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llgrassenergylp-my.sharepoint.com/personal/javier_gutierrez_tallgrass_com/Documents/Documents/"/>
    </mc:Choice>
  </mc:AlternateContent>
  <xr:revisionPtr revIDLastSave="252" documentId="8_{88375055-7C28-460B-A8F8-C662C1B1D947}" xr6:coauthVersionLast="47" xr6:coauthVersionMax="47" xr10:uidLastSave="{01909502-10A5-48EF-9FB5-C3C0300BF34C}"/>
  <bookViews>
    <workbookView xWindow="24900" yWindow="480" windowWidth="46725" windowHeight="18540" tabRatio="500" xr2:uid="{00000000-000D-0000-FFFF-FFFF00000000}"/>
  </bookViews>
  <sheets>
    <sheet name="1_Data Entry" sheetId="2" r:id="rId1"/>
    <sheet name="2_Review &amp; Audit" sheetId="3" r:id="rId2"/>
    <sheet name="3_Wash Engine" sheetId="4" r:id="rId3"/>
    <sheet name="4_Wash Match Table" sheetId="5" r:id="rId4"/>
    <sheet name="5_Audit Report" sheetId="7" r:id="rId5"/>
    <sheet name="6_Reference Lists" sheetId="6" r:id="rId6"/>
  </sheet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8" i="3" l="1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6" i="2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C6" i="2"/>
  <c r="D6" i="2"/>
  <c r="F6" i="2"/>
  <c r="C7" i="2"/>
  <c r="D7" i="2"/>
  <c r="F7" i="2"/>
  <c r="C8" i="2"/>
  <c r="D8" i="2"/>
  <c r="F8" i="2"/>
  <c r="C9" i="2"/>
  <c r="D9" i="2"/>
  <c r="F9" i="2"/>
  <c r="C10" i="2"/>
  <c r="D10" i="2"/>
  <c r="F10" i="2"/>
  <c r="C11" i="2"/>
  <c r="D11" i="2"/>
  <c r="F11" i="2"/>
  <c r="C12" i="2"/>
  <c r="D12" i="2"/>
  <c r="F12" i="2"/>
  <c r="C13" i="2"/>
  <c r="D13" i="2"/>
  <c r="F13" i="2"/>
  <c r="C14" i="2"/>
  <c r="D14" i="2"/>
  <c r="F14" i="2"/>
  <c r="C15" i="2"/>
  <c r="D15" i="2"/>
  <c r="F15" i="2"/>
  <c r="C16" i="2"/>
  <c r="D16" i="2"/>
  <c r="F16" i="2"/>
  <c r="C17" i="2"/>
  <c r="D17" i="2"/>
  <c r="F17" i="2"/>
  <c r="C18" i="2"/>
  <c r="D18" i="2"/>
  <c r="F18" i="2"/>
  <c r="C19" i="2"/>
  <c r="D19" i="2"/>
  <c r="F19" i="2"/>
  <c r="C20" i="2"/>
  <c r="D20" i="2"/>
  <c r="F20" i="2"/>
  <c r="C21" i="2"/>
  <c r="D21" i="2"/>
  <c r="F21" i="2"/>
  <c r="C22" i="2"/>
  <c r="D22" i="2"/>
  <c r="F22" i="2"/>
  <c r="C23" i="2"/>
  <c r="D23" i="2"/>
  <c r="F23" i="2"/>
  <c r="C24" i="2"/>
  <c r="D24" i="2"/>
  <c r="F24" i="2"/>
  <c r="C25" i="2"/>
  <c r="D25" i="2"/>
  <c r="F25" i="2"/>
  <c r="C26" i="2"/>
  <c r="D26" i="2"/>
  <c r="F26" i="2"/>
  <c r="C27" i="2"/>
  <c r="D27" i="2"/>
  <c r="F27" i="2"/>
  <c r="C28" i="2"/>
  <c r="D28" i="2"/>
  <c r="F28" i="2"/>
  <c r="C29" i="2"/>
  <c r="D29" i="2"/>
  <c r="F29" i="2"/>
  <c r="C30" i="2"/>
  <c r="D30" i="2"/>
  <c r="F30" i="2"/>
  <c r="C31" i="2"/>
  <c r="D31" i="2"/>
  <c r="F31" i="2"/>
  <c r="C32" i="2"/>
  <c r="D32" i="2"/>
  <c r="F32" i="2"/>
  <c r="C33" i="2"/>
  <c r="D33" i="2"/>
  <c r="F33" i="2"/>
  <c r="C34" i="2"/>
  <c r="D34" i="2"/>
  <c r="F34" i="2"/>
  <c r="A38" i="3"/>
  <c r="Q38" i="3"/>
  <c r="A39" i="3"/>
  <c r="D39" i="3" s="1"/>
  <c r="Q39" i="3"/>
  <c r="A40" i="3"/>
  <c r="Q40" i="3"/>
  <c r="A41" i="3"/>
  <c r="M41" i="3" s="1"/>
  <c r="Q41" i="3"/>
  <c r="A42" i="3"/>
  <c r="E42" i="3" s="1"/>
  <c r="F42" i="3" s="1"/>
  <c r="G42" i="3" s="1"/>
  <c r="Q42" i="3"/>
  <c r="A43" i="3"/>
  <c r="M43" i="3" s="1"/>
  <c r="Q43" i="3"/>
  <c r="A44" i="3"/>
  <c r="A59" i="4" s="1"/>
  <c r="Q44" i="3"/>
  <c r="A45" i="3"/>
  <c r="AD45" i="3" s="1"/>
  <c r="Q45" i="3"/>
  <c r="A46" i="3"/>
  <c r="AD46" i="3" s="1"/>
  <c r="Q46" i="3"/>
  <c r="A47" i="3"/>
  <c r="A62" i="4" s="1"/>
  <c r="Q47" i="3"/>
  <c r="A48" i="3"/>
  <c r="M48" i="3" s="1"/>
  <c r="Q48" i="3"/>
  <c r="A49" i="3"/>
  <c r="R49" i="3" s="1"/>
  <c r="Q49" i="3"/>
  <c r="A50" i="3"/>
  <c r="M50" i="3" s="1"/>
  <c r="Q50" i="3"/>
  <c r="A51" i="3"/>
  <c r="D51" i="3" s="1"/>
  <c r="Q51" i="3"/>
  <c r="A52" i="3"/>
  <c r="A67" i="4" s="1"/>
  <c r="Q52" i="3"/>
  <c r="A53" i="3"/>
  <c r="AD53" i="3" s="1"/>
  <c r="Q53" i="3"/>
  <c r="A54" i="3"/>
  <c r="D54" i="3" s="1"/>
  <c r="Q54" i="3"/>
  <c r="A55" i="3"/>
  <c r="M55" i="3" s="1"/>
  <c r="Q55" i="3"/>
  <c r="A56" i="3"/>
  <c r="M56" i="3" s="1"/>
  <c r="Q56" i="3"/>
  <c r="A57" i="3"/>
  <c r="C57" i="3" s="1"/>
  <c r="Q57" i="3"/>
  <c r="A58" i="3"/>
  <c r="M58" i="3" s="1"/>
  <c r="Q58" i="3"/>
  <c r="A59" i="3"/>
  <c r="D59" i="3" s="1"/>
  <c r="Q59" i="3"/>
  <c r="A60" i="3"/>
  <c r="Q60" i="3"/>
  <c r="A61" i="3"/>
  <c r="D61" i="3" s="1"/>
  <c r="Q61" i="3"/>
  <c r="A62" i="3"/>
  <c r="M62" i="3" s="1"/>
  <c r="Q62" i="3"/>
  <c r="A63" i="3"/>
  <c r="M63" i="3" s="1"/>
  <c r="Q63" i="3"/>
  <c r="A64" i="3"/>
  <c r="M64" i="3" s="1"/>
  <c r="Q64" i="3"/>
  <c r="A65" i="3"/>
  <c r="M65" i="3" s="1"/>
  <c r="Q65" i="3"/>
  <c r="A66" i="3"/>
  <c r="D66" i="3" s="1"/>
  <c r="Q66" i="3"/>
  <c r="A67" i="3"/>
  <c r="A82" i="4" s="1"/>
  <c r="Q67" i="3"/>
  <c r="A68" i="3"/>
  <c r="D68" i="3" s="1"/>
  <c r="Q68" i="3"/>
  <c r="A69" i="3"/>
  <c r="M69" i="3" s="1"/>
  <c r="Q69" i="3"/>
  <c r="A70" i="3"/>
  <c r="M70" i="3" s="1"/>
  <c r="Q70" i="3"/>
  <c r="A71" i="3"/>
  <c r="M71" i="3" s="1"/>
  <c r="Q71" i="3"/>
  <c r="A72" i="3"/>
  <c r="Q72" i="3"/>
  <c r="A73" i="3"/>
  <c r="D73" i="3" s="1"/>
  <c r="Q73" i="3"/>
  <c r="A74" i="3"/>
  <c r="E74" i="3" s="1"/>
  <c r="F74" i="3" s="1"/>
  <c r="G74" i="3" s="1"/>
  <c r="Q74" i="3"/>
  <c r="A75" i="3"/>
  <c r="M75" i="3" s="1"/>
  <c r="Q75" i="3"/>
  <c r="A76" i="3"/>
  <c r="D76" i="3" s="1"/>
  <c r="Q76" i="3"/>
  <c r="A77" i="3"/>
  <c r="M77" i="3" s="1"/>
  <c r="Q77" i="3"/>
  <c r="A78" i="3"/>
  <c r="A93" i="4" s="1"/>
  <c r="F93" i="4" s="1"/>
  <c r="Q78" i="3"/>
  <c r="A79" i="3"/>
  <c r="A94" i="4" s="1"/>
  <c r="Q79" i="3"/>
  <c r="A80" i="3"/>
  <c r="E80" i="3" s="1"/>
  <c r="F80" i="3" s="1"/>
  <c r="G80" i="3" s="1"/>
  <c r="Q80" i="3"/>
  <c r="A81" i="3"/>
  <c r="AD81" i="3" s="1"/>
  <c r="Q81" i="3"/>
  <c r="A82" i="3"/>
  <c r="M82" i="3" s="1"/>
  <c r="Q82" i="3"/>
  <c r="A83" i="3"/>
  <c r="M83" i="3" s="1"/>
  <c r="Q83" i="3"/>
  <c r="A84" i="3"/>
  <c r="M84" i="3" s="1"/>
  <c r="Q84" i="3"/>
  <c r="A85" i="3"/>
  <c r="M85" i="3" s="1"/>
  <c r="Q85" i="3"/>
  <c r="A86" i="3"/>
  <c r="Q86" i="3"/>
  <c r="A87" i="3"/>
  <c r="Q87" i="3"/>
  <c r="A88" i="3"/>
  <c r="R88" i="3" s="1"/>
  <c r="Q88" i="3"/>
  <c r="A89" i="3"/>
  <c r="M89" i="3" s="1"/>
  <c r="Q89" i="3"/>
  <c r="A90" i="3"/>
  <c r="M90" i="3" s="1"/>
  <c r="Q90" i="3"/>
  <c r="A91" i="3"/>
  <c r="AD91" i="3" s="1"/>
  <c r="Q91" i="3"/>
  <c r="A92" i="3"/>
  <c r="M92" i="3" s="1"/>
  <c r="Q92" i="3"/>
  <c r="A93" i="3"/>
  <c r="R93" i="3" s="1"/>
  <c r="Q93" i="3"/>
  <c r="A94" i="3"/>
  <c r="A109" i="4" s="1"/>
  <c r="Q94" i="3"/>
  <c r="A95" i="3"/>
  <c r="A110" i="4" s="1"/>
  <c r="Q95" i="3"/>
  <c r="A96" i="3"/>
  <c r="A111" i="4" s="1"/>
  <c r="Q96" i="3"/>
  <c r="A97" i="3"/>
  <c r="M97" i="3" s="1"/>
  <c r="Q97" i="3"/>
  <c r="A98" i="3"/>
  <c r="A113" i="4" s="1"/>
  <c r="F113" i="4" s="1"/>
  <c r="Q98" i="3"/>
  <c r="A99" i="3"/>
  <c r="M99" i="3" s="1"/>
  <c r="Q99" i="3"/>
  <c r="A100" i="3"/>
  <c r="A115" i="4" s="1"/>
  <c r="Q100" i="3"/>
  <c r="A101" i="3"/>
  <c r="A116" i="4" s="1"/>
  <c r="Q101" i="3"/>
  <c r="A102" i="3"/>
  <c r="Q102" i="3"/>
  <c r="A103" i="3"/>
  <c r="A118" i="4" s="1"/>
  <c r="Q103" i="3"/>
  <c r="A104" i="3"/>
  <c r="E104" i="3" s="1"/>
  <c r="F104" i="3" s="1"/>
  <c r="G104" i="3" s="1"/>
  <c r="Q104" i="3"/>
  <c r="A105" i="3"/>
  <c r="AD105" i="3" s="1"/>
  <c r="Q105" i="3"/>
  <c r="A106" i="3"/>
  <c r="A121" i="4" s="1"/>
  <c r="F121" i="4" s="1"/>
  <c r="Q106" i="3"/>
  <c r="A107" i="3"/>
  <c r="D107" i="3" s="1"/>
  <c r="Q107" i="3"/>
  <c r="A108" i="3"/>
  <c r="Q108" i="3"/>
  <c r="A109" i="3"/>
  <c r="M109" i="3" s="1"/>
  <c r="Q109" i="3"/>
  <c r="A110" i="3"/>
  <c r="A125" i="4" s="1"/>
  <c r="Q110" i="3"/>
  <c r="A111" i="3"/>
  <c r="R111" i="3" s="1"/>
  <c r="Q111" i="3"/>
  <c r="A112" i="3"/>
  <c r="M112" i="3" s="1"/>
  <c r="Q112" i="3"/>
  <c r="A113" i="3"/>
  <c r="M113" i="3" s="1"/>
  <c r="Q113" i="3"/>
  <c r="A114" i="3"/>
  <c r="Q114" i="3"/>
  <c r="A115" i="3"/>
  <c r="AD115" i="3" s="1"/>
  <c r="Q115" i="3"/>
  <c r="A116" i="3"/>
  <c r="D116" i="3" s="1"/>
  <c r="Q116" i="3"/>
  <c r="A117" i="3"/>
  <c r="M117" i="3" s="1"/>
  <c r="Q117" i="3"/>
  <c r="A118" i="3"/>
  <c r="A133" i="4" s="1"/>
  <c r="Q118" i="3"/>
  <c r="A119" i="3"/>
  <c r="M119" i="3" s="1"/>
  <c r="Q119" i="3"/>
  <c r="A120" i="3"/>
  <c r="M120" i="3" s="1"/>
  <c r="Q120" i="3"/>
  <c r="A121" i="3"/>
  <c r="D121" i="3" s="1"/>
  <c r="Q121" i="3"/>
  <c r="A122" i="3"/>
  <c r="Q122" i="3"/>
  <c r="A123" i="3"/>
  <c r="D123" i="3" s="1"/>
  <c r="Q123" i="3"/>
  <c r="A124" i="3"/>
  <c r="M124" i="3" s="1"/>
  <c r="Q124" i="3"/>
  <c r="A125" i="3"/>
  <c r="D125" i="3" s="1"/>
  <c r="Q125" i="3"/>
  <c r="A126" i="3"/>
  <c r="M126" i="3" s="1"/>
  <c r="Q126" i="3"/>
  <c r="A127" i="3"/>
  <c r="AD127" i="3" s="1"/>
  <c r="Q127" i="3"/>
  <c r="A128" i="3"/>
  <c r="Q128" i="3"/>
  <c r="A129" i="3"/>
  <c r="Q129" i="3"/>
  <c r="A130" i="3"/>
  <c r="D130" i="3" s="1"/>
  <c r="Q130" i="3"/>
  <c r="A131" i="3"/>
  <c r="AD131" i="3" s="1"/>
  <c r="Q131" i="3"/>
  <c r="A132" i="3"/>
  <c r="M132" i="3" s="1"/>
  <c r="Q132" i="3"/>
  <c r="A133" i="3"/>
  <c r="M133" i="3" s="1"/>
  <c r="Q133" i="3"/>
  <c r="A134" i="3"/>
  <c r="M134" i="3" s="1"/>
  <c r="Q134" i="3"/>
  <c r="A135" i="3"/>
  <c r="A150" i="4" s="1"/>
  <c r="Q135" i="3"/>
  <c r="A136" i="3"/>
  <c r="A151" i="4" s="1"/>
  <c r="Q136" i="3"/>
  <c r="A137" i="3"/>
  <c r="M137" i="3" s="1"/>
  <c r="Q137" i="3"/>
  <c r="A138" i="3"/>
  <c r="E138" i="3" s="1"/>
  <c r="F138" i="3" s="1"/>
  <c r="G138" i="3" s="1"/>
  <c r="Q138" i="3"/>
  <c r="A139" i="3"/>
  <c r="M139" i="3" s="1"/>
  <c r="Q139" i="3"/>
  <c r="A140" i="3"/>
  <c r="M140" i="3" s="1"/>
  <c r="Q140" i="3"/>
  <c r="A141" i="3"/>
  <c r="Q141" i="3"/>
  <c r="A142" i="3"/>
  <c r="C142" i="3" s="1"/>
  <c r="Q142" i="3"/>
  <c r="A143" i="3"/>
  <c r="D143" i="3" s="1"/>
  <c r="Q143" i="3"/>
  <c r="A144" i="3"/>
  <c r="M144" i="3" s="1"/>
  <c r="Q144" i="3"/>
  <c r="A145" i="3"/>
  <c r="A160" i="4" s="1"/>
  <c r="Q145" i="3"/>
  <c r="A146" i="3"/>
  <c r="M146" i="3" s="1"/>
  <c r="Q146" i="3"/>
  <c r="A147" i="3"/>
  <c r="A162" i="4" s="1"/>
  <c r="M162" i="4" s="1"/>
  <c r="Q147" i="3"/>
  <c r="A148" i="3"/>
  <c r="A163" i="4" s="1"/>
  <c r="Q148" i="3"/>
  <c r="A149" i="3"/>
  <c r="Q149" i="3"/>
  <c r="A150" i="3"/>
  <c r="Q150" i="3"/>
  <c r="A151" i="3"/>
  <c r="D151" i="3" s="1"/>
  <c r="Q151" i="3"/>
  <c r="A152" i="3"/>
  <c r="M152" i="3" s="1"/>
  <c r="Q152" i="3"/>
  <c r="A153" i="3"/>
  <c r="D153" i="3" s="1"/>
  <c r="Q153" i="3"/>
  <c r="A154" i="3"/>
  <c r="C154" i="3" s="1"/>
  <c r="Q154" i="3"/>
  <c r="A155" i="3"/>
  <c r="D155" i="3" s="1"/>
  <c r="Q155" i="3"/>
  <c r="A156" i="3"/>
  <c r="A171" i="4" s="1"/>
  <c r="Q156" i="3"/>
  <c r="A157" i="3"/>
  <c r="Q157" i="3"/>
  <c r="A158" i="3"/>
  <c r="D158" i="3" s="1"/>
  <c r="Q158" i="3"/>
  <c r="A159" i="3"/>
  <c r="A174" i="4" s="1"/>
  <c r="Q159" i="3"/>
  <c r="A160" i="3"/>
  <c r="E160" i="3" s="1"/>
  <c r="F160" i="3" s="1"/>
  <c r="G160" i="3" s="1"/>
  <c r="Q160" i="3"/>
  <c r="A161" i="3"/>
  <c r="M161" i="3" s="1"/>
  <c r="Q161" i="3"/>
  <c r="A162" i="3"/>
  <c r="A177" i="4" s="1"/>
  <c r="Q162" i="3"/>
  <c r="A163" i="3"/>
  <c r="D163" i="3" s="1"/>
  <c r="Q163" i="3"/>
  <c r="A164" i="3"/>
  <c r="Q164" i="3"/>
  <c r="A165" i="3"/>
  <c r="M165" i="3" s="1"/>
  <c r="Q165" i="3"/>
  <c r="A166" i="3"/>
  <c r="M166" i="3" s="1"/>
  <c r="Q166" i="3"/>
  <c r="A167" i="3"/>
  <c r="Q167" i="3"/>
  <c r="A168" i="3"/>
  <c r="C168" i="3" s="1"/>
  <c r="Q168" i="3"/>
  <c r="A169" i="3"/>
  <c r="Q169" i="3"/>
  <c r="A170" i="3"/>
  <c r="A185" i="4" s="1"/>
  <c r="Q170" i="3"/>
  <c r="A171" i="3"/>
  <c r="A186" i="4" s="1"/>
  <c r="Q171" i="3"/>
  <c r="A172" i="3"/>
  <c r="M172" i="3" s="1"/>
  <c r="Q172" i="3"/>
  <c r="A173" i="3"/>
  <c r="M173" i="3" s="1"/>
  <c r="Q173" i="3"/>
  <c r="A174" i="3"/>
  <c r="C174" i="3" s="1"/>
  <c r="Q174" i="3"/>
  <c r="A175" i="3"/>
  <c r="D175" i="3" s="1"/>
  <c r="Q175" i="3"/>
  <c r="A176" i="3"/>
  <c r="E176" i="3" s="1"/>
  <c r="F176" i="3" s="1"/>
  <c r="G176" i="3" s="1"/>
  <c r="Q176" i="3"/>
  <c r="A177" i="3"/>
  <c r="C177" i="3" s="1"/>
  <c r="Q177" i="3"/>
  <c r="A178" i="3"/>
  <c r="M178" i="3" s="1"/>
  <c r="Q178" i="3"/>
  <c r="A179" i="3"/>
  <c r="M179" i="3" s="1"/>
  <c r="Q179" i="3"/>
  <c r="A180" i="3"/>
  <c r="A195" i="4" s="1"/>
  <c r="Q180" i="3"/>
  <c r="A181" i="3"/>
  <c r="M181" i="3" s="1"/>
  <c r="Q181" i="3"/>
  <c r="A182" i="3"/>
  <c r="D182" i="3" s="1"/>
  <c r="Q182" i="3"/>
  <c r="A183" i="3"/>
  <c r="Q183" i="3"/>
  <c r="A184" i="3"/>
  <c r="Q184" i="3"/>
  <c r="A185" i="3"/>
  <c r="M185" i="3" s="1"/>
  <c r="Q185" i="3"/>
  <c r="A186" i="3"/>
  <c r="M186" i="3" s="1"/>
  <c r="Q186" i="3"/>
  <c r="A187" i="3"/>
  <c r="A202" i="4" s="1"/>
  <c r="Q187" i="3"/>
  <c r="A188" i="3"/>
  <c r="M188" i="3" s="1"/>
  <c r="Q188" i="3"/>
  <c r="A189" i="3"/>
  <c r="A204" i="4" s="1"/>
  <c r="Q189" i="3"/>
  <c r="A190" i="3"/>
  <c r="D190" i="3" s="1"/>
  <c r="Q190" i="3"/>
  <c r="A191" i="3"/>
  <c r="Q191" i="3"/>
  <c r="A192" i="3"/>
  <c r="M192" i="3" s="1"/>
  <c r="Q192" i="3"/>
  <c r="A193" i="3"/>
  <c r="D193" i="3" s="1"/>
  <c r="Q193" i="3"/>
  <c r="A194" i="3"/>
  <c r="D194" i="3" s="1"/>
  <c r="Q194" i="3"/>
  <c r="A195" i="3"/>
  <c r="M195" i="3" s="1"/>
  <c r="Q195" i="3"/>
  <c r="A196" i="3"/>
  <c r="C196" i="3" s="1"/>
  <c r="Q196" i="3"/>
  <c r="A197" i="3"/>
  <c r="Q197" i="3"/>
  <c r="A198" i="3"/>
  <c r="Q198" i="3"/>
  <c r="A199" i="3"/>
  <c r="A214" i="4" s="1"/>
  <c r="Q199" i="3"/>
  <c r="A200" i="3"/>
  <c r="A215" i="4" s="1"/>
  <c r="Q200" i="3"/>
  <c r="A201" i="3"/>
  <c r="AD201" i="3" s="1"/>
  <c r="Q201" i="3"/>
  <c r="A202" i="3"/>
  <c r="M202" i="3" s="1"/>
  <c r="Q202" i="3"/>
  <c r="A203" i="3"/>
  <c r="AD203" i="3" s="1"/>
  <c r="Q203" i="3"/>
  <c r="A204" i="3"/>
  <c r="A219" i="4" s="1"/>
  <c r="Q204" i="3"/>
  <c r="A205" i="3"/>
  <c r="C205" i="3" s="1"/>
  <c r="Q205" i="3"/>
  <c r="A206" i="3"/>
  <c r="AD206" i="3" s="1"/>
  <c r="Q206" i="3"/>
  <c r="A207" i="3"/>
  <c r="M207" i="3" s="1"/>
  <c r="Q207" i="3"/>
  <c r="A208" i="3"/>
  <c r="AD208" i="3" s="1"/>
  <c r="Q208" i="3"/>
  <c r="A209" i="3"/>
  <c r="M209" i="3" s="1"/>
  <c r="Q209" i="3"/>
  <c r="A210" i="3"/>
  <c r="D210" i="3" s="1"/>
  <c r="Q210" i="3"/>
  <c r="A211" i="3"/>
  <c r="AD211" i="3" s="1"/>
  <c r="Q211" i="3"/>
  <c r="A212" i="3"/>
  <c r="A227" i="4" s="1"/>
  <c r="Q212" i="3"/>
  <c r="A213" i="3"/>
  <c r="A228" i="4" s="1"/>
  <c r="Q213" i="3"/>
  <c r="A214" i="3"/>
  <c r="M214" i="3" s="1"/>
  <c r="Q214" i="3"/>
  <c r="A215" i="3"/>
  <c r="R215" i="3" s="1"/>
  <c r="Q215" i="3"/>
  <c r="A216" i="3"/>
  <c r="D216" i="3" s="1"/>
  <c r="Q216" i="3"/>
  <c r="A217" i="3"/>
  <c r="A232" i="4" s="1"/>
  <c r="B232" i="4" s="1"/>
  <c r="Q217" i="3"/>
  <c r="A218" i="3"/>
  <c r="Q218" i="3"/>
  <c r="A219" i="3"/>
  <c r="C219" i="3" s="1"/>
  <c r="Q219" i="3"/>
  <c r="A220" i="3"/>
  <c r="R220" i="3" s="1"/>
  <c r="Q220" i="3"/>
  <c r="A221" i="3"/>
  <c r="M221" i="3" s="1"/>
  <c r="Q221" i="3"/>
  <c r="A222" i="3"/>
  <c r="M222" i="3" s="1"/>
  <c r="Q222" i="3"/>
  <c r="A223" i="3"/>
  <c r="M223" i="3" s="1"/>
  <c r="Q223" i="3"/>
  <c r="A224" i="3"/>
  <c r="A239" i="4" s="1"/>
  <c r="F239" i="4" s="1"/>
  <c r="Q224" i="3"/>
  <c r="A225" i="3"/>
  <c r="D225" i="3" s="1"/>
  <c r="Q225" i="3"/>
  <c r="A226" i="3"/>
  <c r="Q226" i="3"/>
  <c r="A227" i="3"/>
  <c r="M227" i="3" s="1"/>
  <c r="Q227" i="3"/>
  <c r="A228" i="3"/>
  <c r="A243" i="4" s="1"/>
  <c r="Q228" i="3"/>
  <c r="A229" i="3"/>
  <c r="A244" i="4" s="1"/>
  <c r="Q229" i="3"/>
  <c r="A230" i="3"/>
  <c r="M230" i="3" s="1"/>
  <c r="Q230" i="3"/>
  <c r="A231" i="3"/>
  <c r="A246" i="4" s="1"/>
  <c r="J246" i="4" s="1"/>
  <c r="Q231" i="3"/>
  <c r="A232" i="3"/>
  <c r="Q232" i="3"/>
  <c r="A233" i="3"/>
  <c r="D233" i="3" s="1"/>
  <c r="Q233" i="3"/>
  <c r="A234" i="3"/>
  <c r="M234" i="3" s="1"/>
  <c r="Q234" i="3"/>
  <c r="A235" i="3"/>
  <c r="M235" i="3" s="1"/>
  <c r="Q235" i="3"/>
  <c r="A236" i="3"/>
  <c r="M236" i="3" s="1"/>
  <c r="Q236" i="3"/>
  <c r="A237" i="3"/>
  <c r="M237" i="3" s="1"/>
  <c r="Q237" i="3"/>
  <c r="A238" i="3"/>
  <c r="E238" i="3" s="1"/>
  <c r="F238" i="3" s="1"/>
  <c r="G238" i="3" s="1"/>
  <c r="Q238" i="3"/>
  <c r="A239" i="3"/>
  <c r="AD239" i="3" s="1"/>
  <c r="Q239" i="3"/>
  <c r="A240" i="3"/>
  <c r="Q240" i="3"/>
  <c r="A241" i="3"/>
  <c r="M241" i="3" s="1"/>
  <c r="Q241" i="3"/>
  <c r="A242" i="3"/>
  <c r="A257" i="4" s="1"/>
  <c r="Q242" i="3"/>
  <c r="A243" i="3"/>
  <c r="M243" i="3" s="1"/>
  <c r="Q243" i="3"/>
  <c r="A244" i="3"/>
  <c r="M244" i="3" s="1"/>
  <c r="Q244" i="3"/>
  <c r="A245" i="3"/>
  <c r="Q245" i="3"/>
  <c r="A246" i="3"/>
  <c r="C246" i="3" s="1"/>
  <c r="Q246" i="3"/>
  <c r="A247" i="3"/>
  <c r="Q247" i="3"/>
  <c r="A248" i="3"/>
  <c r="M248" i="3" s="1"/>
  <c r="Q248" i="3"/>
  <c r="A249" i="3"/>
  <c r="D249" i="3" s="1"/>
  <c r="Q249" i="3"/>
  <c r="A250" i="3"/>
  <c r="M250" i="3" s="1"/>
  <c r="Q250" i="3"/>
  <c r="A251" i="3"/>
  <c r="A266" i="4" s="1"/>
  <c r="B266" i="4" s="1"/>
  <c r="Q251" i="3"/>
  <c r="A252" i="3"/>
  <c r="E252" i="3" s="1"/>
  <c r="F252" i="3" s="1"/>
  <c r="G252" i="3" s="1"/>
  <c r="Q252" i="3"/>
  <c r="A253" i="3"/>
  <c r="R253" i="3" s="1"/>
  <c r="Q253" i="3"/>
  <c r="A254" i="3"/>
  <c r="A269" i="4" s="1"/>
  <c r="Q254" i="3"/>
  <c r="A255" i="3"/>
  <c r="D255" i="3" s="1"/>
  <c r="Q255" i="3"/>
  <c r="A256" i="3"/>
  <c r="M256" i="3" s="1"/>
  <c r="Q256" i="3"/>
  <c r="A257" i="3"/>
  <c r="R257" i="3" s="1"/>
  <c r="Q257" i="3"/>
  <c r="A258" i="3"/>
  <c r="A273" i="4" s="1"/>
  <c r="Q258" i="3"/>
  <c r="A259" i="3"/>
  <c r="Q259" i="3"/>
  <c r="A260" i="3"/>
  <c r="Q260" i="3"/>
  <c r="A261" i="3"/>
  <c r="C261" i="3" s="1"/>
  <c r="Q261" i="3"/>
  <c r="A262" i="3"/>
  <c r="M262" i="3" s="1"/>
  <c r="Q262" i="3"/>
  <c r="A263" i="3"/>
  <c r="A278" i="4" s="1"/>
  <c r="Q263" i="3"/>
  <c r="A264" i="3"/>
  <c r="M264" i="3" s="1"/>
  <c r="Q264" i="3"/>
  <c r="A265" i="3"/>
  <c r="AD265" i="3" s="1"/>
  <c r="Q265" i="3"/>
  <c r="A266" i="3"/>
  <c r="E266" i="3" s="1"/>
  <c r="F266" i="3" s="1"/>
  <c r="G266" i="3" s="1"/>
  <c r="Q266" i="3"/>
  <c r="A267" i="3"/>
  <c r="Q267" i="3"/>
  <c r="A268" i="3"/>
  <c r="Q268" i="3"/>
  <c r="A269" i="3"/>
  <c r="D269" i="3" s="1"/>
  <c r="Q269" i="3"/>
  <c r="A270" i="3"/>
  <c r="M270" i="3" s="1"/>
  <c r="Q270" i="3"/>
  <c r="A271" i="3"/>
  <c r="C271" i="3" s="1"/>
  <c r="Q271" i="3"/>
  <c r="A272" i="3"/>
  <c r="D272" i="3" s="1"/>
  <c r="Q272" i="3"/>
  <c r="A273" i="3"/>
  <c r="M273" i="3" s="1"/>
  <c r="Q273" i="3"/>
  <c r="A274" i="3"/>
  <c r="A289" i="4" s="1"/>
  <c r="Q274" i="3"/>
  <c r="A275" i="3"/>
  <c r="Q275" i="3"/>
  <c r="A276" i="3"/>
  <c r="E276" i="3" s="1"/>
  <c r="F276" i="3" s="1"/>
  <c r="G276" i="3" s="1"/>
  <c r="Q276" i="3"/>
  <c r="A277" i="3"/>
  <c r="AD277" i="3" s="1"/>
  <c r="Q277" i="3"/>
  <c r="A278" i="3"/>
  <c r="C278" i="3" s="1"/>
  <c r="Q278" i="3"/>
  <c r="A279" i="3"/>
  <c r="AD279" i="3" s="1"/>
  <c r="Q279" i="3"/>
  <c r="A280" i="3"/>
  <c r="D280" i="3" s="1"/>
  <c r="Q280" i="3"/>
  <c r="A281" i="3"/>
  <c r="AD281" i="3" s="1"/>
  <c r="Q281" i="3"/>
  <c r="A282" i="3"/>
  <c r="R282" i="3" s="1"/>
  <c r="Q282" i="3"/>
  <c r="A283" i="3"/>
  <c r="M283" i="3" s="1"/>
  <c r="Q283" i="3"/>
  <c r="A284" i="3"/>
  <c r="D284" i="3" s="1"/>
  <c r="Q284" i="3"/>
  <c r="A285" i="3"/>
  <c r="M285" i="3" s="1"/>
  <c r="Q285" i="3"/>
  <c r="A286" i="3"/>
  <c r="A301" i="4" s="1"/>
  <c r="Q286" i="3"/>
  <c r="A287" i="3"/>
  <c r="M287" i="3" s="1"/>
  <c r="Q287" i="3"/>
  <c r="A288" i="3"/>
  <c r="Q288" i="3"/>
  <c r="A289" i="3"/>
  <c r="AD289" i="3" s="1"/>
  <c r="Q289" i="3"/>
  <c r="A290" i="3"/>
  <c r="M290" i="3" s="1"/>
  <c r="Q290" i="3"/>
  <c r="A291" i="3"/>
  <c r="M291" i="3" s="1"/>
  <c r="Q291" i="3"/>
  <c r="A292" i="3"/>
  <c r="R292" i="3" s="1"/>
  <c r="Q292" i="3"/>
  <c r="A293" i="3"/>
  <c r="Q293" i="3"/>
  <c r="A294" i="3"/>
  <c r="Q294" i="3"/>
  <c r="A295" i="3"/>
  <c r="Q295" i="3"/>
  <c r="A296" i="3"/>
  <c r="M296" i="3" s="1"/>
  <c r="Q296" i="3"/>
  <c r="A297" i="3"/>
  <c r="E297" i="3" s="1"/>
  <c r="F297" i="3" s="1"/>
  <c r="G297" i="3" s="1"/>
  <c r="Q297" i="3"/>
  <c r="A298" i="3"/>
  <c r="M298" i="3" s="1"/>
  <c r="Q298" i="3"/>
  <c r="A299" i="3"/>
  <c r="M299" i="3" s="1"/>
  <c r="Q299" i="3"/>
  <c r="A300" i="3"/>
  <c r="Q300" i="3"/>
  <c r="A301" i="3"/>
  <c r="D301" i="3" s="1"/>
  <c r="Q301" i="3"/>
  <c r="A302" i="3"/>
  <c r="C302" i="3" s="1"/>
  <c r="Q302" i="3"/>
  <c r="A303" i="3"/>
  <c r="AD303" i="3" s="1"/>
  <c r="Q303" i="3"/>
  <c r="A304" i="3"/>
  <c r="M304" i="3" s="1"/>
  <c r="Q304" i="3"/>
  <c r="A305" i="3"/>
  <c r="AD305" i="3" s="1"/>
  <c r="Q305" i="3"/>
  <c r="A306" i="3"/>
  <c r="A321" i="4" s="1"/>
  <c r="Q306" i="3"/>
  <c r="A307" i="3"/>
  <c r="Q307" i="3"/>
  <c r="A308" i="3"/>
  <c r="E308" i="3" s="1"/>
  <c r="F308" i="3" s="1"/>
  <c r="G308" i="3" s="1"/>
  <c r="Q308" i="3"/>
  <c r="A309" i="3"/>
  <c r="D309" i="3" s="1"/>
  <c r="Q309" i="3"/>
  <c r="A310" i="3"/>
  <c r="AD310" i="3" s="1"/>
  <c r="Q310" i="3"/>
  <c r="A311" i="3"/>
  <c r="M311" i="3" s="1"/>
  <c r="Q311" i="3"/>
  <c r="A312" i="3"/>
  <c r="AD312" i="3" s="1"/>
  <c r="Q312" i="3"/>
  <c r="A313" i="3"/>
  <c r="M313" i="3" s="1"/>
  <c r="Q313" i="3"/>
  <c r="A314" i="3"/>
  <c r="Q314" i="3"/>
  <c r="A315" i="3"/>
  <c r="Q315" i="3"/>
  <c r="A316" i="3"/>
  <c r="Q316" i="3"/>
  <c r="A317" i="3"/>
  <c r="M317" i="3" s="1"/>
  <c r="Q317" i="3"/>
  <c r="A318" i="3"/>
  <c r="Q318" i="3"/>
  <c r="A319" i="3"/>
  <c r="M319" i="3" s="1"/>
  <c r="Q319" i="3"/>
  <c r="A320" i="3"/>
  <c r="E320" i="3" s="1"/>
  <c r="F320" i="3" s="1"/>
  <c r="G320" i="3" s="1"/>
  <c r="Q320" i="3"/>
  <c r="A321" i="3"/>
  <c r="D321" i="3" s="1"/>
  <c r="Q321" i="3"/>
  <c r="A322" i="3"/>
  <c r="D322" i="3" s="1"/>
  <c r="Q322" i="3"/>
  <c r="A323" i="3"/>
  <c r="A338" i="4" s="1"/>
  <c r="B338" i="4" s="1"/>
  <c r="Q323" i="3"/>
  <c r="A324" i="3"/>
  <c r="D324" i="3" s="1"/>
  <c r="Q324" i="3"/>
  <c r="A325" i="3"/>
  <c r="D325" i="3" s="1"/>
  <c r="Q325" i="3"/>
  <c r="A326" i="3"/>
  <c r="R326" i="3" s="1"/>
  <c r="Q326" i="3"/>
  <c r="A327" i="3"/>
  <c r="R327" i="3" s="1"/>
  <c r="Q327" i="3"/>
  <c r="A328" i="3"/>
  <c r="A343" i="4" s="1"/>
  <c r="F343" i="4" s="1"/>
  <c r="Q328" i="3"/>
  <c r="A329" i="3"/>
  <c r="A344" i="4" s="1"/>
  <c r="F344" i="4" s="1"/>
  <c r="Q329" i="3"/>
  <c r="A330" i="3"/>
  <c r="Q330" i="3"/>
  <c r="A331" i="3"/>
  <c r="M331" i="3" s="1"/>
  <c r="Q331" i="3"/>
  <c r="A332" i="3"/>
  <c r="R332" i="3" s="1"/>
  <c r="Q332" i="3"/>
  <c r="A333" i="3"/>
  <c r="E333" i="3" s="1"/>
  <c r="F333" i="3" s="1"/>
  <c r="G333" i="3" s="1"/>
  <c r="Q333" i="3"/>
  <c r="A334" i="3"/>
  <c r="E334" i="3" s="1"/>
  <c r="F334" i="3" s="1"/>
  <c r="G334" i="3" s="1"/>
  <c r="Q334" i="3"/>
  <c r="A335" i="3"/>
  <c r="Q335" i="3"/>
  <c r="A336" i="3"/>
  <c r="Q336" i="3"/>
  <c r="A337" i="3"/>
  <c r="Q337" i="3"/>
  <c r="A338" i="3"/>
  <c r="E338" i="3" s="1"/>
  <c r="F338" i="3" s="1"/>
  <c r="G338" i="3" s="1"/>
  <c r="Q338" i="3"/>
  <c r="A339" i="3"/>
  <c r="D339" i="3" s="1"/>
  <c r="Q339" i="3"/>
  <c r="A340" i="3"/>
  <c r="D340" i="3" s="1"/>
  <c r="Q340" i="3"/>
  <c r="A341" i="3"/>
  <c r="Q341" i="3"/>
  <c r="A342" i="3"/>
  <c r="AD342" i="3" s="1"/>
  <c r="Q342" i="3"/>
  <c r="A343" i="3"/>
  <c r="Q343" i="3"/>
  <c r="A344" i="3"/>
  <c r="R344" i="3" s="1"/>
  <c r="Q344" i="3"/>
  <c r="A345" i="3"/>
  <c r="Q345" i="3"/>
  <c r="A346" i="3"/>
  <c r="E346" i="3" s="1"/>
  <c r="F346" i="3" s="1"/>
  <c r="G346" i="3" s="1"/>
  <c r="Q346" i="3"/>
  <c r="A347" i="3"/>
  <c r="A362" i="4" s="1"/>
  <c r="Q347" i="3"/>
  <c r="A348" i="3"/>
  <c r="A363" i="4" s="1"/>
  <c r="Q348" i="3"/>
  <c r="A349" i="3"/>
  <c r="Q349" i="3"/>
  <c r="A350" i="3"/>
  <c r="A365" i="4" s="1"/>
  <c r="F365" i="4" s="1"/>
  <c r="Q350" i="3"/>
  <c r="A351" i="3"/>
  <c r="A366" i="4" s="1"/>
  <c r="F366" i="4" s="1"/>
  <c r="Q351" i="3"/>
  <c r="A352" i="3"/>
  <c r="D352" i="3" s="1"/>
  <c r="Q352" i="3"/>
  <c r="A353" i="3"/>
  <c r="D353" i="3" s="1"/>
  <c r="Q353" i="3"/>
  <c r="A354" i="3"/>
  <c r="AD354" i="3" s="1"/>
  <c r="Q354" i="3"/>
  <c r="A355" i="3"/>
  <c r="E355" i="3" s="1"/>
  <c r="F355" i="3" s="1"/>
  <c r="G355" i="3" s="1"/>
  <c r="Q355" i="3"/>
  <c r="A356" i="3"/>
  <c r="D356" i="3" s="1"/>
  <c r="Q356" i="3"/>
  <c r="A357" i="3"/>
  <c r="AD357" i="3" s="1"/>
  <c r="Q357" i="3"/>
  <c r="A358" i="3"/>
  <c r="Q358" i="3"/>
  <c r="A359" i="3"/>
  <c r="M359" i="3" s="1"/>
  <c r="Q359" i="3"/>
  <c r="A360" i="3"/>
  <c r="R360" i="3" s="1"/>
  <c r="Q360" i="3"/>
  <c r="A361" i="3"/>
  <c r="M361" i="3" s="1"/>
  <c r="Q361" i="3"/>
  <c r="A362" i="3"/>
  <c r="M362" i="3" s="1"/>
  <c r="Q362" i="3"/>
  <c r="A363" i="3"/>
  <c r="M363" i="3" s="1"/>
  <c r="Q363" i="3"/>
  <c r="A364" i="3"/>
  <c r="D364" i="3" s="1"/>
  <c r="Q364" i="3"/>
  <c r="A365" i="3"/>
  <c r="M365" i="3" s="1"/>
  <c r="Q365" i="3"/>
  <c r="A366" i="3"/>
  <c r="D366" i="3" s="1"/>
  <c r="Q366" i="3"/>
  <c r="A367" i="3"/>
  <c r="Q367" i="3"/>
  <c r="A368" i="3"/>
  <c r="M368" i="3" s="1"/>
  <c r="Q368" i="3"/>
  <c r="A369" i="3"/>
  <c r="D369" i="3" s="1"/>
  <c r="Q369" i="3"/>
  <c r="A370" i="3"/>
  <c r="Q370" i="3"/>
  <c r="A371" i="3"/>
  <c r="A386" i="4" s="1"/>
  <c r="Q371" i="3"/>
  <c r="A372" i="3"/>
  <c r="M372" i="3" s="1"/>
  <c r="Q372" i="3"/>
  <c r="A373" i="3"/>
  <c r="D373" i="3" s="1"/>
  <c r="Q373" i="3"/>
  <c r="A374" i="3"/>
  <c r="D374" i="3" s="1"/>
  <c r="Q374" i="3"/>
  <c r="A375" i="3"/>
  <c r="A390" i="4" s="1"/>
  <c r="Q375" i="3"/>
  <c r="A376" i="3"/>
  <c r="Q376" i="3"/>
  <c r="A377" i="3"/>
  <c r="D377" i="3" s="1"/>
  <c r="Q377" i="3"/>
  <c r="A378" i="3"/>
  <c r="C378" i="3" s="1"/>
  <c r="Q378" i="3"/>
  <c r="A379" i="3"/>
  <c r="D379" i="3" s="1"/>
  <c r="Q379" i="3"/>
  <c r="A380" i="3"/>
  <c r="C380" i="3" s="1"/>
  <c r="Q380" i="3"/>
  <c r="A381" i="3"/>
  <c r="Q381" i="3"/>
  <c r="A382" i="3"/>
  <c r="M382" i="3" s="1"/>
  <c r="Q382" i="3"/>
  <c r="A383" i="3"/>
  <c r="AD383" i="3" s="1"/>
  <c r="Q383" i="3"/>
  <c r="A384" i="3"/>
  <c r="D384" i="3" s="1"/>
  <c r="Q384" i="3"/>
  <c r="A385" i="3"/>
  <c r="Q385" i="3"/>
  <c r="A386" i="3"/>
  <c r="D386" i="3" s="1"/>
  <c r="Q386" i="3"/>
  <c r="A387" i="3"/>
  <c r="M387" i="3" s="1"/>
  <c r="Q387" i="3"/>
  <c r="A388" i="3"/>
  <c r="D388" i="3" s="1"/>
  <c r="Q388" i="3"/>
  <c r="A389" i="3"/>
  <c r="M389" i="3" s="1"/>
  <c r="Q389" i="3"/>
  <c r="A390" i="3"/>
  <c r="E390" i="3" s="1"/>
  <c r="F390" i="3" s="1"/>
  <c r="G390" i="3" s="1"/>
  <c r="Q390" i="3"/>
  <c r="A391" i="3"/>
  <c r="Q391" i="3"/>
  <c r="A392" i="3"/>
  <c r="Q392" i="3"/>
  <c r="A393" i="3"/>
  <c r="D393" i="3" s="1"/>
  <c r="Q393" i="3"/>
  <c r="A394" i="3"/>
  <c r="D394" i="3" s="1"/>
  <c r="Q394" i="3"/>
  <c r="A395" i="3"/>
  <c r="M395" i="3" s="1"/>
  <c r="Q395" i="3"/>
  <c r="A396" i="3"/>
  <c r="M396" i="3" s="1"/>
  <c r="Q396" i="3"/>
  <c r="A397" i="3"/>
  <c r="M397" i="3" s="1"/>
  <c r="Q397" i="3"/>
  <c r="A398" i="3"/>
  <c r="AD398" i="3" s="1"/>
  <c r="Q398" i="3"/>
  <c r="A399" i="3"/>
  <c r="A414" i="4" s="1"/>
  <c r="Q399" i="3"/>
  <c r="A400" i="3"/>
  <c r="R400" i="3" s="1"/>
  <c r="Q400" i="3"/>
  <c r="A401" i="3"/>
  <c r="A416" i="4" s="1"/>
  <c r="Q401" i="3"/>
  <c r="A402" i="3"/>
  <c r="E402" i="3" s="1"/>
  <c r="F402" i="3" s="1"/>
  <c r="G402" i="3" s="1"/>
  <c r="Q402" i="3"/>
  <c r="A403" i="3"/>
  <c r="D403" i="3" s="1"/>
  <c r="Q403" i="3"/>
  <c r="A404" i="3"/>
  <c r="E404" i="3" s="1"/>
  <c r="F404" i="3" s="1"/>
  <c r="G404" i="3" s="1"/>
  <c r="Q404" i="3"/>
  <c r="A405" i="3"/>
  <c r="Q405" i="3"/>
  <c r="A406" i="3"/>
  <c r="Q406" i="3"/>
  <c r="A407" i="3"/>
  <c r="D407" i="3" s="1"/>
  <c r="Q407" i="3"/>
  <c r="A408" i="3"/>
  <c r="C408" i="3" s="1"/>
  <c r="Q408" i="3"/>
  <c r="A409" i="3"/>
  <c r="D409" i="3" s="1"/>
  <c r="Q409" i="3"/>
  <c r="A410" i="3"/>
  <c r="M410" i="3" s="1"/>
  <c r="Q410" i="3"/>
  <c r="A411" i="3"/>
  <c r="A426" i="4" s="1"/>
  <c r="Q411" i="3"/>
  <c r="A412" i="3"/>
  <c r="D412" i="3" s="1"/>
  <c r="Q412" i="3"/>
  <c r="A413" i="3"/>
  <c r="E413" i="3" s="1"/>
  <c r="F413" i="3" s="1"/>
  <c r="G413" i="3" s="1"/>
  <c r="Q413" i="3"/>
  <c r="A414" i="3"/>
  <c r="M414" i="3" s="1"/>
  <c r="Q414" i="3"/>
  <c r="A415" i="3"/>
  <c r="E415" i="3" s="1"/>
  <c r="F415" i="3" s="1"/>
  <c r="G415" i="3" s="1"/>
  <c r="Q415" i="3"/>
  <c r="A416" i="3"/>
  <c r="A431" i="4" s="1"/>
  <c r="Q416" i="3"/>
  <c r="A417" i="3"/>
  <c r="D417" i="3" s="1"/>
  <c r="Q417" i="3"/>
  <c r="A418" i="3"/>
  <c r="Q418" i="3"/>
  <c r="A419" i="3"/>
  <c r="E419" i="3" s="1"/>
  <c r="F419" i="3" s="1"/>
  <c r="G419" i="3" s="1"/>
  <c r="Q419" i="3"/>
  <c r="A420" i="3"/>
  <c r="A435" i="4" s="1"/>
  <c r="Q420" i="3"/>
  <c r="A421" i="3"/>
  <c r="C421" i="3" s="1"/>
  <c r="Q421" i="3"/>
  <c r="A422" i="3"/>
  <c r="A437" i="4" s="1"/>
  <c r="Q422" i="3"/>
  <c r="A423" i="3"/>
  <c r="D423" i="3" s="1"/>
  <c r="Q423" i="3"/>
  <c r="A424" i="3"/>
  <c r="E424" i="3" s="1"/>
  <c r="F424" i="3" s="1"/>
  <c r="G424" i="3" s="1"/>
  <c r="Q424" i="3"/>
  <c r="A425" i="3"/>
  <c r="R425" i="3" s="1"/>
  <c r="Q425" i="3"/>
  <c r="A426" i="3"/>
  <c r="Q426" i="3"/>
  <c r="A427" i="3"/>
  <c r="Q427" i="3"/>
  <c r="A428" i="3"/>
  <c r="M428" i="3" s="1"/>
  <c r="Q428" i="3"/>
  <c r="A429" i="3"/>
  <c r="D429" i="3" s="1"/>
  <c r="Q429" i="3"/>
  <c r="A430" i="3"/>
  <c r="M430" i="3" s="1"/>
  <c r="Q430" i="3"/>
  <c r="A431" i="3"/>
  <c r="M431" i="3" s="1"/>
  <c r="Q431" i="3"/>
  <c r="A432" i="3"/>
  <c r="E432" i="3" s="1"/>
  <c r="F432" i="3" s="1"/>
  <c r="G432" i="3" s="1"/>
  <c r="Q432" i="3"/>
  <c r="A433" i="3"/>
  <c r="A448" i="4" s="1"/>
  <c r="Q433" i="3"/>
  <c r="A434" i="3"/>
  <c r="Q434" i="3"/>
  <c r="A435" i="3"/>
  <c r="Q435" i="3"/>
  <c r="A436" i="3"/>
  <c r="AD436" i="3" s="1"/>
  <c r="Q436" i="3"/>
  <c r="A437" i="3"/>
  <c r="M437" i="3" s="1"/>
  <c r="Q437" i="3"/>
  <c r="A438" i="3"/>
  <c r="M438" i="3" s="1"/>
  <c r="Q438" i="3"/>
  <c r="A439" i="3"/>
  <c r="Q439" i="3"/>
  <c r="A440" i="3"/>
  <c r="Q440" i="3"/>
  <c r="A441" i="3"/>
  <c r="Q441" i="3"/>
  <c r="A442" i="3"/>
  <c r="Q442" i="3"/>
  <c r="A443" i="3"/>
  <c r="A458" i="4" s="1"/>
  <c r="Q443" i="3"/>
  <c r="A444" i="3"/>
  <c r="M444" i="3" s="1"/>
  <c r="Q444" i="3"/>
  <c r="A445" i="3"/>
  <c r="E445" i="3" s="1"/>
  <c r="F445" i="3" s="1"/>
  <c r="G445" i="3" s="1"/>
  <c r="Q445" i="3"/>
  <c r="A446" i="3"/>
  <c r="Q446" i="3"/>
  <c r="A447" i="3"/>
  <c r="E447" i="3" s="1"/>
  <c r="F447" i="3" s="1"/>
  <c r="G447" i="3" s="1"/>
  <c r="Q447" i="3"/>
  <c r="A448" i="3"/>
  <c r="Q448" i="3"/>
  <c r="A449" i="3"/>
  <c r="Q449" i="3"/>
  <c r="A450" i="3"/>
  <c r="Q450" i="3"/>
  <c r="A451" i="3"/>
  <c r="M451" i="3" s="1"/>
  <c r="Q451" i="3"/>
  <c r="A452" i="3"/>
  <c r="A467" i="4" s="1"/>
  <c r="Q452" i="3"/>
  <c r="A453" i="3"/>
  <c r="Q453" i="3"/>
  <c r="A454" i="3"/>
  <c r="E454" i="3" s="1"/>
  <c r="F454" i="3" s="1"/>
  <c r="G454" i="3" s="1"/>
  <c r="Q454" i="3"/>
  <c r="A455" i="3"/>
  <c r="Q455" i="3"/>
  <c r="A456" i="3"/>
  <c r="A471" i="4" s="1"/>
  <c r="Q456" i="3"/>
  <c r="A457" i="3"/>
  <c r="A472" i="4" s="1"/>
  <c r="Q457" i="3"/>
  <c r="A458" i="3"/>
  <c r="M458" i="3" s="1"/>
  <c r="Q458" i="3"/>
  <c r="A459" i="3"/>
  <c r="D459" i="3" s="1"/>
  <c r="Q459" i="3"/>
  <c r="A460" i="3"/>
  <c r="Q460" i="3"/>
  <c r="A461" i="3"/>
  <c r="R461" i="3" s="1"/>
  <c r="Q461" i="3"/>
  <c r="A462" i="3"/>
  <c r="Q462" i="3"/>
  <c r="A463" i="3"/>
  <c r="A478" i="4" s="1"/>
  <c r="Q463" i="3"/>
  <c r="A464" i="3"/>
  <c r="M464" i="3" s="1"/>
  <c r="Q464" i="3"/>
  <c r="A465" i="3"/>
  <c r="M465" i="3" s="1"/>
  <c r="Q465" i="3"/>
  <c r="A466" i="3"/>
  <c r="M466" i="3" s="1"/>
  <c r="Q466" i="3"/>
  <c r="A467" i="3"/>
  <c r="A482" i="4" s="1"/>
  <c r="Q467" i="3"/>
  <c r="A468" i="3"/>
  <c r="C468" i="3" s="1"/>
  <c r="Q468" i="3"/>
  <c r="A469" i="3"/>
  <c r="Q469" i="3"/>
  <c r="A470" i="3"/>
  <c r="R470" i="3" s="1"/>
  <c r="Q470" i="3"/>
  <c r="A471" i="3"/>
  <c r="E471" i="3" s="1"/>
  <c r="F471" i="3" s="1"/>
  <c r="G471" i="3" s="1"/>
  <c r="Q471" i="3"/>
  <c r="A472" i="3"/>
  <c r="M472" i="3" s="1"/>
  <c r="Q472" i="3"/>
  <c r="A473" i="3"/>
  <c r="M473" i="3" s="1"/>
  <c r="Q473" i="3"/>
  <c r="A474" i="3"/>
  <c r="Q474" i="3"/>
  <c r="A475" i="3"/>
  <c r="A490" i="4" s="1"/>
  <c r="L490" i="4" s="1"/>
  <c r="Q475" i="3"/>
  <c r="A476" i="3"/>
  <c r="A491" i="4" s="1"/>
  <c r="G491" i="4" s="1"/>
  <c r="Q476" i="3"/>
  <c r="A477" i="3"/>
  <c r="D477" i="3" s="1"/>
  <c r="Q477" i="3"/>
  <c r="A478" i="3"/>
  <c r="M478" i="3" s="1"/>
  <c r="Q478" i="3"/>
  <c r="A479" i="3"/>
  <c r="M479" i="3" s="1"/>
  <c r="Q479" i="3"/>
  <c r="A480" i="3"/>
  <c r="AD480" i="3" s="1"/>
  <c r="Q480" i="3"/>
  <c r="A481" i="3"/>
  <c r="Q481" i="3"/>
  <c r="A482" i="3"/>
  <c r="Q482" i="3"/>
  <c r="A483" i="3"/>
  <c r="Q483" i="3"/>
  <c r="A484" i="3"/>
  <c r="A499" i="4" s="1"/>
  <c r="Q484" i="3"/>
  <c r="A485" i="3"/>
  <c r="A500" i="4" s="1"/>
  <c r="Q485" i="3"/>
  <c r="A486" i="3"/>
  <c r="M486" i="3" s="1"/>
  <c r="Q486" i="3"/>
  <c r="A487" i="3"/>
  <c r="Q487" i="3"/>
  <c r="A488" i="3"/>
  <c r="M488" i="3" s="1"/>
  <c r="Q488" i="3"/>
  <c r="A489" i="3"/>
  <c r="Q489" i="3"/>
  <c r="A490" i="3"/>
  <c r="C490" i="3" s="1"/>
  <c r="Q490" i="3"/>
  <c r="A491" i="3"/>
  <c r="M491" i="3" s="1"/>
  <c r="Q491" i="3"/>
  <c r="A492" i="3"/>
  <c r="M492" i="3" s="1"/>
  <c r="Q492" i="3"/>
  <c r="A493" i="3"/>
  <c r="D493" i="3" s="1"/>
  <c r="Q493" i="3"/>
  <c r="A494" i="3"/>
  <c r="D494" i="3" s="1"/>
  <c r="Q494" i="3"/>
  <c r="A495" i="3"/>
  <c r="Q495" i="3"/>
  <c r="A496" i="3"/>
  <c r="Q496" i="3"/>
  <c r="A497" i="3"/>
  <c r="D497" i="3" s="1"/>
  <c r="Q497" i="3"/>
  <c r="A498" i="3"/>
  <c r="M498" i="3" s="1"/>
  <c r="Q498" i="3"/>
  <c r="A499" i="3"/>
  <c r="D499" i="3" s="1"/>
  <c r="Q499" i="3"/>
  <c r="A500" i="3"/>
  <c r="M500" i="3" s="1"/>
  <c r="Q500" i="3"/>
  <c r="A501" i="3"/>
  <c r="Q501" i="3"/>
  <c r="A502" i="3"/>
  <c r="Q502" i="3"/>
  <c r="A503" i="3"/>
  <c r="A518" i="4" s="1"/>
  <c r="E518" i="4" s="1"/>
  <c r="Q503" i="3"/>
  <c r="A504" i="3"/>
  <c r="A519" i="4" s="1"/>
  <c r="I519" i="4" s="1"/>
  <c r="Q504" i="3"/>
  <c r="A505" i="3"/>
  <c r="A520" i="4" s="1"/>
  <c r="D520" i="4" s="1"/>
  <c r="R520" i="4" s="1"/>
  <c r="Q505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L18" i="4"/>
  <c r="K18" i="4"/>
  <c r="J18" i="4"/>
  <c r="I18" i="4"/>
  <c r="H18" i="4"/>
  <c r="G18" i="4"/>
  <c r="F18" i="4"/>
  <c r="E18" i="4"/>
  <c r="D18" i="4"/>
  <c r="C18" i="4"/>
  <c r="L17" i="4"/>
  <c r="K17" i="4"/>
  <c r="J17" i="4"/>
  <c r="I17" i="4"/>
  <c r="H17" i="4"/>
  <c r="G17" i="4"/>
  <c r="F17" i="4"/>
  <c r="E17" i="4"/>
  <c r="D17" i="4"/>
  <c r="C17" i="4"/>
  <c r="A16" i="4"/>
  <c r="A15" i="4"/>
  <c r="A14" i="4"/>
  <c r="A13" i="4"/>
  <c r="A12" i="4"/>
  <c r="A11" i="4"/>
  <c r="U255" i="3"/>
  <c r="U256" i="3"/>
  <c r="U257" i="3"/>
  <c r="U258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A10" i="4"/>
  <c r="A9" i="4"/>
  <c r="A8" i="4"/>
  <c r="A7" i="4"/>
  <c r="A6" i="4"/>
  <c r="F505" i="2"/>
  <c r="D505" i="2"/>
  <c r="C505" i="2"/>
  <c r="A505" i="2"/>
  <c r="F504" i="2"/>
  <c r="D504" i="2"/>
  <c r="C504" i="2"/>
  <c r="A504" i="2"/>
  <c r="F503" i="2"/>
  <c r="D503" i="2"/>
  <c r="C503" i="2"/>
  <c r="A503" i="2"/>
  <c r="F502" i="2"/>
  <c r="D502" i="2"/>
  <c r="C502" i="2"/>
  <c r="A502" i="2"/>
  <c r="F501" i="2"/>
  <c r="D501" i="2"/>
  <c r="C501" i="2"/>
  <c r="A501" i="2"/>
  <c r="F500" i="2"/>
  <c r="D500" i="2"/>
  <c r="C500" i="2"/>
  <c r="A500" i="2"/>
  <c r="F499" i="2"/>
  <c r="D499" i="2"/>
  <c r="C499" i="2"/>
  <c r="A499" i="2"/>
  <c r="F498" i="2"/>
  <c r="D498" i="2"/>
  <c r="C498" i="2"/>
  <c r="A498" i="2"/>
  <c r="F497" i="2"/>
  <c r="D497" i="2"/>
  <c r="C497" i="2"/>
  <c r="A497" i="2"/>
  <c r="F496" i="2"/>
  <c r="D496" i="2"/>
  <c r="C496" i="2"/>
  <c r="A496" i="2"/>
  <c r="F495" i="2"/>
  <c r="D495" i="2"/>
  <c r="C495" i="2"/>
  <c r="A495" i="2"/>
  <c r="F494" i="2"/>
  <c r="D494" i="2"/>
  <c r="C494" i="2"/>
  <c r="A494" i="2"/>
  <c r="F493" i="2"/>
  <c r="D493" i="2"/>
  <c r="C493" i="2"/>
  <c r="A493" i="2"/>
  <c r="F492" i="2"/>
  <c r="D492" i="2"/>
  <c r="C492" i="2"/>
  <c r="A492" i="2"/>
  <c r="F491" i="2"/>
  <c r="D491" i="2"/>
  <c r="C491" i="2"/>
  <c r="A491" i="2"/>
  <c r="F490" i="2"/>
  <c r="D490" i="2"/>
  <c r="C490" i="2"/>
  <c r="A490" i="2"/>
  <c r="F489" i="2"/>
  <c r="D489" i="2"/>
  <c r="C489" i="2"/>
  <c r="A489" i="2"/>
  <c r="F488" i="2"/>
  <c r="D488" i="2"/>
  <c r="C488" i="2"/>
  <c r="A488" i="2"/>
  <c r="F487" i="2"/>
  <c r="D487" i="2"/>
  <c r="C487" i="2"/>
  <c r="A487" i="2"/>
  <c r="F486" i="2"/>
  <c r="D486" i="2"/>
  <c r="C486" i="2"/>
  <c r="A486" i="2"/>
  <c r="F485" i="2"/>
  <c r="D485" i="2"/>
  <c r="C485" i="2"/>
  <c r="A485" i="2"/>
  <c r="F484" i="2"/>
  <c r="D484" i="2"/>
  <c r="C484" i="2"/>
  <c r="A484" i="2"/>
  <c r="F483" i="2"/>
  <c r="D483" i="2"/>
  <c r="C483" i="2"/>
  <c r="A483" i="2"/>
  <c r="F482" i="2"/>
  <c r="D482" i="2"/>
  <c r="C482" i="2"/>
  <c r="A482" i="2"/>
  <c r="F481" i="2"/>
  <c r="D481" i="2"/>
  <c r="C481" i="2"/>
  <c r="A481" i="2"/>
  <c r="F480" i="2"/>
  <c r="D480" i="2"/>
  <c r="C480" i="2"/>
  <c r="A480" i="2"/>
  <c r="F479" i="2"/>
  <c r="D479" i="2"/>
  <c r="C479" i="2"/>
  <c r="A479" i="2"/>
  <c r="F478" i="2"/>
  <c r="D478" i="2"/>
  <c r="C478" i="2"/>
  <c r="A478" i="2"/>
  <c r="F477" i="2"/>
  <c r="D477" i="2"/>
  <c r="C477" i="2"/>
  <c r="A477" i="2"/>
  <c r="F476" i="2"/>
  <c r="D476" i="2"/>
  <c r="C476" i="2"/>
  <c r="A476" i="2"/>
  <c r="F475" i="2"/>
  <c r="D475" i="2"/>
  <c r="C475" i="2"/>
  <c r="A475" i="2"/>
  <c r="F474" i="2"/>
  <c r="D474" i="2"/>
  <c r="C474" i="2"/>
  <c r="A474" i="2"/>
  <c r="F473" i="2"/>
  <c r="D473" i="2"/>
  <c r="C473" i="2"/>
  <c r="A473" i="2"/>
  <c r="F472" i="2"/>
  <c r="D472" i="2"/>
  <c r="C472" i="2"/>
  <c r="A472" i="2"/>
  <c r="F471" i="2"/>
  <c r="D471" i="2"/>
  <c r="C471" i="2"/>
  <c r="A471" i="2"/>
  <c r="F470" i="2"/>
  <c r="D470" i="2"/>
  <c r="C470" i="2"/>
  <c r="A470" i="2"/>
  <c r="F469" i="2"/>
  <c r="D469" i="2"/>
  <c r="C469" i="2"/>
  <c r="A469" i="2"/>
  <c r="F468" i="2"/>
  <c r="D468" i="2"/>
  <c r="C468" i="2"/>
  <c r="A468" i="2"/>
  <c r="F467" i="2"/>
  <c r="D467" i="2"/>
  <c r="C467" i="2"/>
  <c r="A467" i="2"/>
  <c r="F466" i="2"/>
  <c r="D466" i="2"/>
  <c r="C466" i="2"/>
  <c r="A466" i="2"/>
  <c r="F465" i="2"/>
  <c r="D465" i="2"/>
  <c r="C465" i="2"/>
  <c r="A465" i="2"/>
  <c r="F464" i="2"/>
  <c r="D464" i="2"/>
  <c r="C464" i="2"/>
  <c r="A464" i="2"/>
  <c r="F463" i="2"/>
  <c r="D463" i="2"/>
  <c r="C463" i="2"/>
  <c r="A463" i="2"/>
  <c r="F462" i="2"/>
  <c r="D462" i="2"/>
  <c r="C462" i="2"/>
  <c r="A462" i="2"/>
  <c r="F461" i="2"/>
  <c r="D461" i="2"/>
  <c r="C461" i="2"/>
  <c r="A461" i="2"/>
  <c r="F460" i="2"/>
  <c r="D460" i="2"/>
  <c r="C460" i="2"/>
  <c r="A460" i="2"/>
  <c r="F459" i="2"/>
  <c r="D459" i="2"/>
  <c r="C459" i="2"/>
  <c r="A459" i="2"/>
  <c r="F458" i="2"/>
  <c r="D458" i="2"/>
  <c r="C458" i="2"/>
  <c r="A458" i="2"/>
  <c r="F457" i="2"/>
  <c r="D457" i="2"/>
  <c r="C457" i="2"/>
  <c r="A457" i="2"/>
  <c r="F456" i="2"/>
  <c r="D456" i="2"/>
  <c r="C456" i="2"/>
  <c r="A456" i="2"/>
  <c r="F455" i="2"/>
  <c r="D455" i="2"/>
  <c r="C455" i="2"/>
  <c r="A455" i="2"/>
  <c r="F454" i="2"/>
  <c r="D454" i="2"/>
  <c r="C454" i="2"/>
  <c r="A454" i="2"/>
  <c r="F453" i="2"/>
  <c r="D453" i="2"/>
  <c r="C453" i="2"/>
  <c r="A453" i="2"/>
  <c r="F452" i="2"/>
  <c r="D452" i="2"/>
  <c r="C452" i="2"/>
  <c r="A452" i="2"/>
  <c r="F451" i="2"/>
  <c r="D451" i="2"/>
  <c r="C451" i="2"/>
  <c r="A451" i="2"/>
  <c r="F450" i="2"/>
  <c r="D450" i="2"/>
  <c r="C450" i="2"/>
  <c r="A450" i="2"/>
  <c r="F449" i="2"/>
  <c r="D449" i="2"/>
  <c r="C449" i="2"/>
  <c r="A449" i="2"/>
  <c r="F448" i="2"/>
  <c r="D448" i="2"/>
  <c r="C448" i="2"/>
  <c r="A448" i="2"/>
  <c r="F447" i="2"/>
  <c r="D447" i="2"/>
  <c r="C447" i="2"/>
  <c r="A447" i="2"/>
  <c r="F446" i="2"/>
  <c r="D446" i="2"/>
  <c r="C446" i="2"/>
  <c r="A446" i="2"/>
  <c r="F445" i="2"/>
  <c r="D445" i="2"/>
  <c r="C445" i="2"/>
  <c r="A445" i="2"/>
  <c r="F444" i="2"/>
  <c r="D444" i="2"/>
  <c r="C444" i="2"/>
  <c r="A444" i="2"/>
  <c r="F443" i="2"/>
  <c r="D443" i="2"/>
  <c r="C443" i="2"/>
  <c r="A443" i="2"/>
  <c r="F442" i="2"/>
  <c r="D442" i="2"/>
  <c r="C442" i="2"/>
  <c r="A442" i="2"/>
  <c r="F441" i="2"/>
  <c r="D441" i="2"/>
  <c r="C441" i="2"/>
  <c r="A441" i="2"/>
  <c r="F440" i="2"/>
  <c r="D440" i="2"/>
  <c r="C440" i="2"/>
  <c r="A440" i="2"/>
  <c r="F439" i="2"/>
  <c r="D439" i="2"/>
  <c r="C439" i="2"/>
  <c r="A439" i="2"/>
  <c r="F438" i="2"/>
  <c r="D438" i="2"/>
  <c r="C438" i="2"/>
  <c r="A438" i="2"/>
  <c r="F437" i="2"/>
  <c r="D437" i="2"/>
  <c r="C437" i="2"/>
  <c r="A437" i="2"/>
  <c r="F436" i="2"/>
  <c r="D436" i="2"/>
  <c r="C436" i="2"/>
  <c r="A436" i="2"/>
  <c r="F435" i="2"/>
  <c r="D435" i="2"/>
  <c r="C435" i="2"/>
  <c r="A435" i="2"/>
  <c r="F434" i="2"/>
  <c r="D434" i="2"/>
  <c r="C434" i="2"/>
  <c r="A434" i="2"/>
  <c r="F433" i="2"/>
  <c r="D433" i="2"/>
  <c r="C433" i="2"/>
  <c r="A433" i="2"/>
  <c r="F432" i="2"/>
  <c r="D432" i="2"/>
  <c r="C432" i="2"/>
  <c r="A432" i="2"/>
  <c r="F431" i="2"/>
  <c r="D431" i="2"/>
  <c r="C431" i="2"/>
  <c r="A431" i="2"/>
  <c r="F430" i="2"/>
  <c r="D430" i="2"/>
  <c r="C430" i="2"/>
  <c r="A430" i="2"/>
  <c r="F429" i="2"/>
  <c r="D429" i="2"/>
  <c r="C429" i="2"/>
  <c r="A429" i="2"/>
  <c r="F428" i="2"/>
  <c r="D428" i="2"/>
  <c r="C428" i="2"/>
  <c r="A428" i="2"/>
  <c r="F427" i="2"/>
  <c r="D427" i="2"/>
  <c r="C427" i="2"/>
  <c r="A427" i="2"/>
  <c r="F426" i="2"/>
  <c r="D426" i="2"/>
  <c r="C426" i="2"/>
  <c r="A426" i="2"/>
  <c r="F425" i="2"/>
  <c r="D425" i="2"/>
  <c r="C425" i="2"/>
  <c r="A425" i="2"/>
  <c r="F424" i="2"/>
  <c r="D424" i="2"/>
  <c r="C424" i="2"/>
  <c r="A424" i="2"/>
  <c r="F423" i="2"/>
  <c r="D423" i="2"/>
  <c r="C423" i="2"/>
  <c r="A423" i="2"/>
  <c r="F422" i="2"/>
  <c r="D422" i="2"/>
  <c r="C422" i="2"/>
  <c r="A422" i="2"/>
  <c r="F421" i="2"/>
  <c r="D421" i="2"/>
  <c r="C421" i="2"/>
  <c r="A421" i="2"/>
  <c r="F420" i="2"/>
  <c r="D420" i="2"/>
  <c r="C420" i="2"/>
  <c r="A420" i="2"/>
  <c r="F419" i="2"/>
  <c r="D419" i="2"/>
  <c r="C419" i="2"/>
  <c r="A419" i="2"/>
  <c r="F418" i="2"/>
  <c r="D418" i="2"/>
  <c r="C418" i="2"/>
  <c r="A418" i="2"/>
  <c r="F417" i="2"/>
  <c r="D417" i="2"/>
  <c r="C417" i="2"/>
  <c r="A417" i="2"/>
  <c r="F416" i="2"/>
  <c r="D416" i="2"/>
  <c r="C416" i="2"/>
  <c r="A416" i="2"/>
  <c r="F415" i="2"/>
  <c r="D415" i="2"/>
  <c r="C415" i="2"/>
  <c r="A415" i="2"/>
  <c r="F414" i="2"/>
  <c r="D414" i="2"/>
  <c r="C414" i="2"/>
  <c r="A414" i="2"/>
  <c r="F413" i="2"/>
  <c r="D413" i="2"/>
  <c r="C413" i="2"/>
  <c r="A413" i="2"/>
  <c r="F412" i="2"/>
  <c r="D412" i="2"/>
  <c r="C412" i="2"/>
  <c r="A412" i="2"/>
  <c r="F411" i="2"/>
  <c r="D411" i="2"/>
  <c r="C411" i="2"/>
  <c r="A411" i="2"/>
  <c r="F410" i="2"/>
  <c r="D410" i="2"/>
  <c r="C410" i="2"/>
  <c r="A410" i="2"/>
  <c r="F409" i="2"/>
  <c r="D409" i="2"/>
  <c r="C409" i="2"/>
  <c r="A409" i="2"/>
  <c r="F408" i="2"/>
  <c r="D408" i="2"/>
  <c r="C408" i="2"/>
  <c r="A408" i="2"/>
  <c r="F407" i="2"/>
  <c r="D407" i="2"/>
  <c r="C407" i="2"/>
  <c r="A407" i="2"/>
  <c r="F406" i="2"/>
  <c r="D406" i="2"/>
  <c r="C406" i="2"/>
  <c r="A406" i="2"/>
  <c r="F405" i="2"/>
  <c r="D405" i="2"/>
  <c r="C405" i="2"/>
  <c r="A405" i="2"/>
  <c r="F404" i="2"/>
  <c r="D404" i="2"/>
  <c r="C404" i="2"/>
  <c r="A404" i="2"/>
  <c r="F403" i="2"/>
  <c r="D403" i="2"/>
  <c r="C403" i="2"/>
  <c r="A403" i="2"/>
  <c r="F402" i="2"/>
  <c r="D402" i="2"/>
  <c r="C402" i="2"/>
  <c r="A402" i="2"/>
  <c r="F401" i="2"/>
  <c r="D401" i="2"/>
  <c r="C401" i="2"/>
  <c r="A401" i="2"/>
  <c r="F400" i="2"/>
  <c r="D400" i="2"/>
  <c r="C400" i="2"/>
  <c r="A400" i="2"/>
  <c r="F399" i="2"/>
  <c r="D399" i="2"/>
  <c r="C399" i="2"/>
  <c r="A399" i="2"/>
  <c r="F398" i="2"/>
  <c r="D398" i="2"/>
  <c r="C398" i="2"/>
  <c r="A398" i="2"/>
  <c r="F397" i="2"/>
  <c r="D397" i="2"/>
  <c r="C397" i="2"/>
  <c r="A397" i="2"/>
  <c r="F396" i="2"/>
  <c r="D396" i="2"/>
  <c r="C396" i="2"/>
  <c r="A396" i="2"/>
  <c r="F395" i="2"/>
  <c r="D395" i="2"/>
  <c r="C395" i="2"/>
  <c r="A395" i="2"/>
  <c r="F394" i="2"/>
  <c r="D394" i="2"/>
  <c r="C394" i="2"/>
  <c r="A394" i="2"/>
  <c r="F393" i="2"/>
  <c r="D393" i="2"/>
  <c r="C393" i="2"/>
  <c r="A393" i="2"/>
  <c r="F392" i="2"/>
  <c r="D392" i="2"/>
  <c r="C392" i="2"/>
  <c r="A392" i="2"/>
  <c r="F391" i="2"/>
  <c r="D391" i="2"/>
  <c r="C391" i="2"/>
  <c r="A391" i="2"/>
  <c r="F390" i="2"/>
  <c r="D390" i="2"/>
  <c r="C390" i="2"/>
  <c r="A390" i="2"/>
  <c r="F389" i="2"/>
  <c r="D389" i="2"/>
  <c r="C389" i="2"/>
  <c r="A389" i="2"/>
  <c r="F388" i="2"/>
  <c r="D388" i="2"/>
  <c r="C388" i="2"/>
  <c r="A388" i="2"/>
  <c r="F387" i="2"/>
  <c r="D387" i="2"/>
  <c r="C387" i="2"/>
  <c r="A387" i="2"/>
  <c r="F386" i="2"/>
  <c r="D386" i="2"/>
  <c r="C386" i="2"/>
  <c r="A386" i="2"/>
  <c r="F385" i="2"/>
  <c r="D385" i="2"/>
  <c r="C385" i="2"/>
  <c r="A385" i="2"/>
  <c r="F384" i="2"/>
  <c r="D384" i="2"/>
  <c r="C384" i="2"/>
  <c r="A384" i="2"/>
  <c r="F383" i="2"/>
  <c r="D383" i="2"/>
  <c r="C383" i="2"/>
  <c r="A383" i="2"/>
  <c r="F382" i="2"/>
  <c r="D382" i="2"/>
  <c r="C382" i="2"/>
  <c r="A382" i="2"/>
  <c r="F381" i="2"/>
  <c r="D381" i="2"/>
  <c r="C381" i="2"/>
  <c r="A381" i="2"/>
  <c r="F380" i="2"/>
  <c r="D380" i="2"/>
  <c r="C380" i="2"/>
  <c r="A380" i="2"/>
  <c r="F379" i="2"/>
  <c r="D379" i="2"/>
  <c r="C379" i="2"/>
  <c r="A379" i="2"/>
  <c r="F378" i="2"/>
  <c r="D378" i="2"/>
  <c r="C378" i="2"/>
  <c r="A378" i="2"/>
  <c r="F377" i="2"/>
  <c r="D377" i="2"/>
  <c r="C377" i="2"/>
  <c r="A377" i="2"/>
  <c r="F376" i="2"/>
  <c r="D376" i="2"/>
  <c r="C376" i="2"/>
  <c r="A376" i="2"/>
  <c r="F375" i="2"/>
  <c r="D375" i="2"/>
  <c r="C375" i="2"/>
  <c r="A375" i="2"/>
  <c r="F374" i="2"/>
  <c r="D374" i="2"/>
  <c r="C374" i="2"/>
  <c r="A374" i="2"/>
  <c r="F373" i="2"/>
  <c r="D373" i="2"/>
  <c r="C373" i="2"/>
  <c r="A373" i="2"/>
  <c r="F372" i="2"/>
  <c r="D372" i="2"/>
  <c r="C372" i="2"/>
  <c r="A372" i="2"/>
  <c r="F371" i="2"/>
  <c r="D371" i="2"/>
  <c r="C371" i="2"/>
  <c r="A371" i="2"/>
  <c r="F370" i="2"/>
  <c r="D370" i="2"/>
  <c r="C370" i="2"/>
  <c r="A370" i="2"/>
  <c r="F369" i="2"/>
  <c r="D369" i="2"/>
  <c r="C369" i="2"/>
  <c r="A369" i="2"/>
  <c r="F368" i="2"/>
  <c r="D368" i="2"/>
  <c r="C368" i="2"/>
  <c r="A368" i="2"/>
  <c r="F367" i="2"/>
  <c r="D367" i="2"/>
  <c r="C367" i="2"/>
  <c r="A367" i="2"/>
  <c r="F366" i="2"/>
  <c r="D366" i="2"/>
  <c r="C366" i="2"/>
  <c r="A366" i="2"/>
  <c r="F365" i="2"/>
  <c r="D365" i="2"/>
  <c r="C365" i="2"/>
  <c r="A365" i="2"/>
  <c r="F364" i="2"/>
  <c r="D364" i="2"/>
  <c r="C364" i="2"/>
  <c r="A364" i="2"/>
  <c r="F363" i="2"/>
  <c r="D363" i="2"/>
  <c r="C363" i="2"/>
  <c r="A363" i="2"/>
  <c r="F362" i="2"/>
  <c r="D362" i="2"/>
  <c r="C362" i="2"/>
  <c r="A362" i="2"/>
  <c r="F361" i="2"/>
  <c r="D361" i="2"/>
  <c r="C361" i="2"/>
  <c r="A361" i="2"/>
  <c r="F360" i="2"/>
  <c r="D360" i="2"/>
  <c r="C360" i="2"/>
  <c r="A360" i="2"/>
  <c r="F359" i="2"/>
  <c r="D359" i="2"/>
  <c r="C359" i="2"/>
  <c r="A359" i="2"/>
  <c r="F358" i="2"/>
  <c r="D358" i="2"/>
  <c r="C358" i="2"/>
  <c r="A358" i="2"/>
  <c r="F357" i="2"/>
  <c r="D357" i="2"/>
  <c r="C357" i="2"/>
  <c r="A357" i="2"/>
  <c r="F356" i="2"/>
  <c r="D356" i="2"/>
  <c r="C356" i="2"/>
  <c r="A356" i="2"/>
  <c r="F355" i="2"/>
  <c r="D355" i="2"/>
  <c r="C355" i="2"/>
  <c r="A355" i="2"/>
  <c r="F354" i="2"/>
  <c r="D354" i="2"/>
  <c r="C354" i="2"/>
  <c r="A354" i="2"/>
  <c r="F353" i="2"/>
  <c r="D353" i="2"/>
  <c r="C353" i="2"/>
  <c r="A353" i="2"/>
  <c r="F352" i="2"/>
  <c r="D352" i="2"/>
  <c r="C352" i="2"/>
  <c r="A352" i="2"/>
  <c r="F351" i="2"/>
  <c r="D351" i="2"/>
  <c r="C351" i="2"/>
  <c r="A351" i="2"/>
  <c r="F350" i="2"/>
  <c r="D350" i="2"/>
  <c r="C350" i="2"/>
  <c r="A350" i="2"/>
  <c r="F349" i="2"/>
  <c r="D349" i="2"/>
  <c r="C349" i="2"/>
  <c r="A349" i="2"/>
  <c r="F348" i="2"/>
  <c r="D348" i="2"/>
  <c r="C348" i="2"/>
  <c r="A348" i="2"/>
  <c r="F347" i="2"/>
  <c r="D347" i="2"/>
  <c r="C347" i="2"/>
  <c r="A347" i="2"/>
  <c r="F346" i="2"/>
  <c r="D346" i="2"/>
  <c r="C346" i="2"/>
  <c r="A346" i="2"/>
  <c r="F345" i="2"/>
  <c r="D345" i="2"/>
  <c r="C345" i="2"/>
  <c r="A345" i="2"/>
  <c r="F344" i="2"/>
  <c r="D344" i="2"/>
  <c r="C344" i="2"/>
  <c r="A344" i="2"/>
  <c r="F343" i="2"/>
  <c r="D343" i="2"/>
  <c r="C343" i="2"/>
  <c r="A343" i="2"/>
  <c r="F342" i="2"/>
  <c r="D342" i="2"/>
  <c r="C342" i="2"/>
  <c r="A342" i="2"/>
  <c r="F341" i="2"/>
  <c r="D341" i="2"/>
  <c r="C341" i="2"/>
  <c r="A341" i="2"/>
  <c r="F340" i="2"/>
  <c r="D340" i="2"/>
  <c r="C340" i="2"/>
  <c r="A340" i="2"/>
  <c r="F339" i="2"/>
  <c r="D339" i="2"/>
  <c r="C339" i="2"/>
  <c r="A339" i="2"/>
  <c r="F338" i="2"/>
  <c r="D338" i="2"/>
  <c r="C338" i="2"/>
  <c r="A338" i="2"/>
  <c r="F337" i="2"/>
  <c r="D337" i="2"/>
  <c r="C337" i="2"/>
  <c r="A337" i="2"/>
  <c r="F336" i="2"/>
  <c r="D336" i="2"/>
  <c r="C336" i="2"/>
  <c r="A336" i="2"/>
  <c r="F335" i="2"/>
  <c r="D335" i="2"/>
  <c r="C335" i="2"/>
  <c r="A335" i="2"/>
  <c r="F334" i="2"/>
  <c r="D334" i="2"/>
  <c r="C334" i="2"/>
  <c r="A334" i="2"/>
  <c r="F333" i="2"/>
  <c r="D333" i="2"/>
  <c r="C333" i="2"/>
  <c r="A333" i="2"/>
  <c r="F332" i="2"/>
  <c r="D332" i="2"/>
  <c r="C332" i="2"/>
  <c r="A332" i="2"/>
  <c r="F331" i="2"/>
  <c r="D331" i="2"/>
  <c r="C331" i="2"/>
  <c r="A331" i="2"/>
  <c r="F330" i="2"/>
  <c r="D330" i="2"/>
  <c r="C330" i="2"/>
  <c r="A330" i="2"/>
  <c r="F329" i="2"/>
  <c r="D329" i="2"/>
  <c r="C329" i="2"/>
  <c r="A329" i="2"/>
  <c r="F328" i="2"/>
  <c r="D328" i="2"/>
  <c r="C328" i="2"/>
  <c r="A328" i="2"/>
  <c r="F327" i="2"/>
  <c r="D327" i="2"/>
  <c r="C327" i="2"/>
  <c r="A327" i="2"/>
  <c r="F326" i="2"/>
  <c r="D326" i="2"/>
  <c r="C326" i="2"/>
  <c r="A326" i="2"/>
  <c r="F325" i="2"/>
  <c r="D325" i="2"/>
  <c r="C325" i="2"/>
  <c r="A325" i="2"/>
  <c r="F324" i="2"/>
  <c r="D324" i="2"/>
  <c r="C324" i="2"/>
  <c r="A324" i="2"/>
  <c r="F323" i="2"/>
  <c r="D323" i="2"/>
  <c r="C323" i="2"/>
  <c r="A323" i="2"/>
  <c r="F322" i="2"/>
  <c r="D322" i="2"/>
  <c r="C322" i="2"/>
  <c r="A322" i="2"/>
  <c r="F321" i="2"/>
  <c r="D321" i="2"/>
  <c r="C321" i="2"/>
  <c r="A321" i="2"/>
  <c r="F320" i="2"/>
  <c r="D320" i="2"/>
  <c r="C320" i="2"/>
  <c r="A320" i="2"/>
  <c r="F319" i="2"/>
  <c r="D319" i="2"/>
  <c r="C319" i="2"/>
  <c r="A319" i="2"/>
  <c r="F318" i="2"/>
  <c r="D318" i="2"/>
  <c r="C318" i="2"/>
  <c r="A318" i="2"/>
  <c r="F317" i="2"/>
  <c r="D317" i="2"/>
  <c r="C317" i="2"/>
  <c r="A317" i="2"/>
  <c r="F316" i="2"/>
  <c r="D316" i="2"/>
  <c r="C316" i="2"/>
  <c r="A316" i="2"/>
  <c r="F315" i="2"/>
  <c r="D315" i="2"/>
  <c r="C315" i="2"/>
  <c r="A315" i="2"/>
  <c r="F314" i="2"/>
  <c r="D314" i="2"/>
  <c r="C314" i="2"/>
  <c r="A314" i="2"/>
  <c r="F313" i="2"/>
  <c r="D313" i="2"/>
  <c r="C313" i="2"/>
  <c r="A313" i="2"/>
  <c r="F312" i="2"/>
  <c r="D312" i="2"/>
  <c r="C312" i="2"/>
  <c r="A312" i="2"/>
  <c r="F311" i="2"/>
  <c r="D311" i="2"/>
  <c r="C311" i="2"/>
  <c r="A311" i="2"/>
  <c r="F310" i="2"/>
  <c r="D310" i="2"/>
  <c r="C310" i="2"/>
  <c r="A310" i="2"/>
  <c r="F309" i="2"/>
  <c r="D309" i="2"/>
  <c r="C309" i="2"/>
  <c r="A309" i="2"/>
  <c r="F308" i="2"/>
  <c r="D308" i="2"/>
  <c r="C308" i="2"/>
  <c r="A308" i="2"/>
  <c r="F307" i="2"/>
  <c r="D307" i="2"/>
  <c r="C307" i="2"/>
  <c r="A307" i="2"/>
  <c r="F306" i="2"/>
  <c r="D306" i="2"/>
  <c r="C306" i="2"/>
  <c r="A306" i="2"/>
  <c r="F305" i="2"/>
  <c r="D305" i="2"/>
  <c r="C305" i="2"/>
  <c r="A305" i="2"/>
  <c r="F304" i="2"/>
  <c r="D304" i="2"/>
  <c r="C304" i="2"/>
  <c r="A304" i="2"/>
  <c r="F303" i="2"/>
  <c r="D303" i="2"/>
  <c r="C303" i="2"/>
  <c r="A303" i="2"/>
  <c r="F302" i="2"/>
  <c r="D302" i="2"/>
  <c r="C302" i="2"/>
  <c r="A302" i="2"/>
  <c r="F301" i="2"/>
  <c r="D301" i="2"/>
  <c r="C301" i="2"/>
  <c r="A301" i="2"/>
  <c r="F300" i="2"/>
  <c r="D300" i="2"/>
  <c r="C300" i="2"/>
  <c r="A300" i="2"/>
  <c r="F299" i="2"/>
  <c r="D299" i="2"/>
  <c r="C299" i="2"/>
  <c r="A299" i="2"/>
  <c r="F298" i="2"/>
  <c r="D298" i="2"/>
  <c r="C298" i="2"/>
  <c r="A298" i="2"/>
  <c r="F297" i="2"/>
  <c r="D297" i="2"/>
  <c r="C297" i="2"/>
  <c r="A297" i="2"/>
  <c r="F296" i="2"/>
  <c r="D296" i="2"/>
  <c r="C296" i="2"/>
  <c r="A296" i="2"/>
  <c r="F295" i="2"/>
  <c r="D295" i="2"/>
  <c r="C295" i="2"/>
  <c r="A295" i="2"/>
  <c r="F294" i="2"/>
  <c r="D294" i="2"/>
  <c r="C294" i="2"/>
  <c r="A294" i="2"/>
  <c r="F293" i="2"/>
  <c r="D293" i="2"/>
  <c r="C293" i="2"/>
  <c r="A293" i="2"/>
  <c r="F292" i="2"/>
  <c r="D292" i="2"/>
  <c r="C292" i="2"/>
  <c r="A292" i="2"/>
  <c r="F291" i="2"/>
  <c r="D291" i="2"/>
  <c r="C291" i="2"/>
  <c r="A291" i="2"/>
  <c r="F290" i="2"/>
  <c r="D290" i="2"/>
  <c r="C290" i="2"/>
  <c r="A290" i="2"/>
  <c r="F289" i="2"/>
  <c r="D289" i="2"/>
  <c r="C289" i="2"/>
  <c r="A289" i="2"/>
  <c r="F288" i="2"/>
  <c r="D288" i="2"/>
  <c r="C288" i="2"/>
  <c r="A288" i="2"/>
  <c r="F287" i="2"/>
  <c r="D287" i="2"/>
  <c r="C287" i="2"/>
  <c r="A287" i="2"/>
  <c r="F286" i="2"/>
  <c r="D286" i="2"/>
  <c r="C286" i="2"/>
  <c r="A286" i="2"/>
  <c r="F285" i="2"/>
  <c r="D285" i="2"/>
  <c r="C285" i="2"/>
  <c r="A285" i="2"/>
  <c r="F284" i="2"/>
  <c r="D284" i="2"/>
  <c r="C284" i="2"/>
  <c r="A284" i="2"/>
  <c r="F283" i="2"/>
  <c r="D283" i="2"/>
  <c r="C283" i="2"/>
  <c r="A283" i="2"/>
  <c r="F282" i="2"/>
  <c r="D282" i="2"/>
  <c r="C282" i="2"/>
  <c r="A282" i="2"/>
  <c r="F281" i="2"/>
  <c r="D281" i="2"/>
  <c r="C281" i="2"/>
  <c r="A281" i="2"/>
  <c r="F280" i="2"/>
  <c r="D280" i="2"/>
  <c r="C280" i="2"/>
  <c r="A280" i="2"/>
  <c r="F279" i="2"/>
  <c r="D279" i="2"/>
  <c r="C279" i="2"/>
  <c r="A279" i="2"/>
  <c r="F278" i="2"/>
  <c r="D278" i="2"/>
  <c r="C278" i="2"/>
  <c r="A278" i="2"/>
  <c r="F277" i="2"/>
  <c r="D277" i="2"/>
  <c r="C277" i="2"/>
  <c r="A277" i="2"/>
  <c r="F276" i="2"/>
  <c r="D276" i="2"/>
  <c r="C276" i="2"/>
  <c r="A276" i="2"/>
  <c r="F275" i="2"/>
  <c r="D275" i="2"/>
  <c r="C275" i="2"/>
  <c r="A275" i="2"/>
  <c r="F274" i="2"/>
  <c r="D274" i="2"/>
  <c r="C274" i="2"/>
  <c r="A274" i="2"/>
  <c r="F273" i="2"/>
  <c r="D273" i="2"/>
  <c r="C273" i="2"/>
  <c r="A273" i="2"/>
  <c r="F272" i="2"/>
  <c r="D272" i="2"/>
  <c r="C272" i="2"/>
  <c r="A272" i="2"/>
  <c r="F271" i="2"/>
  <c r="D271" i="2"/>
  <c r="C271" i="2"/>
  <c r="A271" i="2"/>
  <c r="F270" i="2"/>
  <c r="D270" i="2"/>
  <c r="C270" i="2"/>
  <c r="A270" i="2"/>
  <c r="F269" i="2"/>
  <c r="D269" i="2"/>
  <c r="C269" i="2"/>
  <c r="A269" i="2"/>
  <c r="F268" i="2"/>
  <c r="D268" i="2"/>
  <c r="C268" i="2"/>
  <c r="A268" i="2"/>
  <c r="F267" i="2"/>
  <c r="D267" i="2"/>
  <c r="C267" i="2"/>
  <c r="A267" i="2"/>
  <c r="F266" i="2"/>
  <c r="D266" i="2"/>
  <c r="C266" i="2"/>
  <c r="A266" i="2"/>
  <c r="F265" i="2"/>
  <c r="D265" i="2"/>
  <c r="C265" i="2"/>
  <c r="A265" i="2"/>
  <c r="F264" i="2"/>
  <c r="D264" i="2"/>
  <c r="C264" i="2"/>
  <c r="A264" i="2"/>
  <c r="F263" i="2"/>
  <c r="D263" i="2"/>
  <c r="C263" i="2"/>
  <c r="A263" i="2"/>
  <c r="F262" i="2"/>
  <c r="D262" i="2"/>
  <c r="C262" i="2"/>
  <c r="A262" i="2"/>
  <c r="F261" i="2"/>
  <c r="D261" i="2"/>
  <c r="C261" i="2"/>
  <c r="A261" i="2"/>
  <c r="F260" i="2"/>
  <c r="D260" i="2"/>
  <c r="C260" i="2"/>
  <c r="A260" i="2"/>
  <c r="F259" i="2"/>
  <c r="D259" i="2"/>
  <c r="C259" i="2"/>
  <c r="A259" i="2"/>
  <c r="F258" i="2"/>
  <c r="D258" i="2"/>
  <c r="C258" i="2"/>
  <c r="A258" i="2"/>
  <c r="F257" i="2"/>
  <c r="D257" i="2"/>
  <c r="C257" i="2"/>
  <c r="A257" i="2"/>
  <c r="F256" i="2"/>
  <c r="D256" i="2"/>
  <c r="C256" i="2"/>
  <c r="A256" i="2"/>
  <c r="F255" i="2"/>
  <c r="D255" i="2"/>
  <c r="C255" i="2"/>
  <c r="A255" i="2"/>
  <c r="F254" i="2"/>
  <c r="D254" i="2"/>
  <c r="C254" i="2"/>
  <c r="A254" i="2"/>
  <c r="F253" i="2"/>
  <c r="D253" i="2"/>
  <c r="C253" i="2"/>
  <c r="A253" i="2"/>
  <c r="F252" i="2"/>
  <c r="D252" i="2"/>
  <c r="C252" i="2"/>
  <c r="A252" i="2"/>
  <c r="F251" i="2"/>
  <c r="D251" i="2"/>
  <c r="C251" i="2"/>
  <c r="A251" i="2"/>
  <c r="F250" i="2"/>
  <c r="D250" i="2"/>
  <c r="C250" i="2"/>
  <c r="A250" i="2"/>
  <c r="F249" i="2"/>
  <c r="D249" i="2"/>
  <c r="C249" i="2"/>
  <c r="A249" i="2"/>
  <c r="F248" i="2"/>
  <c r="D248" i="2"/>
  <c r="C248" i="2"/>
  <c r="A248" i="2"/>
  <c r="F247" i="2"/>
  <c r="D247" i="2"/>
  <c r="C247" i="2"/>
  <c r="A247" i="2"/>
  <c r="F246" i="2"/>
  <c r="D246" i="2"/>
  <c r="C246" i="2"/>
  <c r="A246" i="2"/>
  <c r="F245" i="2"/>
  <c r="D245" i="2"/>
  <c r="C245" i="2"/>
  <c r="A245" i="2"/>
  <c r="F244" i="2"/>
  <c r="D244" i="2"/>
  <c r="C244" i="2"/>
  <c r="A244" i="2"/>
  <c r="F243" i="2"/>
  <c r="D243" i="2"/>
  <c r="C243" i="2"/>
  <c r="A243" i="2"/>
  <c r="F242" i="2"/>
  <c r="D242" i="2"/>
  <c r="C242" i="2"/>
  <c r="A242" i="2"/>
  <c r="F241" i="2"/>
  <c r="D241" i="2"/>
  <c r="C241" i="2"/>
  <c r="A241" i="2"/>
  <c r="F240" i="2"/>
  <c r="D240" i="2"/>
  <c r="C240" i="2"/>
  <c r="A240" i="2"/>
  <c r="F239" i="2"/>
  <c r="D239" i="2"/>
  <c r="C239" i="2"/>
  <c r="A239" i="2"/>
  <c r="F238" i="2"/>
  <c r="D238" i="2"/>
  <c r="C238" i="2"/>
  <c r="A238" i="2"/>
  <c r="F237" i="2"/>
  <c r="D237" i="2"/>
  <c r="C237" i="2"/>
  <c r="A237" i="2"/>
  <c r="F236" i="2"/>
  <c r="D236" i="2"/>
  <c r="C236" i="2"/>
  <c r="A236" i="2"/>
  <c r="F235" i="2"/>
  <c r="D235" i="2"/>
  <c r="C235" i="2"/>
  <c r="A235" i="2"/>
  <c r="F234" i="2"/>
  <c r="D234" i="2"/>
  <c r="C234" i="2"/>
  <c r="A234" i="2"/>
  <c r="F233" i="2"/>
  <c r="D233" i="2"/>
  <c r="C233" i="2"/>
  <c r="A233" i="2"/>
  <c r="F232" i="2"/>
  <c r="D232" i="2"/>
  <c r="C232" i="2"/>
  <c r="A232" i="2"/>
  <c r="F231" i="2"/>
  <c r="D231" i="2"/>
  <c r="C231" i="2"/>
  <c r="A231" i="2"/>
  <c r="F230" i="2"/>
  <c r="D230" i="2"/>
  <c r="C230" i="2"/>
  <c r="A230" i="2"/>
  <c r="F229" i="2"/>
  <c r="D229" i="2"/>
  <c r="C229" i="2"/>
  <c r="A229" i="2"/>
  <c r="F228" i="2"/>
  <c r="D228" i="2"/>
  <c r="C228" i="2"/>
  <c r="A228" i="2"/>
  <c r="F227" i="2"/>
  <c r="D227" i="2"/>
  <c r="C227" i="2"/>
  <c r="A227" i="2"/>
  <c r="F226" i="2"/>
  <c r="D226" i="2"/>
  <c r="C226" i="2"/>
  <c r="A226" i="2"/>
  <c r="F225" i="2"/>
  <c r="D225" i="2"/>
  <c r="C225" i="2"/>
  <c r="A225" i="2"/>
  <c r="F224" i="2"/>
  <c r="D224" i="2"/>
  <c r="C224" i="2"/>
  <c r="A224" i="2"/>
  <c r="F223" i="2"/>
  <c r="D223" i="2"/>
  <c r="C223" i="2"/>
  <c r="A223" i="2"/>
  <c r="F222" i="2"/>
  <c r="D222" i="2"/>
  <c r="C222" i="2"/>
  <c r="A222" i="2"/>
  <c r="F221" i="2"/>
  <c r="D221" i="2"/>
  <c r="C221" i="2"/>
  <c r="A221" i="2"/>
  <c r="F220" i="2"/>
  <c r="D220" i="2"/>
  <c r="C220" i="2"/>
  <c r="A220" i="2"/>
  <c r="F219" i="2"/>
  <c r="D219" i="2"/>
  <c r="C219" i="2"/>
  <c r="A219" i="2"/>
  <c r="F218" i="2"/>
  <c r="D218" i="2"/>
  <c r="C218" i="2"/>
  <c r="A218" i="2"/>
  <c r="F217" i="2"/>
  <c r="D217" i="2"/>
  <c r="C217" i="2"/>
  <c r="A217" i="2"/>
  <c r="F216" i="2"/>
  <c r="D216" i="2"/>
  <c r="C216" i="2"/>
  <c r="A216" i="2"/>
  <c r="F215" i="2"/>
  <c r="D215" i="2"/>
  <c r="C215" i="2"/>
  <c r="A215" i="2"/>
  <c r="F214" i="2"/>
  <c r="D214" i="2"/>
  <c r="C214" i="2"/>
  <c r="A214" i="2"/>
  <c r="F213" i="2"/>
  <c r="D213" i="2"/>
  <c r="C213" i="2"/>
  <c r="A213" i="2"/>
  <c r="F212" i="2"/>
  <c r="D212" i="2"/>
  <c r="C212" i="2"/>
  <c r="A212" i="2"/>
  <c r="F211" i="2"/>
  <c r="D211" i="2"/>
  <c r="C211" i="2"/>
  <c r="A211" i="2"/>
  <c r="F210" i="2"/>
  <c r="D210" i="2"/>
  <c r="C210" i="2"/>
  <c r="A210" i="2"/>
  <c r="F209" i="2"/>
  <c r="D209" i="2"/>
  <c r="C209" i="2"/>
  <c r="A209" i="2"/>
  <c r="F208" i="2"/>
  <c r="D208" i="2"/>
  <c r="C208" i="2"/>
  <c r="A208" i="2"/>
  <c r="F207" i="2"/>
  <c r="D207" i="2"/>
  <c r="C207" i="2"/>
  <c r="A207" i="2"/>
  <c r="F206" i="2"/>
  <c r="D206" i="2"/>
  <c r="C206" i="2"/>
  <c r="A206" i="2"/>
  <c r="F205" i="2"/>
  <c r="D205" i="2"/>
  <c r="C205" i="2"/>
  <c r="A205" i="2"/>
  <c r="F204" i="2"/>
  <c r="D204" i="2"/>
  <c r="C204" i="2"/>
  <c r="A204" i="2"/>
  <c r="F203" i="2"/>
  <c r="D203" i="2"/>
  <c r="C203" i="2"/>
  <c r="A203" i="2"/>
  <c r="F202" i="2"/>
  <c r="D202" i="2"/>
  <c r="C202" i="2"/>
  <c r="A202" i="2"/>
  <c r="F201" i="2"/>
  <c r="D201" i="2"/>
  <c r="C201" i="2"/>
  <c r="A201" i="2"/>
  <c r="F200" i="2"/>
  <c r="D200" i="2"/>
  <c r="C200" i="2"/>
  <c r="A200" i="2"/>
  <c r="F199" i="2"/>
  <c r="D199" i="2"/>
  <c r="C199" i="2"/>
  <c r="A199" i="2"/>
  <c r="F198" i="2"/>
  <c r="D198" i="2"/>
  <c r="C198" i="2"/>
  <c r="A198" i="2"/>
  <c r="F197" i="2"/>
  <c r="D197" i="2"/>
  <c r="C197" i="2"/>
  <c r="A197" i="2"/>
  <c r="F196" i="2"/>
  <c r="D196" i="2"/>
  <c r="C196" i="2"/>
  <c r="A196" i="2"/>
  <c r="F195" i="2"/>
  <c r="D195" i="2"/>
  <c r="C195" i="2"/>
  <c r="A195" i="2"/>
  <c r="F194" i="2"/>
  <c r="D194" i="2"/>
  <c r="C194" i="2"/>
  <c r="A194" i="2"/>
  <c r="F193" i="2"/>
  <c r="D193" i="2"/>
  <c r="C193" i="2"/>
  <c r="A193" i="2"/>
  <c r="F192" i="2"/>
  <c r="D192" i="2"/>
  <c r="C192" i="2"/>
  <c r="A192" i="2"/>
  <c r="F191" i="2"/>
  <c r="D191" i="2"/>
  <c r="C191" i="2"/>
  <c r="A191" i="2"/>
  <c r="F190" i="2"/>
  <c r="D190" i="2"/>
  <c r="C190" i="2"/>
  <c r="A190" i="2"/>
  <c r="F189" i="2"/>
  <c r="D189" i="2"/>
  <c r="C189" i="2"/>
  <c r="A189" i="2"/>
  <c r="F188" i="2"/>
  <c r="D188" i="2"/>
  <c r="C188" i="2"/>
  <c r="A188" i="2"/>
  <c r="F187" i="2"/>
  <c r="D187" i="2"/>
  <c r="C187" i="2"/>
  <c r="A187" i="2"/>
  <c r="F186" i="2"/>
  <c r="D186" i="2"/>
  <c r="C186" i="2"/>
  <c r="A186" i="2"/>
  <c r="F185" i="2"/>
  <c r="D185" i="2"/>
  <c r="C185" i="2"/>
  <c r="A185" i="2"/>
  <c r="F184" i="2"/>
  <c r="D184" i="2"/>
  <c r="C184" i="2"/>
  <c r="A184" i="2"/>
  <c r="F183" i="2"/>
  <c r="D183" i="2"/>
  <c r="C183" i="2"/>
  <c r="A183" i="2"/>
  <c r="F182" i="2"/>
  <c r="D182" i="2"/>
  <c r="C182" i="2"/>
  <c r="A182" i="2"/>
  <c r="F181" i="2"/>
  <c r="D181" i="2"/>
  <c r="C181" i="2"/>
  <c r="A181" i="2"/>
  <c r="F180" i="2"/>
  <c r="D180" i="2"/>
  <c r="C180" i="2"/>
  <c r="A180" i="2"/>
  <c r="F179" i="2"/>
  <c r="D179" i="2"/>
  <c r="C179" i="2"/>
  <c r="A179" i="2"/>
  <c r="F178" i="2"/>
  <c r="D178" i="2"/>
  <c r="C178" i="2"/>
  <c r="A178" i="2"/>
  <c r="F177" i="2"/>
  <c r="D177" i="2"/>
  <c r="C177" i="2"/>
  <c r="A177" i="2"/>
  <c r="F176" i="2"/>
  <c r="D176" i="2"/>
  <c r="C176" i="2"/>
  <c r="A176" i="2"/>
  <c r="F175" i="2"/>
  <c r="D175" i="2"/>
  <c r="C175" i="2"/>
  <c r="A175" i="2"/>
  <c r="F174" i="2"/>
  <c r="D174" i="2"/>
  <c r="C174" i="2"/>
  <c r="A174" i="2"/>
  <c r="F173" i="2"/>
  <c r="D173" i="2"/>
  <c r="C173" i="2"/>
  <c r="A173" i="2"/>
  <c r="F172" i="2"/>
  <c r="D172" i="2"/>
  <c r="C172" i="2"/>
  <c r="A172" i="2"/>
  <c r="F171" i="2"/>
  <c r="D171" i="2"/>
  <c r="C171" i="2"/>
  <c r="A171" i="2"/>
  <c r="F170" i="2"/>
  <c r="D170" i="2"/>
  <c r="C170" i="2"/>
  <c r="A170" i="2"/>
  <c r="F169" i="2"/>
  <c r="D169" i="2"/>
  <c r="C169" i="2"/>
  <c r="A169" i="2"/>
  <c r="F168" i="2"/>
  <c r="D168" i="2"/>
  <c r="C168" i="2"/>
  <c r="A168" i="2"/>
  <c r="F167" i="2"/>
  <c r="D167" i="2"/>
  <c r="C167" i="2"/>
  <c r="A167" i="2"/>
  <c r="F166" i="2"/>
  <c r="D166" i="2"/>
  <c r="C166" i="2"/>
  <c r="A166" i="2"/>
  <c r="F165" i="2"/>
  <c r="D165" i="2"/>
  <c r="C165" i="2"/>
  <c r="A165" i="2"/>
  <c r="F164" i="2"/>
  <c r="D164" i="2"/>
  <c r="C164" i="2"/>
  <c r="A164" i="2"/>
  <c r="F163" i="2"/>
  <c r="D163" i="2"/>
  <c r="C163" i="2"/>
  <c r="A163" i="2"/>
  <c r="F162" i="2"/>
  <c r="D162" i="2"/>
  <c r="C162" i="2"/>
  <c r="A162" i="2"/>
  <c r="F161" i="2"/>
  <c r="D161" i="2"/>
  <c r="C161" i="2"/>
  <c r="A161" i="2"/>
  <c r="F160" i="2"/>
  <c r="D160" i="2"/>
  <c r="C160" i="2"/>
  <c r="A160" i="2"/>
  <c r="F159" i="2"/>
  <c r="D159" i="2"/>
  <c r="C159" i="2"/>
  <c r="A159" i="2"/>
  <c r="F158" i="2"/>
  <c r="D158" i="2"/>
  <c r="C158" i="2"/>
  <c r="A158" i="2"/>
  <c r="F157" i="2"/>
  <c r="D157" i="2"/>
  <c r="C157" i="2"/>
  <c r="A157" i="2"/>
  <c r="F156" i="2"/>
  <c r="D156" i="2"/>
  <c r="C156" i="2"/>
  <c r="A156" i="2"/>
  <c r="F155" i="2"/>
  <c r="D155" i="2"/>
  <c r="C155" i="2"/>
  <c r="A155" i="2"/>
  <c r="F154" i="2"/>
  <c r="D154" i="2"/>
  <c r="C154" i="2"/>
  <c r="A154" i="2"/>
  <c r="F153" i="2"/>
  <c r="D153" i="2"/>
  <c r="C153" i="2"/>
  <c r="A153" i="2"/>
  <c r="F152" i="2"/>
  <c r="D152" i="2"/>
  <c r="C152" i="2"/>
  <c r="A152" i="2"/>
  <c r="F151" i="2"/>
  <c r="D151" i="2"/>
  <c r="C151" i="2"/>
  <c r="A151" i="2"/>
  <c r="F150" i="2"/>
  <c r="D150" i="2"/>
  <c r="C150" i="2"/>
  <c r="A150" i="2"/>
  <c r="F149" i="2"/>
  <c r="D149" i="2"/>
  <c r="C149" i="2"/>
  <c r="A149" i="2"/>
  <c r="F148" i="2"/>
  <c r="D148" i="2"/>
  <c r="C148" i="2"/>
  <c r="A148" i="2"/>
  <c r="F147" i="2"/>
  <c r="D147" i="2"/>
  <c r="C147" i="2"/>
  <c r="A147" i="2"/>
  <c r="F146" i="2"/>
  <c r="D146" i="2"/>
  <c r="C146" i="2"/>
  <c r="A146" i="2"/>
  <c r="F145" i="2"/>
  <c r="D145" i="2"/>
  <c r="C145" i="2"/>
  <c r="A145" i="2"/>
  <c r="F144" i="2"/>
  <c r="D144" i="2"/>
  <c r="C144" i="2"/>
  <c r="A144" i="2"/>
  <c r="F143" i="2"/>
  <c r="D143" i="2"/>
  <c r="C143" i="2"/>
  <c r="A143" i="2"/>
  <c r="F142" i="2"/>
  <c r="D142" i="2"/>
  <c r="C142" i="2"/>
  <c r="A142" i="2"/>
  <c r="F141" i="2"/>
  <c r="D141" i="2"/>
  <c r="C141" i="2"/>
  <c r="A141" i="2"/>
  <c r="F140" i="2"/>
  <c r="D140" i="2"/>
  <c r="C140" i="2"/>
  <c r="A140" i="2"/>
  <c r="F139" i="2"/>
  <c r="D139" i="2"/>
  <c r="C139" i="2"/>
  <c r="A139" i="2"/>
  <c r="F138" i="2"/>
  <c r="D138" i="2"/>
  <c r="C138" i="2"/>
  <c r="A138" i="2"/>
  <c r="F137" i="2"/>
  <c r="D137" i="2"/>
  <c r="C137" i="2"/>
  <c r="A137" i="2"/>
  <c r="F136" i="2"/>
  <c r="D136" i="2"/>
  <c r="C136" i="2"/>
  <c r="A136" i="2"/>
  <c r="F135" i="2"/>
  <c r="D135" i="2"/>
  <c r="C135" i="2"/>
  <c r="A135" i="2"/>
  <c r="F134" i="2"/>
  <c r="D134" i="2"/>
  <c r="C134" i="2"/>
  <c r="A134" i="2"/>
  <c r="F133" i="2"/>
  <c r="D133" i="2"/>
  <c r="C133" i="2"/>
  <c r="A133" i="2"/>
  <c r="F132" i="2"/>
  <c r="D132" i="2"/>
  <c r="C132" i="2"/>
  <c r="A132" i="2"/>
  <c r="F131" i="2"/>
  <c r="D131" i="2"/>
  <c r="C131" i="2"/>
  <c r="A131" i="2"/>
  <c r="F130" i="2"/>
  <c r="D130" i="2"/>
  <c r="C130" i="2"/>
  <c r="A130" i="2"/>
  <c r="F129" i="2"/>
  <c r="D129" i="2"/>
  <c r="C129" i="2"/>
  <c r="A129" i="2"/>
  <c r="F128" i="2"/>
  <c r="D128" i="2"/>
  <c r="C128" i="2"/>
  <c r="A128" i="2"/>
  <c r="F127" i="2"/>
  <c r="D127" i="2"/>
  <c r="C127" i="2"/>
  <c r="A127" i="2"/>
  <c r="F126" i="2"/>
  <c r="D126" i="2"/>
  <c r="C126" i="2"/>
  <c r="A126" i="2"/>
  <c r="F125" i="2"/>
  <c r="D125" i="2"/>
  <c r="C125" i="2"/>
  <c r="A125" i="2"/>
  <c r="F124" i="2"/>
  <c r="D124" i="2"/>
  <c r="C124" i="2"/>
  <c r="A124" i="2"/>
  <c r="F123" i="2"/>
  <c r="D123" i="2"/>
  <c r="C123" i="2"/>
  <c r="A123" i="2"/>
  <c r="F122" i="2"/>
  <c r="D122" i="2"/>
  <c r="C122" i="2"/>
  <c r="A122" i="2"/>
  <c r="F121" i="2"/>
  <c r="D121" i="2"/>
  <c r="C121" i="2"/>
  <c r="A121" i="2"/>
  <c r="F120" i="2"/>
  <c r="D120" i="2"/>
  <c r="C120" i="2"/>
  <c r="A120" i="2"/>
  <c r="F119" i="2"/>
  <c r="D119" i="2"/>
  <c r="C119" i="2"/>
  <c r="A119" i="2"/>
  <c r="F118" i="2"/>
  <c r="D118" i="2"/>
  <c r="C118" i="2"/>
  <c r="A118" i="2"/>
  <c r="F117" i="2"/>
  <c r="D117" i="2"/>
  <c r="C117" i="2"/>
  <c r="A117" i="2"/>
  <c r="F116" i="2"/>
  <c r="D116" i="2"/>
  <c r="C116" i="2"/>
  <c r="A116" i="2"/>
  <c r="F115" i="2"/>
  <c r="D115" i="2"/>
  <c r="C115" i="2"/>
  <c r="A115" i="2"/>
  <c r="F114" i="2"/>
  <c r="D114" i="2"/>
  <c r="C114" i="2"/>
  <c r="A114" i="2"/>
  <c r="F113" i="2"/>
  <c r="D113" i="2"/>
  <c r="C113" i="2"/>
  <c r="A113" i="2"/>
  <c r="F112" i="2"/>
  <c r="D112" i="2"/>
  <c r="C112" i="2"/>
  <c r="A112" i="2"/>
  <c r="F111" i="2"/>
  <c r="D111" i="2"/>
  <c r="C111" i="2"/>
  <c r="A111" i="2"/>
  <c r="F110" i="2"/>
  <c r="D110" i="2"/>
  <c r="C110" i="2"/>
  <c r="A110" i="2"/>
  <c r="F109" i="2"/>
  <c r="D109" i="2"/>
  <c r="C109" i="2"/>
  <c r="A109" i="2"/>
  <c r="F108" i="2"/>
  <c r="D108" i="2"/>
  <c r="C108" i="2"/>
  <c r="A108" i="2"/>
  <c r="F107" i="2"/>
  <c r="D107" i="2"/>
  <c r="C107" i="2"/>
  <c r="A107" i="2"/>
  <c r="F106" i="2"/>
  <c r="D106" i="2"/>
  <c r="C106" i="2"/>
  <c r="A106" i="2"/>
  <c r="F105" i="2"/>
  <c r="D105" i="2"/>
  <c r="C105" i="2"/>
  <c r="A105" i="2"/>
  <c r="F104" i="2"/>
  <c r="D104" i="2"/>
  <c r="C104" i="2"/>
  <c r="A104" i="2"/>
  <c r="F103" i="2"/>
  <c r="D103" i="2"/>
  <c r="C103" i="2"/>
  <c r="A103" i="2"/>
  <c r="F102" i="2"/>
  <c r="D102" i="2"/>
  <c r="C102" i="2"/>
  <c r="A102" i="2"/>
  <c r="F101" i="2"/>
  <c r="D101" i="2"/>
  <c r="C101" i="2"/>
  <c r="A101" i="2"/>
  <c r="F100" i="2"/>
  <c r="D100" i="2"/>
  <c r="C100" i="2"/>
  <c r="A100" i="2"/>
  <c r="F99" i="2"/>
  <c r="D99" i="2"/>
  <c r="C99" i="2"/>
  <c r="A99" i="2"/>
  <c r="F98" i="2"/>
  <c r="D98" i="2"/>
  <c r="C98" i="2"/>
  <c r="A98" i="2"/>
  <c r="F97" i="2"/>
  <c r="D97" i="2"/>
  <c r="C97" i="2"/>
  <c r="A97" i="2"/>
  <c r="F96" i="2"/>
  <c r="D96" i="2"/>
  <c r="C96" i="2"/>
  <c r="A96" i="2"/>
  <c r="F95" i="2"/>
  <c r="D95" i="2"/>
  <c r="C95" i="2"/>
  <c r="A95" i="2"/>
  <c r="F94" i="2"/>
  <c r="D94" i="2"/>
  <c r="C94" i="2"/>
  <c r="A94" i="2"/>
  <c r="F93" i="2"/>
  <c r="D93" i="2"/>
  <c r="C93" i="2"/>
  <c r="A93" i="2"/>
  <c r="F92" i="2"/>
  <c r="D92" i="2"/>
  <c r="C92" i="2"/>
  <c r="A92" i="2"/>
  <c r="F91" i="2"/>
  <c r="D91" i="2"/>
  <c r="C91" i="2"/>
  <c r="A91" i="2"/>
  <c r="F90" i="2"/>
  <c r="D90" i="2"/>
  <c r="C90" i="2"/>
  <c r="A90" i="2"/>
  <c r="F89" i="2"/>
  <c r="D89" i="2"/>
  <c r="C89" i="2"/>
  <c r="A89" i="2"/>
  <c r="F88" i="2"/>
  <c r="D88" i="2"/>
  <c r="C88" i="2"/>
  <c r="A88" i="2"/>
  <c r="F87" i="2"/>
  <c r="D87" i="2"/>
  <c r="C87" i="2"/>
  <c r="A87" i="2"/>
  <c r="F86" i="2"/>
  <c r="D86" i="2"/>
  <c r="C86" i="2"/>
  <c r="A86" i="2"/>
  <c r="F85" i="2"/>
  <c r="D85" i="2"/>
  <c r="C85" i="2"/>
  <c r="A85" i="2"/>
  <c r="F84" i="2"/>
  <c r="D84" i="2"/>
  <c r="C84" i="2"/>
  <c r="A84" i="2"/>
  <c r="F83" i="2"/>
  <c r="D83" i="2"/>
  <c r="C83" i="2"/>
  <c r="A83" i="2"/>
  <c r="F82" i="2"/>
  <c r="D82" i="2"/>
  <c r="C82" i="2"/>
  <c r="A82" i="2"/>
  <c r="F81" i="2"/>
  <c r="D81" i="2"/>
  <c r="C81" i="2"/>
  <c r="A81" i="2"/>
  <c r="F80" i="2"/>
  <c r="D80" i="2"/>
  <c r="C80" i="2"/>
  <c r="A80" i="2"/>
  <c r="F79" i="2"/>
  <c r="D79" i="2"/>
  <c r="C79" i="2"/>
  <c r="A79" i="2"/>
  <c r="F78" i="2"/>
  <c r="D78" i="2"/>
  <c r="C78" i="2"/>
  <c r="A78" i="2"/>
  <c r="F77" i="2"/>
  <c r="D77" i="2"/>
  <c r="C77" i="2"/>
  <c r="A77" i="2"/>
  <c r="F76" i="2"/>
  <c r="D76" i="2"/>
  <c r="C76" i="2"/>
  <c r="A76" i="2"/>
  <c r="F75" i="2"/>
  <c r="D75" i="2"/>
  <c r="C75" i="2"/>
  <c r="A75" i="2"/>
  <c r="F74" i="2"/>
  <c r="D74" i="2"/>
  <c r="C74" i="2"/>
  <c r="A74" i="2"/>
  <c r="F73" i="2"/>
  <c r="D73" i="2"/>
  <c r="C73" i="2"/>
  <c r="A73" i="2"/>
  <c r="F72" i="2"/>
  <c r="D72" i="2"/>
  <c r="C72" i="2"/>
  <c r="A72" i="2"/>
  <c r="F71" i="2"/>
  <c r="D71" i="2"/>
  <c r="C71" i="2"/>
  <c r="A71" i="2"/>
  <c r="F70" i="2"/>
  <c r="D70" i="2"/>
  <c r="C70" i="2"/>
  <c r="A70" i="2"/>
  <c r="F69" i="2"/>
  <c r="D69" i="2"/>
  <c r="C69" i="2"/>
  <c r="A69" i="2"/>
  <c r="F68" i="2"/>
  <c r="D68" i="2"/>
  <c r="C68" i="2"/>
  <c r="A68" i="2"/>
  <c r="F67" i="2"/>
  <c r="D67" i="2"/>
  <c r="C67" i="2"/>
  <c r="A67" i="2"/>
  <c r="F66" i="2"/>
  <c r="D66" i="2"/>
  <c r="C66" i="2"/>
  <c r="A66" i="2"/>
  <c r="F65" i="2"/>
  <c r="D65" i="2"/>
  <c r="C65" i="2"/>
  <c r="A65" i="2"/>
  <c r="F64" i="2"/>
  <c r="D64" i="2"/>
  <c r="C64" i="2"/>
  <c r="A64" i="2"/>
  <c r="F63" i="2"/>
  <c r="D63" i="2"/>
  <c r="C63" i="2"/>
  <c r="A63" i="2"/>
  <c r="F62" i="2"/>
  <c r="D62" i="2"/>
  <c r="C62" i="2"/>
  <c r="A62" i="2"/>
  <c r="F61" i="2"/>
  <c r="D61" i="2"/>
  <c r="C61" i="2"/>
  <c r="A61" i="2"/>
  <c r="F60" i="2"/>
  <c r="D60" i="2"/>
  <c r="C60" i="2"/>
  <c r="A60" i="2"/>
  <c r="F59" i="2"/>
  <c r="D59" i="2"/>
  <c r="C59" i="2"/>
  <c r="A59" i="2"/>
  <c r="F58" i="2"/>
  <c r="D58" i="2"/>
  <c r="C58" i="2"/>
  <c r="A58" i="2"/>
  <c r="F57" i="2"/>
  <c r="D57" i="2"/>
  <c r="C57" i="2"/>
  <c r="A57" i="2"/>
  <c r="F56" i="2"/>
  <c r="D56" i="2"/>
  <c r="C56" i="2"/>
  <c r="A56" i="2"/>
  <c r="F55" i="2"/>
  <c r="D55" i="2"/>
  <c r="C55" i="2"/>
  <c r="A55" i="2"/>
  <c r="F54" i="2"/>
  <c r="D54" i="2"/>
  <c r="C54" i="2"/>
  <c r="A54" i="2"/>
  <c r="F53" i="2"/>
  <c r="D53" i="2"/>
  <c r="C53" i="2"/>
  <c r="A53" i="2"/>
  <c r="F52" i="2"/>
  <c r="D52" i="2"/>
  <c r="C52" i="2"/>
  <c r="A52" i="2"/>
  <c r="F51" i="2"/>
  <c r="D51" i="2"/>
  <c r="C51" i="2"/>
  <c r="A51" i="2"/>
  <c r="F50" i="2"/>
  <c r="D50" i="2"/>
  <c r="C50" i="2"/>
  <c r="A50" i="2"/>
  <c r="F49" i="2"/>
  <c r="D49" i="2"/>
  <c r="C49" i="2"/>
  <c r="A49" i="2"/>
  <c r="F48" i="2"/>
  <c r="D48" i="2"/>
  <c r="C48" i="2"/>
  <c r="A48" i="2"/>
  <c r="F47" i="2"/>
  <c r="D47" i="2"/>
  <c r="C47" i="2"/>
  <c r="A47" i="2"/>
  <c r="F46" i="2"/>
  <c r="D46" i="2"/>
  <c r="C46" i="2"/>
  <c r="A46" i="2"/>
  <c r="F45" i="2"/>
  <c r="D45" i="2"/>
  <c r="C45" i="2"/>
  <c r="A45" i="2"/>
  <c r="F44" i="2"/>
  <c r="D44" i="2"/>
  <c r="C44" i="2"/>
  <c r="A44" i="2"/>
  <c r="F43" i="2"/>
  <c r="D43" i="2"/>
  <c r="C43" i="2"/>
  <c r="A43" i="2"/>
  <c r="F42" i="2"/>
  <c r="D42" i="2"/>
  <c r="C42" i="2"/>
  <c r="A42" i="2"/>
  <c r="F41" i="2"/>
  <c r="D41" i="2"/>
  <c r="C41" i="2"/>
  <c r="A41" i="2"/>
  <c r="F40" i="2"/>
  <c r="D40" i="2"/>
  <c r="C40" i="2"/>
  <c r="A40" i="2"/>
  <c r="F39" i="2"/>
  <c r="D39" i="2"/>
  <c r="C39" i="2"/>
  <c r="A39" i="2"/>
  <c r="F38" i="2"/>
  <c r="D38" i="2"/>
  <c r="C38" i="2"/>
  <c r="A38" i="2"/>
  <c r="F37" i="2"/>
  <c r="D37" i="2"/>
  <c r="C37" i="2"/>
  <c r="F36" i="2"/>
  <c r="D36" i="2"/>
  <c r="C36" i="2"/>
  <c r="F35" i="2"/>
  <c r="D35" i="2"/>
  <c r="C35" i="2"/>
  <c r="J505" i="3"/>
  <c r="AA505" i="3"/>
  <c r="W505" i="3"/>
  <c r="T505" i="3"/>
  <c r="B505" i="3"/>
  <c r="S505" i="3"/>
  <c r="O505" i="3"/>
  <c r="N505" i="3"/>
  <c r="L505" i="3"/>
  <c r="K505" i="3"/>
  <c r="J504" i="3"/>
  <c r="AA504" i="3"/>
  <c r="W504" i="3"/>
  <c r="T504" i="3"/>
  <c r="B504" i="3"/>
  <c r="S504" i="3"/>
  <c r="O504" i="3"/>
  <c r="N504" i="3"/>
  <c r="L504" i="3"/>
  <c r="K504" i="3"/>
  <c r="J503" i="3"/>
  <c r="AA503" i="3"/>
  <c r="W503" i="3"/>
  <c r="T503" i="3"/>
  <c r="B503" i="3"/>
  <c r="S503" i="3"/>
  <c r="O503" i="3"/>
  <c r="N503" i="3"/>
  <c r="L503" i="3"/>
  <c r="K503" i="3"/>
  <c r="J502" i="3"/>
  <c r="AA502" i="3"/>
  <c r="W502" i="3"/>
  <c r="T502" i="3"/>
  <c r="B502" i="3"/>
  <c r="S502" i="3"/>
  <c r="O502" i="3"/>
  <c r="N502" i="3"/>
  <c r="L502" i="3"/>
  <c r="K502" i="3"/>
  <c r="J501" i="3"/>
  <c r="AA501" i="3"/>
  <c r="W501" i="3"/>
  <c r="T501" i="3"/>
  <c r="B501" i="3"/>
  <c r="S501" i="3"/>
  <c r="O501" i="3"/>
  <c r="N501" i="3"/>
  <c r="L501" i="3"/>
  <c r="K501" i="3"/>
  <c r="J500" i="3"/>
  <c r="AA500" i="3"/>
  <c r="W500" i="3"/>
  <c r="T500" i="3"/>
  <c r="B500" i="3"/>
  <c r="S500" i="3"/>
  <c r="O500" i="3"/>
  <c r="N500" i="3"/>
  <c r="L500" i="3"/>
  <c r="K500" i="3"/>
  <c r="J499" i="3"/>
  <c r="AA499" i="3"/>
  <c r="W499" i="3"/>
  <c r="T499" i="3"/>
  <c r="B499" i="3"/>
  <c r="S499" i="3"/>
  <c r="O499" i="3"/>
  <c r="N499" i="3"/>
  <c r="L499" i="3"/>
  <c r="K499" i="3"/>
  <c r="J498" i="3"/>
  <c r="AA498" i="3"/>
  <c r="W498" i="3"/>
  <c r="T498" i="3"/>
  <c r="B498" i="3"/>
  <c r="S498" i="3"/>
  <c r="O498" i="3"/>
  <c r="N498" i="3"/>
  <c r="L498" i="3"/>
  <c r="K498" i="3"/>
  <c r="J497" i="3"/>
  <c r="AA497" i="3"/>
  <c r="W497" i="3"/>
  <c r="T497" i="3"/>
  <c r="B497" i="3"/>
  <c r="S497" i="3"/>
  <c r="O497" i="3"/>
  <c r="N497" i="3"/>
  <c r="L497" i="3"/>
  <c r="K497" i="3"/>
  <c r="J496" i="3"/>
  <c r="AA496" i="3"/>
  <c r="W496" i="3"/>
  <c r="T496" i="3"/>
  <c r="B496" i="3"/>
  <c r="S496" i="3"/>
  <c r="O496" i="3"/>
  <c r="N496" i="3"/>
  <c r="L496" i="3"/>
  <c r="K496" i="3"/>
  <c r="J495" i="3"/>
  <c r="AA495" i="3"/>
  <c r="W495" i="3"/>
  <c r="T495" i="3"/>
  <c r="B495" i="3"/>
  <c r="S495" i="3"/>
  <c r="O495" i="3"/>
  <c r="N495" i="3"/>
  <c r="L495" i="3"/>
  <c r="K495" i="3"/>
  <c r="J494" i="3"/>
  <c r="AA494" i="3"/>
  <c r="W494" i="3"/>
  <c r="T494" i="3"/>
  <c r="B494" i="3"/>
  <c r="S494" i="3"/>
  <c r="O494" i="3"/>
  <c r="N494" i="3"/>
  <c r="L494" i="3"/>
  <c r="K494" i="3"/>
  <c r="J493" i="3"/>
  <c r="AA493" i="3"/>
  <c r="W493" i="3"/>
  <c r="T493" i="3"/>
  <c r="B493" i="3"/>
  <c r="S493" i="3"/>
  <c r="O493" i="3"/>
  <c r="N493" i="3"/>
  <c r="L493" i="3"/>
  <c r="K493" i="3"/>
  <c r="J492" i="3"/>
  <c r="AA492" i="3"/>
  <c r="W492" i="3"/>
  <c r="T492" i="3"/>
  <c r="B492" i="3"/>
  <c r="S492" i="3"/>
  <c r="O492" i="3"/>
  <c r="N492" i="3"/>
  <c r="L492" i="3"/>
  <c r="K492" i="3"/>
  <c r="J491" i="3"/>
  <c r="AA491" i="3"/>
  <c r="W491" i="3"/>
  <c r="T491" i="3"/>
  <c r="B491" i="3"/>
  <c r="S491" i="3"/>
  <c r="O491" i="3"/>
  <c r="N491" i="3"/>
  <c r="L491" i="3"/>
  <c r="K491" i="3"/>
  <c r="J490" i="3"/>
  <c r="AA490" i="3"/>
  <c r="W490" i="3"/>
  <c r="T490" i="3"/>
  <c r="B490" i="3"/>
  <c r="S490" i="3"/>
  <c r="O490" i="3"/>
  <c r="N490" i="3"/>
  <c r="L490" i="3"/>
  <c r="K490" i="3"/>
  <c r="J489" i="3"/>
  <c r="AA489" i="3"/>
  <c r="W489" i="3"/>
  <c r="T489" i="3"/>
  <c r="B489" i="3"/>
  <c r="S489" i="3"/>
  <c r="O489" i="3"/>
  <c r="N489" i="3"/>
  <c r="L489" i="3"/>
  <c r="K489" i="3"/>
  <c r="J488" i="3"/>
  <c r="AA488" i="3"/>
  <c r="W488" i="3"/>
  <c r="T488" i="3"/>
  <c r="B488" i="3"/>
  <c r="S488" i="3"/>
  <c r="O488" i="3"/>
  <c r="N488" i="3"/>
  <c r="L488" i="3"/>
  <c r="K488" i="3"/>
  <c r="J487" i="3"/>
  <c r="AA487" i="3"/>
  <c r="W487" i="3"/>
  <c r="T487" i="3"/>
  <c r="B487" i="3"/>
  <c r="S487" i="3"/>
  <c r="O487" i="3"/>
  <c r="N487" i="3"/>
  <c r="L487" i="3"/>
  <c r="K487" i="3"/>
  <c r="J486" i="3"/>
  <c r="AA486" i="3"/>
  <c r="W486" i="3"/>
  <c r="T486" i="3"/>
  <c r="B486" i="3"/>
  <c r="S486" i="3"/>
  <c r="O486" i="3"/>
  <c r="N486" i="3"/>
  <c r="L486" i="3"/>
  <c r="K486" i="3"/>
  <c r="J485" i="3"/>
  <c r="AA485" i="3"/>
  <c r="W485" i="3"/>
  <c r="T485" i="3"/>
  <c r="B485" i="3"/>
  <c r="S485" i="3"/>
  <c r="O485" i="3"/>
  <c r="N485" i="3"/>
  <c r="L485" i="3"/>
  <c r="K485" i="3"/>
  <c r="J484" i="3"/>
  <c r="AA484" i="3"/>
  <c r="W484" i="3"/>
  <c r="T484" i="3"/>
  <c r="B484" i="3"/>
  <c r="S484" i="3"/>
  <c r="O484" i="3"/>
  <c r="N484" i="3"/>
  <c r="L484" i="3"/>
  <c r="K484" i="3"/>
  <c r="J483" i="3"/>
  <c r="AA483" i="3"/>
  <c r="W483" i="3"/>
  <c r="T483" i="3"/>
  <c r="B483" i="3"/>
  <c r="S483" i="3"/>
  <c r="O483" i="3"/>
  <c r="N483" i="3"/>
  <c r="L483" i="3"/>
  <c r="K483" i="3"/>
  <c r="J482" i="3"/>
  <c r="AA482" i="3"/>
  <c r="W482" i="3"/>
  <c r="T482" i="3"/>
  <c r="B482" i="3"/>
  <c r="S482" i="3"/>
  <c r="O482" i="3"/>
  <c r="N482" i="3"/>
  <c r="L482" i="3"/>
  <c r="K482" i="3"/>
  <c r="J481" i="3"/>
  <c r="AA481" i="3"/>
  <c r="W481" i="3"/>
  <c r="T481" i="3"/>
  <c r="B481" i="3"/>
  <c r="S481" i="3"/>
  <c r="O481" i="3"/>
  <c r="N481" i="3"/>
  <c r="L481" i="3"/>
  <c r="K481" i="3"/>
  <c r="J480" i="3"/>
  <c r="AA480" i="3"/>
  <c r="W480" i="3"/>
  <c r="T480" i="3"/>
  <c r="B480" i="3"/>
  <c r="S480" i="3"/>
  <c r="O480" i="3"/>
  <c r="N480" i="3"/>
  <c r="L480" i="3"/>
  <c r="K480" i="3"/>
  <c r="J479" i="3"/>
  <c r="AA479" i="3"/>
  <c r="W479" i="3"/>
  <c r="T479" i="3"/>
  <c r="B479" i="3"/>
  <c r="S479" i="3"/>
  <c r="O479" i="3"/>
  <c r="N479" i="3"/>
  <c r="L479" i="3"/>
  <c r="K479" i="3"/>
  <c r="J478" i="3"/>
  <c r="AA478" i="3"/>
  <c r="W478" i="3"/>
  <c r="T478" i="3"/>
  <c r="B478" i="3"/>
  <c r="S478" i="3"/>
  <c r="O478" i="3"/>
  <c r="N478" i="3"/>
  <c r="L478" i="3"/>
  <c r="K478" i="3"/>
  <c r="J477" i="3"/>
  <c r="AA477" i="3"/>
  <c r="W477" i="3"/>
  <c r="T477" i="3"/>
  <c r="B477" i="3"/>
  <c r="S477" i="3"/>
  <c r="O477" i="3"/>
  <c r="N477" i="3"/>
  <c r="L477" i="3"/>
  <c r="K477" i="3"/>
  <c r="J476" i="3"/>
  <c r="AA476" i="3"/>
  <c r="W476" i="3"/>
  <c r="T476" i="3"/>
  <c r="B476" i="3"/>
  <c r="S476" i="3"/>
  <c r="O476" i="3"/>
  <c r="N476" i="3"/>
  <c r="L476" i="3"/>
  <c r="K476" i="3"/>
  <c r="J475" i="3"/>
  <c r="AA475" i="3"/>
  <c r="W475" i="3"/>
  <c r="T475" i="3"/>
  <c r="B475" i="3"/>
  <c r="S475" i="3"/>
  <c r="O475" i="3"/>
  <c r="N475" i="3"/>
  <c r="L475" i="3"/>
  <c r="K475" i="3"/>
  <c r="J474" i="3"/>
  <c r="AA474" i="3"/>
  <c r="W474" i="3"/>
  <c r="T474" i="3"/>
  <c r="B474" i="3"/>
  <c r="S474" i="3"/>
  <c r="O474" i="3"/>
  <c r="N474" i="3"/>
  <c r="L474" i="3"/>
  <c r="K474" i="3"/>
  <c r="J473" i="3"/>
  <c r="AA473" i="3"/>
  <c r="W473" i="3"/>
  <c r="T473" i="3"/>
  <c r="B473" i="3"/>
  <c r="S473" i="3"/>
  <c r="O473" i="3"/>
  <c r="N473" i="3"/>
  <c r="L473" i="3"/>
  <c r="K473" i="3"/>
  <c r="J472" i="3"/>
  <c r="AA472" i="3"/>
  <c r="W472" i="3"/>
  <c r="T472" i="3"/>
  <c r="B472" i="3"/>
  <c r="S472" i="3"/>
  <c r="O472" i="3"/>
  <c r="N472" i="3"/>
  <c r="L472" i="3"/>
  <c r="K472" i="3"/>
  <c r="J471" i="3"/>
  <c r="AA471" i="3"/>
  <c r="W471" i="3"/>
  <c r="T471" i="3"/>
  <c r="B471" i="3"/>
  <c r="S471" i="3"/>
  <c r="O471" i="3"/>
  <c r="N471" i="3"/>
  <c r="L471" i="3"/>
  <c r="K471" i="3"/>
  <c r="J470" i="3"/>
  <c r="AA470" i="3"/>
  <c r="W470" i="3"/>
  <c r="T470" i="3"/>
  <c r="B470" i="3"/>
  <c r="S470" i="3"/>
  <c r="O470" i="3"/>
  <c r="N470" i="3"/>
  <c r="L470" i="3"/>
  <c r="K470" i="3"/>
  <c r="J469" i="3"/>
  <c r="AA469" i="3"/>
  <c r="W469" i="3"/>
  <c r="T469" i="3"/>
  <c r="B469" i="3"/>
  <c r="S469" i="3"/>
  <c r="O469" i="3"/>
  <c r="N469" i="3"/>
  <c r="L469" i="3"/>
  <c r="K469" i="3"/>
  <c r="J468" i="3"/>
  <c r="AA468" i="3"/>
  <c r="W468" i="3"/>
  <c r="T468" i="3"/>
  <c r="B468" i="3"/>
  <c r="S468" i="3"/>
  <c r="O468" i="3"/>
  <c r="N468" i="3"/>
  <c r="L468" i="3"/>
  <c r="K468" i="3"/>
  <c r="J467" i="3"/>
  <c r="AA467" i="3"/>
  <c r="W467" i="3"/>
  <c r="T467" i="3"/>
  <c r="B467" i="3"/>
  <c r="S467" i="3"/>
  <c r="O467" i="3"/>
  <c r="N467" i="3"/>
  <c r="L467" i="3"/>
  <c r="K467" i="3"/>
  <c r="J466" i="3"/>
  <c r="AA466" i="3"/>
  <c r="W466" i="3"/>
  <c r="T466" i="3"/>
  <c r="B466" i="3"/>
  <c r="S466" i="3"/>
  <c r="O466" i="3"/>
  <c r="N466" i="3"/>
  <c r="L466" i="3"/>
  <c r="K466" i="3"/>
  <c r="J465" i="3"/>
  <c r="AA465" i="3"/>
  <c r="W465" i="3"/>
  <c r="T465" i="3"/>
  <c r="B465" i="3"/>
  <c r="S465" i="3"/>
  <c r="O465" i="3"/>
  <c r="N465" i="3"/>
  <c r="L465" i="3"/>
  <c r="K465" i="3"/>
  <c r="J464" i="3"/>
  <c r="AA464" i="3"/>
  <c r="W464" i="3"/>
  <c r="T464" i="3"/>
  <c r="B464" i="3"/>
  <c r="S464" i="3"/>
  <c r="O464" i="3"/>
  <c r="N464" i="3"/>
  <c r="L464" i="3"/>
  <c r="K464" i="3"/>
  <c r="J463" i="3"/>
  <c r="AA463" i="3"/>
  <c r="W463" i="3"/>
  <c r="T463" i="3"/>
  <c r="B463" i="3"/>
  <c r="S463" i="3"/>
  <c r="O463" i="3"/>
  <c r="N463" i="3"/>
  <c r="L463" i="3"/>
  <c r="K463" i="3"/>
  <c r="J462" i="3"/>
  <c r="AA462" i="3"/>
  <c r="W462" i="3"/>
  <c r="T462" i="3"/>
  <c r="B462" i="3"/>
  <c r="S462" i="3"/>
  <c r="O462" i="3"/>
  <c r="N462" i="3"/>
  <c r="L462" i="3"/>
  <c r="K462" i="3"/>
  <c r="J461" i="3"/>
  <c r="AA461" i="3"/>
  <c r="W461" i="3"/>
  <c r="T461" i="3"/>
  <c r="B461" i="3"/>
  <c r="S461" i="3"/>
  <c r="O461" i="3"/>
  <c r="N461" i="3"/>
  <c r="L461" i="3"/>
  <c r="K461" i="3"/>
  <c r="J460" i="3"/>
  <c r="AA460" i="3"/>
  <c r="W460" i="3"/>
  <c r="T460" i="3"/>
  <c r="B460" i="3"/>
  <c r="S460" i="3"/>
  <c r="O460" i="3"/>
  <c r="N460" i="3"/>
  <c r="L460" i="3"/>
  <c r="K460" i="3"/>
  <c r="J459" i="3"/>
  <c r="AA459" i="3"/>
  <c r="W459" i="3"/>
  <c r="T459" i="3"/>
  <c r="B459" i="3"/>
  <c r="S459" i="3"/>
  <c r="O459" i="3"/>
  <c r="N459" i="3"/>
  <c r="L459" i="3"/>
  <c r="K459" i="3"/>
  <c r="J458" i="3"/>
  <c r="AA458" i="3"/>
  <c r="W458" i="3"/>
  <c r="T458" i="3"/>
  <c r="B458" i="3"/>
  <c r="S458" i="3"/>
  <c r="O458" i="3"/>
  <c r="N458" i="3"/>
  <c r="L458" i="3"/>
  <c r="K458" i="3"/>
  <c r="J457" i="3"/>
  <c r="AA457" i="3"/>
  <c r="W457" i="3"/>
  <c r="T457" i="3"/>
  <c r="B457" i="3"/>
  <c r="S457" i="3"/>
  <c r="O457" i="3"/>
  <c r="N457" i="3"/>
  <c r="L457" i="3"/>
  <c r="K457" i="3"/>
  <c r="J456" i="3"/>
  <c r="AA456" i="3"/>
  <c r="W456" i="3"/>
  <c r="T456" i="3"/>
  <c r="B456" i="3"/>
  <c r="S456" i="3"/>
  <c r="O456" i="3"/>
  <c r="N456" i="3"/>
  <c r="L456" i="3"/>
  <c r="K456" i="3"/>
  <c r="J455" i="3"/>
  <c r="AA455" i="3"/>
  <c r="W455" i="3"/>
  <c r="T455" i="3"/>
  <c r="B455" i="3"/>
  <c r="S455" i="3"/>
  <c r="O455" i="3"/>
  <c r="N455" i="3"/>
  <c r="L455" i="3"/>
  <c r="K455" i="3"/>
  <c r="J454" i="3"/>
  <c r="AA454" i="3"/>
  <c r="W454" i="3"/>
  <c r="T454" i="3"/>
  <c r="B454" i="3"/>
  <c r="S454" i="3"/>
  <c r="O454" i="3"/>
  <c r="N454" i="3"/>
  <c r="L454" i="3"/>
  <c r="K454" i="3"/>
  <c r="J453" i="3"/>
  <c r="AA453" i="3"/>
  <c r="W453" i="3"/>
  <c r="T453" i="3"/>
  <c r="B453" i="3"/>
  <c r="S453" i="3"/>
  <c r="O453" i="3"/>
  <c r="N453" i="3"/>
  <c r="L453" i="3"/>
  <c r="K453" i="3"/>
  <c r="J452" i="3"/>
  <c r="AA452" i="3"/>
  <c r="W452" i="3"/>
  <c r="T452" i="3"/>
  <c r="B452" i="3"/>
  <c r="S452" i="3"/>
  <c r="O452" i="3"/>
  <c r="N452" i="3"/>
  <c r="L452" i="3"/>
  <c r="K452" i="3"/>
  <c r="J451" i="3"/>
  <c r="AA451" i="3"/>
  <c r="W451" i="3"/>
  <c r="T451" i="3"/>
  <c r="B451" i="3"/>
  <c r="S451" i="3"/>
  <c r="O451" i="3"/>
  <c r="N451" i="3"/>
  <c r="L451" i="3"/>
  <c r="K451" i="3"/>
  <c r="J450" i="3"/>
  <c r="AA450" i="3"/>
  <c r="W450" i="3"/>
  <c r="T450" i="3"/>
  <c r="B450" i="3"/>
  <c r="S450" i="3"/>
  <c r="O450" i="3"/>
  <c r="N450" i="3"/>
  <c r="L450" i="3"/>
  <c r="K450" i="3"/>
  <c r="J449" i="3"/>
  <c r="AA449" i="3"/>
  <c r="W449" i="3"/>
  <c r="T449" i="3"/>
  <c r="B449" i="3"/>
  <c r="S449" i="3"/>
  <c r="O449" i="3"/>
  <c r="N449" i="3"/>
  <c r="L449" i="3"/>
  <c r="K449" i="3"/>
  <c r="J448" i="3"/>
  <c r="AA448" i="3"/>
  <c r="W448" i="3"/>
  <c r="T448" i="3"/>
  <c r="B448" i="3"/>
  <c r="S448" i="3"/>
  <c r="O448" i="3"/>
  <c r="N448" i="3"/>
  <c r="L448" i="3"/>
  <c r="K448" i="3"/>
  <c r="J447" i="3"/>
  <c r="AA447" i="3"/>
  <c r="W447" i="3"/>
  <c r="T447" i="3"/>
  <c r="B447" i="3"/>
  <c r="S447" i="3"/>
  <c r="O447" i="3"/>
  <c r="N447" i="3"/>
  <c r="L447" i="3"/>
  <c r="K447" i="3"/>
  <c r="J446" i="3"/>
  <c r="AA446" i="3"/>
  <c r="W446" i="3"/>
  <c r="T446" i="3"/>
  <c r="B446" i="3"/>
  <c r="S446" i="3"/>
  <c r="O446" i="3"/>
  <c r="N446" i="3"/>
  <c r="L446" i="3"/>
  <c r="K446" i="3"/>
  <c r="J445" i="3"/>
  <c r="AA445" i="3"/>
  <c r="W445" i="3"/>
  <c r="T445" i="3"/>
  <c r="B445" i="3"/>
  <c r="S445" i="3"/>
  <c r="O445" i="3"/>
  <c r="N445" i="3"/>
  <c r="L445" i="3"/>
  <c r="K445" i="3"/>
  <c r="J444" i="3"/>
  <c r="AA444" i="3"/>
  <c r="W444" i="3"/>
  <c r="T444" i="3"/>
  <c r="B444" i="3"/>
  <c r="S444" i="3"/>
  <c r="O444" i="3"/>
  <c r="N444" i="3"/>
  <c r="L444" i="3"/>
  <c r="K444" i="3"/>
  <c r="J443" i="3"/>
  <c r="AA443" i="3"/>
  <c r="W443" i="3"/>
  <c r="T443" i="3"/>
  <c r="B443" i="3"/>
  <c r="S443" i="3"/>
  <c r="O443" i="3"/>
  <c r="N443" i="3"/>
  <c r="L443" i="3"/>
  <c r="K443" i="3"/>
  <c r="J442" i="3"/>
  <c r="AA442" i="3"/>
  <c r="W442" i="3"/>
  <c r="T442" i="3"/>
  <c r="B442" i="3"/>
  <c r="S442" i="3"/>
  <c r="O442" i="3"/>
  <c r="N442" i="3"/>
  <c r="L442" i="3"/>
  <c r="K442" i="3"/>
  <c r="J441" i="3"/>
  <c r="AA441" i="3"/>
  <c r="W441" i="3"/>
  <c r="T441" i="3"/>
  <c r="B441" i="3"/>
  <c r="S441" i="3"/>
  <c r="O441" i="3"/>
  <c r="N441" i="3"/>
  <c r="L441" i="3"/>
  <c r="K441" i="3"/>
  <c r="J440" i="3"/>
  <c r="AA440" i="3"/>
  <c r="W440" i="3"/>
  <c r="T440" i="3"/>
  <c r="B440" i="3"/>
  <c r="S440" i="3"/>
  <c r="O440" i="3"/>
  <c r="N440" i="3"/>
  <c r="L440" i="3"/>
  <c r="K440" i="3"/>
  <c r="J439" i="3"/>
  <c r="AA439" i="3"/>
  <c r="W439" i="3"/>
  <c r="T439" i="3"/>
  <c r="B439" i="3"/>
  <c r="S439" i="3"/>
  <c r="O439" i="3"/>
  <c r="N439" i="3"/>
  <c r="L439" i="3"/>
  <c r="K439" i="3"/>
  <c r="J438" i="3"/>
  <c r="AA438" i="3"/>
  <c r="W438" i="3"/>
  <c r="T438" i="3"/>
  <c r="B438" i="3"/>
  <c r="S438" i="3"/>
  <c r="O438" i="3"/>
  <c r="N438" i="3"/>
  <c r="L438" i="3"/>
  <c r="K438" i="3"/>
  <c r="J437" i="3"/>
  <c r="AA437" i="3"/>
  <c r="W437" i="3"/>
  <c r="T437" i="3"/>
  <c r="B437" i="3"/>
  <c r="S437" i="3"/>
  <c r="O437" i="3"/>
  <c r="N437" i="3"/>
  <c r="L437" i="3"/>
  <c r="K437" i="3"/>
  <c r="J436" i="3"/>
  <c r="AA436" i="3"/>
  <c r="W436" i="3"/>
  <c r="T436" i="3"/>
  <c r="B436" i="3"/>
  <c r="S436" i="3"/>
  <c r="O436" i="3"/>
  <c r="N436" i="3"/>
  <c r="L436" i="3"/>
  <c r="K436" i="3"/>
  <c r="J435" i="3"/>
  <c r="AA435" i="3"/>
  <c r="W435" i="3"/>
  <c r="T435" i="3"/>
  <c r="B435" i="3"/>
  <c r="S435" i="3"/>
  <c r="O435" i="3"/>
  <c r="N435" i="3"/>
  <c r="L435" i="3"/>
  <c r="K435" i="3"/>
  <c r="J434" i="3"/>
  <c r="AA434" i="3"/>
  <c r="W434" i="3"/>
  <c r="T434" i="3"/>
  <c r="B434" i="3"/>
  <c r="S434" i="3"/>
  <c r="O434" i="3"/>
  <c r="N434" i="3"/>
  <c r="L434" i="3"/>
  <c r="K434" i="3"/>
  <c r="J433" i="3"/>
  <c r="AA433" i="3"/>
  <c r="W433" i="3"/>
  <c r="T433" i="3"/>
  <c r="B433" i="3"/>
  <c r="S433" i="3"/>
  <c r="O433" i="3"/>
  <c r="N433" i="3"/>
  <c r="L433" i="3"/>
  <c r="K433" i="3"/>
  <c r="J432" i="3"/>
  <c r="AA432" i="3"/>
  <c r="W432" i="3"/>
  <c r="T432" i="3"/>
  <c r="B432" i="3"/>
  <c r="S432" i="3"/>
  <c r="O432" i="3"/>
  <c r="N432" i="3"/>
  <c r="L432" i="3"/>
  <c r="K432" i="3"/>
  <c r="J431" i="3"/>
  <c r="AA431" i="3"/>
  <c r="W431" i="3"/>
  <c r="T431" i="3"/>
  <c r="B431" i="3"/>
  <c r="S431" i="3"/>
  <c r="O431" i="3"/>
  <c r="N431" i="3"/>
  <c r="L431" i="3"/>
  <c r="K431" i="3"/>
  <c r="J430" i="3"/>
  <c r="AA430" i="3"/>
  <c r="W430" i="3"/>
  <c r="T430" i="3"/>
  <c r="B430" i="3"/>
  <c r="S430" i="3"/>
  <c r="O430" i="3"/>
  <c r="N430" i="3"/>
  <c r="L430" i="3"/>
  <c r="K430" i="3"/>
  <c r="J429" i="3"/>
  <c r="AA429" i="3"/>
  <c r="W429" i="3"/>
  <c r="T429" i="3"/>
  <c r="B429" i="3"/>
  <c r="S429" i="3"/>
  <c r="O429" i="3"/>
  <c r="N429" i="3"/>
  <c r="L429" i="3"/>
  <c r="K429" i="3"/>
  <c r="J428" i="3"/>
  <c r="AA428" i="3"/>
  <c r="W428" i="3"/>
  <c r="T428" i="3"/>
  <c r="B428" i="3"/>
  <c r="S428" i="3"/>
  <c r="O428" i="3"/>
  <c r="N428" i="3"/>
  <c r="L428" i="3"/>
  <c r="K428" i="3"/>
  <c r="J427" i="3"/>
  <c r="AA427" i="3"/>
  <c r="W427" i="3"/>
  <c r="T427" i="3"/>
  <c r="B427" i="3"/>
  <c r="S427" i="3"/>
  <c r="O427" i="3"/>
  <c r="N427" i="3"/>
  <c r="L427" i="3"/>
  <c r="K427" i="3"/>
  <c r="J426" i="3"/>
  <c r="AA426" i="3"/>
  <c r="W426" i="3"/>
  <c r="T426" i="3"/>
  <c r="B426" i="3"/>
  <c r="S426" i="3"/>
  <c r="O426" i="3"/>
  <c r="N426" i="3"/>
  <c r="L426" i="3"/>
  <c r="K426" i="3"/>
  <c r="J425" i="3"/>
  <c r="AA425" i="3"/>
  <c r="W425" i="3"/>
  <c r="T425" i="3"/>
  <c r="B425" i="3"/>
  <c r="S425" i="3"/>
  <c r="O425" i="3"/>
  <c r="N425" i="3"/>
  <c r="L425" i="3"/>
  <c r="K425" i="3"/>
  <c r="J424" i="3"/>
  <c r="AA424" i="3"/>
  <c r="W424" i="3"/>
  <c r="T424" i="3"/>
  <c r="B424" i="3"/>
  <c r="S424" i="3"/>
  <c r="O424" i="3"/>
  <c r="N424" i="3"/>
  <c r="L424" i="3"/>
  <c r="K424" i="3"/>
  <c r="J423" i="3"/>
  <c r="AA423" i="3"/>
  <c r="W423" i="3"/>
  <c r="T423" i="3"/>
  <c r="B423" i="3"/>
  <c r="S423" i="3"/>
  <c r="O423" i="3"/>
  <c r="N423" i="3"/>
  <c r="L423" i="3"/>
  <c r="K423" i="3"/>
  <c r="J422" i="3"/>
  <c r="AA422" i="3"/>
  <c r="W422" i="3"/>
  <c r="T422" i="3"/>
  <c r="B422" i="3"/>
  <c r="S422" i="3"/>
  <c r="O422" i="3"/>
  <c r="N422" i="3"/>
  <c r="L422" i="3"/>
  <c r="K422" i="3"/>
  <c r="J421" i="3"/>
  <c r="AA421" i="3"/>
  <c r="W421" i="3"/>
  <c r="T421" i="3"/>
  <c r="B421" i="3"/>
  <c r="S421" i="3"/>
  <c r="O421" i="3"/>
  <c r="N421" i="3"/>
  <c r="L421" i="3"/>
  <c r="K421" i="3"/>
  <c r="J420" i="3"/>
  <c r="AA420" i="3"/>
  <c r="W420" i="3"/>
  <c r="T420" i="3"/>
  <c r="B420" i="3"/>
  <c r="S420" i="3"/>
  <c r="O420" i="3"/>
  <c r="N420" i="3"/>
  <c r="L420" i="3"/>
  <c r="K420" i="3"/>
  <c r="J419" i="3"/>
  <c r="AA419" i="3"/>
  <c r="W419" i="3"/>
  <c r="T419" i="3"/>
  <c r="B419" i="3"/>
  <c r="S419" i="3"/>
  <c r="O419" i="3"/>
  <c r="N419" i="3"/>
  <c r="L419" i="3"/>
  <c r="K419" i="3"/>
  <c r="J418" i="3"/>
  <c r="AA418" i="3"/>
  <c r="W418" i="3"/>
  <c r="T418" i="3"/>
  <c r="B418" i="3"/>
  <c r="S418" i="3"/>
  <c r="O418" i="3"/>
  <c r="N418" i="3"/>
  <c r="L418" i="3"/>
  <c r="K418" i="3"/>
  <c r="J417" i="3"/>
  <c r="AA417" i="3"/>
  <c r="W417" i="3"/>
  <c r="T417" i="3"/>
  <c r="B417" i="3"/>
  <c r="S417" i="3"/>
  <c r="O417" i="3"/>
  <c r="N417" i="3"/>
  <c r="L417" i="3"/>
  <c r="K417" i="3"/>
  <c r="J416" i="3"/>
  <c r="AA416" i="3"/>
  <c r="W416" i="3"/>
  <c r="T416" i="3"/>
  <c r="B416" i="3"/>
  <c r="S416" i="3"/>
  <c r="O416" i="3"/>
  <c r="N416" i="3"/>
  <c r="L416" i="3"/>
  <c r="K416" i="3"/>
  <c r="J415" i="3"/>
  <c r="AA415" i="3"/>
  <c r="W415" i="3"/>
  <c r="T415" i="3"/>
  <c r="B415" i="3"/>
  <c r="S415" i="3"/>
  <c r="O415" i="3"/>
  <c r="N415" i="3"/>
  <c r="L415" i="3"/>
  <c r="K415" i="3"/>
  <c r="J414" i="3"/>
  <c r="AA414" i="3"/>
  <c r="W414" i="3"/>
  <c r="T414" i="3"/>
  <c r="B414" i="3"/>
  <c r="S414" i="3"/>
  <c r="O414" i="3"/>
  <c r="N414" i="3"/>
  <c r="L414" i="3"/>
  <c r="K414" i="3"/>
  <c r="J413" i="3"/>
  <c r="AA413" i="3"/>
  <c r="W413" i="3"/>
  <c r="T413" i="3"/>
  <c r="B413" i="3"/>
  <c r="S413" i="3"/>
  <c r="O413" i="3"/>
  <c r="N413" i="3"/>
  <c r="L413" i="3"/>
  <c r="K413" i="3"/>
  <c r="J412" i="3"/>
  <c r="AA412" i="3"/>
  <c r="W412" i="3"/>
  <c r="T412" i="3"/>
  <c r="B412" i="3"/>
  <c r="S412" i="3"/>
  <c r="O412" i="3"/>
  <c r="N412" i="3"/>
  <c r="L412" i="3"/>
  <c r="K412" i="3"/>
  <c r="J411" i="3"/>
  <c r="AA411" i="3"/>
  <c r="W411" i="3"/>
  <c r="T411" i="3"/>
  <c r="B411" i="3"/>
  <c r="S411" i="3"/>
  <c r="O411" i="3"/>
  <c r="N411" i="3"/>
  <c r="L411" i="3"/>
  <c r="K411" i="3"/>
  <c r="J410" i="3"/>
  <c r="AA410" i="3"/>
  <c r="W410" i="3"/>
  <c r="T410" i="3"/>
  <c r="B410" i="3"/>
  <c r="S410" i="3"/>
  <c r="O410" i="3"/>
  <c r="N410" i="3"/>
  <c r="L410" i="3"/>
  <c r="K410" i="3"/>
  <c r="J409" i="3"/>
  <c r="AA409" i="3"/>
  <c r="W409" i="3"/>
  <c r="T409" i="3"/>
  <c r="B409" i="3"/>
  <c r="S409" i="3"/>
  <c r="O409" i="3"/>
  <c r="N409" i="3"/>
  <c r="L409" i="3"/>
  <c r="K409" i="3"/>
  <c r="J408" i="3"/>
  <c r="AA408" i="3"/>
  <c r="W408" i="3"/>
  <c r="T408" i="3"/>
  <c r="B408" i="3"/>
  <c r="S408" i="3"/>
  <c r="O408" i="3"/>
  <c r="N408" i="3"/>
  <c r="L408" i="3"/>
  <c r="K408" i="3"/>
  <c r="J407" i="3"/>
  <c r="AA407" i="3"/>
  <c r="W407" i="3"/>
  <c r="T407" i="3"/>
  <c r="B407" i="3"/>
  <c r="S407" i="3"/>
  <c r="O407" i="3"/>
  <c r="N407" i="3"/>
  <c r="L407" i="3"/>
  <c r="K407" i="3"/>
  <c r="J406" i="3"/>
  <c r="AA406" i="3"/>
  <c r="W406" i="3"/>
  <c r="T406" i="3"/>
  <c r="B406" i="3"/>
  <c r="S406" i="3"/>
  <c r="O406" i="3"/>
  <c r="N406" i="3"/>
  <c r="L406" i="3"/>
  <c r="K406" i="3"/>
  <c r="J405" i="3"/>
  <c r="AA405" i="3"/>
  <c r="W405" i="3"/>
  <c r="T405" i="3"/>
  <c r="B405" i="3"/>
  <c r="S405" i="3"/>
  <c r="O405" i="3"/>
  <c r="N405" i="3"/>
  <c r="L405" i="3"/>
  <c r="K405" i="3"/>
  <c r="J404" i="3"/>
  <c r="AA404" i="3"/>
  <c r="W404" i="3"/>
  <c r="T404" i="3"/>
  <c r="B404" i="3"/>
  <c r="S404" i="3"/>
  <c r="O404" i="3"/>
  <c r="N404" i="3"/>
  <c r="L404" i="3"/>
  <c r="K404" i="3"/>
  <c r="J403" i="3"/>
  <c r="AA403" i="3"/>
  <c r="W403" i="3"/>
  <c r="T403" i="3"/>
  <c r="B403" i="3"/>
  <c r="S403" i="3"/>
  <c r="O403" i="3"/>
  <c r="N403" i="3"/>
  <c r="L403" i="3"/>
  <c r="K403" i="3"/>
  <c r="J402" i="3"/>
  <c r="AA402" i="3"/>
  <c r="W402" i="3"/>
  <c r="T402" i="3"/>
  <c r="B402" i="3"/>
  <c r="S402" i="3"/>
  <c r="O402" i="3"/>
  <c r="N402" i="3"/>
  <c r="L402" i="3"/>
  <c r="K402" i="3"/>
  <c r="J401" i="3"/>
  <c r="AA401" i="3"/>
  <c r="W401" i="3"/>
  <c r="T401" i="3"/>
  <c r="B401" i="3"/>
  <c r="S401" i="3"/>
  <c r="O401" i="3"/>
  <c r="N401" i="3"/>
  <c r="L401" i="3"/>
  <c r="K401" i="3"/>
  <c r="J400" i="3"/>
  <c r="AA400" i="3"/>
  <c r="W400" i="3"/>
  <c r="T400" i="3"/>
  <c r="B400" i="3"/>
  <c r="S400" i="3"/>
  <c r="O400" i="3"/>
  <c r="N400" i="3"/>
  <c r="L400" i="3"/>
  <c r="K400" i="3"/>
  <c r="J399" i="3"/>
  <c r="AA399" i="3"/>
  <c r="W399" i="3"/>
  <c r="T399" i="3"/>
  <c r="B399" i="3"/>
  <c r="S399" i="3"/>
  <c r="O399" i="3"/>
  <c r="N399" i="3"/>
  <c r="L399" i="3"/>
  <c r="K399" i="3"/>
  <c r="J398" i="3"/>
  <c r="AA398" i="3"/>
  <c r="W398" i="3"/>
  <c r="T398" i="3"/>
  <c r="B398" i="3"/>
  <c r="S398" i="3"/>
  <c r="O398" i="3"/>
  <c r="N398" i="3"/>
  <c r="L398" i="3"/>
  <c r="K398" i="3"/>
  <c r="J397" i="3"/>
  <c r="AA397" i="3"/>
  <c r="W397" i="3"/>
  <c r="T397" i="3"/>
  <c r="B397" i="3"/>
  <c r="S397" i="3"/>
  <c r="O397" i="3"/>
  <c r="N397" i="3"/>
  <c r="L397" i="3"/>
  <c r="K397" i="3"/>
  <c r="J396" i="3"/>
  <c r="AA396" i="3"/>
  <c r="W396" i="3"/>
  <c r="T396" i="3"/>
  <c r="B396" i="3"/>
  <c r="S396" i="3"/>
  <c r="O396" i="3"/>
  <c r="N396" i="3"/>
  <c r="L396" i="3"/>
  <c r="K396" i="3"/>
  <c r="J395" i="3"/>
  <c r="AA395" i="3"/>
  <c r="W395" i="3"/>
  <c r="T395" i="3"/>
  <c r="B395" i="3"/>
  <c r="S395" i="3"/>
  <c r="O395" i="3"/>
  <c r="N395" i="3"/>
  <c r="L395" i="3"/>
  <c r="K395" i="3"/>
  <c r="J394" i="3"/>
  <c r="AA394" i="3"/>
  <c r="W394" i="3"/>
  <c r="T394" i="3"/>
  <c r="B394" i="3"/>
  <c r="S394" i="3"/>
  <c r="O394" i="3"/>
  <c r="N394" i="3"/>
  <c r="L394" i="3"/>
  <c r="K394" i="3"/>
  <c r="J393" i="3"/>
  <c r="AA393" i="3"/>
  <c r="W393" i="3"/>
  <c r="T393" i="3"/>
  <c r="B393" i="3"/>
  <c r="S393" i="3"/>
  <c r="O393" i="3"/>
  <c r="N393" i="3"/>
  <c r="L393" i="3"/>
  <c r="K393" i="3"/>
  <c r="J392" i="3"/>
  <c r="AA392" i="3"/>
  <c r="W392" i="3"/>
  <c r="T392" i="3"/>
  <c r="B392" i="3"/>
  <c r="S392" i="3"/>
  <c r="O392" i="3"/>
  <c r="N392" i="3"/>
  <c r="L392" i="3"/>
  <c r="K392" i="3"/>
  <c r="J391" i="3"/>
  <c r="AA391" i="3"/>
  <c r="W391" i="3"/>
  <c r="T391" i="3"/>
  <c r="B391" i="3"/>
  <c r="S391" i="3"/>
  <c r="O391" i="3"/>
  <c r="N391" i="3"/>
  <c r="L391" i="3"/>
  <c r="K391" i="3"/>
  <c r="J390" i="3"/>
  <c r="AA390" i="3"/>
  <c r="W390" i="3"/>
  <c r="T390" i="3"/>
  <c r="B390" i="3"/>
  <c r="S390" i="3"/>
  <c r="O390" i="3"/>
  <c r="N390" i="3"/>
  <c r="L390" i="3"/>
  <c r="K390" i="3"/>
  <c r="J389" i="3"/>
  <c r="AA389" i="3"/>
  <c r="W389" i="3"/>
  <c r="T389" i="3"/>
  <c r="B389" i="3"/>
  <c r="S389" i="3"/>
  <c r="O389" i="3"/>
  <c r="N389" i="3"/>
  <c r="L389" i="3"/>
  <c r="K389" i="3"/>
  <c r="J388" i="3"/>
  <c r="AA388" i="3"/>
  <c r="W388" i="3"/>
  <c r="T388" i="3"/>
  <c r="B388" i="3"/>
  <c r="S388" i="3"/>
  <c r="O388" i="3"/>
  <c r="N388" i="3"/>
  <c r="L388" i="3"/>
  <c r="K388" i="3"/>
  <c r="J387" i="3"/>
  <c r="AA387" i="3"/>
  <c r="W387" i="3"/>
  <c r="T387" i="3"/>
  <c r="B387" i="3"/>
  <c r="S387" i="3"/>
  <c r="O387" i="3"/>
  <c r="N387" i="3"/>
  <c r="L387" i="3"/>
  <c r="K387" i="3"/>
  <c r="J386" i="3"/>
  <c r="AA386" i="3"/>
  <c r="W386" i="3"/>
  <c r="T386" i="3"/>
  <c r="B386" i="3"/>
  <c r="S386" i="3"/>
  <c r="O386" i="3"/>
  <c r="N386" i="3"/>
  <c r="L386" i="3"/>
  <c r="K386" i="3"/>
  <c r="J385" i="3"/>
  <c r="AA385" i="3"/>
  <c r="W385" i="3"/>
  <c r="T385" i="3"/>
  <c r="B385" i="3"/>
  <c r="S385" i="3"/>
  <c r="O385" i="3"/>
  <c r="N385" i="3"/>
  <c r="L385" i="3"/>
  <c r="K385" i="3"/>
  <c r="J384" i="3"/>
  <c r="AA384" i="3"/>
  <c r="W384" i="3"/>
  <c r="T384" i="3"/>
  <c r="B384" i="3"/>
  <c r="S384" i="3"/>
  <c r="O384" i="3"/>
  <c r="N384" i="3"/>
  <c r="L384" i="3"/>
  <c r="K384" i="3"/>
  <c r="J383" i="3"/>
  <c r="AA383" i="3"/>
  <c r="W383" i="3"/>
  <c r="T383" i="3"/>
  <c r="B383" i="3"/>
  <c r="S383" i="3"/>
  <c r="O383" i="3"/>
  <c r="N383" i="3"/>
  <c r="L383" i="3"/>
  <c r="K383" i="3"/>
  <c r="J382" i="3"/>
  <c r="AA382" i="3"/>
  <c r="W382" i="3"/>
  <c r="T382" i="3"/>
  <c r="B382" i="3"/>
  <c r="S382" i="3"/>
  <c r="O382" i="3"/>
  <c r="N382" i="3"/>
  <c r="L382" i="3"/>
  <c r="K382" i="3"/>
  <c r="J381" i="3"/>
  <c r="AA381" i="3"/>
  <c r="W381" i="3"/>
  <c r="T381" i="3"/>
  <c r="B381" i="3"/>
  <c r="S381" i="3"/>
  <c r="O381" i="3"/>
  <c r="N381" i="3"/>
  <c r="L381" i="3"/>
  <c r="K381" i="3"/>
  <c r="J380" i="3"/>
  <c r="AA380" i="3"/>
  <c r="W380" i="3"/>
  <c r="T380" i="3"/>
  <c r="B380" i="3"/>
  <c r="S380" i="3"/>
  <c r="O380" i="3"/>
  <c r="N380" i="3"/>
  <c r="L380" i="3"/>
  <c r="K380" i="3"/>
  <c r="J379" i="3"/>
  <c r="AA379" i="3"/>
  <c r="W379" i="3"/>
  <c r="T379" i="3"/>
  <c r="B379" i="3"/>
  <c r="S379" i="3"/>
  <c r="O379" i="3"/>
  <c r="N379" i="3"/>
  <c r="L379" i="3"/>
  <c r="K379" i="3"/>
  <c r="J378" i="3"/>
  <c r="AA378" i="3"/>
  <c r="W378" i="3"/>
  <c r="T378" i="3"/>
  <c r="B378" i="3"/>
  <c r="S378" i="3"/>
  <c r="O378" i="3"/>
  <c r="N378" i="3"/>
  <c r="L378" i="3"/>
  <c r="K378" i="3"/>
  <c r="J377" i="3"/>
  <c r="AA377" i="3"/>
  <c r="W377" i="3"/>
  <c r="T377" i="3"/>
  <c r="B377" i="3"/>
  <c r="S377" i="3"/>
  <c r="O377" i="3"/>
  <c r="N377" i="3"/>
  <c r="L377" i="3"/>
  <c r="K377" i="3"/>
  <c r="J376" i="3"/>
  <c r="AA376" i="3"/>
  <c r="W376" i="3"/>
  <c r="T376" i="3"/>
  <c r="B376" i="3"/>
  <c r="S376" i="3"/>
  <c r="O376" i="3"/>
  <c r="N376" i="3"/>
  <c r="L376" i="3"/>
  <c r="K376" i="3"/>
  <c r="J375" i="3"/>
  <c r="AA375" i="3"/>
  <c r="W375" i="3"/>
  <c r="T375" i="3"/>
  <c r="B375" i="3"/>
  <c r="S375" i="3"/>
  <c r="O375" i="3"/>
  <c r="N375" i="3"/>
  <c r="L375" i="3"/>
  <c r="K375" i="3"/>
  <c r="J374" i="3"/>
  <c r="AA374" i="3"/>
  <c r="W374" i="3"/>
  <c r="T374" i="3"/>
  <c r="B374" i="3"/>
  <c r="S374" i="3"/>
  <c r="O374" i="3"/>
  <c r="N374" i="3"/>
  <c r="L374" i="3"/>
  <c r="K374" i="3"/>
  <c r="J373" i="3"/>
  <c r="AA373" i="3"/>
  <c r="W373" i="3"/>
  <c r="T373" i="3"/>
  <c r="B373" i="3"/>
  <c r="S373" i="3"/>
  <c r="O373" i="3"/>
  <c r="N373" i="3"/>
  <c r="L373" i="3"/>
  <c r="K373" i="3"/>
  <c r="J372" i="3"/>
  <c r="AA372" i="3"/>
  <c r="W372" i="3"/>
  <c r="T372" i="3"/>
  <c r="B372" i="3"/>
  <c r="S372" i="3"/>
  <c r="O372" i="3"/>
  <c r="N372" i="3"/>
  <c r="L372" i="3"/>
  <c r="K372" i="3"/>
  <c r="J371" i="3"/>
  <c r="AA371" i="3"/>
  <c r="W371" i="3"/>
  <c r="T371" i="3"/>
  <c r="B371" i="3"/>
  <c r="S371" i="3"/>
  <c r="O371" i="3"/>
  <c r="N371" i="3"/>
  <c r="L371" i="3"/>
  <c r="K371" i="3"/>
  <c r="J370" i="3"/>
  <c r="AA370" i="3"/>
  <c r="W370" i="3"/>
  <c r="T370" i="3"/>
  <c r="B370" i="3"/>
  <c r="S370" i="3"/>
  <c r="O370" i="3"/>
  <c r="N370" i="3"/>
  <c r="L370" i="3"/>
  <c r="K370" i="3"/>
  <c r="J369" i="3"/>
  <c r="AA369" i="3"/>
  <c r="W369" i="3"/>
  <c r="T369" i="3"/>
  <c r="B369" i="3"/>
  <c r="S369" i="3"/>
  <c r="O369" i="3"/>
  <c r="N369" i="3"/>
  <c r="L369" i="3"/>
  <c r="K369" i="3"/>
  <c r="J368" i="3"/>
  <c r="AA368" i="3"/>
  <c r="W368" i="3"/>
  <c r="T368" i="3"/>
  <c r="B368" i="3"/>
  <c r="S368" i="3"/>
  <c r="O368" i="3"/>
  <c r="N368" i="3"/>
  <c r="L368" i="3"/>
  <c r="K368" i="3"/>
  <c r="J367" i="3"/>
  <c r="AA367" i="3"/>
  <c r="W367" i="3"/>
  <c r="T367" i="3"/>
  <c r="B367" i="3"/>
  <c r="S367" i="3"/>
  <c r="O367" i="3"/>
  <c r="N367" i="3"/>
  <c r="L367" i="3"/>
  <c r="K367" i="3"/>
  <c r="J366" i="3"/>
  <c r="AA366" i="3"/>
  <c r="W366" i="3"/>
  <c r="T366" i="3"/>
  <c r="B366" i="3"/>
  <c r="S366" i="3"/>
  <c r="O366" i="3"/>
  <c r="N366" i="3"/>
  <c r="L366" i="3"/>
  <c r="K366" i="3"/>
  <c r="J365" i="3"/>
  <c r="AA365" i="3"/>
  <c r="W365" i="3"/>
  <c r="T365" i="3"/>
  <c r="B365" i="3"/>
  <c r="S365" i="3"/>
  <c r="O365" i="3"/>
  <c r="N365" i="3"/>
  <c r="L365" i="3"/>
  <c r="K365" i="3"/>
  <c r="J364" i="3"/>
  <c r="AA364" i="3"/>
  <c r="W364" i="3"/>
  <c r="T364" i="3"/>
  <c r="B364" i="3"/>
  <c r="S364" i="3"/>
  <c r="O364" i="3"/>
  <c r="N364" i="3"/>
  <c r="L364" i="3"/>
  <c r="K364" i="3"/>
  <c r="J363" i="3"/>
  <c r="AA363" i="3"/>
  <c r="W363" i="3"/>
  <c r="T363" i="3"/>
  <c r="B363" i="3"/>
  <c r="S363" i="3"/>
  <c r="O363" i="3"/>
  <c r="N363" i="3"/>
  <c r="L363" i="3"/>
  <c r="K363" i="3"/>
  <c r="J362" i="3"/>
  <c r="AA362" i="3"/>
  <c r="W362" i="3"/>
  <c r="T362" i="3"/>
  <c r="B362" i="3"/>
  <c r="S362" i="3"/>
  <c r="O362" i="3"/>
  <c r="N362" i="3"/>
  <c r="L362" i="3"/>
  <c r="K362" i="3"/>
  <c r="J361" i="3"/>
  <c r="AA361" i="3"/>
  <c r="W361" i="3"/>
  <c r="T361" i="3"/>
  <c r="B361" i="3"/>
  <c r="S361" i="3"/>
  <c r="O361" i="3"/>
  <c r="N361" i="3"/>
  <c r="L361" i="3"/>
  <c r="K361" i="3"/>
  <c r="J360" i="3"/>
  <c r="AA360" i="3"/>
  <c r="W360" i="3"/>
  <c r="T360" i="3"/>
  <c r="B360" i="3"/>
  <c r="S360" i="3"/>
  <c r="O360" i="3"/>
  <c r="N360" i="3"/>
  <c r="L360" i="3"/>
  <c r="K360" i="3"/>
  <c r="J359" i="3"/>
  <c r="AA359" i="3"/>
  <c r="W359" i="3"/>
  <c r="T359" i="3"/>
  <c r="B359" i="3"/>
  <c r="S359" i="3"/>
  <c r="O359" i="3"/>
  <c r="N359" i="3"/>
  <c r="L359" i="3"/>
  <c r="K359" i="3"/>
  <c r="J358" i="3"/>
  <c r="AA358" i="3"/>
  <c r="W358" i="3"/>
  <c r="T358" i="3"/>
  <c r="B358" i="3"/>
  <c r="S358" i="3"/>
  <c r="O358" i="3"/>
  <c r="N358" i="3"/>
  <c r="L358" i="3"/>
  <c r="K358" i="3"/>
  <c r="J357" i="3"/>
  <c r="AA357" i="3"/>
  <c r="W357" i="3"/>
  <c r="T357" i="3"/>
  <c r="B357" i="3"/>
  <c r="S357" i="3"/>
  <c r="O357" i="3"/>
  <c r="N357" i="3"/>
  <c r="L357" i="3"/>
  <c r="K357" i="3"/>
  <c r="J356" i="3"/>
  <c r="AA356" i="3"/>
  <c r="W356" i="3"/>
  <c r="T356" i="3"/>
  <c r="B356" i="3"/>
  <c r="S356" i="3"/>
  <c r="O356" i="3"/>
  <c r="N356" i="3"/>
  <c r="L356" i="3"/>
  <c r="K356" i="3"/>
  <c r="J355" i="3"/>
  <c r="AA355" i="3"/>
  <c r="W355" i="3"/>
  <c r="T355" i="3"/>
  <c r="B355" i="3"/>
  <c r="S355" i="3"/>
  <c r="O355" i="3"/>
  <c r="N355" i="3"/>
  <c r="L355" i="3"/>
  <c r="K355" i="3"/>
  <c r="J354" i="3"/>
  <c r="AA354" i="3"/>
  <c r="W354" i="3"/>
  <c r="T354" i="3"/>
  <c r="B354" i="3"/>
  <c r="S354" i="3"/>
  <c r="O354" i="3"/>
  <c r="N354" i="3"/>
  <c r="L354" i="3"/>
  <c r="K354" i="3"/>
  <c r="J353" i="3"/>
  <c r="AA353" i="3"/>
  <c r="W353" i="3"/>
  <c r="T353" i="3"/>
  <c r="B353" i="3"/>
  <c r="S353" i="3"/>
  <c r="O353" i="3"/>
  <c r="N353" i="3"/>
  <c r="L353" i="3"/>
  <c r="K353" i="3"/>
  <c r="J352" i="3"/>
  <c r="AA352" i="3"/>
  <c r="W352" i="3"/>
  <c r="T352" i="3"/>
  <c r="B352" i="3"/>
  <c r="S352" i="3"/>
  <c r="O352" i="3"/>
  <c r="N352" i="3"/>
  <c r="L352" i="3"/>
  <c r="K352" i="3"/>
  <c r="J351" i="3"/>
  <c r="AA351" i="3"/>
  <c r="W351" i="3"/>
  <c r="T351" i="3"/>
  <c r="B351" i="3"/>
  <c r="S351" i="3"/>
  <c r="O351" i="3"/>
  <c r="N351" i="3"/>
  <c r="L351" i="3"/>
  <c r="K351" i="3"/>
  <c r="J350" i="3"/>
  <c r="AA350" i="3"/>
  <c r="W350" i="3"/>
  <c r="T350" i="3"/>
  <c r="B350" i="3"/>
  <c r="S350" i="3"/>
  <c r="O350" i="3"/>
  <c r="N350" i="3"/>
  <c r="L350" i="3"/>
  <c r="K350" i="3"/>
  <c r="J349" i="3"/>
  <c r="AA349" i="3"/>
  <c r="W349" i="3"/>
  <c r="T349" i="3"/>
  <c r="B349" i="3"/>
  <c r="S349" i="3"/>
  <c r="O349" i="3"/>
  <c r="N349" i="3"/>
  <c r="L349" i="3"/>
  <c r="K349" i="3"/>
  <c r="J348" i="3"/>
  <c r="AA348" i="3"/>
  <c r="W348" i="3"/>
  <c r="T348" i="3"/>
  <c r="B348" i="3"/>
  <c r="S348" i="3"/>
  <c r="O348" i="3"/>
  <c r="N348" i="3"/>
  <c r="L348" i="3"/>
  <c r="K348" i="3"/>
  <c r="J347" i="3"/>
  <c r="AA347" i="3"/>
  <c r="W347" i="3"/>
  <c r="T347" i="3"/>
  <c r="B347" i="3"/>
  <c r="S347" i="3"/>
  <c r="O347" i="3"/>
  <c r="N347" i="3"/>
  <c r="L347" i="3"/>
  <c r="K347" i="3"/>
  <c r="J346" i="3"/>
  <c r="AA346" i="3"/>
  <c r="W346" i="3"/>
  <c r="T346" i="3"/>
  <c r="B346" i="3"/>
  <c r="S346" i="3"/>
  <c r="O346" i="3"/>
  <c r="N346" i="3"/>
  <c r="L346" i="3"/>
  <c r="K346" i="3"/>
  <c r="J345" i="3"/>
  <c r="AA345" i="3"/>
  <c r="W345" i="3"/>
  <c r="T345" i="3"/>
  <c r="B345" i="3"/>
  <c r="S345" i="3"/>
  <c r="O345" i="3"/>
  <c r="N345" i="3"/>
  <c r="L345" i="3"/>
  <c r="K345" i="3"/>
  <c r="J344" i="3"/>
  <c r="AA344" i="3"/>
  <c r="W344" i="3"/>
  <c r="T344" i="3"/>
  <c r="B344" i="3"/>
  <c r="S344" i="3"/>
  <c r="O344" i="3"/>
  <c r="N344" i="3"/>
  <c r="L344" i="3"/>
  <c r="K344" i="3"/>
  <c r="J343" i="3"/>
  <c r="AA343" i="3"/>
  <c r="W343" i="3"/>
  <c r="T343" i="3"/>
  <c r="B343" i="3"/>
  <c r="S343" i="3"/>
  <c r="O343" i="3"/>
  <c r="N343" i="3"/>
  <c r="L343" i="3"/>
  <c r="K343" i="3"/>
  <c r="J342" i="3"/>
  <c r="AA342" i="3"/>
  <c r="W342" i="3"/>
  <c r="T342" i="3"/>
  <c r="B342" i="3"/>
  <c r="S342" i="3"/>
  <c r="O342" i="3"/>
  <c r="N342" i="3"/>
  <c r="L342" i="3"/>
  <c r="K342" i="3"/>
  <c r="J341" i="3"/>
  <c r="AA341" i="3"/>
  <c r="W341" i="3"/>
  <c r="T341" i="3"/>
  <c r="B341" i="3"/>
  <c r="S341" i="3"/>
  <c r="O341" i="3"/>
  <c r="N341" i="3"/>
  <c r="L341" i="3"/>
  <c r="K341" i="3"/>
  <c r="J340" i="3"/>
  <c r="AA340" i="3"/>
  <c r="W340" i="3"/>
  <c r="T340" i="3"/>
  <c r="B340" i="3"/>
  <c r="S340" i="3"/>
  <c r="O340" i="3"/>
  <c r="N340" i="3"/>
  <c r="L340" i="3"/>
  <c r="K340" i="3"/>
  <c r="J339" i="3"/>
  <c r="AA339" i="3"/>
  <c r="W339" i="3"/>
  <c r="T339" i="3"/>
  <c r="B339" i="3"/>
  <c r="S339" i="3"/>
  <c r="O339" i="3"/>
  <c r="N339" i="3"/>
  <c r="L339" i="3"/>
  <c r="K339" i="3"/>
  <c r="J338" i="3"/>
  <c r="AA338" i="3"/>
  <c r="W338" i="3"/>
  <c r="T338" i="3"/>
  <c r="B338" i="3"/>
  <c r="S338" i="3"/>
  <c r="O338" i="3"/>
  <c r="N338" i="3"/>
  <c r="L338" i="3"/>
  <c r="K338" i="3"/>
  <c r="J337" i="3"/>
  <c r="AA337" i="3"/>
  <c r="W337" i="3"/>
  <c r="T337" i="3"/>
  <c r="B337" i="3"/>
  <c r="S337" i="3"/>
  <c r="O337" i="3"/>
  <c r="N337" i="3"/>
  <c r="L337" i="3"/>
  <c r="K337" i="3"/>
  <c r="J336" i="3"/>
  <c r="AA336" i="3"/>
  <c r="W336" i="3"/>
  <c r="T336" i="3"/>
  <c r="B336" i="3"/>
  <c r="S336" i="3"/>
  <c r="O336" i="3"/>
  <c r="N336" i="3"/>
  <c r="L336" i="3"/>
  <c r="K336" i="3"/>
  <c r="J335" i="3"/>
  <c r="AA335" i="3"/>
  <c r="W335" i="3"/>
  <c r="T335" i="3"/>
  <c r="B335" i="3"/>
  <c r="S335" i="3"/>
  <c r="O335" i="3"/>
  <c r="N335" i="3"/>
  <c r="L335" i="3"/>
  <c r="K335" i="3"/>
  <c r="J334" i="3"/>
  <c r="AA334" i="3"/>
  <c r="W334" i="3"/>
  <c r="T334" i="3"/>
  <c r="B334" i="3"/>
  <c r="S334" i="3"/>
  <c r="O334" i="3"/>
  <c r="N334" i="3"/>
  <c r="L334" i="3"/>
  <c r="K334" i="3"/>
  <c r="J333" i="3"/>
  <c r="AA333" i="3"/>
  <c r="W333" i="3"/>
  <c r="T333" i="3"/>
  <c r="B333" i="3"/>
  <c r="S333" i="3"/>
  <c r="O333" i="3"/>
  <c r="N333" i="3"/>
  <c r="L333" i="3"/>
  <c r="K333" i="3"/>
  <c r="J332" i="3"/>
  <c r="AA332" i="3"/>
  <c r="W332" i="3"/>
  <c r="T332" i="3"/>
  <c r="B332" i="3"/>
  <c r="S332" i="3"/>
  <c r="O332" i="3"/>
  <c r="N332" i="3"/>
  <c r="L332" i="3"/>
  <c r="K332" i="3"/>
  <c r="J331" i="3"/>
  <c r="AA331" i="3"/>
  <c r="W331" i="3"/>
  <c r="T331" i="3"/>
  <c r="B331" i="3"/>
  <c r="S331" i="3"/>
  <c r="O331" i="3"/>
  <c r="N331" i="3"/>
  <c r="L331" i="3"/>
  <c r="K331" i="3"/>
  <c r="J330" i="3"/>
  <c r="AA330" i="3"/>
  <c r="W330" i="3"/>
  <c r="T330" i="3"/>
  <c r="B330" i="3"/>
  <c r="S330" i="3"/>
  <c r="O330" i="3"/>
  <c r="N330" i="3"/>
  <c r="L330" i="3"/>
  <c r="K330" i="3"/>
  <c r="J329" i="3"/>
  <c r="AA329" i="3"/>
  <c r="W329" i="3"/>
  <c r="T329" i="3"/>
  <c r="B329" i="3"/>
  <c r="S329" i="3"/>
  <c r="O329" i="3"/>
  <c r="N329" i="3"/>
  <c r="L329" i="3"/>
  <c r="K329" i="3"/>
  <c r="J328" i="3"/>
  <c r="AA328" i="3"/>
  <c r="W328" i="3"/>
  <c r="T328" i="3"/>
  <c r="B328" i="3"/>
  <c r="S328" i="3"/>
  <c r="O328" i="3"/>
  <c r="N328" i="3"/>
  <c r="L328" i="3"/>
  <c r="K328" i="3"/>
  <c r="J327" i="3"/>
  <c r="AA327" i="3"/>
  <c r="W327" i="3"/>
  <c r="T327" i="3"/>
  <c r="B327" i="3"/>
  <c r="S327" i="3"/>
  <c r="O327" i="3"/>
  <c r="N327" i="3"/>
  <c r="L327" i="3"/>
  <c r="K327" i="3"/>
  <c r="J326" i="3"/>
  <c r="AA326" i="3"/>
  <c r="W326" i="3"/>
  <c r="T326" i="3"/>
  <c r="B326" i="3"/>
  <c r="S326" i="3"/>
  <c r="O326" i="3"/>
  <c r="N326" i="3"/>
  <c r="L326" i="3"/>
  <c r="K326" i="3"/>
  <c r="J325" i="3"/>
  <c r="AA325" i="3"/>
  <c r="W325" i="3"/>
  <c r="T325" i="3"/>
  <c r="B325" i="3"/>
  <c r="S325" i="3"/>
  <c r="O325" i="3"/>
  <c r="N325" i="3"/>
  <c r="L325" i="3"/>
  <c r="K325" i="3"/>
  <c r="J324" i="3"/>
  <c r="AA324" i="3"/>
  <c r="W324" i="3"/>
  <c r="T324" i="3"/>
  <c r="B324" i="3"/>
  <c r="S324" i="3"/>
  <c r="O324" i="3"/>
  <c r="N324" i="3"/>
  <c r="L324" i="3"/>
  <c r="K324" i="3"/>
  <c r="J323" i="3"/>
  <c r="AA323" i="3"/>
  <c r="W323" i="3"/>
  <c r="T323" i="3"/>
  <c r="B323" i="3"/>
  <c r="S323" i="3"/>
  <c r="O323" i="3"/>
  <c r="N323" i="3"/>
  <c r="L323" i="3"/>
  <c r="K323" i="3"/>
  <c r="J322" i="3"/>
  <c r="AA322" i="3"/>
  <c r="W322" i="3"/>
  <c r="T322" i="3"/>
  <c r="B322" i="3"/>
  <c r="S322" i="3"/>
  <c r="O322" i="3"/>
  <c r="N322" i="3"/>
  <c r="L322" i="3"/>
  <c r="K322" i="3"/>
  <c r="J321" i="3"/>
  <c r="AA321" i="3"/>
  <c r="W321" i="3"/>
  <c r="T321" i="3"/>
  <c r="B321" i="3"/>
  <c r="S321" i="3"/>
  <c r="O321" i="3"/>
  <c r="N321" i="3"/>
  <c r="L321" i="3"/>
  <c r="K321" i="3"/>
  <c r="J320" i="3"/>
  <c r="AA320" i="3"/>
  <c r="W320" i="3"/>
  <c r="T320" i="3"/>
  <c r="B320" i="3"/>
  <c r="S320" i="3"/>
  <c r="O320" i="3"/>
  <c r="N320" i="3"/>
  <c r="L320" i="3"/>
  <c r="K320" i="3"/>
  <c r="J319" i="3"/>
  <c r="AA319" i="3"/>
  <c r="W319" i="3"/>
  <c r="T319" i="3"/>
  <c r="B319" i="3"/>
  <c r="S319" i="3"/>
  <c r="O319" i="3"/>
  <c r="N319" i="3"/>
  <c r="L319" i="3"/>
  <c r="K319" i="3"/>
  <c r="J318" i="3"/>
  <c r="AA318" i="3"/>
  <c r="W318" i="3"/>
  <c r="T318" i="3"/>
  <c r="B318" i="3"/>
  <c r="S318" i="3"/>
  <c r="O318" i="3"/>
  <c r="N318" i="3"/>
  <c r="L318" i="3"/>
  <c r="K318" i="3"/>
  <c r="J317" i="3"/>
  <c r="AA317" i="3"/>
  <c r="W317" i="3"/>
  <c r="T317" i="3"/>
  <c r="B317" i="3"/>
  <c r="S317" i="3"/>
  <c r="O317" i="3"/>
  <c r="N317" i="3"/>
  <c r="L317" i="3"/>
  <c r="K317" i="3"/>
  <c r="J316" i="3"/>
  <c r="AA316" i="3"/>
  <c r="W316" i="3"/>
  <c r="T316" i="3"/>
  <c r="B316" i="3"/>
  <c r="S316" i="3"/>
  <c r="O316" i="3"/>
  <c r="N316" i="3"/>
  <c r="L316" i="3"/>
  <c r="K316" i="3"/>
  <c r="J315" i="3"/>
  <c r="AA315" i="3"/>
  <c r="W315" i="3"/>
  <c r="T315" i="3"/>
  <c r="B315" i="3"/>
  <c r="S315" i="3"/>
  <c r="O315" i="3"/>
  <c r="N315" i="3"/>
  <c r="L315" i="3"/>
  <c r="K315" i="3"/>
  <c r="J314" i="3"/>
  <c r="AA314" i="3"/>
  <c r="W314" i="3"/>
  <c r="T314" i="3"/>
  <c r="B314" i="3"/>
  <c r="S314" i="3"/>
  <c r="O314" i="3"/>
  <c r="N314" i="3"/>
  <c r="L314" i="3"/>
  <c r="K314" i="3"/>
  <c r="J313" i="3"/>
  <c r="AA313" i="3"/>
  <c r="W313" i="3"/>
  <c r="T313" i="3"/>
  <c r="B313" i="3"/>
  <c r="S313" i="3"/>
  <c r="O313" i="3"/>
  <c r="N313" i="3"/>
  <c r="L313" i="3"/>
  <c r="K313" i="3"/>
  <c r="J312" i="3"/>
  <c r="AA312" i="3"/>
  <c r="W312" i="3"/>
  <c r="T312" i="3"/>
  <c r="B312" i="3"/>
  <c r="S312" i="3"/>
  <c r="O312" i="3"/>
  <c r="N312" i="3"/>
  <c r="L312" i="3"/>
  <c r="K312" i="3"/>
  <c r="J311" i="3"/>
  <c r="AA311" i="3"/>
  <c r="W311" i="3"/>
  <c r="T311" i="3"/>
  <c r="B311" i="3"/>
  <c r="S311" i="3"/>
  <c r="O311" i="3"/>
  <c r="N311" i="3"/>
  <c r="L311" i="3"/>
  <c r="K311" i="3"/>
  <c r="J310" i="3"/>
  <c r="AA310" i="3"/>
  <c r="W310" i="3"/>
  <c r="T310" i="3"/>
  <c r="B310" i="3"/>
  <c r="S310" i="3"/>
  <c r="O310" i="3"/>
  <c r="N310" i="3"/>
  <c r="L310" i="3"/>
  <c r="K310" i="3"/>
  <c r="J309" i="3"/>
  <c r="AA309" i="3"/>
  <c r="W309" i="3"/>
  <c r="T309" i="3"/>
  <c r="B309" i="3"/>
  <c r="S309" i="3"/>
  <c r="O309" i="3"/>
  <c r="N309" i="3"/>
  <c r="L309" i="3"/>
  <c r="K309" i="3"/>
  <c r="J308" i="3"/>
  <c r="AA308" i="3"/>
  <c r="W308" i="3"/>
  <c r="T308" i="3"/>
  <c r="B308" i="3"/>
  <c r="S308" i="3"/>
  <c r="O308" i="3"/>
  <c r="N308" i="3"/>
  <c r="L308" i="3"/>
  <c r="K308" i="3"/>
  <c r="J307" i="3"/>
  <c r="AA307" i="3"/>
  <c r="W307" i="3"/>
  <c r="T307" i="3"/>
  <c r="B307" i="3"/>
  <c r="S307" i="3"/>
  <c r="O307" i="3"/>
  <c r="N307" i="3"/>
  <c r="L307" i="3"/>
  <c r="K307" i="3"/>
  <c r="J306" i="3"/>
  <c r="AA306" i="3"/>
  <c r="W306" i="3"/>
  <c r="T306" i="3"/>
  <c r="B306" i="3"/>
  <c r="S306" i="3"/>
  <c r="O306" i="3"/>
  <c r="N306" i="3"/>
  <c r="L306" i="3"/>
  <c r="K306" i="3"/>
  <c r="J305" i="3"/>
  <c r="AA305" i="3"/>
  <c r="W305" i="3"/>
  <c r="T305" i="3"/>
  <c r="B305" i="3"/>
  <c r="S305" i="3"/>
  <c r="O305" i="3"/>
  <c r="N305" i="3"/>
  <c r="L305" i="3"/>
  <c r="K305" i="3"/>
  <c r="J304" i="3"/>
  <c r="AA304" i="3"/>
  <c r="W304" i="3"/>
  <c r="T304" i="3"/>
  <c r="B304" i="3"/>
  <c r="S304" i="3"/>
  <c r="O304" i="3"/>
  <c r="N304" i="3"/>
  <c r="L304" i="3"/>
  <c r="K304" i="3"/>
  <c r="J303" i="3"/>
  <c r="AA303" i="3"/>
  <c r="W303" i="3"/>
  <c r="T303" i="3"/>
  <c r="B303" i="3"/>
  <c r="S303" i="3"/>
  <c r="O303" i="3"/>
  <c r="N303" i="3"/>
  <c r="L303" i="3"/>
  <c r="K303" i="3"/>
  <c r="J302" i="3"/>
  <c r="AA302" i="3"/>
  <c r="W302" i="3"/>
  <c r="T302" i="3"/>
  <c r="B302" i="3"/>
  <c r="S302" i="3"/>
  <c r="O302" i="3"/>
  <c r="N302" i="3"/>
  <c r="L302" i="3"/>
  <c r="K302" i="3"/>
  <c r="J301" i="3"/>
  <c r="AA301" i="3"/>
  <c r="W301" i="3"/>
  <c r="T301" i="3"/>
  <c r="B301" i="3"/>
  <c r="S301" i="3"/>
  <c r="O301" i="3"/>
  <c r="N301" i="3"/>
  <c r="L301" i="3"/>
  <c r="K301" i="3"/>
  <c r="J300" i="3"/>
  <c r="AA300" i="3"/>
  <c r="W300" i="3"/>
  <c r="T300" i="3"/>
  <c r="B300" i="3"/>
  <c r="S300" i="3"/>
  <c r="O300" i="3"/>
  <c r="N300" i="3"/>
  <c r="L300" i="3"/>
  <c r="K300" i="3"/>
  <c r="J299" i="3"/>
  <c r="AA299" i="3"/>
  <c r="W299" i="3"/>
  <c r="T299" i="3"/>
  <c r="B299" i="3"/>
  <c r="S299" i="3"/>
  <c r="O299" i="3"/>
  <c r="N299" i="3"/>
  <c r="L299" i="3"/>
  <c r="K299" i="3"/>
  <c r="J298" i="3"/>
  <c r="AA298" i="3"/>
  <c r="W298" i="3"/>
  <c r="T298" i="3"/>
  <c r="B298" i="3"/>
  <c r="S298" i="3"/>
  <c r="O298" i="3"/>
  <c r="N298" i="3"/>
  <c r="L298" i="3"/>
  <c r="K298" i="3"/>
  <c r="J297" i="3"/>
  <c r="AA297" i="3"/>
  <c r="W297" i="3"/>
  <c r="T297" i="3"/>
  <c r="B297" i="3"/>
  <c r="S297" i="3"/>
  <c r="O297" i="3"/>
  <c r="N297" i="3"/>
  <c r="L297" i="3"/>
  <c r="K297" i="3"/>
  <c r="J296" i="3"/>
  <c r="AA296" i="3"/>
  <c r="W296" i="3"/>
  <c r="T296" i="3"/>
  <c r="B296" i="3"/>
  <c r="S296" i="3"/>
  <c r="O296" i="3"/>
  <c r="N296" i="3"/>
  <c r="L296" i="3"/>
  <c r="K296" i="3"/>
  <c r="J295" i="3"/>
  <c r="AA295" i="3"/>
  <c r="W295" i="3"/>
  <c r="T295" i="3"/>
  <c r="B295" i="3"/>
  <c r="S295" i="3"/>
  <c r="O295" i="3"/>
  <c r="N295" i="3"/>
  <c r="L295" i="3"/>
  <c r="K295" i="3"/>
  <c r="J294" i="3"/>
  <c r="AA294" i="3"/>
  <c r="W294" i="3"/>
  <c r="T294" i="3"/>
  <c r="B294" i="3"/>
  <c r="S294" i="3"/>
  <c r="O294" i="3"/>
  <c r="N294" i="3"/>
  <c r="L294" i="3"/>
  <c r="K294" i="3"/>
  <c r="J293" i="3"/>
  <c r="AA293" i="3"/>
  <c r="W293" i="3"/>
  <c r="T293" i="3"/>
  <c r="B293" i="3"/>
  <c r="S293" i="3"/>
  <c r="O293" i="3"/>
  <c r="N293" i="3"/>
  <c r="L293" i="3"/>
  <c r="K293" i="3"/>
  <c r="J292" i="3"/>
  <c r="AA292" i="3"/>
  <c r="W292" i="3"/>
  <c r="T292" i="3"/>
  <c r="B292" i="3"/>
  <c r="S292" i="3"/>
  <c r="O292" i="3"/>
  <c r="N292" i="3"/>
  <c r="L292" i="3"/>
  <c r="K292" i="3"/>
  <c r="J291" i="3"/>
  <c r="AA291" i="3"/>
  <c r="W291" i="3"/>
  <c r="T291" i="3"/>
  <c r="B291" i="3"/>
  <c r="S291" i="3"/>
  <c r="O291" i="3"/>
  <c r="N291" i="3"/>
  <c r="L291" i="3"/>
  <c r="K291" i="3"/>
  <c r="J290" i="3"/>
  <c r="AA290" i="3"/>
  <c r="W290" i="3"/>
  <c r="T290" i="3"/>
  <c r="B290" i="3"/>
  <c r="S290" i="3"/>
  <c r="O290" i="3"/>
  <c r="N290" i="3"/>
  <c r="L290" i="3"/>
  <c r="K290" i="3"/>
  <c r="J289" i="3"/>
  <c r="AA289" i="3"/>
  <c r="W289" i="3"/>
  <c r="T289" i="3"/>
  <c r="B289" i="3"/>
  <c r="S289" i="3"/>
  <c r="O289" i="3"/>
  <c r="N289" i="3"/>
  <c r="L289" i="3"/>
  <c r="K289" i="3"/>
  <c r="J288" i="3"/>
  <c r="AA288" i="3"/>
  <c r="W288" i="3"/>
  <c r="T288" i="3"/>
  <c r="B288" i="3"/>
  <c r="S288" i="3"/>
  <c r="O288" i="3"/>
  <c r="N288" i="3"/>
  <c r="L288" i="3"/>
  <c r="K288" i="3"/>
  <c r="J287" i="3"/>
  <c r="AA287" i="3"/>
  <c r="W287" i="3"/>
  <c r="T287" i="3"/>
  <c r="B287" i="3"/>
  <c r="S287" i="3"/>
  <c r="O287" i="3"/>
  <c r="N287" i="3"/>
  <c r="L287" i="3"/>
  <c r="K287" i="3"/>
  <c r="J286" i="3"/>
  <c r="AA286" i="3"/>
  <c r="W286" i="3"/>
  <c r="T286" i="3"/>
  <c r="B286" i="3"/>
  <c r="S286" i="3"/>
  <c r="O286" i="3"/>
  <c r="N286" i="3"/>
  <c r="L286" i="3"/>
  <c r="K286" i="3"/>
  <c r="J285" i="3"/>
  <c r="AA285" i="3"/>
  <c r="W285" i="3"/>
  <c r="T285" i="3"/>
  <c r="B285" i="3"/>
  <c r="S285" i="3"/>
  <c r="O285" i="3"/>
  <c r="N285" i="3"/>
  <c r="L285" i="3"/>
  <c r="K285" i="3"/>
  <c r="J284" i="3"/>
  <c r="AA284" i="3"/>
  <c r="W284" i="3"/>
  <c r="T284" i="3"/>
  <c r="B284" i="3"/>
  <c r="S284" i="3"/>
  <c r="O284" i="3"/>
  <c r="N284" i="3"/>
  <c r="L284" i="3"/>
  <c r="K284" i="3"/>
  <c r="J283" i="3"/>
  <c r="AA283" i="3"/>
  <c r="W283" i="3"/>
  <c r="T283" i="3"/>
  <c r="B283" i="3"/>
  <c r="S283" i="3"/>
  <c r="O283" i="3"/>
  <c r="N283" i="3"/>
  <c r="L283" i="3"/>
  <c r="K283" i="3"/>
  <c r="J282" i="3"/>
  <c r="AA282" i="3"/>
  <c r="W282" i="3"/>
  <c r="T282" i="3"/>
  <c r="B282" i="3"/>
  <c r="S282" i="3"/>
  <c r="O282" i="3"/>
  <c r="N282" i="3"/>
  <c r="L282" i="3"/>
  <c r="K282" i="3"/>
  <c r="J281" i="3"/>
  <c r="AA281" i="3"/>
  <c r="W281" i="3"/>
  <c r="T281" i="3"/>
  <c r="B281" i="3"/>
  <c r="S281" i="3"/>
  <c r="O281" i="3"/>
  <c r="N281" i="3"/>
  <c r="L281" i="3"/>
  <c r="K281" i="3"/>
  <c r="J280" i="3"/>
  <c r="AA280" i="3"/>
  <c r="W280" i="3"/>
  <c r="T280" i="3"/>
  <c r="B280" i="3"/>
  <c r="S280" i="3"/>
  <c r="O280" i="3"/>
  <c r="N280" i="3"/>
  <c r="L280" i="3"/>
  <c r="K280" i="3"/>
  <c r="J279" i="3"/>
  <c r="AA279" i="3"/>
  <c r="W279" i="3"/>
  <c r="T279" i="3"/>
  <c r="B279" i="3"/>
  <c r="S279" i="3"/>
  <c r="O279" i="3"/>
  <c r="N279" i="3"/>
  <c r="L279" i="3"/>
  <c r="K279" i="3"/>
  <c r="J278" i="3"/>
  <c r="AA278" i="3"/>
  <c r="W278" i="3"/>
  <c r="T278" i="3"/>
  <c r="B278" i="3"/>
  <c r="S278" i="3"/>
  <c r="O278" i="3"/>
  <c r="N278" i="3"/>
  <c r="L278" i="3"/>
  <c r="K278" i="3"/>
  <c r="J277" i="3"/>
  <c r="AA277" i="3"/>
  <c r="W277" i="3"/>
  <c r="T277" i="3"/>
  <c r="B277" i="3"/>
  <c r="S277" i="3"/>
  <c r="O277" i="3"/>
  <c r="N277" i="3"/>
  <c r="L277" i="3"/>
  <c r="K277" i="3"/>
  <c r="J276" i="3"/>
  <c r="AA276" i="3"/>
  <c r="W276" i="3"/>
  <c r="T276" i="3"/>
  <c r="B276" i="3"/>
  <c r="S276" i="3"/>
  <c r="O276" i="3"/>
  <c r="N276" i="3"/>
  <c r="L276" i="3"/>
  <c r="K276" i="3"/>
  <c r="J275" i="3"/>
  <c r="AA275" i="3"/>
  <c r="W275" i="3"/>
  <c r="T275" i="3"/>
  <c r="B275" i="3"/>
  <c r="S275" i="3"/>
  <c r="O275" i="3"/>
  <c r="N275" i="3"/>
  <c r="L275" i="3"/>
  <c r="K275" i="3"/>
  <c r="J274" i="3"/>
  <c r="AA274" i="3"/>
  <c r="W274" i="3"/>
  <c r="T274" i="3"/>
  <c r="B274" i="3"/>
  <c r="S274" i="3"/>
  <c r="O274" i="3"/>
  <c r="N274" i="3"/>
  <c r="L274" i="3"/>
  <c r="K274" i="3"/>
  <c r="J273" i="3"/>
  <c r="AA273" i="3"/>
  <c r="W273" i="3"/>
  <c r="T273" i="3"/>
  <c r="B273" i="3"/>
  <c r="S273" i="3"/>
  <c r="O273" i="3"/>
  <c r="N273" i="3"/>
  <c r="L273" i="3"/>
  <c r="K273" i="3"/>
  <c r="J272" i="3"/>
  <c r="AA272" i="3"/>
  <c r="W272" i="3"/>
  <c r="T272" i="3"/>
  <c r="B272" i="3"/>
  <c r="S272" i="3"/>
  <c r="O272" i="3"/>
  <c r="N272" i="3"/>
  <c r="L272" i="3"/>
  <c r="K272" i="3"/>
  <c r="J271" i="3"/>
  <c r="AA271" i="3"/>
  <c r="W271" i="3"/>
  <c r="T271" i="3"/>
  <c r="B271" i="3"/>
  <c r="S271" i="3"/>
  <c r="O271" i="3"/>
  <c r="N271" i="3"/>
  <c r="L271" i="3"/>
  <c r="K271" i="3"/>
  <c r="J270" i="3"/>
  <c r="AA270" i="3"/>
  <c r="W270" i="3"/>
  <c r="T270" i="3"/>
  <c r="B270" i="3"/>
  <c r="S270" i="3"/>
  <c r="O270" i="3"/>
  <c r="N270" i="3"/>
  <c r="L270" i="3"/>
  <c r="K270" i="3"/>
  <c r="J269" i="3"/>
  <c r="AA269" i="3"/>
  <c r="W269" i="3"/>
  <c r="T269" i="3"/>
  <c r="B269" i="3"/>
  <c r="S269" i="3"/>
  <c r="O269" i="3"/>
  <c r="N269" i="3"/>
  <c r="L269" i="3"/>
  <c r="K269" i="3"/>
  <c r="J268" i="3"/>
  <c r="AA268" i="3"/>
  <c r="W268" i="3"/>
  <c r="T268" i="3"/>
  <c r="B268" i="3"/>
  <c r="S268" i="3"/>
  <c r="O268" i="3"/>
  <c r="N268" i="3"/>
  <c r="L268" i="3"/>
  <c r="K268" i="3"/>
  <c r="J267" i="3"/>
  <c r="AA267" i="3"/>
  <c r="W267" i="3"/>
  <c r="T267" i="3"/>
  <c r="B267" i="3"/>
  <c r="S267" i="3"/>
  <c r="O267" i="3"/>
  <c r="N267" i="3"/>
  <c r="L267" i="3"/>
  <c r="K267" i="3"/>
  <c r="J266" i="3"/>
  <c r="AA266" i="3"/>
  <c r="W266" i="3"/>
  <c r="T266" i="3"/>
  <c r="B266" i="3"/>
  <c r="S266" i="3"/>
  <c r="O266" i="3"/>
  <c r="N266" i="3"/>
  <c r="L266" i="3"/>
  <c r="K266" i="3"/>
  <c r="J265" i="3"/>
  <c r="AA265" i="3"/>
  <c r="W265" i="3"/>
  <c r="T265" i="3"/>
  <c r="B265" i="3"/>
  <c r="S265" i="3"/>
  <c r="O265" i="3"/>
  <c r="N265" i="3"/>
  <c r="L265" i="3"/>
  <c r="K265" i="3"/>
  <c r="J264" i="3"/>
  <c r="AA264" i="3"/>
  <c r="W264" i="3"/>
  <c r="T264" i="3"/>
  <c r="B264" i="3"/>
  <c r="S264" i="3"/>
  <c r="O264" i="3"/>
  <c r="N264" i="3"/>
  <c r="L264" i="3"/>
  <c r="K264" i="3"/>
  <c r="J263" i="3"/>
  <c r="AA263" i="3"/>
  <c r="W263" i="3"/>
  <c r="T263" i="3"/>
  <c r="B263" i="3"/>
  <c r="S263" i="3"/>
  <c r="O263" i="3"/>
  <c r="N263" i="3"/>
  <c r="L263" i="3"/>
  <c r="K263" i="3"/>
  <c r="J262" i="3"/>
  <c r="AA262" i="3"/>
  <c r="W262" i="3"/>
  <c r="T262" i="3"/>
  <c r="B262" i="3"/>
  <c r="S262" i="3"/>
  <c r="O262" i="3"/>
  <c r="N262" i="3"/>
  <c r="L262" i="3"/>
  <c r="K262" i="3"/>
  <c r="J261" i="3"/>
  <c r="AA261" i="3"/>
  <c r="W261" i="3"/>
  <c r="T261" i="3"/>
  <c r="B261" i="3"/>
  <c r="S261" i="3"/>
  <c r="O261" i="3"/>
  <c r="N261" i="3"/>
  <c r="L261" i="3"/>
  <c r="K261" i="3"/>
  <c r="J260" i="3"/>
  <c r="AA260" i="3"/>
  <c r="W260" i="3"/>
  <c r="T260" i="3"/>
  <c r="B260" i="3"/>
  <c r="S260" i="3"/>
  <c r="O260" i="3"/>
  <c r="N260" i="3"/>
  <c r="L260" i="3"/>
  <c r="K260" i="3"/>
  <c r="J259" i="3"/>
  <c r="AA259" i="3"/>
  <c r="W259" i="3"/>
  <c r="T259" i="3"/>
  <c r="B259" i="3"/>
  <c r="S259" i="3"/>
  <c r="O259" i="3"/>
  <c r="N259" i="3"/>
  <c r="L259" i="3"/>
  <c r="K259" i="3"/>
  <c r="J258" i="3"/>
  <c r="AA258" i="3"/>
  <c r="W258" i="3"/>
  <c r="T258" i="3"/>
  <c r="B258" i="3"/>
  <c r="S258" i="3"/>
  <c r="O258" i="3"/>
  <c r="N258" i="3"/>
  <c r="L258" i="3"/>
  <c r="K258" i="3"/>
  <c r="J257" i="3"/>
  <c r="AA257" i="3"/>
  <c r="W257" i="3"/>
  <c r="T257" i="3"/>
  <c r="B257" i="3"/>
  <c r="S257" i="3"/>
  <c r="O257" i="3"/>
  <c r="N257" i="3"/>
  <c r="L257" i="3"/>
  <c r="K257" i="3"/>
  <c r="J256" i="3"/>
  <c r="AA256" i="3"/>
  <c r="W256" i="3"/>
  <c r="T256" i="3"/>
  <c r="B256" i="3"/>
  <c r="S256" i="3"/>
  <c r="O256" i="3"/>
  <c r="N256" i="3"/>
  <c r="L256" i="3"/>
  <c r="K256" i="3"/>
  <c r="J255" i="3"/>
  <c r="AA255" i="3"/>
  <c r="W255" i="3"/>
  <c r="T255" i="3"/>
  <c r="B255" i="3"/>
  <c r="S255" i="3"/>
  <c r="O255" i="3"/>
  <c r="N255" i="3"/>
  <c r="L255" i="3"/>
  <c r="K255" i="3"/>
  <c r="J254" i="3"/>
  <c r="AA254" i="3"/>
  <c r="W254" i="3"/>
  <c r="T254" i="3"/>
  <c r="B254" i="3"/>
  <c r="S254" i="3"/>
  <c r="O254" i="3"/>
  <c r="N254" i="3"/>
  <c r="L254" i="3"/>
  <c r="K254" i="3"/>
  <c r="J253" i="3"/>
  <c r="AA253" i="3"/>
  <c r="W253" i="3"/>
  <c r="T253" i="3"/>
  <c r="B253" i="3"/>
  <c r="S253" i="3"/>
  <c r="O253" i="3"/>
  <c r="N253" i="3"/>
  <c r="L253" i="3"/>
  <c r="K253" i="3"/>
  <c r="J252" i="3"/>
  <c r="AA252" i="3"/>
  <c r="W252" i="3"/>
  <c r="T252" i="3"/>
  <c r="B252" i="3"/>
  <c r="S252" i="3"/>
  <c r="O252" i="3"/>
  <c r="N252" i="3"/>
  <c r="L252" i="3"/>
  <c r="K252" i="3"/>
  <c r="J251" i="3"/>
  <c r="AA251" i="3"/>
  <c r="W251" i="3"/>
  <c r="T251" i="3"/>
  <c r="B251" i="3"/>
  <c r="S251" i="3"/>
  <c r="O251" i="3"/>
  <c r="N251" i="3"/>
  <c r="L251" i="3"/>
  <c r="K251" i="3"/>
  <c r="J250" i="3"/>
  <c r="AA250" i="3"/>
  <c r="W250" i="3"/>
  <c r="T250" i="3"/>
  <c r="B250" i="3"/>
  <c r="S250" i="3"/>
  <c r="O250" i="3"/>
  <c r="N250" i="3"/>
  <c r="L250" i="3"/>
  <c r="K250" i="3"/>
  <c r="J249" i="3"/>
  <c r="AA249" i="3"/>
  <c r="W249" i="3"/>
  <c r="T249" i="3"/>
  <c r="B249" i="3"/>
  <c r="S249" i="3"/>
  <c r="O249" i="3"/>
  <c r="N249" i="3"/>
  <c r="L249" i="3"/>
  <c r="K249" i="3"/>
  <c r="J248" i="3"/>
  <c r="AA248" i="3"/>
  <c r="W248" i="3"/>
  <c r="T248" i="3"/>
  <c r="B248" i="3"/>
  <c r="S248" i="3"/>
  <c r="O248" i="3"/>
  <c r="N248" i="3"/>
  <c r="L248" i="3"/>
  <c r="K248" i="3"/>
  <c r="J247" i="3"/>
  <c r="AA247" i="3"/>
  <c r="W247" i="3"/>
  <c r="T247" i="3"/>
  <c r="B247" i="3"/>
  <c r="S247" i="3"/>
  <c r="O247" i="3"/>
  <c r="N247" i="3"/>
  <c r="L247" i="3"/>
  <c r="K247" i="3"/>
  <c r="J246" i="3"/>
  <c r="AA246" i="3"/>
  <c r="W246" i="3"/>
  <c r="T246" i="3"/>
  <c r="B246" i="3"/>
  <c r="S246" i="3"/>
  <c r="O246" i="3"/>
  <c r="N246" i="3"/>
  <c r="L246" i="3"/>
  <c r="K246" i="3"/>
  <c r="J245" i="3"/>
  <c r="AA245" i="3"/>
  <c r="W245" i="3"/>
  <c r="T245" i="3"/>
  <c r="B245" i="3"/>
  <c r="S245" i="3"/>
  <c r="O245" i="3"/>
  <c r="N245" i="3"/>
  <c r="L245" i="3"/>
  <c r="K245" i="3"/>
  <c r="J244" i="3"/>
  <c r="AA244" i="3"/>
  <c r="W244" i="3"/>
  <c r="T244" i="3"/>
  <c r="B244" i="3"/>
  <c r="S244" i="3"/>
  <c r="O244" i="3"/>
  <c r="N244" i="3"/>
  <c r="L244" i="3"/>
  <c r="K244" i="3"/>
  <c r="J243" i="3"/>
  <c r="AA243" i="3"/>
  <c r="W243" i="3"/>
  <c r="T243" i="3"/>
  <c r="B243" i="3"/>
  <c r="S243" i="3"/>
  <c r="O243" i="3"/>
  <c r="N243" i="3"/>
  <c r="L243" i="3"/>
  <c r="K243" i="3"/>
  <c r="J242" i="3"/>
  <c r="AA242" i="3"/>
  <c r="W242" i="3"/>
  <c r="T242" i="3"/>
  <c r="B242" i="3"/>
  <c r="S242" i="3"/>
  <c r="O242" i="3"/>
  <c r="N242" i="3"/>
  <c r="L242" i="3"/>
  <c r="K242" i="3"/>
  <c r="J241" i="3"/>
  <c r="AA241" i="3"/>
  <c r="W241" i="3"/>
  <c r="T241" i="3"/>
  <c r="B241" i="3"/>
  <c r="S241" i="3"/>
  <c r="O241" i="3"/>
  <c r="N241" i="3"/>
  <c r="L241" i="3"/>
  <c r="K241" i="3"/>
  <c r="J240" i="3"/>
  <c r="AA240" i="3"/>
  <c r="W240" i="3"/>
  <c r="T240" i="3"/>
  <c r="B240" i="3"/>
  <c r="S240" i="3"/>
  <c r="O240" i="3"/>
  <c r="N240" i="3"/>
  <c r="L240" i="3"/>
  <c r="K240" i="3"/>
  <c r="J239" i="3"/>
  <c r="AA239" i="3"/>
  <c r="W239" i="3"/>
  <c r="T239" i="3"/>
  <c r="B239" i="3"/>
  <c r="S239" i="3"/>
  <c r="O239" i="3"/>
  <c r="N239" i="3"/>
  <c r="L239" i="3"/>
  <c r="K239" i="3"/>
  <c r="J238" i="3"/>
  <c r="AA238" i="3"/>
  <c r="W238" i="3"/>
  <c r="T238" i="3"/>
  <c r="B238" i="3"/>
  <c r="S238" i="3"/>
  <c r="O238" i="3"/>
  <c r="N238" i="3"/>
  <c r="L238" i="3"/>
  <c r="K238" i="3"/>
  <c r="J237" i="3"/>
  <c r="AA237" i="3"/>
  <c r="W237" i="3"/>
  <c r="T237" i="3"/>
  <c r="B237" i="3"/>
  <c r="S237" i="3"/>
  <c r="O237" i="3"/>
  <c r="N237" i="3"/>
  <c r="L237" i="3"/>
  <c r="K237" i="3"/>
  <c r="J236" i="3"/>
  <c r="AA236" i="3"/>
  <c r="W236" i="3"/>
  <c r="T236" i="3"/>
  <c r="B236" i="3"/>
  <c r="S236" i="3"/>
  <c r="O236" i="3"/>
  <c r="N236" i="3"/>
  <c r="L236" i="3"/>
  <c r="K236" i="3"/>
  <c r="J235" i="3"/>
  <c r="AA235" i="3"/>
  <c r="W235" i="3"/>
  <c r="T235" i="3"/>
  <c r="B235" i="3"/>
  <c r="S235" i="3"/>
  <c r="O235" i="3"/>
  <c r="N235" i="3"/>
  <c r="L235" i="3"/>
  <c r="K235" i="3"/>
  <c r="J234" i="3"/>
  <c r="AA234" i="3"/>
  <c r="W234" i="3"/>
  <c r="T234" i="3"/>
  <c r="B234" i="3"/>
  <c r="S234" i="3"/>
  <c r="O234" i="3"/>
  <c r="N234" i="3"/>
  <c r="L234" i="3"/>
  <c r="K234" i="3"/>
  <c r="J233" i="3"/>
  <c r="AA233" i="3"/>
  <c r="W233" i="3"/>
  <c r="T233" i="3"/>
  <c r="B233" i="3"/>
  <c r="S233" i="3"/>
  <c r="O233" i="3"/>
  <c r="N233" i="3"/>
  <c r="L233" i="3"/>
  <c r="K233" i="3"/>
  <c r="J232" i="3"/>
  <c r="AA232" i="3"/>
  <c r="W232" i="3"/>
  <c r="T232" i="3"/>
  <c r="B232" i="3"/>
  <c r="S232" i="3"/>
  <c r="O232" i="3"/>
  <c r="N232" i="3"/>
  <c r="L232" i="3"/>
  <c r="K232" i="3"/>
  <c r="J231" i="3"/>
  <c r="AA231" i="3"/>
  <c r="W231" i="3"/>
  <c r="T231" i="3"/>
  <c r="B231" i="3"/>
  <c r="S231" i="3"/>
  <c r="O231" i="3"/>
  <c r="N231" i="3"/>
  <c r="L231" i="3"/>
  <c r="K231" i="3"/>
  <c r="J230" i="3"/>
  <c r="AA230" i="3"/>
  <c r="W230" i="3"/>
  <c r="T230" i="3"/>
  <c r="B230" i="3"/>
  <c r="S230" i="3"/>
  <c r="O230" i="3"/>
  <c r="N230" i="3"/>
  <c r="L230" i="3"/>
  <c r="K230" i="3"/>
  <c r="J229" i="3"/>
  <c r="AA229" i="3"/>
  <c r="W229" i="3"/>
  <c r="T229" i="3"/>
  <c r="B229" i="3"/>
  <c r="S229" i="3"/>
  <c r="O229" i="3"/>
  <c r="N229" i="3"/>
  <c r="L229" i="3"/>
  <c r="K229" i="3"/>
  <c r="J228" i="3"/>
  <c r="AA228" i="3"/>
  <c r="W228" i="3"/>
  <c r="T228" i="3"/>
  <c r="B228" i="3"/>
  <c r="S228" i="3"/>
  <c r="O228" i="3"/>
  <c r="N228" i="3"/>
  <c r="L228" i="3"/>
  <c r="K228" i="3"/>
  <c r="J227" i="3"/>
  <c r="AA227" i="3"/>
  <c r="W227" i="3"/>
  <c r="T227" i="3"/>
  <c r="B227" i="3"/>
  <c r="S227" i="3"/>
  <c r="O227" i="3"/>
  <c r="N227" i="3"/>
  <c r="L227" i="3"/>
  <c r="K227" i="3"/>
  <c r="J226" i="3"/>
  <c r="AA226" i="3"/>
  <c r="W226" i="3"/>
  <c r="T226" i="3"/>
  <c r="B226" i="3"/>
  <c r="S226" i="3"/>
  <c r="O226" i="3"/>
  <c r="N226" i="3"/>
  <c r="L226" i="3"/>
  <c r="K226" i="3"/>
  <c r="J225" i="3"/>
  <c r="AA225" i="3"/>
  <c r="W225" i="3"/>
  <c r="T225" i="3"/>
  <c r="B225" i="3"/>
  <c r="S225" i="3"/>
  <c r="O225" i="3"/>
  <c r="N225" i="3"/>
  <c r="L225" i="3"/>
  <c r="K225" i="3"/>
  <c r="J224" i="3"/>
  <c r="AA224" i="3"/>
  <c r="W224" i="3"/>
  <c r="T224" i="3"/>
  <c r="B224" i="3"/>
  <c r="S224" i="3"/>
  <c r="O224" i="3"/>
  <c r="N224" i="3"/>
  <c r="L224" i="3"/>
  <c r="K224" i="3"/>
  <c r="J223" i="3"/>
  <c r="AA223" i="3"/>
  <c r="W223" i="3"/>
  <c r="T223" i="3"/>
  <c r="B223" i="3"/>
  <c r="S223" i="3"/>
  <c r="O223" i="3"/>
  <c r="N223" i="3"/>
  <c r="L223" i="3"/>
  <c r="K223" i="3"/>
  <c r="J222" i="3"/>
  <c r="AA222" i="3"/>
  <c r="W222" i="3"/>
  <c r="T222" i="3"/>
  <c r="B222" i="3"/>
  <c r="S222" i="3"/>
  <c r="O222" i="3"/>
  <c r="N222" i="3"/>
  <c r="L222" i="3"/>
  <c r="K222" i="3"/>
  <c r="J221" i="3"/>
  <c r="AA221" i="3"/>
  <c r="W221" i="3"/>
  <c r="T221" i="3"/>
  <c r="B221" i="3"/>
  <c r="S221" i="3"/>
  <c r="O221" i="3"/>
  <c r="N221" i="3"/>
  <c r="L221" i="3"/>
  <c r="K221" i="3"/>
  <c r="J220" i="3"/>
  <c r="AA220" i="3"/>
  <c r="W220" i="3"/>
  <c r="T220" i="3"/>
  <c r="B220" i="3"/>
  <c r="S220" i="3"/>
  <c r="O220" i="3"/>
  <c r="N220" i="3"/>
  <c r="L220" i="3"/>
  <c r="K220" i="3"/>
  <c r="J219" i="3"/>
  <c r="AA219" i="3"/>
  <c r="W219" i="3"/>
  <c r="T219" i="3"/>
  <c r="B219" i="3"/>
  <c r="S219" i="3"/>
  <c r="O219" i="3"/>
  <c r="N219" i="3"/>
  <c r="L219" i="3"/>
  <c r="K219" i="3"/>
  <c r="J218" i="3"/>
  <c r="AA218" i="3"/>
  <c r="W218" i="3"/>
  <c r="T218" i="3"/>
  <c r="B218" i="3"/>
  <c r="S218" i="3"/>
  <c r="O218" i="3"/>
  <c r="N218" i="3"/>
  <c r="L218" i="3"/>
  <c r="K218" i="3"/>
  <c r="J217" i="3"/>
  <c r="AA217" i="3"/>
  <c r="W217" i="3"/>
  <c r="T217" i="3"/>
  <c r="B217" i="3"/>
  <c r="S217" i="3"/>
  <c r="O217" i="3"/>
  <c r="N217" i="3"/>
  <c r="L217" i="3"/>
  <c r="K217" i="3"/>
  <c r="J216" i="3"/>
  <c r="AA216" i="3"/>
  <c r="W216" i="3"/>
  <c r="T216" i="3"/>
  <c r="B216" i="3"/>
  <c r="S216" i="3"/>
  <c r="O216" i="3"/>
  <c r="N216" i="3"/>
  <c r="L216" i="3"/>
  <c r="K216" i="3"/>
  <c r="J215" i="3"/>
  <c r="AA215" i="3"/>
  <c r="W215" i="3"/>
  <c r="T215" i="3"/>
  <c r="B215" i="3"/>
  <c r="S215" i="3"/>
  <c r="O215" i="3"/>
  <c r="N215" i="3"/>
  <c r="L215" i="3"/>
  <c r="K215" i="3"/>
  <c r="J214" i="3"/>
  <c r="AA214" i="3"/>
  <c r="W214" i="3"/>
  <c r="T214" i="3"/>
  <c r="B214" i="3"/>
  <c r="S214" i="3"/>
  <c r="O214" i="3"/>
  <c r="N214" i="3"/>
  <c r="L214" i="3"/>
  <c r="K214" i="3"/>
  <c r="J213" i="3"/>
  <c r="AA213" i="3"/>
  <c r="W213" i="3"/>
  <c r="T213" i="3"/>
  <c r="B213" i="3"/>
  <c r="S213" i="3"/>
  <c r="O213" i="3"/>
  <c r="N213" i="3"/>
  <c r="L213" i="3"/>
  <c r="K213" i="3"/>
  <c r="J212" i="3"/>
  <c r="AA212" i="3"/>
  <c r="W212" i="3"/>
  <c r="T212" i="3"/>
  <c r="B212" i="3"/>
  <c r="S212" i="3"/>
  <c r="O212" i="3"/>
  <c r="N212" i="3"/>
  <c r="L212" i="3"/>
  <c r="K212" i="3"/>
  <c r="J211" i="3"/>
  <c r="AA211" i="3"/>
  <c r="W211" i="3"/>
  <c r="T211" i="3"/>
  <c r="B211" i="3"/>
  <c r="S211" i="3"/>
  <c r="O211" i="3"/>
  <c r="N211" i="3"/>
  <c r="L211" i="3"/>
  <c r="K211" i="3"/>
  <c r="J210" i="3"/>
  <c r="AA210" i="3"/>
  <c r="W210" i="3"/>
  <c r="T210" i="3"/>
  <c r="B210" i="3"/>
  <c r="S210" i="3"/>
  <c r="O210" i="3"/>
  <c r="N210" i="3"/>
  <c r="L210" i="3"/>
  <c r="K210" i="3"/>
  <c r="J209" i="3"/>
  <c r="AA209" i="3"/>
  <c r="W209" i="3"/>
  <c r="T209" i="3"/>
  <c r="B209" i="3"/>
  <c r="S209" i="3"/>
  <c r="O209" i="3"/>
  <c r="N209" i="3"/>
  <c r="L209" i="3"/>
  <c r="K209" i="3"/>
  <c r="J208" i="3"/>
  <c r="AA208" i="3"/>
  <c r="W208" i="3"/>
  <c r="T208" i="3"/>
  <c r="B208" i="3"/>
  <c r="S208" i="3"/>
  <c r="O208" i="3"/>
  <c r="N208" i="3"/>
  <c r="L208" i="3"/>
  <c r="K208" i="3"/>
  <c r="J207" i="3"/>
  <c r="AA207" i="3"/>
  <c r="W207" i="3"/>
  <c r="T207" i="3"/>
  <c r="B207" i="3"/>
  <c r="S207" i="3"/>
  <c r="O207" i="3"/>
  <c r="N207" i="3"/>
  <c r="L207" i="3"/>
  <c r="K207" i="3"/>
  <c r="J206" i="3"/>
  <c r="AA206" i="3"/>
  <c r="W206" i="3"/>
  <c r="T206" i="3"/>
  <c r="B206" i="3"/>
  <c r="S206" i="3"/>
  <c r="O206" i="3"/>
  <c r="N206" i="3"/>
  <c r="L206" i="3"/>
  <c r="K206" i="3"/>
  <c r="J205" i="3"/>
  <c r="AA205" i="3"/>
  <c r="W205" i="3"/>
  <c r="T205" i="3"/>
  <c r="B205" i="3"/>
  <c r="S205" i="3"/>
  <c r="O205" i="3"/>
  <c r="N205" i="3"/>
  <c r="L205" i="3"/>
  <c r="K205" i="3"/>
  <c r="J204" i="3"/>
  <c r="AA204" i="3"/>
  <c r="W204" i="3"/>
  <c r="T204" i="3"/>
  <c r="B204" i="3"/>
  <c r="S204" i="3"/>
  <c r="O204" i="3"/>
  <c r="N204" i="3"/>
  <c r="L204" i="3"/>
  <c r="K204" i="3"/>
  <c r="J203" i="3"/>
  <c r="AA203" i="3"/>
  <c r="W203" i="3"/>
  <c r="T203" i="3"/>
  <c r="B203" i="3"/>
  <c r="S203" i="3"/>
  <c r="O203" i="3"/>
  <c r="N203" i="3"/>
  <c r="L203" i="3"/>
  <c r="K203" i="3"/>
  <c r="J202" i="3"/>
  <c r="AA202" i="3"/>
  <c r="W202" i="3"/>
  <c r="T202" i="3"/>
  <c r="B202" i="3"/>
  <c r="S202" i="3"/>
  <c r="O202" i="3"/>
  <c r="N202" i="3"/>
  <c r="L202" i="3"/>
  <c r="K202" i="3"/>
  <c r="J201" i="3"/>
  <c r="AA201" i="3"/>
  <c r="W201" i="3"/>
  <c r="T201" i="3"/>
  <c r="B201" i="3"/>
  <c r="S201" i="3"/>
  <c r="O201" i="3"/>
  <c r="N201" i="3"/>
  <c r="L201" i="3"/>
  <c r="K201" i="3"/>
  <c r="J200" i="3"/>
  <c r="AA200" i="3"/>
  <c r="W200" i="3"/>
  <c r="T200" i="3"/>
  <c r="B200" i="3"/>
  <c r="S200" i="3"/>
  <c r="O200" i="3"/>
  <c r="N200" i="3"/>
  <c r="L200" i="3"/>
  <c r="K200" i="3"/>
  <c r="J199" i="3"/>
  <c r="AA199" i="3"/>
  <c r="W199" i="3"/>
  <c r="T199" i="3"/>
  <c r="B199" i="3"/>
  <c r="S199" i="3"/>
  <c r="O199" i="3"/>
  <c r="N199" i="3"/>
  <c r="L199" i="3"/>
  <c r="K199" i="3"/>
  <c r="J198" i="3"/>
  <c r="AA198" i="3"/>
  <c r="W198" i="3"/>
  <c r="T198" i="3"/>
  <c r="B198" i="3"/>
  <c r="S198" i="3"/>
  <c r="O198" i="3"/>
  <c r="N198" i="3"/>
  <c r="L198" i="3"/>
  <c r="K198" i="3"/>
  <c r="J197" i="3"/>
  <c r="AA197" i="3"/>
  <c r="W197" i="3"/>
  <c r="T197" i="3"/>
  <c r="B197" i="3"/>
  <c r="S197" i="3"/>
  <c r="O197" i="3"/>
  <c r="N197" i="3"/>
  <c r="L197" i="3"/>
  <c r="K197" i="3"/>
  <c r="J196" i="3"/>
  <c r="AA196" i="3"/>
  <c r="W196" i="3"/>
  <c r="T196" i="3"/>
  <c r="B196" i="3"/>
  <c r="S196" i="3"/>
  <c r="O196" i="3"/>
  <c r="N196" i="3"/>
  <c r="L196" i="3"/>
  <c r="K196" i="3"/>
  <c r="J195" i="3"/>
  <c r="AA195" i="3"/>
  <c r="W195" i="3"/>
  <c r="T195" i="3"/>
  <c r="B195" i="3"/>
  <c r="S195" i="3"/>
  <c r="O195" i="3"/>
  <c r="N195" i="3"/>
  <c r="L195" i="3"/>
  <c r="K195" i="3"/>
  <c r="J194" i="3"/>
  <c r="AA194" i="3"/>
  <c r="W194" i="3"/>
  <c r="T194" i="3"/>
  <c r="B194" i="3"/>
  <c r="S194" i="3"/>
  <c r="O194" i="3"/>
  <c r="N194" i="3"/>
  <c r="L194" i="3"/>
  <c r="K194" i="3"/>
  <c r="J193" i="3"/>
  <c r="AA193" i="3"/>
  <c r="W193" i="3"/>
  <c r="T193" i="3"/>
  <c r="B193" i="3"/>
  <c r="S193" i="3"/>
  <c r="O193" i="3"/>
  <c r="N193" i="3"/>
  <c r="L193" i="3"/>
  <c r="K193" i="3"/>
  <c r="J192" i="3"/>
  <c r="AA192" i="3"/>
  <c r="W192" i="3"/>
  <c r="T192" i="3"/>
  <c r="B192" i="3"/>
  <c r="S192" i="3"/>
  <c r="O192" i="3"/>
  <c r="N192" i="3"/>
  <c r="L192" i="3"/>
  <c r="K192" i="3"/>
  <c r="J191" i="3"/>
  <c r="AA191" i="3"/>
  <c r="W191" i="3"/>
  <c r="T191" i="3"/>
  <c r="B191" i="3"/>
  <c r="S191" i="3"/>
  <c r="O191" i="3"/>
  <c r="N191" i="3"/>
  <c r="L191" i="3"/>
  <c r="K191" i="3"/>
  <c r="J190" i="3"/>
  <c r="AA190" i="3"/>
  <c r="W190" i="3"/>
  <c r="T190" i="3"/>
  <c r="B190" i="3"/>
  <c r="S190" i="3"/>
  <c r="O190" i="3"/>
  <c r="N190" i="3"/>
  <c r="L190" i="3"/>
  <c r="K190" i="3"/>
  <c r="J189" i="3"/>
  <c r="AA189" i="3"/>
  <c r="W189" i="3"/>
  <c r="T189" i="3"/>
  <c r="B189" i="3"/>
  <c r="S189" i="3"/>
  <c r="O189" i="3"/>
  <c r="N189" i="3"/>
  <c r="L189" i="3"/>
  <c r="K189" i="3"/>
  <c r="J188" i="3"/>
  <c r="AA188" i="3"/>
  <c r="W188" i="3"/>
  <c r="T188" i="3"/>
  <c r="B188" i="3"/>
  <c r="S188" i="3"/>
  <c r="O188" i="3"/>
  <c r="N188" i="3"/>
  <c r="L188" i="3"/>
  <c r="K188" i="3"/>
  <c r="J187" i="3"/>
  <c r="AA187" i="3"/>
  <c r="W187" i="3"/>
  <c r="T187" i="3"/>
  <c r="B187" i="3"/>
  <c r="S187" i="3"/>
  <c r="O187" i="3"/>
  <c r="N187" i="3"/>
  <c r="L187" i="3"/>
  <c r="K187" i="3"/>
  <c r="J186" i="3"/>
  <c r="AA186" i="3"/>
  <c r="W186" i="3"/>
  <c r="T186" i="3"/>
  <c r="B186" i="3"/>
  <c r="S186" i="3"/>
  <c r="O186" i="3"/>
  <c r="N186" i="3"/>
  <c r="L186" i="3"/>
  <c r="K186" i="3"/>
  <c r="J185" i="3"/>
  <c r="AA185" i="3"/>
  <c r="W185" i="3"/>
  <c r="T185" i="3"/>
  <c r="B185" i="3"/>
  <c r="S185" i="3"/>
  <c r="O185" i="3"/>
  <c r="N185" i="3"/>
  <c r="L185" i="3"/>
  <c r="K185" i="3"/>
  <c r="J184" i="3"/>
  <c r="AA184" i="3"/>
  <c r="W184" i="3"/>
  <c r="T184" i="3"/>
  <c r="B184" i="3"/>
  <c r="S184" i="3"/>
  <c r="O184" i="3"/>
  <c r="N184" i="3"/>
  <c r="L184" i="3"/>
  <c r="K184" i="3"/>
  <c r="J183" i="3"/>
  <c r="AA183" i="3"/>
  <c r="W183" i="3"/>
  <c r="T183" i="3"/>
  <c r="B183" i="3"/>
  <c r="S183" i="3"/>
  <c r="O183" i="3"/>
  <c r="N183" i="3"/>
  <c r="L183" i="3"/>
  <c r="K183" i="3"/>
  <c r="J182" i="3"/>
  <c r="AA182" i="3"/>
  <c r="W182" i="3"/>
  <c r="T182" i="3"/>
  <c r="B182" i="3"/>
  <c r="S182" i="3"/>
  <c r="O182" i="3"/>
  <c r="N182" i="3"/>
  <c r="L182" i="3"/>
  <c r="K182" i="3"/>
  <c r="J181" i="3"/>
  <c r="AA181" i="3"/>
  <c r="W181" i="3"/>
  <c r="T181" i="3"/>
  <c r="B181" i="3"/>
  <c r="S181" i="3"/>
  <c r="O181" i="3"/>
  <c r="N181" i="3"/>
  <c r="L181" i="3"/>
  <c r="K181" i="3"/>
  <c r="J180" i="3"/>
  <c r="AA180" i="3"/>
  <c r="W180" i="3"/>
  <c r="T180" i="3"/>
  <c r="B180" i="3"/>
  <c r="S180" i="3"/>
  <c r="O180" i="3"/>
  <c r="N180" i="3"/>
  <c r="L180" i="3"/>
  <c r="K180" i="3"/>
  <c r="J179" i="3"/>
  <c r="AA179" i="3"/>
  <c r="W179" i="3"/>
  <c r="T179" i="3"/>
  <c r="B179" i="3"/>
  <c r="S179" i="3"/>
  <c r="O179" i="3"/>
  <c r="N179" i="3"/>
  <c r="L179" i="3"/>
  <c r="K179" i="3"/>
  <c r="J178" i="3"/>
  <c r="AA178" i="3"/>
  <c r="W178" i="3"/>
  <c r="T178" i="3"/>
  <c r="B178" i="3"/>
  <c r="S178" i="3"/>
  <c r="O178" i="3"/>
  <c r="N178" i="3"/>
  <c r="L178" i="3"/>
  <c r="K178" i="3"/>
  <c r="J177" i="3"/>
  <c r="AA177" i="3"/>
  <c r="W177" i="3"/>
  <c r="T177" i="3"/>
  <c r="B177" i="3"/>
  <c r="S177" i="3"/>
  <c r="O177" i="3"/>
  <c r="N177" i="3"/>
  <c r="L177" i="3"/>
  <c r="K177" i="3"/>
  <c r="J176" i="3"/>
  <c r="AA176" i="3"/>
  <c r="W176" i="3"/>
  <c r="T176" i="3"/>
  <c r="B176" i="3"/>
  <c r="S176" i="3"/>
  <c r="O176" i="3"/>
  <c r="N176" i="3"/>
  <c r="L176" i="3"/>
  <c r="K176" i="3"/>
  <c r="J175" i="3"/>
  <c r="AA175" i="3"/>
  <c r="W175" i="3"/>
  <c r="T175" i="3"/>
  <c r="B175" i="3"/>
  <c r="S175" i="3"/>
  <c r="O175" i="3"/>
  <c r="N175" i="3"/>
  <c r="L175" i="3"/>
  <c r="K175" i="3"/>
  <c r="J174" i="3"/>
  <c r="AA174" i="3"/>
  <c r="W174" i="3"/>
  <c r="T174" i="3"/>
  <c r="B174" i="3"/>
  <c r="S174" i="3"/>
  <c r="O174" i="3"/>
  <c r="N174" i="3"/>
  <c r="L174" i="3"/>
  <c r="K174" i="3"/>
  <c r="J173" i="3"/>
  <c r="AA173" i="3"/>
  <c r="W173" i="3"/>
  <c r="T173" i="3"/>
  <c r="B173" i="3"/>
  <c r="S173" i="3"/>
  <c r="O173" i="3"/>
  <c r="N173" i="3"/>
  <c r="L173" i="3"/>
  <c r="K173" i="3"/>
  <c r="J172" i="3"/>
  <c r="AA172" i="3"/>
  <c r="W172" i="3"/>
  <c r="T172" i="3"/>
  <c r="B172" i="3"/>
  <c r="S172" i="3"/>
  <c r="O172" i="3"/>
  <c r="N172" i="3"/>
  <c r="L172" i="3"/>
  <c r="K172" i="3"/>
  <c r="J171" i="3"/>
  <c r="AA171" i="3"/>
  <c r="W171" i="3"/>
  <c r="T171" i="3"/>
  <c r="B171" i="3"/>
  <c r="S171" i="3"/>
  <c r="O171" i="3"/>
  <c r="N171" i="3"/>
  <c r="L171" i="3"/>
  <c r="K171" i="3"/>
  <c r="J170" i="3"/>
  <c r="AA170" i="3"/>
  <c r="W170" i="3"/>
  <c r="T170" i="3"/>
  <c r="B170" i="3"/>
  <c r="S170" i="3"/>
  <c r="O170" i="3"/>
  <c r="N170" i="3"/>
  <c r="L170" i="3"/>
  <c r="K170" i="3"/>
  <c r="J169" i="3"/>
  <c r="AA169" i="3"/>
  <c r="W169" i="3"/>
  <c r="T169" i="3"/>
  <c r="B169" i="3"/>
  <c r="S169" i="3"/>
  <c r="O169" i="3"/>
  <c r="N169" i="3"/>
  <c r="L169" i="3"/>
  <c r="K169" i="3"/>
  <c r="J168" i="3"/>
  <c r="AA168" i="3"/>
  <c r="W168" i="3"/>
  <c r="T168" i="3"/>
  <c r="B168" i="3"/>
  <c r="S168" i="3"/>
  <c r="O168" i="3"/>
  <c r="N168" i="3"/>
  <c r="L168" i="3"/>
  <c r="K168" i="3"/>
  <c r="J167" i="3"/>
  <c r="AA167" i="3"/>
  <c r="W167" i="3"/>
  <c r="T167" i="3"/>
  <c r="B167" i="3"/>
  <c r="S167" i="3"/>
  <c r="O167" i="3"/>
  <c r="N167" i="3"/>
  <c r="L167" i="3"/>
  <c r="K167" i="3"/>
  <c r="J166" i="3"/>
  <c r="AA166" i="3"/>
  <c r="W166" i="3"/>
  <c r="T166" i="3"/>
  <c r="B166" i="3"/>
  <c r="S166" i="3"/>
  <c r="O166" i="3"/>
  <c r="N166" i="3"/>
  <c r="L166" i="3"/>
  <c r="K166" i="3"/>
  <c r="J165" i="3"/>
  <c r="AA165" i="3"/>
  <c r="W165" i="3"/>
  <c r="T165" i="3"/>
  <c r="B165" i="3"/>
  <c r="S165" i="3"/>
  <c r="O165" i="3"/>
  <c r="N165" i="3"/>
  <c r="L165" i="3"/>
  <c r="K165" i="3"/>
  <c r="J164" i="3"/>
  <c r="AA164" i="3"/>
  <c r="W164" i="3"/>
  <c r="T164" i="3"/>
  <c r="B164" i="3"/>
  <c r="S164" i="3"/>
  <c r="O164" i="3"/>
  <c r="N164" i="3"/>
  <c r="L164" i="3"/>
  <c r="K164" i="3"/>
  <c r="J163" i="3"/>
  <c r="AA163" i="3"/>
  <c r="W163" i="3"/>
  <c r="T163" i="3"/>
  <c r="B163" i="3"/>
  <c r="S163" i="3"/>
  <c r="O163" i="3"/>
  <c r="N163" i="3"/>
  <c r="L163" i="3"/>
  <c r="K163" i="3"/>
  <c r="J162" i="3"/>
  <c r="AA162" i="3"/>
  <c r="W162" i="3"/>
  <c r="T162" i="3"/>
  <c r="B162" i="3"/>
  <c r="S162" i="3"/>
  <c r="O162" i="3"/>
  <c r="N162" i="3"/>
  <c r="L162" i="3"/>
  <c r="K162" i="3"/>
  <c r="J161" i="3"/>
  <c r="AA161" i="3"/>
  <c r="W161" i="3"/>
  <c r="T161" i="3"/>
  <c r="B161" i="3"/>
  <c r="S161" i="3"/>
  <c r="O161" i="3"/>
  <c r="N161" i="3"/>
  <c r="L161" i="3"/>
  <c r="K161" i="3"/>
  <c r="J160" i="3"/>
  <c r="AA160" i="3"/>
  <c r="W160" i="3"/>
  <c r="T160" i="3"/>
  <c r="B160" i="3"/>
  <c r="S160" i="3"/>
  <c r="O160" i="3"/>
  <c r="N160" i="3"/>
  <c r="L160" i="3"/>
  <c r="K160" i="3"/>
  <c r="J159" i="3"/>
  <c r="AA159" i="3"/>
  <c r="W159" i="3"/>
  <c r="T159" i="3"/>
  <c r="B159" i="3"/>
  <c r="S159" i="3"/>
  <c r="O159" i="3"/>
  <c r="N159" i="3"/>
  <c r="L159" i="3"/>
  <c r="K159" i="3"/>
  <c r="J158" i="3"/>
  <c r="AA158" i="3"/>
  <c r="W158" i="3"/>
  <c r="T158" i="3"/>
  <c r="B158" i="3"/>
  <c r="S158" i="3"/>
  <c r="O158" i="3"/>
  <c r="N158" i="3"/>
  <c r="L158" i="3"/>
  <c r="K158" i="3"/>
  <c r="J157" i="3"/>
  <c r="AA157" i="3"/>
  <c r="W157" i="3"/>
  <c r="T157" i="3"/>
  <c r="B157" i="3"/>
  <c r="S157" i="3"/>
  <c r="O157" i="3"/>
  <c r="N157" i="3"/>
  <c r="L157" i="3"/>
  <c r="K157" i="3"/>
  <c r="J156" i="3"/>
  <c r="AA156" i="3"/>
  <c r="W156" i="3"/>
  <c r="T156" i="3"/>
  <c r="B156" i="3"/>
  <c r="S156" i="3"/>
  <c r="O156" i="3"/>
  <c r="N156" i="3"/>
  <c r="L156" i="3"/>
  <c r="K156" i="3"/>
  <c r="J155" i="3"/>
  <c r="AA155" i="3"/>
  <c r="W155" i="3"/>
  <c r="T155" i="3"/>
  <c r="B155" i="3"/>
  <c r="S155" i="3"/>
  <c r="O155" i="3"/>
  <c r="N155" i="3"/>
  <c r="L155" i="3"/>
  <c r="K155" i="3"/>
  <c r="J154" i="3"/>
  <c r="AA154" i="3"/>
  <c r="W154" i="3"/>
  <c r="T154" i="3"/>
  <c r="B154" i="3"/>
  <c r="S154" i="3"/>
  <c r="O154" i="3"/>
  <c r="N154" i="3"/>
  <c r="L154" i="3"/>
  <c r="K154" i="3"/>
  <c r="J153" i="3"/>
  <c r="AA153" i="3"/>
  <c r="W153" i="3"/>
  <c r="T153" i="3"/>
  <c r="B153" i="3"/>
  <c r="S153" i="3"/>
  <c r="O153" i="3"/>
  <c r="N153" i="3"/>
  <c r="L153" i="3"/>
  <c r="K153" i="3"/>
  <c r="J152" i="3"/>
  <c r="AA152" i="3"/>
  <c r="W152" i="3"/>
  <c r="T152" i="3"/>
  <c r="B152" i="3"/>
  <c r="S152" i="3"/>
  <c r="O152" i="3"/>
  <c r="N152" i="3"/>
  <c r="L152" i="3"/>
  <c r="K152" i="3"/>
  <c r="J151" i="3"/>
  <c r="AA151" i="3"/>
  <c r="W151" i="3"/>
  <c r="T151" i="3"/>
  <c r="B151" i="3"/>
  <c r="S151" i="3"/>
  <c r="O151" i="3"/>
  <c r="N151" i="3"/>
  <c r="L151" i="3"/>
  <c r="K151" i="3"/>
  <c r="J150" i="3"/>
  <c r="AA150" i="3"/>
  <c r="W150" i="3"/>
  <c r="T150" i="3"/>
  <c r="B150" i="3"/>
  <c r="S150" i="3"/>
  <c r="O150" i="3"/>
  <c r="N150" i="3"/>
  <c r="L150" i="3"/>
  <c r="K150" i="3"/>
  <c r="J149" i="3"/>
  <c r="AA149" i="3"/>
  <c r="W149" i="3"/>
  <c r="T149" i="3"/>
  <c r="B149" i="3"/>
  <c r="S149" i="3"/>
  <c r="O149" i="3"/>
  <c r="N149" i="3"/>
  <c r="L149" i="3"/>
  <c r="K149" i="3"/>
  <c r="J148" i="3"/>
  <c r="AA148" i="3"/>
  <c r="W148" i="3"/>
  <c r="T148" i="3"/>
  <c r="B148" i="3"/>
  <c r="S148" i="3"/>
  <c r="O148" i="3"/>
  <c r="N148" i="3"/>
  <c r="L148" i="3"/>
  <c r="K148" i="3"/>
  <c r="J147" i="3"/>
  <c r="AA147" i="3"/>
  <c r="W147" i="3"/>
  <c r="T147" i="3"/>
  <c r="B147" i="3"/>
  <c r="S147" i="3"/>
  <c r="O147" i="3"/>
  <c r="N147" i="3"/>
  <c r="L147" i="3"/>
  <c r="K147" i="3"/>
  <c r="J146" i="3"/>
  <c r="AA146" i="3"/>
  <c r="W146" i="3"/>
  <c r="T146" i="3"/>
  <c r="B146" i="3"/>
  <c r="S146" i="3"/>
  <c r="O146" i="3"/>
  <c r="N146" i="3"/>
  <c r="L146" i="3"/>
  <c r="K146" i="3"/>
  <c r="J145" i="3"/>
  <c r="AA145" i="3"/>
  <c r="W145" i="3"/>
  <c r="T145" i="3"/>
  <c r="B145" i="3"/>
  <c r="S145" i="3"/>
  <c r="O145" i="3"/>
  <c r="N145" i="3"/>
  <c r="L145" i="3"/>
  <c r="K145" i="3"/>
  <c r="J144" i="3"/>
  <c r="AA144" i="3"/>
  <c r="W144" i="3"/>
  <c r="T144" i="3"/>
  <c r="B144" i="3"/>
  <c r="S144" i="3"/>
  <c r="O144" i="3"/>
  <c r="N144" i="3"/>
  <c r="L144" i="3"/>
  <c r="K144" i="3"/>
  <c r="J143" i="3"/>
  <c r="AA143" i="3"/>
  <c r="W143" i="3"/>
  <c r="T143" i="3"/>
  <c r="B143" i="3"/>
  <c r="S143" i="3"/>
  <c r="O143" i="3"/>
  <c r="N143" i="3"/>
  <c r="L143" i="3"/>
  <c r="K143" i="3"/>
  <c r="J142" i="3"/>
  <c r="AA142" i="3"/>
  <c r="W142" i="3"/>
  <c r="T142" i="3"/>
  <c r="B142" i="3"/>
  <c r="S142" i="3"/>
  <c r="O142" i="3"/>
  <c r="N142" i="3"/>
  <c r="L142" i="3"/>
  <c r="K142" i="3"/>
  <c r="J141" i="3"/>
  <c r="AA141" i="3"/>
  <c r="W141" i="3"/>
  <c r="T141" i="3"/>
  <c r="B141" i="3"/>
  <c r="S141" i="3"/>
  <c r="O141" i="3"/>
  <c r="N141" i="3"/>
  <c r="L141" i="3"/>
  <c r="K141" i="3"/>
  <c r="J140" i="3"/>
  <c r="AA140" i="3"/>
  <c r="W140" i="3"/>
  <c r="T140" i="3"/>
  <c r="B140" i="3"/>
  <c r="S140" i="3"/>
  <c r="O140" i="3"/>
  <c r="N140" i="3"/>
  <c r="L140" i="3"/>
  <c r="K140" i="3"/>
  <c r="J139" i="3"/>
  <c r="AA139" i="3"/>
  <c r="W139" i="3"/>
  <c r="T139" i="3"/>
  <c r="B139" i="3"/>
  <c r="S139" i="3"/>
  <c r="O139" i="3"/>
  <c r="N139" i="3"/>
  <c r="L139" i="3"/>
  <c r="K139" i="3"/>
  <c r="J138" i="3"/>
  <c r="AA138" i="3"/>
  <c r="W138" i="3"/>
  <c r="T138" i="3"/>
  <c r="B138" i="3"/>
  <c r="S138" i="3"/>
  <c r="O138" i="3"/>
  <c r="N138" i="3"/>
  <c r="L138" i="3"/>
  <c r="K138" i="3"/>
  <c r="J137" i="3"/>
  <c r="AA137" i="3"/>
  <c r="W137" i="3"/>
  <c r="T137" i="3"/>
  <c r="B137" i="3"/>
  <c r="S137" i="3"/>
  <c r="O137" i="3"/>
  <c r="N137" i="3"/>
  <c r="L137" i="3"/>
  <c r="K137" i="3"/>
  <c r="J136" i="3"/>
  <c r="AA136" i="3"/>
  <c r="W136" i="3"/>
  <c r="T136" i="3"/>
  <c r="B136" i="3"/>
  <c r="S136" i="3"/>
  <c r="O136" i="3"/>
  <c r="N136" i="3"/>
  <c r="L136" i="3"/>
  <c r="K136" i="3"/>
  <c r="J135" i="3"/>
  <c r="AA135" i="3"/>
  <c r="W135" i="3"/>
  <c r="T135" i="3"/>
  <c r="B135" i="3"/>
  <c r="S135" i="3"/>
  <c r="O135" i="3"/>
  <c r="N135" i="3"/>
  <c r="L135" i="3"/>
  <c r="K135" i="3"/>
  <c r="J134" i="3"/>
  <c r="AA134" i="3"/>
  <c r="W134" i="3"/>
  <c r="T134" i="3"/>
  <c r="B134" i="3"/>
  <c r="S134" i="3"/>
  <c r="O134" i="3"/>
  <c r="N134" i="3"/>
  <c r="L134" i="3"/>
  <c r="K134" i="3"/>
  <c r="J133" i="3"/>
  <c r="AA133" i="3"/>
  <c r="W133" i="3"/>
  <c r="T133" i="3"/>
  <c r="B133" i="3"/>
  <c r="S133" i="3"/>
  <c r="O133" i="3"/>
  <c r="N133" i="3"/>
  <c r="L133" i="3"/>
  <c r="K133" i="3"/>
  <c r="J132" i="3"/>
  <c r="AA132" i="3"/>
  <c r="W132" i="3"/>
  <c r="T132" i="3"/>
  <c r="B132" i="3"/>
  <c r="S132" i="3"/>
  <c r="O132" i="3"/>
  <c r="N132" i="3"/>
  <c r="L132" i="3"/>
  <c r="K132" i="3"/>
  <c r="J131" i="3"/>
  <c r="AA131" i="3"/>
  <c r="W131" i="3"/>
  <c r="T131" i="3"/>
  <c r="B131" i="3"/>
  <c r="S131" i="3"/>
  <c r="O131" i="3"/>
  <c r="N131" i="3"/>
  <c r="L131" i="3"/>
  <c r="K131" i="3"/>
  <c r="J130" i="3"/>
  <c r="AA130" i="3"/>
  <c r="W130" i="3"/>
  <c r="T130" i="3"/>
  <c r="B130" i="3"/>
  <c r="S130" i="3"/>
  <c r="O130" i="3"/>
  <c r="N130" i="3"/>
  <c r="L130" i="3"/>
  <c r="K130" i="3"/>
  <c r="J129" i="3"/>
  <c r="AA129" i="3"/>
  <c r="W129" i="3"/>
  <c r="T129" i="3"/>
  <c r="B129" i="3"/>
  <c r="S129" i="3"/>
  <c r="O129" i="3"/>
  <c r="N129" i="3"/>
  <c r="L129" i="3"/>
  <c r="K129" i="3"/>
  <c r="J128" i="3"/>
  <c r="AA128" i="3"/>
  <c r="W128" i="3"/>
  <c r="T128" i="3"/>
  <c r="B128" i="3"/>
  <c r="S128" i="3"/>
  <c r="O128" i="3"/>
  <c r="N128" i="3"/>
  <c r="L128" i="3"/>
  <c r="K128" i="3"/>
  <c r="J127" i="3"/>
  <c r="AA127" i="3"/>
  <c r="W127" i="3"/>
  <c r="T127" i="3"/>
  <c r="B127" i="3"/>
  <c r="S127" i="3"/>
  <c r="O127" i="3"/>
  <c r="N127" i="3"/>
  <c r="L127" i="3"/>
  <c r="K127" i="3"/>
  <c r="J126" i="3"/>
  <c r="AA126" i="3"/>
  <c r="W126" i="3"/>
  <c r="T126" i="3"/>
  <c r="B126" i="3"/>
  <c r="S126" i="3"/>
  <c r="O126" i="3"/>
  <c r="N126" i="3"/>
  <c r="L126" i="3"/>
  <c r="K126" i="3"/>
  <c r="J125" i="3"/>
  <c r="AA125" i="3"/>
  <c r="W125" i="3"/>
  <c r="T125" i="3"/>
  <c r="B125" i="3"/>
  <c r="S125" i="3"/>
  <c r="O125" i="3"/>
  <c r="N125" i="3"/>
  <c r="L125" i="3"/>
  <c r="K125" i="3"/>
  <c r="J124" i="3"/>
  <c r="AA124" i="3"/>
  <c r="W124" i="3"/>
  <c r="T124" i="3"/>
  <c r="B124" i="3"/>
  <c r="S124" i="3"/>
  <c r="O124" i="3"/>
  <c r="N124" i="3"/>
  <c r="L124" i="3"/>
  <c r="K124" i="3"/>
  <c r="J123" i="3"/>
  <c r="AA123" i="3"/>
  <c r="W123" i="3"/>
  <c r="T123" i="3"/>
  <c r="B123" i="3"/>
  <c r="S123" i="3"/>
  <c r="O123" i="3"/>
  <c r="N123" i="3"/>
  <c r="L123" i="3"/>
  <c r="K123" i="3"/>
  <c r="J122" i="3"/>
  <c r="AA122" i="3"/>
  <c r="W122" i="3"/>
  <c r="T122" i="3"/>
  <c r="B122" i="3"/>
  <c r="S122" i="3"/>
  <c r="O122" i="3"/>
  <c r="N122" i="3"/>
  <c r="L122" i="3"/>
  <c r="K122" i="3"/>
  <c r="J121" i="3"/>
  <c r="AA121" i="3"/>
  <c r="W121" i="3"/>
  <c r="T121" i="3"/>
  <c r="B121" i="3"/>
  <c r="S121" i="3"/>
  <c r="O121" i="3"/>
  <c r="N121" i="3"/>
  <c r="L121" i="3"/>
  <c r="K121" i="3"/>
  <c r="J120" i="3"/>
  <c r="AA120" i="3"/>
  <c r="W120" i="3"/>
  <c r="T120" i="3"/>
  <c r="B120" i="3"/>
  <c r="S120" i="3"/>
  <c r="O120" i="3"/>
  <c r="N120" i="3"/>
  <c r="L120" i="3"/>
  <c r="K120" i="3"/>
  <c r="J119" i="3"/>
  <c r="AA119" i="3"/>
  <c r="W119" i="3"/>
  <c r="T119" i="3"/>
  <c r="B119" i="3"/>
  <c r="S119" i="3"/>
  <c r="O119" i="3"/>
  <c r="N119" i="3"/>
  <c r="L119" i="3"/>
  <c r="K119" i="3"/>
  <c r="J118" i="3"/>
  <c r="AA118" i="3"/>
  <c r="W118" i="3"/>
  <c r="T118" i="3"/>
  <c r="B118" i="3"/>
  <c r="S118" i="3"/>
  <c r="O118" i="3"/>
  <c r="N118" i="3"/>
  <c r="L118" i="3"/>
  <c r="K118" i="3"/>
  <c r="J117" i="3"/>
  <c r="AA117" i="3"/>
  <c r="W117" i="3"/>
  <c r="T117" i="3"/>
  <c r="B117" i="3"/>
  <c r="S117" i="3"/>
  <c r="O117" i="3"/>
  <c r="N117" i="3"/>
  <c r="L117" i="3"/>
  <c r="K117" i="3"/>
  <c r="J116" i="3"/>
  <c r="AA116" i="3"/>
  <c r="W116" i="3"/>
  <c r="T116" i="3"/>
  <c r="B116" i="3"/>
  <c r="S116" i="3"/>
  <c r="O116" i="3"/>
  <c r="N116" i="3"/>
  <c r="L116" i="3"/>
  <c r="K116" i="3"/>
  <c r="J115" i="3"/>
  <c r="AA115" i="3"/>
  <c r="W115" i="3"/>
  <c r="T115" i="3"/>
  <c r="B115" i="3"/>
  <c r="S115" i="3"/>
  <c r="O115" i="3"/>
  <c r="N115" i="3"/>
  <c r="L115" i="3"/>
  <c r="K115" i="3"/>
  <c r="J114" i="3"/>
  <c r="AA114" i="3"/>
  <c r="W114" i="3"/>
  <c r="T114" i="3"/>
  <c r="B114" i="3"/>
  <c r="S114" i="3"/>
  <c r="O114" i="3"/>
  <c r="N114" i="3"/>
  <c r="L114" i="3"/>
  <c r="K114" i="3"/>
  <c r="J113" i="3"/>
  <c r="AA113" i="3"/>
  <c r="W113" i="3"/>
  <c r="T113" i="3"/>
  <c r="B113" i="3"/>
  <c r="S113" i="3"/>
  <c r="O113" i="3"/>
  <c r="N113" i="3"/>
  <c r="L113" i="3"/>
  <c r="K113" i="3"/>
  <c r="J112" i="3"/>
  <c r="AA112" i="3"/>
  <c r="W112" i="3"/>
  <c r="T112" i="3"/>
  <c r="B112" i="3"/>
  <c r="S112" i="3"/>
  <c r="O112" i="3"/>
  <c r="N112" i="3"/>
  <c r="L112" i="3"/>
  <c r="K112" i="3"/>
  <c r="J111" i="3"/>
  <c r="AA111" i="3"/>
  <c r="W111" i="3"/>
  <c r="T111" i="3"/>
  <c r="B111" i="3"/>
  <c r="S111" i="3"/>
  <c r="O111" i="3"/>
  <c r="N111" i="3"/>
  <c r="L111" i="3"/>
  <c r="K111" i="3"/>
  <c r="J110" i="3"/>
  <c r="AA110" i="3"/>
  <c r="W110" i="3"/>
  <c r="T110" i="3"/>
  <c r="B110" i="3"/>
  <c r="S110" i="3"/>
  <c r="O110" i="3"/>
  <c r="N110" i="3"/>
  <c r="L110" i="3"/>
  <c r="K110" i="3"/>
  <c r="J109" i="3"/>
  <c r="AA109" i="3"/>
  <c r="W109" i="3"/>
  <c r="T109" i="3"/>
  <c r="B109" i="3"/>
  <c r="S109" i="3"/>
  <c r="O109" i="3"/>
  <c r="N109" i="3"/>
  <c r="L109" i="3"/>
  <c r="K109" i="3"/>
  <c r="J108" i="3"/>
  <c r="AA108" i="3"/>
  <c r="W108" i="3"/>
  <c r="T108" i="3"/>
  <c r="B108" i="3"/>
  <c r="S108" i="3"/>
  <c r="O108" i="3"/>
  <c r="N108" i="3"/>
  <c r="L108" i="3"/>
  <c r="K108" i="3"/>
  <c r="J107" i="3"/>
  <c r="AA107" i="3"/>
  <c r="W107" i="3"/>
  <c r="T107" i="3"/>
  <c r="B107" i="3"/>
  <c r="S107" i="3"/>
  <c r="O107" i="3"/>
  <c r="N107" i="3"/>
  <c r="L107" i="3"/>
  <c r="K107" i="3"/>
  <c r="J106" i="3"/>
  <c r="AA106" i="3"/>
  <c r="W106" i="3"/>
  <c r="T106" i="3"/>
  <c r="B106" i="3"/>
  <c r="S106" i="3"/>
  <c r="O106" i="3"/>
  <c r="N106" i="3"/>
  <c r="L106" i="3"/>
  <c r="K106" i="3"/>
  <c r="J105" i="3"/>
  <c r="AA105" i="3"/>
  <c r="W105" i="3"/>
  <c r="T105" i="3"/>
  <c r="B105" i="3"/>
  <c r="S105" i="3"/>
  <c r="O105" i="3"/>
  <c r="N105" i="3"/>
  <c r="L105" i="3"/>
  <c r="K105" i="3"/>
  <c r="J104" i="3"/>
  <c r="AA104" i="3"/>
  <c r="W104" i="3"/>
  <c r="T104" i="3"/>
  <c r="B104" i="3"/>
  <c r="S104" i="3"/>
  <c r="O104" i="3"/>
  <c r="N104" i="3"/>
  <c r="L104" i="3"/>
  <c r="K104" i="3"/>
  <c r="J103" i="3"/>
  <c r="AA103" i="3"/>
  <c r="W103" i="3"/>
  <c r="T103" i="3"/>
  <c r="B103" i="3"/>
  <c r="S103" i="3"/>
  <c r="O103" i="3"/>
  <c r="N103" i="3"/>
  <c r="L103" i="3"/>
  <c r="K103" i="3"/>
  <c r="J102" i="3"/>
  <c r="AA102" i="3"/>
  <c r="W102" i="3"/>
  <c r="T102" i="3"/>
  <c r="B102" i="3"/>
  <c r="S102" i="3"/>
  <c r="O102" i="3"/>
  <c r="N102" i="3"/>
  <c r="L102" i="3"/>
  <c r="K102" i="3"/>
  <c r="J101" i="3"/>
  <c r="AA101" i="3"/>
  <c r="W101" i="3"/>
  <c r="T101" i="3"/>
  <c r="B101" i="3"/>
  <c r="S101" i="3"/>
  <c r="O101" i="3"/>
  <c r="N101" i="3"/>
  <c r="L101" i="3"/>
  <c r="K101" i="3"/>
  <c r="J100" i="3"/>
  <c r="AA100" i="3"/>
  <c r="W100" i="3"/>
  <c r="T100" i="3"/>
  <c r="B100" i="3"/>
  <c r="S100" i="3"/>
  <c r="O100" i="3"/>
  <c r="N100" i="3"/>
  <c r="L100" i="3"/>
  <c r="K100" i="3"/>
  <c r="J99" i="3"/>
  <c r="AA99" i="3"/>
  <c r="W99" i="3"/>
  <c r="T99" i="3"/>
  <c r="B99" i="3"/>
  <c r="S99" i="3"/>
  <c r="O99" i="3"/>
  <c r="N99" i="3"/>
  <c r="L99" i="3"/>
  <c r="K99" i="3"/>
  <c r="J98" i="3"/>
  <c r="AA98" i="3"/>
  <c r="W98" i="3"/>
  <c r="T98" i="3"/>
  <c r="B98" i="3"/>
  <c r="S98" i="3"/>
  <c r="O98" i="3"/>
  <c r="N98" i="3"/>
  <c r="L98" i="3"/>
  <c r="K98" i="3"/>
  <c r="J97" i="3"/>
  <c r="AA97" i="3"/>
  <c r="W97" i="3"/>
  <c r="T97" i="3"/>
  <c r="B97" i="3"/>
  <c r="S97" i="3"/>
  <c r="O97" i="3"/>
  <c r="N97" i="3"/>
  <c r="L97" i="3"/>
  <c r="K97" i="3"/>
  <c r="J96" i="3"/>
  <c r="AA96" i="3"/>
  <c r="W96" i="3"/>
  <c r="T96" i="3"/>
  <c r="B96" i="3"/>
  <c r="S96" i="3"/>
  <c r="O96" i="3"/>
  <c r="N96" i="3"/>
  <c r="L96" i="3"/>
  <c r="K96" i="3"/>
  <c r="J95" i="3"/>
  <c r="AA95" i="3"/>
  <c r="W95" i="3"/>
  <c r="T95" i="3"/>
  <c r="B95" i="3"/>
  <c r="S95" i="3"/>
  <c r="O95" i="3"/>
  <c r="N95" i="3"/>
  <c r="L95" i="3"/>
  <c r="K95" i="3"/>
  <c r="J94" i="3"/>
  <c r="AA94" i="3"/>
  <c r="W94" i="3"/>
  <c r="T94" i="3"/>
  <c r="B94" i="3"/>
  <c r="S94" i="3"/>
  <c r="O94" i="3"/>
  <c r="N94" i="3"/>
  <c r="L94" i="3"/>
  <c r="K94" i="3"/>
  <c r="J93" i="3"/>
  <c r="AA93" i="3"/>
  <c r="W93" i="3"/>
  <c r="T93" i="3"/>
  <c r="B93" i="3"/>
  <c r="S93" i="3"/>
  <c r="O93" i="3"/>
  <c r="N93" i="3"/>
  <c r="L93" i="3"/>
  <c r="K93" i="3"/>
  <c r="J92" i="3"/>
  <c r="AA92" i="3"/>
  <c r="W92" i="3"/>
  <c r="T92" i="3"/>
  <c r="B92" i="3"/>
  <c r="S92" i="3"/>
  <c r="O92" i="3"/>
  <c r="N92" i="3"/>
  <c r="L92" i="3"/>
  <c r="K92" i="3"/>
  <c r="J91" i="3"/>
  <c r="AA91" i="3"/>
  <c r="W91" i="3"/>
  <c r="T91" i="3"/>
  <c r="B91" i="3"/>
  <c r="S91" i="3"/>
  <c r="O91" i="3"/>
  <c r="N91" i="3"/>
  <c r="L91" i="3"/>
  <c r="K91" i="3"/>
  <c r="J90" i="3"/>
  <c r="AA90" i="3"/>
  <c r="W90" i="3"/>
  <c r="T90" i="3"/>
  <c r="B90" i="3"/>
  <c r="S90" i="3"/>
  <c r="O90" i="3"/>
  <c r="N90" i="3"/>
  <c r="L90" i="3"/>
  <c r="K90" i="3"/>
  <c r="J89" i="3"/>
  <c r="AA89" i="3"/>
  <c r="W89" i="3"/>
  <c r="T89" i="3"/>
  <c r="B89" i="3"/>
  <c r="S89" i="3"/>
  <c r="O89" i="3"/>
  <c r="N89" i="3"/>
  <c r="L89" i="3"/>
  <c r="K89" i="3"/>
  <c r="J88" i="3"/>
  <c r="AA88" i="3"/>
  <c r="W88" i="3"/>
  <c r="T88" i="3"/>
  <c r="B88" i="3"/>
  <c r="S88" i="3"/>
  <c r="O88" i="3"/>
  <c r="N88" i="3"/>
  <c r="L88" i="3"/>
  <c r="K88" i="3"/>
  <c r="J87" i="3"/>
  <c r="AA87" i="3"/>
  <c r="W87" i="3"/>
  <c r="T87" i="3"/>
  <c r="B87" i="3"/>
  <c r="S87" i="3"/>
  <c r="O87" i="3"/>
  <c r="N87" i="3"/>
  <c r="L87" i="3"/>
  <c r="K87" i="3"/>
  <c r="J86" i="3"/>
  <c r="AA86" i="3"/>
  <c r="W86" i="3"/>
  <c r="T86" i="3"/>
  <c r="B86" i="3"/>
  <c r="S86" i="3"/>
  <c r="O86" i="3"/>
  <c r="N86" i="3"/>
  <c r="L86" i="3"/>
  <c r="K86" i="3"/>
  <c r="J85" i="3"/>
  <c r="AA85" i="3"/>
  <c r="W85" i="3"/>
  <c r="T85" i="3"/>
  <c r="B85" i="3"/>
  <c r="S85" i="3"/>
  <c r="O85" i="3"/>
  <c r="N85" i="3"/>
  <c r="L85" i="3"/>
  <c r="K85" i="3"/>
  <c r="J84" i="3"/>
  <c r="AA84" i="3"/>
  <c r="W84" i="3"/>
  <c r="T84" i="3"/>
  <c r="B84" i="3"/>
  <c r="S84" i="3"/>
  <c r="O84" i="3"/>
  <c r="N84" i="3"/>
  <c r="L84" i="3"/>
  <c r="K84" i="3"/>
  <c r="J83" i="3"/>
  <c r="AA83" i="3"/>
  <c r="W83" i="3"/>
  <c r="T83" i="3"/>
  <c r="B83" i="3"/>
  <c r="S83" i="3"/>
  <c r="O83" i="3"/>
  <c r="N83" i="3"/>
  <c r="L83" i="3"/>
  <c r="K83" i="3"/>
  <c r="J82" i="3"/>
  <c r="AA82" i="3"/>
  <c r="W82" i="3"/>
  <c r="T82" i="3"/>
  <c r="B82" i="3"/>
  <c r="S82" i="3"/>
  <c r="O82" i="3"/>
  <c r="N82" i="3"/>
  <c r="L82" i="3"/>
  <c r="K82" i="3"/>
  <c r="J81" i="3"/>
  <c r="AA81" i="3"/>
  <c r="W81" i="3"/>
  <c r="T81" i="3"/>
  <c r="B81" i="3"/>
  <c r="S81" i="3"/>
  <c r="O81" i="3"/>
  <c r="N81" i="3"/>
  <c r="L81" i="3"/>
  <c r="K81" i="3"/>
  <c r="J80" i="3"/>
  <c r="AA80" i="3"/>
  <c r="W80" i="3"/>
  <c r="T80" i="3"/>
  <c r="B80" i="3"/>
  <c r="S80" i="3"/>
  <c r="O80" i="3"/>
  <c r="N80" i="3"/>
  <c r="L80" i="3"/>
  <c r="K80" i="3"/>
  <c r="J79" i="3"/>
  <c r="AA79" i="3"/>
  <c r="W79" i="3"/>
  <c r="T79" i="3"/>
  <c r="B79" i="3"/>
  <c r="S79" i="3"/>
  <c r="O79" i="3"/>
  <c r="N79" i="3"/>
  <c r="L79" i="3"/>
  <c r="K79" i="3"/>
  <c r="J78" i="3"/>
  <c r="AA78" i="3"/>
  <c r="W78" i="3"/>
  <c r="T78" i="3"/>
  <c r="B78" i="3"/>
  <c r="S78" i="3"/>
  <c r="O78" i="3"/>
  <c r="N78" i="3"/>
  <c r="L78" i="3"/>
  <c r="K78" i="3"/>
  <c r="J77" i="3"/>
  <c r="AA77" i="3"/>
  <c r="W77" i="3"/>
  <c r="T77" i="3"/>
  <c r="B77" i="3"/>
  <c r="S77" i="3"/>
  <c r="O77" i="3"/>
  <c r="N77" i="3"/>
  <c r="L77" i="3"/>
  <c r="K77" i="3"/>
  <c r="J76" i="3"/>
  <c r="AA76" i="3"/>
  <c r="W76" i="3"/>
  <c r="T76" i="3"/>
  <c r="B76" i="3"/>
  <c r="S76" i="3"/>
  <c r="O76" i="3"/>
  <c r="N76" i="3"/>
  <c r="L76" i="3"/>
  <c r="K76" i="3"/>
  <c r="J75" i="3"/>
  <c r="AA75" i="3"/>
  <c r="W75" i="3"/>
  <c r="T75" i="3"/>
  <c r="B75" i="3"/>
  <c r="S75" i="3"/>
  <c r="O75" i="3"/>
  <c r="N75" i="3"/>
  <c r="L75" i="3"/>
  <c r="K75" i="3"/>
  <c r="J74" i="3"/>
  <c r="AA74" i="3"/>
  <c r="W74" i="3"/>
  <c r="T74" i="3"/>
  <c r="B74" i="3"/>
  <c r="S74" i="3"/>
  <c r="O74" i="3"/>
  <c r="N74" i="3"/>
  <c r="L74" i="3"/>
  <c r="K74" i="3"/>
  <c r="J73" i="3"/>
  <c r="AA73" i="3"/>
  <c r="W73" i="3"/>
  <c r="T73" i="3"/>
  <c r="B73" i="3"/>
  <c r="S73" i="3"/>
  <c r="O73" i="3"/>
  <c r="N73" i="3"/>
  <c r="L73" i="3"/>
  <c r="K73" i="3"/>
  <c r="J72" i="3"/>
  <c r="AA72" i="3"/>
  <c r="W72" i="3"/>
  <c r="T72" i="3"/>
  <c r="B72" i="3"/>
  <c r="S72" i="3"/>
  <c r="O72" i="3"/>
  <c r="N72" i="3"/>
  <c r="L72" i="3"/>
  <c r="K72" i="3"/>
  <c r="J71" i="3"/>
  <c r="AA71" i="3"/>
  <c r="W71" i="3"/>
  <c r="T71" i="3"/>
  <c r="B71" i="3"/>
  <c r="S71" i="3"/>
  <c r="O71" i="3"/>
  <c r="N71" i="3"/>
  <c r="L71" i="3"/>
  <c r="K71" i="3"/>
  <c r="J70" i="3"/>
  <c r="AA70" i="3"/>
  <c r="W70" i="3"/>
  <c r="T70" i="3"/>
  <c r="B70" i="3"/>
  <c r="S70" i="3"/>
  <c r="O70" i="3"/>
  <c r="N70" i="3"/>
  <c r="L70" i="3"/>
  <c r="K70" i="3"/>
  <c r="J69" i="3"/>
  <c r="AA69" i="3"/>
  <c r="W69" i="3"/>
  <c r="T69" i="3"/>
  <c r="B69" i="3"/>
  <c r="S69" i="3"/>
  <c r="O69" i="3"/>
  <c r="N69" i="3"/>
  <c r="L69" i="3"/>
  <c r="K69" i="3"/>
  <c r="J68" i="3"/>
  <c r="AA68" i="3"/>
  <c r="W68" i="3"/>
  <c r="T68" i="3"/>
  <c r="B68" i="3"/>
  <c r="S68" i="3"/>
  <c r="O68" i="3"/>
  <c r="N68" i="3"/>
  <c r="L68" i="3"/>
  <c r="K68" i="3"/>
  <c r="J67" i="3"/>
  <c r="AA67" i="3"/>
  <c r="W67" i="3"/>
  <c r="T67" i="3"/>
  <c r="B67" i="3"/>
  <c r="S67" i="3"/>
  <c r="O67" i="3"/>
  <c r="N67" i="3"/>
  <c r="L67" i="3"/>
  <c r="K67" i="3"/>
  <c r="J66" i="3"/>
  <c r="AA66" i="3"/>
  <c r="W66" i="3"/>
  <c r="T66" i="3"/>
  <c r="B66" i="3"/>
  <c r="S66" i="3"/>
  <c r="O66" i="3"/>
  <c r="N66" i="3"/>
  <c r="L66" i="3"/>
  <c r="K66" i="3"/>
  <c r="J65" i="3"/>
  <c r="AA65" i="3"/>
  <c r="W65" i="3"/>
  <c r="T65" i="3"/>
  <c r="B65" i="3"/>
  <c r="S65" i="3"/>
  <c r="O65" i="3"/>
  <c r="N65" i="3"/>
  <c r="L65" i="3"/>
  <c r="K65" i="3"/>
  <c r="J64" i="3"/>
  <c r="AA64" i="3"/>
  <c r="W64" i="3"/>
  <c r="T64" i="3"/>
  <c r="B64" i="3"/>
  <c r="S64" i="3"/>
  <c r="O64" i="3"/>
  <c r="N64" i="3"/>
  <c r="L64" i="3"/>
  <c r="K64" i="3"/>
  <c r="J63" i="3"/>
  <c r="AA63" i="3"/>
  <c r="W63" i="3"/>
  <c r="T63" i="3"/>
  <c r="B63" i="3"/>
  <c r="S63" i="3"/>
  <c r="O63" i="3"/>
  <c r="N63" i="3"/>
  <c r="L63" i="3"/>
  <c r="K63" i="3"/>
  <c r="J62" i="3"/>
  <c r="AA62" i="3"/>
  <c r="W62" i="3"/>
  <c r="T62" i="3"/>
  <c r="B62" i="3"/>
  <c r="S62" i="3"/>
  <c r="O62" i="3"/>
  <c r="N62" i="3"/>
  <c r="L62" i="3"/>
  <c r="K62" i="3"/>
  <c r="J61" i="3"/>
  <c r="AA61" i="3"/>
  <c r="W61" i="3"/>
  <c r="T61" i="3"/>
  <c r="B61" i="3"/>
  <c r="S61" i="3"/>
  <c r="O61" i="3"/>
  <c r="N61" i="3"/>
  <c r="L61" i="3"/>
  <c r="K61" i="3"/>
  <c r="J60" i="3"/>
  <c r="AA60" i="3"/>
  <c r="W60" i="3"/>
  <c r="T60" i="3"/>
  <c r="B60" i="3"/>
  <c r="S60" i="3"/>
  <c r="O60" i="3"/>
  <c r="N60" i="3"/>
  <c r="L60" i="3"/>
  <c r="K60" i="3"/>
  <c r="J59" i="3"/>
  <c r="AA59" i="3"/>
  <c r="W59" i="3"/>
  <c r="T59" i="3"/>
  <c r="B59" i="3"/>
  <c r="S59" i="3"/>
  <c r="O59" i="3"/>
  <c r="N59" i="3"/>
  <c r="L59" i="3"/>
  <c r="K59" i="3"/>
  <c r="J58" i="3"/>
  <c r="AA58" i="3"/>
  <c r="W58" i="3"/>
  <c r="T58" i="3"/>
  <c r="B58" i="3"/>
  <c r="S58" i="3"/>
  <c r="O58" i="3"/>
  <c r="N58" i="3"/>
  <c r="L58" i="3"/>
  <c r="K58" i="3"/>
  <c r="J57" i="3"/>
  <c r="AA57" i="3"/>
  <c r="W57" i="3"/>
  <c r="T57" i="3"/>
  <c r="B57" i="3"/>
  <c r="S57" i="3"/>
  <c r="O57" i="3"/>
  <c r="N57" i="3"/>
  <c r="L57" i="3"/>
  <c r="K57" i="3"/>
  <c r="J56" i="3"/>
  <c r="AA56" i="3"/>
  <c r="W56" i="3"/>
  <c r="T56" i="3"/>
  <c r="B56" i="3"/>
  <c r="S56" i="3"/>
  <c r="O56" i="3"/>
  <c r="N56" i="3"/>
  <c r="L56" i="3"/>
  <c r="K56" i="3"/>
  <c r="J55" i="3"/>
  <c r="AA55" i="3"/>
  <c r="W55" i="3"/>
  <c r="T55" i="3"/>
  <c r="B55" i="3"/>
  <c r="S55" i="3"/>
  <c r="O55" i="3"/>
  <c r="N55" i="3"/>
  <c r="L55" i="3"/>
  <c r="K55" i="3"/>
  <c r="J54" i="3"/>
  <c r="AA54" i="3"/>
  <c r="W54" i="3"/>
  <c r="T54" i="3"/>
  <c r="B54" i="3"/>
  <c r="S54" i="3"/>
  <c r="O54" i="3"/>
  <c r="N54" i="3"/>
  <c r="L54" i="3"/>
  <c r="K54" i="3"/>
  <c r="J53" i="3"/>
  <c r="AA53" i="3"/>
  <c r="W53" i="3"/>
  <c r="T53" i="3"/>
  <c r="B53" i="3"/>
  <c r="S53" i="3"/>
  <c r="O53" i="3"/>
  <c r="N53" i="3"/>
  <c r="L53" i="3"/>
  <c r="K53" i="3"/>
  <c r="J52" i="3"/>
  <c r="AA52" i="3"/>
  <c r="W52" i="3"/>
  <c r="T52" i="3"/>
  <c r="B52" i="3"/>
  <c r="S52" i="3"/>
  <c r="O52" i="3"/>
  <c r="N52" i="3"/>
  <c r="L52" i="3"/>
  <c r="K52" i="3"/>
  <c r="J51" i="3"/>
  <c r="AA51" i="3"/>
  <c r="W51" i="3"/>
  <c r="T51" i="3"/>
  <c r="B51" i="3"/>
  <c r="S51" i="3"/>
  <c r="O51" i="3"/>
  <c r="N51" i="3"/>
  <c r="L51" i="3"/>
  <c r="K51" i="3"/>
  <c r="J50" i="3"/>
  <c r="AA50" i="3"/>
  <c r="W50" i="3"/>
  <c r="T50" i="3"/>
  <c r="B50" i="3"/>
  <c r="S50" i="3"/>
  <c r="O50" i="3"/>
  <c r="N50" i="3"/>
  <c r="L50" i="3"/>
  <c r="K50" i="3"/>
  <c r="J49" i="3"/>
  <c r="AA49" i="3"/>
  <c r="W49" i="3"/>
  <c r="T49" i="3"/>
  <c r="B49" i="3"/>
  <c r="S49" i="3"/>
  <c r="O49" i="3"/>
  <c r="N49" i="3"/>
  <c r="L49" i="3"/>
  <c r="K49" i="3"/>
  <c r="J48" i="3"/>
  <c r="AA48" i="3"/>
  <c r="W48" i="3"/>
  <c r="T48" i="3"/>
  <c r="B48" i="3"/>
  <c r="S48" i="3"/>
  <c r="O48" i="3"/>
  <c r="N48" i="3"/>
  <c r="L48" i="3"/>
  <c r="K48" i="3"/>
  <c r="J47" i="3"/>
  <c r="AA47" i="3"/>
  <c r="W47" i="3"/>
  <c r="T47" i="3"/>
  <c r="B47" i="3"/>
  <c r="S47" i="3"/>
  <c r="O47" i="3"/>
  <c r="N47" i="3"/>
  <c r="L47" i="3"/>
  <c r="K47" i="3"/>
  <c r="J46" i="3"/>
  <c r="AA46" i="3"/>
  <c r="W46" i="3"/>
  <c r="T46" i="3"/>
  <c r="B46" i="3"/>
  <c r="S46" i="3"/>
  <c r="O46" i="3"/>
  <c r="N46" i="3"/>
  <c r="L46" i="3"/>
  <c r="K46" i="3"/>
  <c r="J45" i="3"/>
  <c r="AA45" i="3"/>
  <c r="W45" i="3"/>
  <c r="T45" i="3"/>
  <c r="B45" i="3"/>
  <c r="S45" i="3"/>
  <c r="O45" i="3"/>
  <c r="N45" i="3"/>
  <c r="L45" i="3"/>
  <c r="K45" i="3"/>
  <c r="J44" i="3"/>
  <c r="AA44" i="3"/>
  <c r="W44" i="3"/>
  <c r="T44" i="3"/>
  <c r="B44" i="3"/>
  <c r="S44" i="3"/>
  <c r="O44" i="3"/>
  <c r="N44" i="3"/>
  <c r="L44" i="3"/>
  <c r="K44" i="3"/>
  <c r="J43" i="3"/>
  <c r="AA43" i="3"/>
  <c r="W43" i="3"/>
  <c r="T43" i="3"/>
  <c r="B43" i="3"/>
  <c r="S43" i="3"/>
  <c r="O43" i="3"/>
  <c r="N43" i="3"/>
  <c r="L43" i="3"/>
  <c r="K43" i="3"/>
  <c r="J42" i="3"/>
  <c r="AA42" i="3"/>
  <c r="W42" i="3"/>
  <c r="T42" i="3"/>
  <c r="B42" i="3"/>
  <c r="S42" i="3"/>
  <c r="O42" i="3"/>
  <c r="N42" i="3"/>
  <c r="L42" i="3"/>
  <c r="K42" i="3"/>
  <c r="J41" i="3"/>
  <c r="AA41" i="3"/>
  <c r="W41" i="3"/>
  <c r="T41" i="3"/>
  <c r="B41" i="3"/>
  <c r="S41" i="3"/>
  <c r="O41" i="3"/>
  <c r="N41" i="3"/>
  <c r="L41" i="3"/>
  <c r="K41" i="3"/>
  <c r="J40" i="3"/>
  <c r="AA40" i="3"/>
  <c r="W40" i="3"/>
  <c r="T40" i="3"/>
  <c r="B40" i="3"/>
  <c r="S40" i="3"/>
  <c r="O40" i="3"/>
  <c r="N40" i="3"/>
  <c r="L40" i="3"/>
  <c r="K40" i="3"/>
  <c r="J39" i="3"/>
  <c r="AA39" i="3"/>
  <c r="W39" i="3"/>
  <c r="T39" i="3"/>
  <c r="B39" i="3"/>
  <c r="S39" i="3"/>
  <c r="O39" i="3"/>
  <c r="N39" i="3"/>
  <c r="L39" i="3"/>
  <c r="K39" i="3"/>
  <c r="J38" i="3"/>
  <c r="AA38" i="3"/>
  <c r="W38" i="3"/>
  <c r="T38" i="3"/>
  <c r="B38" i="3"/>
  <c r="S38" i="3"/>
  <c r="O38" i="3"/>
  <c r="N38" i="3"/>
  <c r="L38" i="3"/>
  <c r="K38" i="3"/>
  <c r="F390" i="4" l="1"/>
  <c r="G243" i="4"/>
  <c r="G215" i="4"/>
  <c r="D500" i="4"/>
  <c r="R500" i="4" s="1"/>
  <c r="F458" i="4"/>
  <c r="M115" i="4"/>
  <c r="F94" i="4"/>
  <c r="B186" i="4"/>
  <c r="G151" i="4"/>
  <c r="H482" i="4"/>
  <c r="F363" i="4"/>
  <c r="Q321" i="4"/>
  <c r="V321" i="4" s="1"/>
  <c r="I244" i="4"/>
  <c r="F174" i="4"/>
  <c r="M111" i="4"/>
  <c r="A36" i="2"/>
  <c r="A36" i="3" s="1"/>
  <c r="M36" i="3" s="1"/>
  <c r="A37" i="2"/>
  <c r="A37" i="3" s="1"/>
  <c r="A35" i="2"/>
  <c r="A35" i="3" s="1"/>
  <c r="C64" i="3"/>
  <c r="E181" i="3"/>
  <c r="F181" i="3" s="1"/>
  <c r="A235" i="4"/>
  <c r="D227" i="3"/>
  <c r="C311" i="3"/>
  <c r="AD311" i="3"/>
  <c r="D311" i="3"/>
  <c r="D48" i="3"/>
  <c r="AD48" i="3"/>
  <c r="C48" i="3"/>
  <c r="D69" i="3"/>
  <c r="C209" i="3"/>
  <c r="C52" i="3"/>
  <c r="E59" i="3"/>
  <c r="F59" i="3" s="1"/>
  <c r="C80" i="3"/>
  <c r="C237" i="3"/>
  <c r="AD237" i="3"/>
  <c r="D237" i="3"/>
  <c r="X41" i="3"/>
  <c r="Y41" i="3" s="1"/>
  <c r="E41" i="3"/>
  <c r="F41" i="3" s="1"/>
  <c r="AD125" i="3"/>
  <c r="C125" i="3"/>
  <c r="E202" i="3"/>
  <c r="F202" i="3" s="1"/>
  <c r="R62" i="3"/>
  <c r="D160" i="3"/>
  <c r="AD174" i="3"/>
  <c r="A168" i="4"/>
  <c r="A175" i="4"/>
  <c r="A196" i="4"/>
  <c r="R237" i="3"/>
  <c r="D202" i="3"/>
  <c r="AD209" i="3"/>
  <c r="R223" i="3"/>
  <c r="AD126" i="3"/>
  <c r="C244" i="3"/>
  <c r="A63" i="4"/>
  <c r="A210" i="4"/>
  <c r="E223" i="3"/>
  <c r="F223" i="3" s="1"/>
  <c r="R209" i="3"/>
  <c r="X188" i="3"/>
  <c r="Y188" i="3" s="1"/>
  <c r="R188" i="3"/>
  <c r="A70" i="4"/>
  <c r="A217" i="4"/>
  <c r="R244" i="3"/>
  <c r="E188" i="3"/>
  <c r="F188" i="3" s="1"/>
  <c r="X97" i="3"/>
  <c r="Y97" i="3" s="1"/>
  <c r="X48" i="3"/>
  <c r="Y48" i="3" s="1"/>
  <c r="D55" i="3"/>
  <c r="D97" i="3"/>
  <c r="E209" i="3"/>
  <c r="F209" i="3" s="1"/>
  <c r="E70" i="3"/>
  <c r="F70" i="3" s="1"/>
  <c r="E48" i="3"/>
  <c r="F48" i="3" s="1"/>
  <c r="C126" i="3"/>
  <c r="D209" i="3"/>
  <c r="C97" i="3"/>
  <c r="AD181" i="3"/>
  <c r="C98" i="3"/>
  <c r="D181" i="3"/>
  <c r="AD63" i="3"/>
  <c r="AD146" i="3"/>
  <c r="C188" i="3"/>
  <c r="D251" i="3"/>
  <c r="A231" i="4"/>
  <c r="D126" i="3"/>
  <c r="A56" i="4"/>
  <c r="E62" i="3"/>
  <c r="F62" i="3" s="1"/>
  <c r="C55" i="3"/>
  <c r="AD98" i="3"/>
  <c r="C181" i="3"/>
  <c r="AD244" i="3"/>
  <c r="A224" i="4"/>
  <c r="C62" i="3"/>
  <c r="C146" i="3"/>
  <c r="A78" i="4"/>
  <c r="E244" i="3"/>
  <c r="F244" i="3" s="1"/>
  <c r="R160" i="3"/>
  <c r="D62" i="3"/>
  <c r="D63" i="3"/>
  <c r="D146" i="3"/>
  <c r="D188" i="3"/>
  <c r="C223" i="3"/>
  <c r="AD223" i="3"/>
  <c r="D265" i="3"/>
  <c r="A84" i="4"/>
  <c r="R230" i="3"/>
  <c r="R195" i="3"/>
  <c r="R146" i="3"/>
  <c r="D104" i="3"/>
  <c r="AD104" i="3"/>
  <c r="D223" i="3"/>
  <c r="D279" i="3"/>
  <c r="A119" i="4"/>
  <c r="A238" i="4"/>
  <c r="X230" i="3"/>
  <c r="Y230" i="3" s="1"/>
  <c r="A77" i="4"/>
  <c r="C153" i="3"/>
  <c r="AD153" i="3"/>
  <c r="C195" i="3"/>
  <c r="AD195" i="3"/>
  <c r="A140" i="4"/>
  <c r="A245" i="4"/>
  <c r="E195" i="3"/>
  <c r="F195" i="3" s="1"/>
  <c r="E146" i="3"/>
  <c r="F146" i="3" s="1"/>
  <c r="R139" i="3"/>
  <c r="AD55" i="3"/>
  <c r="AD97" i="3"/>
  <c r="C216" i="3"/>
  <c r="AD216" i="3"/>
  <c r="D244" i="3"/>
  <c r="AD62" i="3"/>
  <c r="AD188" i="3"/>
  <c r="C41" i="3"/>
  <c r="AD41" i="3"/>
  <c r="AD119" i="3"/>
  <c r="D195" i="3"/>
  <c r="C504" i="3"/>
  <c r="AD504" i="3"/>
  <c r="A154" i="4"/>
  <c r="A252" i="4"/>
  <c r="R132" i="3"/>
  <c r="R55" i="3"/>
  <c r="A203" i="4"/>
  <c r="D41" i="3"/>
  <c r="AD70" i="3"/>
  <c r="D111" i="3"/>
  <c r="C119" i="3"/>
  <c r="C230" i="3"/>
  <c r="AD230" i="3"/>
  <c r="D504" i="3"/>
  <c r="A155" i="4"/>
  <c r="A259" i="4"/>
  <c r="R181" i="3"/>
  <c r="E91" i="3"/>
  <c r="F91" i="3" s="1"/>
  <c r="X77" i="3"/>
  <c r="Y77" i="3" s="1"/>
  <c r="C69" i="3"/>
  <c r="AD69" i="3"/>
  <c r="D118" i="3"/>
  <c r="C160" i="3"/>
  <c r="AD160" i="3"/>
  <c r="C202" i="3"/>
  <c r="AD202" i="3"/>
  <c r="D230" i="3"/>
  <c r="A161" i="4"/>
  <c r="R202" i="3"/>
  <c r="R63" i="3"/>
  <c r="R41" i="3"/>
  <c r="D80" i="3"/>
  <c r="AD80" i="3"/>
  <c r="C346" i="3"/>
  <c r="AD346" i="3"/>
  <c r="D346" i="3"/>
  <c r="AD360" i="3"/>
  <c r="C360" i="3"/>
  <c r="AD374" i="3"/>
  <c r="A480" i="4"/>
  <c r="AD185" i="3"/>
  <c r="C185" i="3"/>
  <c r="C437" i="3"/>
  <c r="AD437" i="3"/>
  <c r="D437" i="3"/>
  <c r="D45" i="3"/>
  <c r="AD465" i="3"/>
  <c r="AD52" i="3"/>
  <c r="D211" i="3"/>
  <c r="C465" i="3"/>
  <c r="A15" i="2"/>
  <c r="A15" i="3" s="1"/>
  <c r="AD15" i="3" s="1"/>
  <c r="D465" i="3"/>
  <c r="C113" i="3"/>
  <c r="C332" i="3"/>
  <c r="AD332" i="3"/>
  <c r="AD493" i="3"/>
  <c r="D332" i="3"/>
  <c r="C493" i="3"/>
  <c r="D57" i="3"/>
  <c r="D77" i="3"/>
  <c r="A326" i="4"/>
  <c r="A459" i="4"/>
  <c r="A473" i="4"/>
  <c r="A207" i="4"/>
  <c r="A479" i="4"/>
  <c r="D359" i="3"/>
  <c r="R380" i="3"/>
  <c r="AD57" i="3"/>
  <c r="C359" i="3"/>
  <c r="AD359" i="3"/>
  <c r="C225" i="3"/>
  <c r="AD225" i="3"/>
  <c r="C366" i="3"/>
  <c r="D92" i="3"/>
  <c r="D281" i="3"/>
  <c r="AD50" i="3"/>
  <c r="D422" i="3"/>
  <c r="D50" i="3"/>
  <c r="AD64" i="3"/>
  <c r="A149" i="4"/>
  <c r="AD369" i="3"/>
  <c r="C369" i="3"/>
  <c r="C415" i="3"/>
  <c r="R492" i="3"/>
  <c r="AD457" i="3"/>
  <c r="AD366" i="3"/>
  <c r="C457" i="3"/>
  <c r="C338" i="3"/>
  <c r="AD338" i="3"/>
  <c r="D338" i="3"/>
  <c r="AD471" i="3"/>
  <c r="AD394" i="3"/>
  <c r="C471" i="3"/>
  <c r="A325" i="4"/>
  <c r="X237" i="3"/>
  <c r="Y237" i="3" s="1"/>
  <c r="C394" i="3"/>
  <c r="AD408" i="3"/>
  <c r="R454" i="3"/>
  <c r="E317" i="3"/>
  <c r="F317" i="3" s="1"/>
  <c r="E237" i="3"/>
  <c r="F237" i="3" s="1"/>
  <c r="A339" i="4"/>
  <c r="AD352" i="3"/>
  <c r="C352" i="3"/>
  <c r="A367" i="4"/>
  <c r="X223" i="3"/>
  <c r="Y223" i="3" s="1"/>
  <c r="A328" i="4"/>
  <c r="D334" i="3"/>
  <c r="D355" i="3"/>
  <c r="C313" i="3"/>
  <c r="AD313" i="3"/>
  <c r="AD355" i="3"/>
  <c r="D313" i="3"/>
  <c r="C383" i="3"/>
  <c r="A370" i="4"/>
  <c r="A377" i="4"/>
  <c r="R320" i="3"/>
  <c r="C320" i="3"/>
  <c r="AD320" i="3"/>
  <c r="A384" i="4"/>
  <c r="C411" i="3"/>
  <c r="AD411" i="3"/>
  <c r="C327" i="3"/>
  <c r="AD327" i="3"/>
  <c r="C362" i="3"/>
  <c r="AD362" i="3"/>
  <c r="D411" i="3"/>
  <c r="D327" i="3"/>
  <c r="C348" i="3"/>
  <c r="AD348" i="3"/>
  <c r="D362" i="3"/>
  <c r="R369" i="3"/>
  <c r="C306" i="3"/>
  <c r="AD306" i="3"/>
  <c r="D348" i="3"/>
  <c r="AD334" i="3"/>
  <c r="D320" i="3"/>
  <c r="D306" i="3"/>
  <c r="E327" i="3"/>
  <c r="F327" i="3" s="1"/>
  <c r="C334" i="3"/>
  <c r="C355" i="3"/>
  <c r="R428" i="3"/>
  <c r="A120" i="4"/>
  <c r="M305" i="3"/>
  <c r="AC305" i="3" s="1"/>
  <c r="D112" i="3"/>
  <c r="AD189" i="3"/>
  <c r="A141" i="4"/>
  <c r="E133" i="3"/>
  <c r="F133" i="3" s="1"/>
  <c r="X56" i="3"/>
  <c r="Y56" i="3" s="1"/>
  <c r="E119" i="3"/>
  <c r="F119" i="3" s="1"/>
  <c r="E56" i="3"/>
  <c r="F56" i="3" s="1"/>
  <c r="C70" i="3"/>
  <c r="AD133" i="3"/>
  <c r="X126" i="3"/>
  <c r="Y126" i="3" s="1"/>
  <c r="A99" i="4"/>
  <c r="D42" i="3"/>
  <c r="AD42" i="3"/>
  <c r="C133" i="3"/>
  <c r="C77" i="3"/>
  <c r="AD77" i="3"/>
  <c r="A106" i="4"/>
  <c r="E55" i="3"/>
  <c r="F55" i="3" s="1"/>
  <c r="R387" i="3"/>
  <c r="R464" i="3"/>
  <c r="E230" i="3"/>
  <c r="F230" i="3" s="1"/>
  <c r="X195" i="3"/>
  <c r="Y195" i="3" s="1"/>
  <c r="R69" i="3"/>
  <c r="E359" i="3"/>
  <c r="F359" i="3" s="1"/>
  <c r="E69" i="3"/>
  <c r="F69" i="3" s="1"/>
  <c r="R48" i="3"/>
  <c r="C173" i="3"/>
  <c r="D165" i="3"/>
  <c r="AD137" i="3"/>
  <c r="C137" i="3"/>
  <c r="D289" i="3"/>
  <c r="AD365" i="3"/>
  <c r="AD414" i="3"/>
  <c r="D414" i="3"/>
  <c r="C491" i="3"/>
  <c r="D180" i="3"/>
  <c r="AD221" i="3"/>
  <c r="R229" i="3"/>
  <c r="D221" i="3"/>
  <c r="C222" i="3"/>
  <c r="AD222" i="3"/>
  <c r="D228" i="3"/>
  <c r="C229" i="3"/>
  <c r="C256" i="3"/>
  <c r="D360" i="3"/>
  <c r="C444" i="3"/>
  <c r="AD444" i="3"/>
  <c r="A216" i="4"/>
  <c r="E278" i="3"/>
  <c r="F278" i="3" s="1"/>
  <c r="E75" i="3"/>
  <c r="F75" i="3" s="1"/>
  <c r="AD229" i="3"/>
  <c r="D222" i="3"/>
  <c r="C416" i="3"/>
  <c r="AD416" i="3"/>
  <c r="D444" i="3"/>
  <c r="C500" i="3"/>
  <c r="AD500" i="3"/>
  <c r="A515" i="4"/>
  <c r="A265" i="4"/>
  <c r="R75" i="3"/>
  <c r="C75" i="3"/>
  <c r="C228" i="3"/>
  <c r="AB253" i="3"/>
  <c r="AB268" i="3"/>
  <c r="C395" i="3"/>
  <c r="AD395" i="3"/>
  <c r="D416" i="3"/>
  <c r="C472" i="3"/>
  <c r="AD472" i="3"/>
  <c r="D500" i="3"/>
  <c r="A146" i="4"/>
  <c r="A223" i="4"/>
  <c r="A340" i="4"/>
  <c r="R159" i="3"/>
  <c r="AD145" i="3"/>
  <c r="D201" i="3"/>
  <c r="D395" i="3"/>
  <c r="C451" i="3"/>
  <c r="AD451" i="3"/>
  <c r="D472" i="3"/>
  <c r="A347" i="4"/>
  <c r="X451" i="3"/>
  <c r="Y451" i="3" s="1"/>
  <c r="R362" i="3"/>
  <c r="E339" i="3"/>
  <c r="F339" i="3" s="1"/>
  <c r="E110" i="3"/>
  <c r="F110" i="3" s="1"/>
  <c r="D208" i="3"/>
  <c r="C353" i="3"/>
  <c r="AD353" i="3"/>
  <c r="AD402" i="3"/>
  <c r="D451" i="3"/>
  <c r="A354" i="4"/>
  <c r="E437" i="3"/>
  <c r="F437" i="3" s="1"/>
  <c r="X362" i="3"/>
  <c r="Y362" i="3" s="1"/>
  <c r="E96" i="3"/>
  <c r="F96" i="3" s="1"/>
  <c r="E207" i="3"/>
  <c r="F207" i="3" s="1"/>
  <c r="D207" i="3"/>
  <c r="D305" i="3"/>
  <c r="D402" i="3"/>
  <c r="C423" i="3"/>
  <c r="AD423" i="3"/>
  <c r="C479" i="3"/>
  <c r="AD479" i="3"/>
  <c r="R486" i="3"/>
  <c r="E425" i="3"/>
  <c r="F425" i="3" s="1"/>
  <c r="E362" i="3"/>
  <c r="F362" i="3" s="1"/>
  <c r="X313" i="3"/>
  <c r="Y313" i="3" s="1"/>
  <c r="D96" i="3"/>
  <c r="AD110" i="3"/>
  <c r="C110" i="3"/>
  <c r="C325" i="3"/>
  <c r="AD325" i="3"/>
  <c r="C368" i="3"/>
  <c r="D479" i="3"/>
  <c r="A237" i="4"/>
  <c r="X486" i="3"/>
  <c r="Y486" i="3" s="1"/>
  <c r="E313" i="3"/>
  <c r="F313" i="3" s="1"/>
  <c r="C145" i="3"/>
  <c r="AD228" i="3"/>
  <c r="AD89" i="3"/>
  <c r="C130" i="3"/>
  <c r="C339" i="3"/>
  <c r="AD339" i="3"/>
  <c r="E486" i="3"/>
  <c r="F486" i="3" s="1"/>
  <c r="R201" i="3"/>
  <c r="D145" i="3"/>
  <c r="D131" i="3"/>
  <c r="C89" i="3"/>
  <c r="C430" i="3"/>
  <c r="AD430" i="3"/>
  <c r="C458" i="3"/>
  <c r="AD458" i="3"/>
  <c r="C486" i="3"/>
  <c r="AD486" i="3"/>
  <c r="R458" i="3"/>
  <c r="X395" i="3"/>
  <c r="Y395" i="3" s="1"/>
  <c r="X179" i="3"/>
  <c r="Y179" i="3" s="1"/>
  <c r="AD193" i="3"/>
  <c r="D430" i="3"/>
  <c r="D458" i="3"/>
  <c r="D486" i="3"/>
  <c r="A181" i="4"/>
  <c r="A410" i="4"/>
  <c r="E179" i="3"/>
  <c r="F179" i="3" s="1"/>
  <c r="C42" i="3"/>
  <c r="C63" i="3"/>
  <c r="D91" i="3"/>
  <c r="D105" i="3"/>
  <c r="C289" i="3"/>
  <c r="D298" i="3"/>
  <c r="A71" i="4"/>
  <c r="A380" i="4"/>
  <c r="X133" i="3"/>
  <c r="Y133" i="3" s="1"/>
  <c r="R98" i="3"/>
  <c r="R56" i="3"/>
  <c r="C189" i="3"/>
  <c r="C379" i="3"/>
  <c r="AD379" i="3"/>
  <c r="A148" i="4"/>
  <c r="A271" i="4"/>
  <c r="R140" i="3"/>
  <c r="X63" i="3"/>
  <c r="Y63" i="3" s="1"/>
  <c r="C56" i="3"/>
  <c r="A85" i="4"/>
  <c r="R207" i="3"/>
  <c r="R119" i="3"/>
  <c r="E63" i="3"/>
  <c r="F63" i="3" s="1"/>
  <c r="D56" i="3"/>
  <c r="AD56" i="3"/>
  <c r="C112" i="3"/>
  <c r="AD112" i="3"/>
  <c r="AD156" i="3"/>
  <c r="A92" i="4"/>
  <c r="A222" i="4"/>
  <c r="A474" i="4"/>
  <c r="E277" i="3"/>
  <c r="F277" i="3" s="1"/>
  <c r="X207" i="3"/>
  <c r="Y207" i="3" s="1"/>
  <c r="E140" i="3"/>
  <c r="F140" i="3" s="1"/>
  <c r="R70" i="3"/>
  <c r="AD347" i="3"/>
  <c r="C49" i="3"/>
  <c r="AD49" i="3"/>
  <c r="C84" i="3"/>
  <c r="AD84" i="3"/>
  <c r="D98" i="3"/>
  <c r="D133" i="3"/>
  <c r="AD154" i="3"/>
  <c r="C172" i="3"/>
  <c r="AD172" i="3"/>
  <c r="C347" i="3"/>
  <c r="C365" i="3"/>
  <c r="A229" i="4"/>
  <c r="D49" i="3"/>
  <c r="D84" i="3"/>
  <c r="AD130" i="3"/>
  <c r="D172" i="3"/>
  <c r="D217" i="3"/>
  <c r="A57" i="4"/>
  <c r="E458" i="3"/>
  <c r="F458" i="3" s="1"/>
  <c r="R395" i="3"/>
  <c r="R126" i="3"/>
  <c r="A506" i="4"/>
  <c r="R466" i="3"/>
  <c r="R235" i="3"/>
  <c r="D70" i="3"/>
  <c r="D119" i="3"/>
  <c r="C193" i="3"/>
  <c r="AD400" i="3"/>
  <c r="A64" i="4"/>
  <c r="A127" i="4"/>
  <c r="A187" i="4"/>
  <c r="E479" i="3"/>
  <c r="F479" i="3" s="1"/>
  <c r="X235" i="3"/>
  <c r="Y235" i="3" s="1"/>
  <c r="E126" i="3"/>
  <c r="F126" i="3" s="1"/>
  <c r="C140" i="3"/>
  <c r="AD140" i="3"/>
  <c r="C242" i="3"/>
  <c r="AD242" i="3"/>
  <c r="D400" i="3"/>
  <c r="A134" i="4"/>
  <c r="A194" i="4"/>
  <c r="R465" i="3"/>
  <c r="R430" i="3"/>
  <c r="C91" i="3"/>
  <c r="C105" i="3"/>
  <c r="D140" i="3"/>
  <c r="D242" i="3"/>
  <c r="C252" i="3"/>
  <c r="C298" i="3"/>
  <c r="AD298" i="3"/>
  <c r="A138" i="4"/>
  <c r="X465" i="3"/>
  <c r="Y465" i="3" s="1"/>
  <c r="E256" i="3"/>
  <c r="F256" i="3" s="1"/>
  <c r="R133" i="3"/>
  <c r="X112" i="3"/>
  <c r="Y112" i="3" s="1"/>
  <c r="E491" i="3"/>
  <c r="F491" i="3" s="1"/>
  <c r="C282" i="3"/>
  <c r="AD282" i="3"/>
  <c r="D303" i="3"/>
  <c r="C372" i="3"/>
  <c r="AD372" i="3"/>
  <c r="C456" i="3"/>
  <c r="AD456" i="3"/>
  <c r="D491" i="3"/>
  <c r="AD491" i="3"/>
  <c r="R498" i="3"/>
  <c r="R421" i="3"/>
  <c r="C303" i="3"/>
  <c r="D282" i="3"/>
  <c r="D372" i="3"/>
  <c r="C428" i="3"/>
  <c r="D456" i="3"/>
  <c r="AD477" i="3"/>
  <c r="C505" i="3"/>
  <c r="AD505" i="3"/>
  <c r="C414" i="3"/>
  <c r="C477" i="3"/>
  <c r="D505" i="3"/>
  <c r="E498" i="3"/>
  <c r="F498" i="3" s="1"/>
  <c r="E421" i="3"/>
  <c r="F421" i="3" s="1"/>
  <c r="C296" i="3"/>
  <c r="D365" i="3"/>
  <c r="C498" i="3"/>
  <c r="AD498" i="3"/>
  <c r="A387" i="4"/>
  <c r="A513" i="4"/>
  <c r="E428" i="3"/>
  <c r="F428" i="3" s="1"/>
  <c r="X92" i="3"/>
  <c r="Y92" i="3" s="1"/>
  <c r="D296" i="3"/>
  <c r="AD296" i="3"/>
  <c r="C484" i="3"/>
  <c r="AD484" i="3"/>
  <c r="D498" i="3"/>
  <c r="A401" i="4"/>
  <c r="R393" i="3"/>
  <c r="P250" i="3"/>
  <c r="C93" i="3"/>
  <c r="AD93" i="3"/>
  <c r="AD261" i="3"/>
  <c r="D319" i="3"/>
  <c r="C407" i="3"/>
  <c r="AD407" i="3"/>
  <c r="D484" i="3"/>
  <c r="R296" i="3"/>
  <c r="D93" i="3"/>
  <c r="C393" i="3"/>
  <c r="AD393" i="3"/>
  <c r="A429" i="4"/>
  <c r="R414" i="3"/>
  <c r="X296" i="3"/>
  <c r="Y296" i="3" s="1"/>
  <c r="R491" i="3"/>
  <c r="E296" i="3"/>
  <c r="F296" i="3" s="1"/>
  <c r="C156" i="3"/>
  <c r="AB212" i="3"/>
  <c r="C396" i="3"/>
  <c r="X491" i="3"/>
  <c r="Y491" i="3" s="1"/>
  <c r="E414" i="3"/>
  <c r="F414" i="3" s="1"/>
  <c r="D110" i="3"/>
  <c r="D431" i="3"/>
  <c r="A153" i="4"/>
  <c r="A285" i="4"/>
  <c r="R285" i="3"/>
  <c r="R264" i="3"/>
  <c r="E235" i="3"/>
  <c r="F235" i="3" s="1"/>
  <c r="R214" i="3"/>
  <c r="X186" i="3"/>
  <c r="Y186" i="3" s="1"/>
  <c r="R145" i="3"/>
  <c r="X117" i="3"/>
  <c r="Y117" i="3" s="1"/>
  <c r="R82" i="3"/>
  <c r="D124" i="3"/>
  <c r="D159" i="3"/>
  <c r="D186" i="3"/>
  <c r="AD186" i="3"/>
  <c r="C200" i="3"/>
  <c r="AD200" i="3"/>
  <c r="C270" i="3"/>
  <c r="AD270" i="3"/>
  <c r="AD361" i="3"/>
  <c r="C473" i="3"/>
  <c r="A201" i="4"/>
  <c r="A236" i="4"/>
  <c r="A292" i="4"/>
  <c r="A361" i="4"/>
  <c r="A481" i="4"/>
  <c r="X473" i="3"/>
  <c r="Y473" i="3" s="1"/>
  <c r="E465" i="3"/>
  <c r="F465" i="3" s="1"/>
  <c r="R444" i="3"/>
  <c r="E395" i="3"/>
  <c r="F395" i="3" s="1"/>
  <c r="X285" i="3"/>
  <c r="Y285" i="3" s="1"/>
  <c r="X264" i="3"/>
  <c r="Y264" i="3" s="1"/>
  <c r="X243" i="3"/>
  <c r="Y243" i="3" s="1"/>
  <c r="X214" i="3"/>
  <c r="Y214" i="3" s="1"/>
  <c r="E186" i="3"/>
  <c r="F186" i="3" s="1"/>
  <c r="E166" i="3"/>
  <c r="F166" i="3" s="1"/>
  <c r="E117" i="3"/>
  <c r="F117" i="3" s="1"/>
  <c r="X185" i="3"/>
  <c r="Y185" i="3" s="1"/>
  <c r="AC431" i="3"/>
  <c r="C299" i="3"/>
  <c r="A279" i="4"/>
  <c r="R166" i="3"/>
  <c r="D200" i="3"/>
  <c r="D270" i="3"/>
  <c r="C291" i="3"/>
  <c r="AD291" i="3"/>
  <c r="C361" i="3"/>
  <c r="A299" i="4"/>
  <c r="A445" i="4"/>
  <c r="R472" i="3"/>
  <c r="X444" i="3"/>
  <c r="Y444" i="3" s="1"/>
  <c r="E285" i="3"/>
  <c r="F285" i="3" s="1"/>
  <c r="E264" i="3"/>
  <c r="F264" i="3" s="1"/>
  <c r="E214" i="3"/>
  <c r="F214" i="3" s="1"/>
  <c r="E82" i="3"/>
  <c r="F82" i="3" s="1"/>
  <c r="C214" i="3"/>
  <c r="AD214" i="3"/>
  <c r="D291" i="3"/>
  <c r="C292" i="3"/>
  <c r="AD292" i="3"/>
  <c r="A300" i="4"/>
  <c r="A446" i="4"/>
  <c r="A487" i="4"/>
  <c r="E444" i="3"/>
  <c r="F444" i="3" s="1"/>
  <c r="E403" i="3"/>
  <c r="F403" i="3" s="1"/>
  <c r="R284" i="3"/>
  <c r="E242" i="3"/>
  <c r="F242" i="3" s="1"/>
  <c r="R152" i="3"/>
  <c r="AD68" i="3"/>
  <c r="D89" i="3"/>
  <c r="AB184" i="3"/>
  <c r="AD124" i="3"/>
  <c r="C159" i="3"/>
  <c r="C186" i="3"/>
  <c r="D256" i="3"/>
  <c r="D299" i="3"/>
  <c r="AB70" i="3"/>
  <c r="AD103" i="3"/>
  <c r="D103" i="3"/>
  <c r="C138" i="3"/>
  <c r="C152" i="3"/>
  <c r="D214" i="3"/>
  <c r="C277" i="3"/>
  <c r="D292" i="3"/>
  <c r="D312" i="3"/>
  <c r="A90" i="4"/>
  <c r="A208" i="4"/>
  <c r="A306" i="4"/>
  <c r="A452" i="4"/>
  <c r="A494" i="4"/>
  <c r="E472" i="3"/>
  <c r="F472" i="3" s="1"/>
  <c r="E382" i="3"/>
  <c r="F382" i="3" s="1"/>
  <c r="R333" i="3"/>
  <c r="R250" i="3"/>
  <c r="R193" i="3"/>
  <c r="R123" i="3"/>
  <c r="AB108" i="3"/>
  <c r="R445" i="3"/>
  <c r="AD159" i="3"/>
  <c r="AD256" i="3"/>
  <c r="AD299" i="3"/>
  <c r="D389" i="3"/>
  <c r="C103" i="3"/>
  <c r="D138" i="3"/>
  <c r="AD138" i="3"/>
  <c r="D152" i="3"/>
  <c r="AD152" i="3"/>
  <c r="C179" i="3"/>
  <c r="AD179" i="3"/>
  <c r="C235" i="3"/>
  <c r="AD235" i="3"/>
  <c r="C249" i="3"/>
  <c r="AD249" i="3"/>
  <c r="C263" i="3"/>
  <c r="AD263" i="3"/>
  <c r="D277" i="3"/>
  <c r="C284" i="3"/>
  <c r="AD284" i="3"/>
  <c r="A132" i="4"/>
  <c r="A167" i="4"/>
  <c r="A313" i="4"/>
  <c r="A375" i="4"/>
  <c r="A453" i="4"/>
  <c r="A501" i="4"/>
  <c r="R500" i="3"/>
  <c r="R451" i="3"/>
  <c r="R311" i="3"/>
  <c r="R299" i="3"/>
  <c r="X250" i="3"/>
  <c r="Y250" i="3" s="1"/>
  <c r="R221" i="3"/>
  <c r="R172" i="3"/>
  <c r="E152" i="3"/>
  <c r="F152" i="3" s="1"/>
  <c r="R89" i="3"/>
  <c r="D258" i="3"/>
  <c r="R117" i="3"/>
  <c r="AD250" i="3"/>
  <c r="D354" i="3"/>
  <c r="C375" i="3"/>
  <c r="AD375" i="3"/>
  <c r="AD445" i="3"/>
  <c r="A97" i="4"/>
  <c r="A250" i="4"/>
  <c r="A314" i="4"/>
  <c r="X299" i="3"/>
  <c r="Y299" i="3" s="1"/>
  <c r="R291" i="3"/>
  <c r="R270" i="3"/>
  <c r="E250" i="3"/>
  <c r="F250" i="3" s="1"/>
  <c r="X221" i="3"/>
  <c r="Y221" i="3" s="1"/>
  <c r="X172" i="3"/>
  <c r="Y172" i="3" s="1"/>
  <c r="C124" i="3"/>
  <c r="C82" i="3"/>
  <c r="AD82" i="3"/>
  <c r="C117" i="3"/>
  <c r="D179" i="3"/>
  <c r="D235" i="3"/>
  <c r="C250" i="3"/>
  <c r="D117" i="3"/>
  <c r="C166" i="3"/>
  <c r="AD166" i="3"/>
  <c r="D250" i="3"/>
  <c r="D264" i="3"/>
  <c r="AD264" i="3"/>
  <c r="D278" i="3"/>
  <c r="AD278" i="3"/>
  <c r="D285" i="3"/>
  <c r="AD285" i="3"/>
  <c r="D375" i="3"/>
  <c r="D445" i="3"/>
  <c r="D480" i="3"/>
  <c r="A320" i="4"/>
  <c r="A460" i="4"/>
  <c r="E500" i="3"/>
  <c r="F500" i="3" s="1"/>
  <c r="R479" i="3"/>
  <c r="E451" i="3"/>
  <c r="F451" i="3" s="1"/>
  <c r="X430" i="3"/>
  <c r="Y430" i="3" s="1"/>
  <c r="R410" i="3"/>
  <c r="E311" i="3"/>
  <c r="F311" i="3" s="1"/>
  <c r="E299" i="3"/>
  <c r="F299" i="3" s="1"/>
  <c r="X291" i="3"/>
  <c r="Y291" i="3" s="1"/>
  <c r="X270" i="3"/>
  <c r="Y270" i="3" s="1"/>
  <c r="E221" i="3"/>
  <c r="F221" i="3" s="1"/>
  <c r="E172" i="3"/>
  <c r="F172" i="3" s="1"/>
  <c r="R131" i="3"/>
  <c r="E89" i="3"/>
  <c r="F89" i="3" s="1"/>
  <c r="A411" i="4"/>
  <c r="AD117" i="3"/>
  <c r="D236" i="3"/>
  <c r="D263" i="3"/>
  <c r="C264" i="3"/>
  <c r="C285" i="3"/>
  <c r="D82" i="3"/>
  <c r="C96" i="3"/>
  <c r="AD96" i="3"/>
  <c r="D166" i="3"/>
  <c r="C207" i="3"/>
  <c r="AD207" i="3"/>
  <c r="C265" i="3"/>
  <c r="C279" i="3"/>
  <c r="D286" i="3"/>
  <c r="C305" i="3"/>
  <c r="C319" i="3"/>
  <c r="AD319" i="3"/>
  <c r="A104" i="4"/>
  <c r="A139" i="4"/>
  <c r="A383" i="4"/>
  <c r="A466" i="4"/>
  <c r="E430" i="3"/>
  <c r="F430" i="3" s="1"/>
  <c r="R298" i="3"/>
  <c r="E291" i="3"/>
  <c r="F291" i="3" s="1"/>
  <c r="E270" i="3"/>
  <c r="F270" i="3" s="1"/>
  <c r="A258" i="4"/>
  <c r="D75" i="3"/>
  <c r="AD75" i="3"/>
  <c r="C131" i="3"/>
  <c r="C221" i="3"/>
  <c r="D347" i="3"/>
  <c r="R437" i="3"/>
  <c r="E298" i="3"/>
  <c r="F298" i="3" s="1"/>
  <c r="R256" i="3"/>
  <c r="R179" i="3"/>
  <c r="D178" i="3"/>
  <c r="D283" i="3"/>
  <c r="C92" i="3"/>
  <c r="AD92" i="3"/>
  <c r="C95" i="3"/>
  <c r="AD165" i="3"/>
  <c r="D206" i="3"/>
  <c r="C211" i="3"/>
  <c r="D213" i="3"/>
  <c r="C217" i="3"/>
  <c r="AD217" i="3"/>
  <c r="AB223" i="3"/>
  <c r="C227" i="3"/>
  <c r="AD227" i="3"/>
  <c r="D310" i="3"/>
  <c r="D387" i="3"/>
  <c r="C422" i="3"/>
  <c r="AD422" i="3"/>
  <c r="D436" i="3"/>
  <c r="P464" i="3"/>
  <c r="A221" i="4"/>
  <c r="A409" i="4"/>
  <c r="R359" i="3"/>
  <c r="AD248" i="3"/>
  <c r="C79" i="3"/>
  <c r="AD79" i="3"/>
  <c r="C199" i="3"/>
  <c r="AD199" i="3"/>
  <c r="D248" i="3"/>
  <c r="AD356" i="3"/>
  <c r="D457" i="3"/>
  <c r="D471" i="3"/>
  <c r="C492" i="3"/>
  <c r="AD492" i="3"/>
  <c r="A173" i="4"/>
  <c r="A205" i="4"/>
  <c r="A263" i="4"/>
  <c r="X492" i="3"/>
  <c r="Y492" i="3" s="1"/>
  <c r="R408" i="3"/>
  <c r="D79" i="3"/>
  <c r="C85" i="3"/>
  <c r="AD85" i="3"/>
  <c r="D199" i="3"/>
  <c r="D304" i="3"/>
  <c r="C331" i="3"/>
  <c r="C356" i="3"/>
  <c r="C357" i="3"/>
  <c r="AD412" i="3"/>
  <c r="D492" i="3"/>
  <c r="A374" i="4"/>
  <c r="A430" i="4"/>
  <c r="A507" i="4"/>
  <c r="E492" i="3"/>
  <c r="F492" i="3" s="1"/>
  <c r="E248" i="3"/>
  <c r="F248" i="3" s="1"/>
  <c r="AB494" i="3"/>
  <c r="D85" i="3"/>
  <c r="AB187" i="3"/>
  <c r="AB240" i="3"/>
  <c r="P270" i="3"/>
  <c r="C297" i="3"/>
  <c r="AD297" i="3"/>
  <c r="D331" i="3"/>
  <c r="AD331" i="3"/>
  <c r="C412" i="3"/>
  <c r="C413" i="3"/>
  <c r="A114" i="4"/>
  <c r="A145" i="4"/>
  <c r="A332" i="4"/>
  <c r="E408" i="3"/>
  <c r="F408" i="3" s="1"/>
  <c r="R322" i="3"/>
  <c r="X50" i="3"/>
  <c r="Y50" i="3" s="1"/>
  <c r="AD158" i="3"/>
  <c r="C135" i="3"/>
  <c r="AD135" i="3"/>
  <c r="D137" i="3"/>
  <c r="C158" i="3"/>
  <c r="C178" i="3"/>
  <c r="AD178" i="3"/>
  <c r="D185" i="3"/>
  <c r="AB186" i="3"/>
  <c r="C241" i="3"/>
  <c r="AD241" i="3"/>
  <c r="C283" i="3"/>
  <c r="AD283" i="3"/>
  <c r="C290" i="3"/>
  <c r="D415" i="3"/>
  <c r="AD415" i="3"/>
  <c r="AB416" i="3"/>
  <c r="C485" i="3"/>
  <c r="AD485" i="3"/>
  <c r="X387" i="3"/>
  <c r="Y387" i="3" s="1"/>
  <c r="R331" i="3"/>
  <c r="R255" i="3"/>
  <c r="AD151" i="3"/>
  <c r="AD192" i="3"/>
  <c r="AD324" i="3"/>
  <c r="D297" i="3"/>
  <c r="D135" i="3"/>
  <c r="C171" i="3"/>
  <c r="C176" i="3"/>
  <c r="C324" i="3"/>
  <c r="AD380" i="3"/>
  <c r="A451" i="4"/>
  <c r="E464" i="3"/>
  <c r="F464" i="3" s="1"/>
  <c r="E387" i="3"/>
  <c r="F387" i="3" s="1"/>
  <c r="X43" i="3"/>
  <c r="Y43" i="3" s="1"/>
  <c r="AB71" i="3"/>
  <c r="AB101" i="3"/>
  <c r="AB123" i="3"/>
  <c r="C151" i="3"/>
  <c r="D171" i="3"/>
  <c r="D176" i="3"/>
  <c r="AD182" i="3"/>
  <c r="D189" i="3"/>
  <c r="C190" i="3"/>
  <c r="AD190" i="3"/>
  <c r="D192" i="3"/>
  <c r="C322" i="3"/>
  <c r="AD322" i="3"/>
  <c r="D380" i="3"/>
  <c r="C464" i="3"/>
  <c r="AD464" i="3"/>
  <c r="AB465" i="3"/>
  <c r="A152" i="4"/>
  <c r="A346" i="4"/>
  <c r="X498" i="3"/>
  <c r="Y498" i="3" s="1"/>
  <c r="E331" i="3"/>
  <c r="F331" i="3" s="1"/>
  <c r="C182" i="3"/>
  <c r="C317" i="3"/>
  <c r="AD317" i="3"/>
  <c r="D464" i="3"/>
  <c r="R478" i="3"/>
  <c r="R422" i="3"/>
  <c r="R373" i="3"/>
  <c r="R283" i="3"/>
  <c r="AD290" i="3"/>
  <c r="AD171" i="3"/>
  <c r="D241" i="3"/>
  <c r="C220" i="3"/>
  <c r="AD220" i="3"/>
  <c r="C234" i="3"/>
  <c r="AD234" i="3"/>
  <c r="D317" i="3"/>
  <c r="C478" i="3"/>
  <c r="AD478" i="3"/>
  <c r="A305" i="4"/>
  <c r="A353" i="4"/>
  <c r="A388" i="4"/>
  <c r="A493" i="4"/>
  <c r="X478" i="3"/>
  <c r="Y478" i="3" s="1"/>
  <c r="R310" i="3"/>
  <c r="X283" i="3"/>
  <c r="Y283" i="3" s="1"/>
  <c r="R176" i="3"/>
  <c r="C123" i="3"/>
  <c r="C373" i="3"/>
  <c r="D478" i="3"/>
  <c r="C499" i="3"/>
  <c r="AD499" i="3"/>
  <c r="A193" i="4"/>
  <c r="E478" i="3"/>
  <c r="F478" i="3" s="1"/>
  <c r="E283" i="3"/>
  <c r="F283" i="3" s="1"/>
  <c r="A180" i="4"/>
  <c r="AD176" i="3"/>
  <c r="C192" i="3"/>
  <c r="D485" i="3"/>
  <c r="AD123" i="3"/>
  <c r="C121" i="3"/>
  <c r="AD121" i="3"/>
  <c r="D220" i="3"/>
  <c r="D234" i="3"/>
  <c r="C206" i="3"/>
  <c r="C213" i="3"/>
  <c r="AD213" i="3"/>
  <c r="C310" i="3"/>
  <c r="C387" i="3"/>
  <c r="AD387" i="3"/>
  <c r="C436" i="3"/>
  <c r="A72" i="4"/>
  <c r="A402" i="4"/>
  <c r="R477" i="3"/>
  <c r="R317" i="3"/>
  <c r="R290" i="3"/>
  <c r="C133" i="4"/>
  <c r="D133" i="4"/>
  <c r="R133" i="4" s="1"/>
  <c r="L133" i="4"/>
  <c r="K133" i="4"/>
  <c r="AD78" i="3"/>
  <c r="D127" i="3"/>
  <c r="C58" i="3"/>
  <c r="AD58" i="3"/>
  <c r="D64" i="3"/>
  <c r="C65" i="3"/>
  <c r="AD65" i="3"/>
  <c r="C71" i="3"/>
  <c r="AD71" i="3"/>
  <c r="D78" i="3"/>
  <c r="C134" i="3"/>
  <c r="AD134" i="3"/>
  <c r="C144" i="3"/>
  <c r="AD144" i="3"/>
  <c r="D154" i="3"/>
  <c r="C155" i="3"/>
  <c r="AD155" i="3"/>
  <c r="D168" i="3"/>
  <c r="D173" i="3"/>
  <c r="AD173" i="3"/>
  <c r="P195" i="3"/>
  <c r="C238" i="3"/>
  <c r="C262" i="3"/>
  <c r="C276" i="3"/>
  <c r="AD276" i="3"/>
  <c r="P395" i="3"/>
  <c r="AD461" i="3"/>
  <c r="C466" i="3"/>
  <c r="A65" i="4"/>
  <c r="A105" i="4"/>
  <c r="A126" i="4"/>
  <c r="A251" i="4"/>
  <c r="A284" i="4"/>
  <c r="A462" i="4"/>
  <c r="A488" i="4"/>
  <c r="R473" i="3"/>
  <c r="R431" i="3"/>
  <c r="R389" i="3"/>
  <c r="R319" i="3"/>
  <c r="E243" i="3"/>
  <c r="F243" i="3" s="1"/>
  <c r="R99" i="3"/>
  <c r="R83" i="3"/>
  <c r="E50" i="3"/>
  <c r="F50" i="3" s="1"/>
  <c r="AC478" i="3"/>
  <c r="AC234" i="3"/>
  <c r="X192" i="3"/>
  <c r="Y192" i="3" s="1"/>
  <c r="AD168" i="3"/>
  <c r="D203" i="3"/>
  <c r="E120" i="3"/>
  <c r="F120" i="3" s="1"/>
  <c r="E92" i="3"/>
  <c r="F92" i="3" s="1"/>
  <c r="D58" i="3"/>
  <c r="D65" i="3"/>
  <c r="D71" i="3"/>
  <c r="D134" i="3"/>
  <c r="D144" i="3"/>
  <c r="C175" i="3"/>
  <c r="AD175" i="3"/>
  <c r="C210" i="3"/>
  <c r="AD210" i="3"/>
  <c r="D238" i="3"/>
  <c r="AD238" i="3"/>
  <c r="C243" i="3"/>
  <c r="D262" i="3"/>
  <c r="AD262" i="3"/>
  <c r="C269" i="3"/>
  <c r="AD269" i="3"/>
  <c r="D276" i="3"/>
  <c r="AD384" i="3"/>
  <c r="C461" i="3"/>
  <c r="D466" i="3"/>
  <c r="AD466" i="3"/>
  <c r="A142" i="4"/>
  <c r="A397" i="4"/>
  <c r="E466" i="3"/>
  <c r="F466" i="3" s="1"/>
  <c r="X431" i="3"/>
  <c r="Y431" i="3" s="1"/>
  <c r="R396" i="3"/>
  <c r="X389" i="3"/>
  <c r="Y389" i="3" s="1"/>
  <c r="R144" i="3"/>
  <c r="X99" i="3"/>
  <c r="Y99" i="3" s="1"/>
  <c r="X83" i="3"/>
  <c r="Y83" i="3" s="1"/>
  <c r="E57" i="3"/>
  <c r="F57" i="3" s="1"/>
  <c r="C78" i="3"/>
  <c r="X58" i="3"/>
  <c r="Y58" i="3" s="1"/>
  <c r="C90" i="3"/>
  <c r="AD90" i="3"/>
  <c r="C161" i="3"/>
  <c r="D243" i="3"/>
  <c r="AD243" i="3"/>
  <c r="C272" i="3"/>
  <c r="AD272" i="3"/>
  <c r="C382" i="3"/>
  <c r="AD382" i="3"/>
  <c r="C384" i="3"/>
  <c r="AD433" i="3"/>
  <c r="C438" i="3"/>
  <c r="AD438" i="3"/>
  <c r="C459" i="3"/>
  <c r="AD459" i="3"/>
  <c r="A98" i="4"/>
  <c r="A107" i="4"/>
  <c r="A128" i="4"/>
  <c r="A230" i="4"/>
  <c r="A253" i="4"/>
  <c r="A287" i="4"/>
  <c r="A432" i="4"/>
  <c r="E473" i="3"/>
  <c r="F473" i="3" s="1"/>
  <c r="R438" i="3"/>
  <c r="E431" i="3"/>
  <c r="F431" i="3" s="1"/>
  <c r="E389" i="3"/>
  <c r="F389" i="3" s="1"/>
  <c r="R368" i="3"/>
  <c r="R161" i="3"/>
  <c r="X144" i="3"/>
  <c r="Y144" i="3" s="1"/>
  <c r="E99" i="3"/>
  <c r="F99" i="3" s="1"/>
  <c r="R90" i="3"/>
  <c r="E83" i="3"/>
  <c r="F83" i="3" s="1"/>
  <c r="AC414" i="3"/>
  <c r="R301" i="3"/>
  <c r="C83" i="3"/>
  <c r="AD83" i="3"/>
  <c r="D90" i="3"/>
  <c r="C139" i="3"/>
  <c r="D161" i="3"/>
  <c r="AD161" i="3"/>
  <c r="C215" i="3"/>
  <c r="AD215" i="3"/>
  <c r="C255" i="3"/>
  <c r="AD255" i="3"/>
  <c r="AB264" i="3"/>
  <c r="C273" i="3"/>
  <c r="AD273" i="3"/>
  <c r="D382" i="3"/>
  <c r="C410" i="3"/>
  <c r="D433" i="3"/>
  <c r="D438" i="3"/>
  <c r="C452" i="3"/>
  <c r="AD452" i="3"/>
  <c r="C494" i="3"/>
  <c r="AD494" i="3"/>
  <c r="A86" i="4"/>
  <c r="A434" i="4"/>
  <c r="A469" i="4"/>
  <c r="X438" i="3"/>
  <c r="Y438" i="3" s="1"/>
  <c r="E396" i="3"/>
  <c r="F396" i="3" s="1"/>
  <c r="X368" i="3"/>
  <c r="Y368" i="3" s="1"/>
  <c r="R248" i="3"/>
  <c r="X161" i="3"/>
  <c r="Y161" i="3" s="1"/>
  <c r="E144" i="3"/>
  <c r="F144" i="3" s="1"/>
  <c r="D231" i="3"/>
  <c r="A80" i="4"/>
  <c r="D83" i="3"/>
  <c r="C104" i="3"/>
  <c r="C111" i="3"/>
  <c r="AD111" i="3"/>
  <c r="C118" i="3"/>
  <c r="AD118" i="3"/>
  <c r="AB119" i="3"/>
  <c r="D139" i="3"/>
  <c r="AD139" i="3"/>
  <c r="C180" i="3"/>
  <c r="AD180" i="3"/>
  <c r="AB182" i="3"/>
  <c r="D215" i="3"/>
  <c r="C251" i="3"/>
  <c r="AD251" i="3"/>
  <c r="C258" i="3"/>
  <c r="AD258" i="3"/>
  <c r="D273" i="3"/>
  <c r="C354" i="3"/>
  <c r="AB375" i="3"/>
  <c r="D410" i="3"/>
  <c r="AD410" i="3"/>
  <c r="C431" i="3"/>
  <c r="AD431" i="3"/>
  <c r="D452" i="3"/>
  <c r="A100" i="4"/>
  <c r="A112" i="4"/>
  <c r="A147" i="4"/>
  <c r="A166" i="4"/>
  <c r="A188" i="4"/>
  <c r="A209" i="4"/>
  <c r="A298" i="4"/>
  <c r="A334" i="4"/>
  <c r="A404" i="4"/>
  <c r="A439" i="4"/>
  <c r="E438" i="3"/>
  <c r="F438" i="3" s="1"/>
  <c r="E368" i="3"/>
  <c r="F368" i="3" s="1"/>
  <c r="X248" i="3"/>
  <c r="Y248" i="3" s="1"/>
  <c r="E194" i="3"/>
  <c r="F194" i="3" s="1"/>
  <c r="E161" i="3"/>
  <c r="F161" i="3" s="1"/>
  <c r="R151" i="3"/>
  <c r="R273" i="3"/>
  <c r="R182" i="3"/>
  <c r="C43" i="3"/>
  <c r="C99" i="3"/>
  <c r="AD99" i="3"/>
  <c r="D106" i="3"/>
  <c r="D120" i="3"/>
  <c r="AD120" i="3"/>
  <c r="AB130" i="3"/>
  <c r="C194" i="3"/>
  <c r="AD194" i="3"/>
  <c r="C224" i="3"/>
  <c r="AD224" i="3"/>
  <c r="D290" i="3"/>
  <c r="AB325" i="3"/>
  <c r="D361" i="3"/>
  <c r="AD363" i="3"/>
  <c r="D368" i="3"/>
  <c r="AD368" i="3"/>
  <c r="C403" i="3"/>
  <c r="AD403" i="3"/>
  <c r="C424" i="3"/>
  <c r="A73" i="4"/>
  <c r="X410" i="3"/>
  <c r="Y410" i="3" s="1"/>
  <c r="R304" i="3"/>
  <c r="X166" i="3"/>
  <c r="Y166" i="3" s="1"/>
  <c r="X140" i="3"/>
  <c r="Y140" i="3" s="1"/>
  <c r="X132" i="3"/>
  <c r="Y132" i="3" s="1"/>
  <c r="R104" i="3"/>
  <c r="AC313" i="3"/>
  <c r="AD252" i="3"/>
  <c r="P437" i="3"/>
  <c r="X70" i="3"/>
  <c r="Y70" i="3" s="1"/>
  <c r="D43" i="3"/>
  <c r="AD43" i="3"/>
  <c r="C50" i="3"/>
  <c r="D99" i="3"/>
  <c r="C201" i="3"/>
  <c r="D224" i="3"/>
  <c r="C286" i="3"/>
  <c r="AD286" i="3"/>
  <c r="C301" i="3"/>
  <c r="AD301" i="3"/>
  <c r="C304" i="3"/>
  <c r="AD304" i="3"/>
  <c r="C312" i="3"/>
  <c r="C321" i="3"/>
  <c r="AD321" i="3"/>
  <c r="D363" i="3"/>
  <c r="D424" i="3"/>
  <c r="AD424" i="3"/>
  <c r="C445" i="3"/>
  <c r="C480" i="3"/>
  <c r="A91" i="4"/>
  <c r="E410" i="3"/>
  <c r="F410" i="3" s="1"/>
  <c r="X304" i="3"/>
  <c r="Y304" i="3" s="1"/>
  <c r="E290" i="3"/>
  <c r="F290" i="3" s="1"/>
  <c r="E182" i="3"/>
  <c r="F182" i="3" s="1"/>
  <c r="E132" i="3"/>
  <c r="F132" i="3" s="1"/>
  <c r="C106" i="3"/>
  <c r="AD113" i="3"/>
  <c r="C120" i="3"/>
  <c r="AD44" i="3"/>
  <c r="P92" i="3"/>
  <c r="AD196" i="3"/>
  <c r="C342" i="3"/>
  <c r="C398" i="3"/>
  <c r="A135" i="4"/>
  <c r="E363" i="3"/>
  <c r="F363" i="3" s="1"/>
  <c r="R262" i="3"/>
  <c r="R165" i="3"/>
  <c r="R113" i="3"/>
  <c r="R43" i="3"/>
  <c r="D44" i="3"/>
  <c r="C51" i="3"/>
  <c r="AD51" i="3"/>
  <c r="C76" i="3"/>
  <c r="AD76" i="3"/>
  <c r="P97" i="3"/>
  <c r="C132" i="3"/>
  <c r="D196" i="3"/>
  <c r="D229" i="3"/>
  <c r="C326" i="3"/>
  <c r="AD326" i="3"/>
  <c r="C333" i="3"/>
  <c r="C340" i="3"/>
  <c r="AD340" i="3"/>
  <c r="D342" i="3"/>
  <c r="D396" i="3"/>
  <c r="AD396" i="3"/>
  <c r="D398" i="3"/>
  <c r="C417" i="3"/>
  <c r="AD417" i="3"/>
  <c r="D473" i="3"/>
  <c r="AD473" i="3"/>
  <c r="A58" i="4"/>
  <c r="A79" i="4"/>
  <c r="A176" i="4"/>
  <c r="A316" i="4"/>
  <c r="A348" i="4"/>
  <c r="A413" i="4"/>
  <c r="R382" i="3"/>
  <c r="E340" i="3"/>
  <c r="F340" i="3" s="1"/>
  <c r="E189" i="3"/>
  <c r="F189" i="3" s="1"/>
  <c r="X173" i="3"/>
  <c r="Y173" i="3" s="1"/>
  <c r="X165" i="3"/>
  <c r="Y165" i="3" s="1"/>
  <c r="R120" i="3"/>
  <c r="X113" i="3"/>
  <c r="Y113" i="3" s="1"/>
  <c r="R92" i="3"/>
  <c r="X85" i="3"/>
  <c r="Y85" i="3" s="1"/>
  <c r="AC48" i="3"/>
  <c r="D252" i="3"/>
  <c r="AB404" i="3"/>
  <c r="AD106" i="3"/>
  <c r="D113" i="3"/>
  <c r="C44" i="3"/>
  <c r="E304" i="3"/>
  <c r="F304" i="3" s="1"/>
  <c r="R85" i="3"/>
  <c r="C127" i="3"/>
  <c r="D132" i="3"/>
  <c r="AD132" i="3"/>
  <c r="C165" i="3"/>
  <c r="C203" i="3"/>
  <c r="C208" i="3"/>
  <c r="C231" i="3"/>
  <c r="AD231" i="3"/>
  <c r="C236" i="3"/>
  <c r="AD236" i="3"/>
  <c r="C248" i="3"/>
  <c r="D326" i="3"/>
  <c r="D333" i="3"/>
  <c r="AD333" i="3"/>
  <c r="C389" i="3"/>
  <c r="AD389" i="3"/>
  <c r="A159" i="4"/>
  <c r="A277" i="4"/>
  <c r="A319" i="4"/>
  <c r="A425" i="4"/>
  <c r="X382" i="3"/>
  <c r="Y382" i="3" s="1"/>
  <c r="E262" i="3"/>
  <c r="F262" i="3" s="1"/>
  <c r="R243" i="3"/>
  <c r="E173" i="3"/>
  <c r="F173" i="3" s="1"/>
  <c r="E165" i="3"/>
  <c r="F165" i="3" s="1"/>
  <c r="E139" i="3"/>
  <c r="F139" i="3" s="1"/>
  <c r="X120" i="3"/>
  <c r="Y120" i="3" s="1"/>
  <c r="E113" i="3"/>
  <c r="F113" i="3" s="1"/>
  <c r="E85" i="3"/>
  <c r="F85" i="3" s="1"/>
  <c r="R58" i="3"/>
  <c r="R50" i="3"/>
  <c r="E43" i="3"/>
  <c r="F43" i="3" s="1"/>
  <c r="AC395" i="3"/>
  <c r="Q214" i="4"/>
  <c r="V214" i="4" s="1"/>
  <c r="M214" i="4"/>
  <c r="AD330" i="3"/>
  <c r="C330" i="3"/>
  <c r="M282" i="3"/>
  <c r="X282" i="3" s="1"/>
  <c r="Y282" i="3" s="1"/>
  <c r="E282" i="3"/>
  <c r="F282" i="3" s="1"/>
  <c r="M150" i="3"/>
  <c r="X150" i="3" s="1"/>
  <c r="Y150" i="3" s="1"/>
  <c r="AD150" i="3"/>
  <c r="C150" i="3"/>
  <c r="D150" i="3"/>
  <c r="C88" i="3"/>
  <c r="D455" i="3"/>
  <c r="AD455" i="3"/>
  <c r="C455" i="3"/>
  <c r="R455" i="3"/>
  <c r="M406" i="3"/>
  <c r="AD406" i="3"/>
  <c r="D406" i="3"/>
  <c r="E406" i="3"/>
  <c r="F406" i="3" s="1"/>
  <c r="C406" i="3"/>
  <c r="A421" i="4"/>
  <c r="R406" i="3"/>
  <c r="M288" i="3"/>
  <c r="X288" i="3" s="1"/>
  <c r="Y288" i="3" s="1"/>
  <c r="AD288" i="3"/>
  <c r="D288" i="3"/>
  <c r="E288" i="3"/>
  <c r="F288" i="3" s="1"/>
  <c r="A303" i="4"/>
  <c r="C288" i="3"/>
  <c r="C45" i="3"/>
  <c r="AB80" i="3"/>
  <c r="C281" i="3"/>
  <c r="E383" i="3"/>
  <c r="F383" i="3" s="1"/>
  <c r="D316" i="3"/>
  <c r="AD316" i="3"/>
  <c r="C316" i="3"/>
  <c r="A331" i="4"/>
  <c r="M268" i="3"/>
  <c r="X268" i="3" s="1"/>
  <c r="Y268" i="3" s="1"/>
  <c r="R268" i="3"/>
  <c r="C268" i="3"/>
  <c r="A283" i="4"/>
  <c r="AD268" i="3"/>
  <c r="D268" i="3"/>
  <c r="D164" i="3"/>
  <c r="A179" i="4"/>
  <c r="AD164" i="3"/>
  <c r="C164" i="3"/>
  <c r="AB284" i="3"/>
  <c r="R434" i="3"/>
  <c r="E434" i="3"/>
  <c r="F434" i="3" s="1"/>
  <c r="AD413" i="3"/>
  <c r="R288" i="3"/>
  <c r="D489" i="3"/>
  <c r="AD489" i="3"/>
  <c r="C489" i="3"/>
  <c r="A504" i="4"/>
  <c r="A372" i="4"/>
  <c r="D357" i="3"/>
  <c r="M350" i="3"/>
  <c r="P350" i="3" s="1"/>
  <c r="E350" i="3"/>
  <c r="F350" i="3" s="1"/>
  <c r="R350" i="3"/>
  <c r="AD350" i="3"/>
  <c r="D350" i="3"/>
  <c r="C350" i="3"/>
  <c r="R343" i="3"/>
  <c r="E343" i="3"/>
  <c r="F343" i="3" s="1"/>
  <c r="A358" i="4"/>
  <c r="AD329" i="3"/>
  <c r="D329" i="3"/>
  <c r="C329" i="3"/>
  <c r="E329" i="3"/>
  <c r="F329" i="3" s="1"/>
  <c r="M315" i="3"/>
  <c r="AD315" i="3"/>
  <c r="D315" i="3"/>
  <c r="C315" i="3"/>
  <c r="E315" i="3"/>
  <c r="F315" i="3" s="1"/>
  <c r="A330" i="4"/>
  <c r="R315" i="3"/>
  <c r="M45" i="3"/>
  <c r="P45" i="3" s="1"/>
  <c r="A60" i="4"/>
  <c r="AB272" i="3"/>
  <c r="D323" i="3"/>
  <c r="C364" i="3"/>
  <c r="AD364" i="3"/>
  <c r="D378" i="3"/>
  <c r="AD378" i="3"/>
  <c r="C397" i="3"/>
  <c r="AD397" i="3"/>
  <c r="AD476" i="3"/>
  <c r="R45" i="3"/>
  <c r="A476" i="4"/>
  <c r="D461" i="3"/>
  <c r="M454" i="3"/>
  <c r="P454" i="3" s="1"/>
  <c r="AD454" i="3"/>
  <c r="D454" i="3"/>
  <c r="C454" i="3"/>
  <c r="M447" i="3"/>
  <c r="X447" i="3" s="1"/>
  <c r="Y447" i="3" s="1"/>
  <c r="R447" i="3"/>
  <c r="D447" i="3"/>
  <c r="AD447" i="3"/>
  <c r="C447" i="3"/>
  <c r="M440" i="3"/>
  <c r="X440" i="3" s="1"/>
  <c r="Y440" i="3" s="1"/>
  <c r="E440" i="3"/>
  <c r="F440" i="3" s="1"/>
  <c r="R440" i="3"/>
  <c r="A455" i="4"/>
  <c r="D440" i="3"/>
  <c r="AD440" i="3"/>
  <c r="C440" i="3"/>
  <c r="M433" i="3"/>
  <c r="P433" i="3" s="1"/>
  <c r="E433" i="3"/>
  <c r="F433" i="3" s="1"/>
  <c r="R433" i="3"/>
  <c r="C433" i="3"/>
  <c r="M426" i="3"/>
  <c r="AC426" i="3" s="1"/>
  <c r="D426" i="3"/>
  <c r="AD426" i="3"/>
  <c r="C426" i="3"/>
  <c r="A441" i="4"/>
  <c r="M419" i="3"/>
  <c r="AC419" i="3" s="1"/>
  <c r="R419" i="3"/>
  <c r="AD419" i="3"/>
  <c r="C419" i="3"/>
  <c r="D419" i="3"/>
  <c r="M412" i="3"/>
  <c r="A427" i="4"/>
  <c r="R412" i="3"/>
  <c r="E412" i="3"/>
  <c r="F412" i="3" s="1"/>
  <c r="AD405" i="3"/>
  <c r="C405" i="3"/>
  <c r="D405" i="3"/>
  <c r="M398" i="3"/>
  <c r="E398" i="3"/>
  <c r="F398" i="3" s="1"/>
  <c r="R398" i="3"/>
  <c r="D391" i="3"/>
  <c r="E391" i="3"/>
  <c r="F391" i="3" s="1"/>
  <c r="AD391" i="3"/>
  <c r="A406" i="4"/>
  <c r="C391" i="3"/>
  <c r="AD377" i="3"/>
  <c r="C377" i="3"/>
  <c r="R370" i="3"/>
  <c r="D370" i="3"/>
  <c r="AD370" i="3"/>
  <c r="C370" i="3"/>
  <c r="M301" i="3"/>
  <c r="E301" i="3"/>
  <c r="F301" i="3" s="1"/>
  <c r="M294" i="3"/>
  <c r="AC294" i="3" s="1"/>
  <c r="D294" i="3"/>
  <c r="AD294" i="3"/>
  <c r="C294" i="3"/>
  <c r="A309" i="4"/>
  <c r="E294" i="3"/>
  <c r="F294" i="3" s="1"/>
  <c r="R294" i="3"/>
  <c r="M232" i="3"/>
  <c r="A247" i="4"/>
  <c r="D232" i="3"/>
  <c r="AD232" i="3"/>
  <c r="C232" i="3"/>
  <c r="D218" i="3"/>
  <c r="AD218" i="3"/>
  <c r="C218" i="3"/>
  <c r="AD204" i="3"/>
  <c r="C204" i="3"/>
  <c r="D204" i="3"/>
  <c r="D197" i="3"/>
  <c r="AD197" i="3"/>
  <c r="C197" i="3"/>
  <c r="E183" i="3"/>
  <c r="F183" i="3" s="1"/>
  <c r="C183" i="3"/>
  <c r="AD183" i="3"/>
  <c r="D183" i="3"/>
  <c r="AD169" i="3"/>
  <c r="C169" i="3"/>
  <c r="D169" i="3"/>
  <c r="A184" i="4"/>
  <c r="D128" i="3"/>
  <c r="AD128" i="3"/>
  <c r="C128" i="3"/>
  <c r="A136" i="4"/>
  <c r="R121" i="3"/>
  <c r="A129" i="4"/>
  <c r="AD114" i="3"/>
  <c r="C114" i="3"/>
  <c r="D114" i="3"/>
  <c r="AD107" i="3"/>
  <c r="C107" i="3"/>
  <c r="R100" i="3"/>
  <c r="D100" i="3"/>
  <c r="AD100" i="3"/>
  <c r="C100" i="3"/>
  <c r="M86" i="3"/>
  <c r="X86" i="3" s="1"/>
  <c r="Y86" i="3" s="1"/>
  <c r="E86" i="3"/>
  <c r="F86" i="3" s="1"/>
  <c r="R86" i="3"/>
  <c r="A101" i="4"/>
  <c r="AD86" i="3"/>
  <c r="D86" i="3"/>
  <c r="C86" i="3"/>
  <c r="M79" i="3"/>
  <c r="AC79" i="3" s="1"/>
  <c r="R79" i="3"/>
  <c r="E79" i="3"/>
  <c r="F79" i="3" s="1"/>
  <c r="M72" i="3"/>
  <c r="E72" i="3"/>
  <c r="F72" i="3" s="1"/>
  <c r="R72" i="3"/>
  <c r="AD72" i="3"/>
  <c r="D72" i="3"/>
  <c r="A87" i="4"/>
  <c r="C72" i="3"/>
  <c r="K160" i="4"/>
  <c r="H160" i="4"/>
  <c r="D160" i="4"/>
  <c r="R160" i="4" s="1"/>
  <c r="M160" i="4"/>
  <c r="L160" i="4"/>
  <c r="C160" i="4"/>
  <c r="Q160" i="4"/>
  <c r="M351" i="3"/>
  <c r="X351" i="3" s="1"/>
  <c r="Y351" i="3" s="1"/>
  <c r="AD351" i="3"/>
  <c r="D351" i="3"/>
  <c r="C351" i="3"/>
  <c r="E351" i="3"/>
  <c r="F351" i="3" s="1"/>
  <c r="R351" i="3"/>
  <c r="M254" i="3"/>
  <c r="E254" i="3"/>
  <c r="F254" i="3" s="1"/>
  <c r="R254" i="3"/>
  <c r="C254" i="3"/>
  <c r="E462" i="3"/>
  <c r="F462" i="3" s="1"/>
  <c r="A477" i="4"/>
  <c r="D392" i="3"/>
  <c r="AD392" i="3"/>
  <c r="C392" i="3"/>
  <c r="A407" i="4"/>
  <c r="M240" i="3"/>
  <c r="P240" i="3" s="1"/>
  <c r="C240" i="3"/>
  <c r="R240" i="3"/>
  <c r="A255" i="4"/>
  <c r="E240" i="3"/>
  <c r="F240" i="3" s="1"/>
  <c r="AD240" i="3"/>
  <c r="D240" i="3"/>
  <c r="AD323" i="3"/>
  <c r="D413" i="3"/>
  <c r="A351" i="4"/>
  <c r="D336" i="3"/>
  <c r="AD336" i="3"/>
  <c r="C336" i="3"/>
  <c r="D149" i="3"/>
  <c r="AD149" i="3"/>
  <c r="C149" i="3"/>
  <c r="A74" i="4"/>
  <c r="C59" i="3"/>
  <c r="M52" i="3"/>
  <c r="D52" i="3"/>
  <c r="D38" i="3"/>
  <c r="AD38" i="3"/>
  <c r="C38" i="3"/>
  <c r="AD59" i="3"/>
  <c r="AB69" i="3"/>
  <c r="AB230" i="3"/>
  <c r="AB275" i="3"/>
  <c r="D330" i="3"/>
  <c r="D397" i="3"/>
  <c r="D476" i="3"/>
  <c r="A345" i="4"/>
  <c r="E53" i="3"/>
  <c r="F53" i="3" s="1"/>
  <c r="A378" i="4"/>
  <c r="R363" i="3"/>
  <c r="C363" i="3"/>
  <c r="M356" i="3"/>
  <c r="R356" i="3"/>
  <c r="A371" i="4"/>
  <c r="R349" i="3"/>
  <c r="D349" i="3"/>
  <c r="AD349" i="3"/>
  <c r="C349" i="3"/>
  <c r="M342" i="3"/>
  <c r="A357" i="4"/>
  <c r="E342" i="3"/>
  <c r="F342" i="3" s="1"/>
  <c r="R342" i="3"/>
  <c r="M335" i="3"/>
  <c r="X335" i="3" s="1"/>
  <c r="Y335" i="3" s="1"/>
  <c r="E335" i="3"/>
  <c r="F335" i="3" s="1"/>
  <c r="R335" i="3"/>
  <c r="A350" i="4"/>
  <c r="D335" i="3"/>
  <c r="AD335" i="3"/>
  <c r="C335" i="3"/>
  <c r="M328" i="3"/>
  <c r="X328" i="3" s="1"/>
  <c r="Y328" i="3" s="1"/>
  <c r="AD328" i="3"/>
  <c r="E328" i="3"/>
  <c r="F328" i="3" s="1"/>
  <c r="D328" i="3"/>
  <c r="C328" i="3"/>
  <c r="R328" i="3"/>
  <c r="M321" i="3"/>
  <c r="A336" i="4"/>
  <c r="E321" i="3"/>
  <c r="F321" i="3" s="1"/>
  <c r="R321" i="3"/>
  <c r="D314" i="3"/>
  <c r="R314" i="3"/>
  <c r="AD314" i="3"/>
  <c r="C314" i="3"/>
  <c r="C307" i="3"/>
  <c r="E307" i="3"/>
  <c r="F307" i="3" s="1"/>
  <c r="R307" i="3"/>
  <c r="AD307" i="3"/>
  <c r="D307" i="3"/>
  <c r="R280" i="3"/>
  <c r="AD280" i="3"/>
  <c r="C280" i="3"/>
  <c r="C266" i="3"/>
  <c r="AD266" i="3"/>
  <c r="D266" i="3"/>
  <c r="R259" i="3"/>
  <c r="D259" i="3"/>
  <c r="AD259" i="3"/>
  <c r="C259" i="3"/>
  <c r="A260" i="4"/>
  <c r="D245" i="3"/>
  <c r="AD245" i="3"/>
  <c r="C245" i="3"/>
  <c r="D162" i="3"/>
  <c r="AD162" i="3"/>
  <c r="C162" i="3"/>
  <c r="M148" i="3"/>
  <c r="P148" i="3" s="1"/>
  <c r="D148" i="3"/>
  <c r="AD148" i="3"/>
  <c r="C148" i="3"/>
  <c r="D141" i="3"/>
  <c r="AD141" i="3"/>
  <c r="C141" i="3"/>
  <c r="A373" i="4"/>
  <c r="D358" i="3"/>
  <c r="AD358" i="3"/>
  <c r="C358" i="3"/>
  <c r="D275" i="3"/>
  <c r="A290" i="4"/>
  <c r="M157" i="3"/>
  <c r="P157" i="3" s="1"/>
  <c r="A172" i="4"/>
  <c r="R60" i="3"/>
  <c r="D60" i="3"/>
  <c r="AD60" i="3"/>
  <c r="C60" i="3"/>
  <c r="D448" i="3"/>
  <c r="AD448" i="3"/>
  <c r="C448" i="3"/>
  <c r="M385" i="3"/>
  <c r="P385" i="3" s="1"/>
  <c r="E385" i="3"/>
  <c r="F385" i="3" s="1"/>
  <c r="R385" i="3"/>
  <c r="AD385" i="3"/>
  <c r="D385" i="3"/>
  <c r="C385" i="3"/>
  <c r="A400" i="4"/>
  <c r="M295" i="3"/>
  <c r="AD295" i="3"/>
  <c r="C295" i="3"/>
  <c r="A310" i="4"/>
  <c r="D295" i="3"/>
  <c r="C323" i="3"/>
  <c r="AD432" i="3"/>
  <c r="D432" i="3"/>
  <c r="C432" i="3"/>
  <c r="C66" i="3"/>
  <c r="AD66" i="3"/>
  <c r="D156" i="3"/>
  <c r="C274" i="3"/>
  <c r="AD274" i="3"/>
  <c r="AD275" i="3"/>
  <c r="D383" i="3"/>
  <c r="D434" i="3"/>
  <c r="AD434" i="3"/>
  <c r="AB473" i="3"/>
  <c r="M427" i="3"/>
  <c r="P427" i="3" s="1"/>
  <c r="R427" i="3"/>
  <c r="AD427" i="3"/>
  <c r="D427" i="3"/>
  <c r="C427" i="3"/>
  <c r="E427" i="3"/>
  <c r="F427" i="3" s="1"/>
  <c r="M378" i="3"/>
  <c r="X378" i="3" s="1"/>
  <c r="Y378" i="3" s="1"/>
  <c r="E378" i="3"/>
  <c r="F378" i="3" s="1"/>
  <c r="R378" i="3"/>
  <c r="A393" i="4"/>
  <c r="M122" i="3"/>
  <c r="X122" i="3" s="1"/>
  <c r="Y122" i="3" s="1"/>
  <c r="A137" i="4"/>
  <c r="AD254" i="3"/>
  <c r="M425" i="3"/>
  <c r="AC425" i="3" s="1"/>
  <c r="A440" i="4"/>
  <c r="D274" i="3"/>
  <c r="C275" i="3"/>
  <c r="A442" i="4"/>
  <c r="T228" i="4"/>
  <c r="C228" i="4"/>
  <c r="AB90" i="3"/>
  <c r="AD420" i="3"/>
  <c r="C420" i="3"/>
  <c r="M364" i="3"/>
  <c r="E364" i="3"/>
  <c r="F364" i="3" s="1"/>
  <c r="R364" i="3"/>
  <c r="A379" i="4"/>
  <c r="D254" i="3"/>
  <c r="D420" i="3"/>
  <c r="C434" i="3"/>
  <c r="D488" i="3"/>
  <c r="AD488" i="3"/>
  <c r="C488" i="3"/>
  <c r="A496" i="4"/>
  <c r="D481" i="3"/>
  <c r="AD481" i="3"/>
  <c r="C481" i="3"/>
  <c r="D474" i="3"/>
  <c r="AD474" i="3"/>
  <c r="C474" i="3"/>
  <c r="D467" i="3"/>
  <c r="AD467" i="3"/>
  <c r="C467" i="3"/>
  <c r="M460" i="3"/>
  <c r="A475" i="4"/>
  <c r="E460" i="3"/>
  <c r="F460" i="3" s="1"/>
  <c r="D453" i="3"/>
  <c r="AD453" i="3"/>
  <c r="C453" i="3"/>
  <c r="D446" i="3"/>
  <c r="AD446" i="3"/>
  <c r="C446" i="3"/>
  <c r="D439" i="3"/>
  <c r="AD439" i="3"/>
  <c r="C439" i="3"/>
  <c r="D418" i="3"/>
  <c r="AD418" i="3"/>
  <c r="C418" i="3"/>
  <c r="M404" i="3"/>
  <c r="X404" i="3" s="1"/>
  <c r="Y404" i="3" s="1"/>
  <c r="AD404" i="3"/>
  <c r="D404" i="3"/>
  <c r="C404" i="3"/>
  <c r="A419" i="4"/>
  <c r="R404" i="3"/>
  <c r="M390" i="3"/>
  <c r="P390" i="3" s="1"/>
  <c r="R390" i="3"/>
  <c r="AD390" i="3"/>
  <c r="D390" i="3"/>
  <c r="A405" i="4"/>
  <c r="C390" i="3"/>
  <c r="M383" i="3"/>
  <c r="A398" i="4"/>
  <c r="R383" i="3"/>
  <c r="M376" i="3"/>
  <c r="X376" i="3" s="1"/>
  <c r="Y376" i="3" s="1"/>
  <c r="AD376" i="3"/>
  <c r="D376" i="3"/>
  <c r="C376" i="3"/>
  <c r="A391" i="4"/>
  <c r="R376" i="3"/>
  <c r="D94" i="3"/>
  <c r="AB179" i="3"/>
  <c r="C308" i="3"/>
  <c r="AD308" i="3"/>
  <c r="C343" i="3"/>
  <c r="C425" i="3"/>
  <c r="AD425" i="3"/>
  <c r="E268" i="3"/>
  <c r="F268" i="3" s="1"/>
  <c r="D308" i="3"/>
  <c r="C309" i="3"/>
  <c r="AD309" i="3"/>
  <c r="D343" i="3"/>
  <c r="AD343" i="3"/>
  <c r="D425" i="3"/>
  <c r="C460" i="3"/>
  <c r="R503" i="3"/>
  <c r="E376" i="3"/>
  <c r="F376" i="3" s="1"/>
  <c r="M337" i="3"/>
  <c r="X337" i="3" s="1"/>
  <c r="Y337" i="3" s="1"/>
  <c r="A352" i="4"/>
  <c r="AD337" i="3"/>
  <c r="D337" i="3"/>
  <c r="C337" i="3"/>
  <c r="E337" i="3"/>
  <c r="F337" i="3" s="1"/>
  <c r="R337" i="3"/>
  <c r="M247" i="3"/>
  <c r="P247" i="3" s="1"/>
  <c r="A262" i="4"/>
  <c r="E247" i="3"/>
  <c r="F247" i="3" s="1"/>
  <c r="R247" i="3"/>
  <c r="AD247" i="3"/>
  <c r="D247" i="3"/>
  <c r="C247" i="3"/>
  <c r="M371" i="3"/>
  <c r="E371" i="3"/>
  <c r="F371" i="3" s="1"/>
  <c r="R371" i="3"/>
  <c r="AD371" i="3"/>
  <c r="D371" i="3"/>
  <c r="C371" i="3"/>
  <c r="E302" i="3"/>
  <c r="F302" i="3" s="1"/>
  <c r="AD302" i="3"/>
  <c r="D302" i="3"/>
  <c r="AD87" i="3"/>
  <c r="C87" i="3"/>
  <c r="A88" i="4"/>
  <c r="AD73" i="3"/>
  <c r="C73" i="3"/>
  <c r="D87" i="3"/>
  <c r="AD122" i="3"/>
  <c r="C344" i="3"/>
  <c r="AD344" i="3"/>
  <c r="D460" i="3"/>
  <c r="AD460" i="3"/>
  <c r="A359" i="4"/>
  <c r="R266" i="3"/>
  <c r="M344" i="3"/>
  <c r="P344" i="3" s="1"/>
  <c r="E344" i="3"/>
  <c r="F344" i="3" s="1"/>
  <c r="A276" i="4"/>
  <c r="D261" i="3"/>
  <c r="R261" i="3"/>
  <c r="AB84" i="3"/>
  <c r="D399" i="3"/>
  <c r="AD399" i="3"/>
  <c r="C399" i="3"/>
  <c r="P41" i="3"/>
  <c r="C122" i="3"/>
  <c r="D344" i="3"/>
  <c r="A297" i="4"/>
  <c r="A449" i="4"/>
  <c r="R460" i="3"/>
  <c r="E356" i="3"/>
  <c r="F356" i="3" s="1"/>
  <c r="AB244" i="3"/>
  <c r="AB326" i="3"/>
  <c r="AB387" i="3"/>
  <c r="AB452" i="3"/>
  <c r="AB487" i="3"/>
  <c r="T133" i="4"/>
  <c r="A242" i="4"/>
  <c r="R372" i="3"/>
  <c r="X89" i="3"/>
  <c r="Y89" i="3" s="1"/>
  <c r="X244" i="3"/>
  <c r="Y244" i="3" s="1"/>
  <c r="AB374" i="3"/>
  <c r="F133" i="4"/>
  <c r="E243" i="4"/>
  <c r="A256" i="4"/>
  <c r="R365" i="3"/>
  <c r="R227" i="3"/>
  <c r="R185" i="3"/>
  <c r="AC230" i="3"/>
  <c r="AC202" i="3"/>
  <c r="P50" i="3"/>
  <c r="AB248" i="3"/>
  <c r="M121" i="4"/>
  <c r="T195" i="4"/>
  <c r="E372" i="3"/>
  <c r="F372" i="3" s="1"/>
  <c r="R241" i="3"/>
  <c r="X227" i="3"/>
  <c r="Y227" i="3" s="1"/>
  <c r="R192" i="3"/>
  <c r="AB293" i="3"/>
  <c r="AB431" i="3"/>
  <c r="AD490" i="3"/>
  <c r="L458" i="4"/>
  <c r="E365" i="3"/>
  <c r="F365" i="3" s="1"/>
  <c r="X241" i="3"/>
  <c r="Y241" i="3" s="1"/>
  <c r="R234" i="3"/>
  <c r="E227" i="3"/>
  <c r="F227" i="3" s="1"/>
  <c r="E185" i="3"/>
  <c r="F185" i="3" s="1"/>
  <c r="R137" i="3"/>
  <c r="AD497" i="3"/>
  <c r="I458" i="4"/>
  <c r="E241" i="3"/>
  <c r="F241" i="3" s="1"/>
  <c r="X234" i="3"/>
  <c r="Y234" i="3" s="1"/>
  <c r="E192" i="3"/>
  <c r="F192" i="3" s="1"/>
  <c r="R178" i="3"/>
  <c r="X137" i="3"/>
  <c r="Y137" i="3" s="1"/>
  <c r="AC270" i="3"/>
  <c r="P144" i="3"/>
  <c r="P234" i="3"/>
  <c r="AB239" i="3"/>
  <c r="J174" i="4"/>
  <c r="A311" i="4"/>
  <c r="E234" i="3"/>
  <c r="F234" i="3" s="1"/>
  <c r="X178" i="3"/>
  <c r="Y178" i="3" s="1"/>
  <c r="E171" i="3"/>
  <c r="F171" i="3" s="1"/>
  <c r="E137" i="3"/>
  <c r="F137" i="3" s="1"/>
  <c r="AB43" i="3"/>
  <c r="AB269" i="3"/>
  <c r="P387" i="3"/>
  <c r="A200" i="4"/>
  <c r="A249" i="4"/>
  <c r="E178" i="3"/>
  <c r="F178" i="3" s="1"/>
  <c r="M102" i="3"/>
  <c r="A117" i="4"/>
  <c r="D95" i="3"/>
  <c r="M495" i="3"/>
  <c r="AC495" i="3" s="1"/>
  <c r="AD495" i="3"/>
  <c r="D495" i="3"/>
  <c r="E495" i="3"/>
  <c r="F495" i="3" s="1"/>
  <c r="C495" i="3"/>
  <c r="R495" i="3"/>
  <c r="A510" i="4"/>
  <c r="AD88" i="3"/>
  <c r="AB324" i="3"/>
  <c r="AB362" i="3"/>
  <c r="M501" i="3"/>
  <c r="E501" i="3"/>
  <c r="F501" i="3" s="1"/>
  <c r="R501" i="3"/>
  <c r="AD501" i="3"/>
  <c r="D501" i="3"/>
  <c r="C501" i="3"/>
  <c r="M136" i="3"/>
  <c r="E136" i="3"/>
  <c r="F136" i="3" s="1"/>
  <c r="R136" i="3"/>
  <c r="A123" i="4"/>
  <c r="E108" i="3"/>
  <c r="F108" i="3" s="1"/>
  <c r="F116" i="4"/>
  <c r="H116" i="4"/>
  <c r="L116" i="4"/>
  <c r="K116" i="4"/>
  <c r="AD61" i="3"/>
  <c r="D122" i="3"/>
  <c r="AB124" i="3"/>
  <c r="P181" i="3"/>
  <c r="AB333" i="3"/>
  <c r="A103" i="4"/>
  <c r="R150" i="3"/>
  <c r="R102" i="3"/>
  <c r="AC273" i="3"/>
  <c r="M260" i="3"/>
  <c r="P260" i="3" s="1"/>
  <c r="A275" i="4"/>
  <c r="M163" i="3"/>
  <c r="A178" i="4"/>
  <c r="M149" i="3"/>
  <c r="AC149" i="3" s="1"/>
  <c r="E149" i="3"/>
  <c r="F149" i="3" s="1"/>
  <c r="R149" i="3"/>
  <c r="M142" i="3"/>
  <c r="AC142" i="3" s="1"/>
  <c r="A157" i="4"/>
  <c r="E142" i="3"/>
  <c r="F142" i="3" s="1"/>
  <c r="R142" i="3"/>
  <c r="A102" i="4"/>
  <c r="R87" i="3"/>
  <c r="AB54" i="3"/>
  <c r="D81" i="3"/>
  <c r="AB97" i="3"/>
  <c r="AB125" i="3"/>
  <c r="AB135" i="3"/>
  <c r="C163" i="3"/>
  <c r="AD163" i="3"/>
  <c r="AB214" i="3"/>
  <c r="AB237" i="3"/>
  <c r="P243" i="3"/>
  <c r="C260" i="3"/>
  <c r="AB260" i="3"/>
  <c r="AB313" i="3"/>
  <c r="AB334" i="3"/>
  <c r="AB347" i="3"/>
  <c r="AB363" i="3"/>
  <c r="T219" i="4"/>
  <c r="F219" i="4"/>
  <c r="G219" i="4"/>
  <c r="Q219" i="4"/>
  <c r="C219" i="4"/>
  <c r="A516" i="4"/>
  <c r="R484" i="3"/>
  <c r="R313" i="3"/>
  <c r="E95" i="3"/>
  <c r="F95" i="3" s="1"/>
  <c r="M307" i="3"/>
  <c r="X307" i="3" s="1"/>
  <c r="Y307" i="3" s="1"/>
  <c r="A322" i="4"/>
  <c r="M280" i="3"/>
  <c r="AC280" i="3" s="1"/>
  <c r="A295" i="4"/>
  <c r="E280" i="3"/>
  <c r="F280" i="3" s="1"/>
  <c r="M225" i="3"/>
  <c r="E225" i="3"/>
  <c r="F225" i="3" s="1"/>
  <c r="A240" i="4"/>
  <c r="R225" i="3"/>
  <c r="M218" i="3"/>
  <c r="AC218" i="3" s="1"/>
  <c r="E218" i="3"/>
  <c r="F218" i="3" s="1"/>
  <c r="R218" i="3"/>
  <c r="A233" i="4"/>
  <c r="M211" i="3"/>
  <c r="P211" i="3" s="1"/>
  <c r="E211" i="3"/>
  <c r="F211" i="3" s="1"/>
  <c r="A226" i="4"/>
  <c r="R211" i="3"/>
  <c r="M197" i="3"/>
  <c r="A212" i="4"/>
  <c r="E197" i="3"/>
  <c r="F197" i="3" s="1"/>
  <c r="R197" i="3"/>
  <c r="M190" i="3"/>
  <c r="X190" i="3" s="1"/>
  <c r="Y190" i="3" s="1"/>
  <c r="E190" i="3"/>
  <c r="F190" i="3" s="1"/>
  <c r="R190" i="3"/>
  <c r="M183" i="3"/>
  <c r="P183" i="3" s="1"/>
  <c r="R183" i="3"/>
  <c r="A198" i="4"/>
  <c r="M176" i="3"/>
  <c r="AC176" i="3" s="1"/>
  <c r="A191" i="4"/>
  <c r="F150" i="4"/>
  <c r="M150" i="4"/>
  <c r="M128" i="3"/>
  <c r="A143" i="4"/>
  <c r="M107" i="3"/>
  <c r="AC107" i="3" s="1"/>
  <c r="E107" i="3"/>
  <c r="F107" i="3" s="1"/>
  <c r="A122" i="4"/>
  <c r="R107" i="3"/>
  <c r="M100" i="3"/>
  <c r="E100" i="3"/>
  <c r="F100" i="3" s="1"/>
  <c r="M93" i="3"/>
  <c r="X93" i="3" s="1"/>
  <c r="Y93" i="3" s="1"/>
  <c r="A108" i="4"/>
  <c r="E93" i="3"/>
  <c r="F93" i="3" s="1"/>
  <c r="M66" i="3"/>
  <c r="P66" i="3" s="1"/>
  <c r="E66" i="3"/>
  <c r="F66" i="3" s="1"/>
  <c r="R66" i="3"/>
  <c r="A81" i="4"/>
  <c r="M59" i="3"/>
  <c r="R59" i="3"/>
  <c r="E38" i="3"/>
  <c r="F38" i="3" s="1"/>
  <c r="A53" i="4"/>
  <c r="AD39" i="3"/>
  <c r="C115" i="3"/>
  <c r="D260" i="3"/>
  <c r="AD260" i="3"/>
  <c r="M163" i="4"/>
  <c r="F163" i="4"/>
  <c r="R157" i="3"/>
  <c r="E150" i="3"/>
  <c r="F150" i="3" s="1"/>
  <c r="E102" i="3"/>
  <c r="F102" i="3" s="1"/>
  <c r="A288" i="4"/>
  <c r="E273" i="3"/>
  <c r="F273" i="3" s="1"/>
  <c r="M266" i="3"/>
  <c r="A281" i="4"/>
  <c r="M162" i="3"/>
  <c r="P162" i="3" s="1"/>
  <c r="E162" i="3"/>
  <c r="F162" i="3" s="1"/>
  <c r="R162" i="3"/>
  <c r="M155" i="3"/>
  <c r="X155" i="3" s="1"/>
  <c r="Y155" i="3" s="1"/>
  <c r="A170" i="4"/>
  <c r="E155" i="3"/>
  <c r="F155" i="3" s="1"/>
  <c r="R155" i="3"/>
  <c r="E141" i="3"/>
  <c r="F141" i="3" s="1"/>
  <c r="A156" i="4"/>
  <c r="C39" i="3"/>
  <c r="C53" i="3"/>
  <c r="AD142" i="3"/>
  <c r="AB165" i="3"/>
  <c r="A124" i="4"/>
  <c r="M348" i="3"/>
  <c r="X348" i="3" s="1"/>
  <c r="Y348" i="3" s="1"/>
  <c r="E348" i="3"/>
  <c r="F348" i="3" s="1"/>
  <c r="R348" i="3"/>
  <c r="M334" i="3"/>
  <c r="AC334" i="3" s="1"/>
  <c r="R334" i="3"/>
  <c r="A349" i="4"/>
  <c r="M327" i="3"/>
  <c r="P327" i="3" s="1"/>
  <c r="A342" i="4"/>
  <c r="M320" i="3"/>
  <c r="A335" i="4"/>
  <c r="M279" i="3"/>
  <c r="X279" i="3" s="1"/>
  <c r="Y279" i="3" s="1"/>
  <c r="A294" i="4"/>
  <c r="E279" i="3"/>
  <c r="F279" i="3" s="1"/>
  <c r="R279" i="3"/>
  <c r="M231" i="3"/>
  <c r="X231" i="3" s="1"/>
  <c r="Y231" i="3" s="1"/>
  <c r="E231" i="3"/>
  <c r="F231" i="3" s="1"/>
  <c r="R231" i="3"/>
  <c r="M224" i="3"/>
  <c r="P224" i="3" s="1"/>
  <c r="E224" i="3"/>
  <c r="F224" i="3" s="1"/>
  <c r="R224" i="3"/>
  <c r="M217" i="3"/>
  <c r="P217" i="3" s="1"/>
  <c r="E217" i="3"/>
  <c r="F217" i="3" s="1"/>
  <c r="R217" i="3"/>
  <c r="R210" i="3"/>
  <c r="E210" i="3"/>
  <c r="F210" i="3" s="1"/>
  <c r="A225" i="4"/>
  <c r="M203" i="3"/>
  <c r="P203" i="3" s="1"/>
  <c r="E203" i="3"/>
  <c r="F203" i="3" s="1"/>
  <c r="R203" i="3"/>
  <c r="A218" i="4"/>
  <c r="M196" i="3"/>
  <c r="AC196" i="3" s="1"/>
  <c r="E196" i="3"/>
  <c r="F196" i="3" s="1"/>
  <c r="A211" i="4"/>
  <c r="R196" i="3"/>
  <c r="M189" i="3"/>
  <c r="P189" i="3" s="1"/>
  <c r="R189" i="3"/>
  <c r="M182" i="3"/>
  <c r="A197" i="4"/>
  <c r="M175" i="3"/>
  <c r="X175" i="3" s="1"/>
  <c r="Y175" i="3" s="1"/>
  <c r="E175" i="3"/>
  <c r="F175" i="3" s="1"/>
  <c r="A190" i="4"/>
  <c r="R175" i="3"/>
  <c r="M168" i="3"/>
  <c r="X168" i="3" s="1"/>
  <c r="Y168" i="3" s="1"/>
  <c r="E168" i="3"/>
  <c r="F168" i="3" s="1"/>
  <c r="R168" i="3"/>
  <c r="X273" i="3"/>
  <c r="Y273" i="3" s="1"/>
  <c r="M475" i="3"/>
  <c r="X475" i="3" s="1"/>
  <c r="Y475" i="3" s="1"/>
  <c r="E475" i="3"/>
  <c r="F475" i="3" s="1"/>
  <c r="R475" i="3"/>
  <c r="M68" i="3"/>
  <c r="A83" i="4"/>
  <c r="E68" i="3"/>
  <c r="F68" i="3" s="1"/>
  <c r="R68" i="3"/>
  <c r="AD95" i="3"/>
  <c r="M88" i="3"/>
  <c r="E88" i="3"/>
  <c r="F88" i="3" s="1"/>
  <c r="M81" i="3"/>
  <c r="X81" i="3" s="1"/>
  <c r="Y81" i="3" s="1"/>
  <c r="E81" i="3"/>
  <c r="F81" i="3" s="1"/>
  <c r="R81" i="3"/>
  <c r="C61" i="3"/>
  <c r="D88" i="3"/>
  <c r="M129" i="3"/>
  <c r="X129" i="3" s="1"/>
  <c r="Y129" i="3" s="1"/>
  <c r="A144" i="4"/>
  <c r="E129" i="3"/>
  <c r="F129" i="3" s="1"/>
  <c r="R129" i="3"/>
  <c r="M115" i="3"/>
  <c r="A130" i="4"/>
  <c r="E115" i="3"/>
  <c r="F115" i="3" s="1"/>
  <c r="AB40" i="3"/>
  <c r="C81" i="3"/>
  <c r="AB213" i="3"/>
  <c r="AB343" i="3"/>
  <c r="D115" i="3"/>
  <c r="D142" i="3"/>
  <c r="AD143" i="3"/>
  <c r="D53" i="3"/>
  <c r="C116" i="3"/>
  <c r="AD116" i="3"/>
  <c r="C136" i="3"/>
  <c r="P140" i="3"/>
  <c r="AB228" i="3"/>
  <c r="AB365" i="3"/>
  <c r="P389" i="3"/>
  <c r="C475" i="3"/>
  <c r="AB475" i="3"/>
  <c r="A95" i="4"/>
  <c r="A164" i="4"/>
  <c r="A183" i="4"/>
  <c r="R163" i="3"/>
  <c r="E157" i="3"/>
  <c r="F157" i="3" s="1"/>
  <c r="R109" i="3"/>
  <c r="R423" i="3"/>
  <c r="A438" i="4"/>
  <c r="AD409" i="3"/>
  <c r="C409" i="3"/>
  <c r="M402" i="3"/>
  <c r="X402" i="3" s="1"/>
  <c r="Y402" i="3" s="1"/>
  <c r="R402" i="3"/>
  <c r="A417" i="4"/>
  <c r="C402" i="3"/>
  <c r="M292" i="3"/>
  <c r="P292" i="3" s="1"/>
  <c r="A307" i="4"/>
  <c r="E292" i="3"/>
  <c r="F292" i="3" s="1"/>
  <c r="A280" i="4"/>
  <c r="E265" i="3"/>
  <c r="F265" i="3" s="1"/>
  <c r="C108" i="3"/>
  <c r="D136" i="3"/>
  <c r="AD136" i="3"/>
  <c r="D475" i="3"/>
  <c r="AD475" i="3"/>
  <c r="A96" i="4"/>
  <c r="A165" i="4"/>
  <c r="X109" i="3"/>
  <c r="Y109" i="3" s="1"/>
  <c r="H472" i="4"/>
  <c r="D472" i="4"/>
  <c r="R472" i="4" s="1"/>
  <c r="E450" i="3"/>
  <c r="F450" i="3" s="1"/>
  <c r="D450" i="3"/>
  <c r="AD450" i="3"/>
  <c r="C450" i="3"/>
  <c r="M443" i="3"/>
  <c r="E443" i="3"/>
  <c r="F443" i="3" s="1"/>
  <c r="AD443" i="3"/>
  <c r="D443" i="3"/>
  <c r="R443" i="3"/>
  <c r="C443" i="3"/>
  <c r="M436" i="3"/>
  <c r="E436" i="3"/>
  <c r="F436" i="3" s="1"/>
  <c r="R436" i="3"/>
  <c r="E361" i="3"/>
  <c r="F361" i="3" s="1"/>
  <c r="R361" i="3"/>
  <c r="A376" i="4"/>
  <c r="M354" i="3"/>
  <c r="E354" i="3"/>
  <c r="F354" i="3" s="1"/>
  <c r="A369" i="4"/>
  <c r="R354" i="3"/>
  <c r="M340" i="3"/>
  <c r="AC340" i="3" s="1"/>
  <c r="R340" i="3"/>
  <c r="A355" i="4"/>
  <c r="M326" i="3"/>
  <c r="X326" i="3" s="1"/>
  <c r="Y326" i="3" s="1"/>
  <c r="A341" i="4"/>
  <c r="E326" i="3"/>
  <c r="F326" i="3" s="1"/>
  <c r="AC319" i="3"/>
  <c r="X319" i="3"/>
  <c r="Y319" i="3" s="1"/>
  <c r="E312" i="3"/>
  <c r="F312" i="3" s="1"/>
  <c r="R312" i="3"/>
  <c r="M468" i="3"/>
  <c r="E468" i="3"/>
  <c r="F468" i="3" s="1"/>
  <c r="R468" i="3"/>
  <c r="A483" i="4"/>
  <c r="AD468" i="3"/>
  <c r="D468" i="3"/>
  <c r="AB236" i="3"/>
  <c r="M46" i="3"/>
  <c r="P46" i="3" s="1"/>
  <c r="R46" i="3"/>
  <c r="A61" i="4"/>
  <c r="AB44" i="3"/>
  <c r="D108" i="3"/>
  <c r="AD108" i="3"/>
  <c r="AB109" i="3"/>
  <c r="AB145" i="3"/>
  <c r="C157" i="3"/>
  <c r="AB203" i="3"/>
  <c r="P223" i="3"/>
  <c r="AB367" i="3"/>
  <c r="AB395" i="3"/>
  <c r="R170" i="3"/>
  <c r="E163" i="3"/>
  <c r="F163" i="3" s="1"/>
  <c r="E109" i="3"/>
  <c r="F109" i="3" s="1"/>
  <c r="F437" i="4"/>
  <c r="D437" i="4"/>
  <c r="R437" i="4" s="1"/>
  <c r="M415" i="3"/>
  <c r="R415" i="3"/>
  <c r="M408" i="3"/>
  <c r="A423" i="4"/>
  <c r="D408" i="3"/>
  <c r="M380" i="3"/>
  <c r="A395" i="4"/>
  <c r="E380" i="3"/>
  <c r="F380" i="3" s="1"/>
  <c r="M373" i="3"/>
  <c r="P373" i="3" s="1"/>
  <c r="AD373" i="3"/>
  <c r="E373" i="3"/>
  <c r="F373" i="3" s="1"/>
  <c r="M61" i="3"/>
  <c r="X61" i="3" s="1"/>
  <c r="Y61" i="3" s="1"/>
  <c r="E61" i="3"/>
  <c r="F61" i="3" s="1"/>
  <c r="A76" i="4"/>
  <c r="R61" i="3"/>
  <c r="M39" i="3"/>
  <c r="A54" i="4"/>
  <c r="C109" i="3"/>
  <c r="C129" i="3"/>
  <c r="D157" i="3"/>
  <c r="AD157" i="3"/>
  <c r="A75" i="4"/>
  <c r="R260" i="3"/>
  <c r="M470" i="3"/>
  <c r="P470" i="3" s="1"/>
  <c r="A485" i="4"/>
  <c r="AD470" i="3"/>
  <c r="D470" i="3"/>
  <c r="C470" i="3"/>
  <c r="E470" i="3"/>
  <c r="F470" i="3" s="1"/>
  <c r="D463" i="3"/>
  <c r="AD463" i="3"/>
  <c r="C463" i="3"/>
  <c r="R463" i="3"/>
  <c r="M449" i="3"/>
  <c r="X449" i="3" s="1"/>
  <c r="Y449" i="3" s="1"/>
  <c r="E449" i="3"/>
  <c r="F449" i="3" s="1"/>
  <c r="R449" i="3"/>
  <c r="A464" i="4"/>
  <c r="AD449" i="3"/>
  <c r="D449" i="3"/>
  <c r="C449" i="3"/>
  <c r="R442" i="3"/>
  <c r="D442" i="3"/>
  <c r="AD442" i="3"/>
  <c r="C442" i="3"/>
  <c r="M366" i="3"/>
  <c r="AC366" i="3" s="1"/>
  <c r="A381" i="4"/>
  <c r="E366" i="3"/>
  <c r="F366" i="3" s="1"/>
  <c r="R366" i="3"/>
  <c r="M353" i="3"/>
  <c r="E353" i="3"/>
  <c r="F353" i="3" s="1"/>
  <c r="R353" i="3"/>
  <c r="A368" i="4"/>
  <c r="M346" i="3"/>
  <c r="AC346" i="3" s="1"/>
  <c r="R346" i="3"/>
  <c r="M53" i="3"/>
  <c r="X53" i="3" s="1"/>
  <c r="Y53" i="3" s="1"/>
  <c r="R53" i="3"/>
  <c r="C101" i="3"/>
  <c r="AD101" i="3"/>
  <c r="D109" i="3"/>
  <c r="AD109" i="3"/>
  <c r="D129" i="3"/>
  <c r="AD129" i="3"/>
  <c r="AB146" i="3"/>
  <c r="C170" i="3"/>
  <c r="AD170" i="3"/>
  <c r="P214" i="3"/>
  <c r="AB298" i="3"/>
  <c r="R115" i="3"/>
  <c r="M497" i="3"/>
  <c r="AC497" i="3" s="1"/>
  <c r="C497" i="3"/>
  <c r="A512" i="4"/>
  <c r="E497" i="3"/>
  <c r="F497" i="3" s="1"/>
  <c r="R497" i="3"/>
  <c r="R490" i="3"/>
  <c r="D490" i="3"/>
  <c r="A443" i="4"/>
  <c r="AD428" i="3"/>
  <c r="D428" i="3"/>
  <c r="M421" i="3"/>
  <c r="P421" i="3" s="1"/>
  <c r="AD421" i="3"/>
  <c r="D421" i="3"/>
  <c r="A436" i="4"/>
  <c r="M400" i="3"/>
  <c r="C400" i="3"/>
  <c r="A415" i="4"/>
  <c r="E400" i="3"/>
  <c r="F400" i="3" s="1"/>
  <c r="AD386" i="3"/>
  <c r="C386" i="3"/>
  <c r="AC372" i="3"/>
  <c r="X372" i="3"/>
  <c r="Y372" i="3" s="1"/>
  <c r="A497" i="4"/>
  <c r="D482" i="3"/>
  <c r="AD482" i="3"/>
  <c r="C482" i="3"/>
  <c r="M116" i="3"/>
  <c r="AC116" i="3" s="1"/>
  <c r="A131" i="4"/>
  <c r="P410" i="3"/>
  <c r="C46" i="3"/>
  <c r="AB47" i="3"/>
  <c r="C67" i="3"/>
  <c r="AD67" i="3"/>
  <c r="D101" i="3"/>
  <c r="C102" i="3"/>
  <c r="D170" i="3"/>
  <c r="AD219" i="3"/>
  <c r="AB243" i="3"/>
  <c r="C253" i="3"/>
  <c r="AD253" i="3"/>
  <c r="A68" i="4"/>
  <c r="B116" i="4"/>
  <c r="I215" i="4"/>
  <c r="A268" i="4"/>
  <c r="X428" i="3"/>
  <c r="Y428" i="3" s="1"/>
  <c r="E260" i="3"/>
  <c r="F260" i="3" s="1"/>
  <c r="M503" i="3"/>
  <c r="P503" i="3" s="1"/>
  <c r="AD503" i="3"/>
  <c r="D503" i="3"/>
  <c r="E503" i="3"/>
  <c r="F503" i="3" s="1"/>
  <c r="C503" i="3"/>
  <c r="M483" i="3"/>
  <c r="X483" i="3" s="1"/>
  <c r="Y483" i="3" s="1"/>
  <c r="AD483" i="3"/>
  <c r="D483" i="3"/>
  <c r="C483" i="3"/>
  <c r="A498" i="4"/>
  <c r="E483" i="3"/>
  <c r="F483" i="3" s="1"/>
  <c r="R483" i="3"/>
  <c r="M469" i="3"/>
  <c r="A484" i="4"/>
  <c r="E469" i="3"/>
  <c r="F469" i="3" s="1"/>
  <c r="R469" i="3"/>
  <c r="AD469" i="3"/>
  <c r="D469" i="3"/>
  <c r="C469" i="3"/>
  <c r="M462" i="3"/>
  <c r="X462" i="3" s="1"/>
  <c r="Y462" i="3" s="1"/>
  <c r="R462" i="3"/>
  <c r="AD462" i="3"/>
  <c r="D462" i="3"/>
  <c r="C462" i="3"/>
  <c r="F171" i="4"/>
  <c r="D171" i="4"/>
  <c r="R171" i="4" s="1"/>
  <c r="M171" i="4"/>
  <c r="AB50" i="3"/>
  <c r="D46" i="3"/>
  <c r="D67" i="3"/>
  <c r="C68" i="3"/>
  <c r="AB68" i="3"/>
  <c r="AB79" i="3"/>
  <c r="C94" i="3"/>
  <c r="AD94" i="3"/>
  <c r="D102" i="3"/>
  <c r="AD102" i="3"/>
  <c r="AB172" i="3"/>
  <c r="AB195" i="3"/>
  <c r="AB209" i="3"/>
  <c r="AB221" i="3"/>
  <c r="D253" i="3"/>
  <c r="AB277" i="3"/>
  <c r="AB288" i="3"/>
  <c r="J116" i="4"/>
  <c r="T215" i="4"/>
  <c r="E46" i="3"/>
  <c r="F46" i="3" s="1"/>
  <c r="D496" i="3"/>
  <c r="AD496" i="3"/>
  <c r="M489" i="3"/>
  <c r="P489" i="3" s="1"/>
  <c r="E489" i="3"/>
  <c r="F489" i="3" s="1"/>
  <c r="R489" i="3"/>
  <c r="AB478" i="3"/>
  <c r="X298" i="3"/>
  <c r="Y298" i="3" s="1"/>
  <c r="X134" i="3"/>
  <c r="Y134" i="3" s="1"/>
  <c r="AB460" i="3"/>
  <c r="X500" i="3"/>
  <c r="Y500" i="3" s="1"/>
  <c r="AC195" i="3"/>
  <c r="AC99" i="3"/>
  <c r="M160" i="3"/>
  <c r="P160" i="3" s="1"/>
  <c r="X256" i="3"/>
  <c r="Y256" i="3" s="1"/>
  <c r="P458" i="3"/>
  <c r="AC296" i="3"/>
  <c r="AC283" i="3"/>
  <c r="AB400" i="3"/>
  <c r="AB412" i="3"/>
  <c r="AB444" i="3"/>
  <c r="AB463" i="3"/>
  <c r="E228" i="4"/>
  <c r="K243" i="4"/>
  <c r="AC465" i="3"/>
  <c r="X152" i="3"/>
  <c r="Y152" i="3" s="1"/>
  <c r="A21" i="2"/>
  <c r="A21" i="3" s="1"/>
  <c r="X119" i="3"/>
  <c r="Y119" i="3" s="1"/>
  <c r="AB433" i="3"/>
  <c r="P479" i="3"/>
  <c r="H448" i="4"/>
  <c r="AC382" i="3"/>
  <c r="AC362" i="3"/>
  <c r="AC491" i="3"/>
  <c r="F227" i="4"/>
  <c r="J227" i="4"/>
  <c r="H62" i="4"/>
  <c r="Q62" i="4"/>
  <c r="L62" i="4"/>
  <c r="K62" i="4"/>
  <c r="M40" i="3"/>
  <c r="AC40" i="3" s="1"/>
  <c r="E40" i="3"/>
  <c r="F40" i="3" s="1"/>
  <c r="R40" i="3"/>
  <c r="A55" i="4"/>
  <c r="D300" i="3"/>
  <c r="AD300" i="3"/>
  <c r="C300" i="3"/>
  <c r="A315" i="4"/>
  <c r="E287" i="3"/>
  <c r="F287" i="3" s="1"/>
  <c r="R287" i="3"/>
  <c r="AD287" i="3"/>
  <c r="D287" i="3"/>
  <c r="C287" i="3"/>
  <c r="AB435" i="3"/>
  <c r="F520" i="4"/>
  <c r="M520" i="4"/>
  <c r="I520" i="4"/>
  <c r="C520" i="4"/>
  <c r="B520" i="4"/>
  <c r="L520" i="4"/>
  <c r="J520" i="4"/>
  <c r="M502" i="3"/>
  <c r="P502" i="3" s="1"/>
  <c r="E502" i="3"/>
  <c r="F502" i="3" s="1"/>
  <c r="R502" i="3"/>
  <c r="AD502" i="3"/>
  <c r="D502" i="3"/>
  <c r="C502" i="3"/>
  <c r="A517" i="4"/>
  <c r="M496" i="3"/>
  <c r="AC496" i="3" s="1"/>
  <c r="E496" i="3"/>
  <c r="F496" i="3" s="1"/>
  <c r="A511" i="4"/>
  <c r="C496" i="3"/>
  <c r="R496" i="3"/>
  <c r="M476" i="3"/>
  <c r="E476" i="3"/>
  <c r="F476" i="3" s="1"/>
  <c r="R476" i="3"/>
  <c r="C476" i="3"/>
  <c r="M401" i="3"/>
  <c r="AC401" i="3" s="1"/>
  <c r="E401" i="3"/>
  <c r="F401" i="3" s="1"/>
  <c r="R401" i="3"/>
  <c r="AD401" i="3"/>
  <c r="D401" i="3"/>
  <c r="C401" i="3"/>
  <c r="M367" i="3"/>
  <c r="A382" i="4"/>
  <c r="E367" i="3"/>
  <c r="F367" i="3" s="1"/>
  <c r="AD367" i="3"/>
  <c r="D367" i="3"/>
  <c r="AB161" i="3"/>
  <c r="AB189" i="3"/>
  <c r="P90" i="3"/>
  <c r="AD212" i="3"/>
  <c r="M47" i="3"/>
  <c r="X47" i="3" s="1"/>
  <c r="Y47" i="3" s="1"/>
  <c r="E47" i="3"/>
  <c r="F47" i="3" s="1"/>
  <c r="AD47" i="3"/>
  <c r="R47" i="3"/>
  <c r="F416" i="4"/>
  <c r="L416" i="4"/>
  <c r="E416" i="4"/>
  <c r="C416" i="4"/>
  <c r="B416" i="4"/>
  <c r="M416" i="4"/>
  <c r="D212" i="3"/>
  <c r="A89" i="4"/>
  <c r="A356" i="4"/>
  <c r="C341" i="3"/>
  <c r="E239" i="3"/>
  <c r="F239" i="3" s="1"/>
  <c r="D239" i="3"/>
  <c r="C239" i="3"/>
  <c r="A254" i="4"/>
  <c r="AB114" i="3"/>
  <c r="C40" i="3"/>
  <c r="D40" i="3"/>
  <c r="C54" i="3"/>
  <c r="AB139" i="3"/>
  <c r="AB173" i="3"/>
  <c r="AB474" i="3"/>
  <c r="A302" i="4"/>
  <c r="M374" i="3"/>
  <c r="X374" i="3" s="1"/>
  <c r="Y374" i="3" s="1"/>
  <c r="E374" i="3"/>
  <c r="F374" i="3" s="1"/>
  <c r="A389" i="4"/>
  <c r="C374" i="3"/>
  <c r="D226" i="3"/>
  <c r="A241" i="4"/>
  <c r="M219" i="3"/>
  <c r="X219" i="3" s="1"/>
  <c r="Y219" i="3" s="1"/>
  <c r="R219" i="3"/>
  <c r="A234" i="4"/>
  <c r="M191" i="3"/>
  <c r="X191" i="3" s="1"/>
  <c r="Y191" i="3" s="1"/>
  <c r="E191" i="3"/>
  <c r="F191" i="3" s="1"/>
  <c r="AD191" i="3"/>
  <c r="D191" i="3"/>
  <c r="C191" i="3"/>
  <c r="R191" i="3"/>
  <c r="AD341" i="3"/>
  <c r="C367" i="3"/>
  <c r="M345" i="3"/>
  <c r="A360" i="4"/>
  <c r="E345" i="3"/>
  <c r="F345" i="3" s="1"/>
  <c r="R345" i="3"/>
  <c r="C345" i="3"/>
  <c r="M271" i="3"/>
  <c r="P271" i="3" s="1"/>
  <c r="A286" i="4"/>
  <c r="E271" i="3"/>
  <c r="F271" i="3" s="1"/>
  <c r="R271" i="3"/>
  <c r="AD271" i="3"/>
  <c r="D271" i="3"/>
  <c r="A272" i="4"/>
  <c r="D257" i="3"/>
  <c r="M174" i="3"/>
  <c r="AC174" i="3" s="1"/>
  <c r="D174" i="3"/>
  <c r="M167" i="3"/>
  <c r="A182" i="4"/>
  <c r="AD167" i="3"/>
  <c r="D167" i="3"/>
  <c r="E167" i="3"/>
  <c r="F167" i="3" s="1"/>
  <c r="C167" i="3"/>
  <c r="E154" i="3"/>
  <c r="F154" i="3" s="1"/>
  <c r="A169" i="4"/>
  <c r="M51" i="3"/>
  <c r="X51" i="3" s="1"/>
  <c r="Y51" i="3" s="1"/>
  <c r="A66" i="4"/>
  <c r="F59" i="4"/>
  <c r="M59" i="4"/>
  <c r="A396" i="4"/>
  <c r="AD381" i="3"/>
  <c r="C381" i="3"/>
  <c r="M246" i="3"/>
  <c r="P246" i="3" s="1"/>
  <c r="R246" i="3"/>
  <c r="E246" i="3"/>
  <c r="F246" i="3" s="1"/>
  <c r="A261" i="4"/>
  <c r="AD246" i="3"/>
  <c r="D246" i="3"/>
  <c r="M198" i="3"/>
  <c r="AC198" i="3" s="1"/>
  <c r="E198" i="3"/>
  <c r="F198" i="3" s="1"/>
  <c r="AD198" i="3"/>
  <c r="D198" i="3"/>
  <c r="C198" i="3"/>
  <c r="R198" i="3"/>
  <c r="C47" i="3"/>
  <c r="D47" i="3"/>
  <c r="AB117" i="3"/>
  <c r="C233" i="3"/>
  <c r="D341" i="3"/>
  <c r="B500" i="4"/>
  <c r="F500" i="4"/>
  <c r="G500" i="4"/>
  <c r="E341" i="3"/>
  <c r="F341" i="3" s="1"/>
  <c r="E205" i="3"/>
  <c r="F205" i="3" s="1"/>
  <c r="P152" i="3"/>
  <c r="AB256" i="3"/>
  <c r="AD429" i="3"/>
  <c r="L431" i="4"/>
  <c r="R374" i="3"/>
  <c r="M487" i="3"/>
  <c r="X487" i="3" s="1"/>
  <c r="Y487" i="3" s="1"/>
  <c r="A502" i="4"/>
  <c r="E487" i="3"/>
  <c r="F487" i="3" s="1"/>
  <c r="R487" i="3"/>
  <c r="AD487" i="3"/>
  <c r="D487" i="3"/>
  <c r="C487" i="3"/>
  <c r="M480" i="3"/>
  <c r="R480" i="3"/>
  <c r="A495" i="4"/>
  <c r="E480" i="3"/>
  <c r="F480" i="3" s="1"/>
  <c r="M74" i="3"/>
  <c r="X74" i="3" s="1"/>
  <c r="Y74" i="3" s="1"/>
  <c r="R74" i="3"/>
  <c r="AD40" i="3"/>
  <c r="AB103" i="3"/>
  <c r="AB110" i="3"/>
  <c r="C147" i="3"/>
  <c r="AD147" i="3"/>
  <c r="AB148" i="3"/>
  <c r="AD257" i="3"/>
  <c r="AB381" i="3"/>
  <c r="AB411" i="3"/>
  <c r="C429" i="3"/>
  <c r="AB38" i="3"/>
  <c r="AB95" i="3"/>
  <c r="AB89" i="3"/>
  <c r="D147" i="3"/>
  <c r="AD226" i="3"/>
  <c r="C257" i="3"/>
  <c r="F110" i="4"/>
  <c r="B110" i="4"/>
  <c r="A189" i="4"/>
  <c r="A213" i="4"/>
  <c r="AC361" i="3"/>
  <c r="X361" i="3"/>
  <c r="Y361" i="3" s="1"/>
  <c r="P361" i="3"/>
  <c r="M267" i="3"/>
  <c r="P267" i="3" s="1"/>
  <c r="R267" i="3"/>
  <c r="A282" i="4"/>
  <c r="E267" i="3"/>
  <c r="F267" i="3" s="1"/>
  <c r="AD267" i="3"/>
  <c r="D267" i="3"/>
  <c r="R233" i="3"/>
  <c r="A248" i="4"/>
  <c r="M212" i="3"/>
  <c r="R212" i="3"/>
  <c r="C212" i="3"/>
  <c r="E212" i="3"/>
  <c r="F212" i="3" s="1"/>
  <c r="M184" i="3"/>
  <c r="P184" i="3" s="1"/>
  <c r="R184" i="3"/>
  <c r="E184" i="3"/>
  <c r="F184" i="3" s="1"/>
  <c r="A199" i="4"/>
  <c r="M143" i="3"/>
  <c r="R143" i="3"/>
  <c r="E143" i="3"/>
  <c r="F143" i="3" s="1"/>
  <c r="A158" i="4"/>
  <c r="D219" i="3"/>
  <c r="P137" i="3"/>
  <c r="AB88" i="3"/>
  <c r="C184" i="3"/>
  <c r="D184" i="3"/>
  <c r="D381" i="3"/>
  <c r="AB403" i="3"/>
  <c r="L186" i="4"/>
  <c r="F186" i="4"/>
  <c r="G186" i="4"/>
  <c r="D186" i="4"/>
  <c r="R186" i="4" s="1"/>
  <c r="M186" i="4"/>
  <c r="K186" i="4"/>
  <c r="J186" i="4"/>
  <c r="A403" i="4"/>
  <c r="AD388" i="3"/>
  <c r="C388" i="3"/>
  <c r="M205" i="3"/>
  <c r="X205" i="3" s="1"/>
  <c r="Y205" i="3" s="1"/>
  <c r="R205" i="3"/>
  <c r="A220" i="4"/>
  <c r="AD205" i="3"/>
  <c r="D205" i="3"/>
  <c r="M177" i="3"/>
  <c r="E177" i="3"/>
  <c r="F177" i="3" s="1"/>
  <c r="R177" i="3"/>
  <c r="A192" i="4"/>
  <c r="P113" i="3"/>
  <c r="AD233" i="3"/>
  <c r="P85" i="3"/>
  <c r="AB133" i="3"/>
  <c r="AB65" i="3"/>
  <c r="AD184" i="3"/>
  <c r="C74" i="3"/>
  <c r="C226" i="3"/>
  <c r="P63" i="3"/>
  <c r="D74" i="3"/>
  <c r="AD74" i="3"/>
  <c r="AB111" i="3"/>
  <c r="D177" i="3"/>
  <c r="AD177" i="3"/>
  <c r="C267" i="3"/>
  <c r="AD345" i="3"/>
  <c r="A206" i="4"/>
  <c r="G239" i="4"/>
  <c r="W239" i="4" s="1"/>
  <c r="Q239" i="4"/>
  <c r="M54" i="3"/>
  <c r="E54" i="3"/>
  <c r="F54" i="3" s="1"/>
  <c r="R54" i="3"/>
  <c r="AD54" i="3"/>
  <c r="A69" i="4"/>
  <c r="P56" i="3"/>
  <c r="C143" i="3"/>
  <c r="AB229" i="3"/>
  <c r="D345" i="3"/>
  <c r="T118" i="4"/>
  <c r="R367" i="3"/>
  <c r="AB247" i="3"/>
  <c r="AB283" i="3"/>
  <c r="P304" i="3"/>
  <c r="AB338" i="3"/>
  <c r="AB346" i="3"/>
  <c r="AB396" i="3"/>
  <c r="AB436" i="3"/>
  <c r="AB461" i="3"/>
  <c r="C174" i="4"/>
  <c r="G266" i="4"/>
  <c r="F266" i="4"/>
  <c r="D471" i="4"/>
  <c r="R471" i="4" s="1"/>
  <c r="M471" i="4"/>
  <c r="M442" i="3"/>
  <c r="E442" i="3"/>
  <c r="F442" i="3" s="1"/>
  <c r="A457" i="4"/>
  <c r="M394" i="3"/>
  <c r="P394" i="3" s="1"/>
  <c r="E394" i="3"/>
  <c r="F394" i="3" s="1"/>
  <c r="R394" i="3"/>
  <c r="A274" i="4"/>
  <c r="E259" i="3"/>
  <c r="F259" i="3" s="1"/>
  <c r="M259" i="3"/>
  <c r="P259" i="3" s="1"/>
  <c r="M252" i="3"/>
  <c r="P252" i="3" s="1"/>
  <c r="A267" i="4"/>
  <c r="R252" i="3"/>
  <c r="M169" i="3"/>
  <c r="E169" i="3"/>
  <c r="F169" i="3" s="1"/>
  <c r="R169" i="3"/>
  <c r="M156" i="3"/>
  <c r="AC156" i="3" s="1"/>
  <c r="E156" i="3"/>
  <c r="F156" i="3" s="1"/>
  <c r="R156" i="3"/>
  <c r="M108" i="3"/>
  <c r="AC108" i="3" s="1"/>
  <c r="R108" i="3"/>
  <c r="M94" i="3"/>
  <c r="P94" i="3" s="1"/>
  <c r="E94" i="3"/>
  <c r="F94" i="3" s="1"/>
  <c r="R94" i="3"/>
  <c r="M60" i="3"/>
  <c r="AC60" i="3" s="1"/>
  <c r="E60" i="3"/>
  <c r="F60" i="3" s="1"/>
  <c r="M461" i="3"/>
  <c r="AC461" i="3" s="1"/>
  <c r="E461" i="3"/>
  <c r="F461" i="3" s="1"/>
  <c r="M455" i="3"/>
  <c r="P455" i="3" s="1"/>
  <c r="A470" i="4"/>
  <c r="E455" i="3"/>
  <c r="F455" i="3" s="1"/>
  <c r="M407" i="3"/>
  <c r="P407" i="3" s="1"/>
  <c r="A422" i="4"/>
  <c r="E407" i="3"/>
  <c r="F407" i="3" s="1"/>
  <c r="R407" i="3"/>
  <c r="M360" i="3"/>
  <c r="E360" i="3"/>
  <c r="F360" i="3" s="1"/>
  <c r="M312" i="3"/>
  <c r="AC312" i="3" s="1"/>
  <c r="A327" i="4"/>
  <c r="M238" i="3"/>
  <c r="R238" i="3"/>
  <c r="M121" i="3"/>
  <c r="X121" i="3" s="1"/>
  <c r="Y121" i="3" s="1"/>
  <c r="E121" i="3"/>
  <c r="F121" i="3" s="1"/>
  <c r="M87" i="3"/>
  <c r="P87" i="3" s="1"/>
  <c r="E87" i="3"/>
  <c r="F87" i="3" s="1"/>
  <c r="M80" i="3"/>
  <c r="AC80" i="3" s="1"/>
  <c r="R80" i="3"/>
  <c r="P161" i="3"/>
  <c r="P207" i="3"/>
  <c r="AB210" i="3"/>
  <c r="AB219" i="3"/>
  <c r="AB405" i="3"/>
  <c r="AB454" i="3"/>
  <c r="AB499" i="3"/>
  <c r="M116" i="4"/>
  <c r="L174" i="4"/>
  <c r="F386" i="4"/>
  <c r="D386" i="4"/>
  <c r="R386" i="4" s="1"/>
  <c r="M494" i="3"/>
  <c r="X494" i="3" s="1"/>
  <c r="Y494" i="3" s="1"/>
  <c r="R494" i="3"/>
  <c r="A509" i="4"/>
  <c r="E494" i="3"/>
  <c r="F494" i="3" s="1"/>
  <c r="M474" i="3"/>
  <c r="E474" i="3"/>
  <c r="F474" i="3" s="1"/>
  <c r="R474" i="3"/>
  <c r="A489" i="4"/>
  <c r="M467" i="3"/>
  <c r="AC467" i="3" s="1"/>
  <c r="E467" i="3"/>
  <c r="F467" i="3" s="1"/>
  <c r="R467" i="3"/>
  <c r="A408" i="4"/>
  <c r="M393" i="3"/>
  <c r="P393" i="3" s="1"/>
  <c r="E393" i="3"/>
  <c r="F393" i="3" s="1"/>
  <c r="M386" i="3"/>
  <c r="E386" i="3"/>
  <c r="F386" i="3" s="1"/>
  <c r="R386" i="3"/>
  <c r="M265" i="3"/>
  <c r="X265" i="3" s="1"/>
  <c r="Y265" i="3" s="1"/>
  <c r="R265" i="3"/>
  <c r="E251" i="3"/>
  <c r="F251" i="3" s="1"/>
  <c r="R251" i="3"/>
  <c r="M251" i="3"/>
  <c r="AC251" i="3" s="1"/>
  <c r="M114" i="3"/>
  <c r="P114" i="3" s="1"/>
  <c r="E114" i="3"/>
  <c r="F114" i="3" s="1"/>
  <c r="R114" i="3"/>
  <c r="P192" i="3"/>
  <c r="AB318" i="3"/>
  <c r="D116" i="4"/>
  <c r="R116" i="4" s="1"/>
  <c r="K150" i="4"/>
  <c r="T160" i="4"/>
  <c r="H174" i="4"/>
  <c r="F472" i="4"/>
  <c r="M472" i="4"/>
  <c r="L472" i="4"/>
  <c r="J472" i="4"/>
  <c r="E472" i="4"/>
  <c r="F490" i="4"/>
  <c r="H490" i="4"/>
  <c r="D490" i="4"/>
  <c r="R490" i="4" s="1"/>
  <c r="E490" i="4"/>
  <c r="X458" i="3"/>
  <c r="Y458" i="3" s="1"/>
  <c r="R71" i="3"/>
  <c r="M420" i="3"/>
  <c r="E420" i="3"/>
  <c r="F420" i="3" s="1"/>
  <c r="R420" i="3"/>
  <c r="M413" i="3"/>
  <c r="P413" i="3" s="1"/>
  <c r="R413" i="3"/>
  <c r="A428" i="4"/>
  <c r="M339" i="3"/>
  <c r="X339" i="3" s="1"/>
  <c r="Y339" i="3" s="1"/>
  <c r="R339" i="3"/>
  <c r="M332" i="3"/>
  <c r="AC332" i="3" s="1"/>
  <c r="E332" i="3"/>
  <c r="F332" i="3" s="1"/>
  <c r="M325" i="3"/>
  <c r="AC325" i="3" s="1"/>
  <c r="E325" i="3"/>
  <c r="F325" i="3" s="1"/>
  <c r="R325" i="3"/>
  <c r="M278" i="3"/>
  <c r="AC278" i="3" s="1"/>
  <c r="R278" i="3"/>
  <c r="A293" i="4"/>
  <c r="M127" i="3"/>
  <c r="E127" i="3"/>
  <c r="F127" i="3" s="1"/>
  <c r="R127" i="3"/>
  <c r="AB317" i="3"/>
  <c r="AB422" i="3"/>
  <c r="AB493" i="3"/>
  <c r="R405" i="3"/>
  <c r="A420" i="4"/>
  <c r="M297" i="3"/>
  <c r="P297" i="3" s="1"/>
  <c r="A312" i="4"/>
  <c r="R297" i="3"/>
  <c r="AC290" i="3"/>
  <c r="M284" i="3"/>
  <c r="E284" i="3"/>
  <c r="F284" i="3" s="1"/>
  <c r="AC236" i="3"/>
  <c r="X236" i="3"/>
  <c r="Y236" i="3" s="1"/>
  <c r="AB181" i="3"/>
  <c r="P209" i="3"/>
  <c r="AB278" i="3"/>
  <c r="P299" i="3"/>
  <c r="AB356" i="3"/>
  <c r="AB370" i="3"/>
  <c r="AB439" i="3"/>
  <c r="AB464" i="3"/>
  <c r="M505" i="3"/>
  <c r="E505" i="3"/>
  <c r="F505" i="3" s="1"/>
  <c r="R505" i="3"/>
  <c r="AC492" i="3"/>
  <c r="M439" i="3"/>
  <c r="AC439" i="3" s="1"/>
  <c r="A454" i="4"/>
  <c r="E439" i="3"/>
  <c r="F439" i="3" s="1"/>
  <c r="R439" i="3"/>
  <c r="M432" i="3"/>
  <c r="P432" i="3" s="1"/>
  <c r="R432" i="3"/>
  <c r="A447" i="4"/>
  <c r="M391" i="3"/>
  <c r="X391" i="3" s="1"/>
  <c r="Y391" i="3" s="1"/>
  <c r="R391" i="3"/>
  <c r="M384" i="3"/>
  <c r="X384" i="3" s="1"/>
  <c r="Y384" i="3" s="1"/>
  <c r="E384" i="3"/>
  <c r="F384" i="3" s="1"/>
  <c r="R384" i="3"/>
  <c r="A399" i="4"/>
  <c r="M377" i="3"/>
  <c r="AC377" i="3" s="1"/>
  <c r="R377" i="3"/>
  <c r="A392" i="4"/>
  <c r="E377" i="3"/>
  <c r="F377" i="3" s="1"/>
  <c r="M249" i="3"/>
  <c r="E249" i="3"/>
  <c r="F249" i="3" s="1"/>
  <c r="A264" i="4"/>
  <c r="R249" i="3"/>
  <c r="E236" i="3"/>
  <c r="F236" i="3" s="1"/>
  <c r="R236" i="3"/>
  <c r="M229" i="3"/>
  <c r="X229" i="3" s="1"/>
  <c r="Y229" i="3" s="1"/>
  <c r="E229" i="3"/>
  <c r="F229" i="3" s="1"/>
  <c r="AC222" i="3"/>
  <c r="M215" i="3"/>
  <c r="E215" i="3"/>
  <c r="F215" i="3" s="1"/>
  <c r="M208" i="3"/>
  <c r="P208" i="3" s="1"/>
  <c r="E208" i="3"/>
  <c r="F208" i="3" s="1"/>
  <c r="R208" i="3"/>
  <c r="M201" i="3"/>
  <c r="AC201" i="3" s="1"/>
  <c r="E201" i="3"/>
  <c r="F201" i="3" s="1"/>
  <c r="M194" i="3"/>
  <c r="AC194" i="3" s="1"/>
  <c r="R194" i="3"/>
  <c r="M180" i="3"/>
  <c r="AC180" i="3" s="1"/>
  <c r="R180" i="3"/>
  <c r="M105" i="3"/>
  <c r="P105" i="3" s="1"/>
  <c r="E105" i="3"/>
  <c r="F105" i="3" s="1"/>
  <c r="R105" i="3"/>
  <c r="M98" i="3"/>
  <c r="X98" i="3" s="1"/>
  <c r="Y98" i="3" s="1"/>
  <c r="E98" i="3"/>
  <c r="F98" i="3" s="1"/>
  <c r="M91" i="3"/>
  <c r="P91" i="3" s="1"/>
  <c r="R91" i="3"/>
  <c r="M57" i="3"/>
  <c r="AC57" i="3" s="1"/>
  <c r="R57" i="3"/>
  <c r="Q113" i="4"/>
  <c r="V113" i="4" s="1"/>
  <c r="Q151" i="4"/>
  <c r="G160" i="4"/>
  <c r="M445" i="3"/>
  <c r="M418" i="3"/>
  <c r="AC418" i="3" s="1"/>
  <c r="A433" i="4"/>
  <c r="F426" i="4"/>
  <c r="C426" i="4"/>
  <c r="M370" i="3"/>
  <c r="X370" i="3" s="1"/>
  <c r="Y370" i="3" s="1"/>
  <c r="E370" i="3"/>
  <c r="F370" i="3" s="1"/>
  <c r="A385" i="4"/>
  <c r="E316" i="3"/>
  <c r="F316" i="3" s="1"/>
  <c r="R316" i="3"/>
  <c r="M316" i="3"/>
  <c r="X316" i="3" s="1"/>
  <c r="Y316" i="3" s="1"/>
  <c r="M303" i="3"/>
  <c r="P303" i="3" s="1"/>
  <c r="A318" i="4"/>
  <c r="E303" i="3"/>
  <c r="F303" i="3" s="1"/>
  <c r="R303" i="3"/>
  <c r="M276" i="3"/>
  <c r="R276" i="3"/>
  <c r="A291" i="4"/>
  <c r="M242" i="3"/>
  <c r="R242" i="3"/>
  <c r="M125" i="3"/>
  <c r="X125" i="3" s="1"/>
  <c r="Y125" i="3" s="1"/>
  <c r="E125" i="3"/>
  <c r="F125" i="3" s="1"/>
  <c r="R125" i="3"/>
  <c r="AB86" i="3"/>
  <c r="AB160" i="3"/>
  <c r="AB175" i="3"/>
  <c r="P186" i="3"/>
  <c r="AB238" i="3"/>
  <c r="AB250" i="3"/>
  <c r="P262" i="3"/>
  <c r="AB265" i="3"/>
  <c r="AB335" i="3"/>
  <c r="AB358" i="3"/>
  <c r="P368" i="3"/>
  <c r="P397" i="3"/>
  <c r="AB502" i="3"/>
  <c r="B160" i="4"/>
  <c r="F160" i="4"/>
  <c r="M471" i="3"/>
  <c r="P471" i="3" s="1"/>
  <c r="R471" i="3"/>
  <c r="A486" i="4"/>
  <c r="A412" i="4"/>
  <c r="E397" i="3"/>
  <c r="F397" i="3" s="1"/>
  <c r="R397" i="3"/>
  <c r="M309" i="3"/>
  <c r="P309" i="3" s="1"/>
  <c r="E309" i="3"/>
  <c r="F309" i="3" s="1"/>
  <c r="A324" i="4"/>
  <c r="R309" i="3"/>
  <c r="M289" i="3"/>
  <c r="P289" i="3" s="1"/>
  <c r="E289" i="3"/>
  <c r="F289" i="3" s="1"/>
  <c r="R289" i="3"/>
  <c r="A304" i="4"/>
  <c r="M255" i="3"/>
  <c r="X255" i="3" s="1"/>
  <c r="Y255" i="3" s="1"/>
  <c r="E255" i="3"/>
  <c r="F255" i="3" s="1"/>
  <c r="A270" i="4"/>
  <c r="M145" i="3"/>
  <c r="P145" i="3" s="1"/>
  <c r="E145" i="3"/>
  <c r="F145" i="3" s="1"/>
  <c r="R118" i="3"/>
  <c r="E118" i="3"/>
  <c r="F118" i="3" s="1"/>
  <c r="M111" i="3"/>
  <c r="X111" i="3" s="1"/>
  <c r="Y111" i="3" s="1"/>
  <c r="E111" i="3"/>
  <c r="F111" i="3" s="1"/>
  <c r="M49" i="3"/>
  <c r="E49" i="3"/>
  <c r="F49" i="3" s="1"/>
  <c r="M42" i="3"/>
  <c r="R42" i="3"/>
  <c r="P112" i="3"/>
  <c r="AB131" i="3"/>
  <c r="AB138" i="3"/>
  <c r="P172" i="3"/>
  <c r="AB231" i="3"/>
  <c r="AB442" i="3"/>
  <c r="P500" i="3"/>
  <c r="B215" i="4"/>
  <c r="M403" i="3"/>
  <c r="R403" i="3"/>
  <c r="A418" i="4"/>
  <c r="M329" i="3"/>
  <c r="X329" i="3" s="1"/>
  <c r="Y329" i="3" s="1"/>
  <c r="R329" i="3"/>
  <c r="M322" i="3"/>
  <c r="P322" i="3" s="1"/>
  <c r="A337" i="4"/>
  <c r="E322" i="3"/>
  <c r="F322" i="3" s="1"/>
  <c r="M302" i="3"/>
  <c r="AC302" i="3" s="1"/>
  <c r="R302" i="3"/>
  <c r="A317" i="4"/>
  <c r="M138" i="3"/>
  <c r="R138" i="3"/>
  <c r="M131" i="3"/>
  <c r="AC131" i="3" s="1"/>
  <c r="E131" i="3"/>
  <c r="F131" i="3" s="1"/>
  <c r="M76" i="3"/>
  <c r="E76" i="3"/>
  <c r="F76" i="3" s="1"/>
  <c r="R76" i="3"/>
  <c r="K115" i="4"/>
  <c r="J160" i="4"/>
  <c r="E215" i="4"/>
  <c r="E336" i="3"/>
  <c r="F336" i="3" s="1"/>
  <c r="M484" i="3"/>
  <c r="E484" i="3"/>
  <c r="F484" i="3" s="1"/>
  <c r="M477" i="3"/>
  <c r="E477" i="3"/>
  <c r="F477" i="3" s="1"/>
  <c r="A492" i="4"/>
  <c r="AC430" i="3"/>
  <c r="M349" i="3"/>
  <c r="X349" i="3" s="1"/>
  <c r="Y349" i="3" s="1"/>
  <c r="E349" i="3"/>
  <c r="F349" i="3" s="1"/>
  <c r="A364" i="4"/>
  <c r="M308" i="3"/>
  <c r="AC308" i="3" s="1"/>
  <c r="R308" i="3"/>
  <c r="A323" i="4"/>
  <c r="M261" i="3"/>
  <c r="E261" i="3"/>
  <c r="F261" i="3" s="1"/>
  <c r="M171" i="3"/>
  <c r="AC171" i="3" s="1"/>
  <c r="R171" i="3"/>
  <c r="M158" i="3"/>
  <c r="P158" i="3" s="1"/>
  <c r="E158" i="3"/>
  <c r="F158" i="3" s="1"/>
  <c r="R158" i="3"/>
  <c r="M151" i="3"/>
  <c r="X151" i="3" s="1"/>
  <c r="Y151" i="3" s="1"/>
  <c r="E151" i="3"/>
  <c r="F151" i="3" s="1"/>
  <c r="R110" i="3"/>
  <c r="M110" i="3"/>
  <c r="M103" i="3"/>
  <c r="R103" i="3"/>
  <c r="M96" i="3"/>
  <c r="AC96" i="3" s="1"/>
  <c r="R96" i="3"/>
  <c r="AB177" i="3"/>
  <c r="AB215" i="3"/>
  <c r="AB216" i="3"/>
  <c r="AB224" i="3"/>
  <c r="AB233" i="3"/>
  <c r="AB281" i="3"/>
  <c r="AB306" i="3"/>
  <c r="AB323" i="3"/>
  <c r="AB410" i="3"/>
  <c r="AB443" i="3"/>
  <c r="J215" i="4"/>
  <c r="G301" i="4"/>
  <c r="B301" i="4"/>
  <c r="M490" i="3"/>
  <c r="E490" i="3"/>
  <c r="F490" i="3" s="1"/>
  <c r="A505" i="4"/>
  <c r="M463" i="3"/>
  <c r="X463" i="3" s="1"/>
  <c r="Y463" i="3" s="1"/>
  <c r="E463" i="3"/>
  <c r="F463" i="3" s="1"/>
  <c r="M457" i="3"/>
  <c r="X457" i="3" s="1"/>
  <c r="Y457" i="3" s="1"/>
  <c r="E457" i="3"/>
  <c r="F457" i="3" s="1"/>
  <c r="R457" i="3"/>
  <c r="M450" i="3"/>
  <c r="A465" i="4"/>
  <c r="R450" i="3"/>
  <c r="M423" i="3"/>
  <c r="E423" i="3"/>
  <c r="F423" i="3" s="1"/>
  <c r="M416" i="3"/>
  <c r="X416" i="3" s="1"/>
  <c r="Y416" i="3" s="1"/>
  <c r="E416" i="3"/>
  <c r="F416" i="3" s="1"/>
  <c r="R416" i="3"/>
  <c r="M409" i="3"/>
  <c r="P409" i="3" s="1"/>
  <c r="E409" i="3"/>
  <c r="F409" i="3" s="1"/>
  <c r="R409" i="3"/>
  <c r="A424" i="4"/>
  <c r="M355" i="3"/>
  <c r="AC355" i="3" s="1"/>
  <c r="R355" i="3"/>
  <c r="M314" i="3"/>
  <c r="P314" i="3" s="1"/>
  <c r="A329" i="4"/>
  <c r="E314" i="3"/>
  <c r="F314" i="3" s="1"/>
  <c r="R281" i="3"/>
  <c r="M281" i="3"/>
  <c r="P281" i="3" s="1"/>
  <c r="A296" i="4"/>
  <c r="M274" i="3"/>
  <c r="X274" i="3" s="1"/>
  <c r="Y274" i="3" s="1"/>
  <c r="E274" i="3"/>
  <c r="F274" i="3" s="1"/>
  <c r="R274" i="3"/>
  <c r="M123" i="3"/>
  <c r="X123" i="3" s="1"/>
  <c r="Y123" i="3" s="1"/>
  <c r="E123" i="3"/>
  <c r="F123" i="3" s="1"/>
  <c r="H458" i="4"/>
  <c r="X71" i="3"/>
  <c r="Y71" i="3" s="1"/>
  <c r="AC486" i="3"/>
  <c r="AC473" i="3"/>
  <c r="AC248" i="3"/>
  <c r="X397" i="3"/>
  <c r="Y397" i="3" s="1"/>
  <c r="AC479" i="3"/>
  <c r="AC466" i="3"/>
  <c r="AC331" i="3"/>
  <c r="AC241" i="3"/>
  <c r="AC207" i="3"/>
  <c r="X146" i="3"/>
  <c r="Y146" i="3" s="1"/>
  <c r="X472" i="3"/>
  <c r="Y472" i="3" s="1"/>
  <c r="M343" i="3"/>
  <c r="AC132" i="3"/>
  <c r="AC112" i="3"/>
  <c r="AC65" i="3"/>
  <c r="AC264" i="3"/>
  <c r="AC144" i="3"/>
  <c r="B437" i="4"/>
  <c r="AC117" i="3"/>
  <c r="AC89" i="3"/>
  <c r="A26" i="2"/>
  <c r="A26" i="3" s="1"/>
  <c r="A12" i="2"/>
  <c r="A12" i="3" s="1"/>
  <c r="AD12" i="3" s="1"/>
  <c r="H437" i="4"/>
  <c r="M424" i="3"/>
  <c r="X82" i="3"/>
  <c r="Y82" i="3" s="1"/>
  <c r="A30" i="2"/>
  <c r="A30" i="3" s="1"/>
  <c r="X262" i="3"/>
  <c r="Y262" i="3" s="1"/>
  <c r="E458" i="4"/>
  <c r="AC397" i="3"/>
  <c r="AC188" i="3"/>
  <c r="X181" i="3"/>
  <c r="Y181" i="3" s="1"/>
  <c r="AC161" i="3"/>
  <c r="A20" i="2"/>
  <c r="A20" i="3" s="1"/>
  <c r="AD20" i="3" s="1"/>
  <c r="A6" i="2"/>
  <c r="A6" i="3" s="1"/>
  <c r="AD6" i="3" s="1"/>
  <c r="I202" i="4"/>
  <c r="T202" i="4"/>
  <c r="AB55" i="3"/>
  <c r="AB75" i="3"/>
  <c r="AB249" i="3"/>
  <c r="AB391" i="3"/>
  <c r="P428" i="3"/>
  <c r="P473" i="3"/>
  <c r="AB488" i="3"/>
  <c r="R318" i="3"/>
  <c r="M318" i="3"/>
  <c r="E318" i="3"/>
  <c r="F318" i="3" s="1"/>
  <c r="P285" i="3"/>
  <c r="P359" i="3"/>
  <c r="AB392" i="3"/>
  <c r="P486" i="3"/>
  <c r="F273" i="4"/>
  <c r="B273" i="4"/>
  <c r="G273" i="4"/>
  <c r="E441" i="3"/>
  <c r="F441" i="3" s="1"/>
  <c r="R441" i="3"/>
  <c r="A456" i="4"/>
  <c r="M441" i="3"/>
  <c r="AC441" i="3" s="1"/>
  <c r="AC311" i="3"/>
  <c r="X311" i="3"/>
  <c r="Y311" i="3" s="1"/>
  <c r="AB56" i="3"/>
  <c r="AB63" i="3"/>
  <c r="AB76" i="3"/>
  <c r="AB83" i="3"/>
  <c r="AB96" i="3"/>
  <c r="P99" i="3"/>
  <c r="AB128" i="3"/>
  <c r="AB153" i="3"/>
  <c r="AB166" i="3"/>
  <c r="P188" i="3"/>
  <c r="P230" i="3"/>
  <c r="AB282" i="3"/>
  <c r="AB393" i="3"/>
  <c r="AB406" i="3"/>
  <c r="AB418" i="3"/>
  <c r="AB459" i="3"/>
  <c r="AB482" i="3"/>
  <c r="AB489" i="3"/>
  <c r="A333" i="4"/>
  <c r="B82" i="4"/>
  <c r="Q82" i="4"/>
  <c r="D82" i="4"/>
  <c r="R82" i="4" s="1"/>
  <c r="M82" i="4"/>
  <c r="L82" i="4"/>
  <c r="K82" i="4"/>
  <c r="A468" i="4"/>
  <c r="E453" i="3"/>
  <c r="F453" i="3" s="1"/>
  <c r="M453" i="3"/>
  <c r="X453" i="3" s="1"/>
  <c r="Y453" i="3" s="1"/>
  <c r="R453" i="3"/>
  <c r="M446" i="3"/>
  <c r="AC446" i="3" s="1"/>
  <c r="E446" i="3"/>
  <c r="F446" i="3" s="1"/>
  <c r="R446" i="3"/>
  <c r="A461" i="4"/>
  <c r="AB316" i="3"/>
  <c r="AB226" i="3"/>
  <c r="P248" i="3"/>
  <c r="AB276" i="3"/>
  <c r="AC363" i="3"/>
  <c r="X363" i="3"/>
  <c r="Y363" i="3" s="1"/>
  <c r="AB190" i="3"/>
  <c r="AB342" i="3"/>
  <c r="AB424" i="3"/>
  <c r="AB91" i="3"/>
  <c r="P119" i="3"/>
  <c r="AB46" i="3"/>
  <c r="P89" i="3"/>
  <c r="AB104" i="3"/>
  <c r="AB142" i="3"/>
  <c r="AB154" i="3"/>
  <c r="P165" i="3"/>
  <c r="AB167" i="3"/>
  <c r="AB174" i="3"/>
  <c r="AB192" i="3"/>
  <c r="AB199" i="3"/>
  <c r="AB251" i="3"/>
  <c r="AB291" i="3"/>
  <c r="AB305" i="3"/>
  <c r="C318" i="3"/>
  <c r="AB337" i="3"/>
  <c r="AB394" i="3"/>
  <c r="AB401" i="3"/>
  <c r="AB445" i="3"/>
  <c r="AB453" i="3"/>
  <c r="AB477" i="3"/>
  <c r="K94" i="4"/>
  <c r="P222" i="3"/>
  <c r="P235" i="3"/>
  <c r="AB51" i="3"/>
  <c r="AB57" i="3"/>
  <c r="AB64" i="3"/>
  <c r="AB77" i="3"/>
  <c r="AB147" i="3"/>
  <c r="AB52" i="3"/>
  <c r="AB58" i="3"/>
  <c r="AB92" i="3"/>
  <c r="P134" i="3"/>
  <c r="P178" i="3"/>
  <c r="AB207" i="3"/>
  <c r="D318" i="3"/>
  <c r="AD318" i="3"/>
  <c r="AB350" i="3"/>
  <c r="AB376" i="3"/>
  <c r="AB402" i="3"/>
  <c r="AB408" i="3"/>
  <c r="AB440" i="3"/>
  <c r="AB472" i="3"/>
  <c r="AB484" i="3"/>
  <c r="P488" i="3"/>
  <c r="AB491" i="3"/>
  <c r="AB503" i="3"/>
  <c r="C62" i="4"/>
  <c r="F125" i="4"/>
  <c r="G125" i="4"/>
  <c r="Q125" i="4"/>
  <c r="T125" i="4"/>
  <c r="D125" i="4"/>
  <c r="R125" i="4" s="1"/>
  <c r="F269" i="4"/>
  <c r="M269" i="4"/>
  <c r="Q269" i="4"/>
  <c r="V269" i="4" s="1"/>
  <c r="P311" i="3"/>
  <c r="AB59" i="3"/>
  <c r="P69" i="3"/>
  <c r="P109" i="3"/>
  <c r="AB137" i="3"/>
  <c r="AB143" i="3"/>
  <c r="P146" i="3"/>
  <c r="AB155" i="3"/>
  <c r="C187" i="3"/>
  <c r="AB194" i="3"/>
  <c r="AB246" i="3"/>
  <c r="P296" i="3"/>
  <c r="P362" i="3"/>
  <c r="AB377" i="3"/>
  <c r="AB414" i="3"/>
  <c r="AB428" i="3"/>
  <c r="P438" i="3"/>
  <c r="C441" i="3"/>
  <c r="AB466" i="3"/>
  <c r="AB486" i="3"/>
  <c r="AB492" i="3"/>
  <c r="AB498" i="3"/>
  <c r="D195" i="4"/>
  <c r="R195" i="4" s="1"/>
  <c r="L195" i="4"/>
  <c r="R435" i="3"/>
  <c r="E435" i="3"/>
  <c r="F435" i="3" s="1"/>
  <c r="A450" i="4"/>
  <c r="M435" i="3"/>
  <c r="P435" i="3" s="1"/>
  <c r="M293" i="3"/>
  <c r="E293" i="3"/>
  <c r="F293" i="3" s="1"/>
  <c r="R293" i="3"/>
  <c r="A308" i="4"/>
  <c r="AB66" i="3"/>
  <c r="AB72" i="3"/>
  <c r="P84" i="3"/>
  <c r="AB112" i="3"/>
  <c r="P173" i="3"/>
  <c r="D187" i="3"/>
  <c r="AD187" i="3"/>
  <c r="AB201" i="3"/>
  <c r="AB222" i="3"/>
  <c r="AB327" i="3"/>
  <c r="C435" i="3"/>
  <c r="D441" i="3"/>
  <c r="AD441" i="3"/>
  <c r="D246" i="4"/>
  <c r="R246" i="4" s="1"/>
  <c r="B246" i="4"/>
  <c r="E246" i="4"/>
  <c r="P64" i="3"/>
  <c r="AB67" i="3"/>
  <c r="P77" i="3"/>
  <c r="AB118" i="3"/>
  <c r="AB132" i="3"/>
  <c r="AB163" i="3"/>
  <c r="AB170" i="3"/>
  <c r="AB188" i="3"/>
  <c r="AB241" i="3"/>
  <c r="P244" i="3"/>
  <c r="C293" i="3"/>
  <c r="P331" i="3"/>
  <c r="AB353" i="3"/>
  <c r="AB384" i="3"/>
  <c r="AB415" i="3"/>
  <c r="AB429" i="3"/>
  <c r="D435" i="3"/>
  <c r="AD435" i="3"/>
  <c r="F151" i="4"/>
  <c r="D151" i="4"/>
  <c r="R151" i="4" s="1"/>
  <c r="M151" i="4"/>
  <c r="L151" i="4"/>
  <c r="K151" i="4"/>
  <c r="J151" i="4"/>
  <c r="E187" i="3"/>
  <c r="F187" i="3" s="1"/>
  <c r="R187" i="3"/>
  <c r="M187" i="3"/>
  <c r="AC187" i="3" s="1"/>
  <c r="D293" i="3"/>
  <c r="AD293" i="3"/>
  <c r="P363" i="3"/>
  <c r="AB355" i="3"/>
  <c r="AB61" i="3"/>
  <c r="P65" i="3"/>
  <c r="AB81" i="3"/>
  <c r="AB113" i="3"/>
  <c r="AB126" i="3"/>
  <c r="AB151" i="3"/>
  <c r="AB183" i="3"/>
  <c r="P227" i="3"/>
  <c r="AB287" i="3"/>
  <c r="P291" i="3"/>
  <c r="AB294" i="3"/>
  <c r="P319" i="3"/>
  <c r="AB328" i="3"/>
  <c r="AB341" i="3"/>
  <c r="AB354" i="3"/>
  <c r="AB366" i="3"/>
  <c r="AB373" i="3"/>
  <c r="AB379" i="3"/>
  <c r="P382" i="3"/>
  <c r="AB423" i="3"/>
  <c r="AB457" i="3"/>
  <c r="AB462" i="3"/>
  <c r="X479" i="3"/>
  <c r="Y479" i="3" s="1"/>
  <c r="E504" i="3"/>
  <c r="F504" i="3" s="1"/>
  <c r="R504" i="3"/>
  <c r="M429" i="3"/>
  <c r="AC429" i="3" s="1"/>
  <c r="A444" i="4"/>
  <c r="E429" i="3"/>
  <c r="F429" i="3" s="1"/>
  <c r="M358" i="3"/>
  <c r="P358" i="3" s="1"/>
  <c r="E358" i="3"/>
  <c r="F358" i="3" s="1"/>
  <c r="R358" i="3"/>
  <c r="M306" i="3"/>
  <c r="E306" i="3"/>
  <c r="F306" i="3" s="1"/>
  <c r="R306" i="3"/>
  <c r="AC287" i="3"/>
  <c r="X287" i="3"/>
  <c r="Y287" i="3" s="1"/>
  <c r="T174" i="4"/>
  <c r="K215" i="4"/>
  <c r="B219" i="4"/>
  <c r="B243" i="4"/>
  <c r="F301" i="4"/>
  <c r="J416" i="4"/>
  <c r="M459" i="3"/>
  <c r="P459" i="3" s="1"/>
  <c r="R459" i="3"/>
  <c r="E459" i="3"/>
  <c r="F459" i="3" s="1"/>
  <c r="M369" i="3"/>
  <c r="AC369" i="3" s="1"/>
  <c r="E369" i="3"/>
  <c r="F369" i="3" s="1"/>
  <c r="E324" i="3"/>
  <c r="F324" i="3" s="1"/>
  <c r="R324" i="3"/>
  <c r="M324" i="3"/>
  <c r="X324" i="3" s="1"/>
  <c r="Y324" i="3" s="1"/>
  <c r="M200" i="3"/>
  <c r="E200" i="3"/>
  <c r="F200" i="3" s="1"/>
  <c r="R200" i="3"/>
  <c r="E330" i="3"/>
  <c r="F330" i="3" s="1"/>
  <c r="R330" i="3"/>
  <c r="M330" i="3"/>
  <c r="X330" i="3" s="1"/>
  <c r="Y330" i="3" s="1"/>
  <c r="M220" i="3"/>
  <c r="AC220" i="3" s="1"/>
  <c r="E220" i="3"/>
  <c r="F220" i="3" s="1"/>
  <c r="M213" i="3"/>
  <c r="E213" i="3"/>
  <c r="F213" i="3" s="1"/>
  <c r="R213" i="3"/>
  <c r="M206" i="3"/>
  <c r="X206" i="3" s="1"/>
  <c r="Y206" i="3" s="1"/>
  <c r="E206" i="3"/>
  <c r="F206" i="3" s="1"/>
  <c r="R206" i="3"/>
  <c r="Q116" i="4"/>
  <c r="Q118" i="4"/>
  <c r="V118" i="4" s="1"/>
  <c r="H133" i="4"/>
  <c r="Q174" i="4"/>
  <c r="M185" i="4"/>
  <c r="K228" i="4"/>
  <c r="T243" i="4"/>
  <c r="D416" i="4"/>
  <c r="R416" i="4" s="1"/>
  <c r="J426" i="4"/>
  <c r="M388" i="3"/>
  <c r="E388" i="3"/>
  <c r="F388" i="3" s="1"/>
  <c r="M381" i="3"/>
  <c r="E381" i="3"/>
  <c r="F381" i="3" s="1"/>
  <c r="R381" i="3"/>
  <c r="G116" i="4"/>
  <c r="G174" i="4"/>
  <c r="E239" i="4"/>
  <c r="Q243" i="4"/>
  <c r="H416" i="4"/>
  <c r="G426" i="4"/>
  <c r="R424" i="3"/>
  <c r="M336" i="3"/>
  <c r="AC336" i="3" s="1"/>
  <c r="R336" i="3"/>
  <c r="M226" i="3"/>
  <c r="P226" i="3" s="1"/>
  <c r="E226" i="3"/>
  <c r="F226" i="3" s="1"/>
  <c r="R226" i="3"/>
  <c r="G133" i="4"/>
  <c r="F518" i="4"/>
  <c r="G518" i="4"/>
  <c r="M518" i="4"/>
  <c r="I518" i="4"/>
  <c r="L518" i="4"/>
  <c r="J518" i="4"/>
  <c r="AC488" i="3"/>
  <c r="X488" i="3"/>
  <c r="Y488" i="3" s="1"/>
  <c r="M482" i="3"/>
  <c r="AC482" i="3" s="1"/>
  <c r="E482" i="3"/>
  <c r="F482" i="3" s="1"/>
  <c r="R482" i="3"/>
  <c r="AC124" i="3"/>
  <c r="X124" i="3"/>
  <c r="Y124" i="3" s="1"/>
  <c r="R429" i="3"/>
  <c r="E488" i="3"/>
  <c r="F488" i="3" s="1"/>
  <c r="R488" i="3"/>
  <c r="A503" i="4"/>
  <c r="F491" i="4"/>
  <c r="W491" i="4" s="1"/>
  <c r="H491" i="4"/>
  <c r="D491" i="4"/>
  <c r="R491" i="4" s="1"/>
  <c r="I491" i="4"/>
  <c r="F519" i="4"/>
  <c r="D519" i="4"/>
  <c r="R519" i="4" s="1"/>
  <c r="M519" i="4"/>
  <c r="N519" i="4" s="1"/>
  <c r="E519" i="4"/>
  <c r="H519" i="4"/>
  <c r="M493" i="3"/>
  <c r="P493" i="3" s="1"/>
  <c r="E493" i="3"/>
  <c r="F493" i="3" s="1"/>
  <c r="A508" i="4"/>
  <c r="R493" i="3"/>
  <c r="M411" i="3"/>
  <c r="AC411" i="3" s="1"/>
  <c r="E411" i="3"/>
  <c r="F411" i="3" s="1"/>
  <c r="R411" i="3"/>
  <c r="M405" i="3"/>
  <c r="X405" i="3" s="1"/>
  <c r="Y405" i="3" s="1"/>
  <c r="E405" i="3"/>
  <c r="F405" i="3" s="1"/>
  <c r="M399" i="3"/>
  <c r="P399" i="3" s="1"/>
  <c r="E399" i="3"/>
  <c r="F399" i="3" s="1"/>
  <c r="R399" i="3"/>
  <c r="E347" i="3"/>
  <c r="F347" i="3" s="1"/>
  <c r="R347" i="3"/>
  <c r="M347" i="3"/>
  <c r="M341" i="3"/>
  <c r="X341" i="3" s="1"/>
  <c r="Y341" i="3" s="1"/>
  <c r="R341" i="3"/>
  <c r="M257" i="3"/>
  <c r="E257" i="3"/>
  <c r="F257" i="3" s="1"/>
  <c r="M499" i="3"/>
  <c r="E499" i="3"/>
  <c r="F499" i="3" s="1"/>
  <c r="R499" i="3"/>
  <c r="A514" i="4"/>
  <c r="M269" i="3"/>
  <c r="E269" i="3"/>
  <c r="F269" i="3" s="1"/>
  <c r="R269" i="3"/>
  <c r="M417" i="3"/>
  <c r="P417" i="3" s="1"/>
  <c r="E417" i="3"/>
  <c r="F417" i="3" s="1"/>
  <c r="R417" i="3"/>
  <c r="AC359" i="3"/>
  <c r="X359" i="3"/>
  <c r="Y359" i="3" s="1"/>
  <c r="M275" i="3"/>
  <c r="P275" i="3" s="1"/>
  <c r="E275" i="3"/>
  <c r="F275" i="3" s="1"/>
  <c r="R275" i="3"/>
  <c r="F435" i="4"/>
  <c r="H435" i="4"/>
  <c r="M504" i="3"/>
  <c r="AC504" i="3" s="1"/>
  <c r="D458" i="4"/>
  <c r="R458" i="4" s="1"/>
  <c r="M490" i="4"/>
  <c r="C500" i="4"/>
  <c r="X65" i="3"/>
  <c r="Y65" i="3" s="1"/>
  <c r="X365" i="3"/>
  <c r="Y365" i="3" s="1"/>
  <c r="E128" i="3"/>
  <c r="F128" i="3" s="1"/>
  <c r="E77" i="3"/>
  <c r="F77" i="3" s="1"/>
  <c r="E51" i="3"/>
  <c r="F51" i="3" s="1"/>
  <c r="M104" i="3"/>
  <c r="AC104" i="3" s="1"/>
  <c r="M154" i="3"/>
  <c r="AC97" i="3"/>
  <c r="AC90" i="3"/>
  <c r="AC71" i="3"/>
  <c r="AC58" i="3"/>
  <c r="F448" i="4"/>
  <c r="X202" i="3"/>
  <c r="Y202" i="3" s="1"/>
  <c r="E180" i="3"/>
  <c r="F180" i="3" s="1"/>
  <c r="R122" i="3"/>
  <c r="E90" i="3"/>
  <c r="F90" i="3" s="1"/>
  <c r="AC498" i="3"/>
  <c r="AC458" i="3"/>
  <c r="AC428" i="3"/>
  <c r="AC410" i="3"/>
  <c r="AC256" i="3"/>
  <c r="AC186" i="3"/>
  <c r="AC77" i="3"/>
  <c r="E71" i="3"/>
  <c r="F71" i="3" s="1"/>
  <c r="E58" i="3"/>
  <c r="F58" i="3" s="1"/>
  <c r="AC368" i="3"/>
  <c r="AC109" i="3"/>
  <c r="AC83" i="3"/>
  <c r="AC70" i="3"/>
  <c r="X396" i="3"/>
  <c r="Y396" i="3" s="1"/>
  <c r="E122" i="3"/>
  <c r="F122" i="3" s="1"/>
  <c r="R65" i="3"/>
  <c r="E45" i="3"/>
  <c r="F45" i="3" s="1"/>
  <c r="AC298" i="3"/>
  <c r="AC250" i="3"/>
  <c r="AC185" i="3"/>
  <c r="AC172" i="3"/>
  <c r="AC133" i="3"/>
  <c r="AC63" i="3"/>
  <c r="AC50" i="3"/>
  <c r="A18" i="2"/>
  <c r="A18" i="3" s="1"/>
  <c r="AD18" i="3" s="1"/>
  <c r="B458" i="4"/>
  <c r="R174" i="3"/>
  <c r="R39" i="3"/>
  <c r="AC304" i="3"/>
  <c r="AC291" i="3"/>
  <c r="AC178" i="3"/>
  <c r="AC165" i="3"/>
  <c r="AC126" i="3"/>
  <c r="AC120" i="3"/>
  <c r="AC56" i="3"/>
  <c r="C458" i="4"/>
  <c r="R232" i="3"/>
  <c r="E219" i="3"/>
  <c r="F219" i="3" s="1"/>
  <c r="E103" i="3"/>
  <c r="F103" i="3" s="1"/>
  <c r="E65" i="3"/>
  <c r="F65" i="3" s="1"/>
  <c r="R52" i="3"/>
  <c r="M333" i="3"/>
  <c r="P333" i="3" s="1"/>
  <c r="X139" i="3"/>
  <c r="Y139" i="3" s="1"/>
  <c r="R154" i="3"/>
  <c r="R116" i="3"/>
  <c r="R97" i="3"/>
  <c r="R64" i="3"/>
  <c r="X75" i="3"/>
  <c r="Y75" i="3" s="1"/>
  <c r="J458" i="4"/>
  <c r="C490" i="4"/>
  <c r="E232" i="3"/>
  <c r="F232" i="3" s="1"/>
  <c r="E174" i="3"/>
  <c r="F174" i="3" s="1"/>
  <c r="R134" i="3"/>
  <c r="X64" i="3"/>
  <c r="Y64" i="3" s="1"/>
  <c r="E39" i="3"/>
  <c r="F39" i="3" s="1"/>
  <c r="R186" i="3"/>
  <c r="R173" i="3"/>
  <c r="R148" i="3"/>
  <c r="E52" i="3"/>
  <c r="F52" i="3" s="1"/>
  <c r="A7" i="2"/>
  <c r="A7" i="3" s="1"/>
  <c r="AD7" i="3" s="1"/>
  <c r="J490" i="4"/>
  <c r="X464" i="3"/>
  <c r="Y464" i="3" s="1"/>
  <c r="E116" i="3"/>
  <c r="F116" i="3" s="1"/>
  <c r="E97" i="3"/>
  <c r="F97" i="3" s="1"/>
  <c r="E64" i="3"/>
  <c r="F64" i="3" s="1"/>
  <c r="R51" i="3"/>
  <c r="AC437" i="3"/>
  <c r="M118" i="3"/>
  <c r="X118" i="3" s="1"/>
  <c r="Y118" i="3" s="1"/>
  <c r="E134" i="3"/>
  <c r="F134" i="3" s="1"/>
  <c r="R128" i="3"/>
  <c r="R77" i="3"/>
  <c r="AC85" i="3"/>
  <c r="M458" i="4"/>
  <c r="I490" i="4"/>
  <c r="R167" i="3"/>
  <c r="E148" i="3"/>
  <c r="F148" i="3" s="1"/>
  <c r="AC389" i="3"/>
  <c r="AC214" i="3"/>
  <c r="AB74" i="3"/>
  <c r="AB150" i="3"/>
  <c r="AB62" i="3"/>
  <c r="P70" i="3"/>
  <c r="AB82" i="3"/>
  <c r="AB102" i="3"/>
  <c r="AB116" i="3"/>
  <c r="AB311" i="3"/>
  <c r="AB332" i="3"/>
  <c r="AB382" i="3"/>
  <c r="AB42" i="3"/>
  <c r="P55" i="3"/>
  <c r="AB107" i="3"/>
  <c r="P120" i="3"/>
  <c r="AB159" i="3"/>
  <c r="P166" i="3"/>
  <c r="AB168" i="3"/>
  <c r="AB200" i="3"/>
  <c r="AB205" i="3"/>
  <c r="AB211" i="3"/>
  <c r="AB217" i="3"/>
  <c r="AB261" i="3"/>
  <c r="P264" i="3"/>
  <c r="AB289" i="3"/>
  <c r="AB295" i="3"/>
  <c r="AB448" i="3"/>
  <c r="F362" i="4"/>
  <c r="AB48" i="3"/>
  <c r="AB53" i="3"/>
  <c r="P71" i="3"/>
  <c r="AB73" i="3"/>
  <c r="AB78" i="3"/>
  <c r="AB93" i="3"/>
  <c r="AB98" i="3"/>
  <c r="P126" i="3"/>
  <c r="P132" i="3"/>
  <c r="AB149" i="3"/>
  <c r="AB164" i="3"/>
  <c r="AB180" i="3"/>
  <c r="AB206" i="3"/>
  <c r="AB235" i="3"/>
  <c r="AB262" i="3"/>
  <c r="AB267" i="3"/>
  <c r="AB290" i="3"/>
  <c r="AB296" i="3"/>
  <c r="AB485" i="3"/>
  <c r="K111" i="4"/>
  <c r="J111" i="4"/>
  <c r="G111" i="4"/>
  <c r="Q111" i="4"/>
  <c r="H111" i="4"/>
  <c r="T111" i="4"/>
  <c r="D111" i="4"/>
  <c r="R111" i="4" s="1"/>
  <c r="L111" i="4"/>
  <c r="C111" i="4"/>
  <c r="B111" i="4"/>
  <c r="F111" i="4"/>
  <c r="AB144" i="3"/>
  <c r="AB345" i="3"/>
  <c r="G414" i="4"/>
  <c r="M414" i="4"/>
  <c r="I414" i="4"/>
  <c r="F414" i="4"/>
  <c r="AB252" i="3"/>
  <c r="AB258" i="3"/>
  <c r="AB263" i="3"/>
  <c r="P283" i="3"/>
  <c r="AB340" i="3"/>
  <c r="AB351" i="3"/>
  <c r="AB357" i="3"/>
  <c r="AB368" i="3"/>
  <c r="AB380" i="3"/>
  <c r="AB432" i="3"/>
  <c r="AB479" i="3"/>
  <c r="AB49" i="3"/>
  <c r="AB39" i="3"/>
  <c r="AB99" i="3"/>
  <c r="P179" i="3"/>
  <c r="AB60" i="3"/>
  <c r="P83" i="3"/>
  <c r="P117" i="3"/>
  <c r="AB140" i="3"/>
  <c r="AB156" i="3"/>
  <c r="AB242" i="3"/>
  <c r="AB309" i="3"/>
  <c r="AB314" i="3"/>
  <c r="P317" i="3"/>
  <c r="AB319" i="3"/>
  <c r="P372" i="3"/>
  <c r="AB468" i="3"/>
  <c r="AB386" i="3"/>
  <c r="P430" i="3"/>
  <c r="P62" i="3"/>
  <c r="AB257" i="3"/>
  <c r="P58" i="3"/>
  <c r="P43" i="3"/>
  <c r="AB45" i="3"/>
  <c r="P48" i="3"/>
  <c r="AB136" i="3"/>
  <c r="P139" i="3"/>
  <c r="AB141" i="3"/>
  <c r="AB152" i="3"/>
  <c r="P185" i="3"/>
  <c r="AB320" i="3"/>
  <c r="AB352" i="3"/>
  <c r="AB458" i="3"/>
  <c r="I204" i="4"/>
  <c r="K204" i="4"/>
  <c r="F204" i="4"/>
  <c r="AB191" i="3"/>
  <c r="AB297" i="3"/>
  <c r="P133" i="3"/>
  <c r="AB202" i="3"/>
  <c r="AB85" i="3"/>
  <c r="AB100" i="3"/>
  <c r="AB105" i="3"/>
  <c r="AB115" i="3"/>
  <c r="P124" i="3"/>
  <c r="AB162" i="3"/>
  <c r="AB193" i="3"/>
  <c r="AB198" i="3"/>
  <c r="AB270" i="3"/>
  <c r="AB299" i="3"/>
  <c r="AB310" i="3"/>
  <c r="P313" i="3"/>
  <c r="AB331" i="3"/>
  <c r="AB336" i="3"/>
  <c r="P82" i="3"/>
  <c r="AB94" i="3"/>
  <c r="AB41" i="3"/>
  <c r="AB121" i="3"/>
  <c r="AB158" i="3"/>
  <c r="P202" i="3"/>
  <c r="AB300" i="3"/>
  <c r="AB421" i="3"/>
  <c r="F67" i="4"/>
  <c r="D67" i="4"/>
  <c r="R67" i="4" s="1"/>
  <c r="M67" i="4"/>
  <c r="L67" i="4"/>
  <c r="K67" i="4"/>
  <c r="J67" i="4"/>
  <c r="B67" i="4"/>
  <c r="G67" i="4"/>
  <c r="Q67" i="4"/>
  <c r="H67" i="4"/>
  <c r="F109" i="4"/>
  <c r="J109" i="4"/>
  <c r="B109" i="4"/>
  <c r="M109" i="4"/>
  <c r="L109" i="4"/>
  <c r="K109" i="4"/>
  <c r="G109" i="4"/>
  <c r="Q109" i="4"/>
  <c r="H109" i="4"/>
  <c r="D109" i="4"/>
  <c r="R109" i="4" s="1"/>
  <c r="AB430" i="3"/>
  <c r="K59" i="4"/>
  <c r="L125" i="4"/>
  <c r="C227" i="4"/>
  <c r="AB361" i="3"/>
  <c r="AB378" i="3"/>
  <c r="AB383" i="3"/>
  <c r="AB388" i="3"/>
  <c r="P396" i="3"/>
  <c r="AB419" i="3"/>
  <c r="AB425" i="3"/>
  <c r="AB467" i="3"/>
  <c r="P491" i="3"/>
  <c r="G62" i="4"/>
  <c r="M94" i="4"/>
  <c r="L110" i="4"/>
  <c r="K110" i="4"/>
  <c r="G110" i="4"/>
  <c r="L113" i="4"/>
  <c r="H118" i="4"/>
  <c r="D227" i="4"/>
  <c r="R227" i="4" s="1"/>
  <c r="AB409" i="3"/>
  <c r="P465" i="3"/>
  <c r="B62" i="4"/>
  <c r="F62" i="4"/>
  <c r="M113" i="4"/>
  <c r="F177" i="4"/>
  <c r="M177" i="4"/>
  <c r="T227" i="4"/>
  <c r="I227" i="4"/>
  <c r="K227" i="4"/>
  <c r="E227" i="4"/>
  <c r="G227" i="4"/>
  <c r="Q227" i="4"/>
  <c r="B227" i="4"/>
  <c r="AB426" i="3"/>
  <c r="AB437" i="3"/>
  <c r="AB447" i="3"/>
  <c r="P451" i="3"/>
  <c r="P466" i="3"/>
  <c r="P472" i="3"/>
  <c r="P492" i="3"/>
  <c r="AB500" i="3"/>
  <c r="AB505" i="3"/>
  <c r="J62" i="4"/>
  <c r="F118" i="4"/>
  <c r="B118" i="4"/>
  <c r="G118" i="4"/>
  <c r="AB427" i="3"/>
  <c r="P478" i="3"/>
  <c r="M62" i="4"/>
  <c r="C118" i="4"/>
  <c r="H125" i="4"/>
  <c r="M125" i="4"/>
  <c r="F195" i="4"/>
  <c r="C195" i="4"/>
  <c r="F289" i="4"/>
  <c r="D289" i="4"/>
  <c r="R289" i="4" s="1"/>
  <c r="M289" i="4"/>
  <c r="AB196" i="3"/>
  <c r="P236" i="3"/>
  <c r="P241" i="3"/>
  <c r="AB259" i="3"/>
  <c r="AB285" i="3"/>
  <c r="AB302" i="3"/>
  <c r="AB307" i="3"/>
  <c r="AB312" i="3"/>
  <c r="AB348" i="3"/>
  <c r="P414" i="3"/>
  <c r="P431" i="3"/>
  <c r="AB449" i="3"/>
  <c r="AB480" i="3"/>
  <c r="D62" i="4"/>
  <c r="R62" i="4" s="1"/>
  <c r="G82" i="4"/>
  <c r="M110" i="4"/>
  <c r="J118" i="4"/>
  <c r="L162" i="4"/>
  <c r="F257" i="4"/>
  <c r="D257" i="4"/>
  <c r="R257" i="4" s="1"/>
  <c r="Q257" i="4"/>
  <c r="V257" i="4" s="1"/>
  <c r="F82" i="4"/>
  <c r="D110" i="4"/>
  <c r="R110" i="4" s="1"/>
  <c r="F115" i="4"/>
  <c r="K118" i="4"/>
  <c r="B125" i="4"/>
  <c r="Q228" i="4"/>
  <c r="V228" i="4" s="1"/>
  <c r="D228" i="4"/>
  <c r="R228" i="4" s="1"/>
  <c r="M228" i="4"/>
  <c r="J228" i="4"/>
  <c r="F228" i="4"/>
  <c r="Q246" i="4"/>
  <c r="V246" i="4" s="1"/>
  <c r="M246" i="4"/>
  <c r="F246" i="4"/>
  <c r="G246" i="4"/>
  <c r="I246" i="4"/>
  <c r="K246" i="4"/>
  <c r="AB471" i="3"/>
  <c r="AB476" i="3"/>
  <c r="L118" i="4"/>
  <c r="C125" i="4"/>
  <c r="F162" i="4"/>
  <c r="Q162" i="4"/>
  <c r="AB208" i="3"/>
  <c r="P221" i="3"/>
  <c r="AB234" i="3"/>
  <c r="P237" i="3"/>
  <c r="AB254" i="3"/>
  <c r="P273" i="3"/>
  <c r="AB286" i="3"/>
  <c r="AB303" i="3"/>
  <c r="AB308" i="3"/>
  <c r="AB339" i="3"/>
  <c r="AB344" i="3"/>
  <c r="AB349" i="3"/>
  <c r="AB360" i="3"/>
  <c r="AB407" i="3"/>
  <c r="AB450" i="3"/>
  <c r="AB481" i="3"/>
  <c r="AB497" i="3"/>
  <c r="T62" i="4"/>
  <c r="M93" i="4"/>
  <c r="M118" i="4"/>
  <c r="J125" i="4"/>
  <c r="M133" i="4"/>
  <c r="Q133" i="4"/>
  <c r="B133" i="4"/>
  <c r="F278" i="4"/>
  <c r="D278" i="4"/>
  <c r="R278" i="4" s="1"/>
  <c r="Q278" i="4"/>
  <c r="V278" i="4" s="1"/>
  <c r="AB255" i="3"/>
  <c r="AB271" i="3"/>
  <c r="P290" i="3"/>
  <c r="AB304" i="3"/>
  <c r="AB397" i="3"/>
  <c r="AB451" i="3"/>
  <c r="Q110" i="4"/>
  <c r="D118" i="4"/>
  <c r="R118" i="4" s="1"/>
  <c r="K125" i="4"/>
  <c r="J133" i="4"/>
  <c r="M174" i="4"/>
  <c r="K174" i="4"/>
  <c r="D174" i="4"/>
  <c r="R174" i="4" s="1"/>
  <c r="B174" i="4"/>
  <c r="F202" i="4"/>
  <c r="B202" i="4"/>
  <c r="H151" i="4"/>
  <c r="K171" i="4"/>
  <c r="D219" i="4"/>
  <c r="R219" i="4" s="1"/>
  <c r="I219" i="4"/>
  <c r="K219" i="4"/>
  <c r="E219" i="4"/>
  <c r="F431" i="4"/>
  <c r="M431" i="4"/>
  <c r="I431" i="4"/>
  <c r="J431" i="4"/>
  <c r="L482" i="4"/>
  <c r="E482" i="4"/>
  <c r="C482" i="4"/>
  <c r="B482" i="4"/>
  <c r="M482" i="4"/>
  <c r="I482" i="4"/>
  <c r="J482" i="4"/>
  <c r="F482" i="4"/>
  <c r="G482" i="4"/>
  <c r="M435" i="4"/>
  <c r="I435" i="4"/>
  <c r="E435" i="4"/>
  <c r="G435" i="4"/>
  <c r="Q186" i="4"/>
  <c r="H186" i="4"/>
  <c r="M239" i="4"/>
  <c r="I239" i="4"/>
  <c r="J239" i="4"/>
  <c r="D239" i="4"/>
  <c r="R239" i="4" s="1"/>
  <c r="K239" i="4"/>
  <c r="B239" i="4"/>
  <c r="F244" i="4"/>
  <c r="D244" i="4"/>
  <c r="R244" i="4" s="1"/>
  <c r="M244" i="4"/>
  <c r="C244" i="4"/>
  <c r="J321" i="4"/>
  <c r="F321" i="4"/>
  <c r="G321" i="4"/>
  <c r="M478" i="4"/>
  <c r="D478" i="4"/>
  <c r="R478" i="4" s="1"/>
  <c r="F214" i="4"/>
  <c r="D214" i="4"/>
  <c r="R214" i="4" s="1"/>
  <c r="K214" i="4"/>
  <c r="C214" i="4"/>
  <c r="J219" i="4"/>
  <c r="I426" i="4"/>
  <c r="H426" i="4"/>
  <c r="M426" i="4"/>
  <c r="E426" i="4"/>
  <c r="B426" i="4"/>
  <c r="B151" i="4"/>
  <c r="F185" i="4"/>
  <c r="D185" i="4"/>
  <c r="R185" i="4" s="1"/>
  <c r="K185" i="4"/>
  <c r="M219" i="4"/>
  <c r="F232" i="4"/>
  <c r="Q232" i="4"/>
  <c r="I232" i="4"/>
  <c r="D243" i="4"/>
  <c r="R243" i="4" s="1"/>
  <c r="J243" i="4"/>
  <c r="M266" i="4"/>
  <c r="E266" i="4"/>
  <c r="M499" i="4"/>
  <c r="D499" i="4"/>
  <c r="R499" i="4" s="1"/>
  <c r="M215" i="4"/>
  <c r="AC69" i="3"/>
  <c r="X69" i="3"/>
  <c r="Y69" i="3" s="1"/>
  <c r="AC62" i="3"/>
  <c r="X62" i="3"/>
  <c r="Y62" i="3" s="1"/>
  <c r="M448" i="4"/>
  <c r="I448" i="4"/>
  <c r="L448" i="4"/>
  <c r="D448" i="4"/>
  <c r="R448" i="4" s="1"/>
  <c r="J448" i="4"/>
  <c r="E448" i="4"/>
  <c r="C448" i="4"/>
  <c r="G448" i="4"/>
  <c r="M273" i="4"/>
  <c r="E273" i="4"/>
  <c r="M301" i="4"/>
  <c r="E301" i="4"/>
  <c r="C243" i="4"/>
  <c r="F338" i="4"/>
  <c r="M263" i="3"/>
  <c r="E263" i="3"/>
  <c r="F263" i="3" s="1"/>
  <c r="R263" i="3"/>
  <c r="E323" i="3"/>
  <c r="F323" i="3" s="1"/>
  <c r="R323" i="3"/>
  <c r="M323" i="3"/>
  <c r="AC317" i="3"/>
  <c r="X317" i="3"/>
  <c r="Y317" i="3" s="1"/>
  <c r="AC84" i="3"/>
  <c r="X84" i="3"/>
  <c r="Y84" i="3" s="1"/>
  <c r="M392" i="3"/>
  <c r="P392" i="3" s="1"/>
  <c r="E392" i="3"/>
  <c r="F392" i="3" s="1"/>
  <c r="R392" i="3"/>
  <c r="M379" i="3"/>
  <c r="X379" i="3" s="1"/>
  <c r="Y379" i="3" s="1"/>
  <c r="R379" i="3"/>
  <c r="E379" i="3"/>
  <c r="F379" i="3" s="1"/>
  <c r="X222" i="3"/>
  <c r="Y222" i="3" s="1"/>
  <c r="E426" i="3"/>
  <c r="F426" i="3" s="1"/>
  <c r="R426" i="3"/>
  <c r="M164" i="3"/>
  <c r="E164" i="3"/>
  <c r="F164" i="3" s="1"/>
  <c r="R164" i="3"/>
  <c r="A394" i="4"/>
  <c r="C437" i="4"/>
  <c r="E491" i="4"/>
  <c r="M491" i="4"/>
  <c r="M448" i="3"/>
  <c r="AC448" i="3" s="1"/>
  <c r="E448" i="3"/>
  <c r="F448" i="3" s="1"/>
  <c r="R448" i="3"/>
  <c r="A463" i="4"/>
  <c r="R216" i="3"/>
  <c r="E216" i="3"/>
  <c r="F216" i="3" s="1"/>
  <c r="M216" i="3"/>
  <c r="AC209" i="3"/>
  <c r="X209" i="3"/>
  <c r="Y209" i="3" s="1"/>
  <c r="M170" i="3"/>
  <c r="E170" i="3"/>
  <c r="F170" i="3" s="1"/>
  <c r="E437" i="4"/>
  <c r="AC500" i="3"/>
  <c r="D390" i="4"/>
  <c r="R390" i="4" s="1"/>
  <c r="J437" i="4"/>
  <c r="G472" i="4"/>
  <c r="C472" i="4"/>
  <c r="B472" i="4"/>
  <c r="M228" i="3"/>
  <c r="P228" i="3" s="1"/>
  <c r="E228" i="3"/>
  <c r="F228" i="3" s="1"/>
  <c r="R228" i="3"/>
  <c r="E222" i="3"/>
  <c r="F222" i="3" s="1"/>
  <c r="R222" i="3"/>
  <c r="L437" i="4"/>
  <c r="R258" i="3"/>
  <c r="E258" i="3"/>
  <c r="F258" i="3" s="1"/>
  <c r="M258" i="3"/>
  <c r="AC258" i="3" s="1"/>
  <c r="M437" i="4"/>
  <c r="I500" i="4"/>
  <c r="M500" i="4"/>
  <c r="L500" i="4"/>
  <c r="J500" i="4"/>
  <c r="E500" i="4"/>
  <c r="H500" i="4"/>
  <c r="M481" i="3"/>
  <c r="R481" i="3"/>
  <c r="M452" i="3"/>
  <c r="E452" i="3"/>
  <c r="F452" i="3" s="1"/>
  <c r="R452" i="3"/>
  <c r="M135" i="3"/>
  <c r="P135" i="3" s="1"/>
  <c r="E135" i="3"/>
  <c r="F135" i="3" s="1"/>
  <c r="R135" i="3"/>
  <c r="E418" i="3"/>
  <c r="F418" i="3" s="1"/>
  <c r="M434" i="3"/>
  <c r="M272" i="3"/>
  <c r="E272" i="3"/>
  <c r="F272" i="3" s="1"/>
  <c r="R272" i="3"/>
  <c r="M193" i="3"/>
  <c r="P193" i="3" s="1"/>
  <c r="E193" i="3"/>
  <c r="F193" i="3" s="1"/>
  <c r="M141" i="3"/>
  <c r="P141" i="3" s="1"/>
  <c r="R141" i="3"/>
  <c r="M78" i="3"/>
  <c r="E78" i="3"/>
  <c r="F78" i="3" s="1"/>
  <c r="R78" i="3"/>
  <c r="A24" i="2"/>
  <c r="A24" i="3" s="1"/>
  <c r="A10" i="2"/>
  <c r="A10" i="3" s="1"/>
  <c r="AD10" i="3" s="1"/>
  <c r="M199" i="3"/>
  <c r="E199" i="3"/>
  <c r="F199" i="3" s="1"/>
  <c r="M147" i="3"/>
  <c r="P147" i="3" s="1"/>
  <c r="E147" i="3"/>
  <c r="F147" i="3" s="1"/>
  <c r="R147" i="3"/>
  <c r="E84" i="3"/>
  <c r="F84" i="3" s="1"/>
  <c r="R84" i="3"/>
  <c r="M277" i="3"/>
  <c r="AC277" i="3" s="1"/>
  <c r="R277" i="3"/>
  <c r="M153" i="3"/>
  <c r="X153" i="3" s="1"/>
  <c r="Y153" i="3" s="1"/>
  <c r="E153" i="3"/>
  <c r="F153" i="3" s="1"/>
  <c r="R153" i="3"/>
  <c r="M38" i="3"/>
  <c r="P38" i="3" s="1"/>
  <c r="R38" i="3"/>
  <c r="M456" i="3"/>
  <c r="AC456" i="3" s="1"/>
  <c r="E456" i="3"/>
  <c r="F456" i="3" s="1"/>
  <c r="R456" i="3"/>
  <c r="M422" i="3"/>
  <c r="AC422" i="3" s="1"/>
  <c r="E422" i="3"/>
  <c r="F422" i="3" s="1"/>
  <c r="M375" i="3"/>
  <c r="E375" i="3"/>
  <c r="F375" i="3" s="1"/>
  <c r="R375" i="3"/>
  <c r="M352" i="3"/>
  <c r="E352" i="3"/>
  <c r="F352" i="3" s="1"/>
  <c r="E295" i="3"/>
  <c r="F295" i="3" s="1"/>
  <c r="R295" i="3"/>
  <c r="M159" i="3"/>
  <c r="P159" i="3" s="1"/>
  <c r="E159" i="3"/>
  <c r="F159" i="3" s="1"/>
  <c r="M44" i="3"/>
  <c r="P44" i="3" s="1"/>
  <c r="E44" i="3"/>
  <c r="F44" i="3" s="1"/>
  <c r="R44" i="3"/>
  <c r="X466" i="3"/>
  <c r="Y466" i="3" s="1"/>
  <c r="M485" i="3"/>
  <c r="R485" i="3"/>
  <c r="AC438" i="3"/>
  <c r="M253" i="3"/>
  <c r="M210" i="3"/>
  <c r="M204" i="3"/>
  <c r="E204" i="3"/>
  <c r="F204" i="3" s="1"/>
  <c r="R204" i="3"/>
  <c r="M95" i="3"/>
  <c r="R95" i="3"/>
  <c r="M357" i="3"/>
  <c r="E357" i="3"/>
  <c r="F357" i="3" s="1"/>
  <c r="M300" i="3"/>
  <c r="AC300" i="3" s="1"/>
  <c r="E300" i="3"/>
  <c r="F300" i="3" s="1"/>
  <c r="M101" i="3"/>
  <c r="E101" i="3"/>
  <c r="F101" i="3" s="1"/>
  <c r="R101" i="3"/>
  <c r="E305" i="3"/>
  <c r="F305" i="3" s="1"/>
  <c r="R305" i="3"/>
  <c r="M106" i="3"/>
  <c r="X106" i="3" s="1"/>
  <c r="Y106" i="3" s="1"/>
  <c r="R106" i="3"/>
  <c r="E106" i="3"/>
  <c r="F106" i="3" s="1"/>
  <c r="D518" i="4"/>
  <c r="R518" i="4" s="1"/>
  <c r="G519" i="4"/>
  <c r="X437" i="3"/>
  <c r="Y437" i="3" s="1"/>
  <c r="E319" i="3"/>
  <c r="F319" i="3" s="1"/>
  <c r="R300" i="3"/>
  <c r="AC396" i="3"/>
  <c r="M310" i="3"/>
  <c r="X310" i="3" s="1"/>
  <c r="Y310" i="3" s="1"/>
  <c r="E310" i="3"/>
  <c r="F310" i="3" s="1"/>
  <c r="E112" i="3"/>
  <c r="F112" i="3" s="1"/>
  <c r="R112" i="3"/>
  <c r="G490" i="4"/>
  <c r="M338" i="3"/>
  <c r="R338" i="3"/>
  <c r="M286" i="3"/>
  <c r="AC286" i="3" s="1"/>
  <c r="E286" i="3"/>
  <c r="F286" i="3" s="1"/>
  <c r="R286" i="3"/>
  <c r="M239" i="3"/>
  <c r="R239" i="3"/>
  <c r="M233" i="3"/>
  <c r="P233" i="3" s="1"/>
  <c r="E233" i="3"/>
  <c r="F233" i="3" s="1"/>
  <c r="M130" i="3"/>
  <c r="P130" i="3" s="1"/>
  <c r="E130" i="3"/>
  <c r="F130" i="3" s="1"/>
  <c r="R130" i="3"/>
  <c r="E124" i="3"/>
  <c r="F124" i="3" s="1"/>
  <c r="R124" i="3"/>
  <c r="M67" i="3"/>
  <c r="E67" i="3"/>
  <c r="F67" i="3" s="1"/>
  <c r="R67" i="3"/>
  <c r="H518" i="4"/>
  <c r="X331" i="3"/>
  <c r="Y331" i="3" s="1"/>
  <c r="X290" i="3"/>
  <c r="Y290" i="3" s="1"/>
  <c r="X414" i="3"/>
  <c r="Y414" i="3" s="1"/>
  <c r="R357" i="3"/>
  <c r="R199" i="3"/>
  <c r="AC464" i="3"/>
  <c r="M245" i="3"/>
  <c r="AC245" i="3" s="1"/>
  <c r="E245" i="3"/>
  <c r="F245" i="3" s="1"/>
  <c r="R245" i="3"/>
  <c r="M73" i="3"/>
  <c r="E73" i="3"/>
  <c r="F73" i="3" s="1"/>
  <c r="R73" i="3"/>
  <c r="E485" i="3"/>
  <c r="F485" i="3" s="1"/>
  <c r="E481" i="3"/>
  <c r="F481" i="3" s="1"/>
  <c r="R418" i="3"/>
  <c r="R388" i="3"/>
  <c r="R352" i="3"/>
  <c r="E281" i="3"/>
  <c r="F281" i="3" s="1"/>
  <c r="E253" i="3"/>
  <c r="F253" i="3" s="1"/>
  <c r="AC365" i="3"/>
  <c r="AC472" i="3"/>
  <c r="AC451" i="3"/>
  <c r="AC387" i="3"/>
  <c r="AC285" i="3"/>
  <c r="AC262" i="3"/>
  <c r="AC227" i="3"/>
  <c r="AC140" i="3"/>
  <c r="AC43" i="3"/>
  <c r="A19" i="2"/>
  <c r="A19" i="3" s="1"/>
  <c r="AD19" i="3" s="1"/>
  <c r="X90" i="3"/>
  <c r="Y90" i="3" s="1"/>
  <c r="AC299" i="3"/>
  <c r="AC221" i="3"/>
  <c r="AC192" i="3"/>
  <c r="AC134" i="3"/>
  <c r="A32" i="2"/>
  <c r="A32" i="3" s="1"/>
  <c r="A27" i="2"/>
  <c r="A27" i="3" s="1"/>
  <c r="A14" i="2"/>
  <c r="A14" i="3" s="1"/>
  <c r="AD14" i="3" s="1"/>
  <c r="A23" i="2"/>
  <c r="A23" i="3" s="1"/>
  <c r="A9" i="2"/>
  <c r="A9" i="3" s="1"/>
  <c r="AD9" i="3" s="1"/>
  <c r="AC82" i="3"/>
  <c r="X55" i="3"/>
  <c r="Y55" i="3" s="1"/>
  <c r="A13" i="2"/>
  <c r="A13" i="3" s="1"/>
  <c r="AD13" i="3" s="1"/>
  <c r="AC179" i="3"/>
  <c r="AC92" i="3"/>
  <c r="AC64" i="3"/>
  <c r="A22" i="2"/>
  <c r="A22" i="3" s="1"/>
  <c r="A8" i="2"/>
  <c r="A8" i="3" s="1"/>
  <c r="AD8" i="3" s="1"/>
  <c r="AC75" i="3"/>
  <c r="A17" i="2"/>
  <c r="A17" i="3" s="1"/>
  <c r="AD17" i="3" s="1"/>
  <c r="AC444" i="3"/>
  <c r="AC235" i="3"/>
  <c r="AC137" i="3"/>
  <c r="AC119" i="3"/>
  <c r="A34" i="2"/>
  <c r="A34" i="3" s="1"/>
  <c r="AC113" i="3"/>
  <c r="A25" i="2"/>
  <c r="A25" i="3" s="1"/>
  <c r="A11" i="2"/>
  <c r="A11" i="3" s="1"/>
  <c r="AD11" i="3" s="1"/>
  <c r="AB129" i="3"/>
  <c r="AB176" i="3"/>
  <c r="AB227" i="3"/>
  <c r="AB279" i="3"/>
  <c r="P298" i="3"/>
  <c r="P365" i="3"/>
  <c r="AB371" i="3"/>
  <c r="Q467" i="4"/>
  <c r="T467" i="4"/>
  <c r="K467" i="4"/>
  <c r="I467" i="4"/>
  <c r="L467" i="4"/>
  <c r="J467" i="4"/>
  <c r="H467" i="4"/>
  <c r="E467" i="4"/>
  <c r="C467" i="4"/>
  <c r="B467" i="4"/>
  <c r="G467" i="4"/>
  <c r="M467" i="4"/>
  <c r="D467" i="4"/>
  <c r="R467" i="4" s="1"/>
  <c r="F467" i="4"/>
  <c r="AB204" i="3"/>
  <c r="AB329" i="3"/>
  <c r="AB389" i="3"/>
  <c r="AB398" i="3"/>
  <c r="AB372" i="3"/>
  <c r="AB441" i="3"/>
  <c r="P444" i="3"/>
  <c r="AB470" i="3"/>
  <c r="AB157" i="3"/>
  <c r="AB122" i="3"/>
  <c r="AB220" i="3"/>
  <c r="AB280" i="3"/>
  <c r="AB292" i="3"/>
  <c r="AB87" i="3"/>
  <c r="AB134" i="3"/>
  <c r="AB185" i="3"/>
  <c r="AB232" i="3"/>
  <c r="AB321" i="3"/>
  <c r="AB456" i="3"/>
  <c r="AB106" i="3"/>
  <c r="AB169" i="3"/>
  <c r="AB197" i="3"/>
  <c r="P287" i="3"/>
  <c r="AB301" i="3"/>
  <c r="AB330" i="3"/>
  <c r="AB359" i="3"/>
  <c r="AB390" i="3"/>
  <c r="AB399" i="3"/>
  <c r="AB417" i="3"/>
  <c r="AB446" i="3"/>
  <c r="P75" i="3"/>
  <c r="AB127" i="3"/>
  <c r="AB178" i="3"/>
  <c r="AB225" i="3"/>
  <c r="AB245" i="3"/>
  <c r="AB273" i="3"/>
  <c r="AB322" i="3"/>
  <c r="AB369" i="3"/>
  <c r="AB438" i="3"/>
  <c r="AB495" i="3"/>
  <c r="AB120" i="3"/>
  <c r="AB171" i="3"/>
  <c r="AB218" i="3"/>
  <c r="P256" i="3"/>
  <c r="AB274" i="3"/>
  <c r="AB496" i="3"/>
  <c r="AB501" i="3"/>
  <c r="E93" i="4"/>
  <c r="I93" i="4"/>
  <c r="E121" i="4"/>
  <c r="I121" i="4"/>
  <c r="E163" i="4"/>
  <c r="I163" i="4"/>
  <c r="E177" i="4"/>
  <c r="I177" i="4"/>
  <c r="H204" i="4"/>
  <c r="L204" i="4"/>
  <c r="T204" i="4"/>
  <c r="C204" i="4"/>
  <c r="Q343" i="4"/>
  <c r="I343" i="4"/>
  <c r="H343" i="4"/>
  <c r="L343" i="4"/>
  <c r="T343" i="4"/>
  <c r="K343" i="4"/>
  <c r="J343" i="4"/>
  <c r="E343" i="4"/>
  <c r="C343" i="4"/>
  <c r="D343" i="4"/>
  <c r="R343" i="4" s="1"/>
  <c r="Q363" i="4"/>
  <c r="I363" i="4"/>
  <c r="H363" i="4"/>
  <c r="L363" i="4"/>
  <c r="T363" i="4"/>
  <c r="K363" i="4"/>
  <c r="J363" i="4"/>
  <c r="E363" i="4"/>
  <c r="C363" i="4"/>
  <c r="G363" i="4"/>
  <c r="Q365" i="4"/>
  <c r="I365" i="4"/>
  <c r="H365" i="4"/>
  <c r="L365" i="4"/>
  <c r="T365" i="4"/>
  <c r="K365" i="4"/>
  <c r="J365" i="4"/>
  <c r="E365" i="4"/>
  <c r="C365" i="4"/>
  <c r="AB469" i="3"/>
  <c r="P498" i="3"/>
  <c r="B59" i="4"/>
  <c r="D93" i="4"/>
  <c r="R93" i="4" s="1"/>
  <c r="B94" i="4"/>
  <c r="B115" i="4"/>
  <c r="D121" i="4"/>
  <c r="R121" i="4" s="1"/>
  <c r="B150" i="4"/>
  <c r="D163" i="4"/>
  <c r="R163" i="4" s="1"/>
  <c r="B171" i="4"/>
  <c r="D177" i="4"/>
  <c r="R177" i="4" s="1"/>
  <c r="B185" i="4"/>
  <c r="C202" i="4"/>
  <c r="H215" i="4"/>
  <c r="L215" i="4"/>
  <c r="F215" i="4"/>
  <c r="E232" i="4"/>
  <c r="M338" i="4"/>
  <c r="B344" i="4"/>
  <c r="B362" i="4"/>
  <c r="M366" i="4"/>
  <c r="B386" i="4"/>
  <c r="B390" i="4"/>
  <c r="AB385" i="3"/>
  <c r="C59" i="4"/>
  <c r="T59" i="4"/>
  <c r="E82" i="4"/>
  <c r="I82" i="4"/>
  <c r="C94" i="4"/>
  <c r="T94" i="4"/>
  <c r="E110" i="4"/>
  <c r="I110" i="4"/>
  <c r="G113" i="4"/>
  <c r="X113" i="4" s="1"/>
  <c r="C115" i="4"/>
  <c r="T115" i="4"/>
  <c r="C150" i="4"/>
  <c r="T150" i="4"/>
  <c r="G162" i="4"/>
  <c r="C171" i="4"/>
  <c r="T171" i="4"/>
  <c r="C185" i="4"/>
  <c r="T185" i="4"/>
  <c r="E202" i="4"/>
  <c r="G202" i="4"/>
  <c r="J232" i="4"/>
  <c r="G232" i="4"/>
  <c r="I321" i="4"/>
  <c r="H321" i="4"/>
  <c r="L321" i="4"/>
  <c r="T321" i="4"/>
  <c r="K321" i="4"/>
  <c r="E321" i="4"/>
  <c r="D338" i="4"/>
  <c r="R338" i="4" s="1"/>
  <c r="M344" i="4"/>
  <c r="M362" i="4"/>
  <c r="D366" i="4"/>
  <c r="R366" i="4" s="1"/>
  <c r="M386" i="4"/>
  <c r="M390" i="4"/>
  <c r="J59" i="4"/>
  <c r="H59" i="4"/>
  <c r="J94" i="4"/>
  <c r="H94" i="4"/>
  <c r="J115" i="4"/>
  <c r="H115" i="4"/>
  <c r="J150" i="4"/>
  <c r="H150" i="4"/>
  <c r="J171" i="4"/>
  <c r="H171" i="4"/>
  <c r="J185" i="4"/>
  <c r="H185" i="4"/>
  <c r="B195" i="4"/>
  <c r="K202" i="4"/>
  <c r="M204" i="4"/>
  <c r="K232" i="4"/>
  <c r="D344" i="4"/>
  <c r="R344" i="4" s="1"/>
  <c r="D362" i="4"/>
  <c r="R362" i="4" s="1"/>
  <c r="E113" i="4"/>
  <c r="I113" i="4"/>
  <c r="E162" i="4"/>
  <c r="I162" i="4"/>
  <c r="N162" i="4" s="1"/>
  <c r="H202" i="4"/>
  <c r="L202" i="4"/>
  <c r="Q202" i="4"/>
  <c r="J202" i="4"/>
  <c r="D204" i="4"/>
  <c r="R204" i="4" s="1"/>
  <c r="H232" i="4"/>
  <c r="L232" i="4"/>
  <c r="T232" i="4"/>
  <c r="C232" i="4"/>
  <c r="AB266" i="3"/>
  <c r="AB364" i="3"/>
  <c r="AB455" i="3"/>
  <c r="AB504" i="3"/>
  <c r="L59" i="4"/>
  <c r="Q59" i="4"/>
  <c r="B93" i="4"/>
  <c r="L94" i="4"/>
  <c r="Q94" i="4"/>
  <c r="D113" i="4"/>
  <c r="R113" i="4" s="1"/>
  <c r="L115" i="4"/>
  <c r="Q115" i="4"/>
  <c r="B121" i="4"/>
  <c r="L150" i="4"/>
  <c r="Q150" i="4"/>
  <c r="D162" i="4"/>
  <c r="R162" i="4" s="1"/>
  <c r="B163" i="4"/>
  <c r="L171" i="4"/>
  <c r="Q171" i="4"/>
  <c r="B177" i="4"/>
  <c r="L185" i="4"/>
  <c r="Q185" i="4"/>
  <c r="J195" i="4"/>
  <c r="H195" i="4"/>
  <c r="T214" i="4"/>
  <c r="D215" i="4"/>
  <c r="R215" i="4" s="1"/>
  <c r="H243" i="4"/>
  <c r="L243" i="4"/>
  <c r="F243" i="4"/>
  <c r="T244" i="4"/>
  <c r="G257" i="4"/>
  <c r="G269" i="4"/>
  <c r="G278" i="4"/>
  <c r="Q289" i="4"/>
  <c r="B321" i="4"/>
  <c r="G338" i="4"/>
  <c r="G344" i="4"/>
  <c r="X344" i="4" s="1"/>
  <c r="G362" i="4"/>
  <c r="G366" i="4"/>
  <c r="X366" i="4" s="1"/>
  <c r="G386" i="4"/>
  <c r="G390" i="4"/>
  <c r="E67" i="4"/>
  <c r="I67" i="4"/>
  <c r="C93" i="4"/>
  <c r="T93" i="4"/>
  <c r="E109" i="4"/>
  <c r="I109" i="4"/>
  <c r="E116" i="4"/>
  <c r="I116" i="4"/>
  <c r="C121" i="4"/>
  <c r="T121" i="4"/>
  <c r="E151" i="4"/>
  <c r="I151" i="4"/>
  <c r="C163" i="4"/>
  <c r="T163" i="4"/>
  <c r="C177" i="4"/>
  <c r="T177" i="4"/>
  <c r="E186" i="4"/>
  <c r="I186" i="4"/>
  <c r="K195" i="4"/>
  <c r="I243" i="4"/>
  <c r="B244" i="4"/>
  <c r="H246" i="4"/>
  <c r="L246" i="4"/>
  <c r="T246" i="4"/>
  <c r="C246" i="4"/>
  <c r="I266" i="4"/>
  <c r="H266" i="4"/>
  <c r="L266" i="4"/>
  <c r="T266" i="4"/>
  <c r="K266" i="4"/>
  <c r="Q266" i="4"/>
  <c r="J266" i="4"/>
  <c r="I273" i="4"/>
  <c r="H273" i="4"/>
  <c r="L273" i="4"/>
  <c r="T273" i="4"/>
  <c r="K273" i="4"/>
  <c r="Q273" i="4"/>
  <c r="J273" i="4"/>
  <c r="I301" i="4"/>
  <c r="H301" i="4"/>
  <c r="L301" i="4"/>
  <c r="T301" i="4"/>
  <c r="K301" i="4"/>
  <c r="Q301" i="4"/>
  <c r="J301" i="4"/>
  <c r="C321" i="4"/>
  <c r="J93" i="4"/>
  <c r="H93" i="4"/>
  <c r="J121" i="4"/>
  <c r="H121" i="4"/>
  <c r="J163" i="4"/>
  <c r="H163" i="4"/>
  <c r="J177" i="4"/>
  <c r="H177" i="4"/>
  <c r="M202" i="4"/>
  <c r="M232" i="4"/>
  <c r="I257" i="4"/>
  <c r="H257" i="4"/>
  <c r="L257" i="4"/>
  <c r="T257" i="4"/>
  <c r="K257" i="4"/>
  <c r="E257" i="4"/>
  <c r="I269" i="4"/>
  <c r="H269" i="4"/>
  <c r="L269" i="4"/>
  <c r="T269" i="4"/>
  <c r="K269" i="4"/>
  <c r="D269" i="4"/>
  <c r="R269" i="4" s="1"/>
  <c r="I278" i="4"/>
  <c r="H278" i="4"/>
  <c r="L278" i="4"/>
  <c r="T278" i="4"/>
  <c r="K278" i="4"/>
  <c r="E278" i="4"/>
  <c r="I289" i="4"/>
  <c r="H289" i="4"/>
  <c r="L289" i="4"/>
  <c r="T289" i="4"/>
  <c r="K289" i="4"/>
  <c r="G289" i="4"/>
  <c r="Q338" i="4"/>
  <c r="I338" i="4"/>
  <c r="H338" i="4"/>
  <c r="L338" i="4"/>
  <c r="T338" i="4"/>
  <c r="K338" i="4"/>
  <c r="E338" i="4"/>
  <c r="C338" i="4"/>
  <c r="J338" i="4"/>
  <c r="Q344" i="4"/>
  <c r="I344" i="4"/>
  <c r="H344" i="4"/>
  <c r="L344" i="4"/>
  <c r="T344" i="4"/>
  <c r="K344" i="4"/>
  <c r="J344" i="4"/>
  <c r="E344" i="4"/>
  <c r="C344" i="4"/>
  <c r="Q362" i="4"/>
  <c r="I362" i="4"/>
  <c r="H362" i="4"/>
  <c r="L362" i="4"/>
  <c r="T362" i="4"/>
  <c r="K362" i="4"/>
  <c r="J362" i="4"/>
  <c r="E362" i="4"/>
  <c r="C362" i="4"/>
  <c r="Q366" i="4"/>
  <c r="I366" i="4"/>
  <c r="H366" i="4"/>
  <c r="L366" i="4"/>
  <c r="T366" i="4"/>
  <c r="K366" i="4"/>
  <c r="J366" i="4"/>
  <c r="E366" i="4"/>
  <c r="C366" i="4"/>
  <c r="B366" i="4"/>
  <c r="Q386" i="4"/>
  <c r="I386" i="4"/>
  <c r="H386" i="4"/>
  <c r="L386" i="4"/>
  <c r="T386" i="4"/>
  <c r="K386" i="4"/>
  <c r="J386" i="4"/>
  <c r="E386" i="4"/>
  <c r="C386" i="4"/>
  <c r="Q390" i="4"/>
  <c r="I390" i="4"/>
  <c r="H390" i="4"/>
  <c r="L390" i="4"/>
  <c r="T390" i="4"/>
  <c r="K390" i="4"/>
  <c r="J390" i="4"/>
  <c r="E390" i="4"/>
  <c r="C390" i="4"/>
  <c r="G59" i="4"/>
  <c r="C82" i="4"/>
  <c r="T82" i="4"/>
  <c r="K93" i="4"/>
  <c r="G94" i="4"/>
  <c r="C110" i="4"/>
  <c r="T110" i="4"/>
  <c r="G115" i="4"/>
  <c r="K121" i="4"/>
  <c r="E133" i="4"/>
  <c r="I133" i="4"/>
  <c r="G150" i="4"/>
  <c r="K163" i="4"/>
  <c r="G171" i="4"/>
  <c r="K177" i="4"/>
  <c r="G185" i="4"/>
  <c r="G195" i="4"/>
  <c r="D202" i="4"/>
  <c r="R202" i="4" s="1"/>
  <c r="E214" i="4"/>
  <c r="H227" i="4"/>
  <c r="L227" i="4"/>
  <c r="M227" i="4"/>
  <c r="D232" i="4"/>
  <c r="R232" i="4" s="1"/>
  <c r="M243" i="4"/>
  <c r="E244" i="4"/>
  <c r="G244" i="4"/>
  <c r="B257" i="4"/>
  <c r="C266" i="4"/>
  <c r="B269" i="4"/>
  <c r="C273" i="4"/>
  <c r="B278" i="4"/>
  <c r="B289" i="4"/>
  <c r="C301" i="4"/>
  <c r="M321" i="4"/>
  <c r="B343" i="4"/>
  <c r="B363" i="4"/>
  <c r="B365" i="4"/>
  <c r="AB434" i="3"/>
  <c r="AB490" i="3"/>
  <c r="J82" i="4"/>
  <c r="H82" i="4"/>
  <c r="L93" i="4"/>
  <c r="Q93" i="4"/>
  <c r="J110" i="4"/>
  <c r="H110" i="4"/>
  <c r="B113" i="4"/>
  <c r="L121" i="4"/>
  <c r="Q121" i="4"/>
  <c r="B162" i="4"/>
  <c r="L163" i="4"/>
  <c r="Q163" i="4"/>
  <c r="L177" i="4"/>
  <c r="Q177" i="4"/>
  <c r="J214" i="4"/>
  <c r="K244" i="4"/>
  <c r="C257" i="4"/>
  <c r="C269" i="4"/>
  <c r="C278" i="4"/>
  <c r="C289" i="4"/>
  <c r="D321" i="4"/>
  <c r="R321" i="4" s="1"/>
  <c r="M343" i="4"/>
  <c r="M363" i="4"/>
  <c r="M365" i="4"/>
  <c r="E59" i="4"/>
  <c r="I59" i="4"/>
  <c r="E94" i="4"/>
  <c r="I94" i="4"/>
  <c r="C113" i="4"/>
  <c r="T113" i="4"/>
  <c r="E115" i="4"/>
  <c r="I115" i="4"/>
  <c r="E150" i="4"/>
  <c r="I150" i="4"/>
  <c r="C162" i="4"/>
  <c r="T162" i="4"/>
  <c r="E171" i="4"/>
  <c r="I171" i="4"/>
  <c r="E185" i="4"/>
  <c r="I185" i="4"/>
  <c r="E195" i="4"/>
  <c r="Q195" i="4"/>
  <c r="I195" i="4"/>
  <c r="B204" i="4"/>
  <c r="Q204" i="4"/>
  <c r="H214" i="4"/>
  <c r="L214" i="4"/>
  <c r="B214" i="4"/>
  <c r="G214" i="4"/>
  <c r="I214" i="4"/>
  <c r="H244" i="4"/>
  <c r="L244" i="4"/>
  <c r="Q244" i="4"/>
  <c r="J244" i="4"/>
  <c r="J257" i="4"/>
  <c r="E269" i="4"/>
  <c r="J278" i="4"/>
  <c r="E289" i="4"/>
  <c r="D363" i="4"/>
  <c r="R363" i="4" s="1"/>
  <c r="D365" i="4"/>
  <c r="R365" i="4" s="1"/>
  <c r="AB420" i="3"/>
  <c r="AB483" i="3"/>
  <c r="D59" i="4"/>
  <c r="R59" i="4" s="1"/>
  <c r="D94" i="4"/>
  <c r="R94" i="4" s="1"/>
  <c r="J113" i="4"/>
  <c r="H113" i="4"/>
  <c r="D115" i="4"/>
  <c r="R115" i="4" s="1"/>
  <c r="D150" i="4"/>
  <c r="R150" i="4" s="1"/>
  <c r="J162" i="4"/>
  <c r="H162" i="4"/>
  <c r="E204" i="4"/>
  <c r="J269" i="4"/>
  <c r="J289" i="4"/>
  <c r="AB315" i="3"/>
  <c r="AB413" i="3"/>
  <c r="E62" i="4"/>
  <c r="I62" i="4"/>
  <c r="C67" i="4"/>
  <c r="T67" i="4"/>
  <c r="G93" i="4"/>
  <c r="X93" i="4" s="1"/>
  <c r="C109" i="4"/>
  <c r="T109" i="4"/>
  <c r="E111" i="4"/>
  <c r="I111" i="4"/>
  <c r="K113" i="4"/>
  <c r="C116" i="4"/>
  <c r="T116" i="4"/>
  <c r="E118" i="4"/>
  <c r="I118" i="4"/>
  <c r="G121" i="4"/>
  <c r="X121" i="4" s="1"/>
  <c r="E125" i="4"/>
  <c r="I125" i="4"/>
  <c r="C151" i="4"/>
  <c r="T151" i="4"/>
  <c r="E160" i="4"/>
  <c r="I160" i="4"/>
  <c r="K162" i="4"/>
  <c r="G163" i="4"/>
  <c r="E174" i="4"/>
  <c r="I174" i="4"/>
  <c r="G177" i="4"/>
  <c r="C186" i="4"/>
  <c r="T186" i="4"/>
  <c r="M195" i="4"/>
  <c r="J204" i="4"/>
  <c r="G204" i="4"/>
  <c r="C215" i="4"/>
  <c r="Q215" i="4"/>
  <c r="H228" i="4"/>
  <c r="L228" i="4"/>
  <c r="B228" i="4"/>
  <c r="G228" i="4"/>
  <c r="I228" i="4"/>
  <c r="H239" i="4"/>
  <c r="L239" i="4"/>
  <c r="T239" i="4"/>
  <c r="C239" i="4"/>
  <c r="M257" i="4"/>
  <c r="D266" i="4"/>
  <c r="R266" i="4" s="1"/>
  <c r="D273" i="4"/>
  <c r="R273" i="4" s="1"/>
  <c r="M278" i="4"/>
  <c r="D301" i="4"/>
  <c r="R301" i="4" s="1"/>
  <c r="G343" i="4"/>
  <c r="X343" i="4" s="1"/>
  <c r="G365" i="4"/>
  <c r="X365" i="4" s="1"/>
  <c r="H219" i="4"/>
  <c r="L219" i="4"/>
  <c r="Q471" i="4"/>
  <c r="T471" i="4"/>
  <c r="K471" i="4"/>
  <c r="Q478" i="4"/>
  <c r="T478" i="4"/>
  <c r="K478" i="4"/>
  <c r="Q499" i="4"/>
  <c r="T499" i="4"/>
  <c r="K499" i="4"/>
  <c r="C518" i="4"/>
  <c r="Q520" i="4"/>
  <c r="T520" i="4"/>
  <c r="K520" i="4"/>
  <c r="Q414" i="4"/>
  <c r="T414" i="4"/>
  <c r="K414" i="4"/>
  <c r="G431" i="4"/>
  <c r="Q435" i="4"/>
  <c r="T435" i="4"/>
  <c r="K435" i="4"/>
  <c r="Q491" i="4"/>
  <c r="T491" i="4"/>
  <c r="K491" i="4"/>
  <c r="Q519" i="4"/>
  <c r="T519" i="4"/>
  <c r="K519" i="4"/>
  <c r="D414" i="4"/>
  <c r="R414" i="4" s="1"/>
  <c r="D435" i="4"/>
  <c r="R435" i="4" s="1"/>
  <c r="B471" i="4"/>
  <c r="B478" i="4"/>
  <c r="B499" i="4"/>
  <c r="Q431" i="4"/>
  <c r="T431" i="4"/>
  <c r="K431" i="4"/>
  <c r="C471" i="4"/>
  <c r="C478" i="4"/>
  <c r="C499" i="4"/>
  <c r="I416" i="4"/>
  <c r="L426" i="4"/>
  <c r="D431" i="4"/>
  <c r="R431" i="4" s="1"/>
  <c r="I437" i="4"/>
  <c r="E471" i="4"/>
  <c r="H471" i="4"/>
  <c r="I472" i="4"/>
  <c r="E478" i="4"/>
  <c r="H478" i="4"/>
  <c r="E499" i="4"/>
  <c r="H499" i="4"/>
  <c r="E520" i="4"/>
  <c r="H520" i="4"/>
  <c r="G416" i="4"/>
  <c r="G437" i="4"/>
  <c r="Q448" i="4"/>
  <c r="T448" i="4"/>
  <c r="K448" i="4"/>
  <c r="G458" i="4"/>
  <c r="J471" i="4"/>
  <c r="J478" i="4"/>
  <c r="Q490" i="4"/>
  <c r="T490" i="4"/>
  <c r="K490" i="4"/>
  <c r="J499" i="4"/>
  <c r="Q518" i="4"/>
  <c r="T518" i="4"/>
  <c r="K518" i="4"/>
  <c r="B414" i="4"/>
  <c r="B435" i="4"/>
  <c r="L471" i="4"/>
  <c r="L478" i="4"/>
  <c r="B491" i="4"/>
  <c r="L499" i="4"/>
  <c r="B519" i="4"/>
  <c r="C414" i="4"/>
  <c r="Q416" i="4"/>
  <c r="T416" i="4"/>
  <c r="K416" i="4"/>
  <c r="C435" i="4"/>
  <c r="Q437" i="4"/>
  <c r="T437" i="4"/>
  <c r="K437" i="4"/>
  <c r="Q458" i="4"/>
  <c r="T458" i="4"/>
  <c r="K458" i="4"/>
  <c r="Q472" i="4"/>
  <c r="T472" i="4"/>
  <c r="K472" i="4"/>
  <c r="C491" i="4"/>
  <c r="Q500" i="4"/>
  <c r="T500" i="4"/>
  <c r="K500" i="4"/>
  <c r="C519" i="4"/>
  <c r="E414" i="4"/>
  <c r="H414" i="4"/>
  <c r="B431" i="4"/>
  <c r="I471" i="4"/>
  <c r="I478" i="4"/>
  <c r="I499" i="4"/>
  <c r="J414" i="4"/>
  <c r="Q426" i="4"/>
  <c r="T426" i="4"/>
  <c r="K426" i="4"/>
  <c r="C431" i="4"/>
  <c r="J435" i="4"/>
  <c r="G471" i="4"/>
  <c r="G478" i="4"/>
  <c r="Q482" i="4"/>
  <c r="T482" i="4"/>
  <c r="K482" i="4"/>
  <c r="J491" i="4"/>
  <c r="G499" i="4"/>
  <c r="J519" i="4"/>
  <c r="G520" i="4"/>
  <c r="L414" i="4"/>
  <c r="D426" i="4"/>
  <c r="R426" i="4" s="1"/>
  <c r="E431" i="4"/>
  <c r="H431" i="4"/>
  <c r="L435" i="4"/>
  <c r="B448" i="4"/>
  <c r="F471" i="4"/>
  <c r="F478" i="4"/>
  <c r="D482" i="4"/>
  <c r="R482" i="4" s="1"/>
  <c r="B490" i="4"/>
  <c r="L491" i="4"/>
  <c r="F499" i="4"/>
  <c r="B518" i="4"/>
  <c r="L519" i="4"/>
  <c r="AC166" i="3"/>
  <c r="A28" i="2"/>
  <c r="A28" i="3" s="1"/>
  <c r="AC223" i="3"/>
  <c r="A31" i="2"/>
  <c r="A31" i="3" s="1"/>
  <c r="AC181" i="3"/>
  <c r="AC55" i="3"/>
  <c r="AC244" i="3"/>
  <c r="AC152" i="3"/>
  <c r="AC146" i="3"/>
  <c r="A33" i="2"/>
  <c r="A33" i="3" s="1"/>
  <c r="AC243" i="3"/>
  <c r="AC237" i="3"/>
  <c r="AC139" i="3"/>
  <c r="AC173" i="3"/>
  <c r="AC41" i="3"/>
  <c r="A29" i="2"/>
  <c r="A29" i="3" s="1"/>
  <c r="A16" i="2"/>
  <c r="A16" i="3" s="1"/>
  <c r="AD16" i="3" s="1"/>
  <c r="N111" i="4" l="1"/>
  <c r="X390" i="4"/>
  <c r="U482" i="4"/>
  <c r="X174" i="4"/>
  <c r="N244" i="4"/>
  <c r="X458" i="4"/>
  <c r="W363" i="4"/>
  <c r="N115" i="4"/>
  <c r="S321" i="4"/>
  <c r="X94" i="4"/>
  <c r="C329" i="4"/>
  <c r="M324" i="4"/>
  <c r="K248" i="4"/>
  <c r="M502" i="4"/>
  <c r="T75" i="4"/>
  <c r="F438" i="4"/>
  <c r="H83" i="4"/>
  <c r="C123" i="4"/>
  <c r="I256" i="4"/>
  <c r="F391" i="4"/>
  <c r="I336" i="4"/>
  <c r="K378" i="4"/>
  <c r="B136" i="4"/>
  <c r="G334" i="4"/>
  <c r="B434" i="4"/>
  <c r="F340" i="4"/>
  <c r="G265" i="4"/>
  <c r="F106" i="4"/>
  <c r="F141" i="4"/>
  <c r="L367" i="4"/>
  <c r="Q238" i="4"/>
  <c r="S238" i="4" s="1"/>
  <c r="T210" i="4"/>
  <c r="T102" i="4"/>
  <c r="F262" i="4"/>
  <c r="Q279" i="4"/>
  <c r="V279" i="4" s="1"/>
  <c r="C237" i="4"/>
  <c r="F223" i="4"/>
  <c r="I515" i="4"/>
  <c r="M326" i="4"/>
  <c r="G119" i="4"/>
  <c r="M63" i="4"/>
  <c r="K444" i="4"/>
  <c r="E291" i="4"/>
  <c r="H206" i="4"/>
  <c r="F497" i="4"/>
  <c r="G395" i="4"/>
  <c r="M226" i="4"/>
  <c r="J87" i="4"/>
  <c r="H433" i="4"/>
  <c r="K312" i="4"/>
  <c r="I158" i="4"/>
  <c r="K182" i="4"/>
  <c r="C241" i="4"/>
  <c r="F517" i="4"/>
  <c r="D443" i="4"/>
  <c r="R443" i="4" s="1"/>
  <c r="G369" i="4"/>
  <c r="B144" i="4"/>
  <c r="M191" i="4"/>
  <c r="L103" i="4"/>
  <c r="Q449" i="4"/>
  <c r="V449" i="4" s="1"/>
  <c r="J496" i="4"/>
  <c r="I74" i="4"/>
  <c r="H421" i="4"/>
  <c r="F209" i="4"/>
  <c r="F501" i="4"/>
  <c r="M481" i="4"/>
  <c r="F57" i="4"/>
  <c r="M181" i="4"/>
  <c r="F146" i="4"/>
  <c r="G252" i="4"/>
  <c r="I231" i="4"/>
  <c r="H394" i="4"/>
  <c r="C456" i="4"/>
  <c r="C470" i="4"/>
  <c r="K342" i="4"/>
  <c r="C322" i="4"/>
  <c r="F331" i="4"/>
  <c r="B360" i="4"/>
  <c r="F349" i="4"/>
  <c r="J108" i="4"/>
  <c r="F297" i="4"/>
  <c r="H359" i="4"/>
  <c r="B357" i="4"/>
  <c r="F455" i="4"/>
  <c r="H476" i="4"/>
  <c r="Q330" i="4"/>
  <c r="V330" i="4" s="1"/>
  <c r="I413" i="4"/>
  <c r="Q188" i="4"/>
  <c r="V188" i="4" s="1"/>
  <c r="C453" i="4"/>
  <c r="K361" i="4"/>
  <c r="B187" i="4"/>
  <c r="F377" i="4"/>
  <c r="G154" i="4"/>
  <c r="C419" i="4"/>
  <c r="H298" i="4"/>
  <c r="H424" i="4"/>
  <c r="F420" i="4"/>
  <c r="L381" i="4"/>
  <c r="G280" i="4"/>
  <c r="C211" i="4"/>
  <c r="C170" i="4"/>
  <c r="B233" i="4"/>
  <c r="M184" i="4"/>
  <c r="F348" i="4"/>
  <c r="G166" i="4"/>
  <c r="G513" i="4"/>
  <c r="C127" i="4"/>
  <c r="Q120" i="4"/>
  <c r="V120" i="4" s="1"/>
  <c r="F370" i="4"/>
  <c r="F403" i="4"/>
  <c r="E308" i="4"/>
  <c r="F317" i="4"/>
  <c r="G412" i="4"/>
  <c r="J447" i="4"/>
  <c r="Q396" i="4"/>
  <c r="V396" i="4" s="1"/>
  <c r="T389" i="4"/>
  <c r="C183" i="4"/>
  <c r="C475" i="4"/>
  <c r="G407" i="4"/>
  <c r="I441" i="4"/>
  <c r="Q316" i="4"/>
  <c r="V316" i="4" s="1"/>
  <c r="I80" i="4"/>
  <c r="D346" i="4"/>
  <c r="R346" i="4" s="1"/>
  <c r="F313" i="4"/>
  <c r="E236" i="4"/>
  <c r="F387" i="4"/>
  <c r="F64" i="4"/>
  <c r="F155" i="4"/>
  <c r="F78" i="4"/>
  <c r="G364" i="4"/>
  <c r="T461" i="4"/>
  <c r="J270" i="4"/>
  <c r="I486" i="4"/>
  <c r="E264" i="4"/>
  <c r="D495" i="4"/>
  <c r="R495" i="4" s="1"/>
  <c r="G307" i="4"/>
  <c r="H164" i="4"/>
  <c r="F516" i="4"/>
  <c r="F373" i="4"/>
  <c r="M260" i="4"/>
  <c r="B112" i="4"/>
  <c r="Q152" i="4"/>
  <c r="S152" i="4" s="1"/>
  <c r="C332" i="4"/>
  <c r="C139" i="4"/>
  <c r="L167" i="4"/>
  <c r="K201" i="4"/>
  <c r="F380" i="4"/>
  <c r="B347" i="4"/>
  <c r="F99" i="4"/>
  <c r="F245" i="4"/>
  <c r="Q235" i="4"/>
  <c r="S235" i="4" s="1"/>
  <c r="C489" i="4"/>
  <c r="G356" i="4"/>
  <c r="Q415" i="4"/>
  <c r="S415" i="4" s="1"/>
  <c r="H512" i="4"/>
  <c r="F95" i="4"/>
  <c r="M218" i="4"/>
  <c r="I242" i="4"/>
  <c r="G440" i="4"/>
  <c r="D79" i="4"/>
  <c r="R79" i="4" s="1"/>
  <c r="I100" i="4"/>
  <c r="F432" i="4"/>
  <c r="F488" i="4"/>
  <c r="F402" i="4"/>
  <c r="J145" i="4"/>
  <c r="D104" i="4"/>
  <c r="R104" i="4" s="1"/>
  <c r="L132" i="4"/>
  <c r="I487" i="4"/>
  <c r="B445" i="4"/>
  <c r="G194" i="4"/>
  <c r="F71" i="4"/>
  <c r="K140" i="4"/>
  <c r="M428" i="4"/>
  <c r="G69" i="4"/>
  <c r="J66" i="4"/>
  <c r="G302" i="4"/>
  <c r="D89" i="4"/>
  <c r="R89" i="4" s="1"/>
  <c r="F268" i="4"/>
  <c r="D53" i="4"/>
  <c r="R53" i="4" s="1"/>
  <c r="M122" i="4"/>
  <c r="J352" i="4"/>
  <c r="F425" i="4"/>
  <c r="K135" i="4"/>
  <c r="H91" i="4"/>
  <c r="F287" i="4"/>
  <c r="E462" i="4"/>
  <c r="M72" i="4"/>
  <c r="M114" i="4"/>
  <c r="K507" i="4"/>
  <c r="J494" i="4"/>
  <c r="Q446" i="4"/>
  <c r="V446" i="4" s="1"/>
  <c r="G299" i="4"/>
  <c r="B134" i="4"/>
  <c r="I229" i="4"/>
  <c r="F85" i="4"/>
  <c r="E224" i="4"/>
  <c r="F217" i="4"/>
  <c r="F196" i="4"/>
  <c r="F418" i="4"/>
  <c r="Q514" i="4"/>
  <c r="V514" i="4" s="1"/>
  <c r="E337" i="4"/>
  <c r="I304" i="4"/>
  <c r="E315" i="4"/>
  <c r="M417" i="4"/>
  <c r="L124" i="4"/>
  <c r="Q281" i="4"/>
  <c r="S281" i="4" s="1"/>
  <c r="F405" i="4"/>
  <c r="F379" i="4"/>
  <c r="C310" i="4"/>
  <c r="T371" i="4"/>
  <c r="M477" i="4"/>
  <c r="D372" i="4"/>
  <c r="R372" i="4" s="1"/>
  <c r="F319" i="4"/>
  <c r="F253" i="4"/>
  <c r="F284" i="4"/>
  <c r="M493" i="4"/>
  <c r="L430" i="4"/>
  <c r="F263" i="4"/>
  <c r="J452" i="4"/>
  <c r="F70" i="4"/>
  <c r="T175" i="4"/>
  <c r="H503" i="4"/>
  <c r="I508" i="4"/>
  <c r="B450" i="4"/>
  <c r="F323" i="4"/>
  <c r="G454" i="4"/>
  <c r="J220" i="4"/>
  <c r="M169" i="4"/>
  <c r="G498" i="4"/>
  <c r="E436" i="4"/>
  <c r="M165" i="4"/>
  <c r="L190" i="4"/>
  <c r="M249" i="4"/>
  <c r="K137" i="4"/>
  <c r="C247" i="4"/>
  <c r="E504" i="4"/>
  <c r="I303" i="4"/>
  <c r="F277" i="4"/>
  <c r="F251" i="4"/>
  <c r="F180" i="4"/>
  <c r="G374" i="4"/>
  <c r="K205" i="4"/>
  <c r="H409" i="4"/>
  <c r="Q306" i="4"/>
  <c r="V306" i="4" s="1"/>
  <c r="D429" i="4"/>
  <c r="R429" i="4" s="1"/>
  <c r="G401" i="4"/>
  <c r="Q354" i="4"/>
  <c r="V354" i="4" s="1"/>
  <c r="D325" i="4"/>
  <c r="R325" i="4" s="1"/>
  <c r="L149" i="4"/>
  <c r="F168" i="4"/>
  <c r="H213" i="4"/>
  <c r="C294" i="4"/>
  <c r="Q200" i="4"/>
  <c r="S200" i="4" s="1"/>
  <c r="G350" i="4"/>
  <c r="F73" i="4"/>
  <c r="G128" i="4"/>
  <c r="B397" i="4"/>
  <c r="Q126" i="4"/>
  <c r="V126" i="4" s="1"/>
  <c r="E353" i="4"/>
  <c r="G173" i="4"/>
  <c r="K221" i="4"/>
  <c r="F411" i="4"/>
  <c r="D460" i="4"/>
  <c r="R460" i="4" s="1"/>
  <c r="H208" i="4"/>
  <c r="G138" i="4"/>
  <c r="M474" i="4"/>
  <c r="G216" i="4"/>
  <c r="B479" i="4"/>
  <c r="T468" i="4"/>
  <c r="D399" i="4"/>
  <c r="R399" i="4" s="1"/>
  <c r="M385" i="4"/>
  <c r="L485" i="4"/>
  <c r="M96" i="4"/>
  <c r="L143" i="4"/>
  <c r="T275" i="4"/>
  <c r="X151" i="4"/>
  <c r="T293" i="4"/>
  <c r="M509" i="4"/>
  <c r="F422" i="4"/>
  <c r="Q286" i="4"/>
  <c r="V286" i="4" s="1"/>
  <c r="K368" i="4"/>
  <c r="I355" i="4"/>
  <c r="Q130" i="4"/>
  <c r="V130" i="4" s="1"/>
  <c r="I288" i="4"/>
  <c r="E81" i="4"/>
  <c r="T88" i="4"/>
  <c r="B393" i="4"/>
  <c r="G439" i="4"/>
  <c r="F107" i="4"/>
  <c r="G142" i="4"/>
  <c r="M305" i="4"/>
  <c r="J320" i="4"/>
  <c r="C250" i="4"/>
  <c r="T90" i="4"/>
  <c r="K153" i="4"/>
  <c r="H222" i="4"/>
  <c r="K328" i="4"/>
  <c r="F207" i="4"/>
  <c r="L77" i="4"/>
  <c r="M261" i="4"/>
  <c r="K234" i="4"/>
  <c r="G382" i="4"/>
  <c r="G511" i="4"/>
  <c r="K55" i="4"/>
  <c r="B464" i="4"/>
  <c r="C335" i="4"/>
  <c r="J400" i="4"/>
  <c r="F172" i="4"/>
  <c r="C101" i="4"/>
  <c r="I358" i="4"/>
  <c r="H404" i="4"/>
  <c r="E469" i="4"/>
  <c r="K98" i="4"/>
  <c r="F65" i="4"/>
  <c r="B193" i="4"/>
  <c r="E258" i="4"/>
  <c r="C97" i="4"/>
  <c r="F92" i="4"/>
  <c r="F148" i="4"/>
  <c r="D36" i="3"/>
  <c r="E36" i="3"/>
  <c r="F36" i="3" s="1"/>
  <c r="G36" i="3" s="1"/>
  <c r="R36" i="3"/>
  <c r="A51" i="4"/>
  <c r="C36" i="3"/>
  <c r="AD36" i="3"/>
  <c r="K36" i="3"/>
  <c r="I36" i="3"/>
  <c r="X36" i="3" s="1"/>
  <c r="Y36" i="3" s="1"/>
  <c r="O36" i="3"/>
  <c r="J36" i="3"/>
  <c r="G175" i="4"/>
  <c r="AD37" i="3"/>
  <c r="O37" i="3"/>
  <c r="J37" i="3"/>
  <c r="K37" i="3"/>
  <c r="I37" i="3"/>
  <c r="M37" i="3"/>
  <c r="E37" i="3"/>
  <c r="F37" i="3" s="1"/>
  <c r="R37" i="3"/>
  <c r="C37" i="3"/>
  <c r="A52" i="4"/>
  <c r="D37" i="3"/>
  <c r="R35" i="3"/>
  <c r="I35" i="3"/>
  <c r="O35" i="3"/>
  <c r="K35" i="3"/>
  <c r="J35" i="3"/>
  <c r="AD35" i="3"/>
  <c r="E35" i="3"/>
  <c r="F35" i="3" s="1"/>
  <c r="A50" i="4"/>
  <c r="M35" i="3"/>
  <c r="D35" i="3"/>
  <c r="C35" i="3"/>
  <c r="J235" i="4"/>
  <c r="AD25" i="3"/>
  <c r="AD21" i="3"/>
  <c r="AD34" i="3"/>
  <c r="AD24" i="3"/>
  <c r="AD26" i="3"/>
  <c r="AD28" i="3"/>
  <c r="AD32" i="3"/>
  <c r="AD29" i="3"/>
  <c r="AD27" i="3"/>
  <c r="AD22" i="3"/>
  <c r="AD23" i="3"/>
  <c r="AD33" i="3"/>
  <c r="AD30" i="3"/>
  <c r="AD31" i="3"/>
  <c r="E34" i="3"/>
  <c r="F34" i="3" s="1"/>
  <c r="E8" i="3"/>
  <c r="F8" i="3" s="1"/>
  <c r="E7" i="3"/>
  <c r="F7" i="3" s="1"/>
  <c r="E33" i="3"/>
  <c r="F33" i="3" s="1"/>
  <c r="E11" i="3"/>
  <c r="F11" i="3" s="1"/>
  <c r="E19" i="3"/>
  <c r="F19" i="3" s="1"/>
  <c r="E15" i="3"/>
  <c r="F15" i="3" s="1"/>
  <c r="E22" i="3"/>
  <c r="F22" i="3" s="1"/>
  <c r="E13" i="3"/>
  <c r="F13" i="3" s="1"/>
  <c r="E9" i="3"/>
  <c r="F9" i="3" s="1"/>
  <c r="E31" i="3"/>
  <c r="F31" i="3" s="1"/>
  <c r="E23" i="3"/>
  <c r="F23" i="3" s="1"/>
  <c r="E20" i="3"/>
  <c r="F20" i="3" s="1"/>
  <c r="E12" i="3"/>
  <c r="F12" i="3" s="1"/>
  <c r="E24" i="3"/>
  <c r="F24" i="3" s="1"/>
  <c r="E16" i="3"/>
  <c r="F16" i="3" s="1"/>
  <c r="E14" i="3"/>
  <c r="F14" i="3" s="1"/>
  <c r="E18" i="3"/>
  <c r="F18" i="3" s="1"/>
  <c r="E21" i="3"/>
  <c r="F21" i="3" s="1"/>
  <c r="E29" i="3"/>
  <c r="F29" i="3" s="1"/>
  <c r="E28" i="3"/>
  <c r="F28" i="3" s="1"/>
  <c r="E27" i="3"/>
  <c r="F27" i="3" s="1"/>
  <c r="E17" i="3"/>
  <c r="F17" i="3" s="1"/>
  <c r="E32" i="3"/>
  <c r="F32" i="3" s="1"/>
  <c r="E10" i="3"/>
  <c r="F10" i="3" s="1"/>
  <c r="I161" i="4"/>
  <c r="G310" i="3"/>
  <c r="G101" i="3"/>
  <c r="G84" i="3"/>
  <c r="G170" i="3"/>
  <c r="G168" i="3"/>
  <c r="G268" i="3"/>
  <c r="G328" i="3"/>
  <c r="G315" i="3"/>
  <c r="G406" i="3"/>
  <c r="G173" i="3"/>
  <c r="G425" i="3"/>
  <c r="G119" i="3"/>
  <c r="G181" i="3"/>
  <c r="G422" i="3"/>
  <c r="G52" i="3"/>
  <c r="G45" i="3"/>
  <c r="G51" i="3"/>
  <c r="G306" i="3"/>
  <c r="G441" i="3"/>
  <c r="G111" i="3"/>
  <c r="G505" i="3"/>
  <c r="G386" i="3"/>
  <c r="G496" i="3"/>
  <c r="G190" i="3"/>
  <c r="G149" i="3"/>
  <c r="G185" i="3"/>
  <c r="G307" i="3"/>
  <c r="G72" i="3"/>
  <c r="G301" i="3"/>
  <c r="G398" i="3"/>
  <c r="G440" i="3"/>
  <c r="G383" i="3"/>
  <c r="G132" i="3"/>
  <c r="G243" i="3"/>
  <c r="G270" i="3"/>
  <c r="G172" i="3"/>
  <c r="G465" i="3"/>
  <c r="G126" i="3"/>
  <c r="G267" i="3"/>
  <c r="G367" i="3"/>
  <c r="G131" i="3"/>
  <c r="G407" i="3"/>
  <c r="G394" i="3"/>
  <c r="G470" i="3"/>
  <c r="G361" i="3"/>
  <c r="G162" i="3"/>
  <c r="G300" i="3"/>
  <c r="G147" i="3"/>
  <c r="G272" i="3"/>
  <c r="G222" i="3"/>
  <c r="G77" i="3"/>
  <c r="G493" i="3"/>
  <c r="G488" i="3"/>
  <c r="G293" i="3"/>
  <c r="G457" i="3"/>
  <c r="G309" i="3"/>
  <c r="G105" i="3"/>
  <c r="G229" i="3"/>
  <c r="G384" i="3"/>
  <c r="G156" i="3"/>
  <c r="G184" i="3"/>
  <c r="G345" i="3"/>
  <c r="G483" i="3"/>
  <c r="G61" i="3"/>
  <c r="G326" i="3"/>
  <c r="G436" i="3"/>
  <c r="G88" i="3"/>
  <c r="G203" i="3"/>
  <c r="G38" i="3"/>
  <c r="G107" i="3"/>
  <c r="G501" i="3"/>
  <c r="G227" i="3"/>
  <c r="G350" i="3"/>
  <c r="G262" i="3"/>
  <c r="G182" i="3"/>
  <c r="G389" i="3"/>
  <c r="G57" i="3"/>
  <c r="G291" i="3"/>
  <c r="G221" i="3"/>
  <c r="G82" i="3"/>
  <c r="G414" i="3"/>
  <c r="G458" i="3"/>
  <c r="G313" i="3"/>
  <c r="G55" i="3"/>
  <c r="G59" i="3"/>
  <c r="G385" i="3"/>
  <c r="G233" i="3"/>
  <c r="G177" i="3"/>
  <c r="G231" i="3"/>
  <c r="G319" i="3"/>
  <c r="G122" i="3"/>
  <c r="G128" i="3"/>
  <c r="G330" i="3"/>
  <c r="G158" i="3"/>
  <c r="G477" i="3"/>
  <c r="G118" i="3"/>
  <c r="G325" i="3"/>
  <c r="G393" i="3"/>
  <c r="G87" i="3"/>
  <c r="G455" i="3"/>
  <c r="G442" i="3"/>
  <c r="G54" i="3"/>
  <c r="G205" i="3"/>
  <c r="G489" i="3"/>
  <c r="G109" i="3"/>
  <c r="G279" i="3"/>
  <c r="G225" i="3"/>
  <c r="G371" i="3"/>
  <c r="G79" i="3"/>
  <c r="G290" i="3"/>
  <c r="G431" i="3"/>
  <c r="G331" i="3"/>
  <c r="G214" i="3"/>
  <c r="G479" i="3"/>
  <c r="G179" i="3"/>
  <c r="G133" i="3"/>
  <c r="G218" i="3"/>
  <c r="G151" i="3"/>
  <c r="G480" i="3"/>
  <c r="G81" i="3"/>
  <c r="G348" i="3"/>
  <c r="G234" i="3"/>
  <c r="G481" i="3"/>
  <c r="G357" i="3"/>
  <c r="G44" i="3"/>
  <c r="G456" i="3"/>
  <c r="G199" i="3"/>
  <c r="G228" i="3"/>
  <c r="G164" i="3"/>
  <c r="G90" i="3"/>
  <c r="G417" i="3"/>
  <c r="G358" i="3"/>
  <c r="G123" i="3"/>
  <c r="G463" i="3"/>
  <c r="G341" i="3"/>
  <c r="G47" i="3"/>
  <c r="G40" i="3"/>
  <c r="G373" i="3"/>
  <c r="G163" i="3"/>
  <c r="G115" i="3"/>
  <c r="G175" i="3"/>
  <c r="G273" i="3"/>
  <c r="G197" i="3"/>
  <c r="G178" i="3"/>
  <c r="G363" i="3"/>
  <c r="G430" i="3"/>
  <c r="G242" i="3"/>
  <c r="G264" i="3"/>
  <c r="G428" i="3"/>
  <c r="G375" i="3"/>
  <c r="G98" i="3"/>
  <c r="G284" i="3"/>
  <c r="G494" i="3"/>
  <c r="G312" i="3"/>
  <c r="G337" i="3"/>
  <c r="G282" i="3"/>
  <c r="G89" i="3"/>
  <c r="G362" i="3"/>
  <c r="G230" i="3"/>
  <c r="G281" i="3"/>
  <c r="G484" i="3"/>
  <c r="G145" i="3"/>
  <c r="G332" i="3"/>
  <c r="G212" i="3"/>
  <c r="G365" i="3"/>
  <c r="G462" i="3"/>
  <c r="G408" i="3"/>
  <c r="G299" i="3"/>
  <c r="G285" i="3"/>
  <c r="G110" i="3"/>
  <c r="G159" i="3"/>
  <c r="G65" i="3"/>
  <c r="G180" i="3"/>
  <c r="G226" i="3"/>
  <c r="G429" i="3"/>
  <c r="G435" i="3"/>
  <c r="G303" i="3"/>
  <c r="G461" i="3"/>
  <c r="G374" i="3"/>
  <c r="G401" i="3"/>
  <c r="G68" i="3"/>
  <c r="G102" i="3"/>
  <c r="G364" i="3"/>
  <c r="G412" i="3"/>
  <c r="G43" i="3"/>
  <c r="G161" i="3"/>
  <c r="G144" i="3"/>
  <c r="G120" i="3"/>
  <c r="G311" i="3"/>
  <c r="G403" i="3"/>
  <c r="G117" i="3"/>
  <c r="G339" i="3"/>
  <c r="G62" i="3"/>
  <c r="G48" i="3"/>
  <c r="G223" i="3"/>
  <c r="G193" i="3"/>
  <c r="G220" i="3"/>
  <c r="G460" i="3"/>
  <c r="G397" i="3"/>
  <c r="G210" i="3"/>
  <c r="G67" i="3"/>
  <c r="G135" i="3"/>
  <c r="G426" i="3"/>
  <c r="G323" i="3"/>
  <c r="G103" i="3"/>
  <c r="G269" i="3"/>
  <c r="G399" i="3"/>
  <c r="G482" i="3"/>
  <c r="G381" i="3"/>
  <c r="G274" i="3"/>
  <c r="G490" i="3"/>
  <c r="G261" i="3"/>
  <c r="G336" i="3"/>
  <c r="G322" i="3"/>
  <c r="G114" i="3"/>
  <c r="G467" i="3"/>
  <c r="G46" i="3"/>
  <c r="G353" i="3"/>
  <c r="G380" i="3"/>
  <c r="G150" i="3"/>
  <c r="G66" i="3"/>
  <c r="G108" i="3"/>
  <c r="G183" i="3"/>
  <c r="G288" i="3"/>
  <c r="G194" i="3"/>
  <c r="G248" i="3"/>
  <c r="G298" i="3"/>
  <c r="G382" i="3"/>
  <c r="G444" i="3"/>
  <c r="G166" i="3"/>
  <c r="G296" i="3"/>
  <c r="G491" i="3"/>
  <c r="G70" i="3"/>
  <c r="G202" i="3"/>
  <c r="G134" i="3"/>
  <c r="G446" i="3"/>
  <c r="G409" i="3"/>
  <c r="G236" i="3"/>
  <c r="G174" i="3"/>
  <c r="G219" i="3"/>
  <c r="G206" i="3"/>
  <c r="G416" i="3"/>
  <c r="G255" i="3"/>
  <c r="G201" i="3"/>
  <c r="G249" i="3"/>
  <c r="G60" i="3"/>
  <c r="G487" i="3"/>
  <c r="G502" i="3"/>
  <c r="G449" i="3"/>
  <c r="G443" i="3"/>
  <c r="G129" i="3"/>
  <c r="G217" i="3"/>
  <c r="G141" i="3"/>
  <c r="G321" i="3"/>
  <c r="G335" i="3"/>
  <c r="G254" i="3"/>
  <c r="G433" i="3"/>
  <c r="G492" i="3"/>
  <c r="G250" i="3"/>
  <c r="G472" i="3"/>
  <c r="G186" i="3"/>
  <c r="G63" i="3"/>
  <c r="G237" i="3"/>
  <c r="G91" i="3"/>
  <c r="G209" i="3"/>
  <c r="G49" i="3"/>
  <c r="G372" i="3"/>
  <c r="G39" i="3"/>
  <c r="G347" i="3"/>
  <c r="G169" i="3"/>
  <c r="G73" i="3"/>
  <c r="G106" i="3"/>
  <c r="G204" i="3"/>
  <c r="G295" i="3"/>
  <c r="G153" i="3"/>
  <c r="G78" i="3"/>
  <c r="G258" i="3"/>
  <c r="G448" i="3"/>
  <c r="G379" i="3"/>
  <c r="G263" i="3"/>
  <c r="G64" i="3"/>
  <c r="G232" i="3"/>
  <c r="G58" i="3"/>
  <c r="G405" i="3"/>
  <c r="G388" i="3"/>
  <c r="G324" i="3"/>
  <c r="G453" i="3"/>
  <c r="G318" i="3"/>
  <c r="G503" i="3"/>
  <c r="G93" i="3"/>
  <c r="G211" i="3"/>
  <c r="G192" i="3"/>
  <c r="G356" i="3"/>
  <c r="G344" i="3"/>
  <c r="G247" i="3"/>
  <c r="G378" i="3"/>
  <c r="G240" i="3"/>
  <c r="G294" i="3"/>
  <c r="G85" i="3"/>
  <c r="G368" i="3"/>
  <c r="G466" i="3"/>
  <c r="G451" i="3"/>
  <c r="G152" i="3"/>
  <c r="G235" i="3"/>
  <c r="G140" i="3"/>
  <c r="G486" i="3"/>
  <c r="G207" i="3"/>
  <c r="G69" i="3"/>
  <c r="G317" i="3"/>
  <c r="G257" i="3"/>
  <c r="G349" i="3"/>
  <c r="G370" i="3"/>
  <c r="G420" i="3"/>
  <c r="G400" i="3"/>
  <c r="G450" i="3"/>
  <c r="G395" i="3"/>
  <c r="G278" i="3"/>
  <c r="G485" i="3"/>
  <c r="G121" i="3"/>
  <c r="G198" i="3"/>
  <c r="G239" i="3"/>
  <c r="G376" i="3"/>
  <c r="G329" i="3"/>
  <c r="G410" i="3"/>
  <c r="G473" i="3"/>
  <c r="G92" i="3"/>
  <c r="G452" i="3"/>
  <c r="G423" i="3"/>
  <c r="G377" i="3"/>
  <c r="G439" i="3"/>
  <c r="G246" i="3"/>
  <c r="G476" i="3"/>
  <c r="G366" i="3"/>
  <c r="G468" i="3"/>
  <c r="G354" i="3"/>
  <c r="G265" i="3"/>
  <c r="G157" i="3"/>
  <c r="G475" i="3"/>
  <c r="G155" i="3"/>
  <c r="G95" i="3"/>
  <c r="G136" i="3"/>
  <c r="G495" i="3"/>
  <c r="G53" i="3"/>
  <c r="G343" i="3"/>
  <c r="G113" i="3"/>
  <c r="G189" i="3"/>
  <c r="G438" i="3"/>
  <c r="G396" i="3"/>
  <c r="G83" i="3"/>
  <c r="G283" i="3"/>
  <c r="G256" i="3"/>
  <c r="G96" i="3"/>
  <c r="G359" i="3"/>
  <c r="G146" i="3"/>
  <c r="G41" i="3"/>
  <c r="G253" i="3"/>
  <c r="G392" i="3"/>
  <c r="G275" i="3"/>
  <c r="G215" i="3"/>
  <c r="G167" i="3"/>
  <c r="G497" i="3"/>
  <c r="G165" i="3"/>
  <c r="G56" i="3"/>
  <c r="G216" i="3"/>
  <c r="G97" i="3"/>
  <c r="G71" i="3"/>
  <c r="G369" i="3"/>
  <c r="G504" i="3"/>
  <c r="G245" i="3"/>
  <c r="G116" i="3"/>
  <c r="G499" i="3"/>
  <c r="G213" i="3"/>
  <c r="G316" i="3"/>
  <c r="G208" i="3"/>
  <c r="G127" i="3"/>
  <c r="G251" i="3"/>
  <c r="G474" i="3"/>
  <c r="G360" i="3"/>
  <c r="G94" i="3"/>
  <c r="G259" i="3"/>
  <c r="G154" i="3"/>
  <c r="G271" i="3"/>
  <c r="G191" i="3"/>
  <c r="G287" i="3"/>
  <c r="G224" i="3"/>
  <c r="G142" i="3"/>
  <c r="G137" i="3"/>
  <c r="G241" i="3"/>
  <c r="G427" i="3"/>
  <c r="G342" i="3"/>
  <c r="G351" i="3"/>
  <c r="G86" i="3"/>
  <c r="G304" i="3"/>
  <c r="G340" i="3"/>
  <c r="G478" i="3"/>
  <c r="G387" i="3"/>
  <c r="G500" i="3"/>
  <c r="G421" i="3"/>
  <c r="G277" i="3"/>
  <c r="G195" i="3"/>
  <c r="G244" i="3"/>
  <c r="G260" i="3"/>
  <c r="G188" i="3"/>
  <c r="G286" i="3"/>
  <c r="G418" i="3"/>
  <c r="G200" i="3"/>
  <c r="G280" i="3"/>
  <c r="G124" i="3"/>
  <c r="G352" i="3"/>
  <c r="G130" i="3"/>
  <c r="G112" i="3"/>
  <c r="G305" i="3"/>
  <c r="G148" i="3"/>
  <c r="G411" i="3"/>
  <c r="G459" i="3"/>
  <c r="G187" i="3"/>
  <c r="G314" i="3"/>
  <c r="G76" i="3"/>
  <c r="G289" i="3"/>
  <c r="G125" i="3"/>
  <c r="G143" i="3"/>
  <c r="G469" i="3"/>
  <c r="G292" i="3"/>
  <c r="G196" i="3"/>
  <c r="G100" i="3"/>
  <c r="G171" i="3"/>
  <c r="G302" i="3"/>
  <c r="G391" i="3"/>
  <c r="G434" i="3"/>
  <c r="G139" i="3"/>
  <c r="G99" i="3"/>
  <c r="G50" i="3"/>
  <c r="G464" i="3"/>
  <c r="G498" i="3"/>
  <c r="G437" i="3"/>
  <c r="G75" i="3"/>
  <c r="G327" i="3"/>
  <c r="M287" i="4"/>
  <c r="G235" i="4"/>
  <c r="M235" i="4"/>
  <c r="H235" i="4"/>
  <c r="C56" i="4"/>
  <c r="H119" i="4"/>
  <c r="D287" i="4"/>
  <c r="R287" i="4" s="1"/>
  <c r="J210" i="4"/>
  <c r="D459" i="4"/>
  <c r="R459" i="4" s="1"/>
  <c r="D238" i="4"/>
  <c r="R238" i="4" s="1"/>
  <c r="J238" i="4"/>
  <c r="E6" i="3"/>
  <c r="F6" i="3" s="1"/>
  <c r="T459" i="4"/>
  <c r="I479" i="4"/>
  <c r="E252" i="4"/>
  <c r="B154" i="4"/>
  <c r="D63" i="4"/>
  <c r="R63" i="4" s="1"/>
  <c r="L231" i="4"/>
  <c r="T265" i="4"/>
  <c r="H106" i="4"/>
  <c r="T106" i="4"/>
  <c r="K481" i="4"/>
  <c r="I63" i="4"/>
  <c r="H445" i="4"/>
  <c r="D235" i="4"/>
  <c r="R235" i="4" s="1"/>
  <c r="T235" i="4"/>
  <c r="I26" i="3"/>
  <c r="E26" i="3"/>
  <c r="I235" i="4"/>
  <c r="M30" i="3"/>
  <c r="E30" i="3"/>
  <c r="B235" i="4"/>
  <c r="E235" i="4"/>
  <c r="F235" i="4"/>
  <c r="K235" i="4"/>
  <c r="L235" i="4"/>
  <c r="G231" i="4"/>
  <c r="K25" i="3"/>
  <c r="E25" i="3"/>
  <c r="C235" i="4"/>
  <c r="Q479" i="4"/>
  <c r="V479" i="4" s="1"/>
  <c r="D481" i="4"/>
  <c r="R481" i="4" s="1"/>
  <c r="I481" i="4"/>
  <c r="Q384" i="4"/>
  <c r="S384" i="4" s="1"/>
  <c r="L168" i="4"/>
  <c r="E217" i="4"/>
  <c r="Q168" i="4"/>
  <c r="H224" i="4"/>
  <c r="E479" i="4"/>
  <c r="B168" i="4"/>
  <c r="J479" i="4"/>
  <c r="M168" i="4"/>
  <c r="G168" i="4"/>
  <c r="K106" i="4"/>
  <c r="D196" i="4"/>
  <c r="R196" i="4" s="1"/>
  <c r="L479" i="4"/>
  <c r="D168" i="4"/>
  <c r="R168" i="4" s="1"/>
  <c r="I168" i="4"/>
  <c r="F479" i="4"/>
  <c r="F175" i="4"/>
  <c r="J168" i="4"/>
  <c r="G479" i="4"/>
  <c r="E168" i="4"/>
  <c r="K168" i="4"/>
  <c r="T168" i="4"/>
  <c r="K217" i="4"/>
  <c r="J340" i="4"/>
  <c r="T340" i="4"/>
  <c r="H168" i="4"/>
  <c r="L340" i="4"/>
  <c r="I384" i="4"/>
  <c r="C168" i="4"/>
  <c r="E459" i="4"/>
  <c r="F238" i="4"/>
  <c r="Q459" i="4"/>
  <c r="G238" i="4"/>
  <c r="T238" i="4"/>
  <c r="B459" i="4"/>
  <c r="F63" i="4"/>
  <c r="J207" i="4"/>
  <c r="M203" i="4"/>
  <c r="M473" i="4"/>
  <c r="K275" i="4"/>
  <c r="G217" i="4"/>
  <c r="L217" i="4"/>
  <c r="H217" i="4"/>
  <c r="T217" i="4"/>
  <c r="D224" i="4"/>
  <c r="R224" i="4" s="1"/>
  <c r="E259" i="4"/>
  <c r="M401" i="4"/>
  <c r="I155" i="4"/>
  <c r="I217" i="4"/>
  <c r="Q196" i="4"/>
  <c r="V196" i="4" s="1"/>
  <c r="C84" i="4"/>
  <c r="C196" i="4"/>
  <c r="E84" i="4"/>
  <c r="T84" i="4"/>
  <c r="T196" i="4"/>
  <c r="C77" i="4"/>
  <c r="C154" i="4"/>
  <c r="G77" i="4"/>
  <c r="T231" i="4"/>
  <c r="L154" i="4"/>
  <c r="H154" i="4"/>
  <c r="K77" i="4"/>
  <c r="F154" i="4"/>
  <c r="H231" i="4"/>
  <c r="F77" i="4"/>
  <c r="J154" i="4"/>
  <c r="M231" i="4"/>
  <c r="K154" i="4"/>
  <c r="Q154" i="4"/>
  <c r="J77" i="4"/>
  <c r="M77" i="4"/>
  <c r="I154" i="4"/>
  <c r="Q231" i="4"/>
  <c r="V231" i="4" s="1"/>
  <c r="D77" i="4"/>
  <c r="R77" i="4" s="1"/>
  <c r="Q405" i="4"/>
  <c r="V405" i="4" s="1"/>
  <c r="B231" i="4"/>
  <c r="J255" i="4"/>
  <c r="C231" i="4"/>
  <c r="E154" i="4"/>
  <c r="E231" i="4"/>
  <c r="D154" i="4"/>
  <c r="R154" i="4" s="1"/>
  <c r="H77" i="4"/>
  <c r="T77" i="4"/>
  <c r="J231" i="4"/>
  <c r="F231" i="4"/>
  <c r="M154" i="4"/>
  <c r="I77" i="4"/>
  <c r="B77" i="4"/>
  <c r="D231" i="4"/>
  <c r="R231" i="4" s="1"/>
  <c r="E77" i="4"/>
  <c r="I207" i="4"/>
  <c r="K231" i="4"/>
  <c r="Q77" i="4"/>
  <c r="V77" i="4" s="1"/>
  <c r="T154" i="4"/>
  <c r="J259" i="4"/>
  <c r="K245" i="4"/>
  <c r="D175" i="4"/>
  <c r="R175" i="4" s="1"/>
  <c r="G259" i="4"/>
  <c r="Q259" i="4"/>
  <c r="V259" i="4" s="1"/>
  <c r="D259" i="4"/>
  <c r="R259" i="4" s="1"/>
  <c r="L259" i="4"/>
  <c r="D149" i="4"/>
  <c r="R149" i="4" s="1"/>
  <c r="C175" i="4"/>
  <c r="H175" i="4"/>
  <c r="G480" i="4"/>
  <c r="C259" i="4"/>
  <c r="K259" i="4"/>
  <c r="Q140" i="4"/>
  <c r="S140" i="4" s="1"/>
  <c r="T259" i="4"/>
  <c r="F140" i="4"/>
  <c r="M259" i="4"/>
  <c r="L250" i="4"/>
  <c r="H259" i="4"/>
  <c r="I259" i="4"/>
  <c r="I175" i="4"/>
  <c r="I70" i="4"/>
  <c r="E155" i="4"/>
  <c r="J480" i="4"/>
  <c r="L148" i="4"/>
  <c r="F259" i="4"/>
  <c r="T306" i="4"/>
  <c r="B259" i="4"/>
  <c r="J175" i="4"/>
  <c r="Q161" i="4"/>
  <c r="S161" i="4" s="1"/>
  <c r="T70" i="4"/>
  <c r="L175" i="4"/>
  <c r="G188" i="4"/>
  <c r="K70" i="4"/>
  <c r="AC175" i="3"/>
  <c r="Q84" i="4"/>
  <c r="F224" i="4"/>
  <c r="L70" i="4"/>
  <c r="I488" i="4"/>
  <c r="L473" i="4"/>
  <c r="K155" i="4"/>
  <c r="I460" i="4"/>
  <c r="G155" i="4"/>
  <c r="K196" i="4"/>
  <c r="L84" i="4"/>
  <c r="G459" i="4"/>
  <c r="J217" i="4"/>
  <c r="D252" i="4"/>
  <c r="R252" i="4" s="1"/>
  <c r="K224" i="4"/>
  <c r="L196" i="4"/>
  <c r="I459" i="4"/>
  <c r="F473" i="4"/>
  <c r="J245" i="4"/>
  <c r="B130" i="4"/>
  <c r="M155" i="4"/>
  <c r="F119" i="4"/>
  <c r="G196" i="4"/>
  <c r="E238" i="4"/>
  <c r="G473" i="4"/>
  <c r="M238" i="4"/>
  <c r="H245" i="4"/>
  <c r="I473" i="4"/>
  <c r="H84" i="4"/>
  <c r="G245" i="4"/>
  <c r="B84" i="4"/>
  <c r="L155" i="4"/>
  <c r="H260" i="4"/>
  <c r="I84" i="4"/>
  <c r="S125" i="4"/>
  <c r="L224" i="4"/>
  <c r="H196" i="4"/>
  <c r="M459" i="4"/>
  <c r="B217" i="4"/>
  <c r="C238" i="4"/>
  <c r="H70" i="4"/>
  <c r="C63" i="4"/>
  <c r="Q224" i="4"/>
  <c r="V224" i="4" s="1"/>
  <c r="M175" i="4"/>
  <c r="J473" i="4"/>
  <c r="J459" i="4"/>
  <c r="J155" i="4"/>
  <c r="L238" i="4"/>
  <c r="K401" i="4"/>
  <c r="D155" i="4"/>
  <c r="R155" i="4" s="1"/>
  <c r="L459" i="4"/>
  <c r="B196" i="4"/>
  <c r="I238" i="4"/>
  <c r="H473" i="4"/>
  <c r="D419" i="4"/>
  <c r="R419" i="4" s="1"/>
  <c r="C473" i="4"/>
  <c r="K473" i="4"/>
  <c r="E175" i="4"/>
  <c r="H238" i="4"/>
  <c r="I287" i="4"/>
  <c r="F459" i="4"/>
  <c r="K175" i="4"/>
  <c r="F210" i="4"/>
  <c r="Q175" i="4"/>
  <c r="V175" i="4" s="1"/>
  <c r="B70" i="4"/>
  <c r="G70" i="4"/>
  <c r="J203" i="4"/>
  <c r="I203" i="4"/>
  <c r="H155" i="4"/>
  <c r="B155" i="4"/>
  <c r="K238" i="4"/>
  <c r="B238" i="4"/>
  <c r="T393" i="4"/>
  <c r="Q155" i="4"/>
  <c r="E473" i="4"/>
  <c r="D473" i="4"/>
  <c r="R473" i="4" s="1"/>
  <c r="T155" i="4"/>
  <c r="D203" i="4"/>
  <c r="R203" i="4" s="1"/>
  <c r="Q203" i="4"/>
  <c r="S203" i="4" s="1"/>
  <c r="Q473" i="4"/>
  <c r="S473" i="4" s="1"/>
  <c r="G393" i="4"/>
  <c r="K203" i="4"/>
  <c r="E196" i="4"/>
  <c r="M84" i="4"/>
  <c r="T473" i="4"/>
  <c r="G429" i="4"/>
  <c r="C203" i="4"/>
  <c r="G203" i="4"/>
  <c r="C459" i="4"/>
  <c r="C354" i="4"/>
  <c r="L328" i="4"/>
  <c r="L203" i="4"/>
  <c r="Q217" i="4"/>
  <c r="V217" i="4" s="1"/>
  <c r="E70" i="4"/>
  <c r="C346" i="4"/>
  <c r="T252" i="4"/>
  <c r="Q320" i="4"/>
  <c r="V320" i="4" s="1"/>
  <c r="I196" i="4"/>
  <c r="F203" i="4"/>
  <c r="G84" i="4"/>
  <c r="E203" i="4"/>
  <c r="J196" i="4"/>
  <c r="D328" i="4"/>
  <c r="R328" i="4" s="1"/>
  <c r="D70" i="4"/>
  <c r="R70" i="4" s="1"/>
  <c r="T203" i="4"/>
  <c r="C155" i="4"/>
  <c r="M224" i="4"/>
  <c r="B203" i="4"/>
  <c r="H459" i="4"/>
  <c r="K459" i="4"/>
  <c r="D217" i="4"/>
  <c r="R217" i="4" s="1"/>
  <c r="H203" i="4"/>
  <c r="C217" i="4"/>
  <c r="K346" i="4"/>
  <c r="L252" i="4"/>
  <c r="B473" i="4"/>
  <c r="M196" i="4"/>
  <c r="F328" i="4"/>
  <c r="B175" i="4"/>
  <c r="M56" i="4"/>
  <c r="J377" i="4"/>
  <c r="H487" i="4"/>
  <c r="I140" i="4"/>
  <c r="J370" i="4"/>
  <c r="M210" i="4"/>
  <c r="T326" i="4"/>
  <c r="G210" i="4"/>
  <c r="M140" i="4"/>
  <c r="D326" i="4"/>
  <c r="R326" i="4" s="1"/>
  <c r="H63" i="4"/>
  <c r="J326" i="4"/>
  <c r="E140" i="4"/>
  <c r="I56" i="4"/>
  <c r="L326" i="4"/>
  <c r="E210" i="4"/>
  <c r="B201" i="4"/>
  <c r="D119" i="4"/>
  <c r="R119" i="4" s="1"/>
  <c r="C252" i="4"/>
  <c r="T56" i="4"/>
  <c r="D140" i="4"/>
  <c r="R140" i="4" s="1"/>
  <c r="G326" i="4"/>
  <c r="D56" i="4"/>
  <c r="R56" i="4" s="1"/>
  <c r="E56" i="4"/>
  <c r="H326" i="4"/>
  <c r="C201" i="4"/>
  <c r="G339" i="4"/>
  <c r="Q252" i="4"/>
  <c r="V252" i="4" s="1"/>
  <c r="Q63" i="4"/>
  <c r="C119" i="4"/>
  <c r="E377" i="4"/>
  <c r="E201" i="4"/>
  <c r="Q339" i="4"/>
  <c r="S339" i="4" s="1"/>
  <c r="F252" i="4"/>
  <c r="Q119" i="4"/>
  <c r="H56" i="4"/>
  <c r="J140" i="4"/>
  <c r="G63" i="4"/>
  <c r="C210" i="4"/>
  <c r="K320" i="4"/>
  <c r="B252" i="4"/>
  <c r="I326" i="4"/>
  <c r="M119" i="4"/>
  <c r="B56" i="4"/>
  <c r="I210" i="4"/>
  <c r="T140" i="4"/>
  <c r="K139" i="4"/>
  <c r="L140" i="4"/>
  <c r="I506" i="4"/>
  <c r="K252" i="4"/>
  <c r="Q326" i="4"/>
  <c r="T119" i="4"/>
  <c r="Q210" i="4"/>
  <c r="Q56" i="4"/>
  <c r="B119" i="4"/>
  <c r="H140" i="4"/>
  <c r="B63" i="4"/>
  <c r="I119" i="4"/>
  <c r="B326" i="4"/>
  <c r="K354" i="4"/>
  <c r="L119" i="4"/>
  <c r="G56" i="4"/>
  <c r="T153" i="4"/>
  <c r="B140" i="4"/>
  <c r="J63" i="4"/>
  <c r="B210" i="4"/>
  <c r="J56" i="4"/>
  <c r="K210" i="4"/>
  <c r="K119" i="4"/>
  <c r="B377" i="4"/>
  <c r="M252" i="4"/>
  <c r="H254" i="4"/>
  <c r="L210" i="4"/>
  <c r="J119" i="4"/>
  <c r="K56" i="4"/>
  <c r="G140" i="4"/>
  <c r="K63" i="4"/>
  <c r="D210" i="4"/>
  <c r="R210" i="4" s="1"/>
  <c r="E119" i="4"/>
  <c r="H252" i="4"/>
  <c r="I90" i="4"/>
  <c r="L222" i="4"/>
  <c r="J252" i="4"/>
  <c r="I252" i="4"/>
  <c r="H210" i="4"/>
  <c r="F326" i="4"/>
  <c r="C377" i="4"/>
  <c r="F56" i="4"/>
  <c r="C140" i="4"/>
  <c r="L63" i="4"/>
  <c r="Q70" i="4"/>
  <c r="S70" i="4" s="1"/>
  <c r="G331" i="4"/>
  <c r="E326" i="4"/>
  <c r="C326" i="4"/>
  <c r="E63" i="4"/>
  <c r="B222" i="4"/>
  <c r="K326" i="4"/>
  <c r="L56" i="4"/>
  <c r="T63" i="4"/>
  <c r="M70" i="4"/>
  <c r="Q480" i="4"/>
  <c r="S480" i="4" s="1"/>
  <c r="C245" i="4"/>
  <c r="J78" i="4"/>
  <c r="I208" i="4"/>
  <c r="Q325" i="4"/>
  <c r="V325" i="4" s="1"/>
  <c r="G78" i="4"/>
  <c r="D245" i="4"/>
  <c r="R245" i="4" s="1"/>
  <c r="K161" i="4"/>
  <c r="E245" i="4"/>
  <c r="M78" i="4"/>
  <c r="M217" i="4"/>
  <c r="D480" i="4"/>
  <c r="R480" i="4" s="1"/>
  <c r="E97" i="4"/>
  <c r="E161" i="4"/>
  <c r="C314" i="4"/>
  <c r="Q216" i="4"/>
  <c r="L245" i="4"/>
  <c r="B480" i="4"/>
  <c r="B245" i="4"/>
  <c r="T224" i="4"/>
  <c r="I480" i="4"/>
  <c r="D97" i="4"/>
  <c r="R97" i="4" s="1"/>
  <c r="K480" i="4"/>
  <c r="T480" i="4"/>
  <c r="M314" i="4"/>
  <c r="D78" i="4"/>
  <c r="R78" i="4" s="1"/>
  <c r="H122" i="4"/>
  <c r="L480" i="4"/>
  <c r="M245" i="4"/>
  <c r="Q78" i="4"/>
  <c r="S78" i="4" s="1"/>
  <c r="G224" i="4"/>
  <c r="F480" i="4"/>
  <c r="M480" i="4"/>
  <c r="L268" i="4"/>
  <c r="B149" i="4"/>
  <c r="K78" i="4"/>
  <c r="D341" i="4"/>
  <c r="R341" i="4" s="1"/>
  <c r="E216" i="4"/>
  <c r="C92" i="4"/>
  <c r="B258" i="4"/>
  <c r="I78" i="4"/>
  <c r="J161" i="4"/>
  <c r="J84" i="4"/>
  <c r="B161" i="4"/>
  <c r="I245" i="4"/>
  <c r="T78" i="4"/>
  <c r="B78" i="4"/>
  <c r="C392" i="4"/>
  <c r="E78" i="4"/>
  <c r="L161" i="4"/>
  <c r="C161" i="4"/>
  <c r="D161" i="4"/>
  <c r="R161" i="4" s="1"/>
  <c r="L78" i="4"/>
  <c r="B224" i="4"/>
  <c r="G161" i="4"/>
  <c r="C78" i="4"/>
  <c r="T161" i="4"/>
  <c r="C224" i="4"/>
  <c r="H480" i="4"/>
  <c r="D147" i="4"/>
  <c r="R147" i="4" s="1"/>
  <c r="H161" i="4"/>
  <c r="T245" i="4"/>
  <c r="F84" i="4"/>
  <c r="D84" i="4"/>
  <c r="R84" i="4" s="1"/>
  <c r="F161" i="4"/>
  <c r="J224" i="4"/>
  <c r="C70" i="4"/>
  <c r="G474" i="4"/>
  <c r="E480" i="4"/>
  <c r="C480" i="4"/>
  <c r="Q245" i="4"/>
  <c r="V245" i="4" s="1"/>
  <c r="H78" i="4"/>
  <c r="M325" i="4"/>
  <c r="I165" i="4"/>
  <c r="K84" i="4"/>
  <c r="D130" i="4"/>
  <c r="R130" i="4" s="1"/>
  <c r="M161" i="4"/>
  <c r="I224" i="4"/>
  <c r="J70" i="4"/>
  <c r="T347" i="4"/>
  <c r="J99" i="4"/>
  <c r="T54" i="4"/>
  <c r="AC370" i="3"/>
  <c r="B353" i="4"/>
  <c r="D353" i="4"/>
  <c r="R353" i="4" s="1"/>
  <c r="D143" i="4"/>
  <c r="R143" i="4" s="1"/>
  <c r="B99" i="4"/>
  <c r="Q350" i="4"/>
  <c r="V350" i="4" s="1"/>
  <c r="L216" i="4"/>
  <c r="Q277" i="4"/>
  <c r="S277" i="4" s="1"/>
  <c r="I104" i="4"/>
  <c r="C258" i="4"/>
  <c r="K370" i="4"/>
  <c r="F258" i="4"/>
  <c r="K445" i="4"/>
  <c r="E104" i="4"/>
  <c r="D393" i="4"/>
  <c r="R393" i="4" s="1"/>
  <c r="C148" i="4"/>
  <c r="H194" i="4"/>
  <c r="K149" i="4"/>
  <c r="H370" i="4"/>
  <c r="I271" i="4"/>
  <c r="K258" i="4"/>
  <c r="H216" i="4"/>
  <c r="I393" i="4"/>
  <c r="E279" i="4"/>
  <c r="K504" i="4"/>
  <c r="K501" i="4"/>
  <c r="Q445" i="4"/>
  <c r="S445" i="4" s="1"/>
  <c r="L288" i="4"/>
  <c r="D258" i="4"/>
  <c r="R258" i="4" s="1"/>
  <c r="T120" i="4"/>
  <c r="J194" i="4"/>
  <c r="H265" i="4"/>
  <c r="T258" i="4"/>
  <c r="D92" i="4"/>
  <c r="R92" i="4" s="1"/>
  <c r="I194" i="4"/>
  <c r="M479" i="4"/>
  <c r="B216" i="4"/>
  <c r="M130" i="4"/>
  <c r="C254" i="4"/>
  <c r="L120" i="4"/>
  <c r="E347" i="4"/>
  <c r="Q184" i="4"/>
  <c r="S184" i="4" s="1"/>
  <c r="E194" i="4"/>
  <c r="D479" i="4"/>
  <c r="R479" i="4" s="1"/>
  <c r="M216" i="4"/>
  <c r="E445" i="4"/>
  <c r="H120" i="4"/>
  <c r="T288" i="4"/>
  <c r="K120" i="4"/>
  <c r="J120" i="4"/>
  <c r="B120" i="4"/>
  <c r="M104" i="4"/>
  <c r="F130" i="4"/>
  <c r="G487" i="4"/>
  <c r="H288" i="4"/>
  <c r="K99" i="4"/>
  <c r="C120" i="4"/>
  <c r="I370" i="4"/>
  <c r="H149" i="4"/>
  <c r="L258" i="4"/>
  <c r="K347" i="4"/>
  <c r="I97" i="4"/>
  <c r="K225" i="4"/>
  <c r="L384" i="4"/>
  <c r="Q370" i="4"/>
  <c r="V370" i="4" s="1"/>
  <c r="J149" i="4"/>
  <c r="H258" i="4"/>
  <c r="H479" i="4"/>
  <c r="I258" i="4"/>
  <c r="I120" i="4"/>
  <c r="D135" i="4"/>
  <c r="R135" i="4" s="1"/>
  <c r="I149" i="4"/>
  <c r="B325" i="4"/>
  <c r="M319" i="4"/>
  <c r="K325" i="4"/>
  <c r="C149" i="4"/>
  <c r="F325" i="4"/>
  <c r="H104" i="4"/>
  <c r="T216" i="4"/>
  <c r="U219" i="4"/>
  <c r="G149" i="4"/>
  <c r="E277" i="4"/>
  <c r="B92" i="4"/>
  <c r="Q380" i="4"/>
  <c r="G353" i="4"/>
  <c r="H340" i="4"/>
  <c r="I132" i="4"/>
  <c r="K92" i="4"/>
  <c r="J92" i="4"/>
  <c r="C194" i="4"/>
  <c r="Q372" i="4"/>
  <c r="V372" i="4" s="1"/>
  <c r="M384" i="4"/>
  <c r="C216" i="4"/>
  <c r="E247" i="4"/>
  <c r="L212" i="4"/>
  <c r="D279" i="4"/>
  <c r="R279" i="4" s="1"/>
  <c r="T130" i="4"/>
  <c r="Q149" i="4"/>
  <c r="G370" i="4"/>
  <c r="H325" i="4"/>
  <c r="J294" i="4"/>
  <c r="Q178" i="4"/>
  <c r="S178" i="4" s="1"/>
  <c r="E92" i="4"/>
  <c r="M370" i="4"/>
  <c r="L445" i="4"/>
  <c r="Q92" i="4"/>
  <c r="S92" i="4" s="1"/>
  <c r="M92" i="4"/>
  <c r="F97" i="4"/>
  <c r="H92" i="4"/>
  <c r="H328" i="4"/>
  <c r="T194" i="4"/>
  <c r="I130" i="4"/>
  <c r="D120" i="4"/>
  <c r="R120" i="4" s="1"/>
  <c r="G99" i="4"/>
  <c r="F216" i="4"/>
  <c r="M149" i="4"/>
  <c r="E130" i="4"/>
  <c r="L104" i="4"/>
  <c r="T104" i="4"/>
  <c r="F404" i="4"/>
  <c r="G325" i="4"/>
  <c r="K97" i="4"/>
  <c r="C325" i="4"/>
  <c r="E325" i="4"/>
  <c r="T149" i="4"/>
  <c r="B372" i="4"/>
  <c r="E149" i="4"/>
  <c r="I216" i="4"/>
  <c r="G303" i="4"/>
  <c r="T325" i="4"/>
  <c r="J325" i="4"/>
  <c r="Q97" i="4"/>
  <c r="D445" i="4"/>
  <c r="R445" i="4" s="1"/>
  <c r="C106" i="4"/>
  <c r="G80" i="4"/>
  <c r="L325" i="4"/>
  <c r="I92" i="4"/>
  <c r="G97" i="4"/>
  <c r="F149" i="4"/>
  <c r="I485" i="4"/>
  <c r="K479" i="4"/>
  <c r="B407" i="4"/>
  <c r="H212" i="4"/>
  <c r="C130" i="4"/>
  <c r="J225" i="4"/>
  <c r="C370" i="4"/>
  <c r="T479" i="4"/>
  <c r="B400" i="4"/>
  <c r="M277" i="4"/>
  <c r="T92" i="4"/>
  <c r="Q128" i="4"/>
  <c r="E182" i="4"/>
  <c r="E370" i="4"/>
  <c r="I277" i="4"/>
  <c r="I325" i="4"/>
  <c r="I279" i="4"/>
  <c r="M258" i="4"/>
  <c r="J216" i="4"/>
  <c r="G92" i="4"/>
  <c r="C479" i="4"/>
  <c r="K216" i="4"/>
  <c r="M97" i="4"/>
  <c r="K429" i="4"/>
  <c r="G207" i="4"/>
  <c r="H316" i="4"/>
  <c r="H250" i="4"/>
  <c r="J373" i="4"/>
  <c r="B484" i="4"/>
  <c r="L281" i="4"/>
  <c r="I316" i="4"/>
  <c r="J124" i="4"/>
  <c r="B207" i="4"/>
  <c r="T373" i="4"/>
  <c r="T207" i="4"/>
  <c r="C409" i="4"/>
  <c r="K207" i="4"/>
  <c r="J506" i="4"/>
  <c r="E153" i="4"/>
  <c r="L207" i="4"/>
  <c r="E409" i="4"/>
  <c r="E250" i="4"/>
  <c r="M85" i="4"/>
  <c r="T451" i="4"/>
  <c r="K260" i="4"/>
  <c r="D373" i="4"/>
  <c r="R373" i="4" s="1"/>
  <c r="H207" i="4"/>
  <c r="K334" i="4"/>
  <c r="J250" i="4"/>
  <c r="L260" i="4"/>
  <c r="M222" i="4"/>
  <c r="T334" i="4"/>
  <c r="D250" i="4"/>
  <c r="R250" i="4" s="1"/>
  <c r="B451" i="4"/>
  <c r="U490" i="4"/>
  <c r="J354" i="4"/>
  <c r="C516" i="4"/>
  <c r="M334" i="4"/>
  <c r="Q401" i="4"/>
  <c r="S401" i="4" s="1"/>
  <c r="E320" i="4"/>
  <c r="D484" i="4"/>
  <c r="R484" i="4" s="1"/>
  <c r="G438" i="4"/>
  <c r="T354" i="4"/>
  <c r="C320" i="4"/>
  <c r="L320" i="4"/>
  <c r="E85" i="4"/>
  <c r="T379" i="4"/>
  <c r="F367" i="4"/>
  <c r="D222" i="4"/>
  <c r="R222" i="4" s="1"/>
  <c r="D306" i="4"/>
  <c r="R306" i="4" s="1"/>
  <c r="Q207" i="4"/>
  <c r="V207" i="4" s="1"/>
  <c r="D401" i="4"/>
  <c r="R401" i="4" s="1"/>
  <c r="L484" i="4"/>
  <c r="L354" i="4"/>
  <c r="D320" i="4"/>
  <c r="R320" i="4" s="1"/>
  <c r="H379" i="4"/>
  <c r="T222" i="4"/>
  <c r="G222" i="4"/>
  <c r="H242" i="4"/>
  <c r="E316" i="4"/>
  <c r="T124" i="4"/>
  <c r="M207" i="4"/>
  <c r="G354" i="4"/>
  <c r="L205" i="4"/>
  <c r="K316" i="4"/>
  <c r="E306" i="4"/>
  <c r="D207" i="4"/>
  <c r="R207" i="4" s="1"/>
  <c r="F354" i="4"/>
  <c r="M205" i="4"/>
  <c r="E207" i="4"/>
  <c r="G191" i="4"/>
  <c r="J501" i="4"/>
  <c r="C207" i="4"/>
  <c r="X520" i="4"/>
  <c r="T488" i="4"/>
  <c r="H290" i="4"/>
  <c r="Q488" i="4"/>
  <c r="K492" i="4"/>
  <c r="L287" i="4"/>
  <c r="I281" i="4"/>
  <c r="C494" i="4"/>
  <c r="T405" i="4"/>
  <c r="K451" i="4"/>
  <c r="G409" i="4"/>
  <c r="C347" i="4"/>
  <c r="T281" i="4"/>
  <c r="I429" i="4"/>
  <c r="H99" i="4"/>
  <c r="D379" i="4"/>
  <c r="R379" i="4" s="1"/>
  <c r="J131" i="4"/>
  <c r="B85" i="4"/>
  <c r="B341" i="4"/>
  <c r="I372" i="4"/>
  <c r="I319" i="4"/>
  <c r="B286" i="4"/>
  <c r="F401" i="4"/>
  <c r="G306" i="4"/>
  <c r="D85" i="4"/>
  <c r="R85" i="4" s="1"/>
  <c r="E314" i="4"/>
  <c r="E379" i="4"/>
  <c r="AC190" i="3"/>
  <c r="E498" i="4"/>
  <c r="B409" i="4"/>
  <c r="I205" i="4"/>
  <c r="H451" i="4"/>
  <c r="Q451" i="4"/>
  <c r="V451" i="4" s="1"/>
  <c r="K494" i="4"/>
  <c r="J347" i="4"/>
  <c r="H281" i="4"/>
  <c r="F429" i="4"/>
  <c r="H124" i="4"/>
  <c r="G178" i="4"/>
  <c r="C124" i="4"/>
  <c r="K306" i="4"/>
  <c r="T401" i="4"/>
  <c r="B135" i="4"/>
  <c r="I85" i="4"/>
  <c r="L379" i="4"/>
  <c r="D205" i="4"/>
  <c r="R205" i="4" s="1"/>
  <c r="B401" i="4"/>
  <c r="Q379" i="4"/>
  <c r="V379" i="4" s="1"/>
  <c r="L188" i="4"/>
  <c r="L409" i="4"/>
  <c r="H165" i="4"/>
  <c r="G205" i="4"/>
  <c r="I451" i="4"/>
  <c r="J409" i="4"/>
  <c r="F306" i="4"/>
  <c r="L347" i="4"/>
  <c r="Q429" i="4"/>
  <c r="V429" i="4" s="1"/>
  <c r="C85" i="4"/>
  <c r="J173" i="4"/>
  <c r="B306" i="4"/>
  <c r="H306" i="4"/>
  <c r="L178" i="4"/>
  <c r="H347" i="4"/>
  <c r="J85" i="4"/>
  <c r="B411" i="4"/>
  <c r="G85" i="4"/>
  <c r="D474" i="4"/>
  <c r="R474" i="4" s="1"/>
  <c r="M409" i="4"/>
  <c r="B205" i="4"/>
  <c r="H417" i="4"/>
  <c r="H85" i="4"/>
  <c r="J306" i="4"/>
  <c r="M372" i="4"/>
  <c r="H494" i="4"/>
  <c r="D314" i="4"/>
  <c r="R314" i="4" s="1"/>
  <c r="H166" i="4"/>
  <c r="C372" i="4"/>
  <c r="I285" i="4"/>
  <c r="C401" i="4"/>
  <c r="G451" i="4"/>
  <c r="D494" i="4"/>
  <c r="R494" i="4" s="1"/>
  <c r="T396" i="4"/>
  <c r="B429" i="4"/>
  <c r="G379" i="4"/>
  <c r="T165" i="4"/>
  <c r="H134" i="4"/>
  <c r="I178" i="4"/>
  <c r="C306" i="4"/>
  <c r="L411" i="4"/>
  <c r="B299" i="4"/>
  <c r="I200" i="4"/>
  <c r="E372" i="4"/>
  <c r="I306" i="4"/>
  <c r="E401" i="4"/>
  <c r="G372" i="4"/>
  <c r="E124" i="4"/>
  <c r="D409" i="4"/>
  <c r="R409" i="4" s="1"/>
  <c r="K208" i="4"/>
  <c r="C205" i="4"/>
  <c r="M429" i="4"/>
  <c r="J314" i="4"/>
  <c r="H205" i="4"/>
  <c r="C417" i="4"/>
  <c r="B417" i="4"/>
  <c r="H396" i="4"/>
  <c r="I347" i="4"/>
  <c r="C429" i="4"/>
  <c r="C165" i="4"/>
  <c r="E178" i="4"/>
  <c r="C299" i="4"/>
  <c r="I411" i="4"/>
  <c r="G200" i="4"/>
  <c r="J372" i="4"/>
  <c r="J208" i="4"/>
  <c r="H401" i="4"/>
  <c r="I134" i="4"/>
  <c r="C451" i="4"/>
  <c r="F409" i="4"/>
  <c r="E205" i="4"/>
  <c r="D405" i="4"/>
  <c r="R405" i="4" s="1"/>
  <c r="Q347" i="4"/>
  <c r="V347" i="4" s="1"/>
  <c r="L240" i="4"/>
  <c r="E429" i="4"/>
  <c r="M306" i="4"/>
  <c r="G135" i="4"/>
  <c r="C460" i="4"/>
  <c r="B379" i="4"/>
  <c r="H200" i="4"/>
  <c r="C138" i="4"/>
  <c r="K372" i="4"/>
  <c r="J401" i="4"/>
  <c r="D99" i="4"/>
  <c r="R99" i="4" s="1"/>
  <c r="C436" i="4"/>
  <c r="C178" i="4"/>
  <c r="F372" i="4"/>
  <c r="E451" i="4"/>
  <c r="Q205" i="4"/>
  <c r="S205" i="4" s="1"/>
  <c r="H240" i="4"/>
  <c r="H178" i="4"/>
  <c r="T205" i="4"/>
  <c r="T429" i="4"/>
  <c r="T85" i="4"/>
  <c r="M379" i="4"/>
  <c r="K409" i="4"/>
  <c r="J429" i="4"/>
  <c r="I188" i="4"/>
  <c r="K460" i="4"/>
  <c r="L372" i="4"/>
  <c r="J135" i="4"/>
  <c r="C446" i="4"/>
  <c r="E319" i="4"/>
  <c r="L401" i="4"/>
  <c r="I173" i="4"/>
  <c r="L451" i="4"/>
  <c r="F173" i="4"/>
  <c r="F205" i="4"/>
  <c r="F347" i="4"/>
  <c r="L306" i="4"/>
  <c r="P337" i="3"/>
  <c r="T372" i="4"/>
  <c r="F436" i="4"/>
  <c r="J451" i="4"/>
  <c r="T409" i="4"/>
  <c r="I409" i="4"/>
  <c r="G341" i="4"/>
  <c r="E188" i="4"/>
  <c r="H415" i="4"/>
  <c r="T99" i="4"/>
  <c r="H372" i="4"/>
  <c r="T446" i="4"/>
  <c r="K319" i="4"/>
  <c r="I401" i="4"/>
  <c r="I99" i="4"/>
  <c r="E173" i="4"/>
  <c r="B178" i="4"/>
  <c r="X426" i="3"/>
  <c r="Y426" i="3" s="1"/>
  <c r="M451" i="4"/>
  <c r="J205" i="4"/>
  <c r="D347" i="4"/>
  <c r="R347" i="4" s="1"/>
  <c r="H429" i="4"/>
  <c r="G347" i="4"/>
  <c r="K405" i="4"/>
  <c r="Q409" i="4"/>
  <c r="S409" i="4" s="1"/>
  <c r="L405" i="4"/>
  <c r="K281" i="4"/>
  <c r="L429" i="4"/>
  <c r="N160" i="4"/>
  <c r="K85" i="4"/>
  <c r="C99" i="4"/>
  <c r="H131" i="4"/>
  <c r="C131" i="4"/>
  <c r="T319" i="4"/>
  <c r="M286" i="4"/>
  <c r="E99" i="4"/>
  <c r="F451" i="4"/>
  <c r="M188" i="4"/>
  <c r="D138" i="4"/>
  <c r="R138" i="4" s="1"/>
  <c r="D451" i="4"/>
  <c r="R451" i="4" s="1"/>
  <c r="C54" i="4"/>
  <c r="L307" i="4"/>
  <c r="E68" i="4"/>
  <c r="E373" i="4"/>
  <c r="K96" i="4"/>
  <c r="N416" i="4"/>
  <c r="Q242" i="4"/>
  <c r="V242" i="4" s="1"/>
  <c r="T164" i="4"/>
  <c r="B316" i="4"/>
  <c r="D294" i="4"/>
  <c r="R294" i="4" s="1"/>
  <c r="H143" i="4"/>
  <c r="M316" i="4"/>
  <c r="G485" i="4"/>
  <c r="K495" i="4"/>
  <c r="M68" i="4"/>
  <c r="J504" i="4"/>
  <c r="J484" i="4"/>
  <c r="D286" i="4"/>
  <c r="R286" i="4" s="1"/>
  <c r="B475" i="4"/>
  <c r="L439" i="4"/>
  <c r="T64" i="4"/>
  <c r="T399" i="4"/>
  <c r="D403" i="4"/>
  <c r="R403" i="4" s="1"/>
  <c r="C403" i="4"/>
  <c r="E403" i="4"/>
  <c r="B297" i="4"/>
  <c r="L234" i="4"/>
  <c r="Q234" i="4"/>
  <c r="S234" i="4" s="1"/>
  <c r="K71" i="4"/>
  <c r="H234" i="4"/>
  <c r="I234" i="4"/>
  <c r="M413" i="4"/>
  <c r="C102" i="4"/>
  <c r="Q505" i="4"/>
  <c r="S505" i="4" s="1"/>
  <c r="E331" i="4"/>
  <c r="K122" i="4"/>
  <c r="C268" i="4"/>
  <c r="K331" i="4"/>
  <c r="G403" i="4"/>
  <c r="B331" i="4"/>
  <c r="L297" i="4"/>
  <c r="L213" i="4"/>
  <c r="D64" i="4"/>
  <c r="R64" i="4" s="1"/>
  <c r="H403" i="4"/>
  <c r="K403" i="4"/>
  <c r="M330" i="4"/>
  <c r="H313" i="4"/>
  <c r="M223" i="4"/>
  <c r="L331" i="4"/>
  <c r="B403" i="4"/>
  <c r="T403" i="4"/>
  <c r="Q403" i="4"/>
  <c r="S403" i="4" s="1"/>
  <c r="I122" i="4"/>
  <c r="J128" i="4"/>
  <c r="I313" i="4"/>
  <c r="B413" i="4"/>
  <c r="E139" i="4"/>
  <c r="G114" i="4"/>
  <c r="G377" i="4"/>
  <c r="I201" i="4"/>
  <c r="D339" i="4"/>
  <c r="R339" i="4" s="1"/>
  <c r="I339" i="4"/>
  <c r="D145" i="4"/>
  <c r="R145" i="4" s="1"/>
  <c r="B126" i="4"/>
  <c r="K407" i="4"/>
  <c r="B107" i="4"/>
  <c r="T377" i="4"/>
  <c r="G201" i="4"/>
  <c r="K353" i="4"/>
  <c r="M339" i="4"/>
  <c r="E475" i="4"/>
  <c r="K251" i="4"/>
  <c r="D397" i="4"/>
  <c r="R397" i="4" s="1"/>
  <c r="B180" i="4"/>
  <c r="J201" i="4"/>
  <c r="F339" i="4"/>
  <c r="E397" i="4"/>
  <c r="D377" i="4"/>
  <c r="R377" i="4" s="1"/>
  <c r="J313" i="4"/>
  <c r="C442" i="4"/>
  <c r="J397" i="4"/>
  <c r="M377" i="4"/>
  <c r="K114" i="4"/>
  <c r="J348" i="4"/>
  <c r="L377" i="4"/>
  <c r="L353" i="4"/>
  <c r="C339" i="4"/>
  <c r="H180" i="4"/>
  <c r="C397" i="4"/>
  <c r="D313" i="4"/>
  <c r="R313" i="4" s="1"/>
  <c r="B388" i="4"/>
  <c r="K377" i="4"/>
  <c r="J353" i="4"/>
  <c r="B476" i="4"/>
  <c r="Q407" i="4"/>
  <c r="V407" i="4" s="1"/>
  <c r="D475" i="4"/>
  <c r="R475" i="4" s="1"/>
  <c r="K475" i="4"/>
  <c r="T475" i="4"/>
  <c r="T397" i="4"/>
  <c r="G107" i="4"/>
  <c r="T348" i="4"/>
  <c r="C184" i="4"/>
  <c r="B387" i="4"/>
  <c r="H377" i="4"/>
  <c r="H201" i="4"/>
  <c r="H353" i="4"/>
  <c r="E339" i="4"/>
  <c r="D476" i="4"/>
  <c r="R476" i="4" s="1"/>
  <c r="M64" i="4"/>
  <c r="Q475" i="4"/>
  <c r="S475" i="4" s="1"/>
  <c r="K397" i="4"/>
  <c r="Q114" i="4"/>
  <c r="S114" i="4" s="1"/>
  <c r="H348" i="4"/>
  <c r="H114" i="4"/>
  <c r="U195" i="4"/>
  <c r="I183" i="4"/>
  <c r="J157" i="4"/>
  <c r="E128" i="4"/>
  <c r="J339" i="4"/>
  <c r="K442" i="4"/>
  <c r="L397" i="4"/>
  <c r="I167" i="4"/>
  <c r="L114" i="4"/>
  <c r="J114" i="4"/>
  <c r="I404" i="4"/>
  <c r="E183" i="4"/>
  <c r="I377" i="4"/>
  <c r="N121" i="4"/>
  <c r="I353" i="4"/>
  <c r="K339" i="4"/>
  <c r="J236" i="4"/>
  <c r="K107" i="4"/>
  <c r="T404" i="4"/>
  <c r="D128" i="4"/>
  <c r="R128" i="4" s="1"/>
  <c r="Q377" i="4"/>
  <c r="S377" i="4" s="1"/>
  <c r="T339" i="4"/>
  <c r="K236" i="4"/>
  <c r="P305" i="3"/>
  <c r="H236" i="4"/>
  <c r="M397" i="4"/>
  <c r="K330" i="4"/>
  <c r="E114" i="4"/>
  <c r="M236" i="4"/>
  <c r="I236" i="4"/>
  <c r="K469" i="4"/>
  <c r="E167" i="4"/>
  <c r="E126" i="4"/>
  <c r="B469" i="4"/>
  <c r="D407" i="4"/>
  <c r="R407" i="4" s="1"/>
  <c r="B509" i="4"/>
  <c r="H64" i="4"/>
  <c r="H107" i="4"/>
  <c r="L339" i="4"/>
  <c r="E407" i="4"/>
  <c r="Q469" i="4"/>
  <c r="F397" i="4"/>
  <c r="J64" i="4"/>
  <c r="T183" i="4"/>
  <c r="Q236" i="4"/>
  <c r="S236" i="4" s="1"/>
  <c r="I388" i="4"/>
  <c r="T114" i="4"/>
  <c r="B128" i="4"/>
  <c r="T330" i="4"/>
  <c r="H339" i="4"/>
  <c r="I475" i="4"/>
  <c r="X305" i="3"/>
  <c r="Y305" i="3" s="1"/>
  <c r="C167" i="4"/>
  <c r="T469" i="4"/>
  <c r="H388" i="4"/>
  <c r="Q397" i="4"/>
  <c r="V397" i="4" s="1"/>
  <c r="I139" i="4"/>
  <c r="C330" i="4"/>
  <c r="L107" i="4"/>
  <c r="M387" i="4"/>
  <c r="C236" i="4"/>
  <c r="C114" i="4"/>
  <c r="G313" i="4"/>
  <c r="D114" i="4"/>
  <c r="R114" i="4" s="1"/>
  <c r="B339" i="4"/>
  <c r="J167" i="4"/>
  <c r="Q454" i="4"/>
  <c r="S454" i="4" s="1"/>
  <c r="U472" i="4"/>
  <c r="G509" i="4"/>
  <c r="D300" i="4"/>
  <c r="R300" i="4" s="1"/>
  <c r="D392" i="4"/>
  <c r="R392" i="4" s="1"/>
  <c r="I284" i="4"/>
  <c r="E53" i="4"/>
  <c r="K509" i="4"/>
  <c r="P463" i="3"/>
  <c r="C263" i="4"/>
  <c r="E392" i="4"/>
  <c r="E71" i="4"/>
  <c r="T509" i="4"/>
  <c r="K392" i="4"/>
  <c r="D71" i="4"/>
  <c r="R71" i="4" s="1"/>
  <c r="B122" i="4"/>
  <c r="K76" i="4"/>
  <c r="M452" i="4"/>
  <c r="E268" i="4"/>
  <c r="T392" i="4"/>
  <c r="G71" i="4"/>
  <c r="I76" i="4"/>
  <c r="D249" i="4"/>
  <c r="R249" i="4" s="1"/>
  <c r="H392" i="4"/>
  <c r="Q493" i="4"/>
  <c r="V493" i="4" s="1"/>
  <c r="I392" i="4"/>
  <c r="C352" i="4"/>
  <c r="H268" i="4"/>
  <c r="M374" i="4"/>
  <c r="J76" i="4"/>
  <c r="D122" i="4"/>
  <c r="R122" i="4" s="1"/>
  <c r="Q230" i="4"/>
  <c r="S230" i="4" s="1"/>
  <c r="G122" i="4"/>
  <c r="L263" i="4"/>
  <c r="E374" i="4"/>
  <c r="F300" i="4"/>
  <c r="L230" i="4"/>
  <c r="P231" i="3"/>
  <c r="J374" i="4"/>
  <c r="H53" i="4"/>
  <c r="H71" i="4"/>
  <c r="I263" i="4"/>
  <c r="AC125" i="3"/>
  <c r="D454" i="4"/>
  <c r="R454" i="4" s="1"/>
  <c r="J71" i="4"/>
  <c r="B263" i="4"/>
  <c r="I300" i="4"/>
  <c r="E452" i="4"/>
  <c r="K454" i="4"/>
  <c r="T53" i="4"/>
  <c r="I324" i="4"/>
  <c r="AC74" i="3"/>
  <c r="K300" i="4"/>
  <c r="T454" i="4"/>
  <c r="C53" i="4"/>
  <c r="B71" i="4"/>
  <c r="I53" i="4"/>
  <c r="C501" i="4"/>
  <c r="Q501" i="4"/>
  <c r="S501" i="4" s="1"/>
  <c r="Q322" i="4"/>
  <c r="Q342" i="4"/>
  <c r="V342" i="4" s="1"/>
  <c r="I290" i="4"/>
  <c r="J346" i="4"/>
  <c r="M106" i="4"/>
  <c r="G488" i="4"/>
  <c r="T57" i="4"/>
  <c r="T346" i="4"/>
  <c r="I265" i="4"/>
  <c r="L57" i="4"/>
  <c r="K419" i="4"/>
  <c r="B501" i="4"/>
  <c r="I340" i="4"/>
  <c r="G481" i="4"/>
  <c r="H57" i="4"/>
  <c r="H346" i="4"/>
  <c r="M340" i="4"/>
  <c r="F182" i="4"/>
  <c r="E265" i="4"/>
  <c r="T419" i="4"/>
  <c r="L419" i="4"/>
  <c r="G501" i="4"/>
  <c r="Q340" i="4"/>
  <c r="V340" i="4" s="1"/>
  <c r="B488" i="4"/>
  <c r="D265" i="4"/>
  <c r="R265" i="4" s="1"/>
  <c r="J57" i="4"/>
  <c r="E290" i="4"/>
  <c r="H241" i="4"/>
  <c r="E165" i="4"/>
  <c r="G106" i="4"/>
  <c r="G57" i="4"/>
  <c r="K337" i="4"/>
  <c r="C182" i="4"/>
  <c r="B165" i="4"/>
  <c r="I255" i="4"/>
  <c r="Q419" i="4"/>
  <c r="V419" i="4" s="1"/>
  <c r="L329" i="4"/>
  <c r="C488" i="4"/>
  <c r="B290" i="4"/>
  <c r="G384" i="4"/>
  <c r="G342" i="4"/>
  <c r="I346" i="4"/>
  <c r="I57" i="4"/>
  <c r="M342" i="4"/>
  <c r="T337" i="4"/>
  <c r="I226" i="4"/>
  <c r="Q106" i="4"/>
  <c r="S106" i="4" s="1"/>
  <c r="Q481" i="4"/>
  <c r="V481" i="4" s="1"/>
  <c r="J290" i="4"/>
  <c r="J106" i="4"/>
  <c r="C57" i="4"/>
  <c r="B106" i="4"/>
  <c r="L346" i="4"/>
  <c r="K402" i="4"/>
  <c r="G402" i="4"/>
  <c r="E488" i="4"/>
  <c r="B481" i="4"/>
  <c r="C384" i="4"/>
  <c r="C342" i="4"/>
  <c r="Q346" i="4"/>
  <c r="V346" i="4" s="1"/>
  <c r="J322" i="4"/>
  <c r="D106" i="4"/>
  <c r="R106" i="4" s="1"/>
  <c r="D57" i="4"/>
  <c r="R57" i="4" s="1"/>
  <c r="E57" i="4"/>
  <c r="L337" i="4"/>
  <c r="D384" i="4"/>
  <c r="R384" i="4" s="1"/>
  <c r="C481" i="4"/>
  <c r="L226" i="4"/>
  <c r="E384" i="4"/>
  <c r="E342" i="4"/>
  <c r="D290" i="4"/>
  <c r="R290" i="4" s="1"/>
  <c r="H262" i="4"/>
  <c r="M265" i="4"/>
  <c r="F384" i="4"/>
  <c r="B340" i="4"/>
  <c r="T402" i="4"/>
  <c r="H488" i="4"/>
  <c r="C287" i="4"/>
  <c r="H501" i="4"/>
  <c r="Q402" i="4"/>
  <c r="V402" i="4" s="1"/>
  <c r="T497" i="4"/>
  <c r="J488" i="4"/>
  <c r="E481" i="4"/>
  <c r="H226" i="4"/>
  <c r="C290" i="4"/>
  <c r="J384" i="4"/>
  <c r="T342" i="4"/>
  <c r="K290" i="4"/>
  <c r="J287" i="4"/>
  <c r="B265" i="4"/>
  <c r="I106" i="4"/>
  <c r="T178" i="4"/>
  <c r="E131" i="4"/>
  <c r="B346" i="4"/>
  <c r="T481" i="4"/>
  <c r="K384" i="4"/>
  <c r="T290" i="4"/>
  <c r="F346" i="4"/>
  <c r="D342" i="4"/>
  <c r="R342" i="4" s="1"/>
  <c r="J497" i="4"/>
  <c r="M419" i="4"/>
  <c r="E501" i="4"/>
  <c r="Q497" i="4"/>
  <c r="C340" i="4"/>
  <c r="H481" i="4"/>
  <c r="L342" i="4"/>
  <c r="Q287" i="4"/>
  <c r="F265" i="4"/>
  <c r="G290" i="4"/>
  <c r="E106" i="4"/>
  <c r="I402" i="4"/>
  <c r="F481" i="4"/>
  <c r="E340" i="4"/>
  <c r="L488" i="4"/>
  <c r="J481" i="4"/>
  <c r="K57" i="4"/>
  <c r="X150" i="4"/>
  <c r="T384" i="4"/>
  <c r="H342" i="4"/>
  <c r="L290" i="4"/>
  <c r="M346" i="4"/>
  <c r="K287" i="4"/>
  <c r="K265" i="4"/>
  <c r="H136" i="4"/>
  <c r="B384" i="4"/>
  <c r="F483" i="4"/>
  <c r="H402" i="4"/>
  <c r="C226" i="4"/>
  <c r="D501" i="4"/>
  <c r="R501" i="4" s="1"/>
  <c r="T501" i="4"/>
  <c r="K340" i="4"/>
  <c r="I509" i="4"/>
  <c r="K488" i="4"/>
  <c r="L481" i="4"/>
  <c r="G322" i="4"/>
  <c r="B57" i="4"/>
  <c r="C265" i="4"/>
  <c r="H384" i="4"/>
  <c r="I342" i="4"/>
  <c r="E346" i="4"/>
  <c r="H287" i="4"/>
  <c r="L265" i="4"/>
  <c r="B436" i="4"/>
  <c r="B402" i="4"/>
  <c r="G335" i="4"/>
  <c r="L400" i="4"/>
  <c r="Q438" i="4"/>
  <c r="S438" i="4" s="1"/>
  <c r="J271" i="4"/>
  <c r="T148" i="4"/>
  <c r="T328" i="4"/>
  <c r="I91" i="4"/>
  <c r="Q358" i="4"/>
  <c r="V358" i="4" s="1"/>
  <c r="E148" i="4"/>
  <c r="M378" i="4"/>
  <c r="Q91" i="4"/>
  <c r="V91" i="4" s="1"/>
  <c r="C328" i="4"/>
  <c r="H441" i="4"/>
  <c r="B432" i="4"/>
  <c r="G441" i="4"/>
  <c r="E399" i="4"/>
  <c r="J335" i="4"/>
  <c r="C91" i="4"/>
  <c r="J256" i="4"/>
  <c r="K517" i="4"/>
  <c r="L517" i="4"/>
  <c r="C432" i="4"/>
  <c r="I260" i="4"/>
  <c r="E256" i="4"/>
  <c r="I328" i="4"/>
  <c r="D276" i="4"/>
  <c r="R276" i="4" s="1"/>
  <c r="H286" i="4"/>
  <c r="F336" i="4"/>
  <c r="L91" i="4"/>
  <c r="E100" i="4"/>
  <c r="T517" i="4"/>
  <c r="E432" i="4"/>
  <c r="G373" i="4"/>
  <c r="Q328" i="4"/>
  <c r="S328" i="4" s="1"/>
  <c r="H75" i="4"/>
  <c r="K276" i="4"/>
  <c r="U202" i="4"/>
  <c r="F378" i="4"/>
  <c r="C295" i="4"/>
  <c r="J172" i="4"/>
  <c r="X148" i="3"/>
  <c r="Y148" i="3" s="1"/>
  <c r="Q517" i="4"/>
  <c r="S517" i="4" s="1"/>
  <c r="C438" i="4"/>
  <c r="B438" i="4"/>
  <c r="N171" i="4"/>
  <c r="J75" i="4"/>
  <c r="C286" i="4"/>
  <c r="M336" i="4"/>
  <c r="L172" i="4"/>
  <c r="J101" i="4"/>
  <c r="E75" i="4"/>
  <c r="L464" i="4"/>
  <c r="Q441" i="4"/>
  <c r="S441" i="4" s="1"/>
  <c r="H464" i="4"/>
  <c r="H432" i="4"/>
  <c r="M271" i="4"/>
  <c r="D335" i="4"/>
  <c r="R335" i="4" s="1"/>
  <c r="J432" i="4"/>
  <c r="K148" i="4"/>
  <c r="C242" i="4"/>
  <c r="H148" i="4"/>
  <c r="C256" i="4"/>
  <c r="C279" i="4"/>
  <c r="M279" i="4"/>
  <c r="E336" i="4"/>
  <c r="G391" i="4"/>
  <c r="J328" i="4"/>
  <c r="G400" i="4"/>
  <c r="B427" i="4"/>
  <c r="I391" i="4"/>
  <c r="B441" i="4"/>
  <c r="C484" i="4"/>
  <c r="C400" i="4"/>
  <c r="K484" i="4"/>
  <c r="L432" i="4"/>
  <c r="B336" i="4"/>
  <c r="B148" i="4"/>
  <c r="C75" i="4"/>
  <c r="E271" i="4"/>
  <c r="L256" i="4"/>
  <c r="H307" i="4"/>
  <c r="F279" i="4"/>
  <c r="Q336" i="4"/>
  <c r="V336" i="4" s="1"/>
  <c r="AC148" i="3"/>
  <c r="I497" i="4"/>
  <c r="G279" i="4"/>
  <c r="J148" i="4"/>
  <c r="D438" i="4"/>
  <c r="R438" i="4" s="1"/>
  <c r="B328" i="4"/>
  <c r="B271" i="4"/>
  <c r="G101" i="4"/>
  <c r="Q378" i="4"/>
  <c r="S378" i="4" s="1"/>
  <c r="K271" i="4"/>
  <c r="H256" i="4"/>
  <c r="K279" i="4"/>
  <c r="G148" i="4"/>
  <c r="M441" i="4"/>
  <c r="Q484" i="4"/>
  <c r="S484" i="4" s="1"/>
  <c r="K432" i="4"/>
  <c r="G328" i="4"/>
  <c r="C358" i="4"/>
  <c r="T271" i="4"/>
  <c r="T279" i="4"/>
  <c r="J242" i="4"/>
  <c r="M464" i="4"/>
  <c r="Q148" i="4"/>
  <c r="S148" i="4" s="1"/>
  <c r="J279" i="4"/>
  <c r="J378" i="4"/>
  <c r="T484" i="4"/>
  <c r="M256" i="4"/>
  <c r="E328" i="4"/>
  <c r="J358" i="4"/>
  <c r="L271" i="4"/>
  <c r="L279" i="4"/>
  <c r="G271" i="4"/>
  <c r="D148" i="4"/>
  <c r="R148" i="4" s="1"/>
  <c r="D271" i="4"/>
  <c r="R271" i="4" s="1"/>
  <c r="D464" i="4"/>
  <c r="R464" i="4" s="1"/>
  <c r="Q271" i="4"/>
  <c r="S271" i="4" s="1"/>
  <c r="C271" i="4"/>
  <c r="B279" i="4"/>
  <c r="K336" i="4"/>
  <c r="M328" i="4"/>
  <c r="H438" i="4"/>
  <c r="I432" i="4"/>
  <c r="E438" i="4"/>
  <c r="K438" i="4"/>
  <c r="T432" i="4"/>
  <c r="G464" i="4"/>
  <c r="J464" i="4"/>
  <c r="T438" i="4"/>
  <c r="T464" i="4"/>
  <c r="Q432" i="4"/>
  <c r="K358" i="4"/>
  <c r="H271" i="4"/>
  <c r="H279" i="4"/>
  <c r="I148" i="4"/>
  <c r="B373" i="4"/>
  <c r="F271" i="4"/>
  <c r="M290" i="4"/>
  <c r="U116" i="4"/>
  <c r="I55" i="4"/>
  <c r="T380" i="4"/>
  <c r="L299" i="4"/>
  <c r="Q496" i="4"/>
  <c r="V496" i="4" s="1"/>
  <c r="Q399" i="4"/>
  <c r="Q494" i="4"/>
  <c r="L380" i="4"/>
  <c r="T297" i="4"/>
  <c r="L261" i="4"/>
  <c r="B446" i="4"/>
  <c r="P175" i="3"/>
  <c r="AC191" i="3"/>
  <c r="AC322" i="3"/>
  <c r="X427" i="3"/>
  <c r="Y427" i="3" s="1"/>
  <c r="B399" i="4"/>
  <c r="T433" i="4"/>
  <c r="T486" i="4"/>
  <c r="AC279" i="3"/>
  <c r="T97" i="4"/>
  <c r="H297" i="4"/>
  <c r="B385" i="4"/>
  <c r="W174" i="4"/>
  <c r="I81" i="4"/>
  <c r="G134" i="4"/>
  <c r="G517" i="4"/>
  <c r="C496" i="4"/>
  <c r="T55" i="4"/>
  <c r="C89" i="4"/>
  <c r="I465" i="4"/>
  <c r="C95" i="4"/>
  <c r="J134" i="4"/>
  <c r="E134" i="4"/>
  <c r="T331" i="4"/>
  <c r="D284" i="4"/>
  <c r="R284" i="4" s="1"/>
  <c r="B97" i="4"/>
  <c r="G465" i="4"/>
  <c r="L496" i="4"/>
  <c r="H329" i="4"/>
  <c r="D191" i="4"/>
  <c r="R191" i="4" s="1"/>
  <c r="D299" i="4"/>
  <c r="R299" i="4" s="1"/>
  <c r="H130" i="4"/>
  <c r="L130" i="4"/>
  <c r="J97" i="4"/>
  <c r="E494" i="4"/>
  <c r="D440" i="4"/>
  <c r="R440" i="4" s="1"/>
  <c r="K465" i="4"/>
  <c r="E223" i="4"/>
  <c r="C297" i="4"/>
  <c r="J237" i="4"/>
  <c r="D216" i="4"/>
  <c r="R216" i="4" s="1"/>
  <c r="L97" i="4"/>
  <c r="K496" i="4"/>
  <c r="T465" i="4"/>
  <c r="K399" i="4"/>
  <c r="J261" i="4"/>
  <c r="E443" i="4"/>
  <c r="D331" i="4"/>
  <c r="R331" i="4" s="1"/>
  <c r="T299" i="4"/>
  <c r="G112" i="4"/>
  <c r="G229" i="4"/>
  <c r="T496" i="4"/>
  <c r="G443" i="4"/>
  <c r="I399" i="4"/>
  <c r="W426" i="4"/>
  <c r="K130" i="4"/>
  <c r="L92" i="4"/>
  <c r="L223" i="4"/>
  <c r="T504" i="4"/>
  <c r="K476" i="4"/>
  <c r="K413" i="4"/>
  <c r="D515" i="4"/>
  <c r="R515" i="4" s="1"/>
  <c r="K512" i="4"/>
  <c r="T442" i="4"/>
  <c r="L474" i="4"/>
  <c r="I439" i="4"/>
  <c r="E460" i="4"/>
  <c r="J284" i="4"/>
  <c r="H141" i="4"/>
  <c r="C225" i="4"/>
  <c r="C285" i="4"/>
  <c r="T223" i="4"/>
  <c r="C411" i="4"/>
  <c r="B277" i="4"/>
  <c r="K284" i="4"/>
  <c r="K277" i="4"/>
  <c r="C142" i="4"/>
  <c r="D411" i="4"/>
  <c r="R411" i="4" s="1"/>
  <c r="D223" i="4"/>
  <c r="R223" i="4" s="1"/>
  <c r="J143" i="4"/>
  <c r="G120" i="4"/>
  <c r="K237" i="4"/>
  <c r="B143" i="4"/>
  <c r="H223" i="4"/>
  <c r="B367" i="4"/>
  <c r="D277" i="4"/>
  <c r="R277" i="4" s="1"/>
  <c r="M439" i="4"/>
  <c r="D68" i="4"/>
  <c r="R68" i="4" s="1"/>
  <c r="Q173" i="4"/>
  <c r="Q208" i="4"/>
  <c r="V208" i="4" s="1"/>
  <c r="C476" i="4"/>
  <c r="B194" i="4"/>
  <c r="H460" i="4"/>
  <c r="J277" i="4"/>
  <c r="T225" i="4"/>
  <c r="C284" i="4"/>
  <c r="B141" i="4"/>
  <c r="E411" i="4"/>
  <c r="B303" i="4"/>
  <c r="G143" i="4"/>
  <c r="B453" i="4"/>
  <c r="J350" i="4"/>
  <c r="T284" i="4"/>
  <c r="T277" i="4"/>
  <c r="G221" i="4"/>
  <c r="G330" i="4"/>
  <c r="E152" i="4"/>
  <c r="D367" i="4"/>
  <c r="R367" i="4" s="1"/>
  <c r="I367" i="4"/>
  <c r="L515" i="4"/>
  <c r="J247" i="4"/>
  <c r="F166" i="4"/>
  <c r="L138" i="4"/>
  <c r="L96" i="4"/>
  <c r="B173" i="4"/>
  <c r="C208" i="4"/>
  <c r="F487" i="4"/>
  <c r="L194" i="4"/>
  <c r="Q314" i="4"/>
  <c r="V314" i="4" s="1"/>
  <c r="F314" i="4"/>
  <c r="H367" i="4"/>
  <c r="K447" i="4"/>
  <c r="B410" i="4"/>
  <c r="T476" i="4"/>
  <c r="T413" i="4"/>
  <c r="I474" i="4"/>
  <c r="J141" i="4"/>
  <c r="T447" i="4"/>
  <c r="Q476" i="4"/>
  <c r="S476" i="4" s="1"/>
  <c r="T455" i="4"/>
  <c r="Q413" i="4"/>
  <c r="K457" i="4"/>
  <c r="K474" i="4"/>
  <c r="T439" i="4"/>
  <c r="J460" i="4"/>
  <c r="H138" i="4"/>
  <c r="H411" i="4"/>
  <c r="T166" i="4"/>
  <c r="L394" i="4"/>
  <c r="K350" i="4"/>
  <c r="L284" i="4"/>
  <c r="L277" i="4"/>
  <c r="B314" i="4"/>
  <c r="I141" i="4"/>
  <c r="Q221" i="4"/>
  <c r="S221" i="4" s="1"/>
  <c r="Q367" i="4"/>
  <c r="M515" i="4"/>
  <c r="D247" i="4"/>
  <c r="R247" i="4" s="1"/>
  <c r="F138" i="4"/>
  <c r="G132" i="4"/>
  <c r="L173" i="4"/>
  <c r="G208" i="4"/>
  <c r="F104" i="4"/>
  <c r="B138" i="4"/>
  <c r="G314" i="4"/>
  <c r="H410" i="4"/>
  <c r="B457" i="4"/>
  <c r="D237" i="4"/>
  <c r="R237" i="4" s="1"/>
  <c r="B515" i="4"/>
  <c r="K455" i="4"/>
  <c r="C457" i="4"/>
  <c r="K439" i="4"/>
  <c r="C487" i="4"/>
  <c r="Q447" i="4"/>
  <c r="V447" i="4" s="1"/>
  <c r="Q455" i="4"/>
  <c r="D410" i="4"/>
  <c r="R410" i="4" s="1"/>
  <c r="K487" i="4"/>
  <c r="T474" i="4"/>
  <c r="Q439" i="4"/>
  <c r="V439" i="4" s="1"/>
  <c r="L247" i="4"/>
  <c r="D208" i="4"/>
  <c r="R208" i="4" s="1"/>
  <c r="L332" i="4"/>
  <c r="L225" i="4"/>
  <c r="C277" i="4"/>
  <c r="J138" i="4"/>
  <c r="H68" i="4"/>
  <c r="J411" i="4"/>
  <c r="C166" i="4"/>
  <c r="T68" i="4"/>
  <c r="T350" i="4"/>
  <c r="H284" i="4"/>
  <c r="H277" i="4"/>
  <c r="D330" i="4"/>
  <c r="R330" i="4" s="1"/>
  <c r="E141" i="4"/>
  <c r="T208" i="4"/>
  <c r="B370" i="4"/>
  <c r="Q385" i="4"/>
  <c r="S385" i="4" s="1"/>
  <c r="F515" i="4"/>
  <c r="I476" i="4"/>
  <c r="K104" i="4"/>
  <c r="M120" i="4"/>
  <c r="K68" i="4"/>
  <c r="M173" i="4"/>
  <c r="K138" i="4"/>
  <c r="L493" i="4"/>
  <c r="G515" i="4"/>
  <c r="Q504" i="4"/>
  <c r="S504" i="4" s="1"/>
  <c r="Q444" i="4"/>
  <c r="S444" i="4" s="1"/>
  <c r="J515" i="4"/>
  <c r="T450" i="4"/>
  <c r="Q474" i="4"/>
  <c r="H247" i="4"/>
  <c r="G223" i="4"/>
  <c r="L460" i="4"/>
  <c r="J330" i="4"/>
  <c r="B223" i="4"/>
  <c r="H173" i="4"/>
  <c r="J68" i="4"/>
  <c r="J230" i="4"/>
  <c r="T138" i="4"/>
  <c r="C68" i="4"/>
  <c r="L350" i="4"/>
  <c r="Q303" i="4"/>
  <c r="S303" i="4" s="1"/>
  <c r="D141" i="4"/>
  <c r="R141" i="4" s="1"/>
  <c r="E330" i="4"/>
  <c r="G367" i="4"/>
  <c r="M476" i="4"/>
  <c r="E237" i="4"/>
  <c r="F474" i="4"/>
  <c r="F120" i="4"/>
  <c r="K173" i="4"/>
  <c r="M138" i="4"/>
  <c r="G493" i="4"/>
  <c r="Q237" i="4"/>
  <c r="S237" i="4" s="1"/>
  <c r="E410" i="4"/>
  <c r="C515" i="4"/>
  <c r="Q461" i="4"/>
  <c r="V461" i="4" s="1"/>
  <c r="C410" i="4"/>
  <c r="I493" i="4"/>
  <c r="B439" i="4"/>
  <c r="Q218" i="4"/>
  <c r="V218" i="4" s="1"/>
  <c r="T123" i="4"/>
  <c r="T460" i="4"/>
  <c r="T415" i="4"/>
  <c r="E303" i="4"/>
  <c r="J166" i="4"/>
  <c r="K411" i="4"/>
  <c r="H230" i="4"/>
  <c r="K303" i="4"/>
  <c r="E285" i="4"/>
  <c r="I294" i="4"/>
  <c r="Q225" i="4"/>
  <c r="V225" i="4" s="1"/>
  <c r="L330" i="4"/>
  <c r="E120" i="4"/>
  <c r="K314" i="4"/>
  <c r="L237" i="4"/>
  <c r="I138" i="4"/>
  <c r="C367" i="4"/>
  <c r="F493" i="4"/>
  <c r="G237" i="4"/>
  <c r="F445" i="4"/>
  <c r="J410" i="4"/>
  <c r="T230" i="4"/>
  <c r="C104" i="4"/>
  <c r="P402" i="3"/>
  <c r="M410" i="4"/>
  <c r="K194" i="4"/>
  <c r="T237" i="4"/>
  <c r="I457" i="4"/>
  <c r="G444" i="4"/>
  <c r="K515" i="4"/>
  <c r="B474" i="4"/>
  <c r="C439" i="4"/>
  <c r="B218" i="4"/>
  <c r="F460" i="4"/>
  <c r="Q460" i="4"/>
  <c r="V460" i="4" s="1"/>
  <c r="I143" i="4"/>
  <c r="T411" i="4"/>
  <c r="B330" i="4"/>
  <c r="T303" i="4"/>
  <c r="K285" i="4"/>
  <c r="G285" i="4"/>
  <c r="E208" i="4"/>
  <c r="H330" i="4"/>
  <c r="T314" i="4"/>
  <c r="H237" i="4"/>
  <c r="E138" i="4"/>
  <c r="E367" i="4"/>
  <c r="J413" i="4"/>
  <c r="M411" i="4"/>
  <c r="F237" i="4"/>
  <c r="M303" i="4"/>
  <c r="D194" i="4"/>
  <c r="R194" i="4" s="1"/>
  <c r="F410" i="4"/>
  <c r="D173" i="4"/>
  <c r="R173" i="4" s="1"/>
  <c r="F230" i="4"/>
  <c r="P122" i="3"/>
  <c r="L141" i="4"/>
  <c r="G455" i="4"/>
  <c r="I410" i="4"/>
  <c r="Q285" i="4"/>
  <c r="V285" i="4" s="1"/>
  <c r="Q138" i="4"/>
  <c r="V138" i="4" s="1"/>
  <c r="M367" i="4"/>
  <c r="L410" i="4"/>
  <c r="H515" i="4"/>
  <c r="M285" i="4"/>
  <c r="G460" i="4"/>
  <c r="E143" i="4"/>
  <c r="B285" i="4"/>
  <c r="J367" i="4"/>
  <c r="C230" i="4"/>
  <c r="M141" i="4"/>
  <c r="C493" i="4"/>
  <c r="G476" i="4"/>
  <c r="E515" i="4"/>
  <c r="F457" i="4"/>
  <c r="G457" i="4"/>
  <c r="J428" i="4"/>
  <c r="C428" i="4"/>
  <c r="Q515" i="4"/>
  <c r="S515" i="4" s="1"/>
  <c r="K410" i="4"/>
  <c r="E474" i="4"/>
  <c r="H439" i="4"/>
  <c r="H233" i="4"/>
  <c r="H198" i="4"/>
  <c r="M284" i="4"/>
  <c r="D230" i="4"/>
  <c r="R230" i="4" s="1"/>
  <c r="J285" i="4"/>
  <c r="T141" i="4"/>
  <c r="B408" i="4"/>
  <c r="B284" i="4"/>
  <c r="T370" i="4"/>
  <c r="H303" i="4"/>
  <c r="L285" i="4"/>
  <c r="F208" i="4"/>
  <c r="I330" i="4"/>
  <c r="H314" i="4"/>
  <c r="E166" i="4"/>
  <c r="K367" i="4"/>
  <c r="D370" i="4"/>
  <c r="R370" i="4" s="1"/>
  <c r="K223" i="4"/>
  <c r="D285" i="4"/>
  <c r="R285" i="4" s="1"/>
  <c r="Q194" i="4"/>
  <c r="M294" i="4"/>
  <c r="E213" i="4"/>
  <c r="K230" i="4"/>
  <c r="F96" i="4"/>
  <c r="Q141" i="4"/>
  <c r="J258" i="4"/>
  <c r="E457" i="4"/>
  <c r="B237" i="4"/>
  <c r="G141" i="4"/>
  <c r="L457" i="4"/>
  <c r="T515" i="4"/>
  <c r="G410" i="4"/>
  <c r="C474" i="4"/>
  <c r="E439" i="4"/>
  <c r="L233" i="4"/>
  <c r="L198" i="4"/>
  <c r="Q315" i="4"/>
  <c r="V315" i="4" s="1"/>
  <c r="C303" i="4"/>
  <c r="Q411" i="4"/>
  <c r="S411" i="4" s="1"/>
  <c r="L303" i="4"/>
  <c r="T285" i="4"/>
  <c r="G284" i="4"/>
  <c r="L314" i="4"/>
  <c r="I166" i="4"/>
  <c r="F330" i="4"/>
  <c r="B504" i="4"/>
  <c r="B455" i="4"/>
  <c r="H428" i="4"/>
  <c r="K493" i="4"/>
  <c r="T410" i="4"/>
  <c r="H474" i="4"/>
  <c r="J439" i="4"/>
  <c r="K141" i="4"/>
  <c r="J303" i="4"/>
  <c r="C223" i="4"/>
  <c r="E284" i="4"/>
  <c r="C141" i="4"/>
  <c r="M460" i="4"/>
  <c r="K408" i="4"/>
  <c r="C280" i="4"/>
  <c r="T173" i="4"/>
  <c r="L370" i="4"/>
  <c r="H285" i="4"/>
  <c r="L208" i="4"/>
  <c r="G277" i="4"/>
  <c r="B208" i="4"/>
  <c r="J223" i="4"/>
  <c r="T367" i="4"/>
  <c r="F285" i="4"/>
  <c r="F194" i="4"/>
  <c r="J104" i="4"/>
  <c r="L68" i="4"/>
  <c r="L428" i="4"/>
  <c r="T493" i="4"/>
  <c r="B442" i="4"/>
  <c r="T462" i="4"/>
  <c r="Q410" i="4"/>
  <c r="S410" i="4" s="1"/>
  <c r="J474" i="4"/>
  <c r="B460" i="4"/>
  <c r="M208" i="4"/>
  <c r="C173" i="4"/>
  <c r="G411" i="4"/>
  <c r="M237" i="4"/>
  <c r="I314" i="4"/>
  <c r="Q223" i="4"/>
  <c r="E493" i="4"/>
  <c r="K352" i="4"/>
  <c r="G297" i="4"/>
  <c r="J122" i="4"/>
  <c r="AC53" i="3"/>
  <c r="F122" i="4"/>
  <c r="D488" i="4"/>
  <c r="R488" i="4" s="1"/>
  <c r="I182" i="4"/>
  <c r="B53" i="4"/>
  <c r="M57" i="4"/>
  <c r="M488" i="4"/>
  <c r="M402" i="4"/>
  <c r="J265" i="4"/>
  <c r="H457" i="4"/>
  <c r="B492" i="4"/>
  <c r="E76" i="4"/>
  <c r="E122" i="4"/>
  <c r="D408" i="4"/>
  <c r="R408" i="4" s="1"/>
  <c r="K297" i="4"/>
  <c r="T287" i="4"/>
  <c r="C331" i="4"/>
  <c r="M347" i="4"/>
  <c r="Q57" i="4"/>
  <c r="S57" i="4" s="1"/>
  <c r="D402" i="4"/>
  <c r="R402" i="4" s="1"/>
  <c r="T267" i="4"/>
  <c r="T408" i="4"/>
  <c r="P348" i="3"/>
  <c r="G287" i="4"/>
  <c r="G346" i="4"/>
  <c r="C402" i="4"/>
  <c r="L501" i="4"/>
  <c r="AC81" i="3"/>
  <c r="AC231" i="3"/>
  <c r="M267" i="4"/>
  <c r="X437" i="4"/>
  <c r="K428" i="4"/>
  <c r="T457" i="4"/>
  <c r="I297" i="4"/>
  <c r="H331" i="4"/>
  <c r="AC348" i="3"/>
  <c r="E402" i="4"/>
  <c r="L106" i="4"/>
  <c r="I501" i="4"/>
  <c r="D428" i="4"/>
  <c r="R428" i="4" s="1"/>
  <c r="T428" i="4"/>
  <c r="X239" i="4"/>
  <c r="G241" i="4"/>
  <c r="J315" i="4"/>
  <c r="B494" i="4"/>
  <c r="J402" i="4"/>
  <c r="M501" i="4"/>
  <c r="Q99" i="4"/>
  <c r="S99" i="4" s="1"/>
  <c r="AC168" i="3"/>
  <c r="M158" i="4"/>
  <c r="G340" i="4"/>
  <c r="Q428" i="4"/>
  <c r="V428" i="4" s="1"/>
  <c r="C396" i="4"/>
  <c r="X204" i="4"/>
  <c r="J297" i="4"/>
  <c r="E297" i="4"/>
  <c r="J331" i="4"/>
  <c r="I331" i="4"/>
  <c r="L402" i="4"/>
  <c r="L99" i="4"/>
  <c r="D340" i="4"/>
  <c r="R340" i="4" s="1"/>
  <c r="B428" i="4"/>
  <c r="J457" i="4"/>
  <c r="K396" i="4"/>
  <c r="G315" i="4"/>
  <c r="J291" i="4"/>
  <c r="M331" i="4"/>
  <c r="Q331" i="4"/>
  <c r="V331" i="4" s="1"/>
  <c r="B287" i="4"/>
  <c r="M99" i="4"/>
  <c r="Q265" i="4"/>
  <c r="V265" i="4" s="1"/>
  <c r="G76" i="4"/>
  <c r="I444" i="4"/>
  <c r="T444" i="4"/>
  <c r="D315" i="4"/>
  <c r="R315" i="4" s="1"/>
  <c r="E191" i="4"/>
  <c r="AC309" i="3"/>
  <c r="E287" i="4"/>
  <c r="U133" i="4"/>
  <c r="Q509" i="4"/>
  <c r="S509" i="4" s="1"/>
  <c r="P205" i="3"/>
  <c r="T226" i="4"/>
  <c r="S243" i="4"/>
  <c r="V243" i="4"/>
  <c r="D509" i="4"/>
  <c r="R509" i="4" s="1"/>
  <c r="Q457" i="4"/>
  <c r="V457" i="4" s="1"/>
  <c r="H509" i="4"/>
  <c r="J364" i="4"/>
  <c r="J342" i="4"/>
  <c r="V125" i="4"/>
  <c r="I68" i="4"/>
  <c r="I322" i="4"/>
  <c r="M337" i="4"/>
  <c r="H419" i="4"/>
  <c r="M148" i="4"/>
  <c r="L476" i="4"/>
  <c r="G432" i="4"/>
  <c r="P190" i="3"/>
  <c r="E509" i="4"/>
  <c r="J509" i="4"/>
  <c r="K364" i="4"/>
  <c r="M517" i="4"/>
  <c r="M432" i="4"/>
  <c r="C509" i="4"/>
  <c r="K394" i="4"/>
  <c r="G394" i="4"/>
  <c r="D517" i="4"/>
  <c r="R517" i="4" s="1"/>
  <c r="M438" i="4"/>
  <c r="L438" i="4"/>
  <c r="D432" i="4"/>
  <c r="R432" i="4" s="1"/>
  <c r="B260" i="4"/>
  <c r="L509" i="4"/>
  <c r="T356" i="4"/>
  <c r="P191" i="3"/>
  <c r="K462" i="4"/>
  <c r="L389" i="4"/>
  <c r="T329" i="4"/>
  <c r="T332" i="4"/>
  <c r="L72" i="4"/>
  <c r="S228" i="4"/>
  <c r="I152" i="4"/>
  <c r="E54" i="4"/>
  <c r="C337" i="4"/>
  <c r="F439" i="4"/>
  <c r="L452" i="4"/>
  <c r="G462" i="4"/>
  <c r="J493" i="4"/>
  <c r="T72" i="4"/>
  <c r="G413" i="4"/>
  <c r="C72" i="4"/>
  <c r="I332" i="4"/>
  <c r="H72" i="4"/>
  <c r="C253" i="4"/>
  <c r="T73" i="4"/>
  <c r="AC129" i="3"/>
  <c r="D332" i="4"/>
  <c r="R332" i="4" s="1"/>
  <c r="H462" i="4"/>
  <c r="J476" i="4"/>
  <c r="M200" i="4"/>
  <c r="J200" i="4"/>
  <c r="K73" i="4"/>
  <c r="T152" i="4"/>
  <c r="M253" i="4"/>
  <c r="I329" i="4"/>
  <c r="C152" i="4"/>
  <c r="Q329" i="4"/>
  <c r="S329" i="4" s="1"/>
  <c r="Q332" i="4"/>
  <c r="V332" i="4" s="1"/>
  <c r="J54" i="4"/>
  <c r="J392" i="4"/>
  <c r="J72" i="4"/>
  <c r="G253" i="4"/>
  <c r="J332" i="4"/>
  <c r="C73" i="4"/>
  <c r="D436" i="4"/>
  <c r="R436" i="4" s="1"/>
  <c r="B332" i="4"/>
  <c r="Q337" i="4"/>
  <c r="V337" i="4" s="1"/>
  <c r="C462" i="4"/>
  <c r="F476" i="4"/>
  <c r="F332" i="4"/>
  <c r="L152" i="4"/>
  <c r="D493" i="4"/>
  <c r="R493" i="4" s="1"/>
  <c r="K253" i="4"/>
  <c r="I462" i="4"/>
  <c r="B405" i="4"/>
  <c r="I223" i="4"/>
  <c r="H332" i="4"/>
  <c r="H152" i="4"/>
  <c r="T253" i="4"/>
  <c r="I72" i="4"/>
  <c r="J462" i="4"/>
  <c r="M152" i="4"/>
  <c r="B253" i="4"/>
  <c r="G72" i="4"/>
  <c r="M462" i="4"/>
  <c r="B152" i="4"/>
  <c r="D152" i="4"/>
  <c r="R152" i="4" s="1"/>
  <c r="Q465" i="4"/>
  <c r="S465" i="4" s="1"/>
  <c r="I73" i="4"/>
  <c r="J152" i="4"/>
  <c r="L392" i="4"/>
  <c r="E253" i="4"/>
  <c r="L253" i="4"/>
  <c r="H73" i="4"/>
  <c r="C359" i="4"/>
  <c r="E72" i="4"/>
  <c r="B337" i="4"/>
  <c r="Q284" i="4"/>
  <c r="S284" i="4" s="1"/>
  <c r="D462" i="4"/>
  <c r="R462" i="4" s="1"/>
  <c r="K152" i="4"/>
  <c r="X309" i="3"/>
  <c r="Y309" i="3" s="1"/>
  <c r="H493" i="4"/>
  <c r="H455" i="4"/>
  <c r="H413" i="4"/>
  <c r="J300" i="4"/>
  <c r="G152" i="4"/>
  <c r="P150" i="3"/>
  <c r="J253" i="4"/>
  <c r="E73" i="4"/>
  <c r="G332" i="4"/>
  <c r="G73" i="4"/>
  <c r="H253" i="4"/>
  <c r="J73" i="4"/>
  <c r="B73" i="4"/>
  <c r="L349" i="4"/>
  <c r="F152" i="4"/>
  <c r="E476" i="4"/>
  <c r="D413" i="4"/>
  <c r="R413" i="4" s="1"/>
  <c r="D253" i="4"/>
  <c r="R253" i="4" s="1"/>
  <c r="M25" i="3"/>
  <c r="K423" i="4"/>
  <c r="C389" i="4"/>
  <c r="L308" i="4"/>
  <c r="Q73" i="4"/>
  <c r="V73" i="4" s="1"/>
  <c r="V151" i="4"/>
  <c r="D72" i="4"/>
  <c r="R72" i="4" s="1"/>
  <c r="I349" i="4"/>
  <c r="L462" i="4"/>
  <c r="F413" i="4"/>
  <c r="X227" i="4"/>
  <c r="I237" i="4"/>
  <c r="Q462" i="4"/>
  <c r="S462" i="4" s="1"/>
  <c r="E389" i="4"/>
  <c r="K72" i="4"/>
  <c r="B462" i="4"/>
  <c r="J389" i="4"/>
  <c r="E329" i="4"/>
  <c r="E332" i="4"/>
  <c r="Q392" i="4"/>
  <c r="S392" i="4" s="1"/>
  <c r="G392" i="4"/>
  <c r="B72" i="4"/>
  <c r="G337" i="4"/>
  <c r="AC150" i="3"/>
  <c r="D439" i="4"/>
  <c r="R439" i="4" s="1"/>
  <c r="D281" i="4"/>
  <c r="R281" i="4" s="1"/>
  <c r="T423" i="4"/>
  <c r="M332" i="4"/>
  <c r="I253" i="4"/>
  <c r="L73" i="4"/>
  <c r="S151" i="4"/>
  <c r="K329" i="4"/>
  <c r="D73" i="4"/>
  <c r="R73" i="4" s="1"/>
  <c r="K332" i="4"/>
  <c r="Q72" i="4"/>
  <c r="S72" i="4" s="1"/>
  <c r="I54" i="4"/>
  <c r="F337" i="4"/>
  <c r="F392" i="4"/>
  <c r="F462" i="4"/>
  <c r="B493" i="4"/>
  <c r="L505" i="4"/>
  <c r="D385" i="4"/>
  <c r="R385" i="4" s="1"/>
  <c r="C385" i="4"/>
  <c r="D433" i="4"/>
  <c r="R433" i="4" s="1"/>
  <c r="J505" i="4"/>
  <c r="G385" i="4"/>
  <c r="T385" i="4"/>
  <c r="X490" i="4"/>
  <c r="K461" i="4"/>
  <c r="B505" i="4"/>
  <c r="I385" i="4"/>
  <c r="I230" i="4"/>
  <c r="K433" i="4"/>
  <c r="D505" i="4"/>
  <c r="R505" i="4" s="1"/>
  <c r="G264" i="4"/>
  <c r="C505" i="4"/>
  <c r="Q433" i="4"/>
  <c r="V433" i="4" s="1"/>
  <c r="K505" i="4"/>
  <c r="T324" i="4"/>
  <c r="D394" i="4"/>
  <c r="R394" i="4" s="1"/>
  <c r="H399" i="4"/>
  <c r="J438" i="4"/>
  <c r="I403" i="4"/>
  <c r="O491" i="4"/>
  <c r="T505" i="4"/>
  <c r="H324" i="4"/>
  <c r="D324" i="4"/>
  <c r="R324" i="4" s="1"/>
  <c r="I412" i="4"/>
  <c r="AC121" i="3"/>
  <c r="I505" i="4"/>
  <c r="X455" i="3"/>
  <c r="Y455" i="3" s="1"/>
  <c r="N215" i="4"/>
  <c r="H97" i="4"/>
  <c r="Q258" i="4"/>
  <c r="S258" i="4" s="1"/>
  <c r="S116" i="4"/>
  <c r="AC455" i="3"/>
  <c r="Q53" i="4"/>
  <c r="G258" i="4"/>
  <c r="E455" i="4"/>
  <c r="L502" i="4"/>
  <c r="D357" i="4"/>
  <c r="R357" i="4" s="1"/>
  <c r="P401" i="3"/>
  <c r="J421" i="4"/>
  <c r="E421" i="4"/>
  <c r="I423" i="4"/>
  <c r="D421" i="4"/>
  <c r="R421" i="4" s="1"/>
  <c r="K502" i="4"/>
  <c r="K169" i="4"/>
  <c r="D349" i="4"/>
  <c r="R349" i="4" s="1"/>
  <c r="G349" i="4"/>
  <c r="P98" i="3"/>
  <c r="AC86" i="3"/>
  <c r="F475" i="4"/>
  <c r="Q421" i="4"/>
  <c r="V421" i="4" s="1"/>
  <c r="C349" i="4"/>
  <c r="G359" i="4"/>
  <c r="J304" i="4"/>
  <c r="C169" i="4"/>
  <c r="E349" i="4"/>
  <c r="H169" i="4"/>
  <c r="T169" i="4"/>
  <c r="L421" i="4"/>
  <c r="B421" i="4"/>
  <c r="B169" i="4"/>
  <c r="J349" i="4"/>
  <c r="D206" i="4"/>
  <c r="R206" i="4" s="1"/>
  <c r="U437" i="4"/>
  <c r="K421" i="4"/>
  <c r="K349" i="4"/>
  <c r="D381" i="4"/>
  <c r="R381" i="4" s="1"/>
  <c r="K486" i="4"/>
  <c r="T421" i="4"/>
  <c r="E304" i="4"/>
  <c r="I169" i="4"/>
  <c r="T349" i="4"/>
  <c r="G381" i="4"/>
  <c r="M270" i="4"/>
  <c r="L206" i="4"/>
  <c r="G304" i="4"/>
  <c r="H349" i="4"/>
  <c r="I381" i="4"/>
  <c r="F308" i="4"/>
  <c r="Q486" i="4"/>
  <c r="Q423" i="4"/>
  <c r="S423" i="4" s="1"/>
  <c r="D308" i="4"/>
  <c r="R308" i="4" s="1"/>
  <c r="C421" i="4"/>
  <c r="G423" i="4"/>
  <c r="U228" i="4"/>
  <c r="C308" i="4"/>
  <c r="T394" i="4"/>
  <c r="Q89" i="4"/>
  <c r="D240" i="4"/>
  <c r="R240" i="4" s="1"/>
  <c r="Q492" i="4"/>
  <c r="V492" i="4" s="1"/>
  <c r="H89" i="4"/>
  <c r="B349" i="4"/>
  <c r="B304" i="4"/>
  <c r="D304" i="4"/>
  <c r="R304" i="4" s="1"/>
  <c r="E359" i="4"/>
  <c r="Q349" i="4"/>
  <c r="V349" i="4" s="1"/>
  <c r="P129" i="3"/>
  <c r="AC409" i="3"/>
  <c r="M403" i="4"/>
  <c r="I407" i="4"/>
  <c r="J492" i="4"/>
  <c r="K304" i="4"/>
  <c r="L359" i="4"/>
  <c r="D359" i="4"/>
  <c r="R359" i="4" s="1"/>
  <c r="I308" i="4"/>
  <c r="D169" i="4"/>
  <c r="R169" i="4" s="1"/>
  <c r="L492" i="4"/>
  <c r="J502" i="4"/>
  <c r="M349" i="4"/>
  <c r="H304" i="4"/>
  <c r="L399" i="4"/>
  <c r="AC205" i="3"/>
  <c r="T240" i="4"/>
  <c r="I280" i="4"/>
  <c r="S269" i="4"/>
  <c r="E393" i="4"/>
  <c r="AC447" i="3"/>
  <c r="E222" i="4"/>
  <c r="D153" i="4"/>
  <c r="R153" i="4" s="1"/>
  <c r="M153" i="4"/>
  <c r="G90" i="4"/>
  <c r="X425" i="3"/>
  <c r="Y425" i="3" s="1"/>
  <c r="B250" i="4"/>
  <c r="E396" i="4"/>
  <c r="B415" i="4"/>
  <c r="E324" i="4"/>
  <c r="K191" i="4"/>
  <c r="H191" i="4"/>
  <c r="AC219" i="3"/>
  <c r="E280" i="4"/>
  <c r="F506" i="4"/>
  <c r="B506" i="4"/>
  <c r="J396" i="4"/>
  <c r="E354" i="4"/>
  <c r="T260" i="4"/>
  <c r="E90" i="4"/>
  <c r="J262" i="4"/>
  <c r="E415" i="4"/>
  <c r="K324" i="4"/>
  <c r="C304" i="4"/>
  <c r="C262" i="4"/>
  <c r="J89" i="4"/>
  <c r="M373" i="4"/>
  <c r="I126" i="4"/>
  <c r="I262" i="4"/>
  <c r="J191" i="4"/>
  <c r="J308" i="4"/>
  <c r="Q143" i="4"/>
  <c r="S143" i="4" s="1"/>
  <c r="H334" i="4"/>
  <c r="J393" i="4"/>
  <c r="I379" i="4"/>
  <c r="C373" i="4"/>
  <c r="I114" i="4"/>
  <c r="Q201" i="4"/>
  <c r="T353" i="4"/>
  <c r="M280" i="4"/>
  <c r="L441" i="4"/>
  <c r="E294" i="4"/>
  <c r="K250" i="4"/>
  <c r="D354" i="4"/>
  <c r="R354" i="4" s="1"/>
  <c r="K222" i="4"/>
  <c r="N458" i="4"/>
  <c r="C90" i="4"/>
  <c r="B90" i="4"/>
  <c r="F114" i="4"/>
  <c r="G316" i="4"/>
  <c r="E200" i="4"/>
  <c r="G153" i="4"/>
  <c r="K167" i="4"/>
  <c r="Q250" i="4"/>
  <c r="S250" i="4" s="1"/>
  <c r="M167" i="4"/>
  <c r="H153" i="4"/>
  <c r="M354" i="4"/>
  <c r="M506" i="4"/>
  <c r="AC427" i="3"/>
  <c r="K200" i="4"/>
  <c r="C316" i="4"/>
  <c r="D167" i="4"/>
  <c r="R167" i="4" s="1"/>
  <c r="B280" i="4"/>
  <c r="M26" i="3"/>
  <c r="N499" i="4"/>
  <c r="L396" i="4"/>
  <c r="X163" i="4"/>
  <c r="I147" i="4"/>
  <c r="C356" i="4"/>
  <c r="T320" i="4"/>
  <c r="G320" i="4"/>
  <c r="Q393" i="4"/>
  <c r="V393" i="4" s="1"/>
  <c r="K373" i="4"/>
  <c r="I191" i="4"/>
  <c r="I250" i="4"/>
  <c r="B308" i="4"/>
  <c r="J316" i="4"/>
  <c r="H506" i="4"/>
  <c r="T512" i="4"/>
  <c r="K506" i="4"/>
  <c r="H354" i="4"/>
  <c r="H397" i="4"/>
  <c r="T144" i="4"/>
  <c r="J190" i="4"/>
  <c r="D391" i="4"/>
  <c r="R391" i="4" s="1"/>
  <c r="M320" i="4"/>
  <c r="G225" i="4"/>
  <c r="B200" i="4"/>
  <c r="L356" i="4"/>
  <c r="T304" i="4"/>
  <c r="Q294" i="4"/>
  <c r="V294" i="4" s="1"/>
  <c r="Q222" i="4"/>
  <c r="S222" i="4" s="1"/>
  <c r="H320" i="4"/>
  <c r="E169" i="4"/>
  <c r="J178" i="4"/>
  <c r="I89" i="4"/>
  <c r="C391" i="4"/>
  <c r="L373" i="4"/>
  <c r="N177" i="4"/>
  <c r="F201" i="4"/>
  <c r="Q353" i="4"/>
  <c r="S353" i="4" s="1"/>
  <c r="L497" i="4"/>
  <c r="F441" i="4"/>
  <c r="G250" i="4"/>
  <c r="I222" i="4"/>
  <c r="M469" i="4"/>
  <c r="M399" i="4"/>
  <c r="P219" i="3"/>
  <c r="D316" i="4"/>
  <c r="R316" i="4" s="1"/>
  <c r="C260" i="4"/>
  <c r="Q167" i="4"/>
  <c r="B497" i="4"/>
  <c r="E506" i="4"/>
  <c r="Q512" i="4"/>
  <c r="V512" i="4" s="1"/>
  <c r="T506" i="4"/>
  <c r="I396" i="4"/>
  <c r="C144" i="4"/>
  <c r="E262" i="4"/>
  <c r="L200" i="4"/>
  <c r="L304" i="4"/>
  <c r="K294" i="4"/>
  <c r="J280" i="4"/>
  <c r="C222" i="4"/>
  <c r="E89" i="4"/>
  <c r="J391" i="4"/>
  <c r="C379" i="4"/>
  <c r="H373" i="4"/>
  <c r="L201" i="4"/>
  <c r="G399" i="4"/>
  <c r="M396" i="4"/>
  <c r="D260" i="4"/>
  <c r="R260" i="4" s="1"/>
  <c r="F320" i="4"/>
  <c r="M250" i="4"/>
  <c r="L126" i="4"/>
  <c r="B354" i="4"/>
  <c r="L90" i="4"/>
  <c r="C497" i="4"/>
  <c r="T200" i="4"/>
  <c r="F191" i="4"/>
  <c r="E260" i="4"/>
  <c r="G104" i="4"/>
  <c r="C441" i="4"/>
  <c r="G167" i="4"/>
  <c r="M194" i="4"/>
  <c r="F399" i="4"/>
  <c r="D396" i="4"/>
  <c r="R396" i="4" s="1"/>
  <c r="T167" i="4"/>
  <c r="K143" i="4"/>
  <c r="E497" i="4"/>
  <c r="F153" i="4"/>
  <c r="J260" i="4"/>
  <c r="F167" i="4"/>
  <c r="J512" i="4"/>
  <c r="K514" i="4"/>
  <c r="Q506" i="4"/>
  <c r="V506" i="4" s="1"/>
  <c r="I354" i="4"/>
  <c r="B320" i="4"/>
  <c r="I320" i="4"/>
  <c r="B80" i="4"/>
  <c r="K391" i="4"/>
  <c r="G506" i="4"/>
  <c r="T514" i="4"/>
  <c r="U458" i="4"/>
  <c r="K441" i="4"/>
  <c r="C506" i="4"/>
  <c r="I397" i="4"/>
  <c r="T316" i="4"/>
  <c r="J169" i="4"/>
  <c r="H225" i="4"/>
  <c r="J222" i="4"/>
  <c r="K280" i="4"/>
  <c r="T391" i="4"/>
  <c r="J379" i="4"/>
  <c r="I373" i="4"/>
  <c r="M201" i="4"/>
  <c r="F353" i="4"/>
  <c r="Q260" i="4"/>
  <c r="F143" i="4"/>
  <c r="T250" i="4"/>
  <c r="L169" i="4"/>
  <c r="D497" i="4"/>
  <c r="R497" i="4" s="1"/>
  <c r="L153" i="4"/>
  <c r="D441" i="4"/>
  <c r="R441" i="4" s="1"/>
  <c r="F316" i="4"/>
  <c r="F260" i="4"/>
  <c r="H405" i="4"/>
  <c r="H167" i="4"/>
  <c r="G405" i="4"/>
  <c r="Q280" i="4"/>
  <c r="M356" i="4"/>
  <c r="T441" i="4"/>
  <c r="G397" i="4"/>
  <c r="L316" i="4"/>
  <c r="D200" i="4"/>
  <c r="R200" i="4" s="1"/>
  <c r="F222" i="4"/>
  <c r="B391" i="4"/>
  <c r="T89" i="4"/>
  <c r="K262" i="4"/>
  <c r="T280" i="4"/>
  <c r="T191" i="4"/>
  <c r="B191" i="4"/>
  <c r="B114" i="4"/>
  <c r="T143" i="4"/>
  <c r="L391" i="4"/>
  <c r="K379" i="4"/>
  <c r="Q373" i="4"/>
  <c r="E395" i="4"/>
  <c r="D201" i="4"/>
  <c r="R201" i="4" s="1"/>
  <c r="M353" i="4"/>
  <c r="G260" i="4"/>
  <c r="B167" i="4"/>
  <c r="Q169" i="4"/>
  <c r="B104" i="4"/>
  <c r="H497" i="4"/>
  <c r="E441" i="4"/>
  <c r="G169" i="4"/>
  <c r="C143" i="4"/>
  <c r="C80" i="4"/>
  <c r="H391" i="4"/>
  <c r="L220" i="4"/>
  <c r="L395" i="4"/>
  <c r="C353" i="4"/>
  <c r="AC337" i="3"/>
  <c r="J153" i="4"/>
  <c r="F169" i="4"/>
  <c r="K90" i="4"/>
  <c r="J90" i="4"/>
  <c r="G497" i="4"/>
  <c r="C153" i="4"/>
  <c r="J441" i="4"/>
  <c r="C512" i="4"/>
  <c r="L450" i="4"/>
  <c r="D280" i="4"/>
  <c r="R280" i="4" s="1"/>
  <c r="Q191" i="4"/>
  <c r="S191" i="4" s="1"/>
  <c r="H159" i="4"/>
  <c r="T262" i="4"/>
  <c r="L280" i="4"/>
  <c r="C191" i="4"/>
  <c r="L506" i="4"/>
  <c r="K497" i="4"/>
  <c r="K450" i="4"/>
  <c r="F250" i="4"/>
  <c r="I153" i="4"/>
  <c r="E220" i="4"/>
  <c r="M391" i="4"/>
  <c r="L191" i="4"/>
  <c r="J159" i="4"/>
  <c r="B262" i="4"/>
  <c r="L262" i="4"/>
  <c r="H280" i="4"/>
  <c r="G262" i="4"/>
  <c r="P425" i="3"/>
  <c r="T201" i="4"/>
  <c r="AC351" i="3"/>
  <c r="M497" i="4"/>
  <c r="H90" i="4"/>
  <c r="B153" i="4"/>
  <c r="P351" i="3"/>
  <c r="AC229" i="3"/>
  <c r="O26" i="3"/>
  <c r="C492" i="4"/>
  <c r="H502" i="4"/>
  <c r="C190" i="4"/>
  <c r="M443" i="4"/>
  <c r="E348" i="4"/>
  <c r="K264" i="4"/>
  <c r="J184" i="4"/>
  <c r="J404" i="4"/>
  <c r="L388" i="4"/>
  <c r="M213" i="4"/>
  <c r="E190" i="4"/>
  <c r="E180" i="4"/>
  <c r="X419" i="3"/>
  <c r="Y419" i="3" s="1"/>
  <c r="B433" i="4"/>
  <c r="G213" i="4"/>
  <c r="P419" i="3"/>
  <c r="K166" i="4"/>
  <c r="B166" i="4"/>
  <c r="AC385" i="3"/>
  <c r="K26" i="3"/>
  <c r="T407" i="4"/>
  <c r="F502" i="4"/>
  <c r="E55" i="4"/>
  <c r="H190" i="4"/>
  <c r="C264" i="4"/>
  <c r="B190" i="4"/>
  <c r="K348" i="4"/>
  <c r="H128" i="4"/>
  <c r="L404" i="4"/>
  <c r="T184" i="4"/>
  <c r="E251" i="4"/>
  <c r="H55" i="4"/>
  <c r="F128" i="4"/>
  <c r="Q166" i="4"/>
  <c r="P282" i="3"/>
  <c r="G388" i="4"/>
  <c r="D251" i="4"/>
  <c r="R251" i="4" s="1"/>
  <c r="M407" i="4"/>
  <c r="X160" i="3"/>
  <c r="Y160" i="3" s="1"/>
  <c r="L443" i="4"/>
  <c r="D190" i="4"/>
  <c r="R190" i="4" s="1"/>
  <c r="P449" i="3"/>
  <c r="D388" i="4"/>
  <c r="R388" i="4" s="1"/>
  <c r="M128" i="4"/>
  <c r="B483" i="4"/>
  <c r="I492" i="4"/>
  <c r="H407" i="4"/>
  <c r="B456" i="4"/>
  <c r="T492" i="4"/>
  <c r="I502" i="4"/>
  <c r="L184" i="4"/>
  <c r="I443" i="4"/>
  <c r="E352" i="4"/>
  <c r="L348" i="4"/>
  <c r="S174" i="4"/>
  <c r="K404" i="4"/>
  <c r="Q388" i="4"/>
  <c r="V388" i="4" s="1"/>
  <c r="I128" i="4"/>
  <c r="Q251" i="4"/>
  <c r="G404" i="4"/>
  <c r="G146" i="4"/>
  <c r="Q55" i="4"/>
  <c r="C504" i="4"/>
  <c r="K440" i="4"/>
  <c r="D502" i="4"/>
  <c r="R502" i="4" s="1"/>
  <c r="T502" i="4"/>
  <c r="J264" i="4"/>
  <c r="J180" i="4"/>
  <c r="L128" i="4"/>
  <c r="Q443" i="4"/>
  <c r="V443" i="4" s="1"/>
  <c r="K184" i="4"/>
  <c r="T352" i="4"/>
  <c r="Q404" i="4"/>
  <c r="V404" i="4" s="1"/>
  <c r="B184" i="4"/>
  <c r="J251" i="4"/>
  <c r="D184" i="4"/>
  <c r="R184" i="4" s="1"/>
  <c r="M404" i="4"/>
  <c r="I251" i="4"/>
  <c r="AC282" i="3"/>
  <c r="B145" i="4"/>
  <c r="K180" i="4"/>
  <c r="G348" i="4"/>
  <c r="D348" i="4"/>
  <c r="R348" i="4" s="1"/>
  <c r="T251" i="4"/>
  <c r="L145" i="4"/>
  <c r="M145" i="4"/>
  <c r="M180" i="4"/>
  <c r="B440" i="4"/>
  <c r="M388" i="4"/>
  <c r="C360" i="4"/>
  <c r="L251" i="4"/>
  <c r="I145" i="4"/>
  <c r="X203" i="3"/>
  <c r="Y203" i="3" s="1"/>
  <c r="K145" i="4"/>
  <c r="C251" i="4"/>
  <c r="Q145" i="4"/>
  <c r="D180" i="4"/>
  <c r="R180" i="4" s="1"/>
  <c r="L85" i="4"/>
  <c r="D456" i="4"/>
  <c r="R456" i="4" s="1"/>
  <c r="T180" i="4"/>
  <c r="K128" i="4"/>
  <c r="C388" i="4"/>
  <c r="T128" i="4"/>
  <c r="H251" i="4"/>
  <c r="G190" i="4"/>
  <c r="E145" i="4"/>
  <c r="C433" i="4"/>
  <c r="AC203" i="3"/>
  <c r="L180" i="4"/>
  <c r="P384" i="3"/>
  <c r="AC307" i="3"/>
  <c r="L433" i="4"/>
  <c r="E226" i="4"/>
  <c r="I504" i="4"/>
  <c r="G251" i="4"/>
  <c r="G145" i="4"/>
  <c r="G180" i="4"/>
  <c r="C188" i="4"/>
  <c r="R26" i="3"/>
  <c r="J407" i="4"/>
  <c r="Q502" i="4"/>
  <c r="Q440" i="4"/>
  <c r="V440" i="4" s="1"/>
  <c r="C407" i="4"/>
  <c r="H492" i="4"/>
  <c r="AC160" i="3"/>
  <c r="G492" i="4"/>
  <c r="J456" i="4"/>
  <c r="T145" i="4"/>
  <c r="B404" i="4"/>
  <c r="M251" i="4"/>
  <c r="M348" i="4"/>
  <c r="B348" i="4"/>
  <c r="I184" i="4"/>
  <c r="AC339" i="3"/>
  <c r="G483" i="4"/>
  <c r="P294" i="3"/>
  <c r="P307" i="3"/>
  <c r="L166" i="4"/>
  <c r="B251" i="4"/>
  <c r="F145" i="4"/>
  <c r="T440" i="4"/>
  <c r="D404" i="4"/>
  <c r="R404" i="4" s="1"/>
  <c r="L456" i="4"/>
  <c r="P416" i="4"/>
  <c r="E492" i="4"/>
  <c r="T456" i="4"/>
  <c r="C180" i="4"/>
  <c r="E388" i="4"/>
  <c r="C128" i="4"/>
  <c r="K483" i="4"/>
  <c r="Q456" i="4"/>
  <c r="S456" i="4" s="1"/>
  <c r="B502" i="4"/>
  <c r="H145" i="4"/>
  <c r="C145" i="4"/>
  <c r="C404" i="4"/>
  <c r="J388" i="4"/>
  <c r="Q308" i="4"/>
  <c r="V308" i="4" s="1"/>
  <c r="J249" i="4"/>
  <c r="E184" i="4"/>
  <c r="D483" i="4"/>
  <c r="R483" i="4" s="1"/>
  <c r="F76" i="4"/>
  <c r="F407" i="4"/>
  <c r="X322" i="3"/>
  <c r="Y322" i="3" s="1"/>
  <c r="W151" i="4"/>
  <c r="L407" i="4"/>
  <c r="H513" i="4"/>
  <c r="C502" i="4"/>
  <c r="E404" i="4"/>
  <c r="K388" i="4"/>
  <c r="AC384" i="3"/>
  <c r="Q180" i="4"/>
  <c r="H146" i="4"/>
  <c r="P467" i="3"/>
  <c r="F55" i="4"/>
  <c r="J517" i="4"/>
  <c r="T188" i="4"/>
  <c r="F184" i="4"/>
  <c r="G55" i="4"/>
  <c r="K190" i="4"/>
  <c r="I348" i="4"/>
  <c r="F388" i="4"/>
  <c r="G502" i="4"/>
  <c r="Q348" i="4"/>
  <c r="V348" i="4" s="1"/>
  <c r="K456" i="4"/>
  <c r="F492" i="4"/>
  <c r="T483" i="4"/>
  <c r="J26" i="3"/>
  <c r="Q483" i="4"/>
  <c r="S483" i="4" s="1"/>
  <c r="E502" i="4"/>
  <c r="G184" i="4"/>
  <c r="T190" i="4"/>
  <c r="C348" i="4"/>
  <c r="H184" i="4"/>
  <c r="T388" i="4"/>
  <c r="H308" i="4"/>
  <c r="I190" i="4"/>
  <c r="I180" i="4"/>
  <c r="M55" i="4"/>
  <c r="P229" i="3"/>
  <c r="Q85" i="4"/>
  <c r="S85" i="4" s="1"/>
  <c r="I464" i="4"/>
  <c r="F464" i="4"/>
  <c r="E424" i="4"/>
  <c r="M516" i="4"/>
  <c r="T516" i="4"/>
  <c r="G355" i="4"/>
  <c r="L209" i="4"/>
  <c r="S82" i="4"/>
  <c r="B276" i="4"/>
  <c r="I189" i="4"/>
  <c r="G261" i="4"/>
  <c r="Q374" i="4"/>
  <c r="V374" i="4" s="1"/>
  <c r="E313" i="4"/>
  <c r="J164" i="4"/>
  <c r="H387" i="4"/>
  <c r="F382" i="4"/>
  <c r="F139" i="4"/>
  <c r="C399" i="4"/>
  <c r="B146" i="4"/>
  <c r="K181" i="4"/>
  <c r="G417" i="4"/>
  <c r="Q516" i="4"/>
  <c r="V516" i="4" s="1"/>
  <c r="H209" i="4"/>
  <c r="K64" i="4"/>
  <c r="E263" i="4"/>
  <c r="E189" i="4"/>
  <c r="E254" i="4"/>
  <c r="K313" i="4"/>
  <c r="C218" i="4"/>
  <c r="M139" i="4"/>
  <c r="AC487" i="3"/>
  <c r="T181" i="4"/>
  <c r="K146" i="4"/>
  <c r="G516" i="4"/>
  <c r="J422" i="4"/>
  <c r="J276" i="4"/>
  <c r="F236" i="4"/>
  <c r="D387" i="4"/>
  <c r="R387" i="4" s="1"/>
  <c r="C276" i="4"/>
  <c r="B313" i="4"/>
  <c r="K263" i="4"/>
  <c r="K261" i="4"/>
  <c r="F254" i="4"/>
  <c r="T313" i="4"/>
  <c r="I64" i="4"/>
  <c r="G64" i="4"/>
  <c r="Q313" i="4"/>
  <c r="S313" i="4" s="1"/>
  <c r="I387" i="4"/>
  <c r="AC255" i="3"/>
  <c r="D139" i="4"/>
  <c r="R139" i="4" s="1"/>
  <c r="C189" i="4"/>
  <c r="L189" i="4"/>
  <c r="K164" i="4"/>
  <c r="C181" i="4"/>
  <c r="T139" i="4"/>
  <c r="P168" i="3"/>
  <c r="Q146" i="4"/>
  <c r="Q333" i="4"/>
  <c r="S333" i="4" s="1"/>
  <c r="B424" i="4"/>
  <c r="K464" i="4"/>
  <c r="C368" i="4"/>
  <c r="D254" i="4"/>
  <c r="R254" i="4" s="1"/>
  <c r="L236" i="4"/>
  <c r="C425" i="4"/>
  <c r="E261" i="4"/>
  <c r="T263" i="4"/>
  <c r="T261" i="4"/>
  <c r="F374" i="4"/>
  <c r="K254" i="4"/>
  <c r="L313" i="4"/>
  <c r="E64" i="4"/>
  <c r="H157" i="4"/>
  <c r="D58" i="4"/>
  <c r="R58" i="4" s="1"/>
  <c r="Q387" i="4"/>
  <c r="S387" i="4" s="1"/>
  <c r="AC51" i="3"/>
  <c r="L95" i="4"/>
  <c r="B254" i="4"/>
  <c r="M164" i="4"/>
  <c r="L181" i="4"/>
  <c r="K503" i="4"/>
  <c r="T254" i="4"/>
  <c r="Q254" i="4"/>
  <c r="L64" i="4"/>
  <c r="T146" i="4"/>
  <c r="M189" i="4"/>
  <c r="F164" i="4"/>
  <c r="E417" i="4"/>
  <c r="T503" i="4"/>
  <c r="E464" i="4"/>
  <c r="Q464" i="4"/>
  <c r="V464" i="4" s="1"/>
  <c r="B516" i="4"/>
  <c r="G387" i="4"/>
  <c r="T95" i="4"/>
  <c r="J263" i="4"/>
  <c r="C64" i="4"/>
  <c r="H263" i="4"/>
  <c r="H261" i="4"/>
  <c r="C374" i="4"/>
  <c r="L254" i="4"/>
  <c r="G254" i="4"/>
  <c r="B236" i="4"/>
  <c r="J218" i="4"/>
  <c r="H181" i="4"/>
  <c r="B188" i="4"/>
  <c r="E513" i="4"/>
  <c r="M254" i="4"/>
  <c r="D181" i="4"/>
  <c r="R181" i="4" s="1"/>
  <c r="H516" i="4"/>
  <c r="D164" i="4"/>
  <c r="R164" i="4" s="1"/>
  <c r="I164" i="4"/>
  <c r="T127" i="4"/>
  <c r="B261" i="4"/>
  <c r="K374" i="4"/>
  <c r="I254" i="4"/>
  <c r="G263" i="4"/>
  <c r="C387" i="4"/>
  <c r="X421" i="3"/>
  <c r="Y421" i="3" s="1"/>
  <c r="D146" i="4"/>
  <c r="R146" i="4" s="1"/>
  <c r="Q181" i="4"/>
  <c r="M146" i="4"/>
  <c r="G236" i="4"/>
  <c r="X273" i="4"/>
  <c r="L139" i="4"/>
  <c r="E516" i="4"/>
  <c r="C164" i="4"/>
  <c r="U426" i="4"/>
  <c r="C464" i="4"/>
  <c r="T417" i="4"/>
  <c r="D516" i="4"/>
  <c r="R516" i="4" s="1"/>
  <c r="J516" i="4"/>
  <c r="I323" i="4"/>
  <c r="I181" i="4"/>
  <c r="E164" i="4"/>
  <c r="C313" i="4"/>
  <c r="T374" i="4"/>
  <c r="D218" i="4"/>
  <c r="R218" i="4" s="1"/>
  <c r="Q164" i="4"/>
  <c r="E387" i="4"/>
  <c r="Q263" i="4"/>
  <c r="S263" i="4" s="1"/>
  <c r="AC421" i="3"/>
  <c r="M69" i="4"/>
  <c r="G181" i="4"/>
  <c r="P196" i="3"/>
  <c r="J399" i="4"/>
  <c r="Q64" i="4"/>
  <c r="H139" i="4"/>
  <c r="C146" i="4"/>
  <c r="D417" i="4"/>
  <c r="R417" i="4" s="1"/>
  <c r="K417" i="4"/>
  <c r="Q417" i="4"/>
  <c r="V417" i="4" s="1"/>
  <c r="E181" i="4"/>
  <c r="M355" i="4"/>
  <c r="G164" i="4"/>
  <c r="L374" i="4"/>
  <c r="T236" i="4"/>
  <c r="Q261" i="4"/>
  <c r="V261" i="4" s="1"/>
  <c r="L164" i="4"/>
  <c r="D236" i="4"/>
  <c r="R236" i="4" s="1"/>
  <c r="B164" i="4"/>
  <c r="J387" i="4"/>
  <c r="Q139" i="4"/>
  <c r="B181" i="4"/>
  <c r="X145" i="3"/>
  <c r="Y145" i="3" s="1"/>
  <c r="L417" i="4"/>
  <c r="J146" i="4"/>
  <c r="L146" i="4"/>
  <c r="C424" i="4"/>
  <c r="L516" i="4"/>
  <c r="I69" i="4"/>
  <c r="G192" i="4"/>
  <c r="H374" i="4"/>
  <c r="K387" i="4"/>
  <c r="J417" i="4"/>
  <c r="J189" i="4"/>
  <c r="F181" i="4"/>
  <c r="K95" i="4"/>
  <c r="X196" i="3"/>
  <c r="Y196" i="3" s="1"/>
  <c r="I417" i="4"/>
  <c r="G139" i="4"/>
  <c r="L503" i="4"/>
  <c r="I516" i="4"/>
  <c r="M263" i="4"/>
  <c r="J209" i="4"/>
  <c r="I146" i="4"/>
  <c r="N185" i="4"/>
  <c r="J254" i="4"/>
  <c r="T387" i="4"/>
  <c r="F417" i="4"/>
  <c r="D209" i="4"/>
  <c r="R209" i="4" s="1"/>
  <c r="J181" i="4"/>
  <c r="AC259" i="3"/>
  <c r="J139" i="4"/>
  <c r="K516" i="4"/>
  <c r="Q209" i="4"/>
  <c r="E146" i="4"/>
  <c r="V82" i="4"/>
  <c r="M313" i="4"/>
  <c r="B64" i="4"/>
  <c r="I374" i="4"/>
  <c r="M293" i="4"/>
  <c r="L387" i="4"/>
  <c r="T209" i="4"/>
  <c r="B139" i="4"/>
  <c r="H95" i="4"/>
  <c r="AC98" i="3"/>
  <c r="J368" i="4"/>
  <c r="Q375" i="4"/>
  <c r="V375" i="4" s="1"/>
  <c r="K127" i="4"/>
  <c r="F453" i="4"/>
  <c r="T142" i="4"/>
  <c r="D368" i="4"/>
  <c r="R368" i="4" s="1"/>
  <c r="M361" i="4"/>
  <c r="Q424" i="4"/>
  <c r="S424" i="4" s="1"/>
  <c r="D424" i="4"/>
  <c r="R424" i="4" s="1"/>
  <c r="G424" i="4"/>
  <c r="T424" i="4"/>
  <c r="K424" i="4"/>
  <c r="E274" i="4"/>
  <c r="L274" i="4"/>
  <c r="D274" i="4"/>
  <c r="R274" i="4" s="1"/>
  <c r="T274" i="4"/>
  <c r="J274" i="4"/>
  <c r="K274" i="4"/>
  <c r="B274" i="4"/>
  <c r="Q274" i="4"/>
  <c r="S274" i="4" s="1"/>
  <c r="H274" i="4"/>
  <c r="F69" i="4"/>
  <c r="B69" i="4"/>
  <c r="K69" i="4"/>
  <c r="E69" i="4"/>
  <c r="H69" i="4"/>
  <c r="Q69" i="4"/>
  <c r="J69" i="4"/>
  <c r="M192" i="4"/>
  <c r="E192" i="4"/>
  <c r="L192" i="4"/>
  <c r="B192" i="4"/>
  <c r="Q192" i="4"/>
  <c r="V192" i="4" s="1"/>
  <c r="C192" i="4"/>
  <c r="L282" i="4"/>
  <c r="K282" i="4"/>
  <c r="H282" i="4"/>
  <c r="F485" i="4"/>
  <c r="J485" i="4"/>
  <c r="E485" i="4"/>
  <c r="P436" i="3"/>
  <c r="X436" i="3"/>
  <c r="Y436" i="3" s="1"/>
  <c r="J183" i="4"/>
  <c r="H183" i="4"/>
  <c r="G183" i="4"/>
  <c r="D183" i="4"/>
  <c r="R183" i="4" s="1"/>
  <c r="K183" i="4"/>
  <c r="J318" i="4"/>
  <c r="T318" i="4"/>
  <c r="K318" i="4"/>
  <c r="E318" i="4"/>
  <c r="L318" i="4"/>
  <c r="M382" i="4"/>
  <c r="E382" i="4"/>
  <c r="D382" i="4"/>
  <c r="R382" i="4" s="1"/>
  <c r="C382" i="4"/>
  <c r="B382" i="4"/>
  <c r="J382" i="4"/>
  <c r="X72" i="3"/>
  <c r="Y72" i="3" s="1"/>
  <c r="P72" i="3"/>
  <c r="AC72" i="3"/>
  <c r="J176" i="4"/>
  <c r="L176" i="4"/>
  <c r="H176" i="4"/>
  <c r="C176" i="4"/>
  <c r="K176" i="4"/>
  <c r="E176" i="4"/>
  <c r="I176" i="4"/>
  <c r="F466" i="4"/>
  <c r="M466" i="4"/>
  <c r="C466" i="4"/>
  <c r="J466" i="4"/>
  <c r="Q466" i="4"/>
  <c r="S466" i="4" s="1"/>
  <c r="D179" i="4"/>
  <c r="R179" i="4" s="1"/>
  <c r="B179" i="4"/>
  <c r="I179" i="4"/>
  <c r="G79" i="4"/>
  <c r="E79" i="4"/>
  <c r="F86" i="4"/>
  <c r="I86" i="4"/>
  <c r="F383" i="4"/>
  <c r="I383" i="4"/>
  <c r="H383" i="4"/>
  <c r="L383" i="4"/>
  <c r="G383" i="4"/>
  <c r="T383" i="4"/>
  <c r="K383" i="4"/>
  <c r="B383" i="4"/>
  <c r="C383" i="4"/>
  <c r="Q383" i="4"/>
  <c r="V383" i="4" s="1"/>
  <c r="Q292" i="4"/>
  <c r="F292" i="4"/>
  <c r="D292" i="4"/>
  <c r="R292" i="4" s="1"/>
  <c r="G292" i="4"/>
  <c r="I292" i="4"/>
  <c r="C292" i="4"/>
  <c r="M292" i="4"/>
  <c r="T292" i="4"/>
  <c r="K292" i="4"/>
  <c r="E292" i="4"/>
  <c r="C513" i="4"/>
  <c r="F513" i="4"/>
  <c r="D513" i="4"/>
  <c r="R513" i="4" s="1"/>
  <c r="J513" i="4"/>
  <c r="Q513" i="4"/>
  <c r="B513" i="4"/>
  <c r="K513" i="4"/>
  <c r="T453" i="4"/>
  <c r="L424" i="4"/>
  <c r="I507" i="4"/>
  <c r="I513" i="4"/>
  <c r="AC110" i="3"/>
  <c r="X110" i="3"/>
  <c r="Y110" i="3" s="1"/>
  <c r="P110" i="3"/>
  <c r="Q364" i="4"/>
  <c r="V364" i="4" s="1"/>
  <c r="I364" i="4"/>
  <c r="H364" i="4"/>
  <c r="L364" i="4"/>
  <c r="T364" i="4"/>
  <c r="M364" i="4"/>
  <c r="E364" i="4"/>
  <c r="C364" i="4"/>
  <c r="B364" i="4"/>
  <c r="D364" i="4"/>
  <c r="R364" i="4" s="1"/>
  <c r="E276" i="4"/>
  <c r="I276" i="4"/>
  <c r="E361" i="4"/>
  <c r="Q453" i="4"/>
  <c r="V453" i="4" s="1"/>
  <c r="M513" i="4"/>
  <c r="T117" i="4"/>
  <c r="I117" i="4"/>
  <c r="Q105" i="4"/>
  <c r="V105" i="4" s="1"/>
  <c r="Q127" i="4"/>
  <c r="J127" i="4"/>
  <c r="B127" i="4"/>
  <c r="H127" i="4"/>
  <c r="G127" i="4"/>
  <c r="D127" i="4"/>
  <c r="R127" i="4" s="1"/>
  <c r="E127" i="4"/>
  <c r="I127" i="4"/>
  <c r="L127" i="4"/>
  <c r="J361" i="4"/>
  <c r="D69" i="4"/>
  <c r="R69" i="4" s="1"/>
  <c r="T234" i="4"/>
  <c r="J234" i="4"/>
  <c r="B234" i="4"/>
  <c r="C234" i="4"/>
  <c r="M234" i="4"/>
  <c r="D234" i="4"/>
  <c r="R234" i="4" s="1"/>
  <c r="F234" i="4"/>
  <c r="G234" i="4"/>
  <c r="Q356" i="4"/>
  <c r="V356" i="4" s="1"/>
  <c r="I356" i="4"/>
  <c r="H356" i="4"/>
  <c r="K356" i="4"/>
  <c r="J356" i="4"/>
  <c r="E356" i="4"/>
  <c r="I466" i="4"/>
  <c r="L470" i="4"/>
  <c r="B470" i="4"/>
  <c r="J470" i="4"/>
  <c r="T470" i="4"/>
  <c r="D470" i="4"/>
  <c r="R470" i="4" s="1"/>
  <c r="Q368" i="4"/>
  <c r="I368" i="4"/>
  <c r="H368" i="4"/>
  <c r="L368" i="4"/>
  <c r="T368" i="4"/>
  <c r="M368" i="4"/>
  <c r="E368" i="4"/>
  <c r="F368" i="4"/>
  <c r="X398" i="3"/>
  <c r="Y398" i="3" s="1"/>
  <c r="P398" i="3"/>
  <c r="AC398" i="3"/>
  <c r="F305" i="4"/>
  <c r="Q305" i="4"/>
  <c r="S305" i="4" s="1"/>
  <c r="I305" i="4"/>
  <c r="D305" i="4"/>
  <c r="R305" i="4" s="1"/>
  <c r="B305" i="4"/>
  <c r="E305" i="4"/>
  <c r="J305" i="4"/>
  <c r="H305" i="4"/>
  <c r="L305" i="4"/>
  <c r="G305" i="4"/>
  <c r="T513" i="4"/>
  <c r="K466" i="4"/>
  <c r="D383" i="4"/>
  <c r="R383" i="4" s="1"/>
  <c r="I105" i="4"/>
  <c r="T466" i="4"/>
  <c r="K382" i="4"/>
  <c r="I274" i="4"/>
  <c r="C318" i="4"/>
  <c r="T187" i="4"/>
  <c r="E105" i="4"/>
  <c r="L69" i="4"/>
  <c r="G274" i="4"/>
  <c r="P295" i="3"/>
  <c r="AC295" i="3"/>
  <c r="X295" i="3"/>
  <c r="Y295" i="3" s="1"/>
  <c r="P232" i="3"/>
  <c r="AC232" i="3"/>
  <c r="E283" i="4"/>
  <c r="C283" i="4"/>
  <c r="D159" i="4"/>
  <c r="R159" i="4" s="1"/>
  <c r="I159" i="4"/>
  <c r="C159" i="4"/>
  <c r="T159" i="4"/>
  <c r="G159" i="4"/>
  <c r="E159" i="4"/>
  <c r="C147" i="4"/>
  <c r="F147" i="4"/>
  <c r="M147" i="4"/>
  <c r="G147" i="4"/>
  <c r="T147" i="4"/>
  <c r="E147" i="4"/>
  <c r="H147" i="4"/>
  <c r="D80" i="4"/>
  <c r="R80" i="4" s="1"/>
  <c r="J80" i="4"/>
  <c r="H80" i="4"/>
  <c r="L80" i="4"/>
  <c r="Q80" i="4"/>
  <c r="S80" i="4" s="1"/>
  <c r="E80" i="4"/>
  <c r="T80" i="4"/>
  <c r="M494" i="4"/>
  <c r="G494" i="4"/>
  <c r="F494" i="4"/>
  <c r="T494" i="4"/>
  <c r="I494" i="4"/>
  <c r="F446" i="4"/>
  <c r="I446" i="4"/>
  <c r="G446" i="4"/>
  <c r="L446" i="4"/>
  <c r="J446" i="4"/>
  <c r="H446" i="4"/>
  <c r="E446" i="4"/>
  <c r="K446" i="4"/>
  <c r="E299" i="4"/>
  <c r="J299" i="4"/>
  <c r="F299" i="4"/>
  <c r="I299" i="4"/>
  <c r="M299" i="4"/>
  <c r="H299" i="4"/>
  <c r="K299" i="4"/>
  <c r="T134" i="4"/>
  <c r="F134" i="4"/>
  <c r="M134" i="4"/>
  <c r="L134" i="4"/>
  <c r="Q134" i="4"/>
  <c r="V134" i="4" s="1"/>
  <c r="K134" i="4"/>
  <c r="D134" i="4"/>
  <c r="R134" i="4" s="1"/>
  <c r="C134" i="4"/>
  <c r="L229" i="4"/>
  <c r="F229" i="4"/>
  <c r="J229" i="4"/>
  <c r="T229" i="4"/>
  <c r="K229" i="4"/>
  <c r="C229" i="4"/>
  <c r="D229" i="4"/>
  <c r="R229" i="4" s="1"/>
  <c r="E229" i="4"/>
  <c r="B229" i="4"/>
  <c r="Q229" i="4"/>
  <c r="M229" i="4"/>
  <c r="H229" i="4"/>
  <c r="M380" i="4"/>
  <c r="J380" i="4"/>
  <c r="E380" i="4"/>
  <c r="C380" i="4"/>
  <c r="G380" i="4"/>
  <c r="B380" i="4"/>
  <c r="I380" i="4"/>
  <c r="H380" i="4"/>
  <c r="D380" i="4"/>
  <c r="R380" i="4" s="1"/>
  <c r="K380" i="4"/>
  <c r="T199" i="4"/>
  <c r="AC470" i="3"/>
  <c r="X470" i="3"/>
  <c r="Y470" i="3" s="1"/>
  <c r="J298" i="4"/>
  <c r="I298" i="4"/>
  <c r="F298" i="4"/>
  <c r="E298" i="4"/>
  <c r="L142" i="4"/>
  <c r="J142" i="4"/>
  <c r="Q142" i="4"/>
  <c r="S142" i="4" s="1"/>
  <c r="H142" i="4"/>
  <c r="D453" i="4"/>
  <c r="R453" i="4" s="1"/>
  <c r="I453" i="4"/>
  <c r="M453" i="4"/>
  <c r="L453" i="4"/>
  <c r="J453" i="4"/>
  <c r="H453" i="4"/>
  <c r="E453" i="4"/>
  <c r="G453" i="4"/>
  <c r="K453" i="4"/>
  <c r="Q361" i="4"/>
  <c r="S361" i="4" s="1"/>
  <c r="I361" i="4"/>
  <c r="D361" i="4"/>
  <c r="R361" i="4" s="1"/>
  <c r="G361" i="4"/>
  <c r="L361" i="4"/>
  <c r="F361" i="4"/>
  <c r="C361" i="4"/>
  <c r="G88" i="4"/>
  <c r="F88" i="4"/>
  <c r="Q88" i="4"/>
  <c r="C88" i="4"/>
  <c r="D88" i="4"/>
  <c r="R88" i="4" s="1"/>
  <c r="M88" i="4"/>
  <c r="T382" i="4"/>
  <c r="T361" i="4"/>
  <c r="M298" i="4"/>
  <c r="T179" i="4"/>
  <c r="B183" i="4"/>
  <c r="H318" i="4"/>
  <c r="B292" i="4"/>
  <c r="E234" i="4"/>
  <c r="J88" i="4"/>
  <c r="F359" i="4"/>
  <c r="Q359" i="4"/>
  <c r="I359" i="4"/>
  <c r="T359" i="4"/>
  <c r="K359" i="4"/>
  <c r="J359" i="4"/>
  <c r="B359" i="4"/>
  <c r="M359" i="4"/>
  <c r="H496" i="4"/>
  <c r="D496" i="4"/>
  <c r="R496" i="4" s="1"/>
  <c r="B496" i="4"/>
  <c r="F496" i="4"/>
  <c r="M496" i="4"/>
  <c r="G496" i="4"/>
  <c r="I496" i="4"/>
  <c r="M400" i="4"/>
  <c r="F400" i="4"/>
  <c r="D400" i="4"/>
  <c r="R400" i="4" s="1"/>
  <c r="E400" i="4"/>
  <c r="Q400" i="4"/>
  <c r="T400" i="4"/>
  <c r="H400" i="4"/>
  <c r="K400" i="4"/>
  <c r="G172" i="4"/>
  <c r="E172" i="4"/>
  <c r="C172" i="4"/>
  <c r="I172" i="4"/>
  <c r="T172" i="4"/>
  <c r="H172" i="4"/>
  <c r="D172" i="4"/>
  <c r="R172" i="4" s="1"/>
  <c r="B172" i="4"/>
  <c r="K172" i="4"/>
  <c r="Q172" i="4"/>
  <c r="M172" i="4"/>
  <c r="B129" i="4"/>
  <c r="G129" i="4"/>
  <c r="K129" i="4"/>
  <c r="D91" i="4"/>
  <c r="R91" i="4" s="1"/>
  <c r="F91" i="4"/>
  <c r="K91" i="4"/>
  <c r="B91" i="4"/>
  <c r="E91" i="4"/>
  <c r="T91" i="4"/>
  <c r="J91" i="4"/>
  <c r="M91" i="4"/>
  <c r="G91" i="4"/>
  <c r="M112" i="4"/>
  <c r="Q112" i="4"/>
  <c r="S112" i="4" s="1"/>
  <c r="F452" i="4"/>
  <c r="Q452" i="4"/>
  <c r="V452" i="4" s="1"/>
  <c r="G452" i="4"/>
  <c r="T452" i="4"/>
  <c r="K452" i="4"/>
  <c r="H452" i="4"/>
  <c r="C452" i="4"/>
  <c r="B452" i="4"/>
  <c r="I452" i="4"/>
  <c r="D452" i="4"/>
  <c r="R452" i="4" s="1"/>
  <c r="G300" i="4"/>
  <c r="M300" i="4"/>
  <c r="H300" i="4"/>
  <c r="Q300" i="4"/>
  <c r="L300" i="4"/>
  <c r="T300" i="4"/>
  <c r="E300" i="4"/>
  <c r="B300" i="4"/>
  <c r="C300" i="4"/>
  <c r="T71" i="4"/>
  <c r="Q71" i="4"/>
  <c r="L71" i="4"/>
  <c r="I71" i="4"/>
  <c r="M71" i="4"/>
  <c r="C71" i="4"/>
  <c r="H361" i="4"/>
  <c r="C179" i="4"/>
  <c r="L292" i="4"/>
  <c r="I88" i="4"/>
  <c r="K88" i="4"/>
  <c r="P468" i="3"/>
  <c r="AC468" i="3"/>
  <c r="AC354" i="3"/>
  <c r="X354" i="3"/>
  <c r="Y354" i="3" s="1"/>
  <c r="H197" i="4"/>
  <c r="L197" i="4"/>
  <c r="F335" i="4"/>
  <c r="H295" i="4"/>
  <c r="L295" i="4"/>
  <c r="T295" i="4"/>
  <c r="K295" i="4"/>
  <c r="B295" i="4"/>
  <c r="I295" i="4"/>
  <c r="P163" i="3"/>
  <c r="AC163" i="3"/>
  <c r="S160" i="4"/>
  <c r="V160" i="4"/>
  <c r="X301" i="3"/>
  <c r="Y301" i="3" s="1"/>
  <c r="P301" i="3"/>
  <c r="AC301" i="3"/>
  <c r="Q434" i="4"/>
  <c r="S434" i="4" s="1"/>
  <c r="T434" i="4"/>
  <c r="K434" i="4"/>
  <c r="C434" i="4"/>
  <c r="D507" i="4"/>
  <c r="R507" i="4" s="1"/>
  <c r="H507" i="4"/>
  <c r="G507" i="4"/>
  <c r="B507" i="4"/>
  <c r="M507" i="4"/>
  <c r="J507" i="4"/>
  <c r="C507" i="4"/>
  <c r="E507" i="4"/>
  <c r="F507" i="4"/>
  <c r="C305" i="4"/>
  <c r="T507" i="4"/>
  <c r="L382" i="4"/>
  <c r="Q507" i="4"/>
  <c r="S507" i="4" s="1"/>
  <c r="H382" i="4"/>
  <c r="I318" i="4"/>
  <c r="K305" i="4"/>
  <c r="H292" i="4"/>
  <c r="E88" i="4"/>
  <c r="G298" i="4"/>
  <c r="J424" i="4"/>
  <c r="H88" i="4"/>
  <c r="X242" i="3"/>
  <c r="Y242" i="3" s="1"/>
  <c r="AC242" i="3"/>
  <c r="I264" i="4"/>
  <c r="H264" i="4"/>
  <c r="L264" i="4"/>
  <c r="M264" i="4"/>
  <c r="T264" i="4"/>
  <c r="B264" i="4"/>
  <c r="F264" i="4"/>
  <c r="D264" i="4"/>
  <c r="R264" i="4" s="1"/>
  <c r="Q264" i="4"/>
  <c r="V264" i="4" s="1"/>
  <c r="P39" i="3"/>
  <c r="AC39" i="3"/>
  <c r="X39" i="3"/>
  <c r="Y39" i="3" s="1"/>
  <c r="F376" i="4"/>
  <c r="G376" i="4"/>
  <c r="L376" i="4"/>
  <c r="T156" i="4"/>
  <c r="C156" i="4"/>
  <c r="J275" i="4"/>
  <c r="G275" i="4"/>
  <c r="Q510" i="4"/>
  <c r="S510" i="4" s="1"/>
  <c r="L510" i="4"/>
  <c r="D242" i="4"/>
  <c r="R242" i="4" s="1"/>
  <c r="E242" i="4"/>
  <c r="T242" i="4"/>
  <c r="K470" i="4"/>
  <c r="I382" i="4"/>
  <c r="J292" i="4"/>
  <c r="T305" i="4"/>
  <c r="F375" i="4"/>
  <c r="L513" i="4"/>
  <c r="P440" i="3"/>
  <c r="E270" i="4"/>
  <c r="D270" i="4"/>
  <c r="R270" i="4" s="1"/>
  <c r="G270" i="4"/>
  <c r="I270" i="4"/>
  <c r="T291" i="4"/>
  <c r="K291" i="4"/>
  <c r="M291" i="4"/>
  <c r="D291" i="4"/>
  <c r="R291" i="4" s="1"/>
  <c r="M206" i="4"/>
  <c r="P186" i="4"/>
  <c r="W186" i="4"/>
  <c r="D268" i="4"/>
  <c r="R268" i="4" s="1"/>
  <c r="K268" i="4"/>
  <c r="G268" i="4"/>
  <c r="J268" i="4"/>
  <c r="M268" i="4"/>
  <c r="Q268" i="4"/>
  <c r="V268" i="4" s="1"/>
  <c r="B268" i="4"/>
  <c r="I268" i="4"/>
  <c r="T268" i="4"/>
  <c r="F415" i="4"/>
  <c r="G415" i="4"/>
  <c r="I415" i="4"/>
  <c r="L415" i="4"/>
  <c r="J415" i="4"/>
  <c r="C415" i="4"/>
  <c r="M415" i="4"/>
  <c r="D415" i="4"/>
  <c r="R415" i="4" s="1"/>
  <c r="K415" i="4"/>
  <c r="F512" i="4"/>
  <c r="D512" i="4"/>
  <c r="R512" i="4" s="1"/>
  <c r="B512" i="4"/>
  <c r="L512" i="4"/>
  <c r="B123" i="4"/>
  <c r="H123" i="4"/>
  <c r="E123" i="4"/>
  <c r="I123" i="4"/>
  <c r="F123" i="4"/>
  <c r="Q470" i="4"/>
  <c r="Q382" i="4"/>
  <c r="V382" i="4" s="1"/>
  <c r="T176" i="4"/>
  <c r="E383" i="4"/>
  <c r="X484" i="3"/>
  <c r="Y484" i="3" s="1"/>
  <c r="P484" i="3"/>
  <c r="AC484" i="3"/>
  <c r="Q389" i="4"/>
  <c r="S389" i="4" s="1"/>
  <c r="I389" i="4"/>
  <c r="H389" i="4"/>
  <c r="K389" i="4"/>
  <c r="J383" i="4"/>
  <c r="AC440" i="3"/>
  <c r="M127" i="4"/>
  <c r="L507" i="4"/>
  <c r="G187" i="4"/>
  <c r="F187" i="4"/>
  <c r="J187" i="4"/>
  <c r="H187" i="4"/>
  <c r="D187" i="4"/>
  <c r="R187" i="4" s="1"/>
  <c r="M187" i="4"/>
  <c r="L187" i="4"/>
  <c r="Q187" i="4"/>
  <c r="C187" i="4"/>
  <c r="E187" i="4"/>
  <c r="I187" i="4"/>
  <c r="M375" i="4"/>
  <c r="L375" i="4"/>
  <c r="T375" i="4"/>
  <c r="K375" i="4"/>
  <c r="J375" i="4"/>
  <c r="E375" i="4"/>
  <c r="C375" i="4"/>
  <c r="B375" i="4"/>
  <c r="G375" i="4"/>
  <c r="D375" i="4"/>
  <c r="R375" i="4" s="1"/>
  <c r="H375" i="4"/>
  <c r="H466" i="4"/>
  <c r="G466" i="4"/>
  <c r="E466" i="4"/>
  <c r="D466" i="4"/>
  <c r="R466" i="4" s="1"/>
  <c r="I375" i="4"/>
  <c r="M383" i="4"/>
  <c r="L298" i="4"/>
  <c r="B361" i="4"/>
  <c r="L88" i="4"/>
  <c r="K187" i="4"/>
  <c r="F127" i="4"/>
  <c r="I61" i="4"/>
  <c r="H61" i="4"/>
  <c r="C61" i="4"/>
  <c r="T61" i="4"/>
  <c r="K307" i="4"/>
  <c r="F307" i="4"/>
  <c r="B307" i="4"/>
  <c r="M307" i="4"/>
  <c r="C307" i="4"/>
  <c r="I307" i="4"/>
  <c r="T307" i="4"/>
  <c r="D307" i="4"/>
  <c r="R307" i="4" s="1"/>
  <c r="D170" i="4"/>
  <c r="R170" i="4" s="1"/>
  <c r="E170" i="4"/>
  <c r="I170" i="4"/>
  <c r="B170" i="4"/>
  <c r="J170" i="4"/>
  <c r="H170" i="4"/>
  <c r="L170" i="4"/>
  <c r="Q170" i="4"/>
  <c r="S170" i="4" s="1"/>
  <c r="T170" i="4"/>
  <c r="K170" i="4"/>
  <c r="E198" i="4"/>
  <c r="F198" i="4"/>
  <c r="F233" i="4"/>
  <c r="D233" i="4"/>
  <c r="R233" i="4" s="1"/>
  <c r="J102" i="4"/>
  <c r="E102" i="4"/>
  <c r="K102" i="4"/>
  <c r="I102" i="4"/>
  <c r="U62" i="4"/>
  <c r="N227" i="4"/>
  <c r="N133" i="4"/>
  <c r="X133" i="4"/>
  <c r="N150" i="4"/>
  <c r="O500" i="4"/>
  <c r="X259" i="3"/>
  <c r="Y259" i="3" s="1"/>
  <c r="N321" i="4"/>
  <c r="W519" i="4"/>
  <c r="J188" i="4"/>
  <c r="H188" i="4"/>
  <c r="K188" i="4"/>
  <c r="D506" i="4"/>
  <c r="R506" i="4" s="1"/>
  <c r="D188" i="4"/>
  <c r="R188" i="4" s="1"/>
  <c r="U519" i="4"/>
  <c r="N214" i="4"/>
  <c r="F188" i="4"/>
  <c r="AC463" i="3"/>
  <c r="O186" i="4"/>
  <c r="AC449" i="3"/>
  <c r="Q147" i="4"/>
  <c r="Q159" i="4"/>
  <c r="F68" i="4"/>
  <c r="H337" i="4"/>
  <c r="C76" i="4"/>
  <c r="M123" i="4"/>
  <c r="M80" i="4"/>
  <c r="F159" i="4"/>
  <c r="L159" i="4"/>
  <c r="Q76" i="4"/>
  <c r="L494" i="4"/>
  <c r="Q198" i="4"/>
  <c r="S198" i="4" s="1"/>
  <c r="X232" i="3"/>
  <c r="Y232" i="3" s="1"/>
  <c r="J337" i="4"/>
  <c r="I337" i="4"/>
  <c r="M492" i="4"/>
  <c r="L123" i="4"/>
  <c r="B76" i="4"/>
  <c r="J147" i="4"/>
  <c r="B159" i="4"/>
  <c r="Q299" i="4"/>
  <c r="V299" i="4" s="1"/>
  <c r="D492" i="4"/>
  <c r="R492" i="4" s="1"/>
  <c r="X224" i="3"/>
  <c r="Y224" i="3" s="1"/>
  <c r="D337" i="4"/>
  <c r="R337" i="4" s="1"/>
  <c r="E496" i="4"/>
  <c r="K147" i="4"/>
  <c r="W111" i="4"/>
  <c r="AC155" i="3"/>
  <c r="Q123" i="4"/>
  <c r="L147" i="4"/>
  <c r="M446" i="4"/>
  <c r="D446" i="4"/>
  <c r="R446" i="4" s="1"/>
  <c r="J123" i="4"/>
  <c r="B147" i="4"/>
  <c r="P447" i="3"/>
  <c r="U186" i="4"/>
  <c r="K123" i="4"/>
  <c r="AC159" i="3"/>
  <c r="U491" i="4"/>
  <c r="N174" i="4"/>
  <c r="Q183" i="4"/>
  <c r="S183" i="4" s="1"/>
  <c r="AC436" i="3"/>
  <c r="K178" i="4"/>
  <c r="N228" i="4"/>
  <c r="X411" i="3"/>
  <c r="Y411" i="3" s="1"/>
  <c r="O239" i="4"/>
  <c r="G68" i="4"/>
  <c r="AC494" i="3"/>
  <c r="K159" i="4"/>
  <c r="M159" i="4"/>
  <c r="K80" i="4"/>
  <c r="Q68" i="4"/>
  <c r="I400" i="4"/>
  <c r="T489" i="4"/>
  <c r="B485" i="4"/>
  <c r="E450" i="4"/>
  <c r="K302" i="4"/>
  <c r="L267" i="4"/>
  <c r="Q489" i="4"/>
  <c r="V489" i="4" s="1"/>
  <c r="J442" i="4"/>
  <c r="K412" i="4"/>
  <c r="L412" i="4"/>
  <c r="H450" i="4"/>
  <c r="T302" i="4"/>
  <c r="H267" i="4"/>
  <c r="T323" i="4"/>
  <c r="D101" i="4"/>
  <c r="R101" i="4" s="1"/>
  <c r="I101" i="4"/>
  <c r="T378" i="4"/>
  <c r="N151" i="4"/>
  <c r="L221" i="4"/>
  <c r="V116" i="4"/>
  <c r="B412" i="4"/>
  <c r="T112" i="4"/>
  <c r="AC151" i="3"/>
  <c r="G433" i="4"/>
  <c r="F454" i="4"/>
  <c r="L487" i="4"/>
  <c r="Q124" i="4"/>
  <c r="AC376" i="3"/>
  <c r="X171" i="3"/>
  <c r="Y171" i="3" s="1"/>
  <c r="X114" i="3"/>
  <c r="Y114" i="3" s="1"/>
  <c r="AC402" i="3"/>
  <c r="G512" i="4"/>
  <c r="B68" i="4"/>
  <c r="D374" i="4"/>
  <c r="R374" i="4" s="1"/>
  <c r="K489" i="4"/>
  <c r="L323" i="4"/>
  <c r="E101" i="4"/>
  <c r="B220" i="4"/>
  <c r="L378" i="4"/>
  <c r="I376" i="4"/>
  <c r="H221" i="4"/>
  <c r="Q267" i="4"/>
  <c r="F489" i="4"/>
  <c r="C412" i="4"/>
  <c r="H112" i="4"/>
  <c r="AC61" i="3"/>
  <c r="X251" i="3"/>
  <c r="Y251" i="3" s="1"/>
  <c r="B487" i="4"/>
  <c r="P346" i="3"/>
  <c r="T412" i="4"/>
  <c r="L489" i="4"/>
  <c r="J450" i="4"/>
  <c r="L302" i="4"/>
  <c r="Q412" i="4"/>
  <c r="V412" i="4" s="1"/>
  <c r="D487" i="4"/>
  <c r="R487" i="4" s="1"/>
  <c r="T445" i="4"/>
  <c r="I302" i="4"/>
  <c r="I267" i="4"/>
  <c r="H323" i="4"/>
  <c r="H378" i="4"/>
  <c r="Q376" i="4"/>
  <c r="S376" i="4" s="1"/>
  <c r="G378" i="4"/>
  <c r="G336" i="4"/>
  <c r="E221" i="4"/>
  <c r="M220" i="4"/>
  <c r="G267" i="4"/>
  <c r="K220" i="4"/>
  <c r="J445" i="4"/>
  <c r="G489" i="4"/>
  <c r="E412" i="4"/>
  <c r="AC433" i="3"/>
  <c r="J487" i="4"/>
  <c r="P61" i="3"/>
  <c r="D412" i="4"/>
  <c r="R412" i="4" s="1"/>
  <c r="H485" i="4"/>
  <c r="G445" i="4"/>
  <c r="I450" i="4"/>
  <c r="I378" i="4"/>
  <c r="E358" i="4"/>
  <c r="C336" i="4"/>
  <c r="M376" i="4"/>
  <c r="C221" i="4"/>
  <c r="B101" i="4"/>
  <c r="H220" i="4"/>
  <c r="I445" i="4"/>
  <c r="D336" i="4"/>
  <c r="R336" i="4" s="1"/>
  <c r="G308" i="4"/>
  <c r="M445" i="4"/>
  <c r="D323" i="4"/>
  <c r="R323" i="4" s="1"/>
  <c r="J240" i="4"/>
  <c r="B466" i="4"/>
  <c r="C455" i="4"/>
  <c r="N478" i="4"/>
  <c r="H132" i="4"/>
  <c r="T487" i="4"/>
  <c r="Q442" i="4"/>
  <c r="V442" i="4" s="1"/>
  <c r="Q450" i="4"/>
  <c r="V450" i="4" s="1"/>
  <c r="J336" i="4"/>
  <c r="G156" i="4"/>
  <c r="E132" i="4"/>
  <c r="C275" i="4"/>
  <c r="D221" i="4"/>
  <c r="R221" i="4" s="1"/>
  <c r="O185" i="4"/>
  <c r="C376" i="4"/>
  <c r="T358" i="4"/>
  <c r="L275" i="4"/>
  <c r="K308" i="4"/>
  <c r="T336" i="4"/>
  <c r="B378" i="4"/>
  <c r="I442" i="4"/>
  <c r="E489" i="4"/>
  <c r="M308" i="4"/>
  <c r="C112" i="4"/>
  <c r="P96" i="3"/>
  <c r="AC335" i="3"/>
  <c r="E442" i="4"/>
  <c r="E302" i="4"/>
  <c r="AC157" i="3"/>
  <c r="I455" i="4"/>
  <c r="C132" i="4"/>
  <c r="Q104" i="4"/>
  <c r="L442" i="4"/>
  <c r="Q487" i="4"/>
  <c r="S487" i="4" s="1"/>
  <c r="D442" i="4"/>
  <c r="R442" i="4" s="1"/>
  <c r="K485" i="4"/>
  <c r="I83" i="4"/>
  <c r="T220" i="4"/>
  <c r="E376" i="4"/>
  <c r="L358" i="4"/>
  <c r="H275" i="4"/>
  <c r="H156" i="4"/>
  <c r="T308" i="4"/>
  <c r="N186" i="4"/>
  <c r="L336" i="4"/>
  <c r="B376" i="4"/>
  <c r="M487" i="4"/>
  <c r="E433" i="4"/>
  <c r="J489" i="4"/>
  <c r="P251" i="3"/>
  <c r="J412" i="4"/>
  <c r="F112" i="4"/>
  <c r="Q132" i="4"/>
  <c r="S132" i="4" s="1"/>
  <c r="D430" i="4"/>
  <c r="R430" i="4" s="1"/>
  <c r="L466" i="4"/>
  <c r="M455" i="4"/>
  <c r="K132" i="4"/>
  <c r="X433" i="3"/>
  <c r="Y433" i="3" s="1"/>
  <c r="C485" i="4"/>
  <c r="T485" i="4"/>
  <c r="E83" i="4"/>
  <c r="U67" i="4"/>
  <c r="E275" i="4"/>
  <c r="D378" i="4"/>
  <c r="R378" i="4" s="1"/>
  <c r="J376" i="4"/>
  <c r="H358" i="4"/>
  <c r="J156" i="4"/>
  <c r="G358" i="4"/>
  <c r="Q275" i="4"/>
  <c r="V275" i="4" s="1"/>
  <c r="Q101" i="4"/>
  <c r="V101" i="4" s="1"/>
  <c r="H336" i="4"/>
  <c r="T101" i="4"/>
  <c r="J267" i="4"/>
  <c r="M412" i="4"/>
  <c r="J112" i="4"/>
  <c r="H442" i="4"/>
  <c r="M275" i="4"/>
  <c r="F132" i="4"/>
  <c r="Q153" i="4"/>
  <c r="Q485" i="4"/>
  <c r="V485" i="4" s="1"/>
  <c r="Q220" i="4"/>
  <c r="V220" i="4" s="1"/>
  <c r="Q156" i="4"/>
  <c r="B275" i="4"/>
  <c r="I112" i="4"/>
  <c r="C378" i="4"/>
  <c r="K376" i="4"/>
  <c r="M221" i="4"/>
  <c r="L101" i="4"/>
  <c r="E267" i="4"/>
  <c r="T221" i="4"/>
  <c r="I489" i="4"/>
  <c r="B132" i="4"/>
  <c r="H412" i="4"/>
  <c r="K112" i="4"/>
  <c r="D376" i="4"/>
  <c r="R376" i="4" s="1"/>
  <c r="T132" i="4"/>
  <c r="G442" i="4"/>
  <c r="P376" i="3"/>
  <c r="AC145" i="3"/>
  <c r="D489" i="4"/>
  <c r="R489" i="4" s="1"/>
  <c r="C445" i="4"/>
  <c r="K267" i="4"/>
  <c r="C220" i="4"/>
  <c r="L156" i="4"/>
  <c r="K156" i="4"/>
  <c r="E112" i="4"/>
  <c r="E378" i="4"/>
  <c r="T376" i="4"/>
  <c r="I221" i="4"/>
  <c r="X96" i="3"/>
  <c r="Y96" i="3" s="1"/>
  <c r="F221" i="4"/>
  <c r="B489" i="4"/>
  <c r="L112" i="4"/>
  <c r="F267" i="4"/>
  <c r="F442" i="4"/>
  <c r="X125" i="4"/>
  <c r="Q90" i="4"/>
  <c r="F90" i="4"/>
  <c r="D90" i="4"/>
  <c r="R90" i="4" s="1"/>
  <c r="M90" i="4"/>
  <c r="B267" i="4"/>
  <c r="J132" i="4"/>
  <c r="F412" i="4"/>
  <c r="D112" i="4"/>
  <c r="R112" i="4" s="1"/>
  <c r="M442" i="4"/>
  <c r="D132" i="4"/>
  <c r="R132" i="4" s="1"/>
  <c r="M132" i="4"/>
  <c r="Q193" i="4"/>
  <c r="X157" i="3"/>
  <c r="Y157" i="3" s="1"/>
  <c r="C450" i="4"/>
  <c r="G220" i="4"/>
  <c r="E487" i="4"/>
  <c r="K323" i="4"/>
  <c r="X244" i="4"/>
  <c r="H376" i="4"/>
  <c r="B221" i="4"/>
  <c r="J221" i="4"/>
  <c r="D267" i="4"/>
  <c r="R267" i="4" s="1"/>
  <c r="H489" i="4"/>
  <c r="P151" i="3"/>
  <c r="P335" i="3"/>
  <c r="M512" i="4"/>
  <c r="Q108" i="4"/>
  <c r="V108" i="4" s="1"/>
  <c r="J30" i="3"/>
  <c r="O519" i="4"/>
  <c r="B425" i="4"/>
  <c r="E108" i="4"/>
  <c r="D425" i="4"/>
  <c r="R425" i="4" s="1"/>
  <c r="J86" i="4"/>
  <c r="E158" i="4"/>
  <c r="B65" i="4"/>
  <c r="H192" i="4"/>
  <c r="H371" i="4"/>
  <c r="H381" i="4"/>
  <c r="I517" i="4"/>
  <c r="F261" i="4"/>
  <c r="H193" i="4"/>
  <c r="W62" i="4"/>
  <c r="P334" i="3"/>
  <c r="AC122" i="3"/>
  <c r="B209" i="4"/>
  <c r="M430" i="4"/>
  <c r="AC344" i="3"/>
  <c r="P329" i="3"/>
  <c r="E477" i="4"/>
  <c r="X294" i="3"/>
  <c r="Y294" i="3" s="1"/>
  <c r="D449" i="4"/>
  <c r="R449" i="4" s="1"/>
  <c r="D211" i="4"/>
  <c r="R211" i="4" s="1"/>
  <c r="AC475" i="3"/>
  <c r="E430" i="4"/>
  <c r="F193" i="4"/>
  <c r="H430" i="4"/>
  <c r="I211" i="4"/>
  <c r="G193" i="4"/>
  <c r="J449" i="4"/>
  <c r="K449" i="4"/>
  <c r="B418" i="4"/>
  <c r="E425" i="4"/>
  <c r="Q65" i="4"/>
  <c r="V65" i="4" s="1"/>
  <c r="B86" i="4"/>
  <c r="E117" i="4"/>
  <c r="B108" i="4"/>
  <c r="N163" i="4"/>
  <c r="E86" i="4"/>
  <c r="N471" i="4"/>
  <c r="K477" i="4"/>
  <c r="T449" i="4"/>
  <c r="C418" i="4"/>
  <c r="H425" i="4"/>
  <c r="M351" i="4"/>
  <c r="H117" i="4"/>
  <c r="Q86" i="4"/>
  <c r="L65" i="4"/>
  <c r="M425" i="4"/>
  <c r="N266" i="4"/>
  <c r="I233" i="4"/>
  <c r="J211" i="4"/>
  <c r="J430" i="4"/>
  <c r="AC224" i="3"/>
  <c r="W116" i="4"/>
  <c r="C517" i="4"/>
  <c r="J233" i="4"/>
  <c r="C198" i="4"/>
  <c r="M211" i="4"/>
  <c r="J455" i="4"/>
  <c r="E517" i="4"/>
  <c r="Q297" i="4"/>
  <c r="S297" i="4" s="1"/>
  <c r="B430" i="4"/>
  <c r="P426" i="3"/>
  <c r="X409" i="3"/>
  <c r="Y409" i="3" s="1"/>
  <c r="F211" i="4"/>
  <c r="X292" i="3"/>
  <c r="Y292" i="3" s="1"/>
  <c r="L455" i="4"/>
  <c r="P378" i="3"/>
  <c r="X385" i="3"/>
  <c r="Y385" i="3" s="1"/>
  <c r="J477" i="4"/>
  <c r="T430" i="4"/>
  <c r="Q477" i="4"/>
  <c r="S477" i="4" s="1"/>
  <c r="G65" i="4"/>
  <c r="T211" i="4"/>
  <c r="E193" i="4"/>
  <c r="L108" i="4"/>
  <c r="G211" i="4"/>
  <c r="G233" i="4"/>
  <c r="U174" i="4"/>
  <c r="F430" i="4"/>
  <c r="X211" i="3"/>
  <c r="Y211" i="3" s="1"/>
  <c r="M65" i="4"/>
  <c r="X79" i="3"/>
  <c r="Y79" i="3" s="1"/>
  <c r="E418" i="4"/>
  <c r="Q211" i="4"/>
  <c r="S211" i="4" s="1"/>
  <c r="L425" i="4"/>
  <c r="I65" i="4"/>
  <c r="AC47" i="3"/>
  <c r="B323" i="4"/>
  <c r="T233" i="4"/>
  <c r="B211" i="4"/>
  <c r="K198" i="4"/>
  <c r="M209" i="4"/>
  <c r="X346" i="3"/>
  <c r="Y346" i="3" s="1"/>
  <c r="K430" i="4"/>
  <c r="T477" i="4"/>
  <c r="L86" i="4"/>
  <c r="K86" i="4"/>
  <c r="I193" i="4"/>
  <c r="H418" i="4"/>
  <c r="L449" i="4"/>
  <c r="Q430" i="4"/>
  <c r="S430" i="4" s="1"/>
  <c r="G371" i="4"/>
  <c r="G450" i="4"/>
  <c r="H302" i="4"/>
  <c r="C137" i="4"/>
  <c r="I425" i="4"/>
  <c r="E66" i="4"/>
  <c r="C261" i="4"/>
  <c r="L58" i="4"/>
  <c r="L211" i="4"/>
  <c r="C117" i="4"/>
  <c r="H310" i="4"/>
  <c r="T65" i="4"/>
  <c r="N110" i="4"/>
  <c r="Q391" i="4"/>
  <c r="S391" i="4" s="1"/>
  <c r="E65" i="4"/>
  <c r="AC206" i="3"/>
  <c r="AC374" i="3"/>
  <c r="D263" i="4"/>
  <c r="R263" i="4" s="1"/>
  <c r="C302" i="4"/>
  <c r="Q323" i="4"/>
  <c r="K108" i="4"/>
  <c r="E211" i="4"/>
  <c r="Q158" i="4"/>
  <c r="U118" i="4"/>
  <c r="P51" i="3"/>
  <c r="C447" i="4"/>
  <c r="X390" i="3"/>
  <c r="Y390" i="3" s="1"/>
  <c r="AC274" i="3"/>
  <c r="J193" i="4"/>
  <c r="X344" i="3"/>
  <c r="Y344" i="3" s="1"/>
  <c r="C200" i="4"/>
  <c r="AC240" i="3"/>
  <c r="M73" i="4"/>
  <c r="D455" i="4"/>
  <c r="R455" i="4" s="1"/>
  <c r="X240" i="3"/>
  <c r="Y240" i="3" s="1"/>
  <c r="J425" i="4"/>
  <c r="G108" i="4"/>
  <c r="E310" i="4"/>
  <c r="G418" i="4"/>
  <c r="T137" i="4"/>
  <c r="J418" i="4"/>
  <c r="Q58" i="4"/>
  <c r="S58" i="4" s="1"/>
  <c r="L310" i="4"/>
  <c r="Q503" i="4"/>
  <c r="V503" i="4" s="1"/>
  <c r="B449" i="4"/>
  <c r="D447" i="4"/>
  <c r="R447" i="4" s="1"/>
  <c r="C477" i="4"/>
  <c r="G430" i="4"/>
  <c r="F450" i="4"/>
  <c r="E323" i="4"/>
  <c r="T193" i="4"/>
  <c r="G170" i="4"/>
  <c r="T158" i="4"/>
  <c r="L418" i="4"/>
  <c r="K425" i="4"/>
  <c r="D351" i="4"/>
  <c r="R351" i="4" s="1"/>
  <c r="G324" i="4"/>
  <c r="H211" i="4"/>
  <c r="X195" i="4"/>
  <c r="D297" i="4"/>
  <c r="R297" i="4" s="1"/>
  <c r="D262" i="4"/>
  <c r="R262" i="4" s="1"/>
  <c r="I261" i="4"/>
  <c r="H65" i="4"/>
  <c r="C65" i="4"/>
  <c r="D86" i="4"/>
  <c r="R86" i="4" s="1"/>
  <c r="I58" i="4"/>
  <c r="X496" i="3"/>
  <c r="Y496" i="3" s="1"/>
  <c r="D302" i="4"/>
  <c r="R302" i="4" s="1"/>
  <c r="M198" i="4"/>
  <c r="F108" i="4"/>
  <c r="K211" i="4"/>
  <c r="G158" i="4"/>
  <c r="F509" i="4"/>
  <c r="H447" i="4"/>
  <c r="J158" i="4"/>
  <c r="M297" i="4"/>
  <c r="B198" i="4"/>
  <c r="P79" i="3"/>
  <c r="AC378" i="3"/>
  <c r="B374" i="4"/>
  <c r="C449" i="4"/>
  <c r="U448" i="4"/>
  <c r="D477" i="4"/>
  <c r="R477" i="4" s="1"/>
  <c r="C193" i="4"/>
  <c r="C158" i="4"/>
  <c r="I418" i="4"/>
  <c r="T425" i="4"/>
  <c r="I310" i="4"/>
  <c r="J65" i="4"/>
  <c r="T108" i="4"/>
  <c r="E58" i="4"/>
  <c r="P475" i="3"/>
  <c r="F158" i="4"/>
  <c r="Q262" i="4"/>
  <c r="AC211" i="3"/>
  <c r="G198" i="4"/>
  <c r="P374" i="3"/>
  <c r="S214" i="4"/>
  <c r="K193" i="4"/>
  <c r="L193" i="4"/>
  <c r="B58" i="4"/>
  <c r="L477" i="4"/>
  <c r="I430" i="4"/>
  <c r="K418" i="4"/>
  <c r="D108" i="4"/>
  <c r="R108" i="4" s="1"/>
  <c r="Q425" i="4"/>
  <c r="G425" i="4"/>
  <c r="B371" i="4"/>
  <c r="K65" i="4"/>
  <c r="T58" i="4"/>
  <c r="C108" i="4"/>
  <c r="T351" i="4"/>
  <c r="B381" i="4"/>
  <c r="Q302" i="4"/>
  <c r="M193" i="4"/>
  <c r="J323" i="4"/>
  <c r="D158" i="4"/>
  <c r="R158" i="4" s="1"/>
  <c r="E428" i="4"/>
  <c r="K233" i="4"/>
  <c r="C233" i="4"/>
  <c r="P93" i="3"/>
  <c r="B477" i="4"/>
  <c r="U435" i="4"/>
  <c r="G86" i="4"/>
  <c r="T418" i="4"/>
  <c r="J310" i="4"/>
  <c r="M418" i="4"/>
  <c r="H58" i="4"/>
  <c r="T86" i="4"/>
  <c r="C58" i="4"/>
  <c r="B517" i="4"/>
  <c r="M86" i="4"/>
  <c r="M262" i="4"/>
  <c r="AC416" i="3"/>
  <c r="AC46" i="3"/>
  <c r="X334" i="3"/>
  <c r="Y334" i="3" s="1"/>
  <c r="G58" i="4"/>
  <c r="Q418" i="4"/>
  <c r="V418" i="4" s="1"/>
  <c r="C86" i="4"/>
  <c r="H108" i="4"/>
  <c r="K371" i="4"/>
  <c r="H517" i="4"/>
  <c r="J137" i="4"/>
  <c r="Q324" i="4"/>
  <c r="V324" i="4" s="1"/>
  <c r="G428" i="4"/>
  <c r="C430" i="4"/>
  <c r="AC93" i="3"/>
  <c r="K58" i="4"/>
  <c r="AC292" i="3"/>
  <c r="G351" i="4"/>
  <c r="J58" i="4"/>
  <c r="U416" i="4"/>
  <c r="D418" i="4"/>
  <c r="R418" i="4" s="1"/>
  <c r="L324" i="4"/>
  <c r="I192" i="4"/>
  <c r="I108" i="4"/>
  <c r="H86" i="4"/>
  <c r="D65" i="4"/>
  <c r="R65" i="4" s="1"/>
  <c r="E391" i="4"/>
  <c r="D261" i="4"/>
  <c r="R261" i="4" s="1"/>
  <c r="D193" i="4"/>
  <c r="R193" i="4" s="1"/>
  <c r="P416" i="3"/>
  <c r="F428" i="4"/>
  <c r="I428" i="4"/>
  <c r="P121" i="3"/>
  <c r="W273" i="4"/>
  <c r="I198" i="4"/>
  <c r="M230" i="4"/>
  <c r="E230" i="4"/>
  <c r="F72" i="4"/>
  <c r="Q253" i="4"/>
  <c r="T333" i="4"/>
  <c r="I333" i="4"/>
  <c r="K288" i="4"/>
  <c r="G100" i="4"/>
  <c r="V174" i="4"/>
  <c r="X118" i="4"/>
  <c r="W118" i="4"/>
  <c r="M450" i="4"/>
  <c r="AC390" i="3"/>
  <c r="F206" i="4"/>
  <c r="J206" i="4"/>
  <c r="E206" i="4"/>
  <c r="C206" i="4"/>
  <c r="D256" i="4"/>
  <c r="R256" i="4" s="1"/>
  <c r="Q256" i="4"/>
  <c r="T256" i="4"/>
  <c r="K256" i="4"/>
  <c r="G256" i="4"/>
  <c r="B256" i="4"/>
  <c r="V67" i="4"/>
  <c r="P103" i="3"/>
  <c r="X103" i="3"/>
  <c r="Y103" i="3" s="1"/>
  <c r="I272" i="4"/>
  <c r="H272" i="4"/>
  <c r="L272" i="4"/>
  <c r="C272" i="4"/>
  <c r="T272" i="4"/>
  <c r="H335" i="4"/>
  <c r="B335" i="4"/>
  <c r="T335" i="4"/>
  <c r="M335" i="4"/>
  <c r="U151" i="4"/>
  <c r="D87" i="4"/>
  <c r="R87" i="4" s="1"/>
  <c r="E335" i="4"/>
  <c r="E74" i="4"/>
  <c r="S278" i="4"/>
  <c r="B137" i="4"/>
  <c r="K249" i="4"/>
  <c r="F465" i="4"/>
  <c r="D465" i="4"/>
  <c r="R465" i="4" s="1"/>
  <c r="M465" i="4"/>
  <c r="C83" i="4"/>
  <c r="T83" i="4"/>
  <c r="AC182" i="3"/>
  <c r="P182" i="3"/>
  <c r="F295" i="4"/>
  <c r="J295" i="4"/>
  <c r="E295" i="4"/>
  <c r="X76" i="3"/>
  <c r="Y76" i="3" s="1"/>
  <c r="AC76" i="3"/>
  <c r="AC103" i="3"/>
  <c r="X355" i="3"/>
  <c r="Y355" i="3" s="1"/>
  <c r="P355" i="3"/>
  <c r="AC316" i="3"/>
  <c r="P316" i="3"/>
  <c r="T443" i="4"/>
  <c r="K443" i="4"/>
  <c r="F443" i="4"/>
  <c r="J443" i="4"/>
  <c r="H443" i="4"/>
  <c r="C443" i="4"/>
  <c r="B443" i="4"/>
  <c r="X353" i="3"/>
  <c r="Y353" i="3" s="1"/>
  <c r="AC353" i="3"/>
  <c r="D61" i="4"/>
  <c r="R61" i="4" s="1"/>
  <c r="K61" i="4"/>
  <c r="B61" i="4"/>
  <c r="E61" i="4"/>
  <c r="J61" i="4"/>
  <c r="F61" i="4"/>
  <c r="X418" i="3"/>
  <c r="Y418" i="3" s="1"/>
  <c r="P418" i="3"/>
  <c r="AC345" i="3"/>
  <c r="P345" i="3"/>
  <c r="Q311" i="4"/>
  <c r="L311" i="4"/>
  <c r="T311" i="4"/>
  <c r="K311" i="4"/>
  <c r="F311" i="4"/>
  <c r="C311" i="4"/>
  <c r="I311" i="4"/>
  <c r="B311" i="4"/>
  <c r="F100" i="4"/>
  <c r="M100" i="4"/>
  <c r="H100" i="4"/>
  <c r="B100" i="4"/>
  <c r="C100" i="4"/>
  <c r="L100" i="4"/>
  <c r="T100" i="4"/>
  <c r="Q100" i="4"/>
  <c r="S100" i="4" s="1"/>
  <c r="T74" i="4"/>
  <c r="B249" i="4"/>
  <c r="D100" i="4"/>
  <c r="R100" i="4" s="1"/>
  <c r="X169" i="3"/>
  <c r="Y169" i="3" s="1"/>
  <c r="AC169" i="3"/>
  <c r="C74" i="4"/>
  <c r="L249" i="4"/>
  <c r="X489" i="3"/>
  <c r="Y489" i="3" s="1"/>
  <c r="AC489" i="3"/>
  <c r="T197" i="4"/>
  <c r="C197" i="4"/>
  <c r="F288" i="4"/>
  <c r="G288" i="4"/>
  <c r="Q288" i="4"/>
  <c r="K212" i="4"/>
  <c r="B212" i="4"/>
  <c r="C212" i="4"/>
  <c r="P149" i="3"/>
  <c r="X149" i="3"/>
  <c r="Y149" i="3" s="1"/>
  <c r="K335" i="4"/>
  <c r="D272" i="4"/>
  <c r="R272" i="4" s="1"/>
  <c r="J311" i="4"/>
  <c r="L335" i="4"/>
  <c r="M394" i="4"/>
  <c r="Q394" i="4"/>
  <c r="S394" i="4" s="1"/>
  <c r="I394" i="4"/>
  <c r="J394" i="4"/>
  <c r="E394" i="4"/>
  <c r="C394" i="4"/>
  <c r="B394" i="4"/>
  <c r="E197" i="4"/>
  <c r="S62" i="4"/>
  <c r="V62" i="4"/>
  <c r="F341" i="4"/>
  <c r="M341" i="4"/>
  <c r="Q341" i="4"/>
  <c r="V341" i="4" s="1"/>
  <c r="I341" i="4"/>
  <c r="K341" i="4"/>
  <c r="X163" i="3"/>
  <c r="Y163" i="3" s="1"/>
  <c r="E144" i="4"/>
  <c r="F144" i="4"/>
  <c r="I144" i="4"/>
  <c r="J144" i="4"/>
  <c r="M144" i="4"/>
  <c r="L144" i="4"/>
  <c r="X66" i="3"/>
  <c r="Y66" i="3" s="1"/>
  <c r="AC66" i="3"/>
  <c r="F226" i="4"/>
  <c r="K226" i="4"/>
  <c r="J226" i="4"/>
  <c r="D226" i="4"/>
  <c r="R226" i="4" s="1"/>
  <c r="B226" i="4"/>
  <c r="Q226" i="4"/>
  <c r="V226" i="4" s="1"/>
  <c r="F322" i="4"/>
  <c r="B322" i="4"/>
  <c r="H322" i="4"/>
  <c r="M322" i="4"/>
  <c r="D322" i="4"/>
  <c r="R322" i="4" s="1"/>
  <c r="L322" i="4"/>
  <c r="T322" i="4"/>
  <c r="K322" i="4"/>
  <c r="E322" i="4"/>
  <c r="F176" i="4"/>
  <c r="Q176" i="4"/>
  <c r="S176" i="4" s="1"/>
  <c r="D176" i="4"/>
  <c r="R176" i="4" s="1"/>
  <c r="B176" i="4"/>
  <c r="M176" i="4"/>
  <c r="G176" i="4"/>
  <c r="B334" i="4"/>
  <c r="Q334" i="4"/>
  <c r="V334" i="4" s="1"/>
  <c r="I334" i="4"/>
  <c r="J334" i="4"/>
  <c r="L334" i="4"/>
  <c r="E334" i="4"/>
  <c r="D334" i="4"/>
  <c r="R334" i="4" s="1"/>
  <c r="C334" i="4"/>
  <c r="F334" i="4"/>
  <c r="F469" i="4"/>
  <c r="I469" i="4"/>
  <c r="D469" i="4"/>
  <c r="R469" i="4" s="1"/>
  <c r="L469" i="4"/>
  <c r="G469" i="4"/>
  <c r="H469" i="4"/>
  <c r="C469" i="4"/>
  <c r="J469" i="4"/>
  <c r="E107" i="4"/>
  <c r="I107" i="4"/>
  <c r="D107" i="4"/>
  <c r="R107" i="4" s="1"/>
  <c r="C107" i="4"/>
  <c r="T107" i="4"/>
  <c r="Q107" i="4"/>
  <c r="S107" i="4" s="1"/>
  <c r="M107" i="4"/>
  <c r="J107" i="4"/>
  <c r="T126" i="4"/>
  <c r="H126" i="4"/>
  <c r="C126" i="4"/>
  <c r="M126" i="4"/>
  <c r="F126" i="4"/>
  <c r="K126" i="4"/>
  <c r="J126" i="4"/>
  <c r="D126" i="4"/>
  <c r="R126" i="4" s="1"/>
  <c r="G126" i="4"/>
  <c r="X276" i="3"/>
  <c r="Y276" i="3" s="1"/>
  <c r="P276" i="3"/>
  <c r="AC276" i="3"/>
  <c r="E333" i="4"/>
  <c r="T81" i="4"/>
  <c r="S162" i="4"/>
  <c r="V162" i="4"/>
  <c r="P453" i="3"/>
  <c r="P174" i="3"/>
  <c r="C270" i="4"/>
  <c r="Q270" i="4"/>
  <c r="H270" i="4"/>
  <c r="L270" i="4"/>
  <c r="B270" i="4"/>
  <c r="T270" i="4"/>
  <c r="K270" i="4"/>
  <c r="G486" i="4"/>
  <c r="M486" i="4"/>
  <c r="D486" i="4"/>
  <c r="R486" i="4" s="1"/>
  <c r="L486" i="4"/>
  <c r="B486" i="4"/>
  <c r="J486" i="4"/>
  <c r="E486" i="4"/>
  <c r="AC413" i="3"/>
  <c r="X413" i="3"/>
  <c r="Y413" i="3" s="1"/>
  <c r="X80" i="3"/>
  <c r="Y80" i="3" s="1"/>
  <c r="P80" i="3"/>
  <c r="E199" i="4"/>
  <c r="H199" i="4"/>
  <c r="M199" i="4"/>
  <c r="M276" i="4"/>
  <c r="H276" i="4"/>
  <c r="L276" i="4"/>
  <c r="T276" i="4"/>
  <c r="G276" i="4"/>
  <c r="F276" i="4"/>
  <c r="Q276" i="4"/>
  <c r="P364" i="3"/>
  <c r="X364" i="3"/>
  <c r="Y364" i="3" s="1"/>
  <c r="AC364" i="3"/>
  <c r="AC350" i="3"/>
  <c r="X350" i="3"/>
  <c r="Y350" i="3" s="1"/>
  <c r="F179" i="4"/>
  <c r="L179" i="4"/>
  <c r="K179" i="4"/>
  <c r="J179" i="4"/>
  <c r="G179" i="4"/>
  <c r="Q179" i="4"/>
  <c r="H179" i="4"/>
  <c r="E179" i="4"/>
  <c r="M179" i="4"/>
  <c r="AC406" i="3"/>
  <c r="P406" i="3"/>
  <c r="X406" i="3"/>
  <c r="Y406" i="3" s="1"/>
  <c r="F79" i="4"/>
  <c r="K79" i="4"/>
  <c r="I79" i="4"/>
  <c r="J79" i="4"/>
  <c r="H79" i="4"/>
  <c r="M79" i="4"/>
  <c r="C79" i="4"/>
  <c r="B79" i="4"/>
  <c r="T79" i="4"/>
  <c r="L79" i="4"/>
  <c r="Q79" i="4"/>
  <c r="S79" i="4" s="1"/>
  <c r="B298" i="4"/>
  <c r="C298" i="4"/>
  <c r="D298" i="4"/>
  <c r="R298" i="4" s="1"/>
  <c r="T298" i="4"/>
  <c r="Q298" i="4"/>
  <c r="K298" i="4"/>
  <c r="D434" i="4"/>
  <c r="R434" i="4" s="1"/>
  <c r="M434" i="4"/>
  <c r="H434" i="4"/>
  <c r="F434" i="4"/>
  <c r="I434" i="4"/>
  <c r="E434" i="4"/>
  <c r="J434" i="4"/>
  <c r="L434" i="4"/>
  <c r="G434" i="4"/>
  <c r="M98" i="4"/>
  <c r="L98" i="4"/>
  <c r="C98" i="4"/>
  <c r="T98" i="4"/>
  <c r="J98" i="4"/>
  <c r="F98" i="4"/>
  <c r="G98" i="4"/>
  <c r="D98" i="4"/>
  <c r="R98" i="4" s="1"/>
  <c r="Q98" i="4"/>
  <c r="S98" i="4" s="1"/>
  <c r="B98" i="4"/>
  <c r="H98" i="4"/>
  <c r="E98" i="4"/>
  <c r="I98" i="4"/>
  <c r="F142" i="4"/>
  <c r="D142" i="4"/>
  <c r="R142" i="4" s="1"/>
  <c r="M142" i="4"/>
  <c r="B142" i="4"/>
  <c r="K142" i="4"/>
  <c r="E142" i="4"/>
  <c r="I142" i="4"/>
  <c r="T105" i="4"/>
  <c r="L105" i="4"/>
  <c r="M105" i="4"/>
  <c r="J105" i="4"/>
  <c r="B105" i="4"/>
  <c r="C105" i="4"/>
  <c r="H105" i="4"/>
  <c r="K105" i="4"/>
  <c r="D105" i="4"/>
  <c r="R105" i="4" s="1"/>
  <c r="F105" i="4"/>
  <c r="G105" i="4"/>
  <c r="Q249" i="4"/>
  <c r="G249" i="4"/>
  <c r="F249" i="4"/>
  <c r="I249" i="4"/>
  <c r="C249" i="4"/>
  <c r="T249" i="4"/>
  <c r="E249" i="4"/>
  <c r="H249" i="4"/>
  <c r="AC269" i="3"/>
  <c r="X269" i="3"/>
  <c r="Y269" i="3" s="1"/>
  <c r="K333" i="4"/>
  <c r="C81" i="4"/>
  <c r="I335" i="4"/>
  <c r="G311" i="4"/>
  <c r="F212" i="4"/>
  <c r="S118" i="4"/>
  <c r="F103" i="4"/>
  <c r="E286" i="4"/>
  <c r="L286" i="4"/>
  <c r="T286" i="4"/>
  <c r="K286" i="4"/>
  <c r="I286" i="4"/>
  <c r="Q355" i="4"/>
  <c r="S355" i="4" s="1"/>
  <c r="H355" i="4"/>
  <c r="B355" i="4"/>
  <c r="M117" i="4"/>
  <c r="B117" i="4"/>
  <c r="L117" i="4"/>
  <c r="F117" i="4"/>
  <c r="J117" i="4"/>
  <c r="K117" i="4"/>
  <c r="D117" i="4"/>
  <c r="R117" i="4" s="1"/>
  <c r="F449" i="4"/>
  <c r="G449" i="4"/>
  <c r="H449" i="4"/>
  <c r="M449" i="4"/>
  <c r="I449" i="4"/>
  <c r="E449" i="4"/>
  <c r="Q137" i="4"/>
  <c r="G137" i="4"/>
  <c r="H137" i="4"/>
  <c r="L137" i="4"/>
  <c r="M137" i="4"/>
  <c r="E137" i="4"/>
  <c r="D137" i="4"/>
  <c r="R137" i="4" s="1"/>
  <c r="I137" i="4"/>
  <c r="F137" i="4"/>
  <c r="F310" i="4"/>
  <c r="M310" i="4"/>
  <c r="D310" i="4"/>
  <c r="R310" i="4" s="1"/>
  <c r="T310" i="4"/>
  <c r="K310" i="4"/>
  <c r="G310" i="4"/>
  <c r="B310" i="4"/>
  <c r="Q310" i="4"/>
  <c r="V310" i="4" s="1"/>
  <c r="F371" i="4"/>
  <c r="Q371" i="4"/>
  <c r="S371" i="4" s="1"/>
  <c r="I371" i="4"/>
  <c r="L371" i="4"/>
  <c r="J371" i="4"/>
  <c r="E371" i="4"/>
  <c r="M371" i="4"/>
  <c r="C371" i="4"/>
  <c r="D371" i="4"/>
  <c r="R371" i="4" s="1"/>
  <c r="F351" i="4"/>
  <c r="J351" i="4"/>
  <c r="E351" i="4"/>
  <c r="C351" i="4"/>
  <c r="Q351" i="4"/>
  <c r="S351" i="4" s="1"/>
  <c r="B351" i="4"/>
  <c r="I351" i="4"/>
  <c r="H351" i="4"/>
  <c r="L351" i="4"/>
  <c r="F477" i="4"/>
  <c r="G477" i="4"/>
  <c r="I477" i="4"/>
  <c r="X315" i="3"/>
  <c r="Y315" i="3" s="1"/>
  <c r="AC315" i="3"/>
  <c r="P315" i="3"/>
  <c r="C423" i="4"/>
  <c r="H423" i="4"/>
  <c r="K242" i="4"/>
  <c r="L242" i="4"/>
  <c r="B242" i="4"/>
  <c r="G242" i="4"/>
  <c r="M242" i="4"/>
  <c r="F242" i="4"/>
  <c r="B319" i="4"/>
  <c r="C319" i="4"/>
  <c r="H319" i="4"/>
  <c r="L319" i="4"/>
  <c r="J319" i="4"/>
  <c r="Q319" i="4"/>
  <c r="V319" i="4" s="1"/>
  <c r="G319" i="4"/>
  <c r="D319" i="4"/>
  <c r="R319" i="4" s="1"/>
  <c r="F135" i="4"/>
  <c r="H135" i="4"/>
  <c r="M135" i="4"/>
  <c r="C135" i="4"/>
  <c r="L135" i="4"/>
  <c r="E135" i="4"/>
  <c r="T135" i="4"/>
  <c r="Q135" i="4"/>
  <c r="I135" i="4"/>
  <c r="C209" i="4"/>
  <c r="I209" i="4"/>
  <c r="K209" i="4"/>
  <c r="G209" i="4"/>
  <c r="E209" i="4"/>
  <c r="Q335" i="4"/>
  <c r="V335" i="4" s="1"/>
  <c r="H103" i="4"/>
  <c r="T103" i="4"/>
  <c r="E212" i="4"/>
  <c r="L333" i="4"/>
  <c r="D355" i="4"/>
  <c r="R355" i="4" s="1"/>
  <c r="J103" i="4"/>
  <c r="F286" i="4"/>
  <c r="F272" i="4"/>
  <c r="K351" i="4"/>
  <c r="C486" i="4"/>
  <c r="W125" i="4"/>
  <c r="H54" i="4"/>
  <c r="L54" i="4"/>
  <c r="P408" i="3"/>
  <c r="X408" i="3"/>
  <c r="Y408" i="3" s="1"/>
  <c r="AC408" i="3"/>
  <c r="D102" i="4"/>
  <c r="R102" i="4" s="1"/>
  <c r="B102" i="4"/>
  <c r="L102" i="4"/>
  <c r="M102" i="4"/>
  <c r="Q102" i="4"/>
  <c r="G102" i="4"/>
  <c r="AC247" i="3"/>
  <c r="X247" i="3"/>
  <c r="Y247" i="3" s="1"/>
  <c r="B419" i="4"/>
  <c r="J419" i="4"/>
  <c r="I419" i="4"/>
  <c r="G419" i="4"/>
  <c r="F393" i="4"/>
  <c r="H393" i="4"/>
  <c r="L393" i="4"/>
  <c r="M393" i="4"/>
  <c r="K393" i="4"/>
  <c r="C393" i="4"/>
  <c r="B350" i="4"/>
  <c r="I350" i="4"/>
  <c r="H350" i="4"/>
  <c r="M350" i="4"/>
  <c r="E350" i="4"/>
  <c r="C350" i="4"/>
  <c r="D350" i="4"/>
  <c r="R350" i="4" s="1"/>
  <c r="AC356" i="3"/>
  <c r="X356" i="3"/>
  <c r="Y356" i="3" s="1"/>
  <c r="P356" i="3"/>
  <c r="P160" i="4"/>
  <c r="O160" i="4"/>
  <c r="B247" i="4"/>
  <c r="F247" i="4"/>
  <c r="G247" i="4"/>
  <c r="K247" i="4"/>
  <c r="I247" i="4"/>
  <c r="Q247" i="4"/>
  <c r="S247" i="4" s="1"/>
  <c r="T247" i="4"/>
  <c r="M247" i="4"/>
  <c r="D504" i="4"/>
  <c r="R504" i="4" s="1"/>
  <c r="L504" i="4"/>
  <c r="G504" i="4"/>
  <c r="M504" i="4"/>
  <c r="H504" i="4"/>
  <c r="F504" i="4"/>
  <c r="D327" i="4"/>
  <c r="R327" i="4" s="1"/>
  <c r="C327" i="4"/>
  <c r="AC462" i="3"/>
  <c r="P462" i="3"/>
  <c r="E311" i="4"/>
  <c r="AC424" i="3"/>
  <c r="P424" i="3"/>
  <c r="J100" i="4"/>
  <c r="H333" i="4"/>
  <c r="D311" i="4"/>
  <c r="R311" i="4" s="1"/>
  <c r="K272" i="4"/>
  <c r="AC453" i="3"/>
  <c r="D450" i="4"/>
  <c r="R450" i="4" s="1"/>
  <c r="X160" i="4"/>
  <c r="W160" i="4"/>
  <c r="X505" i="3"/>
  <c r="Y505" i="3" s="1"/>
  <c r="P505" i="3"/>
  <c r="AC505" i="3"/>
  <c r="P353" i="3"/>
  <c r="E96" i="4"/>
  <c r="C96" i="4"/>
  <c r="H96" i="4"/>
  <c r="I96" i="4"/>
  <c r="T96" i="4"/>
  <c r="D96" i="4"/>
  <c r="R96" i="4" s="1"/>
  <c r="J95" i="4"/>
  <c r="Q95" i="4"/>
  <c r="S95" i="4" s="1"/>
  <c r="G95" i="4"/>
  <c r="E95" i="4"/>
  <c r="I95" i="4"/>
  <c r="D95" i="4"/>
  <c r="R95" i="4" s="1"/>
  <c r="M95" i="4"/>
  <c r="B95" i="4"/>
  <c r="G218" i="4"/>
  <c r="F218" i="4"/>
  <c r="H218" i="4"/>
  <c r="L218" i="4"/>
  <c r="T218" i="4"/>
  <c r="I218" i="4"/>
  <c r="K218" i="4"/>
  <c r="E218" i="4"/>
  <c r="P49" i="3"/>
  <c r="AC49" i="3"/>
  <c r="X49" i="3"/>
  <c r="Y49" i="3" s="1"/>
  <c r="P483" i="3"/>
  <c r="AC483" i="3"/>
  <c r="M311" i="4"/>
  <c r="E103" i="4"/>
  <c r="I103" i="4"/>
  <c r="B103" i="4"/>
  <c r="K103" i="4"/>
  <c r="C103" i="4"/>
  <c r="M103" i="4"/>
  <c r="Q103" i="4"/>
  <c r="G103" i="4"/>
  <c r="D103" i="4"/>
  <c r="R103" i="4" s="1"/>
  <c r="K100" i="4"/>
  <c r="H311" i="4"/>
  <c r="P76" i="3"/>
  <c r="I296" i="4"/>
  <c r="L296" i="4"/>
  <c r="G291" i="4"/>
  <c r="Q291" i="4"/>
  <c r="S291" i="4" s="1"/>
  <c r="I291" i="4"/>
  <c r="H291" i="4"/>
  <c r="B291" i="4"/>
  <c r="L291" i="4"/>
  <c r="C291" i="4"/>
  <c r="X415" i="3"/>
  <c r="Y415" i="3" s="1"/>
  <c r="AC415" i="3"/>
  <c r="P415" i="3"/>
  <c r="O490" i="4"/>
  <c r="F200" i="4"/>
  <c r="X59" i="4"/>
  <c r="U125" i="4"/>
  <c r="L413" i="4"/>
  <c r="E413" i="4"/>
  <c r="C413" i="4"/>
  <c r="O448" i="4"/>
  <c r="X500" i="4"/>
  <c r="F58" i="4"/>
  <c r="M58" i="4"/>
  <c r="W435" i="4"/>
  <c r="X67" i="4"/>
  <c r="O518" i="4"/>
  <c r="P370" i="3"/>
  <c r="M489" i="4"/>
  <c r="B230" i="4"/>
  <c r="X109" i="4"/>
  <c r="P274" i="3"/>
  <c r="G230" i="4"/>
  <c r="U160" i="4"/>
  <c r="M166" i="4"/>
  <c r="D166" i="4"/>
  <c r="R166" i="4" s="1"/>
  <c r="P246" i="4"/>
  <c r="O151" i="4"/>
  <c r="P279" i="3"/>
  <c r="X176" i="3"/>
  <c r="Y176" i="3" s="1"/>
  <c r="P155" i="3"/>
  <c r="F80" i="4"/>
  <c r="F60" i="4"/>
  <c r="L60" i="4"/>
  <c r="J60" i="4"/>
  <c r="K60" i="4"/>
  <c r="M60" i="4"/>
  <c r="G60" i="4"/>
  <c r="Q60" i="4"/>
  <c r="B60" i="4"/>
  <c r="T510" i="4"/>
  <c r="J282" i="4"/>
  <c r="L241" i="4"/>
  <c r="F408" i="4"/>
  <c r="B352" i="4"/>
  <c r="T296" i="4"/>
  <c r="T136" i="4"/>
  <c r="D395" i="4"/>
  <c r="R395" i="4" s="1"/>
  <c r="H60" i="4"/>
  <c r="AC138" i="3"/>
  <c r="X138" i="3"/>
  <c r="Y138" i="3" s="1"/>
  <c r="P138" i="3"/>
  <c r="P238" i="3"/>
  <c r="AC238" i="3"/>
  <c r="X238" i="3"/>
  <c r="Y238" i="3" s="1"/>
  <c r="Q182" i="4"/>
  <c r="S182" i="4" s="1"/>
  <c r="B182" i="4"/>
  <c r="T182" i="4"/>
  <c r="D182" i="4"/>
  <c r="R182" i="4" s="1"/>
  <c r="L182" i="4"/>
  <c r="J182" i="4"/>
  <c r="M182" i="4"/>
  <c r="B89" i="4"/>
  <c r="G89" i="4"/>
  <c r="M483" i="4"/>
  <c r="L483" i="4"/>
  <c r="J483" i="4"/>
  <c r="E483" i="4"/>
  <c r="C483" i="4"/>
  <c r="H483" i="4"/>
  <c r="I483" i="4"/>
  <c r="G165" i="4"/>
  <c r="D165" i="4"/>
  <c r="R165" i="4" s="1"/>
  <c r="Q165" i="4"/>
  <c r="L165" i="4"/>
  <c r="K165" i="4"/>
  <c r="J165" i="4"/>
  <c r="M317" i="4"/>
  <c r="D317" i="4"/>
  <c r="R317" i="4" s="1"/>
  <c r="H327" i="4"/>
  <c r="L327" i="4"/>
  <c r="K327" i="4"/>
  <c r="E327" i="4"/>
  <c r="F327" i="4"/>
  <c r="B327" i="4"/>
  <c r="X167" i="3"/>
  <c r="Y167" i="3" s="1"/>
  <c r="P167" i="3"/>
  <c r="D360" i="4"/>
  <c r="R360" i="4" s="1"/>
  <c r="G360" i="4"/>
  <c r="B241" i="4"/>
  <c r="F241" i="4"/>
  <c r="D241" i="4"/>
  <c r="R241" i="4" s="1"/>
  <c r="T241" i="4"/>
  <c r="F369" i="4"/>
  <c r="Q369" i="4"/>
  <c r="V369" i="4" s="1"/>
  <c r="H369" i="4"/>
  <c r="L369" i="4"/>
  <c r="X443" i="3"/>
  <c r="Y443" i="3" s="1"/>
  <c r="AC443" i="3"/>
  <c r="K30" i="3"/>
  <c r="B296" i="4"/>
  <c r="J241" i="4"/>
  <c r="H296" i="4"/>
  <c r="T282" i="4"/>
  <c r="F360" i="4"/>
  <c r="J136" i="4"/>
  <c r="J327" i="4"/>
  <c r="W246" i="4"/>
  <c r="C129" i="4"/>
  <c r="T129" i="4"/>
  <c r="J129" i="4"/>
  <c r="H129" i="4"/>
  <c r="F129" i="4"/>
  <c r="M129" i="4"/>
  <c r="H427" i="4"/>
  <c r="E427" i="4"/>
  <c r="F427" i="4"/>
  <c r="L427" i="4"/>
  <c r="J427" i="4"/>
  <c r="C427" i="4"/>
  <c r="F283" i="4"/>
  <c r="G283" i="4"/>
  <c r="Q283" i="4"/>
  <c r="V283" i="4" s="1"/>
  <c r="R30" i="3"/>
  <c r="D461" i="4"/>
  <c r="R461" i="4" s="1"/>
  <c r="E282" i="4"/>
  <c r="M357" i="4"/>
  <c r="Q408" i="4"/>
  <c r="S408" i="4" s="1"/>
  <c r="M360" i="4"/>
  <c r="L199" i="4"/>
  <c r="M327" i="4"/>
  <c r="P518" i="4"/>
  <c r="N518" i="4"/>
  <c r="X102" i="3"/>
  <c r="Y102" i="3" s="1"/>
  <c r="AC102" i="3"/>
  <c r="P102" i="3"/>
  <c r="AC404" i="3"/>
  <c r="P404" i="3"/>
  <c r="H475" i="4"/>
  <c r="G475" i="4"/>
  <c r="L475" i="4"/>
  <c r="J475" i="4"/>
  <c r="M475" i="4"/>
  <c r="F290" i="4"/>
  <c r="Q290" i="4"/>
  <c r="S290" i="4" s="1"/>
  <c r="AC321" i="3"/>
  <c r="X321" i="3"/>
  <c r="Y321" i="3" s="1"/>
  <c r="P321" i="3"/>
  <c r="X45" i="3"/>
  <c r="Y45" i="3" s="1"/>
  <c r="AC52" i="3"/>
  <c r="P52" i="3"/>
  <c r="X52" i="3"/>
  <c r="Y52" i="3" s="1"/>
  <c r="P254" i="3"/>
  <c r="AC254" i="3"/>
  <c r="X254" i="3"/>
  <c r="Y254" i="3" s="1"/>
  <c r="F101" i="4"/>
  <c r="M101" i="4"/>
  <c r="K101" i="4"/>
  <c r="H101" i="4"/>
  <c r="X412" i="3"/>
  <c r="Y412" i="3" s="1"/>
  <c r="AC412" i="3"/>
  <c r="P412" i="3"/>
  <c r="D358" i="4"/>
  <c r="R358" i="4" s="1"/>
  <c r="M358" i="4"/>
  <c r="F358" i="4"/>
  <c r="B358" i="4"/>
  <c r="M296" i="4"/>
  <c r="F296" i="4"/>
  <c r="D296" i="4"/>
  <c r="R296" i="4" s="1"/>
  <c r="F282" i="4"/>
  <c r="D282" i="4"/>
  <c r="R282" i="4" s="1"/>
  <c r="M282" i="4"/>
  <c r="Q282" i="4"/>
  <c r="S282" i="4" s="1"/>
  <c r="Q398" i="4"/>
  <c r="B398" i="4"/>
  <c r="D398" i="4"/>
  <c r="R398" i="4" s="1"/>
  <c r="H398" i="4"/>
  <c r="L398" i="4"/>
  <c r="C398" i="4"/>
  <c r="F398" i="4"/>
  <c r="T398" i="4"/>
  <c r="M398" i="4"/>
  <c r="K398" i="4"/>
  <c r="X460" i="3"/>
  <c r="Y460" i="3" s="1"/>
  <c r="P460" i="3"/>
  <c r="AC460" i="3"/>
  <c r="F255" i="4"/>
  <c r="Q255" i="4"/>
  <c r="V255" i="4" s="1"/>
  <c r="B255" i="4"/>
  <c r="L136" i="4"/>
  <c r="Q136" i="4"/>
  <c r="S136" i="4" s="1"/>
  <c r="C136" i="4"/>
  <c r="K136" i="4"/>
  <c r="M136" i="4"/>
  <c r="D136" i="4"/>
  <c r="R136" i="4" s="1"/>
  <c r="M309" i="4"/>
  <c r="G309" i="4"/>
  <c r="Q309" i="4"/>
  <c r="V309" i="4" s="1"/>
  <c r="D309" i="4"/>
  <c r="R309" i="4" s="1"/>
  <c r="B309" i="4"/>
  <c r="G406" i="4"/>
  <c r="J406" i="4"/>
  <c r="E406" i="4"/>
  <c r="F406" i="4"/>
  <c r="C406" i="4"/>
  <c r="L406" i="4"/>
  <c r="H406" i="4"/>
  <c r="D406" i="4"/>
  <c r="R406" i="4" s="1"/>
  <c r="O30" i="3"/>
  <c r="C282" i="4"/>
  <c r="E360" i="4"/>
  <c r="F136" i="4"/>
  <c r="M461" i="4"/>
  <c r="I461" i="4"/>
  <c r="P490" i="3"/>
  <c r="AC490" i="3"/>
  <c r="X490" i="3"/>
  <c r="Y490" i="3" s="1"/>
  <c r="X325" i="3"/>
  <c r="Y325" i="3" s="1"/>
  <c r="P325" i="3"/>
  <c r="P487" i="3"/>
  <c r="J199" i="4"/>
  <c r="K199" i="4"/>
  <c r="G199" i="4"/>
  <c r="K395" i="4"/>
  <c r="J395" i="4"/>
  <c r="C395" i="4"/>
  <c r="M395" i="4"/>
  <c r="F395" i="4"/>
  <c r="T395" i="4"/>
  <c r="K157" i="4"/>
  <c r="F157" i="4"/>
  <c r="L157" i="4"/>
  <c r="M157" i="4"/>
  <c r="B157" i="4"/>
  <c r="H510" i="4"/>
  <c r="D510" i="4"/>
  <c r="R510" i="4" s="1"/>
  <c r="B510" i="4"/>
  <c r="F510" i="4"/>
  <c r="F352" i="4"/>
  <c r="D352" i="4"/>
  <c r="R352" i="4" s="1"/>
  <c r="M352" i="4"/>
  <c r="X383" i="3"/>
  <c r="Y383" i="3" s="1"/>
  <c r="AC383" i="3"/>
  <c r="F357" i="4"/>
  <c r="I357" i="4"/>
  <c r="L357" i="4"/>
  <c r="T357" i="4"/>
  <c r="K357" i="4"/>
  <c r="Q357" i="4"/>
  <c r="V357" i="4" s="1"/>
  <c r="F345" i="4"/>
  <c r="B345" i="4"/>
  <c r="Q345" i="4"/>
  <c r="V345" i="4" s="1"/>
  <c r="I345" i="4"/>
  <c r="C345" i="4"/>
  <c r="Q74" i="4"/>
  <c r="L74" i="4"/>
  <c r="J74" i="4"/>
  <c r="F74" i="4"/>
  <c r="D74" i="4"/>
  <c r="R74" i="4" s="1"/>
  <c r="G74" i="4"/>
  <c r="B74" i="4"/>
  <c r="K74" i="4"/>
  <c r="H74" i="4"/>
  <c r="F87" i="4"/>
  <c r="K87" i="4"/>
  <c r="H87" i="4"/>
  <c r="M87" i="4"/>
  <c r="I398" i="4"/>
  <c r="K309" i="4"/>
  <c r="E317" i="4"/>
  <c r="I136" i="4"/>
  <c r="I87" i="4"/>
  <c r="E255" i="4"/>
  <c r="C408" i="4"/>
  <c r="L352" i="4"/>
  <c r="D283" i="4"/>
  <c r="R283" i="4" s="1"/>
  <c r="I282" i="4"/>
  <c r="J360" i="4"/>
  <c r="X246" i="4"/>
  <c r="W227" i="4"/>
  <c r="C357" i="4"/>
  <c r="H395" i="4"/>
  <c r="X345" i="3"/>
  <c r="Y345" i="3" s="1"/>
  <c r="G182" i="4"/>
  <c r="F165" i="4"/>
  <c r="X293" i="3"/>
  <c r="Y293" i="3" s="1"/>
  <c r="AC293" i="3"/>
  <c r="X57" i="3"/>
  <c r="Y57" i="3" s="1"/>
  <c r="P57" i="3"/>
  <c r="I406" i="4"/>
  <c r="X267" i="3"/>
  <c r="Y267" i="3" s="1"/>
  <c r="AC267" i="3"/>
  <c r="I213" i="4"/>
  <c r="T213" i="4"/>
  <c r="J213" i="4"/>
  <c r="C213" i="4"/>
  <c r="B213" i="4"/>
  <c r="F213" i="4"/>
  <c r="AC380" i="3"/>
  <c r="X380" i="3"/>
  <c r="Y380" i="3" s="1"/>
  <c r="P380" i="3"/>
  <c r="V219" i="4"/>
  <c r="S219" i="4"/>
  <c r="P142" i="3"/>
  <c r="X142" i="3"/>
  <c r="Y142" i="3" s="1"/>
  <c r="X136" i="3"/>
  <c r="Y136" i="3" s="1"/>
  <c r="AC136" i="3"/>
  <c r="P136" i="3"/>
  <c r="X371" i="3"/>
  <c r="Y371" i="3" s="1"/>
  <c r="AC371" i="3"/>
  <c r="P371" i="3"/>
  <c r="I440" i="4"/>
  <c r="F440" i="4"/>
  <c r="M440" i="4"/>
  <c r="L440" i="4"/>
  <c r="J440" i="4"/>
  <c r="E440" i="4"/>
  <c r="C440" i="4"/>
  <c r="H440" i="4"/>
  <c r="AC342" i="3"/>
  <c r="X342" i="3"/>
  <c r="Y342" i="3" s="1"/>
  <c r="P342" i="3"/>
  <c r="T309" i="4"/>
  <c r="T60" i="4"/>
  <c r="D157" i="4"/>
  <c r="R157" i="4" s="1"/>
  <c r="K317" i="4"/>
  <c r="E136" i="4"/>
  <c r="E87" i="4"/>
  <c r="D345" i="4"/>
  <c r="R345" i="4" s="1"/>
  <c r="E408" i="4"/>
  <c r="M345" i="4"/>
  <c r="H352" i="4"/>
  <c r="K283" i="4"/>
  <c r="D199" i="4"/>
  <c r="R199" i="4" s="1"/>
  <c r="K360" i="4"/>
  <c r="G255" i="4"/>
  <c r="Q87" i="4"/>
  <c r="V87" i="4" s="1"/>
  <c r="T87" i="4"/>
  <c r="E357" i="4"/>
  <c r="G327" i="4"/>
  <c r="W500" i="4"/>
  <c r="M283" i="4"/>
  <c r="W301" i="4"/>
  <c r="X301" i="4"/>
  <c r="M392" i="4"/>
  <c r="B392" i="4"/>
  <c r="E454" i="4"/>
  <c r="H454" i="4"/>
  <c r="B454" i="4"/>
  <c r="M406" i="4"/>
  <c r="F220" i="4"/>
  <c r="I220" i="4"/>
  <c r="D220" i="4"/>
  <c r="R220" i="4" s="1"/>
  <c r="X59" i="3"/>
  <c r="Y59" i="3" s="1"/>
  <c r="AC59" i="3"/>
  <c r="P59" i="3"/>
  <c r="X225" i="3"/>
  <c r="Y225" i="3" s="1"/>
  <c r="AC225" i="3"/>
  <c r="AC268" i="3"/>
  <c r="P268" i="3"/>
  <c r="W518" i="4"/>
  <c r="L309" i="4"/>
  <c r="G357" i="4"/>
  <c r="C60" i="4"/>
  <c r="J296" i="4"/>
  <c r="D369" i="4"/>
  <c r="R369" i="4" s="1"/>
  <c r="T317" i="4"/>
  <c r="I157" i="4"/>
  <c r="H408" i="4"/>
  <c r="C255" i="4"/>
  <c r="G136" i="4"/>
  <c r="T283" i="4"/>
  <c r="T360" i="4"/>
  <c r="L87" i="4"/>
  <c r="C87" i="4"/>
  <c r="C369" i="4"/>
  <c r="J357" i="4"/>
  <c r="E345" i="4"/>
  <c r="I395" i="4"/>
  <c r="T327" i="4"/>
  <c r="M510" i="4"/>
  <c r="E241" i="4"/>
  <c r="L454" i="4"/>
  <c r="M454" i="4"/>
  <c r="X257" i="3"/>
  <c r="Y257" i="3" s="1"/>
  <c r="AC257" i="3"/>
  <c r="P257" i="3"/>
  <c r="F385" i="4"/>
  <c r="H385" i="4"/>
  <c r="L385" i="4"/>
  <c r="K385" i="4"/>
  <c r="J385" i="4"/>
  <c r="E385" i="4"/>
  <c r="X439" i="3"/>
  <c r="Y439" i="3" s="1"/>
  <c r="P439" i="3"/>
  <c r="D423" i="4"/>
  <c r="R423" i="4" s="1"/>
  <c r="M423" i="4"/>
  <c r="B423" i="4"/>
  <c r="E423" i="4"/>
  <c r="AC115" i="3"/>
  <c r="P115" i="3"/>
  <c r="I197" i="4"/>
  <c r="D197" i="4"/>
  <c r="R197" i="4" s="1"/>
  <c r="J197" i="4"/>
  <c r="B197" i="4"/>
  <c r="F197" i="4"/>
  <c r="G197" i="4"/>
  <c r="M197" i="4"/>
  <c r="K197" i="4"/>
  <c r="Q197" i="4"/>
  <c r="V197" i="4" s="1"/>
  <c r="M288" i="4"/>
  <c r="C288" i="4"/>
  <c r="E288" i="4"/>
  <c r="D288" i="4"/>
  <c r="R288" i="4" s="1"/>
  <c r="L81" i="4"/>
  <c r="K81" i="4"/>
  <c r="M81" i="4"/>
  <c r="D81" i="4"/>
  <c r="R81" i="4" s="1"/>
  <c r="G81" i="4"/>
  <c r="B81" i="4"/>
  <c r="J81" i="4"/>
  <c r="P128" i="3"/>
  <c r="AC128" i="3"/>
  <c r="X128" i="3"/>
  <c r="Y128" i="3" s="1"/>
  <c r="G212" i="4"/>
  <c r="Q212" i="4"/>
  <c r="T212" i="4"/>
  <c r="I212" i="4"/>
  <c r="J212" i="4"/>
  <c r="D212" i="4"/>
  <c r="R212" i="4" s="1"/>
  <c r="M212" i="4"/>
  <c r="X219" i="4"/>
  <c r="W219" i="4"/>
  <c r="AC288" i="3"/>
  <c r="P288" i="3"/>
  <c r="K427" i="4"/>
  <c r="X518" i="4"/>
  <c r="H309" i="4"/>
  <c r="L317" i="4"/>
  <c r="E296" i="4"/>
  <c r="E157" i="4"/>
  <c r="J408" i="4"/>
  <c r="G157" i="4"/>
  <c r="I352" i="4"/>
  <c r="L283" i="4"/>
  <c r="D255" i="4"/>
  <c r="R255" i="4" s="1"/>
  <c r="L360" i="4"/>
  <c r="Q157" i="4"/>
  <c r="S157" i="4" s="1"/>
  <c r="Q129" i="4"/>
  <c r="V129" i="4" s="1"/>
  <c r="E369" i="4"/>
  <c r="H357" i="4"/>
  <c r="J345" i="4"/>
  <c r="Q395" i="4"/>
  <c r="V395" i="4" s="1"/>
  <c r="I327" i="4"/>
  <c r="P383" i="3"/>
  <c r="AC45" i="3"/>
  <c r="C510" i="4"/>
  <c r="I241" i="4"/>
  <c r="AC281" i="3"/>
  <c r="P42" i="3"/>
  <c r="AC42" i="3"/>
  <c r="X42" i="3"/>
  <c r="Y42" i="3" s="1"/>
  <c r="L436" i="4"/>
  <c r="J436" i="4"/>
  <c r="H436" i="4"/>
  <c r="M436" i="4"/>
  <c r="M83" i="4"/>
  <c r="L83" i="4"/>
  <c r="B83" i="4"/>
  <c r="Q83" i="4"/>
  <c r="D83" i="4"/>
  <c r="R83" i="4" s="1"/>
  <c r="P320" i="3"/>
  <c r="X320" i="3"/>
  <c r="Y320" i="3" s="1"/>
  <c r="AC320" i="3"/>
  <c r="AC197" i="3"/>
  <c r="X197" i="3"/>
  <c r="Y197" i="3" s="1"/>
  <c r="P197" i="3"/>
  <c r="M295" i="4"/>
  <c r="G295" i="4"/>
  <c r="Q295" i="4"/>
  <c r="D295" i="4"/>
  <c r="R295" i="4" s="1"/>
  <c r="B406" i="4"/>
  <c r="P471" i="4"/>
  <c r="T427" i="4"/>
  <c r="K406" i="4"/>
  <c r="D129" i="4"/>
  <c r="R129" i="4" s="1"/>
  <c r="H317" i="4"/>
  <c r="I129" i="4"/>
  <c r="K241" i="4"/>
  <c r="Q352" i="4"/>
  <c r="V352" i="4" s="1"/>
  <c r="H283" i="4"/>
  <c r="K255" i="4"/>
  <c r="H360" i="4"/>
  <c r="Q296" i="4"/>
  <c r="L129" i="4"/>
  <c r="T157" i="4"/>
  <c r="B87" i="4"/>
  <c r="J369" i="4"/>
  <c r="K345" i="4"/>
  <c r="Q327" i="4"/>
  <c r="N467" i="4"/>
  <c r="N491" i="4"/>
  <c r="M427" i="4"/>
  <c r="E510" i="4"/>
  <c r="E309" i="4"/>
  <c r="M255" i="4"/>
  <c r="H182" i="4"/>
  <c r="D427" i="4"/>
  <c r="R427" i="4" s="1"/>
  <c r="I427" i="4"/>
  <c r="P225" i="3"/>
  <c r="X182" i="3"/>
  <c r="Y182" i="3" s="1"/>
  <c r="P68" i="3"/>
  <c r="X68" i="3"/>
  <c r="Y68" i="3" s="1"/>
  <c r="AC68" i="3"/>
  <c r="F342" i="4"/>
  <c r="B342" i="4"/>
  <c r="M156" i="4"/>
  <c r="F156" i="4"/>
  <c r="I156" i="4"/>
  <c r="B156" i="4"/>
  <c r="D156" i="4"/>
  <c r="R156" i="4" s="1"/>
  <c r="E156" i="4"/>
  <c r="X280" i="3"/>
  <c r="Y280" i="3" s="1"/>
  <c r="P280" i="3"/>
  <c r="X454" i="3"/>
  <c r="Y454" i="3" s="1"/>
  <c r="AC454" i="3"/>
  <c r="AC167" i="3"/>
  <c r="O499" i="4"/>
  <c r="Q427" i="4"/>
  <c r="S427" i="4" s="1"/>
  <c r="T406" i="4"/>
  <c r="I309" i="4"/>
  <c r="E129" i="4"/>
  <c r="C296" i="4"/>
  <c r="L408" i="4"/>
  <c r="G296" i="4"/>
  <c r="T255" i="4"/>
  <c r="I60" i="4"/>
  <c r="M408" i="4"/>
  <c r="C157" i="4"/>
  <c r="K369" i="4"/>
  <c r="T345" i="4"/>
  <c r="W67" i="4"/>
  <c r="X281" i="3"/>
  <c r="Y281" i="3" s="1"/>
  <c r="G398" i="4"/>
  <c r="J510" i="4"/>
  <c r="J309" i="4"/>
  <c r="J83" i="4"/>
  <c r="K83" i="4"/>
  <c r="P443" i="3"/>
  <c r="G144" i="4"/>
  <c r="Q144" i="4"/>
  <c r="H144" i="4"/>
  <c r="D144" i="4"/>
  <c r="R144" i="4" s="1"/>
  <c r="X189" i="3"/>
  <c r="Y189" i="3" s="1"/>
  <c r="AC189" i="3"/>
  <c r="X217" i="3"/>
  <c r="Y217" i="3" s="1"/>
  <c r="AC217" i="3"/>
  <c r="X327" i="3"/>
  <c r="Y327" i="3" s="1"/>
  <c r="AC327" i="3"/>
  <c r="K510" i="4"/>
  <c r="Q406" i="4"/>
  <c r="S406" i="4" s="1"/>
  <c r="G345" i="4"/>
  <c r="I317" i="4"/>
  <c r="I408" i="4"/>
  <c r="B283" i="4"/>
  <c r="G87" i="4"/>
  <c r="I283" i="4"/>
  <c r="L255" i="4"/>
  <c r="I360" i="4"/>
  <c r="E60" i="4"/>
  <c r="T369" i="4"/>
  <c r="L345" i="4"/>
  <c r="I510" i="4"/>
  <c r="J398" i="4"/>
  <c r="E398" i="4"/>
  <c r="G427" i="4"/>
  <c r="X187" i="3"/>
  <c r="Y187" i="3" s="1"/>
  <c r="P187" i="3"/>
  <c r="C324" i="4"/>
  <c r="F324" i="4"/>
  <c r="B324" i="4"/>
  <c r="J324" i="4"/>
  <c r="C309" i="4"/>
  <c r="X115" i="3"/>
  <c r="Y115" i="3" s="1"/>
  <c r="Q307" i="4"/>
  <c r="J307" i="4"/>
  <c r="J283" i="4"/>
  <c r="M241" i="4"/>
  <c r="M369" i="4"/>
  <c r="G408" i="4"/>
  <c r="B369" i="4"/>
  <c r="G317" i="4"/>
  <c r="B282" i="4"/>
  <c r="K296" i="4"/>
  <c r="G282" i="4"/>
  <c r="N269" i="4"/>
  <c r="H255" i="4"/>
  <c r="N232" i="4"/>
  <c r="Q360" i="4"/>
  <c r="V360" i="4" s="1"/>
  <c r="Q241" i="4"/>
  <c r="V241" i="4" s="1"/>
  <c r="G352" i="4"/>
  <c r="N113" i="4"/>
  <c r="J317" i="4"/>
  <c r="I369" i="4"/>
  <c r="H345" i="4"/>
  <c r="B395" i="4"/>
  <c r="G510" i="4"/>
  <c r="B317" i="4"/>
  <c r="F309" i="4"/>
  <c r="D60" i="4"/>
  <c r="R60" i="4" s="1"/>
  <c r="M74" i="4"/>
  <c r="P461" i="3"/>
  <c r="X461" i="3"/>
  <c r="Y461" i="3" s="1"/>
  <c r="F396" i="4"/>
  <c r="B396" i="4"/>
  <c r="F356" i="4"/>
  <c r="D356" i="4"/>
  <c r="R356" i="4" s="1"/>
  <c r="B356" i="4"/>
  <c r="X502" i="3"/>
  <c r="Y502" i="3" s="1"/>
  <c r="AC502" i="3"/>
  <c r="X340" i="3"/>
  <c r="Y340" i="3" s="1"/>
  <c r="P340" i="3"/>
  <c r="W362" i="4"/>
  <c r="X162" i="4"/>
  <c r="H341" i="4"/>
  <c r="AC457" i="3"/>
  <c r="H189" i="4"/>
  <c r="B96" i="4"/>
  <c r="C274" i="4"/>
  <c r="W110" i="4"/>
  <c r="L55" i="4"/>
  <c r="B88" i="4"/>
  <c r="X174" i="3"/>
  <c r="Y174" i="3" s="1"/>
  <c r="P457" i="3"/>
  <c r="X468" i="3"/>
  <c r="Y468" i="3" s="1"/>
  <c r="D54" i="4"/>
  <c r="R54" i="4" s="1"/>
  <c r="M54" i="4"/>
  <c r="E419" i="4"/>
  <c r="F303" i="4"/>
  <c r="D303" i="4"/>
  <c r="R303" i="4" s="1"/>
  <c r="I405" i="4"/>
  <c r="J405" i="4"/>
  <c r="AC114" i="3"/>
  <c r="I438" i="4"/>
  <c r="D485" i="4"/>
  <c r="R485" i="4" s="1"/>
  <c r="AC329" i="3"/>
  <c r="X426" i="4"/>
  <c r="M405" i="4"/>
  <c r="G226" i="4"/>
  <c r="X467" i="3"/>
  <c r="Y467" i="3" s="1"/>
  <c r="H477" i="4"/>
  <c r="F421" i="4"/>
  <c r="G421" i="4"/>
  <c r="M421" i="4"/>
  <c r="I421" i="4"/>
  <c r="C341" i="4"/>
  <c r="AC94" i="3"/>
  <c r="AC111" i="3"/>
  <c r="J96" i="4"/>
  <c r="C405" i="4"/>
  <c r="F419" i="4"/>
  <c r="O472" i="4"/>
  <c r="X218" i="3"/>
  <c r="Y218" i="3" s="1"/>
  <c r="X269" i="4"/>
  <c r="E341" i="4"/>
  <c r="AC123" i="3"/>
  <c r="G189" i="4"/>
  <c r="G96" i="4"/>
  <c r="M485" i="4"/>
  <c r="P377" i="3"/>
  <c r="P328" i="3"/>
  <c r="F256" i="4"/>
  <c r="U243" i="4"/>
  <c r="J341" i="4"/>
  <c r="B189" i="4"/>
  <c r="K189" i="4"/>
  <c r="Q96" i="4"/>
  <c r="B55" i="4"/>
  <c r="P86" i="3"/>
  <c r="F350" i="4"/>
  <c r="T341" i="4"/>
  <c r="M323" i="4"/>
  <c r="J55" i="4"/>
  <c r="C323" i="4"/>
  <c r="AC328" i="3"/>
  <c r="E405" i="4"/>
  <c r="P81" i="3"/>
  <c r="L341" i="4"/>
  <c r="D189" i="4"/>
  <c r="R189" i="4" s="1"/>
  <c r="P82" i="4"/>
  <c r="T189" i="4"/>
  <c r="P354" i="3"/>
  <c r="P176" i="3"/>
  <c r="G323" i="4"/>
  <c r="C267" i="4"/>
  <c r="P218" i="3"/>
  <c r="Q468" i="4"/>
  <c r="V468" i="4" s="1"/>
  <c r="C498" i="4"/>
  <c r="Q420" i="4"/>
  <c r="S420" i="4" s="1"/>
  <c r="N472" i="4"/>
  <c r="Q498" i="4"/>
  <c r="V498" i="4" s="1"/>
  <c r="C511" i="4"/>
  <c r="I495" i="4"/>
  <c r="H422" i="4"/>
  <c r="B248" i="4"/>
  <c r="I66" i="4"/>
  <c r="H248" i="4"/>
  <c r="M420" i="4"/>
  <c r="B272" i="4"/>
  <c r="M272" i="4"/>
  <c r="E272" i="4"/>
  <c r="G389" i="4"/>
  <c r="B389" i="4"/>
  <c r="M389" i="4"/>
  <c r="F484" i="4"/>
  <c r="E484" i="4"/>
  <c r="H484" i="4"/>
  <c r="M484" i="4"/>
  <c r="I484" i="4"/>
  <c r="G484" i="4"/>
  <c r="X46" i="3"/>
  <c r="Y46" i="3" s="1"/>
  <c r="P116" i="3"/>
  <c r="X116" i="3"/>
  <c r="Y116" i="3" s="1"/>
  <c r="G422" i="4"/>
  <c r="D66" i="4"/>
  <c r="R66" i="4" s="1"/>
  <c r="C293" i="4"/>
  <c r="F293" i="4"/>
  <c r="S113" i="4"/>
  <c r="J272" i="4"/>
  <c r="F318" i="4"/>
  <c r="M318" i="4"/>
  <c r="D318" i="4"/>
  <c r="R318" i="4" s="1"/>
  <c r="F447" i="4"/>
  <c r="G447" i="4"/>
  <c r="I447" i="4"/>
  <c r="M447" i="4"/>
  <c r="L447" i="4"/>
  <c r="E447" i="4"/>
  <c r="B447" i="4"/>
  <c r="P54" i="3"/>
  <c r="X54" i="3"/>
  <c r="Y54" i="3" s="1"/>
  <c r="AC54" i="3"/>
  <c r="T192" i="4"/>
  <c r="D192" i="4"/>
  <c r="R192" i="4" s="1"/>
  <c r="F192" i="4"/>
  <c r="K192" i="4"/>
  <c r="J192" i="4"/>
  <c r="I275" i="4"/>
  <c r="F275" i="4"/>
  <c r="D275" i="4"/>
  <c r="R275" i="4" s="1"/>
  <c r="P501" i="3"/>
  <c r="AC501" i="3"/>
  <c r="X501" i="3"/>
  <c r="Y501" i="3" s="1"/>
  <c r="P495" i="3"/>
  <c r="X495" i="3"/>
  <c r="Y495" i="3" s="1"/>
  <c r="K293" i="4"/>
  <c r="X306" i="3"/>
  <c r="Y306" i="3" s="1"/>
  <c r="AC306" i="3"/>
  <c r="F304" i="4"/>
  <c r="Q304" i="4"/>
  <c r="S304" i="4" s="1"/>
  <c r="M304" i="4"/>
  <c r="P386" i="3"/>
  <c r="AC386" i="3"/>
  <c r="X386" i="3"/>
  <c r="Y386" i="3" s="1"/>
  <c r="X100" i="3"/>
  <c r="Y100" i="3" s="1"/>
  <c r="P100" i="3"/>
  <c r="AC100" i="3"/>
  <c r="X183" i="3"/>
  <c r="Y183" i="3" s="1"/>
  <c r="AC183" i="3"/>
  <c r="AC260" i="3"/>
  <c r="X260" i="3"/>
  <c r="Y260" i="3" s="1"/>
  <c r="X469" i="3"/>
  <c r="Y469" i="3" s="1"/>
  <c r="AC469" i="3"/>
  <c r="K511" i="4"/>
  <c r="T495" i="4"/>
  <c r="P127" i="3"/>
  <c r="AC127" i="3"/>
  <c r="X127" i="3"/>
  <c r="Y127" i="3" s="1"/>
  <c r="Q495" i="4"/>
  <c r="V495" i="4" s="1"/>
  <c r="L422" i="4"/>
  <c r="X445" i="3"/>
  <c r="Y445" i="3" s="1"/>
  <c r="P445" i="3"/>
  <c r="AC445" i="3"/>
  <c r="AC297" i="3"/>
  <c r="X297" i="3"/>
  <c r="Y297" i="3" s="1"/>
  <c r="AC480" i="3"/>
  <c r="P480" i="3"/>
  <c r="G495" i="4"/>
  <c r="B293" i="4"/>
  <c r="L498" i="4"/>
  <c r="D468" i="4"/>
  <c r="R468" i="4" s="1"/>
  <c r="B420" i="4"/>
  <c r="J498" i="4"/>
  <c r="U520" i="4"/>
  <c r="B495" i="4"/>
  <c r="K422" i="4"/>
  <c r="L293" i="4"/>
  <c r="Q66" i="4"/>
  <c r="V66" i="4" s="1"/>
  <c r="I514" i="4"/>
  <c r="F514" i="4"/>
  <c r="G514" i="4"/>
  <c r="M514" i="4"/>
  <c r="J514" i="4"/>
  <c r="C514" i="4"/>
  <c r="X318" i="3"/>
  <c r="Y318" i="3" s="1"/>
  <c r="AC318" i="3"/>
  <c r="X403" i="3"/>
  <c r="Y403" i="3" s="1"/>
  <c r="P403" i="3"/>
  <c r="AC403" i="3"/>
  <c r="X266" i="4"/>
  <c r="W266" i="4"/>
  <c r="X162" i="3"/>
  <c r="Y162" i="3" s="1"/>
  <c r="AC162" i="3"/>
  <c r="F53" i="4"/>
  <c r="K53" i="4"/>
  <c r="L53" i="4"/>
  <c r="J53" i="4"/>
  <c r="M53" i="4"/>
  <c r="G53" i="4"/>
  <c r="X180" i="3"/>
  <c r="Y180" i="3" s="1"/>
  <c r="P180" i="3"/>
  <c r="C495" i="4"/>
  <c r="T422" i="4"/>
  <c r="O171" i="4"/>
  <c r="H293" i="4"/>
  <c r="X386" i="4"/>
  <c r="X321" i="4"/>
  <c r="W321" i="4"/>
  <c r="S109" i="4"/>
  <c r="V109" i="4"/>
  <c r="X131" i="3"/>
  <c r="Y131" i="3" s="1"/>
  <c r="P131" i="3"/>
  <c r="X201" i="3"/>
  <c r="Y201" i="3" s="1"/>
  <c r="P201" i="3"/>
  <c r="X249" i="3"/>
  <c r="Y249" i="3" s="1"/>
  <c r="AC249" i="3"/>
  <c r="X177" i="3"/>
  <c r="Y177" i="3" s="1"/>
  <c r="AC177" i="3"/>
  <c r="AC326" i="3"/>
  <c r="P326" i="3"/>
  <c r="X88" i="3"/>
  <c r="Y88" i="3" s="1"/>
  <c r="AC88" i="3"/>
  <c r="P88" i="3"/>
  <c r="F190" i="4"/>
  <c r="Q190" i="4"/>
  <c r="M190" i="4"/>
  <c r="F124" i="4"/>
  <c r="B124" i="4"/>
  <c r="D124" i="4"/>
  <c r="R124" i="4" s="1"/>
  <c r="M124" i="4"/>
  <c r="I124" i="4"/>
  <c r="K124" i="4"/>
  <c r="G124" i="4"/>
  <c r="J281" i="4"/>
  <c r="E281" i="4"/>
  <c r="C281" i="4"/>
  <c r="B281" i="4"/>
  <c r="M281" i="4"/>
  <c r="G281" i="4"/>
  <c r="F281" i="4"/>
  <c r="L122" i="4"/>
  <c r="Q122" i="4"/>
  <c r="S122" i="4" s="1"/>
  <c r="C122" i="4"/>
  <c r="T122" i="4"/>
  <c r="E495" i="4"/>
  <c r="D422" i="4"/>
  <c r="R422" i="4" s="1"/>
  <c r="Q422" i="4"/>
  <c r="X158" i="3"/>
  <c r="Y158" i="3" s="1"/>
  <c r="AC158" i="3"/>
  <c r="AC477" i="3"/>
  <c r="P477" i="3"/>
  <c r="X477" i="3"/>
  <c r="Y477" i="3" s="1"/>
  <c r="V239" i="4"/>
  <c r="S239" i="4"/>
  <c r="AC373" i="3"/>
  <c r="X373" i="3"/>
  <c r="Y373" i="3" s="1"/>
  <c r="F355" i="4"/>
  <c r="L355" i="4"/>
  <c r="T355" i="4"/>
  <c r="K355" i="4"/>
  <c r="J355" i="4"/>
  <c r="E355" i="4"/>
  <c r="C355" i="4"/>
  <c r="F225" i="4"/>
  <c r="I225" i="4"/>
  <c r="B225" i="4"/>
  <c r="E225" i="4"/>
  <c r="M225" i="4"/>
  <c r="D225" i="4"/>
  <c r="R225" i="4" s="1"/>
  <c r="G294" i="4"/>
  <c r="H294" i="4"/>
  <c r="L294" i="4"/>
  <c r="T294" i="4"/>
  <c r="B294" i="4"/>
  <c r="F294" i="4"/>
  <c r="X266" i="3"/>
  <c r="Y266" i="3" s="1"/>
  <c r="P266" i="3"/>
  <c r="AC266" i="3"/>
  <c r="H495" i="4"/>
  <c r="M422" i="4"/>
  <c r="D293" i="4"/>
  <c r="R293" i="4" s="1"/>
  <c r="I293" i="4"/>
  <c r="C66" i="4"/>
  <c r="S133" i="4"/>
  <c r="V133" i="4"/>
  <c r="P469" i="3"/>
  <c r="AC442" i="3"/>
  <c r="X442" i="3"/>
  <c r="Y442" i="3" s="1"/>
  <c r="P442" i="3"/>
  <c r="T381" i="4"/>
  <c r="K381" i="4"/>
  <c r="J381" i="4"/>
  <c r="E381" i="4"/>
  <c r="C381" i="4"/>
  <c r="M381" i="4"/>
  <c r="F381" i="4"/>
  <c r="Q381" i="4"/>
  <c r="V381" i="4" s="1"/>
  <c r="L75" i="4"/>
  <c r="D75" i="4"/>
  <c r="R75" i="4" s="1"/>
  <c r="M75" i="4"/>
  <c r="B75" i="4"/>
  <c r="K75" i="4"/>
  <c r="F75" i="4"/>
  <c r="G75" i="4"/>
  <c r="I75" i="4"/>
  <c r="Q75" i="4"/>
  <c r="J495" i="4"/>
  <c r="B422" i="4"/>
  <c r="N289" i="4"/>
  <c r="H66" i="4"/>
  <c r="AC239" i="3"/>
  <c r="X239" i="3"/>
  <c r="Y239" i="3" s="1"/>
  <c r="P490" i="4"/>
  <c r="W490" i="4"/>
  <c r="X480" i="3"/>
  <c r="Y480" i="3" s="1"/>
  <c r="X366" i="3"/>
  <c r="Y366" i="3" s="1"/>
  <c r="P366" i="3"/>
  <c r="C422" i="4"/>
  <c r="S186" i="4"/>
  <c r="V186" i="4"/>
  <c r="AC459" i="3"/>
  <c r="X459" i="3"/>
  <c r="Y459" i="3" s="1"/>
  <c r="P60" i="3"/>
  <c r="J329" i="4"/>
  <c r="D329" i="4"/>
  <c r="R329" i="4" s="1"/>
  <c r="F329" i="4"/>
  <c r="M329" i="4"/>
  <c r="X423" i="3"/>
  <c r="Y423" i="3" s="1"/>
  <c r="P423" i="3"/>
  <c r="AC476" i="3"/>
  <c r="X476" i="3"/>
  <c r="Y476" i="3" s="1"/>
  <c r="P476" i="3"/>
  <c r="F315" i="4"/>
  <c r="C315" i="4"/>
  <c r="I315" i="4"/>
  <c r="H315" i="4"/>
  <c r="L315" i="4"/>
  <c r="T315" i="4"/>
  <c r="K315" i="4"/>
  <c r="B315" i="4"/>
  <c r="M315" i="4"/>
  <c r="AC400" i="3"/>
  <c r="P400" i="3"/>
  <c r="X400" i="3"/>
  <c r="Y400" i="3" s="1"/>
  <c r="X497" i="3"/>
  <c r="Y497" i="3" s="1"/>
  <c r="P497" i="3"/>
  <c r="F66" i="4"/>
  <c r="T66" i="4"/>
  <c r="M66" i="4"/>
  <c r="L66" i="4"/>
  <c r="B66" i="4"/>
  <c r="K66" i="4"/>
  <c r="E511" i="4"/>
  <c r="J511" i="4"/>
  <c r="F511" i="4"/>
  <c r="D511" i="4"/>
  <c r="R511" i="4" s="1"/>
  <c r="M511" i="4"/>
  <c r="I511" i="4"/>
  <c r="L511" i="4"/>
  <c r="H511" i="4"/>
  <c r="AC330" i="3"/>
  <c r="P330" i="3"/>
  <c r="I312" i="4"/>
  <c r="B312" i="4"/>
  <c r="Q312" i="4"/>
  <c r="H312" i="4"/>
  <c r="D312" i="4"/>
  <c r="R312" i="4" s="1"/>
  <c r="J312" i="4"/>
  <c r="C312" i="4"/>
  <c r="AC474" i="3"/>
  <c r="X474" i="3"/>
  <c r="Y474" i="3" s="1"/>
  <c r="P474" i="3"/>
  <c r="AC367" i="3"/>
  <c r="P367" i="3"/>
  <c r="T511" i="4"/>
  <c r="T312" i="4"/>
  <c r="X212" i="3"/>
  <c r="Y212" i="3" s="1"/>
  <c r="AC212" i="3"/>
  <c r="P212" i="3"/>
  <c r="Q511" i="4"/>
  <c r="I422" i="4"/>
  <c r="L312" i="4"/>
  <c r="G420" i="4"/>
  <c r="L420" i="4"/>
  <c r="E420" i="4"/>
  <c r="C420" i="4"/>
  <c r="J420" i="4"/>
  <c r="D420" i="4"/>
  <c r="R420" i="4" s="1"/>
  <c r="H420" i="4"/>
  <c r="AC420" i="3"/>
  <c r="P420" i="3"/>
  <c r="J248" i="4"/>
  <c r="G248" i="4"/>
  <c r="C248" i="4"/>
  <c r="D248" i="4"/>
  <c r="R248" i="4" s="1"/>
  <c r="E248" i="4"/>
  <c r="F248" i="4"/>
  <c r="Q248" i="4"/>
  <c r="S248" i="4" s="1"/>
  <c r="L248" i="4"/>
  <c r="H498" i="4"/>
  <c r="D498" i="4"/>
  <c r="R498" i="4" s="1"/>
  <c r="F498" i="4"/>
  <c r="I498" i="4"/>
  <c r="M498" i="4"/>
  <c r="B498" i="4"/>
  <c r="B511" i="4"/>
  <c r="K468" i="4"/>
  <c r="K420" i="4"/>
  <c r="K498" i="4"/>
  <c r="T420" i="4"/>
  <c r="T498" i="4"/>
  <c r="L495" i="4"/>
  <c r="E422" i="4"/>
  <c r="M312" i="4"/>
  <c r="N365" i="4"/>
  <c r="G66" i="4"/>
  <c r="M248" i="4"/>
  <c r="AC265" i="3"/>
  <c r="I420" i="4"/>
  <c r="X367" i="3"/>
  <c r="Y367" i="3" s="1"/>
  <c r="X314" i="3"/>
  <c r="Y314" i="3" s="1"/>
  <c r="AC314" i="3"/>
  <c r="P261" i="3"/>
  <c r="AC261" i="3"/>
  <c r="AC360" i="3"/>
  <c r="X360" i="3"/>
  <c r="Y360" i="3" s="1"/>
  <c r="P360" i="3"/>
  <c r="P198" i="3"/>
  <c r="X198" i="3"/>
  <c r="Y198" i="3" s="1"/>
  <c r="P494" i="3"/>
  <c r="AC503" i="3"/>
  <c r="X503" i="3"/>
  <c r="Y503" i="3" s="1"/>
  <c r="F131" i="4"/>
  <c r="G131" i="4"/>
  <c r="Q131" i="4"/>
  <c r="I131" i="4"/>
  <c r="D131" i="4"/>
  <c r="R131" i="4" s="1"/>
  <c r="M131" i="4"/>
  <c r="T131" i="4"/>
  <c r="L131" i="4"/>
  <c r="B131" i="4"/>
  <c r="K131" i="4"/>
  <c r="Q436" i="4"/>
  <c r="V436" i="4" s="1"/>
  <c r="T436" i="4"/>
  <c r="K436" i="4"/>
  <c r="G436" i="4"/>
  <c r="I436" i="4"/>
  <c r="N301" i="4"/>
  <c r="O125" i="4"/>
  <c r="G130" i="4"/>
  <c r="J130" i="4"/>
  <c r="Q240" i="4"/>
  <c r="F240" i="4"/>
  <c r="G240" i="4"/>
  <c r="I240" i="4"/>
  <c r="K240" i="4"/>
  <c r="C240" i="4"/>
  <c r="B240" i="4"/>
  <c r="P429" i="3"/>
  <c r="P111" i="3"/>
  <c r="E240" i="4"/>
  <c r="K144" i="4"/>
  <c r="J288" i="4"/>
  <c r="B288" i="4"/>
  <c r="X107" i="3"/>
  <c r="Y107" i="3" s="1"/>
  <c r="P107" i="3"/>
  <c r="F102" i="4"/>
  <c r="H102" i="4"/>
  <c r="E307" i="4"/>
  <c r="F83" i="4"/>
  <c r="G83" i="4"/>
  <c r="M143" i="4"/>
  <c r="U232" i="4"/>
  <c r="X302" i="3"/>
  <c r="Y302" i="3" s="1"/>
  <c r="Q54" i="4"/>
  <c r="F54" i="4"/>
  <c r="G54" i="4"/>
  <c r="K54" i="4"/>
  <c r="B54" i="4"/>
  <c r="F423" i="4"/>
  <c r="L423" i="4"/>
  <c r="J423" i="4"/>
  <c r="F81" i="4"/>
  <c r="Q81" i="4"/>
  <c r="H81" i="4"/>
  <c r="G123" i="4"/>
  <c r="D123" i="4"/>
  <c r="R123" i="4" s="1"/>
  <c r="F183" i="4"/>
  <c r="M183" i="4"/>
  <c r="L183" i="4"/>
  <c r="G117" i="4"/>
  <c r="Q117" i="4"/>
  <c r="B368" i="4"/>
  <c r="G368" i="4"/>
  <c r="N202" i="4"/>
  <c r="M240" i="4"/>
  <c r="P53" i="3"/>
  <c r="L76" i="4"/>
  <c r="H76" i="4"/>
  <c r="T76" i="4"/>
  <c r="D76" i="4"/>
  <c r="R76" i="4" s="1"/>
  <c r="M76" i="4"/>
  <c r="N59" i="4"/>
  <c r="N273" i="4"/>
  <c r="N116" i="4"/>
  <c r="U215" i="4"/>
  <c r="L403" i="4"/>
  <c r="AC393" i="3"/>
  <c r="J403" i="4"/>
  <c r="P74" i="3"/>
  <c r="P302" i="3"/>
  <c r="F170" i="4"/>
  <c r="M170" i="4"/>
  <c r="W472" i="4"/>
  <c r="N219" i="4"/>
  <c r="P123" i="3"/>
  <c r="P125" i="3"/>
  <c r="F280" i="4"/>
  <c r="X401" i="3"/>
  <c r="Y401" i="3" s="1"/>
  <c r="M108" i="4"/>
  <c r="P269" i="3"/>
  <c r="X104" i="3"/>
  <c r="Y104" i="3" s="1"/>
  <c r="AC208" i="3"/>
  <c r="P278" i="3"/>
  <c r="I512" i="4"/>
  <c r="E512" i="4"/>
  <c r="Q61" i="4"/>
  <c r="G61" i="4"/>
  <c r="M61" i="4"/>
  <c r="L61" i="4"/>
  <c r="J198" i="4"/>
  <c r="T198" i="4"/>
  <c r="D198" i="4"/>
  <c r="R198" i="4" s="1"/>
  <c r="E233" i="4"/>
  <c r="Q233" i="4"/>
  <c r="M233" i="4"/>
  <c r="F178" i="4"/>
  <c r="D178" i="4"/>
  <c r="R178" i="4" s="1"/>
  <c r="M178" i="4"/>
  <c r="AC91" i="3"/>
  <c r="X91" i="3"/>
  <c r="Y91" i="3" s="1"/>
  <c r="Q293" i="4"/>
  <c r="G293" i="4"/>
  <c r="J293" i="4"/>
  <c r="E293" i="4"/>
  <c r="F274" i="4"/>
  <c r="M274" i="4"/>
  <c r="M495" i="4"/>
  <c r="F495" i="4"/>
  <c r="V111" i="4"/>
  <c r="B329" i="4"/>
  <c r="G329" i="4"/>
  <c r="F270" i="4"/>
  <c r="H486" i="4"/>
  <c r="F486" i="4"/>
  <c r="F291" i="4"/>
  <c r="P194" i="3"/>
  <c r="X156" i="3"/>
  <c r="Y156" i="3" s="1"/>
  <c r="T248" i="4"/>
  <c r="I248" i="4"/>
  <c r="S111" i="4"/>
  <c r="W386" i="4"/>
  <c r="P255" i="3"/>
  <c r="I433" i="4"/>
  <c r="M433" i="4"/>
  <c r="J433" i="4"/>
  <c r="F433" i="4"/>
  <c r="AC215" i="3"/>
  <c r="X215" i="3"/>
  <c r="Y215" i="3" s="1"/>
  <c r="X60" i="3"/>
  <c r="Y60" i="3" s="1"/>
  <c r="X108" i="3"/>
  <c r="Y108" i="3" s="1"/>
  <c r="P108" i="3"/>
  <c r="U431" i="4"/>
  <c r="P293" i="3"/>
  <c r="X482" i="3"/>
  <c r="Y482" i="3" s="1"/>
  <c r="X208" i="3"/>
  <c r="Y208" i="3" s="1"/>
  <c r="C465" i="4"/>
  <c r="B465" i="4"/>
  <c r="H465" i="4"/>
  <c r="L465" i="4"/>
  <c r="J465" i="4"/>
  <c r="E465" i="4"/>
  <c r="AC471" i="3"/>
  <c r="X471" i="3"/>
  <c r="Y471" i="3" s="1"/>
  <c r="AC394" i="3"/>
  <c r="X394" i="3"/>
  <c r="Y394" i="3" s="1"/>
  <c r="P47" i="3"/>
  <c r="H158" i="4"/>
  <c r="L158" i="4"/>
  <c r="K158" i="4"/>
  <c r="B158" i="4"/>
  <c r="X278" i="3"/>
  <c r="Y278" i="3" s="1"/>
  <c r="P308" i="3"/>
  <c r="N520" i="4"/>
  <c r="X312" i="3"/>
  <c r="Y312" i="3" s="1"/>
  <c r="AC343" i="3"/>
  <c r="X343" i="3"/>
  <c r="Y343" i="3" s="1"/>
  <c r="AC450" i="3"/>
  <c r="X450" i="3"/>
  <c r="Y450" i="3" s="1"/>
  <c r="X420" i="3"/>
  <c r="Y420" i="3" s="1"/>
  <c r="M457" i="4"/>
  <c r="D457" i="4"/>
  <c r="R457" i="4" s="1"/>
  <c r="P339" i="3"/>
  <c r="F89" i="4"/>
  <c r="M89" i="4"/>
  <c r="L89" i="4"/>
  <c r="K89" i="4"/>
  <c r="X194" i="3"/>
  <c r="Y194" i="3" s="1"/>
  <c r="D55" i="4"/>
  <c r="R55" i="4" s="1"/>
  <c r="U518" i="4"/>
  <c r="N278" i="4"/>
  <c r="N82" i="4"/>
  <c r="Q317" i="4"/>
  <c r="C317" i="4"/>
  <c r="AC105" i="3"/>
  <c r="X105" i="3"/>
  <c r="Y105" i="3" s="1"/>
  <c r="P312" i="3"/>
  <c r="G272" i="4"/>
  <c r="Q272" i="4"/>
  <c r="P177" i="3"/>
  <c r="U321" i="4"/>
  <c r="P118" i="4"/>
  <c r="P456" i="3"/>
  <c r="N490" i="4"/>
  <c r="O82" i="4"/>
  <c r="P156" i="3"/>
  <c r="G318" i="4"/>
  <c r="B318" i="4"/>
  <c r="Q318" i="4"/>
  <c r="X377" i="3"/>
  <c r="Y377" i="3" s="1"/>
  <c r="X261" i="3"/>
  <c r="Y261" i="3" s="1"/>
  <c r="AC143" i="3"/>
  <c r="X143" i="3"/>
  <c r="Y143" i="3" s="1"/>
  <c r="F389" i="4"/>
  <c r="D389" i="4"/>
  <c r="R389" i="4" s="1"/>
  <c r="P143" i="3"/>
  <c r="O228" i="4"/>
  <c r="P491" i="4"/>
  <c r="O214" i="4"/>
  <c r="P369" i="3"/>
  <c r="P116" i="4"/>
  <c r="O109" i="4"/>
  <c r="N414" i="4"/>
  <c r="W448" i="4"/>
  <c r="P206" i="3"/>
  <c r="F424" i="4"/>
  <c r="M424" i="4"/>
  <c r="I424" i="4"/>
  <c r="AC289" i="3"/>
  <c r="X289" i="3"/>
  <c r="Y289" i="3" s="1"/>
  <c r="AC303" i="3"/>
  <c r="X303" i="3"/>
  <c r="Y303" i="3" s="1"/>
  <c r="X424" i="3"/>
  <c r="Y424" i="3" s="1"/>
  <c r="AC391" i="3"/>
  <c r="P391" i="3"/>
  <c r="AC284" i="3"/>
  <c r="X284" i="3"/>
  <c r="Y284" i="3" s="1"/>
  <c r="X332" i="3"/>
  <c r="Y332" i="3" s="1"/>
  <c r="P332" i="3"/>
  <c r="T69" i="4"/>
  <c r="C69" i="4"/>
  <c r="G206" i="4"/>
  <c r="T206" i="4"/>
  <c r="I206" i="4"/>
  <c r="K206" i="4"/>
  <c r="B206" i="4"/>
  <c r="Q206" i="4"/>
  <c r="F199" i="4"/>
  <c r="Q199" i="4"/>
  <c r="C199" i="4"/>
  <c r="B199" i="4"/>
  <c r="I199" i="4"/>
  <c r="X40" i="3"/>
  <c r="Y40" i="3" s="1"/>
  <c r="P40" i="3"/>
  <c r="P450" i="3"/>
  <c r="P242" i="3"/>
  <c r="P215" i="3"/>
  <c r="X308" i="3"/>
  <c r="Y308" i="3" s="1"/>
  <c r="P265" i="3"/>
  <c r="A41" i="4"/>
  <c r="D26" i="3"/>
  <c r="C26" i="3"/>
  <c r="X393" i="3"/>
  <c r="Y393" i="3" s="1"/>
  <c r="Q213" i="4"/>
  <c r="D213" i="4"/>
  <c r="R213" i="4" s="1"/>
  <c r="K213" i="4"/>
  <c r="M302" i="4"/>
  <c r="F302" i="4"/>
  <c r="B302" i="4"/>
  <c r="X245" i="3"/>
  <c r="Y245" i="3" s="1"/>
  <c r="N426" i="4"/>
  <c r="P482" i="3"/>
  <c r="E505" i="4"/>
  <c r="H505" i="4"/>
  <c r="M505" i="4"/>
  <c r="F505" i="4"/>
  <c r="G505" i="4"/>
  <c r="F364" i="4"/>
  <c r="AC432" i="3"/>
  <c r="X432" i="3"/>
  <c r="Y432" i="3" s="1"/>
  <c r="F312" i="4"/>
  <c r="G312" i="4"/>
  <c r="E312" i="4"/>
  <c r="P169" i="3"/>
  <c r="AC184" i="3"/>
  <c r="X184" i="3"/>
  <c r="Y184" i="3" s="1"/>
  <c r="Q189" i="4"/>
  <c r="F189" i="4"/>
  <c r="AC246" i="3"/>
  <c r="X246" i="3"/>
  <c r="Y246" i="3" s="1"/>
  <c r="G286" i="4"/>
  <c r="J286" i="4"/>
  <c r="X94" i="3"/>
  <c r="Y94" i="3" s="1"/>
  <c r="X519" i="4"/>
  <c r="P171" i="3"/>
  <c r="AC407" i="3"/>
  <c r="X407" i="3"/>
  <c r="Y407" i="3" s="1"/>
  <c r="AC252" i="3"/>
  <c r="X252" i="3"/>
  <c r="Y252" i="3" s="1"/>
  <c r="X186" i="4"/>
  <c r="AC271" i="3"/>
  <c r="X271" i="3"/>
  <c r="Y271" i="3" s="1"/>
  <c r="W109" i="4"/>
  <c r="X159" i="3"/>
  <c r="Y159" i="3" s="1"/>
  <c r="P104" i="3"/>
  <c r="AC349" i="3"/>
  <c r="P349" i="3"/>
  <c r="U414" i="4"/>
  <c r="P343" i="3"/>
  <c r="X111" i="4"/>
  <c r="AC423" i="3"/>
  <c r="J302" i="4"/>
  <c r="X369" i="3"/>
  <c r="Y369" i="3" s="1"/>
  <c r="P284" i="3"/>
  <c r="P151" i="4"/>
  <c r="C55" i="4"/>
  <c r="P249" i="3"/>
  <c r="I454" i="4"/>
  <c r="J454" i="4"/>
  <c r="C454" i="4"/>
  <c r="P496" i="3"/>
  <c r="AC87" i="3"/>
  <c r="X87" i="3"/>
  <c r="Y87" i="3" s="1"/>
  <c r="E470" i="4"/>
  <c r="G470" i="4"/>
  <c r="H470" i="4"/>
  <c r="I470" i="4"/>
  <c r="M470" i="4"/>
  <c r="F470" i="4"/>
  <c r="G396" i="4"/>
  <c r="X491" i="4"/>
  <c r="P504" i="3"/>
  <c r="X116" i="4"/>
  <c r="X504" i="3"/>
  <c r="Y504" i="3" s="1"/>
  <c r="X414" i="4"/>
  <c r="AC333" i="3"/>
  <c r="X333" i="3"/>
  <c r="Y333" i="3" s="1"/>
  <c r="AC226" i="3"/>
  <c r="X226" i="3"/>
  <c r="Y226" i="3" s="1"/>
  <c r="AC200" i="3"/>
  <c r="X200" i="3"/>
  <c r="Y200" i="3" s="1"/>
  <c r="H461" i="4"/>
  <c r="L461" i="4"/>
  <c r="E461" i="4"/>
  <c r="B461" i="4"/>
  <c r="G461" i="4"/>
  <c r="F461" i="4"/>
  <c r="J461" i="4"/>
  <c r="C461" i="4"/>
  <c r="W195" i="4"/>
  <c r="N500" i="4"/>
  <c r="P277" i="3"/>
  <c r="AC347" i="3"/>
  <c r="X347" i="3"/>
  <c r="Y347" i="3" s="1"/>
  <c r="AC493" i="3"/>
  <c r="X493" i="3"/>
  <c r="Y493" i="3" s="1"/>
  <c r="AC213" i="3"/>
  <c r="X213" i="3"/>
  <c r="Y213" i="3" s="1"/>
  <c r="E456" i="4"/>
  <c r="G456" i="4"/>
  <c r="H456" i="4"/>
  <c r="M456" i="4"/>
  <c r="F456" i="4"/>
  <c r="I456" i="4"/>
  <c r="H508" i="4"/>
  <c r="C508" i="4"/>
  <c r="N118" i="4"/>
  <c r="U257" i="4"/>
  <c r="U266" i="4"/>
  <c r="O67" i="4"/>
  <c r="P341" i="3"/>
  <c r="AC388" i="3"/>
  <c r="X388" i="3"/>
  <c r="Y388" i="3" s="1"/>
  <c r="P388" i="3"/>
  <c r="P220" i="3"/>
  <c r="P411" i="3"/>
  <c r="X448" i="4"/>
  <c r="U366" i="4"/>
  <c r="AC341" i="3"/>
  <c r="P213" i="3"/>
  <c r="X482" i="4"/>
  <c r="L508" i="4"/>
  <c r="N482" i="4"/>
  <c r="P174" i="4"/>
  <c r="P441" i="3"/>
  <c r="P133" i="4"/>
  <c r="D514" i="4"/>
  <c r="R514" i="4" s="1"/>
  <c r="L514" i="4"/>
  <c r="E514" i="4"/>
  <c r="H514" i="4"/>
  <c r="B514" i="4"/>
  <c r="G503" i="4"/>
  <c r="I503" i="4"/>
  <c r="J503" i="4"/>
  <c r="E503" i="4"/>
  <c r="B503" i="4"/>
  <c r="M503" i="4"/>
  <c r="F503" i="4"/>
  <c r="D503" i="4"/>
  <c r="R503" i="4" s="1"/>
  <c r="C503" i="4"/>
  <c r="X220" i="3"/>
  <c r="Y220" i="3" s="1"/>
  <c r="P200" i="3"/>
  <c r="E508" i="4"/>
  <c r="B508" i="4"/>
  <c r="K463" i="4"/>
  <c r="O118" i="4"/>
  <c r="M508" i="4"/>
  <c r="P519" i="4"/>
  <c r="O133" i="4"/>
  <c r="P318" i="3"/>
  <c r="P347" i="3"/>
  <c r="F468" i="4"/>
  <c r="G468" i="4"/>
  <c r="M468" i="4"/>
  <c r="I468" i="4"/>
  <c r="L468" i="4"/>
  <c r="J468" i="4"/>
  <c r="E468" i="4"/>
  <c r="H468" i="4"/>
  <c r="C468" i="4"/>
  <c r="B468" i="4"/>
  <c r="O437" i="4"/>
  <c r="W482" i="4"/>
  <c r="J508" i="4"/>
  <c r="U121" i="4"/>
  <c r="S257" i="4"/>
  <c r="F508" i="4"/>
  <c r="N435" i="4"/>
  <c r="X441" i="3"/>
  <c r="Y441" i="3" s="1"/>
  <c r="X446" i="3"/>
  <c r="Y446" i="3" s="1"/>
  <c r="AC399" i="3"/>
  <c r="X399" i="3"/>
  <c r="Y399" i="3" s="1"/>
  <c r="AC417" i="3"/>
  <c r="X417" i="3"/>
  <c r="Y417" i="3" s="1"/>
  <c r="AC381" i="3"/>
  <c r="X381" i="3"/>
  <c r="Y381" i="3" s="1"/>
  <c r="P381" i="3"/>
  <c r="P214" i="4"/>
  <c r="X115" i="4"/>
  <c r="O116" i="4"/>
  <c r="O478" i="4"/>
  <c r="AC118" i="3"/>
  <c r="P118" i="3"/>
  <c r="AC499" i="3"/>
  <c r="X499" i="3"/>
  <c r="Y499" i="3" s="1"/>
  <c r="P499" i="3"/>
  <c r="X336" i="3"/>
  <c r="Y336" i="3" s="1"/>
  <c r="D333" i="4"/>
  <c r="R333" i="4" s="1"/>
  <c r="M333" i="4"/>
  <c r="J333" i="4"/>
  <c r="C333" i="4"/>
  <c r="B333" i="4"/>
  <c r="G333" i="4"/>
  <c r="F333" i="4"/>
  <c r="G508" i="4"/>
  <c r="X232" i="4"/>
  <c r="P239" i="3"/>
  <c r="P245" i="3"/>
  <c r="AC405" i="3"/>
  <c r="P405" i="3"/>
  <c r="O390" i="4"/>
  <c r="AC324" i="3"/>
  <c r="X277" i="3"/>
  <c r="Y277" i="3" s="1"/>
  <c r="O289" i="4"/>
  <c r="P324" i="3"/>
  <c r="P153" i="3"/>
  <c r="AC154" i="3"/>
  <c r="X154" i="3"/>
  <c r="Y154" i="3" s="1"/>
  <c r="P154" i="3"/>
  <c r="AC275" i="3"/>
  <c r="X275" i="3"/>
  <c r="Y275" i="3" s="1"/>
  <c r="AC358" i="3"/>
  <c r="X358" i="3"/>
  <c r="Y358" i="3" s="1"/>
  <c r="K508" i="4"/>
  <c r="D508" i="4"/>
  <c r="R508" i="4" s="1"/>
  <c r="U471" i="4"/>
  <c r="T508" i="4"/>
  <c r="N204" i="4"/>
  <c r="U59" i="4"/>
  <c r="N93" i="4"/>
  <c r="X258" i="3"/>
  <c r="Y258" i="3" s="1"/>
  <c r="U500" i="4"/>
  <c r="P437" i="4"/>
  <c r="X456" i="3"/>
  <c r="Y456" i="3" s="1"/>
  <c r="N239" i="4"/>
  <c r="N431" i="4"/>
  <c r="W133" i="4"/>
  <c r="O111" i="4"/>
  <c r="P336" i="3"/>
  <c r="X429" i="3"/>
  <c r="Y429" i="3" s="1"/>
  <c r="P306" i="3"/>
  <c r="P500" i="4"/>
  <c r="Q508" i="4"/>
  <c r="S508" i="4" s="1"/>
  <c r="U343" i="4"/>
  <c r="X472" i="4"/>
  <c r="P62" i="4"/>
  <c r="F444" i="4"/>
  <c r="J444" i="4"/>
  <c r="E444" i="4"/>
  <c r="C444" i="4"/>
  <c r="H444" i="4"/>
  <c r="L444" i="4"/>
  <c r="D444" i="4"/>
  <c r="R444" i="4" s="1"/>
  <c r="M444" i="4"/>
  <c r="B444" i="4"/>
  <c r="P446" i="3"/>
  <c r="AC435" i="3"/>
  <c r="X435" i="3"/>
  <c r="Y435" i="3" s="1"/>
  <c r="O25" i="3"/>
  <c r="B463" i="4"/>
  <c r="U109" i="4"/>
  <c r="O244" i="4"/>
  <c r="U162" i="4"/>
  <c r="P278" i="4"/>
  <c r="P125" i="4"/>
  <c r="W228" i="4"/>
  <c r="AC210" i="3"/>
  <c r="X210" i="3"/>
  <c r="Y210" i="3" s="1"/>
  <c r="P210" i="3"/>
  <c r="AC352" i="3"/>
  <c r="X352" i="3"/>
  <c r="Y352" i="3" s="1"/>
  <c r="P352" i="3"/>
  <c r="AC272" i="3"/>
  <c r="X272" i="3"/>
  <c r="Y272" i="3" s="1"/>
  <c r="P272" i="3"/>
  <c r="AC170" i="3"/>
  <c r="X170" i="3"/>
  <c r="Y170" i="3" s="1"/>
  <c r="P448" i="4"/>
  <c r="P109" i="4"/>
  <c r="W162" i="4"/>
  <c r="AC253" i="3"/>
  <c r="X253" i="3"/>
  <c r="Y253" i="3" s="1"/>
  <c r="AC199" i="3"/>
  <c r="X199" i="3"/>
  <c r="Y199" i="3" s="1"/>
  <c r="P199" i="3"/>
  <c r="T463" i="4"/>
  <c r="U244" i="4"/>
  <c r="X338" i="4"/>
  <c r="W115" i="4"/>
  <c r="AC67" i="3"/>
  <c r="X67" i="3"/>
  <c r="Y67" i="3" s="1"/>
  <c r="P67" i="3"/>
  <c r="X422" i="3"/>
  <c r="Y422" i="3" s="1"/>
  <c r="AC434" i="3"/>
  <c r="X434" i="3"/>
  <c r="Y434" i="3" s="1"/>
  <c r="P434" i="3"/>
  <c r="P472" i="4"/>
  <c r="AC323" i="3"/>
  <c r="X323" i="3"/>
  <c r="Y323" i="3" s="1"/>
  <c r="P323" i="3"/>
  <c r="S227" i="4"/>
  <c r="D463" i="4"/>
  <c r="R463" i="4" s="1"/>
  <c r="Q463" i="4"/>
  <c r="V463" i="4" s="1"/>
  <c r="N195" i="4"/>
  <c r="U289" i="4"/>
  <c r="U163" i="4"/>
  <c r="X362" i="4"/>
  <c r="AC338" i="3"/>
  <c r="X338" i="3"/>
  <c r="Y338" i="3" s="1"/>
  <c r="AC375" i="3"/>
  <c r="X375" i="3"/>
  <c r="Y375" i="3" s="1"/>
  <c r="AC216" i="3"/>
  <c r="X216" i="3"/>
  <c r="Y216" i="3" s="1"/>
  <c r="P216" i="3"/>
  <c r="F394" i="4"/>
  <c r="X110" i="4"/>
  <c r="P286" i="3"/>
  <c r="L463" i="4"/>
  <c r="X257" i="4"/>
  <c r="I30" i="3"/>
  <c r="C30" i="3"/>
  <c r="A45" i="4"/>
  <c r="D30" i="3"/>
  <c r="X286" i="3"/>
  <c r="Y286" i="3" s="1"/>
  <c r="AC101" i="3"/>
  <c r="X101" i="3"/>
  <c r="Y101" i="3" s="1"/>
  <c r="P101" i="3"/>
  <c r="AC485" i="3"/>
  <c r="X485" i="3"/>
  <c r="Y485" i="3" s="1"/>
  <c r="P485" i="3"/>
  <c r="P300" i="3"/>
  <c r="I25" i="3"/>
  <c r="C25" i="3"/>
  <c r="A40" i="4"/>
  <c r="D25" i="3"/>
  <c r="N437" i="4"/>
  <c r="W520" i="4"/>
  <c r="N62" i="4"/>
  <c r="N343" i="4"/>
  <c r="X202" i="4"/>
  <c r="P258" i="3"/>
  <c r="X300" i="3"/>
  <c r="Y300" i="3" s="1"/>
  <c r="AC310" i="3"/>
  <c r="P310" i="3"/>
  <c r="S232" i="4"/>
  <c r="V232" i="4"/>
  <c r="P219" i="4"/>
  <c r="P110" i="4"/>
  <c r="O110" i="4"/>
  <c r="W82" i="4"/>
  <c r="X82" i="4"/>
  <c r="N125" i="4"/>
  <c r="V110" i="4"/>
  <c r="P111" i="4"/>
  <c r="O62" i="4"/>
  <c r="AC357" i="3"/>
  <c r="X357" i="3"/>
  <c r="Y357" i="3" s="1"/>
  <c r="P357" i="3"/>
  <c r="AC44" i="3"/>
  <c r="X44" i="3"/>
  <c r="Y44" i="3" s="1"/>
  <c r="AC135" i="3"/>
  <c r="X135" i="3"/>
  <c r="Y135" i="3" s="1"/>
  <c r="AC164" i="3"/>
  <c r="X164" i="3"/>
  <c r="Y164" i="3" s="1"/>
  <c r="P164" i="3"/>
  <c r="AC379" i="3"/>
  <c r="P379" i="3"/>
  <c r="N448" i="4"/>
  <c r="P67" i="4"/>
  <c r="W414" i="4"/>
  <c r="N243" i="4"/>
  <c r="P478" i="4"/>
  <c r="O458" i="4"/>
  <c r="S110" i="4"/>
  <c r="U82" i="4"/>
  <c r="U227" i="4"/>
  <c r="O174" i="4"/>
  <c r="AC141" i="3"/>
  <c r="X141" i="3"/>
  <c r="Y141" i="3" s="1"/>
  <c r="AC263" i="3"/>
  <c r="X263" i="3"/>
  <c r="Y263" i="3" s="1"/>
  <c r="P263" i="3"/>
  <c r="O246" i="4"/>
  <c r="P338" i="3"/>
  <c r="U111" i="4"/>
  <c r="P253" i="3"/>
  <c r="AC73" i="3"/>
  <c r="X73" i="3"/>
  <c r="Y73" i="3" s="1"/>
  <c r="AC233" i="3"/>
  <c r="X233" i="3"/>
  <c r="Y233" i="3" s="1"/>
  <c r="AC95" i="3"/>
  <c r="X95" i="3"/>
  <c r="Y95" i="3" s="1"/>
  <c r="AC38" i="3"/>
  <c r="X38" i="3"/>
  <c r="Y38" i="3" s="1"/>
  <c r="V227" i="4"/>
  <c r="AC153" i="3"/>
  <c r="P499" i="4"/>
  <c r="X177" i="4"/>
  <c r="N94" i="4"/>
  <c r="P195" i="4"/>
  <c r="U246" i="4"/>
  <c r="N109" i="4"/>
  <c r="W232" i="4"/>
  <c r="U363" i="4"/>
  <c r="P375" i="3"/>
  <c r="AC193" i="3"/>
  <c r="X193" i="3"/>
  <c r="Y193" i="3" s="1"/>
  <c r="AC452" i="3"/>
  <c r="X452" i="3"/>
  <c r="Y452" i="3" s="1"/>
  <c r="P452" i="3"/>
  <c r="AC228" i="3"/>
  <c r="X228" i="3"/>
  <c r="Y228" i="3" s="1"/>
  <c r="N246" i="4"/>
  <c r="F463" i="4"/>
  <c r="G463" i="4"/>
  <c r="H463" i="4"/>
  <c r="M463" i="4"/>
  <c r="I463" i="4"/>
  <c r="E463" i="4"/>
  <c r="R25" i="3"/>
  <c r="O219" i="4"/>
  <c r="P289" i="4"/>
  <c r="X435" i="4"/>
  <c r="P448" i="3"/>
  <c r="X62" i="4"/>
  <c r="P73" i="3"/>
  <c r="P95" i="3"/>
  <c r="S67" i="4"/>
  <c r="AC130" i="3"/>
  <c r="X130" i="3"/>
  <c r="Y130" i="3" s="1"/>
  <c r="AC78" i="3"/>
  <c r="X78" i="3"/>
  <c r="Y78" i="3" s="1"/>
  <c r="P78" i="3"/>
  <c r="U478" i="4"/>
  <c r="U362" i="4"/>
  <c r="J25" i="3"/>
  <c r="J463" i="4"/>
  <c r="C463" i="4"/>
  <c r="U214" i="4"/>
  <c r="U338" i="4"/>
  <c r="N67" i="4"/>
  <c r="P386" i="4"/>
  <c r="U94" i="4"/>
  <c r="N362" i="4"/>
  <c r="P239" i="4"/>
  <c r="X363" i="4"/>
  <c r="AC106" i="3"/>
  <c r="P106" i="3"/>
  <c r="AC204" i="3"/>
  <c r="X204" i="3"/>
  <c r="Y204" i="3" s="1"/>
  <c r="P204" i="3"/>
  <c r="AC147" i="3"/>
  <c r="X147" i="3"/>
  <c r="Y147" i="3" s="1"/>
  <c r="AC481" i="3"/>
  <c r="X481" i="3"/>
  <c r="Y481" i="3" s="1"/>
  <c r="P481" i="3"/>
  <c r="X448" i="3"/>
  <c r="Y448" i="3" s="1"/>
  <c r="AC392" i="3"/>
  <c r="X392" i="3"/>
  <c r="Y392" i="3" s="1"/>
  <c r="S246" i="4"/>
  <c r="P170" i="3"/>
  <c r="P422" i="3"/>
  <c r="O28" i="3"/>
  <c r="J28" i="3"/>
  <c r="R28" i="3"/>
  <c r="K28" i="3"/>
  <c r="M28" i="3"/>
  <c r="I28" i="3"/>
  <c r="D28" i="3"/>
  <c r="C28" i="3"/>
  <c r="A43" i="4"/>
  <c r="M16" i="3"/>
  <c r="O16" i="3"/>
  <c r="J16" i="3"/>
  <c r="R16" i="3"/>
  <c r="K16" i="3"/>
  <c r="I16" i="3"/>
  <c r="D16" i="3"/>
  <c r="C16" i="3"/>
  <c r="A31" i="4"/>
  <c r="M33" i="3"/>
  <c r="O33" i="3"/>
  <c r="J33" i="3"/>
  <c r="R33" i="3"/>
  <c r="K33" i="3"/>
  <c r="I33" i="3"/>
  <c r="C33" i="3"/>
  <c r="A48" i="4"/>
  <c r="D33" i="3"/>
  <c r="X478" i="4"/>
  <c r="W478" i="4"/>
  <c r="V416" i="4"/>
  <c r="S416" i="4"/>
  <c r="O435" i="4"/>
  <c r="P435" i="4"/>
  <c r="V519" i="4"/>
  <c r="S519" i="4"/>
  <c r="V244" i="4"/>
  <c r="S244" i="4"/>
  <c r="V390" i="4"/>
  <c r="S390" i="4"/>
  <c r="X243" i="4"/>
  <c r="W243" i="4"/>
  <c r="S171" i="4"/>
  <c r="V171" i="4"/>
  <c r="P343" i="4"/>
  <c r="O343" i="4"/>
  <c r="W163" i="4"/>
  <c r="O467" i="4"/>
  <c r="P467" i="4"/>
  <c r="P171" i="4"/>
  <c r="M18" i="3"/>
  <c r="O18" i="3"/>
  <c r="J18" i="3"/>
  <c r="R18" i="3"/>
  <c r="K18" i="3"/>
  <c r="I18" i="3"/>
  <c r="D18" i="3"/>
  <c r="C18" i="3"/>
  <c r="A33" i="4"/>
  <c r="R12" i="3"/>
  <c r="K12" i="3"/>
  <c r="M12" i="3"/>
  <c r="O12" i="3"/>
  <c r="J12" i="3"/>
  <c r="I12" i="3"/>
  <c r="D12" i="3"/>
  <c r="C12" i="3"/>
  <c r="A27" i="4"/>
  <c r="V482" i="4"/>
  <c r="S482" i="4"/>
  <c r="O471" i="4"/>
  <c r="V204" i="4"/>
  <c r="S204" i="4"/>
  <c r="O243" i="4"/>
  <c r="S163" i="4"/>
  <c r="V163" i="4"/>
  <c r="P390" i="4"/>
  <c r="U171" i="4"/>
  <c r="O93" i="4"/>
  <c r="P93" i="4"/>
  <c r="U365" i="4"/>
  <c r="V363" i="4"/>
  <c r="S363" i="4"/>
  <c r="W150" i="4"/>
  <c r="W202" i="4"/>
  <c r="O257" i="4"/>
  <c r="P113" i="4"/>
  <c r="O113" i="4"/>
  <c r="P362" i="4"/>
  <c r="O362" i="4"/>
  <c r="O121" i="4"/>
  <c r="P121" i="4"/>
  <c r="P321" i="4"/>
  <c r="O321" i="4"/>
  <c r="M19" i="3"/>
  <c r="O19" i="3"/>
  <c r="J19" i="3"/>
  <c r="R19" i="3"/>
  <c r="K19" i="3"/>
  <c r="I19" i="3"/>
  <c r="D19" i="3"/>
  <c r="C19" i="3"/>
  <c r="A34" i="4"/>
  <c r="P59" i="4"/>
  <c r="O59" i="4"/>
  <c r="S185" i="4"/>
  <c r="V185" i="4"/>
  <c r="O386" i="4"/>
  <c r="N390" i="4"/>
  <c r="P366" i="4"/>
  <c r="O366" i="4"/>
  <c r="N344" i="4"/>
  <c r="U204" i="4"/>
  <c r="W269" i="4"/>
  <c r="W257" i="4"/>
  <c r="W390" i="4"/>
  <c r="P257" i="4"/>
  <c r="J27" i="3"/>
  <c r="R27" i="3"/>
  <c r="K27" i="3"/>
  <c r="M27" i="3"/>
  <c r="O27" i="3"/>
  <c r="I27" i="3"/>
  <c r="D27" i="3"/>
  <c r="C27" i="3"/>
  <c r="A42" i="4"/>
  <c r="K24" i="3"/>
  <c r="M24" i="3"/>
  <c r="O24" i="3"/>
  <c r="J24" i="3"/>
  <c r="R24" i="3"/>
  <c r="I24" i="3"/>
  <c r="D24" i="3"/>
  <c r="A39" i="4"/>
  <c r="C24" i="3"/>
  <c r="J13" i="3"/>
  <c r="R13" i="3"/>
  <c r="K13" i="3"/>
  <c r="M13" i="3"/>
  <c r="O13" i="3"/>
  <c r="I13" i="3"/>
  <c r="D13" i="3"/>
  <c r="C13" i="3"/>
  <c r="A28" i="4"/>
  <c r="V458" i="4"/>
  <c r="S458" i="4"/>
  <c r="S490" i="4"/>
  <c r="V490" i="4"/>
  <c r="P273" i="4"/>
  <c r="O273" i="4"/>
  <c r="N257" i="4"/>
  <c r="P243" i="4"/>
  <c r="V366" i="4"/>
  <c r="S366" i="4"/>
  <c r="M6" i="3"/>
  <c r="O6" i="3"/>
  <c r="J6" i="3"/>
  <c r="R6" i="3"/>
  <c r="K6" i="3"/>
  <c r="I6" i="3"/>
  <c r="D6" i="3"/>
  <c r="C6" i="3"/>
  <c r="A21" i="4"/>
  <c r="O14" i="3"/>
  <c r="J14" i="3"/>
  <c r="R14" i="3"/>
  <c r="K14" i="3"/>
  <c r="M14" i="3"/>
  <c r="I14" i="3"/>
  <c r="A29" i="4"/>
  <c r="D14" i="3"/>
  <c r="C14" i="3"/>
  <c r="S448" i="4"/>
  <c r="V448" i="4"/>
  <c r="S431" i="4"/>
  <c r="V431" i="4"/>
  <c r="S121" i="4"/>
  <c r="V121" i="4"/>
  <c r="U344" i="4"/>
  <c r="U301" i="4"/>
  <c r="P204" i="4"/>
  <c r="O204" i="4"/>
  <c r="U185" i="4"/>
  <c r="N386" i="4"/>
  <c r="O163" i="4"/>
  <c r="P163" i="4"/>
  <c r="O227" i="4"/>
  <c r="W185" i="4"/>
  <c r="M17" i="3"/>
  <c r="O17" i="3"/>
  <c r="J17" i="3"/>
  <c r="R17" i="3"/>
  <c r="K17" i="3"/>
  <c r="I17" i="3"/>
  <c r="D17" i="3"/>
  <c r="C17" i="3"/>
  <c r="A32" i="4"/>
  <c r="V338" i="4"/>
  <c r="S338" i="4"/>
  <c r="V301" i="4"/>
  <c r="S301" i="4"/>
  <c r="V467" i="4"/>
  <c r="S467" i="4"/>
  <c r="V500" i="4"/>
  <c r="S500" i="4"/>
  <c r="P232" i="4"/>
  <c r="O232" i="4"/>
  <c r="X215" i="4"/>
  <c r="W215" i="4"/>
  <c r="V365" i="4"/>
  <c r="S365" i="4"/>
  <c r="P185" i="4"/>
  <c r="X185" i="4"/>
  <c r="V437" i="4"/>
  <c r="S437" i="4"/>
  <c r="V491" i="4"/>
  <c r="S491" i="4"/>
  <c r="X499" i="4"/>
  <c r="W499" i="4"/>
  <c r="X471" i="4"/>
  <c r="W471" i="4"/>
  <c r="V426" i="4"/>
  <c r="S426" i="4"/>
  <c r="W416" i="4"/>
  <c r="U113" i="4"/>
  <c r="P94" i="4"/>
  <c r="O94" i="4"/>
  <c r="S177" i="4"/>
  <c r="V177" i="4"/>
  <c r="P269" i="4"/>
  <c r="O269" i="4"/>
  <c r="V273" i="4"/>
  <c r="S273" i="4"/>
  <c r="S202" i="4"/>
  <c r="V202" i="4"/>
  <c r="P344" i="4"/>
  <c r="O344" i="4"/>
  <c r="U150" i="4"/>
  <c r="W343" i="4"/>
  <c r="W214" i="4"/>
  <c r="K10" i="3"/>
  <c r="M10" i="3"/>
  <c r="O10" i="3"/>
  <c r="J10" i="3"/>
  <c r="R10" i="3"/>
  <c r="I10" i="3"/>
  <c r="C10" i="3"/>
  <c r="A25" i="4"/>
  <c r="D10" i="3"/>
  <c r="V478" i="4"/>
  <c r="S478" i="4"/>
  <c r="P301" i="4"/>
  <c r="O301" i="4"/>
  <c r="V215" i="4"/>
  <c r="S215" i="4"/>
  <c r="U386" i="4"/>
  <c r="V344" i="4"/>
  <c r="S344" i="4"/>
  <c r="U177" i="4"/>
  <c r="P162" i="4"/>
  <c r="O162" i="4"/>
  <c r="P338" i="4"/>
  <c r="O338" i="4"/>
  <c r="P228" i="4"/>
  <c r="N338" i="4"/>
  <c r="X214" i="4"/>
  <c r="U467" i="4"/>
  <c r="W204" i="4"/>
  <c r="W366" i="4"/>
  <c r="M15" i="3"/>
  <c r="O15" i="3"/>
  <c r="J15" i="3"/>
  <c r="R15" i="3"/>
  <c r="K15" i="3"/>
  <c r="D15" i="3"/>
  <c r="I15" i="3"/>
  <c r="C15" i="3"/>
  <c r="A30" i="4"/>
  <c r="M34" i="3"/>
  <c r="U34" i="3" s="1"/>
  <c r="V34" i="3" s="1"/>
  <c r="O34" i="3"/>
  <c r="J34" i="3"/>
  <c r="R34" i="3"/>
  <c r="K34" i="3"/>
  <c r="I34" i="3"/>
  <c r="C34" i="3"/>
  <c r="A49" i="4"/>
  <c r="D34" i="3"/>
  <c r="X416" i="4"/>
  <c r="S195" i="4"/>
  <c r="V195" i="4"/>
  <c r="P202" i="4"/>
  <c r="O202" i="4"/>
  <c r="P458" i="4"/>
  <c r="U115" i="4"/>
  <c r="P244" i="4"/>
  <c r="W338" i="4"/>
  <c r="W93" i="4"/>
  <c r="W244" i="4"/>
  <c r="W113" i="4"/>
  <c r="W278" i="4"/>
  <c r="K11" i="3"/>
  <c r="M11" i="3"/>
  <c r="O11" i="3"/>
  <c r="J11" i="3"/>
  <c r="R11" i="3"/>
  <c r="I11" i="3"/>
  <c r="D11" i="3"/>
  <c r="C11" i="3"/>
  <c r="A26" i="4"/>
  <c r="O426" i="4"/>
  <c r="P426" i="4"/>
  <c r="M7" i="3"/>
  <c r="O7" i="3"/>
  <c r="J7" i="3"/>
  <c r="R7" i="3"/>
  <c r="K7" i="3"/>
  <c r="I7" i="3"/>
  <c r="D7" i="3"/>
  <c r="C7" i="3"/>
  <c r="A22" i="4"/>
  <c r="O416" i="4"/>
  <c r="M8" i="3"/>
  <c r="O8" i="3"/>
  <c r="J8" i="3"/>
  <c r="R8" i="3"/>
  <c r="K8" i="3"/>
  <c r="I8" i="3"/>
  <c r="C8" i="3"/>
  <c r="A23" i="4"/>
  <c r="D8" i="3"/>
  <c r="M32" i="3"/>
  <c r="O32" i="3"/>
  <c r="J32" i="3"/>
  <c r="R32" i="3"/>
  <c r="K32" i="3"/>
  <c r="I32" i="3"/>
  <c r="A47" i="4"/>
  <c r="D32" i="3"/>
  <c r="C32" i="3"/>
  <c r="O482" i="4"/>
  <c r="P482" i="4"/>
  <c r="V472" i="4"/>
  <c r="S472" i="4"/>
  <c r="P520" i="4"/>
  <c r="P266" i="4"/>
  <c r="O266" i="4"/>
  <c r="U239" i="4"/>
  <c r="X228" i="4"/>
  <c r="P150" i="4"/>
  <c r="O150" i="4"/>
  <c r="S93" i="4"/>
  <c r="V93" i="4"/>
  <c r="V289" i="4"/>
  <c r="S289" i="4"/>
  <c r="S59" i="4"/>
  <c r="V59" i="4"/>
  <c r="N366" i="4"/>
  <c r="V343" i="4"/>
  <c r="S343" i="4"/>
  <c r="W365" i="4"/>
  <c r="W171" i="4"/>
  <c r="W94" i="4"/>
  <c r="X278" i="4"/>
  <c r="W344" i="4"/>
  <c r="S150" i="4"/>
  <c r="V150" i="4"/>
  <c r="M31" i="3"/>
  <c r="O31" i="3"/>
  <c r="J31" i="3"/>
  <c r="R31" i="3"/>
  <c r="K31" i="3"/>
  <c r="I31" i="3"/>
  <c r="A46" i="4"/>
  <c r="D31" i="3"/>
  <c r="C31" i="3"/>
  <c r="O414" i="4"/>
  <c r="P414" i="4"/>
  <c r="P115" i="4"/>
  <c r="O115" i="4"/>
  <c r="M29" i="3"/>
  <c r="O29" i="3"/>
  <c r="J29" i="3"/>
  <c r="R29" i="3"/>
  <c r="K29" i="3"/>
  <c r="D29" i="3"/>
  <c r="C29" i="3"/>
  <c r="I29" i="3"/>
  <c r="A44" i="4"/>
  <c r="M21" i="3"/>
  <c r="O21" i="3"/>
  <c r="J21" i="3"/>
  <c r="R21" i="3"/>
  <c r="K21" i="3"/>
  <c r="I21" i="3"/>
  <c r="D21" i="3"/>
  <c r="C21" i="3"/>
  <c r="A36" i="4"/>
  <c r="U499" i="4"/>
  <c r="O431" i="4"/>
  <c r="P431" i="4"/>
  <c r="M22" i="3"/>
  <c r="O22" i="3"/>
  <c r="J22" i="3"/>
  <c r="R22" i="3"/>
  <c r="K22" i="3"/>
  <c r="I22" i="3"/>
  <c r="A37" i="4"/>
  <c r="D22" i="3"/>
  <c r="C22" i="3"/>
  <c r="V435" i="4"/>
  <c r="S435" i="4"/>
  <c r="V471" i="4"/>
  <c r="S471" i="4"/>
  <c r="O520" i="4"/>
  <c r="W458" i="4"/>
  <c r="P227" i="4"/>
  <c r="P365" i="4"/>
  <c r="O365" i="4"/>
  <c r="U390" i="4"/>
  <c r="V386" i="4"/>
  <c r="S386" i="4"/>
  <c r="U278" i="4"/>
  <c r="U269" i="4"/>
  <c r="U273" i="4"/>
  <c r="W437" i="4"/>
  <c r="O177" i="4"/>
  <c r="P177" i="4"/>
  <c r="W59" i="4"/>
  <c r="O195" i="4"/>
  <c r="X171" i="4"/>
  <c r="W289" i="4"/>
  <c r="O278" i="4"/>
  <c r="S518" i="4"/>
  <c r="V518" i="4"/>
  <c r="K9" i="3"/>
  <c r="M9" i="3"/>
  <c r="O9" i="3"/>
  <c r="J9" i="3"/>
  <c r="R9" i="3"/>
  <c r="I9" i="3"/>
  <c r="D9" i="3"/>
  <c r="A24" i="4"/>
  <c r="C9" i="3"/>
  <c r="V414" i="4"/>
  <c r="S414" i="4"/>
  <c r="V520" i="4"/>
  <c r="S520" i="4"/>
  <c r="P363" i="4"/>
  <c r="O363" i="4"/>
  <c r="V362" i="4"/>
  <c r="S362" i="4"/>
  <c r="U93" i="4"/>
  <c r="V266" i="4"/>
  <c r="S266" i="4"/>
  <c r="S115" i="4"/>
  <c r="V115" i="4"/>
  <c r="X289" i="4"/>
  <c r="W177" i="4"/>
  <c r="W121" i="4"/>
  <c r="M20" i="3"/>
  <c r="O20" i="3"/>
  <c r="J20" i="3"/>
  <c r="R20" i="3"/>
  <c r="K20" i="3"/>
  <c r="I20" i="3"/>
  <c r="C20" i="3"/>
  <c r="D20" i="3"/>
  <c r="A35" i="4"/>
  <c r="K23" i="3"/>
  <c r="M23" i="3"/>
  <c r="O23" i="3"/>
  <c r="J23" i="3"/>
  <c r="R23" i="3"/>
  <c r="I23" i="3"/>
  <c r="A38" i="4"/>
  <c r="D23" i="3"/>
  <c r="C23" i="3"/>
  <c r="X431" i="4"/>
  <c r="W431" i="4"/>
  <c r="V499" i="4"/>
  <c r="S499" i="4"/>
  <c r="N363" i="4"/>
  <c r="U110" i="4"/>
  <c r="P215" i="4"/>
  <c r="O215" i="4"/>
  <c r="S94" i="4"/>
  <c r="V94" i="4"/>
  <c r="X467" i="4"/>
  <c r="W467" i="4"/>
  <c r="U275" i="4" l="1"/>
  <c r="N169" i="4"/>
  <c r="U88" i="4"/>
  <c r="N385" i="4"/>
  <c r="W284" i="4"/>
  <c r="S126" i="4"/>
  <c r="U102" i="4"/>
  <c r="N226" i="4"/>
  <c r="S188" i="4"/>
  <c r="N122" i="4"/>
  <c r="X302" i="4"/>
  <c r="S279" i="4"/>
  <c r="N96" i="4"/>
  <c r="X107" i="4"/>
  <c r="S446" i="4"/>
  <c r="W99" i="4"/>
  <c r="W263" i="4"/>
  <c r="X382" i="4"/>
  <c r="W64" i="4"/>
  <c r="X391" i="4"/>
  <c r="W334" i="4"/>
  <c r="X348" i="4"/>
  <c r="X207" i="4"/>
  <c r="X173" i="4"/>
  <c r="X85" i="4"/>
  <c r="X401" i="4"/>
  <c r="U371" i="4"/>
  <c r="N487" i="4"/>
  <c r="N260" i="4"/>
  <c r="X317" i="4"/>
  <c r="U476" i="4"/>
  <c r="U75" i="4"/>
  <c r="W141" i="4"/>
  <c r="S306" i="4"/>
  <c r="V415" i="4"/>
  <c r="X370" i="4"/>
  <c r="N326" i="4"/>
  <c r="U293" i="4"/>
  <c r="V235" i="4"/>
  <c r="S449" i="4"/>
  <c r="U468" i="4"/>
  <c r="W356" i="4"/>
  <c r="X307" i="4"/>
  <c r="X374" i="4"/>
  <c r="X373" i="4"/>
  <c r="N218" i="4"/>
  <c r="U222" i="4"/>
  <c r="U404" i="4"/>
  <c r="N358" i="4"/>
  <c r="W71" i="4"/>
  <c r="U206" i="4"/>
  <c r="V281" i="4"/>
  <c r="N191" i="4"/>
  <c r="U208" i="4"/>
  <c r="S330" i="4"/>
  <c r="N229" i="4"/>
  <c r="N303" i="4"/>
  <c r="W268" i="4"/>
  <c r="W196" i="4"/>
  <c r="W155" i="4"/>
  <c r="N508" i="4"/>
  <c r="W73" i="4"/>
  <c r="X119" i="4"/>
  <c r="X168" i="4"/>
  <c r="S130" i="4"/>
  <c r="U83" i="4"/>
  <c r="S514" i="4"/>
  <c r="W138" i="4"/>
  <c r="N441" i="4"/>
  <c r="N63" i="4"/>
  <c r="X513" i="4"/>
  <c r="X277" i="4"/>
  <c r="X422" i="4"/>
  <c r="N428" i="4"/>
  <c r="N181" i="4"/>
  <c r="N72" i="4"/>
  <c r="N474" i="4"/>
  <c r="W319" i="4"/>
  <c r="X418" i="4"/>
  <c r="X57" i="4"/>
  <c r="W438" i="4"/>
  <c r="N486" i="4"/>
  <c r="X146" i="4"/>
  <c r="X252" i="4"/>
  <c r="V238" i="4"/>
  <c r="U213" i="4"/>
  <c r="N477" i="4"/>
  <c r="X407" i="4"/>
  <c r="W380" i="4"/>
  <c r="N305" i="4"/>
  <c r="N509" i="4"/>
  <c r="X142" i="4"/>
  <c r="X69" i="4"/>
  <c r="X297" i="4"/>
  <c r="X420" i="4"/>
  <c r="W166" i="4"/>
  <c r="S316" i="4"/>
  <c r="X369" i="4"/>
  <c r="W517" i="4"/>
  <c r="X78" i="4"/>
  <c r="X331" i="4"/>
  <c r="X411" i="4"/>
  <c r="X364" i="4"/>
  <c r="U389" i="4"/>
  <c r="W253" i="4"/>
  <c r="W223" i="4"/>
  <c r="N256" i="4"/>
  <c r="X65" i="4"/>
  <c r="W405" i="4"/>
  <c r="X148" i="4"/>
  <c r="S354" i="4"/>
  <c r="N261" i="4"/>
  <c r="U424" i="4"/>
  <c r="N324" i="4"/>
  <c r="X377" i="4"/>
  <c r="X454" i="4"/>
  <c r="U421" i="4"/>
  <c r="X265" i="4"/>
  <c r="X216" i="4"/>
  <c r="S120" i="4"/>
  <c r="S286" i="4"/>
  <c r="U512" i="4"/>
  <c r="X455" i="4"/>
  <c r="N304" i="4"/>
  <c r="U175" i="4"/>
  <c r="S396" i="4"/>
  <c r="W350" i="4"/>
  <c r="V152" i="4"/>
  <c r="W340" i="4"/>
  <c r="N100" i="4"/>
  <c r="N158" i="4"/>
  <c r="W92" i="4"/>
  <c r="X70" i="4"/>
  <c r="U461" i="4"/>
  <c r="X95" i="4"/>
  <c r="N249" i="4"/>
  <c r="X425" i="4"/>
  <c r="U503" i="4"/>
  <c r="W180" i="4"/>
  <c r="V200" i="4"/>
  <c r="N114" i="4"/>
  <c r="X349" i="4"/>
  <c r="X172" i="4"/>
  <c r="X516" i="4"/>
  <c r="X501" i="4"/>
  <c r="N417" i="4"/>
  <c r="N355" i="4"/>
  <c r="U394" i="4"/>
  <c r="N493" i="4"/>
  <c r="W194" i="4"/>
  <c r="U90" i="4"/>
  <c r="W488" i="4"/>
  <c r="X497" i="4"/>
  <c r="X439" i="4"/>
  <c r="N413" i="4"/>
  <c r="X395" i="4"/>
  <c r="N515" i="4"/>
  <c r="X106" i="4"/>
  <c r="X313" i="4"/>
  <c r="W402" i="4"/>
  <c r="W245" i="4"/>
  <c r="N231" i="4"/>
  <c r="U210" i="4"/>
  <c r="X299" i="4"/>
  <c r="N184" i="4"/>
  <c r="W262" i="4"/>
  <c r="N336" i="4"/>
  <c r="X403" i="4"/>
  <c r="X154" i="4"/>
  <c r="N80" i="4"/>
  <c r="N502" i="4"/>
  <c r="N165" i="4"/>
  <c r="N481" i="4"/>
  <c r="X251" i="4"/>
  <c r="U164" i="4"/>
  <c r="X128" i="4"/>
  <c r="W432" i="4"/>
  <c r="W379" i="4"/>
  <c r="U298" i="4"/>
  <c r="U359" i="4"/>
  <c r="N242" i="4"/>
  <c r="U409" i="4"/>
  <c r="X217" i="4"/>
  <c r="U91" i="4"/>
  <c r="X387" i="4"/>
  <c r="U433" i="4"/>
  <c r="D51" i="4"/>
  <c r="C51" i="4"/>
  <c r="L36" i="3"/>
  <c r="K51" i="4" s="1"/>
  <c r="F51" i="4"/>
  <c r="C52" i="4"/>
  <c r="B52" i="4"/>
  <c r="B51" i="4"/>
  <c r="X37" i="3"/>
  <c r="Y37" i="3" s="1"/>
  <c r="H36" i="3"/>
  <c r="H51" i="4"/>
  <c r="N36" i="3"/>
  <c r="S36" i="3" s="1"/>
  <c r="B36" i="3" s="1"/>
  <c r="J51" i="4"/>
  <c r="G51" i="4"/>
  <c r="W175" i="4"/>
  <c r="N265" i="4"/>
  <c r="G52" i="4"/>
  <c r="J52" i="4"/>
  <c r="D52" i="4"/>
  <c r="H52" i="4"/>
  <c r="G37" i="3"/>
  <c r="H37" i="3"/>
  <c r="N37" i="3"/>
  <c r="L37" i="3"/>
  <c r="F52" i="4"/>
  <c r="G50" i="4"/>
  <c r="B50" i="4"/>
  <c r="H50" i="4"/>
  <c r="C50" i="4"/>
  <c r="F50" i="4"/>
  <c r="X35" i="3"/>
  <c r="Y35" i="3" s="1"/>
  <c r="H35" i="3"/>
  <c r="J50" i="4"/>
  <c r="D50" i="4"/>
  <c r="N35" i="3"/>
  <c r="I50" i="4" s="1"/>
  <c r="L35" i="3"/>
  <c r="G35" i="3"/>
  <c r="N161" i="4"/>
  <c r="W235" i="4"/>
  <c r="X203" i="4"/>
  <c r="U271" i="4"/>
  <c r="X167" i="4"/>
  <c r="N479" i="4"/>
  <c r="N287" i="4"/>
  <c r="U235" i="4"/>
  <c r="P235" i="4"/>
  <c r="X235" i="4"/>
  <c r="P287" i="4"/>
  <c r="S320" i="4"/>
  <c r="N235" i="4"/>
  <c r="V459" i="4"/>
  <c r="S459" i="4"/>
  <c r="V378" i="4"/>
  <c r="V475" i="4"/>
  <c r="S336" i="4"/>
  <c r="V329" i="4"/>
  <c r="U119" i="4"/>
  <c r="U297" i="4"/>
  <c r="U106" i="4"/>
  <c r="H12" i="3"/>
  <c r="H19" i="3"/>
  <c r="H6" i="3"/>
  <c r="H7" i="3"/>
  <c r="H11" i="3"/>
  <c r="H34" i="3"/>
  <c r="H18" i="3"/>
  <c r="H22" i="3"/>
  <c r="H13" i="3"/>
  <c r="H33" i="3"/>
  <c r="H31" i="3"/>
  <c r="H23" i="3"/>
  <c r="H14" i="3"/>
  <c r="H8" i="3"/>
  <c r="H9" i="3"/>
  <c r="H16" i="3"/>
  <c r="H27" i="3"/>
  <c r="H32" i="3"/>
  <c r="H24" i="3"/>
  <c r="H28" i="3"/>
  <c r="H29" i="3"/>
  <c r="H10" i="3"/>
  <c r="H17" i="3"/>
  <c r="H21" i="3"/>
  <c r="H20" i="3"/>
  <c r="H15" i="3"/>
  <c r="S216" i="4"/>
  <c r="W331" i="4"/>
  <c r="N155" i="4"/>
  <c r="S231" i="4"/>
  <c r="S322" i="4"/>
  <c r="W306" i="4"/>
  <c r="V216" i="4"/>
  <c r="U459" i="4"/>
  <c r="U445" i="4"/>
  <c r="V154" i="4"/>
  <c r="F25" i="3"/>
  <c r="L25" i="3"/>
  <c r="K40" i="4" s="1"/>
  <c r="P440" i="4"/>
  <c r="O235" i="4"/>
  <c r="F30" i="3"/>
  <c r="N203" i="4"/>
  <c r="F26" i="3"/>
  <c r="U265" i="4"/>
  <c r="P63" i="4"/>
  <c r="S154" i="4"/>
  <c r="S479" i="4"/>
  <c r="W370" i="4"/>
  <c r="V384" i="4"/>
  <c r="S128" i="4"/>
  <c r="X30" i="3"/>
  <c r="Y30" i="3" s="1"/>
  <c r="V380" i="4"/>
  <c r="S380" i="4"/>
  <c r="V128" i="4"/>
  <c r="W168" i="4"/>
  <c r="X384" i="4"/>
  <c r="U196" i="4"/>
  <c r="O231" i="4"/>
  <c r="S168" i="4"/>
  <c r="V168" i="4"/>
  <c r="W231" i="4"/>
  <c r="X175" i="4"/>
  <c r="N473" i="4"/>
  <c r="V353" i="4"/>
  <c r="U224" i="4"/>
  <c r="W479" i="4"/>
  <c r="N168" i="4"/>
  <c r="N384" i="4"/>
  <c r="X26" i="3"/>
  <c r="Y26" i="3" s="1"/>
  <c r="U487" i="4"/>
  <c r="U217" i="4"/>
  <c r="P238" i="4"/>
  <c r="W238" i="4"/>
  <c r="P168" i="4"/>
  <c r="O168" i="4"/>
  <c r="X99" i="4"/>
  <c r="U340" i="4"/>
  <c r="S346" i="4"/>
  <c r="V322" i="4"/>
  <c r="N374" i="4"/>
  <c r="V401" i="4"/>
  <c r="X238" i="4"/>
  <c r="X479" i="4"/>
  <c r="S372" i="4"/>
  <c r="U238" i="4"/>
  <c r="U259" i="4"/>
  <c r="P481" i="4"/>
  <c r="U168" i="4"/>
  <c r="N331" i="4"/>
  <c r="U77" i="4"/>
  <c r="X77" i="4"/>
  <c r="O71" i="4"/>
  <c r="P401" i="4"/>
  <c r="S497" i="4"/>
  <c r="V148" i="4"/>
  <c r="W501" i="4"/>
  <c r="S77" i="4"/>
  <c r="P175" i="4"/>
  <c r="W56" i="4"/>
  <c r="P210" i="4"/>
  <c r="N175" i="4"/>
  <c r="N188" i="4"/>
  <c r="P252" i="4"/>
  <c r="P259" i="4"/>
  <c r="N77" i="4"/>
  <c r="U231" i="4"/>
  <c r="S175" i="4"/>
  <c r="X140" i="4"/>
  <c r="O401" i="4"/>
  <c r="V441" i="4"/>
  <c r="U454" i="4"/>
  <c r="W203" i="4"/>
  <c r="W140" i="4"/>
  <c r="U70" i="4"/>
  <c r="U465" i="4"/>
  <c r="N401" i="4"/>
  <c r="U212" i="4"/>
  <c r="N207" i="4"/>
  <c r="W224" i="4"/>
  <c r="N154" i="4"/>
  <c r="W84" i="4"/>
  <c r="N210" i="4"/>
  <c r="U154" i="4"/>
  <c r="O299" i="4"/>
  <c r="P154" i="4"/>
  <c r="U258" i="4"/>
  <c r="V72" i="4"/>
  <c r="O154" i="4"/>
  <c r="N78" i="4"/>
  <c r="X224" i="4"/>
  <c r="W217" i="4"/>
  <c r="W85" i="4"/>
  <c r="V119" i="4"/>
  <c r="X326" i="4"/>
  <c r="O459" i="4"/>
  <c r="W259" i="4"/>
  <c r="O77" i="4"/>
  <c r="S259" i="4"/>
  <c r="W154" i="4"/>
  <c r="V484" i="4"/>
  <c r="W78" i="4"/>
  <c r="S405" i="4"/>
  <c r="X196" i="4"/>
  <c r="X339" i="4"/>
  <c r="O481" i="4"/>
  <c r="X155" i="4"/>
  <c r="P249" i="4"/>
  <c r="S84" i="4"/>
  <c r="X231" i="4"/>
  <c r="O175" i="4"/>
  <c r="P77" i="4"/>
  <c r="N238" i="4"/>
  <c r="V84" i="4"/>
  <c r="U346" i="4"/>
  <c r="P224" i="4"/>
  <c r="U288" i="4"/>
  <c r="P196" i="4"/>
  <c r="V140" i="4"/>
  <c r="U306" i="4"/>
  <c r="U78" i="4"/>
  <c r="X259" i="4"/>
  <c r="N148" i="4"/>
  <c r="U84" i="4"/>
  <c r="V497" i="4"/>
  <c r="S196" i="4"/>
  <c r="W393" i="4"/>
  <c r="N217" i="4"/>
  <c r="X71" i="4"/>
  <c r="U260" i="4"/>
  <c r="N140" i="4"/>
  <c r="U299" i="4"/>
  <c r="W326" i="4"/>
  <c r="O259" i="4"/>
  <c r="W77" i="4"/>
  <c r="X191" i="4"/>
  <c r="N285" i="4"/>
  <c r="X161" i="4"/>
  <c r="N252" i="4"/>
  <c r="N84" i="4"/>
  <c r="O252" i="4"/>
  <c r="N259" i="4"/>
  <c r="U254" i="4"/>
  <c r="V488" i="4"/>
  <c r="O63" i="4"/>
  <c r="V155" i="4"/>
  <c r="O80" i="4"/>
  <c r="U149" i="4"/>
  <c r="O325" i="4"/>
  <c r="N403" i="4"/>
  <c r="N70" i="4"/>
  <c r="O210" i="4"/>
  <c r="O203" i="4"/>
  <c r="V161" i="4"/>
  <c r="X63" i="4"/>
  <c r="S452" i="4"/>
  <c r="P231" i="4"/>
  <c r="P260" i="4"/>
  <c r="O196" i="4"/>
  <c r="V445" i="4"/>
  <c r="V387" i="4"/>
  <c r="S89" i="4"/>
  <c r="W63" i="4"/>
  <c r="V70" i="4"/>
  <c r="V473" i="4"/>
  <c r="O238" i="4"/>
  <c r="S155" i="4"/>
  <c r="U131" i="4"/>
  <c r="V480" i="4"/>
  <c r="X188" i="4"/>
  <c r="P300" i="4"/>
  <c r="U494" i="4"/>
  <c r="U397" i="4"/>
  <c r="P306" i="4"/>
  <c r="N480" i="4"/>
  <c r="W210" i="4"/>
  <c r="O473" i="4"/>
  <c r="W80" i="4"/>
  <c r="W341" i="4"/>
  <c r="P474" i="4"/>
  <c r="W480" i="4"/>
  <c r="U473" i="4"/>
  <c r="N281" i="4"/>
  <c r="V114" i="4"/>
  <c r="V236" i="4"/>
  <c r="S457" i="4"/>
  <c r="P99" i="4"/>
  <c r="N342" i="4"/>
  <c r="U372" i="4"/>
  <c r="U56" i="4"/>
  <c r="O56" i="4"/>
  <c r="W474" i="4"/>
  <c r="N119" i="4"/>
  <c r="V438" i="4"/>
  <c r="O188" i="4"/>
  <c r="S488" i="4"/>
  <c r="V178" i="4"/>
  <c r="O374" i="4"/>
  <c r="U63" i="4"/>
  <c r="V203" i="4"/>
  <c r="S224" i="4"/>
  <c r="N208" i="4"/>
  <c r="O326" i="4"/>
  <c r="U203" i="4"/>
  <c r="P459" i="4"/>
  <c r="W173" i="4"/>
  <c r="U122" i="4"/>
  <c r="U165" i="4"/>
  <c r="N76" i="4"/>
  <c r="X480" i="4"/>
  <c r="U377" i="4"/>
  <c r="S340" i="4"/>
  <c r="N56" i="4"/>
  <c r="X459" i="4"/>
  <c r="S217" i="4"/>
  <c r="W401" i="4"/>
  <c r="X306" i="4"/>
  <c r="P429" i="4"/>
  <c r="P84" i="4"/>
  <c r="V277" i="4"/>
  <c r="O306" i="4"/>
  <c r="V339" i="4"/>
  <c r="N183" i="4"/>
  <c r="N290" i="4"/>
  <c r="U347" i="4"/>
  <c r="N319" i="4"/>
  <c r="N92" i="4"/>
  <c r="N485" i="4"/>
  <c r="V409" i="4"/>
  <c r="W130" i="4"/>
  <c r="X320" i="4"/>
  <c r="U252" i="4"/>
  <c r="U446" i="4"/>
  <c r="O85" i="4"/>
  <c r="V184" i="4"/>
  <c r="U393" i="4"/>
  <c r="N334" i="4"/>
  <c r="P85" i="4"/>
  <c r="P78" i="4"/>
  <c r="N488" i="4"/>
  <c r="N476" i="4"/>
  <c r="U410" i="4"/>
  <c r="X210" i="4"/>
  <c r="W473" i="4"/>
  <c r="O474" i="4"/>
  <c r="S332" i="4"/>
  <c r="X402" i="4"/>
  <c r="S342" i="4"/>
  <c r="N381" i="4"/>
  <c r="W303" i="4"/>
  <c r="W119" i="4"/>
  <c r="P71" i="4"/>
  <c r="X515" i="4"/>
  <c r="U161" i="4"/>
  <c r="P480" i="4"/>
  <c r="X56" i="4"/>
  <c r="O119" i="4"/>
  <c r="U326" i="4"/>
  <c r="X84" i="4"/>
  <c r="U155" i="4"/>
  <c r="N459" i="4"/>
  <c r="P334" i="4"/>
  <c r="W207" i="4"/>
  <c r="N475" i="4"/>
  <c r="X135" i="4"/>
  <c r="O234" i="4"/>
  <c r="U501" i="4"/>
  <c r="X429" i="4"/>
  <c r="P473" i="4"/>
  <c r="W313" i="4"/>
  <c r="V92" i="4"/>
  <c r="N307" i="4"/>
  <c r="N300" i="4"/>
  <c r="U236" i="4"/>
  <c r="U281" i="4"/>
  <c r="N196" i="4"/>
  <c r="P337" i="4"/>
  <c r="N224" i="4"/>
  <c r="V210" i="4"/>
  <c r="S210" i="4"/>
  <c r="V63" i="4"/>
  <c r="V303" i="4"/>
  <c r="U247" i="4"/>
  <c r="X473" i="4"/>
  <c r="N149" i="4"/>
  <c r="O217" i="4"/>
  <c r="P203" i="4"/>
  <c r="X245" i="4"/>
  <c r="V258" i="4"/>
  <c r="N81" i="4"/>
  <c r="V78" i="4"/>
  <c r="U513" i="4"/>
  <c r="U230" i="4"/>
  <c r="W205" i="4"/>
  <c r="U245" i="4"/>
  <c r="N245" i="4"/>
  <c r="U140" i="4"/>
  <c r="P326" i="4"/>
  <c r="O245" i="4"/>
  <c r="S413" i="4"/>
  <c r="O428" i="4"/>
  <c r="S63" i="4"/>
  <c r="O480" i="4"/>
  <c r="P217" i="4"/>
  <c r="S359" i="4"/>
  <c r="S433" i="4"/>
  <c r="P56" i="4"/>
  <c r="V167" i="4"/>
  <c r="S252" i="4"/>
  <c r="U153" i="4"/>
  <c r="N460" i="4"/>
  <c r="N120" i="4"/>
  <c r="N372" i="4"/>
  <c r="P191" i="4"/>
  <c r="U479" i="4"/>
  <c r="P140" i="4"/>
  <c r="P245" i="4"/>
  <c r="O84" i="4"/>
  <c r="S493" i="4"/>
  <c r="N173" i="4"/>
  <c r="O155" i="4"/>
  <c r="P155" i="4"/>
  <c r="V57" i="4"/>
  <c r="S119" i="4"/>
  <c r="U517" i="4"/>
  <c r="W70" i="4"/>
  <c r="U190" i="4"/>
  <c r="U444" i="4"/>
  <c r="S373" i="4"/>
  <c r="O161" i="4"/>
  <c r="O78" i="4"/>
  <c r="V411" i="4"/>
  <c r="U250" i="4"/>
  <c r="S56" i="4"/>
  <c r="P497" i="4"/>
  <c r="V494" i="4"/>
  <c r="N505" i="4"/>
  <c r="V56" i="4"/>
  <c r="N26" i="3"/>
  <c r="I41" i="4" s="1"/>
  <c r="N325" i="4"/>
  <c r="P325" i="4"/>
  <c r="O429" i="4"/>
  <c r="V509" i="4"/>
  <c r="S326" i="4"/>
  <c r="S325" i="4"/>
  <c r="S494" i="4"/>
  <c r="O224" i="4"/>
  <c r="V326" i="4"/>
  <c r="W265" i="4"/>
  <c r="X223" i="4"/>
  <c r="W459" i="4"/>
  <c r="V89" i="4"/>
  <c r="P70" i="4"/>
  <c r="U337" i="4"/>
  <c r="N64" i="4"/>
  <c r="W120" i="4"/>
  <c r="U138" i="4"/>
  <c r="S428" i="4"/>
  <c r="N222" i="4"/>
  <c r="U354" i="4"/>
  <c r="W252" i="4"/>
  <c r="N393" i="4"/>
  <c r="O70" i="4"/>
  <c r="W404" i="4"/>
  <c r="O191" i="4"/>
  <c r="U277" i="4"/>
  <c r="X205" i="4"/>
  <c r="X379" i="4"/>
  <c r="X92" i="4"/>
  <c r="W216" i="4"/>
  <c r="X222" i="4"/>
  <c r="W191" i="4"/>
  <c r="U475" i="4"/>
  <c r="U183" i="4"/>
  <c r="S245" i="4"/>
  <c r="W497" i="4"/>
  <c r="V517" i="4"/>
  <c r="U242" i="4"/>
  <c r="P258" i="4"/>
  <c r="U480" i="4"/>
  <c r="S397" i="4"/>
  <c r="S470" i="4"/>
  <c r="O140" i="4"/>
  <c r="U438" i="4"/>
  <c r="U57" i="4"/>
  <c r="N90" i="4"/>
  <c r="O99" i="4"/>
  <c r="O346" i="4"/>
  <c r="V403" i="4"/>
  <c r="X182" i="4"/>
  <c r="X453" i="4"/>
  <c r="N379" i="4"/>
  <c r="P119" i="4"/>
  <c r="N139" i="4"/>
  <c r="O347" i="4"/>
  <c r="W372" i="4"/>
  <c r="N85" i="4"/>
  <c r="P409" i="4"/>
  <c r="U488" i="4"/>
  <c r="U92" i="4"/>
  <c r="O97" i="4"/>
  <c r="N104" i="4"/>
  <c r="W161" i="4"/>
  <c r="U383" i="4"/>
  <c r="U334" i="4"/>
  <c r="P331" i="4"/>
  <c r="U331" i="4"/>
  <c r="O464" i="4"/>
  <c r="U429" i="4"/>
  <c r="U379" i="4"/>
  <c r="U201" i="4"/>
  <c r="O216" i="4"/>
  <c r="U54" i="4"/>
  <c r="U515" i="4"/>
  <c r="X353" i="4"/>
  <c r="N397" i="4"/>
  <c r="P161" i="4"/>
  <c r="X304" i="4"/>
  <c r="N216" i="4"/>
  <c r="S402" i="4"/>
  <c r="S429" i="4"/>
  <c r="V205" i="4"/>
  <c r="P341" i="4"/>
  <c r="P353" i="4"/>
  <c r="O104" i="4"/>
  <c r="U314" i="4"/>
  <c r="N271" i="4"/>
  <c r="S97" i="4"/>
  <c r="O200" i="4"/>
  <c r="N429" i="4"/>
  <c r="N451" i="4"/>
  <c r="U451" i="4"/>
  <c r="U207" i="4"/>
  <c r="N277" i="4"/>
  <c r="W347" i="4"/>
  <c r="N411" i="4"/>
  <c r="U401" i="4"/>
  <c r="W149" i="4"/>
  <c r="X464" i="4"/>
  <c r="S486" i="4"/>
  <c r="V149" i="4"/>
  <c r="S149" i="4"/>
  <c r="X487" i="4"/>
  <c r="S370" i="4"/>
  <c r="N68" i="4"/>
  <c r="N314" i="4"/>
  <c r="N130" i="4"/>
  <c r="U104" i="4"/>
  <c r="S451" i="4"/>
  <c r="X149" i="4"/>
  <c r="U127" i="4"/>
  <c r="V504" i="4"/>
  <c r="N97" i="4"/>
  <c r="O149" i="4"/>
  <c r="S280" i="4"/>
  <c r="W382" i="4"/>
  <c r="O340" i="4"/>
  <c r="U342" i="4"/>
  <c r="U290" i="4"/>
  <c r="P290" i="4"/>
  <c r="N201" i="4"/>
  <c r="P372" i="4"/>
  <c r="N205" i="4"/>
  <c r="P222" i="4"/>
  <c r="N370" i="4"/>
  <c r="V280" i="4"/>
  <c r="W439" i="4"/>
  <c r="O339" i="4"/>
  <c r="U205" i="4"/>
  <c r="U85" i="4"/>
  <c r="U124" i="4"/>
  <c r="X354" i="4"/>
  <c r="N258" i="4"/>
  <c r="U194" i="4"/>
  <c r="U325" i="4"/>
  <c r="W325" i="4"/>
  <c r="P92" i="4"/>
  <c r="U286" i="4"/>
  <c r="W143" i="4"/>
  <c r="X410" i="4"/>
  <c r="N106" i="4"/>
  <c r="O114" i="4"/>
  <c r="N316" i="4"/>
  <c r="P379" i="4"/>
  <c r="P207" i="4"/>
  <c r="N279" i="4"/>
  <c r="U328" i="4"/>
  <c r="U120" i="4"/>
  <c r="S350" i="4"/>
  <c r="X200" i="4"/>
  <c r="O409" i="4"/>
  <c r="U134" i="4"/>
  <c r="W208" i="4"/>
  <c r="P501" i="4"/>
  <c r="P265" i="4"/>
  <c r="U64" i="4"/>
  <c r="O451" i="4"/>
  <c r="N306" i="4"/>
  <c r="X451" i="4"/>
  <c r="X334" i="4"/>
  <c r="W346" i="4"/>
  <c r="U403" i="4"/>
  <c r="W97" i="4"/>
  <c r="O479" i="4"/>
  <c r="U216" i="4"/>
  <c r="X367" i="4"/>
  <c r="P286" i="4"/>
  <c r="P200" i="4"/>
  <c r="W299" i="4"/>
  <c r="N367" i="4"/>
  <c r="V359" i="4"/>
  <c r="X180" i="4"/>
  <c r="X347" i="4"/>
  <c r="P464" i="4"/>
  <c r="O207" i="4"/>
  <c r="X325" i="4"/>
  <c r="X253" i="4"/>
  <c r="V142" i="4"/>
  <c r="X372" i="4"/>
  <c r="O92" i="4"/>
  <c r="S242" i="4"/>
  <c r="P479" i="4"/>
  <c r="S207" i="4"/>
  <c r="P97" i="4"/>
  <c r="P188" i="4"/>
  <c r="U130" i="4"/>
  <c r="S382" i="4"/>
  <c r="S192" i="4"/>
  <c r="P205" i="4"/>
  <c r="N166" i="4"/>
  <c r="S358" i="4"/>
  <c r="S379" i="4"/>
  <c r="S347" i="4"/>
  <c r="S485" i="4"/>
  <c r="O290" i="4"/>
  <c r="P340" i="4"/>
  <c r="N132" i="4"/>
  <c r="U234" i="4"/>
  <c r="V97" i="4"/>
  <c r="U373" i="4"/>
  <c r="S439" i="4"/>
  <c r="W367" i="4"/>
  <c r="O335" i="4"/>
  <c r="P149" i="4"/>
  <c r="O501" i="4"/>
  <c r="U408" i="4"/>
  <c r="U107" i="4"/>
  <c r="N200" i="4"/>
  <c r="S399" i="4"/>
  <c r="U319" i="4"/>
  <c r="U415" i="4"/>
  <c r="X201" i="4"/>
  <c r="U99" i="4"/>
  <c r="V455" i="4"/>
  <c r="O372" i="4"/>
  <c r="V474" i="4"/>
  <c r="N178" i="4"/>
  <c r="U241" i="4"/>
  <c r="U268" i="4"/>
  <c r="U316" i="4"/>
  <c r="O205" i="4"/>
  <c r="U370" i="4"/>
  <c r="V237" i="4"/>
  <c r="S368" i="4"/>
  <c r="S474" i="4"/>
  <c r="V470" i="4"/>
  <c r="O331" i="4"/>
  <c r="W391" i="4"/>
  <c r="S512" i="4"/>
  <c r="O353" i="4"/>
  <c r="W464" i="4"/>
  <c r="N286" i="4"/>
  <c r="N194" i="4"/>
  <c r="S455" i="4"/>
  <c r="S481" i="4"/>
  <c r="S201" i="4"/>
  <c r="V69" i="4"/>
  <c r="X178" i="4"/>
  <c r="W436" i="4"/>
  <c r="O370" i="4"/>
  <c r="O222" i="4"/>
  <c r="X97" i="4"/>
  <c r="S220" i="4"/>
  <c r="W148" i="4"/>
  <c r="V201" i="4"/>
  <c r="W451" i="4"/>
  <c r="U405" i="4"/>
  <c r="V368" i="4"/>
  <c r="S419" i="4"/>
  <c r="O265" i="4"/>
  <c r="X438" i="4"/>
  <c r="V434" i="4"/>
  <c r="W354" i="4"/>
  <c r="U428" i="4"/>
  <c r="U439" i="4"/>
  <c r="V371" i="4"/>
  <c r="S417" i="4"/>
  <c r="W429" i="4"/>
  <c r="X208" i="4"/>
  <c r="X25" i="3"/>
  <c r="Y25" i="3" s="1"/>
  <c r="U240" i="4"/>
  <c r="N99" i="4"/>
  <c r="V376" i="4"/>
  <c r="P114" i="4"/>
  <c r="P451" i="4"/>
  <c r="W201" i="4"/>
  <c r="X485" i="4"/>
  <c r="P493" i="4"/>
  <c r="N346" i="4"/>
  <c r="N340" i="4"/>
  <c r="S167" i="4"/>
  <c r="U384" i="4"/>
  <c r="N236" i="4"/>
  <c r="N353" i="4"/>
  <c r="P223" i="4"/>
  <c r="U396" i="4"/>
  <c r="X141" i="4"/>
  <c r="X114" i="4"/>
  <c r="U178" i="4"/>
  <c r="X409" i="4"/>
  <c r="X112" i="4"/>
  <c r="U169" i="4"/>
  <c r="O135" i="4"/>
  <c r="U388" i="4"/>
  <c r="N409" i="4"/>
  <c r="U399" i="4"/>
  <c r="X481" i="4"/>
  <c r="X300" i="4"/>
  <c r="N464" i="4"/>
  <c r="U180" i="4"/>
  <c r="N404" i="4"/>
  <c r="N167" i="4"/>
  <c r="W279" i="4"/>
  <c r="O342" i="4"/>
  <c r="P122" i="4"/>
  <c r="P361" i="4"/>
  <c r="U432" i="4"/>
  <c r="S55" i="4"/>
  <c r="N91" i="4"/>
  <c r="X145" i="4"/>
  <c r="U68" i="4"/>
  <c r="N313" i="4"/>
  <c r="S138" i="4"/>
  <c r="U71" i="4"/>
  <c r="X134" i="4"/>
  <c r="S432" i="4"/>
  <c r="P411" i="4"/>
  <c r="S469" i="4"/>
  <c r="V432" i="4"/>
  <c r="P488" i="4"/>
  <c r="V454" i="4"/>
  <c r="W409" i="4"/>
  <c r="P339" i="4"/>
  <c r="V444" i="4"/>
  <c r="S287" i="4"/>
  <c r="V287" i="4"/>
  <c r="V99" i="4"/>
  <c r="U484" i="4"/>
  <c r="U313" i="4"/>
  <c r="U509" i="4"/>
  <c r="O488" i="4"/>
  <c r="X143" i="4"/>
  <c r="N377" i="4"/>
  <c r="N206" i="4"/>
  <c r="S348" i="4"/>
  <c r="S369" i="4"/>
  <c r="V260" i="4"/>
  <c r="W152" i="4"/>
  <c r="U166" i="4"/>
  <c r="U481" i="4"/>
  <c r="O223" i="4"/>
  <c r="S447" i="4"/>
  <c r="X488" i="4"/>
  <c r="V385" i="4"/>
  <c r="O377" i="4"/>
  <c r="X465" i="4"/>
  <c r="U447" i="4"/>
  <c r="V469" i="4"/>
  <c r="P377" i="4"/>
  <c r="V392" i="4"/>
  <c r="X404" i="4"/>
  <c r="N223" i="4"/>
  <c r="S65" i="4"/>
  <c r="X284" i="4"/>
  <c r="O379" i="4"/>
  <c r="S265" i="4"/>
  <c r="N339" i="4"/>
  <c r="P404" i="4"/>
  <c r="V106" i="4"/>
  <c r="O385" i="4"/>
  <c r="P517" i="4"/>
  <c r="N330" i="4"/>
  <c r="X460" i="4"/>
  <c r="U148" i="4"/>
  <c r="N230" i="4"/>
  <c r="P251" i="4"/>
  <c r="N180" i="4"/>
  <c r="U349" i="4"/>
  <c r="U332" i="4"/>
  <c r="P402" i="4"/>
  <c r="U279" i="4"/>
  <c r="U464" i="4"/>
  <c r="N328" i="4"/>
  <c r="P106" i="4"/>
  <c r="O384" i="4"/>
  <c r="V505" i="4"/>
  <c r="S407" i="4"/>
  <c r="U417" i="4"/>
  <c r="V510" i="4"/>
  <c r="N61" i="4"/>
  <c r="V466" i="4"/>
  <c r="W114" i="4"/>
  <c r="V209" i="4"/>
  <c r="X190" i="4"/>
  <c r="U469" i="4"/>
  <c r="U200" i="4"/>
  <c r="N347" i="4"/>
  <c r="W377" i="4"/>
  <c r="V271" i="4"/>
  <c r="N234" i="4"/>
  <c r="V351" i="4"/>
  <c r="P143" i="4"/>
  <c r="X399" i="4"/>
  <c r="N253" i="4"/>
  <c r="N332" i="4"/>
  <c r="P438" i="4"/>
  <c r="U457" i="4"/>
  <c r="O284" i="4"/>
  <c r="U367" i="4"/>
  <c r="U223" i="4"/>
  <c r="X271" i="4"/>
  <c r="P148" i="4"/>
  <c r="U402" i="4"/>
  <c r="U392" i="4"/>
  <c r="N387" i="4"/>
  <c r="O407" i="4"/>
  <c r="U339" i="4"/>
  <c r="P381" i="4"/>
  <c r="U350" i="4"/>
  <c r="U114" i="4"/>
  <c r="U485" i="4"/>
  <c r="N507" i="4"/>
  <c r="P439" i="4"/>
  <c r="U460" i="4"/>
  <c r="U348" i="4"/>
  <c r="X152" i="4"/>
  <c r="X517" i="4"/>
  <c r="U442" i="4"/>
  <c r="P378" i="4"/>
  <c r="V156" i="4"/>
  <c r="S156" i="4"/>
  <c r="N255" i="4"/>
  <c r="U496" i="4"/>
  <c r="U143" i="4"/>
  <c r="U303" i="4"/>
  <c r="X346" i="4"/>
  <c r="X166" i="4"/>
  <c r="U505" i="4"/>
  <c r="W287" i="4"/>
  <c r="W187" i="4"/>
  <c r="V230" i="4"/>
  <c r="W403" i="4"/>
  <c r="U336" i="4"/>
  <c r="S91" i="4"/>
  <c r="X340" i="4"/>
  <c r="X290" i="4"/>
  <c r="W230" i="4"/>
  <c r="P350" i="4"/>
  <c r="N55" i="4"/>
  <c r="N57" i="4"/>
  <c r="U330" i="4"/>
  <c r="O337" i="4"/>
  <c r="N270" i="4"/>
  <c r="V399" i="4"/>
  <c r="X101" i="4"/>
  <c r="P374" i="4"/>
  <c r="N297" i="4"/>
  <c r="X335" i="4"/>
  <c r="U53" i="4"/>
  <c r="P403" i="4"/>
  <c r="S241" i="4"/>
  <c r="X492" i="4"/>
  <c r="U251" i="4"/>
  <c r="O403" i="4"/>
  <c r="W106" i="4"/>
  <c r="W455" i="4"/>
  <c r="V55" i="4"/>
  <c r="N263" i="4"/>
  <c r="W483" i="4"/>
  <c r="U262" i="4"/>
  <c r="V234" i="4"/>
  <c r="U455" i="4"/>
  <c r="W509" i="4"/>
  <c r="W107" i="4"/>
  <c r="V377" i="4"/>
  <c r="S69" i="4"/>
  <c r="N262" i="4"/>
  <c r="U419" i="4"/>
  <c r="O141" i="4"/>
  <c r="P419" i="4"/>
  <c r="O120" i="4"/>
  <c r="P120" i="4"/>
  <c r="X380" i="4"/>
  <c r="U353" i="4"/>
  <c r="X397" i="4"/>
  <c r="V333" i="4"/>
  <c r="P407" i="4"/>
  <c r="S341" i="4"/>
  <c r="P80" i="4"/>
  <c r="U391" i="4"/>
  <c r="S334" i="4"/>
  <c r="W339" i="4"/>
  <c r="V254" i="4"/>
  <c r="U198" i="4"/>
  <c r="S105" i="4"/>
  <c r="P391" i="4"/>
  <c r="O271" i="4"/>
  <c r="U380" i="4"/>
  <c r="O128" i="4"/>
  <c r="U493" i="4"/>
  <c r="P509" i="4"/>
  <c r="W418" i="4"/>
  <c r="X73" i="4"/>
  <c r="U101" i="4"/>
  <c r="P279" i="4"/>
  <c r="S421" i="4"/>
  <c r="N388" i="4"/>
  <c r="P476" i="4"/>
  <c r="W271" i="4"/>
  <c r="X279" i="4"/>
  <c r="W297" i="4"/>
  <c r="N284" i="4"/>
  <c r="W425" i="4"/>
  <c r="P342" i="4"/>
  <c r="V462" i="4"/>
  <c r="W394" i="4"/>
  <c r="V284" i="4"/>
  <c r="U514" i="4"/>
  <c r="O454" i="4"/>
  <c r="U136" i="4"/>
  <c r="U233" i="4"/>
  <c r="W441" i="4"/>
  <c r="W373" i="4"/>
  <c r="X381" i="4"/>
  <c r="O122" i="4"/>
  <c r="W122" i="4"/>
  <c r="V483" i="4"/>
  <c r="O438" i="4"/>
  <c r="V501" i="4"/>
  <c r="V373" i="4"/>
  <c r="V221" i="4"/>
  <c r="O213" i="4"/>
  <c r="O315" i="4"/>
  <c r="W514" i="4"/>
  <c r="W460" i="4"/>
  <c r="W134" i="4"/>
  <c r="O148" i="4"/>
  <c r="O279" i="4"/>
  <c r="V465" i="4"/>
  <c r="V141" i="4"/>
  <c r="N452" i="4"/>
  <c r="L26" i="3"/>
  <c r="K41" i="4" s="1"/>
  <c r="N402" i="4"/>
  <c r="W384" i="4"/>
  <c r="S400" i="4"/>
  <c r="P384" i="4"/>
  <c r="S367" i="4"/>
  <c r="V313" i="4"/>
  <c r="V410" i="4"/>
  <c r="P412" i="4"/>
  <c r="X120" i="4"/>
  <c r="N53" i="4"/>
  <c r="O373" i="4"/>
  <c r="P346" i="4"/>
  <c r="S225" i="4"/>
  <c r="O391" i="4"/>
  <c r="V367" i="4"/>
  <c r="W481" i="4"/>
  <c r="S461" i="4"/>
  <c r="O419" i="4"/>
  <c r="V328" i="4"/>
  <c r="O106" i="4"/>
  <c r="S315" i="4"/>
  <c r="S73" i="4"/>
  <c r="S141" i="4"/>
  <c r="W408" i="4"/>
  <c r="X229" i="4"/>
  <c r="X342" i="4"/>
  <c r="S442" i="4"/>
  <c r="V400" i="4"/>
  <c r="O402" i="4"/>
  <c r="S337" i="4"/>
  <c r="P373" i="4"/>
  <c r="P271" i="4"/>
  <c r="W57" i="4"/>
  <c r="X315" i="4"/>
  <c r="W400" i="4"/>
  <c r="U497" i="4"/>
  <c r="X76" i="4"/>
  <c r="U287" i="4"/>
  <c r="X285" i="4"/>
  <c r="X493" i="4"/>
  <c r="O411" i="4"/>
  <c r="P328" i="4"/>
  <c r="O439" i="4"/>
  <c r="U320" i="4"/>
  <c r="U191" i="4"/>
  <c r="N501" i="4"/>
  <c r="N294" i="4"/>
  <c r="O460" i="4"/>
  <c r="W410" i="4"/>
  <c r="N138" i="4"/>
  <c r="N407" i="4"/>
  <c r="P428" i="4"/>
  <c r="N292" i="4"/>
  <c r="U441" i="4"/>
  <c r="P324" i="4"/>
  <c r="X392" i="4"/>
  <c r="X413" i="4"/>
  <c r="U462" i="4"/>
  <c r="O237" i="4"/>
  <c r="O173" i="4"/>
  <c r="U329" i="4"/>
  <c r="U55" i="4"/>
  <c r="O493" i="4"/>
  <c r="P332" i="4"/>
  <c r="N432" i="4"/>
  <c r="N391" i="4"/>
  <c r="N419" i="4"/>
  <c r="X445" i="4"/>
  <c r="W399" i="4"/>
  <c r="U237" i="4"/>
  <c r="N337" i="4"/>
  <c r="W515" i="4"/>
  <c r="O424" i="4"/>
  <c r="W320" i="4"/>
  <c r="O72" i="4"/>
  <c r="X332" i="4"/>
  <c r="X457" i="4"/>
  <c r="W237" i="4"/>
  <c r="O330" i="4"/>
  <c r="U411" i="4"/>
  <c r="S102" i="4"/>
  <c r="N465" i="4"/>
  <c r="X221" i="4"/>
  <c r="P494" i="4"/>
  <c r="O147" i="4"/>
  <c r="W466" i="4"/>
  <c r="X322" i="4"/>
  <c r="U97" i="4"/>
  <c r="U256" i="4"/>
  <c r="W453" i="4"/>
  <c r="S314" i="4"/>
  <c r="X72" i="4"/>
  <c r="X415" i="4"/>
  <c r="P441" i="4"/>
  <c r="U253" i="4"/>
  <c r="U226" i="4"/>
  <c r="U516" i="4"/>
  <c r="V476" i="4"/>
  <c r="W285" i="4"/>
  <c r="V222" i="4"/>
  <c r="X147" i="4"/>
  <c r="U486" i="4"/>
  <c r="O350" i="4"/>
  <c r="U285" i="4"/>
  <c r="O249" i="4"/>
  <c r="P237" i="4"/>
  <c r="P285" i="4"/>
  <c r="W293" i="4"/>
  <c r="V194" i="4"/>
  <c r="W104" i="4"/>
  <c r="O332" i="4"/>
  <c r="U73" i="4"/>
  <c r="O410" i="4"/>
  <c r="P277" i="4"/>
  <c r="S489" i="4"/>
  <c r="X444" i="4"/>
  <c r="O494" i="4"/>
  <c r="S208" i="4"/>
  <c r="N412" i="4"/>
  <c r="W392" i="4"/>
  <c r="P432" i="4"/>
  <c r="P216" i="4"/>
  <c r="P460" i="4"/>
  <c r="N182" i="4"/>
  <c r="W462" i="4"/>
  <c r="O328" i="4"/>
  <c r="N457" i="4"/>
  <c r="W493" i="4"/>
  <c r="X443" i="4"/>
  <c r="N378" i="4"/>
  <c r="X506" i="4"/>
  <c r="S173" i="4"/>
  <c r="P367" i="4"/>
  <c r="S260" i="4"/>
  <c r="O138" i="4"/>
  <c r="W328" i="4"/>
  <c r="U450" i="4"/>
  <c r="U307" i="4"/>
  <c r="N399" i="4"/>
  <c r="P284" i="4"/>
  <c r="U284" i="4"/>
  <c r="O285" i="4"/>
  <c r="W277" i="4"/>
  <c r="V515" i="4"/>
  <c r="P173" i="4"/>
  <c r="O294" i="4"/>
  <c r="X234" i="4"/>
  <c r="X250" i="4"/>
  <c r="U324" i="4"/>
  <c r="P385" i="4"/>
  <c r="N237" i="4"/>
  <c r="O462" i="4"/>
  <c r="O152" i="4"/>
  <c r="N462" i="4"/>
  <c r="W76" i="4"/>
  <c r="P138" i="4"/>
  <c r="N359" i="4"/>
  <c r="S496" i="4"/>
  <c r="O432" i="4"/>
  <c r="W411" i="4"/>
  <c r="V355" i="4"/>
  <c r="X328" i="4"/>
  <c r="X441" i="4"/>
  <c r="O412" i="4"/>
  <c r="X336" i="4"/>
  <c r="V173" i="4"/>
  <c r="P443" i="4"/>
  <c r="S261" i="4"/>
  <c r="X378" i="4"/>
  <c r="P319" i="4"/>
  <c r="W261" i="4"/>
  <c r="S268" i="4"/>
  <c r="S450" i="4"/>
  <c r="X432" i="4"/>
  <c r="N438" i="4"/>
  <c r="V250" i="4"/>
  <c r="P236" i="4"/>
  <c r="W407" i="4"/>
  <c r="P462" i="4"/>
  <c r="O484" i="4"/>
  <c r="P392" i="4"/>
  <c r="X330" i="4"/>
  <c r="X314" i="4"/>
  <c r="N141" i="4"/>
  <c r="U141" i="4"/>
  <c r="P147" i="4"/>
  <c r="X90" i="4"/>
  <c r="U274" i="4"/>
  <c r="U280" i="4"/>
  <c r="P424" i="4"/>
  <c r="O476" i="4"/>
  <c r="V64" i="4"/>
  <c r="O517" i="4"/>
  <c r="S64" i="4"/>
  <c r="U142" i="4"/>
  <c r="U152" i="4"/>
  <c r="W457" i="4"/>
  <c r="P208" i="4"/>
  <c r="P359" i="4"/>
  <c r="W476" i="4"/>
  <c r="U173" i="4"/>
  <c r="U474" i="4"/>
  <c r="O515" i="4"/>
  <c r="U157" i="4"/>
  <c r="U504" i="4"/>
  <c r="N350" i="4"/>
  <c r="O399" i="4"/>
  <c r="N320" i="4"/>
  <c r="N349" i="4"/>
  <c r="V143" i="4"/>
  <c r="S223" i="4"/>
  <c r="O251" i="4"/>
  <c r="O253" i="4"/>
  <c r="O497" i="4"/>
  <c r="X237" i="4"/>
  <c r="W357" i="4"/>
  <c r="P152" i="4"/>
  <c r="V456" i="4"/>
  <c r="X474" i="4"/>
  <c r="O314" i="4"/>
  <c r="V223" i="4"/>
  <c r="P261" i="4"/>
  <c r="O277" i="4"/>
  <c r="X194" i="4"/>
  <c r="X476" i="4"/>
  <c r="P399" i="4"/>
  <c r="X225" i="4"/>
  <c r="N69" i="4"/>
  <c r="U261" i="4"/>
  <c r="X55" i="4"/>
  <c r="O320" i="4"/>
  <c r="X258" i="4"/>
  <c r="P320" i="4"/>
  <c r="P484" i="4"/>
  <c r="O341" i="4"/>
  <c r="W128" i="4"/>
  <c r="W250" i="4"/>
  <c r="O359" i="4"/>
  <c r="P314" i="4"/>
  <c r="S468" i="4"/>
  <c r="P370" i="4"/>
  <c r="S180" i="4"/>
  <c r="N54" i="4"/>
  <c r="O415" i="4"/>
  <c r="N298" i="4"/>
  <c r="O361" i="4"/>
  <c r="P234" i="4"/>
  <c r="P413" i="4"/>
  <c r="N439" i="4"/>
  <c r="O57" i="4"/>
  <c r="W332" i="4"/>
  <c r="O509" i="4"/>
  <c r="S331" i="4"/>
  <c r="N423" i="4"/>
  <c r="X241" i="4"/>
  <c r="X122" i="4"/>
  <c r="U413" i="4"/>
  <c r="P57" i="4"/>
  <c r="O367" i="4"/>
  <c r="N497" i="4"/>
  <c r="X359" i="4"/>
  <c r="W506" i="4"/>
  <c r="P141" i="4"/>
  <c r="P72" i="4"/>
  <c r="O236" i="4"/>
  <c r="V164" i="4"/>
  <c r="X138" i="4"/>
  <c r="W330" i="4"/>
  <c r="U123" i="4"/>
  <c r="P410" i="4"/>
  <c r="S164" i="4"/>
  <c r="O313" i="4"/>
  <c r="W322" i="4"/>
  <c r="V180" i="4"/>
  <c r="X261" i="4"/>
  <c r="W314" i="4"/>
  <c r="V361" i="4"/>
  <c r="S349" i="4"/>
  <c r="W353" i="4"/>
  <c r="O208" i="4"/>
  <c r="P330" i="4"/>
  <c r="S516" i="4"/>
  <c r="W487" i="4"/>
  <c r="S288" i="4"/>
  <c r="X183" i="4"/>
  <c r="N517" i="4"/>
  <c r="N410" i="4"/>
  <c r="N354" i="4"/>
  <c r="S218" i="4"/>
  <c r="S464" i="4"/>
  <c r="N190" i="4"/>
  <c r="U423" i="4"/>
  <c r="O261" i="4"/>
  <c r="U225" i="4"/>
  <c r="S285" i="4"/>
  <c r="P515" i="4"/>
  <c r="X287" i="4"/>
  <c r="X132" i="4"/>
  <c r="P313" i="4"/>
  <c r="O287" i="4"/>
  <c r="S460" i="4"/>
  <c r="V413" i="4"/>
  <c r="V507" i="4"/>
  <c r="W307" i="4"/>
  <c r="O303" i="4"/>
  <c r="U352" i="4"/>
  <c r="N58" i="4"/>
  <c r="N73" i="4"/>
  <c r="N112" i="4"/>
  <c r="S194" i="4"/>
  <c r="N267" i="4"/>
  <c r="P347" i="4"/>
  <c r="P408" i="4"/>
  <c r="O319" i="4"/>
  <c r="P55" i="4"/>
  <c r="U267" i="4"/>
  <c r="S453" i="4"/>
  <c r="W413" i="4"/>
  <c r="V137" i="4"/>
  <c r="O229" i="4"/>
  <c r="W308" i="4"/>
  <c r="N415" i="4"/>
  <c r="V187" i="4"/>
  <c r="X427" i="4"/>
  <c r="P291" i="4"/>
  <c r="U103" i="4"/>
  <c r="W371" i="4"/>
  <c r="W415" i="4"/>
  <c r="V513" i="4"/>
  <c r="N444" i="4"/>
  <c r="W290" i="4"/>
  <c r="S53" i="4"/>
  <c r="U434" i="4"/>
  <c r="U356" i="4"/>
  <c r="W145" i="4"/>
  <c r="U72" i="4"/>
  <c r="N152" i="4"/>
  <c r="P253" i="4"/>
  <c r="S275" i="4"/>
  <c r="X337" i="4"/>
  <c r="V53" i="4"/>
  <c r="X193" i="4"/>
  <c r="X502" i="4"/>
  <c r="S492" i="4"/>
  <c r="V170" i="4"/>
  <c r="X356" i="4"/>
  <c r="V229" i="4"/>
  <c r="V298" i="4"/>
  <c r="O441" i="4"/>
  <c r="W247" i="4"/>
  <c r="P394" i="4"/>
  <c r="U387" i="4"/>
  <c r="S229" i="4"/>
  <c r="P209" i="4"/>
  <c r="X462" i="4"/>
  <c r="U187" i="4"/>
  <c r="W233" i="4"/>
  <c r="U61" i="4"/>
  <c r="P145" i="4"/>
  <c r="N408" i="4"/>
  <c r="V86" i="4"/>
  <c r="S108" i="4"/>
  <c r="S86" i="4"/>
  <c r="P142" i="4"/>
  <c r="N123" i="4"/>
  <c r="X291" i="4"/>
  <c r="O139" i="4"/>
  <c r="P169" i="4"/>
  <c r="N318" i="4"/>
  <c r="X198" i="4"/>
  <c r="X375" i="4"/>
  <c r="U146" i="4"/>
  <c r="U128" i="4"/>
  <c r="P250" i="4"/>
  <c r="W316" i="4"/>
  <c r="V288" i="4"/>
  <c r="S197" i="4"/>
  <c r="V169" i="4"/>
  <c r="N469" i="4"/>
  <c r="O506" i="4"/>
  <c r="U375" i="4"/>
  <c r="U229" i="4"/>
  <c r="U80" i="4"/>
  <c r="P181" i="4"/>
  <c r="X236" i="4"/>
  <c r="X139" i="4"/>
  <c r="U184" i="4"/>
  <c r="U492" i="4"/>
  <c r="U89" i="4"/>
  <c r="O291" i="4"/>
  <c r="S137" i="4"/>
  <c r="S270" i="4"/>
  <c r="O345" i="4"/>
  <c r="N213" i="4"/>
  <c r="W146" i="4"/>
  <c r="P316" i="4"/>
  <c r="O169" i="4"/>
  <c r="N147" i="4"/>
  <c r="P465" i="4"/>
  <c r="W337" i="4"/>
  <c r="N308" i="4"/>
  <c r="O413" i="4"/>
  <c r="X423" i="4"/>
  <c r="X87" i="4"/>
  <c r="S166" i="4"/>
  <c r="N189" i="4"/>
  <c r="U308" i="4"/>
  <c r="N329" i="4"/>
  <c r="V102" i="4"/>
  <c r="P356" i="4"/>
  <c r="N179" i="4"/>
  <c r="U376" i="4"/>
  <c r="W270" i="4"/>
  <c r="O145" i="4"/>
  <c r="O87" i="4"/>
  <c r="U351" i="4"/>
  <c r="U159" i="4"/>
  <c r="O324" i="4"/>
  <c r="S381" i="4"/>
  <c r="S506" i="4"/>
  <c r="O316" i="4"/>
  <c r="O218" i="4"/>
  <c r="U95" i="4"/>
  <c r="W184" i="4"/>
  <c r="U304" i="4"/>
  <c r="O262" i="4"/>
  <c r="O250" i="4"/>
  <c r="V166" i="4"/>
  <c r="X376" i="4"/>
  <c r="X507" i="4"/>
  <c r="U382" i="4"/>
  <c r="N361" i="4"/>
  <c r="P513" i="4"/>
  <c r="N146" i="4"/>
  <c r="U145" i="4"/>
  <c r="X262" i="4"/>
  <c r="X385" i="4"/>
  <c r="N88" i="4"/>
  <c r="N396" i="4"/>
  <c r="P354" i="4"/>
  <c r="W176" i="4"/>
  <c r="U368" i="4"/>
  <c r="W355" i="4"/>
  <c r="W258" i="4"/>
  <c r="O300" i="4"/>
  <c r="V270" i="4"/>
  <c r="N504" i="4"/>
  <c r="W242" i="4"/>
  <c r="N394" i="4"/>
  <c r="W507" i="4"/>
  <c r="P355" i="4"/>
  <c r="N192" i="4"/>
  <c r="P264" i="4"/>
  <c r="W388" i="4"/>
  <c r="S440" i="4"/>
  <c r="O397" i="4"/>
  <c r="P345" i="4"/>
  <c r="W454" i="4"/>
  <c r="W234" i="4"/>
  <c r="W300" i="4"/>
  <c r="W492" i="4"/>
  <c r="O107" i="4"/>
  <c r="N382" i="4"/>
  <c r="O513" i="4"/>
  <c r="S68" i="4"/>
  <c r="N71" i="4"/>
  <c r="W55" i="4"/>
  <c r="X68" i="4"/>
  <c r="U470" i="4"/>
  <c r="N317" i="4"/>
  <c r="U221" i="4"/>
  <c r="X159" i="4"/>
  <c r="U170" i="4"/>
  <c r="O383" i="4"/>
  <c r="O187" i="4"/>
  <c r="P452" i="4"/>
  <c r="O453" i="4"/>
  <c r="N276" i="4"/>
  <c r="U282" i="4"/>
  <c r="U188" i="4"/>
  <c r="O404" i="4"/>
  <c r="O502" i="4"/>
  <c r="W502" i="4"/>
  <c r="P167" i="4"/>
  <c r="X64" i="4"/>
  <c r="O507" i="4"/>
  <c r="P172" i="4"/>
  <c r="X496" i="4"/>
  <c r="U147" i="4"/>
  <c r="P348" i="4"/>
  <c r="O184" i="4"/>
  <c r="U407" i="4"/>
  <c r="V165" i="4"/>
  <c r="S443" i="4"/>
  <c r="W445" i="4"/>
  <c r="P139" i="4"/>
  <c r="X405" i="4"/>
  <c r="O134" i="4"/>
  <c r="X383" i="4"/>
  <c r="P64" i="4"/>
  <c r="P397" i="4"/>
  <c r="W397" i="4"/>
  <c r="U199" i="4"/>
  <c r="N418" i="4"/>
  <c r="O466" i="4"/>
  <c r="O270" i="4"/>
  <c r="O64" i="4"/>
  <c r="O258" i="4"/>
  <c r="N108" i="4"/>
  <c r="V198" i="4"/>
  <c r="U117" i="4"/>
  <c r="W172" i="4"/>
  <c r="N221" i="4"/>
  <c r="O442" i="4"/>
  <c r="U385" i="4"/>
  <c r="W351" i="4"/>
  <c r="U310" i="4"/>
  <c r="W264" i="4"/>
  <c r="P415" i="4"/>
  <c r="V423" i="4"/>
  <c r="O73" i="4"/>
  <c r="P134" i="4"/>
  <c r="S264" i="4"/>
  <c r="W147" i="4"/>
  <c r="W209" i="4"/>
  <c r="O423" i="4"/>
  <c r="W98" i="4"/>
  <c r="N134" i="4"/>
  <c r="O242" i="4"/>
  <c r="U400" i="4"/>
  <c r="X494" i="4"/>
  <c r="U305" i="4"/>
  <c r="X184" i="4"/>
  <c r="O308" i="4"/>
  <c r="O393" i="4"/>
  <c r="X209" i="4"/>
  <c r="P129" i="4"/>
  <c r="O167" i="4"/>
  <c r="P263" i="4"/>
  <c r="P446" i="4"/>
  <c r="P201" i="4"/>
  <c r="W260" i="4"/>
  <c r="P506" i="4"/>
  <c r="P393" i="4"/>
  <c r="O194" i="4"/>
  <c r="P184" i="4"/>
  <c r="O349" i="4"/>
  <c r="P194" i="4"/>
  <c r="N83" i="4"/>
  <c r="P322" i="4"/>
  <c r="P262" i="4"/>
  <c r="W188" i="4"/>
  <c r="U374" i="4"/>
  <c r="W254" i="4"/>
  <c r="W417" i="4"/>
  <c r="O180" i="4"/>
  <c r="P221" i="4"/>
  <c r="S502" i="4"/>
  <c r="O387" i="4"/>
  <c r="P387" i="4"/>
  <c r="V486" i="4"/>
  <c r="S503" i="4"/>
  <c r="S294" i="4"/>
  <c r="P270" i="4"/>
  <c r="P349" i="4"/>
  <c r="X263" i="4"/>
  <c r="S169" i="4"/>
  <c r="U79" i="4"/>
  <c r="P376" i="4"/>
  <c r="V85" i="4"/>
  <c r="U345" i="4"/>
  <c r="W349" i="4"/>
  <c r="W286" i="4"/>
  <c r="P466" i="4"/>
  <c r="S374" i="4"/>
  <c r="V248" i="4"/>
  <c r="O260" i="4"/>
  <c r="P405" i="4"/>
  <c r="N295" i="4"/>
  <c r="W167" i="4"/>
  <c r="U466" i="4"/>
  <c r="N127" i="4"/>
  <c r="W512" i="4"/>
  <c r="W375" i="4"/>
  <c r="U264" i="4"/>
  <c r="U361" i="4"/>
  <c r="U452" i="4"/>
  <c r="U318" i="4"/>
  <c r="U453" i="4"/>
  <c r="N356" i="4"/>
  <c r="N364" i="4"/>
  <c r="P382" i="4"/>
  <c r="P502" i="4"/>
  <c r="V502" i="4"/>
  <c r="V191" i="4"/>
  <c r="S393" i="4"/>
  <c r="V263" i="4"/>
  <c r="O189" i="4"/>
  <c r="U357" i="4"/>
  <c r="N101" i="4"/>
  <c r="P308" i="4"/>
  <c r="W387" i="4"/>
  <c r="V394" i="4"/>
  <c r="N360" i="4"/>
  <c r="U440" i="4"/>
  <c r="X270" i="4"/>
  <c r="N170" i="4"/>
  <c r="V302" i="4"/>
  <c r="P247" i="4"/>
  <c r="X430" i="4"/>
  <c r="N145" i="4"/>
  <c r="W169" i="4"/>
  <c r="U167" i="4"/>
  <c r="U506" i="4"/>
  <c r="W153" i="4"/>
  <c r="N280" i="4"/>
  <c r="N153" i="4"/>
  <c r="V282" i="4"/>
  <c r="V430" i="4"/>
  <c r="W516" i="4"/>
  <c r="X309" i="4"/>
  <c r="U220" i="4"/>
  <c r="W164" i="4"/>
  <c r="O516" i="4"/>
  <c r="N348" i="4"/>
  <c r="U502" i="4"/>
  <c r="N250" i="4"/>
  <c r="P153" i="4"/>
  <c r="V172" i="4"/>
  <c r="W513" i="4"/>
  <c r="U311" i="4"/>
  <c r="N187" i="4"/>
  <c r="O355" i="4"/>
  <c r="P146" i="4"/>
  <c r="N254" i="4"/>
  <c r="X316" i="4"/>
  <c r="U378" i="4"/>
  <c r="N389" i="4"/>
  <c r="U507" i="4"/>
  <c r="O496" i="4"/>
  <c r="P159" i="4"/>
  <c r="U292" i="4"/>
  <c r="O79" i="4"/>
  <c r="O254" i="4"/>
  <c r="O201" i="4"/>
  <c r="P299" i="4"/>
  <c r="N373" i="4"/>
  <c r="W374" i="4"/>
  <c r="N446" i="4"/>
  <c r="U144" i="4"/>
  <c r="O170" i="4"/>
  <c r="V112" i="4"/>
  <c r="N268" i="4"/>
  <c r="X452" i="4"/>
  <c r="O91" i="4"/>
  <c r="N172" i="4"/>
  <c r="X361" i="4"/>
  <c r="N299" i="4"/>
  <c r="X446" i="4"/>
  <c r="W305" i="4"/>
  <c r="O69" i="4"/>
  <c r="U364" i="4"/>
  <c r="P170" i="4"/>
  <c r="O354" i="4"/>
  <c r="O461" i="4"/>
  <c r="S319" i="4"/>
  <c r="U58" i="4"/>
  <c r="X153" i="4"/>
  <c r="P327" i="4"/>
  <c r="O376" i="4"/>
  <c r="X268" i="4"/>
  <c r="O146" i="4"/>
  <c r="X164" i="4"/>
  <c r="P104" i="4"/>
  <c r="X104" i="4"/>
  <c r="W324" i="4"/>
  <c r="W144" i="4"/>
  <c r="N506" i="4"/>
  <c r="V327" i="4"/>
  <c r="S254" i="4"/>
  <c r="U197" i="4"/>
  <c r="U333" i="4"/>
  <c r="O280" i="4"/>
  <c r="O364" i="4"/>
  <c r="X341" i="4"/>
  <c r="P280" i="4"/>
  <c r="P254" i="4"/>
  <c r="W335" i="4"/>
  <c r="P364" i="4"/>
  <c r="S226" i="4"/>
  <c r="X169" i="4"/>
  <c r="U158" i="4"/>
  <c r="X247" i="4"/>
  <c r="N126" i="4"/>
  <c r="P90" i="4"/>
  <c r="O172" i="4"/>
  <c r="P292" i="4"/>
  <c r="X181" i="4"/>
  <c r="U263" i="4"/>
  <c r="N128" i="4"/>
  <c r="P388" i="4"/>
  <c r="W310" i="4"/>
  <c r="P88" i="4"/>
  <c r="P127" i="4"/>
  <c r="S101" i="4"/>
  <c r="W222" i="4"/>
  <c r="S209" i="4"/>
  <c r="X260" i="4"/>
  <c r="W465" i="4"/>
  <c r="W193" i="4"/>
  <c r="S139" i="4"/>
  <c r="P267" i="4"/>
  <c r="O487" i="4"/>
  <c r="O446" i="4"/>
  <c r="N466" i="4"/>
  <c r="V58" i="4"/>
  <c r="V420" i="4"/>
  <c r="P317" i="4"/>
  <c r="O153" i="4"/>
  <c r="O351" i="4"/>
  <c r="X512" i="4"/>
  <c r="S425" i="4"/>
  <c r="V425" i="4"/>
  <c r="P128" i="4"/>
  <c r="V136" i="4"/>
  <c r="O396" i="4"/>
  <c r="N291" i="4"/>
  <c r="O477" i="4"/>
  <c r="X442" i="4"/>
  <c r="N376" i="4"/>
  <c r="O317" i="4"/>
  <c r="P294" i="4"/>
  <c r="S267" i="4"/>
  <c r="X400" i="4"/>
  <c r="N159" i="4"/>
  <c r="W364" i="4"/>
  <c r="S375" i="4"/>
  <c r="O304" i="4"/>
  <c r="V305" i="4"/>
  <c r="N89" i="4"/>
  <c r="P180" i="4"/>
  <c r="O112" i="4"/>
  <c r="V389" i="4"/>
  <c r="O292" i="4"/>
  <c r="O348" i="4"/>
  <c r="X254" i="4"/>
  <c r="W241" i="4"/>
  <c r="S327" i="4"/>
  <c r="P383" i="4"/>
  <c r="S513" i="4"/>
  <c r="O452" i="4"/>
  <c r="X308" i="4"/>
  <c r="V179" i="4"/>
  <c r="O323" i="4"/>
  <c r="X509" i="4"/>
  <c r="N220" i="4"/>
  <c r="V274" i="4"/>
  <c r="U483" i="4"/>
  <c r="O268" i="4"/>
  <c r="O286" i="4"/>
  <c r="X292" i="4"/>
  <c r="N322" i="4"/>
  <c r="S388" i="4"/>
  <c r="P417" i="4"/>
  <c r="P91" i="4"/>
  <c r="P268" i="4"/>
  <c r="P69" i="4"/>
  <c r="S134" i="4"/>
  <c r="O382" i="4"/>
  <c r="X170" i="4"/>
  <c r="U112" i="4"/>
  <c r="S145" i="4"/>
  <c r="V145" i="4"/>
  <c r="X483" i="4"/>
  <c r="W236" i="4"/>
  <c r="S308" i="4"/>
  <c r="P516" i="4"/>
  <c r="O417" i="4"/>
  <c r="S404" i="4"/>
  <c r="P453" i="4"/>
  <c r="W452" i="4"/>
  <c r="X293" i="4"/>
  <c r="U436" i="4"/>
  <c r="W170" i="4"/>
  <c r="P79" i="4"/>
  <c r="N264" i="4"/>
  <c r="S356" i="4"/>
  <c r="N443" i="4"/>
  <c r="W292" i="4"/>
  <c r="N383" i="4"/>
  <c r="O302" i="4"/>
  <c r="P507" i="4"/>
  <c r="O181" i="4"/>
  <c r="P360" i="4"/>
  <c r="L30" i="3"/>
  <c r="K45" i="4" s="1"/>
  <c r="W376" i="4"/>
  <c r="N496" i="4"/>
  <c r="N453" i="4"/>
  <c r="X310" i="4"/>
  <c r="O164" i="4"/>
  <c r="V181" i="4"/>
  <c r="O368" i="4"/>
  <c r="N323" i="4"/>
  <c r="O483" i="4"/>
  <c r="W79" i="4"/>
  <c r="P176" i="4"/>
  <c r="W446" i="4"/>
  <c r="U108" i="4"/>
  <c r="N492" i="4"/>
  <c r="W485" i="4"/>
  <c r="W359" i="4"/>
  <c r="O443" i="4"/>
  <c r="X388" i="4"/>
  <c r="P112" i="4"/>
  <c r="X417" i="4"/>
  <c r="W181" i="4"/>
  <c r="O264" i="4"/>
  <c r="U81" i="4"/>
  <c r="X294" i="4"/>
  <c r="U291" i="4"/>
  <c r="P371" i="4"/>
  <c r="X98" i="4"/>
  <c r="U126" i="4"/>
  <c r="S251" i="4"/>
  <c r="W494" i="4"/>
  <c r="S181" i="4"/>
  <c r="O159" i="4"/>
  <c r="X450" i="4"/>
  <c r="W348" i="4"/>
  <c r="S412" i="4"/>
  <c r="S364" i="4"/>
  <c r="O322" i="4"/>
  <c r="V424" i="4"/>
  <c r="V79" i="4"/>
  <c r="P487" i="4"/>
  <c r="P477" i="4"/>
  <c r="O388" i="4"/>
  <c r="U456" i="4"/>
  <c r="U69" i="4"/>
  <c r="U192" i="4"/>
  <c r="W361" i="4"/>
  <c r="V251" i="4"/>
  <c r="V139" i="4"/>
  <c r="V88" i="4"/>
  <c r="P229" i="4"/>
  <c r="O127" i="4"/>
  <c r="P496" i="4"/>
  <c r="O267" i="4"/>
  <c r="S302" i="4"/>
  <c r="V132" i="4"/>
  <c r="U296" i="4"/>
  <c r="W496" i="4"/>
  <c r="O256" i="4"/>
  <c r="P375" i="4"/>
  <c r="P187" i="4"/>
  <c r="X298" i="4"/>
  <c r="U295" i="4"/>
  <c r="U172" i="4"/>
  <c r="O305" i="4"/>
  <c r="N368" i="4"/>
  <c r="N516" i="4"/>
  <c r="W192" i="4"/>
  <c r="U181" i="4"/>
  <c r="N164" i="4"/>
  <c r="U139" i="4"/>
  <c r="P213" i="4"/>
  <c r="O274" i="4"/>
  <c r="N293" i="4"/>
  <c r="V183" i="4"/>
  <c r="P226" i="4"/>
  <c r="P310" i="4"/>
  <c r="N117" i="4"/>
  <c r="U179" i="4"/>
  <c r="X276" i="4"/>
  <c r="W251" i="4"/>
  <c r="P307" i="4"/>
  <c r="W127" i="4"/>
  <c r="U176" i="4"/>
  <c r="U300" i="4"/>
  <c r="X91" i="4"/>
  <c r="X88" i="4"/>
  <c r="O380" i="4"/>
  <c r="N251" i="4"/>
  <c r="U427" i="4"/>
  <c r="O400" i="4"/>
  <c r="W86" i="4"/>
  <c r="X192" i="4"/>
  <c r="W189" i="4"/>
  <c r="X220" i="4"/>
  <c r="X233" i="4"/>
  <c r="W489" i="4"/>
  <c r="U209" i="4"/>
  <c r="O371" i="4"/>
  <c r="V487" i="4"/>
  <c r="P164" i="4"/>
  <c r="X129" i="4"/>
  <c r="P242" i="4"/>
  <c r="X477" i="4"/>
  <c r="O142" i="4"/>
  <c r="U156" i="4"/>
  <c r="X156" i="4"/>
  <c r="O445" i="4"/>
  <c r="W229" i="4"/>
  <c r="O457" i="4"/>
  <c r="P199" i="4"/>
  <c r="X305" i="4"/>
  <c r="W383" i="4"/>
  <c r="W139" i="4"/>
  <c r="O221" i="4"/>
  <c r="O395" i="4"/>
  <c r="X351" i="4"/>
  <c r="N494" i="4"/>
  <c r="N380" i="4"/>
  <c r="X358" i="4"/>
  <c r="X283" i="4"/>
  <c r="N105" i="4"/>
  <c r="U443" i="4"/>
  <c r="O489" i="4"/>
  <c r="X127" i="4"/>
  <c r="N351" i="4"/>
  <c r="O449" i="4"/>
  <c r="V323" i="4"/>
  <c r="W255" i="4"/>
  <c r="V267" i="4"/>
  <c r="X108" i="4"/>
  <c r="S172" i="4"/>
  <c r="S395" i="4"/>
  <c r="O192" i="4"/>
  <c r="X249" i="4"/>
  <c r="O447" i="4"/>
  <c r="S88" i="4"/>
  <c r="W424" i="4"/>
  <c r="W165" i="4"/>
  <c r="V147" i="4"/>
  <c r="S323" i="4"/>
  <c r="P220" i="4"/>
  <c r="N107" i="4"/>
  <c r="N513" i="4"/>
  <c r="O183" i="4"/>
  <c r="S146" i="4"/>
  <c r="V146" i="4"/>
  <c r="X86" i="4"/>
  <c r="N312" i="4"/>
  <c r="S147" i="4"/>
  <c r="P95" i="4"/>
  <c r="U430" i="4"/>
  <c r="S127" i="4"/>
  <c r="V127" i="4"/>
  <c r="O101" i="4"/>
  <c r="P305" i="4"/>
  <c r="O375" i="4"/>
  <c r="O88" i="4"/>
  <c r="P206" i="4"/>
  <c r="N157" i="4"/>
  <c r="P101" i="4"/>
  <c r="P489" i="4"/>
  <c r="O68" i="4"/>
  <c r="O126" i="4"/>
  <c r="S76" i="4"/>
  <c r="V300" i="4"/>
  <c r="S300" i="4"/>
  <c r="P108" i="4"/>
  <c r="P400" i="4"/>
  <c r="P380" i="4"/>
  <c r="P447" i="4"/>
  <c r="P68" i="4"/>
  <c r="V211" i="4"/>
  <c r="W68" i="4"/>
  <c r="U317" i="4"/>
  <c r="O288" i="4"/>
  <c r="O157" i="4"/>
  <c r="X79" i="4"/>
  <c r="X489" i="4"/>
  <c r="N199" i="4"/>
  <c r="S158" i="4"/>
  <c r="U477" i="4"/>
  <c r="W103" i="4"/>
  <c r="W315" i="4"/>
  <c r="O108" i="4"/>
  <c r="S383" i="4"/>
  <c r="P463" i="4"/>
  <c r="W112" i="4"/>
  <c r="W358" i="4"/>
  <c r="W108" i="4"/>
  <c r="W156" i="4"/>
  <c r="U132" i="4"/>
  <c r="U302" i="4"/>
  <c r="N400" i="4"/>
  <c r="W101" i="4"/>
  <c r="P445" i="4"/>
  <c r="W91" i="4"/>
  <c r="W69" i="4"/>
  <c r="U74" i="4"/>
  <c r="U395" i="4"/>
  <c r="O211" i="4"/>
  <c r="V76" i="4"/>
  <c r="N455" i="4"/>
  <c r="S71" i="4"/>
  <c r="V71" i="4"/>
  <c r="W221" i="4"/>
  <c r="O199" i="4"/>
  <c r="V80" i="4"/>
  <c r="X264" i="4"/>
  <c r="O272" i="4"/>
  <c r="W360" i="4"/>
  <c r="U218" i="4"/>
  <c r="U272" i="4"/>
  <c r="W442" i="4"/>
  <c r="S299" i="4"/>
  <c r="N375" i="4"/>
  <c r="W298" i="4"/>
  <c r="W199" i="4"/>
  <c r="P275" i="4"/>
  <c r="X324" i="4"/>
  <c r="S193" i="4"/>
  <c r="P442" i="4"/>
  <c r="W267" i="4"/>
  <c r="S498" i="4"/>
  <c r="U312" i="4"/>
  <c r="W275" i="4"/>
  <c r="P298" i="4"/>
  <c r="N176" i="4"/>
  <c r="O193" i="4"/>
  <c r="U211" i="4"/>
  <c r="P492" i="4"/>
  <c r="O307" i="4"/>
  <c r="N333" i="4"/>
  <c r="V158" i="4"/>
  <c r="P156" i="4"/>
  <c r="W95" i="4"/>
  <c r="N436" i="4"/>
  <c r="O66" i="4"/>
  <c r="O485" i="4"/>
  <c r="U341" i="4"/>
  <c r="S187" i="4"/>
  <c r="X371" i="4"/>
  <c r="W288" i="4"/>
  <c r="N198" i="4"/>
  <c r="O58" i="4"/>
  <c r="U418" i="4"/>
  <c r="W430" i="4"/>
  <c r="V193" i="4"/>
  <c r="P512" i="4"/>
  <c r="U323" i="4"/>
  <c r="O433" i="4"/>
  <c r="X466" i="4"/>
  <c r="X187" i="4"/>
  <c r="W88" i="4"/>
  <c r="V292" i="4"/>
  <c r="S292" i="4"/>
  <c r="V477" i="4"/>
  <c r="V408" i="4"/>
  <c r="W444" i="4"/>
  <c r="W72" i="4"/>
  <c r="V391" i="4"/>
  <c r="O430" i="4"/>
  <c r="P96" i="4"/>
  <c r="V176" i="4"/>
  <c r="P430" i="4"/>
  <c r="X303" i="4"/>
  <c r="O392" i="4"/>
  <c r="S165" i="4"/>
  <c r="P132" i="4"/>
  <c r="O336" i="4"/>
  <c r="W135" i="4"/>
  <c r="O492" i="4"/>
  <c r="W198" i="4"/>
  <c r="X103" i="4"/>
  <c r="O309" i="4"/>
  <c r="X58" i="4"/>
  <c r="U425" i="4"/>
  <c r="P297" i="4"/>
  <c r="U358" i="4"/>
  <c r="P423" i="4"/>
  <c r="S495" i="4"/>
  <c r="O360" i="4"/>
  <c r="U369" i="4"/>
  <c r="X117" i="4"/>
  <c r="X100" i="4"/>
  <c r="N430" i="4"/>
  <c r="W304" i="4"/>
  <c r="P351" i="4"/>
  <c r="P433" i="4"/>
  <c r="W211" i="4"/>
  <c r="X242" i="4"/>
  <c r="P211" i="4"/>
  <c r="O263" i="4"/>
  <c r="X360" i="4"/>
  <c r="W395" i="4"/>
  <c r="O334" i="4"/>
  <c r="O132" i="4"/>
  <c r="N512" i="4"/>
  <c r="N352" i="4"/>
  <c r="N510" i="4"/>
  <c r="V123" i="4"/>
  <c r="V182" i="4"/>
  <c r="N248" i="4"/>
  <c r="X157" i="4"/>
  <c r="O327" i="4"/>
  <c r="W137" i="4"/>
  <c r="O98" i="4"/>
  <c r="S123" i="4"/>
  <c r="O90" i="4"/>
  <c r="S159" i="4"/>
  <c r="V159" i="4"/>
  <c r="W385" i="4"/>
  <c r="X211" i="4"/>
  <c r="X514" i="4"/>
  <c r="N30" i="3"/>
  <c r="X218" i="4"/>
  <c r="U96" i="4"/>
  <c r="O247" i="4"/>
  <c r="X434" i="4"/>
  <c r="X179" i="4"/>
  <c r="W159" i="4"/>
  <c r="X428" i="4"/>
  <c r="P86" i="4"/>
  <c r="N445" i="4"/>
  <c r="P58" i="4"/>
  <c r="S296" i="4"/>
  <c r="S212" i="4"/>
  <c r="X433" i="4"/>
  <c r="O329" i="4"/>
  <c r="N357" i="4"/>
  <c r="U327" i="4"/>
  <c r="U135" i="4"/>
  <c r="U449" i="4"/>
  <c r="U98" i="4"/>
  <c r="U276" i="4"/>
  <c r="P486" i="4"/>
  <c r="X126" i="4"/>
  <c r="V68" i="4"/>
  <c r="S255" i="4"/>
  <c r="V296" i="4"/>
  <c r="P444" i="4"/>
  <c r="V212" i="4"/>
  <c r="N87" i="4"/>
  <c r="N233" i="4"/>
  <c r="W89" i="4"/>
  <c r="N95" i="4"/>
  <c r="P504" i="4"/>
  <c r="X412" i="4"/>
  <c r="W412" i="4"/>
  <c r="P418" i="4"/>
  <c r="O297" i="4"/>
  <c r="W336" i="4"/>
  <c r="W65" i="4"/>
  <c r="S135" i="4"/>
  <c r="P218" i="4"/>
  <c r="O230" i="4"/>
  <c r="O418" i="4"/>
  <c r="O95" i="4"/>
  <c r="P193" i="4"/>
  <c r="W96" i="4"/>
  <c r="X350" i="4"/>
  <c r="S298" i="4"/>
  <c r="N275" i="4"/>
  <c r="O226" i="4"/>
  <c r="S262" i="4"/>
  <c r="X295" i="4"/>
  <c r="X286" i="4"/>
  <c r="O137" i="4"/>
  <c r="W449" i="4"/>
  <c r="N335" i="4"/>
  <c r="U335" i="4"/>
  <c r="W90" i="4"/>
  <c r="O425" i="4"/>
  <c r="U412" i="4"/>
  <c r="S124" i="4"/>
  <c r="V124" i="4"/>
  <c r="W225" i="4"/>
  <c r="W126" i="4"/>
  <c r="W182" i="4"/>
  <c r="N442" i="4"/>
  <c r="V291" i="4"/>
  <c r="O198" i="4"/>
  <c r="P336" i="4"/>
  <c r="V60" i="4"/>
  <c r="P189" i="4"/>
  <c r="V262" i="4"/>
  <c r="P398" i="4"/>
  <c r="P296" i="4"/>
  <c r="X74" i="4"/>
  <c r="O512" i="4"/>
  <c r="N296" i="4"/>
  <c r="N103" i="4"/>
  <c r="U100" i="4"/>
  <c r="W132" i="4"/>
  <c r="N211" i="4"/>
  <c r="O190" i="4"/>
  <c r="P335" i="4"/>
  <c r="S352" i="4"/>
  <c r="H40" i="4"/>
  <c r="W248" i="4"/>
  <c r="P293" i="4"/>
  <c r="S60" i="4"/>
  <c r="X267" i="4"/>
  <c r="U189" i="4"/>
  <c r="N461" i="4"/>
  <c r="X406" i="4"/>
  <c r="U398" i="4"/>
  <c r="N489" i="4"/>
  <c r="W105" i="4"/>
  <c r="N425" i="4"/>
  <c r="V427" i="4"/>
  <c r="V135" i="4"/>
  <c r="S345" i="4"/>
  <c r="P190" i="4"/>
  <c r="S418" i="4"/>
  <c r="W220" i="4"/>
  <c r="U381" i="4"/>
  <c r="O225" i="4"/>
  <c r="U309" i="4"/>
  <c r="P166" i="4"/>
  <c r="U137" i="4"/>
  <c r="P158" i="4"/>
  <c r="P455" i="4"/>
  <c r="U65" i="4"/>
  <c r="O209" i="4"/>
  <c r="O65" i="4"/>
  <c r="O394" i="4"/>
  <c r="W66" i="4"/>
  <c r="N241" i="4"/>
  <c r="X319" i="4"/>
  <c r="U193" i="4"/>
  <c r="S153" i="4"/>
  <c r="V153" i="4"/>
  <c r="S104" i="4"/>
  <c r="V104" i="4"/>
  <c r="O505" i="4"/>
  <c r="W58" i="4"/>
  <c r="W212" i="4"/>
  <c r="V297" i="4"/>
  <c r="U182" i="4"/>
  <c r="U129" i="4"/>
  <c r="W477" i="4"/>
  <c r="W450" i="4"/>
  <c r="O378" i="4"/>
  <c r="N193" i="4"/>
  <c r="O486" i="4"/>
  <c r="X124" i="4"/>
  <c r="P309" i="4"/>
  <c r="X469" i="4"/>
  <c r="U322" i="4"/>
  <c r="S90" i="4"/>
  <c r="V90" i="4"/>
  <c r="W157" i="4"/>
  <c r="V107" i="4"/>
  <c r="N98" i="4"/>
  <c r="P276" i="4"/>
  <c r="P126" i="4"/>
  <c r="X311" i="4"/>
  <c r="U489" i="4"/>
  <c r="W378" i="4"/>
  <c r="P470" i="4"/>
  <c r="O178" i="4"/>
  <c r="N60" i="4"/>
  <c r="O86" i="4"/>
  <c r="S463" i="4"/>
  <c r="X96" i="4"/>
  <c r="W158" i="4"/>
  <c r="U360" i="4"/>
  <c r="O100" i="4"/>
  <c r="N86" i="4"/>
  <c r="O158" i="4"/>
  <c r="W495" i="4"/>
  <c r="O455" i="4"/>
  <c r="O156" i="4"/>
  <c r="P65" i="4"/>
  <c r="P225" i="4"/>
  <c r="P302" i="4"/>
  <c r="O436" i="4"/>
  <c r="N427" i="4"/>
  <c r="U283" i="4"/>
  <c r="N212" i="4"/>
  <c r="P81" i="4"/>
  <c r="P197" i="4"/>
  <c r="X136" i="4"/>
  <c r="X105" i="4"/>
  <c r="S324" i="4"/>
  <c r="N341" i="4"/>
  <c r="W276" i="4"/>
  <c r="N449" i="4"/>
  <c r="O131" i="4"/>
  <c r="X275" i="4"/>
  <c r="X158" i="4"/>
  <c r="U255" i="4"/>
  <c r="P434" i="4"/>
  <c r="V253" i="4"/>
  <c r="S253" i="4"/>
  <c r="O275" i="4"/>
  <c r="N283" i="4"/>
  <c r="X80" i="4"/>
  <c r="N79" i="4"/>
  <c r="O276" i="4"/>
  <c r="P514" i="4"/>
  <c r="X165" i="4"/>
  <c r="W447" i="4"/>
  <c r="N405" i="4"/>
  <c r="X408" i="4"/>
  <c r="W345" i="4"/>
  <c r="W60" i="4"/>
  <c r="P102" i="4"/>
  <c r="N142" i="4"/>
  <c r="V406" i="4"/>
  <c r="W142" i="4"/>
  <c r="P73" i="4"/>
  <c r="P198" i="4"/>
  <c r="N272" i="4"/>
  <c r="N369" i="4"/>
  <c r="O89" i="4"/>
  <c r="P311" i="4"/>
  <c r="P449" i="4"/>
  <c r="W443" i="4"/>
  <c r="O96" i="4"/>
  <c r="W428" i="4"/>
  <c r="P282" i="4"/>
  <c r="O450" i="4"/>
  <c r="U86" i="4"/>
  <c r="N65" i="4"/>
  <c r="P425" i="4"/>
  <c r="N440" i="4"/>
  <c r="W427" i="4"/>
  <c r="P107" i="4"/>
  <c r="O176" i="4"/>
  <c r="P256" i="4"/>
  <c r="W124" i="4"/>
  <c r="P427" i="4"/>
  <c r="X282" i="4"/>
  <c r="N209" i="4"/>
  <c r="O511" i="4"/>
  <c r="W422" i="4"/>
  <c r="P485" i="4"/>
  <c r="O220" i="4"/>
  <c r="N25" i="3"/>
  <c r="I40" i="4" s="1"/>
  <c r="W302" i="4"/>
  <c r="X447" i="4"/>
  <c r="X256" i="4"/>
  <c r="P288" i="4"/>
  <c r="X357" i="4"/>
  <c r="X255" i="4"/>
  <c r="X327" i="4"/>
  <c r="U249" i="4"/>
  <c r="U105" i="4"/>
  <c r="N434" i="4"/>
  <c r="U270" i="4"/>
  <c r="X288" i="4"/>
  <c r="U355" i="4"/>
  <c r="O421" i="4"/>
  <c r="W309" i="4"/>
  <c r="P461" i="4"/>
  <c r="O129" i="4"/>
  <c r="N135" i="4"/>
  <c r="W200" i="4"/>
  <c r="X436" i="4"/>
  <c r="O282" i="4"/>
  <c r="O405" i="4"/>
  <c r="P436" i="4"/>
  <c r="P157" i="4"/>
  <c r="O475" i="4"/>
  <c r="O298" i="4"/>
  <c r="P182" i="4"/>
  <c r="N311" i="4"/>
  <c r="P61" i="4"/>
  <c r="W218" i="4"/>
  <c r="N144" i="4"/>
  <c r="P100" i="4"/>
  <c r="W327" i="4"/>
  <c r="P454" i="4"/>
  <c r="O311" i="4"/>
  <c r="P130" i="4"/>
  <c r="O182" i="4"/>
  <c r="P137" i="4"/>
  <c r="X230" i="4"/>
  <c r="P303" i="4"/>
  <c r="O510" i="4"/>
  <c r="V95" i="4"/>
  <c r="O504" i="4"/>
  <c r="X137" i="4"/>
  <c r="V276" i="4"/>
  <c r="S276" i="4"/>
  <c r="U87" i="4"/>
  <c r="S360" i="4"/>
  <c r="W317" i="4"/>
  <c r="S310" i="4"/>
  <c r="W178" i="4"/>
  <c r="P421" i="4"/>
  <c r="O356" i="4"/>
  <c r="O469" i="4"/>
  <c r="O495" i="4"/>
  <c r="O53" i="4"/>
  <c r="W396" i="4"/>
  <c r="X352" i="4"/>
  <c r="W87" i="4"/>
  <c r="U60" i="4"/>
  <c r="N398" i="4"/>
  <c r="P66" i="4"/>
  <c r="P450" i="4"/>
  <c r="O381" i="4"/>
  <c r="W136" i="4"/>
  <c r="O465" i="4"/>
  <c r="O197" i="4"/>
  <c r="P469" i="4"/>
  <c r="P483" i="4"/>
  <c r="S96" i="4"/>
  <c r="V96" i="4"/>
  <c r="W434" i="4"/>
  <c r="P131" i="4"/>
  <c r="P248" i="4"/>
  <c r="U294" i="4"/>
  <c r="P422" i="4"/>
  <c r="U248" i="4"/>
  <c r="P295" i="4"/>
  <c r="N247" i="4"/>
  <c r="N450" i="4"/>
  <c r="V311" i="4"/>
  <c r="S311" i="4"/>
  <c r="N197" i="4"/>
  <c r="O165" i="4"/>
  <c r="N310" i="4"/>
  <c r="N129" i="4"/>
  <c r="P230" i="4"/>
  <c r="O103" i="4"/>
  <c r="P456" i="4"/>
  <c r="X449" i="4"/>
  <c r="X75" i="4"/>
  <c r="U422" i="4"/>
  <c r="O241" i="4"/>
  <c r="X393" i="4"/>
  <c r="O310" i="4"/>
  <c r="W249" i="4"/>
  <c r="P103" i="4"/>
  <c r="N137" i="4"/>
  <c r="O498" i="4"/>
  <c r="O293" i="4"/>
  <c r="O124" i="4"/>
  <c r="W74" i="4"/>
  <c r="V247" i="4"/>
  <c r="O179" i="4"/>
  <c r="N327" i="4"/>
  <c r="V249" i="4"/>
  <c r="S249" i="4"/>
  <c r="W311" i="4"/>
  <c r="N454" i="4"/>
  <c r="O434" i="4"/>
  <c r="S179" i="4"/>
  <c r="O422" i="4"/>
  <c r="P179" i="4"/>
  <c r="P358" i="4"/>
  <c r="P283" i="4"/>
  <c r="O166" i="4"/>
  <c r="X504" i="4"/>
  <c r="W504" i="4"/>
  <c r="W179" i="4"/>
  <c r="X176" i="4"/>
  <c r="N102" i="4"/>
  <c r="S335" i="4"/>
  <c r="W100" i="4"/>
  <c r="P135" i="4"/>
  <c r="V100" i="4"/>
  <c r="P511" i="4"/>
  <c r="O61" i="4"/>
  <c r="O470" i="4"/>
  <c r="V290" i="4"/>
  <c r="O102" i="4"/>
  <c r="N371" i="4"/>
  <c r="S256" i="4"/>
  <c r="V256" i="4"/>
  <c r="W469" i="4"/>
  <c r="J45" i="4"/>
  <c r="P368" i="4"/>
  <c r="P117" i="4"/>
  <c r="P105" i="4"/>
  <c r="O105" i="4"/>
  <c r="P98" i="4"/>
  <c r="O312" i="4"/>
  <c r="W369" i="4"/>
  <c r="V508" i="4"/>
  <c r="S129" i="4"/>
  <c r="W190" i="4"/>
  <c r="P53" i="4"/>
  <c r="P505" i="4"/>
  <c r="X486" i="4"/>
  <c r="N420" i="4"/>
  <c r="V98" i="4"/>
  <c r="N395" i="4"/>
  <c r="P136" i="4"/>
  <c r="U510" i="4"/>
  <c r="S103" i="4"/>
  <c r="V103" i="4"/>
  <c r="S66" i="4"/>
  <c r="S87" i="4"/>
  <c r="S283" i="4"/>
  <c r="N447" i="4"/>
  <c r="N288" i="4"/>
  <c r="N424" i="4"/>
  <c r="O136" i="4"/>
  <c r="X323" i="4"/>
  <c r="W323" i="4"/>
  <c r="N136" i="4"/>
  <c r="W510" i="4"/>
  <c r="X510" i="4"/>
  <c r="X475" i="4"/>
  <c r="W475" i="4"/>
  <c r="W352" i="4"/>
  <c r="O408" i="4"/>
  <c r="W296" i="4"/>
  <c r="N392" i="4"/>
  <c r="W75" i="4"/>
  <c r="P178" i="4"/>
  <c r="W486" i="4"/>
  <c r="W294" i="4"/>
  <c r="W53" i="4"/>
  <c r="N421" i="4"/>
  <c r="S83" i="4"/>
  <c r="V83" i="4"/>
  <c r="X440" i="4"/>
  <c r="W440" i="4"/>
  <c r="O74" i="4"/>
  <c r="N483" i="4"/>
  <c r="P74" i="4"/>
  <c r="P241" i="4"/>
  <c r="X23" i="3"/>
  <c r="Y23" i="3" s="1"/>
  <c r="O456" i="4"/>
  <c r="P304" i="4"/>
  <c r="V157" i="4"/>
  <c r="W283" i="4"/>
  <c r="X398" i="4"/>
  <c r="O75" i="4"/>
  <c r="X355" i="4"/>
  <c r="P281" i="4"/>
  <c r="P318" i="4"/>
  <c r="P144" i="4"/>
  <c r="O144" i="4"/>
  <c r="W398" i="4"/>
  <c r="W342" i="4"/>
  <c r="P508" i="4"/>
  <c r="O468" i="4"/>
  <c r="W421" i="4"/>
  <c r="X421" i="4"/>
  <c r="V295" i="4"/>
  <c r="S295" i="4"/>
  <c r="O369" i="4"/>
  <c r="O283" i="4"/>
  <c r="X495" i="4"/>
  <c r="W129" i="4"/>
  <c r="O60" i="4"/>
  <c r="W406" i="4"/>
  <c r="W419" i="4"/>
  <c r="X419" i="4"/>
  <c r="V144" i="4"/>
  <c r="S144" i="4"/>
  <c r="P457" i="4"/>
  <c r="P369" i="4"/>
  <c r="O255" i="4"/>
  <c r="W183" i="4"/>
  <c r="O357" i="4"/>
  <c r="O296" i="4"/>
  <c r="U508" i="4"/>
  <c r="N422" i="4"/>
  <c r="N315" i="4"/>
  <c r="W282" i="4"/>
  <c r="O427" i="4"/>
  <c r="O212" i="4"/>
  <c r="P212" i="4"/>
  <c r="O81" i="4"/>
  <c r="W197" i="4"/>
  <c r="X197" i="4"/>
  <c r="W213" i="4"/>
  <c r="X213" i="4"/>
  <c r="W256" i="4"/>
  <c r="X144" i="4"/>
  <c r="P395" i="4"/>
  <c r="P255" i="4"/>
  <c r="V122" i="4"/>
  <c r="P357" i="4"/>
  <c r="X189" i="4"/>
  <c r="W433" i="4"/>
  <c r="P124" i="4"/>
  <c r="U66" i="4"/>
  <c r="W226" i="4"/>
  <c r="X226" i="4"/>
  <c r="X345" i="4"/>
  <c r="N406" i="4"/>
  <c r="S74" i="4"/>
  <c r="V74" i="4"/>
  <c r="S357" i="4"/>
  <c r="O352" i="4"/>
  <c r="P87" i="4"/>
  <c r="P352" i="4"/>
  <c r="X296" i="4"/>
  <c r="P475" i="4"/>
  <c r="N511" i="4"/>
  <c r="N484" i="4"/>
  <c r="V307" i="4"/>
  <c r="S307" i="4"/>
  <c r="N309" i="4"/>
  <c r="N156" i="4"/>
  <c r="N345" i="4"/>
  <c r="N282" i="4"/>
  <c r="P165" i="4"/>
  <c r="U406" i="4"/>
  <c r="S309" i="4"/>
  <c r="O398" i="4"/>
  <c r="N74" i="4"/>
  <c r="X60" i="4"/>
  <c r="O358" i="4"/>
  <c r="H45" i="4"/>
  <c r="P60" i="4"/>
  <c r="O295" i="4"/>
  <c r="P510" i="4"/>
  <c r="P498" i="4"/>
  <c r="P89" i="4"/>
  <c r="U495" i="4"/>
  <c r="W295" i="4"/>
  <c r="O440" i="4"/>
  <c r="P183" i="4"/>
  <c r="P323" i="4"/>
  <c r="U315" i="4"/>
  <c r="X212" i="4"/>
  <c r="P406" i="4"/>
  <c r="O406" i="4"/>
  <c r="V398" i="4"/>
  <c r="S398" i="4"/>
  <c r="P272" i="4"/>
  <c r="N495" i="4"/>
  <c r="X61" i="4"/>
  <c r="W61" i="4"/>
  <c r="W131" i="4"/>
  <c r="X131" i="4"/>
  <c r="N225" i="4"/>
  <c r="N66" i="4"/>
  <c r="S61" i="4"/>
  <c r="V61" i="4"/>
  <c r="O233" i="4"/>
  <c r="X318" i="4"/>
  <c r="P76" i="4"/>
  <c r="O76" i="4"/>
  <c r="X368" i="4"/>
  <c r="W368" i="4"/>
  <c r="P83" i="4"/>
  <c r="O83" i="4"/>
  <c r="V240" i="4"/>
  <c r="S240" i="4"/>
  <c r="N498" i="4"/>
  <c r="N143" i="4"/>
  <c r="W240" i="4"/>
  <c r="X240" i="4"/>
  <c r="W272" i="4"/>
  <c r="O318" i="4"/>
  <c r="P274" i="4"/>
  <c r="X83" i="4"/>
  <c r="W83" i="4"/>
  <c r="X498" i="4"/>
  <c r="W498" i="4"/>
  <c r="W423" i="4"/>
  <c r="W117" i="4"/>
  <c r="X508" i="4"/>
  <c r="O420" i="4"/>
  <c r="V511" i="4"/>
  <c r="N274" i="4"/>
  <c r="X511" i="4"/>
  <c r="W511" i="4"/>
  <c r="S233" i="4"/>
  <c r="V233" i="4"/>
  <c r="U76" i="4"/>
  <c r="V312" i="4"/>
  <c r="S312" i="4"/>
  <c r="S75" i="4"/>
  <c r="V75" i="4"/>
  <c r="G40" i="4"/>
  <c r="S511" i="4"/>
  <c r="X11" i="3"/>
  <c r="Y11" i="3" s="1"/>
  <c r="S422" i="4"/>
  <c r="O143" i="4"/>
  <c r="S436" i="4"/>
  <c r="O248" i="4"/>
  <c r="P396" i="4"/>
  <c r="P75" i="4"/>
  <c r="O117" i="4"/>
  <c r="P233" i="4"/>
  <c r="P54" i="4"/>
  <c r="O54" i="4"/>
  <c r="U498" i="4"/>
  <c r="N75" i="4"/>
  <c r="O130" i="4"/>
  <c r="P192" i="4"/>
  <c r="X29" i="3"/>
  <c r="Y29" i="3" s="1"/>
  <c r="V422" i="4"/>
  <c r="X54" i="4"/>
  <c r="W54" i="4"/>
  <c r="X102" i="4"/>
  <c r="W102" i="4"/>
  <c r="U420" i="4"/>
  <c r="X53" i="4"/>
  <c r="P420" i="4"/>
  <c r="P315" i="4"/>
  <c r="X199" i="4"/>
  <c r="N240" i="4"/>
  <c r="P123" i="4"/>
  <c r="O123" i="4"/>
  <c r="V54" i="4"/>
  <c r="S54" i="4"/>
  <c r="U511" i="4"/>
  <c r="W280" i="4"/>
  <c r="X280" i="4"/>
  <c r="V81" i="4"/>
  <c r="S81" i="4"/>
  <c r="W281" i="4"/>
  <c r="X281" i="4"/>
  <c r="X81" i="4"/>
  <c r="W81" i="4"/>
  <c r="P240" i="4"/>
  <c r="O240" i="4"/>
  <c r="X272" i="4"/>
  <c r="S190" i="4"/>
  <c r="V190" i="4"/>
  <c r="X130" i="4"/>
  <c r="O55" i="4"/>
  <c r="N131" i="4"/>
  <c r="N124" i="4"/>
  <c r="N514" i="4"/>
  <c r="X484" i="4"/>
  <c r="W484" i="4"/>
  <c r="W381" i="4"/>
  <c r="X123" i="4"/>
  <c r="W123" i="4"/>
  <c r="S131" i="4"/>
  <c r="V131" i="4"/>
  <c r="X66" i="4"/>
  <c r="V304" i="4"/>
  <c r="W420" i="4"/>
  <c r="S117" i="4"/>
  <c r="V117" i="4"/>
  <c r="X248" i="4"/>
  <c r="O281" i="4"/>
  <c r="X424" i="4"/>
  <c r="N302" i="4"/>
  <c r="P495" i="4"/>
  <c r="G41" i="4"/>
  <c r="G45" i="4"/>
  <c r="X89" i="4"/>
  <c r="X505" i="4"/>
  <c r="W505" i="4"/>
  <c r="W329" i="4"/>
  <c r="X329" i="4"/>
  <c r="P329" i="4"/>
  <c r="O463" i="4"/>
  <c r="S189" i="4"/>
  <c r="V189" i="4"/>
  <c r="J41" i="4"/>
  <c r="W206" i="4"/>
  <c r="O206" i="4"/>
  <c r="P389" i="4"/>
  <c r="O389" i="4"/>
  <c r="X9" i="3"/>
  <c r="Y9" i="3" s="1"/>
  <c r="O508" i="4"/>
  <c r="U463" i="4"/>
  <c r="V317" i="4"/>
  <c r="S317" i="4"/>
  <c r="X389" i="4"/>
  <c r="W389" i="4"/>
  <c r="W274" i="4"/>
  <c r="X274" i="4"/>
  <c r="B41" i="4"/>
  <c r="C41" i="4"/>
  <c r="X16" i="3"/>
  <c r="Y16" i="3" s="1"/>
  <c r="P312" i="4"/>
  <c r="X312" i="4"/>
  <c r="W312" i="4"/>
  <c r="S199" i="4"/>
  <c r="V199" i="4"/>
  <c r="F41" i="4"/>
  <c r="H41" i="4"/>
  <c r="W508" i="4"/>
  <c r="N456" i="4"/>
  <c r="W470" i="4"/>
  <c r="X470" i="4"/>
  <c r="X396" i="4"/>
  <c r="X206" i="4"/>
  <c r="W291" i="4"/>
  <c r="N470" i="4"/>
  <c r="S213" i="4"/>
  <c r="V213" i="4"/>
  <c r="V206" i="4"/>
  <c r="S206" i="4"/>
  <c r="W318" i="4"/>
  <c r="V318" i="4"/>
  <c r="S318" i="4"/>
  <c r="V272" i="4"/>
  <c r="S272" i="4"/>
  <c r="N433" i="4"/>
  <c r="V293" i="4"/>
  <c r="S293" i="4"/>
  <c r="O514" i="4"/>
  <c r="O333" i="4"/>
  <c r="P333" i="4"/>
  <c r="N503" i="4"/>
  <c r="N468" i="4"/>
  <c r="X31" i="3"/>
  <c r="Y31" i="3" s="1"/>
  <c r="X461" i="4"/>
  <c r="W461" i="4"/>
  <c r="O444" i="4"/>
  <c r="X468" i="4"/>
  <c r="W468" i="4"/>
  <c r="X456" i="4"/>
  <c r="W456" i="4"/>
  <c r="J40" i="4"/>
  <c r="X333" i="4"/>
  <c r="W333" i="4"/>
  <c r="P503" i="4"/>
  <c r="O503" i="4"/>
  <c r="X503" i="4"/>
  <c r="W503" i="4"/>
  <c r="X22" i="3"/>
  <c r="Y22" i="3" s="1"/>
  <c r="P468" i="4"/>
  <c r="X7" i="3"/>
  <c r="Y7" i="3" s="1"/>
  <c r="N463" i="4"/>
  <c r="X394" i="4"/>
  <c r="F40" i="4"/>
  <c r="B40" i="4"/>
  <c r="X21" i="3"/>
  <c r="Y21" i="3" s="1"/>
  <c r="X6" i="3"/>
  <c r="Y6" i="3" s="1"/>
  <c r="X28" i="3"/>
  <c r="Y28" i="3" s="1"/>
  <c r="X8" i="3"/>
  <c r="Y8" i="3" s="1"/>
  <c r="X18" i="3"/>
  <c r="Y18" i="3" s="1"/>
  <c r="W463" i="4"/>
  <c r="X463" i="4"/>
  <c r="X34" i="3"/>
  <c r="Y34" i="3" s="1"/>
  <c r="X27" i="3"/>
  <c r="Y27" i="3" s="1"/>
  <c r="C40" i="4"/>
  <c r="F45" i="4"/>
  <c r="C45" i="4"/>
  <c r="B45" i="4"/>
  <c r="G8" i="3"/>
  <c r="G36" i="4"/>
  <c r="D36" i="4"/>
  <c r="J36" i="4"/>
  <c r="H36" i="4"/>
  <c r="C36" i="4"/>
  <c r="B36" i="4"/>
  <c r="F36" i="4"/>
  <c r="G20" i="3"/>
  <c r="G29" i="3"/>
  <c r="G46" i="4"/>
  <c r="B46" i="4"/>
  <c r="H46" i="4"/>
  <c r="J46" i="4"/>
  <c r="F46" i="4"/>
  <c r="D46" i="4"/>
  <c r="C46" i="4"/>
  <c r="N32" i="3"/>
  <c r="S32" i="3" s="1"/>
  <c r="L32" i="3"/>
  <c r="K47" i="4" s="1"/>
  <c r="X15" i="3"/>
  <c r="Y15" i="3" s="1"/>
  <c r="C32" i="4"/>
  <c r="B32" i="4"/>
  <c r="H32" i="4"/>
  <c r="F32" i="4"/>
  <c r="G32" i="4"/>
  <c r="D32" i="4"/>
  <c r="J32" i="4"/>
  <c r="G14" i="3"/>
  <c r="G28" i="4"/>
  <c r="B28" i="4"/>
  <c r="H28" i="4"/>
  <c r="J28" i="4"/>
  <c r="C28" i="4"/>
  <c r="F28" i="4"/>
  <c r="D28" i="4"/>
  <c r="G24" i="3"/>
  <c r="N19" i="3"/>
  <c r="S19" i="3" s="1"/>
  <c r="L19" i="3"/>
  <c r="K34" i="4" s="1"/>
  <c r="N12" i="3"/>
  <c r="S12" i="3" s="1"/>
  <c r="L12" i="3"/>
  <c r="G33" i="3"/>
  <c r="G23" i="3"/>
  <c r="G15" i="3"/>
  <c r="N29" i="3"/>
  <c r="S29" i="3" s="1"/>
  <c r="L29" i="3"/>
  <c r="K44" i="4" s="1"/>
  <c r="G11" i="3"/>
  <c r="H49" i="4"/>
  <c r="J49" i="4"/>
  <c r="D49" i="4"/>
  <c r="C49" i="4"/>
  <c r="B49" i="4"/>
  <c r="F49" i="4"/>
  <c r="G49" i="4"/>
  <c r="G18" i="3"/>
  <c r="N33" i="3"/>
  <c r="I48" i="4" s="1"/>
  <c r="L33" i="3"/>
  <c r="K48" i="4" s="1"/>
  <c r="G16" i="3"/>
  <c r="G7" i="3"/>
  <c r="L23" i="3"/>
  <c r="N23" i="3"/>
  <c r="P23" i="3" s="1"/>
  <c r="X17" i="3"/>
  <c r="Y17" i="3" s="1"/>
  <c r="N14" i="3"/>
  <c r="S14" i="3" s="1"/>
  <c r="L14" i="3"/>
  <c r="G6" i="3"/>
  <c r="G27" i="3"/>
  <c r="G21" i="3"/>
  <c r="G31" i="3"/>
  <c r="G37" i="4"/>
  <c r="B37" i="4"/>
  <c r="F37" i="4"/>
  <c r="D37" i="4"/>
  <c r="J37" i="4"/>
  <c r="H37" i="4"/>
  <c r="C37" i="4"/>
  <c r="B24" i="4"/>
  <c r="F24" i="4"/>
  <c r="G24" i="4"/>
  <c r="D24" i="4"/>
  <c r="J24" i="4"/>
  <c r="H24" i="4"/>
  <c r="C24" i="4"/>
  <c r="L8" i="3"/>
  <c r="K23" i="4" s="1"/>
  <c r="N8" i="3"/>
  <c r="I23" i="4" s="1"/>
  <c r="N31" i="3"/>
  <c r="S31" i="3" s="1"/>
  <c r="L31" i="3"/>
  <c r="K46" i="4" s="1"/>
  <c r="N7" i="3"/>
  <c r="S7" i="3" s="1"/>
  <c r="L7" i="3"/>
  <c r="K22" i="4" s="1"/>
  <c r="N11" i="3"/>
  <c r="I26" i="4" s="1"/>
  <c r="L11" i="3"/>
  <c r="K26" i="4" s="1"/>
  <c r="N15" i="3"/>
  <c r="S15" i="3" s="1"/>
  <c r="L15" i="3"/>
  <c r="K30" i="4" s="1"/>
  <c r="G17" i="3"/>
  <c r="L10" i="3"/>
  <c r="K25" i="4" s="1"/>
  <c r="N10" i="3"/>
  <c r="P10" i="3" s="1"/>
  <c r="L24" i="3"/>
  <c r="K39" i="4" s="1"/>
  <c r="N24" i="3"/>
  <c r="S24" i="3" s="1"/>
  <c r="N20" i="3"/>
  <c r="P20" i="3" s="1"/>
  <c r="L20" i="3"/>
  <c r="K35" i="4" s="1"/>
  <c r="G22" i="3"/>
  <c r="N21" i="3"/>
  <c r="S21" i="3" s="1"/>
  <c r="L21" i="3"/>
  <c r="K36" i="4" s="1"/>
  <c r="G44" i="4"/>
  <c r="D44" i="4"/>
  <c r="J44" i="4"/>
  <c r="C44" i="4"/>
  <c r="B44" i="4"/>
  <c r="H44" i="4"/>
  <c r="F44" i="4"/>
  <c r="D30" i="4"/>
  <c r="F30" i="4"/>
  <c r="G30" i="4"/>
  <c r="J30" i="4"/>
  <c r="C30" i="4"/>
  <c r="B30" i="4"/>
  <c r="H30" i="4"/>
  <c r="X13" i="3"/>
  <c r="Y13" i="3" s="1"/>
  <c r="D34" i="4"/>
  <c r="J34" i="4"/>
  <c r="H34" i="4"/>
  <c r="C34" i="4"/>
  <c r="B34" i="4"/>
  <c r="F34" i="4"/>
  <c r="G34" i="4"/>
  <c r="N18" i="3"/>
  <c r="S18" i="3" s="1"/>
  <c r="L18" i="3"/>
  <c r="K33" i="4" s="1"/>
  <c r="F35" i="4"/>
  <c r="D35" i="4"/>
  <c r="J35" i="4"/>
  <c r="H35" i="4"/>
  <c r="C35" i="4"/>
  <c r="B35" i="4"/>
  <c r="G35" i="4"/>
  <c r="G9" i="3"/>
  <c r="L22" i="3"/>
  <c r="K37" i="4" s="1"/>
  <c r="N22" i="3"/>
  <c r="I37" i="4" s="1"/>
  <c r="G34" i="3"/>
  <c r="N6" i="3"/>
  <c r="S6" i="3" s="1"/>
  <c r="B6" i="3" s="1"/>
  <c r="L6" i="3"/>
  <c r="G13" i="3"/>
  <c r="N16" i="3"/>
  <c r="I31" i="4" s="1"/>
  <c r="L16" i="3"/>
  <c r="K31" i="4" s="1"/>
  <c r="B48" i="4"/>
  <c r="F48" i="4"/>
  <c r="G48" i="4"/>
  <c r="D48" i="4"/>
  <c r="J48" i="4"/>
  <c r="H48" i="4"/>
  <c r="C48" i="4"/>
  <c r="G28" i="3"/>
  <c r="G25" i="4"/>
  <c r="B25" i="4"/>
  <c r="C25" i="4"/>
  <c r="F25" i="4"/>
  <c r="D25" i="4"/>
  <c r="J25" i="4"/>
  <c r="H25" i="4"/>
  <c r="C47" i="4"/>
  <c r="F47" i="4"/>
  <c r="G47" i="4"/>
  <c r="D47" i="4"/>
  <c r="J47" i="4"/>
  <c r="H47" i="4"/>
  <c r="B47" i="4"/>
  <c r="G21" i="4"/>
  <c r="D21" i="4"/>
  <c r="J21" i="4"/>
  <c r="H21" i="4"/>
  <c r="C21" i="4"/>
  <c r="B21" i="4"/>
  <c r="F21" i="4"/>
  <c r="N27" i="3"/>
  <c r="P27" i="3" s="1"/>
  <c r="L27" i="3"/>
  <c r="K42" i="4" s="1"/>
  <c r="J33" i="4"/>
  <c r="C33" i="4"/>
  <c r="B33" i="4"/>
  <c r="H33" i="4"/>
  <c r="F33" i="4"/>
  <c r="G33" i="4"/>
  <c r="D33" i="4"/>
  <c r="G19" i="3"/>
  <c r="J27" i="4"/>
  <c r="H27" i="4"/>
  <c r="C27" i="4"/>
  <c r="B27" i="4"/>
  <c r="F27" i="4"/>
  <c r="G27" i="4"/>
  <c r="D27" i="4"/>
  <c r="G32" i="3"/>
  <c r="L34" i="3"/>
  <c r="N34" i="3"/>
  <c r="I49" i="4" s="1"/>
  <c r="B39" i="4"/>
  <c r="F39" i="4"/>
  <c r="G39" i="4"/>
  <c r="D39" i="4"/>
  <c r="J39" i="4"/>
  <c r="H39" i="4"/>
  <c r="C39" i="4"/>
  <c r="X19" i="3"/>
  <c r="Y19" i="3" s="1"/>
  <c r="N17" i="3"/>
  <c r="I32" i="4" s="1"/>
  <c r="L17" i="3"/>
  <c r="K32" i="4" s="1"/>
  <c r="F22" i="4"/>
  <c r="G22" i="4"/>
  <c r="D22" i="4"/>
  <c r="J22" i="4"/>
  <c r="H22" i="4"/>
  <c r="C22" i="4"/>
  <c r="B22" i="4"/>
  <c r="F23" i="4"/>
  <c r="G23" i="4"/>
  <c r="D23" i="4"/>
  <c r="J23" i="4"/>
  <c r="H23" i="4"/>
  <c r="C23" i="4"/>
  <c r="B23" i="4"/>
  <c r="X10" i="3"/>
  <c r="Y10" i="3" s="1"/>
  <c r="C29" i="4"/>
  <c r="D29" i="4"/>
  <c r="J29" i="4"/>
  <c r="H29" i="4"/>
  <c r="B29" i="4"/>
  <c r="F29" i="4"/>
  <c r="G29" i="4"/>
  <c r="N13" i="3"/>
  <c r="S13" i="3" s="1"/>
  <c r="L13" i="3"/>
  <c r="H42" i="4"/>
  <c r="C42" i="4"/>
  <c r="B42" i="4"/>
  <c r="F42" i="4"/>
  <c r="G42" i="4"/>
  <c r="D42" i="4"/>
  <c r="J42" i="4"/>
  <c r="G12" i="3"/>
  <c r="N28" i="3"/>
  <c r="I43" i="4" s="1"/>
  <c r="L28" i="3"/>
  <c r="D43" i="4"/>
  <c r="J43" i="4"/>
  <c r="C43" i="4"/>
  <c r="B43" i="4"/>
  <c r="H43" i="4"/>
  <c r="F43" i="4"/>
  <c r="G43" i="4"/>
  <c r="L9" i="3"/>
  <c r="N9" i="3"/>
  <c r="S9" i="3" s="1"/>
  <c r="X32" i="3"/>
  <c r="Y32" i="3" s="1"/>
  <c r="H26" i="4"/>
  <c r="C26" i="4"/>
  <c r="B26" i="4"/>
  <c r="F26" i="4"/>
  <c r="G26" i="4"/>
  <c r="D26" i="4"/>
  <c r="J26" i="4"/>
  <c r="F38" i="4"/>
  <c r="G38" i="4"/>
  <c r="D38" i="4"/>
  <c r="J38" i="4"/>
  <c r="H38" i="4"/>
  <c r="C38" i="4"/>
  <c r="B38" i="4"/>
  <c r="X20" i="3"/>
  <c r="Y20" i="3" s="1"/>
  <c r="G10" i="3"/>
  <c r="X14" i="3"/>
  <c r="Y14" i="3" s="1"/>
  <c r="X24" i="3"/>
  <c r="Y24" i="3" s="1"/>
  <c r="X12" i="3"/>
  <c r="Y12" i="3" s="1"/>
  <c r="X33" i="3"/>
  <c r="Y33" i="3" s="1"/>
  <c r="G31" i="4"/>
  <c r="F31" i="4"/>
  <c r="D31" i="4"/>
  <c r="J31" i="4"/>
  <c r="C31" i="4"/>
  <c r="B31" i="4"/>
  <c r="H31" i="4"/>
  <c r="E44" i="4" l="1"/>
  <c r="E33" i="4"/>
  <c r="E25" i="4"/>
  <c r="E43" i="4"/>
  <c r="E49" i="4"/>
  <c r="E39" i="4"/>
  <c r="E26" i="4"/>
  <c r="E22" i="4"/>
  <c r="E51" i="4"/>
  <c r="E31" i="4"/>
  <c r="E34" i="4"/>
  <c r="E24" i="4"/>
  <c r="E27" i="4"/>
  <c r="E23" i="4"/>
  <c r="E50" i="4"/>
  <c r="E29" i="4"/>
  <c r="E38" i="4"/>
  <c r="E42" i="4"/>
  <c r="E35" i="4"/>
  <c r="E46" i="4"/>
  <c r="E48" i="4"/>
  <c r="E21" i="4"/>
  <c r="W51" i="4"/>
  <c r="W36" i="3"/>
  <c r="I51" i="4"/>
  <c r="W52" i="4"/>
  <c r="X51" i="4"/>
  <c r="P36" i="3"/>
  <c r="L51" i="4" s="1"/>
  <c r="X52" i="4"/>
  <c r="I52" i="4"/>
  <c r="S37" i="3"/>
  <c r="P37" i="3"/>
  <c r="X50" i="4"/>
  <c r="K52" i="4"/>
  <c r="E52" i="4"/>
  <c r="W50" i="4"/>
  <c r="P35" i="3"/>
  <c r="L50" i="4" s="1"/>
  <c r="K50" i="4"/>
  <c r="S35" i="3"/>
  <c r="D41" i="4"/>
  <c r="G26" i="3"/>
  <c r="H26" i="3"/>
  <c r="G30" i="3"/>
  <c r="H30" i="3"/>
  <c r="G25" i="3"/>
  <c r="H25" i="3"/>
  <c r="B15" i="4"/>
  <c r="B10" i="4"/>
  <c r="C12" i="4"/>
  <c r="K12" i="4" s="1"/>
  <c r="D40" i="4"/>
  <c r="F8" i="4"/>
  <c r="G10" i="4"/>
  <c r="E10" i="4"/>
  <c r="F13" i="4"/>
  <c r="E12" i="4"/>
  <c r="B16" i="4"/>
  <c r="H8" i="4"/>
  <c r="B11" i="4"/>
  <c r="E8" i="4"/>
  <c r="P26" i="3"/>
  <c r="L41" i="4" s="1"/>
  <c r="B13" i="4"/>
  <c r="C10" i="4"/>
  <c r="K10" i="4" s="1"/>
  <c r="B14" i="4"/>
  <c r="G13" i="4"/>
  <c r="G12" i="4"/>
  <c r="E13" i="4"/>
  <c r="D45" i="4"/>
  <c r="B12" i="4"/>
  <c r="H12" i="4"/>
  <c r="C8" i="4"/>
  <c r="D8" i="4" s="1"/>
  <c r="H10" i="4"/>
  <c r="C13" i="4"/>
  <c r="D13" i="4" s="1"/>
  <c r="H13" i="4"/>
  <c r="F12" i="4"/>
  <c r="B6" i="4"/>
  <c r="F10" i="4"/>
  <c r="B7" i="4"/>
  <c r="S30" i="3"/>
  <c r="B30" i="3" s="1"/>
  <c r="B9" i="4"/>
  <c r="G8" i="4"/>
  <c r="B8" i="4"/>
  <c r="S26" i="3"/>
  <c r="B26" i="3" s="1"/>
  <c r="I44" i="4"/>
  <c r="P30" i="3"/>
  <c r="P29" i="3"/>
  <c r="L44" i="4" s="1"/>
  <c r="P33" i="3"/>
  <c r="L48" i="4" s="1"/>
  <c r="H7" i="4"/>
  <c r="I45" i="4"/>
  <c r="S25" i="3"/>
  <c r="W25" i="3" s="1"/>
  <c r="P25" i="3"/>
  <c r="L40" i="4" s="1"/>
  <c r="P9" i="3"/>
  <c r="L24" i="4" s="1"/>
  <c r="X41" i="4"/>
  <c r="E15" i="4"/>
  <c r="W41" i="4"/>
  <c r="S22" i="3"/>
  <c r="W22" i="3" s="1"/>
  <c r="P32" i="3"/>
  <c r="L47" i="4" s="1"/>
  <c r="H9" i="4"/>
  <c r="I47" i="4"/>
  <c r="Q20" i="3"/>
  <c r="AC20" i="3" s="1"/>
  <c r="S20" i="3"/>
  <c r="W20" i="3" s="1"/>
  <c r="I22" i="4"/>
  <c r="W40" i="4"/>
  <c r="S33" i="3"/>
  <c r="B33" i="3" s="1"/>
  <c r="I35" i="4"/>
  <c r="I34" i="4"/>
  <c r="P19" i="3"/>
  <c r="L34" i="4" s="1"/>
  <c r="I24" i="4"/>
  <c r="P14" i="3"/>
  <c r="L29" i="4" s="1"/>
  <c r="P34" i="3"/>
  <c r="Q34" i="3" s="1"/>
  <c r="M49" i="4" s="1"/>
  <c r="I27" i="4"/>
  <c r="I29" i="4"/>
  <c r="F16" i="4"/>
  <c r="P17" i="3"/>
  <c r="Q17" i="3" s="1"/>
  <c r="T17" i="3" s="1"/>
  <c r="U17" i="3" s="1"/>
  <c r="S11" i="3"/>
  <c r="W11" i="3" s="1"/>
  <c r="P24" i="3"/>
  <c r="L39" i="4" s="1"/>
  <c r="P28" i="3"/>
  <c r="L43" i="4" s="1"/>
  <c r="S16" i="3"/>
  <c r="B16" i="3" s="1"/>
  <c r="S28" i="3"/>
  <c r="W28" i="3" s="1"/>
  <c r="X40" i="4"/>
  <c r="G14" i="4"/>
  <c r="P16" i="3"/>
  <c r="I46" i="4"/>
  <c r="I38" i="4"/>
  <c r="I25" i="4"/>
  <c r="I30" i="4"/>
  <c r="G15" i="4"/>
  <c r="G16" i="4"/>
  <c r="X45" i="4"/>
  <c r="W45" i="4"/>
  <c r="P31" i="3"/>
  <c r="Q31" i="3" s="1"/>
  <c r="T31" i="3" s="1"/>
  <c r="U31" i="3" s="1"/>
  <c r="V31" i="3" s="1"/>
  <c r="G9" i="4"/>
  <c r="I21" i="4"/>
  <c r="I42" i="4"/>
  <c r="S17" i="3"/>
  <c r="B17" i="3" s="1"/>
  <c r="I39" i="4"/>
  <c r="H11" i="4"/>
  <c r="P12" i="3"/>
  <c r="L27" i="4" s="1"/>
  <c r="B24" i="3"/>
  <c r="W24" i="3"/>
  <c r="B32" i="3"/>
  <c r="W32" i="3"/>
  <c r="B12" i="3"/>
  <c r="W12" i="3"/>
  <c r="W9" i="3"/>
  <c r="B9" i="3"/>
  <c r="W6" i="3"/>
  <c r="W15" i="3"/>
  <c r="B15" i="3"/>
  <c r="L25" i="4"/>
  <c r="Q10" i="3"/>
  <c r="B21" i="3"/>
  <c r="W21" i="3"/>
  <c r="L42" i="4"/>
  <c r="Q27" i="3"/>
  <c r="B7" i="3"/>
  <c r="W7" i="3"/>
  <c r="B19" i="3"/>
  <c r="W19" i="3"/>
  <c r="W18" i="3"/>
  <c r="B18" i="3"/>
  <c r="B13" i="3"/>
  <c r="W13" i="3"/>
  <c r="Q23" i="3"/>
  <c r="L38" i="4"/>
  <c r="X38" i="4"/>
  <c r="W38" i="4"/>
  <c r="W29" i="4"/>
  <c r="X29" i="4" s="1"/>
  <c r="P15" i="3"/>
  <c r="S10" i="3"/>
  <c r="S23" i="3"/>
  <c r="F15" i="4"/>
  <c r="G7" i="4"/>
  <c r="G11" i="4"/>
  <c r="X39" i="4"/>
  <c r="W39" i="4"/>
  <c r="E14" i="4"/>
  <c r="I36" i="4"/>
  <c r="W43" i="4"/>
  <c r="X43" i="4" s="1"/>
  <c r="W21" i="4"/>
  <c r="X21" i="4" s="1"/>
  <c r="P8" i="3"/>
  <c r="K27" i="4"/>
  <c r="W31" i="4"/>
  <c r="X31" i="4" s="1"/>
  <c r="W33" i="4"/>
  <c r="X33" i="4" s="1"/>
  <c r="P21" i="3"/>
  <c r="H16" i="4"/>
  <c r="H15" i="4"/>
  <c r="I33" i="4"/>
  <c r="S27" i="3"/>
  <c r="W49" i="4"/>
  <c r="X49" i="4" s="1"/>
  <c r="E16" i="4"/>
  <c r="W32" i="4"/>
  <c r="X32" i="4" s="1"/>
  <c r="W31" i="3"/>
  <c r="B31" i="3"/>
  <c r="E47" i="4"/>
  <c r="P22" i="3"/>
  <c r="B29" i="3"/>
  <c r="W29" i="3"/>
  <c r="W36" i="4"/>
  <c r="X36" i="4"/>
  <c r="K21" i="4"/>
  <c r="X47" i="4"/>
  <c r="W47" i="4"/>
  <c r="X37" i="4"/>
  <c r="W37" i="4"/>
  <c r="W26" i="4"/>
  <c r="X26" i="4" s="1"/>
  <c r="K29" i="4"/>
  <c r="W34" i="4"/>
  <c r="X34" i="4" s="1"/>
  <c r="I28" i="4"/>
  <c r="P18" i="3"/>
  <c r="K38" i="4"/>
  <c r="W23" i="4"/>
  <c r="X23" i="4" s="1"/>
  <c r="P13" i="3"/>
  <c r="W25" i="4"/>
  <c r="X25" i="4" s="1"/>
  <c r="P11" i="3"/>
  <c r="L35" i="4"/>
  <c r="E37" i="4"/>
  <c r="K49" i="4"/>
  <c r="P6" i="3"/>
  <c r="P7" i="3"/>
  <c r="W35" i="4"/>
  <c r="X35" i="4"/>
  <c r="W30" i="4"/>
  <c r="X30" i="4" s="1"/>
  <c r="F14" i="4"/>
  <c r="W28" i="4"/>
  <c r="X28" i="4" s="1"/>
  <c r="E32" i="4"/>
  <c r="W27" i="4"/>
  <c r="X27" i="4" s="1"/>
  <c r="K28" i="4"/>
  <c r="E36" i="4"/>
  <c r="S8" i="3"/>
  <c r="W24" i="4"/>
  <c r="X24" i="4" s="1"/>
  <c r="H14" i="4"/>
  <c r="K43" i="4"/>
  <c r="W22" i="4"/>
  <c r="X22" i="4" s="1"/>
  <c r="X48" i="4"/>
  <c r="W48" i="4"/>
  <c r="B14" i="3"/>
  <c r="W14" i="3"/>
  <c r="X42" i="4"/>
  <c r="W42" i="4"/>
  <c r="E30" i="4"/>
  <c r="W44" i="4"/>
  <c r="X44" i="4" s="1"/>
  <c r="K24" i="4"/>
  <c r="E28" i="4"/>
  <c r="X46" i="4"/>
  <c r="W46" i="4"/>
  <c r="E40" i="4" l="1"/>
  <c r="E45" i="4"/>
  <c r="E41" i="4"/>
  <c r="Q36" i="3"/>
  <c r="T36" i="3" s="1"/>
  <c r="U36" i="3" s="1"/>
  <c r="V36" i="3" s="1"/>
  <c r="L52" i="4"/>
  <c r="Q37" i="3"/>
  <c r="B37" i="3"/>
  <c r="W37" i="3"/>
  <c r="Q35" i="3"/>
  <c r="M50" i="4" s="1"/>
  <c r="W35" i="3"/>
  <c r="B35" i="3"/>
  <c r="D12" i="4"/>
  <c r="W30" i="3"/>
  <c r="K13" i="4"/>
  <c r="I12" i="4"/>
  <c r="I13" i="4"/>
  <c r="K8" i="4"/>
  <c r="D10" i="4"/>
  <c r="I10" i="4"/>
  <c r="I8" i="4"/>
  <c r="Q26" i="3"/>
  <c r="AC26" i="3" s="1"/>
  <c r="W26" i="3"/>
  <c r="Q33" i="3"/>
  <c r="T33" i="3" s="1"/>
  <c r="U33" i="3" s="1"/>
  <c r="V33" i="3" s="1"/>
  <c r="Q25" i="3"/>
  <c r="AC25" i="3" s="1"/>
  <c r="Q29" i="3"/>
  <c r="T29" i="3" s="1"/>
  <c r="U29" i="3" s="1"/>
  <c r="V29" i="3" s="1"/>
  <c r="T20" i="3"/>
  <c r="U20" i="3" s="1"/>
  <c r="V20" i="3" s="1"/>
  <c r="B22" i="3"/>
  <c r="W16" i="3"/>
  <c r="Q32" i="3"/>
  <c r="T32" i="3" s="1"/>
  <c r="U32" i="3" s="1"/>
  <c r="V32" i="3" s="1"/>
  <c r="Q30" i="3"/>
  <c r="L45" i="4"/>
  <c r="L46" i="4"/>
  <c r="W33" i="3"/>
  <c r="Q9" i="3"/>
  <c r="T9" i="3" s="1"/>
  <c r="U9" i="3" s="1"/>
  <c r="V9" i="3" s="1"/>
  <c r="B25" i="3"/>
  <c r="W17" i="3"/>
  <c r="B28" i="3"/>
  <c r="M35" i="4"/>
  <c r="P35" i="4" s="1"/>
  <c r="B20" i="3"/>
  <c r="Q24" i="3"/>
  <c r="T24" i="3" s="1"/>
  <c r="U24" i="3" s="1"/>
  <c r="V24" i="3" s="1"/>
  <c r="L32" i="4"/>
  <c r="O49" i="4"/>
  <c r="P49" i="4"/>
  <c r="M46" i="4"/>
  <c r="O46" i="4" s="1"/>
  <c r="M32" i="4"/>
  <c r="N32" i="4" s="1"/>
  <c r="L49" i="4"/>
  <c r="AC34" i="3"/>
  <c r="Q14" i="3"/>
  <c r="T14" i="3" s="1"/>
  <c r="U14" i="3" s="1"/>
  <c r="V14" i="3" s="1"/>
  <c r="Q19" i="3"/>
  <c r="M34" i="4" s="1"/>
  <c r="N34" i="4" s="1"/>
  <c r="AC31" i="3"/>
  <c r="L31" i="4"/>
  <c r="Q16" i="3"/>
  <c r="Q12" i="3"/>
  <c r="Q28" i="3"/>
  <c r="B11" i="3"/>
  <c r="I16" i="4"/>
  <c r="I15" i="4"/>
  <c r="L28" i="4"/>
  <c r="Q13" i="3"/>
  <c r="B27" i="3"/>
  <c r="W27" i="3"/>
  <c r="V17" i="3"/>
  <c r="T27" i="3"/>
  <c r="U27" i="3" s="1"/>
  <c r="V27" i="3" s="1"/>
  <c r="M42" i="4"/>
  <c r="AC27" i="3"/>
  <c r="Q6" i="3"/>
  <c r="L21" i="4"/>
  <c r="Q8" i="3"/>
  <c r="L23" i="4"/>
  <c r="Q22" i="3"/>
  <c r="L37" i="4"/>
  <c r="T23" i="3"/>
  <c r="U23" i="3" s="1"/>
  <c r="V23" i="3" s="1"/>
  <c r="AC23" i="3"/>
  <c r="M38" i="4"/>
  <c r="B23" i="3"/>
  <c r="W23" i="3"/>
  <c r="L33" i="4"/>
  <c r="Q18" i="3"/>
  <c r="W10" i="3"/>
  <c r="B10" i="3"/>
  <c r="L26" i="4"/>
  <c r="Q11" i="3"/>
  <c r="L36" i="4"/>
  <c r="Q21" i="3"/>
  <c r="Q15" i="3"/>
  <c r="L30" i="4"/>
  <c r="T10" i="3"/>
  <c r="U10" i="3" s="1"/>
  <c r="V10" i="3" s="1"/>
  <c r="AC10" i="3"/>
  <c r="M25" i="4"/>
  <c r="I14" i="4"/>
  <c r="W8" i="3"/>
  <c r="B8" i="3"/>
  <c r="Q7" i="3"/>
  <c r="L22" i="4"/>
  <c r="N49" i="4"/>
  <c r="B8" i="7" l="1"/>
  <c r="O7" i="4"/>
  <c r="M51" i="4"/>
  <c r="O51" i="4" s="1"/>
  <c r="AC36" i="3"/>
  <c r="T37" i="3"/>
  <c r="U37" i="3" s="1"/>
  <c r="V37" i="3" s="1"/>
  <c r="M52" i="4"/>
  <c r="AC37" i="3"/>
  <c r="T35" i="3"/>
  <c r="U35" i="3" s="1"/>
  <c r="V35" i="3" s="1"/>
  <c r="AC35" i="3"/>
  <c r="P50" i="4"/>
  <c r="O50" i="4"/>
  <c r="N50" i="4"/>
  <c r="T26" i="3"/>
  <c r="U26" i="3" s="1"/>
  <c r="V26" i="3" s="1"/>
  <c r="M41" i="4"/>
  <c r="O41" i="4" s="1"/>
  <c r="M48" i="4"/>
  <c r="O48" i="4" s="1"/>
  <c r="AC33" i="3"/>
  <c r="T25" i="3"/>
  <c r="U25" i="3" s="1"/>
  <c r="V25" i="3" s="1"/>
  <c r="M40" i="4"/>
  <c r="N40" i="4" s="1"/>
  <c r="M44" i="4"/>
  <c r="O44" i="4" s="1"/>
  <c r="AC9" i="3"/>
  <c r="M24" i="4"/>
  <c r="O24" i="4" s="1"/>
  <c r="M47" i="4"/>
  <c r="O47" i="4" s="1"/>
  <c r="AC32" i="3"/>
  <c r="T30" i="3"/>
  <c r="U30" i="3" s="1"/>
  <c r="V30" i="3" s="1"/>
  <c r="M45" i="4"/>
  <c r="AC30" i="3"/>
  <c r="Q35" i="4"/>
  <c r="N35" i="4"/>
  <c r="Q49" i="4"/>
  <c r="O35" i="4"/>
  <c r="P46" i="4"/>
  <c r="N46" i="4"/>
  <c r="AC24" i="3"/>
  <c r="M39" i="4"/>
  <c r="N39" i="4" s="1"/>
  <c r="T19" i="3"/>
  <c r="U19" i="3" s="1"/>
  <c r="V19" i="3" s="1"/>
  <c r="E6" i="4"/>
  <c r="AC19" i="3"/>
  <c r="M29" i="4"/>
  <c r="P29" i="4" s="1"/>
  <c r="AC14" i="3"/>
  <c r="P32" i="4"/>
  <c r="O32" i="4"/>
  <c r="F6" i="4"/>
  <c r="T16" i="3"/>
  <c r="U16" i="3" s="1"/>
  <c r="V16" i="3" s="1"/>
  <c r="M31" i="4"/>
  <c r="T12" i="3"/>
  <c r="U12" i="3" s="1"/>
  <c r="V12" i="3" s="1"/>
  <c r="AC12" i="3"/>
  <c r="M27" i="4"/>
  <c r="F9" i="4"/>
  <c r="T28" i="3"/>
  <c r="U28" i="3" s="1"/>
  <c r="M43" i="4"/>
  <c r="E9" i="4"/>
  <c r="O34" i="4"/>
  <c r="P34" i="4"/>
  <c r="T18" i="3"/>
  <c r="U18" i="3" s="1"/>
  <c r="M33" i="4"/>
  <c r="AC18" i="3"/>
  <c r="E11" i="4"/>
  <c r="F11" i="4"/>
  <c r="T7" i="3"/>
  <c r="U7" i="3" s="1"/>
  <c r="V7" i="3" s="1"/>
  <c r="M22" i="4"/>
  <c r="AC7" i="3"/>
  <c r="T22" i="3"/>
  <c r="U22" i="3" s="1"/>
  <c r="M37" i="4"/>
  <c r="AC22" i="3"/>
  <c r="N42" i="4"/>
  <c r="O42" i="4"/>
  <c r="P42" i="4"/>
  <c r="N38" i="4"/>
  <c r="O38" i="4"/>
  <c r="P38" i="4"/>
  <c r="T15" i="3"/>
  <c r="U15" i="3" s="1"/>
  <c r="AC15" i="3"/>
  <c r="E7" i="4"/>
  <c r="M30" i="4"/>
  <c r="F7" i="4"/>
  <c r="T8" i="3"/>
  <c r="U8" i="3" s="1"/>
  <c r="V8" i="3" s="1"/>
  <c r="AC8" i="3"/>
  <c r="M23" i="4"/>
  <c r="T21" i="3"/>
  <c r="U21" i="3" s="1"/>
  <c r="M36" i="4"/>
  <c r="AC21" i="3"/>
  <c r="J11" i="4"/>
  <c r="J10" i="4"/>
  <c r="J9" i="4"/>
  <c r="J12" i="4"/>
  <c r="J8" i="4"/>
  <c r="J15" i="4"/>
  <c r="J6" i="4"/>
  <c r="J7" i="4"/>
  <c r="J14" i="4"/>
  <c r="J16" i="4"/>
  <c r="J13" i="4"/>
  <c r="T11" i="3"/>
  <c r="U11" i="3" s="1"/>
  <c r="V11" i="3" s="1"/>
  <c r="M26" i="4"/>
  <c r="AC11" i="3"/>
  <c r="N25" i="4"/>
  <c r="P25" i="4"/>
  <c r="O25" i="4"/>
  <c r="B5" i="7"/>
  <c r="B6" i="7"/>
  <c r="B7" i="7"/>
  <c r="O5" i="4"/>
  <c r="O6" i="4"/>
  <c r="O8" i="4"/>
  <c r="T6" i="3"/>
  <c r="U6" i="3" s="1"/>
  <c r="AC6" i="3"/>
  <c r="AC29" i="3"/>
  <c r="M21" i="4"/>
  <c r="H6" i="4"/>
  <c r="G6" i="4"/>
  <c r="AC28" i="3"/>
  <c r="AC16" i="3"/>
  <c r="AC17" i="3"/>
  <c r="T13" i="3"/>
  <c r="U13" i="3" s="1"/>
  <c r="V13" i="3" s="1"/>
  <c r="M28" i="4"/>
  <c r="AC13" i="3"/>
  <c r="B9" i="7" l="1"/>
  <c r="E6" i="7" s="1"/>
  <c r="V49" i="4"/>
  <c r="R49" i="4"/>
  <c r="V35" i="4"/>
  <c r="R35" i="4"/>
  <c r="O9" i="4"/>
  <c r="P51" i="4"/>
  <c r="N51" i="4"/>
  <c r="O52" i="4"/>
  <c r="N52" i="4"/>
  <c r="P52" i="4"/>
  <c r="Q50" i="4"/>
  <c r="P41" i="4"/>
  <c r="N41" i="4"/>
  <c r="P48" i="4"/>
  <c r="N48" i="4"/>
  <c r="O40" i="4"/>
  <c r="P40" i="4"/>
  <c r="P44" i="4"/>
  <c r="N44" i="4"/>
  <c r="P24" i="4"/>
  <c r="S35" i="4"/>
  <c r="T35" i="4" s="1"/>
  <c r="U35" i="4" s="1"/>
  <c r="N24" i="4"/>
  <c r="N47" i="4"/>
  <c r="P47" i="4"/>
  <c r="S49" i="4"/>
  <c r="T49" i="4" s="1"/>
  <c r="U49" i="4" s="1"/>
  <c r="C16" i="4"/>
  <c r="K16" i="4" s="1"/>
  <c r="O45" i="4"/>
  <c r="P45" i="4"/>
  <c r="N45" i="4"/>
  <c r="O39" i="4"/>
  <c r="P39" i="4"/>
  <c r="Q46" i="4"/>
  <c r="Q32" i="4"/>
  <c r="R32" i="4" s="1"/>
  <c r="N29" i="4"/>
  <c r="O29" i="4"/>
  <c r="Q34" i="4"/>
  <c r="R34" i="4" s="1"/>
  <c r="I9" i="4"/>
  <c r="O43" i="4"/>
  <c r="P43" i="4"/>
  <c r="N43" i="4"/>
  <c r="C9" i="4"/>
  <c r="D9" i="4" s="1"/>
  <c r="K9" i="4" s="1"/>
  <c r="V28" i="3"/>
  <c r="O27" i="4"/>
  <c r="N27" i="4"/>
  <c r="P27" i="4"/>
  <c r="P31" i="4"/>
  <c r="O31" i="4"/>
  <c r="N31" i="4"/>
  <c r="Q29" i="4"/>
  <c r="I7" i="4"/>
  <c r="V15" i="3"/>
  <c r="C7" i="4"/>
  <c r="N37" i="4"/>
  <c r="P37" i="4"/>
  <c r="O37" i="4"/>
  <c r="I6" i="4"/>
  <c r="Q38" i="4"/>
  <c r="R38" i="4" s="1"/>
  <c r="N22" i="4"/>
  <c r="O22" i="4"/>
  <c r="P22" i="4"/>
  <c r="V22" i="3"/>
  <c r="C14" i="4"/>
  <c r="N21" i="4"/>
  <c r="P21" i="4"/>
  <c r="O21" i="4"/>
  <c r="Q25" i="4"/>
  <c r="R25" i="4" s="1"/>
  <c r="I11" i="4"/>
  <c r="V21" i="3"/>
  <c r="C15" i="4"/>
  <c r="A502" i="5"/>
  <c r="A496" i="5"/>
  <c r="K496" i="5" s="1" a="1"/>
  <c r="K496" i="5" s="1"/>
  <c r="A499" i="5"/>
  <c r="K499" i="5" s="1" a="1"/>
  <c r="K499" i="5" s="1"/>
  <c r="A485" i="5"/>
  <c r="K485" i="5" s="1" a="1"/>
  <c r="K485" i="5" s="1"/>
  <c r="A488" i="5"/>
  <c r="K488" i="5" s="1" a="1"/>
  <c r="K488" i="5" s="1"/>
  <c r="A474" i="5"/>
  <c r="K474" i="5" s="1" a="1"/>
  <c r="K474" i="5" s="1"/>
  <c r="A491" i="5"/>
  <c r="K491" i="5" s="1" a="1"/>
  <c r="K491" i="5" s="1"/>
  <c r="A505" i="5"/>
  <c r="A504" i="5"/>
  <c r="A503" i="5"/>
  <c r="A494" i="5"/>
  <c r="K494" i="5" s="1" a="1"/>
  <c r="K494" i="5" s="1"/>
  <c r="A506" i="5"/>
  <c r="A497" i="5"/>
  <c r="K497" i="5" s="1" a="1"/>
  <c r="K497" i="5" s="1"/>
  <c r="A500" i="5"/>
  <c r="K500" i="5" s="1" a="1"/>
  <c r="K500" i="5" s="1"/>
  <c r="A489" i="5"/>
  <c r="K489" i="5" s="1" a="1"/>
  <c r="K489" i="5" s="1"/>
  <c r="A475" i="5"/>
  <c r="K475" i="5" s="1" a="1"/>
  <c r="K475" i="5" s="1"/>
  <c r="A492" i="5"/>
  <c r="K492" i="5" s="1" a="1"/>
  <c r="K492" i="5" s="1"/>
  <c r="A478" i="5"/>
  <c r="K478" i="5" s="1" a="1"/>
  <c r="K478" i="5" s="1"/>
  <c r="A498" i="5"/>
  <c r="K498" i="5" s="1" a="1"/>
  <c r="K498" i="5" s="1"/>
  <c r="A484" i="5"/>
  <c r="K484" i="5" s="1" a="1"/>
  <c r="K484" i="5" s="1"/>
  <c r="A487" i="5"/>
  <c r="K487" i="5" s="1" a="1"/>
  <c r="K487" i="5" s="1"/>
  <c r="A501" i="5"/>
  <c r="A495" i="5"/>
  <c r="K495" i="5" s="1" a="1"/>
  <c r="K495" i="5" s="1"/>
  <c r="A465" i="5"/>
  <c r="K465" i="5" s="1" a="1"/>
  <c r="K465" i="5" s="1"/>
  <c r="A451" i="5"/>
  <c r="K451" i="5" s="1" a="1"/>
  <c r="K451" i="5" s="1"/>
  <c r="A468" i="5"/>
  <c r="K468" i="5" s="1" a="1"/>
  <c r="K468" i="5" s="1"/>
  <c r="A454" i="5"/>
  <c r="K454" i="5" s="1" a="1"/>
  <c r="K454" i="5" s="1"/>
  <c r="A440" i="5"/>
  <c r="K440" i="5" s="1" a="1"/>
  <c r="K440" i="5" s="1"/>
  <c r="A470" i="5"/>
  <c r="K470" i="5" s="1" a="1"/>
  <c r="K470" i="5" s="1"/>
  <c r="A457" i="5"/>
  <c r="K457" i="5" s="1" a="1"/>
  <c r="K457" i="5" s="1"/>
  <c r="A443" i="5"/>
  <c r="K443" i="5" s="1" a="1"/>
  <c r="K443" i="5" s="1"/>
  <c r="A490" i="5"/>
  <c r="K490" i="5" s="1" a="1"/>
  <c r="K490" i="5" s="1"/>
  <c r="A483" i="5"/>
  <c r="K483" i="5" s="1" a="1"/>
  <c r="K483" i="5" s="1"/>
  <c r="A460" i="5"/>
  <c r="K460" i="5" s="1" a="1"/>
  <c r="K460" i="5" s="1"/>
  <c r="A486" i="5"/>
  <c r="K486" i="5" s="1" a="1"/>
  <c r="K486" i="5" s="1"/>
  <c r="A463" i="5"/>
  <c r="K463" i="5" s="1" a="1"/>
  <c r="K463" i="5" s="1"/>
  <c r="A449" i="5"/>
  <c r="K449" i="5" s="1" a="1"/>
  <c r="K449" i="5" s="1"/>
  <c r="A473" i="5"/>
  <c r="K473" i="5" s="1" a="1"/>
  <c r="K473" i="5" s="1"/>
  <c r="A466" i="5"/>
  <c r="K466" i="5" s="1" a="1"/>
  <c r="K466" i="5" s="1"/>
  <c r="A482" i="5"/>
  <c r="K482" i="5" s="1" a="1"/>
  <c r="K482" i="5" s="1"/>
  <c r="A461" i="5"/>
  <c r="K461" i="5" s="1" a="1"/>
  <c r="K461" i="5" s="1"/>
  <c r="A447" i="5"/>
  <c r="K447" i="5" s="1" a="1"/>
  <c r="K447" i="5" s="1"/>
  <c r="A493" i="5"/>
  <c r="K493" i="5" s="1" a="1"/>
  <c r="K493" i="5" s="1"/>
  <c r="A479" i="5"/>
  <c r="K479" i="5" s="1" a="1"/>
  <c r="K479" i="5" s="1"/>
  <c r="A472" i="5"/>
  <c r="K472" i="5" s="1" a="1"/>
  <c r="K472" i="5" s="1"/>
  <c r="A464" i="5"/>
  <c r="K464" i="5" s="1" a="1"/>
  <c r="K464" i="5" s="1"/>
  <c r="A480" i="5"/>
  <c r="K480" i="5" s="1" a="1"/>
  <c r="K480" i="5" s="1"/>
  <c r="A467" i="5"/>
  <c r="K467" i="5" s="1" a="1"/>
  <c r="K467" i="5" s="1"/>
  <c r="A438" i="5"/>
  <c r="K438" i="5" s="1" a="1"/>
  <c r="K438" i="5" s="1"/>
  <c r="A431" i="5"/>
  <c r="K431" i="5" s="1" a="1"/>
  <c r="K431" i="5" s="1"/>
  <c r="A417" i="5"/>
  <c r="K417" i="5" s="1" a="1"/>
  <c r="K417" i="5" s="1"/>
  <c r="A446" i="5"/>
  <c r="K446" i="5" s="1" a="1"/>
  <c r="K446" i="5" s="1"/>
  <c r="A445" i="5"/>
  <c r="K445" i="5" s="1" a="1"/>
  <c r="K445" i="5" s="1"/>
  <c r="A434" i="5"/>
  <c r="K434" i="5" s="1" a="1"/>
  <c r="K434" i="5" s="1"/>
  <c r="A420" i="5"/>
  <c r="K420" i="5" s="1" a="1"/>
  <c r="K420" i="5" s="1"/>
  <c r="A469" i="5"/>
  <c r="K469" i="5" s="1" a="1"/>
  <c r="K469" i="5" s="1"/>
  <c r="A423" i="5"/>
  <c r="K423" i="5" s="1" a="1"/>
  <c r="K423" i="5" s="1"/>
  <c r="A456" i="5"/>
  <c r="K456" i="5" s="1" a="1"/>
  <c r="K456" i="5" s="1"/>
  <c r="A450" i="5"/>
  <c r="K450" i="5" s="1" a="1"/>
  <c r="K450" i="5" s="1"/>
  <c r="A481" i="5"/>
  <c r="K481" i="5" s="1" a="1"/>
  <c r="K481" i="5" s="1"/>
  <c r="A459" i="5"/>
  <c r="K459" i="5" s="1" a="1"/>
  <c r="K459" i="5" s="1"/>
  <c r="A429" i="5"/>
  <c r="K429" i="5" s="1" a="1"/>
  <c r="K429" i="5" s="1"/>
  <c r="A476" i="5"/>
  <c r="K476" i="5" s="1" a="1"/>
  <c r="K476" i="5" s="1"/>
  <c r="A432" i="5"/>
  <c r="K432" i="5" s="1" a="1"/>
  <c r="K432" i="5" s="1"/>
  <c r="A458" i="5"/>
  <c r="K458" i="5" s="1" a="1"/>
  <c r="K458" i="5" s="1"/>
  <c r="A455" i="5"/>
  <c r="K455" i="5" s="1" a="1"/>
  <c r="K455" i="5" s="1"/>
  <c r="A437" i="5"/>
  <c r="K437" i="5" s="1" a="1"/>
  <c r="K437" i="5" s="1"/>
  <c r="A430" i="5"/>
  <c r="K430" i="5" s="1" a="1"/>
  <c r="K430" i="5" s="1"/>
  <c r="A452" i="5"/>
  <c r="K452" i="5" s="1" a="1"/>
  <c r="K452" i="5" s="1"/>
  <c r="A436" i="5"/>
  <c r="K436" i="5" s="1" a="1"/>
  <c r="K436" i="5" s="1"/>
  <c r="A428" i="5"/>
  <c r="K428" i="5" s="1" a="1"/>
  <c r="K428" i="5" s="1"/>
  <c r="A427" i="5"/>
  <c r="K427" i="5" s="1" a="1"/>
  <c r="K427" i="5" s="1"/>
  <c r="A419" i="5"/>
  <c r="K419" i="5" s="1" a="1"/>
  <c r="K419" i="5" s="1"/>
  <c r="A402" i="5"/>
  <c r="K402" i="5" s="1" a="1"/>
  <c r="K402" i="5" s="1"/>
  <c r="A388" i="5"/>
  <c r="K388" i="5" s="1" a="1"/>
  <c r="K388" i="5" s="1"/>
  <c r="A442" i="5"/>
  <c r="K442" i="5" s="1" a="1"/>
  <c r="K442" i="5" s="1"/>
  <c r="A421" i="5"/>
  <c r="K421" i="5" s="1" a="1"/>
  <c r="K421" i="5" s="1"/>
  <c r="A405" i="5"/>
  <c r="K405" i="5" s="1" a="1"/>
  <c r="K405" i="5" s="1"/>
  <c r="A391" i="5"/>
  <c r="K391" i="5" s="1" a="1"/>
  <c r="K391" i="5" s="1"/>
  <c r="A377" i="5"/>
  <c r="K377" i="5" s="1" a="1"/>
  <c r="K377" i="5" s="1"/>
  <c r="A425" i="5"/>
  <c r="K425" i="5" s="1" a="1"/>
  <c r="K425" i="5" s="1"/>
  <c r="A415" i="5"/>
  <c r="K415" i="5" s="1" a="1"/>
  <c r="K415" i="5" s="1"/>
  <c r="A410" i="5"/>
  <c r="K410" i="5" s="1" a="1"/>
  <c r="K410" i="5" s="1"/>
  <c r="A408" i="5"/>
  <c r="K408" i="5" s="1" a="1"/>
  <c r="K408" i="5" s="1"/>
  <c r="A394" i="5"/>
  <c r="K394" i="5" s="1" a="1"/>
  <c r="K394" i="5" s="1"/>
  <c r="A380" i="5"/>
  <c r="K380" i="5" s="1" a="1"/>
  <c r="K380" i="5" s="1"/>
  <c r="A412" i="5"/>
  <c r="K412" i="5" s="1" a="1"/>
  <c r="K412" i="5" s="1"/>
  <c r="A397" i="5"/>
  <c r="K397" i="5" s="1" a="1"/>
  <c r="K397" i="5" s="1"/>
  <c r="A383" i="5"/>
  <c r="K383" i="5" s="1" a="1"/>
  <c r="K383" i="5" s="1"/>
  <c r="A477" i="5"/>
  <c r="K477" i="5" s="1" a="1"/>
  <c r="K477" i="5" s="1"/>
  <c r="A439" i="5"/>
  <c r="K439" i="5" s="1" a="1"/>
  <c r="K439" i="5" s="1"/>
  <c r="A422" i="5"/>
  <c r="K422" i="5" s="1" a="1"/>
  <c r="K422" i="5" s="1"/>
  <c r="A400" i="5"/>
  <c r="K400" i="5" s="1" a="1"/>
  <c r="K400" i="5" s="1"/>
  <c r="A386" i="5"/>
  <c r="K386" i="5" s="1" a="1"/>
  <c r="K386" i="5" s="1"/>
  <c r="A406" i="5"/>
  <c r="K406" i="5" s="1" a="1"/>
  <c r="K406" i="5" s="1"/>
  <c r="A392" i="5"/>
  <c r="K392" i="5" s="1" a="1"/>
  <c r="K392" i="5" s="1"/>
  <c r="A378" i="5"/>
  <c r="K378" i="5" s="1" a="1"/>
  <c r="K378" i="5" s="1"/>
  <c r="A364" i="5"/>
  <c r="K364" i="5" s="1" a="1"/>
  <c r="K364" i="5" s="1"/>
  <c r="A448" i="5"/>
  <c r="K448" i="5" s="1" a="1"/>
  <c r="K448" i="5" s="1"/>
  <c r="A426" i="5"/>
  <c r="K426" i="5" s="1" a="1"/>
  <c r="K426" i="5" s="1"/>
  <c r="A414" i="5"/>
  <c r="K414" i="5" s="1" a="1"/>
  <c r="K414" i="5" s="1"/>
  <c r="A395" i="5"/>
  <c r="K395" i="5" s="1" a="1"/>
  <c r="K395" i="5" s="1"/>
  <c r="A381" i="5"/>
  <c r="K381" i="5" s="1" a="1"/>
  <c r="K381" i="5" s="1"/>
  <c r="A471" i="5"/>
  <c r="K471" i="5" s="1" a="1"/>
  <c r="K471" i="5" s="1"/>
  <c r="A424" i="5"/>
  <c r="K424" i="5" s="1" a="1"/>
  <c r="K424" i="5" s="1"/>
  <c r="A409" i="5"/>
  <c r="K409" i="5" s="1" a="1"/>
  <c r="K409" i="5" s="1"/>
  <c r="A398" i="5"/>
  <c r="K398" i="5" s="1" a="1"/>
  <c r="K398" i="5" s="1"/>
  <c r="A384" i="5"/>
  <c r="K384" i="5" s="1" a="1"/>
  <c r="K384" i="5" s="1"/>
  <c r="A401" i="5"/>
  <c r="K401" i="5" s="1" a="1"/>
  <c r="K401" i="5" s="1"/>
  <c r="A387" i="5"/>
  <c r="K387" i="5" s="1" a="1"/>
  <c r="K387" i="5" s="1"/>
  <c r="A373" i="5"/>
  <c r="K373" i="5" s="1" a="1"/>
  <c r="K373" i="5" s="1"/>
  <c r="A453" i="5"/>
  <c r="K453" i="5" s="1" a="1"/>
  <c r="K453" i="5" s="1"/>
  <c r="A433" i="5"/>
  <c r="K433" i="5" s="1" a="1"/>
  <c r="K433" i="5" s="1"/>
  <c r="A416" i="5"/>
  <c r="K416" i="5" s="1" a="1"/>
  <c r="K416" i="5" s="1"/>
  <c r="A399" i="5"/>
  <c r="K399" i="5" s="1" a="1"/>
  <c r="K399" i="5" s="1"/>
  <c r="A390" i="5"/>
  <c r="K390" i="5" s="1" a="1"/>
  <c r="K390" i="5" s="1"/>
  <c r="A372" i="5"/>
  <c r="K372" i="5" s="1" a="1"/>
  <c r="K372" i="5" s="1"/>
  <c r="A348" i="5"/>
  <c r="K348" i="5" s="1" a="1"/>
  <c r="K348" i="5" s="1"/>
  <c r="A334" i="5"/>
  <c r="K334" i="5" s="1" a="1"/>
  <c r="K334" i="5" s="1"/>
  <c r="A413" i="5"/>
  <c r="K413" i="5" s="1" a="1"/>
  <c r="K413" i="5" s="1"/>
  <c r="A444" i="5"/>
  <c r="K444" i="5" s="1" a="1"/>
  <c r="K444" i="5" s="1"/>
  <c r="A411" i="5"/>
  <c r="K411" i="5" s="1" a="1"/>
  <c r="K411" i="5" s="1"/>
  <c r="A362" i="5"/>
  <c r="K362" i="5" s="1" a="1"/>
  <c r="K362" i="5" s="1"/>
  <c r="A357" i="5"/>
  <c r="K357" i="5" s="1" a="1"/>
  <c r="K357" i="5" s="1"/>
  <c r="A343" i="5"/>
  <c r="K343" i="5" s="1" a="1"/>
  <c r="K343" i="5" s="1"/>
  <c r="A435" i="5"/>
  <c r="K435" i="5" s="1" a="1"/>
  <c r="K435" i="5" s="1"/>
  <c r="A396" i="5"/>
  <c r="K396" i="5" s="1" a="1"/>
  <c r="K396" i="5" s="1"/>
  <c r="A376" i="5"/>
  <c r="K376" i="5" s="1" a="1"/>
  <c r="K376" i="5" s="1"/>
  <c r="A369" i="5"/>
  <c r="K369" i="5" s="1" a="1"/>
  <c r="K369" i="5" s="1"/>
  <c r="A360" i="5"/>
  <c r="K360" i="5" s="1" a="1"/>
  <c r="K360" i="5" s="1"/>
  <c r="A346" i="5"/>
  <c r="K346" i="5" s="1" a="1"/>
  <c r="K346" i="5" s="1"/>
  <c r="A462" i="5"/>
  <c r="K462" i="5" s="1" a="1"/>
  <c r="K462" i="5" s="1"/>
  <c r="A374" i="5"/>
  <c r="K374" i="5" s="1" a="1"/>
  <c r="K374" i="5" s="1"/>
  <c r="A366" i="5"/>
  <c r="K366" i="5" s="1" a="1"/>
  <c r="K366" i="5" s="1"/>
  <c r="A352" i="5"/>
  <c r="K352" i="5" s="1" a="1"/>
  <c r="K352" i="5" s="1"/>
  <c r="A338" i="5"/>
  <c r="K338" i="5" s="1" a="1"/>
  <c r="K338" i="5" s="1"/>
  <c r="A418" i="5"/>
  <c r="K418" i="5" s="1" a="1"/>
  <c r="K418" i="5" s="1"/>
  <c r="A403" i="5"/>
  <c r="K403" i="5" s="1" a="1"/>
  <c r="K403" i="5" s="1"/>
  <c r="A385" i="5"/>
  <c r="K385" i="5" s="1" a="1"/>
  <c r="K385" i="5" s="1"/>
  <c r="A382" i="5"/>
  <c r="K382" i="5" s="1" a="1"/>
  <c r="K382" i="5" s="1"/>
  <c r="A368" i="5"/>
  <c r="K368" i="5" s="1" a="1"/>
  <c r="K368" i="5" s="1"/>
  <c r="A358" i="5"/>
  <c r="K358" i="5" s="1" a="1"/>
  <c r="K358" i="5" s="1"/>
  <c r="A407" i="5"/>
  <c r="K407" i="5" s="1" a="1"/>
  <c r="K407" i="5" s="1"/>
  <c r="A393" i="5"/>
  <c r="K393" i="5" s="1" a="1"/>
  <c r="K393" i="5" s="1"/>
  <c r="A347" i="5"/>
  <c r="K347" i="5" s="1" a="1"/>
  <c r="K347" i="5" s="1"/>
  <c r="A441" i="5"/>
  <c r="K441" i="5" s="1" a="1"/>
  <c r="K441" i="5" s="1"/>
  <c r="A404" i="5"/>
  <c r="K404" i="5" s="1" a="1"/>
  <c r="K404" i="5" s="1"/>
  <c r="A361" i="5"/>
  <c r="K361" i="5" s="1" a="1"/>
  <c r="K361" i="5" s="1"/>
  <c r="A345" i="5"/>
  <c r="K345" i="5" s="1" a="1"/>
  <c r="K345" i="5" s="1"/>
  <c r="A341" i="5"/>
  <c r="K341" i="5" s="1" a="1"/>
  <c r="K341" i="5" s="1"/>
  <c r="A325" i="5"/>
  <c r="K325" i="5" s="1" a="1"/>
  <c r="K325" i="5" s="1"/>
  <c r="A315" i="5"/>
  <c r="K315" i="5" s="1" a="1"/>
  <c r="K315" i="5" s="1"/>
  <c r="A301" i="5"/>
  <c r="K301" i="5" s="1" a="1"/>
  <c r="K301" i="5" s="1"/>
  <c r="A287" i="5"/>
  <c r="K287" i="5" s="1" a="1"/>
  <c r="K287" i="5" s="1"/>
  <c r="A273" i="5"/>
  <c r="K273" i="5" s="1" a="1"/>
  <c r="K273" i="5" s="1"/>
  <c r="A349" i="5"/>
  <c r="K349" i="5" s="1" a="1"/>
  <c r="K349" i="5" s="1"/>
  <c r="A342" i="5"/>
  <c r="K342" i="5" s="1" a="1"/>
  <c r="K342" i="5" s="1"/>
  <c r="A327" i="5"/>
  <c r="K327" i="5" s="1" a="1"/>
  <c r="K327" i="5" s="1"/>
  <c r="A318" i="5"/>
  <c r="K318" i="5" s="1" a="1"/>
  <c r="K318" i="5" s="1"/>
  <c r="A379" i="5"/>
  <c r="K379" i="5" s="1" a="1"/>
  <c r="K379" i="5" s="1"/>
  <c r="A359" i="5"/>
  <c r="K359" i="5" s="1" a="1"/>
  <c r="K359" i="5" s="1"/>
  <c r="A350" i="5"/>
  <c r="K350" i="5" s="1" a="1"/>
  <c r="K350" i="5" s="1"/>
  <c r="A355" i="5"/>
  <c r="K355" i="5" s="1" a="1"/>
  <c r="K355" i="5" s="1"/>
  <c r="A353" i="5"/>
  <c r="K353" i="5" s="1" a="1"/>
  <c r="K353" i="5" s="1"/>
  <c r="A324" i="5"/>
  <c r="K324" i="5" s="1" a="1"/>
  <c r="K324" i="5" s="1"/>
  <c r="A319" i="5"/>
  <c r="K319" i="5" s="1" a="1"/>
  <c r="K319" i="5" s="1"/>
  <c r="A305" i="5"/>
  <c r="K305" i="5" s="1" a="1"/>
  <c r="K305" i="5" s="1"/>
  <c r="A375" i="5"/>
  <c r="K375" i="5" s="1" a="1"/>
  <c r="K375" i="5" s="1"/>
  <c r="A370" i="5"/>
  <c r="K370" i="5" s="1" a="1"/>
  <c r="K370" i="5" s="1"/>
  <c r="A351" i="5"/>
  <c r="K351" i="5" s="1" a="1"/>
  <c r="K351" i="5" s="1"/>
  <c r="A336" i="5"/>
  <c r="K336" i="5" s="1" a="1"/>
  <c r="K336" i="5" s="1"/>
  <c r="A311" i="5"/>
  <c r="K311" i="5" s="1" a="1"/>
  <c r="K311" i="5" s="1"/>
  <c r="A297" i="5"/>
  <c r="K297" i="5" s="1" a="1"/>
  <c r="K297" i="5" s="1"/>
  <c r="A371" i="5"/>
  <c r="K371" i="5" s="1" a="1"/>
  <c r="K371" i="5" s="1"/>
  <c r="A367" i="5"/>
  <c r="K367" i="5" s="1" a="1"/>
  <c r="K367" i="5" s="1"/>
  <c r="A344" i="5"/>
  <c r="K344" i="5" s="1" a="1"/>
  <c r="K344" i="5" s="1"/>
  <c r="A337" i="5"/>
  <c r="K337" i="5" s="1" a="1"/>
  <c r="K337" i="5" s="1"/>
  <c r="A335" i="5"/>
  <c r="K335" i="5" s="1" a="1"/>
  <c r="K335" i="5" s="1"/>
  <c r="A328" i="5"/>
  <c r="K328" i="5" s="1" a="1"/>
  <c r="K328" i="5" s="1"/>
  <c r="A314" i="5"/>
  <c r="K314" i="5" s="1" a="1"/>
  <c r="K314" i="5" s="1"/>
  <c r="A389" i="5"/>
  <c r="K389" i="5" s="1" a="1"/>
  <c r="K389" i="5" s="1"/>
  <c r="A365" i="5"/>
  <c r="K365" i="5" s="1" a="1"/>
  <c r="K365" i="5" s="1"/>
  <c r="A330" i="5"/>
  <c r="K330" i="5" s="1" a="1"/>
  <c r="K330" i="5" s="1"/>
  <c r="A356" i="5"/>
  <c r="K356" i="5" s="1" a="1"/>
  <c r="K356" i="5" s="1"/>
  <c r="A339" i="5"/>
  <c r="K339" i="5" s="1" a="1"/>
  <c r="K339" i="5" s="1"/>
  <c r="A332" i="5"/>
  <c r="K332" i="5" s="1" a="1"/>
  <c r="K332" i="5" s="1"/>
  <c r="A363" i="5"/>
  <c r="K363" i="5" s="1" a="1"/>
  <c r="K363" i="5" s="1"/>
  <c r="A354" i="5"/>
  <c r="K354" i="5" s="1" a="1"/>
  <c r="K354" i="5" s="1"/>
  <c r="A340" i="5"/>
  <c r="K340" i="5" s="1" a="1"/>
  <c r="K340" i="5" s="1"/>
  <c r="A323" i="5"/>
  <c r="K323" i="5" s="1" a="1"/>
  <c r="K323" i="5" s="1"/>
  <c r="A312" i="5"/>
  <c r="K312" i="5" s="1" a="1"/>
  <c r="K312" i="5" s="1"/>
  <c r="A288" i="5"/>
  <c r="K288" i="5" s="1" a="1"/>
  <c r="K288" i="5" s="1"/>
  <c r="A277" i="5"/>
  <c r="K277" i="5" s="1" a="1"/>
  <c r="K277" i="5" s="1"/>
  <c r="A275" i="5"/>
  <c r="K275" i="5" s="1" a="1"/>
  <c r="K275" i="5" s="1"/>
  <c r="A261" i="5"/>
  <c r="K261" i="5" s="1" a="1"/>
  <c r="K261" i="5" s="1"/>
  <c r="A247" i="5"/>
  <c r="K247" i="5" s="1" a="1"/>
  <c r="K247" i="5" s="1"/>
  <c r="A307" i="5"/>
  <c r="K307" i="5" s="1" a="1"/>
  <c r="K307" i="5" s="1"/>
  <c r="A290" i="5"/>
  <c r="K290" i="5" s="1" a="1"/>
  <c r="K290" i="5" s="1"/>
  <c r="A279" i="5"/>
  <c r="K279" i="5" s="1" a="1"/>
  <c r="K279" i="5" s="1"/>
  <c r="A266" i="5"/>
  <c r="K266" i="5" s="1" a="1"/>
  <c r="K266" i="5" s="1"/>
  <c r="A264" i="5"/>
  <c r="K264" i="5" s="1" a="1"/>
  <c r="K264" i="5" s="1"/>
  <c r="A329" i="5"/>
  <c r="K329" i="5" s="1" a="1"/>
  <c r="K329" i="5" s="1"/>
  <c r="A326" i="5"/>
  <c r="K326" i="5" s="1" a="1"/>
  <c r="K326" i="5" s="1"/>
  <c r="A313" i="5"/>
  <c r="K313" i="5" s="1" a="1"/>
  <c r="K313" i="5" s="1"/>
  <c r="A308" i="5"/>
  <c r="K308" i="5" s="1" a="1"/>
  <c r="K308" i="5" s="1"/>
  <c r="A306" i="5"/>
  <c r="K306" i="5" s="1" a="1"/>
  <c r="K306" i="5" s="1"/>
  <c r="A299" i="5"/>
  <c r="K299" i="5" s="1" a="1"/>
  <c r="K299" i="5" s="1"/>
  <c r="A292" i="5"/>
  <c r="K292" i="5" s="1" a="1"/>
  <c r="K292" i="5" s="1"/>
  <c r="A309" i="5"/>
  <c r="K309" i="5" s="1" a="1"/>
  <c r="K309" i="5" s="1"/>
  <c r="A295" i="5"/>
  <c r="K295" i="5" s="1" a="1"/>
  <c r="K295" i="5" s="1"/>
  <c r="A281" i="5"/>
  <c r="K281" i="5" s="1" a="1"/>
  <c r="K281" i="5" s="1"/>
  <c r="A322" i="5"/>
  <c r="K322" i="5" s="1" a="1"/>
  <c r="K322" i="5" s="1"/>
  <c r="A320" i="5"/>
  <c r="K320" i="5" s="1" a="1"/>
  <c r="K320" i="5" s="1"/>
  <c r="A333" i="5"/>
  <c r="K333" i="5" s="1" a="1"/>
  <c r="K333" i="5" s="1"/>
  <c r="A303" i="5"/>
  <c r="K303" i="5" s="1" a="1"/>
  <c r="K303" i="5" s="1"/>
  <c r="A298" i="5"/>
  <c r="K298" i="5" s="1" a="1"/>
  <c r="K298" i="5" s="1"/>
  <c r="A274" i="5"/>
  <c r="K274" i="5" s="1" a="1"/>
  <c r="K274" i="5" s="1"/>
  <c r="A316" i="5"/>
  <c r="K316" i="5" s="1" a="1"/>
  <c r="K316" i="5" s="1"/>
  <c r="A294" i="5"/>
  <c r="K294" i="5" s="1" a="1"/>
  <c r="K294" i="5" s="1"/>
  <c r="A276" i="5"/>
  <c r="K276" i="5" s="1" a="1"/>
  <c r="K276" i="5" s="1"/>
  <c r="A302" i="5"/>
  <c r="K302" i="5" s="1" a="1"/>
  <c r="K302" i="5" s="1"/>
  <c r="A291" i="5"/>
  <c r="K291" i="5" s="1" a="1"/>
  <c r="K291" i="5" s="1"/>
  <c r="A289" i="5"/>
  <c r="K289" i="5" s="1" a="1"/>
  <c r="K289" i="5" s="1"/>
  <c r="A278" i="5"/>
  <c r="K278" i="5" s="1" a="1"/>
  <c r="K278" i="5" s="1"/>
  <c r="A331" i="5"/>
  <c r="K331" i="5" s="1" a="1"/>
  <c r="K331" i="5" s="1"/>
  <c r="A310" i="5"/>
  <c r="K310" i="5" s="1" a="1"/>
  <c r="K310" i="5" s="1"/>
  <c r="A280" i="5"/>
  <c r="K280" i="5" s="1" a="1"/>
  <c r="K280" i="5" s="1"/>
  <c r="A317" i="5"/>
  <c r="K317" i="5" s="1" a="1"/>
  <c r="K317" i="5" s="1"/>
  <c r="A296" i="5"/>
  <c r="K296" i="5" s="1" a="1"/>
  <c r="K296" i="5" s="1"/>
  <c r="A286" i="5"/>
  <c r="K286" i="5" s="1" a="1"/>
  <c r="K286" i="5" s="1"/>
  <c r="A258" i="5"/>
  <c r="K258" i="5" s="1" a="1"/>
  <c r="K258" i="5" s="1"/>
  <c r="A321" i="5"/>
  <c r="K321" i="5" s="1" a="1"/>
  <c r="K321" i="5" s="1"/>
  <c r="A269" i="5"/>
  <c r="K269" i="5" s="1" a="1"/>
  <c r="K269" i="5" s="1"/>
  <c r="A267" i="5"/>
  <c r="K267" i="5" s="1" a="1"/>
  <c r="K267" i="5" s="1"/>
  <c r="A260" i="5"/>
  <c r="K260" i="5" s="1" a="1"/>
  <c r="K260" i="5" s="1"/>
  <c r="A259" i="5"/>
  <c r="K259" i="5" s="1" a="1"/>
  <c r="K259" i="5" s="1"/>
  <c r="A240" i="5"/>
  <c r="K240" i="5" s="1" a="1"/>
  <c r="K240" i="5" s="1"/>
  <c r="A229" i="5"/>
  <c r="K229" i="5" s="1" a="1"/>
  <c r="K229" i="5" s="1"/>
  <c r="A215" i="5"/>
  <c r="K215" i="5" s="1" a="1"/>
  <c r="K215" i="5" s="1"/>
  <c r="A293" i="5"/>
  <c r="K293" i="5" s="1" a="1"/>
  <c r="K293" i="5" s="1"/>
  <c r="A242" i="5"/>
  <c r="K242" i="5" s="1" a="1"/>
  <c r="K242" i="5" s="1"/>
  <c r="A232" i="5"/>
  <c r="K232" i="5" s="1" a="1"/>
  <c r="K232" i="5" s="1"/>
  <c r="A218" i="5"/>
  <c r="K218" i="5" s="1" a="1"/>
  <c r="K218" i="5" s="1"/>
  <c r="A221" i="5"/>
  <c r="K221" i="5" s="1" a="1"/>
  <c r="K221" i="5" s="1"/>
  <c r="A257" i="5"/>
  <c r="K257" i="5" s="1" a="1"/>
  <c r="K257" i="5" s="1"/>
  <c r="A253" i="5"/>
  <c r="K253" i="5" s="1" a="1"/>
  <c r="K253" i="5" s="1"/>
  <c r="A244" i="5"/>
  <c r="K244" i="5" s="1" a="1"/>
  <c r="K244" i="5" s="1"/>
  <c r="A282" i="5"/>
  <c r="K282" i="5" s="1" a="1"/>
  <c r="K282" i="5" s="1"/>
  <c r="A246" i="5"/>
  <c r="K246" i="5" s="1" a="1"/>
  <c r="K246" i="5" s="1"/>
  <c r="A227" i="5"/>
  <c r="K227" i="5" s="1" a="1"/>
  <c r="K227" i="5" s="1"/>
  <c r="A283" i="5"/>
  <c r="K283" i="5" s="1" a="1"/>
  <c r="K283" i="5" s="1"/>
  <c r="A272" i="5"/>
  <c r="K272" i="5" s="1" a="1"/>
  <c r="K272" i="5" s="1"/>
  <c r="A268" i="5"/>
  <c r="K268" i="5" s="1" a="1"/>
  <c r="K268" i="5" s="1"/>
  <c r="A256" i="5"/>
  <c r="K256" i="5" s="1" a="1"/>
  <c r="K256" i="5" s="1"/>
  <c r="A248" i="5"/>
  <c r="K248" i="5" s="1" a="1"/>
  <c r="K248" i="5" s="1"/>
  <c r="A237" i="5"/>
  <c r="K237" i="5" s="1" a="1"/>
  <c r="K237" i="5" s="1"/>
  <c r="A235" i="5"/>
  <c r="K235" i="5" s="1" a="1"/>
  <c r="K235" i="5" s="1"/>
  <c r="A230" i="5"/>
  <c r="K230" i="5" s="1" a="1"/>
  <c r="K230" i="5" s="1"/>
  <c r="A250" i="5"/>
  <c r="K250" i="5" s="1" a="1"/>
  <c r="K250" i="5" s="1"/>
  <c r="A239" i="5"/>
  <c r="K239" i="5" s="1" a="1"/>
  <c r="K239" i="5" s="1"/>
  <c r="A233" i="5"/>
  <c r="K233" i="5" s="1" a="1"/>
  <c r="K233" i="5" s="1"/>
  <c r="A300" i="5"/>
  <c r="K300" i="5" s="1" a="1"/>
  <c r="K300" i="5" s="1"/>
  <c r="A284" i="5"/>
  <c r="K284" i="5" s="1" a="1"/>
  <c r="K284" i="5" s="1"/>
  <c r="A265" i="5"/>
  <c r="K265" i="5" s="1" a="1"/>
  <c r="K265" i="5" s="1"/>
  <c r="A285" i="5"/>
  <c r="K285" i="5" s="1" a="1"/>
  <c r="K285" i="5" s="1"/>
  <c r="A271" i="5"/>
  <c r="K271" i="5" s="1" a="1"/>
  <c r="K271" i="5" s="1"/>
  <c r="A252" i="5"/>
  <c r="K252" i="5" s="1" a="1"/>
  <c r="K252" i="5" s="1"/>
  <c r="A241" i="5"/>
  <c r="K241" i="5" s="1" a="1"/>
  <c r="K241" i="5" s="1"/>
  <c r="A225" i="5"/>
  <c r="K225" i="5" s="1" a="1"/>
  <c r="K225" i="5" s="1"/>
  <c r="A243" i="5"/>
  <c r="K243" i="5" s="1" a="1"/>
  <c r="K243" i="5" s="1"/>
  <c r="A228" i="5"/>
  <c r="K228" i="5" s="1" a="1"/>
  <c r="K228" i="5" s="1"/>
  <c r="A262" i="5"/>
  <c r="K262" i="5" s="1" a="1"/>
  <c r="K262" i="5" s="1"/>
  <c r="A251" i="5"/>
  <c r="K251" i="5" s="1" a="1"/>
  <c r="K251" i="5" s="1"/>
  <c r="A238" i="5"/>
  <c r="K238" i="5" s="1" a="1"/>
  <c r="K238" i="5" s="1"/>
  <c r="A201" i="5"/>
  <c r="K201" i="5" s="1" a="1"/>
  <c r="K201" i="5" s="1"/>
  <c r="A194" i="5"/>
  <c r="K194" i="5" s="1" a="1"/>
  <c r="K194" i="5" s="1"/>
  <c r="A187" i="5"/>
  <c r="K187" i="5" s="1" a="1"/>
  <c r="K187" i="5" s="1"/>
  <c r="A180" i="5"/>
  <c r="K180" i="5" s="1" a="1"/>
  <c r="K180" i="5" s="1"/>
  <c r="A211" i="5"/>
  <c r="K211" i="5" s="1" a="1"/>
  <c r="K211" i="5" s="1"/>
  <c r="A204" i="5"/>
  <c r="K204" i="5" s="1" a="1"/>
  <c r="K204" i="5" s="1"/>
  <c r="A223" i="5"/>
  <c r="K223" i="5" s="1" a="1"/>
  <c r="K223" i="5" s="1"/>
  <c r="A207" i="5"/>
  <c r="K207" i="5" s="1" a="1"/>
  <c r="K207" i="5" s="1"/>
  <c r="A195" i="5"/>
  <c r="K195" i="5" s="1" a="1"/>
  <c r="K195" i="5" s="1"/>
  <c r="A188" i="5"/>
  <c r="K188" i="5" s="1" a="1"/>
  <c r="K188" i="5" s="1"/>
  <c r="A181" i="5"/>
  <c r="K181" i="5" s="1" a="1"/>
  <c r="K181" i="5" s="1"/>
  <c r="A220" i="5"/>
  <c r="K220" i="5" s="1" a="1"/>
  <c r="K220" i="5" s="1"/>
  <c r="A216" i="5"/>
  <c r="K216" i="5" s="1" a="1"/>
  <c r="K216" i="5" s="1"/>
  <c r="A304" i="5"/>
  <c r="K304" i="5" s="1" a="1"/>
  <c r="K304" i="5" s="1"/>
  <c r="A263" i="5"/>
  <c r="K263" i="5" s="1" a="1"/>
  <c r="K263" i="5" s="1"/>
  <c r="A196" i="5"/>
  <c r="K196" i="5" s="1" a="1"/>
  <c r="K196" i="5" s="1"/>
  <c r="A254" i="5"/>
  <c r="K254" i="5" s="1" a="1"/>
  <c r="K254" i="5" s="1"/>
  <c r="A245" i="5"/>
  <c r="K245" i="5" s="1" a="1"/>
  <c r="K245" i="5" s="1"/>
  <c r="A226" i="5"/>
  <c r="K226" i="5" s="1" a="1"/>
  <c r="K226" i="5" s="1"/>
  <c r="A214" i="5"/>
  <c r="K214" i="5" s="1" a="1"/>
  <c r="K214" i="5" s="1"/>
  <c r="A210" i="5"/>
  <c r="K210" i="5" s="1" a="1"/>
  <c r="K210" i="5" s="1"/>
  <c r="A202" i="5"/>
  <c r="K202" i="5" s="1" a="1"/>
  <c r="K202" i="5" s="1"/>
  <c r="A231" i="5"/>
  <c r="K231" i="5" s="1" a="1"/>
  <c r="K231" i="5" s="1"/>
  <c r="A217" i="5"/>
  <c r="K217" i="5" s="1" a="1"/>
  <c r="K217" i="5" s="1"/>
  <c r="A205" i="5"/>
  <c r="K205" i="5" s="1" a="1"/>
  <c r="K205" i="5" s="1"/>
  <c r="A197" i="5"/>
  <c r="K197" i="5" s="1" a="1"/>
  <c r="K197" i="5" s="1"/>
  <c r="A190" i="5"/>
  <c r="K190" i="5" s="1" a="1"/>
  <c r="K190" i="5" s="1"/>
  <c r="A183" i="5"/>
  <c r="K183" i="5" s="1" a="1"/>
  <c r="K183" i="5" s="1"/>
  <c r="A255" i="5"/>
  <c r="K255" i="5" s="1" a="1"/>
  <c r="K255" i="5" s="1"/>
  <c r="A213" i="5"/>
  <c r="K213" i="5" s="1" a="1"/>
  <c r="K213" i="5" s="1"/>
  <c r="A208" i="5"/>
  <c r="K208" i="5" s="1" a="1"/>
  <c r="K208" i="5" s="1"/>
  <c r="A198" i="5"/>
  <c r="K198" i="5" s="1" a="1"/>
  <c r="K198" i="5" s="1"/>
  <c r="A191" i="5"/>
  <c r="K191" i="5" s="1" a="1"/>
  <c r="K191" i="5" s="1"/>
  <c r="A184" i="5"/>
  <c r="K184" i="5" s="1" a="1"/>
  <c r="K184" i="5" s="1"/>
  <c r="A177" i="5"/>
  <c r="K177" i="5" s="1" a="1"/>
  <c r="K177" i="5" s="1"/>
  <c r="A224" i="5"/>
  <c r="K224" i="5" s="1" a="1"/>
  <c r="K224" i="5" s="1"/>
  <c r="A222" i="5"/>
  <c r="K222" i="5" s="1" a="1"/>
  <c r="K222" i="5" s="1"/>
  <c r="A236" i="5"/>
  <c r="K236" i="5" s="1" a="1"/>
  <c r="K236" i="5" s="1"/>
  <c r="A203" i="5"/>
  <c r="K203" i="5" s="1" a="1"/>
  <c r="K203" i="5" s="1"/>
  <c r="A199" i="5"/>
  <c r="K199" i="5" s="1" a="1"/>
  <c r="K199" i="5" s="1"/>
  <c r="A192" i="5"/>
  <c r="K192" i="5" s="1" a="1"/>
  <c r="K192" i="5" s="1"/>
  <c r="A185" i="5"/>
  <c r="K185" i="5" s="1" a="1"/>
  <c r="K185" i="5" s="1"/>
  <c r="A178" i="5"/>
  <c r="K178" i="5" s="1" a="1"/>
  <c r="K178" i="5" s="1"/>
  <c r="A270" i="5"/>
  <c r="K270" i="5" s="1" a="1"/>
  <c r="K270" i="5" s="1"/>
  <c r="A249" i="5"/>
  <c r="K249" i="5" s="1" a="1"/>
  <c r="K249" i="5" s="1"/>
  <c r="A206" i="5"/>
  <c r="K206" i="5" s="1" a="1"/>
  <c r="K206" i="5" s="1"/>
  <c r="A234" i="5"/>
  <c r="K234" i="5" s="1" a="1"/>
  <c r="K234" i="5" s="1"/>
  <c r="A219" i="5"/>
  <c r="K219" i="5" s="1" a="1"/>
  <c r="K219" i="5" s="1"/>
  <c r="A212" i="5"/>
  <c r="K212" i="5" s="1" a="1"/>
  <c r="K212" i="5" s="1"/>
  <c r="A209" i="5"/>
  <c r="K209" i="5" s="1" a="1"/>
  <c r="K209" i="5" s="1"/>
  <c r="A172" i="5"/>
  <c r="K172" i="5" s="1" a="1"/>
  <c r="K172" i="5" s="1"/>
  <c r="A165" i="5"/>
  <c r="K165" i="5" s="1" a="1"/>
  <c r="K165" i="5" s="1"/>
  <c r="A158" i="5"/>
  <c r="K158" i="5" s="1" a="1"/>
  <c r="K158" i="5" s="1"/>
  <c r="A151" i="5"/>
  <c r="K151" i="5" s="1" a="1"/>
  <c r="K151" i="5" s="1"/>
  <c r="A144" i="5"/>
  <c r="K144" i="5" s="1" a="1"/>
  <c r="K144" i="5" s="1"/>
  <c r="A137" i="5"/>
  <c r="K137" i="5" s="1" a="1"/>
  <c r="K137" i="5" s="1"/>
  <c r="A130" i="5"/>
  <c r="K130" i="5" s="1" a="1"/>
  <c r="K130" i="5" s="1"/>
  <c r="A123" i="5"/>
  <c r="K123" i="5" s="1" a="1"/>
  <c r="K123" i="5" s="1"/>
  <c r="A182" i="5"/>
  <c r="K182" i="5" s="1" a="1"/>
  <c r="K182" i="5" s="1"/>
  <c r="A173" i="5"/>
  <c r="K173" i="5" s="1" a="1"/>
  <c r="K173" i="5" s="1"/>
  <c r="A166" i="5"/>
  <c r="K166" i="5" s="1" a="1"/>
  <c r="K166" i="5" s="1"/>
  <c r="A159" i="5"/>
  <c r="K159" i="5" s="1" a="1"/>
  <c r="K159" i="5" s="1"/>
  <c r="A152" i="5"/>
  <c r="K152" i="5" s="1" a="1"/>
  <c r="K152" i="5" s="1"/>
  <c r="A145" i="5"/>
  <c r="K145" i="5" s="1" a="1"/>
  <c r="K145" i="5" s="1"/>
  <c r="A138" i="5"/>
  <c r="K138" i="5" s="1" a="1"/>
  <c r="K138" i="5" s="1"/>
  <c r="A131" i="5"/>
  <c r="K131" i="5" s="1" a="1"/>
  <c r="K131" i="5" s="1"/>
  <c r="A174" i="5"/>
  <c r="K174" i="5" s="1" a="1"/>
  <c r="K174" i="5" s="1"/>
  <c r="A167" i="5"/>
  <c r="K167" i="5" s="1" a="1"/>
  <c r="K167" i="5" s="1"/>
  <c r="A160" i="5"/>
  <c r="K160" i="5" s="1" a="1"/>
  <c r="K160" i="5" s="1"/>
  <c r="A153" i="5"/>
  <c r="K153" i="5" s="1" a="1"/>
  <c r="K153" i="5" s="1"/>
  <c r="A186" i="5"/>
  <c r="K186" i="5" s="1" a="1"/>
  <c r="K186" i="5" s="1"/>
  <c r="A176" i="5"/>
  <c r="K176" i="5" s="1" a="1"/>
  <c r="K176" i="5" s="1"/>
  <c r="A200" i="5"/>
  <c r="K200" i="5" s="1" a="1"/>
  <c r="K200" i="5" s="1"/>
  <c r="A189" i="5"/>
  <c r="K189" i="5" s="1" a="1"/>
  <c r="K189" i="5" s="1"/>
  <c r="A179" i="5"/>
  <c r="K179" i="5" s="1" a="1"/>
  <c r="K179" i="5" s="1"/>
  <c r="A175" i="5"/>
  <c r="K175" i="5" s="1" a="1"/>
  <c r="K175" i="5" s="1"/>
  <c r="A170" i="5"/>
  <c r="K170" i="5" s="1" a="1"/>
  <c r="K170" i="5" s="1"/>
  <c r="A163" i="5"/>
  <c r="K163" i="5" s="1" a="1"/>
  <c r="K163" i="5" s="1"/>
  <c r="A156" i="5"/>
  <c r="K156" i="5" s="1" a="1"/>
  <c r="K156" i="5" s="1"/>
  <c r="A149" i="5"/>
  <c r="K149" i="5" s="1" a="1"/>
  <c r="K149" i="5" s="1"/>
  <c r="A142" i="5"/>
  <c r="K142" i="5" s="1" a="1"/>
  <c r="K142" i="5" s="1"/>
  <c r="A193" i="5"/>
  <c r="K193" i="5" s="1" a="1"/>
  <c r="K193" i="5" s="1"/>
  <c r="A171" i="5"/>
  <c r="K171" i="5" s="1" a="1"/>
  <c r="K171" i="5" s="1"/>
  <c r="A164" i="5"/>
  <c r="K164" i="5" s="1" a="1"/>
  <c r="K164" i="5" s="1"/>
  <c r="A157" i="5"/>
  <c r="K157" i="5" s="1" a="1"/>
  <c r="K157" i="5" s="1"/>
  <c r="A119" i="5"/>
  <c r="K119" i="5" s="1" a="1"/>
  <c r="K119" i="5" s="1"/>
  <c r="A112" i="5"/>
  <c r="K112" i="5" s="1" a="1"/>
  <c r="K112" i="5" s="1"/>
  <c r="A105" i="5"/>
  <c r="K105" i="5" s="1" a="1"/>
  <c r="K105" i="5" s="1"/>
  <c r="A98" i="5"/>
  <c r="K98" i="5" s="1" a="1"/>
  <c r="K98" i="5" s="1"/>
  <c r="A91" i="5"/>
  <c r="K91" i="5" s="1" a="1"/>
  <c r="K91" i="5" s="1"/>
  <c r="A84" i="5"/>
  <c r="K84" i="5" s="1" a="1"/>
  <c r="K84" i="5" s="1"/>
  <c r="A148" i="5"/>
  <c r="K148" i="5" s="1" a="1"/>
  <c r="K148" i="5" s="1"/>
  <c r="A126" i="5"/>
  <c r="K126" i="5" s="1" a="1"/>
  <c r="K126" i="5" s="1"/>
  <c r="A124" i="5"/>
  <c r="K124" i="5" s="1" a="1"/>
  <c r="K124" i="5" s="1"/>
  <c r="A169" i="5"/>
  <c r="K169" i="5" s="1" a="1"/>
  <c r="K169" i="5" s="1"/>
  <c r="A147" i="5"/>
  <c r="K147" i="5" s="1" a="1"/>
  <c r="K147" i="5" s="1"/>
  <c r="A139" i="5"/>
  <c r="K139" i="5" s="1" a="1"/>
  <c r="K139" i="5" s="1"/>
  <c r="A120" i="5"/>
  <c r="K120" i="5" s="1" a="1"/>
  <c r="K120" i="5" s="1"/>
  <c r="A113" i="5"/>
  <c r="K113" i="5" s="1" a="1"/>
  <c r="K113" i="5" s="1"/>
  <c r="A106" i="5"/>
  <c r="K106" i="5" s="1" a="1"/>
  <c r="K106" i="5" s="1"/>
  <c r="A99" i="5"/>
  <c r="K99" i="5" s="1" a="1"/>
  <c r="K99" i="5" s="1"/>
  <c r="A146" i="5"/>
  <c r="K146" i="5" s="1" a="1"/>
  <c r="K146" i="5" s="1"/>
  <c r="A133" i="5"/>
  <c r="K133" i="5" s="1" a="1"/>
  <c r="K133" i="5" s="1"/>
  <c r="A132" i="5"/>
  <c r="K132" i="5" s="1" a="1"/>
  <c r="K132" i="5" s="1"/>
  <c r="A154" i="5"/>
  <c r="K154" i="5" s="1" a="1"/>
  <c r="K154" i="5" s="1"/>
  <c r="A136" i="5"/>
  <c r="K136" i="5" s="1" a="1"/>
  <c r="K136" i="5" s="1"/>
  <c r="A121" i="5"/>
  <c r="K121" i="5" s="1" a="1"/>
  <c r="K121" i="5" s="1"/>
  <c r="A114" i="5"/>
  <c r="K114" i="5" s="1" a="1"/>
  <c r="K114" i="5" s="1"/>
  <c r="A107" i="5"/>
  <c r="K107" i="5" s="1" a="1"/>
  <c r="K107" i="5" s="1"/>
  <c r="A100" i="5"/>
  <c r="K100" i="5" s="1" a="1"/>
  <c r="K100" i="5" s="1"/>
  <c r="A129" i="5"/>
  <c r="K129" i="5" s="1" a="1"/>
  <c r="K129" i="5" s="1"/>
  <c r="A143" i="5"/>
  <c r="K143" i="5" s="1" a="1"/>
  <c r="K143" i="5" s="1"/>
  <c r="A134" i="5"/>
  <c r="K134" i="5" s="1" a="1"/>
  <c r="K134" i="5" s="1"/>
  <c r="A122" i="5"/>
  <c r="K122" i="5" s="1" a="1"/>
  <c r="K122" i="5" s="1"/>
  <c r="A162" i="5"/>
  <c r="K162" i="5" s="1" a="1"/>
  <c r="K162" i="5" s="1"/>
  <c r="A128" i="5"/>
  <c r="K128" i="5" s="1" a="1"/>
  <c r="K128" i="5" s="1"/>
  <c r="A168" i="5"/>
  <c r="K168" i="5" s="1" a="1"/>
  <c r="K168" i="5" s="1"/>
  <c r="A125" i="5"/>
  <c r="K125" i="5" s="1" a="1"/>
  <c r="K125" i="5" s="1"/>
  <c r="A116" i="5"/>
  <c r="K116" i="5" s="1" a="1"/>
  <c r="K116" i="5" s="1"/>
  <c r="A109" i="5"/>
  <c r="K109" i="5" s="1" a="1"/>
  <c r="K109" i="5" s="1"/>
  <c r="A102" i="5"/>
  <c r="K102" i="5" s="1" a="1"/>
  <c r="K102" i="5" s="1"/>
  <c r="A95" i="5"/>
  <c r="K95" i="5" s="1" a="1"/>
  <c r="K95" i="5" s="1"/>
  <c r="A88" i="5"/>
  <c r="K88" i="5" s="1" a="1"/>
  <c r="K88" i="5" s="1"/>
  <c r="A81" i="5"/>
  <c r="K81" i="5" s="1" a="1"/>
  <c r="K81" i="5" s="1"/>
  <c r="A141" i="5"/>
  <c r="K141" i="5" s="1" a="1"/>
  <c r="K141" i="5" s="1"/>
  <c r="A117" i="5"/>
  <c r="K117" i="5" s="1" a="1"/>
  <c r="K117" i="5" s="1"/>
  <c r="A110" i="5"/>
  <c r="K110" i="5" s="1" a="1"/>
  <c r="K110" i="5" s="1"/>
  <c r="A103" i="5"/>
  <c r="K103" i="5" s="1" a="1"/>
  <c r="K103" i="5" s="1"/>
  <c r="A96" i="5"/>
  <c r="K96" i="5" s="1" a="1"/>
  <c r="K96" i="5" s="1"/>
  <c r="A89" i="5"/>
  <c r="K89" i="5" s="1" a="1"/>
  <c r="K89" i="5" s="1"/>
  <c r="A82" i="5"/>
  <c r="K82" i="5" s="1" a="1"/>
  <c r="K82" i="5" s="1"/>
  <c r="A135" i="5"/>
  <c r="K135" i="5" s="1" a="1"/>
  <c r="K135" i="5" s="1"/>
  <c r="A127" i="5"/>
  <c r="K127" i="5" s="1" a="1"/>
  <c r="K127" i="5" s="1"/>
  <c r="A155" i="5"/>
  <c r="K155" i="5" s="1" a="1"/>
  <c r="K155" i="5" s="1"/>
  <c r="A150" i="5"/>
  <c r="K150" i="5" s="1" a="1"/>
  <c r="K150" i="5" s="1"/>
  <c r="A140" i="5"/>
  <c r="K140" i="5" s="1" a="1"/>
  <c r="K140" i="5" s="1"/>
  <c r="A118" i="5"/>
  <c r="K118" i="5" s="1" a="1"/>
  <c r="K118" i="5" s="1"/>
  <c r="A161" i="5"/>
  <c r="K161" i="5" s="1" a="1"/>
  <c r="K161" i="5" s="1"/>
  <c r="A104" i="5"/>
  <c r="K104" i="5" s="1" a="1"/>
  <c r="K104" i="5" s="1"/>
  <c r="A94" i="5"/>
  <c r="K94" i="5" s="1" a="1"/>
  <c r="K94" i="5" s="1"/>
  <c r="A87" i="5"/>
  <c r="K87" i="5" s="1" a="1"/>
  <c r="K87" i="5" s="1"/>
  <c r="A76" i="5"/>
  <c r="K76" i="5" s="1" a="1"/>
  <c r="K76" i="5" s="1"/>
  <c r="A69" i="5"/>
  <c r="K69" i="5" s="1" a="1"/>
  <c r="K69" i="5" s="1"/>
  <c r="A62" i="5"/>
  <c r="K62" i="5" s="1" a="1"/>
  <c r="K62" i="5" s="1"/>
  <c r="A55" i="5"/>
  <c r="K55" i="5" s="1" a="1"/>
  <c r="K55" i="5" s="1"/>
  <c r="A48" i="5"/>
  <c r="K48" i="5" s="1" a="1"/>
  <c r="K48" i="5" s="1"/>
  <c r="A41" i="5"/>
  <c r="K41" i="5" s="1" a="1"/>
  <c r="K41" i="5" s="1"/>
  <c r="A97" i="5"/>
  <c r="K97" i="5" s="1" a="1"/>
  <c r="K97" i="5" s="1"/>
  <c r="A79" i="5"/>
  <c r="K79" i="5" s="1" a="1"/>
  <c r="K79" i="5" s="1"/>
  <c r="A77" i="5"/>
  <c r="K77" i="5" s="1" a="1"/>
  <c r="K77" i="5" s="1"/>
  <c r="A70" i="5"/>
  <c r="K70" i="5" s="1" a="1"/>
  <c r="K70" i="5" s="1"/>
  <c r="A63" i="5"/>
  <c r="K63" i="5" s="1" a="1"/>
  <c r="K63" i="5" s="1"/>
  <c r="A56" i="5"/>
  <c r="K56" i="5" s="1" a="1"/>
  <c r="K56" i="5" s="1"/>
  <c r="A49" i="5"/>
  <c r="K49" i="5" s="1" a="1"/>
  <c r="K49" i="5" s="1"/>
  <c r="A42" i="5"/>
  <c r="K42" i="5" s="1" a="1"/>
  <c r="K42" i="5" s="1"/>
  <c r="A71" i="5"/>
  <c r="K71" i="5" s="1" a="1"/>
  <c r="K71" i="5" s="1"/>
  <c r="A64" i="5"/>
  <c r="K64" i="5" s="1" a="1"/>
  <c r="K64" i="5" s="1"/>
  <c r="A57" i="5"/>
  <c r="K57" i="5" s="1" a="1"/>
  <c r="K57" i="5" s="1"/>
  <c r="A50" i="5"/>
  <c r="K50" i="5" s="1" a="1"/>
  <c r="K50" i="5" s="1"/>
  <c r="A43" i="5"/>
  <c r="K43" i="5" s="1" a="1"/>
  <c r="K43" i="5" s="1"/>
  <c r="A90" i="5"/>
  <c r="K90" i="5" s="1" a="1"/>
  <c r="K90" i="5" s="1"/>
  <c r="A83" i="5"/>
  <c r="K83" i="5" s="1" a="1"/>
  <c r="K83" i="5" s="1"/>
  <c r="A72" i="5"/>
  <c r="K72" i="5" s="1" a="1"/>
  <c r="K72" i="5" s="1"/>
  <c r="A65" i="5"/>
  <c r="K65" i="5" s="1" a="1"/>
  <c r="K65" i="5" s="1"/>
  <c r="A58" i="5"/>
  <c r="K58" i="5" s="1" a="1"/>
  <c r="K58" i="5" s="1"/>
  <c r="A51" i="5"/>
  <c r="K51" i="5" s="1" a="1"/>
  <c r="K51" i="5" s="1"/>
  <c r="A44" i="5"/>
  <c r="K44" i="5" s="1" a="1"/>
  <c r="K44" i="5" s="1"/>
  <c r="A78" i="5"/>
  <c r="K78" i="5" s="1" a="1"/>
  <c r="K78" i="5" s="1"/>
  <c r="A108" i="5"/>
  <c r="K108" i="5" s="1" a="1"/>
  <c r="K108" i="5" s="1"/>
  <c r="A73" i="5"/>
  <c r="K73" i="5" s="1" a="1"/>
  <c r="K73" i="5" s="1"/>
  <c r="A66" i="5"/>
  <c r="K66" i="5" s="1" a="1"/>
  <c r="K66" i="5" s="1"/>
  <c r="A59" i="5"/>
  <c r="K59" i="5" s="1" a="1"/>
  <c r="K59" i="5" s="1"/>
  <c r="A52" i="5"/>
  <c r="K52" i="5" s="1" a="1"/>
  <c r="K52" i="5" s="1"/>
  <c r="A45" i="5"/>
  <c r="K45" i="5" s="1" a="1"/>
  <c r="K45" i="5" s="1"/>
  <c r="A38" i="5"/>
  <c r="K38" i="5" s="1" a="1"/>
  <c r="K38" i="5" s="1"/>
  <c r="A101" i="5"/>
  <c r="K101" i="5" s="1" a="1"/>
  <c r="K101" i="5" s="1"/>
  <c r="A92" i="5"/>
  <c r="K92" i="5" s="1" a="1"/>
  <c r="K92" i="5" s="1"/>
  <c r="A85" i="5"/>
  <c r="K85" i="5" s="1" a="1"/>
  <c r="K85" i="5" s="1"/>
  <c r="A80" i="5"/>
  <c r="K80" i="5" s="1" a="1"/>
  <c r="K80" i="5" s="1"/>
  <c r="A74" i="5"/>
  <c r="K74" i="5" s="1" a="1"/>
  <c r="K74" i="5" s="1"/>
  <c r="A67" i="5"/>
  <c r="K67" i="5" s="1" a="1"/>
  <c r="K67" i="5" s="1"/>
  <c r="A115" i="5"/>
  <c r="K115" i="5" s="1" a="1"/>
  <c r="K115" i="5" s="1"/>
  <c r="A111" i="5"/>
  <c r="K111" i="5" s="1" a="1"/>
  <c r="K111" i="5" s="1"/>
  <c r="A75" i="5"/>
  <c r="K75" i="5" s="1" a="1"/>
  <c r="K75" i="5" s="1"/>
  <c r="A68" i="5"/>
  <c r="K68" i="5" s="1" a="1"/>
  <c r="K68" i="5" s="1"/>
  <c r="A61" i="5"/>
  <c r="K61" i="5" s="1" a="1"/>
  <c r="K61" i="5" s="1"/>
  <c r="A54" i="5"/>
  <c r="K54" i="5" s="1" a="1"/>
  <c r="K54" i="5" s="1"/>
  <c r="A47" i="5"/>
  <c r="K47" i="5" s="1" a="1"/>
  <c r="K47" i="5" s="1"/>
  <c r="A10" i="5"/>
  <c r="A37" i="5"/>
  <c r="K37" i="5" s="1" a="1"/>
  <c r="K37" i="5" s="1"/>
  <c r="A33" i="5"/>
  <c r="K33" i="5" s="1" a="1"/>
  <c r="K33" i="5" s="1"/>
  <c r="A26" i="5"/>
  <c r="K26" i="5" s="1" a="1"/>
  <c r="K26" i="5" s="1"/>
  <c r="A19" i="5"/>
  <c r="K19" i="5" s="1" a="1"/>
  <c r="K19" i="5" s="1"/>
  <c r="A34" i="5"/>
  <c r="K34" i="5" s="1" a="1"/>
  <c r="K34" i="5" s="1"/>
  <c r="A27" i="5"/>
  <c r="K27" i="5" s="1" a="1"/>
  <c r="K27" i="5" s="1"/>
  <c r="A20" i="5"/>
  <c r="K20" i="5" s="1" a="1"/>
  <c r="K20" i="5" s="1"/>
  <c r="A13" i="5"/>
  <c r="K13" i="5" s="1" a="1"/>
  <c r="K13" i="5" s="1"/>
  <c r="A12" i="5"/>
  <c r="K12" i="5" s="1" a="1"/>
  <c r="K12" i="5" s="1"/>
  <c r="A46" i="5"/>
  <c r="K46" i="5" s="1" a="1"/>
  <c r="K46" i="5" s="1"/>
  <c r="A53" i="5"/>
  <c r="K53" i="5" s="1" a="1"/>
  <c r="K53" i="5" s="1"/>
  <c r="A35" i="5"/>
  <c r="K35" i="5" s="1" a="1"/>
  <c r="K35" i="5" s="1"/>
  <c r="A28" i="5"/>
  <c r="K28" i="5" s="1" a="1"/>
  <c r="K28" i="5" s="1"/>
  <c r="A21" i="5"/>
  <c r="K21" i="5" s="1" a="1"/>
  <c r="K21" i="5" s="1"/>
  <c r="A14" i="5"/>
  <c r="K14" i="5" s="1" a="1"/>
  <c r="K14" i="5" s="1"/>
  <c r="A29" i="5"/>
  <c r="K29" i="5" s="1" a="1"/>
  <c r="K29" i="5" s="1"/>
  <c r="A22" i="5"/>
  <c r="K22" i="5" s="1" a="1"/>
  <c r="K22" i="5" s="1"/>
  <c r="A15" i="5"/>
  <c r="K15" i="5" s="1" a="1"/>
  <c r="K15" i="5" s="1"/>
  <c r="A93" i="5"/>
  <c r="K93" i="5" s="1" a="1"/>
  <c r="K93" i="5" s="1"/>
  <c r="A39" i="5"/>
  <c r="K39" i="5" s="1" a="1"/>
  <c r="K39" i="5" s="1"/>
  <c r="A40" i="5"/>
  <c r="K40" i="5" s="1" a="1"/>
  <c r="K40" i="5" s="1"/>
  <c r="A36" i="5"/>
  <c r="K36" i="5" s="1" a="1"/>
  <c r="K36" i="5" s="1"/>
  <c r="A30" i="5"/>
  <c r="K30" i="5" s="1" a="1"/>
  <c r="K30" i="5" s="1"/>
  <c r="A23" i="5"/>
  <c r="K23" i="5" s="1" a="1"/>
  <c r="K23" i="5" s="1"/>
  <c r="A16" i="5"/>
  <c r="K16" i="5" s="1" a="1"/>
  <c r="K16" i="5" s="1"/>
  <c r="A32" i="5"/>
  <c r="K32" i="5" s="1" a="1"/>
  <c r="K32" i="5" s="1"/>
  <c r="A25" i="5"/>
  <c r="K25" i="5" s="1" a="1"/>
  <c r="K25" i="5" s="1"/>
  <c r="A18" i="5"/>
  <c r="K18" i="5" s="1" a="1"/>
  <c r="K18" i="5" s="1"/>
  <c r="A24" i="5"/>
  <c r="K24" i="5" s="1" a="1"/>
  <c r="K24" i="5" s="1"/>
  <c r="A9" i="5"/>
  <c r="A17" i="5"/>
  <c r="K17" i="5" s="1" a="1"/>
  <c r="K17" i="5" s="1"/>
  <c r="A11" i="5"/>
  <c r="A60" i="5"/>
  <c r="K60" i="5" s="1" a="1"/>
  <c r="K60" i="5" s="1"/>
  <c r="A8" i="5"/>
  <c r="A31" i="5"/>
  <c r="K31" i="5" s="1" a="1"/>
  <c r="K31" i="5" s="1"/>
  <c r="A86" i="5"/>
  <c r="K86" i="5" s="1" a="1"/>
  <c r="K86" i="5" s="1"/>
  <c r="A7" i="5"/>
  <c r="V6" i="3"/>
  <c r="C6" i="4"/>
  <c r="N26" i="4"/>
  <c r="P26" i="4"/>
  <c r="O26" i="4"/>
  <c r="N23" i="4"/>
  <c r="O23" i="4"/>
  <c r="P23" i="4"/>
  <c r="N33" i="4"/>
  <c r="P33" i="4"/>
  <c r="O33" i="4"/>
  <c r="V18" i="3"/>
  <c r="C11" i="4"/>
  <c r="N36" i="4"/>
  <c r="P36" i="4"/>
  <c r="O36" i="4"/>
  <c r="N28" i="4"/>
  <c r="P28" i="4"/>
  <c r="O28" i="4"/>
  <c r="N30" i="4"/>
  <c r="P30" i="4"/>
  <c r="O30" i="4"/>
  <c r="Q42" i="4"/>
  <c r="R42" i="4" s="1"/>
  <c r="Q44" i="4" l="1"/>
  <c r="R44" i="4" s="1"/>
  <c r="R50" i="4"/>
  <c r="V29" i="4"/>
  <c r="R29" i="4"/>
  <c r="R46" i="4"/>
  <c r="H7" i="5"/>
  <c r="V2" i="5" a="1"/>
  <c r="V2" i="5" s="1"/>
  <c r="Q51" i="4"/>
  <c r="Q52" i="4"/>
  <c r="R52" i="4" s="1"/>
  <c r="S50" i="4"/>
  <c r="T50" i="4" s="1"/>
  <c r="U50" i="4" s="1"/>
  <c r="V50" i="4"/>
  <c r="S29" i="4"/>
  <c r="T29" i="4" s="1"/>
  <c r="U29" i="4" s="1"/>
  <c r="Q41" i="4"/>
  <c r="R41" i="4" s="1"/>
  <c r="Q48" i="4"/>
  <c r="R48" i="4" s="1"/>
  <c r="Q39" i="4"/>
  <c r="Q40" i="4"/>
  <c r="R40" i="4" s="1"/>
  <c r="Q24" i="4"/>
  <c r="R24" i="4" s="1"/>
  <c r="Q47" i="4"/>
  <c r="R47" i="4" s="1"/>
  <c r="Q45" i="4"/>
  <c r="D16" i="4"/>
  <c r="S46" i="4"/>
  <c r="T46" i="4" s="1"/>
  <c r="U46" i="4" s="1"/>
  <c r="V46" i="4"/>
  <c r="Q31" i="4"/>
  <c r="S32" i="4"/>
  <c r="T32" i="4" s="1"/>
  <c r="U32" i="4" s="1"/>
  <c r="V32" i="4"/>
  <c r="Q43" i="4"/>
  <c r="R43" i="4" s="1"/>
  <c r="Q27" i="4"/>
  <c r="R27" i="4" s="1"/>
  <c r="V34" i="4"/>
  <c r="S34" i="4"/>
  <c r="T34" i="4" s="1"/>
  <c r="U34" i="4" s="1"/>
  <c r="Q26" i="4"/>
  <c r="E695" i="5"/>
  <c r="C695" i="5"/>
  <c r="B695" i="5"/>
  <c r="I695" i="5"/>
  <c r="F695" i="5"/>
  <c r="G695" i="5" s="1"/>
  <c r="D695" i="5"/>
  <c r="A695" i="5"/>
  <c r="E869" i="5"/>
  <c r="C869" i="5"/>
  <c r="A869" i="5"/>
  <c r="B869" i="5"/>
  <c r="D869" i="5"/>
  <c r="I869" i="5"/>
  <c r="F869" i="5"/>
  <c r="G869" i="5" s="1"/>
  <c r="E1011" i="5"/>
  <c r="C1011" i="5"/>
  <c r="A1011" i="5"/>
  <c r="B1011" i="5"/>
  <c r="I1011" i="5"/>
  <c r="D1011" i="5"/>
  <c r="F1011" i="5"/>
  <c r="G1011" i="5" s="1"/>
  <c r="F960" i="5"/>
  <c r="G960" i="5" s="1"/>
  <c r="B960" i="5"/>
  <c r="I960" i="5"/>
  <c r="D960" i="5"/>
  <c r="E960" i="5"/>
  <c r="A960" i="5"/>
  <c r="C960" i="5"/>
  <c r="D1290" i="5"/>
  <c r="I1290" i="5"/>
  <c r="F1290" i="5"/>
  <c r="E1290" i="5"/>
  <c r="A1290" i="5"/>
  <c r="C1290" i="5"/>
  <c r="B1290" i="5"/>
  <c r="E1799" i="5"/>
  <c r="C1799" i="5"/>
  <c r="B1799" i="5"/>
  <c r="D1799" i="5"/>
  <c r="A1799" i="5"/>
  <c r="I1799" i="5"/>
  <c r="F1799" i="5"/>
  <c r="G1799" i="5" s="1"/>
  <c r="B1651" i="5"/>
  <c r="I1651" i="5"/>
  <c r="A1651" i="5"/>
  <c r="F1651" i="5"/>
  <c r="G1651" i="5" s="1"/>
  <c r="D1651" i="5"/>
  <c r="E1651" i="5"/>
  <c r="C1651" i="5"/>
  <c r="E1952" i="5"/>
  <c r="C1952" i="5"/>
  <c r="B1952" i="5"/>
  <c r="A1952" i="5"/>
  <c r="I1952" i="5"/>
  <c r="D1952" i="5"/>
  <c r="F1952" i="5"/>
  <c r="F1932" i="5"/>
  <c r="G1932" i="5" s="1"/>
  <c r="D1932" i="5"/>
  <c r="A1932" i="5"/>
  <c r="B1932" i="5"/>
  <c r="I1932" i="5"/>
  <c r="C1932" i="5"/>
  <c r="E1932" i="5"/>
  <c r="D2221" i="5"/>
  <c r="I2221" i="5"/>
  <c r="F2221" i="5"/>
  <c r="G2221" i="5" s="1"/>
  <c r="E2221" i="5"/>
  <c r="C2221" i="5"/>
  <c r="A2221" i="5"/>
  <c r="B2221" i="5"/>
  <c r="F2259" i="5"/>
  <c r="G2259" i="5" s="1"/>
  <c r="D2259" i="5"/>
  <c r="E2259" i="5"/>
  <c r="C2259" i="5"/>
  <c r="B2259" i="5"/>
  <c r="I2259" i="5"/>
  <c r="A2259" i="5"/>
  <c r="A2404" i="5"/>
  <c r="F2404" i="5"/>
  <c r="G2404" i="5" s="1"/>
  <c r="C2404" i="5"/>
  <c r="B2404" i="5"/>
  <c r="E2404" i="5"/>
  <c r="D2404" i="5"/>
  <c r="I2404" i="5"/>
  <c r="I2677" i="5"/>
  <c r="A2677" i="5"/>
  <c r="E2677" i="5"/>
  <c r="C2677" i="5"/>
  <c r="B2677" i="5"/>
  <c r="D2677" i="5"/>
  <c r="F2677" i="5"/>
  <c r="G2677" i="5" s="1"/>
  <c r="D2892" i="5"/>
  <c r="B2892" i="5"/>
  <c r="I2892" i="5"/>
  <c r="A2892" i="5"/>
  <c r="F2892" i="5"/>
  <c r="G2892" i="5" s="1"/>
  <c r="C2892" i="5"/>
  <c r="E2892" i="5"/>
  <c r="E61" i="5"/>
  <c r="E71" i="7" s="1"/>
  <c r="C61" i="5"/>
  <c r="C71" i="7" s="1"/>
  <c r="V71" i="7" s="1"/>
  <c r="B61" i="5"/>
  <c r="B71" i="7" s="1"/>
  <c r="I61" i="5"/>
  <c r="J71" i="7" s="1"/>
  <c r="A71" i="7"/>
  <c r="F61" i="5"/>
  <c r="F71" i="7" s="1"/>
  <c r="D61" i="5"/>
  <c r="J61" i="5"/>
  <c r="H61" i="5"/>
  <c r="C180" i="5"/>
  <c r="C190" i="7" s="1"/>
  <c r="V190" i="7" s="1"/>
  <c r="B180" i="5"/>
  <c r="B190" i="7" s="1"/>
  <c r="I180" i="5"/>
  <c r="J190" i="7" s="1"/>
  <c r="A190" i="7"/>
  <c r="E180" i="5"/>
  <c r="E190" i="7" s="1"/>
  <c r="F180" i="5"/>
  <c r="F190" i="7" s="1"/>
  <c r="D180" i="5"/>
  <c r="J180" i="5"/>
  <c r="H180" i="5"/>
  <c r="F357" i="5"/>
  <c r="G357" i="5" s="1"/>
  <c r="E357" i="5"/>
  <c r="E367" i="7" s="1"/>
  <c r="C357" i="5"/>
  <c r="C367" i="7" s="1"/>
  <c r="V367" i="7" s="1"/>
  <c r="B357" i="5"/>
  <c r="B367" i="7" s="1"/>
  <c r="I357" i="5"/>
  <c r="J367" i="7" s="1"/>
  <c r="D357" i="5"/>
  <c r="A367" i="7"/>
  <c r="H357" i="5"/>
  <c r="J357" i="5"/>
  <c r="C522" i="5"/>
  <c r="C532" i="7" s="1"/>
  <c r="D522" i="5"/>
  <c r="F522" i="5"/>
  <c r="G522" i="5" s="1"/>
  <c r="A522" i="5"/>
  <c r="B522" i="5"/>
  <c r="B532" i="7" s="1"/>
  <c r="I522" i="5"/>
  <c r="J532" i="7" s="1"/>
  <c r="E522" i="5"/>
  <c r="E532" i="7" s="1"/>
  <c r="D641" i="5"/>
  <c r="I641" i="5"/>
  <c r="F641" i="5"/>
  <c r="G641" i="5" s="1"/>
  <c r="A641" i="5"/>
  <c r="E641" i="5"/>
  <c r="C641" i="5"/>
  <c r="B641" i="5"/>
  <c r="A750" i="5"/>
  <c r="F750" i="5"/>
  <c r="G750" i="5" s="1"/>
  <c r="D750" i="5"/>
  <c r="E750" i="5"/>
  <c r="C750" i="5"/>
  <c r="B750" i="5"/>
  <c r="I750" i="5"/>
  <c r="D1160" i="5"/>
  <c r="I1160" i="5"/>
  <c r="F1160" i="5"/>
  <c r="G1160" i="5" s="1"/>
  <c r="E1160" i="5"/>
  <c r="C1160" i="5"/>
  <c r="A1160" i="5"/>
  <c r="B1160" i="5"/>
  <c r="E806" i="5"/>
  <c r="C806" i="5"/>
  <c r="F806" i="5"/>
  <c r="A806" i="5"/>
  <c r="B806" i="5"/>
  <c r="D806" i="5"/>
  <c r="I806" i="5"/>
  <c r="D676" i="5"/>
  <c r="I676" i="5"/>
  <c r="F676" i="5"/>
  <c r="E676" i="5"/>
  <c r="C676" i="5"/>
  <c r="B676" i="5"/>
  <c r="A676" i="5"/>
  <c r="E681" i="5"/>
  <c r="C681" i="5"/>
  <c r="B681" i="5"/>
  <c r="I681" i="5"/>
  <c r="F681" i="5"/>
  <c r="D681" i="5"/>
  <c r="A681" i="5"/>
  <c r="E855" i="5"/>
  <c r="C855" i="5"/>
  <c r="F855" i="5"/>
  <c r="G855" i="5" s="1"/>
  <c r="A855" i="5"/>
  <c r="B855" i="5"/>
  <c r="D855" i="5"/>
  <c r="I855" i="5"/>
  <c r="A621" i="5"/>
  <c r="B621" i="5"/>
  <c r="D621" i="5"/>
  <c r="I621" i="5"/>
  <c r="F621" i="5"/>
  <c r="G621" i="5" s="1"/>
  <c r="C621" i="5"/>
  <c r="E621" i="5"/>
  <c r="E737" i="5"/>
  <c r="C737" i="5"/>
  <c r="B737" i="5"/>
  <c r="I737" i="5"/>
  <c r="A737" i="5"/>
  <c r="D737" i="5"/>
  <c r="F737" i="5"/>
  <c r="G737" i="5" s="1"/>
  <c r="B616" i="5"/>
  <c r="I616" i="5"/>
  <c r="D616" i="5"/>
  <c r="F616" i="5"/>
  <c r="G616" i="5" s="1"/>
  <c r="A616" i="5"/>
  <c r="E616" i="5"/>
  <c r="C616" i="5"/>
  <c r="E772" i="5"/>
  <c r="D772" i="5"/>
  <c r="I772" i="5"/>
  <c r="F772" i="5"/>
  <c r="G772" i="5" s="1"/>
  <c r="A772" i="5"/>
  <c r="B772" i="5"/>
  <c r="C772" i="5"/>
  <c r="C914" i="5"/>
  <c r="E914" i="5"/>
  <c r="F914" i="5"/>
  <c r="A914" i="5"/>
  <c r="I914" i="5"/>
  <c r="B914" i="5"/>
  <c r="D914" i="5"/>
  <c r="E813" i="5"/>
  <c r="C813" i="5"/>
  <c r="F813" i="5"/>
  <c r="G813" i="5" s="1"/>
  <c r="A813" i="5"/>
  <c r="B813" i="5"/>
  <c r="D813" i="5"/>
  <c r="I813" i="5"/>
  <c r="A705" i="5"/>
  <c r="F705" i="5"/>
  <c r="G705" i="5" s="1"/>
  <c r="I705" i="5"/>
  <c r="B705" i="5"/>
  <c r="D705" i="5"/>
  <c r="E705" i="5"/>
  <c r="C705" i="5"/>
  <c r="D886" i="5"/>
  <c r="E886" i="5"/>
  <c r="A886" i="5"/>
  <c r="C886" i="5"/>
  <c r="B886" i="5"/>
  <c r="I886" i="5"/>
  <c r="F886" i="5"/>
  <c r="F633" i="5"/>
  <c r="G633" i="5" s="1"/>
  <c r="D633" i="5"/>
  <c r="I633" i="5"/>
  <c r="A633" i="5"/>
  <c r="E633" i="5"/>
  <c r="C633" i="5"/>
  <c r="B633" i="5"/>
  <c r="A731" i="5"/>
  <c r="F731" i="5"/>
  <c r="G731" i="5" s="1"/>
  <c r="D731" i="5"/>
  <c r="B731" i="5"/>
  <c r="E731" i="5"/>
  <c r="C731" i="5"/>
  <c r="I731" i="5"/>
  <c r="D836" i="5"/>
  <c r="I836" i="5"/>
  <c r="F836" i="5"/>
  <c r="G836" i="5" s="1"/>
  <c r="A836" i="5"/>
  <c r="B836" i="5"/>
  <c r="E836" i="5"/>
  <c r="C836" i="5"/>
  <c r="A736" i="5"/>
  <c r="F736" i="5"/>
  <c r="G736" i="5" s="1"/>
  <c r="D736" i="5"/>
  <c r="E736" i="5"/>
  <c r="C736" i="5"/>
  <c r="B736" i="5"/>
  <c r="I736" i="5"/>
  <c r="I1017" i="5"/>
  <c r="E1017" i="5"/>
  <c r="F1017" i="5"/>
  <c r="G1017" i="5" s="1"/>
  <c r="A1017" i="5"/>
  <c r="C1017" i="5"/>
  <c r="B1017" i="5"/>
  <c r="D1017" i="5"/>
  <c r="A629" i="5"/>
  <c r="F629" i="5"/>
  <c r="G629" i="5" s="1"/>
  <c r="C629" i="5"/>
  <c r="B629" i="5"/>
  <c r="I629" i="5"/>
  <c r="D629" i="5"/>
  <c r="E629" i="5"/>
  <c r="A727" i="5"/>
  <c r="F727" i="5"/>
  <c r="G727" i="5" s="1"/>
  <c r="D727" i="5"/>
  <c r="E727" i="5"/>
  <c r="C727" i="5"/>
  <c r="B727" i="5"/>
  <c r="I727" i="5"/>
  <c r="E827" i="5"/>
  <c r="C827" i="5"/>
  <c r="D827" i="5"/>
  <c r="I827" i="5"/>
  <c r="F827" i="5"/>
  <c r="G827" i="5" s="1"/>
  <c r="A827" i="5"/>
  <c r="B827" i="5"/>
  <c r="E807" i="5"/>
  <c r="F807" i="5"/>
  <c r="G807" i="5" s="1"/>
  <c r="D807" i="5"/>
  <c r="I807" i="5"/>
  <c r="C807" i="5"/>
  <c r="A807" i="5"/>
  <c r="B807" i="5"/>
  <c r="A917" i="5"/>
  <c r="I917" i="5"/>
  <c r="F917" i="5"/>
  <c r="G917" i="5" s="1"/>
  <c r="E917" i="5"/>
  <c r="C917" i="5"/>
  <c r="D917" i="5"/>
  <c r="B917" i="5"/>
  <c r="C1012" i="5"/>
  <c r="D1012" i="5"/>
  <c r="F1012" i="5"/>
  <c r="G1012" i="5" s="1"/>
  <c r="E1012" i="5"/>
  <c r="A1012" i="5"/>
  <c r="B1012" i="5"/>
  <c r="I1012" i="5"/>
  <c r="I975" i="5"/>
  <c r="E975" i="5"/>
  <c r="F975" i="5"/>
  <c r="G975" i="5" s="1"/>
  <c r="A975" i="5"/>
  <c r="C975" i="5"/>
  <c r="B975" i="5"/>
  <c r="D975" i="5"/>
  <c r="A796" i="5"/>
  <c r="F796" i="5"/>
  <c r="C796" i="5"/>
  <c r="E796" i="5"/>
  <c r="B796" i="5"/>
  <c r="D796" i="5"/>
  <c r="I796" i="5"/>
  <c r="I898" i="5"/>
  <c r="E898" i="5"/>
  <c r="C898" i="5"/>
  <c r="B898" i="5"/>
  <c r="A898" i="5"/>
  <c r="D898" i="5"/>
  <c r="F898" i="5"/>
  <c r="I1003" i="5"/>
  <c r="E1003" i="5"/>
  <c r="A1003" i="5"/>
  <c r="C1003" i="5"/>
  <c r="B1003" i="5"/>
  <c r="D1003" i="5"/>
  <c r="F1003" i="5"/>
  <c r="G1003" i="5" s="1"/>
  <c r="I933" i="5"/>
  <c r="F933" i="5"/>
  <c r="A933" i="5"/>
  <c r="E933" i="5"/>
  <c r="D933" i="5"/>
  <c r="C933" i="5"/>
  <c r="B933" i="5"/>
  <c r="A945" i="5"/>
  <c r="E945" i="5"/>
  <c r="C945" i="5"/>
  <c r="D945" i="5"/>
  <c r="B945" i="5"/>
  <c r="I945" i="5"/>
  <c r="F945" i="5"/>
  <c r="G945" i="5" s="1"/>
  <c r="E1018" i="5"/>
  <c r="C1018" i="5"/>
  <c r="I1018" i="5"/>
  <c r="D1018" i="5"/>
  <c r="F1018" i="5"/>
  <c r="G1018" i="5" s="1"/>
  <c r="A1018" i="5"/>
  <c r="B1018" i="5"/>
  <c r="D964" i="5"/>
  <c r="I964" i="5"/>
  <c r="F964" i="5"/>
  <c r="E964" i="5"/>
  <c r="C964" i="5"/>
  <c r="A964" i="5"/>
  <c r="B964" i="5"/>
  <c r="D1090" i="5"/>
  <c r="I1090" i="5"/>
  <c r="F1090" i="5"/>
  <c r="E1090" i="5"/>
  <c r="C1090" i="5"/>
  <c r="A1090" i="5"/>
  <c r="B1090" i="5"/>
  <c r="E1336" i="5"/>
  <c r="I1336" i="5"/>
  <c r="F1336" i="5"/>
  <c r="G1336" i="5" s="1"/>
  <c r="A1336" i="5"/>
  <c r="C1336" i="5"/>
  <c r="B1336" i="5"/>
  <c r="D1336" i="5"/>
  <c r="A952" i="5"/>
  <c r="B952" i="5"/>
  <c r="D952" i="5"/>
  <c r="I952" i="5"/>
  <c r="F952" i="5"/>
  <c r="G952" i="5" s="1"/>
  <c r="E952" i="5"/>
  <c r="C952" i="5"/>
  <c r="D1132" i="5"/>
  <c r="I1132" i="5"/>
  <c r="C1132" i="5"/>
  <c r="A1132" i="5"/>
  <c r="B1132" i="5"/>
  <c r="F1132" i="5"/>
  <c r="G1132" i="5" s="1"/>
  <c r="E1132" i="5"/>
  <c r="D1104" i="5"/>
  <c r="I1104" i="5"/>
  <c r="F1104" i="5"/>
  <c r="G1104" i="5" s="1"/>
  <c r="E1104" i="5"/>
  <c r="A1104" i="5"/>
  <c r="C1104" i="5"/>
  <c r="B1104" i="5"/>
  <c r="C1067" i="5"/>
  <c r="E1067" i="5"/>
  <c r="B1067" i="5"/>
  <c r="D1067" i="5"/>
  <c r="I1067" i="5"/>
  <c r="A1067" i="5"/>
  <c r="F1067" i="5"/>
  <c r="G1067" i="5" s="1"/>
  <c r="D1119" i="5"/>
  <c r="I1119" i="5"/>
  <c r="F1119" i="5"/>
  <c r="G1119" i="5" s="1"/>
  <c r="E1119" i="5"/>
  <c r="A1119" i="5"/>
  <c r="C1119" i="5"/>
  <c r="B1119" i="5"/>
  <c r="F953" i="5"/>
  <c r="G953" i="5" s="1"/>
  <c r="B953" i="5"/>
  <c r="I953" i="5"/>
  <c r="A953" i="5"/>
  <c r="C953" i="5"/>
  <c r="D953" i="5"/>
  <c r="E953" i="5"/>
  <c r="I1115" i="5"/>
  <c r="D1115" i="5"/>
  <c r="F1115" i="5"/>
  <c r="G1115" i="5" s="1"/>
  <c r="E1115" i="5"/>
  <c r="A1115" i="5"/>
  <c r="C1115" i="5"/>
  <c r="B1115" i="5"/>
  <c r="E1294" i="5"/>
  <c r="I1294" i="5"/>
  <c r="D1294" i="5"/>
  <c r="F1294" i="5"/>
  <c r="G1294" i="5" s="1"/>
  <c r="A1294" i="5"/>
  <c r="C1294" i="5"/>
  <c r="B1294" i="5"/>
  <c r="C1145" i="5"/>
  <c r="F1145" i="5"/>
  <c r="G1145" i="5" s="1"/>
  <c r="E1145" i="5"/>
  <c r="A1145" i="5"/>
  <c r="B1145" i="5"/>
  <c r="D1145" i="5"/>
  <c r="I1145" i="5"/>
  <c r="D1331" i="5"/>
  <c r="C1331" i="5"/>
  <c r="B1331" i="5"/>
  <c r="F1331" i="5"/>
  <c r="G1331" i="5" s="1"/>
  <c r="E1331" i="5"/>
  <c r="A1331" i="5"/>
  <c r="I1331" i="5"/>
  <c r="E1301" i="5"/>
  <c r="I1301" i="5"/>
  <c r="F1301" i="5"/>
  <c r="G1301" i="5" s="1"/>
  <c r="A1301" i="5"/>
  <c r="C1301" i="5"/>
  <c r="B1301" i="5"/>
  <c r="D1301" i="5"/>
  <c r="A1473" i="5"/>
  <c r="I1473" i="5"/>
  <c r="F1473" i="5"/>
  <c r="G1473" i="5" s="1"/>
  <c r="E1473" i="5"/>
  <c r="C1473" i="5"/>
  <c r="B1473" i="5"/>
  <c r="D1473" i="5"/>
  <c r="A1134" i="5"/>
  <c r="F1134" i="5"/>
  <c r="G1134" i="5" s="1"/>
  <c r="C1134" i="5"/>
  <c r="E1134" i="5"/>
  <c r="B1134" i="5"/>
  <c r="D1134" i="5"/>
  <c r="I1134" i="5"/>
  <c r="B1313" i="5"/>
  <c r="A1313" i="5"/>
  <c r="E1313" i="5"/>
  <c r="C1313" i="5"/>
  <c r="D1313" i="5"/>
  <c r="I1313" i="5"/>
  <c r="F1313" i="5"/>
  <c r="G1313" i="5" s="1"/>
  <c r="B1489" i="5"/>
  <c r="I1489" i="5"/>
  <c r="F1489" i="5"/>
  <c r="G1489" i="5" s="1"/>
  <c r="A1489" i="5"/>
  <c r="E1489" i="5"/>
  <c r="C1489" i="5"/>
  <c r="D1489" i="5"/>
  <c r="D1282" i="5"/>
  <c r="C1282" i="5"/>
  <c r="B1282" i="5"/>
  <c r="I1282" i="5"/>
  <c r="F1282" i="5"/>
  <c r="G1282" i="5" s="1"/>
  <c r="A1282" i="5"/>
  <c r="E1282" i="5"/>
  <c r="D1219" i="5"/>
  <c r="B1219" i="5"/>
  <c r="C1219" i="5"/>
  <c r="I1219" i="5"/>
  <c r="E1219" i="5"/>
  <c r="A1219" i="5"/>
  <c r="F1219" i="5"/>
  <c r="G1219" i="5" s="1"/>
  <c r="F1058" i="5"/>
  <c r="G1058" i="5" s="1"/>
  <c r="I1058" i="5"/>
  <c r="E1058" i="5"/>
  <c r="D1058" i="5"/>
  <c r="C1058" i="5"/>
  <c r="B1058" i="5"/>
  <c r="A1058" i="5"/>
  <c r="F1156" i="5"/>
  <c r="G1156" i="5" s="1"/>
  <c r="B1156" i="5"/>
  <c r="I1156" i="5"/>
  <c r="E1156" i="5"/>
  <c r="A1156" i="5"/>
  <c r="C1156" i="5"/>
  <c r="D1156" i="5"/>
  <c r="A1277" i="5"/>
  <c r="E1277" i="5"/>
  <c r="I1277" i="5"/>
  <c r="D1277" i="5"/>
  <c r="F1277" i="5"/>
  <c r="G1277" i="5" s="1"/>
  <c r="C1277" i="5"/>
  <c r="B1277" i="5"/>
  <c r="E1399" i="5"/>
  <c r="F1399" i="5"/>
  <c r="G1399" i="5" s="1"/>
  <c r="C1399" i="5"/>
  <c r="A1399" i="5"/>
  <c r="B1399" i="5"/>
  <c r="D1399" i="5"/>
  <c r="I1399" i="5"/>
  <c r="A1382" i="5"/>
  <c r="F1382" i="5"/>
  <c r="G1382" i="5" s="1"/>
  <c r="E1382" i="5"/>
  <c r="C1382" i="5"/>
  <c r="B1382" i="5"/>
  <c r="D1382" i="5"/>
  <c r="I1382" i="5"/>
  <c r="B1398" i="5"/>
  <c r="I1398" i="5"/>
  <c r="F1398" i="5"/>
  <c r="G1398" i="5" s="1"/>
  <c r="A1398" i="5"/>
  <c r="E1398" i="5"/>
  <c r="C1398" i="5"/>
  <c r="D1398" i="5"/>
  <c r="E1455" i="5"/>
  <c r="C1455" i="5"/>
  <c r="A1455" i="5"/>
  <c r="B1455" i="5"/>
  <c r="D1455" i="5"/>
  <c r="I1455" i="5"/>
  <c r="F1455" i="5"/>
  <c r="G1455" i="5" s="1"/>
  <c r="F1286" i="5"/>
  <c r="G1286" i="5" s="1"/>
  <c r="D1286" i="5"/>
  <c r="B1286" i="5"/>
  <c r="I1286" i="5"/>
  <c r="E1286" i="5"/>
  <c r="A1286" i="5"/>
  <c r="C1286" i="5"/>
  <c r="D1507" i="5"/>
  <c r="B1507" i="5"/>
  <c r="F1507" i="5"/>
  <c r="G1507" i="5" s="1"/>
  <c r="E1507" i="5"/>
  <c r="C1507" i="5"/>
  <c r="A1507" i="5"/>
  <c r="I1507" i="5"/>
  <c r="B1405" i="5"/>
  <c r="I1405" i="5"/>
  <c r="C1405" i="5"/>
  <c r="D1405" i="5"/>
  <c r="F1405" i="5"/>
  <c r="A1405" i="5"/>
  <c r="E1405" i="5"/>
  <c r="D1437" i="5"/>
  <c r="I1437" i="5"/>
  <c r="F1437" i="5"/>
  <c r="G1437" i="5" s="1"/>
  <c r="E1437" i="5"/>
  <c r="C1437" i="5"/>
  <c r="B1437" i="5"/>
  <c r="A1437" i="5"/>
  <c r="A1445" i="5"/>
  <c r="D1445" i="5"/>
  <c r="I1445" i="5"/>
  <c r="F1445" i="5"/>
  <c r="G1445" i="5" s="1"/>
  <c r="E1445" i="5"/>
  <c r="C1445" i="5"/>
  <c r="B1445" i="5"/>
  <c r="E1610" i="5"/>
  <c r="D1610" i="5"/>
  <c r="I1610" i="5"/>
  <c r="F1610" i="5"/>
  <c r="G1610" i="5" s="1"/>
  <c r="C1610" i="5"/>
  <c r="A1610" i="5"/>
  <c r="B1610" i="5"/>
  <c r="E1653" i="5"/>
  <c r="C1653" i="5"/>
  <c r="B1653" i="5"/>
  <c r="I1653" i="5"/>
  <c r="A1653" i="5"/>
  <c r="F1653" i="5"/>
  <c r="G1653" i="5" s="1"/>
  <c r="D1653" i="5"/>
  <c r="D1735" i="5"/>
  <c r="F1735" i="5"/>
  <c r="E1735" i="5"/>
  <c r="C1735" i="5"/>
  <c r="A1735" i="5"/>
  <c r="B1735" i="5"/>
  <c r="I1735" i="5"/>
  <c r="D1620" i="5"/>
  <c r="I1620" i="5"/>
  <c r="E1620" i="5"/>
  <c r="C1620" i="5"/>
  <c r="A1620" i="5"/>
  <c r="B1620" i="5"/>
  <c r="F1620" i="5"/>
  <c r="G1620" i="5" s="1"/>
  <c r="F1373" i="5"/>
  <c r="G1373" i="5" s="1"/>
  <c r="D1373" i="5"/>
  <c r="C1373" i="5"/>
  <c r="A1373" i="5"/>
  <c r="B1373" i="5"/>
  <c r="I1373" i="5"/>
  <c r="E1373" i="5"/>
  <c r="F1471" i="5"/>
  <c r="G1471" i="5" s="1"/>
  <c r="D1471" i="5"/>
  <c r="C1471" i="5"/>
  <c r="A1471" i="5"/>
  <c r="B1471" i="5"/>
  <c r="I1471" i="5"/>
  <c r="E1471" i="5"/>
  <c r="A1628" i="5"/>
  <c r="E1628" i="5"/>
  <c r="C1628" i="5"/>
  <c r="B1628" i="5"/>
  <c r="D1628" i="5"/>
  <c r="I1628" i="5"/>
  <c r="F1628" i="5"/>
  <c r="G1628" i="5" s="1"/>
  <c r="D1578" i="5"/>
  <c r="I1578" i="5"/>
  <c r="F1578" i="5"/>
  <c r="G1578" i="5" s="1"/>
  <c r="E1578" i="5"/>
  <c r="A1578" i="5"/>
  <c r="C1578" i="5"/>
  <c r="B1578" i="5"/>
  <c r="A1369" i="5"/>
  <c r="F1369" i="5"/>
  <c r="G1369" i="5" s="1"/>
  <c r="C1369" i="5"/>
  <c r="B1369" i="5"/>
  <c r="E1369" i="5"/>
  <c r="I1369" i="5"/>
  <c r="D1369" i="5"/>
  <c r="A1467" i="5"/>
  <c r="F1467" i="5"/>
  <c r="G1467" i="5" s="1"/>
  <c r="C1467" i="5"/>
  <c r="B1467" i="5"/>
  <c r="E1467" i="5"/>
  <c r="I1467" i="5"/>
  <c r="D1467" i="5"/>
  <c r="E1631" i="5"/>
  <c r="D1631" i="5"/>
  <c r="I1631" i="5"/>
  <c r="F1631" i="5"/>
  <c r="G1631" i="5" s="1"/>
  <c r="C1631" i="5"/>
  <c r="A1631" i="5"/>
  <c r="B1631" i="5"/>
  <c r="E1715" i="5"/>
  <c r="D1715" i="5"/>
  <c r="F1715" i="5"/>
  <c r="G1715" i="5" s="1"/>
  <c r="C1715" i="5"/>
  <c r="A1715" i="5"/>
  <c r="B1715" i="5"/>
  <c r="I1715" i="5"/>
  <c r="B1644" i="5"/>
  <c r="I1644" i="5"/>
  <c r="A1644" i="5"/>
  <c r="F1644" i="5"/>
  <c r="G1644" i="5" s="1"/>
  <c r="D1644" i="5"/>
  <c r="E1644" i="5"/>
  <c r="C1644" i="5"/>
  <c r="I1718" i="5"/>
  <c r="F1718" i="5"/>
  <c r="G1718" i="5" s="1"/>
  <c r="A1718" i="5"/>
  <c r="E1718" i="5"/>
  <c r="C1718" i="5"/>
  <c r="B1718" i="5"/>
  <c r="D1718" i="5"/>
  <c r="C1790" i="5"/>
  <c r="B1790" i="5"/>
  <c r="I1790" i="5"/>
  <c r="E1790" i="5"/>
  <c r="F1790" i="5"/>
  <c r="G1790" i="5" s="1"/>
  <c r="D1790" i="5"/>
  <c r="A1790" i="5"/>
  <c r="F1521" i="5"/>
  <c r="G1521" i="5" s="1"/>
  <c r="D1521" i="5"/>
  <c r="I1521" i="5"/>
  <c r="E1521" i="5"/>
  <c r="A1521" i="5"/>
  <c r="C1521" i="5"/>
  <c r="B1521" i="5"/>
  <c r="F1619" i="5"/>
  <c r="G1619" i="5" s="1"/>
  <c r="D1619" i="5"/>
  <c r="I1619" i="5"/>
  <c r="E1619" i="5"/>
  <c r="A1619" i="5"/>
  <c r="C1619" i="5"/>
  <c r="B1619" i="5"/>
  <c r="I1802" i="5"/>
  <c r="A1802" i="5"/>
  <c r="B1802" i="5"/>
  <c r="F1802" i="5"/>
  <c r="G1802" i="5" s="1"/>
  <c r="D1802" i="5"/>
  <c r="E1802" i="5"/>
  <c r="C1802" i="5"/>
  <c r="A1659" i="5"/>
  <c r="F1659" i="5"/>
  <c r="G1659" i="5" s="1"/>
  <c r="D1659" i="5"/>
  <c r="E1659" i="5"/>
  <c r="C1659" i="5"/>
  <c r="B1659" i="5"/>
  <c r="I1659" i="5"/>
  <c r="C1783" i="5"/>
  <c r="B1783" i="5"/>
  <c r="I1783" i="5"/>
  <c r="E1783" i="5"/>
  <c r="F1783" i="5"/>
  <c r="G1783" i="5" s="1"/>
  <c r="D1783" i="5"/>
  <c r="A1783" i="5"/>
  <c r="A1566" i="5"/>
  <c r="F1566" i="5"/>
  <c r="G1566" i="5" s="1"/>
  <c r="C1566" i="5"/>
  <c r="B1566" i="5"/>
  <c r="I1566" i="5"/>
  <c r="D1566" i="5"/>
  <c r="E1566" i="5"/>
  <c r="A1664" i="5"/>
  <c r="F1664" i="5"/>
  <c r="D1664" i="5"/>
  <c r="E1664" i="5"/>
  <c r="C1664" i="5"/>
  <c r="B1664" i="5"/>
  <c r="I1664" i="5"/>
  <c r="A1740" i="5"/>
  <c r="E1740" i="5"/>
  <c r="C1740" i="5"/>
  <c r="I1740" i="5"/>
  <c r="D1740" i="5"/>
  <c r="F1740" i="5"/>
  <c r="G1740" i="5" s="1"/>
  <c r="B1740" i="5"/>
  <c r="C1825" i="5"/>
  <c r="B1825" i="5"/>
  <c r="I1825" i="5"/>
  <c r="A1825" i="5"/>
  <c r="F1825" i="5"/>
  <c r="G1825" i="5" s="1"/>
  <c r="E1825" i="5"/>
  <c r="D1825" i="5"/>
  <c r="D1933" i="5"/>
  <c r="I1933" i="5"/>
  <c r="F1933" i="5"/>
  <c r="G1933" i="5" s="1"/>
  <c r="E1933" i="5"/>
  <c r="C1933" i="5"/>
  <c r="A1933" i="5"/>
  <c r="B1933" i="5"/>
  <c r="A1892" i="5"/>
  <c r="E1892" i="5"/>
  <c r="C1892" i="5"/>
  <c r="B1892" i="5"/>
  <c r="D1892" i="5"/>
  <c r="I1892" i="5"/>
  <c r="F1892" i="5"/>
  <c r="A1730" i="5"/>
  <c r="F1730" i="5"/>
  <c r="G1730" i="5" s="1"/>
  <c r="E1730" i="5"/>
  <c r="C1730" i="5"/>
  <c r="B1730" i="5"/>
  <c r="D1730" i="5"/>
  <c r="I1730" i="5"/>
  <c r="A1828" i="5"/>
  <c r="F1828" i="5"/>
  <c r="G1828" i="5" s="1"/>
  <c r="D1828" i="5"/>
  <c r="E1828" i="5"/>
  <c r="C1828" i="5"/>
  <c r="I1828" i="5"/>
  <c r="B1828" i="5"/>
  <c r="A1958" i="5"/>
  <c r="D1958" i="5"/>
  <c r="E1958" i="5"/>
  <c r="C1958" i="5"/>
  <c r="I1958" i="5"/>
  <c r="F1958" i="5"/>
  <c r="G1958" i="5" s="1"/>
  <c r="B1958" i="5"/>
  <c r="C2248" i="5"/>
  <c r="B2248" i="5"/>
  <c r="I2248" i="5"/>
  <c r="A2248" i="5"/>
  <c r="E2248" i="5"/>
  <c r="D2248" i="5"/>
  <c r="F2248" i="5"/>
  <c r="A1796" i="5"/>
  <c r="F1796" i="5"/>
  <c r="G1796" i="5" s="1"/>
  <c r="D1796" i="5"/>
  <c r="E1796" i="5"/>
  <c r="C1796" i="5"/>
  <c r="B1796" i="5"/>
  <c r="I1796" i="5"/>
  <c r="E1882" i="5"/>
  <c r="C1882" i="5"/>
  <c r="I1882" i="5"/>
  <c r="D1882" i="5"/>
  <c r="F1882" i="5"/>
  <c r="G1882" i="5" s="1"/>
  <c r="A1882" i="5"/>
  <c r="B1882" i="5"/>
  <c r="F1724" i="5"/>
  <c r="G1724" i="5" s="1"/>
  <c r="D1724" i="5"/>
  <c r="B1724" i="5"/>
  <c r="I1724" i="5"/>
  <c r="E1724" i="5"/>
  <c r="A1724" i="5"/>
  <c r="C1724" i="5"/>
  <c r="F1822" i="5"/>
  <c r="G1822" i="5" s="1"/>
  <c r="D1822" i="5"/>
  <c r="E1822" i="5"/>
  <c r="C1822" i="5"/>
  <c r="B1822" i="5"/>
  <c r="I1822" i="5"/>
  <c r="A1822" i="5"/>
  <c r="I2029" i="5"/>
  <c r="D2029" i="5"/>
  <c r="F2029" i="5"/>
  <c r="G2029" i="5" s="1"/>
  <c r="A2029" i="5"/>
  <c r="E2029" i="5"/>
  <c r="C2029" i="5"/>
  <c r="B2029" i="5"/>
  <c r="E2075" i="5"/>
  <c r="C2075" i="5"/>
  <c r="I2075" i="5"/>
  <c r="F2075" i="5"/>
  <c r="G2075" i="5" s="1"/>
  <c r="B2075" i="5"/>
  <c r="A2075" i="5"/>
  <c r="D2075" i="5"/>
  <c r="D2109" i="5"/>
  <c r="I2109" i="5"/>
  <c r="A2109" i="5"/>
  <c r="F2109" i="5"/>
  <c r="G2109" i="5" s="1"/>
  <c r="E2109" i="5"/>
  <c r="C2109" i="5"/>
  <c r="B2109" i="5"/>
  <c r="I2134" i="5"/>
  <c r="F2134" i="5"/>
  <c r="G2134" i="5" s="1"/>
  <c r="A2134" i="5"/>
  <c r="E2134" i="5"/>
  <c r="C2134" i="5"/>
  <c r="B2134" i="5"/>
  <c r="D2134" i="5"/>
  <c r="F1925" i="5"/>
  <c r="G1925" i="5" s="1"/>
  <c r="D1925" i="5"/>
  <c r="E1925" i="5"/>
  <c r="C1925" i="5"/>
  <c r="A1925" i="5"/>
  <c r="B1925" i="5"/>
  <c r="I1925" i="5"/>
  <c r="E2094" i="5"/>
  <c r="C2094" i="5"/>
  <c r="B2094" i="5"/>
  <c r="I2094" i="5"/>
  <c r="D2094" i="5"/>
  <c r="F2094" i="5"/>
  <c r="A2094" i="5"/>
  <c r="A1992" i="5"/>
  <c r="E1992" i="5"/>
  <c r="C1992" i="5"/>
  <c r="D1992" i="5"/>
  <c r="B1992" i="5"/>
  <c r="I1992" i="5"/>
  <c r="F1992" i="5"/>
  <c r="A1879" i="5"/>
  <c r="F1879" i="5"/>
  <c r="G1879" i="5" s="1"/>
  <c r="C1879" i="5"/>
  <c r="B1879" i="5"/>
  <c r="E1879" i="5"/>
  <c r="I1879" i="5"/>
  <c r="D1879" i="5"/>
  <c r="D1976" i="5"/>
  <c r="E1976" i="5"/>
  <c r="B1976" i="5"/>
  <c r="I1976" i="5"/>
  <c r="A1976" i="5"/>
  <c r="F1976" i="5"/>
  <c r="G1976" i="5" s="1"/>
  <c r="C1976" i="5"/>
  <c r="D2104" i="5"/>
  <c r="E2104" i="5"/>
  <c r="C2104" i="5"/>
  <c r="B2104" i="5"/>
  <c r="I2104" i="5"/>
  <c r="A2104" i="5"/>
  <c r="F2104" i="5"/>
  <c r="G2104" i="5" s="1"/>
  <c r="I2232" i="5"/>
  <c r="F2232" i="5"/>
  <c r="G2232" i="5" s="1"/>
  <c r="A2232" i="5"/>
  <c r="E2232" i="5"/>
  <c r="B2232" i="5"/>
  <c r="D2232" i="5"/>
  <c r="C2232" i="5"/>
  <c r="E2250" i="5"/>
  <c r="C2250" i="5"/>
  <c r="B2250" i="5"/>
  <c r="I2250" i="5"/>
  <c r="D2250" i="5"/>
  <c r="F2250" i="5"/>
  <c r="G2250" i="5" s="1"/>
  <c r="A2250" i="5"/>
  <c r="F2067" i="5"/>
  <c r="G2067" i="5" s="1"/>
  <c r="E2067" i="5"/>
  <c r="A2067" i="5"/>
  <c r="C2067" i="5"/>
  <c r="B2067" i="5"/>
  <c r="D2067" i="5"/>
  <c r="I2067" i="5"/>
  <c r="E2299" i="5"/>
  <c r="C2299" i="5"/>
  <c r="B2299" i="5"/>
  <c r="I2299" i="5"/>
  <c r="D2299" i="5"/>
  <c r="A2299" i="5"/>
  <c r="F2299" i="5"/>
  <c r="A2044" i="5"/>
  <c r="F2044" i="5"/>
  <c r="G2044" i="5" s="1"/>
  <c r="E2044" i="5"/>
  <c r="C2044" i="5"/>
  <c r="B2044" i="5"/>
  <c r="D2044" i="5"/>
  <c r="I2044" i="5"/>
  <c r="I2218" i="5"/>
  <c r="A2218" i="5"/>
  <c r="E2218" i="5"/>
  <c r="C2218" i="5"/>
  <c r="B2218" i="5"/>
  <c r="D2218" i="5"/>
  <c r="F2218" i="5"/>
  <c r="G2218" i="5" s="1"/>
  <c r="F1993" i="5"/>
  <c r="G1993" i="5" s="1"/>
  <c r="C1993" i="5"/>
  <c r="A1993" i="5"/>
  <c r="E1993" i="5"/>
  <c r="B1993" i="5"/>
  <c r="D1993" i="5"/>
  <c r="I1993" i="5"/>
  <c r="A2091" i="5"/>
  <c r="F2091" i="5"/>
  <c r="G2091" i="5" s="1"/>
  <c r="D2091" i="5"/>
  <c r="C2091" i="5"/>
  <c r="I2091" i="5"/>
  <c r="E2091" i="5"/>
  <c r="B2091" i="5"/>
  <c r="E2180" i="5"/>
  <c r="I2180" i="5"/>
  <c r="D2180" i="5"/>
  <c r="C2180" i="5"/>
  <c r="A2180" i="5"/>
  <c r="B2180" i="5"/>
  <c r="F2180" i="5"/>
  <c r="G2180" i="5" s="1"/>
  <c r="I2225" i="5"/>
  <c r="D2225" i="5"/>
  <c r="A2225" i="5"/>
  <c r="E2225" i="5"/>
  <c r="C2225" i="5"/>
  <c r="F2225" i="5"/>
  <c r="B2225" i="5"/>
  <c r="C2255" i="5"/>
  <c r="B2255" i="5"/>
  <c r="I2255" i="5"/>
  <c r="A2255" i="5"/>
  <c r="F2255" i="5"/>
  <c r="G2255" i="5" s="1"/>
  <c r="E2255" i="5"/>
  <c r="D2255" i="5"/>
  <c r="I2321" i="5"/>
  <c r="F2321" i="5"/>
  <c r="G2321" i="5" s="1"/>
  <c r="A2321" i="5"/>
  <c r="E2321" i="5"/>
  <c r="C2321" i="5"/>
  <c r="D2321" i="5"/>
  <c r="B2321" i="5"/>
  <c r="E2311" i="5"/>
  <c r="F2311" i="5"/>
  <c r="G2311" i="5" s="1"/>
  <c r="A2311" i="5"/>
  <c r="C2311" i="5"/>
  <c r="B2311" i="5"/>
  <c r="D2311" i="5"/>
  <c r="I2311" i="5"/>
  <c r="A2139" i="5"/>
  <c r="F2139" i="5"/>
  <c r="D2139" i="5"/>
  <c r="I2139" i="5"/>
  <c r="C2139" i="5"/>
  <c r="E2139" i="5"/>
  <c r="B2139" i="5"/>
  <c r="A2237" i="5"/>
  <c r="F2237" i="5"/>
  <c r="D2237" i="5"/>
  <c r="I2237" i="5"/>
  <c r="E2237" i="5"/>
  <c r="C2237" i="5"/>
  <c r="B2237" i="5"/>
  <c r="D2388" i="5"/>
  <c r="I2388" i="5"/>
  <c r="F2388" i="5"/>
  <c r="E2388" i="5"/>
  <c r="C2388" i="5"/>
  <c r="B2388" i="5"/>
  <c r="A2388" i="5"/>
  <c r="A2291" i="5"/>
  <c r="F2291" i="5"/>
  <c r="G2291" i="5" s="1"/>
  <c r="D2291" i="5"/>
  <c r="E2291" i="5"/>
  <c r="C2291" i="5"/>
  <c r="B2291" i="5"/>
  <c r="I2291" i="5"/>
  <c r="A2375" i="5"/>
  <c r="B2375" i="5"/>
  <c r="D2375" i="5"/>
  <c r="I2375" i="5"/>
  <c r="F2375" i="5"/>
  <c r="G2375" i="5" s="1"/>
  <c r="C2375" i="5"/>
  <c r="E2375" i="5"/>
  <c r="A2350" i="5"/>
  <c r="E2350" i="5"/>
  <c r="I2350" i="5"/>
  <c r="D2350" i="5"/>
  <c r="F2350" i="5"/>
  <c r="G2350" i="5" s="1"/>
  <c r="C2350" i="5"/>
  <c r="B2350" i="5"/>
  <c r="F2154" i="5"/>
  <c r="G2154" i="5" s="1"/>
  <c r="D2154" i="5"/>
  <c r="B2154" i="5"/>
  <c r="I2154" i="5"/>
  <c r="E2154" i="5"/>
  <c r="A2154" i="5"/>
  <c r="C2154" i="5"/>
  <c r="F2252" i="5"/>
  <c r="G2252" i="5" s="1"/>
  <c r="D2252" i="5"/>
  <c r="E2252" i="5"/>
  <c r="C2252" i="5"/>
  <c r="B2252" i="5"/>
  <c r="I2252" i="5"/>
  <c r="A2252" i="5"/>
  <c r="E2462" i="5"/>
  <c r="D2462" i="5"/>
  <c r="I2462" i="5"/>
  <c r="F2462" i="5"/>
  <c r="C2462" i="5"/>
  <c r="A2462" i="5"/>
  <c r="B2462" i="5"/>
  <c r="A2494" i="5"/>
  <c r="D2494" i="5"/>
  <c r="C2494" i="5"/>
  <c r="B2494" i="5"/>
  <c r="I2494" i="5"/>
  <c r="F2494" i="5"/>
  <c r="G2494" i="5" s="1"/>
  <c r="E2494" i="5"/>
  <c r="A2431" i="5"/>
  <c r="E2431" i="5"/>
  <c r="C2431" i="5"/>
  <c r="B2431" i="5"/>
  <c r="D2431" i="5"/>
  <c r="I2431" i="5"/>
  <c r="F2431" i="5"/>
  <c r="B2398" i="5"/>
  <c r="I2398" i="5"/>
  <c r="A2398" i="5"/>
  <c r="E2398" i="5"/>
  <c r="C2398" i="5"/>
  <c r="D2398" i="5"/>
  <c r="F2398" i="5"/>
  <c r="A2385" i="5"/>
  <c r="F2385" i="5"/>
  <c r="G2385" i="5" s="1"/>
  <c r="D2385" i="5"/>
  <c r="E2385" i="5"/>
  <c r="C2385" i="5"/>
  <c r="I2385" i="5"/>
  <c r="B2385" i="5"/>
  <c r="F2313" i="5"/>
  <c r="G2313" i="5" s="1"/>
  <c r="D2313" i="5"/>
  <c r="A2313" i="5"/>
  <c r="E2313" i="5"/>
  <c r="C2313" i="5"/>
  <c r="B2313" i="5"/>
  <c r="I2313" i="5"/>
  <c r="A2529" i="5"/>
  <c r="D2529" i="5"/>
  <c r="I2529" i="5"/>
  <c r="F2529" i="5"/>
  <c r="G2529" i="5" s="1"/>
  <c r="E2529" i="5"/>
  <c r="C2529" i="5"/>
  <c r="B2529" i="5"/>
  <c r="E2601" i="5"/>
  <c r="C2601" i="5"/>
  <c r="F2601" i="5"/>
  <c r="G2601" i="5" s="1"/>
  <c r="A2601" i="5"/>
  <c r="B2601" i="5"/>
  <c r="I2601" i="5"/>
  <c r="D2601" i="5"/>
  <c r="D2568" i="5"/>
  <c r="I2568" i="5"/>
  <c r="F2568" i="5"/>
  <c r="E2568" i="5"/>
  <c r="A2568" i="5"/>
  <c r="C2568" i="5"/>
  <c r="B2568" i="5"/>
  <c r="F2457" i="5"/>
  <c r="G2457" i="5" s="1"/>
  <c r="D2457" i="5"/>
  <c r="E2457" i="5"/>
  <c r="C2457" i="5"/>
  <c r="A2457" i="5"/>
  <c r="B2457" i="5"/>
  <c r="I2457" i="5"/>
  <c r="F2491" i="5"/>
  <c r="G2491" i="5" s="1"/>
  <c r="A2491" i="5"/>
  <c r="C2491" i="5"/>
  <c r="D2491" i="5"/>
  <c r="B2491" i="5"/>
  <c r="I2491" i="5"/>
  <c r="E2491" i="5"/>
  <c r="A2397" i="5"/>
  <c r="F2397" i="5"/>
  <c r="G2397" i="5" s="1"/>
  <c r="C2397" i="5"/>
  <c r="B2397" i="5"/>
  <c r="I2397" i="5"/>
  <c r="D2397" i="5"/>
  <c r="E2397" i="5"/>
  <c r="D2505" i="5"/>
  <c r="I2505" i="5"/>
  <c r="F2505" i="5"/>
  <c r="G2505" i="5" s="1"/>
  <c r="A2505" i="5"/>
  <c r="E2505" i="5"/>
  <c r="C2505" i="5"/>
  <c r="B2505" i="5"/>
  <c r="A2618" i="5"/>
  <c r="D2618" i="5"/>
  <c r="I2618" i="5"/>
  <c r="F2618" i="5"/>
  <c r="G2618" i="5" s="1"/>
  <c r="C2618" i="5"/>
  <c r="B2618" i="5"/>
  <c r="E2618" i="5"/>
  <c r="C2637" i="5"/>
  <c r="B2637" i="5"/>
  <c r="A2637" i="5"/>
  <c r="I2637" i="5"/>
  <c r="F2637" i="5"/>
  <c r="G2637" i="5" s="1"/>
  <c r="E2637" i="5"/>
  <c r="D2637" i="5"/>
  <c r="I2579" i="5"/>
  <c r="E2579" i="5"/>
  <c r="A2579" i="5"/>
  <c r="C2579" i="5"/>
  <c r="B2579" i="5"/>
  <c r="D2579" i="5"/>
  <c r="F2579" i="5"/>
  <c r="G2579" i="5" s="1"/>
  <c r="A2499" i="5"/>
  <c r="F2499" i="5"/>
  <c r="G2499" i="5" s="1"/>
  <c r="D2499" i="5"/>
  <c r="E2499" i="5"/>
  <c r="C2499" i="5"/>
  <c r="B2499" i="5"/>
  <c r="I2499" i="5"/>
  <c r="I2586" i="5"/>
  <c r="E2586" i="5"/>
  <c r="D2586" i="5"/>
  <c r="F2586" i="5"/>
  <c r="G2586" i="5" s="1"/>
  <c r="C2586" i="5"/>
  <c r="B2586" i="5"/>
  <c r="A2586" i="5"/>
  <c r="D2694" i="5"/>
  <c r="F2694" i="5"/>
  <c r="A2694" i="5"/>
  <c r="E2694" i="5"/>
  <c r="C2694" i="5"/>
  <c r="B2694" i="5"/>
  <c r="I2694" i="5"/>
  <c r="A2584" i="5"/>
  <c r="F2584" i="5"/>
  <c r="B2584" i="5"/>
  <c r="E2584" i="5"/>
  <c r="C2584" i="5"/>
  <c r="D2584" i="5"/>
  <c r="I2584" i="5"/>
  <c r="D2645" i="5"/>
  <c r="F2645" i="5"/>
  <c r="G2645" i="5" s="1"/>
  <c r="E2645" i="5"/>
  <c r="C2645" i="5"/>
  <c r="B2645" i="5"/>
  <c r="I2645" i="5"/>
  <c r="A2645" i="5"/>
  <c r="D2652" i="5"/>
  <c r="C2652" i="5"/>
  <c r="B2652" i="5"/>
  <c r="I2652" i="5"/>
  <c r="F2652" i="5"/>
  <c r="G2652" i="5" s="1"/>
  <c r="A2652" i="5"/>
  <c r="E2652" i="5"/>
  <c r="I2728" i="5"/>
  <c r="C2728" i="5"/>
  <c r="B2728" i="5"/>
  <c r="D2728" i="5"/>
  <c r="E2728" i="5"/>
  <c r="A2728" i="5"/>
  <c r="F2728" i="5"/>
  <c r="G2728" i="5" s="1"/>
  <c r="C2686" i="5"/>
  <c r="I2686" i="5"/>
  <c r="D2686" i="5"/>
  <c r="F2686" i="5"/>
  <c r="G2686" i="5" s="1"/>
  <c r="A2686" i="5"/>
  <c r="E2686" i="5"/>
  <c r="B2686" i="5"/>
  <c r="E2743" i="5"/>
  <c r="F2743" i="5"/>
  <c r="G2743" i="5" s="1"/>
  <c r="A2743" i="5"/>
  <c r="C2743" i="5"/>
  <c r="B2743" i="5"/>
  <c r="D2743" i="5"/>
  <c r="I2743" i="5"/>
  <c r="C2863" i="5"/>
  <c r="A2863" i="5"/>
  <c r="I2863" i="5"/>
  <c r="B2863" i="5"/>
  <c r="F2863" i="5"/>
  <c r="G2863" i="5" s="1"/>
  <c r="D2863" i="5"/>
  <c r="E2863" i="5"/>
  <c r="D2768" i="5"/>
  <c r="F2768" i="5"/>
  <c r="G2768" i="5" s="1"/>
  <c r="B2768" i="5"/>
  <c r="I2768" i="5"/>
  <c r="A2768" i="5"/>
  <c r="E2768" i="5"/>
  <c r="C2768" i="5"/>
  <c r="E2736" i="5"/>
  <c r="C2736" i="5"/>
  <c r="B2736" i="5"/>
  <c r="D2736" i="5"/>
  <c r="I2736" i="5"/>
  <c r="A2736" i="5"/>
  <c r="F2736" i="5"/>
  <c r="G2736" i="5" s="1"/>
  <c r="F2655" i="5"/>
  <c r="G2655" i="5" s="1"/>
  <c r="B2655" i="5"/>
  <c r="E2655" i="5"/>
  <c r="A2655" i="5"/>
  <c r="C2655" i="5"/>
  <c r="D2655" i="5"/>
  <c r="I2655" i="5"/>
  <c r="B2785" i="5"/>
  <c r="E2785" i="5"/>
  <c r="D2785" i="5"/>
  <c r="F2785" i="5"/>
  <c r="G2785" i="5" s="1"/>
  <c r="C2785" i="5"/>
  <c r="A2785" i="5"/>
  <c r="I2785" i="5"/>
  <c r="D2824" i="5"/>
  <c r="I2824" i="5"/>
  <c r="F2824" i="5"/>
  <c r="G2824" i="5" s="1"/>
  <c r="A2824" i="5"/>
  <c r="B2824" i="5"/>
  <c r="E2824" i="5"/>
  <c r="C2824" i="5"/>
  <c r="C2870" i="5"/>
  <c r="A2870" i="5"/>
  <c r="F2870" i="5"/>
  <c r="G2870" i="5" s="1"/>
  <c r="I2870" i="5"/>
  <c r="D2870" i="5"/>
  <c r="E2870" i="5"/>
  <c r="B2870" i="5"/>
  <c r="D2926" i="5"/>
  <c r="E2926" i="5"/>
  <c r="A2926" i="5"/>
  <c r="C2926" i="5"/>
  <c r="I2926" i="5"/>
  <c r="B2926" i="5"/>
  <c r="F2926" i="5"/>
  <c r="G2926" i="5" s="1"/>
  <c r="C2877" i="5"/>
  <c r="A2877" i="5"/>
  <c r="B2877" i="5"/>
  <c r="D2877" i="5"/>
  <c r="I2877" i="5"/>
  <c r="F2877" i="5"/>
  <c r="G2877" i="5" s="1"/>
  <c r="E2877" i="5"/>
  <c r="F2773" i="5"/>
  <c r="G2773" i="5" s="1"/>
  <c r="E2773" i="5"/>
  <c r="A2773" i="5"/>
  <c r="I2773" i="5"/>
  <c r="D2773" i="5"/>
  <c r="C2773" i="5"/>
  <c r="B2773" i="5"/>
  <c r="I2854" i="5"/>
  <c r="D2854" i="5"/>
  <c r="B2854" i="5"/>
  <c r="A2854" i="5"/>
  <c r="E2854" i="5"/>
  <c r="F2854" i="5"/>
  <c r="G2854" i="5" s="1"/>
  <c r="C2854" i="5"/>
  <c r="C2830" i="5"/>
  <c r="F2830" i="5"/>
  <c r="G2830" i="5" s="1"/>
  <c r="A2830" i="5"/>
  <c r="E2830" i="5"/>
  <c r="B2830" i="5"/>
  <c r="D2830" i="5"/>
  <c r="I2830" i="5"/>
  <c r="F2805" i="5"/>
  <c r="G2805" i="5" s="1"/>
  <c r="C2805" i="5"/>
  <c r="D2805" i="5"/>
  <c r="B2805" i="5"/>
  <c r="I2805" i="5"/>
  <c r="A2805" i="5"/>
  <c r="E2805" i="5"/>
  <c r="I2861" i="5"/>
  <c r="C2861" i="5"/>
  <c r="D2861" i="5"/>
  <c r="B2861" i="5"/>
  <c r="A2861" i="5"/>
  <c r="E2861" i="5"/>
  <c r="F2861" i="5"/>
  <c r="F2806" i="5"/>
  <c r="G2806" i="5" s="1"/>
  <c r="I2806" i="5"/>
  <c r="A2806" i="5"/>
  <c r="D2806" i="5"/>
  <c r="B2806" i="5"/>
  <c r="C2806" i="5"/>
  <c r="E2806" i="5"/>
  <c r="I2951" i="5"/>
  <c r="A2951" i="5"/>
  <c r="B2951" i="5"/>
  <c r="C2951" i="5"/>
  <c r="E2951" i="5"/>
  <c r="F2951" i="5"/>
  <c r="G2951" i="5" s="1"/>
  <c r="D2951" i="5"/>
  <c r="A2992" i="5"/>
  <c r="I2992" i="5"/>
  <c r="D2992" i="5"/>
  <c r="E2992" i="5"/>
  <c r="F2992" i="5"/>
  <c r="G2992" i="5" s="1"/>
  <c r="B2992" i="5"/>
  <c r="C2992" i="5"/>
  <c r="I2916" i="5"/>
  <c r="E2916" i="5"/>
  <c r="C2916" i="5"/>
  <c r="D2916" i="5"/>
  <c r="B2916" i="5"/>
  <c r="A2916" i="5"/>
  <c r="F2916" i="5"/>
  <c r="G2916" i="5" s="1"/>
  <c r="A2970" i="5"/>
  <c r="F2970" i="5"/>
  <c r="G2970" i="5" s="1"/>
  <c r="E2970" i="5"/>
  <c r="I2970" i="5"/>
  <c r="D2970" i="5"/>
  <c r="C2970" i="5"/>
  <c r="B2970" i="5"/>
  <c r="F2929" i="5"/>
  <c r="B2929" i="5"/>
  <c r="I2929" i="5"/>
  <c r="D2929" i="5"/>
  <c r="E2929" i="5"/>
  <c r="C2929" i="5"/>
  <c r="A2929" i="5"/>
  <c r="E32" i="5"/>
  <c r="E42" i="7" s="1"/>
  <c r="C32" i="5"/>
  <c r="C42" i="7" s="1"/>
  <c r="V42" i="7" s="1"/>
  <c r="B32" i="5"/>
  <c r="B42" i="7" s="1"/>
  <c r="I32" i="5"/>
  <c r="J42" i="7" s="1"/>
  <c r="A42" i="7"/>
  <c r="F32" i="5"/>
  <c r="F42" i="7" s="1"/>
  <c r="D32" i="5"/>
  <c r="J32" i="5"/>
  <c r="H32" i="5"/>
  <c r="I35" i="5"/>
  <c r="J45" i="7" s="1"/>
  <c r="A45" i="7"/>
  <c r="D35" i="5"/>
  <c r="F35" i="5"/>
  <c r="F45" i="7" s="1"/>
  <c r="E35" i="5"/>
  <c r="E45" i="7" s="1"/>
  <c r="B35" i="5"/>
  <c r="B45" i="7" s="1"/>
  <c r="C35" i="5"/>
  <c r="C45" i="7" s="1"/>
  <c r="V45" i="7" s="1"/>
  <c r="J35" i="5"/>
  <c r="H35" i="5"/>
  <c r="E54" i="5"/>
  <c r="E64" i="7" s="1"/>
  <c r="C54" i="5"/>
  <c r="C64" i="7" s="1"/>
  <c r="V64" i="7" s="1"/>
  <c r="B54" i="5"/>
  <c r="B64" i="7" s="1"/>
  <c r="I54" i="5"/>
  <c r="J64" i="7" s="1"/>
  <c r="A64" i="7"/>
  <c r="F54" i="5"/>
  <c r="F64" i="7" s="1"/>
  <c r="D54" i="5"/>
  <c r="H54" i="5"/>
  <c r="J54" i="5"/>
  <c r="C52" i="5"/>
  <c r="C62" i="7" s="1"/>
  <c r="V62" i="7" s="1"/>
  <c r="B52" i="5"/>
  <c r="B62" i="7" s="1"/>
  <c r="I52" i="5"/>
  <c r="J62" i="7" s="1"/>
  <c r="A62" i="7"/>
  <c r="D52" i="5"/>
  <c r="F52" i="5"/>
  <c r="F62" i="7" s="1"/>
  <c r="E52" i="5"/>
  <c r="E62" i="7" s="1"/>
  <c r="J52" i="5"/>
  <c r="H52" i="5"/>
  <c r="I50" i="5"/>
  <c r="J60" i="7" s="1"/>
  <c r="A60" i="7"/>
  <c r="D50" i="5"/>
  <c r="E50" i="5"/>
  <c r="E60" i="7" s="1"/>
  <c r="B50" i="5"/>
  <c r="B60" i="7" s="1"/>
  <c r="C50" i="5"/>
  <c r="C60" i="7" s="1"/>
  <c r="V60" i="7" s="1"/>
  <c r="F50" i="5"/>
  <c r="F60" i="7" s="1"/>
  <c r="J50" i="5"/>
  <c r="H50" i="5"/>
  <c r="F55" i="5"/>
  <c r="F65" i="7" s="1"/>
  <c r="E55" i="5"/>
  <c r="E65" i="7" s="1"/>
  <c r="C55" i="5"/>
  <c r="C65" i="7" s="1"/>
  <c r="V65" i="7" s="1"/>
  <c r="B55" i="5"/>
  <c r="B65" i="7" s="1"/>
  <c r="D55" i="5"/>
  <c r="A65" i="7"/>
  <c r="I55" i="5"/>
  <c r="J65" i="7" s="1"/>
  <c r="J55" i="5"/>
  <c r="H55" i="5"/>
  <c r="E82" i="5"/>
  <c r="E92" i="7" s="1"/>
  <c r="D82" i="5"/>
  <c r="F82" i="5"/>
  <c r="F92" i="7" s="1"/>
  <c r="C82" i="5"/>
  <c r="C92" i="7" s="1"/>
  <c r="V92" i="7" s="1"/>
  <c r="B82" i="5"/>
  <c r="B92" i="7" s="1"/>
  <c r="A92" i="7"/>
  <c r="I82" i="5"/>
  <c r="J92" i="7" s="1"/>
  <c r="H82" i="5"/>
  <c r="J82" i="5"/>
  <c r="B168" i="5"/>
  <c r="B178" i="7" s="1"/>
  <c r="I168" i="5"/>
  <c r="J178" i="7" s="1"/>
  <c r="A178" i="7"/>
  <c r="D168" i="5"/>
  <c r="F168" i="5"/>
  <c r="F178" i="7" s="1"/>
  <c r="E168" i="5"/>
  <c r="E178" i="7" s="1"/>
  <c r="C168" i="5"/>
  <c r="C178" i="7" s="1"/>
  <c r="V178" i="7" s="1"/>
  <c r="J168" i="5"/>
  <c r="H168" i="5"/>
  <c r="B133" i="5"/>
  <c r="B143" i="7" s="1"/>
  <c r="I133" i="5"/>
  <c r="J143" i="7" s="1"/>
  <c r="A143" i="7"/>
  <c r="F133" i="5"/>
  <c r="F143" i="7" s="1"/>
  <c r="D133" i="5"/>
  <c r="E133" i="5"/>
  <c r="E143" i="7" s="1"/>
  <c r="C133" i="5"/>
  <c r="C143" i="7" s="1"/>
  <c r="V143" i="7" s="1"/>
  <c r="J133" i="5"/>
  <c r="H133" i="5"/>
  <c r="E98" i="5"/>
  <c r="E108" i="7" s="1"/>
  <c r="B98" i="5"/>
  <c r="B108" i="7" s="1"/>
  <c r="I98" i="5"/>
  <c r="J108" i="7" s="1"/>
  <c r="A108" i="7"/>
  <c r="F98" i="5"/>
  <c r="F108" i="7" s="1"/>
  <c r="D98" i="5"/>
  <c r="C98" i="5"/>
  <c r="C108" i="7" s="1"/>
  <c r="V108" i="7" s="1"/>
  <c r="J98" i="5"/>
  <c r="H98" i="5"/>
  <c r="E179" i="5"/>
  <c r="E189" i="7" s="1"/>
  <c r="B179" i="5"/>
  <c r="B189" i="7" s="1"/>
  <c r="I179" i="5"/>
  <c r="J189" i="7" s="1"/>
  <c r="A189" i="7"/>
  <c r="D179" i="5"/>
  <c r="F179" i="5"/>
  <c r="F189" i="7" s="1"/>
  <c r="C179" i="5"/>
  <c r="C189" i="7" s="1"/>
  <c r="V189" i="7" s="1"/>
  <c r="H179" i="5"/>
  <c r="J179" i="5"/>
  <c r="D166" i="5"/>
  <c r="F166" i="5"/>
  <c r="F176" i="7" s="1"/>
  <c r="B166" i="5"/>
  <c r="B176" i="7" s="1"/>
  <c r="I166" i="5"/>
  <c r="J176" i="7" s="1"/>
  <c r="A176" i="7"/>
  <c r="E166" i="5"/>
  <c r="E176" i="7" s="1"/>
  <c r="C166" i="5"/>
  <c r="C176" i="7" s="1"/>
  <c r="V176" i="7" s="1"/>
  <c r="H166" i="5"/>
  <c r="J166" i="5"/>
  <c r="C234" i="5"/>
  <c r="C244" i="7" s="1"/>
  <c r="V244" i="7" s="1"/>
  <c r="B234" i="5"/>
  <c r="B244" i="7" s="1"/>
  <c r="I234" i="5"/>
  <c r="J244" i="7" s="1"/>
  <c r="A244" i="7"/>
  <c r="D234" i="5"/>
  <c r="F234" i="5"/>
  <c r="G234" i="5" s="1"/>
  <c r="E234" i="5"/>
  <c r="E244" i="7" s="1"/>
  <c r="J234" i="5"/>
  <c r="H234" i="5"/>
  <c r="C191" i="5"/>
  <c r="C201" i="7" s="1"/>
  <c r="V201" i="7" s="1"/>
  <c r="B191" i="5"/>
  <c r="B201" i="7" s="1"/>
  <c r="D191" i="5"/>
  <c r="E191" i="5"/>
  <c r="E201" i="7" s="1"/>
  <c r="A201" i="7"/>
  <c r="F191" i="5"/>
  <c r="F201" i="7" s="1"/>
  <c r="I191" i="5"/>
  <c r="J201" i="7" s="1"/>
  <c r="J191" i="5"/>
  <c r="H191" i="5"/>
  <c r="E226" i="5"/>
  <c r="E236" i="7" s="1"/>
  <c r="C226" i="5"/>
  <c r="C236" i="7" s="1"/>
  <c r="V236" i="7" s="1"/>
  <c r="B226" i="5"/>
  <c r="B236" i="7" s="1"/>
  <c r="I226" i="5"/>
  <c r="J236" i="7" s="1"/>
  <c r="A236" i="7"/>
  <c r="D226" i="5"/>
  <c r="F226" i="5"/>
  <c r="J226" i="5"/>
  <c r="H226" i="5"/>
  <c r="C211" i="5"/>
  <c r="C221" i="7" s="1"/>
  <c r="V221" i="7" s="1"/>
  <c r="B211" i="5"/>
  <c r="B221" i="7" s="1"/>
  <c r="A221" i="7"/>
  <c r="I211" i="5"/>
  <c r="J221" i="7" s="1"/>
  <c r="D211" i="5"/>
  <c r="F211" i="5"/>
  <c r="G211" i="5" s="1"/>
  <c r="E211" i="5"/>
  <c r="E221" i="7" s="1"/>
  <c r="J211" i="5"/>
  <c r="H211" i="5"/>
  <c r="F285" i="5"/>
  <c r="G285" i="5" s="1"/>
  <c r="C285" i="5"/>
  <c r="C295" i="7" s="1"/>
  <c r="V295" i="7" s="1"/>
  <c r="B285" i="5"/>
  <c r="B295" i="7" s="1"/>
  <c r="D285" i="5"/>
  <c r="I285" i="5"/>
  <c r="J295" i="7" s="1"/>
  <c r="E285" i="5"/>
  <c r="E295" i="7" s="1"/>
  <c r="A295" i="7"/>
  <c r="H285" i="5"/>
  <c r="J285" i="5"/>
  <c r="F283" i="5"/>
  <c r="G283" i="5" s="1"/>
  <c r="E283" i="5"/>
  <c r="E293" i="7" s="1"/>
  <c r="B283" i="5"/>
  <c r="B293" i="7" s="1"/>
  <c r="A293" i="7"/>
  <c r="I283" i="5"/>
  <c r="J293" i="7" s="1"/>
  <c r="C283" i="5"/>
  <c r="C293" i="7" s="1"/>
  <c r="V293" i="7" s="1"/>
  <c r="D283" i="5"/>
  <c r="H283" i="5"/>
  <c r="J283" i="5"/>
  <c r="I240" i="5"/>
  <c r="J250" i="7" s="1"/>
  <c r="A250" i="7"/>
  <c r="C240" i="5"/>
  <c r="C250" i="7" s="1"/>
  <c r="V250" i="7" s="1"/>
  <c r="B240" i="5"/>
  <c r="B250" i="7" s="1"/>
  <c r="F240" i="5"/>
  <c r="G240" i="5" s="1"/>
  <c r="D240" i="5"/>
  <c r="E240" i="5"/>
  <c r="E250" i="7" s="1"/>
  <c r="J240" i="5"/>
  <c r="H240" i="5"/>
  <c r="D289" i="5"/>
  <c r="E289" i="5"/>
  <c r="E299" i="7" s="1"/>
  <c r="C289" i="5"/>
  <c r="C299" i="7" s="1"/>
  <c r="V299" i="7" s="1"/>
  <c r="I289" i="5"/>
  <c r="J299" i="7" s="1"/>
  <c r="F289" i="5"/>
  <c r="G289" i="5" s="1"/>
  <c r="B289" i="5"/>
  <c r="B299" i="7" s="1"/>
  <c r="A299" i="7"/>
  <c r="H289" i="5"/>
  <c r="J289" i="5"/>
  <c r="F309" i="5"/>
  <c r="G309" i="5" s="1"/>
  <c r="A319" i="7"/>
  <c r="I309" i="5"/>
  <c r="J319" i="7" s="1"/>
  <c r="D309" i="5"/>
  <c r="E309" i="5"/>
  <c r="E319" i="7" s="1"/>
  <c r="C309" i="5"/>
  <c r="C319" i="7" s="1"/>
  <c r="V319" i="7" s="1"/>
  <c r="B309" i="5"/>
  <c r="B319" i="7" s="1"/>
  <c r="H309" i="5"/>
  <c r="J309" i="5"/>
  <c r="E261" i="5"/>
  <c r="E271" i="7" s="1"/>
  <c r="I261" i="5"/>
  <c r="J271" i="7" s="1"/>
  <c r="D261" i="5"/>
  <c r="F261" i="5"/>
  <c r="G261" i="5" s="1"/>
  <c r="C261" i="5"/>
  <c r="C271" i="7" s="1"/>
  <c r="V271" i="7" s="1"/>
  <c r="B261" i="5"/>
  <c r="B271" i="7" s="1"/>
  <c r="A271" i="7"/>
  <c r="J261" i="5"/>
  <c r="H261" i="5"/>
  <c r="D389" i="5"/>
  <c r="F389" i="5"/>
  <c r="G389" i="5" s="1"/>
  <c r="E389" i="5"/>
  <c r="E399" i="7" s="1"/>
  <c r="C389" i="5"/>
  <c r="C399" i="7" s="1"/>
  <c r="V399" i="7" s="1"/>
  <c r="I389" i="5"/>
  <c r="J399" i="7" s="1"/>
  <c r="A399" i="7"/>
  <c r="B389" i="5"/>
  <c r="B399" i="7" s="1"/>
  <c r="J389" i="5"/>
  <c r="H389" i="5"/>
  <c r="B305" i="5"/>
  <c r="B315" i="7" s="1"/>
  <c r="A315" i="7"/>
  <c r="I305" i="5"/>
  <c r="J315" i="7" s="1"/>
  <c r="D305" i="5"/>
  <c r="C305" i="5"/>
  <c r="C315" i="7" s="1"/>
  <c r="V315" i="7" s="1"/>
  <c r="F305" i="5"/>
  <c r="G305" i="5" s="1"/>
  <c r="E305" i="5"/>
  <c r="E315" i="7" s="1"/>
  <c r="H305" i="5"/>
  <c r="J305" i="5"/>
  <c r="F301" i="5"/>
  <c r="E301" i="5"/>
  <c r="E311" i="7" s="1"/>
  <c r="C301" i="5"/>
  <c r="C311" i="7" s="1"/>
  <c r="V311" i="7" s="1"/>
  <c r="B301" i="5"/>
  <c r="B311" i="7" s="1"/>
  <c r="D301" i="5"/>
  <c r="I301" i="5"/>
  <c r="J311" i="7" s="1"/>
  <c r="A311" i="7"/>
  <c r="H301" i="5"/>
  <c r="J301" i="5"/>
  <c r="E385" i="5"/>
  <c r="E395" i="7" s="1"/>
  <c r="C385" i="5"/>
  <c r="C395" i="7" s="1"/>
  <c r="V395" i="7" s="1"/>
  <c r="B385" i="5"/>
  <c r="B395" i="7" s="1"/>
  <c r="I385" i="5"/>
  <c r="J395" i="7" s="1"/>
  <c r="A395" i="7"/>
  <c r="D385" i="5"/>
  <c r="F385" i="5"/>
  <c r="J385" i="5"/>
  <c r="H385" i="5"/>
  <c r="F343" i="5"/>
  <c r="G343" i="5" s="1"/>
  <c r="E343" i="5"/>
  <c r="E353" i="7" s="1"/>
  <c r="C343" i="5"/>
  <c r="C353" i="7" s="1"/>
  <c r="V353" i="7" s="1"/>
  <c r="I343" i="5"/>
  <c r="J353" i="7" s="1"/>
  <c r="D343" i="5"/>
  <c r="A353" i="7"/>
  <c r="B343" i="5"/>
  <c r="B353" i="7" s="1"/>
  <c r="H343" i="5"/>
  <c r="J343" i="5"/>
  <c r="I373" i="5"/>
  <c r="J383" i="7" s="1"/>
  <c r="A383" i="7"/>
  <c r="F373" i="5"/>
  <c r="G373" i="5" s="1"/>
  <c r="D373" i="5"/>
  <c r="C373" i="5"/>
  <c r="C383" i="7" s="1"/>
  <c r="V383" i="7" s="1"/>
  <c r="E373" i="5"/>
  <c r="E383" i="7" s="1"/>
  <c r="B373" i="5"/>
  <c r="B383" i="7" s="1"/>
  <c r="J373" i="5"/>
  <c r="H373" i="5"/>
  <c r="D378" i="5"/>
  <c r="F378" i="5"/>
  <c r="E378" i="5"/>
  <c r="E388" i="7" s="1"/>
  <c r="C378" i="5"/>
  <c r="C388" i="7" s="1"/>
  <c r="V388" i="7" s="1"/>
  <c r="I378" i="5"/>
  <c r="J388" i="7" s="1"/>
  <c r="B378" i="5"/>
  <c r="B388" i="7" s="1"/>
  <c r="A388" i="7"/>
  <c r="H378" i="5"/>
  <c r="J378" i="5"/>
  <c r="I410" i="5"/>
  <c r="J420" i="7" s="1"/>
  <c r="A420" i="7"/>
  <c r="E410" i="5"/>
  <c r="E420" i="7" s="1"/>
  <c r="C410" i="5"/>
  <c r="C420" i="7" s="1"/>
  <c r="V420" i="7" s="1"/>
  <c r="B410" i="5"/>
  <c r="B420" i="7" s="1"/>
  <c r="D410" i="5"/>
  <c r="F410" i="5"/>
  <c r="G410" i="5" s="1"/>
  <c r="H410" i="5"/>
  <c r="J410" i="5"/>
  <c r="D452" i="5"/>
  <c r="F452" i="5"/>
  <c r="G452" i="5" s="1"/>
  <c r="C452" i="5"/>
  <c r="C462" i="7" s="1"/>
  <c r="V462" i="7" s="1"/>
  <c r="E452" i="5"/>
  <c r="E462" i="7" s="1"/>
  <c r="B452" i="5"/>
  <c r="B462" i="7" s="1"/>
  <c r="A462" i="7"/>
  <c r="I452" i="5"/>
  <c r="J462" i="7" s="1"/>
  <c r="H452" i="5"/>
  <c r="J452" i="5"/>
  <c r="F469" i="5"/>
  <c r="G469" i="5" s="1"/>
  <c r="D469" i="5"/>
  <c r="C469" i="5"/>
  <c r="C479" i="7" s="1"/>
  <c r="V479" i="7" s="1"/>
  <c r="I469" i="5"/>
  <c r="J479" i="7" s="1"/>
  <c r="A479" i="7"/>
  <c r="E469" i="5"/>
  <c r="E479" i="7" s="1"/>
  <c r="B469" i="5"/>
  <c r="B479" i="7" s="1"/>
  <c r="J469" i="5"/>
  <c r="H469" i="5"/>
  <c r="I447" i="5"/>
  <c r="J457" i="7" s="1"/>
  <c r="A457" i="7"/>
  <c r="D447" i="5"/>
  <c r="E447" i="5"/>
  <c r="E457" i="7" s="1"/>
  <c r="B447" i="5"/>
  <c r="B457" i="7" s="1"/>
  <c r="F447" i="5"/>
  <c r="G447" i="5" s="1"/>
  <c r="C447" i="5"/>
  <c r="C457" i="7" s="1"/>
  <c r="V457" i="7" s="1"/>
  <c r="J447" i="5"/>
  <c r="H447" i="5"/>
  <c r="C440" i="5"/>
  <c r="C450" i="7" s="1"/>
  <c r="V450" i="7" s="1"/>
  <c r="F440" i="5"/>
  <c r="G440" i="5" s="1"/>
  <c r="E440" i="5"/>
  <c r="E450" i="7" s="1"/>
  <c r="D440" i="5"/>
  <c r="B440" i="5"/>
  <c r="B450" i="7" s="1"/>
  <c r="A450" i="7"/>
  <c r="I440" i="5"/>
  <c r="J450" i="7" s="1"/>
  <c r="H440" i="5"/>
  <c r="J440" i="5"/>
  <c r="I492" i="5"/>
  <c r="J502" i="7" s="1"/>
  <c r="A502" i="7"/>
  <c r="D492" i="5"/>
  <c r="C492" i="5"/>
  <c r="C502" i="7" s="1"/>
  <c r="V502" i="7" s="1"/>
  <c r="F492" i="5"/>
  <c r="E492" i="5"/>
  <c r="E502" i="7" s="1"/>
  <c r="B492" i="5"/>
  <c r="B502" i="7" s="1"/>
  <c r="H492" i="5"/>
  <c r="J492" i="5"/>
  <c r="E488" i="5"/>
  <c r="E498" i="7" s="1"/>
  <c r="B488" i="5"/>
  <c r="B498" i="7" s="1"/>
  <c r="D488" i="5"/>
  <c r="I488" i="5"/>
  <c r="J498" i="7" s="1"/>
  <c r="C488" i="5"/>
  <c r="C498" i="7" s="1"/>
  <c r="V498" i="7" s="1"/>
  <c r="F488" i="5"/>
  <c r="G488" i="5" s="1"/>
  <c r="A498" i="7"/>
  <c r="H488" i="5"/>
  <c r="J488" i="5"/>
  <c r="B512" i="5"/>
  <c r="B522" i="7" s="1"/>
  <c r="C512" i="5"/>
  <c r="C522" i="7" s="1"/>
  <c r="I512" i="5"/>
  <c r="J522" i="7" s="1"/>
  <c r="A512" i="5"/>
  <c r="D512" i="5"/>
  <c r="F512" i="5"/>
  <c r="G512" i="5" s="1"/>
  <c r="E512" i="5"/>
  <c r="E522" i="7" s="1"/>
  <c r="C537" i="5"/>
  <c r="C547" i="7" s="1"/>
  <c r="I537" i="5"/>
  <c r="J547" i="7" s="1"/>
  <c r="D537" i="5"/>
  <c r="E537" i="5"/>
  <c r="E547" i="7" s="1"/>
  <c r="A537" i="5"/>
  <c r="F537" i="5"/>
  <c r="G537" i="5" s="1"/>
  <c r="B537" i="5"/>
  <c r="B547" i="7" s="1"/>
  <c r="B551" i="5"/>
  <c r="B561" i="7" s="1"/>
  <c r="I551" i="5"/>
  <c r="J561" i="7" s="1"/>
  <c r="D551" i="5"/>
  <c r="C551" i="5"/>
  <c r="C561" i="7" s="1"/>
  <c r="E551" i="5"/>
  <c r="E561" i="7" s="1"/>
  <c r="A551" i="5"/>
  <c r="F551" i="5"/>
  <c r="G551" i="5" s="1"/>
  <c r="A572" i="5"/>
  <c r="I572" i="5"/>
  <c r="J582" i="7" s="1"/>
  <c r="F572" i="5"/>
  <c r="G572" i="5" s="1"/>
  <c r="E572" i="5"/>
  <c r="E582" i="7" s="1"/>
  <c r="C572" i="5"/>
  <c r="C582" i="7" s="1"/>
  <c r="B572" i="5"/>
  <c r="B582" i="7" s="1"/>
  <c r="D572" i="5"/>
  <c r="I562" i="5"/>
  <c r="J572" i="7" s="1"/>
  <c r="D562" i="5"/>
  <c r="B562" i="5"/>
  <c r="B572" i="7" s="1"/>
  <c r="A562" i="5"/>
  <c r="E562" i="5"/>
  <c r="E572" i="7" s="1"/>
  <c r="F562" i="5"/>
  <c r="G562" i="5" s="1"/>
  <c r="C562" i="5"/>
  <c r="C572" i="7" s="1"/>
  <c r="I567" i="5"/>
  <c r="J577" i="7" s="1"/>
  <c r="D567" i="5"/>
  <c r="B567" i="5"/>
  <c r="B577" i="7" s="1"/>
  <c r="A567" i="5"/>
  <c r="F567" i="5"/>
  <c r="G567" i="5" s="1"/>
  <c r="E567" i="5"/>
  <c r="E577" i="7" s="1"/>
  <c r="C567" i="5"/>
  <c r="C577" i="7" s="1"/>
  <c r="I602" i="5"/>
  <c r="J612" i="7" s="1"/>
  <c r="C602" i="5"/>
  <c r="C612" i="7" s="1"/>
  <c r="D602" i="5"/>
  <c r="F602" i="5"/>
  <c r="G602" i="5" s="1"/>
  <c r="E602" i="5"/>
  <c r="E612" i="7" s="1"/>
  <c r="B602" i="5"/>
  <c r="B612" i="7" s="1"/>
  <c r="A602" i="5"/>
  <c r="E1025" i="5"/>
  <c r="C1025" i="5"/>
  <c r="F1025" i="5"/>
  <c r="G1025" i="5" s="1"/>
  <c r="A1025" i="5"/>
  <c r="B1025" i="5"/>
  <c r="I1025" i="5"/>
  <c r="D1025" i="5"/>
  <c r="A636" i="5"/>
  <c r="F636" i="5"/>
  <c r="G636" i="5" s="1"/>
  <c r="C636" i="5"/>
  <c r="B636" i="5"/>
  <c r="D636" i="5"/>
  <c r="E636" i="5"/>
  <c r="I636" i="5"/>
  <c r="A965" i="5"/>
  <c r="D965" i="5"/>
  <c r="I965" i="5"/>
  <c r="F965" i="5"/>
  <c r="G965" i="5" s="1"/>
  <c r="E965" i="5"/>
  <c r="C965" i="5"/>
  <c r="B965" i="5"/>
  <c r="E1123" i="5"/>
  <c r="C1123" i="5"/>
  <c r="I1123" i="5"/>
  <c r="D1123" i="5"/>
  <c r="F1123" i="5"/>
  <c r="G1123" i="5" s="1"/>
  <c r="A1123" i="5"/>
  <c r="B1123" i="5"/>
  <c r="D1317" i="5"/>
  <c r="C1317" i="5"/>
  <c r="B1317" i="5"/>
  <c r="E1317" i="5"/>
  <c r="A1317" i="5"/>
  <c r="I1317" i="5"/>
  <c r="F1317" i="5"/>
  <c r="G1317" i="5" s="1"/>
  <c r="D1360" i="5"/>
  <c r="I1360" i="5"/>
  <c r="F1360" i="5"/>
  <c r="A1360" i="5"/>
  <c r="B1360" i="5"/>
  <c r="C1360" i="5"/>
  <c r="E1360" i="5"/>
  <c r="E1603" i="5"/>
  <c r="D1603" i="5"/>
  <c r="I1603" i="5"/>
  <c r="F1603" i="5"/>
  <c r="G1603" i="5" s="1"/>
  <c r="A1603" i="5"/>
  <c r="B1603" i="5"/>
  <c r="C1603" i="5"/>
  <c r="D1905" i="5"/>
  <c r="I1905" i="5"/>
  <c r="F1905" i="5"/>
  <c r="G1905" i="5" s="1"/>
  <c r="E1905" i="5"/>
  <c r="C1905" i="5"/>
  <c r="A1905" i="5"/>
  <c r="B1905" i="5"/>
  <c r="E1896" i="5"/>
  <c r="C1896" i="5"/>
  <c r="A1896" i="5"/>
  <c r="B1896" i="5"/>
  <c r="I1896" i="5"/>
  <c r="D1896" i="5"/>
  <c r="F1896" i="5"/>
  <c r="G1896" i="5" s="1"/>
  <c r="A2118" i="5"/>
  <c r="F2118" i="5"/>
  <c r="G2118" i="5" s="1"/>
  <c r="E2118" i="5"/>
  <c r="B2118" i="5"/>
  <c r="I2118" i="5"/>
  <c r="C2118" i="5"/>
  <c r="D2118" i="5"/>
  <c r="A2051" i="5"/>
  <c r="F2051" i="5"/>
  <c r="G2051" i="5" s="1"/>
  <c r="E2051" i="5"/>
  <c r="C2051" i="5"/>
  <c r="B2051" i="5"/>
  <c r="D2051" i="5"/>
  <c r="I2051" i="5"/>
  <c r="A2244" i="5"/>
  <c r="F2244" i="5"/>
  <c r="G2244" i="5" s="1"/>
  <c r="D2244" i="5"/>
  <c r="E2244" i="5"/>
  <c r="I2244" i="5"/>
  <c r="B2244" i="5"/>
  <c r="C2244" i="5"/>
  <c r="B2426" i="5"/>
  <c r="I2426" i="5"/>
  <c r="D2426" i="5"/>
  <c r="F2426" i="5"/>
  <c r="G2426" i="5" s="1"/>
  <c r="C2426" i="5"/>
  <c r="A2426" i="5"/>
  <c r="E2426" i="5"/>
  <c r="E2587" i="5"/>
  <c r="C2587" i="5"/>
  <c r="I2587" i="5"/>
  <c r="D2587" i="5"/>
  <c r="A2587" i="5"/>
  <c r="B2587" i="5"/>
  <c r="F2587" i="5"/>
  <c r="G2587" i="5" s="1"/>
  <c r="C2748" i="5"/>
  <c r="F2748" i="5"/>
  <c r="G2748" i="5" s="1"/>
  <c r="E2748" i="5"/>
  <c r="A2748" i="5"/>
  <c r="B2748" i="5"/>
  <c r="D2748" i="5"/>
  <c r="I2748" i="5"/>
  <c r="F2780" i="5"/>
  <c r="E2780" i="5"/>
  <c r="A2780" i="5"/>
  <c r="C2780" i="5"/>
  <c r="I2780" i="5"/>
  <c r="D2780" i="5"/>
  <c r="B2780" i="5"/>
  <c r="C16" i="5"/>
  <c r="C26" i="7" s="1"/>
  <c r="V26" i="7" s="1"/>
  <c r="B16" i="5"/>
  <c r="B26" i="7" s="1"/>
  <c r="I16" i="5"/>
  <c r="J26" i="7" s="1"/>
  <c r="A26" i="7"/>
  <c r="D16" i="5"/>
  <c r="F16" i="5"/>
  <c r="F26" i="7" s="1"/>
  <c r="E16" i="5"/>
  <c r="E26" i="7" s="1"/>
  <c r="H16" i="5"/>
  <c r="J16" i="5"/>
  <c r="D173" i="5"/>
  <c r="F173" i="5"/>
  <c r="F183" i="7" s="1"/>
  <c r="E173" i="5"/>
  <c r="E183" i="7" s="1"/>
  <c r="C173" i="5"/>
  <c r="C183" i="7" s="1"/>
  <c r="V183" i="7" s="1"/>
  <c r="B173" i="5"/>
  <c r="B183" i="7" s="1"/>
  <c r="I173" i="5"/>
  <c r="J183" i="7" s="1"/>
  <c r="A183" i="7"/>
  <c r="H173" i="5"/>
  <c r="J173" i="5"/>
  <c r="C292" i="5"/>
  <c r="C302" i="7" s="1"/>
  <c r="V302" i="7" s="1"/>
  <c r="E292" i="5"/>
  <c r="E302" i="7" s="1"/>
  <c r="A302" i="7"/>
  <c r="I292" i="5"/>
  <c r="J302" i="7" s="1"/>
  <c r="D292" i="5"/>
  <c r="F292" i="5"/>
  <c r="B292" i="5"/>
  <c r="B302" i="7" s="1"/>
  <c r="J292" i="5"/>
  <c r="H292" i="5"/>
  <c r="D392" i="5"/>
  <c r="F392" i="5"/>
  <c r="E392" i="5"/>
  <c r="E402" i="7" s="1"/>
  <c r="C392" i="5"/>
  <c r="C402" i="7" s="1"/>
  <c r="V402" i="7" s="1"/>
  <c r="I392" i="5"/>
  <c r="J402" i="7" s="1"/>
  <c r="A402" i="7"/>
  <c r="B392" i="5"/>
  <c r="B402" i="7" s="1"/>
  <c r="H392" i="5"/>
  <c r="J392" i="5"/>
  <c r="I577" i="5"/>
  <c r="J587" i="7" s="1"/>
  <c r="D577" i="5"/>
  <c r="E577" i="5"/>
  <c r="E587" i="7" s="1"/>
  <c r="C577" i="5"/>
  <c r="C587" i="7" s="1"/>
  <c r="B577" i="5"/>
  <c r="B587" i="7" s="1"/>
  <c r="F577" i="5"/>
  <c r="G577" i="5" s="1"/>
  <c r="A577" i="5"/>
  <c r="D871" i="5"/>
  <c r="I871" i="5"/>
  <c r="F871" i="5"/>
  <c r="G871" i="5" s="1"/>
  <c r="E871" i="5"/>
  <c r="C871" i="5"/>
  <c r="A871" i="5"/>
  <c r="B871" i="5"/>
  <c r="A745" i="5"/>
  <c r="F745" i="5"/>
  <c r="D745" i="5"/>
  <c r="E745" i="5"/>
  <c r="C745" i="5"/>
  <c r="B745" i="5"/>
  <c r="I745" i="5"/>
  <c r="C991" i="5"/>
  <c r="D991" i="5"/>
  <c r="F991" i="5"/>
  <c r="G991" i="5" s="1"/>
  <c r="E991" i="5"/>
  <c r="A991" i="5"/>
  <c r="B991" i="5"/>
  <c r="I991" i="5"/>
  <c r="E1116" i="5"/>
  <c r="C1116" i="5"/>
  <c r="I1116" i="5"/>
  <c r="D1116" i="5"/>
  <c r="F1116" i="5"/>
  <c r="G1116" i="5" s="1"/>
  <c r="A1116" i="5"/>
  <c r="B1116" i="5"/>
  <c r="A1148" i="5"/>
  <c r="F1148" i="5"/>
  <c r="G1148" i="5" s="1"/>
  <c r="C1148" i="5"/>
  <c r="E1148" i="5"/>
  <c r="B1148" i="5"/>
  <c r="D1148" i="5"/>
  <c r="I1148" i="5"/>
  <c r="B1532" i="5"/>
  <c r="I1532" i="5"/>
  <c r="F1532" i="5"/>
  <c r="G1532" i="5" s="1"/>
  <c r="A1532" i="5"/>
  <c r="E1532" i="5"/>
  <c r="C1532" i="5"/>
  <c r="D1532" i="5"/>
  <c r="C1678" i="5"/>
  <c r="B1678" i="5"/>
  <c r="F1678" i="5"/>
  <c r="G1678" i="5" s="1"/>
  <c r="A1678" i="5"/>
  <c r="E1678" i="5"/>
  <c r="D1678" i="5"/>
  <c r="I1678" i="5"/>
  <c r="A1481" i="5"/>
  <c r="F1481" i="5"/>
  <c r="C1481" i="5"/>
  <c r="B1481" i="5"/>
  <c r="E1481" i="5"/>
  <c r="D1481" i="5"/>
  <c r="I1481" i="5"/>
  <c r="A1633" i="5"/>
  <c r="F1633" i="5"/>
  <c r="D1633" i="5"/>
  <c r="E1633" i="5"/>
  <c r="C1633" i="5"/>
  <c r="B1633" i="5"/>
  <c r="I1633" i="5"/>
  <c r="A1784" i="5"/>
  <c r="D1784" i="5"/>
  <c r="E1784" i="5"/>
  <c r="C1784" i="5"/>
  <c r="B1784" i="5"/>
  <c r="I1784" i="5"/>
  <c r="F1784" i="5"/>
  <c r="G1784" i="5" s="1"/>
  <c r="A1744" i="5"/>
  <c r="F1744" i="5"/>
  <c r="G1744" i="5" s="1"/>
  <c r="D1744" i="5"/>
  <c r="I1744" i="5"/>
  <c r="E1744" i="5"/>
  <c r="C1744" i="5"/>
  <c r="B1744" i="5"/>
  <c r="I1987" i="5"/>
  <c r="F1987" i="5"/>
  <c r="G1987" i="5" s="1"/>
  <c r="A1987" i="5"/>
  <c r="E1987" i="5"/>
  <c r="C1987" i="5"/>
  <c r="D1987" i="5"/>
  <c r="B1987" i="5"/>
  <c r="C2073" i="5"/>
  <c r="B2073" i="5"/>
  <c r="I2073" i="5"/>
  <c r="D2073" i="5"/>
  <c r="F2073" i="5"/>
  <c r="G2073" i="5" s="1"/>
  <c r="A2073" i="5"/>
  <c r="E2073" i="5"/>
  <c r="E2264" i="5"/>
  <c r="C2264" i="5"/>
  <c r="B2264" i="5"/>
  <c r="I2264" i="5"/>
  <c r="D2264" i="5"/>
  <c r="F2264" i="5"/>
  <c r="G2264" i="5" s="1"/>
  <c r="A2264" i="5"/>
  <c r="E2173" i="5"/>
  <c r="A2173" i="5"/>
  <c r="B2173" i="5"/>
  <c r="D2173" i="5"/>
  <c r="C2173" i="5"/>
  <c r="I2173" i="5"/>
  <c r="F2173" i="5"/>
  <c r="G2173" i="5" s="1"/>
  <c r="F2007" i="5"/>
  <c r="G2007" i="5" s="1"/>
  <c r="D2007" i="5"/>
  <c r="C2007" i="5"/>
  <c r="A2007" i="5"/>
  <c r="I2007" i="5"/>
  <c r="B2007" i="5"/>
  <c r="E2007" i="5"/>
  <c r="C2241" i="5"/>
  <c r="B2241" i="5"/>
  <c r="I2241" i="5"/>
  <c r="D2241" i="5"/>
  <c r="F2241" i="5"/>
  <c r="G2241" i="5" s="1"/>
  <c r="A2241" i="5"/>
  <c r="E2241" i="5"/>
  <c r="A2597" i="5"/>
  <c r="F2597" i="5"/>
  <c r="G2597" i="5" s="1"/>
  <c r="E2597" i="5"/>
  <c r="I2597" i="5"/>
  <c r="C2597" i="5"/>
  <c r="B2597" i="5"/>
  <c r="D2597" i="5"/>
  <c r="A2452" i="5"/>
  <c r="E2452" i="5"/>
  <c r="C2452" i="5"/>
  <c r="B2452" i="5"/>
  <c r="D2452" i="5"/>
  <c r="I2452" i="5"/>
  <c r="F2452" i="5"/>
  <c r="G2452" i="5" s="1"/>
  <c r="B2475" i="5"/>
  <c r="I2475" i="5"/>
  <c r="D2475" i="5"/>
  <c r="F2475" i="5"/>
  <c r="G2475" i="5" s="1"/>
  <c r="C2475" i="5"/>
  <c r="A2475" i="5"/>
  <c r="E2475" i="5"/>
  <c r="I2614" i="5"/>
  <c r="E2614" i="5"/>
  <c r="F2614" i="5"/>
  <c r="G2614" i="5" s="1"/>
  <c r="A2614" i="5"/>
  <c r="C2614" i="5"/>
  <c r="D2614" i="5"/>
  <c r="B2614" i="5"/>
  <c r="D2525" i="5"/>
  <c r="E2525" i="5"/>
  <c r="I2525" i="5"/>
  <c r="F2525" i="5"/>
  <c r="G2525" i="5" s="1"/>
  <c r="C2525" i="5"/>
  <c r="B2525" i="5"/>
  <c r="A2525" i="5"/>
  <c r="A2513" i="5"/>
  <c r="F2513" i="5"/>
  <c r="G2513" i="5" s="1"/>
  <c r="D2513" i="5"/>
  <c r="C2513" i="5"/>
  <c r="I2513" i="5"/>
  <c r="E2513" i="5"/>
  <c r="B2513" i="5"/>
  <c r="A2598" i="5"/>
  <c r="F2598" i="5"/>
  <c r="G2598" i="5" s="1"/>
  <c r="B2598" i="5"/>
  <c r="D2598" i="5"/>
  <c r="I2598" i="5"/>
  <c r="E2598" i="5"/>
  <c r="C2598" i="5"/>
  <c r="D2754" i="5"/>
  <c r="F2754" i="5"/>
  <c r="G2754" i="5" s="1"/>
  <c r="E2754" i="5"/>
  <c r="A2754" i="5"/>
  <c r="C2754" i="5"/>
  <c r="B2754" i="5"/>
  <c r="I2754" i="5"/>
  <c r="D2796" i="5"/>
  <c r="C2796" i="5"/>
  <c r="F2796" i="5"/>
  <c r="G2796" i="5" s="1"/>
  <c r="I2796" i="5"/>
  <c r="E2796" i="5"/>
  <c r="B2796" i="5"/>
  <c r="A2796" i="5"/>
  <c r="C2862" i="5"/>
  <c r="F2862" i="5"/>
  <c r="G2862" i="5" s="1"/>
  <c r="D2862" i="5"/>
  <c r="E2862" i="5"/>
  <c r="B2862" i="5"/>
  <c r="A2862" i="5"/>
  <c r="I2862" i="5"/>
  <c r="D2871" i="5"/>
  <c r="B2871" i="5"/>
  <c r="F2871" i="5"/>
  <c r="G2871" i="5" s="1"/>
  <c r="E2871" i="5"/>
  <c r="C2871" i="5"/>
  <c r="A2871" i="5"/>
  <c r="I2871" i="5"/>
  <c r="F2820" i="5"/>
  <c r="B2820" i="5"/>
  <c r="I2820" i="5"/>
  <c r="A2820" i="5"/>
  <c r="C2820" i="5"/>
  <c r="D2820" i="5"/>
  <c r="E2820" i="5"/>
  <c r="D2954" i="5"/>
  <c r="E2954" i="5"/>
  <c r="I2954" i="5"/>
  <c r="F2954" i="5"/>
  <c r="G2954" i="5" s="1"/>
  <c r="A2954" i="5"/>
  <c r="C2954" i="5"/>
  <c r="B2954" i="5"/>
  <c r="E46" i="5"/>
  <c r="E56" i="7" s="1"/>
  <c r="C46" i="5"/>
  <c r="C56" i="7" s="1"/>
  <c r="V56" i="7" s="1"/>
  <c r="B46" i="5"/>
  <c r="B56" i="7" s="1"/>
  <c r="I46" i="5"/>
  <c r="J56" i="7" s="1"/>
  <c r="A56" i="7"/>
  <c r="D46" i="5"/>
  <c r="F46" i="5"/>
  <c r="F56" i="7" s="1"/>
  <c r="J46" i="5"/>
  <c r="H46" i="5"/>
  <c r="F69" i="5"/>
  <c r="F79" i="7" s="1"/>
  <c r="E69" i="5"/>
  <c r="E79" i="7" s="1"/>
  <c r="C69" i="5"/>
  <c r="C79" i="7" s="1"/>
  <c r="V79" i="7" s="1"/>
  <c r="B69" i="5"/>
  <c r="B79" i="7" s="1"/>
  <c r="I69" i="5"/>
  <c r="J79" i="7" s="1"/>
  <c r="A79" i="7"/>
  <c r="D69" i="5"/>
  <c r="J69" i="5"/>
  <c r="H69" i="5"/>
  <c r="D99" i="5"/>
  <c r="F99" i="5"/>
  <c r="F109" i="7" s="1"/>
  <c r="C99" i="5"/>
  <c r="C109" i="7" s="1"/>
  <c r="V109" i="7" s="1"/>
  <c r="B99" i="5"/>
  <c r="B109" i="7" s="1"/>
  <c r="I99" i="5"/>
  <c r="J109" i="7" s="1"/>
  <c r="E99" i="5"/>
  <c r="E109" i="7" s="1"/>
  <c r="A109" i="7"/>
  <c r="J99" i="5"/>
  <c r="H99" i="5"/>
  <c r="I182" i="5"/>
  <c r="J192" i="7" s="1"/>
  <c r="A192" i="7"/>
  <c r="D182" i="5"/>
  <c r="E182" i="5"/>
  <c r="E192" i="7" s="1"/>
  <c r="C182" i="5"/>
  <c r="C192" i="7" s="1"/>
  <c r="V192" i="7" s="1"/>
  <c r="B182" i="5"/>
  <c r="B192" i="7" s="1"/>
  <c r="F182" i="5"/>
  <c r="F192" i="7" s="1"/>
  <c r="J182" i="5"/>
  <c r="H182" i="5"/>
  <c r="I254" i="5"/>
  <c r="J264" i="7" s="1"/>
  <c r="A264" i="7"/>
  <c r="B254" i="5"/>
  <c r="B264" i="7" s="1"/>
  <c r="D254" i="5"/>
  <c r="F254" i="5"/>
  <c r="G254" i="5" s="1"/>
  <c r="C254" i="5"/>
  <c r="C264" i="7" s="1"/>
  <c r="V264" i="7" s="1"/>
  <c r="E254" i="5"/>
  <c r="E264" i="7" s="1"/>
  <c r="J254" i="5"/>
  <c r="H254" i="5"/>
  <c r="B260" i="5"/>
  <c r="B270" i="7" s="1"/>
  <c r="I260" i="5"/>
  <c r="J270" i="7" s="1"/>
  <c r="D260" i="5"/>
  <c r="F260" i="5"/>
  <c r="G260" i="5" s="1"/>
  <c r="E260" i="5"/>
  <c r="E270" i="7" s="1"/>
  <c r="C260" i="5"/>
  <c r="C270" i="7" s="1"/>
  <c r="V270" i="7" s="1"/>
  <c r="A270" i="7"/>
  <c r="J260" i="5"/>
  <c r="H260" i="5"/>
  <c r="C299" i="5"/>
  <c r="C309" i="7" s="1"/>
  <c r="V309" i="7" s="1"/>
  <c r="B299" i="5"/>
  <c r="B309" i="7" s="1"/>
  <c r="A309" i="7"/>
  <c r="I299" i="5"/>
  <c r="J309" i="7" s="1"/>
  <c r="D299" i="5"/>
  <c r="E299" i="5"/>
  <c r="E309" i="7" s="1"/>
  <c r="F299" i="5"/>
  <c r="G299" i="5" s="1"/>
  <c r="H299" i="5"/>
  <c r="J299" i="5"/>
  <c r="I328" i="5"/>
  <c r="J338" i="7" s="1"/>
  <c r="E328" i="5"/>
  <c r="E338" i="7" s="1"/>
  <c r="C328" i="5"/>
  <c r="C338" i="7" s="1"/>
  <c r="V338" i="7" s="1"/>
  <c r="A338" i="7"/>
  <c r="D328" i="5"/>
  <c r="B328" i="5"/>
  <c r="B338" i="7" s="1"/>
  <c r="F328" i="5"/>
  <c r="J328" i="5"/>
  <c r="H328" i="5"/>
  <c r="B324" i="5"/>
  <c r="B334" i="7" s="1"/>
  <c r="D324" i="5"/>
  <c r="I324" i="5"/>
  <c r="J334" i="7" s="1"/>
  <c r="E324" i="5"/>
  <c r="E334" i="7" s="1"/>
  <c r="F324" i="5"/>
  <c r="G324" i="5" s="1"/>
  <c r="C324" i="5"/>
  <c r="C334" i="7" s="1"/>
  <c r="V334" i="7" s="1"/>
  <c r="A334" i="7"/>
  <c r="J324" i="5"/>
  <c r="H324" i="5"/>
  <c r="C325" i="5"/>
  <c r="C335" i="7" s="1"/>
  <c r="V335" i="7" s="1"/>
  <c r="F325" i="5"/>
  <c r="G325" i="5" s="1"/>
  <c r="E325" i="5"/>
  <c r="E335" i="7" s="1"/>
  <c r="I325" i="5"/>
  <c r="J335" i="7" s="1"/>
  <c r="D325" i="5"/>
  <c r="B325" i="5"/>
  <c r="B335" i="7" s="1"/>
  <c r="A335" i="7"/>
  <c r="H325" i="5"/>
  <c r="J325" i="5"/>
  <c r="D418" i="5"/>
  <c r="F418" i="5"/>
  <c r="G418" i="5" s="1"/>
  <c r="I418" i="5"/>
  <c r="J428" i="7" s="1"/>
  <c r="E418" i="5"/>
  <c r="E428" i="7" s="1"/>
  <c r="C418" i="5"/>
  <c r="C428" i="7" s="1"/>
  <c r="V428" i="7" s="1"/>
  <c r="B418" i="5"/>
  <c r="B428" i="7" s="1"/>
  <c r="A428" i="7"/>
  <c r="H418" i="5"/>
  <c r="J418" i="5"/>
  <c r="C362" i="5"/>
  <c r="C372" i="7" s="1"/>
  <c r="V372" i="7" s="1"/>
  <c r="B362" i="5"/>
  <c r="B372" i="7" s="1"/>
  <c r="A372" i="7"/>
  <c r="I362" i="5"/>
  <c r="J372" i="7" s="1"/>
  <c r="E362" i="5"/>
  <c r="E372" i="7" s="1"/>
  <c r="F362" i="5"/>
  <c r="D362" i="5"/>
  <c r="J362" i="5"/>
  <c r="H362" i="5"/>
  <c r="E437" i="5"/>
  <c r="E447" i="7" s="1"/>
  <c r="D437" i="5"/>
  <c r="F437" i="5"/>
  <c r="G437" i="5" s="1"/>
  <c r="C437" i="5"/>
  <c r="C447" i="7" s="1"/>
  <c r="V447" i="7" s="1"/>
  <c r="B437" i="5"/>
  <c r="B447" i="7" s="1"/>
  <c r="I437" i="5"/>
  <c r="J447" i="7" s="1"/>
  <c r="A447" i="7"/>
  <c r="J437" i="5"/>
  <c r="H437" i="5"/>
  <c r="E434" i="5"/>
  <c r="E444" i="7" s="1"/>
  <c r="C434" i="5"/>
  <c r="C444" i="7" s="1"/>
  <c r="V444" i="7" s="1"/>
  <c r="F434" i="5"/>
  <c r="G434" i="5" s="1"/>
  <c r="I434" i="5"/>
  <c r="J444" i="7" s="1"/>
  <c r="D434" i="5"/>
  <c r="B434" i="5"/>
  <c r="B444" i="7" s="1"/>
  <c r="A444" i="7"/>
  <c r="H434" i="5"/>
  <c r="J434" i="5"/>
  <c r="E482" i="5"/>
  <c r="E492" i="7" s="1"/>
  <c r="C482" i="5"/>
  <c r="C492" i="7" s="1"/>
  <c r="V492" i="7" s="1"/>
  <c r="I482" i="5"/>
  <c r="J492" i="7" s="1"/>
  <c r="A492" i="7"/>
  <c r="F482" i="5"/>
  <c r="D482" i="5"/>
  <c r="B482" i="5"/>
  <c r="B492" i="7" s="1"/>
  <c r="H482" i="5"/>
  <c r="J482" i="5"/>
  <c r="E468" i="5"/>
  <c r="E478" i="7" s="1"/>
  <c r="C468" i="5"/>
  <c r="C478" i="7" s="1"/>
  <c r="V478" i="7" s="1"/>
  <c r="B468" i="5"/>
  <c r="B478" i="7" s="1"/>
  <c r="I468" i="5"/>
  <c r="J478" i="7" s="1"/>
  <c r="A478" i="7"/>
  <c r="D468" i="5"/>
  <c r="F468" i="5"/>
  <c r="G468" i="5" s="1"/>
  <c r="H468" i="5"/>
  <c r="J468" i="5"/>
  <c r="I489" i="5"/>
  <c r="J499" i="7" s="1"/>
  <c r="A499" i="7"/>
  <c r="D489" i="5"/>
  <c r="E489" i="5"/>
  <c r="E499" i="7" s="1"/>
  <c r="C489" i="5"/>
  <c r="C499" i="7" s="1"/>
  <c r="V499" i="7" s="1"/>
  <c r="B489" i="5"/>
  <c r="B499" i="7" s="1"/>
  <c r="F489" i="5"/>
  <c r="G489" i="5" s="1"/>
  <c r="J489" i="5"/>
  <c r="H489" i="5"/>
  <c r="E499" i="5"/>
  <c r="E509" i="7" s="1"/>
  <c r="C499" i="5"/>
  <c r="C509" i="7" s="1"/>
  <c r="V509" i="7" s="1"/>
  <c r="B499" i="5"/>
  <c r="B509" i="7" s="1"/>
  <c r="I499" i="5"/>
  <c r="J509" i="7" s="1"/>
  <c r="A509" i="7"/>
  <c r="D499" i="5"/>
  <c r="F499" i="5"/>
  <c r="G499" i="5" s="1"/>
  <c r="J499" i="5"/>
  <c r="H499" i="5"/>
  <c r="D520" i="5"/>
  <c r="F520" i="5"/>
  <c r="E520" i="5"/>
  <c r="E530" i="7" s="1"/>
  <c r="C520" i="5"/>
  <c r="C530" i="7" s="1"/>
  <c r="B520" i="5"/>
  <c r="B530" i="7" s="1"/>
  <c r="A520" i="5"/>
  <c r="I520" i="5"/>
  <c r="J530" i="7" s="1"/>
  <c r="I547" i="5"/>
  <c r="J557" i="7" s="1"/>
  <c r="C547" i="5"/>
  <c r="C557" i="7" s="1"/>
  <c r="B547" i="5"/>
  <c r="B557" i="7" s="1"/>
  <c r="A547" i="5"/>
  <c r="D547" i="5"/>
  <c r="E547" i="5"/>
  <c r="E557" i="7" s="1"/>
  <c r="F547" i="5"/>
  <c r="G547" i="5" s="1"/>
  <c r="D544" i="5"/>
  <c r="E544" i="5"/>
  <c r="E554" i="7" s="1"/>
  <c r="B544" i="5"/>
  <c r="B554" i="7" s="1"/>
  <c r="A544" i="5"/>
  <c r="I544" i="5"/>
  <c r="J554" i="7" s="1"/>
  <c r="F544" i="5"/>
  <c r="G544" i="5" s="1"/>
  <c r="C544" i="5"/>
  <c r="C554" i="7" s="1"/>
  <c r="I578" i="5"/>
  <c r="J588" i="7" s="1"/>
  <c r="E578" i="5"/>
  <c r="E588" i="7" s="1"/>
  <c r="C578" i="5"/>
  <c r="C588" i="7" s="1"/>
  <c r="B578" i="5"/>
  <c r="B588" i="7" s="1"/>
  <c r="D578" i="5"/>
  <c r="F578" i="5"/>
  <c r="A578" i="5"/>
  <c r="I576" i="5"/>
  <c r="J586" i="7" s="1"/>
  <c r="D576" i="5"/>
  <c r="E576" i="5"/>
  <c r="E586" i="7" s="1"/>
  <c r="C576" i="5"/>
  <c r="C586" i="7" s="1"/>
  <c r="B576" i="5"/>
  <c r="B586" i="7" s="1"/>
  <c r="A576" i="5"/>
  <c r="F576" i="5"/>
  <c r="G576" i="5" s="1"/>
  <c r="D581" i="5"/>
  <c r="F581" i="5"/>
  <c r="G581" i="5" s="1"/>
  <c r="E581" i="5"/>
  <c r="E591" i="7" s="1"/>
  <c r="B581" i="5"/>
  <c r="B591" i="7" s="1"/>
  <c r="A581" i="5"/>
  <c r="I581" i="5"/>
  <c r="J591" i="7" s="1"/>
  <c r="C581" i="5"/>
  <c r="C591" i="7" s="1"/>
  <c r="Q23" i="4"/>
  <c r="R23" i="4" s="1"/>
  <c r="E660" i="5"/>
  <c r="C660" i="5"/>
  <c r="F660" i="5"/>
  <c r="G660" i="5" s="1"/>
  <c r="A660" i="5"/>
  <c r="B660" i="5"/>
  <c r="D660" i="5"/>
  <c r="I660" i="5"/>
  <c r="A635" i="5"/>
  <c r="F635" i="5"/>
  <c r="E635" i="5"/>
  <c r="C635" i="5"/>
  <c r="B635" i="5"/>
  <c r="I635" i="5"/>
  <c r="D635" i="5"/>
  <c r="E723" i="5"/>
  <c r="C723" i="5"/>
  <c r="B723" i="5"/>
  <c r="I723" i="5"/>
  <c r="F723" i="5"/>
  <c r="G723" i="5" s="1"/>
  <c r="D723" i="5"/>
  <c r="A723" i="5"/>
  <c r="D613" i="5"/>
  <c r="I613" i="5"/>
  <c r="A613" i="5"/>
  <c r="B613" i="5"/>
  <c r="C613" i="5"/>
  <c r="F613" i="5"/>
  <c r="G613" i="5" s="1"/>
  <c r="E613" i="5"/>
  <c r="E666" i="5"/>
  <c r="D666" i="5"/>
  <c r="I666" i="5"/>
  <c r="A666" i="5"/>
  <c r="B666" i="5"/>
  <c r="F666" i="5"/>
  <c r="G666" i="5" s="1"/>
  <c r="C666" i="5"/>
  <c r="D830" i="5"/>
  <c r="F830" i="5"/>
  <c r="G830" i="5" s="1"/>
  <c r="E830" i="5"/>
  <c r="A830" i="5"/>
  <c r="C830" i="5"/>
  <c r="B830" i="5"/>
  <c r="I830" i="5"/>
  <c r="I1087" i="5"/>
  <c r="F1087" i="5"/>
  <c r="G1087" i="5" s="1"/>
  <c r="E1087" i="5"/>
  <c r="A1087" i="5"/>
  <c r="C1087" i="5"/>
  <c r="B1087" i="5"/>
  <c r="D1087" i="5"/>
  <c r="D802" i="5"/>
  <c r="I802" i="5"/>
  <c r="F802" i="5"/>
  <c r="G802" i="5" s="1"/>
  <c r="E802" i="5"/>
  <c r="A802" i="5"/>
  <c r="C802" i="5"/>
  <c r="B802" i="5"/>
  <c r="B749" i="5"/>
  <c r="I749" i="5"/>
  <c r="A749" i="5"/>
  <c r="F749" i="5"/>
  <c r="G749" i="5" s="1"/>
  <c r="D749" i="5"/>
  <c r="C749" i="5"/>
  <c r="E749" i="5"/>
  <c r="E862" i="5"/>
  <c r="C862" i="5"/>
  <c r="F862" i="5"/>
  <c r="G862" i="5" s="1"/>
  <c r="A862" i="5"/>
  <c r="B862" i="5"/>
  <c r="D862" i="5"/>
  <c r="I862" i="5"/>
  <c r="A726" i="5"/>
  <c r="F726" i="5"/>
  <c r="E726" i="5"/>
  <c r="I726" i="5"/>
  <c r="D726" i="5"/>
  <c r="B726" i="5"/>
  <c r="C726" i="5"/>
  <c r="D767" i="5"/>
  <c r="F767" i="5"/>
  <c r="G767" i="5" s="1"/>
  <c r="A767" i="5"/>
  <c r="E767" i="5"/>
  <c r="C767" i="5"/>
  <c r="B767" i="5"/>
  <c r="I767" i="5"/>
  <c r="F654" i="5"/>
  <c r="G654" i="5" s="1"/>
  <c r="D654" i="5"/>
  <c r="A654" i="5"/>
  <c r="B654" i="5"/>
  <c r="I654" i="5"/>
  <c r="C654" i="5"/>
  <c r="E654" i="5"/>
  <c r="C778" i="5"/>
  <c r="F778" i="5"/>
  <c r="G778" i="5" s="1"/>
  <c r="A778" i="5"/>
  <c r="E778" i="5"/>
  <c r="D778" i="5"/>
  <c r="B778" i="5"/>
  <c r="I778" i="5"/>
  <c r="D885" i="5"/>
  <c r="I885" i="5"/>
  <c r="F885" i="5"/>
  <c r="A885" i="5"/>
  <c r="B885" i="5"/>
  <c r="E885" i="5"/>
  <c r="C885" i="5"/>
  <c r="E758" i="5"/>
  <c r="A758" i="5"/>
  <c r="C758" i="5"/>
  <c r="B758" i="5"/>
  <c r="D758" i="5"/>
  <c r="I758" i="5"/>
  <c r="F758" i="5"/>
  <c r="G758" i="5" s="1"/>
  <c r="D781" i="5"/>
  <c r="E781" i="5"/>
  <c r="C781" i="5"/>
  <c r="B781" i="5"/>
  <c r="I781" i="5"/>
  <c r="A781" i="5"/>
  <c r="F781" i="5"/>
  <c r="G781" i="5" s="1"/>
  <c r="A650" i="5"/>
  <c r="F650" i="5"/>
  <c r="C650" i="5"/>
  <c r="B650" i="5"/>
  <c r="E650" i="5"/>
  <c r="I650" i="5"/>
  <c r="D650" i="5"/>
  <c r="A748" i="5"/>
  <c r="F748" i="5"/>
  <c r="G748" i="5" s="1"/>
  <c r="D748" i="5"/>
  <c r="E748" i="5"/>
  <c r="C748" i="5"/>
  <c r="B748" i="5"/>
  <c r="I748" i="5"/>
  <c r="E876" i="5"/>
  <c r="C876" i="5"/>
  <c r="D876" i="5"/>
  <c r="I876" i="5"/>
  <c r="F876" i="5"/>
  <c r="G876" i="5" s="1"/>
  <c r="A876" i="5"/>
  <c r="B876" i="5"/>
  <c r="E828" i="5"/>
  <c r="F828" i="5"/>
  <c r="G828" i="5" s="1"/>
  <c r="D828" i="5"/>
  <c r="I828" i="5"/>
  <c r="A828" i="5"/>
  <c r="B828" i="5"/>
  <c r="C828" i="5"/>
  <c r="I1045" i="5"/>
  <c r="D1045" i="5"/>
  <c r="B1045" i="5"/>
  <c r="F1045" i="5"/>
  <c r="G1045" i="5" s="1"/>
  <c r="E1045" i="5"/>
  <c r="C1045" i="5"/>
  <c r="A1045" i="5"/>
  <c r="C1053" i="5"/>
  <c r="F1053" i="5"/>
  <c r="D1053" i="5"/>
  <c r="E1053" i="5"/>
  <c r="B1053" i="5"/>
  <c r="A1053" i="5"/>
  <c r="I1053" i="5"/>
  <c r="D999" i="5"/>
  <c r="F999" i="5"/>
  <c r="G999" i="5" s="1"/>
  <c r="E999" i="5"/>
  <c r="C999" i="5"/>
  <c r="A999" i="5"/>
  <c r="B999" i="5"/>
  <c r="I999" i="5"/>
  <c r="A817" i="5"/>
  <c r="F817" i="5"/>
  <c r="G817" i="5" s="1"/>
  <c r="C817" i="5"/>
  <c r="E817" i="5"/>
  <c r="B817" i="5"/>
  <c r="D817" i="5"/>
  <c r="I817" i="5"/>
  <c r="C942" i="5"/>
  <c r="F942" i="5"/>
  <c r="G942" i="5" s="1"/>
  <c r="A942" i="5"/>
  <c r="E942" i="5"/>
  <c r="B942" i="5"/>
  <c r="D942" i="5"/>
  <c r="I942" i="5"/>
  <c r="D1027" i="5"/>
  <c r="C1027" i="5"/>
  <c r="A1027" i="5"/>
  <c r="B1027" i="5"/>
  <c r="I1027" i="5"/>
  <c r="F1027" i="5"/>
  <c r="E1027" i="5"/>
  <c r="E990" i="5"/>
  <c r="C990" i="5"/>
  <c r="I990" i="5"/>
  <c r="D990" i="5"/>
  <c r="F990" i="5"/>
  <c r="G990" i="5" s="1"/>
  <c r="B990" i="5"/>
  <c r="A990" i="5"/>
  <c r="F1048" i="5"/>
  <c r="G1048" i="5" s="1"/>
  <c r="D1048" i="5"/>
  <c r="I1048" i="5"/>
  <c r="E1048" i="5"/>
  <c r="C1048" i="5"/>
  <c r="B1048" i="5"/>
  <c r="A1048" i="5"/>
  <c r="C1056" i="5"/>
  <c r="F1056" i="5"/>
  <c r="G1056" i="5" s="1"/>
  <c r="I1056" i="5"/>
  <c r="D1056" i="5"/>
  <c r="E1056" i="5"/>
  <c r="B1056" i="5"/>
  <c r="A1056" i="5"/>
  <c r="C1005" i="5"/>
  <c r="D1005" i="5"/>
  <c r="I1005" i="5"/>
  <c r="F1005" i="5"/>
  <c r="G1005" i="5" s="1"/>
  <c r="E1005" i="5"/>
  <c r="A1005" i="5"/>
  <c r="B1005" i="5"/>
  <c r="I1157" i="5"/>
  <c r="F1157" i="5"/>
  <c r="G1157" i="5" s="1"/>
  <c r="E1157" i="5"/>
  <c r="A1157" i="5"/>
  <c r="C1157" i="5"/>
  <c r="B1157" i="5"/>
  <c r="D1157" i="5"/>
  <c r="F1168" i="5"/>
  <c r="G1168" i="5" s="1"/>
  <c r="E1168" i="5"/>
  <c r="A1168" i="5"/>
  <c r="C1168" i="5"/>
  <c r="B1168" i="5"/>
  <c r="D1168" i="5"/>
  <c r="I1168" i="5"/>
  <c r="A973" i="5"/>
  <c r="F973" i="5"/>
  <c r="G973" i="5" s="1"/>
  <c r="B973" i="5"/>
  <c r="D973" i="5"/>
  <c r="I973" i="5"/>
  <c r="E973" i="5"/>
  <c r="C973" i="5"/>
  <c r="A1232" i="5"/>
  <c r="E1232" i="5"/>
  <c r="I1232" i="5"/>
  <c r="F1232" i="5"/>
  <c r="G1232" i="5" s="1"/>
  <c r="C1232" i="5"/>
  <c r="B1232" i="5"/>
  <c r="D1232" i="5"/>
  <c r="I1171" i="5"/>
  <c r="A1171" i="5"/>
  <c r="C1171" i="5"/>
  <c r="B1171" i="5"/>
  <c r="D1171" i="5"/>
  <c r="F1171" i="5"/>
  <c r="G1171" i="5" s="1"/>
  <c r="E1171" i="5"/>
  <c r="E1088" i="5"/>
  <c r="C1088" i="5"/>
  <c r="I1088" i="5"/>
  <c r="D1088" i="5"/>
  <c r="F1088" i="5"/>
  <c r="G1088" i="5" s="1"/>
  <c r="A1088" i="5"/>
  <c r="B1088" i="5"/>
  <c r="B1194" i="5"/>
  <c r="A1194" i="5"/>
  <c r="D1194" i="5"/>
  <c r="F1194" i="5"/>
  <c r="G1194" i="5" s="1"/>
  <c r="E1194" i="5"/>
  <c r="C1194" i="5"/>
  <c r="I1194" i="5"/>
  <c r="F974" i="5"/>
  <c r="B974" i="5"/>
  <c r="I974" i="5"/>
  <c r="E974" i="5"/>
  <c r="A974" i="5"/>
  <c r="C974" i="5"/>
  <c r="D974" i="5"/>
  <c r="E1158" i="5"/>
  <c r="C1158" i="5"/>
  <c r="I1158" i="5"/>
  <c r="D1158" i="5"/>
  <c r="F1158" i="5"/>
  <c r="G1158" i="5" s="1"/>
  <c r="A1158" i="5"/>
  <c r="B1158" i="5"/>
  <c r="B1391" i="5"/>
  <c r="I1391" i="5"/>
  <c r="F1391" i="5"/>
  <c r="G1391" i="5" s="1"/>
  <c r="A1391" i="5"/>
  <c r="E1391" i="5"/>
  <c r="C1391" i="5"/>
  <c r="D1391" i="5"/>
  <c r="C1166" i="5"/>
  <c r="F1166" i="5"/>
  <c r="G1166" i="5" s="1"/>
  <c r="D1166" i="5"/>
  <c r="I1166" i="5"/>
  <c r="E1166" i="5"/>
  <c r="A1166" i="5"/>
  <c r="B1166" i="5"/>
  <c r="B1250" i="5"/>
  <c r="A1250" i="5"/>
  <c r="F1250" i="5"/>
  <c r="G1250" i="5" s="1"/>
  <c r="E1250" i="5"/>
  <c r="C1250" i="5"/>
  <c r="D1250" i="5"/>
  <c r="I1250" i="5"/>
  <c r="A1341" i="5"/>
  <c r="C1341" i="5"/>
  <c r="F1341" i="5"/>
  <c r="G1341" i="5" s="1"/>
  <c r="D1341" i="5"/>
  <c r="E1341" i="5"/>
  <c r="B1341" i="5"/>
  <c r="I1341" i="5"/>
  <c r="F1057" i="5"/>
  <c r="G1057" i="5" s="1"/>
  <c r="D1057" i="5"/>
  <c r="B1057" i="5"/>
  <c r="A1057" i="5"/>
  <c r="E1057" i="5"/>
  <c r="C1057" i="5"/>
  <c r="I1057" i="5"/>
  <c r="A1155" i="5"/>
  <c r="F1155" i="5"/>
  <c r="C1155" i="5"/>
  <c r="D1155" i="5"/>
  <c r="I1155" i="5"/>
  <c r="B1155" i="5"/>
  <c r="E1155" i="5"/>
  <c r="E1196" i="5"/>
  <c r="B1196" i="5"/>
  <c r="D1196" i="5"/>
  <c r="F1196" i="5"/>
  <c r="G1196" i="5" s="1"/>
  <c r="C1196" i="5"/>
  <c r="A1196" i="5"/>
  <c r="I1196" i="5"/>
  <c r="A1253" i="5"/>
  <c r="E1253" i="5"/>
  <c r="B1253" i="5"/>
  <c r="D1253" i="5"/>
  <c r="I1253" i="5"/>
  <c r="F1253" i="5"/>
  <c r="C1253" i="5"/>
  <c r="D1325" i="5"/>
  <c r="B1325" i="5"/>
  <c r="I1325" i="5"/>
  <c r="F1325" i="5"/>
  <c r="A1325" i="5"/>
  <c r="C1325" i="5"/>
  <c r="E1325" i="5"/>
  <c r="A1256" i="5"/>
  <c r="E1256" i="5"/>
  <c r="I1256" i="5"/>
  <c r="D1256" i="5"/>
  <c r="F1256" i="5"/>
  <c r="G1256" i="5" s="1"/>
  <c r="C1256" i="5"/>
  <c r="B1256" i="5"/>
  <c r="F1079" i="5"/>
  <c r="B1079" i="5"/>
  <c r="I1079" i="5"/>
  <c r="E1079" i="5"/>
  <c r="A1079" i="5"/>
  <c r="C1079" i="5"/>
  <c r="D1079" i="5"/>
  <c r="F1177" i="5"/>
  <c r="G1177" i="5" s="1"/>
  <c r="B1177" i="5"/>
  <c r="I1177" i="5"/>
  <c r="E1177" i="5"/>
  <c r="A1177" i="5"/>
  <c r="C1177" i="5"/>
  <c r="D1177" i="5"/>
  <c r="B1363" i="5"/>
  <c r="I1363" i="5"/>
  <c r="D1363" i="5"/>
  <c r="F1363" i="5"/>
  <c r="A1363" i="5"/>
  <c r="E1363" i="5"/>
  <c r="C1363" i="5"/>
  <c r="D1423" i="5"/>
  <c r="I1423" i="5"/>
  <c r="F1423" i="5"/>
  <c r="G1423" i="5" s="1"/>
  <c r="E1423" i="5"/>
  <c r="C1423" i="5"/>
  <c r="A1423" i="5"/>
  <c r="B1423" i="5"/>
  <c r="E1427" i="5"/>
  <c r="F1427" i="5"/>
  <c r="G1427" i="5" s="1"/>
  <c r="C1427" i="5"/>
  <c r="A1427" i="5"/>
  <c r="B1427" i="5"/>
  <c r="D1427" i="5"/>
  <c r="I1427" i="5"/>
  <c r="E1548" i="5"/>
  <c r="C1548" i="5"/>
  <c r="F1548" i="5"/>
  <c r="G1548" i="5" s="1"/>
  <c r="A1548" i="5"/>
  <c r="B1548" i="5"/>
  <c r="D1548" i="5"/>
  <c r="I1548" i="5"/>
  <c r="D1479" i="5"/>
  <c r="I1479" i="5"/>
  <c r="C1479" i="5"/>
  <c r="A1479" i="5"/>
  <c r="B1479" i="5"/>
  <c r="E1479" i="5"/>
  <c r="F1479" i="5"/>
  <c r="F1307" i="5"/>
  <c r="G1307" i="5" s="1"/>
  <c r="D1307" i="5"/>
  <c r="B1307" i="5"/>
  <c r="I1307" i="5"/>
  <c r="E1307" i="5"/>
  <c r="C1307" i="5"/>
  <c r="A1307" i="5"/>
  <c r="A1389" i="5"/>
  <c r="C1389" i="5"/>
  <c r="B1389" i="5"/>
  <c r="D1389" i="5"/>
  <c r="I1389" i="5"/>
  <c r="F1389" i="5"/>
  <c r="G1389" i="5" s="1"/>
  <c r="E1389" i="5"/>
  <c r="B1581" i="5"/>
  <c r="I1581" i="5"/>
  <c r="F1581" i="5"/>
  <c r="G1581" i="5" s="1"/>
  <c r="A1581" i="5"/>
  <c r="E1581" i="5"/>
  <c r="C1581" i="5"/>
  <c r="D1581" i="5"/>
  <c r="E1470" i="5"/>
  <c r="C1470" i="5"/>
  <c r="I1470" i="5"/>
  <c r="D1470" i="5"/>
  <c r="F1470" i="5"/>
  <c r="A1470" i="5"/>
  <c r="B1470" i="5"/>
  <c r="A1493" i="5"/>
  <c r="F1493" i="5"/>
  <c r="G1493" i="5" s="1"/>
  <c r="C1493" i="5"/>
  <c r="D1493" i="5"/>
  <c r="E1493" i="5"/>
  <c r="B1493" i="5"/>
  <c r="I1493" i="5"/>
  <c r="B1637" i="5"/>
  <c r="I1637" i="5"/>
  <c r="A1637" i="5"/>
  <c r="D1637" i="5"/>
  <c r="E1637" i="5"/>
  <c r="C1637" i="5"/>
  <c r="F1637" i="5"/>
  <c r="G1637" i="5" s="1"/>
  <c r="E1519" i="5"/>
  <c r="F1519" i="5"/>
  <c r="G1519" i="5" s="1"/>
  <c r="C1519" i="5"/>
  <c r="A1519" i="5"/>
  <c r="B1519" i="5"/>
  <c r="D1519" i="5"/>
  <c r="I1519" i="5"/>
  <c r="B1588" i="5"/>
  <c r="I1588" i="5"/>
  <c r="F1588" i="5"/>
  <c r="G1588" i="5" s="1"/>
  <c r="A1588" i="5"/>
  <c r="E1588" i="5"/>
  <c r="C1588" i="5"/>
  <c r="D1588" i="5"/>
  <c r="E1694" i="5"/>
  <c r="F1694" i="5"/>
  <c r="G1694" i="5" s="1"/>
  <c r="C1694" i="5"/>
  <c r="A1694" i="5"/>
  <c r="B1694" i="5"/>
  <c r="D1694" i="5"/>
  <c r="I1694" i="5"/>
  <c r="F1394" i="5"/>
  <c r="G1394" i="5" s="1"/>
  <c r="D1394" i="5"/>
  <c r="E1394" i="5"/>
  <c r="C1394" i="5"/>
  <c r="A1394" i="5"/>
  <c r="B1394" i="5"/>
  <c r="I1394" i="5"/>
  <c r="D1494" i="5"/>
  <c r="A1494" i="5"/>
  <c r="F1494" i="5"/>
  <c r="G1494" i="5" s="1"/>
  <c r="E1494" i="5"/>
  <c r="C1494" i="5"/>
  <c r="B1494" i="5"/>
  <c r="I1494" i="5"/>
  <c r="B1546" i="5"/>
  <c r="I1546" i="5"/>
  <c r="A1546" i="5"/>
  <c r="E1546" i="5"/>
  <c r="C1546" i="5"/>
  <c r="D1546" i="5"/>
  <c r="F1546" i="5"/>
  <c r="E1611" i="5"/>
  <c r="C1611" i="5"/>
  <c r="I1611" i="5"/>
  <c r="D1611" i="5"/>
  <c r="F1611" i="5"/>
  <c r="G1611" i="5" s="1"/>
  <c r="A1611" i="5"/>
  <c r="B1611" i="5"/>
  <c r="A1390" i="5"/>
  <c r="F1390" i="5"/>
  <c r="G1390" i="5" s="1"/>
  <c r="C1390" i="5"/>
  <c r="B1390" i="5"/>
  <c r="E1390" i="5"/>
  <c r="I1390" i="5"/>
  <c r="D1390" i="5"/>
  <c r="A1488" i="5"/>
  <c r="F1488" i="5"/>
  <c r="C1488" i="5"/>
  <c r="B1488" i="5"/>
  <c r="E1488" i="5"/>
  <c r="I1488" i="5"/>
  <c r="D1488" i="5"/>
  <c r="E1506" i="5"/>
  <c r="C1506" i="5"/>
  <c r="D1506" i="5"/>
  <c r="F1506" i="5"/>
  <c r="G1506" i="5" s="1"/>
  <c r="B1506" i="5"/>
  <c r="A1506" i="5"/>
  <c r="I1506" i="5"/>
  <c r="I1774" i="5"/>
  <c r="A1774" i="5"/>
  <c r="B1774" i="5"/>
  <c r="D1774" i="5"/>
  <c r="E1774" i="5"/>
  <c r="C1774" i="5"/>
  <c r="F1774" i="5"/>
  <c r="B1665" i="5"/>
  <c r="I1665" i="5"/>
  <c r="A1665" i="5"/>
  <c r="F1665" i="5"/>
  <c r="G1665" i="5" s="1"/>
  <c r="D1665" i="5"/>
  <c r="C1665" i="5"/>
  <c r="E1665" i="5"/>
  <c r="I1767" i="5"/>
  <c r="F1767" i="5"/>
  <c r="G1767" i="5" s="1"/>
  <c r="A1767" i="5"/>
  <c r="E1767" i="5"/>
  <c r="C1767" i="5"/>
  <c r="B1767" i="5"/>
  <c r="D1767" i="5"/>
  <c r="I1697" i="5"/>
  <c r="A1697" i="5"/>
  <c r="E1697" i="5"/>
  <c r="C1697" i="5"/>
  <c r="B1697" i="5"/>
  <c r="D1697" i="5"/>
  <c r="F1697" i="5"/>
  <c r="F1542" i="5"/>
  <c r="G1542" i="5" s="1"/>
  <c r="D1542" i="5"/>
  <c r="A1542" i="5"/>
  <c r="B1542" i="5"/>
  <c r="I1542" i="5"/>
  <c r="C1542" i="5"/>
  <c r="E1542" i="5"/>
  <c r="A1640" i="5"/>
  <c r="F1640" i="5"/>
  <c r="G1640" i="5" s="1"/>
  <c r="D1640" i="5"/>
  <c r="E1640" i="5"/>
  <c r="B1640" i="5"/>
  <c r="I1640" i="5"/>
  <c r="C1640" i="5"/>
  <c r="B1964" i="5"/>
  <c r="I1964" i="5"/>
  <c r="C1964" i="5"/>
  <c r="E1964" i="5"/>
  <c r="A1964" i="5"/>
  <c r="D1964" i="5"/>
  <c r="F1964" i="5"/>
  <c r="G1964" i="5" s="1"/>
  <c r="D1700" i="5"/>
  <c r="I1700" i="5"/>
  <c r="F1700" i="5"/>
  <c r="G1700" i="5" s="1"/>
  <c r="A1700" i="5"/>
  <c r="B1700" i="5"/>
  <c r="C1700" i="5"/>
  <c r="E1700" i="5"/>
  <c r="E1938" i="5"/>
  <c r="C1938" i="5"/>
  <c r="F1938" i="5"/>
  <c r="G1938" i="5" s="1"/>
  <c r="A1938" i="5"/>
  <c r="B1938" i="5"/>
  <c r="D1938" i="5"/>
  <c r="I1938" i="5"/>
  <c r="A1587" i="5"/>
  <c r="F1587" i="5"/>
  <c r="C1587" i="5"/>
  <c r="B1587" i="5"/>
  <c r="E1587" i="5"/>
  <c r="I1587" i="5"/>
  <c r="D1587" i="5"/>
  <c r="E1687" i="5"/>
  <c r="I1687" i="5"/>
  <c r="D1687" i="5"/>
  <c r="F1687" i="5"/>
  <c r="G1687" i="5" s="1"/>
  <c r="C1687" i="5"/>
  <c r="A1687" i="5"/>
  <c r="B1687" i="5"/>
  <c r="I1795" i="5"/>
  <c r="A1795" i="5"/>
  <c r="B1795" i="5"/>
  <c r="D1795" i="5"/>
  <c r="E1795" i="5"/>
  <c r="C1795" i="5"/>
  <c r="F1795" i="5"/>
  <c r="G1795" i="5" s="1"/>
  <c r="C1846" i="5"/>
  <c r="B1846" i="5"/>
  <c r="I1846" i="5"/>
  <c r="A1846" i="5"/>
  <c r="F1846" i="5"/>
  <c r="G1846" i="5" s="1"/>
  <c r="E1846" i="5"/>
  <c r="D1846" i="5"/>
  <c r="I1809" i="5"/>
  <c r="A1809" i="5"/>
  <c r="F1809" i="5"/>
  <c r="D1809" i="5"/>
  <c r="B1809" i="5"/>
  <c r="E1809" i="5"/>
  <c r="C1809" i="5"/>
  <c r="E1937" i="5"/>
  <c r="F1937" i="5"/>
  <c r="G1937" i="5" s="1"/>
  <c r="C1937" i="5"/>
  <c r="A1937" i="5"/>
  <c r="B1937" i="5"/>
  <c r="D1937" i="5"/>
  <c r="I1937" i="5"/>
  <c r="A1751" i="5"/>
  <c r="F1751" i="5"/>
  <c r="G1751" i="5" s="1"/>
  <c r="E1751" i="5"/>
  <c r="C1751" i="5"/>
  <c r="B1751" i="5"/>
  <c r="D1751" i="5"/>
  <c r="I1751" i="5"/>
  <c r="B1859" i="5"/>
  <c r="I1859" i="5"/>
  <c r="A1859" i="5"/>
  <c r="E1859" i="5"/>
  <c r="C1859" i="5"/>
  <c r="D1859" i="5"/>
  <c r="F1859" i="5"/>
  <c r="G1859" i="5" s="1"/>
  <c r="A1819" i="5"/>
  <c r="F1819" i="5"/>
  <c r="G1819" i="5" s="1"/>
  <c r="D1819" i="5"/>
  <c r="E1819" i="5"/>
  <c r="C1819" i="5"/>
  <c r="B1819" i="5"/>
  <c r="I1819" i="5"/>
  <c r="D1870" i="5"/>
  <c r="I1870" i="5"/>
  <c r="F1870" i="5"/>
  <c r="E1870" i="5"/>
  <c r="A1870" i="5"/>
  <c r="C1870" i="5"/>
  <c r="B1870" i="5"/>
  <c r="A1817" i="5"/>
  <c r="F1817" i="5"/>
  <c r="D1817" i="5"/>
  <c r="E1817" i="5"/>
  <c r="C1817" i="5"/>
  <c r="B1817" i="5"/>
  <c r="I1817" i="5"/>
  <c r="A1927" i="5"/>
  <c r="D1927" i="5"/>
  <c r="I1927" i="5"/>
  <c r="F1927" i="5"/>
  <c r="G1927" i="5" s="1"/>
  <c r="E1927" i="5"/>
  <c r="B1927" i="5"/>
  <c r="C1927" i="5"/>
  <c r="F1745" i="5"/>
  <c r="G1745" i="5" s="1"/>
  <c r="D1745" i="5"/>
  <c r="B1745" i="5"/>
  <c r="I1745" i="5"/>
  <c r="A1745" i="5"/>
  <c r="C1745" i="5"/>
  <c r="E1745" i="5"/>
  <c r="F1843" i="5"/>
  <c r="G1843" i="5" s="1"/>
  <c r="D1843" i="5"/>
  <c r="E1843" i="5"/>
  <c r="C1843" i="5"/>
  <c r="B1843" i="5"/>
  <c r="I1843" i="5"/>
  <c r="A1843" i="5"/>
  <c r="E2087" i="5"/>
  <c r="C2087" i="5"/>
  <c r="B2087" i="5"/>
  <c r="I2087" i="5"/>
  <c r="D2087" i="5"/>
  <c r="A2087" i="5"/>
  <c r="F2087" i="5"/>
  <c r="G2087" i="5" s="1"/>
  <c r="E2012" i="5"/>
  <c r="C2012" i="5"/>
  <c r="I2012" i="5"/>
  <c r="F2012" i="5"/>
  <c r="G2012" i="5" s="1"/>
  <c r="B2012" i="5"/>
  <c r="A2012" i="5"/>
  <c r="D2012" i="5"/>
  <c r="A1962" i="5"/>
  <c r="F1962" i="5"/>
  <c r="G1962" i="5" s="1"/>
  <c r="I1962" i="5"/>
  <c r="D1962" i="5"/>
  <c r="E1962" i="5"/>
  <c r="C1962" i="5"/>
  <c r="B1962" i="5"/>
  <c r="E2124" i="5"/>
  <c r="A2124" i="5"/>
  <c r="B2124" i="5"/>
  <c r="D2124" i="5"/>
  <c r="C2124" i="5"/>
  <c r="F2124" i="5"/>
  <c r="G2124" i="5" s="1"/>
  <c r="I2124" i="5"/>
  <c r="F1946" i="5"/>
  <c r="G1946" i="5" s="1"/>
  <c r="D1946" i="5"/>
  <c r="E1946" i="5"/>
  <c r="C1946" i="5"/>
  <c r="A1946" i="5"/>
  <c r="B1946" i="5"/>
  <c r="I1946" i="5"/>
  <c r="E2138" i="5"/>
  <c r="F2138" i="5"/>
  <c r="G2138" i="5" s="1"/>
  <c r="A2138" i="5"/>
  <c r="B2138" i="5"/>
  <c r="C2138" i="5"/>
  <c r="D2138" i="5"/>
  <c r="I2138" i="5"/>
  <c r="E2080" i="5"/>
  <c r="C2080" i="5"/>
  <c r="B2080" i="5"/>
  <c r="I2080" i="5"/>
  <c r="D2080" i="5"/>
  <c r="F2080" i="5"/>
  <c r="G2080" i="5" s="1"/>
  <c r="A2080" i="5"/>
  <c r="A1900" i="5"/>
  <c r="F1900" i="5"/>
  <c r="G1900" i="5" s="1"/>
  <c r="C1900" i="5"/>
  <c r="B1900" i="5"/>
  <c r="E1900" i="5"/>
  <c r="I1900" i="5"/>
  <c r="D1900" i="5"/>
  <c r="I1994" i="5"/>
  <c r="E1994" i="5"/>
  <c r="C1994" i="5"/>
  <c r="D1994" i="5"/>
  <c r="B1994" i="5"/>
  <c r="A1994" i="5"/>
  <c r="F1994" i="5"/>
  <c r="G1994" i="5" s="1"/>
  <c r="E2159" i="5"/>
  <c r="D2159" i="5"/>
  <c r="I2159" i="5"/>
  <c r="A2159" i="5"/>
  <c r="F2159" i="5"/>
  <c r="G2159" i="5" s="1"/>
  <c r="C2159" i="5"/>
  <c r="B2159" i="5"/>
  <c r="D2395" i="5"/>
  <c r="I2395" i="5"/>
  <c r="F2395" i="5"/>
  <c r="G2395" i="5" s="1"/>
  <c r="E2395" i="5"/>
  <c r="C2395" i="5"/>
  <c r="A2395" i="5"/>
  <c r="B2395" i="5"/>
  <c r="F1990" i="5"/>
  <c r="G1990" i="5" s="1"/>
  <c r="A1990" i="5"/>
  <c r="E1990" i="5"/>
  <c r="C1990" i="5"/>
  <c r="D1990" i="5"/>
  <c r="B1990" i="5"/>
  <c r="I1990" i="5"/>
  <c r="F2088" i="5"/>
  <c r="G2088" i="5" s="1"/>
  <c r="E2088" i="5"/>
  <c r="A2088" i="5"/>
  <c r="I2088" i="5"/>
  <c r="D2088" i="5"/>
  <c r="C2088" i="5"/>
  <c r="B2088" i="5"/>
  <c r="D2214" i="5"/>
  <c r="C2214" i="5"/>
  <c r="A2214" i="5"/>
  <c r="B2214" i="5"/>
  <c r="I2214" i="5"/>
  <c r="E2214" i="5"/>
  <c r="F2214" i="5"/>
  <c r="G2214" i="5" s="1"/>
  <c r="A2065" i="5"/>
  <c r="F2065" i="5"/>
  <c r="G2065" i="5" s="1"/>
  <c r="D2065" i="5"/>
  <c r="I2065" i="5"/>
  <c r="E2065" i="5"/>
  <c r="C2065" i="5"/>
  <c r="B2065" i="5"/>
  <c r="E2292" i="5"/>
  <c r="C2292" i="5"/>
  <c r="B2292" i="5"/>
  <c r="I2292" i="5"/>
  <c r="D2292" i="5"/>
  <c r="A2292" i="5"/>
  <c r="F2292" i="5"/>
  <c r="F2014" i="5"/>
  <c r="G2014" i="5" s="1"/>
  <c r="D2014" i="5"/>
  <c r="C2014" i="5"/>
  <c r="I2014" i="5"/>
  <c r="E2014" i="5"/>
  <c r="B2014" i="5"/>
  <c r="A2014" i="5"/>
  <c r="I2113" i="5"/>
  <c r="E2113" i="5"/>
  <c r="C2113" i="5"/>
  <c r="B2113" i="5"/>
  <c r="D2113" i="5"/>
  <c r="A2113" i="5"/>
  <c r="F2113" i="5"/>
  <c r="G2113" i="5" s="1"/>
  <c r="F2082" i="5"/>
  <c r="G2082" i="5" s="1"/>
  <c r="D2082" i="5"/>
  <c r="E2082" i="5"/>
  <c r="C2082" i="5"/>
  <c r="I2082" i="5"/>
  <c r="A2082" i="5"/>
  <c r="B2082" i="5"/>
  <c r="E2243" i="5"/>
  <c r="B2243" i="5"/>
  <c r="D2243" i="5"/>
  <c r="F2243" i="5"/>
  <c r="C2243" i="5"/>
  <c r="A2243" i="5"/>
  <c r="I2243" i="5"/>
  <c r="C2276" i="5"/>
  <c r="B2276" i="5"/>
  <c r="I2276" i="5"/>
  <c r="A2276" i="5"/>
  <c r="F2276" i="5"/>
  <c r="E2276" i="5"/>
  <c r="D2276" i="5"/>
  <c r="E2381" i="5"/>
  <c r="C2381" i="5"/>
  <c r="B2381" i="5"/>
  <c r="I2381" i="5"/>
  <c r="A2381" i="5"/>
  <c r="F2381" i="5"/>
  <c r="G2381" i="5" s="1"/>
  <c r="D2381" i="5"/>
  <c r="C2372" i="5"/>
  <c r="B2372" i="5"/>
  <c r="F2372" i="5"/>
  <c r="G2372" i="5" s="1"/>
  <c r="A2372" i="5"/>
  <c r="E2372" i="5"/>
  <c r="I2372" i="5"/>
  <c r="D2372" i="5"/>
  <c r="A2160" i="5"/>
  <c r="F2160" i="5"/>
  <c r="G2160" i="5" s="1"/>
  <c r="D2160" i="5"/>
  <c r="I2160" i="5"/>
  <c r="E2160" i="5"/>
  <c r="C2160" i="5"/>
  <c r="B2160" i="5"/>
  <c r="A2258" i="5"/>
  <c r="F2258" i="5"/>
  <c r="G2258" i="5" s="1"/>
  <c r="D2258" i="5"/>
  <c r="E2258" i="5"/>
  <c r="C2258" i="5"/>
  <c r="I2258" i="5"/>
  <c r="B2258" i="5"/>
  <c r="A2347" i="5"/>
  <c r="E2347" i="5"/>
  <c r="C2347" i="5"/>
  <c r="B2347" i="5"/>
  <c r="D2347" i="5"/>
  <c r="I2347" i="5"/>
  <c r="F2347" i="5"/>
  <c r="G2347" i="5" s="1"/>
  <c r="F2324" i="5"/>
  <c r="G2324" i="5" s="1"/>
  <c r="A2324" i="5"/>
  <c r="E2324" i="5"/>
  <c r="D2324" i="5"/>
  <c r="C2324" i="5"/>
  <c r="B2324" i="5"/>
  <c r="I2324" i="5"/>
  <c r="A2254" i="5"/>
  <c r="F2254" i="5"/>
  <c r="G2254" i="5" s="1"/>
  <c r="D2254" i="5"/>
  <c r="E2254" i="5"/>
  <c r="C2254" i="5"/>
  <c r="B2254" i="5"/>
  <c r="I2254" i="5"/>
  <c r="E2305" i="5"/>
  <c r="C2305" i="5"/>
  <c r="D2305" i="5"/>
  <c r="B2305" i="5"/>
  <c r="I2305" i="5"/>
  <c r="A2305" i="5"/>
  <c r="F2305" i="5"/>
  <c r="F2175" i="5"/>
  <c r="G2175" i="5" s="1"/>
  <c r="D2175" i="5"/>
  <c r="B2175" i="5"/>
  <c r="I2175" i="5"/>
  <c r="E2175" i="5"/>
  <c r="A2175" i="5"/>
  <c r="C2175" i="5"/>
  <c r="F2273" i="5"/>
  <c r="D2273" i="5"/>
  <c r="E2273" i="5"/>
  <c r="C2273" i="5"/>
  <c r="B2273" i="5"/>
  <c r="I2273" i="5"/>
  <c r="A2273" i="5"/>
  <c r="A2485" i="5"/>
  <c r="D2485" i="5"/>
  <c r="I2485" i="5"/>
  <c r="C2485" i="5"/>
  <c r="B2485" i="5"/>
  <c r="E2485" i="5"/>
  <c r="F2485" i="5"/>
  <c r="G2485" i="5" s="1"/>
  <c r="E2456" i="5"/>
  <c r="C2456" i="5"/>
  <c r="A2456" i="5"/>
  <c r="B2456" i="5"/>
  <c r="I2456" i="5"/>
  <c r="D2456" i="5"/>
  <c r="F2456" i="5"/>
  <c r="G2456" i="5" s="1"/>
  <c r="E2476" i="5"/>
  <c r="C2476" i="5"/>
  <c r="A2476" i="5"/>
  <c r="B2476" i="5"/>
  <c r="D2476" i="5"/>
  <c r="I2476" i="5"/>
  <c r="F2476" i="5"/>
  <c r="A2487" i="5"/>
  <c r="I2487" i="5"/>
  <c r="F2487" i="5"/>
  <c r="G2487" i="5" s="1"/>
  <c r="D2487" i="5"/>
  <c r="E2487" i="5"/>
  <c r="C2487" i="5"/>
  <c r="B2487" i="5"/>
  <c r="E2488" i="5"/>
  <c r="B2488" i="5"/>
  <c r="F2488" i="5"/>
  <c r="G2488" i="5" s="1"/>
  <c r="A2488" i="5"/>
  <c r="D2488" i="5"/>
  <c r="C2488" i="5"/>
  <c r="I2488" i="5"/>
  <c r="F2334" i="5"/>
  <c r="G2334" i="5" s="1"/>
  <c r="D2334" i="5"/>
  <c r="C2334" i="5"/>
  <c r="B2334" i="5"/>
  <c r="A2334" i="5"/>
  <c r="I2334" i="5"/>
  <c r="E2334" i="5"/>
  <c r="D2561" i="5"/>
  <c r="E2561" i="5"/>
  <c r="F2561" i="5"/>
  <c r="C2561" i="5"/>
  <c r="B2561" i="5"/>
  <c r="A2561" i="5"/>
  <c r="I2561" i="5"/>
  <c r="E2523" i="5"/>
  <c r="C2523" i="5"/>
  <c r="B2523" i="5"/>
  <c r="F2523" i="5"/>
  <c r="G2523" i="5" s="1"/>
  <c r="A2523" i="5"/>
  <c r="I2523" i="5"/>
  <c r="D2523" i="5"/>
  <c r="D2624" i="5"/>
  <c r="C2624" i="5"/>
  <c r="A2624" i="5"/>
  <c r="B2624" i="5"/>
  <c r="E2624" i="5"/>
  <c r="F2624" i="5"/>
  <c r="G2624" i="5" s="1"/>
  <c r="I2624" i="5"/>
  <c r="F2478" i="5"/>
  <c r="G2478" i="5" s="1"/>
  <c r="D2478" i="5"/>
  <c r="E2478" i="5"/>
  <c r="C2478" i="5"/>
  <c r="A2478" i="5"/>
  <c r="B2478" i="5"/>
  <c r="I2478" i="5"/>
  <c r="C2609" i="5"/>
  <c r="D2609" i="5"/>
  <c r="F2609" i="5"/>
  <c r="E2609" i="5"/>
  <c r="A2609" i="5"/>
  <c r="B2609" i="5"/>
  <c r="I2609" i="5"/>
  <c r="A2418" i="5"/>
  <c r="F2418" i="5"/>
  <c r="G2418" i="5" s="1"/>
  <c r="C2418" i="5"/>
  <c r="B2418" i="5"/>
  <c r="I2418" i="5"/>
  <c r="D2418" i="5"/>
  <c r="E2418" i="5"/>
  <c r="A2550" i="5"/>
  <c r="D2550" i="5"/>
  <c r="I2550" i="5"/>
  <c r="F2550" i="5"/>
  <c r="G2550" i="5" s="1"/>
  <c r="E2550" i="5"/>
  <c r="C2550" i="5"/>
  <c r="B2550" i="5"/>
  <c r="C2651" i="5"/>
  <c r="I2651" i="5"/>
  <c r="B2651" i="5"/>
  <c r="D2651" i="5"/>
  <c r="A2651" i="5"/>
  <c r="F2651" i="5"/>
  <c r="G2651" i="5" s="1"/>
  <c r="E2651" i="5"/>
  <c r="F2510" i="5"/>
  <c r="A2510" i="5"/>
  <c r="C2510" i="5"/>
  <c r="B2510" i="5"/>
  <c r="D2510" i="5"/>
  <c r="I2510" i="5"/>
  <c r="E2510" i="5"/>
  <c r="D2603" i="5"/>
  <c r="I2603" i="5"/>
  <c r="A2603" i="5"/>
  <c r="B2603" i="5"/>
  <c r="C2603" i="5"/>
  <c r="F2603" i="5"/>
  <c r="G2603" i="5" s="1"/>
  <c r="E2603" i="5"/>
  <c r="A2520" i="5"/>
  <c r="F2520" i="5"/>
  <c r="G2520" i="5" s="1"/>
  <c r="D2520" i="5"/>
  <c r="C2520" i="5"/>
  <c r="E2520" i="5"/>
  <c r="B2520" i="5"/>
  <c r="I2520" i="5"/>
  <c r="D2610" i="5"/>
  <c r="I2610" i="5"/>
  <c r="C2610" i="5"/>
  <c r="F2610" i="5"/>
  <c r="E2610" i="5"/>
  <c r="B2610" i="5"/>
  <c r="A2610" i="5"/>
  <c r="B2771" i="5"/>
  <c r="C2771" i="5"/>
  <c r="F2771" i="5"/>
  <c r="G2771" i="5" s="1"/>
  <c r="E2771" i="5"/>
  <c r="A2771" i="5"/>
  <c r="D2771" i="5"/>
  <c r="I2771" i="5"/>
  <c r="A2605" i="5"/>
  <c r="F2605" i="5"/>
  <c r="G2605" i="5" s="1"/>
  <c r="B2605" i="5"/>
  <c r="E2605" i="5"/>
  <c r="I2605" i="5"/>
  <c r="C2605" i="5"/>
  <c r="D2605" i="5"/>
  <c r="D2666" i="5"/>
  <c r="A2666" i="5"/>
  <c r="E2666" i="5"/>
  <c r="C2666" i="5"/>
  <c r="B2666" i="5"/>
  <c r="I2666" i="5"/>
  <c r="F2666" i="5"/>
  <c r="G2666" i="5" s="1"/>
  <c r="A2689" i="5"/>
  <c r="E2689" i="5"/>
  <c r="C2689" i="5"/>
  <c r="B2689" i="5"/>
  <c r="D2689" i="5"/>
  <c r="I2689" i="5"/>
  <c r="F2689" i="5"/>
  <c r="G2689" i="5" s="1"/>
  <c r="F2557" i="5"/>
  <c r="G2557" i="5" s="1"/>
  <c r="B2557" i="5"/>
  <c r="I2557" i="5"/>
  <c r="D2557" i="5"/>
  <c r="E2557" i="5"/>
  <c r="C2557" i="5"/>
  <c r="A2557" i="5"/>
  <c r="B2765" i="5"/>
  <c r="F2765" i="5"/>
  <c r="G2765" i="5" s="1"/>
  <c r="A2765" i="5"/>
  <c r="E2765" i="5"/>
  <c r="C2765" i="5"/>
  <c r="D2765" i="5"/>
  <c r="I2765" i="5"/>
  <c r="I2807" i="5"/>
  <c r="E2807" i="5"/>
  <c r="D2807" i="5"/>
  <c r="B2807" i="5"/>
  <c r="F2807" i="5"/>
  <c r="G2807" i="5" s="1"/>
  <c r="C2807" i="5"/>
  <c r="A2807" i="5"/>
  <c r="C2790" i="5"/>
  <c r="F2790" i="5"/>
  <c r="G2790" i="5" s="1"/>
  <c r="A2790" i="5"/>
  <c r="I2790" i="5"/>
  <c r="D2790" i="5"/>
  <c r="E2790" i="5"/>
  <c r="B2790" i="5"/>
  <c r="F2657" i="5"/>
  <c r="G2657" i="5" s="1"/>
  <c r="E2657" i="5"/>
  <c r="A2657" i="5"/>
  <c r="C2657" i="5"/>
  <c r="B2657" i="5"/>
  <c r="I2657" i="5"/>
  <c r="D2657" i="5"/>
  <c r="A2798" i="5"/>
  <c r="E2798" i="5"/>
  <c r="I2798" i="5"/>
  <c r="D2798" i="5"/>
  <c r="F2798" i="5"/>
  <c r="G2798" i="5" s="1"/>
  <c r="C2798" i="5"/>
  <c r="B2798" i="5"/>
  <c r="F2676" i="5"/>
  <c r="B2676" i="5"/>
  <c r="A2676" i="5"/>
  <c r="C2676" i="5"/>
  <c r="D2676" i="5"/>
  <c r="I2676" i="5"/>
  <c r="E2676" i="5"/>
  <c r="B2778" i="5"/>
  <c r="C2778" i="5"/>
  <c r="A2778" i="5"/>
  <c r="I2778" i="5"/>
  <c r="D2778" i="5"/>
  <c r="F2778" i="5"/>
  <c r="G2778" i="5" s="1"/>
  <c r="E2778" i="5"/>
  <c r="E2876" i="5"/>
  <c r="C2876" i="5"/>
  <c r="A2876" i="5"/>
  <c r="B2876" i="5"/>
  <c r="I2876" i="5"/>
  <c r="F2876" i="5"/>
  <c r="G2876" i="5" s="1"/>
  <c r="D2876" i="5"/>
  <c r="I2882" i="5"/>
  <c r="D2882" i="5"/>
  <c r="F2882" i="5"/>
  <c r="B2882" i="5"/>
  <c r="A2882" i="5"/>
  <c r="E2882" i="5"/>
  <c r="C2882" i="5"/>
  <c r="D3005" i="5"/>
  <c r="C3005" i="5"/>
  <c r="B3005" i="5"/>
  <c r="F3005" i="5"/>
  <c r="G3005" i="5" s="1"/>
  <c r="A3005" i="5"/>
  <c r="I3005" i="5"/>
  <c r="E3005" i="5"/>
  <c r="E2815" i="5"/>
  <c r="C2815" i="5"/>
  <c r="I2815" i="5"/>
  <c r="D2815" i="5"/>
  <c r="B2815" i="5"/>
  <c r="F2815" i="5"/>
  <c r="G2815" i="5" s="1"/>
  <c r="A2815" i="5"/>
  <c r="F2794" i="5"/>
  <c r="E2794" i="5"/>
  <c r="I2794" i="5"/>
  <c r="D2794" i="5"/>
  <c r="C2794" i="5"/>
  <c r="B2794" i="5"/>
  <c r="A2794" i="5"/>
  <c r="D2905" i="5"/>
  <c r="C2905" i="5"/>
  <c r="B2905" i="5"/>
  <c r="F2905" i="5"/>
  <c r="G2905" i="5" s="1"/>
  <c r="E2905" i="5"/>
  <c r="I2905" i="5"/>
  <c r="A2905" i="5"/>
  <c r="F2857" i="5"/>
  <c r="B2857" i="5"/>
  <c r="A2857" i="5"/>
  <c r="I2857" i="5"/>
  <c r="E2857" i="5"/>
  <c r="C2857" i="5"/>
  <c r="D2857" i="5"/>
  <c r="A2826" i="5"/>
  <c r="F2826" i="5"/>
  <c r="G2826" i="5" s="1"/>
  <c r="C2826" i="5"/>
  <c r="I2826" i="5"/>
  <c r="D2826" i="5"/>
  <c r="E2826" i="5"/>
  <c r="B2826" i="5"/>
  <c r="D2885" i="5"/>
  <c r="B2885" i="5"/>
  <c r="A2885" i="5"/>
  <c r="I2885" i="5"/>
  <c r="F2885" i="5"/>
  <c r="E2885" i="5"/>
  <c r="C2885" i="5"/>
  <c r="F2827" i="5"/>
  <c r="G2827" i="5" s="1"/>
  <c r="B2827" i="5"/>
  <c r="I2827" i="5"/>
  <c r="E2827" i="5"/>
  <c r="A2827" i="5"/>
  <c r="C2827" i="5"/>
  <c r="D2827" i="5"/>
  <c r="F2852" i="5"/>
  <c r="G2852" i="5" s="1"/>
  <c r="E2852" i="5"/>
  <c r="I2852" i="5"/>
  <c r="D2852" i="5"/>
  <c r="A2852" i="5"/>
  <c r="B2852" i="5"/>
  <c r="C2852" i="5"/>
  <c r="D2934" i="5"/>
  <c r="I2934" i="5"/>
  <c r="F2934" i="5"/>
  <c r="E2934" i="5"/>
  <c r="A2934" i="5"/>
  <c r="C2934" i="5"/>
  <c r="B2934" i="5"/>
  <c r="C2967" i="5"/>
  <c r="I2967" i="5"/>
  <c r="D2967" i="5"/>
  <c r="F2967" i="5"/>
  <c r="E2967" i="5"/>
  <c r="B2967" i="5"/>
  <c r="A2967" i="5"/>
  <c r="E60" i="5"/>
  <c r="E70" i="7" s="1"/>
  <c r="C60" i="5"/>
  <c r="C70" i="7" s="1"/>
  <c r="V70" i="7" s="1"/>
  <c r="B60" i="5"/>
  <c r="B70" i="7" s="1"/>
  <c r="I60" i="5"/>
  <c r="J70" i="7" s="1"/>
  <c r="A70" i="7"/>
  <c r="D60" i="5"/>
  <c r="F60" i="5"/>
  <c r="F70" i="7" s="1"/>
  <c r="J60" i="5"/>
  <c r="H60" i="5"/>
  <c r="F2950" i="5"/>
  <c r="B2950" i="5"/>
  <c r="I2950" i="5"/>
  <c r="A2950" i="5"/>
  <c r="E2950" i="5"/>
  <c r="D2950" i="5"/>
  <c r="C2950" i="5"/>
  <c r="C30" i="5"/>
  <c r="C40" i="7" s="1"/>
  <c r="V40" i="7" s="1"/>
  <c r="B30" i="5"/>
  <c r="B40" i="7" s="1"/>
  <c r="I30" i="5"/>
  <c r="J40" i="7" s="1"/>
  <c r="A40" i="7"/>
  <c r="D30" i="5"/>
  <c r="F30" i="5"/>
  <c r="F40" i="7" s="1"/>
  <c r="E30" i="5"/>
  <c r="E40" i="7" s="1"/>
  <c r="H30" i="5"/>
  <c r="J30" i="5"/>
  <c r="E12" i="5"/>
  <c r="E22" i="7" s="1"/>
  <c r="C12" i="5"/>
  <c r="C22" i="7" s="1"/>
  <c r="V22" i="7" s="1"/>
  <c r="H12" i="5"/>
  <c r="B12" i="5"/>
  <c r="B22" i="7" s="1"/>
  <c r="A22" i="7"/>
  <c r="I12" i="5"/>
  <c r="J22" i="7" s="1"/>
  <c r="D12" i="5"/>
  <c r="F12" i="5"/>
  <c r="F22" i="7" s="1"/>
  <c r="J12" i="5"/>
  <c r="E75" i="5"/>
  <c r="E85" i="7" s="1"/>
  <c r="C75" i="5"/>
  <c r="C85" i="7" s="1"/>
  <c r="V85" i="7" s="1"/>
  <c r="B75" i="5"/>
  <c r="B85" i="7" s="1"/>
  <c r="I75" i="5"/>
  <c r="J85" i="7" s="1"/>
  <c r="A85" i="7"/>
  <c r="D75" i="5"/>
  <c r="F75" i="5"/>
  <c r="F85" i="7" s="1"/>
  <c r="J75" i="5"/>
  <c r="H75" i="5"/>
  <c r="C73" i="5"/>
  <c r="C83" i="7" s="1"/>
  <c r="V83" i="7" s="1"/>
  <c r="B73" i="5"/>
  <c r="B83" i="7" s="1"/>
  <c r="I73" i="5"/>
  <c r="J83" i="7" s="1"/>
  <c r="A83" i="7"/>
  <c r="D73" i="5"/>
  <c r="F73" i="5"/>
  <c r="F83" i="7" s="1"/>
  <c r="E73" i="5"/>
  <c r="E83" i="7" s="1"/>
  <c r="J73" i="5"/>
  <c r="H73" i="5"/>
  <c r="I71" i="5"/>
  <c r="J81" i="7" s="1"/>
  <c r="A81" i="7"/>
  <c r="D71" i="5"/>
  <c r="E71" i="5"/>
  <c r="E81" i="7" s="1"/>
  <c r="C71" i="5"/>
  <c r="C81" i="7" s="1"/>
  <c r="V81" i="7" s="1"/>
  <c r="B71" i="5"/>
  <c r="B81" i="7" s="1"/>
  <c r="F71" i="5"/>
  <c r="F81" i="7" s="1"/>
  <c r="J71" i="5"/>
  <c r="H71" i="5"/>
  <c r="F76" i="5"/>
  <c r="F86" i="7" s="1"/>
  <c r="E76" i="5"/>
  <c r="E86" i="7" s="1"/>
  <c r="C76" i="5"/>
  <c r="C86" i="7" s="1"/>
  <c r="V86" i="7" s="1"/>
  <c r="B76" i="5"/>
  <c r="B86" i="7" s="1"/>
  <c r="I76" i="5"/>
  <c r="J86" i="7" s="1"/>
  <c r="A86" i="7"/>
  <c r="D76" i="5"/>
  <c r="H76" i="5"/>
  <c r="J76" i="5"/>
  <c r="E103" i="5"/>
  <c r="E113" i="7" s="1"/>
  <c r="C103" i="5"/>
  <c r="C113" i="7" s="1"/>
  <c r="V113" i="7" s="1"/>
  <c r="B103" i="5"/>
  <c r="B113" i="7" s="1"/>
  <c r="D103" i="5"/>
  <c r="F103" i="5"/>
  <c r="F113" i="7" s="1"/>
  <c r="I103" i="5"/>
  <c r="J113" i="7" s="1"/>
  <c r="A113" i="7"/>
  <c r="J103" i="5"/>
  <c r="H103" i="5"/>
  <c r="B122" i="5"/>
  <c r="B132" i="7" s="1"/>
  <c r="I122" i="5"/>
  <c r="J132" i="7" s="1"/>
  <c r="A132" i="7"/>
  <c r="D122" i="5"/>
  <c r="F122" i="5"/>
  <c r="F132" i="7" s="1"/>
  <c r="E122" i="5"/>
  <c r="E132" i="7" s="1"/>
  <c r="C122" i="5"/>
  <c r="C132" i="7" s="1"/>
  <c r="V132" i="7" s="1"/>
  <c r="H122" i="5"/>
  <c r="J122" i="5"/>
  <c r="D106" i="5"/>
  <c r="F106" i="5"/>
  <c r="F116" i="7" s="1"/>
  <c r="C106" i="5"/>
  <c r="C116" i="7" s="1"/>
  <c r="V116" i="7" s="1"/>
  <c r="B106" i="5"/>
  <c r="B116" i="7" s="1"/>
  <c r="E106" i="5"/>
  <c r="E116" i="7" s="1"/>
  <c r="A116" i="7"/>
  <c r="I106" i="5"/>
  <c r="J116" i="7" s="1"/>
  <c r="J106" i="5"/>
  <c r="H106" i="5"/>
  <c r="E119" i="5"/>
  <c r="E129" i="7" s="1"/>
  <c r="B119" i="5"/>
  <c r="B129" i="7" s="1"/>
  <c r="I119" i="5"/>
  <c r="J129" i="7" s="1"/>
  <c r="A129" i="7"/>
  <c r="D119" i="5"/>
  <c r="F119" i="5"/>
  <c r="F129" i="7" s="1"/>
  <c r="C119" i="5"/>
  <c r="C129" i="7" s="1"/>
  <c r="V129" i="7" s="1"/>
  <c r="J119" i="5"/>
  <c r="H119" i="5"/>
  <c r="I176" i="5"/>
  <c r="J186" i="7" s="1"/>
  <c r="A186" i="7"/>
  <c r="F176" i="5"/>
  <c r="F186" i="7" s="1"/>
  <c r="E176" i="5"/>
  <c r="E186" i="7" s="1"/>
  <c r="C176" i="5"/>
  <c r="C186" i="7" s="1"/>
  <c r="V186" i="7" s="1"/>
  <c r="B176" i="5"/>
  <c r="B186" i="7" s="1"/>
  <c r="D176" i="5"/>
  <c r="J176" i="5"/>
  <c r="H176" i="5"/>
  <c r="C123" i="5"/>
  <c r="C133" i="7" s="1"/>
  <c r="V133" i="7" s="1"/>
  <c r="B123" i="5"/>
  <c r="B133" i="7" s="1"/>
  <c r="A133" i="7"/>
  <c r="I123" i="5"/>
  <c r="J133" i="7" s="1"/>
  <c r="D123" i="5"/>
  <c r="F123" i="5"/>
  <c r="F133" i="7" s="1"/>
  <c r="E123" i="5"/>
  <c r="E133" i="7" s="1"/>
  <c r="H123" i="5"/>
  <c r="J123" i="5"/>
  <c r="E270" i="5"/>
  <c r="E280" i="7" s="1"/>
  <c r="F270" i="5"/>
  <c r="G270" i="5" s="1"/>
  <c r="B270" i="5"/>
  <c r="B280" i="7" s="1"/>
  <c r="A280" i="7"/>
  <c r="I270" i="5"/>
  <c r="J280" i="7" s="1"/>
  <c r="D270" i="5"/>
  <c r="C270" i="5"/>
  <c r="C280" i="7" s="1"/>
  <c r="V280" i="7" s="1"/>
  <c r="J270" i="5"/>
  <c r="H270" i="5"/>
  <c r="D213" i="5"/>
  <c r="F213" i="5"/>
  <c r="E213" i="5"/>
  <c r="E223" i="7" s="1"/>
  <c r="C213" i="5"/>
  <c r="C223" i="7" s="1"/>
  <c r="V223" i="7" s="1"/>
  <c r="B213" i="5"/>
  <c r="B223" i="7" s="1"/>
  <c r="A223" i="7"/>
  <c r="I213" i="5"/>
  <c r="J223" i="7" s="1"/>
  <c r="H213" i="5"/>
  <c r="J213" i="5"/>
  <c r="I196" i="5"/>
  <c r="J206" i="7" s="1"/>
  <c r="A206" i="7"/>
  <c r="D196" i="5"/>
  <c r="E196" i="5"/>
  <c r="E206" i="7" s="1"/>
  <c r="C196" i="5"/>
  <c r="C206" i="7" s="1"/>
  <c r="V206" i="7" s="1"/>
  <c r="B196" i="5"/>
  <c r="B206" i="7" s="1"/>
  <c r="F196" i="5"/>
  <c r="F206" i="7" s="1"/>
  <c r="J196" i="5"/>
  <c r="H196" i="5"/>
  <c r="E194" i="5"/>
  <c r="E204" i="7" s="1"/>
  <c r="C194" i="5"/>
  <c r="C204" i="7" s="1"/>
  <c r="V204" i="7" s="1"/>
  <c r="B194" i="5"/>
  <c r="B204" i="7" s="1"/>
  <c r="I194" i="5"/>
  <c r="J204" i="7" s="1"/>
  <c r="A204" i="7"/>
  <c r="F194" i="5"/>
  <c r="F204" i="7" s="1"/>
  <c r="D194" i="5"/>
  <c r="J194" i="5"/>
  <c r="H194" i="5"/>
  <c r="B300" i="5"/>
  <c r="B310" i="7" s="1"/>
  <c r="A310" i="7"/>
  <c r="I300" i="5"/>
  <c r="J310" i="7" s="1"/>
  <c r="D300" i="5"/>
  <c r="F300" i="5"/>
  <c r="G300" i="5" s="1"/>
  <c r="E300" i="5"/>
  <c r="E310" i="7" s="1"/>
  <c r="C300" i="5"/>
  <c r="C310" i="7" s="1"/>
  <c r="V310" i="7" s="1"/>
  <c r="J300" i="5"/>
  <c r="H300" i="5"/>
  <c r="F282" i="5"/>
  <c r="G282" i="5" s="1"/>
  <c r="A292" i="7"/>
  <c r="I282" i="5"/>
  <c r="J292" i="7" s="1"/>
  <c r="E282" i="5"/>
  <c r="E292" i="7" s="1"/>
  <c r="B282" i="5"/>
  <c r="B292" i="7" s="1"/>
  <c r="C282" i="5"/>
  <c r="C292" i="7" s="1"/>
  <c r="V292" i="7" s="1"/>
  <c r="D282" i="5"/>
  <c r="J282" i="5"/>
  <c r="H282" i="5"/>
  <c r="I267" i="5"/>
  <c r="J277" i="7" s="1"/>
  <c r="A277" i="7"/>
  <c r="E267" i="5"/>
  <c r="E277" i="7" s="1"/>
  <c r="C267" i="5"/>
  <c r="C277" i="7" s="1"/>
  <c r="V277" i="7" s="1"/>
  <c r="B267" i="5"/>
  <c r="B277" i="7" s="1"/>
  <c r="F267" i="5"/>
  <c r="D267" i="5"/>
  <c r="J267" i="5"/>
  <c r="H267" i="5"/>
  <c r="D276" i="5"/>
  <c r="E276" i="5"/>
  <c r="E286" i="7" s="1"/>
  <c r="C276" i="5"/>
  <c r="C286" i="7" s="1"/>
  <c r="V286" i="7" s="1"/>
  <c r="I276" i="5"/>
  <c r="J286" i="7" s="1"/>
  <c r="F276" i="5"/>
  <c r="G276" i="5" s="1"/>
  <c r="A286" i="7"/>
  <c r="B276" i="5"/>
  <c r="B286" i="7" s="1"/>
  <c r="H276" i="5"/>
  <c r="J276" i="5"/>
  <c r="C306" i="5"/>
  <c r="C316" i="7" s="1"/>
  <c r="V316" i="7" s="1"/>
  <c r="D306" i="5"/>
  <c r="F306" i="5"/>
  <c r="B306" i="5"/>
  <c r="B316" i="7" s="1"/>
  <c r="A316" i="7"/>
  <c r="E306" i="5"/>
  <c r="E316" i="7" s="1"/>
  <c r="I306" i="5"/>
  <c r="J316" i="7" s="1"/>
  <c r="H306" i="5"/>
  <c r="J306" i="5"/>
  <c r="D288" i="5"/>
  <c r="C288" i="5"/>
  <c r="C298" i="7" s="1"/>
  <c r="V298" i="7" s="1"/>
  <c r="B288" i="5"/>
  <c r="B298" i="7" s="1"/>
  <c r="I288" i="5"/>
  <c r="J298" i="7" s="1"/>
  <c r="E288" i="5"/>
  <c r="E298" i="7" s="1"/>
  <c r="F288" i="5"/>
  <c r="A298" i="7"/>
  <c r="J288" i="5"/>
  <c r="H288" i="5"/>
  <c r="D335" i="5"/>
  <c r="B335" i="5"/>
  <c r="B345" i="7" s="1"/>
  <c r="A345" i="7"/>
  <c r="E335" i="5"/>
  <c r="E345" i="7" s="1"/>
  <c r="C335" i="5"/>
  <c r="C345" i="7" s="1"/>
  <c r="V345" i="7" s="1"/>
  <c r="I335" i="5"/>
  <c r="J345" i="7" s="1"/>
  <c r="F335" i="5"/>
  <c r="G335" i="5" s="1"/>
  <c r="H335" i="5"/>
  <c r="J335" i="5"/>
  <c r="C353" i="5"/>
  <c r="C363" i="7" s="1"/>
  <c r="V363" i="7" s="1"/>
  <c r="I353" i="5"/>
  <c r="J363" i="7" s="1"/>
  <c r="A363" i="7"/>
  <c r="D353" i="5"/>
  <c r="F353" i="5"/>
  <c r="G353" i="5" s="1"/>
  <c r="E353" i="5"/>
  <c r="E363" i="7" s="1"/>
  <c r="B353" i="5"/>
  <c r="B363" i="7" s="1"/>
  <c r="H353" i="5"/>
  <c r="J353" i="5"/>
  <c r="I341" i="5"/>
  <c r="J351" i="7" s="1"/>
  <c r="A351" i="7"/>
  <c r="D341" i="5"/>
  <c r="F341" i="5"/>
  <c r="C341" i="5"/>
  <c r="C351" i="7" s="1"/>
  <c r="V351" i="7" s="1"/>
  <c r="B341" i="5"/>
  <c r="B351" i="7" s="1"/>
  <c r="E341" i="5"/>
  <c r="E351" i="7" s="1"/>
  <c r="H341" i="5"/>
  <c r="J341" i="5"/>
  <c r="F338" i="5"/>
  <c r="G338" i="5" s="1"/>
  <c r="C338" i="5"/>
  <c r="C348" i="7" s="1"/>
  <c r="V348" i="7" s="1"/>
  <c r="I338" i="5"/>
  <c r="J348" i="7" s="1"/>
  <c r="D338" i="5"/>
  <c r="E338" i="5"/>
  <c r="E348" i="7" s="1"/>
  <c r="B338" i="5"/>
  <c r="B348" i="7" s="1"/>
  <c r="A348" i="7"/>
  <c r="H338" i="5"/>
  <c r="J338" i="5"/>
  <c r="A421" i="7"/>
  <c r="I411" i="5"/>
  <c r="J421" i="7" s="1"/>
  <c r="D411" i="5"/>
  <c r="F411" i="5"/>
  <c r="G411" i="5" s="1"/>
  <c r="E411" i="5"/>
  <c r="E421" i="7" s="1"/>
  <c r="C411" i="5"/>
  <c r="C421" i="7" s="1"/>
  <c r="V421" i="7" s="1"/>
  <c r="B411" i="5"/>
  <c r="B421" i="7" s="1"/>
  <c r="J411" i="5"/>
  <c r="H411" i="5"/>
  <c r="I384" i="5"/>
  <c r="J394" i="7" s="1"/>
  <c r="A394" i="7"/>
  <c r="D384" i="5"/>
  <c r="E384" i="5"/>
  <c r="E394" i="7" s="1"/>
  <c r="C384" i="5"/>
  <c r="C394" i="7" s="1"/>
  <c r="V394" i="7" s="1"/>
  <c r="B384" i="5"/>
  <c r="B394" i="7" s="1"/>
  <c r="F384" i="5"/>
  <c r="G384" i="5" s="1"/>
  <c r="H384" i="5"/>
  <c r="J384" i="5"/>
  <c r="F386" i="5"/>
  <c r="C386" i="5"/>
  <c r="C396" i="7" s="1"/>
  <c r="V396" i="7" s="1"/>
  <c r="B386" i="5"/>
  <c r="B396" i="7" s="1"/>
  <c r="D386" i="5"/>
  <c r="E386" i="5"/>
  <c r="E396" i="7" s="1"/>
  <c r="A396" i="7"/>
  <c r="I386" i="5"/>
  <c r="J396" i="7" s="1"/>
  <c r="H386" i="5"/>
  <c r="J386" i="5"/>
  <c r="E377" i="5"/>
  <c r="E387" i="7" s="1"/>
  <c r="B377" i="5"/>
  <c r="B387" i="7" s="1"/>
  <c r="C377" i="5"/>
  <c r="C387" i="7" s="1"/>
  <c r="V387" i="7" s="1"/>
  <c r="A387" i="7"/>
  <c r="F377" i="5"/>
  <c r="G377" i="5" s="1"/>
  <c r="I377" i="5"/>
  <c r="J387" i="7" s="1"/>
  <c r="D377" i="5"/>
  <c r="J377" i="5"/>
  <c r="H377" i="5"/>
  <c r="D455" i="5"/>
  <c r="F455" i="5"/>
  <c r="G455" i="5" s="1"/>
  <c r="C455" i="5"/>
  <c r="C465" i="7" s="1"/>
  <c r="V465" i="7" s="1"/>
  <c r="I455" i="5"/>
  <c r="J465" i="7" s="1"/>
  <c r="E455" i="5"/>
  <c r="E465" i="7" s="1"/>
  <c r="B455" i="5"/>
  <c r="B465" i="7" s="1"/>
  <c r="A465" i="7"/>
  <c r="J455" i="5"/>
  <c r="H455" i="5"/>
  <c r="C445" i="5"/>
  <c r="C455" i="7" s="1"/>
  <c r="V455" i="7" s="1"/>
  <c r="I445" i="5"/>
  <c r="J455" i="7" s="1"/>
  <c r="D445" i="5"/>
  <c r="F445" i="5"/>
  <c r="G445" i="5" s="1"/>
  <c r="E445" i="5"/>
  <c r="E455" i="7" s="1"/>
  <c r="B445" i="5"/>
  <c r="B455" i="7" s="1"/>
  <c r="A455" i="7"/>
  <c r="J445" i="5"/>
  <c r="H445" i="5"/>
  <c r="D466" i="5"/>
  <c r="F466" i="5"/>
  <c r="G466" i="5" s="1"/>
  <c r="C466" i="5"/>
  <c r="C476" i="7" s="1"/>
  <c r="V476" i="7" s="1"/>
  <c r="B466" i="5"/>
  <c r="B476" i="7" s="1"/>
  <c r="I466" i="5"/>
  <c r="J476" i="7" s="1"/>
  <c r="E466" i="5"/>
  <c r="E476" i="7" s="1"/>
  <c r="A476" i="7"/>
  <c r="H466" i="5"/>
  <c r="J466" i="5"/>
  <c r="E451" i="5"/>
  <c r="E461" i="7" s="1"/>
  <c r="F451" i="5"/>
  <c r="G451" i="5" s="1"/>
  <c r="A461" i="7"/>
  <c r="D451" i="5"/>
  <c r="B451" i="5"/>
  <c r="B461" i="7" s="1"/>
  <c r="I451" i="5"/>
  <c r="J461" i="7" s="1"/>
  <c r="C451" i="5"/>
  <c r="C461" i="7" s="1"/>
  <c r="V461" i="7" s="1"/>
  <c r="J451" i="5"/>
  <c r="H451" i="5"/>
  <c r="E507" i="5"/>
  <c r="E517" i="7" s="1"/>
  <c r="C507" i="5"/>
  <c r="C517" i="7" s="1"/>
  <c r="I507" i="5"/>
  <c r="J517" i="7" s="1"/>
  <c r="A507" i="5"/>
  <c r="F507" i="5"/>
  <c r="G507" i="5" s="1"/>
  <c r="B507" i="5"/>
  <c r="B517" i="7" s="1"/>
  <c r="D507" i="5"/>
  <c r="A515" i="5"/>
  <c r="F515" i="5"/>
  <c r="E515" i="5"/>
  <c r="E525" i="7" s="1"/>
  <c r="C515" i="5"/>
  <c r="C525" i="7" s="1"/>
  <c r="I515" i="5"/>
  <c r="J525" i="7" s="1"/>
  <c r="D515" i="5"/>
  <c r="B515" i="5"/>
  <c r="B525" i="7" s="1"/>
  <c r="D541" i="5"/>
  <c r="A541" i="5"/>
  <c r="F541" i="5"/>
  <c r="E541" i="5"/>
  <c r="E551" i="7" s="1"/>
  <c r="C541" i="5"/>
  <c r="C551" i="7" s="1"/>
  <c r="I541" i="5"/>
  <c r="J551" i="7" s="1"/>
  <c r="B541" i="5"/>
  <c r="B551" i="7" s="1"/>
  <c r="I528" i="5"/>
  <c r="J538" i="7" s="1"/>
  <c r="E528" i="5"/>
  <c r="E538" i="7" s="1"/>
  <c r="B528" i="5"/>
  <c r="B538" i="7" s="1"/>
  <c r="F528" i="5"/>
  <c r="C528" i="5"/>
  <c r="C538" i="7" s="1"/>
  <c r="A528" i="5"/>
  <c r="D528" i="5"/>
  <c r="B559" i="5"/>
  <c r="B569" i="7" s="1"/>
  <c r="F559" i="5"/>
  <c r="G559" i="5" s="1"/>
  <c r="E559" i="5"/>
  <c r="E569" i="7" s="1"/>
  <c r="C559" i="5"/>
  <c r="C569" i="7" s="1"/>
  <c r="A559" i="5"/>
  <c r="I559" i="5"/>
  <c r="J569" i="7" s="1"/>
  <c r="D559" i="5"/>
  <c r="C579" i="5"/>
  <c r="C589" i="7" s="1"/>
  <c r="B579" i="5"/>
  <c r="B589" i="7" s="1"/>
  <c r="D579" i="5"/>
  <c r="I579" i="5"/>
  <c r="J589" i="7" s="1"/>
  <c r="F579" i="5"/>
  <c r="E579" i="5"/>
  <c r="E589" i="7" s="1"/>
  <c r="A579" i="5"/>
  <c r="I583" i="5"/>
  <c r="J593" i="7" s="1"/>
  <c r="D583" i="5"/>
  <c r="F583" i="5"/>
  <c r="G583" i="5" s="1"/>
  <c r="E583" i="5"/>
  <c r="E593" i="7" s="1"/>
  <c r="C583" i="5"/>
  <c r="C593" i="7" s="1"/>
  <c r="B583" i="5"/>
  <c r="B593" i="7" s="1"/>
  <c r="A583" i="5"/>
  <c r="D588" i="5"/>
  <c r="C588" i="5"/>
  <c r="C598" i="7" s="1"/>
  <c r="B588" i="5"/>
  <c r="B598" i="7" s="1"/>
  <c r="A588" i="5"/>
  <c r="I588" i="5"/>
  <c r="J598" i="7" s="1"/>
  <c r="F588" i="5"/>
  <c r="G588" i="5" s="1"/>
  <c r="E588" i="5"/>
  <c r="E598" i="7" s="1"/>
  <c r="Q22" i="4"/>
  <c r="R22" i="4" s="1"/>
  <c r="B630" i="5"/>
  <c r="I630" i="5"/>
  <c r="A630" i="5"/>
  <c r="E630" i="5"/>
  <c r="C630" i="5"/>
  <c r="D630" i="5"/>
  <c r="F630" i="5"/>
  <c r="G630" i="5" s="1"/>
  <c r="A743" i="5"/>
  <c r="F743" i="5"/>
  <c r="G743" i="5" s="1"/>
  <c r="D743" i="5"/>
  <c r="E743" i="5"/>
  <c r="C743" i="5"/>
  <c r="B743" i="5"/>
  <c r="I743" i="5"/>
  <c r="C1026" i="5"/>
  <c r="D1026" i="5"/>
  <c r="I1026" i="5"/>
  <c r="F1026" i="5"/>
  <c r="G1026" i="5" s="1"/>
  <c r="E1026" i="5"/>
  <c r="A1026" i="5"/>
  <c r="B1026" i="5"/>
  <c r="A1305" i="5"/>
  <c r="E1305" i="5"/>
  <c r="F1305" i="5"/>
  <c r="G1305" i="5" s="1"/>
  <c r="C1305" i="5"/>
  <c r="B1305" i="5"/>
  <c r="I1305" i="5"/>
  <c r="D1305" i="5"/>
  <c r="A1403" i="5"/>
  <c r="F1403" i="5"/>
  <c r="G1403" i="5" s="1"/>
  <c r="E1403" i="5"/>
  <c r="C1403" i="5"/>
  <c r="B1403" i="5"/>
  <c r="D1403" i="5"/>
  <c r="I1403" i="5"/>
  <c r="E1632" i="5"/>
  <c r="C1632" i="5"/>
  <c r="B1632" i="5"/>
  <c r="A1632" i="5"/>
  <c r="I1632" i="5"/>
  <c r="D1632" i="5"/>
  <c r="F1632" i="5"/>
  <c r="G1632" i="5" s="1"/>
  <c r="A1726" i="5"/>
  <c r="E1726" i="5"/>
  <c r="C1726" i="5"/>
  <c r="F1726" i="5"/>
  <c r="G1726" i="5" s="1"/>
  <c r="B1726" i="5"/>
  <c r="I1726" i="5"/>
  <c r="D1726" i="5"/>
  <c r="E1959" i="5"/>
  <c r="C1959" i="5"/>
  <c r="B1959" i="5"/>
  <c r="F1959" i="5"/>
  <c r="G1959" i="5" s="1"/>
  <c r="D1959" i="5"/>
  <c r="A1959" i="5"/>
  <c r="I1959" i="5"/>
  <c r="A1886" i="5"/>
  <c r="F1886" i="5"/>
  <c r="C1886" i="5"/>
  <c r="B1886" i="5"/>
  <c r="I1886" i="5"/>
  <c r="D1886" i="5"/>
  <c r="E1886" i="5"/>
  <c r="A2233" i="5"/>
  <c r="E2233" i="5"/>
  <c r="C2233" i="5"/>
  <c r="I2233" i="5"/>
  <c r="D2233" i="5"/>
  <c r="F2233" i="5"/>
  <c r="G2233" i="5" s="1"/>
  <c r="B2233" i="5"/>
  <c r="A2466" i="5"/>
  <c r="D2466" i="5"/>
  <c r="I2466" i="5"/>
  <c r="F2466" i="5"/>
  <c r="G2466" i="5" s="1"/>
  <c r="E2466" i="5"/>
  <c r="C2466" i="5"/>
  <c r="B2466" i="5"/>
  <c r="B2521" i="5"/>
  <c r="I2521" i="5"/>
  <c r="D2521" i="5"/>
  <c r="F2521" i="5"/>
  <c r="G2521" i="5" s="1"/>
  <c r="A2521" i="5"/>
  <c r="E2521" i="5"/>
  <c r="C2521" i="5"/>
  <c r="D2817" i="5"/>
  <c r="I2817" i="5"/>
  <c r="F2817" i="5"/>
  <c r="G2817" i="5" s="1"/>
  <c r="E2817" i="5"/>
  <c r="B2817" i="5"/>
  <c r="C2817" i="5"/>
  <c r="A2817" i="5"/>
  <c r="F2813" i="5"/>
  <c r="G2813" i="5" s="1"/>
  <c r="B2813" i="5"/>
  <c r="I2813" i="5"/>
  <c r="D2813" i="5"/>
  <c r="E2813" i="5"/>
  <c r="A2813" i="5"/>
  <c r="C2813" i="5"/>
  <c r="E89" i="5"/>
  <c r="E99" i="7" s="1"/>
  <c r="D89" i="5"/>
  <c r="F89" i="5"/>
  <c r="F99" i="7" s="1"/>
  <c r="B89" i="5"/>
  <c r="B99" i="7" s="1"/>
  <c r="A99" i="7"/>
  <c r="I89" i="5"/>
  <c r="J99" i="7" s="1"/>
  <c r="C89" i="5"/>
  <c r="C99" i="7" s="1"/>
  <c r="V99" i="7" s="1"/>
  <c r="J89" i="5"/>
  <c r="H89" i="5"/>
  <c r="D265" i="5"/>
  <c r="I265" i="5"/>
  <c r="J275" i="7" s="1"/>
  <c r="A275" i="7"/>
  <c r="F265" i="5"/>
  <c r="E265" i="5"/>
  <c r="E275" i="7" s="1"/>
  <c r="C265" i="5"/>
  <c r="C275" i="7" s="1"/>
  <c r="V275" i="7" s="1"/>
  <c r="B265" i="5"/>
  <c r="B275" i="7" s="1"/>
  <c r="J265" i="5"/>
  <c r="H265" i="5"/>
  <c r="B387" i="5"/>
  <c r="B397" i="7" s="1"/>
  <c r="I387" i="5"/>
  <c r="J397" i="7" s="1"/>
  <c r="A397" i="7"/>
  <c r="D387" i="5"/>
  <c r="F387" i="5"/>
  <c r="G387" i="5" s="1"/>
  <c r="E387" i="5"/>
  <c r="E397" i="7" s="1"/>
  <c r="C387" i="5"/>
  <c r="C397" i="7" s="1"/>
  <c r="V397" i="7" s="1"/>
  <c r="J387" i="5"/>
  <c r="H387" i="5"/>
  <c r="E454" i="5"/>
  <c r="E464" i="7" s="1"/>
  <c r="C454" i="5"/>
  <c r="C464" i="7" s="1"/>
  <c r="V464" i="7" s="1"/>
  <c r="I454" i="5"/>
  <c r="J464" i="7" s="1"/>
  <c r="A464" i="7"/>
  <c r="B454" i="5"/>
  <c r="B464" i="7" s="1"/>
  <c r="F454" i="5"/>
  <c r="G454" i="5" s="1"/>
  <c r="D454" i="5"/>
  <c r="H454" i="5"/>
  <c r="J454" i="5"/>
  <c r="D879" i="5"/>
  <c r="F879" i="5"/>
  <c r="G879" i="5" s="1"/>
  <c r="E879" i="5"/>
  <c r="A879" i="5"/>
  <c r="C879" i="5"/>
  <c r="B879" i="5"/>
  <c r="I879" i="5"/>
  <c r="F647" i="5"/>
  <c r="G647" i="5" s="1"/>
  <c r="D647" i="5"/>
  <c r="E647" i="5"/>
  <c r="C647" i="5"/>
  <c r="A647" i="5"/>
  <c r="B647" i="5"/>
  <c r="I647" i="5"/>
  <c r="A810" i="5"/>
  <c r="F810" i="5"/>
  <c r="G810" i="5" s="1"/>
  <c r="C810" i="5"/>
  <c r="E810" i="5"/>
  <c r="B810" i="5"/>
  <c r="D810" i="5"/>
  <c r="I810" i="5"/>
  <c r="D1084" i="5"/>
  <c r="I1084" i="5"/>
  <c r="F1084" i="5"/>
  <c r="G1084" i="5" s="1"/>
  <c r="E1084" i="5"/>
  <c r="A1084" i="5"/>
  <c r="C1084" i="5"/>
  <c r="B1084" i="5"/>
  <c r="D1216" i="5"/>
  <c r="F1216" i="5"/>
  <c r="A1216" i="5"/>
  <c r="E1216" i="5"/>
  <c r="C1216" i="5"/>
  <c r="B1216" i="5"/>
  <c r="I1216" i="5"/>
  <c r="F1300" i="5"/>
  <c r="G1300" i="5" s="1"/>
  <c r="D1300" i="5"/>
  <c r="B1300" i="5"/>
  <c r="E1300" i="5"/>
  <c r="C1300" i="5"/>
  <c r="A1300" i="5"/>
  <c r="I1300" i="5"/>
  <c r="A1383" i="5"/>
  <c r="F1383" i="5"/>
  <c r="G1383" i="5" s="1"/>
  <c r="C1383" i="5"/>
  <c r="B1383" i="5"/>
  <c r="E1383" i="5"/>
  <c r="D1383" i="5"/>
  <c r="I1383" i="5"/>
  <c r="A1934" i="5"/>
  <c r="F1934" i="5"/>
  <c r="G1934" i="5" s="1"/>
  <c r="E1934" i="5"/>
  <c r="C1934" i="5"/>
  <c r="B1934" i="5"/>
  <c r="I1934" i="5"/>
  <c r="D1934" i="5"/>
  <c r="C1839" i="5"/>
  <c r="B1839" i="5"/>
  <c r="I1839" i="5"/>
  <c r="A1839" i="5"/>
  <c r="F1839" i="5"/>
  <c r="G1839" i="5" s="1"/>
  <c r="E1839" i="5"/>
  <c r="D1839" i="5"/>
  <c r="E1923" i="5"/>
  <c r="D1923" i="5"/>
  <c r="I1923" i="5"/>
  <c r="F1923" i="5"/>
  <c r="G1923" i="5" s="1"/>
  <c r="C1923" i="5"/>
  <c r="B1923" i="5"/>
  <c r="A1923" i="5"/>
  <c r="C2129" i="5"/>
  <c r="B2129" i="5"/>
  <c r="F2129" i="5"/>
  <c r="G2129" i="5" s="1"/>
  <c r="A2129" i="5"/>
  <c r="E2129" i="5"/>
  <c r="D2129" i="5"/>
  <c r="I2129" i="5"/>
  <c r="D2151" i="5"/>
  <c r="I2151" i="5"/>
  <c r="F2151" i="5"/>
  <c r="G2151" i="5" s="1"/>
  <c r="A2151" i="5"/>
  <c r="B2151" i="5"/>
  <c r="C2151" i="5"/>
  <c r="E2151" i="5"/>
  <c r="A2058" i="5"/>
  <c r="F2058" i="5"/>
  <c r="G2058" i="5" s="1"/>
  <c r="B2058" i="5"/>
  <c r="D2058" i="5"/>
  <c r="I2058" i="5"/>
  <c r="C2058" i="5"/>
  <c r="E2058" i="5"/>
  <c r="A2107" i="5"/>
  <c r="F2107" i="5"/>
  <c r="G2107" i="5" s="1"/>
  <c r="D2107" i="5"/>
  <c r="E2107" i="5"/>
  <c r="C2107" i="5"/>
  <c r="I2107" i="5"/>
  <c r="B2107" i="5"/>
  <c r="A2364" i="5"/>
  <c r="E2364" i="5"/>
  <c r="F2364" i="5"/>
  <c r="G2364" i="5" s="1"/>
  <c r="C2364" i="5"/>
  <c r="B2364" i="5"/>
  <c r="I2364" i="5"/>
  <c r="D2364" i="5"/>
  <c r="I2314" i="5"/>
  <c r="F2314" i="5"/>
  <c r="G2314" i="5" s="1"/>
  <c r="A2314" i="5"/>
  <c r="E2314" i="5"/>
  <c r="C2314" i="5"/>
  <c r="D2314" i="5"/>
  <c r="B2314" i="5"/>
  <c r="E2470" i="5"/>
  <c r="C2470" i="5"/>
  <c r="D2470" i="5"/>
  <c r="F2470" i="5"/>
  <c r="G2470" i="5" s="1"/>
  <c r="A2470" i="5"/>
  <c r="B2470" i="5"/>
  <c r="I2470" i="5"/>
  <c r="F2327" i="5"/>
  <c r="G2327" i="5" s="1"/>
  <c r="D2327" i="5"/>
  <c r="A2327" i="5"/>
  <c r="C2327" i="5"/>
  <c r="B2327" i="5"/>
  <c r="I2327" i="5"/>
  <c r="E2327" i="5"/>
  <c r="A2604" i="5"/>
  <c r="E2604" i="5"/>
  <c r="C2604" i="5"/>
  <c r="B2604" i="5"/>
  <c r="D2604" i="5"/>
  <c r="I2604" i="5"/>
  <c r="F2604" i="5"/>
  <c r="G2604" i="5" s="1"/>
  <c r="C2595" i="5"/>
  <c r="D2595" i="5"/>
  <c r="I2595" i="5"/>
  <c r="A2595" i="5"/>
  <c r="B2595" i="5"/>
  <c r="F2595" i="5"/>
  <c r="G2595" i="5" s="1"/>
  <c r="E2595" i="5"/>
  <c r="A2654" i="5"/>
  <c r="C2654" i="5"/>
  <c r="B2654" i="5"/>
  <c r="D2654" i="5"/>
  <c r="F2654" i="5"/>
  <c r="E2654" i="5"/>
  <c r="I2654" i="5"/>
  <c r="A2784" i="5"/>
  <c r="I2784" i="5"/>
  <c r="B2784" i="5"/>
  <c r="D2784" i="5"/>
  <c r="F2784" i="5"/>
  <c r="G2784" i="5" s="1"/>
  <c r="E2784" i="5"/>
  <c r="C2784" i="5"/>
  <c r="A2777" i="5"/>
  <c r="C2777" i="5"/>
  <c r="D2777" i="5"/>
  <c r="F2777" i="5"/>
  <c r="G2777" i="5" s="1"/>
  <c r="E2777" i="5"/>
  <c r="B2777" i="5"/>
  <c r="I2777" i="5"/>
  <c r="B2811" i="5"/>
  <c r="D2811" i="5"/>
  <c r="I2811" i="5"/>
  <c r="E2811" i="5"/>
  <c r="A2811" i="5"/>
  <c r="F2811" i="5"/>
  <c r="G2811" i="5" s="1"/>
  <c r="C2811" i="5"/>
  <c r="E2869" i="5"/>
  <c r="C2869" i="5"/>
  <c r="A2869" i="5"/>
  <c r="B2869" i="5"/>
  <c r="I2869" i="5"/>
  <c r="D2869" i="5"/>
  <c r="F2869" i="5"/>
  <c r="G2869" i="5" s="1"/>
  <c r="A2993" i="5"/>
  <c r="B2993" i="5"/>
  <c r="D2993" i="5"/>
  <c r="F2993" i="5"/>
  <c r="G2993" i="5" s="1"/>
  <c r="E2993" i="5"/>
  <c r="C2993" i="5"/>
  <c r="I2993" i="5"/>
  <c r="I64" i="5"/>
  <c r="J74" i="7" s="1"/>
  <c r="A74" i="7"/>
  <c r="D64" i="5"/>
  <c r="E64" i="5"/>
  <c r="E74" i="7" s="1"/>
  <c r="B64" i="5"/>
  <c r="B74" i="7" s="1"/>
  <c r="C64" i="5"/>
  <c r="C74" i="7" s="1"/>
  <c r="V74" i="7" s="1"/>
  <c r="F64" i="5"/>
  <c r="F74" i="7" s="1"/>
  <c r="J64" i="5"/>
  <c r="H64" i="5"/>
  <c r="E284" i="5"/>
  <c r="E294" i="7" s="1"/>
  <c r="B284" i="5"/>
  <c r="B294" i="7" s="1"/>
  <c r="A294" i="7"/>
  <c r="I284" i="5"/>
  <c r="J294" i="7" s="1"/>
  <c r="F284" i="5"/>
  <c r="G284" i="5" s="1"/>
  <c r="D284" i="5"/>
  <c r="C284" i="5"/>
  <c r="C294" i="7" s="1"/>
  <c r="V294" i="7" s="1"/>
  <c r="J284" i="5"/>
  <c r="H284" i="5"/>
  <c r="B401" i="5"/>
  <c r="B411" i="7" s="1"/>
  <c r="I401" i="5"/>
  <c r="J411" i="7" s="1"/>
  <c r="A411" i="7"/>
  <c r="D401" i="5"/>
  <c r="F401" i="5"/>
  <c r="G401" i="5" s="1"/>
  <c r="E401" i="5"/>
  <c r="E411" i="7" s="1"/>
  <c r="C401" i="5"/>
  <c r="C411" i="7" s="1"/>
  <c r="V411" i="7" s="1"/>
  <c r="J401" i="5"/>
  <c r="H401" i="5"/>
  <c r="E638" i="5"/>
  <c r="C638" i="5"/>
  <c r="A638" i="5"/>
  <c r="B638" i="5"/>
  <c r="D638" i="5"/>
  <c r="I638" i="5"/>
  <c r="F638" i="5"/>
  <c r="G638" i="5" s="1"/>
  <c r="D683" i="5"/>
  <c r="E683" i="5"/>
  <c r="C683" i="5"/>
  <c r="I683" i="5"/>
  <c r="F683" i="5"/>
  <c r="B683" i="5"/>
  <c r="A683" i="5"/>
  <c r="A733" i="5"/>
  <c r="F733" i="5"/>
  <c r="G733" i="5" s="1"/>
  <c r="D733" i="5"/>
  <c r="E733" i="5"/>
  <c r="I733" i="5"/>
  <c r="C733" i="5"/>
  <c r="B733" i="5"/>
  <c r="D950" i="5"/>
  <c r="I950" i="5"/>
  <c r="F950" i="5"/>
  <c r="A950" i="5"/>
  <c r="E950" i="5"/>
  <c r="C950" i="5"/>
  <c r="B950" i="5"/>
  <c r="A657" i="5"/>
  <c r="F657" i="5"/>
  <c r="G657" i="5" s="1"/>
  <c r="C657" i="5"/>
  <c r="B657" i="5"/>
  <c r="I657" i="5"/>
  <c r="D657" i="5"/>
  <c r="E657" i="5"/>
  <c r="D1091" i="5"/>
  <c r="I1091" i="5"/>
  <c r="F1091" i="5"/>
  <c r="G1091" i="5" s="1"/>
  <c r="E1091" i="5"/>
  <c r="A1091" i="5"/>
  <c r="C1091" i="5"/>
  <c r="B1091" i="5"/>
  <c r="A958" i="5"/>
  <c r="E958" i="5"/>
  <c r="C958" i="5"/>
  <c r="B958" i="5"/>
  <c r="D958" i="5"/>
  <c r="I958" i="5"/>
  <c r="F958" i="5"/>
  <c r="G958" i="5" s="1"/>
  <c r="C1060" i="5"/>
  <c r="F1060" i="5"/>
  <c r="G1060" i="5" s="1"/>
  <c r="D1060" i="5"/>
  <c r="I1060" i="5"/>
  <c r="E1060" i="5"/>
  <c r="B1060" i="5"/>
  <c r="A1060" i="5"/>
  <c r="E1172" i="5"/>
  <c r="C1172" i="5"/>
  <c r="F1172" i="5"/>
  <c r="G1172" i="5" s="1"/>
  <c r="A1172" i="5"/>
  <c r="B1172" i="5"/>
  <c r="I1172" i="5"/>
  <c r="D1172" i="5"/>
  <c r="I1143" i="5"/>
  <c r="D1143" i="5"/>
  <c r="F1143" i="5"/>
  <c r="G1143" i="5" s="1"/>
  <c r="E1143" i="5"/>
  <c r="A1143" i="5"/>
  <c r="C1143" i="5"/>
  <c r="B1143" i="5"/>
  <c r="A1204" i="5"/>
  <c r="E1204" i="5"/>
  <c r="D1204" i="5"/>
  <c r="I1204" i="5"/>
  <c r="F1204" i="5"/>
  <c r="C1204" i="5"/>
  <c r="B1204" i="5"/>
  <c r="D1254" i="5"/>
  <c r="C1254" i="5"/>
  <c r="B1254" i="5"/>
  <c r="F1254" i="5"/>
  <c r="G1254" i="5" s="1"/>
  <c r="E1254" i="5"/>
  <c r="A1254" i="5"/>
  <c r="I1254" i="5"/>
  <c r="A1162" i="5"/>
  <c r="F1162" i="5"/>
  <c r="C1162" i="5"/>
  <c r="D1162" i="5"/>
  <c r="I1162" i="5"/>
  <c r="E1162" i="5"/>
  <c r="B1162" i="5"/>
  <c r="A1225" i="5"/>
  <c r="F1225" i="5"/>
  <c r="G1225" i="5" s="1"/>
  <c r="E1225" i="5"/>
  <c r="C1225" i="5"/>
  <c r="D1225" i="5"/>
  <c r="B1225" i="5"/>
  <c r="I1225" i="5"/>
  <c r="D1269" i="5"/>
  <c r="I1269" i="5"/>
  <c r="F1269" i="5"/>
  <c r="E1269" i="5"/>
  <c r="C1269" i="5"/>
  <c r="B1269" i="5"/>
  <c r="A1269" i="5"/>
  <c r="F1086" i="5"/>
  <c r="G1086" i="5" s="1"/>
  <c r="B1086" i="5"/>
  <c r="I1086" i="5"/>
  <c r="E1086" i="5"/>
  <c r="A1086" i="5"/>
  <c r="C1086" i="5"/>
  <c r="D1086" i="5"/>
  <c r="F1184" i="5"/>
  <c r="G1184" i="5" s="1"/>
  <c r="B1184" i="5"/>
  <c r="I1184" i="5"/>
  <c r="E1184" i="5"/>
  <c r="A1184" i="5"/>
  <c r="C1184" i="5"/>
  <c r="D1184" i="5"/>
  <c r="B1412" i="5"/>
  <c r="I1412" i="5"/>
  <c r="D1412" i="5"/>
  <c r="F1412" i="5"/>
  <c r="G1412" i="5" s="1"/>
  <c r="A1412" i="5"/>
  <c r="E1412" i="5"/>
  <c r="C1412" i="5"/>
  <c r="E1448" i="5"/>
  <c r="F1448" i="5"/>
  <c r="G1448" i="5" s="1"/>
  <c r="C1448" i="5"/>
  <c r="A1448" i="5"/>
  <c r="B1448" i="5"/>
  <c r="D1448" i="5"/>
  <c r="I1448" i="5"/>
  <c r="A1431" i="5"/>
  <c r="F1431" i="5"/>
  <c r="E1431" i="5"/>
  <c r="C1431" i="5"/>
  <c r="B1431" i="5"/>
  <c r="D1431" i="5"/>
  <c r="I1431" i="5"/>
  <c r="A1719" i="5"/>
  <c r="E1719" i="5"/>
  <c r="C1719" i="5"/>
  <c r="F1719" i="5"/>
  <c r="G1719" i="5" s="1"/>
  <c r="B1719" i="5"/>
  <c r="D1719" i="5"/>
  <c r="I1719" i="5"/>
  <c r="B1497" i="5"/>
  <c r="A1497" i="5"/>
  <c r="F1497" i="5"/>
  <c r="G1497" i="5" s="1"/>
  <c r="C1497" i="5"/>
  <c r="I1497" i="5"/>
  <c r="D1497" i="5"/>
  <c r="E1497" i="5"/>
  <c r="F1314" i="5"/>
  <c r="G1314" i="5" s="1"/>
  <c r="D1314" i="5"/>
  <c r="B1314" i="5"/>
  <c r="E1314" i="5"/>
  <c r="C1314" i="5"/>
  <c r="A1314" i="5"/>
  <c r="I1314" i="5"/>
  <c r="E1393" i="5"/>
  <c r="C1393" i="5"/>
  <c r="I1393" i="5"/>
  <c r="D1393" i="5"/>
  <c r="F1393" i="5"/>
  <c r="A1393" i="5"/>
  <c r="B1393" i="5"/>
  <c r="E1597" i="5"/>
  <c r="C1597" i="5"/>
  <c r="F1597" i="5"/>
  <c r="G1597" i="5" s="1"/>
  <c r="A1597" i="5"/>
  <c r="B1597" i="5"/>
  <c r="D1597" i="5"/>
  <c r="I1597" i="5"/>
  <c r="D1486" i="5"/>
  <c r="I1486" i="5"/>
  <c r="F1486" i="5"/>
  <c r="E1486" i="5"/>
  <c r="C1486" i="5"/>
  <c r="A1486" i="5"/>
  <c r="B1486" i="5"/>
  <c r="E1667" i="5"/>
  <c r="C1667" i="5"/>
  <c r="B1667" i="5"/>
  <c r="I1667" i="5"/>
  <c r="A1667" i="5"/>
  <c r="F1667" i="5"/>
  <c r="G1667" i="5" s="1"/>
  <c r="D1667" i="5"/>
  <c r="D1641" i="5"/>
  <c r="E1641" i="5"/>
  <c r="C1641" i="5"/>
  <c r="B1641" i="5"/>
  <c r="I1641" i="5"/>
  <c r="A1641" i="5"/>
  <c r="F1641" i="5"/>
  <c r="G1641" i="5" s="1"/>
  <c r="A1523" i="5"/>
  <c r="F1523" i="5"/>
  <c r="G1523" i="5" s="1"/>
  <c r="E1523" i="5"/>
  <c r="C1523" i="5"/>
  <c r="B1523" i="5"/>
  <c r="D1523" i="5"/>
  <c r="I1523" i="5"/>
  <c r="C1776" i="5"/>
  <c r="B1776" i="5"/>
  <c r="I1776" i="5"/>
  <c r="E1776" i="5"/>
  <c r="A1776" i="5"/>
  <c r="F1776" i="5"/>
  <c r="G1776" i="5" s="1"/>
  <c r="D1776" i="5"/>
  <c r="A1768" i="5"/>
  <c r="E1768" i="5"/>
  <c r="C1768" i="5"/>
  <c r="F1768" i="5"/>
  <c r="G1768" i="5" s="1"/>
  <c r="B1768" i="5"/>
  <c r="D1768" i="5"/>
  <c r="I1768" i="5"/>
  <c r="F1401" i="5"/>
  <c r="G1401" i="5" s="1"/>
  <c r="D1401" i="5"/>
  <c r="I1401" i="5"/>
  <c r="A1401" i="5"/>
  <c r="B1401" i="5"/>
  <c r="E1401" i="5"/>
  <c r="C1401" i="5"/>
  <c r="F1502" i="5"/>
  <c r="C1502" i="5"/>
  <c r="D1502" i="5"/>
  <c r="B1502" i="5"/>
  <c r="A1502" i="5"/>
  <c r="I1502" i="5"/>
  <c r="E1502" i="5"/>
  <c r="B1595" i="5"/>
  <c r="I1595" i="5"/>
  <c r="A1595" i="5"/>
  <c r="E1595" i="5"/>
  <c r="C1595" i="5"/>
  <c r="D1595" i="5"/>
  <c r="F1595" i="5"/>
  <c r="G1595" i="5" s="1"/>
  <c r="D1627" i="5"/>
  <c r="I1627" i="5"/>
  <c r="F1627" i="5"/>
  <c r="G1627" i="5" s="1"/>
  <c r="E1627" i="5"/>
  <c r="A1627" i="5"/>
  <c r="C1627" i="5"/>
  <c r="B1627" i="5"/>
  <c r="A1397" i="5"/>
  <c r="F1397" i="5"/>
  <c r="G1397" i="5" s="1"/>
  <c r="C1397" i="5"/>
  <c r="B1397" i="5"/>
  <c r="I1397" i="5"/>
  <c r="D1397" i="5"/>
  <c r="E1397" i="5"/>
  <c r="A1491" i="5"/>
  <c r="F1491" i="5"/>
  <c r="G1491" i="5" s="1"/>
  <c r="E1491" i="5"/>
  <c r="B1491" i="5"/>
  <c r="I1491" i="5"/>
  <c r="D1491" i="5"/>
  <c r="C1491" i="5"/>
  <c r="B1553" i="5"/>
  <c r="I1553" i="5"/>
  <c r="D1553" i="5"/>
  <c r="F1553" i="5"/>
  <c r="G1553" i="5" s="1"/>
  <c r="A1553" i="5"/>
  <c r="E1553" i="5"/>
  <c r="C1553" i="5"/>
  <c r="E1827" i="5"/>
  <c r="C1827" i="5"/>
  <c r="B1827" i="5"/>
  <c r="I1827" i="5"/>
  <c r="D1827" i="5"/>
  <c r="A1827" i="5"/>
  <c r="F1827" i="5"/>
  <c r="B1672" i="5"/>
  <c r="I1672" i="5"/>
  <c r="A1672" i="5"/>
  <c r="F1672" i="5"/>
  <c r="G1672" i="5" s="1"/>
  <c r="D1672" i="5"/>
  <c r="C1672" i="5"/>
  <c r="E1672" i="5"/>
  <c r="E1930" i="5"/>
  <c r="F1930" i="5"/>
  <c r="G1930" i="5" s="1"/>
  <c r="C1930" i="5"/>
  <c r="A1930" i="5"/>
  <c r="B1930" i="5"/>
  <c r="D1930" i="5"/>
  <c r="I1930" i="5"/>
  <c r="A1705" i="5"/>
  <c r="E1705" i="5"/>
  <c r="C1705" i="5"/>
  <c r="B1705" i="5"/>
  <c r="I1705" i="5"/>
  <c r="D1705" i="5"/>
  <c r="F1705" i="5"/>
  <c r="F1549" i="5"/>
  <c r="G1549" i="5" s="1"/>
  <c r="D1549" i="5"/>
  <c r="I1549" i="5"/>
  <c r="E1549" i="5"/>
  <c r="C1549" i="5"/>
  <c r="A1549" i="5"/>
  <c r="B1549" i="5"/>
  <c r="A1647" i="5"/>
  <c r="F1647" i="5"/>
  <c r="G1647" i="5" s="1"/>
  <c r="D1647" i="5"/>
  <c r="E1647" i="5"/>
  <c r="C1647" i="5"/>
  <c r="B1647" i="5"/>
  <c r="I1647" i="5"/>
  <c r="A1684" i="5"/>
  <c r="E1684" i="5"/>
  <c r="C1684" i="5"/>
  <c r="I1684" i="5"/>
  <c r="D1684" i="5"/>
  <c r="F1684" i="5"/>
  <c r="B1684" i="5"/>
  <c r="E1708" i="5"/>
  <c r="I1708" i="5"/>
  <c r="D1708" i="5"/>
  <c r="F1708" i="5"/>
  <c r="G1708" i="5" s="1"/>
  <c r="A1708" i="5"/>
  <c r="C1708" i="5"/>
  <c r="B1708" i="5"/>
  <c r="B1981" i="5"/>
  <c r="I1981" i="5"/>
  <c r="C1981" i="5"/>
  <c r="A1981" i="5"/>
  <c r="F1981" i="5"/>
  <c r="G1981" i="5" s="1"/>
  <c r="E1981" i="5"/>
  <c r="D1981" i="5"/>
  <c r="A1594" i="5"/>
  <c r="F1594" i="5"/>
  <c r="C1594" i="5"/>
  <c r="B1594" i="5"/>
  <c r="I1594" i="5"/>
  <c r="D1594" i="5"/>
  <c r="E1594" i="5"/>
  <c r="D1728" i="5"/>
  <c r="I1728" i="5"/>
  <c r="F1728" i="5"/>
  <c r="G1728" i="5" s="1"/>
  <c r="E1728" i="5"/>
  <c r="C1728" i="5"/>
  <c r="A1728" i="5"/>
  <c r="B1728" i="5"/>
  <c r="E1853" i="5"/>
  <c r="D1853" i="5"/>
  <c r="I1853" i="5"/>
  <c r="F1853" i="5"/>
  <c r="C1853" i="5"/>
  <c r="A1853" i="5"/>
  <c r="B1853" i="5"/>
  <c r="B1852" i="5"/>
  <c r="I1852" i="5"/>
  <c r="F1852" i="5"/>
  <c r="G1852" i="5" s="1"/>
  <c r="A1852" i="5"/>
  <c r="E1852" i="5"/>
  <c r="C1852" i="5"/>
  <c r="D1852" i="5"/>
  <c r="I1816" i="5"/>
  <c r="A1816" i="5"/>
  <c r="F1816" i="5"/>
  <c r="G1816" i="5" s="1"/>
  <c r="D1816" i="5"/>
  <c r="B1816" i="5"/>
  <c r="E1816" i="5"/>
  <c r="C1816" i="5"/>
  <c r="A1941" i="5"/>
  <c r="E1941" i="5"/>
  <c r="C1941" i="5"/>
  <c r="B1941" i="5"/>
  <c r="D1941" i="5"/>
  <c r="I1941" i="5"/>
  <c r="F1941" i="5"/>
  <c r="A1758" i="5"/>
  <c r="F1758" i="5"/>
  <c r="G1758" i="5" s="1"/>
  <c r="E1758" i="5"/>
  <c r="C1758" i="5"/>
  <c r="B1758" i="5"/>
  <c r="D1758" i="5"/>
  <c r="I1758" i="5"/>
  <c r="B1908" i="5"/>
  <c r="I1908" i="5"/>
  <c r="A1908" i="5"/>
  <c r="E1908" i="5"/>
  <c r="C1908" i="5"/>
  <c r="D1908" i="5"/>
  <c r="F1908" i="5"/>
  <c r="G1908" i="5" s="1"/>
  <c r="A1826" i="5"/>
  <c r="F1826" i="5"/>
  <c r="G1826" i="5" s="1"/>
  <c r="D1826" i="5"/>
  <c r="E1826" i="5"/>
  <c r="C1826" i="5"/>
  <c r="B1826" i="5"/>
  <c r="I1826" i="5"/>
  <c r="E1895" i="5"/>
  <c r="D1895" i="5"/>
  <c r="I1895" i="5"/>
  <c r="F1895" i="5"/>
  <c r="G1895" i="5" s="1"/>
  <c r="A1895" i="5"/>
  <c r="B1895" i="5"/>
  <c r="C1895" i="5"/>
  <c r="A1824" i="5"/>
  <c r="F1824" i="5"/>
  <c r="G1824" i="5" s="1"/>
  <c r="D1824" i="5"/>
  <c r="E1824" i="5"/>
  <c r="C1824" i="5"/>
  <c r="B1824" i="5"/>
  <c r="I1824" i="5"/>
  <c r="E1931" i="5"/>
  <c r="C1931" i="5"/>
  <c r="I1931" i="5"/>
  <c r="D1931" i="5"/>
  <c r="F1931" i="5"/>
  <c r="G1931" i="5" s="1"/>
  <c r="A1931" i="5"/>
  <c r="B1931" i="5"/>
  <c r="F1752" i="5"/>
  <c r="G1752" i="5" s="1"/>
  <c r="D1752" i="5"/>
  <c r="B1752" i="5"/>
  <c r="I1752" i="5"/>
  <c r="E1752" i="5"/>
  <c r="C1752" i="5"/>
  <c r="A1752" i="5"/>
  <c r="B1894" i="5"/>
  <c r="I1894" i="5"/>
  <c r="D1894" i="5"/>
  <c r="F1894" i="5"/>
  <c r="G1894" i="5" s="1"/>
  <c r="A1894" i="5"/>
  <c r="E1894" i="5"/>
  <c r="C1894" i="5"/>
  <c r="C2099" i="5"/>
  <c r="B2099" i="5"/>
  <c r="I2099" i="5"/>
  <c r="A2099" i="5"/>
  <c r="E2099" i="5"/>
  <c r="D2099" i="5"/>
  <c r="F2099" i="5"/>
  <c r="G2099" i="5" s="1"/>
  <c r="C2059" i="5"/>
  <c r="B2059" i="5"/>
  <c r="I2059" i="5"/>
  <c r="F2059" i="5"/>
  <c r="G2059" i="5" s="1"/>
  <c r="A2059" i="5"/>
  <c r="E2059" i="5"/>
  <c r="D2059" i="5"/>
  <c r="A1969" i="5"/>
  <c r="F1969" i="5"/>
  <c r="I1969" i="5"/>
  <c r="D1969" i="5"/>
  <c r="E1969" i="5"/>
  <c r="C1969" i="5"/>
  <c r="B1969" i="5"/>
  <c r="F1855" i="5"/>
  <c r="G1855" i="5" s="1"/>
  <c r="D1855" i="5"/>
  <c r="E1855" i="5"/>
  <c r="C1855" i="5"/>
  <c r="A1855" i="5"/>
  <c r="B1855" i="5"/>
  <c r="I1855" i="5"/>
  <c r="A1953" i="5"/>
  <c r="F1953" i="5"/>
  <c r="G1953" i="5" s="1"/>
  <c r="D1953" i="5"/>
  <c r="I1953" i="5"/>
  <c r="E1953" i="5"/>
  <c r="C1953" i="5"/>
  <c r="B1953" i="5"/>
  <c r="I2162" i="5"/>
  <c r="F2162" i="5"/>
  <c r="G2162" i="5" s="1"/>
  <c r="A2162" i="5"/>
  <c r="E2162" i="5"/>
  <c r="B2162" i="5"/>
  <c r="D2162" i="5"/>
  <c r="C2162" i="5"/>
  <c r="A2142" i="5"/>
  <c r="E2142" i="5"/>
  <c r="C2142" i="5"/>
  <c r="F2142" i="5"/>
  <c r="G2142" i="5" s="1"/>
  <c r="D2142" i="5"/>
  <c r="I2142" i="5"/>
  <c r="B2142" i="5"/>
  <c r="A1907" i="5"/>
  <c r="F1907" i="5"/>
  <c r="C1907" i="5"/>
  <c r="B1907" i="5"/>
  <c r="I1907" i="5"/>
  <c r="D1907" i="5"/>
  <c r="E1907" i="5"/>
  <c r="C2045" i="5"/>
  <c r="B2045" i="5"/>
  <c r="I2045" i="5"/>
  <c r="D2045" i="5"/>
  <c r="F2045" i="5"/>
  <c r="G2045" i="5" s="1"/>
  <c r="A2045" i="5"/>
  <c r="E2045" i="5"/>
  <c r="D2200" i="5"/>
  <c r="I2200" i="5"/>
  <c r="F2200" i="5"/>
  <c r="C2200" i="5"/>
  <c r="A2200" i="5"/>
  <c r="B2200" i="5"/>
  <c r="E2200" i="5"/>
  <c r="I2120" i="5"/>
  <c r="F2120" i="5"/>
  <c r="G2120" i="5" s="1"/>
  <c r="A2120" i="5"/>
  <c r="B2120" i="5"/>
  <c r="E2120" i="5"/>
  <c r="C2120" i="5"/>
  <c r="D2120" i="5"/>
  <c r="F1997" i="5"/>
  <c r="A1997" i="5"/>
  <c r="E1997" i="5"/>
  <c r="C1997" i="5"/>
  <c r="B1997" i="5"/>
  <c r="D1997" i="5"/>
  <c r="I1997" i="5"/>
  <c r="F2095" i="5"/>
  <c r="G2095" i="5" s="1"/>
  <c r="E2095" i="5"/>
  <c r="D2095" i="5"/>
  <c r="C2095" i="5"/>
  <c r="B2095" i="5"/>
  <c r="A2095" i="5"/>
  <c r="I2095" i="5"/>
  <c r="E2222" i="5"/>
  <c r="A2222" i="5"/>
  <c r="B2222" i="5"/>
  <c r="I2222" i="5"/>
  <c r="D2222" i="5"/>
  <c r="F2222" i="5"/>
  <c r="G2222" i="5" s="1"/>
  <c r="C2222" i="5"/>
  <c r="A2072" i="5"/>
  <c r="F2072" i="5"/>
  <c r="G2072" i="5" s="1"/>
  <c r="E2072" i="5"/>
  <c r="C2072" i="5"/>
  <c r="B2072" i="5"/>
  <c r="D2072" i="5"/>
  <c r="I2072" i="5"/>
  <c r="I2349" i="5"/>
  <c r="F2349" i="5"/>
  <c r="A2349" i="5"/>
  <c r="E2349" i="5"/>
  <c r="C2349" i="5"/>
  <c r="B2349" i="5"/>
  <c r="D2349" i="5"/>
  <c r="F2021" i="5"/>
  <c r="G2021" i="5" s="1"/>
  <c r="D2021" i="5"/>
  <c r="C2021" i="5"/>
  <c r="E2021" i="5"/>
  <c r="B2021" i="5"/>
  <c r="A2021" i="5"/>
  <c r="I2021" i="5"/>
  <c r="I2148" i="5"/>
  <c r="B2148" i="5"/>
  <c r="D2148" i="5"/>
  <c r="F2148" i="5"/>
  <c r="C2148" i="5"/>
  <c r="E2148" i="5"/>
  <c r="A2148" i="5"/>
  <c r="F2089" i="5"/>
  <c r="G2089" i="5" s="1"/>
  <c r="D2089" i="5"/>
  <c r="E2089" i="5"/>
  <c r="C2089" i="5"/>
  <c r="I2089" i="5"/>
  <c r="A2089" i="5"/>
  <c r="B2089" i="5"/>
  <c r="E2278" i="5"/>
  <c r="C2278" i="5"/>
  <c r="B2278" i="5"/>
  <c r="I2278" i="5"/>
  <c r="D2278" i="5"/>
  <c r="A2278" i="5"/>
  <c r="F2278" i="5"/>
  <c r="C2283" i="5"/>
  <c r="B2283" i="5"/>
  <c r="I2283" i="5"/>
  <c r="A2283" i="5"/>
  <c r="F2283" i="5"/>
  <c r="G2283" i="5" s="1"/>
  <c r="E2283" i="5"/>
  <c r="D2283" i="5"/>
  <c r="D2416" i="5"/>
  <c r="I2416" i="5"/>
  <c r="F2416" i="5"/>
  <c r="G2416" i="5" s="1"/>
  <c r="E2416" i="5"/>
  <c r="C2416" i="5"/>
  <c r="A2416" i="5"/>
  <c r="B2416" i="5"/>
  <c r="E2392" i="5"/>
  <c r="F2392" i="5"/>
  <c r="C2392" i="5"/>
  <c r="I2392" i="5"/>
  <c r="B2392" i="5"/>
  <c r="D2392" i="5"/>
  <c r="A2392" i="5"/>
  <c r="A2167" i="5"/>
  <c r="F2167" i="5"/>
  <c r="G2167" i="5" s="1"/>
  <c r="E2167" i="5"/>
  <c r="I2167" i="5"/>
  <c r="C2167" i="5"/>
  <c r="B2167" i="5"/>
  <c r="D2167" i="5"/>
  <c r="A2265" i="5"/>
  <c r="F2265" i="5"/>
  <c r="G2265" i="5" s="1"/>
  <c r="D2265" i="5"/>
  <c r="E2265" i="5"/>
  <c r="C2265" i="5"/>
  <c r="I2265" i="5"/>
  <c r="B2265" i="5"/>
  <c r="E2367" i="5"/>
  <c r="I2367" i="5"/>
  <c r="A2367" i="5"/>
  <c r="B2367" i="5"/>
  <c r="D2367" i="5"/>
  <c r="C2367" i="5"/>
  <c r="F2367" i="5"/>
  <c r="G2367" i="5" s="1"/>
  <c r="E2325" i="5"/>
  <c r="F2325" i="5"/>
  <c r="G2325" i="5" s="1"/>
  <c r="A2325" i="5"/>
  <c r="C2325" i="5"/>
  <c r="B2325" i="5"/>
  <c r="D2325" i="5"/>
  <c r="I2325" i="5"/>
  <c r="A2261" i="5"/>
  <c r="F2261" i="5"/>
  <c r="G2261" i="5" s="1"/>
  <c r="D2261" i="5"/>
  <c r="E2261" i="5"/>
  <c r="C2261" i="5"/>
  <c r="B2261" i="5"/>
  <c r="I2261" i="5"/>
  <c r="A2354" i="5"/>
  <c r="D2354" i="5"/>
  <c r="I2354" i="5"/>
  <c r="F2354" i="5"/>
  <c r="G2354" i="5" s="1"/>
  <c r="E2354" i="5"/>
  <c r="C2354" i="5"/>
  <c r="B2354" i="5"/>
  <c r="F2182" i="5"/>
  <c r="G2182" i="5" s="1"/>
  <c r="D2182" i="5"/>
  <c r="B2182" i="5"/>
  <c r="I2182" i="5"/>
  <c r="E2182" i="5"/>
  <c r="C2182" i="5"/>
  <c r="A2182" i="5"/>
  <c r="F2280" i="5"/>
  <c r="G2280" i="5" s="1"/>
  <c r="D2280" i="5"/>
  <c r="E2280" i="5"/>
  <c r="C2280" i="5"/>
  <c r="B2280" i="5"/>
  <c r="I2280" i="5"/>
  <c r="A2280" i="5"/>
  <c r="B2461" i="5"/>
  <c r="I2461" i="5"/>
  <c r="F2461" i="5"/>
  <c r="G2461" i="5" s="1"/>
  <c r="A2461" i="5"/>
  <c r="E2461" i="5"/>
  <c r="C2461" i="5"/>
  <c r="D2461" i="5"/>
  <c r="D2472" i="5"/>
  <c r="I2472" i="5"/>
  <c r="E2472" i="5"/>
  <c r="C2472" i="5"/>
  <c r="A2472" i="5"/>
  <c r="B2472" i="5"/>
  <c r="F2472" i="5"/>
  <c r="B2528" i="5"/>
  <c r="I2528" i="5"/>
  <c r="F2528" i="5"/>
  <c r="G2528" i="5" s="1"/>
  <c r="A2528" i="5"/>
  <c r="E2528" i="5"/>
  <c r="C2528" i="5"/>
  <c r="D2528" i="5"/>
  <c r="F2512" i="5"/>
  <c r="G2512" i="5" s="1"/>
  <c r="A2512" i="5"/>
  <c r="E2512" i="5"/>
  <c r="C2512" i="5"/>
  <c r="B2512" i="5"/>
  <c r="I2512" i="5"/>
  <c r="D2512" i="5"/>
  <c r="E2516" i="5"/>
  <c r="C2516" i="5"/>
  <c r="B2516" i="5"/>
  <c r="F2516" i="5"/>
  <c r="G2516" i="5" s="1"/>
  <c r="A2516" i="5"/>
  <c r="D2516" i="5"/>
  <c r="I2516" i="5"/>
  <c r="F2341" i="5"/>
  <c r="G2341" i="5" s="1"/>
  <c r="D2341" i="5"/>
  <c r="C2341" i="5"/>
  <c r="B2341" i="5"/>
  <c r="E2341" i="5"/>
  <c r="A2341" i="5"/>
  <c r="I2341" i="5"/>
  <c r="C2567" i="5"/>
  <c r="D2567" i="5"/>
  <c r="I2567" i="5"/>
  <c r="F2567" i="5"/>
  <c r="E2567" i="5"/>
  <c r="B2567" i="5"/>
  <c r="A2567" i="5"/>
  <c r="I2558" i="5"/>
  <c r="E2558" i="5"/>
  <c r="C2558" i="5"/>
  <c r="A2558" i="5"/>
  <c r="B2558" i="5"/>
  <c r="D2558" i="5"/>
  <c r="F2558" i="5"/>
  <c r="G2558" i="5" s="1"/>
  <c r="D2387" i="5"/>
  <c r="A2387" i="5"/>
  <c r="F2387" i="5"/>
  <c r="G2387" i="5" s="1"/>
  <c r="E2387" i="5"/>
  <c r="C2387" i="5"/>
  <c r="B2387" i="5"/>
  <c r="I2387" i="5"/>
  <c r="A2501" i="5"/>
  <c r="F2501" i="5"/>
  <c r="G2501" i="5" s="1"/>
  <c r="E2501" i="5"/>
  <c r="C2501" i="5"/>
  <c r="B2501" i="5"/>
  <c r="D2501" i="5"/>
  <c r="I2501" i="5"/>
  <c r="D2497" i="5"/>
  <c r="E2497" i="5"/>
  <c r="A2497" i="5"/>
  <c r="I2497" i="5"/>
  <c r="F2497" i="5"/>
  <c r="C2497" i="5"/>
  <c r="B2497" i="5"/>
  <c r="A2425" i="5"/>
  <c r="F2425" i="5"/>
  <c r="C2425" i="5"/>
  <c r="B2425" i="5"/>
  <c r="D2425" i="5"/>
  <c r="I2425" i="5"/>
  <c r="E2425" i="5"/>
  <c r="E2484" i="5"/>
  <c r="D2484" i="5"/>
  <c r="C2484" i="5"/>
  <c r="B2484" i="5"/>
  <c r="I2484" i="5"/>
  <c r="F2484" i="5"/>
  <c r="G2484" i="5" s="1"/>
  <c r="A2484" i="5"/>
  <c r="C2658" i="5"/>
  <c r="I2658" i="5"/>
  <c r="F2658" i="5"/>
  <c r="G2658" i="5" s="1"/>
  <c r="A2658" i="5"/>
  <c r="E2658" i="5"/>
  <c r="D2658" i="5"/>
  <c r="B2658" i="5"/>
  <c r="F2517" i="5"/>
  <c r="G2517" i="5" s="1"/>
  <c r="D2517" i="5"/>
  <c r="I2517" i="5"/>
  <c r="E2517" i="5"/>
  <c r="A2517" i="5"/>
  <c r="C2517" i="5"/>
  <c r="B2517" i="5"/>
  <c r="I2628" i="5"/>
  <c r="E2628" i="5"/>
  <c r="A2628" i="5"/>
  <c r="C2628" i="5"/>
  <c r="B2628" i="5"/>
  <c r="D2628" i="5"/>
  <c r="F2628" i="5"/>
  <c r="A2527" i="5"/>
  <c r="F2527" i="5"/>
  <c r="G2527" i="5" s="1"/>
  <c r="D2527" i="5"/>
  <c r="C2527" i="5"/>
  <c r="E2527" i="5"/>
  <c r="B2527" i="5"/>
  <c r="I2527" i="5"/>
  <c r="I2636" i="5"/>
  <c r="D2636" i="5"/>
  <c r="F2636" i="5"/>
  <c r="G2636" i="5" s="1"/>
  <c r="C2636" i="5"/>
  <c r="A2636" i="5"/>
  <c r="B2636" i="5"/>
  <c r="E2636" i="5"/>
  <c r="F2825" i="5"/>
  <c r="G2825" i="5" s="1"/>
  <c r="I2825" i="5"/>
  <c r="B2825" i="5"/>
  <c r="D2825" i="5"/>
  <c r="A2825" i="5"/>
  <c r="E2825" i="5"/>
  <c r="C2825" i="5"/>
  <c r="A2612" i="5"/>
  <c r="F2612" i="5"/>
  <c r="B2612" i="5"/>
  <c r="E2612" i="5"/>
  <c r="C2612" i="5"/>
  <c r="I2612" i="5"/>
  <c r="D2612" i="5"/>
  <c r="I2691" i="5"/>
  <c r="F2691" i="5"/>
  <c r="G2691" i="5" s="1"/>
  <c r="A2691" i="5"/>
  <c r="E2691" i="5"/>
  <c r="C2691" i="5"/>
  <c r="B2691" i="5"/>
  <c r="D2691" i="5"/>
  <c r="D2701" i="5"/>
  <c r="C2701" i="5"/>
  <c r="B2701" i="5"/>
  <c r="I2701" i="5"/>
  <c r="F2701" i="5"/>
  <c r="G2701" i="5" s="1"/>
  <c r="E2701" i="5"/>
  <c r="A2701" i="5"/>
  <c r="F2564" i="5"/>
  <c r="G2564" i="5" s="1"/>
  <c r="B2564" i="5"/>
  <c r="A2564" i="5"/>
  <c r="E2564" i="5"/>
  <c r="I2564" i="5"/>
  <c r="D2564" i="5"/>
  <c r="C2564" i="5"/>
  <c r="I2795" i="5"/>
  <c r="F2795" i="5"/>
  <c r="G2795" i="5" s="1"/>
  <c r="E2795" i="5"/>
  <c r="C2795" i="5"/>
  <c r="B2795" i="5"/>
  <c r="A2795" i="5"/>
  <c r="D2795" i="5"/>
  <c r="E2808" i="5"/>
  <c r="C2808" i="5"/>
  <c r="I2808" i="5"/>
  <c r="F2808" i="5"/>
  <c r="G2808" i="5" s="1"/>
  <c r="B2808" i="5"/>
  <c r="D2808" i="5"/>
  <c r="A2808" i="5"/>
  <c r="B2792" i="5"/>
  <c r="E2792" i="5"/>
  <c r="C2792" i="5"/>
  <c r="A2792" i="5"/>
  <c r="I2792" i="5"/>
  <c r="D2792" i="5"/>
  <c r="F2792" i="5"/>
  <c r="G2792" i="5" s="1"/>
  <c r="F2664" i="5"/>
  <c r="G2664" i="5" s="1"/>
  <c r="E2664" i="5"/>
  <c r="B2664" i="5"/>
  <c r="D2664" i="5"/>
  <c r="I2664" i="5"/>
  <c r="A2664" i="5"/>
  <c r="C2664" i="5"/>
  <c r="I2802" i="5"/>
  <c r="E2802" i="5"/>
  <c r="D2802" i="5"/>
  <c r="F2802" i="5"/>
  <c r="C2802" i="5"/>
  <c r="B2802" i="5"/>
  <c r="A2802" i="5"/>
  <c r="F2683" i="5"/>
  <c r="G2683" i="5" s="1"/>
  <c r="B2683" i="5"/>
  <c r="E2683" i="5"/>
  <c r="A2683" i="5"/>
  <c r="C2683" i="5"/>
  <c r="I2683" i="5"/>
  <c r="D2683" i="5"/>
  <c r="I2788" i="5"/>
  <c r="C2788" i="5"/>
  <c r="A2788" i="5"/>
  <c r="D2788" i="5"/>
  <c r="F2788" i="5"/>
  <c r="G2788" i="5" s="1"/>
  <c r="E2788" i="5"/>
  <c r="B2788" i="5"/>
  <c r="A2749" i="5"/>
  <c r="C2749" i="5"/>
  <c r="F2749" i="5"/>
  <c r="G2749" i="5" s="1"/>
  <c r="E2749" i="5"/>
  <c r="B2749" i="5"/>
  <c r="D2749" i="5"/>
  <c r="I2749" i="5"/>
  <c r="E2883" i="5"/>
  <c r="C2883" i="5"/>
  <c r="A2883" i="5"/>
  <c r="B2883" i="5"/>
  <c r="D2883" i="5"/>
  <c r="I2883" i="5"/>
  <c r="F2883" i="5"/>
  <c r="C2925" i="5"/>
  <c r="E2925" i="5"/>
  <c r="B2925" i="5"/>
  <c r="D2925" i="5"/>
  <c r="I2925" i="5"/>
  <c r="A2925" i="5"/>
  <c r="F2925" i="5"/>
  <c r="G2925" i="5" s="1"/>
  <c r="I2896" i="5"/>
  <c r="D2896" i="5"/>
  <c r="F2896" i="5"/>
  <c r="G2896" i="5" s="1"/>
  <c r="B2896" i="5"/>
  <c r="C2896" i="5"/>
  <c r="A2896" i="5"/>
  <c r="E2896" i="5"/>
  <c r="F2801" i="5"/>
  <c r="G2801" i="5" s="1"/>
  <c r="E2801" i="5"/>
  <c r="A2801" i="5"/>
  <c r="I2801" i="5"/>
  <c r="B2801" i="5"/>
  <c r="D2801" i="5"/>
  <c r="C2801" i="5"/>
  <c r="C2946" i="5"/>
  <c r="A2946" i="5"/>
  <c r="D2946" i="5"/>
  <c r="I2946" i="5"/>
  <c r="F2946" i="5"/>
  <c r="E2946" i="5"/>
  <c r="B2946" i="5"/>
  <c r="C2891" i="5"/>
  <c r="A2891" i="5"/>
  <c r="E2891" i="5"/>
  <c r="B2891" i="5"/>
  <c r="I2891" i="5"/>
  <c r="D2891" i="5"/>
  <c r="F2891" i="5"/>
  <c r="A2833" i="5"/>
  <c r="F2833" i="5"/>
  <c r="G2833" i="5" s="1"/>
  <c r="C2833" i="5"/>
  <c r="I2833" i="5"/>
  <c r="B2833" i="5"/>
  <c r="E2833" i="5"/>
  <c r="D2833" i="5"/>
  <c r="E2989" i="5"/>
  <c r="A2989" i="5"/>
  <c r="F2989" i="5"/>
  <c r="G2989" i="5" s="1"/>
  <c r="C2989" i="5"/>
  <c r="I2989" i="5"/>
  <c r="D2989" i="5"/>
  <c r="B2989" i="5"/>
  <c r="F2834" i="5"/>
  <c r="B2834" i="5"/>
  <c r="I2834" i="5"/>
  <c r="D2834" i="5"/>
  <c r="A2834" i="5"/>
  <c r="E2834" i="5"/>
  <c r="C2834" i="5"/>
  <c r="F2859" i="5"/>
  <c r="A2859" i="5"/>
  <c r="E2859" i="5"/>
  <c r="I2859" i="5"/>
  <c r="D2859" i="5"/>
  <c r="C2859" i="5"/>
  <c r="B2859" i="5"/>
  <c r="E2959" i="5"/>
  <c r="C2959" i="5"/>
  <c r="D2959" i="5"/>
  <c r="I2959" i="5"/>
  <c r="B2959" i="5"/>
  <c r="A2959" i="5"/>
  <c r="F2959" i="5"/>
  <c r="G2959" i="5" s="1"/>
  <c r="A3000" i="5"/>
  <c r="F3000" i="5"/>
  <c r="G3000" i="5" s="1"/>
  <c r="E3000" i="5"/>
  <c r="C3000" i="5"/>
  <c r="B3000" i="5"/>
  <c r="D3000" i="5"/>
  <c r="I3000" i="5"/>
  <c r="D2982" i="5"/>
  <c r="A2982" i="5"/>
  <c r="C2982" i="5"/>
  <c r="I2982" i="5"/>
  <c r="E2982" i="5"/>
  <c r="B2982" i="5"/>
  <c r="F2982" i="5"/>
  <c r="F2957" i="5"/>
  <c r="G2957" i="5" s="1"/>
  <c r="B2957" i="5"/>
  <c r="I2957" i="5"/>
  <c r="A2957" i="5"/>
  <c r="E2957" i="5"/>
  <c r="D2957" i="5"/>
  <c r="C2957" i="5"/>
  <c r="I36" i="5"/>
  <c r="J46" i="7" s="1"/>
  <c r="B36" i="5"/>
  <c r="B46" i="7" s="1"/>
  <c r="A46" i="7"/>
  <c r="D36" i="5"/>
  <c r="F36" i="5"/>
  <c r="F46" i="7" s="1"/>
  <c r="C36" i="5"/>
  <c r="C46" i="7" s="1"/>
  <c r="V46" i="7" s="1"/>
  <c r="E36" i="5"/>
  <c r="E46" i="7" s="1"/>
  <c r="J36" i="5"/>
  <c r="H36" i="5"/>
  <c r="D13" i="5"/>
  <c r="F13" i="5"/>
  <c r="F23" i="7" s="1"/>
  <c r="E13" i="5"/>
  <c r="E23" i="7" s="1"/>
  <c r="C13" i="5"/>
  <c r="C23" i="7" s="1"/>
  <c r="V23" i="7" s="1"/>
  <c r="I13" i="5"/>
  <c r="J23" i="7" s="1"/>
  <c r="A23" i="7"/>
  <c r="B13" i="5"/>
  <c r="B23" i="7" s="1"/>
  <c r="J13" i="5"/>
  <c r="H13" i="5"/>
  <c r="E111" i="5"/>
  <c r="E121" i="7" s="1"/>
  <c r="C111" i="5"/>
  <c r="C121" i="7" s="1"/>
  <c r="V121" i="7" s="1"/>
  <c r="I111" i="5"/>
  <c r="J121" i="7" s="1"/>
  <c r="A121" i="7"/>
  <c r="D111" i="5"/>
  <c r="F111" i="5"/>
  <c r="F121" i="7" s="1"/>
  <c r="B111" i="5"/>
  <c r="B121" i="7" s="1"/>
  <c r="J111" i="5"/>
  <c r="H111" i="5"/>
  <c r="B108" i="5"/>
  <c r="B118" i="7" s="1"/>
  <c r="I108" i="5"/>
  <c r="J118" i="7" s="1"/>
  <c r="A118" i="7"/>
  <c r="D108" i="5"/>
  <c r="F108" i="5"/>
  <c r="F118" i="7" s="1"/>
  <c r="E108" i="5"/>
  <c r="E118" i="7" s="1"/>
  <c r="C108" i="5"/>
  <c r="C118" i="7" s="1"/>
  <c r="V118" i="7" s="1"/>
  <c r="H108" i="5"/>
  <c r="J108" i="5"/>
  <c r="D42" i="5"/>
  <c r="E42" i="5"/>
  <c r="E52" i="7" s="1"/>
  <c r="C42" i="5"/>
  <c r="C52" i="7" s="1"/>
  <c r="V52" i="7" s="1"/>
  <c r="I42" i="5"/>
  <c r="J52" i="7" s="1"/>
  <c r="B42" i="5"/>
  <c r="B52" i="7" s="1"/>
  <c r="F42" i="5"/>
  <c r="F52" i="7" s="1"/>
  <c r="A52" i="7"/>
  <c r="J42" i="5"/>
  <c r="H42" i="5"/>
  <c r="B87" i="5"/>
  <c r="B97" i="7" s="1"/>
  <c r="E87" i="5"/>
  <c r="E97" i="7" s="1"/>
  <c r="I87" i="5"/>
  <c r="J97" i="7" s="1"/>
  <c r="D87" i="5"/>
  <c r="C87" i="5"/>
  <c r="C97" i="7" s="1"/>
  <c r="V97" i="7" s="1"/>
  <c r="F87" i="5"/>
  <c r="F97" i="7" s="1"/>
  <c r="A97" i="7"/>
  <c r="J87" i="5"/>
  <c r="H87" i="5"/>
  <c r="E110" i="5"/>
  <c r="E120" i="7" s="1"/>
  <c r="C110" i="5"/>
  <c r="C120" i="7" s="1"/>
  <c r="V120" i="7" s="1"/>
  <c r="B110" i="5"/>
  <c r="B120" i="7" s="1"/>
  <c r="D110" i="5"/>
  <c r="F110" i="5"/>
  <c r="F120" i="7" s="1"/>
  <c r="I110" i="5"/>
  <c r="J120" i="7" s="1"/>
  <c r="A120" i="7"/>
  <c r="H110" i="5"/>
  <c r="J110" i="5"/>
  <c r="C134" i="5"/>
  <c r="C144" i="7" s="1"/>
  <c r="V144" i="7" s="1"/>
  <c r="B134" i="5"/>
  <c r="B144" i="7" s="1"/>
  <c r="A144" i="7"/>
  <c r="I134" i="5"/>
  <c r="J144" i="7" s="1"/>
  <c r="D134" i="5"/>
  <c r="E134" i="5"/>
  <c r="E144" i="7" s="1"/>
  <c r="F134" i="5"/>
  <c r="F144" i="7" s="1"/>
  <c r="J134" i="5"/>
  <c r="H134" i="5"/>
  <c r="D113" i="5"/>
  <c r="F113" i="5"/>
  <c r="F123" i="7" s="1"/>
  <c r="C113" i="5"/>
  <c r="C123" i="7" s="1"/>
  <c r="V123" i="7" s="1"/>
  <c r="B113" i="5"/>
  <c r="B123" i="7" s="1"/>
  <c r="A123" i="7"/>
  <c r="I113" i="5"/>
  <c r="J123" i="7" s="1"/>
  <c r="E113" i="5"/>
  <c r="E123" i="7" s="1"/>
  <c r="J113" i="5"/>
  <c r="H113" i="5"/>
  <c r="E157" i="5"/>
  <c r="E167" i="7" s="1"/>
  <c r="C157" i="5"/>
  <c r="C167" i="7" s="1"/>
  <c r="V167" i="7" s="1"/>
  <c r="D157" i="5"/>
  <c r="F157" i="5"/>
  <c r="F167" i="7" s="1"/>
  <c r="I157" i="5"/>
  <c r="J167" i="7" s="1"/>
  <c r="B157" i="5"/>
  <c r="B167" i="7" s="1"/>
  <c r="A167" i="7"/>
  <c r="J157" i="5"/>
  <c r="H157" i="5"/>
  <c r="E186" i="5"/>
  <c r="E196" i="7" s="1"/>
  <c r="B186" i="5"/>
  <c r="B196" i="7" s="1"/>
  <c r="I186" i="5"/>
  <c r="J196" i="7" s="1"/>
  <c r="A196" i="7"/>
  <c r="D186" i="5"/>
  <c r="F186" i="5"/>
  <c r="F196" i="7" s="1"/>
  <c r="C186" i="5"/>
  <c r="C196" i="7" s="1"/>
  <c r="V196" i="7" s="1"/>
  <c r="J186" i="5"/>
  <c r="H186" i="5"/>
  <c r="F130" i="5"/>
  <c r="F140" i="7" s="1"/>
  <c r="C130" i="5"/>
  <c r="C140" i="7" s="1"/>
  <c r="V140" i="7" s="1"/>
  <c r="B130" i="5"/>
  <c r="B140" i="7" s="1"/>
  <c r="A140" i="7"/>
  <c r="I130" i="5"/>
  <c r="J140" i="7" s="1"/>
  <c r="D130" i="5"/>
  <c r="E130" i="5"/>
  <c r="E140" i="7" s="1"/>
  <c r="J130" i="5"/>
  <c r="H130" i="5"/>
  <c r="E178" i="5"/>
  <c r="E188" i="7" s="1"/>
  <c r="C178" i="5"/>
  <c r="C188" i="7" s="1"/>
  <c r="V188" i="7" s="1"/>
  <c r="D178" i="5"/>
  <c r="B178" i="5"/>
  <c r="B188" i="7" s="1"/>
  <c r="F178" i="5"/>
  <c r="F188" i="7" s="1"/>
  <c r="A188" i="7"/>
  <c r="I178" i="5"/>
  <c r="J188" i="7" s="1"/>
  <c r="J178" i="5"/>
  <c r="H178" i="5"/>
  <c r="C255" i="5"/>
  <c r="C265" i="7" s="1"/>
  <c r="V265" i="7" s="1"/>
  <c r="D255" i="5"/>
  <c r="F255" i="5"/>
  <c r="B255" i="5"/>
  <c r="B265" i="7" s="1"/>
  <c r="I255" i="5"/>
  <c r="J265" i="7" s="1"/>
  <c r="E255" i="5"/>
  <c r="E265" i="7" s="1"/>
  <c r="A265" i="7"/>
  <c r="J255" i="5"/>
  <c r="H255" i="5"/>
  <c r="B263" i="5"/>
  <c r="B273" i="7" s="1"/>
  <c r="C263" i="5"/>
  <c r="C273" i="7" s="1"/>
  <c r="V273" i="7" s="1"/>
  <c r="F263" i="5"/>
  <c r="G263" i="5" s="1"/>
  <c r="E263" i="5"/>
  <c r="E273" i="7" s="1"/>
  <c r="A273" i="7"/>
  <c r="I263" i="5"/>
  <c r="J273" i="7" s="1"/>
  <c r="D263" i="5"/>
  <c r="H263" i="5"/>
  <c r="J263" i="5"/>
  <c r="F201" i="5"/>
  <c r="F211" i="7" s="1"/>
  <c r="E201" i="5"/>
  <c r="E211" i="7" s="1"/>
  <c r="C201" i="5"/>
  <c r="C211" i="7" s="1"/>
  <c r="V211" i="7" s="1"/>
  <c r="B201" i="5"/>
  <c r="B211" i="7" s="1"/>
  <c r="I201" i="5"/>
  <c r="J211" i="7" s="1"/>
  <c r="A211" i="7"/>
  <c r="D201" i="5"/>
  <c r="J201" i="5"/>
  <c r="H201" i="5"/>
  <c r="D233" i="5"/>
  <c r="C233" i="5"/>
  <c r="C243" i="7" s="1"/>
  <c r="V243" i="7" s="1"/>
  <c r="E233" i="5"/>
  <c r="E243" i="7" s="1"/>
  <c r="B233" i="5"/>
  <c r="B243" i="7" s="1"/>
  <c r="A243" i="7"/>
  <c r="F233" i="5"/>
  <c r="G233" i="5" s="1"/>
  <c r="I233" i="5"/>
  <c r="J243" i="7" s="1"/>
  <c r="J233" i="5"/>
  <c r="H233" i="5"/>
  <c r="E244" i="5"/>
  <c r="E254" i="7" s="1"/>
  <c r="C244" i="5"/>
  <c r="C254" i="7" s="1"/>
  <c r="V254" i="7" s="1"/>
  <c r="B244" i="5"/>
  <c r="B254" i="7" s="1"/>
  <c r="I244" i="5"/>
  <c r="J254" i="7" s="1"/>
  <c r="A254" i="7"/>
  <c r="F244" i="5"/>
  <c r="G244" i="5" s="1"/>
  <c r="D244" i="5"/>
  <c r="J244" i="5"/>
  <c r="H244" i="5"/>
  <c r="A279" i="7"/>
  <c r="I269" i="5"/>
  <c r="J279" i="7" s="1"/>
  <c r="F269" i="5"/>
  <c r="B269" i="5"/>
  <c r="B279" i="7" s="1"/>
  <c r="E269" i="5"/>
  <c r="E279" i="7" s="1"/>
  <c r="C269" i="5"/>
  <c r="C279" i="7" s="1"/>
  <c r="V279" i="7" s="1"/>
  <c r="D269" i="5"/>
  <c r="H269" i="5"/>
  <c r="J269" i="5"/>
  <c r="I294" i="5"/>
  <c r="J304" i="7" s="1"/>
  <c r="A304" i="7"/>
  <c r="E294" i="5"/>
  <c r="E304" i="7" s="1"/>
  <c r="F294" i="5"/>
  <c r="G294" i="5" s="1"/>
  <c r="B294" i="5"/>
  <c r="B304" i="7" s="1"/>
  <c r="C294" i="5"/>
  <c r="C304" i="7" s="1"/>
  <c r="V304" i="7" s="1"/>
  <c r="D294" i="5"/>
  <c r="H294" i="5"/>
  <c r="J294" i="5"/>
  <c r="I308" i="5"/>
  <c r="J318" i="7" s="1"/>
  <c r="A318" i="7"/>
  <c r="E308" i="5"/>
  <c r="E318" i="7" s="1"/>
  <c r="D308" i="5"/>
  <c r="F308" i="5"/>
  <c r="C308" i="5"/>
  <c r="C318" i="7" s="1"/>
  <c r="V318" i="7" s="1"/>
  <c r="B308" i="5"/>
  <c r="B318" i="7" s="1"/>
  <c r="J308" i="5"/>
  <c r="H308" i="5"/>
  <c r="E312" i="5"/>
  <c r="E322" i="7" s="1"/>
  <c r="I312" i="5"/>
  <c r="J322" i="7" s="1"/>
  <c r="A322" i="7"/>
  <c r="D312" i="5"/>
  <c r="B312" i="5"/>
  <c r="B322" i="7" s="1"/>
  <c r="F312" i="5"/>
  <c r="G312" i="5" s="1"/>
  <c r="C312" i="5"/>
  <c r="C322" i="7" s="1"/>
  <c r="V322" i="7" s="1"/>
  <c r="J312" i="5"/>
  <c r="H312" i="5"/>
  <c r="B337" i="5"/>
  <c r="B347" i="7" s="1"/>
  <c r="F337" i="5"/>
  <c r="C337" i="5"/>
  <c r="C347" i="7" s="1"/>
  <c r="V347" i="7" s="1"/>
  <c r="A347" i="7"/>
  <c r="I337" i="5"/>
  <c r="J347" i="7" s="1"/>
  <c r="D337" i="5"/>
  <c r="E337" i="5"/>
  <c r="E347" i="7" s="1"/>
  <c r="H337" i="5"/>
  <c r="J337" i="5"/>
  <c r="I355" i="5"/>
  <c r="J365" i="7" s="1"/>
  <c r="A365" i="7"/>
  <c r="F355" i="5"/>
  <c r="G355" i="5" s="1"/>
  <c r="E355" i="5"/>
  <c r="E365" i="7" s="1"/>
  <c r="D355" i="5"/>
  <c r="C355" i="5"/>
  <c r="C365" i="7" s="1"/>
  <c r="V365" i="7" s="1"/>
  <c r="B355" i="5"/>
  <c r="B365" i="7" s="1"/>
  <c r="H355" i="5"/>
  <c r="J355" i="5"/>
  <c r="E345" i="5"/>
  <c r="E355" i="7" s="1"/>
  <c r="B345" i="5"/>
  <c r="B355" i="7" s="1"/>
  <c r="I345" i="5"/>
  <c r="J355" i="7" s="1"/>
  <c r="A355" i="7"/>
  <c r="D345" i="5"/>
  <c r="F345" i="5"/>
  <c r="G345" i="5" s="1"/>
  <c r="C345" i="5"/>
  <c r="C355" i="7" s="1"/>
  <c r="V355" i="7" s="1"/>
  <c r="H345" i="5"/>
  <c r="J345" i="5"/>
  <c r="F352" i="5"/>
  <c r="C352" i="5"/>
  <c r="C362" i="7" s="1"/>
  <c r="V362" i="7" s="1"/>
  <c r="E352" i="5"/>
  <c r="E362" i="7" s="1"/>
  <c r="B352" i="5"/>
  <c r="B362" i="7" s="1"/>
  <c r="A362" i="7"/>
  <c r="I352" i="5"/>
  <c r="J362" i="7" s="1"/>
  <c r="D352" i="5"/>
  <c r="J352" i="5"/>
  <c r="H352" i="5"/>
  <c r="I444" i="5"/>
  <c r="J454" i="7" s="1"/>
  <c r="A454" i="7"/>
  <c r="D444" i="5"/>
  <c r="F444" i="5"/>
  <c r="G444" i="5" s="1"/>
  <c r="E444" i="5"/>
  <c r="E454" i="7" s="1"/>
  <c r="C444" i="5"/>
  <c r="C454" i="7" s="1"/>
  <c r="V454" i="7" s="1"/>
  <c r="B444" i="5"/>
  <c r="B454" i="7" s="1"/>
  <c r="H444" i="5"/>
  <c r="J444" i="5"/>
  <c r="I398" i="5"/>
  <c r="J408" i="7" s="1"/>
  <c r="A408" i="7"/>
  <c r="D398" i="5"/>
  <c r="E398" i="5"/>
  <c r="E408" i="7" s="1"/>
  <c r="B398" i="5"/>
  <c r="B408" i="7" s="1"/>
  <c r="C398" i="5"/>
  <c r="C408" i="7" s="1"/>
  <c r="V408" i="7" s="1"/>
  <c r="F398" i="5"/>
  <c r="G398" i="5" s="1"/>
  <c r="H398" i="5"/>
  <c r="J398" i="5"/>
  <c r="F400" i="5"/>
  <c r="C400" i="5"/>
  <c r="C410" i="7" s="1"/>
  <c r="V410" i="7" s="1"/>
  <c r="B400" i="5"/>
  <c r="B410" i="7" s="1"/>
  <c r="D400" i="5"/>
  <c r="E400" i="5"/>
  <c r="E410" i="7" s="1"/>
  <c r="A410" i="7"/>
  <c r="I400" i="5"/>
  <c r="J410" i="7" s="1"/>
  <c r="H400" i="5"/>
  <c r="J400" i="5"/>
  <c r="E391" i="5"/>
  <c r="E401" i="7" s="1"/>
  <c r="C391" i="5"/>
  <c r="C401" i="7" s="1"/>
  <c r="V401" i="7" s="1"/>
  <c r="B391" i="5"/>
  <c r="B401" i="7" s="1"/>
  <c r="I391" i="5"/>
  <c r="J401" i="7" s="1"/>
  <c r="A401" i="7"/>
  <c r="D391" i="5"/>
  <c r="F391" i="5"/>
  <c r="G391" i="5" s="1"/>
  <c r="J391" i="5"/>
  <c r="H391" i="5"/>
  <c r="I458" i="5"/>
  <c r="J468" i="7" s="1"/>
  <c r="A468" i="7"/>
  <c r="D458" i="5"/>
  <c r="F458" i="5"/>
  <c r="G458" i="5" s="1"/>
  <c r="E458" i="5"/>
  <c r="E468" i="7" s="1"/>
  <c r="C458" i="5"/>
  <c r="C468" i="7" s="1"/>
  <c r="V468" i="7" s="1"/>
  <c r="B458" i="5"/>
  <c r="B468" i="7" s="1"/>
  <c r="H458" i="5"/>
  <c r="J458" i="5"/>
  <c r="F446" i="5"/>
  <c r="G446" i="5" s="1"/>
  <c r="E446" i="5"/>
  <c r="E456" i="7" s="1"/>
  <c r="I446" i="5"/>
  <c r="J456" i="7" s="1"/>
  <c r="D446" i="5"/>
  <c r="C446" i="5"/>
  <c r="C456" i="7" s="1"/>
  <c r="V456" i="7" s="1"/>
  <c r="A456" i="7"/>
  <c r="B446" i="5"/>
  <c r="B456" i="7" s="1"/>
  <c r="H446" i="5"/>
  <c r="J446" i="5"/>
  <c r="B473" i="5"/>
  <c r="B483" i="7" s="1"/>
  <c r="F473" i="5"/>
  <c r="G473" i="5" s="1"/>
  <c r="E473" i="5"/>
  <c r="E483" i="7" s="1"/>
  <c r="C473" i="5"/>
  <c r="C483" i="7" s="1"/>
  <c r="V483" i="7" s="1"/>
  <c r="I473" i="5"/>
  <c r="J483" i="7" s="1"/>
  <c r="A483" i="7"/>
  <c r="D473" i="5"/>
  <c r="J473" i="5"/>
  <c r="H473" i="5"/>
  <c r="E465" i="5"/>
  <c r="E475" i="7" s="1"/>
  <c r="C465" i="5"/>
  <c r="C475" i="7" s="1"/>
  <c r="V475" i="7" s="1"/>
  <c r="B465" i="5"/>
  <c r="B475" i="7" s="1"/>
  <c r="D465" i="5"/>
  <c r="I465" i="5"/>
  <c r="J475" i="7" s="1"/>
  <c r="A475" i="7"/>
  <c r="F465" i="5"/>
  <c r="G465" i="5" s="1"/>
  <c r="J465" i="5"/>
  <c r="H465" i="5"/>
  <c r="D500" i="5"/>
  <c r="F500" i="5"/>
  <c r="G500" i="5" s="1"/>
  <c r="E500" i="5"/>
  <c r="E510" i="7" s="1"/>
  <c r="B500" i="5"/>
  <c r="B510" i="7" s="1"/>
  <c r="A510" i="7"/>
  <c r="I500" i="5"/>
  <c r="J510" i="7" s="1"/>
  <c r="C500" i="5"/>
  <c r="C510" i="7" s="1"/>
  <c r="V510" i="7" s="1"/>
  <c r="H500" i="5"/>
  <c r="J500" i="5"/>
  <c r="E496" i="5"/>
  <c r="E506" i="7" s="1"/>
  <c r="C496" i="5"/>
  <c r="C506" i="7" s="1"/>
  <c r="V506" i="7" s="1"/>
  <c r="B496" i="5"/>
  <c r="B506" i="7" s="1"/>
  <c r="I496" i="5"/>
  <c r="J506" i="7" s="1"/>
  <c r="A506" i="7"/>
  <c r="F496" i="5"/>
  <c r="G496" i="5" s="1"/>
  <c r="D496" i="5"/>
  <c r="H496" i="5"/>
  <c r="J496" i="5"/>
  <c r="F502" i="5"/>
  <c r="D502" i="5"/>
  <c r="E502" i="5"/>
  <c r="E512" i="7" s="1"/>
  <c r="C502" i="5"/>
  <c r="C512" i="7" s="1"/>
  <c r="B502" i="5"/>
  <c r="B512" i="7" s="1"/>
  <c r="A512" i="7"/>
  <c r="W512" i="7" s="1"/>
  <c r="I502" i="5"/>
  <c r="J512" i="7" s="1"/>
  <c r="AR502" i="5"/>
  <c r="AI502" i="5"/>
  <c r="H502" i="5"/>
  <c r="J502" i="5"/>
  <c r="I535" i="5"/>
  <c r="J545" i="7" s="1"/>
  <c r="A535" i="5"/>
  <c r="F535" i="5"/>
  <c r="G535" i="5" s="1"/>
  <c r="E535" i="5"/>
  <c r="E545" i="7" s="1"/>
  <c r="B535" i="5"/>
  <c r="B545" i="7" s="1"/>
  <c r="D535" i="5"/>
  <c r="C535" i="5"/>
  <c r="C545" i="7" s="1"/>
  <c r="D550" i="5"/>
  <c r="A550" i="5"/>
  <c r="I550" i="5"/>
  <c r="J560" i="7" s="1"/>
  <c r="F550" i="5"/>
  <c r="G550" i="5" s="1"/>
  <c r="E550" i="5"/>
  <c r="E560" i="7" s="1"/>
  <c r="B550" i="5"/>
  <c r="B560" i="7" s="1"/>
  <c r="C550" i="5"/>
  <c r="C560" i="7" s="1"/>
  <c r="I598" i="5"/>
  <c r="J608" i="7" s="1"/>
  <c r="D598" i="5"/>
  <c r="C598" i="5"/>
  <c r="C608" i="7" s="1"/>
  <c r="B598" i="5"/>
  <c r="B608" i="7" s="1"/>
  <c r="A598" i="5"/>
  <c r="E598" i="5"/>
  <c r="E608" i="7" s="1"/>
  <c r="F598" i="5"/>
  <c r="G598" i="5" s="1"/>
  <c r="I590" i="5"/>
  <c r="J600" i="7" s="1"/>
  <c r="D590" i="5"/>
  <c r="C590" i="5"/>
  <c r="C600" i="7" s="1"/>
  <c r="B590" i="5"/>
  <c r="B600" i="7" s="1"/>
  <c r="A590" i="5"/>
  <c r="E590" i="5"/>
  <c r="E600" i="7" s="1"/>
  <c r="F590" i="5"/>
  <c r="G590" i="5" s="1"/>
  <c r="D595" i="5"/>
  <c r="A595" i="5"/>
  <c r="F595" i="5"/>
  <c r="G595" i="5" s="1"/>
  <c r="E595" i="5"/>
  <c r="E605" i="7" s="1"/>
  <c r="C595" i="5"/>
  <c r="C605" i="7" s="1"/>
  <c r="B595" i="5"/>
  <c r="B605" i="7" s="1"/>
  <c r="I595" i="5"/>
  <c r="J605" i="7" s="1"/>
  <c r="A783" i="5"/>
  <c r="I783" i="5"/>
  <c r="D783" i="5"/>
  <c r="B783" i="5"/>
  <c r="F783" i="5"/>
  <c r="C783" i="5"/>
  <c r="E783" i="5"/>
  <c r="E759" i="5"/>
  <c r="C759" i="5"/>
  <c r="B759" i="5"/>
  <c r="D759" i="5"/>
  <c r="I759" i="5"/>
  <c r="A759" i="5"/>
  <c r="F759" i="5"/>
  <c r="D957" i="5"/>
  <c r="I957" i="5"/>
  <c r="F957" i="5"/>
  <c r="G957" i="5" s="1"/>
  <c r="E957" i="5"/>
  <c r="A957" i="5"/>
  <c r="C957" i="5"/>
  <c r="B957" i="5"/>
  <c r="D1076" i="5"/>
  <c r="I1076" i="5"/>
  <c r="F1076" i="5"/>
  <c r="E1076" i="5"/>
  <c r="C1076" i="5"/>
  <c r="A1076" i="5"/>
  <c r="B1076" i="5"/>
  <c r="A1141" i="5"/>
  <c r="F1141" i="5"/>
  <c r="C1141" i="5"/>
  <c r="E1141" i="5"/>
  <c r="B1141" i="5"/>
  <c r="D1141" i="5"/>
  <c r="I1141" i="5"/>
  <c r="F1293" i="5"/>
  <c r="G1293" i="5" s="1"/>
  <c r="D1293" i="5"/>
  <c r="B1293" i="5"/>
  <c r="E1293" i="5"/>
  <c r="C1293" i="5"/>
  <c r="A1293" i="5"/>
  <c r="I1293" i="5"/>
  <c r="E1639" i="5"/>
  <c r="C1639" i="5"/>
  <c r="B1639" i="5"/>
  <c r="I1639" i="5"/>
  <c r="A1639" i="5"/>
  <c r="F1639" i="5"/>
  <c r="G1639" i="5" s="1"/>
  <c r="D1639" i="5"/>
  <c r="F1528" i="5"/>
  <c r="G1528" i="5" s="1"/>
  <c r="D1528" i="5"/>
  <c r="E1528" i="5"/>
  <c r="C1528" i="5"/>
  <c r="A1528" i="5"/>
  <c r="B1528" i="5"/>
  <c r="I1528" i="5"/>
  <c r="A1737" i="5"/>
  <c r="F1737" i="5"/>
  <c r="G1737" i="5" s="1"/>
  <c r="B1737" i="5"/>
  <c r="D1737" i="5"/>
  <c r="I1737" i="5"/>
  <c r="C1737" i="5"/>
  <c r="E1737" i="5"/>
  <c r="E2019" i="5"/>
  <c r="C2019" i="5"/>
  <c r="I2019" i="5"/>
  <c r="B2019" i="5"/>
  <c r="A2019" i="5"/>
  <c r="D2019" i="5"/>
  <c r="F2019" i="5"/>
  <c r="G2019" i="5" s="1"/>
  <c r="A2226" i="5"/>
  <c r="E2226" i="5"/>
  <c r="C2226" i="5"/>
  <c r="I2226" i="5"/>
  <c r="D2226" i="5"/>
  <c r="F2226" i="5"/>
  <c r="G2226" i="5" s="1"/>
  <c r="B2226" i="5"/>
  <c r="A2146" i="5"/>
  <c r="F2146" i="5"/>
  <c r="G2146" i="5" s="1"/>
  <c r="E2146" i="5"/>
  <c r="B2146" i="5"/>
  <c r="D2146" i="5"/>
  <c r="I2146" i="5"/>
  <c r="C2146" i="5"/>
  <c r="B2447" i="5"/>
  <c r="I2447" i="5"/>
  <c r="A2447" i="5"/>
  <c r="E2447" i="5"/>
  <c r="C2447" i="5"/>
  <c r="D2447" i="5"/>
  <c r="F2447" i="5"/>
  <c r="G2447" i="5" s="1"/>
  <c r="I2649" i="5"/>
  <c r="D2649" i="5"/>
  <c r="C2649" i="5"/>
  <c r="B2649" i="5"/>
  <c r="A2649" i="5"/>
  <c r="F2649" i="5"/>
  <c r="E2649" i="5"/>
  <c r="D2745" i="5"/>
  <c r="F2745" i="5"/>
  <c r="A2745" i="5"/>
  <c r="E2745" i="5"/>
  <c r="C2745" i="5"/>
  <c r="B2745" i="5"/>
  <c r="I2745" i="5"/>
  <c r="D2864" i="5"/>
  <c r="E2864" i="5"/>
  <c r="I2864" i="5"/>
  <c r="C2864" i="5"/>
  <c r="B2864" i="5"/>
  <c r="A2864" i="5"/>
  <c r="F2864" i="5"/>
  <c r="G2864" i="5" s="1"/>
  <c r="E53" i="5"/>
  <c r="E63" i="7" s="1"/>
  <c r="C53" i="5"/>
  <c r="C63" i="7" s="1"/>
  <c r="V63" i="7" s="1"/>
  <c r="B53" i="5"/>
  <c r="B63" i="7" s="1"/>
  <c r="I53" i="5"/>
  <c r="J63" i="7" s="1"/>
  <c r="A63" i="7"/>
  <c r="D53" i="5"/>
  <c r="F53" i="5"/>
  <c r="F63" i="7" s="1"/>
  <c r="H53" i="5"/>
  <c r="J53" i="5"/>
  <c r="I189" i="5"/>
  <c r="J199" i="7" s="1"/>
  <c r="A199" i="7"/>
  <c r="D189" i="5"/>
  <c r="E189" i="5"/>
  <c r="E199" i="7" s="1"/>
  <c r="C189" i="5"/>
  <c r="C199" i="7" s="1"/>
  <c r="V199" i="7" s="1"/>
  <c r="B189" i="5"/>
  <c r="B199" i="7" s="1"/>
  <c r="F189" i="5"/>
  <c r="F199" i="7" s="1"/>
  <c r="J189" i="5"/>
  <c r="H189" i="5"/>
  <c r="C275" i="5"/>
  <c r="C285" i="7" s="1"/>
  <c r="V285" i="7" s="1"/>
  <c r="B275" i="5"/>
  <c r="B285" i="7" s="1"/>
  <c r="D275" i="5"/>
  <c r="E275" i="5"/>
  <c r="E285" i="7" s="1"/>
  <c r="F275" i="5"/>
  <c r="G275" i="5" s="1"/>
  <c r="I275" i="5"/>
  <c r="J285" i="7" s="1"/>
  <c r="A285" i="7"/>
  <c r="H275" i="5"/>
  <c r="J275" i="5"/>
  <c r="F415" i="5"/>
  <c r="G415" i="5" s="1"/>
  <c r="C415" i="5"/>
  <c r="C425" i="7" s="1"/>
  <c r="V425" i="7" s="1"/>
  <c r="B415" i="5"/>
  <c r="B425" i="7" s="1"/>
  <c r="A425" i="7"/>
  <c r="I415" i="5"/>
  <c r="J425" i="7" s="1"/>
  <c r="D415" i="5"/>
  <c r="E415" i="5"/>
  <c r="E425" i="7" s="1"/>
  <c r="J415" i="5"/>
  <c r="H415" i="5"/>
  <c r="D574" i="5"/>
  <c r="I574" i="5"/>
  <c r="J584" i="7" s="1"/>
  <c r="F574" i="5"/>
  <c r="E574" i="5"/>
  <c r="E584" i="7" s="1"/>
  <c r="A574" i="5"/>
  <c r="C574" i="5"/>
  <c r="C584" i="7" s="1"/>
  <c r="B574" i="5"/>
  <c r="B584" i="7" s="1"/>
  <c r="D829" i="5"/>
  <c r="I829" i="5"/>
  <c r="F829" i="5"/>
  <c r="G829" i="5" s="1"/>
  <c r="E829" i="5"/>
  <c r="C829" i="5"/>
  <c r="A829" i="5"/>
  <c r="B829" i="5"/>
  <c r="A741" i="5"/>
  <c r="F741" i="5"/>
  <c r="G741" i="5" s="1"/>
  <c r="D741" i="5"/>
  <c r="E741" i="5"/>
  <c r="C741" i="5"/>
  <c r="B741" i="5"/>
  <c r="I741" i="5"/>
  <c r="D1034" i="5"/>
  <c r="I1034" i="5"/>
  <c r="F1034" i="5"/>
  <c r="E1034" i="5"/>
  <c r="C1034" i="5"/>
  <c r="A1034" i="5"/>
  <c r="B1034" i="5"/>
  <c r="D1311" i="5"/>
  <c r="I1311" i="5"/>
  <c r="F1311" i="5"/>
  <c r="E1311" i="5"/>
  <c r="A1311" i="5"/>
  <c r="C1311" i="5"/>
  <c r="B1311" i="5"/>
  <c r="F1072" i="5"/>
  <c r="I1072" i="5"/>
  <c r="A1072" i="5"/>
  <c r="E1072" i="5"/>
  <c r="C1072" i="5"/>
  <c r="D1072" i="5"/>
  <c r="B1072" i="5"/>
  <c r="D1465" i="5"/>
  <c r="I1465" i="5"/>
  <c r="F1465" i="5"/>
  <c r="G1465" i="5" s="1"/>
  <c r="E1465" i="5"/>
  <c r="C1465" i="5"/>
  <c r="A1465" i="5"/>
  <c r="B1465" i="5"/>
  <c r="D1856" i="5"/>
  <c r="I1856" i="5"/>
  <c r="F1856" i="5"/>
  <c r="G1856" i="5" s="1"/>
  <c r="E1856" i="5"/>
  <c r="C1856" i="5"/>
  <c r="A1856" i="5"/>
  <c r="B1856" i="5"/>
  <c r="B1950" i="5"/>
  <c r="I1950" i="5"/>
  <c r="F1950" i="5"/>
  <c r="G1950" i="5" s="1"/>
  <c r="A1950" i="5"/>
  <c r="E1950" i="5"/>
  <c r="C1950" i="5"/>
  <c r="D1950" i="5"/>
  <c r="D1679" i="5"/>
  <c r="I1679" i="5"/>
  <c r="F1679" i="5"/>
  <c r="G1679" i="5" s="1"/>
  <c r="E1679" i="5"/>
  <c r="C1679" i="5"/>
  <c r="A1679" i="5"/>
  <c r="B1679" i="5"/>
  <c r="D1912" i="5"/>
  <c r="I1912" i="5"/>
  <c r="E1912" i="5"/>
  <c r="C1912" i="5"/>
  <c r="A1912" i="5"/>
  <c r="B1912" i="5"/>
  <c r="F1912" i="5"/>
  <c r="G1912" i="5" s="1"/>
  <c r="E2068" i="5"/>
  <c r="C2068" i="5"/>
  <c r="I2068" i="5"/>
  <c r="D2068" i="5"/>
  <c r="F2068" i="5"/>
  <c r="G2068" i="5" s="1"/>
  <c r="B2068" i="5"/>
  <c r="A2068" i="5"/>
  <c r="C2066" i="5"/>
  <c r="B2066" i="5"/>
  <c r="I2066" i="5"/>
  <c r="A2066" i="5"/>
  <c r="E2066" i="5"/>
  <c r="D2066" i="5"/>
  <c r="F2066" i="5"/>
  <c r="E1984" i="5"/>
  <c r="D1984" i="5"/>
  <c r="C1984" i="5"/>
  <c r="B1984" i="5"/>
  <c r="I1984" i="5"/>
  <c r="A1984" i="5"/>
  <c r="F1984" i="5"/>
  <c r="G1984" i="5" s="1"/>
  <c r="F2081" i="5"/>
  <c r="G2081" i="5" s="1"/>
  <c r="E2081" i="5"/>
  <c r="C2081" i="5"/>
  <c r="B2081" i="5"/>
  <c r="A2081" i="5"/>
  <c r="I2081" i="5"/>
  <c r="D2081" i="5"/>
  <c r="E2229" i="5"/>
  <c r="I2229" i="5"/>
  <c r="D2229" i="5"/>
  <c r="C2229" i="5"/>
  <c r="A2229" i="5"/>
  <c r="B2229" i="5"/>
  <c r="F2229" i="5"/>
  <c r="G2229" i="5" s="1"/>
  <c r="E2360" i="5"/>
  <c r="I2360" i="5"/>
  <c r="F2360" i="5"/>
  <c r="G2360" i="5" s="1"/>
  <c r="C2360" i="5"/>
  <c r="A2360" i="5"/>
  <c r="B2360" i="5"/>
  <c r="D2360" i="5"/>
  <c r="A2251" i="5"/>
  <c r="F2251" i="5"/>
  <c r="G2251" i="5" s="1"/>
  <c r="D2251" i="5"/>
  <c r="E2251" i="5"/>
  <c r="C2251" i="5"/>
  <c r="I2251" i="5"/>
  <c r="B2251" i="5"/>
  <c r="A2247" i="5"/>
  <c r="F2247" i="5"/>
  <c r="G2247" i="5" s="1"/>
  <c r="D2247" i="5"/>
  <c r="E2247" i="5"/>
  <c r="C2247" i="5"/>
  <c r="B2247" i="5"/>
  <c r="I2247" i="5"/>
  <c r="F2266" i="5"/>
  <c r="G2266" i="5" s="1"/>
  <c r="D2266" i="5"/>
  <c r="E2266" i="5"/>
  <c r="C2266" i="5"/>
  <c r="B2266" i="5"/>
  <c r="I2266" i="5"/>
  <c r="A2266" i="5"/>
  <c r="A2483" i="5"/>
  <c r="D2483" i="5"/>
  <c r="E2483" i="5"/>
  <c r="I2483" i="5"/>
  <c r="F2483" i="5"/>
  <c r="G2483" i="5" s="1"/>
  <c r="C2483" i="5"/>
  <c r="B2483" i="5"/>
  <c r="E2502" i="5"/>
  <c r="C2502" i="5"/>
  <c r="B2502" i="5"/>
  <c r="F2502" i="5"/>
  <c r="G2502" i="5" s="1"/>
  <c r="A2502" i="5"/>
  <c r="I2502" i="5"/>
  <c r="D2502" i="5"/>
  <c r="A2411" i="5"/>
  <c r="F2411" i="5"/>
  <c r="G2411" i="5" s="1"/>
  <c r="C2411" i="5"/>
  <c r="B2411" i="5"/>
  <c r="E2411" i="5"/>
  <c r="D2411" i="5"/>
  <c r="I2411" i="5"/>
  <c r="F2503" i="5"/>
  <c r="G2503" i="5" s="1"/>
  <c r="A2503" i="5"/>
  <c r="E2503" i="5"/>
  <c r="C2503" i="5"/>
  <c r="B2503" i="5"/>
  <c r="D2503" i="5"/>
  <c r="I2503" i="5"/>
  <c r="C2721" i="5"/>
  <c r="B2721" i="5"/>
  <c r="I2721" i="5"/>
  <c r="A2721" i="5"/>
  <c r="F2721" i="5"/>
  <c r="G2721" i="5" s="1"/>
  <c r="D2721" i="5"/>
  <c r="E2721" i="5"/>
  <c r="E2839" i="5"/>
  <c r="A2839" i="5"/>
  <c r="C2839" i="5"/>
  <c r="I2839" i="5"/>
  <c r="D2839" i="5"/>
  <c r="F2839" i="5"/>
  <c r="B2839" i="5"/>
  <c r="F2650" i="5"/>
  <c r="E2650" i="5"/>
  <c r="D2650" i="5"/>
  <c r="A2650" i="5"/>
  <c r="C2650" i="5"/>
  <c r="I2650" i="5"/>
  <c r="B2650" i="5"/>
  <c r="I2875" i="5"/>
  <c r="D2875" i="5"/>
  <c r="E2875" i="5"/>
  <c r="F2875" i="5"/>
  <c r="C2875" i="5"/>
  <c r="A2875" i="5"/>
  <c r="B2875" i="5"/>
  <c r="F2787" i="5"/>
  <c r="G2787" i="5" s="1"/>
  <c r="E2787" i="5"/>
  <c r="C2787" i="5"/>
  <c r="D2787" i="5"/>
  <c r="B2787" i="5"/>
  <c r="A2787" i="5"/>
  <c r="I2787" i="5"/>
  <c r="A2819" i="5"/>
  <c r="F2819" i="5"/>
  <c r="G2819" i="5" s="1"/>
  <c r="C2819" i="5"/>
  <c r="B2819" i="5"/>
  <c r="D2819" i="5"/>
  <c r="I2819" i="5"/>
  <c r="E2819" i="5"/>
  <c r="I2923" i="5"/>
  <c r="F2923" i="5"/>
  <c r="G2923" i="5" s="1"/>
  <c r="B2923" i="5"/>
  <c r="D2923" i="5"/>
  <c r="E2923" i="5"/>
  <c r="A2923" i="5"/>
  <c r="C2923" i="5"/>
  <c r="C23" i="5"/>
  <c r="C33" i="7" s="1"/>
  <c r="V33" i="7" s="1"/>
  <c r="B23" i="5"/>
  <c r="B33" i="7" s="1"/>
  <c r="I23" i="5"/>
  <c r="J33" i="7" s="1"/>
  <c r="A33" i="7"/>
  <c r="D23" i="5"/>
  <c r="F23" i="5"/>
  <c r="F33" i="7" s="1"/>
  <c r="E23" i="5"/>
  <c r="E33" i="7" s="1"/>
  <c r="H23" i="5"/>
  <c r="J23" i="5"/>
  <c r="C66" i="5"/>
  <c r="C76" i="7" s="1"/>
  <c r="V76" i="7" s="1"/>
  <c r="B66" i="5"/>
  <c r="B76" i="7" s="1"/>
  <c r="I66" i="5"/>
  <c r="J76" i="7" s="1"/>
  <c r="A76" i="7"/>
  <c r="D66" i="5"/>
  <c r="F66" i="5"/>
  <c r="F76" i="7" s="1"/>
  <c r="E66" i="5"/>
  <c r="E76" i="7" s="1"/>
  <c r="H66" i="5"/>
  <c r="J66" i="5"/>
  <c r="C162" i="5"/>
  <c r="C172" i="7" s="1"/>
  <c r="V172" i="7" s="1"/>
  <c r="B162" i="5"/>
  <c r="B172" i="7" s="1"/>
  <c r="I162" i="5"/>
  <c r="J172" i="7" s="1"/>
  <c r="A172" i="7"/>
  <c r="F162" i="5"/>
  <c r="F172" i="7" s="1"/>
  <c r="E162" i="5"/>
  <c r="E172" i="7" s="1"/>
  <c r="D162" i="5"/>
  <c r="H162" i="5"/>
  <c r="J162" i="5"/>
  <c r="E200" i="5"/>
  <c r="E210" i="7" s="1"/>
  <c r="C200" i="5"/>
  <c r="C210" i="7" s="1"/>
  <c r="V210" i="7" s="1"/>
  <c r="B200" i="5"/>
  <c r="B210" i="7" s="1"/>
  <c r="I200" i="5"/>
  <c r="J210" i="7" s="1"/>
  <c r="A210" i="7"/>
  <c r="D200" i="5"/>
  <c r="F200" i="5"/>
  <c r="F210" i="7" s="1"/>
  <c r="J200" i="5"/>
  <c r="H200" i="5"/>
  <c r="I208" i="5"/>
  <c r="J218" i="7" s="1"/>
  <c r="A218" i="7"/>
  <c r="D208" i="5"/>
  <c r="F208" i="5"/>
  <c r="E208" i="5"/>
  <c r="E218" i="7" s="1"/>
  <c r="C208" i="5"/>
  <c r="C218" i="7" s="1"/>
  <c r="V218" i="7" s="1"/>
  <c r="B208" i="5"/>
  <c r="B218" i="7" s="1"/>
  <c r="J208" i="5"/>
  <c r="H208" i="5"/>
  <c r="B246" i="5"/>
  <c r="B256" i="7" s="1"/>
  <c r="F246" i="5"/>
  <c r="E246" i="5"/>
  <c r="E256" i="7" s="1"/>
  <c r="C246" i="5"/>
  <c r="C256" i="7" s="1"/>
  <c r="V256" i="7" s="1"/>
  <c r="A256" i="7"/>
  <c r="I246" i="5"/>
  <c r="J256" i="7" s="1"/>
  <c r="D246" i="5"/>
  <c r="H246" i="5"/>
  <c r="J246" i="5"/>
  <c r="D302" i="5"/>
  <c r="E302" i="5"/>
  <c r="E312" i="7" s="1"/>
  <c r="C302" i="5"/>
  <c r="C312" i="7" s="1"/>
  <c r="V312" i="7" s="1"/>
  <c r="F302" i="5"/>
  <c r="G302" i="5" s="1"/>
  <c r="A312" i="7"/>
  <c r="I302" i="5"/>
  <c r="J312" i="7" s="1"/>
  <c r="B302" i="5"/>
  <c r="B312" i="7" s="1"/>
  <c r="J302" i="5"/>
  <c r="H302" i="5"/>
  <c r="C277" i="5"/>
  <c r="C287" i="7" s="1"/>
  <c r="V287" i="7" s="1"/>
  <c r="B277" i="5"/>
  <c r="B287" i="7" s="1"/>
  <c r="I277" i="5"/>
  <c r="J287" i="7" s="1"/>
  <c r="D277" i="5"/>
  <c r="E277" i="5"/>
  <c r="E287" i="7" s="1"/>
  <c r="F277" i="5"/>
  <c r="A287" i="7"/>
  <c r="H277" i="5"/>
  <c r="J277" i="5"/>
  <c r="D406" i="5"/>
  <c r="F406" i="5"/>
  <c r="G406" i="5" s="1"/>
  <c r="E406" i="5"/>
  <c r="E416" i="7" s="1"/>
  <c r="C406" i="5"/>
  <c r="C416" i="7" s="1"/>
  <c r="V416" i="7" s="1"/>
  <c r="I406" i="5"/>
  <c r="J416" i="7" s="1"/>
  <c r="A416" i="7"/>
  <c r="B406" i="5"/>
  <c r="B416" i="7" s="1"/>
  <c r="H406" i="5"/>
  <c r="J406" i="5"/>
  <c r="D822" i="5"/>
  <c r="I822" i="5"/>
  <c r="F822" i="5"/>
  <c r="G822" i="5" s="1"/>
  <c r="E822" i="5"/>
  <c r="C822" i="5"/>
  <c r="A822" i="5"/>
  <c r="B822" i="5"/>
  <c r="A762" i="5"/>
  <c r="I762" i="5"/>
  <c r="F762" i="5"/>
  <c r="G762" i="5" s="1"/>
  <c r="D762" i="5"/>
  <c r="B762" i="5"/>
  <c r="C762" i="5"/>
  <c r="E762" i="5"/>
  <c r="D620" i="5"/>
  <c r="I620" i="5"/>
  <c r="F620" i="5"/>
  <c r="G620" i="5" s="1"/>
  <c r="E620" i="5"/>
  <c r="C620" i="5"/>
  <c r="B620" i="5"/>
  <c r="A620" i="5"/>
  <c r="C764" i="5"/>
  <c r="F764" i="5"/>
  <c r="G764" i="5" s="1"/>
  <c r="A764" i="5"/>
  <c r="E764" i="5"/>
  <c r="D764" i="5"/>
  <c r="B764" i="5"/>
  <c r="I764" i="5"/>
  <c r="E792" i="5"/>
  <c r="C792" i="5"/>
  <c r="A792" i="5"/>
  <c r="B792" i="5"/>
  <c r="D792" i="5"/>
  <c r="I792" i="5"/>
  <c r="F792" i="5"/>
  <c r="G792" i="5" s="1"/>
  <c r="B812" i="5"/>
  <c r="E812" i="5"/>
  <c r="A812" i="5"/>
  <c r="C812" i="5"/>
  <c r="D812" i="5"/>
  <c r="I812" i="5"/>
  <c r="F812" i="5"/>
  <c r="E799" i="5"/>
  <c r="C799" i="5"/>
  <c r="D799" i="5"/>
  <c r="I799" i="5"/>
  <c r="F799" i="5"/>
  <c r="G799" i="5" s="1"/>
  <c r="A799" i="5"/>
  <c r="B799" i="5"/>
  <c r="A888" i="5"/>
  <c r="B888" i="5"/>
  <c r="I888" i="5"/>
  <c r="D888" i="5"/>
  <c r="F888" i="5"/>
  <c r="G888" i="5" s="1"/>
  <c r="E888" i="5"/>
  <c r="C888" i="5"/>
  <c r="F1126" i="5"/>
  <c r="G1126" i="5" s="1"/>
  <c r="E1126" i="5"/>
  <c r="A1126" i="5"/>
  <c r="C1126" i="5"/>
  <c r="B1126" i="5"/>
  <c r="I1126" i="5"/>
  <c r="D1126" i="5"/>
  <c r="A824" i="5"/>
  <c r="F824" i="5"/>
  <c r="G824" i="5" s="1"/>
  <c r="C824" i="5"/>
  <c r="B824" i="5"/>
  <c r="D824" i="5"/>
  <c r="I824" i="5"/>
  <c r="E824" i="5"/>
  <c r="C998" i="5"/>
  <c r="D998" i="5"/>
  <c r="I998" i="5"/>
  <c r="F998" i="5"/>
  <c r="G998" i="5" s="1"/>
  <c r="A998" i="5"/>
  <c r="E998" i="5"/>
  <c r="B998" i="5"/>
  <c r="D1013" i="5"/>
  <c r="I1013" i="5"/>
  <c r="F1013" i="5"/>
  <c r="G1013" i="5" s="1"/>
  <c r="E1013" i="5"/>
  <c r="C1013" i="5"/>
  <c r="A1013" i="5"/>
  <c r="B1013" i="5"/>
  <c r="E1315" i="5"/>
  <c r="I1315" i="5"/>
  <c r="F1315" i="5"/>
  <c r="G1315" i="5" s="1"/>
  <c r="A1315" i="5"/>
  <c r="C1315" i="5"/>
  <c r="B1315" i="5"/>
  <c r="D1315" i="5"/>
  <c r="D1205" i="5"/>
  <c r="B1205" i="5"/>
  <c r="A1205" i="5"/>
  <c r="E1205" i="5"/>
  <c r="C1205" i="5"/>
  <c r="I1205" i="5"/>
  <c r="F1205" i="5"/>
  <c r="C1075" i="5"/>
  <c r="F1075" i="5"/>
  <c r="G1075" i="5" s="1"/>
  <c r="A1075" i="5"/>
  <c r="E1075" i="5"/>
  <c r="B1075" i="5"/>
  <c r="D1075" i="5"/>
  <c r="I1075" i="5"/>
  <c r="F1064" i="5"/>
  <c r="C1064" i="5"/>
  <c r="D1064" i="5"/>
  <c r="B1064" i="5"/>
  <c r="A1064" i="5"/>
  <c r="I1064" i="5"/>
  <c r="E1064" i="5"/>
  <c r="B1208" i="5"/>
  <c r="E1208" i="5"/>
  <c r="C1208" i="5"/>
  <c r="D1208" i="5"/>
  <c r="I1208" i="5"/>
  <c r="A1208" i="5"/>
  <c r="F1208" i="5"/>
  <c r="E611" i="5"/>
  <c r="C611" i="5"/>
  <c r="F611" i="5"/>
  <c r="G611" i="5" s="1"/>
  <c r="A611" i="5"/>
  <c r="B611" i="5"/>
  <c r="D611" i="5"/>
  <c r="I611" i="5"/>
  <c r="D655" i="5"/>
  <c r="I655" i="5"/>
  <c r="F655" i="5"/>
  <c r="G655" i="5" s="1"/>
  <c r="E655" i="5"/>
  <c r="C655" i="5"/>
  <c r="A655" i="5"/>
  <c r="B655" i="5"/>
  <c r="I773" i="5"/>
  <c r="F773" i="5"/>
  <c r="G773" i="5" s="1"/>
  <c r="A773" i="5"/>
  <c r="E773" i="5"/>
  <c r="D773" i="5"/>
  <c r="B773" i="5"/>
  <c r="C773" i="5"/>
  <c r="A642" i="5"/>
  <c r="E642" i="5"/>
  <c r="C642" i="5"/>
  <c r="B642" i="5"/>
  <c r="D642" i="5"/>
  <c r="I642" i="5"/>
  <c r="F642" i="5"/>
  <c r="G642" i="5" s="1"/>
  <c r="E674" i="5"/>
  <c r="C674" i="5"/>
  <c r="I674" i="5"/>
  <c r="D674" i="5"/>
  <c r="F674" i="5"/>
  <c r="G674" i="5" s="1"/>
  <c r="B674" i="5"/>
  <c r="A674" i="5"/>
  <c r="E645" i="5"/>
  <c r="D645" i="5"/>
  <c r="I645" i="5"/>
  <c r="F645" i="5"/>
  <c r="G645" i="5" s="1"/>
  <c r="B645" i="5"/>
  <c r="A645" i="5"/>
  <c r="C645" i="5"/>
  <c r="D690" i="5"/>
  <c r="E690" i="5"/>
  <c r="C690" i="5"/>
  <c r="I690" i="5"/>
  <c r="F690" i="5"/>
  <c r="G690" i="5" s="1"/>
  <c r="A690" i="5"/>
  <c r="B690" i="5"/>
  <c r="D851" i="5"/>
  <c r="I851" i="5"/>
  <c r="F851" i="5"/>
  <c r="E851" i="5"/>
  <c r="A851" i="5"/>
  <c r="C851" i="5"/>
  <c r="B851" i="5"/>
  <c r="B805" i="5"/>
  <c r="F805" i="5"/>
  <c r="G805" i="5" s="1"/>
  <c r="E805" i="5"/>
  <c r="A805" i="5"/>
  <c r="C805" i="5"/>
  <c r="D805" i="5"/>
  <c r="I805" i="5"/>
  <c r="D878" i="5"/>
  <c r="I878" i="5"/>
  <c r="F878" i="5"/>
  <c r="E878" i="5"/>
  <c r="C878" i="5"/>
  <c r="A878" i="5"/>
  <c r="B878" i="5"/>
  <c r="A740" i="5"/>
  <c r="F740" i="5"/>
  <c r="G740" i="5" s="1"/>
  <c r="D740" i="5"/>
  <c r="E740" i="5"/>
  <c r="I740" i="5"/>
  <c r="C740" i="5"/>
  <c r="B740" i="5"/>
  <c r="A804" i="5"/>
  <c r="B804" i="5"/>
  <c r="I804" i="5"/>
  <c r="E804" i="5"/>
  <c r="C804" i="5"/>
  <c r="D804" i="5"/>
  <c r="F804" i="5"/>
  <c r="F668" i="5"/>
  <c r="G668" i="5" s="1"/>
  <c r="D668" i="5"/>
  <c r="E668" i="5"/>
  <c r="C668" i="5"/>
  <c r="A668" i="5"/>
  <c r="B668" i="5"/>
  <c r="I668" i="5"/>
  <c r="D816" i="5"/>
  <c r="A816" i="5"/>
  <c r="C816" i="5"/>
  <c r="B816" i="5"/>
  <c r="I816" i="5"/>
  <c r="E816" i="5"/>
  <c r="F816" i="5"/>
  <c r="G816" i="5" s="1"/>
  <c r="C1033" i="5"/>
  <c r="D1033" i="5"/>
  <c r="F1033" i="5"/>
  <c r="G1033" i="5" s="1"/>
  <c r="E1033" i="5"/>
  <c r="A1033" i="5"/>
  <c r="B1033" i="5"/>
  <c r="I1033" i="5"/>
  <c r="A780" i="5"/>
  <c r="E780" i="5"/>
  <c r="C780" i="5"/>
  <c r="B780" i="5"/>
  <c r="D780" i="5"/>
  <c r="I780" i="5"/>
  <c r="F780" i="5"/>
  <c r="G780" i="5" s="1"/>
  <c r="A811" i="5"/>
  <c r="B811" i="5"/>
  <c r="I811" i="5"/>
  <c r="D811" i="5"/>
  <c r="F811" i="5"/>
  <c r="G811" i="5" s="1"/>
  <c r="E811" i="5"/>
  <c r="C811" i="5"/>
  <c r="A664" i="5"/>
  <c r="F664" i="5"/>
  <c r="G664" i="5" s="1"/>
  <c r="C664" i="5"/>
  <c r="B664" i="5"/>
  <c r="E664" i="5"/>
  <c r="D664" i="5"/>
  <c r="I664" i="5"/>
  <c r="B819" i="5"/>
  <c r="D819" i="5"/>
  <c r="I819" i="5"/>
  <c r="F819" i="5"/>
  <c r="G819" i="5" s="1"/>
  <c r="E819" i="5"/>
  <c r="A819" i="5"/>
  <c r="C819" i="5"/>
  <c r="D892" i="5"/>
  <c r="I892" i="5"/>
  <c r="F892" i="5"/>
  <c r="G892" i="5" s="1"/>
  <c r="E892" i="5"/>
  <c r="C892" i="5"/>
  <c r="A892" i="5"/>
  <c r="B892" i="5"/>
  <c r="E842" i="5"/>
  <c r="F842" i="5"/>
  <c r="G842" i="5" s="1"/>
  <c r="C842" i="5"/>
  <c r="A842" i="5"/>
  <c r="B842" i="5"/>
  <c r="D842" i="5"/>
  <c r="I842" i="5"/>
  <c r="D1181" i="5"/>
  <c r="I1181" i="5"/>
  <c r="F1181" i="5"/>
  <c r="E1181" i="5"/>
  <c r="C1181" i="5"/>
  <c r="A1181" i="5"/>
  <c r="B1181" i="5"/>
  <c r="F930" i="5"/>
  <c r="G930" i="5" s="1"/>
  <c r="A930" i="5"/>
  <c r="E930" i="5"/>
  <c r="C930" i="5"/>
  <c r="B930" i="5"/>
  <c r="D930" i="5"/>
  <c r="I930" i="5"/>
  <c r="E1032" i="5"/>
  <c r="C1032" i="5"/>
  <c r="F1032" i="5"/>
  <c r="G1032" i="5" s="1"/>
  <c r="A1032" i="5"/>
  <c r="B1032" i="5"/>
  <c r="I1032" i="5"/>
  <c r="D1032" i="5"/>
  <c r="A831" i="5"/>
  <c r="F831" i="5"/>
  <c r="G831" i="5" s="1"/>
  <c r="C831" i="5"/>
  <c r="D831" i="5"/>
  <c r="I831" i="5"/>
  <c r="E831" i="5"/>
  <c r="B831" i="5"/>
  <c r="A1007" i="5"/>
  <c r="E1007" i="5"/>
  <c r="C1007" i="5"/>
  <c r="B1007" i="5"/>
  <c r="D1007" i="5"/>
  <c r="I1007" i="5"/>
  <c r="F1007" i="5"/>
  <c r="G1007" i="5" s="1"/>
  <c r="E1095" i="5"/>
  <c r="C1095" i="5"/>
  <c r="D1095" i="5"/>
  <c r="F1095" i="5"/>
  <c r="G1095" i="5" s="1"/>
  <c r="A1095" i="5"/>
  <c r="B1095" i="5"/>
  <c r="I1095" i="5"/>
  <c r="D1006" i="5"/>
  <c r="I1006" i="5"/>
  <c r="F1006" i="5"/>
  <c r="G1006" i="5" s="1"/>
  <c r="E1006" i="5"/>
  <c r="A1006" i="5"/>
  <c r="C1006" i="5"/>
  <c r="B1006" i="5"/>
  <c r="D1083" i="5"/>
  <c r="I1083" i="5"/>
  <c r="F1083" i="5"/>
  <c r="E1083" i="5"/>
  <c r="C1083" i="5"/>
  <c r="A1083" i="5"/>
  <c r="B1083" i="5"/>
  <c r="A1062" i="5"/>
  <c r="E1062" i="5"/>
  <c r="I1062" i="5"/>
  <c r="D1062" i="5"/>
  <c r="F1062" i="5"/>
  <c r="C1062" i="5"/>
  <c r="B1062" i="5"/>
  <c r="I1038" i="5"/>
  <c r="E1038" i="5"/>
  <c r="D1038" i="5"/>
  <c r="F1038" i="5"/>
  <c r="G1038" i="5" s="1"/>
  <c r="A1038" i="5"/>
  <c r="C1038" i="5"/>
  <c r="B1038" i="5"/>
  <c r="B1220" i="5"/>
  <c r="I1220" i="5"/>
  <c r="F1220" i="5"/>
  <c r="G1220" i="5" s="1"/>
  <c r="A1220" i="5"/>
  <c r="D1220" i="5"/>
  <c r="C1220" i="5"/>
  <c r="E1220" i="5"/>
  <c r="A1193" i="5"/>
  <c r="E1193" i="5"/>
  <c r="F1193" i="5"/>
  <c r="G1193" i="5" s="1"/>
  <c r="D1193" i="5"/>
  <c r="C1193" i="5"/>
  <c r="B1193" i="5"/>
  <c r="I1193" i="5"/>
  <c r="A987" i="5"/>
  <c r="F987" i="5"/>
  <c r="B987" i="5"/>
  <c r="E987" i="5"/>
  <c r="C987" i="5"/>
  <c r="D987" i="5"/>
  <c r="I987" i="5"/>
  <c r="I1052" i="5"/>
  <c r="C1052" i="5"/>
  <c r="D1052" i="5"/>
  <c r="B1052" i="5"/>
  <c r="F1052" i="5"/>
  <c r="G1052" i="5" s="1"/>
  <c r="E1052" i="5"/>
  <c r="A1052" i="5"/>
  <c r="A1221" i="5"/>
  <c r="E1221" i="5"/>
  <c r="I1221" i="5"/>
  <c r="F1221" i="5"/>
  <c r="G1221" i="5" s="1"/>
  <c r="C1221" i="5"/>
  <c r="D1221" i="5"/>
  <c r="B1221" i="5"/>
  <c r="D1174" i="5"/>
  <c r="I1174" i="5"/>
  <c r="F1174" i="5"/>
  <c r="G1174" i="5" s="1"/>
  <c r="E1174" i="5"/>
  <c r="C1174" i="5"/>
  <c r="A1174" i="5"/>
  <c r="B1174" i="5"/>
  <c r="D1395" i="5"/>
  <c r="I1395" i="5"/>
  <c r="F1395" i="5"/>
  <c r="G1395" i="5" s="1"/>
  <c r="E1395" i="5"/>
  <c r="C1395" i="5"/>
  <c r="A1395" i="5"/>
  <c r="B1395" i="5"/>
  <c r="F988" i="5"/>
  <c r="G988" i="5" s="1"/>
  <c r="B988" i="5"/>
  <c r="I988" i="5"/>
  <c r="E988" i="5"/>
  <c r="A988" i="5"/>
  <c r="C988" i="5"/>
  <c r="D988" i="5"/>
  <c r="D1255" i="5"/>
  <c r="F1255" i="5"/>
  <c r="G1255" i="5" s="1"/>
  <c r="E1255" i="5"/>
  <c r="A1255" i="5"/>
  <c r="C1255" i="5"/>
  <c r="B1255" i="5"/>
  <c r="I1255" i="5"/>
  <c r="C1082" i="5"/>
  <c r="F1082" i="5"/>
  <c r="G1082" i="5" s="1"/>
  <c r="E1082" i="5"/>
  <c r="A1082" i="5"/>
  <c r="B1082" i="5"/>
  <c r="D1082" i="5"/>
  <c r="I1082" i="5"/>
  <c r="C1180" i="5"/>
  <c r="F1180" i="5"/>
  <c r="G1180" i="5" s="1"/>
  <c r="E1180" i="5"/>
  <c r="A1180" i="5"/>
  <c r="B1180" i="5"/>
  <c r="D1180" i="5"/>
  <c r="I1180" i="5"/>
  <c r="E1280" i="5"/>
  <c r="I1280" i="5"/>
  <c r="F1280" i="5"/>
  <c r="G1280" i="5" s="1"/>
  <c r="A1280" i="5"/>
  <c r="C1280" i="5"/>
  <c r="B1280" i="5"/>
  <c r="D1280" i="5"/>
  <c r="A1214" i="5"/>
  <c r="E1214" i="5"/>
  <c r="F1214" i="5"/>
  <c r="G1214" i="5" s="1"/>
  <c r="C1214" i="5"/>
  <c r="B1214" i="5"/>
  <c r="D1214" i="5"/>
  <c r="I1214" i="5"/>
  <c r="F1071" i="5"/>
  <c r="G1071" i="5" s="1"/>
  <c r="I1071" i="5"/>
  <c r="A1071" i="5"/>
  <c r="E1071" i="5"/>
  <c r="C1071" i="5"/>
  <c r="D1071" i="5"/>
  <c r="B1071" i="5"/>
  <c r="A1169" i="5"/>
  <c r="F1169" i="5"/>
  <c r="G1169" i="5" s="1"/>
  <c r="C1169" i="5"/>
  <c r="E1169" i="5"/>
  <c r="B1169" i="5"/>
  <c r="D1169" i="5"/>
  <c r="I1169" i="5"/>
  <c r="D1226" i="5"/>
  <c r="B1226" i="5"/>
  <c r="F1226" i="5"/>
  <c r="G1226" i="5" s="1"/>
  <c r="A1226" i="5"/>
  <c r="E1226" i="5"/>
  <c r="C1226" i="5"/>
  <c r="I1226" i="5"/>
  <c r="D1261" i="5"/>
  <c r="C1261" i="5"/>
  <c r="B1261" i="5"/>
  <c r="I1261" i="5"/>
  <c r="F1261" i="5"/>
  <c r="G1261" i="5" s="1"/>
  <c r="A1261" i="5"/>
  <c r="E1261" i="5"/>
  <c r="A1227" i="5"/>
  <c r="E1227" i="5"/>
  <c r="D1227" i="5"/>
  <c r="C1227" i="5"/>
  <c r="B1227" i="5"/>
  <c r="I1227" i="5"/>
  <c r="F1227" i="5"/>
  <c r="G1227" i="5" s="1"/>
  <c r="A1316" i="5"/>
  <c r="E1316" i="5"/>
  <c r="D1316" i="5"/>
  <c r="I1316" i="5"/>
  <c r="F1316" i="5"/>
  <c r="G1316" i="5" s="1"/>
  <c r="C1316" i="5"/>
  <c r="B1316" i="5"/>
  <c r="F1093" i="5"/>
  <c r="G1093" i="5" s="1"/>
  <c r="B1093" i="5"/>
  <c r="I1093" i="5"/>
  <c r="E1093" i="5"/>
  <c r="A1093" i="5"/>
  <c r="C1093" i="5"/>
  <c r="D1093" i="5"/>
  <c r="E1199" i="5"/>
  <c r="I1199" i="5"/>
  <c r="C1199" i="5"/>
  <c r="B1199" i="5"/>
  <c r="A1199" i="5"/>
  <c r="D1199" i="5"/>
  <c r="F1199" i="5"/>
  <c r="B1461" i="5"/>
  <c r="I1461" i="5"/>
  <c r="D1461" i="5"/>
  <c r="F1461" i="5"/>
  <c r="G1461" i="5" s="1"/>
  <c r="A1461" i="5"/>
  <c r="E1461" i="5"/>
  <c r="C1461" i="5"/>
  <c r="A1452" i="5"/>
  <c r="F1452" i="5"/>
  <c r="G1452" i="5" s="1"/>
  <c r="E1452" i="5"/>
  <c r="C1452" i="5"/>
  <c r="B1452" i="5"/>
  <c r="I1452" i="5"/>
  <c r="D1452" i="5"/>
  <c r="E1435" i="5"/>
  <c r="C1435" i="5"/>
  <c r="F1435" i="5"/>
  <c r="G1435" i="5" s="1"/>
  <c r="A1435" i="5"/>
  <c r="B1435" i="5"/>
  <c r="I1435" i="5"/>
  <c r="D1435" i="5"/>
  <c r="E1343" i="5"/>
  <c r="C1343" i="5"/>
  <c r="I1343" i="5"/>
  <c r="B1343" i="5"/>
  <c r="A1343" i="5"/>
  <c r="D1343" i="5"/>
  <c r="F1343" i="5"/>
  <c r="D1508" i="5"/>
  <c r="I1508" i="5"/>
  <c r="C1508" i="5"/>
  <c r="F1508" i="5"/>
  <c r="G1508" i="5" s="1"/>
  <c r="E1508" i="5"/>
  <c r="B1508" i="5"/>
  <c r="A1508" i="5"/>
  <c r="F1321" i="5"/>
  <c r="G1321" i="5" s="1"/>
  <c r="D1321" i="5"/>
  <c r="B1321" i="5"/>
  <c r="C1321" i="5"/>
  <c r="A1321" i="5"/>
  <c r="I1321" i="5"/>
  <c r="E1321" i="5"/>
  <c r="D1409" i="5"/>
  <c r="I1409" i="5"/>
  <c r="F1409" i="5"/>
  <c r="G1409" i="5" s="1"/>
  <c r="A1409" i="5"/>
  <c r="B1409" i="5"/>
  <c r="E1409" i="5"/>
  <c r="C1409" i="5"/>
  <c r="C1338" i="5"/>
  <c r="B1338" i="5"/>
  <c r="A1338" i="5"/>
  <c r="I1338" i="5"/>
  <c r="D1338" i="5"/>
  <c r="E1338" i="5"/>
  <c r="F1338" i="5"/>
  <c r="B1384" i="5"/>
  <c r="I1384" i="5"/>
  <c r="D1384" i="5"/>
  <c r="F1384" i="5"/>
  <c r="G1384" i="5" s="1"/>
  <c r="A1384" i="5"/>
  <c r="E1384" i="5"/>
  <c r="C1384" i="5"/>
  <c r="B1511" i="5"/>
  <c r="I1511" i="5"/>
  <c r="D1511" i="5"/>
  <c r="F1511" i="5"/>
  <c r="G1511" i="5" s="1"/>
  <c r="E1511" i="5"/>
  <c r="A1511" i="5"/>
  <c r="C1511" i="5"/>
  <c r="D1686" i="5"/>
  <c r="F1686" i="5"/>
  <c r="G1686" i="5" s="1"/>
  <c r="E1686" i="5"/>
  <c r="C1686" i="5"/>
  <c r="A1686" i="5"/>
  <c r="B1686" i="5"/>
  <c r="I1686" i="5"/>
  <c r="E1527" i="5"/>
  <c r="C1527" i="5"/>
  <c r="F1527" i="5"/>
  <c r="G1527" i="5" s="1"/>
  <c r="A1527" i="5"/>
  <c r="B1527" i="5"/>
  <c r="I1527" i="5"/>
  <c r="D1527" i="5"/>
  <c r="D1501" i="5"/>
  <c r="A1501" i="5"/>
  <c r="F1501" i="5"/>
  <c r="G1501" i="5" s="1"/>
  <c r="E1501" i="5"/>
  <c r="I1501" i="5"/>
  <c r="B1501" i="5"/>
  <c r="C1501" i="5"/>
  <c r="B1490" i="5"/>
  <c r="D1490" i="5"/>
  <c r="I1490" i="5"/>
  <c r="F1490" i="5"/>
  <c r="G1490" i="5" s="1"/>
  <c r="E1490" i="5"/>
  <c r="C1490" i="5"/>
  <c r="A1490" i="5"/>
  <c r="F1408" i="5"/>
  <c r="G1408" i="5" s="1"/>
  <c r="D1408" i="5"/>
  <c r="I1408" i="5"/>
  <c r="E1408" i="5"/>
  <c r="C1408" i="5"/>
  <c r="A1408" i="5"/>
  <c r="B1408" i="5"/>
  <c r="E1526" i="5"/>
  <c r="C1526" i="5"/>
  <c r="A1526" i="5"/>
  <c r="B1526" i="5"/>
  <c r="D1526" i="5"/>
  <c r="I1526" i="5"/>
  <c r="F1526" i="5"/>
  <c r="A1635" i="5"/>
  <c r="D1635" i="5"/>
  <c r="I1635" i="5"/>
  <c r="F1635" i="5"/>
  <c r="E1635" i="5"/>
  <c r="C1635" i="5"/>
  <c r="B1635" i="5"/>
  <c r="C1727" i="5"/>
  <c r="B1727" i="5"/>
  <c r="F1727" i="5"/>
  <c r="G1727" i="5" s="1"/>
  <c r="A1727" i="5"/>
  <c r="E1727" i="5"/>
  <c r="D1727" i="5"/>
  <c r="I1727" i="5"/>
  <c r="A1404" i="5"/>
  <c r="F1404" i="5"/>
  <c r="G1404" i="5" s="1"/>
  <c r="C1404" i="5"/>
  <c r="B1404" i="5"/>
  <c r="I1404" i="5"/>
  <c r="D1404" i="5"/>
  <c r="E1404" i="5"/>
  <c r="C1495" i="5"/>
  <c r="I1495" i="5"/>
  <c r="A1495" i="5"/>
  <c r="F1495" i="5"/>
  <c r="D1495" i="5"/>
  <c r="E1495" i="5"/>
  <c r="B1495" i="5"/>
  <c r="B1602" i="5"/>
  <c r="I1602" i="5"/>
  <c r="D1602" i="5"/>
  <c r="F1602" i="5"/>
  <c r="G1602" i="5" s="1"/>
  <c r="A1602" i="5"/>
  <c r="E1602" i="5"/>
  <c r="C1602" i="5"/>
  <c r="I2204" i="5"/>
  <c r="F2204" i="5"/>
  <c r="G2204" i="5" s="1"/>
  <c r="A2204" i="5"/>
  <c r="E2204" i="5"/>
  <c r="C2204" i="5"/>
  <c r="B2204" i="5"/>
  <c r="D2204" i="5"/>
  <c r="D1714" i="5"/>
  <c r="F1714" i="5"/>
  <c r="G1714" i="5" s="1"/>
  <c r="E1714" i="5"/>
  <c r="C1714" i="5"/>
  <c r="A1714" i="5"/>
  <c r="B1714" i="5"/>
  <c r="I1714" i="5"/>
  <c r="A1642" i="5"/>
  <c r="F1642" i="5"/>
  <c r="G1642" i="5" s="1"/>
  <c r="D1642" i="5"/>
  <c r="E1642" i="5"/>
  <c r="I1642" i="5"/>
  <c r="C1642" i="5"/>
  <c r="B1642" i="5"/>
  <c r="C1713" i="5"/>
  <c r="B1713" i="5"/>
  <c r="A1713" i="5"/>
  <c r="E1713" i="5"/>
  <c r="I1713" i="5"/>
  <c r="D1713" i="5"/>
  <c r="F1713" i="5"/>
  <c r="F1556" i="5"/>
  <c r="G1556" i="5" s="1"/>
  <c r="D1556" i="5"/>
  <c r="E1556" i="5"/>
  <c r="C1556" i="5"/>
  <c r="A1556" i="5"/>
  <c r="B1556" i="5"/>
  <c r="I1556" i="5"/>
  <c r="A1654" i="5"/>
  <c r="F1654" i="5"/>
  <c r="G1654" i="5" s="1"/>
  <c r="D1654" i="5"/>
  <c r="E1654" i="5"/>
  <c r="C1654" i="5"/>
  <c r="B1654" i="5"/>
  <c r="I1654" i="5"/>
  <c r="C1692" i="5"/>
  <c r="B1692" i="5"/>
  <c r="I1692" i="5"/>
  <c r="D1692" i="5"/>
  <c r="F1692" i="5"/>
  <c r="A1692" i="5"/>
  <c r="E1692" i="5"/>
  <c r="D1749" i="5"/>
  <c r="I1749" i="5"/>
  <c r="F1749" i="5"/>
  <c r="A1749" i="5"/>
  <c r="B1749" i="5"/>
  <c r="E1749" i="5"/>
  <c r="C1749" i="5"/>
  <c r="A1503" i="5"/>
  <c r="F1503" i="5"/>
  <c r="G1503" i="5" s="1"/>
  <c r="C1503" i="5"/>
  <c r="I1503" i="5"/>
  <c r="D1503" i="5"/>
  <c r="B1503" i="5"/>
  <c r="E1503" i="5"/>
  <c r="A1601" i="5"/>
  <c r="F1601" i="5"/>
  <c r="C1601" i="5"/>
  <c r="B1601" i="5"/>
  <c r="E1601" i="5"/>
  <c r="D1601" i="5"/>
  <c r="I1601" i="5"/>
  <c r="E1736" i="5"/>
  <c r="I1736" i="5"/>
  <c r="D1736" i="5"/>
  <c r="F1736" i="5"/>
  <c r="G1736" i="5" s="1"/>
  <c r="C1736" i="5"/>
  <c r="A1736" i="5"/>
  <c r="B1736" i="5"/>
  <c r="A1857" i="5"/>
  <c r="D1857" i="5"/>
  <c r="I1857" i="5"/>
  <c r="F1857" i="5"/>
  <c r="E1857" i="5"/>
  <c r="C1857" i="5"/>
  <c r="B1857" i="5"/>
  <c r="B1901" i="5"/>
  <c r="I1901" i="5"/>
  <c r="F1901" i="5"/>
  <c r="G1901" i="5" s="1"/>
  <c r="A1901" i="5"/>
  <c r="E1901" i="5"/>
  <c r="C1901" i="5"/>
  <c r="D1901" i="5"/>
  <c r="I1823" i="5"/>
  <c r="A1823" i="5"/>
  <c r="F1823" i="5"/>
  <c r="G1823" i="5" s="1"/>
  <c r="D1823" i="5"/>
  <c r="B1823" i="5"/>
  <c r="C1823" i="5"/>
  <c r="E1823" i="5"/>
  <c r="E1945" i="5"/>
  <c r="C1945" i="5"/>
  <c r="A1945" i="5"/>
  <c r="B1945" i="5"/>
  <c r="I1945" i="5"/>
  <c r="D1945" i="5"/>
  <c r="F1945" i="5"/>
  <c r="A1765" i="5"/>
  <c r="F1765" i="5"/>
  <c r="G1765" i="5" s="1"/>
  <c r="D1765" i="5"/>
  <c r="I1765" i="5"/>
  <c r="E1765" i="5"/>
  <c r="C1765" i="5"/>
  <c r="B1765" i="5"/>
  <c r="B1957" i="5"/>
  <c r="I1957" i="5"/>
  <c r="C1957" i="5"/>
  <c r="F1957" i="5"/>
  <c r="G1957" i="5" s="1"/>
  <c r="D1957" i="5"/>
  <c r="E1957" i="5"/>
  <c r="A1957" i="5"/>
  <c r="A1833" i="5"/>
  <c r="F1833" i="5"/>
  <c r="G1833" i="5" s="1"/>
  <c r="D1833" i="5"/>
  <c r="E1833" i="5"/>
  <c r="C1833" i="5"/>
  <c r="B1833" i="5"/>
  <c r="I1833" i="5"/>
  <c r="A1899" i="5"/>
  <c r="B1899" i="5"/>
  <c r="D1899" i="5"/>
  <c r="I1899" i="5"/>
  <c r="F1899" i="5"/>
  <c r="G1899" i="5" s="1"/>
  <c r="C1899" i="5"/>
  <c r="E1899" i="5"/>
  <c r="A1831" i="5"/>
  <c r="F1831" i="5"/>
  <c r="G1831" i="5" s="1"/>
  <c r="D1831" i="5"/>
  <c r="E1831" i="5"/>
  <c r="C1831" i="5"/>
  <c r="B1831" i="5"/>
  <c r="I1831" i="5"/>
  <c r="D1947" i="5"/>
  <c r="I1947" i="5"/>
  <c r="F1947" i="5"/>
  <c r="G1947" i="5" s="1"/>
  <c r="E1947" i="5"/>
  <c r="C1947" i="5"/>
  <c r="A1947" i="5"/>
  <c r="B1947" i="5"/>
  <c r="F1759" i="5"/>
  <c r="G1759" i="5" s="1"/>
  <c r="D1759" i="5"/>
  <c r="B1759" i="5"/>
  <c r="I1759" i="5"/>
  <c r="E1759" i="5"/>
  <c r="C1759" i="5"/>
  <c r="A1759" i="5"/>
  <c r="B1943" i="5"/>
  <c r="I1943" i="5"/>
  <c r="D1943" i="5"/>
  <c r="F1943" i="5"/>
  <c r="G1943" i="5" s="1"/>
  <c r="A1943" i="5"/>
  <c r="E1943" i="5"/>
  <c r="C1943" i="5"/>
  <c r="A2121" i="5"/>
  <c r="E2121" i="5"/>
  <c r="F2121" i="5"/>
  <c r="G2121" i="5" s="1"/>
  <c r="D2121" i="5"/>
  <c r="I2121" i="5"/>
  <c r="C2121" i="5"/>
  <c r="B2121" i="5"/>
  <c r="I2071" i="5"/>
  <c r="F2071" i="5"/>
  <c r="G2071" i="5" s="1"/>
  <c r="A2071" i="5"/>
  <c r="E2071" i="5"/>
  <c r="C2071" i="5"/>
  <c r="B2071" i="5"/>
  <c r="D2071" i="5"/>
  <c r="C1989" i="5"/>
  <c r="F1989" i="5"/>
  <c r="G1989" i="5" s="1"/>
  <c r="A1989" i="5"/>
  <c r="E1989" i="5"/>
  <c r="B1989" i="5"/>
  <c r="D1989" i="5"/>
  <c r="I1989" i="5"/>
  <c r="F1862" i="5"/>
  <c r="G1862" i="5" s="1"/>
  <c r="D1862" i="5"/>
  <c r="I1862" i="5"/>
  <c r="E1862" i="5"/>
  <c r="A1862" i="5"/>
  <c r="C1862" i="5"/>
  <c r="B1862" i="5"/>
  <c r="A1960" i="5"/>
  <c r="F1960" i="5"/>
  <c r="G1960" i="5" s="1"/>
  <c r="D1960" i="5"/>
  <c r="E1960" i="5"/>
  <c r="C1960" i="5"/>
  <c r="B1960" i="5"/>
  <c r="I1960" i="5"/>
  <c r="D2186" i="5"/>
  <c r="F2186" i="5"/>
  <c r="E2186" i="5"/>
  <c r="C2186" i="5"/>
  <c r="A2186" i="5"/>
  <c r="B2186" i="5"/>
  <c r="I2186" i="5"/>
  <c r="C2010" i="5"/>
  <c r="B2010" i="5"/>
  <c r="I2010" i="5"/>
  <c r="D2010" i="5"/>
  <c r="F2010" i="5"/>
  <c r="G2010" i="5" s="1"/>
  <c r="A2010" i="5"/>
  <c r="E2010" i="5"/>
  <c r="A1914" i="5"/>
  <c r="F1914" i="5"/>
  <c r="C1914" i="5"/>
  <c r="B1914" i="5"/>
  <c r="D1914" i="5"/>
  <c r="E1914" i="5"/>
  <c r="I1914" i="5"/>
  <c r="I2057" i="5"/>
  <c r="D2057" i="5"/>
  <c r="F2057" i="5"/>
  <c r="G2057" i="5" s="1"/>
  <c r="A2057" i="5"/>
  <c r="E2057" i="5"/>
  <c r="C2057" i="5"/>
  <c r="B2057" i="5"/>
  <c r="E2208" i="5"/>
  <c r="D2208" i="5"/>
  <c r="F2208" i="5"/>
  <c r="G2208" i="5" s="1"/>
  <c r="A2208" i="5"/>
  <c r="B2208" i="5"/>
  <c r="I2208" i="5"/>
  <c r="C2208" i="5"/>
  <c r="D2158" i="5"/>
  <c r="F2158" i="5"/>
  <c r="G2158" i="5" s="1"/>
  <c r="E2158" i="5"/>
  <c r="C2158" i="5"/>
  <c r="I2158" i="5"/>
  <c r="B2158" i="5"/>
  <c r="A2158" i="5"/>
  <c r="F2004" i="5"/>
  <c r="G2004" i="5" s="1"/>
  <c r="E2004" i="5"/>
  <c r="A2004" i="5"/>
  <c r="C2004" i="5"/>
  <c r="B2004" i="5"/>
  <c r="D2004" i="5"/>
  <c r="I2004" i="5"/>
  <c r="F2102" i="5"/>
  <c r="G2102" i="5" s="1"/>
  <c r="E2102" i="5"/>
  <c r="A2102" i="5"/>
  <c r="I2102" i="5"/>
  <c r="D2102" i="5"/>
  <c r="C2102" i="5"/>
  <c r="B2102" i="5"/>
  <c r="A2242" i="5"/>
  <c r="D2242" i="5"/>
  <c r="I2242" i="5"/>
  <c r="F2242" i="5"/>
  <c r="G2242" i="5" s="1"/>
  <c r="E2242" i="5"/>
  <c r="B2242" i="5"/>
  <c r="C2242" i="5"/>
  <c r="A2079" i="5"/>
  <c r="F2079" i="5"/>
  <c r="I2079" i="5"/>
  <c r="D2079" i="5"/>
  <c r="E2079" i="5"/>
  <c r="C2079" i="5"/>
  <c r="B2079" i="5"/>
  <c r="C2365" i="5"/>
  <c r="B2365" i="5"/>
  <c r="F2365" i="5"/>
  <c r="G2365" i="5" s="1"/>
  <c r="A2365" i="5"/>
  <c r="E2365" i="5"/>
  <c r="D2365" i="5"/>
  <c r="I2365" i="5"/>
  <c r="F2028" i="5"/>
  <c r="G2028" i="5" s="1"/>
  <c r="D2028" i="5"/>
  <c r="C2028" i="5"/>
  <c r="E2028" i="5"/>
  <c r="B2028" i="5"/>
  <c r="A2028" i="5"/>
  <c r="I2028" i="5"/>
  <c r="A2156" i="5"/>
  <c r="E2156" i="5"/>
  <c r="C2156" i="5"/>
  <c r="I2156" i="5"/>
  <c r="D2156" i="5"/>
  <c r="B2156" i="5"/>
  <c r="F2156" i="5"/>
  <c r="F2096" i="5"/>
  <c r="G2096" i="5" s="1"/>
  <c r="D2096" i="5"/>
  <c r="E2096" i="5"/>
  <c r="C2096" i="5"/>
  <c r="I2096" i="5"/>
  <c r="A2096" i="5"/>
  <c r="B2096" i="5"/>
  <c r="A2308" i="5"/>
  <c r="I2308" i="5"/>
  <c r="F2308" i="5"/>
  <c r="G2308" i="5" s="1"/>
  <c r="E2308" i="5"/>
  <c r="D2308" i="5"/>
  <c r="C2308" i="5"/>
  <c r="B2308" i="5"/>
  <c r="C2290" i="5"/>
  <c r="B2290" i="5"/>
  <c r="I2290" i="5"/>
  <c r="A2290" i="5"/>
  <c r="F2290" i="5"/>
  <c r="G2290" i="5" s="1"/>
  <c r="E2290" i="5"/>
  <c r="D2290" i="5"/>
  <c r="I2253" i="5"/>
  <c r="A2253" i="5"/>
  <c r="F2253" i="5"/>
  <c r="G2253" i="5" s="1"/>
  <c r="D2253" i="5"/>
  <c r="B2253" i="5"/>
  <c r="E2253" i="5"/>
  <c r="C2253" i="5"/>
  <c r="E2407" i="5"/>
  <c r="C2407" i="5"/>
  <c r="A2407" i="5"/>
  <c r="B2407" i="5"/>
  <c r="F2407" i="5"/>
  <c r="G2407" i="5" s="1"/>
  <c r="I2407" i="5"/>
  <c r="D2407" i="5"/>
  <c r="A2174" i="5"/>
  <c r="F2174" i="5"/>
  <c r="G2174" i="5" s="1"/>
  <c r="E2174" i="5"/>
  <c r="C2174" i="5"/>
  <c r="B2174" i="5"/>
  <c r="D2174" i="5"/>
  <c r="I2174" i="5"/>
  <c r="A2272" i="5"/>
  <c r="F2272" i="5"/>
  <c r="G2272" i="5" s="1"/>
  <c r="D2272" i="5"/>
  <c r="E2272" i="5"/>
  <c r="C2272" i="5"/>
  <c r="I2272" i="5"/>
  <c r="B2272" i="5"/>
  <c r="C2386" i="5"/>
  <c r="B2386" i="5"/>
  <c r="I2386" i="5"/>
  <c r="F2386" i="5"/>
  <c r="G2386" i="5" s="1"/>
  <c r="D2386" i="5"/>
  <c r="E2386" i="5"/>
  <c r="A2386" i="5"/>
  <c r="I2328" i="5"/>
  <c r="A2328" i="5"/>
  <c r="E2328" i="5"/>
  <c r="C2328" i="5"/>
  <c r="B2328" i="5"/>
  <c r="D2328" i="5"/>
  <c r="F2328" i="5"/>
  <c r="A2268" i="5"/>
  <c r="F2268" i="5"/>
  <c r="G2268" i="5" s="1"/>
  <c r="D2268" i="5"/>
  <c r="E2268" i="5"/>
  <c r="C2268" i="5"/>
  <c r="B2268" i="5"/>
  <c r="I2268" i="5"/>
  <c r="E2374" i="5"/>
  <c r="I2374" i="5"/>
  <c r="D2374" i="5"/>
  <c r="F2374" i="5"/>
  <c r="G2374" i="5" s="1"/>
  <c r="C2374" i="5"/>
  <c r="A2374" i="5"/>
  <c r="B2374" i="5"/>
  <c r="F2189" i="5"/>
  <c r="G2189" i="5" s="1"/>
  <c r="D2189" i="5"/>
  <c r="B2189" i="5"/>
  <c r="I2189" i="5"/>
  <c r="A2189" i="5"/>
  <c r="C2189" i="5"/>
  <c r="E2189" i="5"/>
  <c r="F2287" i="5"/>
  <c r="G2287" i="5" s="1"/>
  <c r="D2287" i="5"/>
  <c r="E2287" i="5"/>
  <c r="C2287" i="5"/>
  <c r="B2287" i="5"/>
  <c r="I2287" i="5"/>
  <c r="A2287" i="5"/>
  <c r="B2482" i="5"/>
  <c r="I2482" i="5"/>
  <c r="E2482" i="5"/>
  <c r="C2482" i="5"/>
  <c r="A2482" i="5"/>
  <c r="F2482" i="5"/>
  <c r="G2482" i="5" s="1"/>
  <c r="D2482" i="5"/>
  <c r="A2480" i="5"/>
  <c r="E2480" i="5"/>
  <c r="C2480" i="5"/>
  <c r="B2480" i="5"/>
  <c r="D2480" i="5"/>
  <c r="I2480" i="5"/>
  <c r="F2480" i="5"/>
  <c r="G2480" i="5" s="1"/>
  <c r="I2640" i="5"/>
  <c r="E2640" i="5"/>
  <c r="C2640" i="5"/>
  <c r="A2640" i="5"/>
  <c r="B2640" i="5"/>
  <c r="D2640" i="5"/>
  <c r="F2640" i="5"/>
  <c r="G2640" i="5" s="1"/>
  <c r="E2406" i="5"/>
  <c r="D2406" i="5"/>
  <c r="I2406" i="5"/>
  <c r="A2406" i="5"/>
  <c r="B2406" i="5"/>
  <c r="F2406" i="5"/>
  <c r="G2406" i="5" s="1"/>
  <c r="C2406" i="5"/>
  <c r="D2532" i="5"/>
  <c r="E2532" i="5"/>
  <c r="I2532" i="5"/>
  <c r="F2532" i="5"/>
  <c r="G2532" i="5" s="1"/>
  <c r="C2532" i="5"/>
  <c r="B2532" i="5"/>
  <c r="A2532" i="5"/>
  <c r="F2348" i="5"/>
  <c r="G2348" i="5" s="1"/>
  <c r="D2348" i="5"/>
  <c r="C2348" i="5"/>
  <c r="B2348" i="5"/>
  <c r="E2348" i="5"/>
  <c r="A2348" i="5"/>
  <c r="I2348" i="5"/>
  <c r="I2569" i="5"/>
  <c r="D2569" i="5"/>
  <c r="F2569" i="5"/>
  <c r="G2569" i="5" s="1"/>
  <c r="E2569" i="5"/>
  <c r="C2569" i="5"/>
  <c r="B2569" i="5"/>
  <c r="A2569" i="5"/>
  <c r="A2515" i="5"/>
  <c r="F2515" i="5"/>
  <c r="G2515" i="5" s="1"/>
  <c r="E2515" i="5"/>
  <c r="C2515" i="5"/>
  <c r="B2515" i="5"/>
  <c r="D2515" i="5"/>
  <c r="I2515" i="5"/>
  <c r="F2394" i="5"/>
  <c r="G2394" i="5" s="1"/>
  <c r="D2394" i="5"/>
  <c r="A2394" i="5"/>
  <c r="B2394" i="5"/>
  <c r="I2394" i="5"/>
  <c r="E2394" i="5"/>
  <c r="C2394" i="5"/>
  <c r="B2514" i="5"/>
  <c r="I2514" i="5"/>
  <c r="A2514" i="5"/>
  <c r="E2514" i="5"/>
  <c r="C2514" i="5"/>
  <c r="D2514" i="5"/>
  <c r="F2514" i="5"/>
  <c r="E2498" i="5"/>
  <c r="C2498" i="5"/>
  <c r="B2498" i="5"/>
  <c r="D2498" i="5"/>
  <c r="I2498" i="5"/>
  <c r="A2498" i="5"/>
  <c r="F2498" i="5"/>
  <c r="G2498" i="5" s="1"/>
  <c r="A2432" i="5"/>
  <c r="F2432" i="5"/>
  <c r="C2432" i="5"/>
  <c r="B2432" i="5"/>
  <c r="E2432" i="5"/>
  <c r="I2432" i="5"/>
  <c r="D2432" i="5"/>
  <c r="B2496" i="5"/>
  <c r="D2496" i="5"/>
  <c r="I2496" i="5"/>
  <c r="A2496" i="5"/>
  <c r="F2496" i="5"/>
  <c r="G2496" i="5" s="1"/>
  <c r="E2496" i="5"/>
  <c r="C2496" i="5"/>
  <c r="I2698" i="5"/>
  <c r="D2698" i="5"/>
  <c r="F2698" i="5"/>
  <c r="G2698" i="5" s="1"/>
  <c r="A2698" i="5"/>
  <c r="E2698" i="5"/>
  <c r="C2698" i="5"/>
  <c r="B2698" i="5"/>
  <c r="F2524" i="5"/>
  <c r="G2524" i="5" s="1"/>
  <c r="E2524" i="5"/>
  <c r="A2524" i="5"/>
  <c r="C2524" i="5"/>
  <c r="B2524" i="5"/>
  <c r="D2524" i="5"/>
  <c r="I2524" i="5"/>
  <c r="I2642" i="5"/>
  <c r="A2642" i="5"/>
  <c r="F2642" i="5"/>
  <c r="G2642" i="5" s="1"/>
  <c r="B2642" i="5"/>
  <c r="D2642" i="5"/>
  <c r="E2642" i="5"/>
  <c r="C2642" i="5"/>
  <c r="A2534" i="5"/>
  <c r="F2534" i="5"/>
  <c r="G2534" i="5" s="1"/>
  <c r="D2534" i="5"/>
  <c r="C2534" i="5"/>
  <c r="I2534" i="5"/>
  <c r="E2534" i="5"/>
  <c r="B2534" i="5"/>
  <c r="C2755" i="5"/>
  <c r="D2755" i="5"/>
  <c r="F2755" i="5"/>
  <c r="G2755" i="5" s="1"/>
  <c r="A2755" i="5"/>
  <c r="E2755" i="5"/>
  <c r="B2755" i="5"/>
  <c r="I2755" i="5"/>
  <c r="C2693" i="5"/>
  <c r="I2693" i="5"/>
  <c r="F2693" i="5"/>
  <c r="G2693" i="5" s="1"/>
  <c r="A2693" i="5"/>
  <c r="E2693" i="5"/>
  <c r="B2693" i="5"/>
  <c r="D2693" i="5"/>
  <c r="A2619" i="5"/>
  <c r="F2619" i="5"/>
  <c r="G2619" i="5" s="1"/>
  <c r="B2619" i="5"/>
  <c r="D2619" i="5"/>
  <c r="I2619" i="5"/>
  <c r="E2619" i="5"/>
  <c r="C2619" i="5"/>
  <c r="C2702" i="5"/>
  <c r="A2702" i="5"/>
  <c r="E2702" i="5"/>
  <c r="B2702" i="5"/>
  <c r="D2702" i="5"/>
  <c r="I2702" i="5"/>
  <c r="F2702" i="5"/>
  <c r="G2702" i="5" s="1"/>
  <c r="C2707" i="5"/>
  <c r="B2707" i="5"/>
  <c r="I2707" i="5"/>
  <c r="D2707" i="5"/>
  <c r="F2707" i="5"/>
  <c r="G2707" i="5" s="1"/>
  <c r="E2707" i="5"/>
  <c r="A2707" i="5"/>
  <c r="F2571" i="5"/>
  <c r="G2571" i="5" s="1"/>
  <c r="B2571" i="5"/>
  <c r="D2571" i="5"/>
  <c r="E2571" i="5"/>
  <c r="C2571" i="5"/>
  <c r="A2571" i="5"/>
  <c r="I2571" i="5"/>
  <c r="B2799" i="5"/>
  <c r="I2799" i="5"/>
  <c r="C2799" i="5"/>
  <c r="E2799" i="5"/>
  <c r="A2799" i="5"/>
  <c r="F2799" i="5"/>
  <c r="G2799" i="5" s="1"/>
  <c r="D2799" i="5"/>
  <c r="I2821" i="5"/>
  <c r="F2821" i="5"/>
  <c r="G2821" i="5" s="1"/>
  <c r="B2821" i="5"/>
  <c r="E2821" i="5"/>
  <c r="C2821" i="5"/>
  <c r="D2821" i="5"/>
  <c r="A2821" i="5"/>
  <c r="A2708" i="5"/>
  <c r="D2708" i="5"/>
  <c r="E2708" i="5"/>
  <c r="C2708" i="5"/>
  <c r="B2708" i="5"/>
  <c r="I2708" i="5"/>
  <c r="F2708" i="5"/>
  <c r="F2671" i="5"/>
  <c r="G2671" i="5" s="1"/>
  <c r="E2671" i="5"/>
  <c r="A2671" i="5"/>
  <c r="C2671" i="5"/>
  <c r="D2671" i="5"/>
  <c r="B2671" i="5"/>
  <c r="I2671" i="5"/>
  <c r="C2737" i="5"/>
  <c r="E2737" i="5"/>
  <c r="B2737" i="5"/>
  <c r="D2737" i="5"/>
  <c r="I2737" i="5"/>
  <c r="A2737" i="5"/>
  <c r="F2737" i="5"/>
  <c r="G2737" i="5" s="1"/>
  <c r="F2690" i="5"/>
  <c r="G2690" i="5" s="1"/>
  <c r="B2690" i="5"/>
  <c r="E2690" i="5"/>
  <c r="A2690" i="5"/>
  <c r="C2690" i="5"/>
  <c r="D2690" i="5"/>
  <c r="I2690" i="5"/>
  <c r="D2846" i="5"/>
  <c r="I2846" i="5"/>
  <c r="B2846" i="5"/>
  <c r="A2846" i="5"/>
  <c r="F2846" i="5"/>
  <c r="G2846" i="5" s="1"/>
  <c r="E2846" i="5"/>
  <c r="C2846" i="5"/>
  <c r="B2750" i="5"/>
  <c r="F2750" i="5"/>
  <c r="G2750" i="5" s="1"/>
  <c r="E2750" i="5"/>
  <c r="A2750" i="5"/>
  <c r="C2750" i="5"/>
  <c r="D2750" i="5"/>
  <c r="I2750" i="5"/>
  <c r="E2910" i="5"/>
  <c r="A2910" i="5"/>
  <c r="D2910" i="5"/>
  <c r="B2910" i="5"/>
  <c r="I2910" i="5"/>
  <c r="F2910" i="5"/>
  <c r="G2910" i="5" s="1"/>
  <c r="C2910" i="5"/>
  <c r="D2940" i="5"/>
  <c r="F2940" i="5"/>
  <c r="G2940" i="5" s="1"/>
  <c r="B2940" i="5"/>
  <c r="E2940" i="5"/>
  <c r="A2940" i="5"/>
  <c r="I2940" i="5"/>
  <c r="C2940" i="5"/>
  <c r="C2911" i="5"/>
  <c r="E2911" i="5"/>
  <c r="A2911" i="5"/>
  <c r="I2911" i="5"/>
  <c r="F2911" i="5"/>
  <c r="G2911" i="5" s="1"/>
  <c r="D2911" i="5"/>
  <c r="B2911" i="5"/>
  <c r="D2810" i="5"/>
  <c r="I2810" i="5"/>
  <c r="A2810" i="5"/>
  <c r="F2810" i="5"/>
  <c r="G2810" i="5" s="1"/>
  <c r="E2810" i="5"/>
  <c r="C2810" i="5"/>
  <c r="B2810" i="5"/>
  <c r="B2948" i="5"/>
  <c r="I2948" i="5"/>
  <c r="E2948" i="5"/>
  <c r="C2948" i="5"/>
  <c r="A2948" i="5"/>
  <c r="D2948" i="5"/>
  <c r="F2948" i="5"/>
  <c r="G2948" i="5" s="1"/>
  <c r="E2917" i="5"/>
  <c r="D2917" i="5"/>
  <c r="F2917" i="5"/>
  <c r="G2917" i="5" s="1"/>
  <c r="A2917" i="5"/>
  <c r="B2917" i="5"/>
  <c r="C2917" i="5"/>
  <c r="I2917" i="5"/>
  <c r="A2840" i="5"/>
  <c r="F2840" i="5"/>
  <c r="G2840" i="5" s="1"/>
  <c r="C2840" i="5"/>
  <c r="E2840" i="5"/>
  <c r="B2840" i="5"/>
  <c r="D2840" i="5"/>
  <c r="I2840" i="5"/>
  <c r="I2944" i="5"/>
  <c r="C2944" i="5"/>
  <c r="D2944" i="5"/>
  <c r="F2944" i="5"/>
  <c r="G2944" i="5" s="1"/>
  <c r="B2944" i="5"/>
  <c r="A2944" i="5"/>
  <c r="E2944" i="5"/>
  <c r="F2841" i="5"/>
  <c r="B2841" i="5"/>
  <c r="I2841" i="5"/>
  <c r="D2841" i="5"/>
  <c r="E2841" i="5"/>
  <c r="C2841" i="5"/>
  <c r="A2841" i="5"/>
  <c r="A2866" i="5"/>
  <c r="F2866" i="5"/>
  <c r="E2866" i="5"/>
  <c r="I2866" i="5"/>
  <c r="C2866" i="5"/>
  <c r="B2866" i="5"/>
  <c r="D2866" i="5"/>
  <c r="I2972" i="5"/>
  <c r="F2972" i="5"/>
  <c r="G2972" i="5" s="1"/>
  <c r="B2972" i="5"/>
  <c r="D2972" i="5"/>
  <c r="C2972" i="5"/>
  <c r="A2972" i="5"/>
  <c r="E2972" i="5"/>
  <c r="E31" i="5"/>
  <c r="E41" i="7" s="1"/>
  <c r="C31" i="5"/>
  <c r="C41" i="7" s="1"/>
  <c r="V41" i="7" s="1"/>
  <c r="B31" i="5"/>
  <c r="B41" i="7" s="1"/>
  <c r="I31" i="5"/>
  <c r="J41" i="7" s="1"/>
  <c r="A41" i="7"/>
  <c r="D31" i="5"/>
  <c r="F31" i="5"/>
  <c r="F41" i="7" s="1"/>
  <c r="J31" i="5"/>
  <c r="H31" i="5"/>
  <c r="D2997" i="5"/>
  <c r="E2997" i="5"/>
  <c r="F2997" i="5"/>
  <c r="G2997" i="5" s="1"/>
  <c r="C2997" i="5"/>
  <c r="B2997" i="5"/>
  <c r="A2997" i="5"/>
  <c r="I2997" i="5"/>
  <c r="F2964" i="5"/>
  <c r="G2964" i="5" s="1"/>
  <c r="B2964" i="5"/>
  <c r="I2964" i="5"/>
  <c r="C2964" i="5"/>
  <c r="D2964" i="5"/>
  <c r="E2964" i="5"/>
  <c r="A2964" i="5"/>
  <c r="C40" i="5"/>
  <c r="C50" i="7" s="1"/>
  <c r="V50" i="7" s="1"/>
  <c r="I40" i="5"/>
  <c r="J50" i="7" s="1"/>
  <c r="A50" i="7"/>
  <c r="E40" i="5"/>
  <c r="E50" i="7" s="1"/>
  <c r="F40" i="5"/>
  <c r="F50" i="7" s="1"/>
  <c r="B40" i="5"/>
  <c r="B50" i="7" s="1"/>
  <c r="D40" i="5"/>
  <c r="H40" i="5"/>
  <c r="J40" i="5"/>
  <c r="D20" i="5"/>
  <c r="F20" i="5"/>
  <c r="F30" i="7" s="1"/>
  <c r="E20" i="5"/>
  <c r="E30" i="7" s="1"/>
  <c r="C20" i="5"/>
  <c r="C30" i="7" s="1"/>
  <c r="V30" i="7" s="1"/>
  <c r="I20" i="5"/>
  <c r="J30" i="7" s="1"/>
  <c r="A30" i="7"/>
  <c r="B20" i="5"/>
  <c r="B30" i="7" s="1"/>
  <c r="H20" i="5"/>
  <c r="J20" i="5"/>
  <c r="B115" i="5"/>
  <c r="B125" i="7" s="1"/>
  <c r="I115" i="5"/>
  <c r="J125" i="7" s="1"/>
  <c r="A125" i="7"/>
  <c r="D115" i="5"/>
  <c r="F115" i="5"/>
  <c r="F125" i="7" s="1"/>
  <c r="E115" i="5"/>
  <c r="E125" i="7" s="1"/>
  <c r="C115" i="5"/>
  <c r="C125" i="7" s="1"/>
  <c r="V125" i="7" s="1"/>
  <c r="J115" i="5"/>
  <c r="H115" i="5"/>
  <c r="C78" i="5"/>
  <c r="C88" i="7" s="1"/>
  <c r="V88" i="7" s="1"/>
  <c r="A88" i="7"/>
  <c r="I78" i="5"/>
  <c r="J88" i="7" s="1"/>
  <c r="F78" i="5"/>
  <c r="F88" i="7" s="1"/>
  <c r="E78" i="5"/>
  <c r="E88" i="7" s="1"/>
  <c r="B78" i="5"/>
  <c r="B88" i="7" s="1"/>
  <c r="D78" i="5"/>
  <c r="J78" i="5"/>
  <c r="H78" i="5"/>
  <c r="D49" i="5"/>
  <c r="E49" i="5"/>
  <c r="E59" i="7" s="1"/>
  <c r="C49" i="5"/>
  <c r="C59" i="7" s="1"/>
  <c r="V59" i="7" s="1"/>
  <c r="I49" i="5"/>
  <c r="J59" i="7" s="1"/>
  <c r="A59" i="7"/>
  <c r="B49" i="5"/>
  <c r="B59" i="7" s="1"/>
  <c r="F49" i="5"/>
  <c r="F59" i="7" s="1"/>
  <c r="J49" i="5"/>
  <c r="H49" i="5"/>
  <c r="B94" i="5"/>
  <c r="B104" i="7" s="1"/>
  <c r="E94" i="5"/>
  <c r="E104" i="7" s="1"/>
  <c r="I94" i="5"/>
  <c r="J104" i="7" s="1"/>
  <c r="D94" i="5"/>
  <c r="C94" i="5"/>
  <c r="C104" i="7" s="1"/>
  <c r="V104" i="7" s="1"/>
  <c r="F94" i="5"/>
  <c r="F104" i="7" s="1"/>
  <c r="A104" i="7"/>
  <c r="H94" i="5"/>
  <c r="J94" i="5"/>
  <c r="E117" i="5"/>
  <c r="E127" i="7" s="1"/>
  <c r="C117" i="5"/>
  <c r="C127" i="7" s="1"/>
  <c r="V127" i="7" s="1"/>
  <c r="B117" i="5"/>
  <c r="B127" i="7" s="1"/>
  <c r="D117" i="5"/>
  <c r="F117" i="5"/>
  <c r="F127" i="7" s="1"/>
  <c r="A127" i="7"/>
  <c r="I117" i="5"/>
  <c r="J127" i="7" s="1"/>
  <c r="J117" i="5"/>
  <c r="H117" i="5"/>
  <c r="E143" i="5"/>
  <c r="E153" i="7" s="1"/>
  <c r="D143" i="5"/>
  <c r="F143" i="5"/>
  <c r="F153" i="7" s="1"/>
  <c r="I143" i="5"/>
  <c r="J153" i="7" s="1"/>
  <c r="C143" i="5"/>
  <c r="C153" i="7" s="1"/>
  <c r="V153" i="7" s="1"/>
  <c r="B143" i="5"/>
  <c r="B153" i="7" s="1"/>
  <c r="A153" i="7"/>
  <c r="J143" i="5"/>
  <c r="H143" i="5"/>
  <c r="D120" i="5"/>
  <c r="F120" i="5"/>
  <c r="F130" i="7" s="1"/>
  <c r="C120" i="5"/>
  <c r="C130" i="7" s="1"/>
  <c r="V130" i="7" s="1"/>
  <c r="B120" i="5"/>
  <c r="B130" i="7" s="1"/>
  <c r="I120" i="5"/>
  <c r="J130" i="7" s="1"/>
  <c r="A130" i="7"/>
  <c r="E120" i="5"/>
  <c r="E130" i="7" s="1"/>
  <c r="J120" i="5"/>
  <c r="H120" i="5"/>
  <c r="E164" i="5"/>
  <c r="E174" i="7" s="1"/>
  <c r="C164" i="5"/>
  <c r="C174" i="7" s="1"/>
  <c r="V174" i="7" s="1"/>
  <c r="D164" i="5"/>
  <c r="F164" i="5"/>
  <c r="F174" i="7" s="1"/>
  <c r="I164" i="5"/>
  <c r="J174" i="7" s="1"/>
  <c r="B164" i="5"/>
  <c r="B174" i="7" s="1"/>
  <c r="A174" i="7"/>
  <c r="H164" i="5"/>
  <c r="J164" i="5"/>
  <c r="I153" i="5"/>
  <c r="J163" i="7" s="1"/>
  <c r="A163" i="7"/>
  <c r="D153" i="5"/>
  <c r="F153" i="5"/>
  <c r="C153" i="5"/>
  <c r="C163" i="7" s="1"/>
  <c r="V163" i="7" s="1"/>
  <c r="B153" i="5"/>
  <c r="B163" i="7" s="1"/>
  <c r="E153" i="5"/>
  <c r="E163" i="7" s="1"/>
  <c r="J153" i="5"/>
  <c r="H153" i="5"/>
  <c r="B137" i="5"/>
  <c r="B147" i="7" s="1"/>
  <c r="A147" i="7"/>
  <c r="F137" i="5"/>
  <c r="F147" i="7" s="1"/>
  <c r="I137" i="5"/>
  <c r="J147" i="7" s="1"/>
  <c r="D137" i="5"/>
  <c r="E137" i="5"/>
  <c r="E147" i="7" s="1"/>
  <c r="C137" i="5"/>
  <c r="C147" i="7" s="1"/>
  <c r="V147" i="7" s="1"/>
  <c r="H137" i="5"/>
  <c r="J137" i="5"/>
  <c r="E185" i="5"/>
  <c r="E195" i="7" s="1"/>
  <c r="C185" i="5"/>
  <c r="C195" i="7" s="1"/>
  <c r="V195" i="7" s="1"/>
  <c r="I185" i="5"/>
  <c r="J195" i="7" s="1"/>
  <c r="A195" i="7"/>
  <c r="D185" i="5"/>
  <c r="B185" i="5"/>
  <c r="B195" i="7" s="1"/>
  <c r="F185" i="5"/>
  <c r="F195" i="7" s="1"/>
  <c r="J185" i="5"/>
  <c r="H185" i="5"/>
  <c r="B183" i="5"/>
  <c r="B193" i="7" s="1"/>
  <c r="I183" i="5"/>
  <c r="J193" i="7" s="1"/>
  <c r="A193" i="7"/>
  <c r="E183" i="5"/>
  <c r="E193" i="7" s="1"/>
  <c r="F183" i="5"/>
  <c r="F193" i="7" s="1"/>
  <c r="D183" i="5"/>
  <c r="C183" i="5"/>
  <c r="C193" i="7" s="1"/>
  <c r="V193" i="7" s="1"/>
  <c r="H183" i="5"/>
  <c r="J183" i="5"/>
  <c r="B304" i="5"/>
  <c r="B314" i="7" s="1"/>
  <c r="I304" i="5"/>
  <c r="J314" i="7" s="1"/>
  <c r="A314" i="7"/>
  <c r="F304" i="5"/>
  <c r="E304" i="5"/>
  <c r="E314" i="7" s="1"/>
  <c r="C304" i="5"/>
  <c r="C314" i="7" s="1"/>
  <c r="V314" i="7" s="1"/>
  <c r="D304" i="5"/>
  <c r="H304" i="5"/>
  <c r="J304" i="5"/>
  <c r="C238" i="5"/>
  <c r="C248" i="7" s="1"/>
  <c r="V248" i="7" s="1"/>
  <c r="B238" i="5"/>
  <c r="B248" i="7" s="1"/>
  <c r="A248" i="7"/>
  <c r="I238" i="5"/>
  <c r="J248" i="7" s="1"/>
  <c r="D238" i="5"/>
  <c r="F238" i="5"/>
  <c r="G238" i="5" s="1"/>
  <c r="E238" i="5"/>
  <c r="E248" i="7" s="1"/>
  <c r="H238" i="5"/>
  <c r="J238" i="5"/>
  <c r="D239" i="5"/>
  <c r="F239" i="5"/>
  <c r="G239" i="5" s="1"/>
  <c r="E239" i="5"/>
  <c r="E249" i="7" s="1"/>
  <c r="B239" i="5"/>
  <c r="B249" i="7" s="1"/>
  <c r="I239" i="5"/>
  <c r="J249" i="7" s="1"/>
  <c r="C239" i="5"/>
  <c r="C249" i="7" s="1"/>
  <c r="V249" i="7" s="1"/>
  <c r="A249" i="7"/>
  <c r="J239" i="5"/>
  <c r="H239" i="5"/>
  <c r="F253" i="5"/>
  <c r="E253" i="5"/>
  <c r="E263" i="7" s="1"/>
  <c r="C253" i="5"/>
  <c r="C263" i="7" s="1"/>
  <c r="V263" i="7" s="1"/>
  <c r="B253" i="5"/>
  <c r="B263" i="7" s="1"/>
  <c r="A263" i="7"/>
  <c r="I253" i="5"/>
  <c r="J263" i="7" s="1"/>
  <c r="D253" i="5"/>
  <c r="J253" i="5"/>
  <c r="H253" i="5"/>
  <c r="I321" i="5"/>
  <c r="J331" i="7" s="1"/>
  <c r="A331" i="7"/>
  <c r="F321" i="5"/>
  <c r="G321" i="5" s="1"/>
  <c r="C321" i="5"/>
  <c r="C331" i="7" s="1"/>
  <c r="V331" i="7" s="1"/>
  <c r="B321" i="5"/>
  <c r="B331" i="7" s="1"/>
  <c r="E321" i="5"/>
  <c r="E331" i="7" s="1"/>
  <c r="D321" i="5"/>
  <c r="H321" i="5"/>
  <c r="J321" i="5"/>
  <c r="D316" i="5"/>
  <c r="E316" i="5"/>
  <c r="E326" i="7" s="1"/>
  <c r="C316" i="5"/>
  <c r="C326" i="7" s="1"/>
  <c r="V326" i="7" s="1"/>
  <c r="I316" i="5"/>
  <c r="J326" i="7" s="1"/>
  <c r="A326" i="7"/>
  <c r="F316" i="5"/>
  <c r="B316" i="5"/>
  <c r="B326" i="7" s="1"/>
  <c r="J316" i="5"/>
  <c r="H316" i="5"/>
  <c r="F313" i="5"/>
  <c r="G313" i="5" s="1"/>
  <c r="B313" i="5"/>
  <c r="B323" i="7" s="1"/>
  <c r="D313" i="5"/>
  <c r="I313" i="5"/>
  <c r="J323" i="7" s="1"/>
  <c r="E313" i="5"/>
  <c r="E323" i="7" s="1"/>
  <c r="C313" i="5"/>
  <c r="C323" i="7" s="1"/>
  <c r="V323" i="7" s="1"/>
  <c r="A323" i="7"/>
  <c r="H313" i="5"/>
  <c r="J313" i="5"/>
  <c r="C323" i="5"/>
  <c r="C333" i="7" s="1"/>
  <c r="V333" i="7" s="1"/>
  <c r="F323" i="5"/>
  <c r="G323" i="5" s="1"/>
  <c r="E323" i="5"/>
  <c r="E333" i="7" s="1"/>
  <c r="B323" i="5"/>
  <c r="B333" i="7" s="1"/>
  <c r="A333" i="7"/>
  <c r="I323" i="5"/>
  <c r="J333" i="7" s="1"/>
  <c r="D323" i="5"/>
  <c r="H323" i="5"/>
  <c r="J323" i="5"/>
  <c r="D344" i="5"/>
  <c r="E344" i="5"/>
  <c r="E354" i="7" s="1"/>
  <c r="C344" i="5"/>
  <c r="C354" i="7" s="1"/>
  <c r="V354" i="7" s="1"/>
  <c r="F344" i="5"/>
  <c r="G344" i="5" s="1"/>
  <c r="B344" i="5"/>
  <c r="B354" i="7" s="1"/>
  <c r="A354" i="7"/>
  <c r="I344" i="5"/>
  <c r="J354" i="7" s="1"/>
  <c r="J344" i="5"/>
  <c r="H344" i="5"/>
  <c r="I350" i="5"/>
  <c r="J360" i="7" s="1"/>
  <c r="A360" i="7"/>
  <c r="D350" i="5"/>
  <c r="E350" i="5"/>
  <c r="E360" i="7" s="1"/>
  <c r="F350" i="5"/>
  <c r="G350" i="5" s="1"/>
  <c r="C350" i="5"/>
  <c r="C360" i="7" s="1"/>
  <c r="V360" i="7" s="1"/>
  <c r="B350" i="5"/>
  <c r="B360" i="7" s="1"/>
  <c r="J350" i="5"/>
  <c r="H350" i="5"/>
  <c r="B361" i="5"/>
  <c r="B371" i="7" s="1"/>
  <c r="D361" i="5"/>
  <c r="F361" i="5"/>
  <c r="G361" i="5" s="1"/>
  <c r="E361" i="5"/>
  <c r="E371" i="7" s="1"/>
  <c r="I361" i="5"/>
  <c r="J371" i="7" s="1"/>
  <c r="C361" i="5"/>
  <c r="C371" i="7" s="1"/>
  <c r="V371" i="7" s="1"/>
  <c r="A371" i="7"/>
  <c r="J361" i="5"/>
  <c r="H361" i="5"/>
  <c r="F366" i="5"/>
  <c r="G366" i="5" s="1"/>
  <c r="B366" i="5"/>
  <c r="B376" i="7" s="1"/>
  <c r="A376" i="7"/>
  <c r="I366" i="5"/>
  <c r="J376" i="7" s="1"/>
  <c r="D366" i="5"/>
  <c r="E366" i="5"/>
  <c r="E376" i="7" s="1"/>
  <c r="C366" i="5"/>
  <c r="C376" i="7" s="1"/>
  <c r="V376" i="7" s="1"/>
  <c r="J366" i="5"/>
  <c r="H366" i="5"/>
  <c r="B413" i="5"/>
  <c r="B423" i="7" s="1"/>
  <c r="A423" i="7"/>
  <c r="I413" i="5"/>
  <c r="J423" i="7" s="1"/>
  <c r="D413" i="5"/>
  <c r="F413" i="5"/>
  <c r="G413" i="5" s="1"/>
  <c r="E413" i="5"/>
  <c r="E423" i="7" s="1"/>
  <c r="C413" i="5"/>
  <c r="C423" i="7" s="1"/>
  <c r="V423" i="7" s="1"/>
  <c r="J413" i="5"/>
  <c r="H413" i="5"/>
  <c r="I409" i="5"/>
  <c r="J419" i="7" s="1"/>
  <c r="A419" i="7"/>
  <c r="D409" i="5"/>
  <c r="F409" i="5"/>
  <c r="E409" i="5"/>
  <c r="E419" i="7" s="1"/>
  <c r="B409" i="5"/>
  <c r="B419" i="7" s="1"/>
  <c r="C409" i="5"/>
  <c r="C419" i="7" s="1"/>
  <c r="V419" i="7" s="1"/>
  <c r="J409" i="5"/>
  <c r="H409" i="5"/>
  <c r="C422" i="5"/>
  <c r="C432" i="7" s="1"/>
  <c r="V432" i="7" s="1"/>
  <c r="B422" i="5"/>
  <c r="B432" i="7" s="1"/>
  <c r="I422" i="5"/>
  <c r="J432" i="7" s="1"/>
  <c r="D422" i="5"/>
  <c r="A432" i="7"/>
  <c r="E422" i="5"/>
  <c r="E432" i="7" s="1"/>
  <c r="F422" i="5"/>
  <c r="G422" i="5" s="1"/>
  <c r="H422" i="5"/>
  <c r="J422" i="5"/>
  <c r="E405" i="5"/>
  <c r="E415" i="7" s="1"/>
  <c r="C405" i="5"/>
  <c r="C415" i="7" s="1"/>
  <c r="V415" i="7" s="1"/>
  <c r="B405" i="5"/>
  <c r="B415" i="7" s="1"/>
  <c r="I405" i="5"/>
  <c r="J415" i="7" s="1"/>
  <c r="A415" i="7"/>
  <c r="F405" i="5"/>
  <c r="G405" i="5" s="1"/>
  <c r="D405" i="5"/>
  <c r="J405" i="5"/>
  <c r="H405" i="5"/>
  <c r="D432" i="5"/>
  <c r="F432" i="5"/>
  <c r="G432" i="5" s="1"/>
  <c r="I432" i="5"/>
  <c r="J442" i="7" s="1"/>
  <c r="E432" i="5"/>
  <c r="E442" i="7" s="1"/>
  <c r="A442" i="7"/>
  <c r="C432" i="5"/>
  <c r="C442" i="7" s="1"/>
  <c r="V442" i="7" s="1"/>
  <c r="B432" i="5"/>
  <c r="B442" i="7" s="1"/>
  <c r="H432" i="5"/>
  <c r="J432" i="5"/>
  <c r="E417" i="5"/>
  <c r="E427" i="7" s="1"/>
  <c r="D417" i="5"/>
  <c r="F417" i="5"/>
  <c r="C417" i="5"/>
  <c r="C427" i="7" s="1"/>
  <c r="V427" i="7" s="1"/>
  <c r="B417" i="5"/>
  <c r="B427" i="7" s="1"/>
  <c r="I417" i="5"/>
  <c r="J427" i="7" s="1"/>
  <c r="A427" i="7"/>
  <c r="J417" i="5"/>
  <c r="H417" i="5"/>
  <c r="F449" i="5"/>
  <c r="D449" i="5"/>
  <c r="E449" i="5"/>
  <c r="E459" i="7" s="1"/>
  <c r="C449" i="5"/>
  <c r="C459" i="7" s="1"/>
  <c r="V459" i="7" s="1"/>
  <c r="A459" i="7"/>
  <c r="I449" i="5"/>
  <c r="J459" i="7" s="1"/>
  <c r="B449" i="5"/>
  <c r="B459" i="7" s="1"/>
  <c r="J449" i="5"/>
  <c r="H449" i="5"/>
  <c r="B495" i="5"/>
  <c r="B505" i="7" s="1"/>
  <c r="I495" i="5"/>
  <c r="J505" i="7" s="1"/>
  <c r="A505" i="7"/>
  <c r="D495" i="5"/>
  <c r="E495" i="5"/>
  <c r="E505" i="7" s="1"/>
  <c r="F495" i="5"/>
  <c r="C495" i="5"/>
  <c r="C505" i="7" s="1"/>
  <c r="V505" i="7" s="1"/>
  <c r="J495" i="5"/>
  <c r="H495" i="5"/>
  <c r="D497" i="5"/>
  <c r="F497" i="5"/>
  <c r="G497" i="5" s="1"/>
  <c r="C497" i="5"/>
  <c r="C507" i="7" s="1"/>
  <c r="V507" i="7" s="1"/>
  <c r="B497" i="5"/>
  <c r="B507" i="7" s="1"/>
  <c r="E497" i="5"/>
  <c r="E507" i="7" s="1"/>
  <c r="A507" i="7"/>
  <c r="I497" i="5"/>
  <c r="J507" i="7" s="1"/>
  <c r="J497" i="5"/>
  <c r="H497" i="5"/>
  <c r="D529" i="5"/>
  <c r="A529" i="5"/>
  <c r="F529" i="5"/>
  <c r="G529" i="5" s="1"/>
  <c r="C529" i="5"/>
  <c r="C539" i="7" s="1"/>
  <c r="I529" i="5"/>
  <c r="J539" i="7" s="1"/>
  <c r="E529" i="5"/>
  <c r="E539" i="7" s="1"/>
  <c r="B529" i="5"/>
  <c r="B539" i="7" s="1"/>
  <c r="D517" i="5"/>
  <c r="F517" i="5"/>
  <c r="G517" i="5" s="1"/>
  <c r="A517" i="5"/>
  <c r="C517" i="5"/>
  <c r="C527" i="7" s="1"/>
  <c r="B517" i="5"/>
  <c r="B527" i="7" s="1"/>
  <c r="I517" i="5"/>
  <c r="J527" i="7" s="1"/>
  <c r="E517" i="5"/>
  <c r="E527" i="7" s="1"/>
  <c r="I546" i="5"/>
  <c r="J556" i="7" s="1"/>
  <c r="D546" i="5"/>
  <c r="C546" i="5"/>
  <c r="C556" i="7" s="1"/>
  <c r="B546" i="5"/>
  <c r="B556" i="7" s="1"/>
  <c r="A546" i="5"/>
  <c r="E546" i="5"/>
  <c r="E556" i="7" s="1"/>
  <c r="F546" i="5"/>
  <c r="G546" i="5" s="1"/>
  <c r="E543" i="5"/>
  <c r="E553" i="7" s="1"/>
  <c r="C543" i="5"/>
  <c r="C553" i="7" s="1"/>
  <c r="B543" i="5"/>
  <c r="B553" i="7" s="1"/>
  <c r="A543" i="5"/>
  <c r="D543" i="5"/>
  <c r="I543" i="5"/>
  <c r="J553" i="7" s="1"/>
  <c r="F543" i="5"/>
  <c r="G543" i="5" s="1"/>
  <c r="I584" i="5"/>
  <c r="J594" i="7" s="1"/>
  <c r="D584" i="5"/>
  <c r="F584" i="5"/>
  <c r="G584" i="5" s="1"/>
  <c r="E584" i="5"/>
  <c r="E594" i="7" s="1"/>
  <c r="B584" i="5"/>
  <c r="B594" i="7" s="1"/>
  <c r="A584" i="5"/>
  <c r="C584" i="5"/>
  <c r="C594" i="7" s="1"/>
  <c r="I597" i="5"/>
  <c r="J607" i="7" s="1"/>
  <c r="D597" i="5"/>
  <c r="A597" i="5"/>
  <c r="F597" i="5"/>
  <c r="G597" i="5" s="1"/>
  <c r="E597" i="5"/>
  <c r="E607" i="7" s="1"/>
  <c r="B597" i="5"/>
  <c r="B607" i="7" s="1"/>
  <c r="C597" i="5"/>
  <c r="C607" i="7" s="1"/>
  <c r="I606" i="5"/>
  <c r="J616" i="7" s="1"/>
  <c r="D606" i="5"/>
  <c r="E606" i="5"/>
  <c r="E616" i="7" s="1"/>
  <c r="C606" i="5"/>
  <c r="C616" i="7" s="1"/>
  <c r="A606" i="5"/>
  <c r="F606" i="5"/>
  <c r="G606" i="5" s="1"/>
  <c r="B606" i="5"/>
  <c r="B616" i="7" s="1"/>
  <c r="V38" i="4"/>
  <c r="S38" i="4"/>
  <c r="T38" i="4" s="1"/>
  <c r="U38" i="4" s="1"/>
  <c r="A818" i="5"/>
  <c r="B818" i="5"/>
  <c r="I818" i="5"/>
  <c r="F818" i="5"/>
  <c r="G818" i="5" s="1"/>
  <c r="E818" i="5"/>
  <c r="C818" i="5"/>
  <c r="D818" i="5"/>
  <c r="A712" i="5"/>
  <c r="F712" i="5"/>
  <c r="G712" i="5" s="1"/>
  <c r="I712" i="5"/>
  <c r="D712" i="5"/>
  <c r="E712" i="5"/>
  <c r="C712" i="5"/>
  <c r="B712" i="5"/>
  <c r="D1020" i="5"/>
  <c r="F1020" i="5"/>
  <c r="G1020" i="5" s="1"/>
  <c r="E1020" i="5"/>
  <c r="C1020" i="5"/>
  <c r="A1020" i="5"/>
  <c r="B1020" i="5"/>
  <c r="I1020" i="5"/>
  <c r="I989" i="5"/>
  <c r="E989" i="5"/>
  <c r="D989" i="5"/>
  <c r="F989" i="5"/>
  <c r="G989" i="5" s="1"/>
  <c r="A989" i="5"/>
  <c r="C989" i="5"/>
  <c r="B989" i="5"/>
  <c r="E1203" i="5"/>
  <c r="F1203" i="5"/>
  <c r="G1203" i="5" s="1"/>
  <c r="A1203" i="5"/>
  <c r="B1203" i="5"/>
  <c r="D1203" i="5"/>
  <c r="I1203" i="5"/>
  <c r="C1203" i="5"/>
  <c r="F1065" i="5"/>
  <c r="I1065" i="5"/>
  <c r="A1065" i="5"/>
  <c r="D1065" i="5"/>
  <c r="B1065" i="5"/>
  <c r="E1065" i="5"/>
  <c r="C1065" i="5"/>
  <c r="B1454" i="5"/>
  <c r="I1454" i="5"/>
  <c r="C1454" i="5"/>
  <c r="D1454" i="5"/>
  <c r="F1454" i="5"/>
  <c r="G1454" i="5" s="1"/>
  <c r="A1454" i="5"/>
  <c r="E1454" i="5"/>
  <c r="A1474" i="5"/>
  <c r="F1474" i="5"/>
  <c r="G1474" i="5" s="1"/>
  <c r="C1474" i="5"/>
  <c r="B1474" i="5"/>
  <c r="I1474" i="5"/>
  <c r="D1474" i="5"/>
  <c r="E1474" i="5"/>
  <c r="A1573" i="5"/>
  <c r="F1573" i="5"/>
  <c r="G1573" i="5" s="1"/>
  <c r="C1573" i="5"/>
  <c r="B1573" i="5"/>
  <c r="D1573" i="5"/>
  <c r="E1573" i="5"/>
  <c r="I1573" i="5"/>
  <c r="A1835" i="5"/>
  <c r="F1835" i="5"/>
  <c r="G1835" i="5" s="1"/>
  <c r="D1835" i="5"/>
  <c r="E1835" i="5"/>
  <c r="C1835" i="5"/>
  <c r="B1835" i="5"/>
  <c r="I1835" i="5"/>
  <c r="E2026" i="5"/>
  <c r="C2026" i="5"/>
  <c r="I2026" i="5"/>
  <c r="D2026" i="5"/>
  <c r="F2026" i="5"/>
  <c r="G2026" i="5" s="1"/>
  <c r="A2026" i="5"/>
  <c r="B2026" i="5"/>
  <c r="F2000" i="5"/>
  <c r="G2000" i="5" s="1"/>
  <c r="C2000" i="5"/>
  <c r="E2000" i="5"/>
  <c r="A2000" i="5"/>
  <c r="B2000" i="5"/>
  <c r="D2000" i="5"/>
  <c r="I2000" i="5"/>
  <c r="C2358" i="5"/>
  <c r="B2358" i="5"/>
  <c r="I2358" i="5"/>
  <c r="D2358" i="5"/>
  <c r="F2358" i="5"/>
  <c r="G2358" i="5" s="1"/>
  <c r="A2358" i="5"/>
  <c r="E2358" i="5"/>
  <c r="D2533" i="5"/>
  <c r="I2533" i="5"/>
  <c r="F2533" i="5"/>
  <c r="G2533" i="5" s="1"/>
  <c r="A2533" i="5"/>
  <c r="E2533" i="5"/>
  <c r="C2533" i="5"/>
  <c r="B2533" i="5"/>
  <c r="E2594" i="5"/>
  <c r="C2594" i="5"/>
  <c r="I2594" i="5"/>
  <c r="D2594" i="5"/>
  <c r="A2594" i="5"/>
  <c r="B2594" i="5"/>
  <c r="F2594" i="5"/>
  <c r="G2594" i="5" s="1"/>
  <c r="C2762" i="5"/>
  <c r="A2762" i="5"/>
  <c r="I2762" i="5"/>
  <c r="D2762" i="5"/>
  <c r="F2762" i="5"/>
  <c r="G2762" i="5" s="1"/>
  <c r="E2762" i="5"/>
  <c r="B2762" i="5"/>
  <c r="E2865" i="5"/>
  <c r="D2865" i="5"/>
  <c r="A2865" i="5"/>
  <c r="I2865" i="5"/>
  <c r="F2865" i="5"/>
  <c r="C2865" i="5"/>
  <c r="B2865" i="5"/>
  <c r="I57" i="5"/>
  <c r="J67" i="7" s="1"/>
  <c r="A67" i="7"/>
  <c r="D57" i="5"/>
  <c r="E57" i="5"/>
  <c r="E67" i="7" s="1"/>
  <c r="B57" i="5"/>
  <c r="B67" i="7" s="1"/>
  <c r="C57" i="5"/>
  <c r="C67" i="7" s="1"/>
  <c r="V67" i="7" s="1"/>
  <c r="F57" i="5"/>
  <c r="H57" i="5"/>
  <c r="J57" i="5"/>
  <c r="A255" i="7"/>
  <c r="I245" i="5"/>
  <c r="J255" i="7" s="1"/>
  <c r="D245" i="5"/>
  <c r="F245" i="5"/>
  <c r="E245" i="5"/>
  <c r="E255" i="7" s="1"/>
  <c r="C245" i="5"/>
  <c r="C255" i="7" s="1"/>
  <c r="V255" i="7" s="1"/>
  <c r="B245" i="5"/>
  <c r="B255" i="7" s="1"/>
  <c r="H245" i="5"/>
  <c r="J245" i="5"/>
  <c r="E315" i="5"/>
  <c r="E325" i="7" s="1"/>
  <c r="D315" i="5"/>
  <c r="C315" i="5"/>
  <c r="C325" i="7" s="1"/>
  <c r="V325" i="7" s="1"/>
  <c r="B315" i="5"/>
  <c r="B325" i="7" s="1"/>
  <c r="F315" i="5"/>
  <c r="A325" i="7"/>
  <c r="I315" i="5"/>
  <c r="J325" i="7" s="1"/>
  <c r="H315" i="5"/>
  <c r="J315" i="5"/>
  <c r="B430" i="5"/>
  <c r="B440" i="7" s="1"/>
  <c r="I430" i="5"/>
  <c r="J440" i="7" s="1"/>
  <c r="A440" i="7"/>
  <c r="D430" i="5"/>
  <c r="E430" i="5"/>
  <c r="E440" i="7" s="1"/>
  <c r="C430" i="5"/>
  <c r="C440" i="7" s="1"/>
  <c r="V440" i="7" s="1"/>
  <c r="F430" i="5"/>
  <c r="H430" i="5"/>
  <c r="J430" i="5"/>
  <c r="D475" i="5"/>
  <c r="E475" i="5"/>
  <c r="E485" i="7" s="1"/>
  <c r="A485" i="7"/>
  <c r="I475" i="5"/>
  <c r="J485" i="7" s="1"/>
  <c r="F475" i="5"/>
  <c r="C475" i="5"/>
  <c r="C485" i="7" s="1"/>
  <c r="V485" i="7" s="1"/>
  <c r="B475" i="5"/>
  <c r="B485" i="7" s="1"/>
  <c r="J475" i="5"/>
  <c r="H475" i="5"/>
  <c r="E709" i="5"/>
  <c r="C709" i="5"/>
  <c r="B709" i="5"/>
  <c r="I709" i="5"/>
  <c r="F709" i="5"/>
  <c r="G709" i="5" s="1"/>
  <c r="D709" i="5"/>
  <c r="A709" i="5"/>
  <c r="B756" i="5"/>
  <c r="F756" i="5"/>
  <c r="G756" i="5" s="1"/>
  <c r="A756" i="5"/>
  <c r="E756" i="5"/>
  <c r="C756" i="5"/>
  <c r="D756" i="5"/>
  <c r="I756" i="5"/>
  <c r="A1000" i="5"/>
  <c r="F1000" i="5"/>
  <c r="E1000" i="5"/>
  <c r="C1000" i="5"/>
  <c r="B1000" i="5"/>
  <c r="D1000" i="5"/>
  <c r="I1000" i="5"/>
  <c r="A966" i="5"/>
  <c r="F966" i="5"/>
  <c r="G966" i="5" s="1"/>
  <c r="B966" i="5"/>
  <c r="E966" i="5"/>
  <c r="C966" i="5"/>
  <c r="D966" i="5"/>
  <c r="I966" i="5"/>
  <c r="D1318" i="5"/>
  <c r="F1318" i="5"/>
  <c r="E1318" i="5"/>
  <c r="A1318" i="5"/>
  <c r="C1318" i="5"/>
  <c r="B1318" i="5"/>
  <c r="I1318" i="5"/>
  <c r="E1407" i="5"/>
  <c r="C1407" i="5"/>
  <c r="F1407" i="5"/>
  <c r="A1407" i="5"/>
  <c r="B1407" i="5"/>
  <c r="I1407" i="5"/>
  <c r="D1407" i="5"/>
  <c r="B1539" i="5"/>
  <c r="I1539" i="5"/>
  <c r="F1539" i="5"/>
  <c r="A1539" i="5"/>
  <c r="E1539" i="5"/>
  <c r="C1539" i="5"/>
  <c r="D1539" i="5"/>
  <c r="E1505" i="5"/>
  <c r="D1505" i="5"/>
  <c r="C1505" i="5"/>
  <c r="I1505" i="5"/>
  <c r="B1505" i="5"/>
  <c r="A1505" i="5"/>
  <c r="F1505" i="5"/>
  <c r="G1505" i="5" s="1"/>
  <c r="A1580" i="5"/>
  <c r="F1580" i="5"/>
  <c r="G1580" i="5" s="1"/>
  <c r="C1580" i="5"/>
  <c r="B1580" i="5"/>
  <c r="E1580" i="5"/>
  <c r="I1580" i="5"/>
  <c r="D1580" i="5"/>
  <c r="E2005" i="5"/>
  <c r="C2005" i="5"/>
  <c r="I2005" i="5"/>
  <c r="F2005" i="5"/>
  <c r="G2005" i="5" s="1"/>
  <c r="B2005" i="5"/>
  <c r="A2005" i="5"/>
  <c r="D2005" i="5"/>
  <c r="E1854" i="5"/>
  <c r="C1854" i="5"/>
  <c r="I1854" i="5"/>
  <c r="D1854" i="5"/>
  <c r="F1854" i="5"/>
  <c r="G1854" i="5" s="1"/>
  <c r="A1854" i="5"/>
  <c r="B1854" i="5"/>
  <c r="A1955" i="5"/>
  <c r="F1955" i="5"/>
  <c r="G1955" i="5" s="1"/>
  <c r="I1955" i="5"/>
  <c r="D1955" i="5"/>
  <c r="B1955" i="5"/>
  <c r="E1955" i="5"/>
  <c r="C1955" i="5"/>
  <c r="A1893" i="5"/>
  <c r="F1893" i="5"/>
  <c r="C1893" i="5"/>
  <c r="B1893" i="5"/>
  <c r="E1893" i="5"/>
  <c r="D1893" i="5"/>
  <c r="I1893" i="5"/>
  <c r="E2332" i="5"/>
  <c r="I2332" i="5"/>
  <c r="F2332" i="5"/>
  <c r="G2332" i="5" s="1"/>
  <c r="C2332" i="5"/>
  <c r="A2332" i="5"/>
  <c r="B2332" i="5"/>
  <c r="D2332" i="5"/>
  <c r="C2234" i="5"/>
  <c r="B2234" i="5"/>
  <c r="I2234" i="5"/>
  <c r="D2234" i="5"/>
  <c r="F2234" i="5"/>
  <c r="G2234" i="5" s="1"/>
  <c r="A2234" i="5"/>
  <c r="E2234" i="5"/>
  <c r="C2269" i="5"/>
  <c r="B2269" i="5"/>
  <c r="I2269" i="5"/>
  <c r="A2269" i="5"/>
  <c r="F2269" i="5"/>
  <c r="G2269" i="5" s="1"/>
  <c r="E2269" i="5"/>
  <c r="D2269" i="5"/>
  <c r="A2153" i="5"/>
  <c r="F2153" i="5"/>
  <c r="G2153" i="5" s="1"/>
  <c r="E2153" i="5"/>
  <c r="C2153" i="5"/>
  <c r="B2153" i="5"/>
  <c r="D2153" i="5"/>
  <c r="I2153" i="5"/>
  <c r="A2329" i="5"/>
  <c r="E2329" i="5"/>
  <c r="C2329" i="5"/>
  <c r="B2329" i="5"/>
  <c r="D2329" i="5"/>
  <c r="I2329" i="5"/>
  <c r="F2329" i="5"/>
  <c r="G2329" i="5" s="1"/>
  <c r="F2168" i="5"/>
  <c r="D2168" i="5"/>
  <c r="B2168" i="5"/>
  <c r="I2168" i="5"/>
  <c r="A2168" i="5"/>
  <c r="E2168" i="5"/>
  <c r="C2168" i="5"/>
  <c r="D2451" i="5"/>
  <c r="I2451" i="5"/>
  <c r="A2451" i="5"/>
  <c r="B2451" i="5"/>
  <c r="C2451" i="5"/>
  <c r="E2451" i="5"/>
  <c r="F2451" i="5"/>
  <c r="G2451" i="5" s="1"/>
  <c r="B2549" i="5"/>
  <c r="I2549" i="5"/>
  <c r="D2549" i="5"/>
  <c r="F2549" i="5"/>
  <c r="G2549" i="5" s="1"/>
  <c r="A2549" i="5"/>
  <c r="E2549" i="5"/>
  <c r="C2549" i="5"/>
  <c r="F2471" i="5"/>
  <c r="G2471" i="5" s="1"/>
  <c r="D2471" i="5"/>
  <c r="I2471" i="5"/>
  <c r="E2471" i="5"/>
  <c r="A2471" i="5"/>
  <c r="C2471" i="5"/>
  <c r="B2471" i="5"/>
  <c r="A2638" i="5"/>
  <c r="F2638" i="5"/>
  <c r="B2638" i="5"/>
  <c r="E2638" i="5"/>
  <c r="C2638" i="5"/>
  <c r="I2638" i="5"/>
  <c r="D2638" i="5"/>
  <c r="C2602" i="5"/>
  <c r="D2602" i="5"/>
  <c r="I2602" i="5"/>
  <c r="E2602" i="5"/>
  <c r="A2602" i="5"/>
  <c r="F2602" i="5"/>
  <c r="G2602" i="5" s="1"/>
  <c r="B2602" i="5"/>
  <c r="C2688" i="5"/>
  <c r="B2688" i="5"/>
  <c r="D2688" i="5"/>
  <c r="I2688" i="5"/>
  <c r="F2688" i="5"/>
  <c r="G2688" i="5" s="1"/>
  <c r="A2688" i="5"/>
  <c r="E2688" i="5"/>
  <c r="A2758" i="5"/>
  <c r="E2758" i="5"/>
  <c r="C2758" i="5"/>
  <c r="B2758" i="5"/>
  <c r="D2758" i="5"/>
  <c r="I2758" i="5"/>
  <c r="F2758" i="5"/>
  <c r="G2758" i="5" s="1"/>
  <c r="F2669" i="5"/>
  <c r="G2669" i="5" s="1"/>
  <c r="B2669" i="5"/>
  <c r="E2669" i="5"/>
  <c r="A2669" i="5"/>
  <c r="C2669" i="5"/>
  <c r="D2669" i="5"/>
  <c r="I2669" i="5"/>
  <c r="C2981" i="5"/>
  <c r="B2981" i="5"/>
  <c r="E2981" i="5"/>
  <c r="A2981" i="5"/>
  <c r="I2981" i="5"/>
  <c r="F2981" i="5"/>
  <c r="G2981" i="5" s="1"/>
  <c r="D2981" i="5"/>
  <c r="C2844" i="5"/>
  <c r="F2844" i="5"/>
  <c r="G2844" i="5" s="1"/>
  <c r="E2844" i="5"/>
  <c r="A2844" i="5"/>
  <c r="B2844" i="5"/>
  <c r="D2844" i="5"/>
  <c r="I2844" i="5"/>
  <c r="I86" i="5"/>
  <c r="J96" i="7" s="1"/>
  <c r="A96" i="7"/>
  <c r="E86" i="5"/>
  <c r="E96" i="7" s="1"/>
  <c r="C86" i="5"/>
  <c r="C96" i="7" s="1"/>
  <c r="V96" i="7" s="1"/>
  <c r="D86" i="5"/>
  <c r="F86" i="5"/>
  <c r="F96" i="7" s="1"/>
  <c r="B86" i="5"/>
  <c r="B96" i="7" s="1"/>
  <c r="J86" i="5"/>
  <c r="H86" i="5"/>
  <c r="F2943" i="5"/>
  <c r="G2943" i="5" s="1"/>
  <c r="B2943" i="5"/>
  <c r="I2943" i="5"/>
  <c r="E2943" i="5"/>
  <c r="C2943" i="5"/>
  <c r="A2943" i="5"/>
  <c r="D2943" i="5"/>
  <c r="E68" i="5"/>
  <c r="E78" i="7" s="1"/>
  <c r="C68" i="5"/>
  <c r="C78" i="7" s="1"/>
  <c r="V78" i="7" s="1"/>
  <c r="B68" i="5"/>
  <c r="B78" i="7" s="1"/>
  <c r="I68" i="5"/>
  <c r="J78" i="7" s="1"/>
  <c r="A78" i="7"/>
  <c r="D68" i="5"/>
  <c r="F68" i="5"/>
  <c r="F78" i="7" s="1"/>
  <c r="H68" i="5"/>
  <c r="J68" i="5"/>
  <c r="E96" i="5"/>
  <c r="E106" i="7" s="1"/>
  <c r="B96" i="5"/>
  <c r="B106" i="7" s="1"/>
  <c r="D96" i="5"/>
  <c r="F96" i="5"/>
  <c r="F106" i="7" s="1"/>
  <c r="C96" i="5"/>
  <c r="C106" i="7" s="1"/>
  <c r="V106" i="7" s="1"/>
  <c r="A106" i="7"/>
  <c r="I96" i="5"/>
  <c r="J106" i="7" s="1"/>
  <c r="H96" i="5"/>
  <c r="J96" i="5"/>
  <c r="E112" i="5"/>
  <c r="E122" i="7" s="1"/>
  <c r="B112" i="5"/>
  <c r="B122" i="7" s="1"/>
  <c r="I112" i="5"/>
  <c r="J122" i="7" s="1"/>
  <c r="A122" i="7"/>
  <c r="F112" i="5"/>
  <c r="F122" i="7" s="1"/>
  <c r="D112" i="5"/>
  <c r="C112" i="5"/>
  <c r="C122" i="7" s="1"/>
  <c r="V122" i="7" s="1"/>
  <c r="J112" i="5"/>
  <c r="H112" i="5"/>
  <c r="C249" i="5"/>
  <c r="C259" i="7" s="1"/>
  <c r="V259" i="7" s="1"/>
  <c r="B249" i="5"/>
  <c r="B259" i="7" s="1"/>
  <c r="A259" i="7"/>
  <c r="I249" i="5"/>
  <c r="J259" i="7" s="1"/>
  <c r="D249" i="5"/>
  <c r="F249" i="5"/>
  <c r="E249" i="5"/>
  <c r="E259" i="7" s="1"/>
  <c r="J249" i="5"/>
  <c r="H249" i="5"/>
  <c r="C187" i="5"/>
  <c r="C197" i="7" s="1"/>
  <c r="V197" i="7" s="1"/>
  <c r="B187" i="5"/>
  <c r="B197" i="7" s="1"/>
  <c r="I187" i="5"/>
  <c r="J197" i="7" s="1"/>
  <c r="A197" i="7"/>
  <c r="E187" i="5"/>
  <c r="E197" i="7" s="1"/>
  <c r="F187" i="5"/>
  <c r="F197" i="7" s="1"/>
  <c r="D187" i="5"/>
  <c r="J187" i="5"/>
  <c r="H187" i="5"/>
  <c r="C425" i="5"/>
  <c r="C435" i="7" s="1"/>
  <c r="V435" i="7" s="1"/>
  <c r="F425" i="5"/>
  <c r="G425" i="5" s="1"/>
  <c r="E425" i="5"/>
  <c r="E435" i="7" s="1"/>
  <c r="D425" i="5"/>
  <c r="B425" i="5"/>
  <c r="B435" i="7" s="1"/>
  <c r="A435" i="7"/>
  <c r="I425" i="5"/>
  <c r="J435" i="7" s="1"/>
  <c r="J425" i="5"/>
  <c r="H425" i="5"/>
  <c r="E639" i="5"/>
  <c r="C639" i="5"/>
  <c r="F639" i="5"/>
  <c r="G639" i="5" s="1"/>
  <c r="A639" i="5"/>
  <c r="B639" i="5"/>
  <c r="I639" i="5"/>
  <c r="D639" i="5"/>
  <c r="A670" i="5"/>
  <c r="B670" i="5"/>
  <c r="D670" i="5"/>
  <c r="I670" i="5"/>
  <c r="F670" i="5"/>
  <c r="G670" i="5" s="1"/>
  <c r="C670" i="5"/>
  <c r="E670" i="5"/>
  <c r="B847" i="5"/>
  <c r="D847" i="5"/>
  <c r="I847" i="5"/>
  <c r="F847" i="5"/>
  <c r="G847" i="5" s="1"/>
  <c r="E847" i="5"/>
  <c r="A847" i="5"/>
  <c r="C847" i="5"/>
  <c r="A874" i="5"/>
  <c r="B874" i="5"/>
  <c r="I874" i="5"/>
  <c r="F874" i="5"/>
  <c r="G874" i="5" s="1"/>
  <c r="E874" i="5"/>
  <c r="C874" i="5"/>
  <c r="D874" i="5"/>
  <c r="F661" i="5"/>
  <c r="D661" i="5"/>
  <c r="I661" i="5"/>
  <c r="E661" i="5"/>
  <c r="C661" i="5"/>
  <c r="A661" i="5"/>
  <c r="B661" i="5"/>
  <c r="A769" i="5"/>
  <c r="I769" i="5"/>
  <c r="E769" i="5"/>
  <c r="C769" i="5"/>
  <c r="D769" i="5"/>
  <c r="B769" i="5"/>
  <c r="F769" i="5"/>
  <c r="G769" i="5" s="1"/>
  <c r="D760" i="5"/>
  <c r="C760" i="5"/>
  <c r="B760" i="5"/>
  <c r="I760" i="5"/>
  <c r="E760" i="5"/>
  <c r="A760" i="5"/>
  <c r="F760" i="5"/>
  <c r="G760" i="5" s="1"/>
  <c r="E835" i="5"/>
  <c r="F835" i="5"/>
  <c r="G835" i="5" s="1"/>
  <c r="D835" i="5"/>
  <c r="I835" i="5"/>
  <c r="C835" i="5"/>
  <c r="A835" i="5"/>
  <c r="B835" i="5"/>
  <c r="I1024" i="5"/>
  <c r="E1024" i="5"/>
  <c r="F1024" i="5"/>
  <c r="G1024" i="5" s="1"/>
  <c r="A1024" i="5"/>
  <c r="C1024" i="5"/>
  <c r="B1024" i="5"/>
  <c r="D1024" i="5"/>
  <c r="D1070" i="5"/>
  <c r="I1070" i="5"/>
  <c r="F1070" i="5"/>
  <c r="A1070" i="5"/>
  <c r="E1070" i="5"/>
  <c r="C1070" i="5"/>
  <c r="B1070" i="5"/>
  <c r="C1054" i="5"/>
  <c r="A1054" i="5"/>
  <c r="I1054" i="5"/>
  <c r="D1054" i="5"/>
  <c r="F1054" i="5"/>
  <c r="E1054" i="5"/>
  <c r="B1054" i="5"/>
  <c r="E1189" i="5"/>
  <c r="C1189" i="5"/>
  <c r="F1189" i="5"/>
  <c r="B1189" i="5"/>
  <c r="A1189" i="5"/>
  <c r="I1189" i="5"/>
  <c r="D1189" i="5"/>
  <c r="A980" i="5"/>
  <c r="F980" i="5"/>
  <c r="G980" i="5" s="1"/>
  <c r="B980" i="5"/>
  <c r="E980" i="5"/>
  <c r="C980" i="5"/>
  <c r="I980" i="5"/>
  <c r="D980" i="5"/>
  <c r="D1188" i="5"/>
  <c r="A1188" i="5"/>
  <c r="I1188" i="5"/>
  <c r="F1188" i="5"/>
  <c r="G1188" i="5" s="1"/>
  <c r="E1188" i="5"/>
  <c r="C1188" i="5"/>
  <c r="B1188" i="5"/>
  <c r="F981" i="5"/>
  <c r="G981" i="5" s="1"/>
  <c r="B981" i="5"/>
  <c r="I981" i="5"/>
  <c r="D981" i="5"/>
  <c r="E981" i="5"/>
  <c r="A981" i="5"/>
  <c r="C981" i="5"/>
  <c r="C1173" i="5"/>
  <c r="F1173" i="5"/>
  <c r="G1173" i="5" s="1"/>
  <c r="E1173" i="5"/>
  <c r="A1173" i="5"/>
  <c r="B1173" i="5"/>
  <c r="D1173" i="5"/>
  <c r="I1173" i="5"/>
  <c r="E1428" i="5"/>
  <c r="C1428" i="5"/>
  <c r="F1428" i="5"/>
  <c r="G1428" i="5" s="1"/>
  <c r="A1428" i="5"/>
  <c r="B1428" i="5"/>
  <c r="D1428" i="5"/>
  <c r="I1428" i="5"/>
  <c r="B1257" i="5"/>
  <c r="A1257" i="5"/>
  <c r="C1257" i="5"/>
  <c r="D1257" i="5"/>
  <c r="I1257" i="5"/>
  <c r="F1257" i="5"/>
  <c r="G1257" i="5" s="1"/>
  <c r="E1257" i="5"/>
  <c r="B644" i="5"/>
  <c r="I644" i="5"/>
  <c r="F644" i="5"/>
  <c r="G644" i="5" s="1"/>
  <c r="A644" i="5"/>
  <c r="E644" i="5"/>
  <c r="C644" i="5"/>
  <c r="D644" i="5"/>
  <c r="B679" i="5"/>
  <c r="I679" i="5"/>
  <c r="C679" i="5"/>
  <c r="A679" i="5"/>
  <c r="F679" i="5"/>
  <c r="G679" i="5" s="1"/>
  <c r="D679" i="5"/>
  <c r="E679" i="5"/>
  <c r="E610" i="5"/>
  <c r="F610" i="5"/>
  <c r="G610" i="5" s="1"/>
  <c r="C610" i="5"/>
  <c r="A610" i="5"/>
  <c r="B610" i="5"/>
  <c r="D610" i="5"/>
  <c r="I610" i="5"/>
  <c r="E646" i="5"/>
  <c r="C646" i="5"/>
  <c r="A646" i="5"/>
  <c r="B646" i="5"/>
  <c r="I646" i="5"/>
  <c r="D646" i="5"/>
  <c r="F646" i="5"/>
  <c r="G646" i="5" s="1"/>
  <c r="A677" i="5"/>
  <c r="D677" i="5"/>
  <c r="I677" i="5"/>
  <c r="F677" i="5"/>
  <c r="G677" i="5" s="1"/>
  <c r="E677" i="5"/>
  <c r="C677" i="5"/>
  <c r="B677" i="5"/>
  <c r="A649" i="5"/>
  <c r="D649" i="5"/>
  <c r="I649" i="5"/>
  <c r="F649" i="5"/>
  <c r="G649" i="5" s="1"/>
  <c r="E649" i="5"/>
  <c r="C649" i="5"/>
  <c r="B649" i="5"/>
  <c r="D697" i="5"/>
  <c r="E697" i="5"/>
  <c r="C697" i="5"/>
  <c r="I697" i="5"/>
  <c r="F697" i="5"/>
  <c r="G697" i="5" s="1"/>
  <c r="B697" i="5"/>
  <c r="A697" i="5"/>
  <c r="D753" i="5"/>
  <c r="F753" i="5"/>
  <c r="G753" i="5" s="1"/>
  <c r="A753" i="5"/>
  <c r="E753" i="5"/>
  <c r="C753" i="5"/>
  <c r="B753" i="5"/>
  <c r="I753" i="5"/>
  <c r="D809" i="5"/>
  <c r="F809" i="5"/>
  <c r="E809" i="5"/>
  <c r="A809" i="5"/>
  <c r="C809" i="5"/>
  <c r="B809" i="5"/>
  <c r="I809" i="5"/>
  <c r="D916" i="5"/>
  <c r="I916" i="5"/>
  <c r="F916" i="5"/>
  <c r="A916" i="5"/>
  <c r="E916" i="5"/>
  <c r="B916" i="5"/>
  <c r="C916" i="5"/>
  <c r="A747" i="5"/>
  <c r="F747" i="5"/>
  <c r="G747" i="5" s="1"/>
  <c r="D747" i="5"/>
  <c r="E747" i="5"/>
  <c r="I747" i="5"/>
  <c r="C747" i="5"/>
  <c r="B747" i="5"/>
  <c r="D808" i="5"/>
  <c r="I808" i="5"/>
  <c r="C808" i="5"/>
  <c r="A808" i="5"/>
  <c r="B808" i="5"/>
  <c r="E808" i="5"/>
  <c r="F808" i="5"/>
  <c r="F675" i="5"/>
  <c r="G675" i="5" s="1"/>
  <c r="D675" i="5"/>
  <c r="E675" i="5"/>
  <c r="C675" i="5"/>
  <c r="A675" i="5"/>
  <c r="B675" i="5"/>
  <c r="I675" i="5"/>
  <c r="B861" i="5"/>
  <c r="E861" i="5"/>
  <c r="A861" i="5"/>
  <c r="C861" i="5"/>
  <c r="D861" i="5"/>
  <c r="I861" i="5"/>
  <c r="F861" i="5"/>
  <c r="G861" i="5" s="1"/>
  <c r="A680" i="5"/>
  <c r="F680" i="5"/>
  <c r="E680" i="5"/>
  <c r="C680" i="5"/>
  <c r="I680" i="5"/>
  <c r="D680" i="5"/>
  <c r="B680" i="5"/>
  <c r="B791" i="5"/>
  <c r="D791" i="5"/>
  <c r="I791" i="5"/>
  <c r="F791" i="5"/>
  <c r="G791" i="5" s="1"/>
  <c r="A791" i="5"/>
  <c r="C791" i="5"/>
  <c r="E791" i="5"/>
  <c r="D815" i="5"/>
  <c r="I815" i="5"/>
  <c r="F815" i="5"/>
  <c r="E815" i="5"/>
  <c r="C815" i="5"/>
  <c r="A815" i="5"/>
  <c r="B815" i="5"/>
  <c r="A671" i="5"/>
  <c r="F671" i="5"/>
  <c r="G671" i="5" s="1"/>
  <c r="C671" i="5"/>
  <c r="B671" i="5"/>
  <c r="E671" i="5"/>
  <c r="I671" i="5"/>
  <c r="D671" i="5"/>
  <c r="D823" i="5"/>
  <c r="I823" i="5"/>
  <c r="F823" i="5"/>
  <c r="E823" i="5"/>
  <c r="A823" i="5"/>
  <c r="C823" i="5"/>
  <c r="B823" i="5"/>
  <c r="A903" i="5"/>
  <c r="E903" i="5"/>
  <c r="I903" i="5"/>
  <c r="F903" i="5"/>
  <c r="G903" i="5" s="1"/>
  <c r="B903" i="5"/>
  <c r="D903" i="5"/>
  <c r="C903" i="5"/>
  <c r="E849" i="5"/>
  <c r="F849" i="5"/>
  <c r="G849" i="5" s="1"/>
  <c r="C849" i="5"/>
  <c r="A849" i="5"/>
  <c r="B849" i="5"/>
  <c r="D849" i="5"/>
  <c r="I849" i="5"/>
  <c r="D1310" i="5"/>
  <c r="C1310" i="5"/>
  <c r="B1310" i="5"/>
  <c r="F1310" i="5"/>
  <c r="G1310" i="5" s="1"/>
  <c r="E1310" i="5"/>
  <c r="A1310" i="5"/>
  <c r="I1310" i="5"/>
  <c r="I940" i="5"/>
  <c r="F940" i="5"/>
  <c r="G940" i="5" s="1"/>
  <c r="A940" i="5"/>
  <c r="E940" i="5"/>
  <c r="D940" i="5"/>
  <c r="C940" i="5"/>
  <c r="B940" i="5"/>
  <c r="C1040" i="5"/>
  <c r="D1040" i="5"/>
  <c r="F1040" i="5"/>
  <c r="E1040" i="5"/>
  <c r="A1040" i="5"/>
  <c r="B1040" i="5"/>
  <c r="I1040" i="5"/>
  <c r="A838" i="5"/>
  <c r="F838" i="5"/>
  <c r="G838" i="5" s="1"/>
  <c r="C838" i="5"/>
  <c r="E838" i="5"/>
  <c r="B838" i="5"/>
  <c r="I838" i="5"/>
  <c r="D838" i="5"/>
  <c r="E899" i="5"/>
  <c r="B899" i="5"/>
  <c r="D899" i="5"/>
  <c r="I899" i="5"/>
  <c r="F899" i="5"/>
  <c r="G899" i="5" s="1"/>
  <c r="C899" i="5"/>
  <c r="A899" i="5"/>
  <c r="I1185" i="5"/>
  <c r="F1185" i="5"/>
  <c r="G1185" i="5" s="1"/>
  <c r="E1185" i="5"/>
  <c r="A1185" i="5"/>
  <c r="C1185" i="5"/>
  <c r="B1185" i="5"/>
  <c r="D1185" i="5"/>
  <c r="I1031" i="5"/>
  <c r="E1031" i="5"/>
  <c r="A1031" i="5"/>
  <c r="C1031" i="5"/>
  <c r="B1031" i="5"/>
  <c r="D1031" i="5"/>
  <c r="F1031" i="5"/>
  <c r="G1031" i="5" s="1"/>
  <c r="D1118" i="5"/>
  <c r="I1118" i="5"/>
  <c r="F1118" i="5"/>
  <c r="G1118" i="5" s="1"/>
  <c r="E1118" i="5"/>
  <c r="C1118" i="5"/>
  <c r="A1118" i="5"/>
  <c r="B1118" i="5"/>
  <c r="D936" i="5"/>
  <c r="C936" i="5"/>
  <c r="B936" i="5"/>
  <c r="I936" i="5"/>
  <c r="F936" i="5"/>
  <c r="G936" i="5" s="1"/>
  <c r="A936" i="5"/>
  <c r="E936" i="5"/>
  <c r="C1047" i="5"/>
  <c r="I1047" i="5"/>
  <c r="B1047" i="5"/>
  <c r="F1047" i="5"/>
  <c r="G1047" i="5" s="1"/>
  <c r="E1047" i="5"/>
  <c r="A1047" i="5"/>
  <c r="D1047" i="5"/>
  <c r="E1231" i="5"/>
  <c r="I1231" i="5"/>
  <c r="F1231" i="5"/>
  <c r="G1231" i="5" s="1"/>
  <c r="A1231" i="5"/>
  <c r="C1231" i="5"/>
  <c r="B1231" i="5"/>
  <c r="D1231" i="5"/>
  <c r="E1063" i="5"/>
  <c r="C1063" i="5"/>
  <c r="B1063" i="5"/>
  <c r="A1063" i="5"/>
  <c r="I1063" i="5"/>
  <c r="D1063" i="5"/>
  <c r="F1063" i="5"/>
  <c r="G1063" i="5" s="1"/>
  <c r="A994" i="5"/>
  <c r="F994" i="5"/>
  <c r="G994" i="5" s="1"/>
  <c r="B994" i="5"/>
  <c r="C994" i="5"/>
  <c r="D994" i="5"/>
  <c r="I994" i="5"/>
  <c r="E994" i="5"/>
  <c r="A1077" i="5"/>
  <c r="C1077" i="5"/>
  <c r="B1077" i="5"/>
  <c r="D1077" i="5"/>
  <c r="I1077" i="5"/>
  <c r="F1077" i="5"/>
  <c r="G1077" i="5" s="1"/>
  <c r="E1077" i="5"/>
  <c r="I1066" i="5"/>
  <c r="A1066" i="5"/>
  <c r="E1066" i="5"/>
  <c r="D1066" i="5"/>
  <c r="B1066" i="5"/>
  <c r="F1066" i="5"/>
  <c r="C1066" i="5"/>
  <c r="D1182" i="5"/>
  <c r="I1182" i="5"/>
  <c r="F1182" i="5"/>
  <c r="G1182" i="5" s="1"/>
  <c r="E1182" i="5"/>
  <c r="A1182" i="5"/>
  <c r="C1182" i="5"/>
  <c r="B1182" i="5"/>
  <c r="F897" i="5"/>
  <c r="B897" i="5"/>
  <c r="A897" i="5"/>
  <c r="I897" i="5"/>
  <c r="D897" i="5"/>
  <c r="E897" i="5"/>
  <c r="C897" i="5"/>
  <c r="F995" i="5"/>
  <c r="G995" i="5" s="1"/>
  <c r="B995" i="5"/>
  <c r="I995" i="5"/>
  <c r="E995" i="5"/>
  <c r="A995" i="5"/>
  <c r="C995" i="5"/>
  <c r="D995" i="5"/>
  <c r="A1281" i="5"/>
  <c r="E1281" i="5"/>
  <c r="F1281" i="5"/>
  <c r="C1281" i="5"/>
  <c r="B1281" i="5"/>
  <c r="D1281" i="5"/>
  <c r="I1281" i="5"/>
  <c r="C1089" i="5"/>
  <c r="F1089" i="5"/>
  <c r="G1089" i="5" s="1"/>
  <c r="E1089" i="5"/>
  <c r="A1089" i="5"/>
  <c r="B1089" i="5"/>
  <c r="D1089" i="5"/>
  <c r="I1089" i="5"/>
  <c r="E1192" i="5"/>
  <c r="D1192" i="5"/>
  <c r="I1192" i="5"/>
  <c r="F1192" i="5"/>
  <c r="G1192" i="5" s="1"/>
  <c r="C1192" i="5"/>
  <c r="B1192" i="5"/>
  <c r="A1192" i="5"/>
  <c r="A1284" i="5"/>
  <c r="E1284" i="5"/>
  <c r="F1284" i="5"/>
  <c r="G1284" i="5" s="1"/>
  <c r="C1284" i="5"/>
  <c r="B1284" i="5"/>
  <c r="I1284" i="5"/>
  <c r="D1284" i="5"/>
  <c r="E1224" i="5"/>
  <c r="F1224" i="5"/>
  <c r="G1224" i="5" s="1"/>
  <c r="A1224" i="5"/>
  <c r="C1224" i="5"/>
  <c r="B1224" i="5"/>
  <c r="D1224" i="5"/>
  <c r="I1224" i="5"/>
  <c r="A1078" i="5"/>
  <c r="F1078" i="5"/>
  <c r="G1078" i="5" s="1"/>
  <c r="C1078" i="5"/>
  <c r="E1078" i="5"/>
  <c r="B1078" i="5"/>
  <c r="D1078" i="5"/>
  <c r="I1078" i="5"/>
  <c r="A1176" i="5"/>
  <c r="F1176" i="5"/>
  <c r="G1176" i="5" s="1"/>
  <c r="C1176" i="5"/>
  <c r="E1176" i="5"/>
  <c r="B1176" i="5"/>
  <c r="D1176" i="5"/>
  <c r="I1176" i="5"/>
  <c r="B1236" i="5"/>
  <c r="A1236" i="5"/>
  <c r="E1236" i="5"/>
  <c r="C1236" i="5"/>
  <c r="D1236" i="5"/>
  <c r="I1236" i="5"/>
  <c r="F1236" i="5"/>
  <c r="G1236" i="5" s="1"/>
  <c r="E1287" i="5"/>
  <c r="I1287" i="5"/>
  <c r="A1287" i="5"/>
  <c r="C1287" i="5"/>
  <c r="B1287" i="5"/>
  <c r="D1287" i="5"/>
  <c r="F1287" i="5"/>
  <c r="G1287" i="5" s="1"/>
  <c r="A1235" i="5"/>
  <c r="E1235" i="5"/>
  <c r="D1235" i="5"/>
  <c r="I1235" i="5"/>
  <c r="F1235" i="5"/>
  <c r="G1235" i="5" s="1"/>
  <c r="B1235" i="5"/>
  <c r="C1235" i="5"/>
  <c r="B1320" i="5"/>
  <c r="A1320" i="5"/>
  <c r="D1320" i="5"/>
  <c r="I1320" i="5"/>
  <c r="F1320" i="5"/>
  <c r="G1320" i="5" s="1"/>
  <c r="E1320" i="5"/>
  <c r="C1320" i="5"/>
  <c r="F1100" i="5"/>
  <c r="G1100" i="5" s="1"/>
  <c r="B1100" i="5"/>
  <c r="I1100" i="5"/>
  <c r="D1100" i="5"/>
  <c r="A1100" i="5"/>
  <c r="E1100" i="5"/>
  <c r="C1100" i="5"/>
  <c r="D1209" i="5"/>
  <c r="C1209" i="5"/>
  <c r="B1209" i="5"/>
  <c r="I1209" i="5"/>
  <c r="E1209" i="5"/>
  <c r="A1209" i="5"/>
  <c r="F1209" i="5"/>
  <c r="G1209" i="5" s="1"/>
  <c r="D1515" i="5"/>
  <c r="I1515" i="5"/>
  <c r="F1515" i="5"/>
  <c r="E1515" i="5"/>
  <c r="C1515" i="5"/>
  <c r="A1515" i="5"/>
  <c r="B1515" i="5"/>
  <c r="E1456" i="5"/>
  <c r="C1456" i="5"/>
  <c r="F1456" i="5"/>
  <c r="G1456" i="5" s="1"/>
  <c r="A1456" i="5"/>
  <c r="B1456" i="5"/>
  <c r="I1456" i="5"/>
  <c r="D1456" i="5"/>
  <c r="D1451" i="5"/>
  <c r="I1451" i="5"/>
  <c r="F1451" i="5"/>
  <c r="G1451" i="5" s="1"/>
  <c r="E1451" i="5"/>
  <c r="C1451" i="5"/>
  <c r="A1451" i="5"/>
  <c r="B1451" i="5"/>
  <c r="E1357" i="5"/>
  <c r="C1357" i="5"/>
  <c r="A1357" i="5"/>
  <c r="B1357" i="5"/>
  <c r="D1357" i="5"/>
  <c r="I1357" i="5"/>
  <c r="F1357" i="5"/>
  <c r="A1593" i="5"/>
  <c r="F1593" i="5"/>
  <c r="E1593" i="5"/>
  <c r="C1593" i="5"/>
  <c r="B1593" i="5"/>
  <c r="I1593" i="5"/>
  <c r="D1593" i="5"/>
  <c r="F1328" i="5"/>
  <c r="G1328" i="5" s="1"/>
  <c r="D1328" i="5"/>
  <c r="B1328" i="5"/>
  <c r="I1328" i="5"/>
  <c r="E1328" i="5"/>
  <c r="C1328" i="5"/>
  <c r="A1328" i="5"/>
  <c r="E1434" i="5"/>
  <c r="A1434" i="5"/>
  <c r="B1434" i="5"/>
  <c r="D1434" i="5"/>
  <c r="I1434" i="5"/>
  <c r="C1434" i="5"/>
  <c r="F1434" i="5"/>
  <c r="G1434" i="5" s="1"/>
  <c r="B1347" i="5"/>
  <c r="I1347" i="5"/>
  <c r="C1347" i="5"/>
  <c r="A1347" i="5"/>
  <c r="F1347" i="5"/>
  <c r="G1347" i="5" s="1"/>
  <c r="E1347" i="5"/>
  <c r="D1347" i="5"/>
  <c r="B1433" i="5"/>
  <c r="I1433" i="5"/>
  <c r="D1433" i="5"/>
  <c r="F1433" i="5"/>
  <c r="G1433" i="5" s="1"/>
  <c r="A1433" i="5"/>
  <c r="E1433" i="5"/>
  <c r="C1433" i="5"/>
  <c r="D1512" i="5"/>
  <c r="I1512" i="5"/>
  <c r="A1512" i="5"/>
  <c r="E1512" i="5"/>
  <c r="F1512" i="5"/>
  <c r="G1512" i="5" s="1"/>
  <c r="C1512" i="5"/>
  <c r="B1512" i="5"/>
  <c r="E1966" i="5"/>
  <c r="C1966" i="5"/>
  <c r="B1966" i="5"/>
  <c r="A1966" i="5"/>
  <c r="I1966" i="5"/>
  <c r="F1966" i="5"/>
  <c r="D1966" i="5"/>
  <c r="D1543" i="5"/>
  <c r="I1543" i="5"/>
  <c r="F1543" i="5"/>
  <c r="G1543" i="5" s="1"/>
  <c r="E1543" i="5"/>
  <c r="C1543" i="5"/>
  <c r="A1543" i="5"/>
  <c r="B1543" i="5"/>
  <c r="D1522" i="5"/>
  <c r="I1522" i="5"/>
  <c r="E1522" i="5"/>
  <c r="C1522" i="5"/>
  <c r="A1522" i="5"/>
  <c r="B1522" i="5"/>
  <c r="F1522" i="5"/>
  <c r="G1522" i="5" s="1"/>
  <c r="B1518" i="5"/>
  <c r="I1518" i="5"/>
  <c r="A1518" i="5"/>
  <c r="E1518" i="5"/>
  <c r="C1518" i="5"/>
  <c r="D1518" i="5"/>
  <c r="F1518" i="5"/>
  <c r="G1518" i="5" s="1"/>
  <c r="F1415" i="5"/>
  <c r="D1415" i="5"/>
  <c r="E1415" i="5"/>
  <c r="C1415" i="5"/>
  <c r="A1415" i="5"/>
  <c r="B1415" i="5"/>
  <c r="I1415" i="5"/>
  <c r="A1530" i="5"/>
  <c r="E1530" i="5"/>
  <c r="C1530" i="5"/>
  <c r="B1530" i="5"/>
  <c r="D1530" i="5"/>
  <c r="I1530" i="5"/>
  <c r="F1530" i="5"/>
  <c r="G1530" i="5" s="1"/>
  <c r="I1711" i="5"/>
  <c r="F1711" i="5"/>
  <c r="G1711" i="5" s="1"/>
  <c r="A1711" i="5"/>
  <c r="E1711" i="5"/>
  <c r="C1711" i="5"/>
  <c r="B1711" i="5"/>
  <c r="D1711" i="5"/>
  <c r="E1743" i="5"/>
  <c r="F1743" i="5"/>
  <c r="G1743" i="5" s="1"/>
  <c r="C1743" i="5"/>
  <c r="A1743" i="5"/>
  <c r="B1743" i="5"/>
  <c r="D1743" i="5"/>
  <c r="I1743" i="5"/>
  <c r="A1411" i="5"/>
  <c r="F1411" i="5"/>
  <c r="C1411" i="5"/>
  <c r="B1411" i="5"/>
  <c r="E1411" i="5"/>
  <c r="I1411" i="5"/>
  <c r="D1411" i="5"/>
  <c r="E1533" i="5"/>
  <c r="D1533" i="5"/>
  <c r="I1533" i="5"/>
  <c r="F1533" i="5"/>
  <c r="G1533" i="5" s="1"/>
  <c r="C1533" i="5"/>
  <c r="A1533" i="5"/>
  <c r="B1533" i="5"/>
  <c r="E1674" i="5"/>
  <c r="C1674" i="5"/>
  <c r="B1674" i="5"/>
  <c r="I1674" i="5"/>
  <c r="A1674" i="5"/>
  <c r="D1674" i="5"/>
  <c r="F1674" i="5"/>
  <c r="G1674" i="5" s="1"/>
  <c r="I1690" i="5"/>
  <c r="F1690" i="5"/>
  <c r="A1690" i="5"/>
  <c r="E1690" i="5"/>
  <c r="C1690" i="5"/>
  <c r="B1690" i="5"/>
  <c r="D1690" i="5"/>
  <c r="E1722" i="5"/>
  <c r="F1722" i="5"/>
  <c r="G1722" i="5" s="1"/>
  <c r="C1722" i="5"/>
  <c r="A1722" i="5"/>
  <c r="B1722" i="5"/>
  <c r="I1722" i="5"/>
  <c r="D1722" i="5"/>
  <c r="A1649" i="5"/>
  <c r="F1649" i="5"/>
  <c r="G1649" i="5" s="1"/>
  <c r="D1649" i="5"/>
  <c r="E1649" i="5"/>
  <c r="I1649" i="5"/>
  <c r="C1649" i="5"/>
  <c r="B1649" i="5"/>
  <c r="I1746" i="5"/>
  <c r="A1746" i="5"/>
  <c r="E1746" i="5"/>
  <c r="C1746" i="5"/>
  <c r="B1746" i="5"/>
  <c r="D1746" i="5"/>
  <c r="F1746" i="5"/>
  <c r="G1746" i="5" s="1"/>
  <c r="F1563" i="5"/>
  <c r="D1563" i="5"/>
  <c r="E1563" i="5"/>
  <c r="C1563" i="5"/>
  <c r="A1563" i="5"/>
  <c r="B1563" i="5"/>
  <c r="I1563" i="5"/>
  <c r="A1661" i="5"/>
  <c r="F1661" i="5"/>
  <c r="G1661" i="5" s="1"/>
  <c r="D1661" i="5"/>
  <c r="E1661" i="5"/>
  <c r="C1661" i="5"/>
  <c r="B1661" i="5"/>
  <c r="I1661" i="5"/>
  <c r="I1725" i="5"/>
  <c r="A1725" i="5"/>
  <c r="E1725" i="5"/>
  <c r="C1725" i="5"/>
  <c r="B1725" i="5"/>
  <c r="D1725" i="5"/>
  <c r="F1725" i="5"/>
  <c r="G1725" i="5" s="1"/>
  <c r="E1757" i="5"/>
  <c r="I1757" i="5"/>
  <c r="D1757" i="5"/>
  <c r="F1757" i="5"/>
  <c r="G1757" i="5" s="1"/>
  <c r="A1757" i="5"/>
  <c r="C1757" i="5"/>
  <c r="B1757" i="5"/>
  <c r="A1510" i="5"/>
  <c r="F1510" i="5"/>
  <c r="G1510" i="5" s="1"/>
  <c r="C1510" i="5"/>
  <c r="I1510" i="5"/>
  <c r="E1510" i="5"/>
  <c r="B1510" i="5"/>
  <c r="D1510" i="5"/>
  <c r="A1608" i="5"/>
  <c r="F1608" i="5"/>
  <c r="G1608" i="5" s="1"/>
  <c r="C1608" i="5"/>
  <c r="B1608" i="5"/>
  <c r="E1608" i="5"/>
  <c r="I1608" i="5"/>
  <c r="D1608" i="5"/>
  <c r="E1785" i="5"/>
  <c r="C1785" i="5"/>
  <c r="B1785" i="5"/>
  <c r="D1785" i="5"/>
  <c r="A1785" i="5"/>
  <c r="I1785" i="5"/>
  <c r="F1785" i="5"/>
  <c r="G1785" i="5" s="1"/>
  <c r="E1861" i="5"/>
  <c r="C1861" i="5"/>
  <c r="D1861" i="5"/>
  <c r="F1861" i="5"/>
  <c r="G1861" i="5" s="1"/>
  <c r="A1861" i="5"/>
  <c r="B1861" i="5"/>
  <c r="I1861" i="5"/>
  <c r="E2101" i="5"/>
  <c r="C2101" i="5"/>
  <c r="B2101" i="5"/>
  <c r="I2101" i="5"/>
  <c r="D2101" i="5"/>
  <c r="A2101" i="5"/>
  <c r="F2101" i="5"/>
  <c r="G2101" i="5" s="1"/>
  <c r="I1830" i="5"/>
  <c r="A1830" i="5"/>
  <c r="F1830" i="5"/>
  <c r="G1830" i="5" s="1"/>
  <c r="D1830" i="5"/>
  <c r="B1830" i="5"/>
  <c r="E1830" i="5"/>
  <c r="C1830" i="5"/>
  <c r="I2076" i="5"/>
  <c r="F2076" i="5"/>
  <c r="A2076" i="5"/>
  <c r="E2076" i="5"/>
  <c r="C2076" i="5"/>
  <c r="B2076" i="5"/>
  <c r="D2076" i="5"/>
  <c r="A1772" i="5"/>
  <c r="F1772" i="5"/>
  <c r="G1772" i="5" s="1"/>
  <c r="D1772" i="5"/>
  <c r="E1772" i="5"/>
  <c r="C1772" i="5"/>
  <c r="B1772" i="5"/>
  <c r="I1772" i="5"/>
  <c r="E1867" i="5"/>
  <c r="C1867" i="5"/>
  <c r="A1867" i="5"/>
  <c r="B1867" i="5"/>
  <c r="D1867" i="5"/>
  <c r="I1867" i="5"/>
  <c r="F1867" i="5"/>
  <c r="A1840" i="5"/>
  <c r="F1840" i="5"/>
  <c r="G1840" i="5" s="1"/>
  <c r="D1840" i="5"/>
  <c r="E1840" i="5"/>
  <c r="C1840" i="5"/>
  <c r="B1840" i="5"/>
  <c r="I1840" i="5"/>
  <c r="E1903" i="5"/>
  <c r="C1903" i="5"/>
  <c r="I1903" i="5"/>
  <c r="D1903" i="5"/>
  <c r="F1903" i="5"/>
  <c r="G1903" i="5" s="1"/>
  <c r="A1903" i="5"/>
  <c r="B1903" i="5"/>
  <c r="A1838" i="5"/>
  <c r="F1838" i="5"/>
  <c r="G1838" i="5" s="1"/>
  <c r="D1838" i="5"/>
  <c r="E1838" i="5"/>
  <c r="C1838" i="5"/>
  <c r="B1838" i="5"/>
  <c r="I1838" i="5"/>
  <c r="A1974" i="5"/>
  <c r="F1974" i="5"/>
  <c r="I1974" i="5"/>
  <c r="E1974" i="5"/>
  <c r="D1974" i="5"/>
  <c r="C1974" i="5"/>
  <c r="B1974" i="5"/>
  <c r="F1766" i="5"/>
  <c r="G1766" i="5" s="1"/>
  <c r="D1766" i="5"/>
  <c r="B1766" i="5"/>
  <c r="I1766" i="5"/>
  <c r="E1766" i="5"/>
  <c r="C1766" i="5"/>
  <c r="A1766" i="5"/>
  <c r="D1954" i="5"/>
  <c r="E1954" i="5"/>
  <c r="B1954" i="5"/>
  <c r="I1954" i="5"/>
  <c r="F1954" i="5"/>
  <c r="C1954" i="5"/>
  <c r="A1954" i="5"/>
  <c r="C2150" i="5"/>
  <c r="B2150" i="5"/>
  <c r="F2150" i="5"/>
  <c r="G2150" i="5" s="1"/>
  <c r="D2150" i="5"/>
  <c r="A2150" i="5"/>
  <c r="I2150" i="5"/>
  <c r="E2150" i="5"/>
  <c r="I2090" i="5"/>
  <c r="D2090" i="5"/>
  <c r="B2090" i="5"/>
  <c r="A2090" i="5"/>
  <c r="F2090" i="5"/>
  <c r="E2090" i="5"/>
  <c r="C2090" i="5"/>
  <c r="C1998" i="5"/>
  <c r="I1998" i="5"/>
  <c r="F1998" i="5"/>
  <c r="A1998" i="5"/>
  <c r="E1998" i="5"/>
  <c r="B1998" i="5"/>
  <c r="D1998" i="5"/>
  <c r="F1869" i="5"/>
  <c r="G1869" i="5" s="1"/>
  <c r="D1869" i="5"/>
  <c r="E1869" i="5"/>
  <c r="C1869" i="5"/>
  <c r="A1869" i="5"/>
  <c r="B1869" i="5"/>
  <c r="I1869" i="5"/>
  <c r="A1967" i="5"/>
  <c r="F1967" i="5"/>
  <c r="G1967" i="5" s="1"/>
  <c r="D1967" i="5"/>
  <c r="I1967" i="5"/>
  <c r="E1967" i="5"/>
  <c r="C1967" i="5"/>
  <c r="B1967" i="5"/>
  <c r="A2212" i="5"/>
  <c r="E2212" i="5"/>
  <c r="C2212" i="5"/>
  <c r="F2212" i="5"/>
  <c r="G2212" i="5" s="1"/>
  <c r="D2212" i="5"/>
  <c r="I2212" i="5"/>
  <c r="B2212" i="5"/>
  <c r="I2022" i="5"/>
  <c r="D2022" i="5"/>
  <c r="F2022" i="5"/>
  <c r="G2022" i="5" s="1"/>
  <c r="B2022" i="5"/>
  <c r="A2022" i="5"/>
  <c r="E2022" i="5"/>
  <c r="C2022" i="5"/>
  <c r="A1921" i="5"/>
  <c r="F1921" i="5"/>
  <c r="G1921" i="5" s="1"/>
  <c r="C1921" i="5"/>
  <c r="B1921" i="5"/>
  <c r="E1921" i="5"/>
  <c r="I1921" i="5"/>
  <c r="D1921" i="5"/>
  <c r="D2069" i="5"/>
  <c r="I2069" i="5"/>
  <c r="F2069" i="5"/>
  <c r="G2069" i="5" s="1"/>
  <c r="A2069" i="5"/>
  <c r="E2069" i="5"/>
  <c r="C2069" i="5"/>
  <c r="B2069" i="5"/>
  <c r="D2179" i="5"/>
  <c r="F2179" i="5"/>
  <c r="G2179" i="5" s="1"/>
  <c r="E2179" i="5"/>
  <c r="C2179" i="5"/>
  <c r="A2179" i="5"/>
  <c r="I2179" i="5"/>
  <c r="B2179" i="5"/>
  <c r="E2166" i="5"/>
  <c r="F2166" i="5"/>
  <c r="G2166" i="5" s="1"/>
  <c r="C2166" i="5"/>
  <c r="A2166" i="5"/>
  <c r="B2166" i="5"/>
  <c r="I2166" i="5"/>
  <c r="D2166" i="5"/>
  <c r="F2011" i="5"/>
  <c r="A2011" i="5"/>
  <c r="C2011" i="5"/>
  <c r="B2011" i="5"/>
  <c r="D2011" i="5"/>
  <c r="I2011" i="5"/>
  <c r="E2011" i="5"/>
  <c r="A2106" i="5"/>
  <c r="F2106" i="5"/>
  <c r="B2106" i="5"/>
  <c r="I2106" i="5"/>
  <c r="E2106" i="5"/>
  <c r="D2106" i="5"/>
  <c r="C2106" i="5"/>
  <c r="I2246" i="5"/>
  <c r="A2246" i="5"/>
  <c r="D2246" i="5"/>
  <c r="B2246" i="5"/>
  <c r="F2246" i="5"/>
  <c r="G2246" i="5" s="1"/>
  <c r="E2246" i="5"/>
  <c r="C2246" i="5"/>
  <c r="A2086" i="5"/>
  <c r="F2086" i="5"/>
  <c r="G2086" i="5" s="1"/>
  <c r="B2086" i="5"/>
  <c r="C2086" i="5"/>
  <c r="I2086" i="5"/>
  <c r="D2086" i="5"/>
  <c r="E2086" i="5"/>
  <c r="E2103" i="5"/>
  <c r="A2103" i="5"/>
  <c r="F2103" i="5"/>
  <c r="G2103" i="5" s="1"/>
  <c r="D2103" i="5"/>
  <c r="C2103" i="5"/>
  <c r="I2103" i="5"/>
  <c r="B2103" i="5"/>
  <c r="F2035" i="5"/>
  <c r="G2035" i="5" s="1"/>
  <c r="D2035" i="5"/>
  <c r="C2035" i="5"/>
  <c r="E2035" i="5"/>
  <c r="B2035" i="5"/>
  <c r="A2035" i="5"/>
  <c r="I2035" i="5"/>
  <c r="C2164" i="5"/>
  <c r="B2164" i="5"/>
  <c r="I2164" i="5"/>
  <c r="D2164" i="5"/>
  <c r="A2164" i="5"/>
  <c r="F2164" i="5"/>
  <c r="G2164" i="5" s="1"/>
  <c r="E2164" i="5"/>
  <c r="E2110" i="5"/>
  <c r="D2110" i="5"/>
  <c r="I2110" i="5"/>
  <c r="A2110" i="5"/>
  <c r="F2110" i="5"/>
  <c r="G2110" i="5" s="1"/>
  <c r="C2110" i="5"/>
  <c r="B2110" i="5"/>
  <c r="I2319" i="5"/>
  <c r="F2319" i="5"/>
  <c r="G2319" i="5" s="1"/>
  <c r="A2319" i="5"/>
  <c r="E2319" i="5"/>
  <c r="D2319" i="5"/>
  <c r="C2319" i="5"/>
  <c r="B2319" i="5"/>
  <c r="C2297" i="5"/>
  <c r="B2297" i="5"/>
  <c r="I2297" i="5"/>
  <c r="A2297" i="5"/>
  <c r="F2297" i="5"/>
  <c r="G2297" i="5" s="1"/>
  <c r="E2297" i="5"/>
  <c r="D2297" i="5"/>
  <c r="I2260" i="5"/>
  <c r="A2260" i="5"/>
  <c r="F2260" i="5"/>
  <c r="G2260" i="5" s="1"/>
  <c r="D2260" i="5"/>
  <c r="B2260" i="5"/>
  <c r="E2260" i="5"/>
  <c r="C2260" i="5"/>
  <c r="A2322" i="5"/>
  <c r="F2322" i="5"/>
  <c r="G2322" i="5" s="1"/>
  <c r="E2322" i="5"/>
  <c r="C2322" i="5"/>
  <c r="D2322" i="5"/>
  <c r="B2322" i="5"/>
  <c r="I2322" i="5"/>
  <c r="A2181" i="5"/>
  <c r="F2181" i="5"/>
  <c r="B2181" i="5"/>
  <c r="D2181" i="5"/>
  <c r="I2181" i="5"/>
  <c r="C2181" i="5"/>
  <c r="E2181" i="5"/>
  <c r="A2279" i="5"/>
  <c r="F2279" i="5"/>
  <c r="G2279" i="5" s="1"/>
  <c r="D2279" i="5"/>
  <c r="E2279" i="5"/>
  <c r="C2279" i="5"/>
  <c r="B2279" i="5"/>
  <c r="I2279" i="5"/>
  <c r="E2420" i="5"/>
  <c r="F2420" i="5"/>
  <c r="G2420" i="5" s="1"/>
  <c r="C2420" i="5"/>
  <c r="A2420" i="5"/>
  <c r="B2420" i="5"/>
  <c r="D2420" i="5"/>
  <c r="I2420" i="5"/>
  <c r="I2363" i="5"/>
  <c r="A2363" i="5"/>
  <c r="E2363" i="5"/>
  <c r="C2363" i="5"/>
  <c r="B2363" i="5"/>
  <c r="D2363" i="5"/>
  <c r="F2363" i="5"/>
  <c r="A2275" i="5"/>
  <c r="F2275" i="5"/>
  <c r="G2275" i="5" s="1"/>
  <c r="D2275" i="5"/>
  <c r="E2275" i="5"/>
  <c r="C2275" i="5"/>
  <c r="B2275" i="5"/>
  <c r="I2275" i="5"/>
  <c r="C2379" i="5"/>
  <c r="B2379" i="5"/>
  <c r="I2379" i="5"/>
  <c r="F2379" i="5"/>
  <c r="D2379" i="5"/>
  <c r="E2379" i="5"/>
  <c r="A2379" i="5"/>
  <c r="F2196" i="5"/>
  <c r="D2196" i="5"/>
  <c r="B2196" i="5"/>
  <c r="I2196" i="5"/>
  <c r="E2196" i="5"/>
  <c r="C2196" i="5"/>
  <c r="A2196" i="5"/>
  <c r="F2294" i="5"/>
  <c r="G2294" i="5" s="1"/>
  <c r="D2294" i="5"/>
  <c r="E2294" i="5"/>
  <c r="C2294" i="5"/>
  <c r="B2294" i="5"/>
  <c r="I2294" i="5"/>
  <c r="A2294" i="5"/>
  <c r="B2486" i="5"/>
  <c r="I2486" i="5"/>
  <c r="A2486" i="5"/>
  <c r="F2486" i="5"/>
  <c r="G2486" i="5" s="1"/>
  <c r="D2486" i="5"/>
  <c r="E2486" i="5"/>
  <c r="C2486" i="5"/>
  <c r="A2508" i="5"/>
  <c r="F2508" i="5"/>
  <c r="G2508" i="5" s="1"/>
  <c r="E2508" i="5"/>
  <c r="C2508" i="5"/>
  <c r="B2508" i="5"/>
  <c r="I2508" i="5"/>
  <c r="D2508" i="5"/>
  <c r="F2331" i="5"/>
  <c r="G2331" i="5" s="1"/>
  <c r="A2331" i="5"/>
  <c r="E2331" i="5"/>
  <c r="C2331" i="5"/>
  <c r="B2331" i="5"/>
  <c r="D2331" i="5"/>
  <c r="I2331" i="5"/>
  <c r="A2410" i="5"/>
  <c r="B2410" i="5"/>
  <c r="D2410" i="5"/>
  <c r="I2410" i="5"/>
  <c r="C2410" i="5"/>
  <c r="E2410" i="5"/>
  <c r="F2410" i="5"/>
  <c r="A2389" i="5"/>
  <c r="D2389" i="5"/>
  <c r="I2389" i="5"/>
  <c r="F2389" i="5"/>
  <c r="G2389" i="5" s="1"/>
  <c r="E2389" i="5"/>
  <c r="C2389" i="5"/>
  <c r="B2389" i="5"/>
  <c r="F2355" i="5"/>
  <c r="D2355" i="5"/>
  <c r="C2355" i="5"/>
  <c r="B2355" i="5"/>
  <c r="E2355" i="5"/>
  <c r="A2355" i="5"/>
  <c r="I2355" i="5"/>
  <c r="E2544" i="5"/>
  <c r="C2544" i="5"/>
  <c r="B2544" i="5"/>
  <c r="F2544" i="5"/>
  <c r="G2544" i="5" s="1"/>
  <c r="A2544" i="5"/>
  <c r="I2544" i="5"/>
  <c r="D2544" i="5"/>
  <c r="A2519" i="5"/>
  <c r="E2519" i="5"/>
  <c r="C2519" i="5"/>
  <c r="B2519" i="5"/>
  <c r="D2519" i="5"/>
  <c r="I2519" i="5"/>
  <c r="F2519" i="5"/>
  <c r="G2519" i="5" s="1"/>
  <c r="F2401" i="5"/>
  <c r="G2401" i="5" s="1"/>
  <c r="D2401" i="5"/>
  <c r="I2401" i="5"/>
  <c r="E2401" i="5"/>
  <c r="C2401" i="5"/>
  <c r="B2401" i="5"/>
  <c r="A2401" i="5"/>
  <c r="D2518" i="5"/>
  <c r="E2518" i="5"/>
  <c r="I2518" i="5"/>
  <c r="A2518" i="5"/>
  <c r="B2518" i="5"/>
  <c r="F2518" i="5"/>
  <c r="G2518" i="5" s="1"/>
  <c r="C2518" i="5"/>
  <c r="A2522" i="5"/>
  <c r="B2522" i="5"/>
  <c r="D2522" i="5"/>
  <c r="I2522" i="5"/>
  <c r="F2522" i="5"/>
  <c r="G2522" i="5" s="1"/>
  <c r="C2522" i="5"/>
  <c r="E2522" i="5"/>
  <c r="A2439" i="5"/>
  <c r="F2439" i="5"/>
  <c r="G2439" i="5" s="1"/>
  <c r="C2439" i="5"/>
  <c r="B2439" i="5"/>
  <c r="E2439" i="5"/>
  <c r="I2439" i="5"/>
  <c r="D2439" i="5"/>
  <c r="E2537" i="5"/>
  <c r="C2537" i="5"/>
  <c r="B2537" i="5"/>
  <c r="D2537" i="5"/>
  <c r="F2537" i="5"/>
  <c r="G2537" i="5" s="1"/>
  <c r="A2537" i="5"/>
  <c r="I2537" i="5"/>
  <c r="E2716" i="5"/>
  <c r="C2716" i="5"/>
  <c r="B2716" i="5"/>
  <c r="I2716" i="5"/>
  <c r="D2716" i="5"/>
  <c r="A2716" i="5"/>
  <c r="F2716" i="5"/>
  <c r="F2531" i="5"/>
  <c r="E2531" i="5"/>
  <c r="A2531" i="5"/>
  <c r="C2531" i="5"/>
  <c r="B2531" i="5"/>
  <c r="D2531" i="5"/>
  <c r="I2531" i="5"/>
  <c r="A2647" i="5"/>
  <c r="E2647" i="5"/>
  <c r="D2647" i="5"/>
  <c r="B2647" i="5"/>
  <c r="I2647" i="5"/>
  <c r="F2647" i="5"/>
  <c r="G2647" i="5" s="1"/>
  <c r="C2647" i="5"/>
  <c r="A2541" i="5"/>
  <c r="F2541" i="5"/>
  <c r="G2541" i="5" s="1"/>
  <c r="D2541" i="5"/>
  <c r="C2541" i="5"/>
  <c r="E2541" i="5"/>
  <c r="B2541" i="5"/>
  <c r="I2541" i="5"/>
  <c r="D2659" i="5"/>
  <c r="F2659" i="5"/>
  <c r="A2659" i="5"/>
  <c r="E2659" i="5"/>
  <c r="C2659" i="5"/>
  <c r="B2659" i="5"/>
  <c r="I2659" i="5"/>
  <c r="D2789" i="5"/>
  <c r="F2789" i="5"/>
  <c r="G2789" i="5" s="1"/>
  <c r="E2789" i="5"/>
  <c r="C2789" i="5"/>
  <c r="B2789" i="5"/>
  <c r="A2789" i="5"/>
  <c r="I2789" i="5"/>
  <c r="A2626" i="5"/>
  <c r="F2626" i="5"/>
  <c r="B2626" i="5"/>
  <c r="C2626" i="5"/>
  <c r="D2626" i="5"/>
  <c r="I2626" i="5"/>
  <c r="E2626" i="5"/>
  <c r="A2703" i="5"/>
  <c r="E2703" i="5"/>
  <c r="C2703" i="5"/>
  <c r="B2703" i="5"/>
  <c r="D2703" i="5"/>
  <c r="I2703" i="5"/>
  <c r="F2703" i="5"/>
  <c r="E2723" i="5"/>
  <c r="C2723" i="5"/>
  <c r="B2723" i="5"/>
  <c r="I2723" i="5"/>
  <c r="F2723" i="5"/>
  <c r="G2723" i="5" s="1"/>
  <c r="D2723" i="5"/>
  <c r="A2723" i="5"/>
  <c r="F2578" i="5"/>
  <c r="B2578" i="5"/>
  <c r="I2578" i="5"/>
  <c r="D2578" i="5"/>
  <c r="A2578" i="5"/>
  <c r="E2578" i="5"/>
  <c r="C2578" i="5"/>
  <c r="I2842" i="5"/>
  <c r="C2842" i="5"/>
  <c r="B2842" i="5"/>
  <c r="D2842" i="5"/>
  <c r="F2842" i="5"/>
  <c r="A2842" i="5"/>
  <c r="E2842" i="5"/>
  <c r="A2710" i="5"/>
  <c r="F2710" i="5"/>
  <c r="G2710" i="5" s="1"/>
  <c r="I2710" i="5"/>
  <c r="D2710" i="5"/>
  <c r="E2710" i="5"/>
  <c r="C2710" i="5"/>
  <c r="B2710" i="5"/>
  <c r="A2715" i="5"/>
  <c r="F2715" i="5"/>
  <c r="G2715" i="5" s="1"/>
  <c r="D2715" i="5"/>
  <c r="E2715" i="5"/>
  <c r="C2715" i="5"/>
  <c r="B2715" i="5"/>
  <c r="I2715" i="5"/>
  <c r="F2678" i="5"/>
  <c r="E2678" i="5"/>
  <c r="A2678" i="5"/>
  <c r="C2678" i="5"/>
  <c r="B2678" i="5"/>
  <c r="D2678" i="5"/>
  <c r="I2678" i="5"/>
  <c r="A2756" i="5"/>
  <c r="I2756" i="5"/>
  <c r="D2756" i="5"/>
  <c r="F2756" i="5"/>
  <c r="G2756" i="5" s="1"/>
  <c r="E2756" i="5"/>
  <c r="C2756" i="5"/>
  <c r="B2756" i="5"/>
  <c r="F2697" i="5"/>
  <c r="G2697" i="5" s="1"/>
  <c r="B2697" i="5"/>
  <c r="D2697" i="5"/>
  <c r="I2697" i="5"/>
  <c r="E2697" i="5"/>
  <c r="A2697" i="5"/>
  <c r="C2697" i="5"/>
  <c r="D2878" i="5"/>
  <c r="B2878" i="5"/>
  <c r="C2878" i="5"/>
  <c r="A2878" i="5"/>
  <c r="I2878" i="5"/>
  <c r="F2878" i="5"/>
  <c r="G2878" i="5" s="1"/>
  <c r="E2878" i="5"/>
  <c r="I2760" i="5"/>
  <c r="C2760" i="5"/>
  <c r="F2760" i="5"/>
  <c r="G2760" i="5" s="1"/>
  <c r="A2760" i="5"/>
  <c r="E2760" i="5"/>
  <c r="B2760" i="5"/>
  <c r="D2760" i="5"/>
  <c r="F2734" i="5"/>
  <c r="G2734" i="5" s="1"/>
  <c r="B2734" i="5"/>
  <c r="A2734" i="5"/>
  <c r="E2734" i="5"/>
  <c r="C2734" i="5"/>
  <c r="D2734" i="5"/>
  <c r="I2734" i="5"/>
  <c r="D2961" i="5"/>
  <c r="B2961" i="5"/>
  <c r="I2961" i="5"/>
  <c r="A2961" i="5"/>
  <c r="F2961" i="5"/>
  <c r="G2961" i="5" s="1"/>
  <c r="E2961" i="5"/>
  <c r="C2961" i="5"/>
  <c r="C2939" i="5"/>
  <c r="A2939" i="5"/>
  <c r="I2939" i="5"/>
  <c r="D2939" i="5"/>
  <c r="F2939" i="5"/>
  <c r="B2939" i="5"/>
  <c r="E2939" i="5"/>
  <c r="E2818" i="5"/>
  <c r="A2818" i="5"/>
  <c r="C2818" i="5"/>
  <c r="B2818" i="5"/>
  <c r="D2818" i="5"/>
  <c r="I2818" i="5"/>
  <c r="F2818" i="5"/>
  <c r="D2998" i="5"/>
  <c r="A2998" i="5"/>
  <c r="F2998" i="5"/>
  <c r="I2998" i="5"/>
  <c r="C2998" i="5"/>
  <c r="B2998" i="5"/>
  <c r="E2998" i="5"/>
  <c r="C2953" i="5"/>
  <c r="I2953" i="5"/>
  <c r="F2953" i="5"/>
  <c r="G2953" i="5" s="1"/>
  <c r="E2953" i="5"/>
  <c r="B2953" i="5"/>
  <c r="A2953" i="5"/>
  <c r="D2953" i="5"/>
  <c r="C2848" i="5"/>
  <c r="E2848" i="5"/>
  <c r="B2848" i="5"/>
  <c r="D2848" i="5"/>
  <c r="F2848" i="5"/>
  <c r="G2848" i="5" s="1"/>
  <c r="I2848" i="5"/>
  <c r="A2848" i="5"/>
  <c r="C2999" i="5"/>
  <c r="D2999" i="5"/>
  <c r="I2999" i="5"/>
  <c r="F2999" i="5"/>
  <c r="B2999" i="5"/>
  <c r="E2999" i="5"/>
  <c r="A2999" i="5"/>
  <c r="C2884" i="5"/>
  <c r="A2884" i="5"/>
  <c r="F2884" i="5"/>
  <c r="G2884" i="5" s="1"/>
  <c r="B2884" i="5"/>
  <c r="E2884" i="5"/>
  <c r="D2884" i="5"/>
  <c r="I2884" i="5"/>
  <c r="A2873" i="5"/>
  <c r="F2873" i="5"/>
  <c r="G2873" i="5" s="1"/>
  <c r="E2873" i="5"/>
  <c r="B2873" i="5"/>
  <c r="D2873" i="5"/>
  <c r="I2873" i="5"/>
  <c r="C2873" i="5"/>
  <c r="F2853" i="5"/>
  <c r="G2853" i="5" s="1"/>
  <c r="I2853" i="5"/>
  <c r="C2853" i="5"/>
  <c r="B2853" i="5"/>
  <c r="D2853" i="5"/>
  <c r="A2853" i="5"/>
  <c r="E2853" i="5"/>
  <c r="F8" i="5"/>
  <c r="F18" i="7" s="1"/>
  <c r="D8" i="5"/>
  <c r="C8" i="5"/>
  <c r="C18" i="7" s="1"/>
  <c r="E8" i="5"/>
  <c r="E18" i="7" s="1"/>
  <c r="B8" i="5"/>
  <c r="B18" i="7" s="1"/>
  <c r="A18" i="7"/>
  <c r="I8" i="5"/>
  <c r="J18" i="7" s="1"/>
  <c r="H8" i="5"/>
  <c r="J8" i="5"/>
  <c r="B3001" i="5"/>
  <c r="D3001" i="5"/>
  <c r="E3001" i="5"/>
  <c r="A3001" i="5"/>
  <c r="I3001" i="5"/>
  <c r="F3001" i="5"/>
  <c r="C3001" i="5"/>
  <c r="F2971" i="5"/>
  <c r="G2971" i="5" s="1"/>
  <c r="B2971" i="5"/>
  <c r="I2971" i="5"/>
  <c r="D2971" i="5"/>
  <c r="E2971" i="5"/>
  <c r="C2971" i="5"/>
  <c r="A2971" i="5"/>
  <c r="E39" i="5"/>
  <c r="E49" i="7" s="1"/>
  <c r="B39" i="5"/>
  <c r="B49" i="7" s="1"/>
  <c r="D39" i="5"/>
  <c r="F39" i="5"/>
  <c r="F49" i="7" s="1"/>
  <c r="C39" i="5"/>
  <c r="C49" i="7" s="1"/>
  <c r="V49" i="7" s="1"/>
  <c r="A49" i="7"/>
  <c r="I39" i="5"/>
  <c r="J49" i="7" s="1"/>
  <c r="H39" i="5"/>
  <c r="J39" i="5"/>
  <c r="D27" i="5"/>
  <c r="F27" i="5"/>
  <c r="F37" i="7" s="1"/>
  <c r="E27" i="5"/>
  <c r="E37" i="7" s="1"/>
  <c r="C27" i="5"/>
  <c r="C37" i="7" s="1"/>
  <c r="V37" i="7" s="1"/>
  <c r="I27" i="5"/>
  <c r="J37" i="7" s="1"/>
  <c r="A37" i="7"/>
  <c r="B27" i="5"/>
  <c r="B37" i="7" s="1"/>
  <c r="J27" i="5"/>
  <c r="H27" i="5"/>
  <c r="E67" i="5"/>
  <c r="E77" i="7" s="1"/>
  <c r="C67" i="5"/>
  <c r="C77" i="7" s="1"/>
  <c r="V77" i="7" s="1"/>
  <c r="B67" i="5"/>
  <c r="B77" i="7" s="1"/>
  <c r="I67" i="5"/>
  <c r="J77" i="7" s="1"/>
  <c r="A77" i="7"/>
  <c r="D67" i="5"/>
  <c r="F67" i="5"/>
  <c r="F77" i="7" s="1"/>
  <c r="H67" i="5"/>
  <c r="J67" i="5"/>
  <c r="B44" i="5"/>
  <c r="B54" i="7" s="1"/>
  <c r="I44" i="5"/>
  <c r="J54" i="7" s="1"/>
  <c r="A54" i="7"/>
  <c r="D44" i="5"/>
  <c r="C44" i="5"/>
  <c r="C54" i="7" s="1"/>
  <c r="V54" i="7" s="1"/>
  <c r="F44" i="5"/>
  <c r="F54" i="7" s="1"/>
  <c r="E44" i="5"/>
  <c r="E54" i="7" s="1"/>
  <c r="H44" i="5"/>
  <c r="J44" i="5"/>
  <c r="D56" i="5"/>
  <c r="E56" i="5"/>
  <c r="E66" i="7" s="1"/>
  <c r="C56" i="5"/>
  <c r="C66" i="7" s="1"/>
  <c r="V66" i="7" s="1"/>
  <c r="I56" i="5"/>
  <c r="J66" i="7" s="1"/>
  <c r="A66" i="7"/>
  <c r="B56" i="5"/>
  <c r="B66" i="7" s="1"/>
  <c r="F56" i="5"/>
  <c r="J56" i="5"/>
  <c r="H56" i="5"/>
  <c r="E104" i="5"/>
  <c r="E114" i="7" s="1"/>
  <c r="C104" i="5"/>
  <c r="C114" i="7" s="1"/>
  <c r="V114" i="7" s="1"/>
  <c r="I104" i="5"/>
  <c r="J114" i="7" s="1"/>
  <c r="A114" i="7"/>
  <c r="D104" i="5"/>
  <c r="F104" i="5"/>
  <c r="B104" i="5"/>
  <c r="B114" i="7" s="1"/>
  <c r="H104" i="5"/>
  <c r="J104" i="5"/>
  <c r="C141" i="5"/>
  <c r="C151" i="7" s="1"/>
  <c r="V151" i="7" s="1"/>
  <c r="B141" i="5"/>
  <c r="B151" i="7" s="1"/>
  <c r="F141" i="5"/>
  <c r="F151" i="7" s="1"/>
  <c r="I141" i="5"/>
  <c r="J151" i="7" s="1"/>
  <c r="D141" i="5"/>
  <c r="E141" i="5"/>
  <c r="E151" i="7" s="1"/>
  <c r="A151" i="7"/>
  <c r="H141" i="5"/>
  <c r="J141" i="5"/>
  <c r="F129" i="5"/>
  <c r="F139" i="7" s="1"/>
  <c r="E129" i="5"/>
  <c r="E139" i="7" s="1"/>
  <c r="C129" i="5"/>
  <c r="C139" i="7" s="1"/>
  <c r="V139" i="7" s="1"/>
  <c r="B129" i="5"/>
  <c r="B139" i="7" s="1"/>
  <c r="A139" i="7"/>
  <c r="I129" i="5"/>
  <c r="J139" i="7" s="1"/>
  <c r="D129" i="5"/>
  <c r="J129" i="5"/>
  <c r="H129" i="5"/>
  <c r="I139" i="5"/>
  <c r="J149" i="7" s="1"/>
  <c r="A149" i="7"/>
  <c r="D139" i="5"/>
  <c r="F139" i="5"/>
  <c r="F149" i="7" s="1"/>
  <c r="C139" i="5"/>
  <c r="C149" i="7" s="1"/>
  <c r="V149" i="7" s="1"/>
  <c r="E139" i="5"/>
  <c r="E149" i="7" s="1"/>
  <c r="B139" i="5"/>
  <c r="B149" i="7" s="1"/>
  <c r="J139" i="5"/>
  <c r="H139" i="5"/>
  <c r="E171" i="5"/>
  <c r="E181" i="7" s="1"/>
  <c r="C171" i="5"/>
  <c r="C181" i="7" s="1"/>
  <c r="V181" i="7" s="1"/>
  <c r="B171" i="5"/>
  <c r="B181" i="7" s="1"/>
  <c r="D171" i="5"/>
  <c r="F171" i="5"/>
  <c r="F181" i="7" s="1"/>
  <c r="I171" i="5"/>
  <c r="J181" i="7" s="1"/>
  <c r="A181" i="7"/>
  <c r="J171" i="5"/>
  <c r="H171" i="5"/>
  <c r="I160" i="5"/>
  <c r="J170" i="7" s="1"/>
  <c r="A170" i="7"/>
  <c r="D160" i="5"/>
  <c r="F160" i="5"/>
  <c r="F170" i="7" s="1"/>
  <c r="C160" i="5"/>
  <c r="C170" i="7" s="1"/>
  <c r="V170" i="7" s="1"/>
  <c r="B160" i="5"/>
  <c r="B170" i="7" s="1"/>
  <c r="E160" i="5"/>
  <c r="E170" i="7" s="1"/>
  <c r="H160" i="5"/>
  <c r="J160" i="5"/>
  <c r="I144" i="5"/>
  <c r="J154" i="7" s="1"/>
  <c r="A154" i="7"/>
  <c r="D144" i="5"/>
  <c r="E144" i="5"/>
  <c r="E154" i="7" s="1"/>
  <c r="C144" i="5"/>
  <c r="C154" i="7" s="1"/>
  <c r="V154" i="7" s="1"/>
  <c r="B144" i="5"/>
  <c r="B154" i="7" s="1"/>
  <c r="F144" i="5"/>
  <c r="J144" i="5"/>
  <c r="H144" i="5"/>
  <c r="E192" i="5"/>
  <c r="E202" i="7" s="1"/>
  <c r="C192" i="5"/>
  <c r="C202" i="7" s="1"/>
  <c r="V202" i="7" s="1"/>
  <c r="I192" i="5"/>
  <c r="J202" i="7" s="1"/>
  <c r="A202" i="7"/>
  <c r="D192" i="5"/>
  <c r="F192" i="5"/>
  <c r="B192" i="5"/>
  <c r="B202" i="7" s="1"/>
  <c r="J192" i="5"/>
  <c r="H192" i="5"/>
  <c r="B190" i="5"/>
  <c r="B200" i="7" s="1"/>
  <c r="I190" i="5"/>
  <c r="J200" i="7" s="1"/>
  <c r="A200" i="7"/>
  <c r="E190" i="5"/>
  <c r="E200" i="7" s="1"/>
  <c r="D190" i="5"/>
  <c r="C190" i="5"/>
  <c r="C200" i="7" s="1"/>
  <c r="V200" i="7" s="1"/>
  <c r="F190" i="5"/>
  <c r="F200" i="7" s="1"/>
  <c r="J190" i="5"/>
  <c r="H190" i="5"/>
  <c r="D216" i="5"/>
  <c r="F216" i="5"/>
  <c r="G216" i="5" s="1"/>
  <c r="C216" i="5"/>
  <c r="C226" i="7" s="1"/>
  <c r="V226" i="7" s="1"/>
  <c r="B216" i="5"/>
  <c r="B226" i="7" s="1"/>
  <c r="A226" i="7"/>
  <c r="I216" i="5"/>
  <c r="J226" i="7" s="1"/>
  <c r="E216" i="5"/>
  <c r="E226" i="7" s="1"/>
  <c r="J216" i="5"/>
  <c r="H216" i="5"/>
  <c r="C251" i="5"/>
  <c r="C261" i="7" s="1"/>
  <c r="V261" i="7" s="1"/>
  <c r="B251" i="5"/>
  <c r="B261" i="7" s="1"/>
  <c r="A261" i="7"/>
  <c r="I251" i="5"/>
  <c r="J261" i="7" s="1"/>
  <c r="D251" i="5"/>
  <c r="F251" i="5"/>
  <c r="E251" i="5"/>
  <c r="E261" i="7" s="1"/>
  <c r="J251" i="5"/>
  <c r="H251" i="5"/>
  <c r="D250" i="5"/>
  <c r="F250" i="5"/>
  <c r="E250" i="5"/>
  <c r="E260" i="7" s="1"/>
  <c r="B250" i="5"/>
  <c r="B260" i="7" s="1"/>
  <c r="I250" i="5"/>
  <c r="J260" i="7" s="1"/>
  <c r="C250" i="5"/>
  <c r="C260" i="7" s="1"/>
  <c r="V260" i="7" s="1"/>
  <c r="A260" i="7"/>
  <c r="H250" i="5"/>
  <c r="J250" i="5"/>
  <c r="I257" i="5"/>
  <c r="J267" i="7" s="1"/>
  <c r="A267" i="7"/>
  <c r="C257" i="5"/>
  <c r="C267" i="7" s="1"/>
  <c r="V267" i="7" s="1"/>
  <c r="B257" i="5"/>
  <c r="B267" i="7" s="1"/>
  <c r="D257" i="5"/>
  <c r="F257" i="5"/>
  <c r="G257" i="5" s="1"/>
  <c r="E257" i="5"/>
  <c r="E267" i="7" s="1"/>
  <c r="J257" i="5"/>
  <c r="H257" i="5"/>
  <c r="E258" i="5"/>
  <c r="E268" i="7" s="1"/>
  <c r="A268" i="7"/>
  <c r="I258" i="5"/>
  <c r="J268" i="7" s="1"/>
  <c r="D258" i="5"/>
  <c r="C258" i="5"/>
  <c r="C268" i="7" s="1"/>
  <c r="V268" i="7" s="1"/>
  <c r="B258" i="5"/>
  <c r="B268" i="7" s="1"/>
  <c r="F258" i="5"/>
  <c r="G258" i="5" s="1"/>
  <c r="J258" i="5"/>
  <c r="H258" i="5"/>
  <c r="D274" i="5"/>
  <c r="F274" i="5"/>
  <c r="C274" i="5"/>
  <c r="C284" i="7" s="1"/>
  <c r="V284" i="7" s="1"/>
  <c r="A284" i="7"/>
  <c r="B274" i="5"/>
  <c r="B284" i="7" s="1"/>
  <c r="I274" i="5"/>
  <c r="J284" i="7" s="1"/>
  <c r="E274" i="5"/>
  <c r="E284" i="7" s="1"/>
  <c r="H274" i="5"/>
  <c r="J274" i="5"/>
  <c r="D326" i="5"/>
  <c r="E326" i="5"/>
  <c r="E336" i="7" s="1"/>
  <c r="C326" i="5"/>
  <c r="C336" i="7" s="1"/>
  <c r="V336" i="7" s="1"/>
  <c r="B326" i="5"/>
  <c r="B336" i="7" s="1"/>
  <c r="I326" i="5"/>
  <c r="J336" i="7" s="1"/>
  <c r="A336" i="7"/>
  <c r="F326" i="5"/>
  <c r="J326" i="5"/>
  <c r="H326" i="5"/>
  <c r="E340" i="5"/>
  <c r="E350" i="7" s="1"/>
  <c r="I340" i="5"/>
  <c r="J350" i="7" s="1"/>
  <c r="A350" i="7"/>
  <c r="D340" i="5"/>
  <c r="B340" i="5"/>
  <c r="B350" i="7" s="1"/>
  <c r="F340" i="5"/>
  <c r="G340" i="5" s="1"/>
  <c r="C340" i="5"/>
  <c r="C350" i="7" s="1"/>
  <c r="V350" i="7" s="1"/>
  <c r="H340" i="5"/>
  <c r="J340" i="5"/>
  <c r="C367" i="5"/>
  <c r="C377" i="7" s="1"/>
  <c r="V377" i="7" s="1"/>
  <c r="B367" i="5"/>
  <c r="B377" i="7" s="1"/>
  <c r="A377" i="7"/>
  <c r="F367" i="5"/>
  <c r="I367" i="5"/>
  <c r="J377" i="7" s="1"/>
  <c r="D367" i="5"/>
  <c r="E367" i="5"/>
  <c r="E377" i="7" s="1"/>
  <c r="J367" i="5"/>
  <c r="H367" i="5"/>
  <c r="E359" i="5"/>
  <c r="E369" i="7" s="1"/>
  <c r="B359" i="5"/>
  <c r="B369" i="7" s="1"/>
  <c r="I359" i="5"/>
  <c r="J369" i="7" s="1"/>
  <c r="A369" i="7"/>
  <c r="D359" i="5"/>
  <c r="C359" i="5"/>
  <c r="C369" i="7" s="1"/>
  <c r="V369" i="7" s="1"/>
  <c r="F359" i="5"/>
  <c r="J359" i="5"/>
  <c r="H359" i="5"/>
  <c r="B404" i="5"/>
  <c r="B414" i="7" s="1"/>
  <c r="I404" i="5"/>
  <c r="J414" i="7" s="1"/>
  <c r="A414" i="7"/>
  <c r="F404" i="5"/>
  <c r="C404" i="5"/>
  <c r="C414" i="7" s="1"/>
  <c r="V414" i="7" s="1"/>
  <c r="D404" i="5"/>
  <c r="E404" i="5"/>
  <c r="E414" i="7" s="1"/>
  <c r="H404" i="5"/>
  <c r="J404" i="5"/>
  <c r="I374" i="5"/>
  <c r="J384" i="7" s="1"/>
  <c r="A384" i="7"/>
  <c r="D374" i="5"/>
  <c r="E374" i="5"/>
  <c r="E384" i="7" s="1"/>
  <c r="F374" i="5"/>
  <c r="G374" i="5" s="1"/>
  <c r="C374" i="5"/>
  <c r="C384" i="7" s="1"/>
  <c r="V384" i="7" s="1"/>
  <c r="B374" i="5"/>
  <c r="B384" i="7" s="1"/>
  <c r="H374" i="5"/>
  <c r="J374" i="5"/>
  <c r="B334" i="5"/>
  <c r="B344" i="7" s="1"/>
  <c r="D334" i="5"/>
  <c r="F334" i="5"/>
  <c r="G334" i="5" s="1"/>
  <c r="E334" i="5"/>
  <c r="E344" i="7" s="1"/>
  <c r="C334" i="5"/>
  <c r="C344" i="7" s="1"/>
  <c r="V344" i="7" s="1"/>
  <c r="A344" i="7"/>
  <c r="I334" i="5"/>
  <c r="J344" i="7" s="1"/>
  <c r="J334" i="5"/>
  <c r="H334" i="5"/>
  <c r="I424" i="5"/>
  <c r="J434" i="7" s="1"/>
  <c r="A434" i="7"/>
  <c r="D424" i="5"/>
  <c r="F424" i="5"/>
  <c r="G424" i="5" s="1"/>
  <c r="C424" i="5"/>
  <c r="C434" i="7" s="1"/>
  <c r="V434" i="7" s="1"/>
  <c r="B424" i="5"/>
  <c r="B434" i="7" s="1"/>
  <c r="E424" i="5"/>
  <c r="E434" i="7" s="1"/>
  <c r="H424" i="5"/>
  <c r="J424" i="5"/>
  <c r="B439" i="5"/>
  <c r="B449" i="7" s="1"/>
  <c r="I439" i="5"/>
  <c r="J449" i="7" s="1"/>
  <c r="D439" i="5"/>
  <c r="F439" i="5"/>
  <c r="G439" i="5" s="1"/>
  <c r="E439" i="5"/>
  <c r="E449" i="7" s="1"/>
  <c r="C439" i="5"/>
  <c r="C449" i="7" s="1"/>
  <c r="V449" i="7" s="1"/>
  <c r="A449" i="7"/>
  <c r="J439" i="5"/>
  <c r="H439" i="5"/>
  <c r="D421" i="5"/>
  <c r="I421" i="5"/>
  <c r="J431" i="7" s="1"/>
  <c r="A431" i="7"/>
  <c r="F421" i="5"/>
  <c r="E421" i="5"/>
  <c r="E431" i="7" s="1"/>
  <c r="C421" i="5"/>
  <c r="C431" i="7" s="1"/>
  <c r="V431" i="7" s="1"/>
  <c r="B421" i="5"/>
  <c r="B431" i="7" s="1"/>
  <c r="J421" i="5"/>
  <c r="H421" i="5"/>
  <c r="D476" i="5"/>
  <c r="I476" i="5"/>
  <c r="J486" i="7" s="1"/>
  <c r="E476" i="5"/>
  <c r="E486" i="7" s="1"/>
  <c r="C476" i="5"/>
  <c r="C486" i="7" s="1"/>
  <c r="V486" i="7" s="1"/>
  <c r="F476" i="5"/>
  <c r="A486" i="7"/>
  <c r="B476" i="5"/>
  <c r="B486" i="7" s="1"/>
  <c r="H476" i="5"/>
  <c r="J476" i="5"/>
  <c r="E431" i="5"/>
  <c r="E441" i="7" s="1"/>
  <c r="B431" i="5"/>
  <c r="B441" i="7" s="1"/>
  <c r="I431" i="5"/>
  <c r="J441" i="7" s="1"/>
  <c r="A441" i="7"/>
  <c r="D431" i="5"/>
  <c r="F431" i="5"/>
  <c r="G431" i="5" s="1"/>
  <c r="C431" i="5"/>
  <c r="C441" i="7" s="1"/>
  <c r="V441" i="7" s="1"/>
  <c r="J431" i="5"/>
  <c r="H431" i="5"/>
  <c r="F463" i="5"/>
  <c r="G463" i="5" s="1"/>
  <c r="E463" i="5"/>
  <c r="E473" i="7" s="1"/>
  <c r="B463" i="5"/>
  <c r="B473" i="7" s="1"/>
  <c r="I463" i="5"/>
  <c r="J473" i="7" s="1"/>
  <c r="D463" i="5"/>
  <c r="C463" i="5"/>
  <c r="C473" i="7" s="1"/>
  <c r="V473" i="7" s="1"/>
  <c r="A473" i="7"/>
  <c r="J463" i="5"/>
  <c r="H463" i="5"/>
  <c r="C501" i="5"/>
  <c r="C511" i="7" s="1"/>
  <c r="B501" i="5"/>
  <c r="B511" i="7" s="1"/>
  <c r="I501" i="5"/>
  <c r="J511" i="7" s="1"/>
  <c r="A511" i="7"/>
  <c r="W511" i="7" s="1"/>
  <c r="D501" i="5"/>
  <c r="F501" i="5"/>
  <c r="E501" i="5"/>
  <c r="E511" i="7" s="1"/>
  <c r="AI501" i="5"/>
  <c r="J501" i="5"/>
  <c r="H501" i="5"/>
  <c r="AR501" i="5"/>
  <c r="B506" i="5"/>
  <c r="B516" i="7" s="1"/>
  <c r="F506" i="5"/>
  <c r="C506" i="5"/>
  <c r="C516" i="7" s="1"/>
  <c r="A516" i="7"/>
  <c r="W516" i="7" s="1"/>
  <c r="I506" i="5"/>
  <c r="J516" i="7" s="1"/>
  <c r="D506" i="5"/>
  <c r="E506" i="5"/>
  <c r="E516" i="7" s="1"/>
  <c r="AR506" i="5"/>
  <c r="AI506" i="5"/>
  <c r="H506" i="5"/>
  <c r="J506" i="5"/>
  <c r="A532" i="5"/>
  <c r="C532" i="5"/>
  <c r="C542" i="7" s="1"/>
  <c r="I532" i="5"/>
  <c r="J542" i="7" s="1"/>
  <c r="E532" i="5"/>
  <c r="E542" i="7" s="1"/>
  <c r="B532" i="5"/>
  <c r="B542" i="7" s="1"/>
  <c r="D532" i="5"/>
  <c r="F532" i="5"/>
  <c r="G532" i="5" s="1"/>
  <c r="D531" i="5"/>
  <c r="A531" i="5"/>
  <c r="F531" i="5"/>
  <c r="G531" i="5" s="1"/>
  <c r="I531" i="5"/>
  <c r="J541" i="7" s="1"/>
  <c r="E531" i="5"/>
  <c r="E541" i="7" s="1"/>
  <c r="C531" i="5"/>
  <c r="C541" i="7" s="1"/>
  <c r="B531" i="5"/>
  <c r="B541" i="7" s="1"/>
  <c r="A519" i="5"/>
  <c r="E519" i="5"/>
  <c r="E529" i="7" s="1"/>
  <c r="C519" i="5"/>
  <c r="C529" i="7" s="1"/>
  <c r="B519" i="5"/>
  <c r="B529" i="7" s="1"/>
  <c r="D519" i="5"/>
  <c r="F519" i="5"/>
  <c r="I519" i="5"/>
  <c r="J529" i="7" s="1"/>
  <c r="A566" i="5"/>
  <c r="I566" i="5"/>
  <c r="J576" i="7" s="1"/>
  <c r="D566" i="5"/>
  <c r="F566" i="5"/>
  <c r="G566" i="5" s="1"/>
  <c r="C566" i="5"/>
  <c r="C576" i="7" s="1"/>
  <c r="B566" i="5"/>
  <c r="B576" i="7" s="1"/>
  <c r="E566" i="5"/>
  <c r="E576" i="7" s="1"/>
  <c r="I585" i="5"/>
  <c r="J595" i="7" s="1"/>
  <c r="F585" i="5"/>
  <c r="G585" i="5" s="1"/>
  <c r="E585" i="5"/>
  <c r="E595" i="7" s="1"/>
  <c r="C585" i="5"/>
  <c r="C595" i="7" s="1"/>
  <c r="A585" i="5"/>
  <c r="D585" i="5"/>
  <c r="B585" i="5"/>
  <c r="B595" i="7" s="1"/>
  <c r="D568" i="5"/>
  <c r="F568" i="5"/>
  <c r="C568" i="5"/>
  <c r="C578" i="7" s="1"/>
  <c r="A568" i="5"/>
  <c r="I568" i="5"/>
  <c r="J578" i="7" s="1"/>
  <c r="E568" i="5"/>
  <c r="E578" i="7" s="1"/>
  <c r="B568" i="5"/>
  <c r="B578" i="7" s="1"/>
  <c r="A573" i="5"/>
  <c r="I573" i="5"/>
  <c r="J583" i="7" s="1"/>
  <c r="F573" i="5"/>
  <c r="E573" i="5"/>
  <c r="E583" i="7" s="1"/>
  <c r="C573" i="5"/>
  <c r="C583" i="7" s="1"/>
  <c r="D573" i="5"/>
  <c r="B573" i="5"/>
  <c r="B583" i="7" s="1"/>
  <c r="A738" i="5"/>
  <c r="F738" i="5"/>
  <c r="G738" i="5" s="1"/>
  <c r="D738" i="5"/>
  <c r="E738" i="5"/>
  <c r="C738" i="5"/>
  <c r="B738" i="5"/>
  <c r="I738" i="5"/>
  <c r="A803" i="5"/>
  <c r="F803" i="5"/>
  <c r="G803" i="5" s="1"/>
  <c r="C803" i="5"/>
  <c r="D803" i="5"/>
  <c r="I803" i="5"/>
  <c r="B803" i="5"/>
  <c r="E803" i="5"/>
  <c r="A1298" i="5"/>
  <c r="E1298" i="5"/>
  <c r="D1298" i="5"/>
  <c r="F1298" i="5"/>
  <c r="G1298" i="5" s="1"/>
  <c r="C1298" i="5"/>
  <c r="B1298" i="5"/>
  <c r="I1298" i="5"/>
  <c r="E1386" i="5"/>
  <c r="C1386" i="5"/>
  <c r="F1386" i="5"/>
  <c r="G1386" i="5" s="1"/>
  <c r="A1386" i="5"/>
  <c r="B1386" i="5"/>
  <c r="I1386" i="5"/>
  <c r="D1386" i="5"/>
  <c r="F1380" i="5"/>
  <c r="G1380" i="5" s="1"/>
  <c r="D1380" i="5"/>
  <c r="I1380" i="5"/>
  <c r="E1380" i="5"/>
  <c r="C1380" i="5"/>
  <c r="A1380" i="5"/>
  <c r="B1380" i="5"/>
  <c r="A1666" i="5"/>
  <c r="F1666" i="5"/>
  <c r="D1666" i="5"/>
  <c r="E1666" i="5"/>
  <c r="C1666" i="5"/>
  <c r="B1666" i="5"/>
  <c r="I1666" i="5"/>
  <c r="A1803" i="5"/>
  <c r="F1803" i="5"/>
  <c r="G1803" i="5" s="1"/>
  <c r="D1803" i="5"/>
  <c r="E1803" i="5"/>
  <c r="C1803" i="5"/>
  <c r="B1803" i="5"/>
  <c r="I1803" i="5"/>
  <c r="I1980" i="5"/>
  <c r="D1980" i="5"/>
  <c r="E1980" i="5"/>
  <c r="C1980" i="5"/>
  <c r="B1980" i="5"/>
  <c r="A1980" i="5"/>
  <c r="F1980" i="5"/>
  <c r="C2262" i="5"/>
  <c r="B2262" i="5"/>
  <c r="I2262" i="5"/>
  <c r="A2262" i="5"/>
  <c r="F2262" i="5"/>
  <c r="E2262" i="5"/>
  <c r="D2262" i="5"/>
  <c r="E2448" i="5"/>
  <c r="F2448" i="5"/>
  <c r="G2448" i="5" s="1"/>
  <c r="C2448" i="5"/>
  <c r="A2448" i="5"/>
  <c r="B2448" i="5"/>
  <c r="D2448" i="5"/>
  <c r="I2448" i="5"/>
  <c r="C2633" i="5"/>
  <c r="D2633" i="5"/>
  <c r="F2633" i="5"/>
  <c r="G2633" i="5" s="1"/>
  <c r="E2633" i="5"/>
  <c r="A2633" i="5"/>
  <c r="I2633" i="5"/>
  <c r="B2633" i="5"/>
  <c r="D2838" i="5"/>
  <c r="I2838" i="5"/>
  <c r="E2838" i="5"/>
  <c r="A2838" i="5"/>
  <c r="F2838" i="5"/>
  <c r="G2838" i="5" s="1"/>
  <c r="C2838" i="5"/>
  <c r="B2838" i="5"/>
  <c r="A2962" i="5"/>
  <c r="E2962" i="5"/>
  <c r="C2962" i="5"/>
  <c r="I2962" i="5"/>
  <c r="D2962" i="5"/>
  <c r="F2962" i="5"/>
  <c r="G2962" i="5" s="1"/>
  <c r="B2962" i="5"/>
  <c r="E128" i="5"/>
  <c r="E138" i="7" s="1"/>
  <c r="F128" i="5"/>
  <c r="F138" i="7" s="1"/>
  <c r="D128" i="5"/>
  <c r="C128" i="5"/>
  <c r="C138" i="7" s="1"/>
  <c r="V138" i="7" s="1"/>
  <c r="B128" i="5"/>
  <c r="B138" i="7" s="1"/>
  <c r="A138" i="7"/>
  <c r="I128" i="5"/>
  <c r="J138" i="7" s="1"/>
  <c r="J128" i="5"/>
  <c r="H128" i="5"/>
  <c r="F259" i="5"/>
  <c r="D259" i="5"/>
  <c r="A269" i="7"/>
  <c r="I259" i="5"/>
  <c r="J269" i="7" s="1"/>
  <c r="E259" i="5"/>
  <c r="E269" i="7" s="1"/>
  <c r="C259" i="5"/>
  <c r="C269" i="7" s="1"/>
  <c r="V269" i="7" s="1"/>
  <c r="B259" i="5"/>
  <c r="B269" i="7" s="1"/>
  <c r="J259" i="5"/>
  <c r="H259" i="5"/>
  <c r="I545" i="5"/>
  <c r="J555" i="7" s="1"/>
  <c r="D545" i="5"/>
  <c r="C545" i="5"/>
  <c r="C555" i="7" s="1"/>
  <c r="A545" i="5"/>
  <c r="E545" i="5"/>
  <c r="E555" i="7" s="1"/>
  <c r="F545" i="5"/>
  <c r="B545" i="5"/>
  <c r="B555" i="7" s="1"/>
  <c r="D774" i="5"/>
  <c r="I774" i="5"/>
  <c r="F774" i="5"/>
  <c r="G774" i="5" s="1"/>
  <c r="A774" i="5"/>
  <c r="E774" i="5"/>
  <c r="C774" i="5"/>
  <c r="B774" i="5"/>
  <c r="A881" i="5"/>
  <c r="B881" i="5"/>
  <c r="I881" i="5"/>
  <c r="C881" i="5"/>
  <c r="D881" i="5"/>
  <c r="F881" i="5"/>
  <c r="G881" i="5" s="1"/>
  <c r="E881" i="5"/>
  <c r="C1019" i="5"/>
  <c r="D1019" i="5"/>
  <c r="E1019" i="5"/>
  <c r="A1019" i="5"/>
  <c r="B1019" i="5"/>
  <c r="I1019" i="5"/>
  <c r="F1019" i="5"/>
  <c r="G1019" i="5" s="1"/>
  <c r="F967" i="5"/>
  <c r="G967" i="5" s="1"/>
  <c r="B967" i="5"/>
  <c r="I967" i="5"/>
  <c r="E967" i="5"/>
  <c r="A967" i="5"/>
  <c r="C967" i="5"/>
  <c r="D967" i="5"/>
  <c r="E1252" i="5"/>
  <c r="I1252" i="5"/>
  <c r="D1252" i="5"/>
  <c r="F1252" i="5"/>
  <c r="G1252" i="5" s="1"/>
  <c r="A1252" i="5"/>
  <c r="C1252" i="5"/>
  <c r="B1252" i="5"/>
  <c r="A1466" i="5"/>
  <c r="D1466" i="5"/>
  <c r="I1466" i="5"/>
  <c r="F1466" i="5"/>
  <c r="B1466" i="5"/>
  <c r="C1466" i="5"/>
  <c r="E1466" i="5"/>
  <c r="A1607" i="5"/>
  <c r="B1607" i="5"/>
  <c r="D1607" i="5"/>
  <c r="I1607" i="5"/>
  <c r="F1607" i="5"/>
  <c r="G1607" i="5" s="1"/>
  <c r="C1607" i="5"/>
  <c r="E1607" i="5"/>
  <c r="B1922" i="5"/>
  <c r="I1922" i="5"/>
  <c r="F1922" i="5"/>
  <c r="G1922" i="5" s="1"/>
  <c r="A1922" i="5"/>
  <c r="E1922" i="5"/>
  <c r="C1922" i="5"/>
  <c r="D1922" i="5"/>
  <c r="F1939" i="5"/>
  <c r="G1939" i="5" s="1"/>
  <c r="D1939" i="5"/>
  <c r="I1939" i="5"/>
  <c r="E1939" i="5"/>
  <c r="C1939" i="5"/>
  <c r="A1939" i="5"/>
  <c r="B1939" i="5"/>
  <c r="B672" i="5"/>
  <c r="I672" i="5"/>
  <c r="F672" i="5"/>
  <c r="G672" i="5" s="1"/>
  <c r="A672" i="5"/>
  <c r="E672" i="5"/>
  <c r="C672" i="5"/>
  <c r="D672" i="5"/>
  <c r="B693" i="5"/>
  <c r="I693" i="5"/>
  <c r="C693" i="5"/>
  <c r="A693" i="5"/>
  <c r="F693" i="5"/>
  <c r="G693" i="5" s="1"/>
  <c r="D693" i="5"/>
  <c r="E693" i="5"/>
  <c r="A614" i="5"/>
  <c r="E614" i="5"/>
  <c r="C614" i="5"/>
  <c r="B614" i="5"/>
  <c r="D614" i="5"/>
  <c r="I614" i="5"/>
  <c r="F614" i="5"/>
  <c r="G614" i="5" s="1"/>
  <c r="D662" i="5"/>
  <c r="I662" i="5"/>
  <c r="A662" i="5"/>
  <c r="B662" i="5"/>
  <c r="C662" i="5"/>
  <c r="F662" i="5"/>
  <c r="G662" i="5" s="1"/>
  <c r="E662" i="5"/>
  <c r="E730" i="5"/>
  <c r="C730" i="5"/>
  <c r="B730" i="5"/>
  <c r="I730" i="5"/>
  <c r="A730" i="5"/>
  <c r="D730" i="5"/>
  <c r="F730" i="5"/>
  <c r="G730" i="5" s="1"/>
  <c r="E653" i="5"/>
  <c r="C653" i="5"/>
  <c r="I653" i="5"/>
  <c r="D653" i="5"/>
  <c r="F653" i="5"/>
  <c r="A653" i="5"/>
  <c r="B653" i="5"/>
  <c r="D704" i="5"/>
  <c r="E704" i="5"/>
  <c r="C704" i="5"/>
  <c r="I704" i="5"/>
  <c r="F704" i="5"/>
  <c r="G704" i="5" s="1"/>
  <c r="A704" i="5"/>
  <c r="B704" i="5"/>
  <c r="A797" i="5"/>
  <c r="B797" i="5"/>
  <c r="I797" i="5"/>
  <c r="F797" i="5"/>
  <c r="G797" i="5" s="1"/>
  <c r="E797" i="5"/>
  <c r="C797" i="5"/>
  <c r="D797" i="5"/>
  <c r="B854" i="5"/>
  <c r="F854" i="5"/>
  <c r="E854" i="5"/>
  <c r="A854" i="5"/>
  <c r="C854" i="5"/>
  <c r="D854" i="5"/>
  <c r="I854" i="5"/>
  <c r="E927" i="5"/>
  <c r="I927" i="5"/>
  <c r="F927" i="5"/>
  <c r="G927" i="5" s="1"/>
  <c r="A927" i="5"/>
  <c r="C927" i="5"/>
  <c r="D927" i="5"/>
  <c r="B927" i="5"/>
  <c r="A755" i="5"/>
  <c r="I755" i="5"/>
  <c r="F755" i="5"/>
  <c r="G755" i="5" s="1"/>
  <c r="E755" i="5"/>
  <c r="C755" i="5"/>
  <c r="D755" i="5"/>
  <c r="B755" i="5"/>
  <c r="E841" i="5"/>
  <c r="C841" i="5"/>
  <c r="A841" i="5"/>
  <c r="B841" i="5"/>
  <c r="D841" i="5"/>
  <c r="I841" i="5"/>
  <c r="F841" i="5"/>
  <c r="G841" i="5" s="1"/>
  <c r="F682" i="5"/>
  <c r="G682" i="5" s="1"/>
  <c r="D682" i="5"/>
  <c r="I682" i="5"/>
  <c r="E682" i="5"/>
  <c r="C682" i="5"/>
  <c r="B682" i="5"/>
  <c r="A682" i="5"/>
  <c r="D865" i="5"/>
  <c r="A865" i="5"/>
  <c r="C865" i="5"/>
  <c r="B865" i="5"/>
  <c r="I865" i="5"/>
  <c r="E865" i="5"/>
  <c r="F865" i="5"/>
  <c r="G865" i="5" s="1"/>
  <c r="A687" i="5"/>
  <c r="F687" i="5"/>
  <c r="E687" i="5"/>
  <c r="C687" i="5"/>
  <c r="D687" i="5"/>
  <c r="B687" i="5"/>
  <c r="I687" i="5"/>
  <c r="D795" i="5"/>
  <c r="I795" i="5"/>
  <c r="F795" i="5"/>
  <c r="G795" i="5" s="1"/>
  <c r="B795" i="5"/>
  <c r="A795" i="5"/>
  <c r="E795" i="5"/>
  <c r="C795" i="5"/>
  <c r="E848" i="5"/>
  <c r="C848" i="5"/>
  <c r="D848" i="5"/>
  <c r="I848" i="5"/>
  <c r="F848" i="5"/>
  <c r="G848" i="5" s="1"/>
  <c r="B848" i="5"/>
  <c r="A848" i="5"/>
  <c r="A678" i="5"/>
  <c r="F678" i="5"/>
  <c r="G678" i="5" s="1"/>
  <c r="D678" i="5"/>
  <c r="C678" i="5"/>
  <c r="B678" i="5"/>
  <c r="E678" i="5"/>
  <c r="I678" i="5"/>
  <c r="B868" i="5"/>
  <c r="D868" i="5"/>
  <c r="I868" i="5"/>
  <c r="F868" i="5"/>
  <c r="G868" i="5" s="1"/>
  <c r="E868" i="5"/>
  <c r="A868" i="5"/>
  <c r="C868" i="5"/>
  <c r="I905" i="5"/>
  <c r="B905" i="5"/>
  <c r="A905" i="5"/>
  <c r="C905" i="5"/>
  <c r="D905" i="5"/>
  <c r="E905" i="5"/>
  <c r="F905" i="5"/>
  <c r="G905" i="5" s="1"/>
  <c r="E856" i="5"/>
  <c r="F856" i="5"/>
  <c r="G856" i="5" s="1"/>
  <c r="D856" i="5"/>
  <c r="I856" i="5"/>
  <c r="C856" i="5"/>
  <c r="A856" i="5"/>
  <c r="B856" i="5"/>
  <c r="C907" i="5"/>
  <c r="F907" i="5"/>
  <c r="A907" i="5"/>
  <c r="B907" i="5"/>
  <c r="D907" i="5"/>
  <c r="E907" i="5"/>
  <c r="I907" i="5"/>
  <c r="A979" i="5"/>
  <c r="F979" i="5"/>
  <c r="G979" i="5" s="1"/>
  <c r="E979" i="5"/>
  <c r="C979" i="5"/>
  <c r="B979" i="5"/>
  <c r="D979" i="5"/>
  <c r="I979" i="5"/>
  <c r="E1130" i="5"/>
  <c r="C1130" i="5"/>
  <c r="F1130" i="5"/>
  <c r="G1130" i="5" s="1"/>
  <c r="A1130" i="5"/>
  <c r="B1130" i="5"/>
  <c r="D1130" i="5"/>
  <c r="I1130" i="5"/>
  <c r="A845" i="5"/>
  <c r="F845" i="5"/>
  <c r="G845" i="5" s="1"/>
  <c r="C845" i="5"/>
  <c r="E845" i="5"/>
  <c r="B845" i="5"/>
  <c r="D845" i="5"/>
  <c r="I845" i="5"/>
  <c r="A910" i="5"/>
  <c r="E910" i="5"/>
  <c r="C910" i="5"/>
  <c r="D910" i="5"/>
  <c r="B910" i="5"/>
  <c r="I910" i="5"/>
  <c r="F910" i="5"/>
  <c r="G910" i="5" s="1"/>
  <c r="E1379" i="5"/>
  <c r="C1379" i="5"/>
  <c r="F1379" i="5"/>
  <c r="G1379" i="5" s="1"/>
  <c r="A1379" i="5"/>
  <c r="B1379" i="5"/>
  <c r="D1379" i="5"/>
  <c r="I1379" i="5"/>
  <c r="E1039" i="5"/>
  <c r="C1039" i="5"/>
  <c r="I1039" i="5"/>
  <c r="D1039" i="5"/>
  <c r="F1039" i="5"/>
  <c r="G1039" i="5" s="1"/>
  <c r="A1039" i="5"/>
  <c r="B1039" i="5"/>
  <c r="A924" i="5"/>
  <c r="E924" i="5"/>
  <c r="C924" i="5"/>
  <c r="D924" i="5"/>
  <c r="B924" i="5"/>
  <c r="I924" i="5"/>
  <c r="F924" i="5"/>
  <c r="A993" i="5"/>
  <c r="D993" i="5"/>
  <c r="I993" i="5"/>
  <c r="F993" i="5"/>
  <c r="G993" i="5" s="1"/>
  <c r="E993" i="5"/>
  <c r="C993" i="5"/>
  <c r="B993" i="5"/>
  <c r="I1059" i="5"/>
  <c r="C1059" i="5"/>
  <c r="E1059" i="5"/>
  <c r="B1059" i="5"/>
  <c r="A1059" i="5"/>
  <c r="D1059" i="5"/>
  <c r="F1059" i="5"/>
  <c r="B1285" i="5"/>
  <c r="A1285" i="5"/>
  <c r="F1285" i="5"/>
  <c r="G1285" i="5" s="1"/>
  <c r="E1285" i="5"/>
  <c r="C1285" i="5"/>
  <c r="D1285" i="5"/>
  <c r="I1285" i="5"/>
  <c r="D1097" i="5"/>
  <c r="I1097" i="5"/>
  <c r="E1097" i="5"/>
  <c r="C1097" i="5"/>
  <c r="A1097" i="5"/>
  <c r="B1097" i="5"/>
  <c r="F1097" i="5"/>
  <c r="G1097" i="5" s="1"/>
  <c r="A1001" i="5"/>
  <c r="F1001" i="5"/>
  <c r="G1001" i="5" s="1"/>
  <c r="B1001" i="5"/>
  <c r="D1001" i="5"/>
  <c r="I1001" i="5"/>
  <c r="E1001" i="5"/>
  <c r="C1001" i="5"/>
  <c r="E1081" i="5"/>
  <c r="C1081" i="5"/>
  <c r="A1081" i="5"/>
  <c r="B1081" i="5"/>
  <c r="I1081" i="5"/>
  <c r="D1081" i="5"/>
  <c r="F1081" i="5"/>
  <c r="G1081" i="5" s="1"/>
  <c r="I1108" i="5"/>
  <c r="B1108" i="5"/>
  <c r="D1108" i="5"/>
  <c r="F1108" i="5"/>
  <c r="G1108" i="5" s="1"/>
  <c r="A1108" i="5"/>
  <c r="E1108" i="5"/>
  <c r="C1108" i="5"/>
  <c r="D1230" i="5"/>
  <c r="I1230" i="5"/>
  <c r="F1230" i="5"/>
  <c r="G1230" i="5" s="1"/>
  <c r="A1230" i="5"/>
  <c r="B1230" i="5"/>
  <c r="E1230" i="5"/>
  <c r="C1230" i="5"/>
  <c r="F904" i="5"/>
  <c r="B904" i="5"/>
  <c r="C904" i="5"/>
  <c r="I904" i="5"/>
  <c r="D904" i="5"/>
  <c r="A904" i="5"/>
  <c r="E904" i="5"/>
  <c r="F1002" i="5"/>
  <c r="B1002" i="5"/>
  <c r="I1002" i="5"/>
  <c r="A1002" i="5"/>
  <c r="C1002" i="5"/>
  <c r="D1002" i="5"/>
  <c r="E1002" i="5"/>
  <c r="D1332" i="5"/>
  <c r="I1332" i="5"/>
  <c r="F1332" i="5"/>
  <c r="E1332" i="5"/>
  <c r="A1332" i="5"/>
  <c r="C1332" i="5"/>
  <c r="B1332" i="5"/>
  <c r="C1096" i="5"/>
  <c r="F1096" i="5"/>
  <c r="G1096" i="5" s="1"/>
  <c r="D1096" i="5"/>
  <c r="I1096" i="5"/>
  <c r="E1096" i="5"/>
  <c r="A1096" i="5"/>
  <c r="B1096" i="5"/>
  <c r="D1202" i="5"/>
  <c r="I1202" i="5"/>
  <c r="E1202" i="5"/>
  <c r="C1202" i="5"/>
  <c r="A1202" i="5"/>
  <c r="F1202" i="5"/>
  <c r="G1202" i="5" s="1"/>
  <c r="B1202" i="5"/>
  <c r="D1297" i="5"/>
  <c r="F1297" i="5"/>
  <c r="G1297" i="5" s="1"/>
  <c r="E1297" i="5"/>
  <c r="A1297" i="5"/>
  <c r="C1297" i="5"/>
  <c r="B1297" i="5"/>
  <c r="I1297" i="5"/>
  <c r="D1241" i="5"/>
  <c r="F1241" i="5"/>
  <c r="E1241" i="5"/>
  <c r="A1241" i="5"/>
  <c r="C1241" i="5"/>
  <c r="B1241" i="5"/>
  <c r="I1241" i="5"/>
  <c r="A1085" i="5"/>
  <c r="F1085" i="5"/>
  <c r="C1085" i="5"/>
  <c r="E1085" i="5"/>
  <c r="B1085" i="5"/>
  <c r="D1085" i="5"/>
  <c r="I1085" i="5"/>
  <c r="A1183" i="5"/>
  <c r="F1183" i="5"/>
  <c r="G1183" i="5" s="1"/>
  <c r="C1183" i="5"/>
  <c r="E1183" i="5"/>
  <c r="B1183" i="5"/>
  <c r="D1183" i="5"/>
  <c r="I1183" i="5"/>
  <c r="D1240" i="5"/>
  <c r="C1240" i="5"/>
  <c r="B1240" i="5"/>
  <c r="A1240" i="5"/>
  <c r="I1240" i="5"/>
  <c r="E1240" i="5"/>
  <c r="F1240" i="5"/>
  <c r="A1291" i="5"/>
  <c r="E1291" i="5"/>
  <c r="I1291" i="5"/>
  <c r="D1291" i="5"/>
  <c r="F1291" i="5"/>
  <c r="G1291" i="5" s="1"/>
  <c r="B1291" i="5"/>
  <c r="C1291" i="5"/>
  <c r="D1248" i="5"/>
  <c r="I1248" i="5"/>
  <c r="F1248" i="5"/>
  <c r="B1248" i="5"/>
  <c r="A1248" i="5"/>
  <c r="E1248" i="5"/>
  <c r="C1248" i="5"/>
  <c r="D1324" i="5"/>
  <c r="C1324" i="5"/>
  <c r="B1324" i="5"/>
  <c r="I1324" i="5"/>
  <c r="F1324" i="5"/>
  <c r="G1324" i="5" s="1"/>
  <c r="E1324" i="5"/>
  <c r="A1324" i="5"/>
  <c r="F1107" i="5"/>
  <c r="G1107" i="5" s="1"/>
  <c r="B1107" i="5"/>
  <c r="I1107" i="5"/>
  <c r="D1107" i="5"/>
  <c r="E1107" i="5"/>
  <c r="A1107" i="5"/>
  <c r="C1107" i="5"/>
  <c r="B1229" i="5"/>
  <c r="C1229" i="5"/>
  <c r="D1229" i="5"/>
  <c r="I1229" i="5"/>
  <c r="F1229" i="5"/>
  <c r="G1229" i="5" s="1"/>
  <c r="E1229" i="5"/>
  <c r="A1229" i="5"/>
  <c r="E1540" i="5"/>
  <c r="F1540" i="5"/>
  <c r="G1540" i="5" s="1"/>
  <c r="C1540" i="5"/>
  <c r="A1540" i="5"/>
  <c r="B1540" i="5"/>
  <c r="D1540" i="5"/>
  <c r="I1540" i="5"/>
  <c r="D1472" i="5"/>
  <c r="I1472" i="5"/>
  <c r="F1472" i="5"/>
  <c r="E1472" i="5"/>
  <c r="C1472" i="5"/>
  <c r="A1472" i="5"/>
  <c r="B1472" i="5"/>
  <c r="E1476" i="5"/>
  <c r="F1476" i="5"/>
  <c r="G1476" i="5" s="1"/>
  <c r="C1476" i="5"/>
  <c r="A1476" i="5"/>
  <c r="B1476" i="5"/>
  <c r="D1476" i="5"/>
  <c r="I1476" i="5"/>
  <c r="A1361" i="5"/>
  <c r="E1361" i="5"/>
  <c r="C1361" i="5"/>
  <c r="B1361" i="5"/>
  <c r="D1361" i="5"/>
  <c r="I1361" i="5"/>
  <c r="F1361" i="5"/>
  <c r="G1361" i="5" s="1"/>
  <c r="F1237" i="5"/>
  <c r="G1237" i="5" s="1"/>
  <c r="D1237" i="5"/>
  <c r="B1237" i="5"/>
  <c r="E1237" i="5"/>
  <c r="C1237" i="5"/>
  <c r="A1237" i="5"/>
  <c r="I1237" i="5"/>
  <c r="F1335" i="5"/>
  <c r="G1335" i="5" s="1"/>
  <c r="D1335" i="5"/>
  <c r="B1335" i="5"/>
  <c r="E1335" i="5"/>
  <c r="C1335" i="5"/>
  <c r="A1335" i="5"/>
  <c r="I1335" i="5"/>
  <c r="A1438" i="5"/>
  <c r="C1438" i="5"/>
  <c r="B1438" i="5"/>
  <c r="D1438" i="5"/>
  <c r="I1438" i="5"/>
  <c r="F1438" i="5"/>
  <c r="G1438" i="5" s="1"/>
  <c r="E1438" i="5"/>
  <c r="E1364" i="5"/>
  <c r="D1364" i="5"/>
  <c r="I1364" i="5"/>
  <c r="F1364" i="5"/>
  <c r="G1364" i="5" s="1"/>
  <c r="A1364" i="5"/>
  <c r="C1364" i="5"/>
  <c r="B1364" i="5"/>
  <c r="B1482" i="5"/>
  <c r="I1482" i="5"/>
  <c r="D1482" i="5"/>
  <c r="F1482" i="5"/>
  <c r="G1482" i="5" s="1"/>
  <c r="C1482" i="5"/>
  <c r="E1482" i="5"/>
  <c r="A1482" i="5"/>
  <c r="A1516" i="5"/>
  <c r="D1516" i="5"/>
  <c r="I1516" i="5"/>
  <c r="F1516" i="5"/>
  <c r="G1516" i="5" s="1"/>
  <c r="C1516" i="5"/>
  <c r="B1516" i="5"/>
  <c r="E1516" i="5"/>
  <c r="E2145" i="5"/>
  <c r="C2145" i="5"/>
  <c r="A2145" i="5"/>
  <c r="B2145" i="5"/>
  <c r="F2145" i="5"/>
  <c r="I2145" i="5"/>
  <c r="D2145" i="5"/>
  <c r="E1568" i="5"/>
  <c r="F1568" i="5"/>
  <c r="G1568" i="5" s="1"/>
  <c r="C1568" i="5"/>
  <c r="A1568" i="5"/>
  <c r="B1568" i="5"/>
  <c r="D1568" i="5"/>
  <c r="I1568" i="5"/>
  <c r="E1547" i="5"/>
  <c r="F1547" i="5"/>
  <c r="G1547" i="5" s="1"/>
  <c r="C1547" i="5"/>
  <c r="A1547" i="5"/>
  <c r="B1547" i="5"/>
  <c r="D1547" i="5"/>
  <c r="I1547" i="5"/>
  <c r="B1567" i="5"/>
  <c r="I1567" i="5"/>
  <c r="A1567" i="5"/>
  <c r="E1567" i="5"/>
  <c r="C1567" i="5"/>
  <c r="D1567" i="5"/>
  <c r="F1567" i="5"/>
  <c r="G1567" i="5" s="1"/>
  <c r="F1422" i="5"/>
  <c r="D1422" i="5"/>
  <c r="C1422" i="5"/>
  <c r="A1422" i="5"/>
  <c r="B1422" i="5"/>
  <c r="I1422" i="5"/>
  <c r="E1422" i="5"/>
  <c r="E1534" i="5"/>
  <c r="C1534" i="5"/>
  <c r="A1534" i="5"/>
  <c r="B1534" i="5"/>
  <c r="I1534" i="5"/>
  <c r="D1534" i="5"/>
  <c r="F1534" i="5"/>
  <c r="G1534" i="5" s="1"/>
  <c r="E1498" i="5"/>
  <c r="C1498" i="5"/>
  <c r="B1498" i="5"/>
  <c r="I1498" i="5"/>
  <c r="D1498" i="5"/>
  <c r="F1498" i="5"/>
  <c r="A1498" i="5"/>
  <c r="B1525" i="5"/>
  <c r="I1525" i="5"/>
  <c r="D1525" i="5"/>
  <c r="F1525" i="5"/>
  <c r="G1525" i="5" s="1"/>
  <c r="C1525" i="5"/>
  <c r="E1525" i="5"/>
  <c r="A1525" i="5"/>
  <c r="A1418" i="5"/>
  <c r="F1418" i="5"/>
  <c r="G1418" i="5" s="1"/>
  <c r="C1418" i="5"/>
  <c r="B1418" i="5"/>
  <c r="E1418" i="5"/>
  <c r="I1418" i="5"/>
  <c r="D1418" i="5"/>
  <c r="A1537" i="5"/>
  <c r="D1537" i="5"/>
  <c r="I1537" i="5"/>
  <c r="F1537" i="5"/>
  <c r="G1537" i="5" s="1"/>
  <c r="E1537" i="5"/>
  <c r="C1537" i="5"/>
  <c r="B1537" i="5"/>
  <c r="I1760" i="5"/>
  <c r="F1760" i="5"/>
  <c r="G1760" i="5" s="1"/>
  <c r="A1760" i="5"/>
  <c r="E1760" i="5"/>
  <c r="C1760" i="5"/>
  <c r="B1760" i="5"/>
  <c r="D1760" i="5"/>
  <c r="A1698" i="5"/>
  <c r="E1698" i="5"/>
  <c r="C1698" i="5"/>
  <c r="F1698" i="5"/>
  <c r="G1698" i="5" s="1"/>
  <c r="B1698" i="5"/>
  <c r="I1698" i="5"/>
  <c r="D1698" i="5"/>
  <c r="D1763" i="5"/>
  <c r="F1763" i="5"/>
  <c r="E1763" i="5"/>
  <c r="C1763" i="5"/>
  <c r="A1763" i="5"/>
  <c r="B1763" i="5"/>
  <c r="I1763" i="5"/>
  <c r="A1656" i="5"/>
  <c r="F1656" i="5"/>
  <c r="G1656" i="5" s="1"/>
  <c r="D1656" i="5"/>
  <c r="E1656" i="5"/>
  <c r="I1656" i="5"/>
  <c r="C1656" i="5"/>
  <c r="B1656" i="5"/>
  <c r="A1754" i="5"/>
  <c r="E1754" i="5"/>
  <c r="C1754" i="5"/>
  <c r="B1754" i="5"/>
  <c r="I1754" i="5"/>
  <c r="D1754" i="5"/>
  <c r="F1754" i="5"/>
  <c r="G1754" i="5" s="1"/>
  <c r="F1570" i="5"/>
  <c r="D1570" i="5"/>
  <c r="I1570" i="5"/>
  <c r="E1570" i="5"/>
  <c r="C1570" i="5"/>
  <c r="B1570" i="5"/>
  <c r="A1570" i="5"/>
  <c r="A1668" i="5"/>
  <c r="F1668" i="5"/>
  <c r="G1668" i="5" s="1"/>
  <c r="D1668" i="5"/>
  <c r="E1668" i="5"/>
  <c r="C1668" i="5"/>
  <c r="B1668" i="5"/>
  <c r="I1668" i="5"/>
  <c r="A1733" i="5"/>
  <c r="E1733" i="5"/>
  <c r="C1733" i="5"/>
  <c r="I1733" i="5"/>
  <c r="D1733" i="5"/>
  <c r="F1733" i="5"/>
  <c r="G1733" i="5" s="1"/>
  <c r="B1733" i="5"/>
  <c r="C1804" i="5"/>
  <c r="B1804" i="5"/>
  <c r="I1804" i="5"/>
  <c r="E1804" i="5"/>
  <c r="F1804" i="5"/>
  <c r="G1804" i="5" s="1"/>
  <c r="D1804" i="5"/>
  <c r="A1804" i="5"/>
  <c r="A1517" i="5"/>
  <c r="F1517" i="5"/>
  <c r="G1517" i="5" s="1"/>
  <c r="C1517" i="5"/>
  <c r="B1517" i="5"/>
  <c r="I1517" i="5"/>
  <c r="D1517" i="5"/>
  <c r="E1517" i="5"/>
  <c r="A1615" i="5"/>
  <c r="F1615" i="5"/>
  <c r="G1615" i="5" s="1"/>
  <c r="C1615" i="5"/>
  <c r="B1615" i="5"/>
  <c r="I1615" i="5"/>
  <c r="D1615" i="5"/>
  <c r="E1615" i="5"/>
  <c r="A1805" i="5"/>
  <c r="D1805" i="5"/>
  <c r="E1805" i="5"/>
  <c r="F1805" i="5"/>
  <c r="G1805" i="5" s="1"/>
  <c r="C1805" i="5"/>
  <c r="B1805" i="5"/>
  <c r="I1805" i="5"/>
  <c r="D1877" i="5"/>
  <c r="I1877" i="5"/>
  <c r="F1877" i="5"/>
  <c r="G1877" i="5" s="1"/>
  <c r="E1877" i="5"/>
  <c r="C1877" i="5"/>
  <c r="A1877" i="5"/>
  <c r="B1877" i="5"/>
  <c r="E1860" i="5"/>
  <c r="F1860" i="5"/>
  <c r="G1860" i="5" s="1"/>
  <c r="C1860" i="5"/>
  <c r="A1860" i="5"/>
  <c r="B1860" i="5"/>
  <c r="D1860" i="5"/>
  <c r="I1860" i="5"/>
  <c r="I1837" i="5"/>
  <c r="A1837" i="5"/>
  <c r="F1837" i="5"/>
  <c r="G1837" i="5" s="1"/>
  <c r="D1837" i="5"/>
  <c r="B1837" i="5"/>
  <c r="E1837" i="5"/>
  <c r="C1837" i="5"/>
  <c r="A1681" i="5"/>
  <c r="F1681" i="5"/>
  <c r="G1681" i="5" s="1"/>
  <c r="E1681" i="5"/>
  <c r="C1681" i="5"/>
  <c r="B1681" i="5"/>
  <c r="D1681" i="5"/>
  <c r="I1681" i="5"/>
  <c r="A1779" i="5"/>
  <c r="F1779" i="5"/>
  <c r="G1779" i="5" s="1"/>
  <c r="D1779" i="5"/>
  <c r="I1779" i="5"/>
  <c r="E1779" i="5"/>
  <c r="C1779" i="5"/>
  <c r="B1779" i="5"/>
  <c r="A1871" i="5"/>
  <c r="E1871" i="5"/>
  <c r="C1871" i="5"/>
  <c r="B1871" i="5"/>
  <c r="D1871" i="5"/>
  <c r="I1871" i="5"/>
  <c r="F1871" i="5"/>
  <c r="G1871" i="5" s="1"/>
  <c r="A1847" i="5"/>
  <c r="F1847" i="5"/>
  <c r="G1847" i="5" s="1"/>
  <c r="D1847" i="5"/>
  <c r="E1847" i="5"/>
  <c r="C1847" i="5"/>
  <c r="B1847" i="5"/>
  <c r="I1847" i="5"/>
  <c r="D1919" i="5"/>
  <c r="I1919" i="5"/>
  <c r="F1919" i="5"/>
  <c r="G1919" i="5" s="1"/>
  <c r="E1919" i="5"/>
  <c r="A1919" i="5"/>
  <c r="C1919" i="5"/>
  <c r="B1919" i="5"/>
  <c r="A1845" i="5"/>
  <c r="F1845" i="5"/>
  <c r="G1845" i="5" s="1"/>
  <c r="D1845" i="5"/>
  <c r="E1845" i="5"/>
  <c r="C1845" i="5"/>
  <c r="B1845" i="5"/>
  <c r="I1845" i="5"/>
  <c r="C2220" i="5"/>
  <c r="B2220" i="5"/>
  <c r="F2220" i="5"/>
  <c r="G2220" i="5" s="1"/>
  <c r="D2220" i="5"/>
  <c r="I2220" i="5"/>
  <c r="E2220" i="5"/>
  <c r="A2220" i="5"/>
  <c r="F1773" i="5"/>
  <c r="G1773" i="5" s="1"/>
  <c r="D1773" i="5"/>
  <c r="E1773" i="5"/>
  <c r="B1773" i="5"/>
  <c r="I1773" i="5"/>
  <c r="A1773" i="5"/>
  <c r="C1773" i="5"/>
  <c r="B1977" i="5"/>
  <c r="I1977" i="5"/>
  <c r="A1977" i="5"/>
  <c r="F1977" i="5"/>
  <c r="G1977" i="5" s="1"/>
  <c r="D1977" i="5"/>
  <c r="C1977" i="5"/>
  <c r="E1977" i="5"/>
  <c r="D2165" i="5"/>
  <c r="C2165" i="5"/>
  <c r="A2165" i="5"/>
  <c r="B2165" i="5"/>
  <c r="I2165" i="5"/>
  <c r="E2165" i="5"/>
  <c r="F2165" i="5"/>
  <c r="D2130" i="5"/>
  <c r="F2130" i="5"/>
  <c r="C2130" i="5"/>
  <c r="I2130" i="5"/>
  <c r="E2130" i="5"/>
  <c r="B2130" i="5"/>
  <c r="A2130" i="5"/>
  <c r="F1999" i="5"/>
  <c r="G1999" i="5" s="1"/>
  <c r="A1999" i="5"/>
  <c r="E1999" i="5"/>
  <c r="C1999" i="5"/>
  <c r="B1999" i="5"/>
  <c r="D1999" i="5"/>
  <c r="I1999" i="5"/>
  <c r="F1876" i="5"/>
  <c r="G1876" i="5" s="1"/>
  <c r="D1876" i="5"/>
  <c r="E1876" i="5"/>
  <c r="C1876" i="5"/>
  <c r="A1876" i="5"/>
  <c r="B1876" i="5"/>
  <c r="I1876" i="5"/>
  <c r="C1975" i="5"/>
  <c r="D1975" i="5"/>
  <c r="E1975" i="5"/>
  <c r="B1975" i="5"/>
  <c r="F1975" i="5"/>
  <c r="G1975" i="5" s="1"/>
  <c r="A1975" i="5"/>
  <c r="I1975" i="5"/>
  <c r="A1983" i="5"/>
  <c r="F1983" i="5"/>
  <c r="G1983" i="5" s="1"/>
  <c r="D1983" i="5"/>
  <c r="E1983" i="5"/>
  <c r="C1983" i="5"/>
  <c r="B1983" i="5"/>
  <c r="I1983" i="5"/>
  <c r="D2034" i="5"/>
  <c r="I2034" i="5"/>
  <c r="F2034" i="5"/>
  <c r="G2034" i="5" s="1"/>
  <c r="B2034" i="5"/>
  <c r="A2034" i="5"/>
  <c r="E2034" i="5"/>
  <c r="C2034" i="5"/>
  <c r="A1928" i="5"/>
  <c r="F1928" i="5"/>
  <c r="G1928" i="5" s="1"/>
  <c r="C1928" i="5"/>
  <c r="B1928" i="5"/>
  <c r="E1928" i="5"/>
  <c r="I1928" i="5"/>
  <c r="D1928" i="5"/>
  <c r="C2085" i="5"/>
  <c r="B2085" i="5"/>
  <c r="I2085" i="5"/>
  <c r="A2085" i="5"/>
  <c r="E2085" i="5"/>
  <c r="D2085" i="5"/>
  <c r="F2085" i="5"/>
  <c r="G2085" i="5" s="1"/>
  <c r="E2187" i="5"/>
  <c r="F2187" i="5"/>
  <c r="C2187" i="5"/>
  <c r="A2187" i="5"/>
  <c r="B2187" i="5"/>
  <c r="I2187" i="5"/>
  <c r="D2187" i="5"/>
  <c r="D2207" i="5"/>
  <c r="F2207" i="5"/>
  <c r="E2207" i="5"/>
  <c r="C2207" i="5"/>
  <c r="A2207" i="5"/>
  <c r="B2207" i="5"/>
  <c r="I2207" i="5"/>
  <c r="F2018" i="5"/>
  <c r="D2018" i="5"/>
  <c r="I2018" i="5"/>
  <c r="E2018" i="5"/>
  <c r="A2018" i="5"/>
  <c r="C2018" i="5"/>
  <c r="B2018" i="5"/>
  <c r="I2141" i="5"/>
  <c r="A2141" i="5"/>
  <c r="E2141" i="5"/>
  <c r="C2141" i="5"/>
  <c r="B2141" i="5"/>
  <c r="F2141" i="5"/>
  <c r="D2141" i="5"/>
  <c r="F1995" i="5"/>
  <c r="G1995" i="5" s="1"/>
  <c r="B1995" i="5"/>
  <c r="D1995" i="5"/>
  <c r="I1995" i="5"/>
  <c r="A1995" i="5"/>
  <c r="C1995" i="5"/>
  <c r="E1995" i="5"/>
  <c r="A2093" i="5"/>
  <c r="F2093" i="5"/>
  <c r="G2093" i="5" s="1"/>
  <c r="B2093" i="5"/>
  <c r="I2093" i="5"/>
  <c r="D2093" i="5"/>
  <c r="E2093" i="5"/>
  <c r="C2093" i="5"/>
  <c r="A2114" i="5"/>
  <c r="E2114" i="5"/>
  <c r="C2114" i="5"/>
  <c r="B2114" i="5"/>
  <c r="D2114" i="5"/>
  <c r="F2114" i="5"/>
  <c r="G2114" i="5" s="1"/>
  <c r="I2114" i="5"/>
  <c r="F2042" i="5"/>
  <c r="G2042" i="5" s="1"/>
  <c r="D2042" i="5"/>
  <c r="C2042" i="5"/>
  <c r="A2042" i="5"/>
  <c r="I2042" i="5"/>
  <c r="E2042" i="5"/>
  <c r="B2042" i="5"/>
  <c r="I2197" i="5"/>
  <c r="B2197" i="5"/>
  <c r="D2197" i="5"/>
  <c r="F2197" i="5"/>
  <c r="G2197" i="5" s="1"/>
  <c r="C2197" i="5"/>
  <c r="A2197" i="5"/>
  <c r="E2197" i="5"/>
  <c r="A2111" i="5"/>
  <c r="D2111" i="5"/>
  <c r="I2111" i="5"/>
  <c r="B2111" i="5"/>
  <c r="F2111" i="5"/>
  <c r="G2111" i="5" s="1"/>
  <c r="E2111" i="5"/>
  <c r="C2111" i="5"/>
  <c r="I2307" i="5"/>
  <c r="D2307" i="5"/>
  <c r="B2307" i="5"/>
  <c r="F2307" i="5"/>
  <c r="G2307" i="5" s="1"/>
  <c r="A2307" i="5"/>
  <c r="C2307" i="5"/>
  <c r="E2307" i="5"/>
  <c r="A2336" i="5"/>
  <c r="E2336" i="5"/>
  <c r="F2336" i="5"/>
  <c r="C2336" i="5"/>
  <c r="B2336" i="5"/>
  <c r="I2336" i="5"/>
  <c r="D2336" i="5"/>
  <c r="I2267" i="5"/>
  <c r="A2267" i="5"/>
  <c r="F2267" i="5"/>
  <c r="G2267" i="5" s="1"/>
  <c r="D2267" i="5"/>
  <c r="B2267" i="5"/>
  <c r="C2267" i="5"/>
  <c r="E2267" i="5"/>
  <c r="C2323" i="5"/>
  <c r="B2323" i="5"/>
  <c r="F2323" i="5"/>
  <c r="G2323" i="5" s="1"/>
  <c r="A2323" i="5"/>
  <c r="E2323" i="5"/>
  <c r="D2323" i="5"/>
  <c r="I2323" i="5"/>
  <c r="A2188" i="5"/>
  <c r="F2188" i="5"/>
  <c r="D2188" i="5"/>
  <c r="I2188" i="5"/>
  <c r="E2188" i="5"/>
  <c r="C2188" i="5"/>
  <c r="B2188" i="5"/>
  <c r="A2286" i="5"/>
  <c r="F2286" i="5"/>
  <c r="G2286" i="5" s="1"/>
  <c r="D2286" i="5"/>
  <c r="E2286" i="5"/>
  <c r="C2286" i="5"/>
  <c r="I2286" i="5"/>
  <c r="B2286" i="5"/>
  <c r="D2465" i="5"/>
  <c r="I2465" i="5"/>
  <c r="F2465" i="5"/>
  <c r="G2465" i="5" s="1"/>
  <c r="E2465" i="5"/>
  <c r="C2465" i="5"/>
  <c r="A2465" i="5"/>
  <c r="B2465" i="5"/>
  <c r="A2371" i="5"/>
  <c r="E2371" i="5"/>
  <c r="I2371" i="5"/>
  <c r="D2371" i="5"/>
  <c r="F2371" i="5"/>
  <c r="B2371" i="5"/>
  <c r="C2371" i="5"/>
  <c r="A2282" i="5"/>
  <c r="F2282" i="5"/>
  <c r="G2282" i="5" s="1"/>
  <c r="D2282" i="5"/>
  <c r="E2282" i="5"/>
  <c r="C2282" i="5"/>
  <c r="B2282" i="5"/>
  <c r="I2282" i="5"/>
  <c r="E2399" i="5"/>
  <c r="F2399" i="5"/>
  <c r="G2399" i="5" s="1"/>
  <c r="C2399" i="5"/>
  <c r="A2399" i="5"/>
  <c r="B2399" i="5"/>
  <c r="D2399" i="5"/>
  <c r="I2399" i="5"/>
  <c r="F2203" i="5"/>
  <c r="D2203" i="5"/>
  <c r="B2203" i="5"/>
  <c r="I2203" i="5"/>
  <c r="E2203" i="5"/>
  <c r="C2203" i="5"/>
  <c r="A2203" i="5"/>
  <c r="F2301" i="5"/>
  <c r="G2301" i="5" s="1"/>
  <c r="D2301" i="5"/>
  <c r="E2301" i="5"/>
  <c r="C2301" i="5"/>
  <c r="B2301" i="5"/>
  <c r="I2301" i="5"/>
  <c r="A2301" i="5"/>
  <c r="E2428" i="5"/>
  <c r="C2428" i="5"/>
  <c r="F2428" i="5"/>
  <c r="G2428" i="5" s="1"/>
  <c r="A2428" i="5"/>
  <c r="B2428" i="5"/>
  <c r="I2428" i="5"/>
  <c r="D2428" i="5"/>
  <c r="A2382" i="5"/>
  <c r="F2382" i="5"/>
  <c r="G2382" i="5" s="1"/>
  <c r="I2382" i="5"/>
  <c r="D2382" i="5"/>
  <c r="E2382" i="5"/>
  <c r="C2382" i="5"/>
  <c r="B2382" i="5"/>
  <c r="F2338" i="5"/>
  <c r="G2338" i="5" s="1"/>
  <c r="D2338" i="5"/>
  <c r="I2338" i="5"/>
  <c r="A2338" i="5"/>
  <c r="B2338" i="5"/>
  <c r="E2338" i="5"/>
  <c r="C2338" i="5"/>
  <c r="E2414" i="5"/>
  <c r="C2414" i="5"/>
  <c r="I2414" i="5"/>
  <c r="D2414" i="5"/>
  <c r="B2414" i="5"/>
  <c r="A2414" i="5"/>
  <c r="F2414" i="5"/>
  <c r="G2414" i="5" s="1"/>
  <c r="E2393" i="5"/>
  <c r="C2393" i="5"/>
  <c r="I2393" i="5"/>
  <c r="D2393" i="5"/>
  <c r="A2393" i="5"/>
  <c r="F2393" i="5"/>
  <c r="G2393" i="5" s="1"/>
  <c r="B2393" i="5"/>
  <c r="F2362" i="5"/>
  <c r="D2362" i="5"/>
  <c r="C2362" i="5"/>
  <c r="B2362" i="5"/>
  <c r="I2362" i="5"/>
  <c r="E2362" i="5"/>
  <c r="A2362" i="5"/>
  <c r="C2616" i="5"/>
  <c r="D2616" i="5"/>
  <c r="E2616" i="5"/>
  <c r="A2616" i="5"/>
  <c r="B2616" i="5"/>
  <c r="I2616" i="5"/>
  <c r="F2616" i="5"/>
  <c r="B2535" i="5"/>
  <c r="I2535" i="5"/>
  <c r="A2535" i="5"/>
  <c r="E2535" i="5"/>
  <c r="C2535" i="5"/>
  <c r="D2535" i="5"/>
  <c r="F2535" i="5"/>
  <c r="G2535" i="5" s="1"/>
  <c r="F2408" i="5"/>
  <c r="G2408" i="5" s="1"/>
  <c r="D2408" i="5"/>
  <c r="E2408" i="5"/>
  <c r="C2408" i="5"/>
  <c r="A2408" i="5"/>
  <c r="B2408" i="5"/>
  <c r="I2408" i="5"/>
  <c r="A2543" i="5"/>
  <c r="E2543" i="5"/>
  <c r="C2543" i="5"/>
  <c r="B2543" i="5"/>
  <c r="D2543" i="5"/>
  <c r="I2543" i="5"/>
  <c r="F2543" i="5"/>
  <c r="G2543" i="5" s="1"/>
  <c r="B2526" i="5"/>
  <c r="D2526" i="5"/>
  <c r="I2526" i="5"/>
  <c r="F2526" i="5"/>
  <c r="G2526" i="5" s="1"/>
  <c r="C2526" i="5"/>
  <c r="A2526" i="5"/>
  <c r="E2526" i="5"/>
  <c r="A2446" i="5"/>
  <c r="F2446" i="5"/>
  <c r="G2446" i="5" s="1"/>
  <c r="C2446" i="5"/>
  <c r="B2446" i="5"/>
  <c r="I2446" i="5"/>
  <c r="D2446" i="5"/>
  <c r="E2446" i="5"/>
  <c r="A2553" i="5"/>
  <c r="E2553" i="5"/>
  <c r="D2553" i="5"/>
  <c r="F2553" i="5"/>
  <c r="C2553" i="5"/>
  <c r="B2553" i="5"/>
  <c r="I2553" i="5"/>
  <c r="C2681" i="5"/>
  <c r="F2681" i="5"/>
  <c r="A2681" i="5"/>
  <c r="E2681" i="5"/>
  <c r="B2681" i="5"/>
  <c r="D2681" i="5"/>
  <c r="I2681" i="5"/>
  <c r="F2538" i="5"/>
  <c r="G2538" i="5" s="1"/>
  <c r="D2538" i="5"/>
  <c r="I2538" i="5"/>
  <c r="B2538" i="5"/>
  <c r="A2538" i="5"/>
  <c r="E2538" i="5"/>
  <c r="C2538" i="5"/>
  <c r="A2611" i="5"/>
  <c r="D2611" i="5"/>
  <c r="I2611" i="5"/>
  <c r="B2611" i="5"/>
  <c r="F2611" i="5"/>
  <c r="E2611" i="5"/>
  <c r="C2611" i="5"/>
  <c r="A2548" i="5"/>
  <c r="F2548" i="5"/>
  <c r="G2548" i="5" s="1"/>
  <c r="D2548" i="5"/>
  <c r="C2548" i="5"/>
  <c r="E2548" i="5"/>
  <c r="B2548" i="5"/>
  <c r="I2548" i="5"/>
  <c r="I2684" i="5"/>
  <c r="F2684" i="5"/>
  <c r="G2684" i="5" s="1"/>
  <c r="A2684" i="5"/>
  <c r="E2684" i="5"/>
  <c r="C2684" i="5"/>
  <c r="B2684" i="5"/>
  <c r="D2684" i="5"/>
  <c r="E2643" i="5"/>
  <c r="C2643" i="5"/>
  <c r="F2643" i="5"/>
  <c r="G2643" i="5" s="1"/>
  <c r="B2643" i="5"/>
  <c r="A2643" i="5"/>
  <c r="I2643" i="5"/>
  <c r="D2643" i="5"/>
  <c r="C2644" i="5"/>
  <c r="A2644" i="5"/>
  <c r="E2644" i="5"/>
  <c r="B2644" i="5"/>
  <c r="D2644" i="5"/>
  <c r="I2644" i="5"/>
  <c r="F2644" i="5"/>
  <c r="G2644" i="5" s="1"/>
  <c r="C2714" i="5"/>
  <c r="B2714" i="5"/>
  <c r="I2714" i="5"/>
  <c r="F2714" i="5"/>
  <c r="G2714" i="5" s="1"/>
  <c r="D2714" i="5"/>
  <c r="E2714" i="5"/>
  <c r="A2714" i="5"/>
  <c r="C2700" i="5"/>
  <c r="I2700" i="5"/>
  <c r="B2700" i="5"/>
  <c r="D2700" i="5"/>
  <c r="F2700" i="5"/>
  <c r="G2700" i="5" s="1"/>
  <c r="A2700" i="5"/>
  <c r="E2700" i="5"/>
  <c r="F2585" i="5"/>
  <c r="B2585" i="5"/>
  <c r="I2585" i="5"/>
  <c r="A2585" i="5"/>
  <c r="C2585" i="5"/>
  <c r="E2585" i="5"/>
  <c r="D2585" i="5"/>
  <c r="D2731" i="5"/>
  <c r="F2731" i="5"/>
  <c r="G2731" i="5" s="1"/>
  <c r="A2731" i="5"/>
  <c r="E2731" i="5"/>
  <c r="C2731" i="5"/>
  <c r="I2731" i="5"/>
  <c r="B2731" i="5"/>
  <c r="A2717" i="5"/>
  <c r="F2717" i="5"/>
  <c r="G2717" i="5" s="1"/>
  <c r="I2717" i="5"/>
  <c r="D2717" i="5"/>
  <c r="E2717" i="5"/>
  <c r="C2717" i="5"/>
  <c r="B2717" i="5"/>
  <c r="A2722" i="5"/>
  <c r="F2722" i="5"/>
  <c r="G2722" i="5" s="1"/>
  <c r="D2722" i="5"/>
  <c r="I2722" i="5"/>
  <c r="E2722" i="5"/>
  <c r="C2722" i="5"/>
  <c r="B2722" i="5"/>
  <c r="F2685" i="5"/>
  <c r="E2685" i="5"/>
  <c r="I2685" i="5"/>
  <c r="A2685" i="5"/>
  <c r="C2685" i="5"/>
  <c r="B2685" i="5"/>
  <c r="D2685" i="5"/>
  <c r="I2767" i="5"/>
  <c r="D2767" i="5"/>
  <c r="F2767" i="5"/>
  <c r="G2767" i="5" s="1"/>
  <c r="A2767" i="5"/>
  <c r="E2767" i="5"/>
  <c r="B2767" i="5"/>
  <c r="C2767" i="5"/>
  <c r="F2704" i="5"/>
  <c r="G2704" i="5" s="1"/>
  <c r="B2704" i="5"/>
  <c r="E2704" i="5"/>
  <c r="A2704" i="5"/>
  <c r="C2704" i="5"/>
  <c r="D2704" i="5"/>
  <c r="I2704" i="5"/>
  <c r="E2879" i="5"/>
  <c r="C2879" i="5"/>
  <c r="B2879" i="5"/>
  <c r="A2879" i="5"/>
  <c r="I2879" i="5"/>
  <c r="F2879" i="5"/>
  <c r="G2879" i="5" s="1"/>
  <c r="D2879" i="5"/>
  <c r="D2782" i="5"/>
  <c r="B2782" i="5"/>
  <c r="A2782" i="5"/>
  <c r="I2782" i="5"/>
  <c r="F2782" i="5"/>
  <c r="E2782" i="5"/>
  <c r="C2782" i="5"/>
  <c r="F2741" i="5"/>
  <c r="G2741" i="5" s="1"/>
  <c r="B2741" i="5"/>
  <c r="A2741" i="5"/>
  <c r="E2741" i="5"/>
  <c r="C2741" i="5"/>
  <c r="D2741" i="5"/>
  <c r="I2741" i="5"/>
  <c r="F2927" i="5"/>
  <c r="G2927" i="5" s="1"/>
  <c r="B2927" i="5"/>
  <c r="A2927" i="5"/>
  <c r="I2927" i="5"/>
  <c r="E2927" i="5"/>
  <c r="D2927" i="5"/>
  <c r="C2927" i="5"/>
  <c r="E2903" i="5"/>
  <c r="A2903" i="5"/>
  <c r="I2903" i="5"/>
  <c r="D2903" i="5"/>
  <c r="B2903" i="5"/>
  <c r="C2903" i="5"/>
  <c r="F2903" i="5"/>
  <c r="E2822" i="5"/>
  <c r="C2822" i="5"/>
  <c r="I2822" i="5"/>
  <c r="A2822" i="5"/>
  <c r="F2822" i="5"/>
  <c r="G2822" i="5" s="1"/>
  <c r="B2822" i="5"/>
  <c r="D2822" i="5"/>
  <c r="A3004" i="5"/>
  <c r="F3004" i="5"/>
  <c r="G3004" i="5" s="1"/>
  <c r="I3004" i="5"/>
  <c r="B3004" i="5"/>
  <c r="C3004" i="5"/>
  <c r="E3004" i="5"/>
  <c r="D3004" i="5"/>
  <c r="F2976" i="5"/>
  <c r="B2976" i="5"/>
  <c r="E2976" i="5"/>
  <c r="C2976" i="5"/>
  <c r="A2976" i="5"/>
  <c r="I2976" i="5"/>
  <c r="D2976" i="5"/>
  <c r="C2898" i="5"/>
  <c r="A2898" i="5"/>
  <c r="E2898" i="5"/>
  <c r="B2898" i="5"/>
  <c r="I2898" i="5"/>
  <c r="D2898" i="5"/>
  <c r="F2898" i="5"/>
  <c r="G2898" i="5" s="1"/>
  <c r="E2996" i="5"/>
  <c r="B2996" i="5"/>
  <c r="I2996" i="5"/>
  <c r="F2996" i="5"/>
  <c r="D2996" i="5"/>
  <c r="C2996" i="5"/>
  <c r="A2996" i="5"/>
  <c r="D2919" i="5"/>
  <c r="A2919" i="5"/>
  <c r="I2919" i="5"/>
  <c r="F2919" i="5"/>
  <c r="E2919" i="5"/>
  <c r="C2919" i="5"/>
  <c r="B2919" i="5"/>
  <c r="A2880" i="5"/>
  <c r="F2880" i="5"/>
  <c r="G2880" i="5" s="1"/>
  <c r="E2880" i="5"/>
  <c r="B2880" i="5"/>
  <c r="I2880" i="5"/>
  <c r="C2880" i="5"/>
  <c r="D2880" i="5"/>
  <c r="F2860" i="5"/>
  <c r="G2860" i="5" s="1"/>
  <c r="I2860" i="5"/>
  <c r="E2860" i="5"/>
  <c r="C2860" i="5"/>
  <c r="B2860" i="5"/>
  <c r="D2860" i="5"/>
  <c r="A2860" i="5"/>
  <c r="A2921" i="5"/>
  <c r="F2921" i="5"/>
  <c r="E2921" i="5"/>
  <c r="I2921" i="5"/>
  <c r="C2921" i="5"/>
  <c r="B2921" i="5"/>
  <c r="D2921" i="5"/>
  <c r="H11" i="5"/>
  <c r="F11" i="5"/>
  <c r="F21" i="7" s="1"/>
  <c r="E11" i="5"/>
  <c r="E21" i="7" s="1"/>
  <c r="D11" i="5"/>
  <c r="C11" i="5"/>
  <c r="C21" i="7" s="1"/>
  <c r="B11" i="5"/>
  <c r="B21" i="7" s="1"/>
  <c r="A21" i="7"/>
  <c r="I11" i="5"/>
  <c r="J21" i="7" s="1"/>
  <c r="J11" i="5"/>
  <c r="F2978" i="5"/>
  <c r="B2978" i="5"/>
  <c r="I2978" i="5"/>
  <c r="D2978" i="5"/>
  <c r="E2978" i="5"/>
  <c r="C2978" i="5"/>
  <c r="A2978" i="5"/>
  <c r="I93" i="5"/>
  <c r="J103" i="7" s="1"/>
  <c r="A103" i="7"/>
  <c r="E93" i="5"/>
  <c r="E103" i="7" s="1"/>
  <c r="C93" i="5"/>
  <c r="C103" i="7" s="1"/>
  <c r="V103" i="7" s="1"/>
  <c r="D93" i="5"/>
  <c r="F93" i="5"/>
  <c r="F103" i="7" s="1"/>
  <c r="B93" i="5"/>
  <c r="B103" i="7" s="1"/>
  <c r="J93" i="5"/>
  <c r="H93" i="5"/>
  <c r="D34" i="5"/>
  <c r="F34" i="5"/>
  <c r="F44" i="7" s="1"/>
  <c r="E34" i="5"/>
  <c r="E44" i="7" s="1"/>
  <c r="C34" i="5"/>
  <c r="C44" i="7" s="1"/>
  <c r="V44" i="7" s="1"/>
  <c r="I34" i="5"/>
  <c r="J44" i="7" s="1"/>
  <c r="A44" i="7"/>
  <c r="B34" i="5"/>
  <c r="B44" i="7" s="1"/>
  <c r="J34" i="5"/>
  <c r="H34" i="5"/>
  <c r="E74" i="5"/>
  <c r="E84" i="7" s="1"/>
  <c r="C74" i="5"/>
  <c r="C84" i="7" s="1"/>
  <c r="V84" i="7" s="1"/>
  <c r="B74" i="5"/>
  <c r="B84" i="7" s="1"/>
  <c r="I74" i="5"/>
  <c r="J84" i="7" s="1"/>
  <c r="A84" i="7"/>
  <c r="D74" i="5"/>
  <c r="F74" i="5"/>
  <c r="F84" i="7" s="1"/>
  <c r="J74" i="5"/>
  <c r="H74" i="5"/>
  <c r="B51" i="5"/>
  <c r="B61" i="7" s="1"/>
  <c r="I51" i="5"/>
  <c r="J61" i="7" s="1"/>
  <c r="A61" i="7"/>
  <c r="D51" i="5"/>
  <c r="C51" i="5"/>
  <c r="C61" i="7" s="1"/>
  <c r="V61" i="7" s="1"/>
  <c r="E51" i="5"/>
  <c r="E61" i="7" s="1"/>
  <c r="F51" i="5"/>
  <c r="F61" i="7" s="1"/>
  <c r="J51" i="5"/>
  <c r="H51" i="5"/>
  <c r="D63" i="5"/>
  <c r="F63" i="5"/>
  <c r="F73" i="7" s="1"/>
  <c r="E63" i="5"/>
  <c r="E73" i="7" s="1"/>
  <c r="C63" i="5"/>
  <c r="C73" i="7" s="1"/>
  <c r="V73" i="7" s="1"/>
  <c r="I63" i="5"/>
  <c r="J73" i="7" s="1"/>
  <c r="A73" i="7"/>
  <c r="B63" i="5"/>
  <c r="B73" i="7" s="1"/>
  <c r="J63" i="5"/>
  <c r="H63" i="5"/>
  <c r="B161" i="5"/>
  <c r="B171" i="7" s="1"/>
  <c r="I161" i="5"/>
  <c r="J171" i="7" s="1"/>
  <c r="A171" i="7"/>
  <c r="D161" i="5"/>
  <c r="F161" i="5"/>
  <c r="F171" i="7" s="1"/>
  <c r="E161" i="5"/>
  <c r="E171" i="7" s="1"/>
  <c r="C161" i="5"/>
  <c r="C171" i="7" s="1"/>
  <c r="V171" i="7" s="1"/>
  <c r="J161" i="5"/>
  <c r="H161" i="5"/>
  <c r="C81" i="5"/>
  <c r="C91" i="7" s="1"/>
  <c r="V91" i="7" s="1"/>
  <c r="D81" i="5"/>
  <c r="E81" i="5"/>
  <c r="E91" i="7" s="1"/>
  <c r="B81" i="5"/>
  <c r="B91" i="7" s="1"/>
  <c r="A91" i="7"/>
  <c r="F81" i="5"/>
  <c r="F91" i="7" s="1"/>
  <c r="I81" i="5"/>
  <c r="J91" i="7" s="1"/>
  <c r="H81" i="5"/>
  <c r="J81" i="5"/>
  <c r="I100" i="5"/>
  <c r="J110" i="7" s="1"/>
  <c r="A110" i="7"/>
  <c r="D100" i="5"/>
  <c r="E100" i="5"/>
  <c r="E110" i="7" s="1"/>
  <c r="C100" i="5"/>
  <c r="C110" i="7" s="1"/>
  <c r="V110" i="7" s="1"/>
  <c r="B100" i="5"/>
  <c r="B110" i="7" s="1"/>
  <c r="F100" i="5"/>
  <c r="F110" i="7" s="1"/>
  <c r="J100" i="5"/>
  <c r="H100" i="5"/>
  <c r="B147" i="5"/>
  <c r="B157" i="7" s="1"/>
  <c r="I147" i="5"/>
  <c r="J157" i="7" s="1"/>
  <c r="A157" i="7"/>
  <c r="F147" i="5"/>
  <c r="F157" i="7" s="1"/>
  <c r="E147" i="5"/>
  <c r="E157" i="7" s="1"/>
  <c r="C147" i="5"/>
  <c r="C157" i="7" s="1"/>
  <c r="V157" i="7" s="1"/>
  <c r="D147" i="5"/>
  <c r="J147" i="5"/>
  <c r="H147" i="5"/>
  <c r="E193" i="5"/>
  <c r="E203" i="7" s="1"/>
  <c r="B193" i="5"/>
  <c r="B203" i="7" s="1"/>
  <c r="I193" i="5"/>
  <c r="J203" i="7" s="1"/>
  <c r="A203" i="7"/>
  <c r="D193" i="5"/>
  <c r="F193" i="5"/>
  <c r="F203" i="7" s="1"/>
  <c r="C193" i="5"/>
  <c r="C203" i="7" s="1"/>
  <c r="V203" i="7" s="1"/>
  <c r="H193" i="5"/>
  <c r="J193" i="5"/>
  <c r="I167" i="5"/>
  <c r="J177" i="7" s="1"/>
  <c r="A177" i="7"/>
  <c r="D167" i="5"/>
  <c r="F167" i="5"/>
  <c r="F177" i="7" s="1"/>
  <c r="C167" i="5"/>
  <c r="C177" i="7" s="1"/>
  <c r="V177" i="7" s="1"/>
  <c r="B167" i="5"/>
  <c r="B177" i="7" s="1"/>
  <c r="E167" i="5"/>
  <c r="E177" i="7" s="1"/>
  <c r="J167" i="5"/>
  <c r="H167" i="5"/>
  <c r="I151" i="5"/>
  <c r="J161" i="7" s="1"/>
  <c r="A161" i="7"/>
  <c r="F151" i="5"/>
  <c r="F161" i="7" s="1"/>
  <c r="D151" i="5"/>
  <c r="E151" i="5"/>
  <c r="E161" i="7" s="1"/>
  <c r="C151" i="5"/>
  <c r="C161" i="7" s="1"/>
  <c r="V161" i="7" s="1"/>
  <c r="B151" i="5"/>
  <c r="B161" i="7" s="1"/>
  <c r="H151" i="5"/>
  <c r="J151" i="5"/>
  <c r="E199" i="5"/>
  <c r="E209" i="7" s="1"/>
  <c r="C199" i="5"/>
  <c r="C209" i="7" s="1"/>
  <c r="V209" i="7" s="1"/>
  <c r="B199" i="5"/>
  <c r="B209" i="7" s="1"/>
  <c r="I199" i="5"/>
  <c r="J209" i="7" s="1"/>
  <c r="A209" i="7"/>
  <c r="D199" i="5"/>
  <c r="F199" i="5"/>
  <c r="J199" i="5"/>
  <c r="H199" i="5"/>
  <c r="B197" i="5"/>
  <c r="B207" i="7" s="1"/>
  <c r="I197" i="5"/>
  <c r="J207" i="7" s="1"/>
  <c r="A207" i="7"/>
  <c r="D197" i="5"/>
  <c r="E197" i="5"/>
  <c r="E207" i="7" s="1"/>
  <c r="C197" i="5"/>
  <c r="C207" i="7" s="1"/>
  <c r="V207" i="7" s="1"/>
  <c r="F197" i="5"/>
  <c r="F207" i="7" s="1"/>
  <c r="H197" i="5"/>
  <c r="J197" i="5"/>
  <c r="C220" i="5"/>
  <c r="C230" i="7" s="1"/>
  <c r="V230" i="7" s="1"/>
  <c r="B220" i="5"/>
  <c r="B230" i="7" s="1"/>
  <c r="I220" i="5"/>
  <c r="J230" i="7" s="1"/>
  <c r="A230" i="7"/>
  <c r="D220" i="5"/>
  <c r="E220" i="5"/>
  <c r="E230" i="7" s="1"/>
  <c r="F220" i="5"/>
  <c r="G220" i="5" s="1"/>
  <c r="J220" i="5"/>
  <c r="H220" i="5"/>
  <c r="D262" i="5"/>
  <c r="I262" i="5"/>
  <c r="J272" i="7" s="1"/>
  <c r="F262" i="5"/>
  <c r="G262" i="5" s="1"/>
  <c r="E262" i="5"/>
  <c r="E272" i="7" s="1"/>
  <c r="C262" i="5"/>
  <c r="C272" i="7" s="1"/>
  <c r="V272" i="7" s="1"/>
  <c r="B262" i="5"/>
  <c r="B272" i="7" s="1"/>
  <c r="A272" i="7"/>
  <c r="J262" i="5"/>
  <c r="H262" i="5"/>
  <c r="D230" i="5"/>
  <c r="F230" i="5"/>
  <c r="E230" i="5"/>
  <c r="E240" i="7" s="1"/>
  <c r="C230" i="5"/>
  <c r="C240" i="7" s="1"/>
  <c r="V240" i="7" s="1"/>
  <c r="I230" i="5"/>
  <c r="J240" i="7" s="1"/>
  <c r="B230" i="5"/>
  <c r="B240" i="7" s="1"/>
  <c r="A240" i="7"/>
  <c r="J230" i="5"/>
  <c r="H230" i="5"/>
  <c r="C221" i="5"/>
  <c r="C231" i="7" s="1"/>
  <c r="V231" i="7" s="1"/>
  <c r="B221" i="5"/>
  <c r="B231" i="7" s="1"/>
  <c r="F221" i="5"/>
  <c r="G221" i="5" s="1"/>
  <c r="A231" i="7"/>
  <c r="I221" i="5"/>
  <c r="J231" i="7" s="1"/>
  <c r="D221" i="5"/>
  <c r="E221" i="5"/>
  <c r="E231" i="7" s="1"/>
  <c r="J221" i="5"/>
  <c r="H221" i="5"/>
  <c r="B286" i="5"/>
  <c r="B296" i="7" s="1"/>
  <c r="C286" i="5"/>
  <c r="C296" i="7" s="1"/>
  <c r="V296" i="7" s="1"/>
  <c r="A296" i="7"/>
  <c r="D286" i="5"/>
  <c r="F286" i="5"/>
  <c r="I286" i="5"/>
  <c r="J296" i="7" s="1"/>
  <c r="E286" i="5"/>
  <c r="E296" i="7" s="1"/>
  <c r="H286" i="5"/>
  <c r="J286" i="5"/>
  <c r="E298" i="5"/>
  <c r="E308" i="7" s="1"/>
  <c r="D298" i="5"/>
  <c r="F298" i="5"/>
  <c r="G298" i="5" s="1"/>
  <c r="B298" i="5"/>
  <c r="B308" i="7" s="1"/>
  <c r="A308" i="7"/>
  <c r="I298" i="5"/>
  <c r="J308" i="7" s="1"/>
  <c r="C298" i="5"/>
  <c r="C308" i="7" s="1"/>
  <c r="V308" i="7" s="1"/>
  <c r="J298" i="5"/>
  <c r="H298" i="5"/>
  <c r="F329" i="5"/>
  <c r="G329" i="5" s="1"/>
  <c r="E329" i="5"/>
  <c r="E339" i="7" s="1"/>
  <c r="I329" i="5"/>
  <c r="J339" i="7" s="1"/>
  <c r="D329" i="5"/>
  <c r="C329" i="5"/>
  <c r="C339" i="7" s="1"/>
  <c r="V339" i="7" s="1"/>
  <c r="B329" i="5"/>
  <c r="B339" i="7" s="1"/>
  <c r="A339" i="7"/>
  <c r="H329" i="5"/>
  <c r="J329" i="5"/>
  <c r="E354" i="5"/>
  <c r="E364" i="7" s="1"/>
  <c r="I354" i="5"/>
  <c r="J364" i="7" s="1"/>
  <c r="A364" i="7"/>
  <c r="C354" i="5"/>
  <c r="C364" i="7" s="1"/>
  <c r="V364" i="7" s="1"/>
  <c r="B354" i="5"/>
  <c r="B364" i="7" s="1"/>
  <c r="F354" i="5"/>
  <c r="G354" i="5" s="1"/>
  <c r="D354" i="5"/>
  <c r="J354" i="5"/>
  <c r="H354" i="5"/>
  <c r="C371" i="5"/>
  <c r="C381" i="7" s="1"/>
  <c r="V381" i="7" s="1"/>
  <c r="I371" i="5"/>
  <c r="J381" i="7" s="1"/>
  <c r="A381" i="7"/>
  <c r="B371" i="5"/>
  <c r="B381" i="7" s="1"/>
  <c r="D371" i="5"/>
  <c r="E371" i="5"/>
  <c r="E381" i="7" s="1"/>
  <c r="F371" i="5"/>
  <c r="G371" i="5" s="1"/>
  <c r="J371" i="5"/>
  <c r="H371" i="5"/>
  <c r="B379" i="5"/>
  <c r="B389" i="7" s="1"/>
  <c r="D379" i="5"/>
  <c r="F379" i="5"/>
  <c r="C379" i="5"/>
  <c r="C389" i="7" s="1"/>
  <c r="V389" i="7" s="1"/>
  <c r="A389" i="7"/>
  <c r="I379" i="5"/>
  <c r="J389" i="7" s="1"/>
  <c r="E379" i="5"/>
  <c r="E389" i="7" s="1"/>
  <c r="J379" i="5"/>
  <c r="H379" i="5"/>
  <c r="D441" i="5"/>
  <c r="E441" i="5"/>
  <c r="E451" i="7" s="1"/>
  <c r="F441" i="5"/>
  <c r="C441" i="5"/>
  <c r="C451" i="7" s="1"/>
  <c r="V451" i="7" s="1"/>
  <c r="B441" i="5"/>
  <c r="B451" i="7" s="1"/>
  <c r="A451" i="7"/>
  <c r="I441" i="5"/>
  <c r="J451" i="7" s="1"/>
  <c r="J441" i="5"/>
  <c r="H441" i="5"/>
  <c r="E462" i="5"/>
  <c r="E472" i="7" s="1"/>
  <c r="C462" i="5"/>
  <c r="C472" i="7" s="1"/>
  <c r="V472" i="7" s="1"/>
  <c r="B462" i="5"/>
  <c r="B472" i="7" s="1"/>
  <c r="D462" i="5"/>
  <c r="F462" i="5"/>
  <c r="G462" i="5" s="1"/>
  <c r="I462" i="5"/>
  <c r="J472" i="7" s="1"/>
  <c r="A472" i="7"/>
  <c r="H462" i="5"/>
  <c r="J462" i="5"/>
  <c r="C348" i="5"/>
  <c r="C358" i="7" s="1"/>
  <c r="V358" i="7" s="1"/>
  <c r="D348" i="5"/>
  <c r="E348" i="5"/>
  <c r="E358" i="7" s="1"/>
  <c r="F348" i="5"/>
  <c r="G348" i="5" s="1"/>
  <c r="B348" i="5"/>
  <c r="B358" i="7" s="1"/>
  <c r="A358" i="7"/>
  <c r="I348" i="5"/>
  <c r="J358" i="7" s="1"/>
  <c r="J348" i="5"/>
  <c r="H348" i="5"/>
  <c r="E471" i="5"/>
  <c r="E481" i="7" s="1"/>
  <c r="I471" i="5"/>
  <c r="J481" i="7" s="1"/>
  <c r="A481" i="7"/>
  <c r="D471" i="5"/>
  <c r="F471" i="5"/>
  <c r="G471" i="5" s="1"/>
  <c r="C471" i="5"/>
  <c r="C481" i="7" s="1"/>
  <c r="V481" i="7" s="1"/>
  <c r="B471" i="5"/>
  <c r="B481" i="7" s="1"/>
  <c r="J471" i="5"/>
  <c r="H471" i="5"/>
  <c r="B477" i="5"/>
  <c r="B487" i="7" s="1"/>
  <c r="I477" i="5"/>
  <c r="J487" i="7" s="1"/>
  <c r="D477" i="5"/>
  <c r="C477" i="5"/>
  <c r="C487" i="7" s="1"/>
  <c r="V487" i="7" s="1"/>
  <c r="E477" i="5"/>
  <c r="E487" i="7" s="1"/>
  <c r="A487" i="7"/>
  <c r="F477" i="5"/>
  <c r="G477" i="5" s="1"/>
  <c r="J477" i="5"/>
  <c r="H477" i="5"/>
  <c r="C442" i="5"/>
  <c r="C452" i="7" s="1"/>
  <c r="V452" i="7" s="1"/>
  <c r="B442" i="5"/>
  <c r="B452" i="7" s="1"/>
  <c r="I442" i="5"/>
  <c r="J452" i="7" s="1"/>
  <c r="A452" i="7"/>
  <c r="F442" i="5"/>
  <c r="E442" i="5"/>
  <c r="E452" i="7" s="1"/>
  <c r="D442" i="5"/>
  <c r="H442" i="5"/>
  <c r="J442" i="5"/>
  <c r="F429" i="5"/>
  <c r="G429" i="5" s="1"/>
  <c r="E429" i="5"/>
  <c r="E439" i="7" s="1"/>
  <c r="B429" i="5"/>
  <c r="B439" i="7" s="1"/>
  <c r="D429" i="5"/>
  <c r="I429" i="5"/>
  <c r="J439" i="7" s="1"/>
  <c r="C429" i="5"/>
  <c r="C439" i="7" s="1"/>
  <c r="V439" i="7" s="1"/>
  <c r="A439" i="7"/>
  <c r="J429" i="5"/>
  <c r="H429" i="5"/>
  <c r="C438" i="5"/>
  <c r="C448" i="7" s="1"/>
  <c r="V448" i="7" s="1"/>
  <c r="B438" i="5"/>
  <c r="B448" i="7" s="1"/>
  <c r="A448" i="7"/>
  <c r="E438" i="5"/>
  <c r="E448" i="7" s="1"/>
  <c r="F438" i="5"/>
  <c r="G438" i="5" s="1"/>
  <c r="I438" i="5"/>
  <c r="J448" i="7" s="1"/>
  <c r="D438" i="5"/>
  <c r="H438" i="5"/>
  <c r="J438" i="5"/>
  <c r="D486" i="5"/>
  <c r="F486" i="5"/>
  <c r="G486" i="5" s="1"/>
  <c r="E486" i="5"/>
  <c r="E496" i="7" s="1"/>
  <c r="B486" i="5"/>
  <c r="B496" i="7" s="1"/>
  <c r="I486" i="5"/>
  <c r="J496" i="7" s="1"/>
  <c r="C486" i="5"/>
  <c r="C496" i="7" s="1"/>
  <c r="V496" i="7" s="1"/>
  <c r="A496" i="7"/>
  <c r="H486" i="5"/>
  <c r="J486" i="5"/>
  <c r="I521" i="5"/>
  <c r="J531" i="7" s="1"/>
  <c r="B521" i="5"/>
  <c r="B531" i="7" s="1"/>
  <c r="A521" i="5"/>
  <c r="C521" i="5"/>
  <c r="C531" i="7" s="1"/>
  <c r="D521" i="5"/>
  <c r="F521" i="5"/>
  <c r="E521" i="5"/>
  <c r="E531" i="7" s="1"/>
  <c r="F494" i="5"/>
  <c r="G494" i="5" s="1"/>
  <c r="E494" i="5"/>
  <c r="E504" i="7" s="1"/>
  <c r="C494" i="5"/>
  <c r="C504" i="7" s="1"/>
  <c r="V504" i="7" s="1"/>
  <c r="I494" i="5"/>
  <c r="J504" i="7" s="1"/>
  <c r="A504" i="7"/>
  <c r="D494" i="5"/>
  <c r="B494" i="5"/>
  <c r="B504" i="7" s="1"/>
  <c r="H494" i="5"/>
  <c r="J494" i="5"/>
  <c r="E514" i="5"/>
  <c r="E524" i="7" s="1"/>
  <c r="C514" i="5"/>
  <c r="C524" i="7" s="1"/>
  <c r="B514" i="5"/>
  <c r="B524" i="7" s="1"/>
  <c r="I514" i="5"/>
  <c r="J524" i="7" s="1"/>
  <c r="A514" i="5"/>
  <c r="F514" i="5"/>
  <c r="G514" i="5" s="1"/>
  <c r="D514" i="5"/>
  <c r="E525" i="5"/>
  <c r="E535" i="7" s="1"/>
  <c r="A525" i="5"/>
  <c r="C525" i="5"/>
  <c r="C535" i="7" s="1"/>
  <c r="B525" i="5"/>
  <c r="B535" i="7" s="1"/>
  <c r="I525" i="5"/>
  <c r="J535" i="7" s="1"/>
  <c r="D525" i="5"/>
  <c r="F525" i="5"/>
  <c r="G525" i="5" s="1"/>
  <c r="I526" i="5"/>
  <c r="J536" i="7" s="1"/>
  <c r="D526" i="5"/>
  <c r="F526" i="5"/>
  <c r="G526" i="5" s="1"/>
  <c r="E526" i="5"/>
  <c r="E536" i="7" s="1"/>
  <c r="C526" i="5"/>
  <c r="C536" i="7" s="1"/>
  <c r="A526" i="5"/>
  <c r="B526" i="5"/>
  <c r="B536" i="7" s="1"/>
  <c r="D561" i="5"/>
  <c r="A561" i="5"/>
  <c r="C561" i="5"/>
  <c r="C571" i="7" s="1"/>
  <c r="B561" i="5"/>
  <c r="B571" i="7" s="1"/>
  <c r="I561" i="5"/>
  <c r="J571" i="7" s="1"/>
  <c r="F561" i="5"/>
  <c r="G561" i="5" s="1"/>
  <c r="E561" i="5"/>
  <c r="E571" i="7" s="1"/>
  <c r="E586" i="5"/>
  <c r="E596" i="7" s="1"/>
  <c r="C586" i="5"/>
  <c r="C596" i="7" s="1"/>
  <c r="B586" i="5"/>
  <c r="B596" i="7" s="1"/>
  <c r="A586" i="5"/>
  <c r="I586" i="5"/>
  <c r="J596" i="7" s="1"/>
  <c r="D586" i="5"/>
  <c r="F586" i="5"/>
  <c r="G586" i="5" s="1"/>
  <c r="I575" i="5"/>
  <c r="J585" i="7" s="1"/>
  <c r="D575" i="5"/>
  <c r="E575" i="5"/>
  <c r="E585" i="7" s="1"/>
  <c r="A575" i="5"/>
  <c r="F575" i="5"/>
  <c r="G575" i="5" s="1"/>
  <c r="C575" i="5"/>
  <c r="C585" i="7" s="1"/>
  <c r="B575" i="5"/>
  <c r="B585" i="7" s="1"/>
  <c r="F580" i="5"/>
  <c r="G580" i="5" s="1"/>
  <c r="B580" i="5"/>
  <c r="B590" i="7" s="1"/>
  <c r="D580" i="5"/>
  <c r="I580" i="5"/>
  <c r="J590" i="7" s="1"/>
  <c r="C580" i="5"/>
  <c r="C590" i="7" s="1"/>
  <c r="A580" i="5"/>
  <c r="E580" i="5"/>
  <c r="E590" i="7" s="1"/>
  <c r="B665" i="5"/>
  <c r="I665" i="5"/>
  <c r="D665" i="5"/>
  <c r="F665" i="5"/>
  <c r="G665" i="5" s="1"/>
  <c r="A665" i="5"/>
  <c r="C665" i="5"/>
  <c r="E665" i="5"/>
  <c r="A734" i="5"/>
  <c r="F734" i="5"/>
  <c r="D734" i="5"/>
  <c r="E734" i="5"/>
  <c r="C734" i="5"/>
  <c r="B734" i="5"/>
  <c r="I734" i="5"/>
  <c r="I1129" i="5"/>
  <c r="F1129" i="5"/>
  <c r="E1129" i="5"/>
  <c r="A1129" i="5"/>
  <c r="C1129" i="5"/>
  <c r="B1129" i="5"/>
  <c r="D1129" i="5"/>
  <c r="F1043" i="5"/>
  <c r="G1043" i="5" s="1"/>
  <c r="E1043" i="5"/>
  <c r="I1043" i="5"/>
  <c r="C1043" i="5"/>
  <c r="B1043" i="5"/>
  <c r="A1043" i="5"/>
  <c r="D1043" i="5"/>
  <c r="A1459" i="5"/>
  <c r="E1459" i="5"/>
  <c r="C1459" i="5"/>
  <c r="B1459" i="5"/>
  <c r="D1459" i="5"/>
  <c r="I1459" i="5"/>
  <c r="F1459" i="5"/>
  <c r="G1459" i="5" s="1"/>
  <c r="A1376" i="5"/>
  <c r="F1376" i="5"/>
  <c r="C1376" i="5"/>
  <c r="B1376" i="5"/>
  <c r="I1376" i="5"/>
  <c r="D1376" i="5"/>
  <c r="E1376" i="5"/>
  <c r="C1748" i="5"/>
  <c r="B1748" i="5"/>
  <c r="I1748" i="5"/>
  <c r="D1748" i="5"/>
  <c r="F1748" i="5"/>
  <c r="G1748" i="5" s="1"/>
  <c r="A1748" i="5"/>
  <c r="E1748" i="5"/>
  <c r="D2041" i="5"/>
  <c r="I2041" i="5"/>
  <c r="F2041" i="5"/>
  <c r="A2041" i="5"/>
  <c r="E2041" i="5"/>
  <c r="C2041" i="5"/>
  <c r="B2041" i="5"/>
  <c r="A2240" i="5"/>
  <c r="E2240" i="5"/>
  <c r="C2240" i="5"/>
  <c r="F2240" i="5"/>
  <c r="G2240" i="5" s="1"/>
  <c r="B2240" i="5"/>
  <c r="I2240" i="5"/>
  <c r="D2240" i="5"/>
  <c r="I2356" i="5"/>
  <c r="F2356" i="5"/>
  <c r="A2356" i="5"/>
  <c r="E2356" i="5"/>
  <c r="C2356" i="5"/>
  <c r="B2356" i="5"/>
  <c r="D2356" i="5"/>
  <c r="F2320" i="5"/>
  <c r="G2320" i="5" s="1"/>
  <c r="D2320" i="5"/>
  <c r="A2320" i="5"/>
  <c r="E2320" i="5"/>
  <c r="C2320" i="5"/>
  <c r="B2320" i="5"/>
  <c r="I2320" i="5"/>
  <c r="A2591" i="5"/>
  <c r="F2591" i="5"/>
  <c r="G2591" i="5" s="1"/>
  <c r="B2591" i="5"/>
  <c r="C2591" i="5"/>
  <c r="D2591" i="5"/>
  <c r="I2591" i="5"/>
  <c r="E2591" i="5"/>
  <c r="E2872" i="5"/>
  <c r="F2872" i="5"/>
  <c r="G2872" i="5" s="1"/>
  <c r="C2872" i="5"/>
  <c r="A2872" i="5"/>
  <c r="D2872" i="5"/>
  <c r="I2872" i="5"/>
  <c r="B2872" i="5"/>
  <c r="C2918" i="5"/>
  <c r="D2918" i="5"/>
  <c r="F2918" i="5"/>
  <c r="G2918" i="5" s="1"/>
  <c r="A2918" i="5"/>
  <c r="I2918" i="5"/>
  <c r="E2918" i="5"/>
  <c r="B2918" i="5"/>
  <c r="E105" i="5"/>
  <c r="E115" i="7" s="1"/>
  <c r="B105" i="5"/>
  <c r="B115" i="7" s="1"/>
  <c r="I105" i="5"/>
  <c r="J115" i="7" s="1"/>
  <c r="A115" i="7"/>
  <c r="F105" i="5"/>
  <c r="F115" i="7" s="1"/>
  <c r="D105" i="5"/>
  <c r="C105" i="5"/>
  <c r="C115" i="7" s="1"/>
  <c r="V115" i="7" s="1"/>
  <c r="J105" i="5"/>
  <c r="H105" i="5"/>
  <c r="B314" i="5"/>
  <c r="B324" i="7" s="1"/>
  <c r="F314" i="5"/>
  <c r="G314" i="5" s="1"/>
  <c r="A324" i="7"/>
  <c r="I314" i="5"/>
  <c r="J324" i="7" s="1"/>
  <c r="D314" i="5"/>
  <c r="C314" i="5"/>
  <c r="C324" i="7" s="1"/>
  <c r="V324" i="7" s="1"/>
  <c r="E314" i="5"/>
  <c r="E324" i="7" s="1"/>
  <c r="J314" i="5"/>
  <c r="H314" i="5"/>
  <c r="I461" i="5"/>
  <c r="J471" i="7" s="1"/>
  <c r="A471" i="7"/>
  <c r="D461" i="5"/>
  <c r="F461" i="5"/>
  <c r="G461" i="5" s="1"/>
  <c r="E461" i="5"/>
  <c r="E471" i="7" s="1"/>
  <c r="B461" i="5"/>
  <c r="B471" i="7" s="1"/>
  <c r="C461" i="5"/>
  <c r="C471" i="7" s="1"/>
  <c r="V471" i="7" s="1"/>
  <c r="J461" i="5"/>
  <c r="H461" i="5"/>
  <c r="E631" i="5"/>
  <c r="F631" i="5"/>
  <c r="G631" i="5" s="1"/>
  <c r="C631" i="5"/>
  <c r="A631" i="5"/>
  <c r="B631" i="5"/>
  <c r="D631" i="5"/>
  <c r="I631" i="5"/>
  <c r="I982" i="5"/>
  <c r="E982" i="5"/>
  <c r="A982" i="5"/>
  <c r="C982" i="5"/>
  <c r="B982" i="5"/>
  <c r="D982" i="5"/>
  <c r="F982" i="5"/>
  <c r="G982" i="5" s="1"/>
  <c r="D1154" i="5"/>
  <c r="I1154" i="5"/>
  <c r="F1154" i="5"/>
  <c r="G1154" i="5" s="1"/>
  <c r="E1154" i="5"/>
  <c r="A1154" i="5"/>
  <c r="C1154" i="5"/>
  <c r="B1154" i="5"/>
  <c r="F1170" i="5"/>
  <c r="G1170" i="5" s="1"/>
  <c r="B1170" i="5"/>
  <c r="I1170" i="5"/>
  <c r="D1170" i="5"/>
  <c r="E1170" i="5"/>
  <c r="A1170" i="5"/>
  <c r="C1170" i="5"/>
  <c r="E1618" i="5"/>
  <c r="C1618" i="5"/>
  <c r="D1618" i="5"/>
  <c r="F1618" i="5"/>
  <c r="G1618" i="5" s="1"/>
  <c r="A1618" i="5"/>
  <c r="B1618" i="5"/>
  <c r="I1618" i="5"/>
  <c r="E1764" i="5"/>
  <c r="D1764" i="5"/>
  <c r="F1764" i="5"/>
  <c r="G1764" i="5" s="1"/>
  <c r="C1764" i="5"/>
  <c r="A1764" i="5"/>
  <c r="B1764" i="5"/>
  <c r="I1764" i="5"/>
  <c r="A1812" i="5"/>
  <c r="F1812" i="5"/>
  <c r="D1812" i="5"/>
  <c r="E1812" i="5"/>
  <c r="C1812" i="5"/>
  <c r="B1812" i="5"/>
  <c r="I1812" i="5"/>
  <c r="E618" i="5"/>
  <c r="C618" i="5"/>
  <c r="A618" i="5"/>
  <c r="B618" i="5"/>
  <c r="I618" i="5"/>
  <c r="D618" i="5"/>
  <c r="F618" i="5"/>
  <c r="G618" i="5" s="1"/>
  <c r="D669" i="5"/>
  <c r="I669" i="5"/>
  <c r="F669" i="5"/>
  <c r="G669" i="5" s="1"/>
  <c r="E669" i="5"/>
  <c r="C669" i="5"/>
  <c r="A669" i="5"/>
  <c r="B669" i="5"/>
  <c r="F766" i="5"/>
  <c r="A766" i="5"/>
  <c r="E766" i="5"/>
  <c r="C766" i="5"/>
  <c r="B766" i="5"/>
  <c r="D766" i="5"/>
  <c r="I766" i="5"/>
  <c r="A853" i="5"/>
  <c r="B853" i="5"/>
  <c r="I853" i="5"/>
  <c r="E853" i="5"/>
  <c r="C853" i="5"/>
  <c r="D853" i="5"/>
  <c r="F853" i="5"/>
  <c r="F689" i="5"/>
  <c r="G689" i="5" s="1"/>
  <c r="D689" i="5"/>
  <c r="B689" i="5"/>
  <c r="A689" i="5"/>
  <c r="I689" i="5"/>
  <c r="C689" i="5"/>
  <c r="E689" i="5"/>
  <c r="A972" i="5"/>
  <c r="D972" i="5"/>
  <c r="I972" i="5"/>
  <c r="F972" i="5"/>
  <c r="G972" i="5" s="1"/>
  <c r="E972" i="5"/>
  <c r="C972" i="5"/>
  <c r="B972" i="5"/>
  <c r="A694" i="5"/>
  <c r="F694" i="5"/>
  <c r="G694" i="5" s="1"/>
  <c r="E694" i="5"/>
  <c r="C694" i="5"/>
  <c r="I694" i="5"/>
  <c r="D694" i="5"/>
  <c r="B694" i="5"/>
  <c r="B840" i="5"/>
  <c r="D840" i="5"/>
  <c r="I840" i="5"/>
  <c r="F840" i="5"/>
  <c r="G840" i="5" s="1"/>
  <c r="A840" i="5"/>
  <c r="C840" i="5"/>
  <c r="E840" i="5"/>
  <c r="A860" i="5"/>
  <c r="B860" i="5"/>
  <c r="I860" i="5"/>
  <c r="D860" i="5"/>
  <c r="F860" i="5"/>
  <c r="G860" i="5" s="1"/>
  <c r="E860" i="5"/>
  <c r="C860" i="5"/>
  <c r="A685" i="5"/>
  <c r="F685" i="5"/>
  <c r="G685" i="5" s="1"/>
  <c r="D685" i="5"/>
  <c r="C685" i="5"/>
  <c r="B685" i="5"/>
  <c r="I685" i="5"/>
  <c r="E685" i="5"/>
  <c r="D872" i="5"/>
  <c r="I872" i="5"/>
  <c r="F872" i="5"/>
  <c r="E872" i="5"/>
  <c r="A872" i="5"/>
  <c r="C872" i="5"/>
  <c r="B872" i="5"/>
  <c r="I926" i="5"/>
  <c r="D926" i="5"/>
  <c r="C926" i="5"/>
  <c r="B926" i="5"/>
  <c r="F926" i="5"/>
  <c r="G926" i="5" s="1"/>
  <c r="A926" i="5"/>
  <c r="E926" i="5"/>
  <c r="E863" i="5"/>
  <c r="F863" i="5"/>
  <c r="G863" i="5" s="1"/>
  <c r="C863" i="5"/>
  <c r="A863" i="5"/>
  <c r="B863" i="5"/>
  <c r="I863" i="5"/>
  <c r="D863" i="5"/>
  <c r="D929" i="5"/>
  <c r="F929" i="5"/>
  <c r="G929" i="5" s="1"/>
  <c r="A929" i="5"/>
  <c r="E929" i="5"/>
  <c r="C929" i="5"/>
  <c r="B929" i="5"/>
  <c r="I929" i="5"/>
  <c r="A1028" i="5"/>
  <c r="F1028" i="5"/>
  <c r="G1028" i="5" s="1"/>
  <c r="E1028" i="5"/>
  <c r="C1028" i="5"/>
  <c r="B1028" i="5"/>
  <c r="D1028" i="5"/>
  <c r="I1028" i="5"/>
  <c r="F754" i="5"/>
  <c r="A754" i="5"/>
  <c r="E754" i="5"/>
  <c r="C754" i="5"/>
  <c r="D754" i="5"/>
  <c r="B754" i="5"/>
  <c r="I754" i="5"/>
  <c r="A852" i="5"/>
  <c r="F852" i="5"/>
  <c r="G852" i="5" s="1"/>
  <c r="C852" i="5"/>
  <c r="D852" i="5"/>
  <c r="I852" i="5"/>
  <c r="E852" i="5"/>
  <c r="B852" i="5"/>
  <c r="C921" i="5"/>
  <c r="F921" i="5"/>
  <c r="G921" i="5" s="1"/>
  <c r="A921" i="5"/>
  <c r="E921" i="5"/>
  <c r="B921" i="5"/>
  <c r="D921" i="5"/>
  <c r="I921" i="5"/>
  <c r="D922" i="5"/>
  <c r="F922" i="5"/>
  <c r="A922" i="5"/>
  <c r="E922" i="5"/>
  <c r="C922" i="5"/>
  <c r="B922" i="5"/>
  <c r="I922" i="5"/>
  <c r="C1046" i="5"/>
  <c r="E1046" i="5"/>
  <c r="I1046" i="5"/>
  <c r="D1046" i="5"/>
  <c r="F1046" i="5"/>
  <c r="G1046" i="5" s="1"/>
  <c r="B1046" i="5"/>
  <c r="A1046" i="5"/>
  <c r="C935" i="5"/>
  <c r="E935" i="5"/>
  <c r="B935" i="5"/>
  <c r="D935" i="5"/>
  <c r="I935" i="5"/>
  <c r="F935" i="5"/>
  <c r="G935" i="5" s="1"/>
  <c r="A935" i="5"/>
  <c r="B1201" i="5"/>
  <c r="A1201" i="5"/>
  <c r="D1201" i="5"/>
  <c r="I1201" i="5"/>
  <c r="F1201" i="5"/>
  <c r="G1201" i="5" s="1"/>
  <c r="E1201" i="5"/>
  <c r="C1201" i="5"/>
  <c r="I1122" i="5"/>
  <c r="F1122" i="5"/>
  <c r="G1122" i="5" s="1"/>
  <c r="E1122" i="5"/>
  <c r="A1122" i="5"/>
  <c r="C1122" i="5"/>
  <c r="B1122" i="5"/>
  <c r="D1122" i="5"/>
  <c r="I1073" i="5"/>
  <c r="F1073" i="5"/>
  <c r="A1073" i="5"/>
  <c r="E1073" i="5"/>
  <c r="C1073" i="5"/>
  <c r="D1073" i="5"/>
  <c r="B1073" i="5"/>
  <c r="E1105" i="5"/>
  <c r="A1105" i="5"/>
  <c r="C1105" i="5"/>
  <c r="B1105" i="5"/>
  <c r="D1105" i="5"/>
  <c r="I1105" i="5"/>
  <c r="F1105" i="5"/>
  <c r="A1008" i="5"/>
  <c r="F1008" i="5"/>
  <c r="G1008" i="5" s="1"/>
  <c r="B1008" i="5"/>
  <c r="E1008" i="5"/>
  <c r="C1008" i="5"/>
  <c r="D1008" i="5"/>
  <c r="I1008" i="5"/>
  <c r="I1136" i="5"/>
  <c r="E1136" i="5"/>
  <c r="A1136" i="5"/>
  <c r="C1136" i="5"/>
  <c r="B1136" i="5"/>
  <c r="D1136" i="5"/>
  <c r="F1136" i="5"/>
  <c r="D1139" i="5"/>
  <c r="I1139" i="5"/>
  <c r="F1139" i="5"/>
  <c r="G1139" i="5" s="1"/>
  <c r="E1139" i="5"/>
  <c r="C1139" i="5"/>
  <c r="B1139" i="5"/>
  <c r="A1139" i="5"/>
  <c r="A1242" i="5"/>
  <c r="E1242" i="5"/>
  <c r="F1242" i="5"/>
  <c r="C1242" i="5"/>
  <c r="B1242" i="5"/>
  <c r="D1242" i="5"/>
  <c r="I1242" i="5"/>
  <c r="F911" i="5"/>
  <c r="B911" i="5"/>
  <c r="A911" i="5"/>
  <c r="C911" i="5"/>
  <c r="D911" i="5"/>
  <c r="I911" i="5"/>
  <c r="E911" i="5"/>
  <c r="F1009" i="5"/>
  <c r="G1009" i="5" s="1"/>
  <c r="B1009" i="5"/>
  <c r="I1009" i="5"/>
  <c r="D1009" i="5"/>
  <c r="E1009" i="5"/>
  <c r="A1009" i="5"/>
  <c r="C1009" i="5"/>
  <c r="A1424" i="5"/>
  <c r="I1424" i="5"/>
  <c r="F1424" i="5"/>
  <c r="G1424" i="5" s="1"/>
  <c r="E1424" i="5"/>
  <c r="C1424" i="5"/>
  <c r="B1424" i="5"/>
  <c r="D1424" i="5"/>
  <c r="C1103" i="5"/>
  <c r="F1103" i="5"/>
  <c r="G1103" i="5" s="1"/>
  <c r="D1103" i="5"/>
  <c r="I1103" i="5"/>
  <c r="E1103" i="5"/>
  <c r="A1103" i="5"/>
  <c r="B1103" i="5"/>
  <c r="B1222" i="5"/>
  <c r="F1222" i="5"/>
  <c r="G1222" i="5" s="1"/>
  <c r="A1222" i="5"/>
  <c r="E1222" i="5"/>
  <c r="C1222" i="5"/>
  <c r="I1222" i="5"/>
  <c r="D1222" i="5"/>
  <c r="B1440" i="5"/>
  <c r="I1440" i="5"/>
  <c r="F1440" i="5"/>
  <c r="G1440" i="5" s="1"/>
  <c r="A1440" i="5"/>
  <c r="E1440" i="5"/>
  <c r="C1440" i="5"/>
  <c r="D1440" i="5"/>
  <c r="A1288" i="5"/>
  <c r="E1288" i="5"/>
  <c r="C1288" i="5"/>
  <c r="B1288" i="5"/>
  <c r="D1288" i="5"/>
  <c r="I1288" i="5"/>
  <c r="F1288" i="5"/>
  <c r="G1288" i="5" s="1"/>
  <c r="A1092" i="5"/>
  <c r="F1092" i="5"/>
  <c r="C1092" i="5"/>
  <c r="D1092" i="5"/>
  <c r="I1092" i="5"/>
  <c r="E1092" i="5"/>
  <c r="B1092" i="5"/>
  <c r="D1195" i="5"/>
  <c r="E1195" i="5"/>
  <c r="C1195" i="5"/>
  <c r="I1195" i="5"/>
  <c r="B1195" i="5"/>
  <c r="A1195" i="5"/>
  <c r="F1195" i="5"/>
  <c r="G1195" i="5" s="1"/>
  <c r="E1266" i="5"/>
  <c r="I1266" i="5"/>
  <c r="A1266" i="5"/>
  <c r="C1266" i="5"/>
  <c r="B1266" i="5"/>
  <c r="D1266" i="5"/>
  <c r="F1266" i="5"/>
  <c r="D1304" i="5"/>
  <c r="A1304" i="5"/>
  <c r="C1304" i="5"/>
  <c r="B1304" i="5"/>
  <c r="I1304" i="5"/>
  <c r="E1304" i="5"/>
  <c r="F1304" i="5"/>
  <c r="A1295" i="5"/>
  <c r="E1295" i="5"/>
  <c r="D1295" i="5"/>
  <c r="I1295" i="5"/>
  <c r="F1295" i="5"/>
  <c r="G1295" i="5" s="1"/>
  <c r="C1295" i="5"/>
  <c r="B1295" i="5"/>
  <c r="B1342" i="5"/>
  <c r="A1342" i="5"/>
  <c r="D1342" i="5"/>
  <c r="F1342" i="5"/>
  <c r="G1342" i="5" s="1"/>
  <c r="E1342" i="5"/>
  <c r="C1342" i="5"/>
  <c r="I1342" i="5"/>
  <c r="F1114" i="5"/>
  <c r="G1114" i="5" s="1"/>
  <c r="B1114" i="5"/>
  <c r="I1114" i="5"/>
  <c r="E1114" i="5"/>
  <c r="A1114" i="5"/>
  <c r="C1114" i="5"/>
  <c r="D1114" i="5"/>
  <c r="D1233" i="5"/>
  <c r="B1233" i="5"/>
  <c r="I1233" i="5"/>
  <c r="F1233" i="5"/>
  <c r="G1233" i="5" s="1"/>
  <c r="A1233" i="5"/>
  <c r="E1233" i="5"/>
  <c r="C1233" i="5"/>
  <c r="B1630" i="5"/>
  <c r="I1630" i="5"/>
  <c r="F1630" i="5"/>
  <c r="G1630" i="5" s="1"/>
  <c r="A1630" i="5"/>
  <c r="E1630" i="5"/>
  <c r="C1630" i="5"/>
  <c r="D1630" i="5"/>
  <c r="A1544" i="5"/>
  <c r="F1544" i="5"/>
  <c r="G1544" i="5" s="1"/>
  <c r="E1544" i="5"/>
  <c r="C1544" i="5"/>
  <c r="B1544" i="5"/>
  <c r="I1544" i="5"/>
  <c r="D1544" i="5"/>
  <c r="A1480" i="5"/>
  <c r="F1480" i="5"/>
  <c r="G1480" i="5" s="1"/>
  <c r="E1480" i="5"/>
  <c r="C1480" i="5"/>
  <c r="B1480" i="5"/>
  <c r="D1480" i="5"/>
  <c r="I1480" i="5"/>
  <c r="E1365" i="5"/>
  <c r="C1365" i="5"/>
  <c r="A1365" i="5"/>
  <c r="B1365" i="5"/>
  <c r="I1365" i="5"/>
  <c r="D1365" i="5"/>
  <c r="F1365" i="5"/>
  <c r="F1244" i="5"/>
  <c r="G1244" i="5" s="1"/>
  <c r="D1244" i="5"/>
  <c r="B1244" i="5"/>
  <c r="A1244" i="5"/>
  <c r="I1244" i="5"/>
  <c r="C1244" i="5"/>
  <c r="E1244" i="5"/>
  <c r="E1344" i="5"/>
  <c r="A1344" i="5"/>
  <c r="B1344" i="5"/>
  <c r="D1344" i="5"/>
  <c r="F1344" i="5"/>
  <c r="G1344" i="5" s="1"/>
  <c r="C1344" i="5"/>
  <c r="I1344" i="5"/>
  <c r="E1442" i="5"/>
  <c r="C1442" i="5"/>
  <c r="I1442" i="5"/>
  <c r="D1442" i="5"/>
  <c r="F1442" i="5"/>
  <c r="G1442" i="5" s="1"/>
  <c r="A1442" i="5"/>
  <c r="B1442" i="5"/>
  <c r="A1368" i="5"/>
  <c r="D1368" i="5"/>
  <c r="I1368" i="5"/>
  <c r="F1368" i="5"/>
  <c r="G1368" i="5" s="1"/>
  <c r="B1368" i="5"/>
  <c r="E1368" i="5"/>
  <c r="C1368" i="5"/>
  <c r="D1367" i="5"/>
  <c r="I1367" i="5"/>
  <c r="F1367" i="5"/>
  <c r="E1367" i="5"/>
  <c r="C1367" i="5"/>
  <c r="A1367" i="5"/>
  <c r="B1367" i="5"/>
  <c r="E1520" i="5"/>
  <c r="C1520" i="5"/>
  <c r="D1520" i="5"/>
  <c r="F1520" i="5"/>
  <c r="G1520" i="5" s="1"/>
  <c r="A1520" i="5"/>
  <c r="B1520" i="5"/>
  <c r="I1520" i="5"/>
  <c r="I1500" i="5"/>
  <c r="D1500" i="5"/>
  <c r="C1500" i="5"/>
  <c r="B1500" i="5"/>
  <c r="A1500" i="5"/>
  <c r="E1500" i="5"/>
  <c r="F1500" i="5"/>
  <c r="G1500" i="5" s="1"/>
  <c r="A1572" i="5"/>
  <c r="F1572" i="5"/>
  <c r="G1572" i="5" s="1"/>
  <c r="E1572" i="5"/>
  <c r="C1572" i="5"/>
  <c r="B1572" i="5"/>
  <c r="D1572" i="5"/>
  <c r="I1572" i="5"/>
  <c r="A1551" i="5"/>
  <c r="E1551" i="5"/>
  <c r="C1551" i="5"/>
  <c r="B1551" i="5"/>
  <c r="D1551" i="5"/>
  <c r="I1551" i="5"/>
  <c r="F1551" i="5"/>
  <c r="G1551" i="5" s="1"/>
  <c r="B1616" i="5"/>
  <c r="I1616" i="5"/>
  <c r="A1616" i="5"/>
  <c r="E1616" i="5"/>
  <c r="C1616" i="5"/>
  <c r="D1616" i="5"/>
  <c r="F1616" i="5"/>
  <c r="G1616" i="5" s="1"/>
  <c r="F1429" i="5"/>
  <c r="D1429" i="5"/>
  <c r="I1429" i="5"/>
  <c r="E1429" i="5"/>
  <c r="C1429" i="5"/>
  <c r="A1429" i="5"/>
  <c r="B1429" i="5"/>
  <c r="D1550" i="5"/>
  <c r="I1550" i="5"/>
  <c r="A1550" i="5"/>
  <c r="B1550" i="5"/>
  <c r="C1550" i="5"/>
  <c r="F1550" i="5"/>
  <c r="E1550" i="5"/>
  <c r="B1504" i="5"/>
  <c r="I1504" i="5"/>
  <c r="A1504" i="5"/>
  <c r="C1504" i="5"/>
  <c r="F1504" i="5"/>
  <c r="G1504" i="5" s="1"/>
  <c r="D1504" i="5"/>
  <c r="E1504" i="5"/>
  <c r="B1574" i="5"/>
  <c r="I1574" i="5"/>
  <c r="D1574" i="5"/>
  <c r="F1574" i="5"/>
  <c r="G1574" i="5" s="1"/>
  <c r="C1574" i="5"/>
  <c r="A1574" i="5"/>
  <c r="E1574" i="5"/>
  <c r="A1425" i="5"/>
  <c r="F1425" i="5"/>
  <c r="G1425" i="5" s="1"/>
  <c r="C1425" i="5"/>
  <c r="B1425" i="5"/>
  <c r="I1425" i="5"/>
  <c r="D1425" i="5"/>
  <c r="E1425" i="5"/>
  <c r="E1541" i="5"/>
  <c r="C1541" i="5"/>
  <c r="I1541" i="5"/>
  <c r="D1541" i="5"/>
  <c r="F1541" i="5"/>
  <c r="G1541" i="5" s="1"/>
  <c r="A1541" i="5"/>
  <c r="B1541" i="5"/>
  <c r="I2001" i="5"/>
  <c r="F2001" i="5"/>
  <c r="G2001" i="5" s="1"/>
  <c r="A2001" i="5"/>
  <c r="E2001" i="5"/>
  <c r="C2001" i="5"/>
  <c r="B2001" i="5"/>
  <c r="D2001" i="5"/>
  <c r="C1706" i="5"/>
  <c r="B1706" i="5"/>
  <c r="F1706" i="5"/>
  <c r="G1706" i="5" s="1"/>
  <c r="A1706" i="5"/>
  <c r="E1706" i="5"/>
  <c r="I1706" i="5"/>
  <c r="D1706" i="5"/>
  <c r="A1777" i="5"/>
  <c r="D1777" i="5"/>
  <c r="E1777" i="5"/>
  <c r="I1777" i="5"/>
  <c r="F1777" i="5"/>
  <c r="C1777" i="5"/>
  <c r="B1777" i="5"/>
  <c r="A1663" i="5"/>
  <c r="F1663" i="5"/>
  <c r="G1663" i="5" s="1"/>
  <c r="D1663" i="5"/>
  <c r="E1663" i="5"/>
  <c r="I1663" i="5"/>
  <c r="B1663" i="5"/>
  <c r="C1663" i="5"/>
  <c r="C1762" i="5"/>
  <c r="B1762" i="5"/>
  <c r="A1762" i="5"/>
  <c r="E1762" i="5"/>
  <c r="I1762" i="5"/>
  <c r="D1762" i="5"/>
  <c r="F1762" i="5"/>
  <c r="F1577" i="5"/>
  <c r="D1577" i="5"/>
  <c r="E1577" i="5"/>
  <c r="C1577" i="5"/>
  <c r="A1577" i="5"/>
  <c r="B1577" i="5"/>
  <c r="I1577" i="5"/>
  <c r="A1675" i="5"/>
  <c r="F1675" i="5"/>
  <c r="G1675" i="5" s="1"/>
  <c r="D1675" i="5"/>
  <c r="E1675" i="5"/>
  <c r="C1675" i="5"/>
  <c r="B1675" i="5"/>
  <c r="I1675" i="5"/>
  <c r="C1741" i="5"/>
  <c r="B1741" i="5"/>
  <c r="I1741" i="5"/>
  <c r="D1741" i="5"/>
  <c r="F1741" i="5"/>
  <c r="G1741" i="5" s="1"/>
  <c r="A1741" i="5"/>
  <c r="E1741" i="5"/>
  <c r="E1841" i="5"/>
  <c r="C1841" i="5"/>
  <c r="B1841" i="5"/>
  <c r="I1841" i="5"/>
  <c r="D1841" i="5"/>
  <c r="A1841" i="5"/>
  <c r="F1841" i="5"/>
  <c r="G1841" i="5" s="1"/>
  <c r="A1524" i="5"/>
  <c r="F1524" i="5"/>
  <c r="G1524" i="5" s="1"/>
  <c r="C1524" i="5"/>
  <c r="B1524" i="5"/>
  <c r="D1524" i="5"/>
  <c r="E1524" i="5"/>
  <c r="I1524" i="5"/>
  <c r="A1622" i="5"/>
  <c r="F1622" i="5"/>
  <c r="G1622" i="5" s="1"/>
  <c r="C1622" i="5"/>
  <c r="B1622" i="5"/>
  <c r="D1622" i="5"/>
  <c r="E1622" i="5"/>
  <c r="I1622" i="5"/>
  <c r="E1834" i="5"/>
  <c r="C1834" i="5"/>
  <c r="B1834" i="5"/>
  <c r="I1834" i="5"/>
  <c r="D1834" i="5"/>
  <c r="A1834" i="5"/>
  <c r="F1834" i="5"/>
  <c r="G1834" i="5" s="1"/>
  <c r="E1902" i="5"/>
  <c r="D1902" i="5"/>
  <c r="I1902" i="5"/>
  <c r="F1902" i="5"/>
  <c r="G1902" i="5" s="1"/>
  <c r="C1902" i="5"/>
  <c r="A1902" i="5"/>
  <c r="B1902" i="5"/>
  <c r="A1864" i="5"/>
  <c r="F1864" i="5"/>
  <c r="G1864" i="5" s="1"/>
  <c r="E1864" i="5"/>
  <c r="C1864" i="5"/>
  <c r="B1864" i="5"/>
  <c r="D1864" i="5"/>
  <c r="I1864" i="5"/>
  <c r="I1844" i="5"/>
  <c r="A1844" i="5"/>
  <c r="F1844" i="5"/>
  <c r="G1844" i="5" s="1"/>
  <c r="D1844" i="5"/>
  <c r="B1844" i="5"/>
  <c r="E1844" i="5"/>
  <c r="C1844" i="5"/>
  <c r="A1688" i="5"/>
  <c r="F1688" i="5"/>
  <c r="B1688" i="5"/>
  <c r="D1688" i="5"/>
  <c r="I1688" i="5"/>
  <c r="C1688" i="5"/>
  <c r="E1688" i="5"/>
  <c r="A1786" i="5"/>
  <c r="F1786" i="5"/>
  <c r="G1786" i="5" s="1"/>
  <c r="D1786" i="5"/>
  <c r="B1786" i="5"/>
  <c r="I1786" i="5"/>
  <c r="C1786" i="5"/>
  <c r="E1786" i="5"/>
  <c r="E1875" i="5"/>
  <c r="C1875" i="5"/>
  <c r="A1875" i="5"/>
  <c r="B1875" i="5"/>
  <c r="I1875" i="5"/>
  <c r="D1875" i="5"/>
  <c r="F1875" i="5"/>
  <c r="G1875" i="5" s="1"/>
  <c r="B1887" i="5"/>
  <c r="I1887" i="5"/>
  <c r="A1887" i="5"/>
  <c r="E1887" i="5"/>
  <c r="C1887" i="5"/>
  <c r="D1887" i="5"/>
  <c r="F1887" i="5"/>
  <c r="G1887" i="5" s="1"/>
  <c r="E1944" i="5"/>
  <c r="D1944" i="5"/>
  <c r="I1944" i="5"/>
  <c r="F1944" i="5"/>
  <c r="G1944" i="5" s="1"/>
  <c r="A1944" i="5"/>
  <c r="B1944" i="5"/>
  <c r="C1944" i="5"/>
  <c r="B1866" i="5"/>
  <c r="I1866" i="5"/>
  <c r="D1866" i="5"/>
  <c r="F1866" i="5"/>
  <c r="G1866" i="5" s="1"/>
  <c r="C1866" i="5"/>
  <c r="E1866" i="5"/>
  <c r="A1866" i="5"/>
  <c r="F1682" i="5"/>
  <c r="D1682" i="5"/>
  <c r="B1682" i="5"/>
  <c r="I1682" i="5"/>
  <c r="E1682" i="5"/>
  <c r="C1682" i="5"/>
  <c r="A1682" i="5"/>
  <c r="F1780" i="5"/>
  <c r="G1780" i="5" s="1"/>
  <c r="D1780" i="5"/>
  <c r="E1780" i="5"/>
  <c r="B1780" i="5"/>
  <c r="I1780" i="5"/>
  <c r="A1780" i="5"/>
  <c r="C1780" i="5"/>
  <c r="F2013" i="5"/>
  <c r="G2013" i="5" s="1"/>
  <c r="A2013" i="5"/>
  <c r="E2013" i="5"/>
  <c r="C2013" i="5"/>
  <c r="B2013" i="5"/>
  <c r="I2013" i="5"/>
  <c r="D2013" i="5"/>
  <c r="A2170" i="5"/>
  <c r="E2170" i="5"/>
  <c r="C2170" i="5"/>
  <c r="F2170" i="5"/>
  <c r="G2170" i="5" s="1"/>
  <c r="B2170" i="5"/>
  <c r="D2170" i="5"/>
  <c r="I2170" i="5"/>
  <c r="A1978" i="5"/>
  <c r="F1978" i="5"/>
  <c r="G1978" i="5" s="1"/>
  <c r="C1978" i="5"/>
  <c r="I1978" i="5"/>
  <c r="D1978" i="5"/>
  <c r="B1978" i="5"/>
  <c r="E1978" i="5"/>
  <c r="C2031" i="5"/>
  <c r="B2031" i="5"/>
  <c r="I2031" i="5"/>
  <c r="A2031" i="5"/>
  <c r="E2031" i="5"/>
  <c r="D2031" i="5"/>
  <c r="F2031" i="5"/>
  <c r="F1883" i="5"/>
  <c r="G1883" i="5" s="1"/>
  <c r="D1883" i="5"/>
  <c r="A1883" i="5"/>
  <c r="B1883" i="5"/>
  <c r="I1883" i="5"/>
  <c r="C1883" i="5"/>
  <c r="E1883" i="5"/>
  <c r="I1991" i="5"/>
  <c r="F1991" i="5"/>
  <c r="G1991" i="5" s="1"/>
  <c r="A1991" i="5"/>
  <c r="E1991" i="5"/>
  <c r="C1991" i="5"/>
  <c r="B1991" i="5"/>
  <c r="D1991" i="5"/>
  <c r="C1996" i="5"/>
  <c r="I1996" i="5"/>
  <c r="A1996" i="5"/>
  <c r="E1996" i="5"/>
  <c r="B1996" i="5"/>
  <c r="D1996" i="5"/>
  <c r="F1996" i="5"/>
  <c r="E2061" i="5"/>
  <c r="C2061" i="5"/>
  <c r="I2061" i="5"/>
  <c r="D2061" i="5"/>
  <c r="F2061" i="5"/>
  <c r="G2061" i="5" s="1"/>
  <c r="B2061" i="5"/>
  <c r="A2061" i="5"/>
  <c r="A1935" i="5"/>
  <c r="F1935" i="5"/>
  <c r="G1935" i="5" s="1"/>
  <c r="C1935" i="5"/>
  <c r="B1935" i="5"/>
  <c r="I1935" i="5"/>
  <c r="D1935" i="5"/>
  <c r="E1935" i="5"/>
  <c r="I2097" i="5"/>
  <c r="D2097" i="5"/>
  <c r="B2097" i="5"/>
  <c r="E2097" i="5"/>
  <c r="C2097" i="5"/>
  <c r="A2097" i="5"/>
  <c r="F2097" i="5"/>
  <c r="D2228" i="5"/>
  <c r="F2228" i="5"/>
  <c r="G2228" i="5" s="1"/>
  <c r="E2228" i="5"/>
  <c r="C2228" i="5"/>
  <c r="A2228" i="5"/>
  <c r="I2228" i="5"/>
  <c r="B2228" i="5"/>
  <c r="E2215" i="5"/>
  <c r="F2215" i="5"/>
  <c r="G2215" i="5" s="1"/>
  <c r="C2215" i="5"/>
  <c r="A2215" i="5"/>
  <c r="B2215" i="5"/>
  <c r="I2215" i="5"/>
  <c r="D2215" i="5"/>
  <c r="F2025" i="5"/>
  <c r="I2025" i="5"/>
  <c r="E2025" i="5"/>
  <c r="A2025" i="5"/>
  <c r="C2025" i="5"/>
  <c r="B2025" i="5"/>
  <c r="D2025" i="5"/>
  <c r="A2149" i="5"/>
  <c r="E2149" i="5"/>
  <c r="C2149" i="5"/>
  <c r="B2149" i="5"/>
  <c r="I2149" i="5"/>
  <c r="F2149" i="5"/>
  <c r="G2149" i="5" s="1"/>
  <c r="D2149" i="5"/>
  <c r="A2002" i="5"/>
  <c r="F2002" i="5"/>
  <c r="G2002" i="5" s="1"/>
  <c r="D2002" i="5"/>
  <c r="I2002" i="5"/>
  <c r="E2002" i="5"/>
  <c r="C2002" i="5"/>
  <c r="B2002" i="5"/>
  <c r="A2100" i="5"/>
  <c r="F2100" i="5"/>
  <c r="G2100" i="5" s="1"/>
  <c r="B2100" i="5"/>
  <c r="I2100" i="5"/>
  <c r="E2100" i="5"/>
  <c r="C2100" i="5"/>
  <c r="D2100" i="5"/>
  <c r="D2144" i="5"/>
  <c r="I2144" i="5"/>
  <c r="A2144" i="5"/>
  <c r="B2144" i="5"/>
  <c r="F2144" i="5"/>
  <c r="E2144" i="5"/>
  <c r="C2144" i="5"/>
  <c r="F2049" i="5"/>
  <c r="G2049" i="5" s="1"/>
  <c r="D2049" i="5"/>
  <c r="C2049" i="5"/>
  <c r="I2049" i="5"/>
  <c r="E2049" i="5"/>
  <c r="B2049" i="5"/>
  <c r="A2049" i="5"/>
  <c r="A2205" i="5"/>
  <c r="E2205" i="5"/>
  <c r="C2205" i="5"/>
  <c r="I2205" i="5"/>
  <c r="D2205" i="5"/>
  <c r="F2205" i="5"/>
  <c r="G2205" i="5" s="1"/>
  <c r="B2205" i="5"/>
  <c r="I2127" i="5"/>
  <c r="D2127" i="5"/>
  <c r="A2127" i="5"/>
  <c r="F2127" i="5"/>
  <c r="B2127" i="5"/>
  <c r="E2127" i="5"/>
  <c r="C2127" i="5"/>
  <c r="D2317" i="5"/>
  <c r="C2317" i="5"/>
  <c r="B2317" i="5"/>
  <c r="I2317" i="5"/>
  <c r="F2317" i="5"/>
  <c r="E2317" i="5"/>
  <c r="A2317" i="5"/>
  <c r="C2344" i="5"/>
  <c r="B2344" i="5"/>
  <c r="F2344" i="5"/>
  <c r="G2344" i="5" s="1"/>
  <c r="A2344" i="5"/>
  <c r="E2344" i="5"/>
  <c r="I2344" i="5"/>
  <c r="D2344" i="5"/>
  <c r="I2274" i="5"/>
  <c r="A2274" i="5"/>
  <c r="F2274" i="5"/>
  <c r="G2274" i="5" s="1"/>
  <c r="D2274" i="5"/>
  <c r="B2274" i="5"/>
  <c r="E2274" i="5"/>
  <c r="C2274" i="5"/>
  <c r="C2330" i="5"/>
  <c r="B2330" i="5"/>
  <c r="F2330" i="5"/>
  <c r="G2330" i="5" s="1"/>
  <c r="A2330" i="5"/>
  <c r="E2330" i="5"/>
  <c r="D2330" i="5"/>
  <c r="I2330" i="5"/>
  <c r="A2195" i="5"/>
  <c r="F2195" i="5"/>
  <c r="G2195" i="5" s="1"/>
  <c r="E2195" i="5"/>
  <c r="C2195" i="5"/>
  <c r="B2195" i="5"/>
  <c r="D2195" i="5"/>
  <c r="I2195" i="5"/>
  <c r="A2293" i="5"/>
  <c r="F2293" i="5"/>
  <c r="G2293" i="5" s="1"/>
  <c r="D2293" i="5"/>
  <c r="E2293" i="5"/>
  <c r="C2293" i="5"/>
  <c r="I2293" i="5"/>
  <c r="B2293" i="5"/>
  <c r="A2249" i="5"/>
  <c r="F2249" i="5"/>
  <c r="G2249" i="5" s="1"/>
  <c r="D2249" i="5"/>
  <c r="E2249" i="5"/>
  <c r="B2249" i="5"/>
  <c r="I2249" i="5"/>
  <c r="C2249" i="5"/>
  <c r="E2400" i="5"/>
  <c r="C2400" i="5"/>
  <c r="F2400" i="5"/>
  <c r="A2400" i="5"/>
  <c r="B2400" i="5"/>
  <c r="D2400" i="5"/>
  <c r="I2400" i="5"/>
  <c r="A2289" i="5"/>
  <c r="F2289" i="5"/>
  <c r="G2289" i="5" s="1"/>
  <c r="D2289" i="5"/>
  <c r="E2289" i="5"/>
  <c r="C2289" i="5"/>
  <c r="B2289" i="5"/>
  <c r="I2289" i="5"/>
  <c r="F2112" i="5"/>
  <c r="G2112" i="5" s="1"/>
  <c r="D2112" i="5"/>
  <c r="B2112" i="5"/>
  <c r="I2112" i="5"/>
  <c r="A2112" i="5"/>
  <c r="C2112" i="5"/>
  <c r="E2112" i="5"/>
  <c r="F2210" i="5"/>
  <c r="D2210" i="5"/>
  <c r="B2210" i="5"/>
  <c r="I2210" i="5"/>
  <c r="E2210" i="5"/>
  <c r="C2210" i="5"/>
  <c r="A2210" i="5"/>
  <c r="C2337" i="5"/>
  <c r="B2337" i="5"/>
  <c r="I2337" i="5"/>
  <c r="D2337" i="5"/>
  <c r="F2337" i="5"/>
  <c r="G2337" i="5" s="1"/>
  <c r="A2337" i="5"/>
  <c r="E2337" i="5"/>
  <c r="D2444" i="5"/>
  <c r="I2444" i="5"/>
  <c r="F2444" i="5"/>
  <c r="E2444" i="5"/>
  <c r="C2444" i="5"/>
  <c r="A2444" i="5"/>
  <c r="B2444" i="5"/>
  <c r="B2419" i="5"/>
  <c r="I2419" i="5"/>
  <c r="A2419" i="5"/>
  <c r="E2419" i="5"/>
  <c r="C2419" i="5"/>
  <c r="F2419" i="5"/>
  <c r="G2419" i="5" s="1"/>
  <c r="D2419" i="5"/>
  <c r="F2345" i="5"/>
  <c r="G2345" i="5" s="1"/>
  <c r="D2345" i="5"/>
  <c r="I2345" i="5"/>
  <c r="E2345" i="5"/>
  <c r="C2345" i="5"/>
  <c r="A2345" i="5"/>
  <c r="B2345" i="5"/>
  <c r="D2430" i="5"/>
  <c r="I2430" i="5"/>
  <c r="F2430" i="5"/>
  <c r="E2430" i="5"/>
  <c r="A2430" i="5"/>
  <c r="C2430" i="5"/>
  <c r="B2430" i="5"/>
  <c r="D2409" i="5"/>
  <c r="I2409" i="5"/>
  <c r="A2409" i="5"/>
  <c r="F2409" i="5"/>
  <c r="G2409" i="5" s="1"/>
  <c r="E2409" i="5"/>
  <c r="C2409" i="5"/>
  <c r="B2409" i="5"/>
  <c r="F2369" i="5"/>
  <c r="D2369" i="5"/>
  <c r="C2369" i="5"/>
  <c r="B2369" i="5"/>
  <c r="E2369" i="5"/>
  <c r="A2369" i="5"/>
  <c r="I2369" i="5"/>
  <c r="B2507" i="5"/>
  <c r="I2507" i="5"/>
  <c r="F2507" i="5"/>
  <c r="G2507" i="5" s="1"/>
  <c r="A2507" i="5"/>
  <c r="E2507" i="5"/>
  <c r="C2507" i="5"/>
  <c r="D2507" i="5"/>
  <c r="D2539" i="5"/>
  <c r="E2539" i="5"/>
  <c r="I2539" i="5"/>
  <c r="C2539" i="5"/>
  <c r="B2539" i="5"/>
  <c r="A2539" i="5"/>
  <c r="F2539" i="5"/>
  <c r="G2539" i="5" s="1"/>
  <c r="F2415" i="5"/>
  <c r="G2415" i="5" s="1"/>
  <c r="D2415" i="5"/>
  <c r="E2415" i="5"/>
  <c r="C2415" i="5"/>
  <c r="A2415" i="5"/>
  <c r="B2415" i="5"/>
  <c r="I2415" i="5"/>
  <c r="A2547" i="5"/>
  <c r="E2547" i="5"/>
  <c r="C2547" i="5"/>
  <c r="B2547" i="5"/>
  <c r="D2547" i="5"/>
  <c r="I2547" i="5"/>
  <c r="F2547" i="5"/>
  <c r="G2547" i="5" s="1"/>
  <c r="B2542" i="5"/>
  <c r="I2542" i="5"/>
  <c r="D2542" i="5"/>
  <c r="F2542" i="5"/>
  <c r="G2542" i="5" s="1"/>
  <c r="C2542" i="5"/>
  <c r="A2542" i="5"/>
  <c r="E2542" i="5"/>
  <c r="A2453" i="5"/>
  <c r="F2453" i="5"/>
  <c r="G2453" i="5" s="1"/>
  <c r="C2453" i="5"/>
  <c r="B2453" i="5"/>
  <c r="E2453" i="5"/>
  <c r="D2453" i="5"/>
  <c r="I2453" i="5"/>
  <c r="E2559" i="5"/>
  <c r="F2559" i="5"/>
  <c r="G2559" i="5" s="1"/>
  <c r="I2559" i="5"/>
  <c r="D2559" i="5"/>
  <c r="C2559" i="5"/>
  <c r="B2559" i="5"/>
  <c r="A2559" i="5"/>
  <c r="E2580" i="5"/>
  <c r="C2580" i="5"/>
  <c r="F2580" i="5"/>
  <c r="A2580" i="5"/>
  <c r="B2580" i="5"/>
  <c r="I2580" i="5"/>
  <c r="D2580" i="5"/>
  <c r="F2545" i="5"/>
  <c r="G2545" i="5" s="1"/>
  <c r="I2545" i="5"/>
  <c r="E2545" i="5"/>
  <c r="A2545" i="5"/>
  <c r="C2545" i="5"/>
  <c r="B2545" i="5"/>
  <c r="D2545" i="5"/>
  <c r="A2661" i="5"/>
  <c r="D2661" i="5"/>
  <c r="F2661" i="5"/>
  <c r="C2661" i="5"/>
  <c r="B2661" i="5"/>
  <c r="I2661" i="5"/>
  <c r="E2661" i="5"/>
  <c r="C2555" i="5"/>
  <c r="B2555" i="5"/>
  <c r="D2555" i="5"/>
  <c r="F2555" i="5"/>
  <c r="G2555" i="5" s="1"/>
  <c r="E2555" i="5"/>
  <c r="A2555" i="5"/>
  <c r="I2555" i="5"/>
  <c r="C2695" i="5"/>
  <c r="F2695" i="5"/>
  <c r="G2695" i="5" s="1"/>
  <c r="A2695" i="5"/>
  <c r="E2695" i="5"/>
  <c r="B2695" i="5"/>
  <c r="I2695" i="5"/>
  <c r="D2695" i="5"/>
  <c r="I2656" i="5"/>
  <c r="A2656" i="5"/>
  <c r="E2656" i="5"/>
  <c r="C2656" i="5"/>
  <c r="B2656" i="5"/>
  <c r="F2656" i="5"/>
  <c r="D2656" i="5"/>
  <c r="C2679" i="5"/>
  <c r="I2679" i="5"/>
  <c r="F2679" i="5"/>
  <c r="G2679" i="5" s="1"/>
  <c r="A2679" i="5"/>
  <c r="E2679" i="5"/>
  <c r="B2679" i="5"/>
  <c r="D2679" i="5"/>
  <c r="A2803" i="5"/>
  <c r="D2803" i="5"/>
  <c r="E2803" i="5"/>
  <c r="C2803" i="5"/>
  <c r="F2803" i="5"/>
  <c r="B2803" i="5"/>
  <c r="I2803" i="5"/>
  <c r="E2729" i="5"/>
  <c r="I2729" i="5"/>
  <c r="F2729" i="5"/>
  <c r="A2729" i="5"/>
  <c r="B2729" i="5"/>
  <c r="D2729" i="5"/>
  <c r="C2729" i="5"/>
  <c r="F2592" i="5"/>
  <c r="B2592" i="5"/>
  <c r="I2592" i="5"/>
  <c r="E2592" i="5"/>
  <c r="A2592" i="5"/>
  <c r="C2592" i="5"/>
  <c r="D2592" i="5"/>
  <c r="F2732" i="5"/>
  <c r="A2732" i="5"/>
  <c r="E2732" i="5"/>
  <c r="C2732" i="5"/>
  <c r="B2732" i="5"/>
  <c r="D2732" i="5"/>
  <c r="I2732" i="5"/>
  <c r="A2724" i="5"/>
  <c r="F2724" i="5"/>
  <c r="G2724" i="5" s="1"/>
  <c r="E2724" i="5"/>
  <c r="C2724" i="5"/>
  <c r="B2724" i="5"/>
  <c r="I2724" i="5"/>
  <c r="D2724" i="5"/>
  <c r="F2746" i="5"/>
  <c r="G2746" i="5" s="1"/>
  <c r="A2746" i="5"/>
  <c r="E2746" i="5"/>
  <c r="C2746" i="5"/>
  <c r="B2746" i="5"/>
  <c r="D2746" i="5"/>
  <c r="I2746" i="5"/>
  <c r="F2692" i="5"/>
  <c r="G2692" i="5" s="1"/>
  <c r="E2692" i="5"/>
  <c r="A2692" i="5"/>
  <c r="C2692" i="5"/>
  <c r="B2692" i="5"/>
  <c r="D2692" i="5"/>
  <c r="I2692" i="5"/>
  <c r="C2783" i="5"/>
  <c r="F2783" i="5"/>
  <c r="D2783" i="5"/>
  <c r="E2783" i="5"/>
  <c r="B2783" i="5"/>
  <c r="A2783" i="5"/>
  <c r="I2783" i="5"/>
  <c r="F2711" i="5"/>
  <c r="G2711" i="5" s="1"/>
  <c r="D2711" i="5"/>
  <c r="E2711" i="5"/>
  <c r="C2711" i="5"/>
  <c r="B2711" i="5"/>
  <c r="I2711" i="5"/>
  <c r="A2711" i="5"/>
  <c r="A2907" i="5"/>
  <c r="B2907" i="5"/>
  <c r="F2907" i="5"/>
  <c r="E2907" i="5"/>
  <c r="C2907" i="5"/>
  <c r="D2907" i="5"/>
  <c r="I2907" i="5"/>
  <c r="E2804" i="5"/>
  <c r="C2804" i="5"/>
  <c r="I2804" i="5"/>
  <c r="D2804" i="5"/>
  <c r="A2804" i="5"/>
  <c r="F2804" i="5"/>
  <c r="G2804" i="5" s="1"/>
  <c r="B2804" i="5"/>
  <c r="I2753" i="5"/>
  <c r="C2753" i="5"/>
  <c r="A2753" i="5"/>
  <c r="E2753" i="5"/>
  <c r="B2753" i="5"/>
  <c r="D2753" i="5"/>
  <c r="F2753" i="5"/>
  <c r="G2753" i="5" s="1"/>
  <c r="I2930" i="5"/>
  <c r="D2930" i="5"/>
  <c r="E2930" i="5"/>
  <c r="A2930" i="5"/>
  <c r="F2930" i="5"/>
  <c r="C2930" i="5"/>
  <c r="B2930" i="5"/>
  <c r="I2965" i="5"/>
  <c r="F2965" i="5"/>
  <c r="G2965" i="5" s="1"/>
  <c r="E2965" i="5"/>
  <c r="C2965" i="5"/>
  <c r="B2965" i="5"/>
  <c r="A2965" i="5"/>
  <c r="D2965" i="5"/>
  <c r="F2850" i="5"/>
  <c r="G2850" i="5" s="1"/>
  <c r="D2850" i="5"/>
  <c r="E2850" i="5"/>
  <c r="C2850" i="5"/>
  <c r="B2850" i="5"/>
  <c r="A2850" i="5"/>
  <c r="I2850" i="5"/>
  <c r="F2955" i="5"/>
  <c r="G2955" i="5" s="1"/>
  <c r="D2955" i="5"/>
  <c r="E2955" i="5"/>
  <c r="C2955" i="5"/>
  <c r="B2955" i="5"/>
  <c r="A2955" i="5"/>
  <c r="I2955" i="5"/>
  <c r="B2988" i="5"/>
  <c r="C2988" i="5"/>
  <c r="D2988" i="5"/>
  <c r="E2988" i="5"/>
  <c r="A2988" i="5"/>
  <c r="I2988" i="5"/>
  <c r="F2988" i="5"/>
  <c r="G2988" i="5" s="1"/>
  <c r="A2900" i="5"/>
  <c r="E2900" i="5"/>
  <c r="I2900" i="5"/>
  <c r="F2900" i="5"/>
  <c r="G2900" i="5" s="1"/>
  <c r="D2900" i="5"/>
  <c r="C2900" i="5"/>
  <c r="B2900" i="5"/>
  <c r="E2952" i="5"/>
  <c r="C2952" i="5"/>
  <c r="F2952" i="5"/>
  <c r="G2952" i="5" s="1"/>
  <c r="I2952" i="5"/>
  <c r="D2952" i="5"/>
  <c r="B2952" i="5"/>
  <c r="A2952" i="5"/>
  <c r="E2924" i="5"/>
  <c r="C2924" i="5"/>
  <c r="B2924" i="5"/>
  <c r="A2924" i="5"/>
  <c r="I2924" i="5"/>
  <c r="F2924" i="5"/>
  <c r="G2924" i="5" s="1"/>
  <c r="D2924" i="5"/>
  <c r="A2887" i="5"/>
  <c r="F2887" i="5"/>
  <c r="E2887" i="5"/>
  <c r="C2887" i="5"/>
  <c r="B2887" i="5"/>
  <c r="I2887" i="5"/>
  <c r="D2887" i="5"/>
  <c r="F2867" i="5"/>
  <c r="G2867" i="5" s="1"/>
  <c r="B2867" i="5"/>
  <c r="I2867" i="5"/>
  <c r="E2867" i="5"/>
  <c r="C2867" i="5"/>
  <c r="D2867" i="5"/>
  <c r="A2867" i="5"/>
  <c r="A2928" i="5"/>
  <c r="F2928" i="5"/>
  <c r="G2928" i="5" s="1"/>
  <c r="I2928" i="5"/>
  <c r="C2928" i="5"/>
  <c r="E2928" i="5"/>
  <c r="D2928" i="5"/>
  <c r="B2928" i="5"/>
  <c r="E17" i="5"/>
  <c r="E27" i="7" s="1"/>
  <c r="C17" i="5"/>
  <c r="C27" i="7" s="1"/>
  <c r="V27" i="7" s="1"/>
  <c r="B17" i="5"/>
  <c r="B27" i="7" s="1"/>
  <c r="I17" i="5"/>
  <c r="J27" i="7" s="1"/>
  <c r="A27" i="7"/>
  <c r="D17" i="5"/>
  <c r="F17" i="5"/>
  <c r="F27" i="7" s="1"/>
  <c r="J17" i="5"/>
  <c r="H17" i="5"/>
  <c r="D2991" i="5"/>
  <c r="E2991" i="5"/>
  <c r="A2991" i="5"/>
  <c r="B2991" i="5"/>
  <c r="I2991" i="5"/>
  <c r="C2991" i="5"/>
  <c r="F2991" i="5"/>
  <c r="B15" i="5"/>
  <c r="B25" i="7" s="1"/>
  <c r="I15" i="5"/>
  <c r="J25" i="7" s="1"/>
  <c r="A25" i="7"/>
  <c r="D15" i="5"/>
  <c r="F15" i="5"/>
  <c r="F25" i="7" s="1"/>
  <c r="C15" i="5"/>
  <c r="C25" i="7" s="1"/>
  <c r="V25" i="7" s="1"/>
  <c r="E15" i="5"/>
  <c r="E25" i="7" s="1"/>
  <c r="H15" i="5"/>
  <c r="J15" i="5"/>
  <c r="F19" i="5"/>
  <c r="F29" i="7" s="1"/>
  <c r="E19" i="5"/>
  <c r="E29" i="7" s="1"/>
  <c r="C19" i="5"/>
  <c r="C29" i="7" s="1"/>
  <c r="V29" i="7" s="1"/>
  <c r="B19" i="5"/>
  <c r="B29" i="7" s="1"/>
  <c r="D19" i="5"/>
  <c r="I19" i="5"/>
  <c r="J29" i="7" s="1"/>
  <c r="A29" i="7"/>
  <c r="J19" i="5"/>
  <c r="H19" i="5"/>
  <c r="B80" i="5"/>
  <c r="B90" i="7" s="1"/>
  <c r="A90" i="7"/>
  <c r="I80" i="5"/>
  <c r="J90" i="7" s="1"/>
  <c r="F80" i="5"/>
  <c r="F90" i="7" s="1"/>
  <c r="E80" i="5"/>
  <c r="E90" i="7" s="1"/>
  <c r="C80" i="5"/>
  <c r="C90" i="7" s="1"/>
  <c r="V90" i="7" s="1"/>
  <c r="D80" i="5"/>
  <c r="H80" i="5"/>
  <c r="J80" i="5"/>
  <c r="B58" i="5"/>
  <c r="B68" i="7" s="1"/>
  <c r="I58" i="5"/>
  <c r="J68" i="7" s="1"/>
  <c r="A68" i="7"/>
  <c r="D58" i="5"/>
  <c r="C58" i="5"/>
  <c r="C68" i="7" s="1"/>
  <c r="V68" i="7" s="1"/>
  <c r="E58" i="5"/>
  <c r="E68" i="7" s="1"/>
  <c r="F58" i="5"/>
  <c r="F68" i="7" s="1"/>
  <c r="H58" i="5"/>
  <c r="J58" i="5"/>
  <c r="D70" i="5"/>
  <c r="F70" i="5"/>
  <c r="F80" i="7" s="1"/>
  <c r="E70" i="5"/>
  <c r="E80" i="7" s="1"/>
  <c r="C70" i="5"/>
  <c r="C80" i="7" s="1"/>
  <c r="V80" i="7" s="1"/>
  <c r="B70" i="5"/>
  <c r="B80" i="7" s="1"/>
  <c r="I70" i="5"/>
  <c r="J80" i="7" s="1"/>
  <c r="A80" i="7"/>
  <c r="J70" i="5"/>
  <c r="H70" i="5"/>
  <c r="E118" i="5"/>
  <c r="E128" i="7" s="1"/>
  <c r="C118" i="5"/>
  <c r="C128" i="7" s="1"/>
  <c r="V128" i="7" s="1"/>
  <c r="I118" i="5"/>
  <c r="J128" i="7" s="1"/>
  <c r="A128" i="7"/>
  <c r="D118" i="5"/>
  <c r="F118" i="5"/>
  <c r="B118" i="5"/>
  <c r="B128" i="7" s="1"/>
  <c r="H118" i="5"/>
  <c r="J118" i="5"/>
  <c r="C88" i="5"/>
  <c r="C98" i="7" s="1"/>
  <c r="V98" i="7" s="1"/>
  <c r="D88" i="5"/>
  <c r="E88" i="5"/>
  <c r="E98" i="7" s="1"/>
  <c r="B88" i="5"/>
  <c r="B98" i="7" s="1"/>
  <c r="A98" i="7"/>
  <c r="F88" i="5"/>
  <c r="F98" i="7" s="1"/>
  <c r="I88" i="5"/>
  <c r="J98" i="7" s="1"/>
  <c r="J88" i="5"/>
  <c r="H88" i="5"/>
  <c r="I107" i="5"/>
  <c r="J117" i="7" s="1"/>
  <c r="A117" i="7"/>
  <c r="D107" i="5"/>
  <c r="E107" i="5"/>
  <c r="E117" i="7" s="1"/>
  <c r="C107" i="5"/>
  <c r="C117" i="7" s="1"/>
  <c r="V117" i="7" s="1"/>
  <c r="B107" i="5"/>
  <c r="B117" i="7" s="1"/>
  <c r="F107" i="5"/>
  <c r="F117" i="7" s="1"/>
  <c r="J107" i="5"/>
  <c r="H107" i="5"/>
  <c r="C169" i="5"/>
  <c r="C179" i="7" s="1"/>
  <c r="V179" i="7" s="1"/>
  <c r="B169" i="5"/>
  <c r="B179" i="7" s="1"/>
  <c r="I169" i="5"/>
  <c r="J179" i="7" s="1"/>
  <c r="A179" i="7"/>
  <c r="F169" i="5"/>
  <c r="F179" i="7" s="1"/>
  <c r="E169" i="5"/>
  <c r="E179" i="7" s="1"/>
  <c r="D169" i="5"/>
  <c r="H169" i="5"/>
  <c r="J169" i="5"/>
  <c r="E142" i="5"/>
  <c r="E152" i="7" s="1"/>
  <c r="C142" i="5"/>
  <c r="C152" i="7" s="1"/>
  <c r="V152" i="7" s="1"/>
  <c r="F142" i="5"/>
  <c r="I142" i="5"/>
  <c r="J152" i="7" s="1"/>
  <c r="D142" i="5"/>
  <c r="B142" i="5"/>
  <c r="B152" i="7" s="1"/>
  <c r="A152" i="7"/>
  <c r="J142" i="5"/>
  <c r="H142" i="5"/>
  <c r="I174" i="5"/>
  <c r="J184" i="7" s="1"/>
  <c r="A184" i="7"/>
  <c r="D174" i="5"/>
  <c r="F174" i="5"/>
  <c r="F184" i="7" s="1"/>
  <c r="E174" i="5"/>
  <c r="E184" i="7" s="1"/>
  <c r="C174" i="5"/>
  <c r="C184" i="7" s="1"/>
  <c r="V184" i="7" s="1"/>
  <c r="B174" i="5"/>
  <c r="B184" i="7" s="1"/>
  <c r="J174" i="5"/>
  <c r="H174" i="5"/>
  <c r="E158" i="5"/>
  <c r="E168" i="7" s="1"/>
  <c r="I158" i="5"/>
  <c r="J168" i="7" s="1"/>
  <c r="A168" i="7"/>
  <c r="D158" i="5"/>
  <c r="F158" i="5"/>
  <c r="F168" i="7" s="1"/>
  <c r="C158" i="5"/>
  <c r="C168" i="7" s="1"/>
  <c r="V168" i="7" s="1"/>
  <c r="B158" i="5"/>
  <c r="B168" i="7" s="1"/>
  <c r="H158" i="5"/>
  <c r="J158" i="5"/>
  <c r="C203" i="5"/>
  <c r="C213" i="7" s="1"/>
  <c r="V213" i="7" s="1"/>
  <c r="B203" i="5"/>
  <c r="B213" i="7" s="1"/>
  <c r="I203" i="5"/>
  <c r="J213" i="7" s="1"/>
  <c r="A213" i="7"/>
  <c r="D203" i="5"/>
  <c r="F203" i="5"/>
  <c r="G203" i="5" s="1"/>
  <c r="E203" i="5"/>
  <c r="E213" i="7" s="1"/>
  <c r="H203" i="5"/>
  <c r="J203" i="5"/>
  <c r="I205" i="5"/>
  <c r="J215" i="7" s="1"/>
  <c r="A215" i="7"/>
  <c r="D205" i="5"/>
  <c r="F205" i="5"/>
  <c r="E205" i="5"/>
  <c r="E215" i="7" s="1"/>
  <c r="C205" i="5"/>
  <c r="C215" i="7" s="1"/>
  <c r="V215" i="7" s="1"/>
  <c r="B205" i="5"/>
  <c r="B215" i="7" s="1"/>
  <c r="J205" i="5"/>
  <c r="H205" i="5"/>
  <c r="D181" i="5"/>
  <c r="F181" i="5"/>
  <c r="F191" i="7" s="1"/>
  <c r="E181" i="5"/>
  <c r="E191" i="7" s="1"/>
  <c r="C181" i="5"/>
  <c r="C191" i="7" s="1"/>
  <c r="V191" i="7" s="1"/>
  <c r="B181" i="5"/>
  <c r="B191" i="7" s="1"/>
  <c r="I181" i="5"/>
  <c r="J191" i="7" s="1"/>
  <c r="A191" i="7"/>
  <c r="J181" i="5"/>
  <c r="H181" i="5"/>
  <c r="B228" i="5"/>
  <c r="B238" i="7" s="1"/>
  <c r="I228" i="5"/>
  <c r="J238" i="7" s="1"/>
  <c r="A238" i="7"/>
  <c r="D228" i="5"/>
  <c r="F228" i="5"/>
  <c r="C228" i="5"/>
  <c r="C238" i="7" s="1"/>
  <c r="V238" i="7" s="1"/>
  <c r="E228" i="5"/>
  <c r="E238" i="7" s="1"/>
  <c r="J228" i="5"/>
  <c r="H228" i="5"/>
  <c r="F235" i="5"/>
  <c r="G235" i="5" s="1"/>
  <c r="E235" i="5"/>
  <c r="E245" i="7" s="1"/>
  <c r="C235" i="5"/>
  <c r="C245" i="7" s="1"/>
  <c r="V245" i="7" s="1"/>
  <c r="A245" i="7"/>
  <c r="I235" i="5"/>
  <c r="J245" i="7" s="1"/>
  <c r="D235" i="5"/>
  <c r="B235" i="5"/>
  <c r="B245" i="7" s="1"/>
  <c r="J235" i="5"/>
  <c r="H235" i="5"/>
  <c r="E218" i="5"/>
  <c r="E228" i="7" s="1"/>
  <c r="C218" i="5"/>
  <c r="C228" i="7" s="1"/>
  <c r="V228" i="7" s="1"/>
  <c r="B218" i="5"/>
  <c r="B228" i="7" s="1"/>
  <c r="F218" i="5"/>
  <c r="G218" i="5" s="1"/>
  <c r="A228" i="7"/>
  <c r="I218" i="5"/>
  <c r="J228" i="7" s="1"/>
  <c r="D218" i="5"/>
  <c r="J218" i="5"/>
  <c r="H218" i="5"/>
  <c r="F296" i="5"/>
  <c r="G296" i="5" s="1"/>
  <c r="B296" i="5"/>
  <c r="B306" i="7" s="1"/>
  <c r="A306" i="7"/>
  <c r="I296" i="5"/>
  <c r="J306" i="7" s="1"/>
  <c r="D296" i="5"/>
  <c r="E296" i="5"/>
  <c r="E306" i="7" s="1"/>
  <c r="C296" i="5"/>
  <c r="C306" i="7" s="1"/>
  <c r="V306" i="7" s="1"/>
  <c r="J296" i="5"/>
  <c r="H296" i="5"/>
  <c r="F303" i="5"/>
  <c r="E303" i="5"/>
  <c r="E313" i="7" s="1"/>
  <c r="C303" i="5"/>
  <c r="C313" i="7" s="1"/>
  <c r="V313" i="7" s="1"/>
  <c r="B303" i="5"/>
  <c r="B313" i="7" s="1"/>
  <c r="A313" i="7"/>
  <c r="I303" i="5"/>
  <c r="J313" i="7" s="1"/>
  <c r="D303" i="5"/>
  <c r="H303" i="5"/>
  <c r="J303" i="5"/>
  <c r="E264" i="5"/>
  <c r="E274" i="7" s="1"/>
  <c r="F264" i="5"/>
  <c r="G264" i="5" s="1"/>
  <c r="C264" i="5"/>
  <c r="C274" i="7" s="1"/>
  <c r="V274" i="7" s="1"/>
  <c r="B264" i="5"/>
  <c r="B274" i="7" s="1"/>
  <c r="A274" i="7"/>
  <c r="I264" i="5"/>
  <c r="J274" i="7" s="1"/>
  <c r="D264" i="5"/>
  <c r="J264" i="5"/>
  <c r="H264" i="5"/>
  <c r="B363" i="5"/>
  <c r="B373" i="7" s="1"/>
  <c r="I363" i="5"/>
  <c r="J373" i="7" s="1"/>
  <c r="D363" i="5"/>
  <c r="E363" i="5"/>
  <c r="E373" i="7" s="1"/>
  <c r="A373" i="7"/>
  <c r="F363" i="5"/>
  <c r="G363" i="5" s="1"/>
  <c r="C363" i="5"/>
  <c r="C373" i="7" s="1"/>
  <c r="V373" i="7" s="1"/>
  <c r="J363" i="5"/>
  <c r="H363" i="5"/>
  <c r="D297" i="5"/>
  <c r="E297" i="5"/>
  <c r="E307" i="7" s="1"/>
  <c r="C297" i="5"/>
  <c r="C307" i="7" s="1"/>
  <c r="V307" i="7" s="1"/>
  <c r="I297" i="5"/>
  <c r="J307" i="7" s="1"/>
  <c r="B297" i="5"/>
  <c r="B307" i="7" s="1"/>
  <c r="A307" i="7"/>
  <c r="F297" i="5"/>
  <c r="G297" i="5" s="1"/>
  <c r="H297" i="5"/>
  <c r="J297" i="5"/>
  <c r="B318" i="5"/>
  <c r="B328" i="7" s="1"/>
  <c r="I318" i="5"/>
  <c r="J328" i="7" s="1"/>
  <c r="A328" i="7"/>
  <c r="D318" i="5"/>
  <c r="E318" i="5"/>
  <c r="E328" i="7" s="1"/>
  <c r="C318" i="5"/>
  <c r="C328" i="7" s="1"/>
  <c r="V328" i="7" s="1"/>
  <c r="F318" i="5"/>
  <c r="G318" i="5" s="1"/>
  <c r="J318" i="5"/>
  <c r="H318" i="5"/>
  <c r="B347" i="5"/>
  <c r="B357" i="7" s="1"/>
  <c r="D347" i="5"/>
  <c r="F347" i="5"/>
  <c r="G347" i="5" s="1"/>
  <c r="A357" i="7"/>
  <c r="E347" i="5"/>
  <c r="E357" i="7" s="1"/>
  <c r="C347" i="5"/>
  <c r="C357" i="7" s="1"/>
  <c r="V357" i="7" s="1"/>
  <c r="I347" i="5"/>
  <c r="J357" i="7" s="1"/>
  <c r="H347" i="5"/>
  <c r="J347" i="5"/>
  <c r="B346" i="5"/>
  <c r="B356" i="7" s="1"/>
  <c r="I346" i="5"/>
  <c r="J356" i="7" s="1"/>
  <c r="D346" i="5"/>
  <c r="E346" i="5"/>
  <c r="E356" i="7" s="1"/>
  <c r="C346" i="5"/>
  <c r="C356" i="7" s="1"/>
  <c r="V356" i="7" s="1"/>
  <c r="F346" i="5"/>
  <c r="G346" i="5" s="1"/>
  <c r="A356" i="7"/>
  <c r="J346" i="5"/>
  <c r="H346" i="5"/>
  <c r="C372" i="5"/>
  <c r="C382" i="7" s="1"/>
  <c r="V382" i="7" s="1"/>
  <c r="B372" i="5"/>
  <c r="B382" i="7" s="1"/>
  <c r="I372" i="5"/>
  <c r="J382" i="7" s="1"/>
  <c r="D372" i="5"/>
  <c r="F372" i="5"/>
  <c r="A382" i="7"/>
  <c r="E372" i="5"/>
  <c r="E382" i="7" s="1"/>
  <c r="J372" i="5"/>
  <c r="H372" i="5"/>
  <c r="I381" i="5"/>
  <c r="J391" i="7" s="1"/>
  <c r="A391" i="7"/>
  <c r="D381" i="5"/>
  <c r="E381" i="5"/>
  <c r="E391" i="7" s="1"/>
  <c r="C381" i="5"/>
  <c r="C391" i="7" s="1"/>
  <c r="V391" i="7" s="1"/>
  <c r="B381" i="5"/>
  <c r="B391" i="7" s="1"/>
  <c r="F381" i="5"/>
  <c r="G381" i="5" s="1"/>
  <c r="J381" i="5"/>
  <c r="H381" i="5"/>
  <c r="F383" i="5"/>
  <c r="G383" i="5" s="1"/>
  <c r="C383" i="5"/>
  <c r="C393" i="7" s="1"/>
  <c r="V393" i="7" s="1"/>
  <c r="B383" i="5"/>
  <c r="B393" i="7" s="1"/>
  <c r="I383" i="5"/>
  <c r="J393" i="7" s="1"/>
  <c r="D383" i="5"/>
  <c r="E383" i="5"/>
  <c r="E393" i="7" s="1"/>
  <c r="A393" i="7"/>
  <c r="J383" i="5"/>
  <c r="H383" i="5"/>
  <c r="E388" i="5"/>
  <c r="E398" i="7" s="1"/>
  <c r="C388" i="5"/>
  <c r="C398" i="7" s="1"/>
  <c r="V398" i="7" s="1"/>
  <c r="I388" i="5"/>
  <c r="J398" i="7" s="1"/>
  <c r="A398" i="7"/>
  <c r="D388" i="5"/>
  <c r="B388" i="5"/>
  <c r="B398" i="7" s="1"/>
  <c r="F388" i="5"/>
  <c r="G388" i="5" s="1"/>
  <c r="H388" i="5"/>
  <c r="J388" i="5"/>
  <c r="C459" i="5"/>
  <c r="C469" i="7" s="1"/>
  <c r="V469" i="7" s="1"/>
  <c r="B459" i="5"/>
  <c r="B469" i="7" s="1"/>
  <c r="F459" i="5"/>
  <c r="D459" i="5"/>
  <c r="E459" i="5"/>
  <c r="E469" i="7" s="1"/>
  <c r="A469" i="7"/>
  <c r="I459" i="5"/>
  <c r="J469" i="7" s="1"/>
  <c r="J459" i="5"/>
  <c r="H459" i="5"/>
  <c r="B467" i="5"/>
  <c r="B477" i="7" s="1"/>
  <c r="I467" i="5"/>
  <c r="J477" i="7" s="1"/>
  <c r="A477" i="7"/>
  <c r="D467" i="5"/>
  <c r="F467" i="5"/>
  <c r="G467" i="5" s="1"/>
  <c r="E467" i="5"/>
  <c r="E477" i="7" s="1"/>
  <c r="C467" i="5"/>
  <c r="C477" i="7" s="1"/>
  <c r="V477" i="7" s="1"/>
  <c r="J467" i="5"/>
  <c r="H467" i="5"/>
  <c r="F460" i="5"/>
  <c r="G460" i="5" s="1"/>
  <c r="E460" i="5"/>
  <c r="E470" i="7" s="1"/>
  <c r="B460" i="5"/>
  <c r="B470" i="7" s="1"/>
  <c r="C460" i="5"/>
  <c r="C470" i="7" s="1"/>
  <c r="V470" i="7" s="1"/>
  <c r="A470" i="7"/>
  <c r="I460" i="5"/>
  <c r="J470" i="7" s="1"/>
  <c r="D460" i="5"/>
  <c r="H460" i="5"/>
  <c r="J460" i="5"/>
  <c r="B487" i="5"/>
  <c r="B497" i="7" s="1"/>
  <c r="F487" i="5"/>
  <c r="G487" i="5" s="1"/>
  <c r="C487" i="5"/>
  <c r="C497" i="7" s="1"/>
  <c r="V497" i="7" s="1"/>
  <c r="A497" i="7"/>
  <c r="I487" i="5"/>
  <c r="J497" i="7" s="1"/>
  <c r="E487" i="5"/>
  <c r="E497" i="7" s="1"/>
  <c r="D487" i="5"/>
  <c r="J487" i="5"/>
  <c r="H487" i="5"/>
  <c r="D503" i="5"/>
  <c r="E503" i="5"/>
  <c r="E513" i="7" s="1"/>
  <c r="C503" i="5"/>
  <c r="C513" i="7" s="1"/>
  <c r="B503" i="5"/>
  <c r="B513" i="7" s="1"/>
  <c r="A513" i="7"/>
  <c r="W513" i="7" s="1"/>
  <c r="I503" i="5"/>
  <c r="J513" i="7" s="1"/>
  <c r="F503" i="5"/>
  <c r="AI503" i="5"/>
  <c r="J503" i="5"/>
  <c r="H503" i="5"/>
  <c r="AR503" i="5"/>
  <c r="D534" i="5"/>
  <c r="A534" i="5"/>
  <c r="F534" i="5"/>
  <c r="G534" i="5" s="1"/>
  <c r="E534" i="5"/>
  <c r="E544" i="7" s="1"/>
  <c r="C534" i="5"/>
  <c r="C544" i="7" s="1"/>
  <c r="I534" i="5"/>
  <c r="J544" i="7" s="1"/>
  <c r="B534" i="5"/>
  <c r="B544" i="7" s="1"/>
  <c r="A509" i="5"/>
  <c r="F509" i="5"/>
  <c r="G509" i="5" s="1"/>
  <c r="D509" i="5"/>
  <c r="E509" i="5"/>
  <c r="E519" i="7" s="1"/>
  <c r="C509" i="5"/>
  <c r="C519" i="7" s="1"/>
  <c r="B509" i="5"/>
  <c r="B519" i="7" s="1"/>
  <c r="I509" i="5"/>
  <c r="J519" i="7" s="1"/>
  <c r="E533" i="5"/>
  <c r="E543" i="7" s="1"/>
  <c r="B533" i="5"/>
  <c r="B543" i="7" s="1"/>
  <c r="I533" i="5"/>
  <c r="J543" i="7" s="1"/>
  <c r="D533" i="5"/>
  <c r="C533" i="5"/>
  <c r="C543" i="7" s="1"/>
  <c r="A533" i="5"/>
  <c r="F533" i="5"/>
  <c r="G533" i="5" s="1"/>
  <c r="A549" i="5"/>
  <c r="D549" i="5"/>
  <c r="F549" i="5"/>
  <c r="G549" i="5" s="1"/>
  <c r="E549" i="5"/>
  <c r="E559" i="7" s="1"/>
  <c r="C549" i="5"/>
  <c r="C559" i="7" s="1"/>
  <c r="B549" i="5"/>
  <c r="B559" i="7" s="1"/>
  <c r="I549" i="5"/>
  <c r="J559" i="7" s="1"/>
  <c r="F565" i="5"/>
  <c r="G565" i="5" s="1"/>
  <c r="E565" i="5"/>
  <c r="E575" i="7" s="1"/>
  <c r="A565" i="5"/>
  <c r="I565" i="5"/>
  <c r="J575" i="7" s="1"/>
  <c r="D565" i="5"/>
  <c r="C565" i="5"/>
  <c r="C575" i="7" s="1"/>
  <c r="B565" i="5"/>
  <c r="B575" i="7" s="1"/>
  <c r="I582" i="5"/>
  <c r="J592" i="7" s="1"/>
  <c r="D582" i="5"/>
  <c r="F582" i="5"/>
  <c r="E582" i="5"/>
  <c r="E592" i="7" s="1"/>
  <c r="C582" i="5"/>
  <c r="C592" i="7" s="1"/>
  <c r="B582" i="5"/>
  <c r="B592" i="7" s="1"/>
  <c r="A582" i="5"/>
  <c r="C587" i="5"/>
  <c r="C597" i="7" s="1"/>
  <c r="B587" i="5"/>
  <c r="B597" i="7" s="1"/>
  <c r="A587" i="5"/>
  <c r="I587" i="5"/>
  <c r="J597" i="7" s="1"/>
  <c r="D587" i="5"/>
  <c r="E587" i="5"/>
  <c r="E597" i="7" s="1"/>
  <c r="F587" i="5"/>
  <c r="G587" i="5" s="1"/>
  <c r="S25" i="4"/>
  <c r="T25" i="4" s="1"/>
  <c r="U25" i="4" s="1"/>
  <c r="V25" i="4"/>
  <c r="F640" i="5"/>
  <c r="G640" i="5" s="1"/>
  <c r="D640" i="5"/>
  <c r="E640" i="5"/>
  <c r="C640" i="5"/>
  <c r="A640" i="5"/>
  <c r="B640" i="5"/>
  <c r="I640" i="5"/>
  <c r="E983" i="5"/>
  <c r="C983" i="5"/>
  <c r="F983" i="5"/>
  <c r="A983" i="5"/>
  <c r="B983" i="5"/>
  <c r="I983" i="5"/>
  <c r="D983" i="5"/>
  <c r="B1112" i="5"/>
  <c r="D1112" i="5"/>
  <c r="I1112" i="5"/>
  <c r="F1112" i="5"/>
  <c r="G1112" i="5" s="1"/>
  <c r="A1112" i="5"/>
  <c r="E1112" i="5"/>
  <c r="C1112" i="5"/>
  <c r="A1206" i="5"/>
  <c r="E1206" i="5"/>
  <c r="D1206" i="5"/>
  <c r="C1206" i="5"/>
  <c r="B1206" i="5"/>
  <c r="I1206" i="5"/>
  <c r="F1206" i="5"/>
  <c r="G1206" i="5" s="1"/>
  <c r="E1449" i="5"/>
  <c r="C1449" i="5"/>
  <c r="I1449" i="5"/>
  <c r="D1449" i="5"/>
  <c r="F1449" i="5"/>
  <c r="G1449" i="5" s="1"/>
  <c r="A1449" i="5"/>
  <c r="B1449" i="5"/>
  <c r="D1756" i="5"/>
  <c r="I1756" i="5"/>
  <c r="F1756" i="5"/>
  <c r="G1756" i="5" s="1"/>
  <c r="E1756" i="5"/>
  <c r="C1756" i="5"/>
  <c r="A1756" i="5"/>
  <c r="B1756" i="5"/>
  <c r="C1832" i="5"/>
  <c r="B1832" i="5"/>
  <c r="I1832" i="5"/>
  <c r="A1832" i="5"/>
  <c r="F1832" i="5"/>
  <c r="G1832" i="5" s="1"/>
  <c r="E1832" i="5"/>
  <c r="D1832" i="5"/>
  <c r="A2163" i="5"/>
  <c r="E2163" i="5"/>
  <c r="C2163" i="5"/>
  <c r="F2163" i="5"/>
  <c r="G2163" i="5" s="1"/>
  <c r="D2163" i="5"/>
  <c r="I2163" i="5"/>
  <c r="B2163" i="5"/>
  <c r="A2361" i="5"/>
  <c r="F2361" i="5"/>
  <c r="E2361" i="5"/>
  <c r="C2361" i="5"/>
  <c r="B2361" i="5"/>
  <c r="I2361" i="5"/>
  <c r="D2361" i="5"/>
  <c r="B2391" i="5"/>
  <c r="I2391" i="5"/>
  <c r="F2391" i="5"/>
  <c r="A2391" i="5"/>
  <c r="E2391" i="5"/>
  <c r="C2391" i="5"/>
  <c r="D2391" i="5"/>
  <c r="A2576" i="5"/>
  <c r="F2576" i="5"/>
  <c r="G2576" i="5" s="1"/>
  <c r="E2576" i="5"/>
  <c r="C2576" i="5"/>
  <c r="B2576" i="5"/>
  <c r="I2576" i="5"/>
  <c r="D2576" i="5"/>
  <c r="C2653" i="5"/>
  <c r="A2653" i="5"/>
  <c r="E2653" i="5"/>
  <c r="D2653" i="5"/>
  <c r="I2653" i="5"/>
  <c r="B2653" i="5"/>
  <c r="F2653" i="5"/>
  <c r="I2958" i="5"/>
  <c r="A2958" i="5"/>
  <c r="E2958" i="5"/>
  <c r="C2958" i="5"/>
  <c r="B2958" i="5"/>
  <c r="F2958" i="5"/>
  <c r="D2958" i="5"/>
  <c r="F2936" i="5"/>
  <c r="B2936" i="5"/>
  <c r="I2936" i="5"/>
  <c r="C2936" i="5"/>
  <c r="A2936" i="5"/>
  <c r="D2936" i="5"/>
  <c r="E2936" i="5"/>
  <c r="C206" i="5"/>
  <c r="C216" i="7" s="1"/>
  <c r="V216" i="7" s="1"/>
  <c r="B206" i="5"/>
  <c r="B216" i="7" s="1"/>
  <c r="I206" i="5"/>
  <c r="J216" i="7" s="1"/>
  <c r="A216" i="7"/>
  <c r="D206" i="5"/>
  <c r="F206" i="5"/>
  <c r="G206" i="5" s="1"/>
  <c r="E206" i="5"/>
  <c r="E216" i="7" s="1"/>
  <c r="J206" i="5"/>
  <c r="H206" i="5"/>
  <c r="D403" i="5"/>
  <c r="F403" i="5"/>
  <c r="E403" i="5"/>
  <c r="E413" i="7" s="1"/>
  <c r="C403" i="5"/>
  <c r="C413" i="7" s="1"/>
  <c r="V413" i="7" s="1"/>
  <c r="B403" i="5"/>
  <c r="B413" i="7" s="1"/>
  <c r="A413" i="7"/>
  <c r="I403" i="5"/>
  <c r="J413" i="7" s="1"/>
  <c r="J403" i="5"/>
  <c r="H403" i="5"/>
  <c r="B536" i="5"/>
  <c r="B546" i="7" s="1"/>
  <c r="D536" i="5"/>
  <c r="A536" i="5"/>
  <c r="F536" i="5"/>
  <c r="G536" i="5" s="1"/>
  <c r="C536" i="5"/>
  <c r="C546" i="7" s="1"/>
  <c r="E536" i="5"/>
  <c r="E546" i="7" s="1"/>
  <c r="I536" i="5"/>
  <c r="J546" i="7" s="1"/>
  <c r="Q28" i="4"/>
  <c r="R28" i="4" s="1"/>
  <c r="B742" i="5"/>
  <c r="I742" i="5"/>
  <c r="A742" i="5"/>
  <c r="F742" i="5"/>
  <c r="D742" i="5"/>
  <c r="C742" i="5"/>
  <c r="E742" i="5"/>
  <c r="D843" i="5"/>
  <c r="I843" i="5"/>
  <c r="F843" i="5"/>
  <c r="E843" i="5"/>
  <c r="C843" i="5"/>
  <c r="A843" i="5"/>
  <c r="B843" i="5"/>
  <c r="E1102" i="5"/>
  <c r="C1102" i="5"/>
  <c r="F1102" i="5"/>
  <c r="G1102" i="5" s="1"/>
  <c r="A1102" i="5"/>
  <c r="B1102" i="5"/>
  <c r="I1102" i="5"/>
  <c r="D1102" i="5"/>
  <c r="F1050" i="5"/>
  <c r="A1050" i="5"/>
  <c r="E1050" i="5"/>
  <c r="I1050" i="5"/>
  <c r="D1050" i="5"/>
  <c r="C1050" i="5"/>
  <c r="B1050" i="5"/>
  <c r="E1492" i="5"/>
  <c r="B1492" i="5"/>
  <c r="A1492" i="5"/>
  <c r="F1492" i="5"/>
  <c r="D1492" i="5"/>
  <c r="C1492" i="5"/>
  <c r="I1492" i="5"/>
  <c r="A1810" i="5"/>
  <c r="F1810" i="5"/>
  <c r="D1810" i="5"/>
  <c r="E1810" i="5"/>
  <c r="C1810" i="5"/>
  <c r="B1810" i="5"/>
  <c r="I1810" i="5"/>
  <c r="B707" i="5"/>
  <c r="I707" i="5"/>
  <c r="C707" i="5"/>
  <c r="A707" i="5"/>
  <c r="F707" i="5"/>
  <c r="G707" i="5" s="1"/>
  <c r="E707" i="5"/>
  <c r="D707" i="5"/>
  <c r="D801" i="5"/>
  <c r="I801" i="5"/>
  <c r="F801" i="5"/>
  <c r="E801" i="5"/>
  <c r="C801" i="5"/>
  <c r="A801" i="5"/>
  <c r="B801" i="5"/>
  <c r="D634" i="5"/>
  <c r="I634" i="5"/>
  <c r="E634" i="5"/>
  <c r="C634" i="5"/>
  <c r="A634" i="5"/>
  <c r="B634" i="5"/>
  <c r="F634" i="5"/>
  <c r="D1041" i="5"/>
  <c r="F1041" i="5"/>
  <c r="G1041" i="5" s="1"/>
  <c r="E1041" i="5"/>
  <c r="C1041" i="5"/>
  <c r="A1041" i="5"/>
  <c r="B1041" i="5"/>
  <c r="I1041" i="5"/>
  <c r="E834" i="5"/>
  <c r="C834" i="5"/>
  <c r="F834" i="5"/>
  <c r="A834" i="5"/>
  <c r="B834" i="5"/>
  <c r="I834" i="5"/>
  <c r="D834" i="5"/>
  <c r="B777" i="5"/>
  <c r="F777" i="5"/>
  <c r="G777" i="5" s="1"/>
  <c r="A777" i="5"/>
  <c r="E777" i="5"/>
  <c r="C777" i="5"/>
  <c r="D777" i="5"/>
  <c r="I777" i="5"/>
  <c r="D857" i="5"/>
  <c r="I857" i="5"/>
  <c r="C857" i="5"/>
  <c r="A857" i="5"/>
  <c r="B857" i="5"/>
  <c r="E857" i="5"/>
  <c r="F857" i="5"/>
  <c r="G857" i="5" s="1"/>
  <c r="F696" i="5"/>
  <c r="G696" i="5" s="1"/>
  <c r="D696" i="5"/>
  <c r="I696" i="5"/>
  <c r="E696" i="5"/>
  <c r="C696" i="5"/>
  <c r="B696" i="5"/>
  <c r="A696" i="5"/>
  <c r="C757" i="5"/>
  <c r="F757" i="5"/>
  <c r="G757" i="5" s="1"/>
  <c r="A757" i="5"/>
  <c r="E757" i="5"/>
  <c r="D757" i="5"/>
  <c r="B757" i="5"/>
  <c r="I757" i="5"/>
  <c r="A701" i="5"/>
  <c r="F701" i="5"/>
  <c r="G701" i="5" s="1"/>
  <c r="E701" i="5"/>
  <c r="C701" i="5"/>
  <c r="D701" i="5"/>
  <c r="B701" i="5"/>
  <c r="I701" i="5"/>
  <c r="D844" i="5"/>
  <c r="I844" i="5"/>
  <c r="F844" i="5"/>
  <c r="G844" i="5" s="1"/>
  <c r="B844" i="5"/>
  <c r="A844" i="5"/>
  <c r="E844" i="5"/>
  <c r="C844" i="5"/>
  <c r="D864" i="5"/>
  <c r="I864" i="5"/>
  <c r="F864" i="5"/>
  <c r="G864" i="5" s="1"/>
  <c r="E864" i="5"/>
  <c r="C864" i="5"/>
  <c r="A864" i="5"/>
  <c r="B864" i="5"/>
  <c r="A692" i="5"/>
  <c r="F692" i="5"/>
  <c r="G692" i="5" s="1"/>
  <c r="D692" i="5"/>
  <c r="C692" i="5"/>
  <c r="B692" i="5"/>
  <c r="I692" i="5"/>
  <c r="E692" i="5"/>
  <c r="E948" i="5"/>
  <c r="D948" i="5"/>
  <c r="I948" i="5"/>
  <c r="F948" i="5"/>
  <c r="G948" i="5" s="1"/>
  <c r="A948" i="5"/>
  <c r="C948" i="5"/>
  <c r="B948" i="5"/>
  <c r="A951" i="5"/>
  <c r="D951" i="5"/>
  <c r="I951" i="5"/>
  <c r="F951" i="5"/>
  <c r="G951" i="5" s="1"/>
  <c r="E951" i="5"/>
  <c r="C951" i="5"/>
  <c r="B951" i="5"/>
  <c r="E870" i="5"/>
  <c r="F870" i="5"/>
  <c r="G870" i="5" s="1"/>
  <c r="C870" i="5"/>
  <c r="A870" i="5"/>
  <c r="B870" i="5"/>
  <c r="D870" i="5"/>
  <c r="I870" i="5"/>
  <c r="E955" i="5"/>
  <c r="C955" i="5"/>
  <c r="F955" i="5"/>
  <c r="G955" i="5" s="1"/>
  <c r="A955" i="5"/>
  <c r="B955" i="5"/>
  <c r="I955" i="5"/>
  <c r="D955" i="5"/>
  <c r="E1055" i="5"/>
  <c r="I1055" i="5"/>
  <c r="C1055" i="5"/>
  <c r="B1055" i="5"/>
  <c r="A1055" i="5"/>
  <c r="D1055" i="5"/>
  <c r="F1055" i="5"/>
  <c r="G1055" i="5" s="1"/>
  <c r="F761" i="5"/>
  <c r="D761" i="5"/>
  <c r="B761" i="5"/>
  <c r="I761" i="5"/>
  <c r="C761" i="5"/>
  <c r="A761" i="5"/>
  <c r="E761" i="5"/>
  <c r="A859" i="5"/>
  <c r="F859" i="5"/>
  <c r="G859" i="5" s="1"/>
  <c r="C859" i="5"/>
  <c r="E859" i="5"/>
  <c r="B859" i="5"/>
  <c r="D859" i="5"/>
  <c r="I859" i="5"/>
  <c r="D943" i="5"/>
  <c r="F943" i="5"/>
  <c r="G943" i="5" s="1"/>
  <c r="A943" i="5"/>
  <c r="E943" i="5"/>
  <c r="C943" i="5"/>
  <c r="B943" i="5"/>
  <c r="I943" i="5"/>
  <c r="F944" i="5"/>
  <c r="G944" i="5" s="1"/>
  <c r="A944" i="5"/>
  <c r="E944" i="5"/>
  <c r="C944" i="5"/>
  <c r="B944" i="5"/>
  <c r="D944" i="5"/>
  <c r="I944" i="5"/>
  <c r="I1150" i="5"/>
  <c r="D1150" i="5"/>
  <c r="F1150" i="5"/>
  <c r="E1150" i="5"/>
  <c r="A1150" i="5"/>
  <c r="C1150" i="5"/>
  <c r="B1150" i="5"/>
  <c r="I961" i="5"/>
  <c r="E961" i="5"/>
  <c r="D961" i="5"/>
  <c r="F961" i="5"/>
  <c r="G961" i="5" s="1"/>
  <c r="C961" i="5"/>
  <c r="B961" i="5"/>
  <c r="A961" i="5"/>
  <c r="D893" i="5"/>
  <c r="I893" i="5"/>
  <c r="F893" i="5"/>
  <c r="G893" i="5" s="1"/>
  <c r="B893" i="5"/>
  <c r="C893" i="5"/>
  <c r="A893" i="5"/>
  <c r="E893" i="5"/>
  <c r="D1153" i="5"/>
  <c r="I1153" i="5"/>
  <c r="F1153" i="5"/>
  <c r="G1153" i="5" s="1"/>
  <c r="E1153" i="5"/>
  <c r="C1153" i="5"/>
  <c r="A1153" i="5"/>
  <c r="B1153" i="5"/>
  <c r="C1074" i="5"/>
  <c r="F1074" i="5"/>
  <c r="G1074" i="5" s="1"/>
  <c r="A1074" i="5"/>
  <c r="E1074" i="5"/>
  <c r="B1074" i="5"/>
  <c r="D1074" i="5"/>
  <c r="I1074" i="5"/>
  <c r="E1109" i="5"/>
  <c r="C1109" i="5"/>
  <c r="A1109" i="5"/>
  <c r="B1109" i="5"/>
  <c r="I1109" i="5"/>
  <c r="D1109" i="5"/>
  <c r="F1109" i="5"/>
  <c r="G1109" i="5" s="1"/>
  <c r="A1015" i="5"/>
  <c r="F1015" i="5"/>
  <c r="B1015" i="5"/>
  <c r="E1015" i="5"/>
  <c r="C1015" i="5"/>
  <c r="D1015" i="5"/>
  <c r="I1015" i="5"/>
  <c r="D1167" i="5"/>
  <c r="I1167" i="5"/>
  <c r="A1167" i="5"/>
  <c r="B1167" i="5"/>
  <c r="F1167" i="5"/>
  <c r="E1167" i="5"/>
  <c r="C1167" i="5"/>
  <c r="D1147" i="5"/>
  <c r="I1147" i="5"/>
  <c r="F1147" i="5"/>
  <c r="G1147" i="5" s="1"/>
  <c r="E1147" i="5"/>
  <c r="A1147" i="5"/>
  <c r="C1147" i="5"/>
  <c r="B1147" i="5"/>
  <c r="B1306" i="5"/>
  <c r="A1306" i="5"/>
  <c r="F1306" i="5"/>
  <c r="G1306" i="5" s="1"/>
  <c r="E1306" i="5"/>
  <c r="C1306" i="5"/>
  <c r="D1306" i="5"/>
  <c r="I1306" i="5"/>
  <c r="F918" i="5"/>
  <c r="B918" i="5"/>
  <c r="A918" i="5"/>
  <c r="E918" i="5"/>
  <c r="C918" i="5"/>
  <c r="D918" i="5"/>
  <c r="I918" i="5"/>
  <c r="F1016" i="5"/>
  <c r="B1016" i="5"/>
  <c r="I1016" i="5"/>
  <c r="E1016" i="5"/>
  <c r="A1016" i="5"/>
  <c r="C1016" i="5"/>
  <c r="D1016" i="5"/>
  <c r="A1200" i="5"/>
  <c r="E1200" i="5"/>
  <c r="D1200" i="5"/>
  <c r="I1200" i="5"/>
  <c r="F1200" i="5"/>
  <c r="G1200" i="5" s="1"/>
  <c r="B1200" i="5"/>
  <c r="C1200" i="5"/>
  <c r="C1110" i="5"/>
  <c r="F1110" i="5"/>
  <c r="G1110" i="5" s="1"/>
  <c r="E1110" i="5"/>
  <c r="A1110" i="5"/>
  <c r="B1110" i="5"/>
  <c r="D1110" i="5"/>
  <c r="I1110" i="5"/>
  <c r="E1259" i="5"/>
  <c r="I1259" i="5"/>
  <c r="F1259" i="5"/>
  <c r="G1259" i="5" s="1"/>
  <c r="A1259" i="5"/>
  <c r="C1259" i="5"/>
  <c r="B1259" i="5"/>
  <c r="D1259" i="5"/>
  <c r="F1213" i="5"/>
  <c r="G1213" i="5" s="1"/>
  <c r="A1213" i="5"/>
  <c r="E1213" i="5"/>
  <c r="D1213" i="5"/>
  <c r="C1213" i="5"/>
  <c r="B1213" i="5"/>
  <c r="I1213" i="5"/>
  <c r="B1292" i="5"/>
  <c r="A1292" i="5"/>
  <c r="E1292" i="5"/>
  <c r="C1292" i="5"/>
  <c r="D1292" i="5"/>
  <c r="I1292" i="5"/>
  <c r="F1292" i="5"/>
  <c r="G1292" i="5" s="1"/>
  <c r="A1099" i="5"/>
  <c r="F1099" i="5"/>
  <c r="C1099" i="5"/>
  <c r="D1099" i="5"/>
  <c r="I1099" i="5"/>
  <c r="E1099" i="5"/>
  <c r="B1099" i="5"/>
  <c r="B1215" i="5"/>
  <c r="F1215" i="5"/>
  <c r="G1215" i="5" s="1"/>
  <c r="A1215" i="5"/>
  <c r="E1215" i="5"/>
  <c r="C1215" i="5"/>
  <c r="D1215" i="5"/>
  <c r="I1215" i="5"/>
  <c r="A1270" i="5"/>
  <c r="E1270" i="5"/>
  <c r="B1270" i="5"/>
  <c r="I1270" i="5"/>
  <c r="D1270" i="5"/>
  <c r="C1270" i="5"/>
  <c r="F1270" i="5"/>
  <c r="G1270" i="5" s="1"/>
  <c r="E1477" i="5"/>
  <c r="C1477" i="5"/>
  <c r="F1477" i="5"/>
  <c r="A1477" i="5"/>
  <c r="B1477" i="5"/>
  <c r="D1477" i="5"/>
  <c r="I1477" i="5"/>
  <c r="B1299" i="5"/>
  <c r="A1299" i="5"/>
  <c r="D1299" i="5"/>
  <c r="I1299" i="5"/>
  <c r="F1299" i="5"/>
  <c r="G1299" i="5" s="1"/>
  <c r="E1299" i="5"/>
  <c r="C1299" i="5"/>
  <c r="D1346" i="5"/>
  <c r="I1346" i="5"/>
  <c r="C1346" i="5"/>
  <c r="F1346" i="5"/>
  <c r="E1346" i="5"/>
  <c r="B1346" i="5"/>
  <c r="A1346" i="5"/>
  <c r="F1121" i="5"/>
  <c r="B1121" i="5"/>
  <c r="I1121" i="5"/>
  <c r="E1121" i="5"/>
  <c r="A1121" i="5"/>
  <c r="C1121" i="5"/>
  <c r="D1121" i="5"/>
  <c r="D1234" i="5"/>
  <c r="I1234" i="5"/>
  <c r="F1234" i="5"/>
  <c r="G1234" i="5" s="1"/>
  <c r="B1234" i="5"/>
  <c r="E1234" i="5"/>
  <c r="C1234" i="5"/>
  <c r="A1234" i="5"/>
  <c r="E1340" i="5"/>
  <c r="D1340" i="5"/>
  <c r="I1340" i="5"/>
  <c r="F1340" i="5"/>
  <c r="C1340" i="5"/>
  <c r="A1340" i="5"/>
  <c r="B1340" i="5"/>
  <c r="B1370" i="5"/>
  <c r="I1370" i="5"/>
  <c r="F1370" i="5"/>
  <c r="G1370" i="5" s="1"/>
  <c r="A1370" i="5"/>
  <c r="E1370" i="5"/>
  <c r="C1370" i="5"/>
  <c r="D1370" i="5"/>
  <c r="E1484" i="5"/>
  <c r="C1484" i="5"/>
  <c r="F1484" i="5"/>
  <c r="G1484" i="5" s="1"/>
  <c r="A1484" i="5"/>
  <c r="B1484" i="5"/>
  <c r="I1484" i="5"/>
  <c r="D1484" i="5"/>
  <c r="D1381" i="5"/>
  <c r="I1381" i="5"/>
  <c r="C1381" i="5"/>
  <c r="A1381" i="5"/>
  <c r="B1381" i="5"/>
  <c r="E1381" i="5"/>
  <c r="F1381" i="5"/>
  <c r="F1251" i="5"/>
  <c r="D1251" i="5"/>
  <c r="B1251" i="5"/>
  <c r="E1251" i="5"/>
  <c r="C1251" i="5"/>
  <c r="A1251" i="5"/>
  <c r="I1251" i="5"/>
  <c r="B1349" i="5"/>
  <c r="I1349" i="5"/>
  <c r="A1349" i="5"/>
  <c r="E1349" i="5"/>
  <c r="D1349" i="5"/>
  <c r="F1349" i="5"/>
  <c r="C1349" i="5"/>
  <c r="D1458" i="5"/>
  <c r="I1458" i="5"/>
  <c r="F1458" i="5"/>
  <c r="G1458" i="5" s="1"/>
  <c r="A1458" i="5"/>
  <c r="B1458" i="5"/>
  <c r="E1458" i="5"/>
  <c r="C1458" i="5"/>
  <c r="E1372" i="5"/>
  <c r="C1372" i="5"/>
  <c r="I1372" i="5"/>
  <c r="D1372" i="5"/>
  <c r="F1372" i="5"/>
  <c r="G1372" i="5" s="1"/>
  <c r="A1372" i="5"/>
  <c r="B1372" i="5"/>
  <c r="E1392" i="5"/>
  <c r="D1392" i="5"/>
  <c r="I1392" i="5"/>
  <c r="F1392" i="5"/>
  <c r="G1392" i="5" s="1"/>
  <c r="C1392" i="5"/>
  <c r="A1392" i="5"/>
  <c r="B1392" i="5"/>
  <c r="D1536" i="5"/>
  <c r="I1536" i="5"/>
  <c r="F1536" i="5"/>
  <c r="G1536" i="5" s="1"/>
  <c r="E1536" i="5"/>
  <c r="C1536" i="5"/>
  <c r="A1536" i="5"/>
  <c r="B1536" i="5"/>
  <c r="I1509" i="5"/>
  <c r="F1509" i="5"/>
  <c r="G1509" i="5" s="1"/>
  <c r="A1509" i="5"/>
  <c r="C1509" i="5"/>
  <c r="E1509" i="5"/>
  <c r="B1509" i="5"/>
  <c r="D1509" i="5"/>
  <c r="E1576" i="5"/>
  <c r="C1576" i="5"/>
  <c r="F1576" i="5"/>
  <c r="G1576" i="5" s="1"/>
  <c r="A1576" i="5"/>
  <c r="B1576" i="5"/>
  <c r="I1576" i="5"/>
  <c r="D1576" i="5"/>
  <c r="E1555" i="5"/>
  <c r="C1555" i="5"/>
  <c r="A1555" i="5"/>
  <c r="B1555" i="5"/>
  <c r="I1555" i="5"/>
  <c r="D1555" i="5"/>
  <c r="F1555" i="5"/>
  <c r="E1820" i="5"/>
  <c r="C1820" i="5"/>
  <c r="B1820" i="5"/>
  <c r="I1820" i="5"/>
  <c r="D1820" i="5"/>
  <c r="F1820" i="5"/>
  <c r="A1820" i="5"/>
  <c r="F1436" i="5"/>
  <c r="G1436" i="5" s="1"/>
  <c r="D1436" i="5"/>
  <c r="E1436" i="5"/>
  <c r="C1436" i="5"/>
  <c r="A1436" i="5"/>
  <c r="B1436" i="5"/>
  <c r="I1436" i="5"/>
  <c r="E1575" i="5"/>
  <c r="C1575" i="5"/>
  <c r="A1575" i="5"/>
  <c r="B1575" i="5"/>
  <c r="D1575" i="5"/>
  <c r="I1575" i="5"/>
  <c r="F1575" i="5"/>
  <c r="E1513" i="5"/>
  <c r="C1513" i="5"/>
  <c r="I1513" i="5"/>
  <c r="D1513" i="5"/>
  <c r="F1513" i="5"/>
  <c r="G1513" i="5" s="1"/>
  <c r="A1513" i="5"/>
  <c r="B1513" i="5"/>
  <c r="B1623" i="5"/>
  <c r="I1623" i="5"/>
  <c r="D1623" i="5"/>
  <c r="F1623" i="5"/>
  <c r="G1623" i="5" s="1"/>
  <c r="C1623" i="5"/>
  <c r="A1623" i="5"/>
  <c r="E1623" i="5"/>
  <c r="A1432" i="5"/>
  <c r="F1432" i="5"/>
  <c r="G1432" i="5" s="1"/>
  <c r="C1432" i="5"/>
  <c r="B1432" i="5"/>
  <c r="E1432" i="5"/>
  <c r="D1432" i="5"/>
  <c r="I1432" i="5"/>
  <c r="D1557" i="5"/>
  <c r="I1557" i="5"/>
  <c r="F1557" i="5"/>
  <c r="G1557" i="5" s="1"/>
  <c r="E1557" i="5"/>
  <c r="C1557" i="5"/>
  <c r="A1557" i="5"/>
  <c r="B1557" i="5"/>
  <c r="D1655" i="5"/>
  <c r="E1655" i="5"/>
  <c r="C1655" i="5"/>
  <c r="B1655" i="5"/>
  <c r="I1655" i="5"/>
  <c r="F1655" i="5"/>
  <c r="A1655" i="5"/>
  <c r="I1739" i="5"/>
  <c r="F1739" i="5"/>
  <c r="G1739" i="5" s="1"/>
  <c r="A1739" i="5"/>
  <c r="E1739" i="5"/>
  <c r="C1739" i="5"/>
  <c r="B1739" i="5"/>
  <c r="D1739" i="5"/>
  <c r="I1788" i="5"/>
  <c r="A1788" i="5"/>
  <c r="B1788" i="5"/>
  <c r="F1788" i="5"/>
  <c r="G1788" i="5" s="1"/>
  <c r="D1788" i="5"/>
  <c r="E1788" i="5"/>
  <c r="C1788" i="5"/>
  <c r="A1670" i="5"/>
  <c r="F1670" i="5"/>
  <c r="D1670" i="5"/>
  <c r="E1670" i="5"/>
  <c r="I1670" i="5"/>
  <c r="C1670" i="5"/>
  <c r="B1670" i="5"/>
  <c r="C1769" i="5"/>
  <c r="B1769" i="5"/>
  <c r="I1769" i="5"/>
  <c r="D1769" i="5"/>
  <c r="F1769" i="5"/>
  <c r="G1769" i="5" s="1"/>
  <c r="A1769" i="5"/>
  <c r="E1769" i="5"/>
  <c r="F1584" i="5"/>
  <c r="G1584" i="5" s="1"/>
  <c r="D1584" i="5"/>
  <c r="E1584" i="5"/>
  <c r="C1584" i="5"/>
  <c r="A1584" i="5"/>
  <c r="B1584" i="5"/>
  <c r="I1584" i="5"/>
  <c r="E1680" i="5"/>
  <c r="A1680" i="5"/>
  <c r="B1680" i="5"/>
  <c r="I1680" i="5"/>
  <c r="D1680" i="5"/>
  <c r="C1680" i="5"/>
  <c r="F1680" i="5"/>
  <c r="A1770" i="5"/>
  <c r="D1770" i="5"/>
  <c r="E1770" i="5"/>
  <c r="I1770" i="5"/>
  <c r="F1770" i="5"/>
  <c r="G1770" i="5" s="1"/>
  <c r="C1770" i="5"/>
  <c r="B1770" i="5"/>
  <c r="I1704" i="5"/>
  <c r="B1704" i="5"/>
  <c r="D1704" i="5"/>
  <c r="F1704" i="5"/>
  <c r="G1704" i="5" s="1"/>
  <c r="C1704" i="5"/>
  <c r="A1704" i="5"/>
  <c r="E1704" i="5"/>
  <c r="A1531" i="5"/>
  <c r="F1531" i="5"/>
  <c r="C1531" i="5"/>
  <c r="B1531" i="5"/>
  <c r="E1531" i="5"/>
  <c r="I1531" i="5"/>
  <c r="D1531" i="5"/>
  <c r="A1629" i="5"/>
  <c r="F1629" i="5"/>
  <c r="G1629" i="5" s="1"/>
  <c r="C1629" i="5"/>
  <c r="B1629" i="5"/>
  <c r="E1629" i="5"/>
  <c r="I1629" i="5"/>
  <c r="D1629" i="5"/>
  <c r="A1965" i="5"/>
  <c r="D1965" i="5"/>
  <c r="E1965" i="5"/>
  <c r="C1965" i="5"/>
  <c r="I1965" i="5"/>
  <c r="F1965" i="5"/>
  <c r="B1965" i="5"/>
  <c r="A1906" i="5"/>
  <c r="D1906" i="5"/>
  <c r="I1906" i="5"/>
  <c r="F1906" i="5"/>
  <c r="G1906" i="5" s="1"/>
  <c r="E1906" i="5"/>
  <c r="C1906" i="5"/>
  <c r="B1906" i="5"/>
  <c r="E1868" i="5"/>
  <c r="C1868" i="5"/>
  <c r="F1868" i="5"/>
  <c r="G1868" i="5" s="1"/>
  <c r="A1868" i="5"/>
  <c r="B1868" i="5"/>
  <c r="I1868" i="5"/>
  <c r="D1868" i="5"/>
  <c r="B1880" i="5"/>
  <c r="I1880" i="5"/>
  <c r="F1880" i="5"/>
  <c r="G1880" i="5" s="1"/>
  <c r="A1880" i="5"/>
  <c r="E1880" i="5"/>
  <c r="C1880" i="5"/>
  <c r="D1880" i="5"/>
  <c r="A1695" i="5"/>
  <c r="F1695" i="5"/>
  <c r="D1695" i="5"/>
  <c r="I1695" i="5"/>
  <c r="E1695" i="5"/>
  <c r="C1695" i="5"/>
  <c r="B1695" i="5"/>
  <c r="A1793" i="5"/>
  <c r="F1793" i="5"/>
  <c r="G1793" i="5" s="1"/>
  <c r="D1793" i="5"/>
  <c r="I1793" i="5"/>
  <c r="E1793" i="5"/>
  <c r="C1793" i="5"/>
  <c r="B1793" i="5"/>
  <c r="D1891" i="5"/>
  <c r="I1891" i="5"/>
  <c r="A1891" i="5"/>
  <c r="B1891" i="5"/>
  <c r="C1891" i="5"/>
  <c r="F1891" i="5"/>
  <c r="E1891" i="5"/>
  <c r="B1936" i="5"/>
  <c r="I1936" i="5"/>
  <c r="A1936" i="5"/>
  <c r="E1936" i="5"/>
  <c r="C1936" i="5"/>
  <c r="D1936" i="5"/>
  <c r="F1936" i="5"/>
  <c r="G1936" i="5" s="1"/>
  <c r="A1948" i="5"/>
  <c r="B1948" i="5"/>
  <c r="D1948" i="5"/>
  <c r="I1948" i="5"/>
  <c r="F1948" i="5"/>
  <c r="C1948" i="5"/>
  <c r="E1948" i="5"/>
  <c r="B1915" i="5"/>
  <c r="I1915" i="5"/>
  <c r="D1915" i="5"/>
  <c r="F1915" i="5"/>
  <c r="G1915" i="5" s="1"/>
  <c r="C1915" i="5"/>
  <c r="A1915" i="5"/>
  <c r="E1915" i="5"/>
  <c r="F1689" i="5"/>
  <c r="G1689" i="5" s="1"/>
  <c r="D1689" i="5"/>
  <c r="B1689" i="5"/>
  <c r="I1689" i="5"/>
  <c r="E1689" i="5"/>
  <c r="C1689" i="5"/>
  <c r="A1689" i="5"/>
  <c r="F1787" i="5"/>
  <c r="D1787" i="5"/>
  <c r="E1787" i="5"/>
  <c r="B1787" i="5"/>
  <c r="I1787" i="5"/>
  <c r="A1787" i="5"/>
  <c r="C1787" i="5"/>
  <c r="C2052" i="5"/>
  <c r="B2052" i="5"/>
  <c r="I2052" i="5"/>
  <c r="F2052" i="5"/>
  <c r="G2052" i="5" s="1"/>
  <c r="A2052" i="5"/>
  <c r="E2052" i="5"/>
  <c r="D2052" i="5"/>
  <c r="E2194" i="5"/>
  <c r="C2194" i="5"/>
  <c r="A2194" i="5"/>
  <c r="B2194" i="5"/>
  <c r="D2194" i="5"/>
  <c r="F2194" i="5"/>
  <c r="G2194" i="5" s="1"/>
  <c r="I2194" i="5"/>
  <c r="C1982" i="5"/>
  <c r="A1982" i="5"/>
  <c r="F1982" i="5"/>
  <c r="G1982" i="5" s="1"/>
  <c r="D1982" i="5"/>
  <c r="E1982" i="5"/>
  <c r="B1982" i="5"/>
  <c r="I1982" i="5"/>
  <c r="I2043" i="5"/>
  <c r="A2043" i="5"/>
  <c r="E2043" i="5"/>
  <c r="C2043" i="5"/>
  <c r="B2043" i="5"/>
  <c r="D2043" i="5"/>
  <c r="F2043" i="5"/>
  <c r="G2043" i="5" s="1"/>
  <c r="F1890" i="5"/>
  <c r="D1890" i="5"/>
  <c r="I1890" i="5"/>
  <c r="E1890" i="5"/>
  <c r="C1890" i="5"/>
  <c r="A1890" i="5"/>
  <c r="B1890" i="5"/>
  <c r="C2003" i="5"/>
  <c r="B2003" i="5"/>
  <c r="I2003" i="5"/>
  <c r="A2003" i="5"/>
  <c r="E2003" i="5"/>
  <c r="D2003" i="5"/>
  <c r="F2003" i="5"/>
  <c r="G2003" i="5" s="1"/>
  <c r="C2038" i="5"/>
  <c r="B2038" i="5"/>
  <c r="I2038" i="5"/>
  <c r="D2038" i="5"/>
  <c r="F2038" i="5"/>
  <c r="G2038" i="5" s="1"/>
  <c r="A2038" i="5"/>
  <c r="E2038" i="5"/>
  <c r="C2122" i="5"/>
  <c r="B2122" i="5"/>
  <c r="F2122" i="5"/>
  <c r="E2122" i="5"/>
  <c r="D2122" i="5"/>
  <c r="I2122" i="5"/>
  <c r="A2122" i="5"/>
  <c r="A1942" i="5"/>
  <c r="F1942" i="5"/>
  <c r="G1942" i="5" s="1"/>
  <c r="C1942" i="5"/>
  <c r="B1942" i="5"/>
  <c r="E1942" i="5"/>
  <c r="D1942" i="5"/>
  <c r="I1942" i="5"/>
  <c r="D2137" i="5"/>
  <c r="F2137" i="5"/>
  <c r="E2137" i="5"/>
  <c r="C2137" i="5"/>
  <c r="A2137" i="5"/>
  <c r="B2137" i="5"/>
  <c r="I2137" i="5"/>
  <c r="E2236" i="5"/>
  <c r="F2236" i="5"/>
  <c r="G2236" i="5" s="1"/>
  <c r="C2236" i="5"/>
  <c r="A2236" i="5"/>
  <c r="B2236" i="5"/>
  <c r="I2236" i="5"/>
  <c r="D2236" i="5"/>
  <c r="C2309" i="5"/>
  <c r="B2309" i="5"/>
  <c r="F2309" i="5"/>
  <c r="G2309" i="5" s="1"/>
  <c r="A2309" i="5"/>
  <c r="E2309" i="5"/>
  <c r="I2309" i="5"/>
  <c r="D2309" i="5"/>
  <c r="F2032" i="5"/>
  <c r="G2032" i="5" s="1"/>
  <c r="E2032" i="5"/>
  <c r="A2032" i="5"/>
  <c r="C2032" i="5"/>
  <c r="B2032" i="5"/>
  <c r="D2032" i="5"/>
  <c r="I2032" i="5"/>
  <c r="C2157" i="5"/>
  <c r="B2157" i="5"/>
  <c r="A2157" i="5"/>
  <c r="E2157" i="5"/>
  <c r="I2157" i="5"/>
  <c r="F2157" i="5"/>
  <c r="D2157" i="5"/>
  <c r="A2009" i="5"/>
  <c r="F2009" i="5"/>
  <c r="E2009" i="5"/>
  <c r="C2009" i="5"/>
  <c r="B2009" i="5"/>
  <c r="D2009" i="5"/>
  <c r="I2009" i="5"/>
  <c r="A2128" i="5"/>
  <c r="E2128" i="5"/>
  <c r="C2128" i="5"/>
  <c r="I2128" i="5"/>
  <c r="B2128" i="5"/>
  <c r="D2128" i="5"/>
  <c r="F2128" i="5"/>
  <c r="E2152" i="5"/>
  <c r="I2152" i="5"/>
  <c r="D2152" i="5"/>
  <c r="F2152" i="5"/>
  <c r="G2152" i="5" s="1"/>
  <c r="C2152" i="5"/>
  <c r="B2152" i="5"/>
  <c r="A2152" i="5"/>
  <c r="F2056" i="5"/>
  <c r="D2056" i="5"/>
  <c r="C2056" i="5"/>
  <c r="E2056" i="5"/>
  <c r="B2056" i="5"/>
  <c r="A2056" i="5"/>
  <c r="I2056" i="5"/>
  <c r="C2213" i="5"/>
  <c r="B2213" i="5"/>
  <c r="I2213" i="5"/>
  <c r="D2213" i="5"/>
  <c r="F2213" i="5"/>
  <c r="G2213" i="5" s="1"/>
  <c r="A2213" i="5"/>
  <c r="E2213" i="5"/>
  <c r="A2135" i="5"/>
  <c r="E2135" i="5"/>
  <c r="C2135" i="5"/>
  <c r="I2135" i="5"/>
  <c r="D2135" i="5"/>
  <c r="F2135" i="5"/>
  <c r="G2135" i="5" s="1"/>
  <c r="B2135" i="5"/>
  <c r="E2318" i="5"/>
  <c r="D2318" i="5"/>
  <c r="I2318" i="5"/>
  <c r="F2318" i="5"/>
  <c r="G2318" i="5" s="1"/>
  <c r="A2318" i="5"/>
  <c r="C2318" i="5"/>
  <c r="B2318" i="5"/>
  <c r="I2377" i="5"/>
  <c r="F2377" i="5"/>
  <c r="G2377" i="5" s="1"/>
  <c r="A2377" i="5"/>
  <c r="E2377" i="5"/>
  <c r="C2377" i="5"/>
  <c r="B2377" i="5"/>
  <c r="D2377" i="5"/>
  <c r="I2281" i="5"/>
  <c r="A2281" i="5"/>
  <c r="F2281" i="5"/>
  <c r="D2281" i="5"/>
  <c r="B2281" i="5"/>
  <c r="E2281" i="5"/>
  <c r="C2281" i="5"/>
  <c r="E2339" i="5"/>
  <c r="I2339" i="5"/>
  <c r="C2339" i="5"/>
  <c r="A2339" i="5"/>
  <c r="B2339" i="5"/>
  <c r="D2339" i="5"/>
  <c r="F2339" i="5"/>
  <c r="A2202" i="5"/>
  <c r="F2202" i="5"/>
  <c r="G2202" i="5" s="1"/>
  <c r="E2202" i="5"/>
  <c r="C2202" i="5"/>
  <c r="B2202" i="5"/>
  <c r="D2202" i="5"/>
  <c r="I2202" i="5"/>
  <c r="A2300" i="5"/>
  <c r="F2300" i="5"/>
  <c r="G2300" i="5" s="1"/>
  <c r="D2300" i="5"/>
  <c r="E2300" i="5"/>
  <c r="C2300" i="5"/>
  <c r="I2300" i="5"/>
  <c r="B2300" i="5"/>
  <c r="A2256" i="5"/>
  <c r="F2256" i="5"/>
  <c r="G2256" i="5" s="1"/>
  <c r="D2256" i="5"/>
  <c r="E2256" i="5"/>
  <c r="C2256" i="5"/>
  <c r="B2256" i="5"/>
  <c r="I2256" i="5"/>
  <c r="B2433" i="5"/>
  <c r="I2433" i="5"/>
  <c r="F2433" i="5"/>
  <c r="G2433" i="5" s="1"/>
  <c r="A2433" i="5"/>
  <c r="E2433" i="5"/>
  <c r="C2433" i="5"/>
  <c r="D2433" i="5"/>
  <c r="A2296" i="5"/>
  <c r="F2296" i="5"/>
  <c r="D2296" i="5"/>
  <c r="E2296" i="5"/>
  <c r="C2296" i="5"/>
  <c r="B2296" i="5"/>
  <c r="I2296" i="5"/>
  <c r="F2119" i="5"/>
  <c r="G2119" i="5" s="1"/>
  <c r="D2119" i="5"/>
  <c r="B2119" i="5"/>
  <c r="A2119" i="5"/>
  <c r="C2119" i="5"/>
  <c r="I2119" i="5"/>
  <c r="E2119" i="5"/>
  <c r="F2217" i="5"/>
  <c r="G2217" i="5" s="1"/>
  <c r="D2217" i="5"/>
  <c r="B2217" i="5"/>
  <c r="I2217" i="5"/>
  <c r="E2217" i="5"/>
  <c r="C2217" i="5"/>
  <c r="A2217" i="5"/>
  <c r="I2370" i="5"/>
  <c r="D2370" i="5"/>
  <c r="F2370" i="5"/>
  <c r="G2370" i="5" s="1"/>
  <c r="A2370" i="5"/>
  <c r="E2370" i="5"/>
  <c r="C2370" i="5"/>
  <c r="B2370" i="5"/>
  <c r="E2469" i="5"/>
  <c r="F2469" i="5"/>
  <c r="G2469" i="5" s="1"/>
  <c r="C2469" i="5"/>
  <c r="A2469" i="5"/>
  <c r="B2469" i="5"/>
  <c r="D2469" i="5"/>
  <c r="I2469" i="5"/>
  <c r="B2468" i="5"/>
  <c r="I2468" i="5"/>
  <c r="A2468" i="5"/>
  <c r="E2468" i="5"/>
  <c r="C2468" i="5"/>
  <c r="D2468" i="5"/>
  <c r="F2468" i="5"/>
  <c r="G2468" i="5" s="1"/>
  <c r="F2352" i="5"/>
  <c r="G2352" i="5" s="1"/>
  <c r="D2352" i="5"/>
  <c r="E2352" i="5"/>
  <c r="C2352" i="5"/>
  <c r="A2352" i="5"/>
  <c r="B2352" i="5"/>
  <c r="I2352" i="5"/>
  <c r="E2455" i="5"/>
  <c r="D2455" i="5"/>
  <c r="I2455" i="5"/>
  <c r="F2455" i="5"/>
  <c r="G2455" i="5" s="1"/>
  <c r="A2455" i="5"/>
  <c r="B2455" i="5"/>
  <c r="C2455" i="5"/>
  <c r="E2434" i="5"/>
  <c r="D2434" i="5"/>
  <c r="I2434" i="5"/>
  <c r="F2434" i="5"/>
  <c r="G2434" i="5" s="1"/>
  <c r="C2434" i="5"/>
  <c r="A2434" i="5"/>
  <c r="B2434" i="5"/>
  <c r="F2376" i="5"/>
  <c r="G2376" i="5" s="1"/>
  <c r="D2376" i="5"/>
  <c r="C2376" i="5"/>
  <c r="B2376" i="5"/>
  <c r="E2376" i="5"/>
  <c r="A2376" i="5"/>
  <c r="I2376" i="5"/>
  <c r="D2511" i="5"/>
  <c r="E2511" i="5"/>
  <c r="I2511" i="5"/>
  <c r="F2511" i="5"/>
  <c r="C2511" i="5"/>
  <c r="B2511" i="5"/>
  <c r="A2511" i="5"/>
  <c r="C2560" i="5"/>
  <c r="A2560" i="5"/>
  <c r="I2560" i="5"/>
  <c r="D2560" i="5"/>
  <c r="F2560" i="5"/>
  <c r="B2560" i="5"/>
  <c r="E2560" i="5"/>
  <c r="F2422" i="5"/>
  <c r="G2422" i="5" s="1"/>
  <c r="D2422" i="5"/>
  <c r="I2422" i="5"/>
  <c r="A2422" i="5"/>
  <c r="E2422" i="5"/>
  <c r="C2422" i="5"/>
  <c r="B2422" i="5"/>
  <c r="F2562" i="5"/>
  <c r="G2562" i="5" s="1"/>
  <c r="C2562" i="5"/>
  <c r="A2562" i="5"/>
  <c r="I2562" i="5"/>
  <c r="D2562" i="5"/>
  <c r="E2562" i="5"/>
  <c r="B2562" i="5"/>
  <c r="D2546" i="5"/>
  <c r="E2546" i="5"/>
  <c r="I2546" i="5"/>
  <c r="F2546" i="5"/>
  <c r="G2546" i="5" s="1"/>
  <c r="C2546" i="5"/>
  <c r="B2546" i="5"/>
  <c r="A2546" i="5"/>
  <c r="A2460" i="5"/>
  <c r="F2460" i="5"/>
  <c r="G2460" i="5" s="1"/>
  <c r="C2460" i="5"/>
  <c r="B2460" i="5"/>
  <c r="E2460" i="5"/>
  <c r="I2460" i="5"/>
  <c r="D2460" i="5"/>
  <c r="C2581" i="5"/>
  <c r="D2581" i="5"/>
  <c r="F2581" i="5"/>
  <c r="G2581" i="5" s="1"/>
  <c r="A2581" i="5"/>
  <c r="I2581" i="5"/>
  <c r="E2581" i="5"/>
  <c r="B2581" i="5"/>
  <c r="C2588" i="5"/>
  <c r="D2588" i="5"/>
  <c r="F2588" i="5"/>
  <c r="E2588" i="5"/>
  <c r="A2588" i="5"/>
  <c r="B2588" i="5"/>
  <c r="I2588" i="5"/>
  <c r="F2552" i="5"/>
  <c r="E2552" i="5"/>
  <c r="A2552" i="5"/>
  <c r="C2552" i="5"/>
  <c r="B2552" i="5"/>
  <c r="D2552" i="5"/>
  <c r="I2552" i="5"/>
  <c r="D2554" i="5"/>
  <c r="E2554" i="5"/>
  <c r="C2554" i="5"/>
  <c r="B2554" i="5"/>
  <c r="I2554" i="5"/>
  <c r="A2554" i="5"/>
  <c r="F2554" i="5"/>
  <c r="I2565" i="5"/>
  <c r="E2565" i="5"/>
  <c r="D2565" i="5"/>
  <c r="C2565" i="5"/>
  <c r="F2565" i="5"/>
  <c r="B2565" i="5"/>
  <c r="A2565" i="5"/>
  <c r="A2696" i="5"/>
  <c r="I2696" i="5"/>
  <c r="F2696" i="5"/>
  <c r="G2696" i="5" s="1"/>
  <c r="E2696" i="5"/>
  <c r="C2696" i="5"/>
  <c r="B2696" i="5"/>
  <c r="D2696" i="5"/>
  <c r="C2667" i="5"/>
  <c r="F2667" i="5"/>
  <c r="G2667" i="5" s="1"/>
  <c r="A2667" i="5"/>
  <c r="E2667" i="5"/>
  <c r="B2667" i="5"/>
  <c r="I2667" i="5"/>
  <c r="D2667" i="5"/>
  <c r="D2739" i="5"/>
  <c r="I2739" i="5"/>
  <c r="F2739" i="5"/>
  <c r="A2739" i="5"/>
  <c r="E2739" i="5"/>
  <c r="C2739" i="5"/>
  <c r="B2739" i="5"/>
  <c r="F2886" i="5"/>
  <c r="G2886" i="5" s="1"/>
  <c r="D2886" i="5"/>
  <c r="E2886" i="5"/>
  <c r="B2886" i="5"/>
  <c r="A2886" i="5"/>
  <c r="I2886" i="5"/>
  <c r="C2886" i="5"/>
  <c r="D2761" i="5"/>
  <c r="F2761" i="5"/>
  <c r="I2761" i="5"/>
  <c r="E2761" i="5"/>
  <c r="A2761" i="5"/>
  <c r="C2761" i="5"/>
  <c r="B2761" i="5"/>
  <c r="F2599" i="5"/>
  <c r="G2599" i="5" s="1"/>
  <c r="B2599" i="5"/>
  <c r="I2599" i="5"/>
  <c r="A2599" i="5"/>
  <c r="C2599" i="5"/>
  <c r="D2599" i="5"/>
  <c r="E2599" i="5"/>
  <c r="I2742" i="5"/>
  <c r="F2742" i="5"/>
  <c r="G2742" i="5" s="1"/>
  <c r="A2742" i="5"/>
  <c r="E2742" i="5"/>
  <c r="D2742" i="5"/>
  <c r="C2742" i="5"/>
  <c r="B2742" i="5"/>
  <c r="A2733" i="5"/>
  <c r="F2733" i="5"/>
  <c r="E2733" i="5"/>
  <c r="C2733" i="5"/>
  <c r="D2733" i="5"/>
  <c r="B2733" i="5"/>
  <c r="I2733" i="5"/>
  <c r="D2747" i="5"/>
  <c r="A2747" i="5"/>
  <c r="E2747" i="5"/>
  <c r="C2747" i="5"/>
  <c r="B2747" i="5"/>
  <c r="I2747" i="5"/>
  <c r="F2747" i="5"/>
  <c r="F2699" i="5"/>
  <c r="G2699" i="5" s="1"/>
  <c r="E2699" i="5"/>
  <c r="D2699" i="5"/>
  <c r="I2699" i="5"/>
  <c r="A2699" i="5"/>
  <c r="C2699" i="5"/>
  <c r="B2699" i="5"/>
  <c r="I2800" i="5"/>
  <c r="F2800" i="5"/>
  <c r="G2800" i="5" s="1"/>
  <c r="B2800" i="5"/>
  <c r="D2800" i="5"/>
  <c r="E2800" i="5"/>
  <c r="C2800" i="5"/>
  <c r="A2800" i="5"/>
  <c r="F2718" i="5"/>
  <c r="G2718" i="5" s="1"/>
  <c r="D2718" i="5"/>
  <c r="E2718" i="5"/>
  <c r="C2718" i="5"/>
  <c r="B2718" i="5"/>
  <c r="I2718" i="5"/>
  <c r="A2718" i="5"/>
  <c r="E2966" i="5"/>
  <c r="C2966" i="5"/>
  <c r="D2966" i="5"/>
  <c r="I2966" i="5"/>
  <c r="A2966" i="5"/>
  <c r="F2966" i="5"/>
  <c r="G2966" i="5" s="1"/>
  <c r="B2966" i="5"/>
  <c r="I2828" i="5"/>
  <c r="F2828" i="5"/>
  <c r="A2828" i="5"/>
  <c r="C2828" i="5"/>
  <c r="B2828" i="5"/>
  <c r="D2828" i="5"/>
  <c r="E2828" i="5"/>
  <c r="D2775" i="5"/>
  <c r="B2775" i="5"/>
  <c r="A2775" i="5"/>
  <c r="F2775" i="5"/>
  <c r="G2775" i="5" s="1"/>
  <c r="E2775" i="5"/>
  <c r="C2775" i="5"/>
  <c r="I2775" i="5"/>
  <c r="E2931" i="5"/>
  <c r="C2931" i="5"/>
  <c r="F2931" i="5"/>
  <c r="D2931" i="5"/>
  <c r="I2931" i="5"/>
  <c r="A2931" i="5"/>
  <c r="B2931" i="5"/>
  <c r="D2968" i="5"/>
  <c r="E2968" i="5"/>
  <c r="C2968" i="5"/>
  <c r="B2968" i="5"/>
  <c r="A2968" i="5"/>
  <c r="I2968" i="5"/>
  <c r="F2968" i="5"/>
  <c r="I2889" i="5"/>
  <c r="D2889" i="5"/>
  <c r="B2889" i="5"/>
  <c r="F2889" i="5"/>
  <c r="G2889" i="5" s="1"/>
  <c r="E2889" i="5"/>
  <c r="C2889" i="5"/>
  <c r="A2889" i="5"/>
  <c r="D2984" i="5"/>
  <c r="B2984" i="5"/>
  <c r="E2984" i="5"/>
  <c r="A2984" i="5"/>
  <c r="C2984" i="5"/>
  <c r="F2984" i="5"/>
  <c r="I2984" i="5"/>
  <c r="A2985" i="5"/>
  <c r="F2985" i="5"/>
  <c r="G2985" i="5" s="1"/>
  <c r="D2985" i="5"/>
  <c r="C2985" i="5"/>
  <c r="I2985" i="5"/>
  <c r="E2985" i="5"/>
  <c r="B2985" i="5"/>
  <c r="I2902" i="5"/>
  <c r="D2902" i="5"/>
  <c r="C2902" i="5"/>
  <c r="B2902" i="5"/>
  <c r="F2902" i="5"/>
  <c r="A2902" i="5"/>
  <c r="E2902" i="5"/>
  <c r="D2975" i="5"/>
  <c r="E2975" i="5"/>
  <c r="A2975" i="5"/>
  <c r="C2975" i="5"/>
  <c r="F2975" i="5"/>
  <c r="G2975" i="5" s="1"/>
  <c r="B2975" i="5"/>
  <c r="I2975" i="5"/>
  <c r="I2937" i="5"/>
  <c r="E2937" i="5"/>
  <c r="C2937" i="5"/>
  <c r="D2937" i="5"/>
  <c r="B2937" i="5"/>
  <c r="A2937" i="5"/>
  <c r="F2937" i="5"/>
  <c r="A2894" i="5"/>
  <c r="F2894" i="5"/>
  <c r="G2894" i="5" s="1"/>
  <c r="E2894" i="5"/>
  <c r="C2894" i="5"/>
  <c r="B2894" i="5"/>
  <c r="I2894" i="5"/>
  <c r="D2894" i="5"/>
  <c r="F2874" i="5"/>
  <c r="G2874" i="5" s="1"/>
  <c r="B2874" i="5"/>
  <c r="I2874" i="5"/>
  <c r="E2874" i="5"/>
  <c r="D2874" i="5"/>
  <c r="A2874" i="5"/>
  <c r="C2874" i="5"/>
  <c r="A2935" i="5"/>
  <c r="F2935" i="5"/>
  <c r="G2935" i="5" s="1"/>
  <c r="D2935" i="5"/>
  <c r="I2935" i="5"/>
  <c r="E2935" i="5"/>
  <c r="B2935" i="5"/>
  <c r="C2935" i="5"/>
  <c r="B9" i="5"/>
  <c r="B19" i="7" s="1"/>
  <c r="D9" i="5"/>
  <c r="C9" i="5"/>
  <c r="C19" i="7" s="1"/>
  <c r="E9" i="5"/>
  <c r="E19" i="7" s="1"/>
  <c r="A19" i="7"/>
  <c r="I9" i="5"/>
  <c r="J19" i="7" s="1"/>
  <c r="H9" i="5"/>
  <c r="F9" i="5"/>
  <c r="G9" i="5" s="1"/>
  <c r="J9" i="5"/>
  <c r="I3002" i="5"/>
  <c r="F3002" i="5"/>
  <c r="G3002" i="5" s="1"/>
  <c r="D3002" i="5"/>
  <c r="C3002" i="5"/>
  <c r="B3002" i="5"/>
  <c r="A3002" i="5"/>
  <c r="E3002" i="5"/>
  <c r="B22" i="5"/>
  <c r="B32" i="7" s="1"/>
  <c r="I22" i="5"/>
  <c r="J32" i="7" s="1"/>
  <c r="A32" i="7"/>
  <c r="D22" i="5"/>
  <c r="F22" i="5"/>
  <c r="F32" i="7" s="1"/>
  <c r="C22" i="5"/>
  <c r="C32" i="7" s="1"/>
  <c r="V32" i="7" s="1"/>
  <c r="E22" i="5"/>
  <c r="E32" i="7" s="1"/>
  <c r="J22" i="5"/>
  <c r="H22" i="5"/>
  <c r="F26" i="5"/>
  <c r="F36" i="7" s="1"/>
  <c r="E26" i="5"/>
  <c r="E36" i="7" s="1"/>
  <c r="C26" i="5"/>
  <c r="C36" i="7" s="1"/>
  <c r="V36" i="7" s="1"/>
  <c r="B26" i="5"/>
  <c r="B36" i="7" s="1"/>
  <c r="D26" i="5"/>
  <c r="I26" i="5"/>
  <c r="J36" i="7" s="1"/>
  <c r="A36" i="7"/>
  <c r="J26" i="5"/>
  <c r="H26" i="5"/>
  <c r="D85" i="5"/>
  <c r="F85" i="5"/>
  <c r="F95" i="7" s="1"/>
  <c r="C85" i="5"/>
  <c r="C95" i="7" s="1"/>
  <c r="V95" i="7" s="1"/>
  <c r="B85" i="5"/>
  <c r="B95" i="7" s="1"/>
  <c r="A95" i="7"/>
  <c r="I85" i="5"/>
  <c r="J95" i="7" s="1"/>
  <c r="E85" i="5"/>
  <c r="E95" i="7" s="1"/>
  <c r="J85" i="5"/>
  <c r="H85" i="5"/>
  <c r="B65" i="5"/>
  <c r="B75" i="7" s="1"/>
  <c r="I65" i="5"/>
  <c r="J75" i="7" s="1"/>
  <c r="A75" i="7"/>
  <c r="D65" i="5"/>
  <c r="C65" i="5"/>
  <c r="C75" i="7" s="1"/>
  <c r="V75" i="7" s="1"/>
  <c r="E65" i="5"/>
  <c r="E75" i="7" s="1"/>
  <c r="F65" i="5"/>
  <c r="J65" i="5"/>
  <c r="H65" i="5"/>
  <c r="D77" i="5"/>
  <c r="F77" i="5"/>
  <c r="F87" i="7" s="1"/>
  <c r="E77" i="5"/>
  <c r="E87" i="7" s="1"/>
  <c r="C77" i="5"/>
  <c r="C87" i="7" s="1"/>
  <c r="V87" i="7" s="1"/>
  <c r="B77" i="5"/>
  <c r="B87" i="7" s="1"/>
  <c r="I77" i="5"/>
  <c r="J87" i="7" s="1"/>
  <c r="A87" i="7"/>
  <c r="J77" i="5"/>
  <c r="H77" i="5"/>
  <c r="B140" i="5"/>
  <c r="B150" i="7" s="1"/>
  <c r="I140" i="5"/>
  <c r="J150" i="7" s="1"/>
  <c r="A150" i="7"/>
  <c r="F140" i="5"/>
  <c r="E140" i="5"/>
  <c r="E150" i="7" s="1"/>
  <c r="D140" i="5"/>
  <c r="C140" i="5"/>
  <c r="C150" i="7" s="1"/>
  <c r="V150" i="7" s="1"/>
  <c r="J140" i="5"/>
  <c r="H140" i="5"/>
  <c r="C95" i="5"/>
  <c r="C105" i="7" s="1"/>
  <c r="V105" i="7" s="1"/>
  <c r="I95" i="5"/>
  <c r="J105" i="7" s="1"/>
  <c r="D95" i="5"/>
  <c r="E95" i="5"/>
  <c r="E105" i="7" s="1"/>
  <c r="B95" i="5"/>
  <c r="B105" i="7" s="1"/>
  <c r="F95" i="5"/>
  <c r="F105" i="7" s="1"/>
  <c r="A105" i="7"/>
  <c r="H95" i="5"/>
  <c r="J95" i="5"/>
  <c r="I114" i="5"/>
  <c r="J124" i="7" s="1"/>
  <c r="A124" i="7"/>
  <c r="D114" i="5"/>
  <c r="E114" i="5"/>
  <c r="E124" i="7" s="1"/>
  <c r="C114" i="5"/>
  <c r="C124" i="7" s="1"/>
  <c r="V124" i="7" s="1"/>
  <c r="B114" i="5"/>
  <c r="B124" i="7" s="1"/>
  <c r="F114" i="5"/>
  <c r="J114" i="5"/>
  <c r="H114" i="5"/>
  <c r="D124" i="5"/>
  <c r="E124" i="5"/>
  <c r="E134" i="7" s="1"/>
  <c r="C124" i="5"/>
  <c r="C134" i="7" s="1"/>
  <c r="V134" i="7" s="1"/>
  <c r="B124" i="5"/>
  <c r="B134" i="7" s="1"/>
  <c r="A134" i="7"/>
  <c r="I124" i="5"/>
  <c r="J134" i="7" s="1"/>
  <c r="F124" i="5"/>
  <c r="F134" i="7" s="1"/>
  <c r="H124" i="5"/>
  <c r="J124" i="5"/>
  <c r="E149" i="5"/>
  <c r="E159" i="7" s="1"/>
  <c r="C149" i="5"/>
  <c r="C159" i="7" s="1"/>
  <c r="V159" i="7" s="1"/>
  <c r="F149" i="5"/>
  <c r="F159" i="7" s="1"/>
  <c r="I149" i="5"/>
  <c r="J159" i="7" s="1"/>
  <c r="D149" i="5"/>
  <c r="B149" i="5"/>
  <c r="B159" i="7" s="1"/>
  <c r="A159" i="7"/>
  <c r="J149" i="5"/>
  <c r="H149" i="5"/>
  <c r="D131" i="5"/>
  <c r="C131" i="5"/>
  <c r="C141" i="7" s="1"/>
  <c r="V141" i="7" s="1"/>
  <c r="B131" i="5"/>
  <c r="B141" i="7" s="1"/>
  <c r="A141" i="7"/>
  <c r="I131" i="5"/>
  <c r="J141" i="7" s="1"/>
  <c r="E131" i="5"/>
  <c r="E141" i="7" s="1"/>
  <c r="F131" i="5"/>
  <c r="J131" i="5"/>
  <c r="H131" i="5"/>
  <c r="E165" i="5"/>
  <c r="E175" i="7" s="1"/>
  <c r="I165" i="5"/>
  <c r="J175" i="7" s="1"/>
  <c r="A175" i="7"/>
  <c r="D165" i="5"/>
  <c r="F165" i="5"/>
  <c r="C165" i="5"/>
  <c r="C175" i="7" s="1"/>
  <c r="V175" i="7" s="1"/>
  <c r="B165" i="5"/>
  <c r="B175" i="7" s="1"/>
  <c r="H165" i="5"/>
  <c r="J165" i="5"/>
  <c r="B236" i="5"/>
  <c r="B246" i="7" s="1"/>
  <c r="I236" i="5"/>
  <c r="J246" i="7" s="1"/>
  <c r="D236" i="5"/>
  <c r="F236" i="5"/>
  <c r="E236" i="5"/>
  <c r="E246" i="7" s="1"/>
  <c r="C236" i="5"/>
  <c r="C246" i="7" s="1"/>
  <c r="V246" i="7" s="1"/>
  <c r="A246" i="7"/>
  <c r="J236" i="5"/>
  <c r="H236" i="5"/>
  <c r="B217" i="5"/>
  <c r="B227" i="7" s="1"/>
  <c r="C217" i="5"/>
  <c r="C227" i="7" s="1"/>
  <c r="V227" i="7" s="1"/>
  <c r="A227" i="7"/>
  <c r="I217" i="5"/>
  <c r="J227" i="7" s="1"/>
  <c r="D217" i="5"/>
  <c r="F217" i="5"/>
  <c r="G217" i="5" s="1"/>
  <c r="E217" i="5"/>
  <c r="E227" i="7" s="1"/>
  <c r="H217" i="5"/>
  <c r="J217" i="5"/>
  <c r="D188" i="5"/>
  <c r="F188" i="5"/>
  <c r="F198" i="7" s="1"/>
  <c r="E188" i="5"/>
  <c r="E198" i="7" s="1"/>
  <c r="C188" i="5"/>
  <c r="C198" i="7" s="1"/>
  <c r="V198" i="7" s="1"/>
  <c r="B188" i="5"/>
  <c r="B198" i="7" s="1"/>
  <c r="I188" i="5"/>
  <c r="J198" i="7" s="1"/>
  <c r="A198" i="7"/>
  <c r="J188" i="5"/>
  <c r="H188" i="5"/>
  <c r="I243" i="5"/>
  <c r="J253" i="7" s="1"/>
  <c r="D243" i="5"/>
  <c r="F243" i="5"/>
  <c r="E243" i="5"/>
  <c r="E253" i="7" s="1"/>
  <c r="C243" i="5"/>
  <c r="C253" i="7" s="1"/>
  <c r="V253" i="7" s="1"/>
  <c r="B243" i="5"/>
  <c r="B253" i="7" s="1"/>
  <c r="A253" i="7"/>
  <c r="H243" i="5"/>
  <c r="J243" i="5"/>
  <c r="F237" i="5"/>
  <c r="G237" i="5" s="1"/>
  <c r="E237" i="5"/>
  <c r="E247" i="7" s="1"/>
  <c r="C237" i="5"/>
  <c r="C247" i="7" s="1"/>
  <c r="V247" i="7" s="1"/>
  <c r="B237" i="5"/>
  <c r="B247" i="7" s="1"/>
  <c r="I237" i="5"/>
  <c r="J247" i="7" s="1"/>
  <c r="D237" i="5"/>
  <c r="A247" i="7"/>
  <c r="J237" i="5"/>
  <c r="H237" i="5"/>
  <c r="E232" i="5"/>
  <c r="E242" i="7" s="1"/>
  <c r="C232" i="5"/>
  <c r="C242" i="7" s="1"/>
  <c r="V242" i="7" s="1"/>
  <c r="B232" i="5"/>
  <c r="B242" i="7" s="1"/>
  <c r="I232" i="5"/>
  <c r="J242" i="7" s="1"/>
  <c r="A242" i="7"/>
  <c r="D232" i="5"/>
  <c r="F232" i="5"/>
  <c r="G232" i="5" s="1"/>
  <c r="J232" i="5"/>
  <c r="H232" i="5"/>
  <c r="B317" i="5"/>
  <c r="B327" i="7" s="1"/>
  <c r="C317" i="5"/>
  <c r="C327" i="7" s="1"/>
  <c r="V327" i="7" s="1"/>
  <c r="E317" i="5"/>
  <c r="E327" i="7" s="1"/>
  <c r="A327" i="7"/>
  <c r="F317" i="5"/>
  <c r="G317" i="5" s="1"/>
  <c r="D317" i="5"/>
  <c r="I317" i="5"/>
  <c r="J327" i="7" s="1"/>
  <c r="H317" i="5"/>
  <c r="J317" i="5"/>
  <c r="B333" i="5"/>
  <c r="B343" i="7" s="1"/>
  <c r="F333" i="5"/>
  <c r="G333" i="5" s="1"/>
  <c r="C333" i="5"/>
  <c r="C343" i="7" s="1"/>
  <c r="V343" i="7" s="1"/>
  <c r="A343" i="7"/>
  <c r="I333" i="5"/>
  <c r="J343" i="7" s="1"/>
  <c r="D333" i="5"/>
  <c r="E333" i="5"/>
  <c r="E343" i="7" s="1"/>
  <c r="H333" i="5"/>
  <c r="J333" i="5"/>
  <c r="I266" i="5"/>
  <c r="J276" i="7" s="1"/>
  <c r="A276" i="7"/>
  <c r="E266" i="5"/>
  <c r="E276" i="7" s="1"/>
  <c r="C266" i="5"/>
  <c r="C276" i="7" s="1"/>
  <c r="V276" i="7" s="1"/>
  <c r="F266" i="5"/>
  <c r="B266" i="5"/>
  <c r="B276" i="7" s="1"/>
  <c r="D266" i="5"/>
  <c r="H266" i="5"/>
  <c r="J266" i="5"/>
  <c r="B332" i="5"/>
  <c r="B342" i="7" s="1"/>
  <c r="E332" i="5"/>
  <c r="E342" i="7" s="1"/>
  <c r="I332" i="5"/>
  <c r="J342" i="7" s="1"/>
  <c r="D332" i="5"/>
  <c r="C332" i="5"/>
  <c r="C342" i="7" s="1"/>
  <c r="V342" i="7" s="1"/>
  <c r="A342" i="7"/>
  <c r="F332" i="5"/>
  <c r="G332" i="5" s="1"/>
  <c r="J332" i="5"/>
  <c r="H332" i="5"/>
  <c r="I311" i="5"/>
  <c r="J321" i="7" s="1"/>
  <c r="A321" i="7"/>
  <c r="E311" i="5"/>
  <c r="E321" i="7" s="1"/>
  <c r="B311" i="5"/>
  <c r="B321" i="7" s="1"/>
  <c r="D311" i="5"/>
  <c r="C311" i="5"/>
  <c r="C321" i="7" s="1"/>
  <c r="V321" i="7" s="1"/>
  <c r="F311" i="5"/>
  <c r="H311" i="5"/>
  <c r="J311" i="5"/>
  <c r="I327" i="5"/>
  <c r="J337" i="7" s="1"/>
  <c r="A337" i="7"/>
  <c r="E327" i="5"/>
  <c r="E337" i="7" s="1"/>
  <c r="D327" i="5"/>
  <c r="F327" i="5"/>
  <c r="B327" i="5"/>
  <c r="B337" i="7" s="1"/>
  <c r="C327" i="5"/>
  <c r="C337" i="7" s="1"/>
  <c r="V337" i="7" s="1"/>
  <c r="H327" i="5"/>
  <c r="J327" i="5"/>
  <c r="C393" i="5"/>
  <c r="C403" i="7" s="1"/>
  <c r="V403" i="7" s="1"/>
  <c r="B393" i="5"/>
  <c r="B403" i="7" s="1"/>
  <c r="I393" i="5"/>
  <c r="J403" i="7" s="1"/>
  <c r="A403" i="7"/>
  <c r="D393" i="5"/>
  <c r="F393" i="5"/>
  <c r="G393" i="5" s="1"/>
  <c r="E393" i="5"/>
  <c r="E403" i="7" s="1"/>
  <c r="J393" i="5"/>
  <c r="H393" i="5"/>
  <c r="B360" i="5"/>
  <c r="B370" i="7" s="1"/>
  <c r="C360" i="5"/>
  <c r="C370" i="7" s="1"/>
  <c r="V370" i="7" s="1"/>
  <c r="A370" i="7"/>
  <c r="F360" i="5"/>
  <c r="G360" i="5" s="1"/>
  <c r="I360" i="5"/>
  <c r="J370" i="7" s="1"/>
  <c r="D360" i="5"/>
  <c r="E360" i="5"/>
  <c r="E370" i="7" s="1"/>
  <c r="J360" i="5"/>
  <c r="H360" i="5"/>
  <c r="B390" i="5"/>
  <c r="B400" i="7" s="1"/>
  <c r="I390" i="5"/>
  <c r="J400" i="7" s="1"/>
  <c r="A400" i="7"/>
  <c r="F390" i="5"/>
  <c r="C390" i="5"/>
  <c r="C400" i="7" s="1"/>
  <c r="V400" i="7" s="1"/>
  <c r="E390" i="5"/>
  <c r="E400" i="7" s="1"/>
  <c r="D390" i="5"/>
  <c r="H390" i="5"/>
  <c r="J390" i="5"/>
  <c r="I395" i="5"/>
  <c r="J405" i="7" s="1"/>
  <c r="A405" i="7"/>
  <c r="D395" i="5"/>
  <c r="F395" i="5"/>
  <c r="E395" i="5"/>
  <c r="E405" i="7" s="1"/>
  <c r="C395" i="5"/>
  <c r="C405" i="7" s="1"/>
  <c r="V405" i="7" s="1"/>
  <c r="B395" i="5"/>
  <c r="B405" i="7" s="1"/>
  <c r="J395" i="5"/>
  <c r="H395" i="5"/>
  <c r="F397" i="5"/>
  <c r="G397" i="5" s="1"/>
  <c r="E397" i="5"/>
  <c r="E407" i="7" s="1"/>
  <c r="C397" i="5"/>
  <c r="C407" i="7" s="1"/>
  <c r="V407" i="7" s="1"/>
  <c r="B397" i="5"/>
  <c r="B407" i="7" s="1"/>
  <c r="D397" i="5"/>
  <c r="A407" i="7"/>
  <c r="I397" i="5"/>
  <c r="J407" i="7" s="1"/>
  <c r="J397" i="5"/>
  <c r="H397" i="5"/>
  <c r="E402" i="5"/>
  <c r="E412" i="7" s="1"/>
  <c r="C402" i="5"/>
  <c r="C412" i="7" s="1"/>
  <c r="V412" i="7" s="1"/>
  <c r="I402" i="5"/>
  <c r="J412" i="7" s="1"/>
  <c r="A412" i="7"/>
  <c r="D402" i="5"/>
  <c r="F402" i="5"/>
  <c r="G402" i="5" s="1"/>
  <c r="B402" i="5"/>
  <c r="B412" i="7" s="1"/>
  <c r="H402" i="5"/>
  <c r="J402" i="5"/>
  <c r="I481" i="5"/>
  <c r="J491" i="7" s="1"/>
  <c r="A491" i="7"/>
  <c r="E481" i="5"/>
  <c r="E491" i="7" s="1"/>
  <c r="C481" i="5"/>
  <c r="C491" i="7" s="1"/>
  <c r="V491" i="7" s="1"/>
  <c r="F481" i="5"/>
  <c r="G481" i="5" s="1"/>
  <c r="D481" i="5"/>
  <c r="B481" i="5"/>
  <c r="B491" i="7" s="1"/>
  <c r="J481" i="5"/>
  <c r="H481" i="5"/>
  <c r="C480" i="5"/>
  <c r="C490" i="7" s="1"/>
  <c r="V490" i="7" s="1"/>
  <c r="E480" i="5"/>
  <c r="E490" i="7" s="1"/>
  <c r="F480" i="5"/>
  <c r="G480" i="5" s="1"/>
  <c r="B480" i="5"/>
  <c r="B490" i="7" s="1"/>
  <c r="I480" i="5"/>
  <c r="J490" i="7" s="1"/>
  <c r="D480" i="5"/>
  <c r="A490" i="7"/>
  <c r="H480" i="5"/>
  <c r="J480" i="5"/>
  <c r="F483" i="5"/>
  <c r="G483" i="5" s="1"/>
  <c r="C483" i="5"/>
  <c r="C493" i="7" s="1"/>
  <c r="V493" i="7" s="1"/>
  <c r="B483" i="5"/>
  <c r="B493" i="7" s="1"/>
  <c r="D483" i="5"/>
  <c r="E483" i="5"/>
  <c r="E493" i="7" s="1"/>
  <c r="A493" i="7"/>
  <c r="I483" i="5"/>
  <c r="J493" i="7" s="1"/>
  <c r="J483" i="5"/>
  <c r="H483" i="5"/>
  <c r="B484" i="5"/>
  <c r="B494" i="7" s="1"/>
  <c r="I484" i="5"/>
  <c r="J494" i="7" s="1"/>
  <c r="A494" i="7"/>
  <c r="F484" i="5"/>
  <c r="G484" i="5" s="1"/>
  <c r="E484" i="5"/>
  <c r="E494" i="7" s="1"/>
  <c r="C484" i="5"/>
  <c r="C494" i="7" s="1"/>
  <c r="V494" i="7" s="1"/>
  <c r="D484" i="5"/>
  <c r="H484" i="5"/>
  <c r="J484" i="5"/>
  <c r="E504" i="5"/>
  <c r="E514" i="7" s="1"/>
  <c r="B504" i="5"/>
  <c r="B514" i="7" s="1"/>
  <c r="A514" i="7"/>
  <c r="W514" i="7" s="1"/>
  <c r="I504" i="5"/>
  <c r="J514" i="7" s="1"/>
  <c r="D504" i="5"/>
  <c r="F504" i="5"/>
  <c r="G504" i="5" s="1"/>
  <c r="C504" i="5"/>
  <c r="C514" i="7" s="1"/>
  <c r="AR504" i="5"/>
  <c r="AI504" i="5"/>
  <c r="H504" i="5"/>
  <c r="J504" i="5"/>
  <c r="D527" i="5"/>
  <c r="C527" i="5"/>
  <c r="C537" i="7" s="1"/>
  <c r="F527" i="5"/>
  <c r="G527" i="5" s="1"/>
  <c r="E527" i="5"/>
  <c r="E537" i="7" s="1"/>
  <c r="B527" i="5"/>
  <c r="B537" i="7" s="1"/>
  <c r="A527" i="5"/>
  <c r="I527" i="5"/>
  <c r="J537" i="7" s="1"/>
  <c r="A516" i="5"/>
  <c r="F516" i="5"/>
  <c r="E516" i="5"/>
  <c r="E526" i="7" s="1"/>
  <c r="I516" i="5"/>
  <c r="J526" i="7" s="1"/>
  <c r="B516" i="5"/>
  <c r="B526" i="7" s="1"/>
  <c r="D516" i="5"/>
  <c r="C516" i="5"/>
  <c r="C526" i="7" s="1"/>
  <c r="A540" i="5"/>
  <c r="F540" i="5"/>
  <c r="G540" i="5" s="1"/>
  <c r="E540" i="5"/>
  <c r="E550" i="7" s="1"/>
  <c r="C540" i="5"/>
  <c r="C550" i="7" s="1"/>
  <c r="B540" i="5"/>
  <c r="B550" i="7" s="1"/>
  <c r="I540" i="5"/>
  <c r="J550" i="7" s="1"/>
  <c r="D540" i="5"/>
  <c r="D556" i="5"/>
  <c r="F556" i="5"/>
  <c r="G556" i="5" s="1"/>
  <c r="E556" i="5"/>
  <c r="E566" i="7" s="1"/>
  <c r="A556" i="5"/>
  <c r="C556" i="5"/>
  <c r="C566" i="7" s="1"/>
  <c r="B556" i="5"/>
  <c r="B566" i="7" s="1"/>
  <c r="I556" i="5"/>
  <c r="J566" i="7" s="1"/>
  <c r="I591" i="5"/>
  <c r="J601" i="7" s="1"/>
  <c r="D591" i="5"/>
  <c r="B591" i="5"/>
  <c r="B601" i="7" s="1"/>
  <c r="A591" i="5"/>
  <c r="C591" i="5"/>
  <c r="C601" i="7" s="1"/>
  <c r="F591" i="5"/>
  <c r="E591" i="5"/>
  <c r="E601" i="7" s="1"/>
  <c r="I589" i="5"/>
  <c r="J599" i="7" s="1"/>
  <c r="D589" i="5"/>
  <c r="C589" i="5"/>
  <c r="C599" i="7" s="1"/>
  <c r="B589" i="5"/>
  <c r="B599" i="7" s="1"/>
  <c r="A589" i="5"/>
  <c r="F589" i="5"/>
  <c r="G589" i="5" s="1"/>
  <c r="E589" i="5"/>
  <c r="E599" i="7" s="1"/>
  <c r="A594" i="5"/>
  <c r="D594" i="5"/>
  <c r="F594" i="5"/>
  <c r="E594" i="5"/>
  <c r="E604" i="7" s="1"/>
  <c r="I594" i="5"/>
  <c r="J604" i="7" s="1"/>
  <c r="C594" i="5"/>
  <c r="C604" i="7" s="1"/>
  <c r="B594" i="5"/>
  <c r="B604" i="7" s="1"/>
  <c r="Q37" i="4"/>
  <c r="R37" i="4" s="1"/>
  <c r="I968" i="5"/>
  <c r="E968" i="5"/>
  <c r="F968" i="5"/>
  <c r="G968" i="5" s="1"/>
  <c r="A968" i="5"/>
  <c r="C968" i="5"/>
  <c r="B968" i="5"/>
  <c r="D968" i="5"/>
  <c r="E920" i="5"/>
  <c r="F920" i="5"/>
  <c r="A920" i="5"/>
  <c r="C920" i="5"/>
  <c r="B920" i="5"/>
  <c r="D920" i="5"/>
  <c r="I920" i="5"/>
  <c r="D1146" i="5"/>
  <c r="I1146" i="5"/>
  <c r="F1146" i="5"/>
  <c r="E1146" i="5"/>
  <c r="C1146" i="5"/>
  <c r="A1146" i="5"/>
  <c r="B1146" i="5"/>
  <c r="B1447" i="5"/>
  <c r="I1447" i="5"/>
  <c r="F1447" i="5"/>
  <c r="G1447" i="5" s="1"/>
  <c r="A1447" i="5"/>
  <c r="E1447" i="5"/>
  <c r="C1447" i="5"/>
  <c r="D1447" i="5"/>
  <c r="F1478" i="5"/>
  <c r="G1478" i="5" s="1"/>
  <c r="D1478" i="5"/>
  <c r="I1478" i="5"/>
  <c r="E1478" i="5"/>
  <c r="C1478" i="5"/>
  <c r="A1478" i="5"/>
  <c r="B1478" i="5"/>
  <c r="E1806" i="5"/>
  <c r="C1806" i="5"/>
  <c r="B1806" i="5"/>
  <c r="D1806" i="5"/>
  <c r="F1806" i="5"/>
  <c r="G1806" i="5" s="1"/>
  <c r="A1806" i="5"/>
  <c r="I1806" i="5"/>
  <c r="D1898" i="5"/>
  <c r="I1898" i="5"/>
  <c r="F1898" i="5"/>
  <c r="E1898" i="5"/>
  <c r="C1898" i="5"/>
  <c r="A1898" i="5"/>
  <c r="B1898" i="5"/>
  <c r="B2108" i="5"/>
  <c r="D2108" i="5"/>
  <c r="E2108" i="5"/>
  <c r="C2108" i="5"/>
  <c r="I2108" i="5"/>
  <c r="F2108" i="5"/>
  <c r="G2108" i="5" s="1"/>
  <c r="A2108" i="5"/>
  <c r="A2340" i="5"/>
  <c r="F2340" i="5"/>
  <c r="G2340" i="5" s="1"/>
  <c r="E2340" i="5"/>
  <c r="C2340" i="5"/>
  <c r="B2340" i="5"/>
  <c r="D2340" i="5"/>
  <c r="I2340" i="5"/>
  <c r="E2435" i="5"/>
  <c r="C2435" i="5"/>
  <c r="A2435" i="5"/>
  <c r="B2435" i="5"/>
  <c r="I2435" i="5"/>
  <c r="D2435" i="5"/>
  <c r="F2435" i="5"/>
  <c r="A2506" i="5"/>
  <c r="F2506" i="5"/>
  <c r="D2506" i="5"/>
  <c r="C2506" i="5"/>
  <c r="B2506" i="5"/>
  <c r="I2506" i="5"/>
  <c r="E2506" i="5"/>
  <c r="F2832" i="5"/>
  <c r="G2832" i="5" s="1"/>
  <c r="A2832" i="5"/>
  <c r="C2832" i="5"/>
  <c r="B2832" i="5"/>
  <c r="I2832" i="5"/>
  <c r="E2832" i="5"/>
  <c r="D2832" i="5"/>
  <c r="B2913" i="5"/>
  <c r="D2913" i="5"/>
  <c r="A2913" i="5"/>
  <c r="I2913" i="5"/>
  <c r="F2913" i="5"/>
  <c r="G2913" i="5" s="1"/>
  <c r="E2913" i="5"/>
  <c r="C2913" i="5"/>
  <c r="I146" i="5"/>
  <c r="J156" i="7" s="1"/>
  <c r="A156" i="7"/>
  <c r="D146" i="5"/>
  <c r="F146" i="5"/>
  <c r="F156" i="7" s="1"/>
  <c r="C146" i="5"/>
  <c r="C156" i="7" s="1"/>
  <c r="V156" i="7" s="1"/>
  <c r="E146" i="5"/>
  <c r="E156" i="7" s="1"/>
  <c r="B146" i="5"/>
  <c r="B156" i="7" s="1"/>
  <c r="J146" i="5"/>
  <c r="H146" i="5"/>
  <c r="I291" i="5"/>
  <c r="J301" i="7" s="1"/>
  <c r="D291" i="5"/>
  <c r="E291" i="5"/>
  <c r="E301" i="7" s="1"/>
  <c r="C291" i="5"/>
  <c r="C301" i="7" s="1"/>
  <c r="V301" i="7" s="1"/>
  <c r="A301" i="7"/>
  <c r="F291" i="5"/>
  <c r="B291" i="5"/>
  <c r="B301" i="7" s="1"/>
  <c r="H291" i="5"/>
  <c r="J291" i="5"/>
  <c r="E485" i="5"/>
  <c r="E495" i="7" s="1"/>
  <c r="I485" i="5"/>
  <c r="J495" i="7" s="1"/>
  <c r="A495" i="7"/>
  <c r="D485" i="5"/>
  <c r="C485" i="5"/>
  <c r="C495" i="7" s="1"/>
  <c r="V495" i="7" s="1"/>
  <c r="B485" i="5"/>
  <c r="B495" i="7" s="1"/>
  <c r="F485" i="5"/>
  <c r="G485" i="5" s="1"/>
  <c r="J485" i="5"/>
  <c r="H485" i="5"/>
  <c r="F1049" i="5"/>
  <c r="G1049" i="5" s="1"/>
  <c r="A1049" i="5"/>
  <c r="E1049" i="5"/>
  <c r="C1049" i="5"/>
  <c r="B1049" i="5"/>
  <c r="I1049" i="5"/>
  <c r="D1049" i="5"/>
  <c r="E1144" i="5"/>
  <c r="C1144" i="5"/>
  <c r="A1144" i="5"/>
  <c r="B1144" i="5"/>
  <c r="I1144" i="5"/>
  <c r="D1144" i="5"/>
  <c r="F1144" i="5"/>
  <c r="G1144" i="5" s="1"/>
  <c r="A1186" i="5"/>
  <c r="E1186" i="5"/>
  <c r="D1186" i="5"/>
  <c r="C1186" i="5"/>
  <c r="I1186" i="5"/>
  <c r="F1186" i="5"/>
  <c r="G1186" i="5" s="1"/>
  <c r="B1186" i="5"/>
  <c r="E1463" i="5"/>
  <c r="C1463" i="5"/>
  <c r="A1463" i="5"/>
  <c r="B1463" i="5"/>
  <c r="I1463" i="5"/>
  <c r="D1463" i="5"/>
  <c r="F1463" i="5"/>
  <c r="F1485" i="5"/>
  <c r="G1485" i="5" s="1"/>
  <c r="D1485" i="5"/>
  <c r="E1485" i="5"/>
  <c r="C1485" i="5"/>
  <c r="A1485" i="5"/>
  <c r="B1485" i="5"/>
  <c r="I1485" i="5"/>
  <c r="F1535" i="5"/>
  <c r="G1535" i="5" s="1"/>
  <c r="D1535" i="5"/>
  <c r="E1535" i="5"/>
  <c r="C1535" i="5"/>
  <c r="A1535" i="5"/>
  <c r="B1535" i="5"/>
  <c r="I1535" i="5"/>
  <c r="F1836" i="5"/>
  <c r="G1836" i="5" s="1"/>
  <c r="D1836" i="5"/>
  <c r="E1836" i="5"/>
  <c r="C1836" i="5"/>
  <c r="B1836" i="5"/>
  <c r="I1836" i="5"/>
  <c r="A1836" i="5"/>
  <c r="C785" i="5"/>
  <c r="I785" i="5"/>
  <c r="F785" i="5"/>
  <c r="A785" i="5"/>
  <c r="E785" i="5"/>
  <c r="D785" i="5"/>
  <c r="B785" i="5"/>
  <c r="A938" i="5"/>
  <c r="I938" i="5"/>
  <c r="F938" i="5"/>
  <c r="G938" i="5" s="1"/>
  <c r="E938" i="5"/>
  <c r="B938" i="5"/>
  <c r="D938" i="5"/>
  <c r="C938" i="5"/>
  <c r="B721" i="5"/>
  <c r="I721" i="5"/>
  <c r="C721" i="5"/>
  <c r="A721" i="5"/>
  <c r="F721" i="5"/>
  <c r="G721" i="5" s="1"/>
  <c r="D721" i="5"/>
  <c r="E721" i="5"/>
  <c r="D894" i="5"/>
  <c r="E894" i="5"/>
  <c r="F894" i="5"/>
  <c r="C894" i="5"/>
  <c r="B894" i="5"/>
  <c r="A894" i="5"/>
  <c r="I894" i="5"/>
  <c r="E688" i="5"/>
  <c r="C688" i="5"/>
  <c r="B688" i="5"/>
  <c r="I688" i="5"/>
  <c r="D688" i="5"/>
  <c r="A688" i="5"/>
  <c r="F688" i="5"/>
  <c r="G688" i="5" s="1"/>
  <c r="A896" i="5"/>
  <c r="I896" i="5"/>
  <c r="F896" i="5"/>
  <c r="G896" i="5" s="1"/>
  <c r="D896" i="5"/>
  <c r="B896" i="5"/>
  <c r="E896" i="5"/>
  <c r="C896" i="5"/>
  <c r="A628" i="5"/>
  <c r="D628" i="5"/>
  <c r="I628" i="5"/>
  <c r="F628" i="5"/>
  <c r="E628" i="5"/>
  <c r="C628" i="5"/>
  <c r="B628" i="5"/>
  <c r="B637" i="5"/>
  <c r="I637" i="5"/>
  <c r="D637" i="5"/>
  <c r="F637" i="5"/>
  <c r="C637" i="5"/>
  <c r="A637" i="5"/>
  <c r="E637" i="5"/>
  <c r="B1187" i="5"/>
  <c r="F1187" i="5"/>
  <c r="G1187" i="5" s="1"/>
  <c r="D1187" i="5"/>
  <c r="E1187" i="5"/>
  <c r="C1187" i="5"/>
  <c r="A1187" i="5"/>
  <c r="I1187" i="5"/>
  <c r="F703" i="5"/>
  <c r="D703" i="5"/>
  <c r="B703" i="5"/>
  <c r="A703" i="5"/>
  <c r="I703" i="5"/>
  <c r="C703" i="5"/>
  <c r="E703" i="5"/>
  <c r="D992" i="5"/>
  <c r="F992" i="5"/>
  <c r="E992" i="5"/>
  <c r="C992" i="5"/>
  <c r="A992" i="5"/>
  <c r="B992" i="5"/>
  <c r="I992" i="5"/>
  <c r="E976" i="5"/>
  <c r="C976" i="5"/>
  <c r="F976" i="5"/>
  <c r="G976" i="5" s="1"/>
  <c r="A976" i="5"/>
  <c r="B976" i="5"/>
  <c r="D976" i="5"/>
  <c r="I976" i="5"/>
  <c r="C963" i="5"/>
  <c r="D963" i="5"/>
  <c r="F963" i="5"/>
  <c r="G963" i="5" s="1"/>
  <c r="E963" i="5"/>
  <c r="A963" i="5"/>
  <c r="B963" i="5"/>
  <c r="I963" i="5"/>
  <c r="F768" i="5"/>
  <c r="G768" i="5" s="1"/>
  <c r="A768" i="5"/>
  <c r="E768" i="5"/>
  <c r="C768" i="5"/>
  <c r="D768" i="5"/>
  <c r="B768" i="5"/>
  <c r="I768" i="5"/>
  <c r="I954" i="5"/>
  <c r="E954" i="5"/>
  <c r="A954" i="5"/>
  <c r="C954" i="5"/>
  <c r="B954" i="5"/>
  <c r="D954" i="5"/>
  <c r="F954" i="5"/>
  <c r="A986" i="5"/>
  <c r="C986" i="5"/>
  <c r="B986" i="5"/>
  <c r="D986" i="5"/>
  <c r="I986" i="5"/>
  <c r="F986" i="5"/>
  <c r="E986" i="5"/>
  <c r="A1211" i="5"/>
  <c r="I1211" i="5"/>
  <c r="F1211" i="5"/>
  <c r="G1211" i="5" s="1"/>
  <c r="E1211" i="5"/>
  <c r="C1211" i="5"/>
  <c r="B1211" i="5"/>
  <c r="D1211" i="5"/>
  <c r="E969" i="5"/>
  <c r="C969" i="5"/>
  <c r="I969" i="5"/>
  <c r="D969" i="5"/>
  <c r="F969" i="5"/>
  <c r="G969" i="5" s="1"/>
  <c r="A969" i="5"/>
  <c r="B969" i="5"/>
  <c r="D915" i="5"/>
  <c r="B915" i="5"/>
  <c r="I915" i="5"/>
  <c r="F915" i="5"/>
  <c r="A915" i="5"/>
  <c r="E915" i="5"/>
  <c r="C915" i="5"/>
  <c r="F1161" i="5"/>
  <c r="E1161" i="5"/>
  <c r="A1161" i="5"/>
  <c r="C1161" i="5"/>
  <c r="B1161" i="5"/>
  <c r="I1161" i="5"/>
  <c r="D1161" i="5"/>
  <c r="I1094" i="5"/>
  <c r="F1094" i="5"/>
  <c r="G1094" i="5" s="1"/>
  <c r="E1094" i="5"/>
  <c r="A1094" i="5"/>
  <c r="C1094" i="5"/>
  <c r="B1094" i="5"/>
  <c r="D1094" i="5"/>
  <c r="I1164" i="5"/>
  <c r="F1164" i="5"/>
  <c r="G1164" i="5" s="1"/>
  <c r="E1164" i="5"/>
  <c r="A1164" i="5"/>
  <c r="C1164" i="5"/>
  <c r="B1164" i="5"/>
  <c r="D1164" i="5"/>
  <c r="A1022" i="5"/>
  <c r="F1022" i="5"/>
  <c r="G1022" i="5" s="1"/>
  <c r="B1022" i="5"/>
  <c r="D1022" i="5"/>
  <c r="I1022" i="5"/>
  <c r="E1022" i="5"/>
  <c r="C1022" i="5"/>
  <c r="A1175" i="5"/>
  <c r="C1175" i="5"/>
  <c r="B1175" i="5"/>
  <c r="D1175" i="5"/>
  <c r="I1175" i="5"/>
  <c r="F1175" i="5"/>
  <c r="E1175" i="5"/>
  <c r="E1151" i="5"/>
  <c r="C1151" i="5"/>
  <c r="I1151" i="5"/>
  <c r="D1151" i="5"/>
  <c r="F1151" i="5"/>
  <c r="G1151" i="5" s="1"/>
  <c r="A1151" i="5"/>
  <c r="B1151" i="5"/>
  <c r="A1319" i="5"/>
  <c r="E1319" i="5"/>
  <c r="F1319" i="5"/>
  <c r="G1319" i="5" s="1"/>
  <c r="C1319" i="5"/>
  <c r="B1319" i="5"/>
  <c r="D1319" i="5"/>
  <c r="I1319" i="5"/>
  <c r="F925" i="5"/>
  <c r="G925" i="5" s="1"/>
  <c r="B925" i="5"/>
  <c r="E925" i="5"/>
  <c r="C925" i="5"/>
  <c r="D925" i="5"/>
  <c r="I925" i="5"/>
  <c r="A925" i="5"/>
  <c r="F1023" i="5"/>
  <c r="G1023" i="5" s="1"/>
  <c r="B1023" i="5"/>
  <c r="I1023" i="5"/>
  <c r="E1023" i="5"/>
  <c r="A1023" i="5"/>
  <c r="C1023" i="5"/>
  <c r="D1023" i="5"/>
  <c r="E1210" i="5"/>
  <c r="D1210" i="5"/>
  <c r="I1210" i="5"/>
  <c r="F1210" i="5"/>
  <c r="G1210" i="5" s="1"/>
  <c r="A1210" i="5"/>
  <c r="B1210" i="5"/>
  <c r="C1210" i="5"/>
  <c r="C1117" i="5"/>
  <c r="F1117" i="5"/>
  <c r="G1117" i="5" s="1"/>
  <c r="E1117" i="5"/>
  <c r="A1117" i="5"/>
  <c r="B1117" i="5"/>
  <c r="D1117" i="5"/>
  <c r="I1117" i="5"/>
  <c r="A1263" i="5"/>
  <c r="E1263" i="5"/>
  <c r="F1263" i="5"/>
  <c r="G1263" i="5" s="1"/>
  <c r="C1263" i="5"/>
  <c r="B1263" i="5"/>
  <c r="I1263" i="5"/>
  <c r="D1263" i="5"/>
  <c r="D1223" i="5"/>
  <c r="F1223" i="5"/>
  <c r="A1223" i="5"/>
  <c r="E1223" i="5"/>
  <c r="C1223" i="5"/>
  <c r="B1223" i="5"/>
  <c r="I1223" i="5"/>
  <c r="D1296" i="5"/>
  <c r="C1296" i="5"/>
  <c r="B1296" i="5"/>
  <c r="E1296" i="5"/>
  <c r="A1296" i="5"/>
  <c r="I1296" i="5"/>
  <c r="F1296" i="5"/>
  <c r="G1296" i="5" s="1"/>
  <c r="A1106" i="5"/>
  <c r="F1106" i="5"/>
  <c r="C1106" i="5"/>
  <c r="E1106" i="5"/>
  <c r="B1106" i="5"/>
  <c r="D1106" i="5"/>
  <c r="I1106" i="5"/>
  <c r="E1245" i="5"/>
  <c r="I1245" i="5"/>
  <c r="A1245" i="5"/>
  <c r="C1245" i="5"/>
  <c r="B1245" i="5"/>
  <c r="D1245" i="5"/>
  <c r="F1245" i="5"/>
  <c r="D1283" i="5"/>
  <c r="E1283" i="5"/>
  <c r="A1283" i="5"/>
  <c r="C1283" i="5"/>
  <c r="B1283" i="5"/>
  <c r="I1283" i="5"/>
  <c r="F1283" i="5"/>
  <c r="A1207" i="5"/>
  <c r="E1207" i="5"/>
  <c r="C1207" i="5"/>
  <c r="D1207" i="5"/>
  <c r="I1207" i="5"/>
  <c r="F1207" i="5"/>
  <c r="G1207" i="5" s="1"/>
  <c r="B1207" i="5"/>
  <c r="D1303" i="5"/>
  <c r="C1303" i="5"/>
  <c r="B1303" i="5"/>
  <c r="I1303" i="5"/>
  <c r="F1303" i="5"/>
  <c r="G1303" i="5" s="1"/>
  <c r="E1303" i="5"/>
  <c r="A1303" i="5"/>
  <c r="A1375" i="5"/>
  <c r="I1375" i="5"/>
  <c r="F1375" i="5"/>
  <c r="G1375" i="5" s="1"/>
  <c r="E1375" i="5"/>
  <c r="C1375" i="5"/>
  <c r="B1375" i="5"/>
  <c r="D1375" i="5"/>
  <c r="F1128" i="5"/>
  <c r="G1128" i="5" s="1"/>
  <c r="B1128" i="5"/>
  <c r="I1128" i="5"/>
  <c r="E1128" i="5"/>
  <c r="A1128" i="5"/>
  <c r="C1128" i="5"/>
  <c r="D1128" i="5"/>
  <c r="A1239" i="5"/>
  <c r="E1239" i="5"/>
  <c r="D1239" i="5"/>
  <c r="I1239" i="5"/>
  <c r="F1239" i="5"/>
  <c r="G1239" i="5" s="1"/>
  <c r="C1239" i="5"/>
  <c r="B1239" i="5"/>
  <c r="D1353" i="5"/>
  <c r="I1353" i="5"/>
  <c r="E1353" i="5"/>
  <c r="A1353" i="5"/>
  <c r="C1353" i="5"/>
  <c r="B1353" i="5"/>
  <c r="F1353" i="5"/>
  <c r="B1419" i="5"/>
  <c r="I1419" i="5"/>
  <c r="F1419" i="5"/>
  <c r="A1419" i="5"/>
  <c r="E1419" i="5"/>
  <c r="C1419" i="5"/>
  <c r="D1419" i="5"/>
  <c r="A1496" i="5"/>
  <c r="B1496" i="5"/>
  <c r="I1496" i="5"/>
  <c r="F1496" i="5"/>
  <c r="G1496" i="5" s="1"/>
  <c r="D1496" i="5"/>
  <c r="E1496" i="5"/>
  <c r="C1496" i="5"/>
  <c r="E1406" i="5"/>
  <c r="C1406" i="5"/>
  <c r="A1406" i="5"/>
  <c r="B1406" i="5"/>
  <c r="D1406" i="5"/>
  <c r="I1406" i="5"/>
  <c r="F1406" i="5"/>
  <c r="G1406" i="5" s="1"/>
  <c r="F1258" i="5"/>
  <c r="G1258" i="5" s="1"/>
  <c r="D1258" i="5"/>
  <c r="B1258" i="5"/>
  <c r="E1258" i="5"/>
  <c r="C1258" i="5"/>
  <c r="A1258" i="5"/>
  <c r="I1258" i="5"/>
  <c r="F1350" i="5"/>
  <c r="A1350" i="5"/>
  <c r="E1350" i="5"/>
  <c r="D1350" i="5"/>
  <c r="B1350" i="5"/>
  <c r="I1350" i="5"/>
  <c r="C1350" i="5"/>
  <c r="E1483" i="5"/>
  <c r="A1483" i="5"/>
  <c r="B1483" i="5"/>
  <c r="D1483" i="5"/>
  <c r="I1483" i="5"/>
  <c r="C1483" i="5"/>
  <c r="F1483" i="5"/>
  <c r="D1388" i="5"/>
  <c r="I1388" i="5"/>
  <c r="F1388" i="5"/>
  <c r="G1388" i="5" s="1"/>
  <c r="E1388" i="5"/>
  <c r="C1388" i="5"/>
  <c r="A1388" i="5"/>
  <c r="B1388" i="5"/>
  <c r="A1396" i="5"/>
  <c r="D1396" i="5"/>
  <c r="I1396" i="5"/>
  <c r="F1396" i="5"/>
  <c r="G1396" i="5" s="1"/>
  <c r="E1396" i="5"/>
  <c r="C1396" i="5"/>
  <c r="B1396" i="5"/>
  <c r="E1561" i="5"/>
  <c r="D1561" i="5"/>
  <c r="I1561" i="5"/>
  <c r="F1561" i="5"/>
  <c r="G1561" i="5" s="1"/>
  <c r="C1561" i="5"/>
  <c r="A1561" i="5"/>
  <c r="B1561" i="5"/>
  <c r="B1560" i="5"/>
  <c r="I1560" i="5"/>
  <c r="F1560" i="5"/>
  <c r="G1560" i="5" s="1"/>
  <c r="A1560" i="5"/>
  <c r="E1560" i="5"/>
  <c r="C1560" i="5"/>
  <c r="D1560" i="5"/>
  <c r="D1592" i="5"/>
  <c r="I1592" i="5"/>
  <c r="F1592" i="5"/>
  <c r="E1592" i="5"/>
  <c r="C1592" i="5"/>
  <c r="A1592" i="5"/>
  <c r="B1592" i="5"/>
  <c r="D1571" i="5"/>
  <c r="I1571" i="5"/>
  <c r="E1571" i="5"/>
  <c r="C1571" i="5"/>
  <c r="A1571" i="5"/>
  <c r="B1571" i="5"/>
  <c r="F1571" i="5"/>
  <c r="G1571" i="5" s="1"/>
  <c r="F1345" i="5"/>
  <c r="E1345" i="5"/>
  <c r="B1345" i="5"/>
  <c r="A1345" i="5"/>
  <c r="I1345" i="5"/>
  <c r="D1345" i="5"/>
  <c r="C1345" i="5"/>
  <c r="F1443" i="5"/>
  <c r="D1443" i="5"/>
  <c r="E1443" i="5"/>
  <c r="C1443" i="5"/>
  <c r="A1443" i="5"/>
  <c r="B1443" i="5"/>
  <c r="I1443" i="5"/>
  <c r="A1579" i="5"/>
  <c r="E1579" i="5"/>
  <c r="C1579" i="5"/>
  <c r="B1579" i="5"/>
  <c r="D1579" i="5"/>
  <c r="I1579" i="5"/>
  <c r="F1579" i="5"/>
  <c r="G1579" i="5" s="1"/>
  <c r="D1529" i="5"/>
  <c r="I1529" i="5"/>
  <c r="F1529" i="5"/>
  <c r="E1529" i="5"/>
  <c r="A1529" i="5"/>
  <c r="C1529" i="5"/>
  <c r="B1529" i="5"/>
  <c r="C1797" i="5"/>
  <c r="B1797" i="5"/>
  <c r="I1797" i="5"/>
  <c r="E1797" i="5"/>
  <c r="A1797" i="5"/>
  <c r="D1797" i="5"/>
  <c r="F1797" i="5"/>
  <c r="G1797" i="5" s="1"/>
  <c r="A1439" i="5"/>
  <c r="F1439" i="5"/>
  <c r="G1439" i="5" s="1"/>
  <c r="C1439" i="5"/>
  <c r="B1439" i="5"/>
  <c r="E1439" i="5"/>
  <c r="I1439" i="5"/>
  <c r="D1439" i="5"/>
  <c r="E1582" i="5"/>
  <c r="D1582" i="5"/>
  <c r="I1582" i="5"/>
  <c r="F1582" i="5"/>
  <c r="G1582" i="5" s="1"/>
  <c r="C1582" i="5"/>
  <c r="A1582" i="5"/>
  <c r="B1582" i="5"/>
  <c r="D1662" i="5"/>
  <c r="E1662" i="5"/>
  <c r="C1662" i="5"/>
  <c r="B1662" i="5"/>
  <c r="I1662" i="5"/>
  <c r="F1662" i="5"/>
  <c r="G1662" i="5" s="1"/>
  <c r="A1662" i="5"/>
  <c r="A1747" i="5"/>
  <c r="E1747" i="5"/>
  <c r="C1747" i="5"/>
  <c r="F1747" i="5"/>
  <c r="G1747" i="5" s="1"/>
  <c r="B1747" i="5"/>
  <c r="I1747" i="5"/>
  <c r="D1747" i="5"/>
  <c r="E1813" i="5"/>
  <c r="C1813" i="5"/>
  <c r="B1813" i="5"/>
  <c r="I1813" i="5"/>
  <c r="D1813" i="5"/>
  <c r="F1813" i="5"/>
  <c r="A1813" i="5"/>
  <c r="D1693" i="5"/>
  <c r="F1693" i="5"/>
  <c r="G1693" i="5" s="1"/>
  <c r="E1693" i="5"/>
  <c r="C1693" i="5"/>
  <c r="A1693" i="5"/>
  <c r="B1693" i="5"/>
  <c r="I1693" i="5"/>
  <c r="E1792" i="5"/>
  <c r="C1792" i="5"/>
  <c r="B1792" i="5"/>
  <c r="D1792" i="5"/>
  <c r="F1792" i="5"/>
  <c r="I1792" i="5"/>
  <c r="A1792" i="5"/>
  <c r="F1591" i="5"/>
  <c r="G1591" i="5" s="1"/>
  <c r="D1591" i="5"/>
  <c r="A1591" i="5"/>
  <c r="B1591" i="5"/>
  <c r="I1591" i="5"/>
  <c r="C1591" i="5"/>
  <c r="E1591" i="5"/>
  <c r="D1721" i="5"/>
  <c r="C1721" i="5"/>
  <c r="A1721" i="5"/>
  <c r="B1721" i="5"/>
  <c r="I1721" i="5"/>
  <c r="E1721" i="5"/>
  <c r="F1721" i="5"/>
  <c r="I1781" i="5"/>
  <c r="A1781" i="5"/>
  <c r="B1781" i="5"/>
  <c r="F1781" i="5"/>
  <c r="G1781" i="5" s="1"/>
  <c r="D1781" i="5"/>
  <c r="E1781" i="5"/>
  <c r="C1781" i="5"/>
  <c r="A1712" i="5"/>
  <c r="E1712" i="5"/>
  <c r="C1712" i="5"/>
  <c r="I1712" i="5"/>
  <c r="D1712" i="5"/>
  <c r="F1712" i="5"/>
  <c r="G1712" i="5" s="1"/>
  <c r="B1712" i="5"/>
  <c r="A1538" i="5"/>
  <c r="F1538" i="5"/>
  <c r="G1538" i="5" s="1"/>
  <c r="C1538" i="5"/>
  <c r="B1538" i="5"/>
  <c r="E1538" i="5"/>
  <c r="I1538" i="5"/>
  <c r="D1538" i="5"/>
  <c r="A1636" i="5"/>
  <c r="F1636" i="5"/>
  <c r="G1636" i="5" s="1"/>
  <c r="E1636" i="5"/>
  <c r="C1636" i="5"/>
  <c r="B1636" i="5"/>
  <c r="D1636" i="5"/>
  <c r="I1636" i="5"/>
  <c r="I1683" i="5"/>
  <c r="D1683" i="5"/>
  <c r="F1683" i="5"/>
  <c r="G1683" i="5" s="1"/>
  <c r="A1683" i="5"/>
  <c r="E1683" i="5"/>
  <c r="C1683" i="5"/>
  <c r="B1683" i="5"/>
  <c r="E1910" i="5"/>
  <c r="C1910" i="5"/>
  <c r="D1910" i="5"/>
  <c r="F1910" i="5"/>
  <c r="G1910" i="5" s="1"/>
  <c r="A1910" i="5"/>
  <c r="B1910" i="5"/>
  <c r="I1910" i="5"/>
  <c r="D1884" i="5"/>
  <c r="I1884" i="5"/>
  <c r="F1884" i="5"/>
  <c r="G1884" i="5" s="1"/>
  <c r="E1884" i="5"/>
  <c r="C1884" i="5"/>
  <c r="A1884" i="5"/>
  <c r="B1884" i="5"/>
  <c r="B1929" i="5"/>
  <c r="I1929" i="5"/>
  <c r="F1929" i="5"/>
  <c r="G1929" i="5" s="1"/>
  <c r="A1929" i="5"/>
  <c r="E1929" i="5"/>
  <c r="C1929" i="5"/>
  <c r="D1929" i="5"/>
  <c r="A1702" i="5"/>
  <c r="F1702" i="5"/>
  <c r="G1702" i="5" s="1"/>
  <c r="E1702" i="5"/>
  <c r="C1702" i="5"/>
  <c r="B1702" i="5"/>
  <c r="D1702" i="5"/>
  <c r="I1702" i="5"/>
  <c r="A1800" i="5"/>
  <c r="F1800" i="5"/>
  <c r="G1800" i="5" s="1"/>
  <c r="D1800" i="5"/>
  <c r="I1800" i="5"/>
  <c r="E1800" i="5"/>
  <c r="C1800" i="5"/>
  <c r="B1800" i="5"/>
  <c r="E1916" i="5"/>
  <c r="C1916" i="5"/>
  <c r="A1916" i="5"/>
  <c r="B1916" i="5"/>
  <c r="D1916" i="5"/>
  <c r="I1916" i="5"/>
  <c r="F1916" i="5"/>
  <c r="G1916" i="5" s="1"/>
  <c r="B1971" i="5"/>
  <c r="I1971" i="5"/>
  <c r="C1971" i="5"/>
  <c r="F1971" i="5"/>
  <c r="G1971" i="5" s="1"/>
  <c r="D1971" i="5"/>
  <c r="E1971" i="5"/>
  <c r="A1971" i="5"/>
  <c r="A1972" i="5"/>
  <c r="D1972" i="5"/>
  <c r="E1972" i="5"/>
  <c r="C1972" i="5"/>
  <c r="F1972" i="5"/>
  <c r="G1972" i="5" s="1"/>
  <c r="B1972" i="5"/>
  <c r="I1972" i="5"/>
  <c r="A1951" i="5"/>
  <c r="E1951" i="5"/>
  <c r="I1951" i="5"/>
  <c r="D1951" i="5"/>
  <c r="F1951" i="5"/>
  <c r="G1951" i="5" s="1"/>
  <c r="C1951" i="5"/>
  <c r="B1951" i="5"/>
  <c r="F1696" i="5"/>
  <c r="G1696" i="5" s="1"/>
  <c r="D1696" i="5"/>
  <c r="B1696" i="5"/>
  <c r="I1696" i="5"/>
  <c r="A1696" i="5"/>
  <c r="C1696" i="5"/>
  <c r="E1696" i="5"/>
  <c r="F1794" i="5"/>
  <c r="G1794" i="5" s="1"/>
  <c r="D1794" i="5"/>
  <c r="E1794" i="5"/>
  <c r="B1794" i="5"/>
  <c r="I1794" i="5"/>
  <c r="A1794" i="5"/>
  <c r="C1794" i="5"/>
  <c r="C2078" i="5"/>
  <c r="B2078" i="5"/>
  <c r="I2078" i="5"/>
  <c r="F2078" i="5"/>
  <c r="G2078" i="5" s="1"/>
  <c r="E2078" i="5"/>
  <c r="A2078" i="5"/>
  <c r="D2078" i="5"/>
  <c r="E2271" i="5"/>
  <c r="C2271" i="5"/>
  <c r="B2271" i="5"/>
  <c r="I2271" i="5"/>
  <c r="D2271" i="5"/>
  <c r="A2271" i="5"/>
  <c r="F2271" i="5"/>
  <c r="G2271" i="5" s="1"/>
  <c r="F1988" i="5"/>
  <c r="G1988" i="5" s="1"/>
  <c r="A1988" i="5"/>
  <c r="E1988" i="5"/>
  <c r="C1988" i="5"/>
  <c r="B1988" i="5"/>
  <c r="D1988" i="5"/>
  <c r="I1988" i="5"/>
  <c r="A2055" i="5"/>
  <c r="E2055" i="5"/>
  <c r="C2055" i="5"/>
  <c r="B2055" i="5"/>
  <c r="D2055" i="5"/>
  <c r="I2055" i="5"/>
  <c r="F2055" i="5"/>
  <c r="G2055" i="5" s="1"/>
  <c r="F1897" i="5"/>
  <c r="G1897" i="5" s="1"/>
  <c r="D1897" i="5"/>
  <c r="E1897" i="5"/>
  <c r="C1897" i="5"/>
  <c r="A1897" i="5"/>
  <c r="B1897" i="5"/>
  <c r="I1897" i="5"/>
  <c r="I2015" i="5"/>
  <c r="A2015" i="5"/>
  <c r="E2015" i="5"/>
  <c r="C2015" i="5"/>
  <c r="B2015" i="5"/>
  <c r="D2015" i="5"/>
  <c r="F2015" i="5"/>
  <c r="G2015" i="5" s="1"/>
  <c r="I2050" i="5"/>
  <c r="C2050" i="5"/>
  <c r="B2050" i="5"/>
  <c r="D2050" i="5"/>
  <c r="F2050" i="5"/>
  <c r="A2050" i="5"/>
  <c r="E2050" i="5"/>
  <c r="A1851" i="5"/>
  <c r="F1851" i="5"/>
  <c r="G1851" i="5" s="1"/>
  <c r="C1851" i="5"/>
  <c r="B1851" i="5"/>
  <c r="E1851" i="5"/>
  <c r="I1851" i="5"/>
  <c r="D1851" i="5"/>
  <c r="A1949" i="5"/>
  <c r="F1949" i="5"/>
  <c r="G1949" i="5" s="1"/>
  <c r="C1949" i="5"/>
  <c r="B1949" i="5"/>
  <c r="E1949" i="5"/>
  <c r="I1949" i="5"/>
  <c r="D1949" i="5"/>
  <c r="I2155" i="5"/>
  <c r="C2155" i="5"/>
  <c r="D2155" i="5"/>
  <c r="A2155" i="5"/>
  <c r="F2155" i="5"/>
  <c r="G2155" i="5" s="1"/>
  <c r="E2155" i="5"/>
  <c r="B2155" i="5"/>
  <c r="A2357" i="5"/>
  <c r="E2357" i="5"/>
  <c r="F2357" i="5"/>
  <c r="G2357" i="5" s="1"/>
  <c r="C2357" i="5"/>
  <c r="B2357" i="5"/>
  <c r="D2357" i="5"/>
  <c r="I2357" i="5"/>
  <c r="C2178" i="5"/>
  <c r="B2178" i="5"/>
  <c r="F2178" i="5"/>
  <c r="G2178" i="5" s="1"/>
  <c r="A2178" i="5"/>
  <c r="E2178" i="5"/>
  <c r="I2178" i="5"/>
  <c r="D2178" i="5"/>
  <c r="F2039" i="5"/>
  <c r="G2039" i="5" s="1"/>
  <c r="E2039" i="5"/>
  <c r="A2039" i="5"/>
  <c r="C2039" i="5"/>
  <c r="B2039" i="5"/>
  <c r="D2039" i="5"/>
  <c r="I2039" i="5"/>
  <c r="I2190" i="5"/>
  <c r="A2190" i="5"/>
  <c r="E2190" i="5"/>
  <c r="C2190" i="5"/>
  <c r="B2190" i="5"/>
  <c r="F2190" i="5"/>
  <c r="G2190" i="5" s="1"/>
  <c r="D2190" i="5"/>
  <c r="A2016" i="5"/>
  <c r="F2016" i="5"/>
  <c r="G2016" i="5" s="1"/>
  <c r="E2016" i="5"/>
  <c r="C2016" i="5"/>
  <c r="B2016" i="5"/>
  <c r="D2016" i="5"/>
  <c r="I2016" i="5"/>
  <c r="C2136" i="5"/>
  <c r="B2136" i="5"/>
  <c r="I2136" i="5"/>
  <c r="A2136" i="5"/>
  <c r="E2136" i="5"/>
  <c r="F2136" i="5"/>
  <c r="G2136" i="5" s="1"/>
  <c r="D2136" i="5"/>
  <c r="D2193" i="5"/>
  <c r="I2193" i="5"/>
  <c r="F2193" i="5"/>
  <c r="G2193" i="5" s="1"/>
  <c r="E2193" i="5"/>
  <c r="A2193" i="5"/>
  <c r="B2193" i="5"/>
  <c r="C2193" i="5"/>
  <c r="F2063" i="5"/>
  <c r="G2063" i="5" s="1"/>
  <c r="D2063" i="5"/>
  <c r="C2063" i="5"/>
  <c r="E2063" i="5"/>
  <c r="B2063" i="5"/>
  <c r="A2063" i="5"/>
  <c r="I2063" i="5"/>
  <c r="E2285" i="5"/>
  <c r="C2285" i="5"/>
  <c r="B2285" i="5"/>
  <c r="I2285" i="5"/>
  <c r="D2285" i="5"/>
  <c r="A2285" i="5"/>
  <c r="F2285" i="5"/>
  <c r="G2285" i="5" s="1"/>
  <c r="C2143" i="5"/>
  <c r="B2143" i="5"/>
  <c r="I2143" i="5"/>
  <c r="D2143" i="5"/>
  <c r="F2143" i="5"/>
  <c r="G2143" i="5" s="1"/>
  <c r="A2143" i="5"/>
  <c r="E2143" i="5"/>
  <c r="A2333" i="5"/>
  <c r="D2333" i="5"/>
  <c r="I2333" i="5"/>
  <c r="F2333" i="5"/>
  <c r="G2333" i="5" s="1"/>
  <c r="E2333" i="5"/>
  <c r="C2333" i="5"/>
  <c r="B2333" i="5"/>
  <c r="I2384" i="5"/>
  <c r="E2384" i="5"/>
  <c r="C2384" i="5"/>
  <c r="B2384" i="5"/>
  <c r="A2384" i="5"/>
  <c r="F2384" i="5"/>
  <c r="G2384" i="5" s="1"/>
  <c r="D2384" i="5"/>
  <c r="I2288" i="5"/>
  <c r="A2288" i="5"/>
  <c r="F2288" i="5"/>
  <c r="G2288" i="5" s="1"/>
  <c r="D2288" i="5"/>
  <c r="B2288" i="5"/>
  <c r="E2288" i="5"/>
  <c r="C2288" i="5"/>
  <c r="A2368" i="5"/>
  <c r="E2368" i="5"/>
  <c r="C2368" i="5"/>
  <c r="B2368" i="5"/>
  <c r="D2368" i="5"/>
  <c r="I2368" i="5"/>
  <c r="F2368" i="5"/>
  <c r="G2368" i="5" s="1"/>
  <c r="A2209" i="5"/>
  <c r="F2209" i="5"/>
  <c r="D2209" i="5"/>
  <c r="I2209" i="5"/>
  <c r="E2209" i="5"/>
  <c r="C2209" i="5"/>
  <c r="B2209" i="5"/>
  <c r="F2312" i="5"/>
  <c r="G2312" i="5" s="1"/>
  <c r="A2312" i="5"/>
  <c r="E2312" i="5"/>
  <c r="C2312" i="5"/>
  <c r="D2312" i="5"/>
  <c r="B2312" i="5"/>
  <c r="I2312" i="5"/>
  <c r="A2263" i="5"/>
  <c r="F2263" i="5"/>
  <c r="G2263" i="5" s="1"/>
  <c r="D2263" i="5"/>
  <c r="E2263" i="5"/>
  <c r="C2263" i="5"/>
  <c r="B2263" i="5"/>
  <c r="I2263" i="5"/>
  <c r="E2449" i="5"/>
  <c r="C2449" i="5"/>
  <c r="F2449" i="5"/>
  <c r="G2449" i="5" s="1"/>
  <c r="A2449" i="5"/>
  <c r="B2449" i="5"/>
  <c r="D2449" i="5"/>
  <c r="I2449" i="5"/>
  <c r="A2315" i="5"/>
  <c r="E2315" i="5"/>
  <c r="C2315" i="5"/>
  <c r="D2315" i="5"/>
  <c r="B2315" i="5"/>
  <c r="I2315" i="5"/>
  <c r="F2315" i="5"/>
  <c r="F2126" i="5"/>
  <c r="G2126" i="5" s="1"/>
  <c r="D2126" i="5"/>
  <c r="B2126" i="5"/>
  <c r="I2126" i="5"/>
  <c r="E2126" i="5"/>
  <c r="A2126" i="5"/>
  <c r="C2126" i="5"/>
  <c r="F2224" i="5"/>
  <c r="D2224" i="5"/>
  <c r="B2224" i="5"/>
  <c r="I2224" i="5"/>
  <c r="E2224" i="5"/>
  <c r="A2224" i="5"/>
  <c r="C2224" i="5"/>
  <c r="E2413" i="5"/>
  <c r="D2413" i="5"/>
  <c r="I2413" i="5"/>
  <c r="F2413" i="5"/>
  <c r="G2413" i="5" s="1"/>
  <c r="A2413" i="5"/>
  <c r="C2413" i="5"/>
  <c r="B2413" i="5"/>
  <c r="A2473" i="5"/>
  <c r="F2473" i="5"/>
  <c r="G2473" i="5" s="1"/>
  <c r="E2473" i="5"/>
  <c r="C2473" i="5"/>
  <c r="B2473" i="5"/>
  <c r="D2473" i="5"/>
  <c r="I2473" i="5"/>
  <c r="A2492" i="5"/>
  <c r="D2492" i="5"/>
  <c r="E2492" i="5"/>
  <c r="C2492" i="5"/>
  <c r="I2492" i="5"/>
  <c r="F2492" i="5"/>
  <c r="G2492" i="5" s="1"/>
  <c r="B2492" i="5"/>
  <c r="F2359" i="5"/>
  <c r="G2359" i="5" s="1"/>
  <c r="D2359" i="5"/>
  <c r="C2359" i="5"/>
  <c r="A2359" i="5"/>
  <c r="B2359" i="5"/>
  <c r="I2359" i="5"/>
  <c r="E2359" i="5"/>
  <c r="A2459" i="5"/>
  <c r="B2459" i="5"/>
  <c r="D2459" i="5"/>
  <c r="I2459" i="5"/>
  <c r="F2459" i="5"/>
  <c r="G2459" i="5" s="1"/>
  <c r="C2459" i="5"/>
  <c r="E2459" i="5"/>
  <c r="A2438" i="5"/>
  <c r="D2438" i="5"/>
  <c r="I2438" i="5"/>
  <c r="F2438" i="5"/>
  <c r="G2438" i="5" s="1"/>
  <c r="E2438" i="5"/>
  <c r="C2438" i="5"/>
  <c r="B2438" i="5"/>
  <c r="F2383" i="5"/>
  <c r="D2383" i="5"/>
  <c r="E2383" i="5"/>
  <c r="C2383" i="5"/>
  <c r="B2383" i="5"/>
  <c r="I2383" i="5"/>
  <c r="A2383" i="5"/>
  <c r="A2536" i="5"/>
  <c r="F2536" i="5"/>
  <c r="G2536" i="5" s="1"/>
  <c r="E2536" i="5"/>
  <c r="C2536" i="5"/>
  <c r="B2536" i="5"/>
  <c r="D2536" i="5"/>
  <c r="I2536" i="5"/>
  <c r="A2489" i="5"/>
  <c r="E2489" i="5"/>
  <c r="B2489" i="5"/>
  <c r="F2489" i="5"/>
  <c r="G2489" i="5" s="1"/>
  <c r="C2489" i="5"/>
  <c r="D2489" i="5"/>
  <c r="I2489" i="5"/>
  <c r="F2429" i="5"/>
  <c r="G2429" i="5" s="1"/>
  <c r="D2429" i="5"/>
  <c r="E2429" i="5"/>
  <c r="C2429" i="5"/>
  <c r="A2429" i="5"/>
  <c r="B2429" i="5"/>
  <c r="I2429" i="5"/>
  <c r="A2570" i="5"/>
  <c r="F2570" i="5"/>
  <c r="G2570" i="5" s="1"/>
  <c r="I2570" i="5"/>
  <c r="D2570" i="5"/>
  <c r="E2570" i="5"/>
  <c r="C2570" i="5"/>
  <c r="B2570" i="5"/>
  <c r="B2493" i="5"/>
  <c r="E2493" i="5"/>
  <c r="C2493" i="5"/>
  <c r="I2493" i="5"/>
  <c r="F2493" i="5"/>
  <c r="G2493" i="5" s="1"/>
  <c r="D2493" i="5"/>
  <c r="A2493" i="5"/>
  <c r="A2467" i="5"/>
  <c r="F2467" i="5"/>
  <c r="G2467" i="5" s="1"/>
  <c r="C2467" i="5"/>
  <c r="B2467" i="5"/>
  <c r="I2467" i="5"/>
  <c r="D2467" i="5"/>
  <c r="E2467" i="5"/>
  <c r="I2593" i="5"/>
  <c r="E2593" i="5"/>
  <c r="F2593" i="5"/>
  <c r="G2593" i="5" s="1"/>
  <c r="D2593" i="5"/>
  <c r="A2593" i="5"/>
  <c r="C2593" i="5"/>
  <c r="B2593" i="5"/>
  <c r="D2596" i="5"/>
  <c r="F2596" i="5"/>
  <c r="G2596" i="5" s="1"/>
  <c r="E2596" i="5"/>
  <c r="C2596" i="5"/>
  <c r="A2596" i="5"/>
  <c r="B2596" i="5"/>
  <c r="I2596" i="5"/>
  <c r="E2573" i="5"/>
  <c r="F2573" i="5"/>
  <c r="G2573" i="5" s="1"/>
  <c r="A2573" i="5"/>
  <c r="C2573" i="5"/>
  <c r="B2573" i="5"/>
  <c r="I2573" i="5"/>
  <c r="D2573" i="5"/>
  <c r="D2582" i="5"/>
  <c r="I2582" i="5"/>
  <c r="F2582" i="5"/>
  <c r="G2582" i="5" s="1"/>
  <c r="A2582" i="5"/>
  <c r="B2582" i="5"/>
  <c r="E2582" i="5"/>
  <c r="C2582" i="5"/>
  <c r="A2590" i="5"/>
  <c r="D2590" i="5"/>
  <c r="I2590" i="5"/>
  <c r="F2590" i="5"/>
  <c r="G2590" i="5" s="1"/>
  <c r="E2590" i="5"/>
  <c r="C2590" i="5"/>
  <c r="B2590" i="5"/>
  <c r="A2740" i="5"/>
  <c r="I2740" i="5"/>
  <c r="F2740" i="5"/>
  <c r="G2740" i="5" s="1"/>
  <c r="E2740" i="5"/>
  <c r="C2740" i="5"/>
  <c r="B2740" i="5"/>
  <c r="D2740" i="5"/>
  <c r="A2668" i="5"/>
  <c r="F2668" i="5"/>
  <c r="G2668" i="5" s="1"/>
  <c r="E2668" i="5"/>
  <c r="C2668" i="5"/>
  <c r="B2668" i="5"/>
  <c r="I2668" i="5"/>
  <c r="D2668" i="5"/>
  <c r="F2779" i="5"/>
  <c r="A2779" i="5"/>
  <c r="D2779" i="5"/>
  <c r="E2779" i="5"/>
  <c r="C2779" i="5"/>
  <c r="B2779" i="5"/>
  <c r="I2779" i="5"/>
  <c r="F2646" i="5"/>
  <c r="A2646" i="5"/>
  <c r="C2646" i="5"/>
  <c r="B2646" i="5"/>
  <c r="D2646" i="5"/>
  <c r="I2646" i="5"/>
  <c r="E2646" i="5"/>
  <c r="I2663" i="5"/>
  <c r="C2663" i="5"/>
  <c r="B2663" i="5"/>
  <c r="D2663" i="5"/>
  <c r="F2663" i="5"/>
  <c r="G2663" i="5" s="1"/>
  <c r="E2663" i="5"/>
  <c r="A2663" i="5"/>
  <c r="F2606" i="5"/>
  <c r="G2606" i="5" s="1"/>
  <c r="B2606" i="5"/>
  <c r="I2606" i="5"/>
  <c r="D2606" i="5"/>
  <c r="A2606" i="5"/>
  <c r="E2606" i="5"/>
  <c r="C2606" i="5"/>
  <c r="B2764" i="5"/>
  <c r="C2764" i="5"/>
  <c r="F2764" i="5"/>
  <c r="G2764" i="5" s="1"/>
  <c r="E2764" i="5"/>
  <c r="A2764" i="5"/>
  <c r="I2764" i="5"/>
  <c r="D2764" i="5"/>
  <c r="C2744" i="5"/>
  <c r="F2744" i="5"/>
  <c r="G2744" i="5" s="1"/>
  <c r="A2744" i="5"/>
  <c r="E2744" i="5"/>
  <c r="B2744" i="5"/>
  <c r="D2744" i="5"/>
  <c r="I2744" i="5"/>
  <c r="B2757" i="5"/>
  <c r="A2757" i="5"/>
  <c r="C2757" i="5"/>
  <c r="D2757" i="5"/>
  <c r="I2757" i="5"/>
  <c r="F2757" i="5"/>
  <c r="G2757" i="5" s="1"/>
  <c r="E2757" i="5"/>
  <c r="A2706" i="5"/>
  <c r="F2706" i="5"/>
  <c r="G2706" i="5" s="1"/>
  <c r="E2706" i="5"/>
  <c r="C2706" i="5"/>
  <c r="B2706" i="5"/>
  <c r="D2706" i="5"/>
  <c r="I2706" i="5"/>
  <c r="E2890" i="5"/>
  <c r="C2890" i="5"/>
  <c r="B2890" i="5"/>
  <c r="A2890" i="5"/>
  <c r="I2890" i="5"/>
  <c r="F2890" i="5"/>
  <c r="G2890" i="5" s="1"/>
  <c r="D2890" i="5"/>
  <c r="F2725" i="5"/>
  <c r="G2725" i="5" s="1"/>
  <c r="D2725" i="5"/>
  <c r="E2725" i="5"/>
  <c r="C2725" i="5"/>
  <c r="B2725" i="5"/>
  <c r="I2725" i="5"/>
  <c r="A2725" i="5"/>
  <c r="C2855" i="5"/>
  <c r="A2855" i="5"/>
  <c r="I2855" i="5"/>
  <c r="F2855" i="5"/>
  <c r="G2855" i="5" s="1"/>
  <c r="D2855" i="5"/>
  <c r="E2855" i="5"/>
  <c r="B2855" i="5"/>
  <c r="E2836" i="5"/>
  <c r="C2836" i="5"/>
  <c r="F2836" i="5"/>
  <c r="G2836" i="5" s="1"/>
  <c r="A2836" i="5"/>
  <c r="B2836" i="5"/>
  <c r="D2836" i="5"/>
  <c r="I2836" i="5"/>
  <c r="C2797" i="5"/>
  <c r="B2797" i="5"/>
  <c r="A2797" i="5"/>
  <c r="E2797" i="5"/>
  <c r="I2797" i="5"/>
  <c r="D2797" i="5"/>
  <c r="F2797" i="5"/>
  <c r="G2797" i="5" s="1"/>
  <c r="C2932" i="5"/>
  <c r="B2932" i="5"/>
  <c r="D2932" i="5"/>
  <c r="F2932" i="5"/>
  <c r="G2932" i="5" s="1"/>
  <c r="A2932" i="5"/>
  <c r="I2932" i="5"/>
  <c r="E2932" i="5"/>
  <c r="A2914" i="5"/>
  <c r="D2914" i="5"/>
  <c r="C2914" i="5"/>
  <c r="F2914" i="5"/>
  <c r="E2914" i="5"/>
  <c r="I2914" i="5"/>
  <c r="B2914" i="5"/>
  <c r="B2893" i="5"/>
  <c r="I2893" i="5"/>
  <c r="F2893" i="5"/>
  <c r="G2893" i="5" s="1"/>
  <c r="E2893" i="5"/>
  <c r="C2893" i="5"/>
  <c r="A2893" i="5"/>
  <c r="D2893" i="5"/>
  <c r="B2994" i="5"/>
  <c r="C2994" i="5"/>
  <c r="D2994" i="5"/>
  <c r="F2994" i="5"/>
  <c r="G2994" i="5" s="1"/>
  <c r="E2994" i="5"/>
  <c r="A2994" i="5"/>
  <c r="I2994" i="5"/>
  <c r="C2969" i="5"/>
  <c r="I2969" i="5"/>
  <c r="A2969" i="5"/>
  <c r="E2969" i="5"/>
  <c r="F2969" i="5"/>
  <c r="B2969" i="5"/>
  <c r="D2969" i="5"/>
  <c r="C2904" i="5"/>
  <c r="I2904" i="5"/>
  <c r="A2904" i="5"/>
  <c r="F2904" i="5"/>
  <c r="G2904" i="5" s="1"/>
  <c r="E2904" i="5"/>
  <c r="D2904" i="5"/>
  <c r="B2904" i="5"/>
  <c r="E2980" i="5"/>
  <c r="C2980" i="5"/>
  <c r="F2980" i="5"/>
  <c r="G2980" i="5" s="1"/>
  <c r="D2980" i="5"/>
  <c r="B2980" i="5"/>
  <c r="A2980" i="5"/>
  <c r="I2980" i="5"/>
  <c r="E2945" i="5"/>
  <c r="C2945" i="5"/>
  <c r="B2945" i="5"/>
  <c r="D2945" i="5"/>
  <c r="F2945" i="5"/>
  <c r="G2945" i="5" s="1"/>
  <c r="A2945" i="5"/>
  <c r="I2945" i="5"/>
  <c r="D2912" i="5"/>
  <c r="C2912" i="5"/>
  <c r="B2912" i="5"/>
  <c r="I2912" i="5"/>
  <c r="E2912" i="5"/>
  <c r="A2912" i="5"/>
  <c r="F2912" i="5"/>
  <c r="G2912" i="5" s="1"/>
  <c r="F2881" i="5"/>
  <c r="G2881" i="5" s="1"/>
  <c r="B2881" i="5"/>
  <c r="I2881" i="5"/>
  <c r="A2881" i="5"/>
  <c r="C2881" i="5"/>
  <c r="D2881" i="5"/>
  <c r="E2881" i="5"/>
  <c r="A2942" i="5"/>
  <c r="F2942" i="5"/>
  <c r="G2942" i="5" s="1"/>
  <c r="D2942" i="5"/>
  <c r="I2942" i="5"/>
  <c r="E2942" i="5"/>
  <c r="C2942" i="5"/>
  <c r="B2942" i="5"/>
  <c r="F2901" i="5"/>
  <c r="G2901" i="5" s="1"/>
  <c r="B2901" i="5"/>
  <c r="E2901" i="5"/>
  <c r="C2901" i="5"/>
  <c r="I2901" i="5"/>
  <c r="D2901" i="5"/>
  <c r="A2901" i="5"/>
  <c r="I3006" i="5"/>
  <c r="A3006" i="5"/>
  <c r="C3006" i="5"/>
  <c r="B3006" i="5"/>
  <c r="D3006" i="5"/>
  <c r="F3006" i="5"/>
  <c r="E3006" i="5"/>
  <c r="B29" i="5"/>
  <c r="B39" i="7" s="1"/>
  <c r="I29" i="5"/>
  <c r="J39" i="7" s="1"/>
  <c r="A39" i="7"/>
  <c r="D29" i="5"/>
  <c r="F29" i="5"/>
  <c r="F39" i="7" s="1"/>
  <c r="C29" i="5"/>
  <c r="C39" i="7" s="1"/>
  <c r="V39" i="7" s="1"/>
  <c r="E29" i="5"/>
  <c r="E39" i="7" s="1"/>
  <c r="H29" i="5"/>
  <c r="J29" i="5"/>
  <c r="F33" i="5"/>
  <c r="F43" i="7" s="1"/>
  <c r="E33" i="5"/>
  <c r="E43" i="7" s="1"/>
  <c r="C33" i="5"/>
  <c r="C43" i="7" s="1"/>
  <c r="V43" i="7" s="1"/>
  <c r="B33" i="5"/>
  <c r="B43" i="7" s="1"/>
  <c r="D33" i="5"/>
  <c r="I33" i="5"/>
  <c r="J43" i="7" s="1"/>
  <c r="A43" i="7"/>
  <c r="H33" i="5"/>
  <c r="J33" i="5"/>
  <c r="D92" i="5"/>
  <c r="F92" i="5"/>
  <c r="F102" i="7" s="1"/>
  <c r="C92" i="5"/>
  <c r="C102" i="7" s="1"/>
  <c r="V102" i="7" s="1"/>
  <c r="B92" i="5"/>
  <c r="B102" i="7" s="1"/>
  <c r="A102" i="7"/>
  <c r="I92" i="5"/>
  <c r="J102" i="7" s="1"/>
  <c r="E92" i="5"/>
  <c r="E102" i="7" s="1"/>
  <c r="J92" i="5"/>
  <c r="H92" i="5"/>
  <c r="B72" i="5"/>
  <c r="B82" i="7" s="1"/>
  <c r="I72" i="5"/>
  <c r="J82" i="7" s="1"/>
  <c r="A82" i="7"/>
  <c r="D72" i="5"/>
  <c r="F72" i="5"/>
  <c r="F82" i="7" s="1"/>
  <c r="E72" i="5"/>
  <c r="E82" i="7" s="1"/>
  <c r="C72" i="5"/>
  <c r="C82" i="7" s="1"/>
  <c r="V82" i="7" s="1"/>
  <c r="J72" i="5"/>
  <c r="H72" i="5"/>
  <c r="I79" i="5"/>
  <c r="J89" i="7" s="1"/>
  <c r="A89" i="7"/>
  <c r="E79" i="5"/>
  <c r="E89" i="7" s="1"/>
  <c r="C79" i="5"/>
  <c r="C89" i="7" s="1"/>
  <c r="V89" i="7" s="1"/>
  <c r="B79" i="5"/>
  <c r="B89" i="7" s="1"/>
  <c r="D79" i="5"/>
  <c r="F79" i="5"/>
  <c r="F89" i="7" s="1"/>
  <c r="J79" i="5"/>
  <c r="H79" i="5"/>
  <c r="E150" i="5"/>
  <c r="E160" i="7" s="1"/>
  <c r="D150" i="5"/>
  <c r="F150" i="5"/>
  <c r="F160" i="7" s="1"/>
  <c r="I150" i="5"/>
  <c r="J160" i="7" s="1"/>
  <c r="C150" i="5"/>
  <c r="C160" i="7" s="1"/>
  <c r="V160" i="7" s="1"/>
  <c r="B150" i="5"/>
  <c r="B160" i="7" s="1"/>
  <c r="A160" i="7"/>
  <c r="J150" i="5"/>
  <c r="H150" i="5"/>
  <c r="C102" i="5"/>
  <c r="C112" i="7" s="1"/>
  <c r="V112" i="7" s="1"/>
  <c r="B102" i="5"/>
  <c r="B112" i="7" s="1"/>
  <c r="I102" i="5"/>
  <c r="J112" i="7" s="1"/>
  <c r="A112" i="7"/>
  <c r="F102" i="5"/>
  <c r="F112" i="7" s="1"/>
  <c r="D102" i="5"/>
  <c r="E102" i="5"/>
  <c r="E112" i="7" s="1"/>
  <c r="J102" i="5"/>
  <c r="H102" i="5"/>
  <c r="I121" i="5"/>
  <c r="J131" i="7" s="1"/>
  <c r="A131" i="7"/>
  <c r="D121" i="5"/>
  <c r="F121" i="5"/>
  <c r="F131" i="7" s="1"/>
  <c r="E121" i="5"/>
  <c r="E131" i="7" s="1"/>
  <c r="C121" i="5"/>
  <c r="C131" i="7" s="1"/>
  <c r="V131" i="7" s="1"/>
  <c r="B121" i="5"/>
  <c r="B131" i="7" s="1"/>
  <c r="J121" i="5"/>
  <c r="H121" i="5"/>
  <c r="B126" i="5"/>
  <c r="B136" i="7" s="1"/>
  <c r="F126" i="5"/>
  <c r="F136" i="7" s="1"/>
  <c r="E126" i="5"/>
  <c r="E136" i="7" s="1"/>
  <c r="C126" i="5"/>
  <c r="C136" i="7" s="1"/>
  <c r="V136" i="7" s="1"/>
  <c r="A136" i="7"/>
  <c r="I126" i="5"/>
  <c r="J136" i="7" s="1"/>
  <c r="D126" i="5"/>
  <c r="J126" i="5"/>
  <c r="H126" i="5"/>
  <c r="E156" i="5"/>
  <c r="E166" i="7" s="1"/>
  <c r="C156" i="5"/>
  <c r="C166" i="7" s="1"/>
  <c r="V166" i="7" s="1"/>
  <c r="B156" i="5"/>
  <c r="B166" i="7" s="1"/>
  <c r="F156" i="5"/>
  <c r="F166" i="7" s="1"/>
  <c r="I156" i="5"/>
  <c r="J166" i="7" s="1"/>
  <c r="D156" i="5"/>
  <c r="A166" i="7"/>
  <c r="J156" i="5"/>
  <c r="H156" i="5"/>
  <c r="D138" i="5"/>
  <c r="F138" i="5"/>
  <c r="F148" i="7" s="1"/>
  <c r="I138" i="5"/>
  <c r="J148" i="7" s="1"/>
  <c r="E138" i="5"/>
  <c r="E148" i="7" s="1"/>
  <c r="C138" i="5"/>
  <c r="C148" i="7" s="1"/>
  <c r="V148" i="7" s="1"/>
  <c r="B138" i="5"/>
  <c r="B148" i="7" s="1"/>
  <c r="A148" i="7"/>
  <c r="J138" i="5"/>
  <c r="H138" i="5"/>
  <c r="E172" i="5"/>
  <c r="E182" i="7" s="1"/>
  <c r="C172" i="5"/>
  <c r="C182" i="7" s="1"/>
  <c r="V182" i="7" s="1"/>
  <c r="I172" i="5"/>
  <c r="J182" i="7" s="1"/>
  <c r="A182" i="7"/>
  <c r="D172" i="5"/>
  <c r="F172" i="5"/>
  <c r="F182" i="7" s="1"/>
  <c r="B172" i="5"/>
  <c r="B182" i="7" s="1"/>
  <c r="J172" i="5"/>
  <c r="H172" i="5"/>
  <c r="I222" i="5"/>
  <c r="J232" i="7" s="1"/>
  <c r="A232" i="7"/>
  <c r="D222" i="5"/>
  <c r="F222" i="5"/>
  <c r="G222" i="5" s="1"/>
  <c r="E222" i="5"/>
  <c r="E232" i="7" s="1"/>
  <c r="C222" i="5"/>
  <c r="C232" i="7" s="1"/>
  <c r="V232" i="7" s="1"/>
  <c r="B222" i="5"/>
  <c r="B232" i="7" s="1"/>
  <c r="J222" i="5"/>
  <c r="H222" i="5"/>
  <c r="B231" i="5"/>
  <c r="B241" i="7" s="1"/>
  <c r="D231" i="5"/>
  <c r="I231" i="5"/>
  <c r="J241" i="7" s="1"/>
  <c r="E231" i="5"/>
  <c r="E241" i="7" s="1"/>
  <c r="C231" i="5"/>
  <c r="C241" i="7" s="1"/>
  <c r="V241" i="7" s="1"/>
  <c r="A241" i="7"/>
  <c r="F231" i="5"/>
  <c r="G231" i="5" s="1"/>
  <c r="H231" i="5"/>
  <c r="J231" i="5"/>
  <c r="D195" i="5"/>
  <c r="F195" i="5"/>
  <c r="F205" i="7" s="1"/>
  <c r="E195" i="5"/>
  <c r="E205" i="7" s="1"/>
  <c r="C195" i="5"/>
  <c r="C205" i="7" s="1"/>
  <c r="V205" i="7" s="1"/>
  <c r="B195" i="5"/>
  <c r="B205" i="7" s="1"/>
  <c r="I195" i="5"/>
  <c r="J205" i="7" s="1"/>
  <c r="A205" i="7"/>
  <c r="J195" i="5"/>
  <c r="H195" i="5"/>
  <c r="I225" i="5"/>
  <c r="J235" i="7" s="1"/>
  <c r="A235" i="7"/>
  <c r="F225" i="5"/>
  <c r="G225" i="5" s="1"/>
  <c r="E225" i="5"/>
  <c r="E235" i="7" s="1"/>
  <c r="D225" i="5"/>
  <c r="C225" i="5"/>
  <c r="C235" i="7" s="1"/>
  <c r="V235" i="7" s="1"/>
  <c r="B225" i="5"/>
  <c r="B235" i="7" s="1"/>
  <c r="J225" i="5"/>
  <c r="H225" i="5"/>
  <c r="D248" i="5"/>
  <c r="F248" i="5"/>
  <c r="G248" i="5" s="1"/>
  <c r="E248" i="5"/>
  <c r="E258" i="7" s="1"/>
  <c r="C248" i="5"/>
  <c r="C258" i="7" s="1"/>
  <c r="V258" i="7" s="1"/>
  <c r="B248" i="5"/>
  <c r="B258" i="7" s="1"/>
  <c r="I248" i="5"/>
  <c r="J258" i="7" s="1"/>
  <c r="A258" i="7"/>
  <c r="H248" i="5"/>
  <c r="J248" i="5"/>
  <c r="F242" i="5"/>
  <c r="G242" i="5" s="1"/>
  <c r="E242" i="5"/>
  <c r="E252" i="7" s="1"/>
  <c r="C242" i="5"/>
  <c r="C252" i="7" s="1"/>
  <c r="V252" i="7" s="1"/>
  <c r="B242" i="5"/>
  <c r="B252" i="7" s="1"/>
  <c r="A252" i="7"/>
  <c r="D242" i="5"/>
  <c r="I242" i="5"/>
  <c r="J252" i="7" s="1"/>
  <c r="J242" i="5"/>
  <c r="H242" i="5"/>
  <c r="I280" i="5"/>
  <c r="J290" i="7" s="1"/>
  <c r="A290" i="7"/>
  <c r="D280" i="5"/>
  <c r="E280" i="5"/>
  <c r="E290" i="7" s="1"/>
  <c r="B280" i="5"/>
  <c r="B290" i="7" s="1"/>
  <c r="F280" i="5"/>
  <c r="G280" i="5" s="1"/>
  <c r="C280" i="5"/>
  <c r="C290" i="7" s="1"/>
  <c r="V290" i="7" s="1"/>
  <c r="J280" i="5"/>
  <c r="H280" i="5"/>
  <c r="C320" i="5"/>
  <c r="C330" i="7" s="1"/>
  <c r="V330" i="7" s="1"/>
  <c r="D320" i="5"/>
  <c r="F320" i="5"/>
  <c r="G320" i="5" s="1"/>
  <c r="I320" i="5"/>
  <c r="J330" i="7" s="1"/>
  <c r="E320" i="5"/>
  <c r="E330" i="7" s="1"/>
  <c r="B320" i="5"/>
  <c r="B330" i="7" s="1"/>
  <c r="A330" i="7"/>
  <c r="J320" i="5"/>
  <c r="H320" i="5"/>
  <c r="E279" i="5"/>
  <c r="E289" i="7" s="1"/>
  <c r="C279" i="5"/>
  <c r="C289" i="7" s="1"/>
  <c r="V289" i="7" s="1"/>
  <c r="A289" i="7"/>
  <c r="I279" i="5"/>
  <c r="J289" i="7" s="1"/>
  <c r="D279" i="5"/>
  <c r="F279" i="5"/>
  <c r="G279" i="5" s="1"/>
  <c r="B279" i="5"/>
  <c r="B289" i="7" s="1"/>
  <c r="H279" i="5"/>
  <c r="J279" i="5"/>
  <c r="C339" i="5"/>
  <c r="C349" i="7" s="1"/>
  <c r="V349" i="7" s="1"/>
  <c r="D339" i="5"/>
  <c r="E339" i="5"/>
  <c r="E349" i="7" s="1"/>
  <c r="F339" i="5"/>
  <c r="G339" i="5" s="1"/>
  <c r="A349" i="7"/>
  <c r="I339" i="5"/>
  <c r="J349" i="7" s="1"/>
  <c r="B339" i="5"/>
  <c r="B349" i="7" s="1"/>
  <c r="H339" i="5"/>
  <c r="J339" i="5"/>
  <c r="C336" i="5"/>
  <c r="C346" i="7" s="1"/>
  <c r="V346" i="7" s="1"/>
  <c r="I336" i="5"/>
  <c r="J346" i="7" s="1"/>
  <c r="F336" i="5"/>
  <c r="G336" i="5" s="1"/>
  <c r="D336" i="5"/>
  <c r="E336" i="5"/>
  <c r="E346" i="7" s="1"/>
  <c r="B336" i="5"/>
  <c r="B346" i="7" s="1"/>
  <c r="A346" i="7"/>
  <c r="J336" i="5"/>
  <c r="H336" i="5"/>
  <c r="B342" i="5"/>
  <c r="B352" i="7" s="1"/>
  <c r="F342" i="5"/>
  <c r="I342" i="5"/>
  <c r="J352" i="7" s="1"/>
  <c r="D342" i="5"/>
  <c r="E342" i="5"/>
  <c r="E352" i="7" s="1"/>
  <c r="C342" i="5"/>
  <c r="C352" i="7" s="1"/>
  <c r="V352" i="7" s="1"/>
  <c r="A352" i="7"/>
  <c r="J342" i="5"/>
  <c r="H342" i="5"/>
  <c r="C407" i="5"/>
  <c r="C417" i="7" s="1"/>
  <c r="V417" i="7" s="1"/>
  <c r="B407" i="5"/>
  <c r="B417" i="7" s="1"/>
  <c r="I407" i="5"/>
  <c r="J417" i="7" s="1"/>
  <c r="A417" i="7"/>
  <c r="D407" i="5"/>
  <c r="F407" i="5"/>
  <c r="G407" i="5" s="1"/>
  <c r="E407" i="5"/>
  <c r="E417" i="7" s="1"/>
  <c r="J407" i="5"/>
  <c r="H407" i="5"/>
  <c r="C369" i="5"/>
  <c r="C379" i="7" s="1"/>
  <c r="V379" i="7" s="1"/>
  <c r="F369" i="5"/>
  <c r="G369" i="5" s="1"/>
  <c r="B369" i="5"/>
  <c r="B379" i="7" s="1"/>
  <c r="A379" i="7"/>
  <c r="I369" i="5"/>
  <c r="J379" i="7" s="1"/>
  <c r="D369" i="5"/>
  <c r="E369" i="5"/>
  <c r="E379" i="7" s="1"/>
  <c r="J369" i="5"/>
  <c r="H369" i="5"/>
  <c r="E399" i="5"/>
  <c r="E409" i="7" s="1"/>
  <c r="C399" i="5"/>
  <c r="C409" i="7" s="1"/>
  <c r="V409" i="7" s="1"/>
  <c r="B399" i="5"/>
  <c r="B409" i="7" s="1"/>
  <c r="I399" i="5"/>
  <c r="J409" i="7" s="1"/>
  <c r="A409" i="7"/>
  <c r="D399" i="5"/>
  <c r="F399" i="5"/>
  <c r="G399" i="5" s="1"/>
  <c r="J399" i="5"/>
  <c r="H399" i="5"/>
  <c r="E414" i="5"/>
  <c r="E424" i="7" s="1"/>
  <c r="F414" i="5"/>
  <c r="G414" i="5" s="1"/>
  <c r="C414" i="5"/>
  <c r="C424" i="7" s="1"/>
  <c r="V424" i="7" s="1"/>
  <c r="B414" i="5"/>
  <c r="B424" i="7" s="1"/>
  <c r="A424" i="7"/>
  <c r="I414" i="5"/>
  <c r="J424" i="7" s="1"/>
  <c r="D414" i="5"/>
  <c r="H414" i="5"/>
  <c r="J414" i="5"/>
  <c r="F412" i="5"/>
  <c r="G412" i="5" s="1"/>
  <c r="E412" i="5"/>
  <c r="E422" i="7" s="1"/>
  <c r="C412" i="5"/>
  <c r="C422" i="7" s="1"/>
  <c r="V422" i="7" s="1"/>
  <c r="B412" i="5"/>
  <c r="B422" i="7" s="1"/>
  <c r="A422" i="7"/>
  <c r="I412" i="5"/>
  <c r="J422" i="7" s="1"/>
  <c r="D412" i="5"/>
  <c r="H412" i="5"/>
  <c r="J412" i="5"/>
  <c r="B419" i="5"/>
  <c r="B429" i="7" s="1"/>
  <c r="C419" i="5"/>
  <c r="C429" i="7" s="1"/>
  <c r="V429" i="7" s="1"/>
  <c r="D419" i="5"/>
  <c r="F419" i="5"/>
  <c r="G419" i="5" s="1"/>
  <c r="E419" i="5"/>
  <c r="E429" i="7" s="1"/>
  <c r="A429" i="7"/>
  <c r="I419" i="5"/>
  <c r="J429" i="7" s="1"/>
  <c r="J419" i="5"/>
  <c r="H419" i="5"/>
  <c r="B450" i="5"/>
  <c r="B460" i="7" s="1"/>
  <c r="I450" i="5"/>
  <c r="J460" i="7" s="1"/>
  <c r="A460" i="7"/>
  <c r="D450" i="5"/>
  <c r="E450" i="5"/>
  <c r="E460" i="7" s="1"/>
  <c r="F450" i="5"/>
  <c r="G450" i="5" s="1"/>
  <c r="C450" i="5"/>
  <c r="C460" i="7" s="1"/>
  <c r="V460" i="7" s="1"/>
  <c r="H450" i="5"/>
  <c r="J450" i="5"/>
  <c r="B464" i="5"/>
  <c r="B474" i="7" s="1"/>
  <c r="I464" i="5"/>
  <c r="J474" i="7" s="1"/>
  <c r="A474" i="7"/>
  <c r="D464" i="5"/>
  <c r="E464" i="5"/>
  <c r="E474" i="7" s="1"/>
  <c r="C464" i="5"/>
  <c r="C474" i="7" s="1"/>
  <c r="V474" i="7" s="1"/>
  <c r="F464" i="5"/>
  <c r="G464" i="5" s="1"/>
  <c r="H464" i="5"/>
  <c r="J464" i="5"/>
  <c r="C490" i="5"/>
  <c r="C500" i="7" s="1"/>
  <c r="V500" i="7" s="1"/>
  <c r="B490" i="5"/>
  <c r="B500" i="7" s="1"/>
  <c r="D490" i="5"/>
  <c r="E490" i="5"/>
  <c r="E500" i="7" s="1"/>
  <c r="A500" i="7"/>
  <c r="F490" i="5"/>
  <c r="G490" i="5" s="1"/>
  <c r="I490" i="5"/>
  <c r="J500" i="7" s="1"/>
  <c r="H490" i="5"/>
  <c r="J490" i="5"/>
  <c r="B498" i="5"/>
  <c r="B508" i="7" s="1"/>
  <c r="I498" i="5"/>
  <c r="J508" i="7" s="1"/>
  <c r="A508" i="7"/>
  <c r="D498" i="5"/>
  <c r="F498" i="5"/>
  <c r="G498" i="5" s="1"/>
  <c r="E498" i="5"/>
  <c r="E508" i="7" s="1"/>
  <c r="C498" i="5"/>
  <c r="C508" i="7" s="1"/>
  <c r="V508" i="7" s="1"/>
  <c r="H498" i="5"/>
  <c r="J498" i="5"/>
  <c r="F505" i="5"/>
  <c r="G505" i="5" s="1"/>
  <c r="B505" i="5"/>
  <c r="B515" i="7" s="1"/>
  <c r="A515" i="7"/>
  <c r="W515" i="7" s="1"/>
  <c r="I505" i="5"/>
  <c r="J515" i="7" s="1"/>
  <c r="D505" i="5"/>
  <c r="E505" i="5"/>
  <c r="E515" i="7" s="1"/>
  <c r="C505" i="5"/>
  <c r="C515" i="7" s="1"/>
  <c r="AI505" i="5"/>
  <c r="J505" i="5"/>
  <c r="H505" i="5"/>
  <c r="AR505" i="5"/>
  <c r="A539" i="5"/>
  <c r="F539" i="5"/>
  <c r="E539" i="5"/>
  <c r="E549" i="7" s="1"/>
  <c r="C539" i="5"/>
  <c r="C549" i="7" s="1"/>
  <c r="B539" i="5"/>
  <c r="B549" i="7" s="1"/>
  <c r="I539" i="5"/>
  <c r="J549" i="7" s="1"/>
  <c r="D539" i="5"/>
  <c r="E523" i="5"/>
  <c r="E533" i="7" s="1"/>
  <c r="C523" i="5"/>
  <c r="C533" i="7" s="1"/>
  <c r="A523" i="5"/>
  <c r="B523" i="5"/>
  <c r="B533" i="7" s="1"/>
  <c r="I523" i="5"/>
  <c r="J533" i="7" s="1"/>
  <c r="D523" i="5"/>
  <c r="F523" i="5"/>
  <c r="G523" i="5" s="1"/>
  <c r="I557" i="5"/>
  <c r="J567" i="7" s="1"/>
  <c r="B557" i="5"/>
  <c r="B567" i="7" s="1"/>
  <c r="A557" i="5"/>
  <c r="D557" i="5"/>
  <c r="F557" i="5"/>
  <c r="E557" i="5"/>
  <c r="E567" i="7" s="1"/>
  <c r="C557" i="5"/>
  <c r="C567" i="7" s="1"/>
  <c r="F552" i="5"/>
  <c r="G552" i="5" s="1"/>
  <c r="A552" i="5"/>
  <c r="E552" i="5"/>
  <c r="E562" i="7" s="1"/>
  <c r="C552" i="5"/>
  <c r="C562" i="7" s="1"/>
  <c r="B552" i="5"/>
  <c r="B562" i="7" s="1"/>
  <c r="D552" i="5"/>
  <c r="I552" i="5"/>
  <c r="J562" i="7" s="1"/>
  <c r="I592" i="5"/>
  <c r="J602" i="7" s="1"/>
  <c r="A592" i="5"/>
  <c r="D592" i="5"/>
  <c r="B592" i="5"/>
  <c r="B602" i="7" s="1"/>
  <c r="F592" i="5"/>
  <c r="G592" i="5" s="1"/>
  <c r="E592" i="5"/>
  <c r="E602" i="7" s="1"/>
  <c r="C592" i="5"/>
  <c r="C602" i="7" s="1"/>
  <c r="I596" i="5"/>
  <c r="J606" i="7" s="1"/>
  <c r="D596" i="5"/>
  <c r="A596" i="5"/>
  <c r="F596" i="5"/>
  <c r="G596" i="5" s="1"/>
  <c r="E596" i="5"/>
  <c r="E606" i="7" s="1"/>
  <c r="C596" i="5"/>
  <c r="C606" i="7" s="1"/>
  <c r="B596" i="5"/>
  <c r="B606" i="7" s="1"/>
  <c r="C600" i="5"/>
  <c r="C610" i="7" s="1"/>
  <c r="B600" i="5"/>
  <c r="B610" i="7" s="1"/>
  <c r="I600" i="5"/>
  <c r="J610" i="7" s="1"/>
  <c r="D600" i="5"/>
  <c r="E600" i="5"/>
  <c r="E610" i="7" s="1"/>
  <c r="A600" i="5"/>
  <c r="F600" i="5"/>
  <c r="G600" i="5" s="1"/>
  <c r="B763" i="5"/>
  <c r="I763" i="5"/>
  <c r="F763" i="5"/>
  <c r="G763" i="5" s="1"/>
  <c r="A763" i="5"/>
  <c r="E763" i="5"/>
  <c r="D763" i="5"/>
  <c r="C763" i="5"/>
  <c r="E814" i="5"/>
  <c r="F814" i="5"/>
  <c r="G814" i="5" s="1"/>
  <c r="C814" i="5"/>
  <c r="A814" i="5"/>
  <c r="B814" i="5"/>
  <c r="D814" i="5"/>
  <c r="I814" i="5"/>
  <c r="A959" i="5"/>
  <c r="F959" i="5"/>
  <c r="G959" i="5" s="1"/>
  <c r="B959" i="5"/>
  <c r="E959" i="5"/>
  <c r="C959" i="5"/>
  <c r="D959" i="5"/>
  <c r="I959" i="5"/>
  <c r="E1308" i="5"/>
  <c r="I1308" i="5"/>
  <c r="B1308" i="5"/>
  <c r="D1308" i="5"/>
  <c r="F1308" i="5"/>
  <c r="A1308" i="5"/>
  <c r="C1308" i="5"/>
  <c r="A1614" i="5"/>
  <c r="D1614" i="5"/>
  <c r="I1614" i="5"/>
  <c r="F1614" i="5"/>
  <c r="G1614" i="5" s="1"/>
  <c r="E1614" i="5"/>
  <c r="C1614" i="5"/>
  <c r="B1614" i="5"/>
  <c r="F1626" i="5"/>
  <c r="G1626" i="5" s="1"/>
  <c r="D1626" i="5"/>
  <c r="E1626" i="5"/>
  <c r="C1626" i="5"/>
  <c r="A1626" i="5"/>
  <c r="B1626" i="5"/>
  <c r="I1626" i="5"/>
  <c r="F1731" i="5"/>
  <c r="D1731" i="5"/>
  <c r="B1731" i="5"/>
  <c r="I1731" i="5"/>
  <c r="E1731" i="5"/>
  <c r="C1731" i="5"/>
  <c r="A1731" i="5"/>
  <c r="E2257" i="5"/>
  <c r="C2257" i="5"/>
  <c r="B2257" i="5"/>
  <c r="I2257" i="5"/>
  <c r="D2257" i="5"/>
  <c r="A2257" i="5"/>
  <c r="F2257" i="5"/>
  <c r="G2257" i="5" s="1"/>
  <c r="A2424" i="5"/>
  <c r="F2424" i="5"/>
  <c r="G2424" i="5" s="1"/>
  <c r="E2424" i="5"/>
  <c r="C2424" i="5"/>
  <c r="B2424" i="5"/>
  <c r="D2424" i="5"/>
  <c r="I2424" i="5"/>
  <c r="E2530" i="5"/>
  <c r="C2530" i="5"/>
  <c r="B2530" i="5"/>
  <c r="I2530" i="5"/>
  <c r="D2530" i="5"/>
  <c r="F2530" i="5"/>
  <c r="G2530" i="5" s="1"/>
  <c r="A2530" i="5"/>
  <c r="D2793" i="5"/>
  <c r="C2793" i="5"/>
  <c r="B2793" i="5"/>
  <c r="F2793" i="5"/>
  <c r="G2793" i="5" s="1"/>
  <c r="E2793" i="5"/>
  <c r="A2793" i="5"/>
  <c r="I2793" i="5"/>
  <c r="C2837" i="5"/>
  <c r="F2837" i="5"/>
  <c r="G2837" i="5" s="1"/>
  <c r="A2837" i="5"/>
  <c r="I2837" i="5"/>
  <c r="E2837" i="5"/>
  <c r="D2837" i="5"/>
  <c r="B2837" i="5"/>
  <c r="F62" i="5"/>
  <c r="F72" i="7" s="1"/>
  <c r="E62" i="5"/>
  <c r="E72" i="7" s="1"/>
  <c r="C62" i="5"/>
  <c r="C72" i="7" s="1"/>
  <c r="V72" i="7" s="1"/>
  <c r="B62" i="5"/>
  <c r="B72" i="7" s="1"/>
  <c r="D62" i="5"/>
  <c r="I62" i="5"/>
  <c r="J72" i="7" s="1"/>
  <c r="A72" i="7"/>
  <c r="H62" i="5"/>
  <c r="J62" i="5"/>
  <c r="F227" i="5"/>
  <c r="G227" i="5" s="1"/>
  <c r="E227" i="5"/>
  <c r="E237" i="7" s="1"/>
  <c r="B227" i="5"/>
  <c r="B237" i="7" s="1"/>
  <c r="D227" i="5"/>
  <c r="C227" i="5"/>
  <c r="C237" i="7" s="1"/>
  <c r="V237" i="7" s="1"/>
  <c r="A237" i="7"/>
  <c r="I227" i="5"/>
  <c r="J237" i="7" s="1"/>
  <c r="H227" i="5"/>
  <c r="J227" i="5"/>
  <c r="I569" i="5"/>
  <c r="J579" i="7" s="1"/>
  <c r="D569" i="5"/>
  <c r="E569" i="5"/>
  <c r="E579" i="7" s="1"/>
  <c r="C569" i="5"/>
  <c r="C579" i="7" s="1"/>
  <c r="F569" i="5"/>
  <c r="G569" i="5" s="1"/>
  <c r="A569" i="5"/>
  <c r="B569" i="5"/>
  <c r="B579" i="7" s="1"/>
  <c r="Q36" i="4"/>
  <c r="R36" i="4" s="1"/>
  <c r="A719" i="5"/>
  <c r="F719" i="5"/>
  <c r="G719" i="5" s="1"/>
  <c r="I719" i="5"/>
  <c r="B719" i="5"/>
  <c r="D719" i="5"/>
  <c r="C719" i="5"/>
  <c r="E719" i="5"/>
  <c r="E821" i="5"/>
  <c r="F821" i="5"/>
  <c r="G821" i="5" s="1"/>
  <c r="C821" i="5"/>
  <c r="A821" i="5"/>
  <c r="B821" i="5"/>
  <c r="D821" i="5"/>
  <c r="I821" i="5"/>
  <c r="E997" i="5"/>
  <c r="C997" i="5"/>
  <c r="I997" i="5"/>
  <c r="D997" i="5"/>
  <c r="F997" i="5"/>
  <c r="G997" i="5" s="1"/>
  <c r="A997" i="5"/>
  <c r="B997" i="5"/>
  <c r="A1246" i="5"/>
  <c r="E1246" i="5"/>
  <c r="F1246" i="5"/>
  <c r="G1246" i="5" s="1"/>
  <c r="C1246" i="5"/>
  <c r="B1246" i="5"/>
  <c r="D1246" i="5"/>
  <c r="I1246" i="5"/>
  <c r="D1402" i="5"/>
  <c r="I1402" i="5"/>
  <c r="F1402" i="5"/>
  <c r="G1402" i="5" s="1"/>
  <c r="E1402" i="5"/>
  <c r="C1402" i="5"/>
  <c r="A1402" i="5"/>
  <c r="B1402" i="5"/>
  <c r="F1387" i="5"/>
  <c r="G1387" i="5" s="1"/>
  <c r="D1387" i="5"/>
  <c r="E1387" i="5"/>
  <c r="C1387" i="5"/>
  <c r="A1387" i="5"/>
  <c r="B1387" i="5"/>
  <c r="I1387" i="5"/>
  <c r="C1734" i="5"/>
  <c r="B1734" i="5"/>
  <c r="F1734" i="5"/>
  <c r="G1734" i="5" s="1"/>
  <c r="A1734" i="5"/>
  <c r="E1734" i="5"/>
  <c r="I1734" i="5"/>
  <c r="D1734" i="5"/>
  <c r="A1842" i="5"/>
  <c r="F1842" i="5"/>
  <c r="D1842" i="5"/>
  <c r="E1842" i="5"/>
  <c r="C1842" i="5"/>
  <c r="I1842" i="5"/>
  <c r="B1842" i="5"/>
  <c r="B623" i="5"/>
  <c r="I623" i="5"/>
  <c r="F623" i="5"/>
  <c r="G623" i="5" s="1"/>
  <c r="A623" i="5"/>
  <c r="E623" i="5"/>
  <c r="C623" i="5"/>
  <c r="D623" i="5"/>
  <c r="D711" i="5"/>
  <c r="E711" i="5"/>
  <c r="C711" i="5"/>
  <c r="I711" i="5"/>
  <c r="F711" i="5"/>
  <c r="G711" i="5" s="1"/>
  <c r="B711" i="5"/>
  <c r="A711" i="5"/>
  <c r="B728" i="5"/>
  <c r="I728" i="5"/>
  <c r="D728" i="5"/>
  <c r="C728" i="5"/>
  <c r="F728" i="5"/>
  <c r="E728" i="5"/>
  <c r="A728" i="5"/>
  <c r="D725" i="5"/>
  <c r="E725" i="5"/>
  <c r="C725" i="5"/>
  <c r="B725" i="5"/>
  <c r="I725" i="5"/>
  <c r="F725" i="5"/>
  <c r="G725" i="5" s="1"/>
  <c r="A725" i="5"/>
  <c r="D788" i="5"/>
  <c r="E788" i="5"/>
  <c r="A788" i="5"/>
  <c r="C788" i="5"/>
  <c r="B788" i="5"/>
  <c r="I788" i="5"/>
  <c r="F788" i="5"/>
  <c r="E779" i="5"/>
  <c r="F779" i="5"/>
  <c r="A779" i="5"/>
  <c r="C779" i="5"/>
  <c r="B779" i="5"/>
  <c r="D779" i="5"/>
  <c r="I779" i="5"/>
  <c r="A699" i="5"/>
  <c r="F699" i="5"/>
  <c r="G699" i="5" s="1"/>
  <c r="D699" i="5"/>
  <c r="C699" i="5"/>
  <c r="B699" i="5"/>
  <c r="I699" i="5"/>
  <c r="E699" i="5"/>
  <c r="E877" i="5"/>
  <c r="F877" i="5"/>
  <c r="G877" i="5" s="1"/>
  <c r="D877" i="5"/>
  <c r="I877" i="5"/>
  <c r="A877" i="5"/>
  <c r="B877" i="5"/>
  <c r="C877" i="5"/>
  <c r="C1061" i="5"/>
  <c r="F1061" i="5"/>
  <c r="G1061" i="5" s="1"/>
  <c r="A1061" i="5"/>
  <c r="E1061" i="5"/>
  <c r="B1061" i="5"/>
  <c r="I1061" i="5"/>
  <c r="D1061" i="5"/>
  <c r="A866" i="5"/>
  <c r="F866" i="5"/>
  <c r="G866" i="5" s="1"/>
  <c r="C866" i="5"/>
  <c r="E866" i="5"/>
  <c r="B866" i="5"/>
  <c r="D866" i="5"/>
  <c r="I866" i="5"/>
  <c r="A656" i="5"/>
  <c r="F656" i="5"/>
  <c r="G656" i="5" s="1"/>
  <c r="E656" i="5"/>
  <c r="C656" i="5"/>
  <c r="B656" i="5"/>
  <c r="I656" i="5"/>
  <c r="D656" i="5"/>
  <c r="A663" i="5"/>
  <c r="E663" i="5"/>
  <c r="C663" i="5"/>
  <c r="B663" i="5"/>
  <c r="D663" i="5"/>
  <c r="I663" i="5"/>
  <c r="F663" i="5"/>
  <c r="G663" i="5" s="1"/>
  <c r="E716" i="5"/>
  <c r="C716" i="5"/>
  <c r="B716" i="5"/>
  <c r="I716" i="5"/>
  <c r="D716" i="5"/>
  <c r="A716" i="5"/>
  <c r="F716" i="5"/>
  <c r="G716" i="5" s="1"/>
  <c r="C949" i="5"/>
  <c r="I949" i="5"/>
  <c r="F949" i="5"/>
  <c r="G949" i="5" s="1"/>
  <c r="A949" i="5"/>
  <c r="E949" i="5"/>
  <c r="B949" i="5"/>
  <c r="D949" i="5"/>
  <c r="F710" i="5"/>
  <c r="G710" i="5" s="1"/>
  <c r="D710" i="5"/>
  <c r="I710" i="5"/>
  <c r="E710" i="5"/>
  <c r="C710" i="5"/>
  <c r="B710" i="5"/>
  <c r="A710" i="5"/>
  <c r="C895" i="5"/>
  <c r="I895" i="5"/>
  <c r="D895" i="5"/>
  <c r="F895" i="5"/>
  <c r="G895" i="5" s="1"/>
  <c r="E895" i="5"/>
  <c r="B895" i="5"/>
  <c r="A895" i="5"/>
  <c r="C771" i="5"/>
  <c r="E771" i="5"/>
  <c r="D771" i="5"/>
  <c r="B771" i="5"/>
  <c r="I771" i="5"/>
  <c r="A771" i="5"/>
  <c r="F771" i="5"/>
  <c r="E884" i="5"/>
  <c r="F884" i="5"/>
  <c r="G884" i="5" s="1"/>
  <c r="D884" i="5"/>
  <c r="I884" i="5"/>
  <c r="C884" i="5"/>
  <c r="A884" i="5"/>
  <c r="B884" i="5"/>
  <c r="A909" i="5"/>
  <c r="E909" i="5"/>
  <c r="C909" i="5"/>
  <c r="B909" i="5"/>
  <c r="I909" i="5"/>
  <c r="F909" i="5"/>
  <c r="G909" i="5" s="1"/>
  <c r="D909" i="5"/>
  <c r="F775" i="5"/>
  <c r="G775" i="5" s="1"/>
  <c r="A775" i="5"/>
  <c r="E775" i="5"/>
  <c r="C775" i="5"/>
  <c r="D775" i="5"/>
  <c r="B775" i="5"/>
  <c r="I775" i="5"/>
  <c r="A873" i="5"/>
  <c r="F873" i="5"/>
  <c r="G873" i="5" s="1"/>
  <c r="C873" i="5"/>
  <c r="B873" i="5"/>
  <c r="D873" i="5"/>
  <c r="I873" i="5"/>
  <c r="E873" i="5"/>
  <c r="E962" i="5"/>
  <c r="C962" i="5"/>
  <c r="A962" i="5"/>
  <c r="B962" i="5"/>
  <c r="I962" i="5"/>
  <c r="D962" i="5"/>
  <c r="F962" i="5"/>
  <c r="G962" i="5" s="1"/>
  <c r="A1035" i="5"/>
  <c r="C1035" i="5"/>
  <c r="B1035" i="5"/>
  <c r="D1035" i="5"/>
  <c r="I1035" i="5"/>
  <c r="F1035" i="5"/>
  <c r="G1035" i="5" s="1"/>
  <c r="E1035" i="5"/>
  <c r="A902" i="5"/>
  <c r="I902" i="5"/>
  <c r="E902" i="5"/>
  <c r="D902" i="5"/>
  <c r="C902" i="5"/>
  <c r="B902" i="5"/>
  <c r="F902" i="5"/>
  <c r="C977" i="5"/>
  <c r="D977" i="5"/>
  <c r="I977" i="5"/>
  <c r="F977" i="5"/>
  <c r="G977" i="5" s="1"/>
  <c r="E977" i="5"/>
  <c r="A977" i="5"/>
  <c r="B977" i="5"/>
  <c r="B937" i="5"/>
  <c r="D937" i="5"/>
  <c r="I937" i="5"/>
  <c r="F937" i="5"/>
  <c r="G937" i="5" s="1"/>
  <c r="A937" i="5"/>
  <c r="E937" i="5"/>
  <c r="C937" i="5"/>
  <c r="E1165" i="5"/>
  <c r="C1165" i="5"/>
  <c r="F1165" i="5"/>
  <c r="G1165" i="5" s="1"/>
  <c r="A1165" i="5"/>
  <c r="B1165" i="5"/>
  <c r="I1165" i="5"/>
  <c r="D1165" i="5"/>
  <c r="D1125" i="5"/>
  <c r="I1125" i="5"/>
  <c r="F1125" i="5"/>
  <c r="G1125" i="5" s="1"/>
  <c r="E1125" i="5"/>
  <c r="C1125" i="5"/>
  <c r="A1125" i="5"/>
  <c r="B1125" i="5"/>
  <c r="A1197" i="5"/>
  <c r="B1197" i="5"/>
  <c r="I1197" i="5"/>
  <c r="D1197" i="5"/>
  <c r="F1197" i="5"/>
  <c r="G1197" i="5" s="1"/>
  <c r="E1197" i="5"/>
  <c r="C1197" i="5"/>
  <c r="A1029" i="5"/>
  <c r="F1029" i="5"/>
  <c r="G1029" i="5" s="1"/>
  <c r="B1029" i="5"/>
  <c r="E1029" i="5"/>
  <c r="C1029" i="5"/>
  <c r="D1029" i="5"/>
  <c r="I1029" i="5"/>
  <c r="E1179" i="5"/>
  <c r="C1179" i="5"/>
  <c r="A1179" i="5"/>
  <c r="B1179" i="5"/>
  <c r="I1179" i="5"/>
  <c r="D1179" i="5"/>
  <c r="F1179" i="5"/>
  <c r="A1190" i="5"/>
  <c r="D1190" i="5"/>
  <c r="B1190" i="5"/>
  <c r="I1190" i="5"/>
  <c r="F1190" i="5"/>
  <c r="E1190" i="5"/>
  <c r="C1190" i="5"/>
  <c r="C1068" i="5"/>
  <c r="E1068" i="5"/>
  <c r="B1068" i="5"/>
  <c r="D1068" i="5"/>
  <c r="I1068" i="5"/>
  <c r="F1068" i="5"/>
  <c r="G1068" i="5" s="1"/>
  <c r="A1068" i="5"/>
  <c r="F932" i="5"/>
  <c r="G932" i="5" s="1"/>
  <c r="B932" i="5"/>
  <c r="A932" i="5"/>
  <c r="E932" i="5"/>
  <c r="C932" i="5"/>
  <c r="D932" i="5"/>
  <c r="I932" i="5"/>
  <c r="F1030" i="5"/>
  <c r="G1030" i="5" s="1"/>
  <c r="B1030" i="5"/>
  <c r="I1030" i="5"/>
  <c r="D1030" i="5"/>
  <c r="E1030" i="5"/>
  <c r="A1030" i="5"/>
  <c r="C1030" i="5"/>
  <c r="A1260" i="5"/>
  <c r="E1260" i="5"/>
  <c r="D1260" i="5"/>
  <c r="I1260" i="5"/>
  <c r="F1260" i="5"/>
  <c r="C1260" i="5"/>
  <c r="B1260" i="5"/>
  <c r="C1124" i="5"/>
  <c r="F1124" i="5"/>
  <c r="G1124" i="5" s="1"/>
  <c r="A1124" i="5"/>
  <c r="B1124" i="5"/>
  <c r="D1124" i="5"/>
  <c r="I1124" i="5"/>
  <c r="E1124" i="5"/>
  <c r="D1276" i="5"/>
  <c r="F1276" i="5"/>
  <c r="G1276" i="5" s="1"/>
  <c r="E1276" i="5"/>
  <c r="A1276" i="5"/>
  <c r="C1276" i="5"/>
  <c r="B1276" i="5"/>
  <c r="I1276" i="5"/>
  <c r="A1267" i="5"/>
  <c r="E1267" i="5"/>
  <c r="F1267" i="5"/>
  <c r="G1267" i="5" s="1"/>
  <c r="C1267" i="5"/>
  <c r="B1267" i="5"/>
  <c r="D1267" i="5"/>
  <c r="I1267" i="5"/>
  <c r="E1322" i="5"/>
  <c r="I1322" i="5"/>
  <c r="F1322" i="5"/>
  <c r="G1322" i="5" s="1"/>
  <c r="A1322" i="5"/>
  <c r="C1322" i="5"/>
  <c r="B1322" i="5"/>
  <c r="D1322" i="5"/>
  <c r="A1113" i="5"/>
  <c r="F1113" i="5"/>
  <c r="C1113" i="5"/>
  <c r="E1113" i="5"/>
  <c r="B1113" i="5"/>
  <c r="D1113" i="5"/>
  <c r="I1113" i="5"/>
  <c r="A1249" i="5"/>
  <c r="E1249" i="5"/>
  <c r="C1249" i="5"/>
  <c r="B1249" i="5"/>
  <c r="I1249" i="5"/>
  <c r="D1249" i="5"/>
  <c r="F1249" i="5"/>
  <c r="G1249" i="5" s="1"/>
  <c r="A1330" i="5"/>
  <c r="E1330" i="5"/>
  <c r="C1330" i="5"/>
  <c r="B1330" i="5"/>
  <c r="D1330" i="5"/>
  <c r="I1330" i="5"/>
  <c r="F1330" i="5"/>
  <c r="G1330" i="5" s="1"/>
  <c r="E1217" i="5"/>
  <c r="A1217" i="5"/>
  <c r="C1217" i="5"/>
  <c r="B1217" i="5"/>
  <c r="D1217" i="5"/>
  <c r="I1217" i="5"/>
  <c r="F1217" i="5"/>
  <c r="G1217" i="5" s="1"/>
  <c r="E1329" i="5"/>
  <c r="I1329" i="5"/>
  <c r="D1329" i="5"/>
  <c r="F1329" i="5"/>
  <c r="G1329" i="5" s="1"/>
  <c r="B1329" i="5"/>
  <c r="A1329" i="5"/>
  <c r="C1329" i="5"/>
  <c r="E1420" i="5"/>
  <c r="F1420" i="5"/>
  <c r="G1420" i="5" s="1"/>
  <c r="C1420" i="5"/>
  <c r="A1420" i="5"/>
  <c r="B1420" i="5"/>
  <c r="D1420" i="5"/>
  <c r="I1420" i="5"/>
  <c r="F1135" i="5"/>
  <c r="G1135" i="5" s="1"/>
  <c r="B1135" i="5"/>
  <c r="I1135" i="5"/>
  <c r="D1135" i="5"/>
  <c r="E1135" i="5"/>
  <c r="A1135" i="5"/>
  <c r="C1135" i="5"/>
  <c r="B1243" i="5"/>
  <c r="A1243" i="5"/>
  <c r="D1243" i="5"/>
  <c r="I1243" i="5"/>
  <c r="F1243" i="5"/>
  <c r="G1243" i="5" s="1"/>
  <c r="E1243" i="5"/>
  <c r="C1243" i="5"/>
  <c r="F1354" i="5"/>
  <c r="G1354" i="5" s="1"/>
  <c r="A1354" i="5"/>
  <c r="E1354" i="5"/>
  <c r="C1354" i="5"/>
  <c r="B1354" i="5"/>
  <c r="I1354" i="5"/>
  <c r="D1354" i="5"/>
  <c r="B1468" i="5"/>
  <c r="I1468" i="5"/>
  <c r="F1468" i="5"/>
  <c r="G1468" i="5" s="1"/>
  <c r="A1468" i="5"/>
  <c r="E1468" i="5"/>
  <c r="C1468" i="5"/>
  <c r="D1468" i="5"/>
  <c r="D1564" i="5"/>
  <c r="I1564" i="5"/>
  <c r="F1564" i="5"/>
  <c r="E1564" i="5"/>
  <c r="C1564" i="5"/>
  <c r="A1564" i="5"/>
  <c r="B1564" i="5"/>
  <c r="A1410" i="5"/>
  <c r="E1410" i="5"/>
  <c r="C1410" i="5"/>
  <c r="B1410" i="5"/>
  <c r="D1410" i="5"/>
  <c r="I1410" i="5"/>
  <c r="F1410" i="5"/>
  <c r="G1410" i="5" s="1"/>
  <c r="F1265" i="5"/>
  <c r="G1265" i="5" s="1"/>
  <c r="D1265" i="5"/>
  <c r="B1265" i="5"/>
  <c r="I1265" i="5"/>
  <c r="A1265" i="5"/>
  <c r="E1265" i="5"/>
  <c r="C1265" i="5"/>
  <c r="B1377" i="5"/>
  <c r="I1377" i="5"/>
  <c r="A1377" i="5"/>
  <c r="E1377" i="5"/>
  <c r="C1377" i="5"/>
  <c r="D1377" i="5"/>
  <c r="F1377" i="5"/>
  <c r="A1487" i="5"/>
  <c r="C1487" i="5"/>
  <c r="B1487" i="5"/>
  <c r="D1487" i="5"/>
  <c r="I1487" i="5"/>
  <c r="F1487" i="5"/>
  <c r="G1487" i="5" s="1"/>
  <c r="E1487" i="5"/>
  <c r="E1413" i="5"/>
  <c r="D1413" i="5"/>
  <c r="I1413" i="5"/>
  <c r="F1413" i="5"/>
  <c r="G1413" i="5" s="1"/>
  <c r="A1413" i="5"/>
  <c r="C1413" i="5"/>
  <c r="B1413" i="5"/>
  <c r="E1400" i="5"/>
  <c r="C1400" i="5"/>
  <c r="I1400" i="5"/>
  <c r="D1400" i="5"/>
  <c r="F1400" i="5"/>
  <c r="A1400" i="5"/>
  <c r="B1400" i="5"/>
  <c r="A1565" i="5"/>
  <c r="D1565" i="5"/>
  <c r="I1565" i="5"/>
  <c r="F1565" i="5"/>
  <c r="G1565" i="5" s="1"/>
  <c r="E1565" i="5"/>
  <c r="C1565" i="5"/>
  <c r="B1565" i="5"/>
  <c r="B1609" i="5"/>
  <c r="I1609" i="5"/>
  <c r="F1609" i="5"/>
  <c r="G1609" i="5" s="1"/>
  <c r="A1609" i="5"/>
  <c r="E1609" i="5"/>
  <c r="C1609" i="5"/>
  <c r="D1609" i="5"/>
  <c r="E1617" i="5"/>
  <c r="F1617" i="5"/>
  <c r="G1617" i="5" s="1"/>
  <c r="C1617" i="5"/>
  <c r="A1617" i="5"/>
  <c r="B1617" i="5"/>
  <c r="D1617" i="5"/>
  <c r="I1617" i="5"/>
  <c r="E1596" i="5"/>
  <c r="F1596" i="5"/>
  <c r="G1596" i="5" s="1"/>
  <c r="C1596" i="5"/>
  <c r="A1596" i="5"/>
  <c r="B1596" i="5"/>
  <c r="D1596" i="5"/>
  <c r="I1596" i="5"/>
  <c r="F1352" i="5"/>
  <c r="C1352" i="5"/>
  <c r="B1352" i="5"/>
  <c r="I1352" i="5"/>
  <c r="E1352" i="5"/>
  <c r="D1352" i="5"/>
  <c r="A1352" i="5"/>
  <c r="F1450" i="5"/>
  <c r="G1450" i="5" s="1"/>
  <c r="D1450" i="5"/>
  <c r="I1450" i="5"/>
  <c r="A1450" i="5"/>
  <c r="B1450" i="5"/>
  <c r="E1450" i="5"/>
  <c r="C1450" i="5"/>
  <c r="E1583" i="5"/>
  <c r="C1583" i="5"/>
  <c r="A1583" i="5"/>
  <c r="B1583" i="5"/>
  <c r="I1583" i="5"/>
  <c r="D1583" i="5"/>
  <c r="F1583" i="5"/>
  <c r="G1583" i="5" s="1"/>
  <c r="E1554" i="5"/>
  <c r="D1554" i="5"/>
  <c r="I1554" i="5"/>
  <c r="F1554" i="5"/>
  <c r="A1554" i="5"/>
  <c r="B1554" i="5"/>
  <c r="C1554" i="5"/>
  <c r="A1348" i="5"/>
  <c r="F1348" i="5"/>
  <c r="G1348" i="5" s="1"/>
  <c r="C1348" i="5"/>
  <c r="E1348" i="5"/>
  <c r="B1348" i="5"/>
  <c r="I1348" i="5"/>
  <c r="D1348" i="5"/>
  <c r="A1446" i="5"/>
  <c r="F1446" i="5"/>
  <c r="G1446" i="5" s="1"/>
  <c r="C1446" i="5"/>
  <c r="B1446" i="5"/>
  <c r="I1446" i="5"/>
  <c r="D1446" i="5"/>
  <c r="E1446" i="5"/>
  <c r="A1586" i="5"/>
  <c r="D1586" i="5"/>
  <c r="I1586" i="5"/>
  <c r="F1586" i="5"/>
  <c r="G1586" i="5" s="1"/>
  <c r="E1586" i="5"/>
  <c r="B1586" i="5"/>
  <c r="C1586" i="5"/>
  <c r="D1669" i="5"/>
  <c r="E1669" i="5"/>
  <c r="C1669" i="5"/>
  <c r="B1669" i="5"/>
  <c r="I1669" i="5"/>
  <c r="F1669" i="5"/>
  <c r="G1669" i="5" s="1"/>
  <c r="A1669" i="5"/>
  <c r="C1755" i="5"/>
  <c r="B1755" i="5"/>
  <c r="F1755" i="5"/>
  <c r="G1755" i="5" s="1"/>
  <c r="A1755" i="5"/>
  <c r="E1755" i="5"/>
  <c r="I1755" i="5"/>
  <c r="D1755" i="5"/>
  <c r="A1885" i="5"/>
  <c r="F1885" i="5"/>
  <c r="G1885" i="5" s="1"/>
  <c r="E1885" i="5"/>
  <c r="C1885" i="5"/>
  <c r="B1885" i="5"/>
  <c r="I1885" i="5"/>
  <c r="D1885" i="5"/>
  <c r="E1701" i="5"/>
  <c r="C1701" i="5"/>
  <c r="A1701" i="5"/>
  <c r="B1701" i="5"/>
  <c r="I1701" i="5"/>
  <c r="D1701" i="5"/>
  <c r="F1701" i="5"/>
  <c r="G1701" i="5" s="1"/>
  <c r="B1873" i="5"/>
  <c r="I1873" i="5"/>
  <c r="F1873" i="5"/>
  <c r="G1873" i="5" s="1"/>
  <c r="A1873" i="5"/>
  <c r="E1873" i="5"/>
  <c r="C1873" i="5"/>
  <c r="D1873" i="5"/>
  <c r="F1598" i="5"/>
  <c r="G1598" i="5" s="1"/>
  <c r="D1598" i="5"/>
  <c r="I1598" i="5"/>
  <c r="E1598" i="5"/>
  <c r="C1598" i="5"/>
  <c r="A1598" i="5"/>
  <c r="B1598" i="5"/>
  <c r="E1729" i="5"/>
  <c r="A1729" i="5"/>
  <c r="B1729" i="5"/>
  <c r="I1729" i="5"/>
  <c r="D1729" i="5"/>
  <c r="C1729" i="5"/>
  <c r="F1729" i="5"/>
  <c r="G1729" i="5" s="1"/>
  <c r="A1638" i="5"/>
  <c r="F1638" i="5"/>
  <c r="D1638" i="5"/>
  <c r="E1638" i="5"/>
  <c r="B1638" i="5"/>
  <c r="I1638" i="5"/>
  <c r="C1638" i="5"/>
  <c r="C1720" i="5"/>
  <c r="B1720" i="5"/>
  <c r="I1720" i="5"/>
  <c r="D1720" i="5"/>
  <c r="F1720" i="5"/>
  <c r="G1720" i="5" s="1"/>
  <c r="A1720" i="5"/>
  <c r="E1720" i="5"/>
  <c r="A1545" i="5"/>
  <c r="F1545" i="5"/>
  <c r="G1545" i="5" s="1"/>
  <c r="C1545" i="5"/>
  <c r="B1545" i="5"/>
  <c r="I1545" i="5"/>
  <c r="D1545" i="5"/>
  <c r="E1545" i="5"/>
  <c r="A1643" i="5"/>
  <c r="F1643" i="5"/>
  <c r="G1643" i="5" s="1"/>
  <c r="D1643" i="5"/>
  <c r="E1643" i="5"/>
  <c r="C1643" i="5"/>
  <c r="B1643" i="5"/>
  <c r="I1643" i="5"/>
  <c r="A1691" i="5"/>
  <c r="E1691" i="5"/>
  <c r="C1691" i="5"/>
  <c r="I1691" i="5"/>
  <c r="D1691" i="5"/>
  <c r="F1691" i="5"/>
  <c r="G1691" i="5" s="1"/>
  <c r="B1691" i="5"/>
  <c r="D1926" i="5"/>
  <c r="I1926" i="5"/>
  <c r="F1926" i="5"/>
  <c r="G1926" i="5" s="1"/>
  <c r="E1926" i="5"/>
  <c r="C1926" i="5"/>
  <c r="A1926" i="5"/>
  <c r="B1926" i="5"/>
  <c r="E1909" i="5"/>
  <c r="F1909" i="5"/>
  <c r="G1909" i="5" s="1"/>
  <c r="C1909" i="5"/>
  <c r="A1909" i="5"/>
  <c r="B1909" i="5"/>
  <c r="D1909" i="5"/>
  <c r="I1909" i="5"/>
  <c r="E2040" i="5"/>
  <c r="C2040" i="5"/>
  <c r="I2040" i="5"/>
  <c r="F2040" i="5"/>
  <c r="G2040" i="5" s="1"/>
  <c r="B2040" i="5"/>
  <c r="A2040" i="5"/>
  <c r="D2040" i="5"/>
  <c r="A1709" i="5"/>
  <c r="F1709" i="5"/>
  <c r="G1709" i="5" s="1"/>
  <c r="E1709" i="5"/>
  <c r="C1709" i="5"/>
  <c r="B1709" i="5"/>
  <c r="D1709" i="5"/>
  <c r="I1709" i="5"/>
  <c r="A1807" i="5"/>
  <c r="F1807" i="5"/>
  <c r="G1807" i="5" s="1"/>
  <c r="D1807" i="5"/>
  <c r="C1807" i="5"/>
  <c r="B1807" i="5"/>
  <c r="I1807" i="5"/>
  <c r="E1807" i="5"/>
  <c r="A1920" i="5"/>
  <c r="E1920" i="5"/>
  <c r="C1920" i="5"/>
  <c r="B1920" i="5"/>
  <c r="D1920" i="5"/>
  <c r="I1920" i="5"/>
  <c r="F1920" i="5"/>
  <c r="G1920" i="5" s="1"/>
  <c r="E1973" i="5"/>
  <c r="C1973" i="5"/>
  <c r="B1973" i="5"/>
  <c r="D1973" i="5"/>
  <c r="F1973" i="5"/>
  <c r="G1973" i="5" s="1"/>
  <c r="A1973" i="5"/>
  <c r="I1973" i="5"/>
  <c r="A1775" i="5"/>
  <c r="F1775" i="5"/>
  <c r="G1775" i="5" s="1"/>
  <c r="D1775" i="5"/>
  <c r="E1775" i="5"/>
  <c r="C1775" i="5"/>
  <c r="B1775" i="5"/>
  <c r="I1775" i="5"/>
  <c r="D1849" i="5"/>
  <c r="I1849" i="5"/>
  <c r="F1849" i="5"/>
  <c r="E1849" i="5"/>
  <c r="A1849" i="5"/>
  <c r="C1849" i="5"/>
  <c r="B1849" i="5"/>
  <c r="F1703" i="5"/>
  <c r="G1703" i="5" s="1"/>
  <c r="D1703" i="5"/>
  <c r="B1703" i="5"/>
  <c r="I1703" i="5"/>
  <c r="E1703" i="5"/>
  <c r="C1703" i="5"/>
  <c r="A1703" i="5"/>
  <c r="F1801" i="5"/>
  <c r="G1801" i="5" s="1"/>
  <c r="D1801" i="5"/>
  <c r="E1801" i="5"/>
  <c r="B1801" i="5"/>
  <c r="I1801" i="5"/>
  <c r="A1801" i="5"/>
  <c r="C1801" i="5"/>
  <c r="D1961" i="5"/>
  <c r="E1961" i="5"/>
  <c r="B1961" i="5"/>
  <c r="I1961" i="5"/>
  <c r="F1961" i="5"/>
  <c r="G1961" i="5" s="1"/>
  <c r="C1961" i="5"/>
  <c r="A1961" i="5"/>
  <c r="C2024" i="5"/>
  <c r="B2024" i="5"/>
  <c r="I2024" i="5"/>
  <c r="F2024" i="5"/>
  <c r="G2024" i="5" s="1"/>
  <c r="A2024" i="5"/>
  <c r="E2024" i="5"/>
  <c r="D2024" i="5"/>
  <c r="I2008" i="5"/>
  <c r="F2008" i="5"/>
  <c r="G2008" i="5" s="1"/>
  <c r="A2008" i="5"/>
  <c r="E2008" i="5"/>
  <c r="C2008" i="5"/>
  <c r="B2008" i="5"/>
  <c r="D2008" i="5"/>
  <c r="C2092" i="5"/>
  <c r="B2092" i="5"/>
  <c r="I2092" i="5"/>
  <c r="A2092" i="5"/>
  <c r="E2092" i="5"/>
  <c r="F2092" i="5"/>
  <c r="G2092" i="5" s="1"/>
  <c r="D2092" i="5"/>
  <c r="F1904" i="5"/>
  <c r="G1904" i="5" s="1"/>
  <c r="D1904" i="5"/>
  <c r="E1904" i="5"/>
  <c r="C1904" i="5"/>
  <c r="A1904" i="5"/>
  <c r="B1904" i="5"/>
  <c r="I1904" i="5"/>
  <c r="A2027" i="5"/>
  <c r="E2027" i="5"/>
  <c r="C2027" i="5"/>
  <c r="B2027" i="5"/>
  <c r="D2027" i="5"/>
  <c r="I2027" i="5"/>
  <c r="F2027" i="5"/>
  <c r="C2062" i="5"/>
  <c r="B2062" i="5"/>
  <c r="D2062" i="5"/>
  <c r="I2062" i="5"/>
  <c r="F2062" i="5"/>
  <c r="G2062" i="5" s="1"/>
  <c r="A2062" i="5"/>
  <c r="E2062" i="5"/>
  <c r="A1858" i="5"/>
  <c r="F1858" i="5"/>
  <c r="G1858" i="5" s="1"/>
  <c r="C1858" i="5"/>
  <c r="B1858" i="5"/>
  <c r="I1858" i="5"/>
  <c r="D1858" i="5"/>
  <c r="E1858" i="5"/>
  <c r="A1956" i="5"/>
  <c r="F1956" i="5"/>
  <c r="G1956" i="5" s="1"/>
  <c r="D1956" i="5"/>
  <c r="E1956" i="5"/>
  <c r="C1956" i="5"/>
  <c r="B1956" i="5"/>
  <c r="I1956" i="5"/>
  <c r="D2235" i="5"/>
  <c r="F2235" i="5"/>
  <c r="G2235" i="5" s="1"/>
  <c r="E2235" i="5"/>
  <c r="C2235" i="5"/>
  <c r="A2235" i="5"/>
  <c r="B2235" i="5"/>
  <c r="I2235" i="5"/>
  <c r="I2183" i="5"/>
  <c r="F2183" i="5"/>
  <c r="G2183" i="5" s="1"/>
  <c r="A2183" i="5"/>
  <c r="E2183" i="5"/>
  <c r="B2183" i="5"/>
  <c r="D2183" i="5"/>
  <c r="C2183" i="5"/>
  <c r="I2211" i="5"/>
  <c r="F2211" i="5"/>
  <c r="G2211" i="5" s="1"/>
  <c r="A2211" i="5"/>
  <c r="E2211" i="5"/>
  <c r="C2211" i="5"/>
  <c r="B2211" i="5"/>
  <c r="D2211" i="5"/>
  <c r="F2046" i="5"/>
  <c r="B2046" i="5"/>
  <c r="D2046" i="5"/>
  <c r="I2046" i="5"/>
  <c r="A2046" i="5"/>
  <c r="C2046" i="5"/>
  <c r="E2046" i="5"/>
  <c r="A2198" i="5"/>
  <c r="E2198" i="5"/>
  <c r="C2198" i="5"/>
  <c r="B2198" i="5"/>
  <c r="I2198" i="5"/>
  <c r="D2198" i="5"/>
  <c r="F2198" i="5"/>
  <c r="G2198" i="5" s="1"/>
  <c r="A2023" i="5"/>
  <c r="F2023" i="5"/>
  <c r="G2023" i="5" s="1"/>
  <c r="C2023" i="5"/>
  <c r="B2023" i="5"/>
  <c r="D2023" i="5"/>
  <c r="I2023" i="5"/>
  <c r="E2023" i="5"/>
  <c r="I2169" i="5"/>
  <c r="A2169" i="5"/>
  <c r="E2169" i="5"/>
  <c r="C2169" i="5"/>
  <c r="B2169" i="5"/>
  <c r="F2169" i="5"/>
  <c r="G2169" i="5" s="1"/>
  <c r="D2169" i="5"/>
  <c r="E2201" i="5"/>
  <c r="I2201" i="5"/>
  <c r="D2201" i="5"/>
  <c r="F2201" i="5"/>
  <c r="G2201" i="5" s="1"/>
  <c r="C2201" i="5"/>
  <c r="B2201" i="5"/>
  <c r="A2201" i="5"/>
  <c r="F2070" i="5"/>
  <c r="G2070" i="5" s="1"/>
  <c r="D2070" i="5"/>
  <c r="C2070" i="5"/>
  <c r="B2070" i="5"/>
  <c r="A2070" i="5"/>
  <c r="I2070" i="5"/>
  <c r="E2070" i="5"/>
  <c r="D2123" i="5"/>
  <c r="I2123" i="5"/>
  <c r="E2123" i="5"/>
  <c r="C2123" i="5"/>
  <c r="B2123" i="5"/>
  <c r="A2123" i="5"/>
  <c r="F2123" i="5"/>
  <c r="G2123" i="5" s="1"/>
  <c r="I2176" i="5"/>
  <c r="D2176" i="5"/>
  <c r="A2176" i="5"/>
  <c r="E2176" i="5"/>
  <c r="C2176" i="5"/>
  <c r="B2176" i="5"/>
  <c r="F2176" i="5"/>
  <c r="G2176" i="5" s="1"/>
  <c r="E2353" i="5"/>
  <c r="I2353" i="5"/>
  <c r="D2353" i="5"/>
  <c r="F2353" i="5"/>
  <c r="G2353" i="5" s="1"/>
  <c r="C2353" i="5"/>
  <c r="A2353" i="5"/>
  <c r="B2353" i="5"/>
  <c r="A2403" i="5"/>
  <c r="E2403" i="5"/>
  <c r="C2403" i="5"/>
  <c r="B2403" i="5"/>
  <c r="F2403" i="5"/>
  <c r="G2403" i="5" s="1"/>
  <c r="I2403" i="5"/>
  <c r="D2403" i="5"/>
  <c r="I2295" i="5"/>
  <c r="A2295" i="5"/>
  <c r="F2295" i="5"/>
  <c r="G2295" i="5" s="1"/>
  <c r="D2295" i="5"/>
  <c r="B2295" i="5"/>
  <c r="E2295" i="5"/>
  <c r="C2295" i="5"/>
  <c r="A2445" i="5"/>
  <c r="F2445" i="5"/>
  <c r="G2445" i="5" s="1"/>
  <c r="E2445" i="5"/>
  <c r="C2445" i="5"/>
  <c r="B2445" i="5"/>
  <c r="I2445" i="5"/>
  <c r="D2445" i="5"/>
  <c r="A2216" i="5"/>
  <c r="F2216" i="5"/>
  <c r="G2216" i="5" s="1"/>
  <c r="E2216" i="5"/>
  <c r="B2216" i="5"/>
  <c r="I2216" i="5"/>
  <c r="D2216" i="5"/>
  <c r="C2216" i="5"/>
  <c r="I2335" i="5"/>
  <c r="A2335" i="5"/>
  <c r="E2335" i="5"/>
  <c r="C2335" i="5"/>
  <c r="B2335" i="5"/>
  <c r="D2335" i="5"/>
  <c r="F2335" i="5"/>
  <c r="G2335" i="5" s="1"/>
  <c r="A2270" i="5"/>
  <c r="F2270" i="5"/>
  <c r="D2270" i="5"/>
  <c r="E2270" i="5"/>
  <c r="C2270" i="5"/>
  <c r="B2270" i="5"/>
  <c r="I2270" i="5"/>
  <c r="A2303" i="5"/>
  <c r="F2303" i="5"/>
  <c r="G2303" i="5" s="1"/>
  <c r="D2303" i="5"/>
  <c r="E2303" i="5"/>
  <c r="C2303" i="5"/>
  <c r="B2303" i="5"/>
  <c r="I2303" i="5"/>
  <c r="C2316" i="5"/>
  <c r="B2316" i="5"/>
  <c r="E2316" i="5"/>
  <c r="D2316" i="5"/>
  <c r="I2316" i="5"/>
  <c r="A2316" i="5"/>
  <c r="F2316" i="5"/>
  <c r="G2316" i="5" s="1"/>
  <c r="F2133" i="5"/>
  <c r="G2133" i="5" s="1"/>
  <c r="D2133" i="5"/>
  <c r="B2133" i="5"/>
  <c r="I2133" i="5"/>
  <c r="E2133" i="5"/>
  <c r="C2133" i="5"/>
  <c r="A2133" i="5"/>
  <c r="F2231" i="5"/>
  <c r="G2231" i="5" s="1"/>
  <c r="D2231" i="5"/>
  <c r="B2231" i="5"/>
  <c r="I2231" i="5"/>
  <c r="E2231" i="5"/>
  <c r="C2231" i="5"/>
  <c r="A2231" i="5"/>
  <c r="A2417" i="5"/>
  <c r="D2417" i="5"/>
  <c r="I2417" i="5"/>
  <c r="F2417" i="5"/>
  <c r="G2417" i="5" s="1"/>
  <c r="E2417" i="5"/>
  <c r="C2417" i="5"/>
  <c r="B2417" i="5"/>
  <c r="E2477" i="5"/>
  <c r="C2477" i="5"/>
  <c r="F2477" i="5"/>
  <c r="G2477" i="5" s="1"/>
  <c r="A2477" i="5"/>
  <c r="B2477" i="5"/>
  <c r="I2477" i="5"/>
  <c r="D2477" i="5"/>
  <c r="C2630" i="5"/>
  <c r="D2630" i="5"/>
  <c r="F2630" i="5"/>
  <c r="E2630" i="5"/>
  <c r="A2630" i="5"/>
  <c r="I2630" i="5"/>
  <c r="B2630" i="5"/>
  <c r="F2366" i="5"/>
  <c r="G2366" i="5" s="1"/>
  <c r="D2366" i="5"/>
  <c r="I2366" i="5"/>
  <c r="E2366" i="5"/>
  <c r="C2366" i="5"/>
  <c r="A2366" i="5"/>
  <c r="B2366" i="5"/>
  <c r="E2463" i="5"/>
  <c r="C2463" i="5"/>
  <c r="I2463" i="5"/>
  <c r="D2463" i="5"/>
  <c r="F2463" i="5"/>
  <c r="G2463" i="5" s="1"/>
  <c r="A2463" i="5"/>
  <c r="B2463" i="5"/>
  <c r="E2442" i="5"/>
  <c r="C2442" i="5"/>
  <c r="I2442" i="5"/>
  <c r="D2442" i="5"/>
  <c r="F2442" i="5"/>
  <c r="G2442" i="5" s="1"/>
  <c r="A2442" i="5"/>
  <c r="B2442" i="5"/>
  <c r="B2405" i="5"/>
  <c r="I2405" i="5"/>
  <c r="D2405" i="5"/>
  <c r="E2405" i="5"/>
  <c r="C2405" i="5"/>
  <c r="A2405" i="5"/>
  <c r="F2405" i="5"/>
  <c r="G2405" i="5" s="1"/>
  <c r="F2540" i="5"/>
  <c r="G2540" i="5" s="1"/>
  <c r="A2540" i="5"/>
  <c r="E2540" i="5"/>
  <c r="C2540" i="5"/>
  <c r="B2540" i="5"/>
  <c r="D2540" i="5"/>
  <c r="I2540" i="5"/>
  <c r="D2490" i="5"/>
  <c r="E2490" i="5"/>
  <c r="F2490" i="5"/>
  <c r="C2490" i="5"/>
  <c r="B2490" i="5"/>
  <c r="I2490" i="5"/>
  <c r="A2490" i="5"/>
  <c r="F2436" i="5"/>
  <c r="D2436" i="5"/>
  <c r="E2436" i="5"/>
  <c r="C2436" i="5"/>
  <c r="A2436" i="5"/>
  <c r="B2436" i="5"/>
  <c r="I2436" i="5"/>
  <c r="D2575" i="5"/>
  <c r="A2575" i="5"/>
  <c r="E2575" i="5"/>
  <c r="C2575" i="5"/>
  <c r="B2575" i="5"/>
  <c r="F2575" i="5"/>
  <c r="G2575" i="5" s="1"/>
  <c r="I2575" i="5"/>
  <c r="E2509" i="5"/>
  <c r="C2509" i="5"/>
  <c r="B2509" i="5"/>
  <c r="I2509" i="5"/>
  <c r="D2509" i="5"/>
  <c r="F2509" i="5"/>
  <c r="G2509" i="5" s="1"/>
  <c r="A2509" i="5"/>
  <c r="A2474" i="5"/>
  <c r="F2474" i="5"/>
  <c r="G2474" i="5" s="1"/>
  <c r="C2474" i="5"/>
  <c r="B2474" i="5"/>
  <c r="D2474" i="5"/>
  <c r="E2474" i="5"/>
  <c r="I2474" i="5"/>
  <c r="E2608" i="5"/>
  <c r="C2608" i="5"/>
  <c r="A2608" i="5"/>
  <c r="B2608" i="5"/>
  <c r="D2608" i="5"/>
  <c r="I2608" i="5"/>
  <c r="F2608" i="5"/>
  <c r="G2608" i="5" s="1"/>
  <c r="I2621" i="5"/>
  <c r="E2621" i="5"/>
  <c r="F2621" i="5"/>
  <c r="G2621" i="5" s="1"/>
  <c r="A2621" i="5"/>
  <c r="C2621" i="5"/>
  <c r="B2621" i="5"/>
  <c r="D2621" i="5"/>
  <c r="A2583" i="5"/>
  <c r="C2583" i="5"/>
  <c r="B2583" i="5"/>
  <c r="E2583" i="5"/>
  <c r="D2583" i="5"/>
  <c r="I2583" i="5"/>
  <c r="F2583" i="5"/>
  <c r="G2583" i="5" s="1"/>
  <c r="I2607" i="5"/>
  <c r="E2607" i="5"/>
  <c r="D2607" i="5"/>
  <c r="B2607" i="5"/>
  <c r="A2607" i="5"/>
  <c r="F2607" i="5"/>
  <c r="G2607" i="5" s="1"/>
  <c r="C2607" i="5"/>
  <c r="C2660" i="5"/>
  <c r="D2660" i="5"/>
  <c r="I2660" i="5"/>
  <c r="F2660" i="5"/>
  <c r="G2660" i="5" s="1"/>
  <c r="A2660" i="5"/>
  <c r="E2660" i="5"/>
  <c r="B2660" i="5"/>
  <c r="A2791" i="5"/>
  <c r="E2791" i="5"/>
  <c r="I2791" i="5"/>
  <c r="F2791" i="5"/>
  <c r="G2791" i="5" s="1"/>
  <c r="C2791" i="5"/>
  <c r="B2791" i="5"/>
  <c r="D2791" i="5"/>
  <c r="D2680" i="5"/>
  <c r="F2680" i="5"/>
  <c r="A2680" i="5"/>
  <c r="E2680" i="5"/>
  <c r="C2680" i="5"/>
  <c r="B2680" i="5"/>
  <c r="I2680" i="5"/>
  <c r="D2631" i="5"/>
  <c r="I2631" i="5"/>
  <c r="F2631" i="5"/>
  <c r="G2631" i="5" s="1"/>
  <c r="E2631" i="5"/>
  <c r="C2631" i="5"/>
  <c r="A2631" i="5"/>
  <c r="B2631" i="5"/>
  <c r="C2665" i="5"/>
  <c r="I2665" i="5"/>
  <c r="A2665" i="5"/>
  <c r="E2665" i="5"/>
  <c r="B2665" i="5"/>
  <c r="D2665" i="5"/>
  <c r="F2665" i="5"/>
  <c r="G2665" i="5" s="1"/>
  <c r="C2674" i="5"/>
  <c r="D2674" i="5"/>
  <c r="I2674" i="5"/>
  <c r="A2674" i="5"/>
  <c r="E2674" i="5"/>
  <c r="F2674" i="5"/>
  <c r="B2674" i="5"/>
  <c r="F2613" i="5"/>
  <c r="G2613" i="5" s="1"/>
  <c r="B2613" i="5"/>
  <c r="I2613" i="5"/>
  <c r="E2613" i="5"/>
  <c r="D2613" i="5"/>
  <c r="A2613" i="5"/>
  <c r="C2613" i="5"/>
  <c r="A2770" i="5"/>
  <c r="E2770" i="5"/>
  <c r="F2770" i="5"/>
  <c r="C2770" i="5"/>
  <c r="B2770" i="5"/>
  <c r="D2770" i="5"/>
  <c r="I2770" i="5"/>
  <c r="C2769" i="5"/>
  <c r="A2769" i="5"/>
  <c r="E2769" i="5"/>
  <c r="B2769" i="5"/>
  <c r="D2769" i="5"/>
  <c r="I2769" i="5"/>
  <c r="F2769" i="5"/>
  <c r="G2769" i="5" s="1"/>
  <c r="A2763" i="5"/>
  <c r="E2763" i="5"/>
  <c r="I2763" i="5"/>
  <c r="C2763" i="5"/>
  <c r="B2763" i="5"/>
  <c r="D2763" i="5"/>
  <c r="F2763" i="5"/>
  <c r="G2763" i="5" s="1"/>
  <c r="A2713" i="5"/>
  <c r="F2713" i="5"/>
  <c r="G2713" i="5" s="1"/>
  <c r="D2713" i="5"/>
  <c r="E2713" i="5"/>
  <c r="C2713" i="5"/>
  <c r="I2713" i="5"/>
  <c r="B2713" i="5"/>
  <c r="F2634" i="5"/>
  <c r="G2634" i="5" s="1"/>
  <c r="B2634" i="5"/>
  <c r="D2634" i="5"/>
  <c r="I2634" i="5"/>
  <c r="E2634" i="5"/>
  <c r="A2634" i="5"/>
  <c r="C2634" i="5"/>
  <c r="D2738" i="5"/>
  <c r="B2738" i="5"/>
  <c r="I2738" i="5"/>
  <c r="F2738" i="5"/>
  <c r="G2738" i="5" s="1"/>
  <c r="A2738" i="5"/>
  <c r="E2738" i="5"/>
  <c r="C2738" i="5"/>
  <c r="C2856" i="5"/>
  <c r="I2856" i="5"/>
  <c r="E2856" i="5"/>
  <c r="D2856" i="5"/>
  <c r="F2856" i="5"/>
  <c r="G2856" i="5" s="1"/>
  <c r="B2856" i="5"/>
  <c r="A2856" i="5"/>
  <c r="E2843" i="5"/>
  <c r="C2843" i="5"/>
  <c r="A2843" i="5"/>
  <c r="B2843" i="5"/>
  <c r="I2843" i="5"/>
  <c r="D2843" i="5"/>
  <c r="F2843" i="5"/>
  <c r="G2843" i="5" s="1"/>
  <c r="A2851" i="5"/>
  <c r="I2851" i="5"/>
  <c r="B2851" i="5"/>
  <c r="F2851" i="5"/>
  <c r="G2851" i="5" s="1"/>
  <c r="D2851" i="5"/>
  <c r="E2851" i="5"/>
  <c r="C2851" i="5"/>
  <c r="D2933" i="5"/>
  <c r="A2933" i="5"/>
  <c r="C2933" i="5"/>
  <c r="I2933" i="5"/>
  <c r="F2933" i="5"/>
  <c r="E2933" i="5"/>
  <c r="B2933" i="5"/>
  <c r="F2752" i="5"/>
  <c r="G2752" i="5" s="1"/>
  <c r="E2752" i="5"/>
  <c r="C2752" i="5"/>
  <c r="A2752" i="5"/>
  <c r="D2752" i="5"/>
  <c r="I2752" i="5"/>
  <c r="B2752" i="5"/>
  <c r="E2897" i="5"/>
  <c r="C2897" i="5"/>
  <c r="F2897" i="5"/>
  <c r="B2897" i="5"/>
  <c r="A2897" i="5"/>
  <c r="I2897" i="5"/>
  <c r="D2897" i="5"/>
  <c r="C2809" i="5"/>
  <c r="F2809" i="5"/>
  <c r="G2809" i="5" s="1"/>
  <c r="E2809" i="5"/>
  <c r="D2809" i="5"/>
  <c r="A2809" i="5"/>
  <c r="I2809" i="5"/>
  <c r="B2809" i="5"/>
  <c r="C2974" i="5"/>
  <c r="E2974" i="5"/>
  <c r="B2974" i="5"/>
  <c r="D2974" i="5"/>
  <c r="A2974" i="5"/>
  <c r="I2974" i="5"/>
  <c r="F2974" i="5"/>
  <c r="G2974" i="5" s="1"/>
  <c r="A2986" i="5"/>
  <c r="D2986" i="5"/>
  <c r="E2986" i="5"/>
  <c r="C2986" i="5"/>
  <c r="F2986" i="5"/>
  <c r="G2986" i="5" s="1"/>
  <c r="I2986" i="5"/>
  <c r="B2986" i="5"/>
  <c r="I2983" i="5"/>
  <c r="F2983" i="5"/>
  <c r="D2983" i="5"/>
  <c r="E2983" i="5"/>
  <c r="C2983" i="5"/>
  <c r="B2983" i="5"/>
  <c r="A2983" i="5"/>
  <c r="F2899" i="5"/>
  <c r="G2899" i="5" s="1"/>
  <c r="A2899" i="5"/>
  <c r="B2899" i="5"/>
  <c r="D2899" i="5"/>
  <c r="C2899" i="5"/>
  <c r="I2899" i="5"/>
  <c r="E2899" i="5"/>
  <c r="D2947" i="5"/>
  <c r="F2947" i="5"/>
  <c r="G2947" i="5" s="1"/>
  <c r="I2947" i="5"/>
  <c r="E2947" i="5"/>
  <c r="C2947" i="5"/>
  <c r="B2947" i="5"/>
  <c r="A2947" i="5"/>
  <c r="F2888" i="5"/>
  <c r="G2888" i="5" s="1"/>
  <c r="B2888" i="5"/>
  <c r="I2888" i="5"/>
  <c r="A2888" i="5"/>
  <c r="C2888" i="5"/>
  <c r="D2888" i="5"/>
  <c r="E2888" i="5"/>
  <c r="A2949" i="5"/>
  <c r="F2949" i="5"/>
  <c r="G2949" i="5" s="1"/>
  <c r="C2949" i="5"/>
  <c r="B2949" i="5"/>
  <c r="I2949" i="5"/>
  <c r="D2949" i="5"/>
  <c r="E2949" i="5"/>
  <c r="F2908" i="5"/>
  <c r="G2908" i="5" s="1"/>
  <c r="B2908" i="5"/>
  <c r="I2908" i="5"/>
  <c r="A2908" i="5"/>
  <c r="D2908" i="5"/>
  <c r="E2908" i="5"/>
  <c r="C2908" i="5"/>
  <c r="E24" i="5"/>
  <c r="E34" i="7" s="1"/>
  <c r="C24" i="5"/>
  <c r="C34" i="7" s="1"/>
  <c r="V34" i="7" s="1"/>
  <c r="B24" i="5"/>
  <c r="B34" i="7" s="1"/>
  <c r="I24" i="5"/>
  <c r="J34" i="7" s="1"/>
  <c r="A34" i="7"/>
  <c r="D24" i="5"/>
  <c r="F24" i="5"/>
  <c r="F34" i="7" s="1"/>
  <c r="J24" i="5"/>
  <c r="H24" i="5"/>
  <c r="I14" i="5"/>
  <c r="J24" i="7" s="1"/>
  <c r="A24" i="7"/>
  <c r="D14" i="5"/>
  <c r="F14" i="5"/>
  <c r="F24" i="7" s="1"/>
  <c r="E14" i="5"/>
  <c r="E24" i="7" s="1"/>
  <c r="B14" i="5"/>
  <c r="B24" i="7" s="1"/>
  <c r="C14" i="5"/>
  <c r="C24" i="7" s="1"/>
  <c r="V24" i="7" s="1"/>
  <c r="J14" i="5"/>
  <c r="H14" i="5"/>
  <c r="B37" i="5"/>
  <c r="B47" i="7" s="1"/>
  <c r="E37" i="5"/>
  <c r="E47" i="7" s="1"/>
  <c r="C37" i="5"/>
  <c r="C47" i="7" s="1"/>
  <c r="V47" i="7" s="1"/>
  <c r="A47" i="7"/>
  <c r="I37" i="5"/>
  <c r="J47" i="7" s="1"/>
  <c r="D37" i="5"/>
  <c r="F37" i="5"/>
  <c r="F47" i="7" s="1"/>
  <c r="H37" i="5"/>
  <c r="J37" i="5"/>
  <c r="B101" i="5"/>
  <c r="B111" i="7" s="1"/>
  <c r="I101" i="5"/>
  <c r="J111" i="7" s="1"/>
  <c r="A111" i="7"/>
  <c r="D101" i="5"/>
  <c r="F101" i="5"/>
  <c r="F111" i="7" s="1"/>
  <c r="E101" i="5"/>
  <c r="E111" i="7" s="1"/>
  <c r="C101" i="5"/>
  <c r="C111" i="7" s="1"/>
  <c r="V111" i="7" s="1"/>
  <c r="J101" i="5"/>
  <c r="H101" i="5"/>
  <c r="I83" i="5"/>
  <c r="J93" i="7" s="1"/>
  <c r="A93" i="7"/>
  <c r="D83" i="5"/>
  <c r="E83" i="5"/>
  <c r="E93" i="7" s="1"/>
  <c r="F83" i="5"/>
  <c r="F93" i="7" s="1"/>
  <c r="C83" i="5"/>
  <c r="C93" i="7" s="1"/>
  <c r="V93" i="7" s="1"/>
  <c r="B83" i="5"/>
  <c r="B93" i="7" s="1"/>
  <c r="J83" i="5"/>
  <c r="H83" i="5"/>
  <c r="C97" i="5"/>
  <c r="C107" i="7" s="1"/>
  <c r="V107" i="7" s="1"/>
  <c r="I97" i="5"/>
  <c r="J107" i="7" s="1"/>
  <c r="A107" i="7"/>
  <c r="D97" i="5"/>
  <c r="E97" i="5"/>
  <c r="E107" i="7" s="1"/>
  <c r="B97" i="5"/>
  <c r="B107" i="7" s="1"/>
  <c r="F97" i="5"/>
  <c r="F107" i="7" s="1"/>
  <c r="J97" i="5"/>
  <c r="H97" i="5"/>
  <c r="C155" i="5"/>
  <c r="C165" i="7" s="1"/>
  <c r="V165" i="7" s="1"/>
  <c r="B155" i="5"/>
  <c r="B165" i="7" s="1"/>
  <c r="I155" i="5"/>
  <c r="J165" i="7" s="1"/>
  <c r="A165" i="7"/>
  <c r="F155" i="5"/>
  <c r="F165" i="7" s="1"/>
  <c r="E155" i="5"/>
  <c r="E165" i="7" s="1"/>
  <c r="D155" i="5"/>
  <c r="H155" i="5"/>
  <c r="J155" i="5"/>
  <c r="C109" i="5"/>
  <c r="C119" i="7" s="1"/>
  <c r="V119" i="7" s="1"/>
  <c r="B109" i="5"/>
  <c r="B119" i="7" s="1"/>
  <c r="I109" i="5"/>
  <c r="J119" i="7" s="1"/>
  <c r="A119" i="7"/>
  <c r="F109" i="5"/>
  <c r="F119" i="7" s="1"/>
  <c r="D109" i="5"/>
  <c r="E109" i="5"/>
  <c r="E119" i="7" s="1"/>
  <c r="H109" i="5"/>
  <c r="J109" i="5"/>
  <c r="E136" i="5"/>
  <c r="E146" i="7" s="1"/>
  <c r="F136" i="5"/>
  <c r="F146" i="7" s="1"/>
  <c r="I136" i="5"/>
  <c r="J146" i="7" s="1"/>
  <c r="D136" i="5"/>
  <c r="C136" i="5"/>
  <c r="C146" i="7" s="1"/>
  <c r="V146" i="7" s="1"/>
  <c r="B136" i="5"/>
  <c r="B146" i="7" s="1"/>
  <c r="A146" i="7"/>
  <c r="H136" i="5"/>
  <c r="J136" i="5"/>
  <c r="C148" i="5"/>
  <c r="C158" i="7" s="1"/>
  <c r="V158" i="7" s="1"/>
  <c r="B148" i="5"/>
  <c r="B158" i="7" s="1"/>
  <c r="F148" i="5"/>
  <c r="F158" i="7" s="1"/>
  <c r="A158" i="7"/>
  <c r="I148" i="5"/>
  <c r="J158" i="7" s="1"/>
  <c r="D148" i="5"/>
  <c r="E148" i="5"/>
  <c r="E158" i="7" s="1"/>
  <c r="J148" i="5"/>
  <c r="H148" i="5"/>
  <c r="E163" i="5"/>
  <c r="E173" i="7" s="1"/>
  <c r="C163" i="5"/>
  <c r="C173" i="7" s="1"/>
  <c r="V173" i="7" s="1"/>
  <c r="B163" i="5"/>
  <c r="B173" i="7" s="1"/>
  <c r="F163" i="5"/>
  <c r="F173" i="7" s="1"/>
  <c r="I163" i="5"/>
  <c r="J173" i="7" s="1"/>
  <c r="D163" i="5"/>
  <c r="A173" i="7"/>
  <c r="J163" i="5"/>
  <c r="H163" i="5"/>
  <c r="D145" i="5"/>
  <c r="F145" i="5"/>
  <c r="F155" i="7" s="1"/>
  <c r="B145" i="5"/>
  <c r="B155" i="7" s="1"/>
  <c r="E145" i="5"/>
  <c r="E155" i="7" s="1"/>
  <c r="C145" i="5"/>
  <c r="C155" i="7" s="1"/>
  <c r="V155" i="7" s="1"/>
  <c r="A155" i="7"/>
  <c r="I145" i="5"/>
  <c r="J155" i="7" s="1"/>
  <c r="J145" i="5"/>
  <c r="H145" i="5"/>
  <c r="E209" i="5"/>
  <c r="E219" i="7" s="1"/>
  <c r="C209" i="5"/>
  <c r="C219" i="7" s="1"/>
  <c r="V219" i="7" s="1"/>
  <c r="B209" i="5"/>
  <c r="B219" i="7" s="1"/>
  <c r="I209" i="5"/>
  <c r="J219" i="7" s="1"/>
  <c r="A219" i="7"/>
  <c r="D209" i="5"/>
  <c r="F209" i="5"/>
  <c r="G209" i="5" s="1"/>
  <c r="J209" i="5"/>
  <c r="H209" i="5"/>
  <c r="F224" i="5"/>
  <c r="G224" i="5" s="1"/>
  <c r="E224" i="5"/>
  <c r="E234" i="7" s="1"/>
  <c r="B224" i="5"/>
  <c r="B234" i="7" s="1"/>
  <c r="A234" i="7"/>
  <c r="I224" i="5"/>
  <c r="J234" i="7" s="1"/>
  <c r="D224" i="5"/>
  <c r="C224" i="5"/>
  <c r="C234" i="7" s="1"/>
  <c r="V234" i="7" s="1"/>
  <c r="H224" i="5"/>
  <c r="J224" i="5"/>
  <c r="D202" i="5"/>
  <c r="F202" i="5"/>
  <c r="F212" i="7" s="1"/>
  <c r="E202" i="5"/>
  <c r="E212" i="7" s="1"/>
  <c r="C202" i="5"/>
  <c r="C212" i="7" s="1"/>
  <c r="V212" i="7" s="1"/>
  <c r="B202" i="5"/>
  <c r="B212" i="7" s="1"/>
  <c r="I202" i="5"/>
  <c r="J212" i="7" s="1"/>
  <c r="A212" i="7"/>
  <c r="J202" i="5"/>
  <c r="H202" i="5"/>
  <c r="F207" i="5"/>
  <c r="G207" i="5" s="1"/>
  <c r="E207" i="5"/>
  <c r="E217" i="7" s="1"/>
  <c r="C207" i="5"/>
  <c r="C217" i="7" s="1"/>
  <c r="V217" i="7" s="1"/>
  <c r="B207" i="5"/>
  <c r="B217" i="7" s="1"/>
  <c r="I207" i="5"/>
  <c r="J217" i="7" s="1"/>
  <c r="A217" i="7"/>
  <c r="D207" i="5"/>
  <c r="J207" i="5"/>
  <c r="H207" i="5"/>
  <c r="D241" i="5"/>
  <c r="F241" i="5"/>
  <c r="G241" i="5" s="1"/>
  <c r="C241" i="5"/>
  <c r="C251" i="7" s="1"/>
  <c r="V251" i="7" s="1"/>
  <c r="A251" i="7"/>
  <c r="I241" i="5"/>
  <c r="J251" i="7" s="1"/>
  <c r="E241" i="5"/>
  <c r="E251" i="7" s="1"/>
  <c r="B241" i="5"/>
  <c r="B251" i="7" s="1"/>
  <c r="J241" i="5"/>
  <c r="H241" i="5"/>
  <c r="F256" i="5"/>
  <c r="G256" i="5" s="1"/>
  <c r="E256" i="5"/>
  <c r="E266" i="7" s="1"/>
  <c r="C256" i="5"/>
  <c r="C266" i="7" s="1"/>
  <c r="V266" i="7" s="1"/>
  <c r="B256" i="5"/>
  <c r="B266" i="7" s="1"/>
  <c r="A266" i="7"/>
  <c r="I256" i="5"/>
  <c r="J266" i="7" s="1"/>
  <c r="D256" i="5"/>
  <c r="J256" i="5"/>
  <c r="H256" i="5"/>
  <c r="A303" i="7"/>
  <c r="I293" i="5"/>
  <c r="J303" i="7" s="1"/>
  <c r="D293" i="5"/>
  <c r="F293" i="5"/>
  <c r="G293" i="5" s="1"/>
  <c r="E293" i="5"/>
  <c r="E303" i="7" s="1"/>
  <c r="B293" i="5"/>
  <c r="B303" i="7" s="1"/>
  <c r="C293" i="5"/>
  <c r="C303" i="7" s="1"/>
  <c r="V303" i="7" s="1"/>
  <c r="H293" i="5"/>
  <c r="J293" i="5"/>
  <c r="F310" i="5"/>
  <c r="G310" i="5" s="1"/>
  <c r="C310" i="5"/>
  <c r="C320" i="7" s="1"/>
  <c r="V320" i="7" s="1"/>
  <c r="B310" i="5"/>
  <c r="B320" i="7" s="1"/>
  <c r="A320" i="7"/>
  <c r="I310" i="5"/>
  <c r="J320" i="7" s="1"/>
  <c r="D310" i="5"/>
  <c r="E310" i="5"/>
  <c r="E320" i="7" s="1"/>
  <c r="J310" i="5"/>
  <c r="H310" i="5"/>
  <c r="I322" i="5"/>
  <c r="J332" i="7" s="1"/>
  <c r="A332" i="7"/>
  <c r="E322" i="5"/>
  <c r="E332" i="7" s="1"/>
  <c r="D322" i="5"/>
  <c r="C322" i="5"/>
  <c r="C332" i="7" s="1"/>
  <c r="V332" i="7" s="1"/>
  <c r="B322" i="5"/>
  <c r="B332" i="7" s="1"/>
  <c r="F322" i="5"/>
  <c r="G322" i="5" s="1"/>
  <c r="H322" i="5"/>
  <c r="J322" i="5"/>
  <c r="E290" i="5"/>
  <c r="E300" i="7" s="1"/>
  <c r="C290" i="5"/>
  <c r="C300" i="7" s="1"/>
  <c r="V300" i="7" s="1"/>
  <c r="A300" i="7"/>
  <c r="I290" i="5"/>
  <c r="J300" i="7" s="1"/>
  <c r="D290" i="5"/>
  <c r="F290" i="5"/>
  <c r="B290" i="5"/>
  <c r="B300" i="7" s="1"/>
  <c r="J290" i="5"/>
  <c r="H290" i="5"/>
  <c r="B356" i="5"/>
  <c r="B366" i="7" s="1"/>
  <c r="F356" i="5"/>
  <c r="E356" i="5"/>
  <c r="E366" i="7" s="1"/>
  <c r="C356" i="5"/>
  <c r="C366" i="7" s="1"/>
  <c r="V366" i="7" s="1"/>
  <c r="A366" i="7"/>
  <c r="I356" i="5"/>
  <c r="J366" i="7" s="1"/>
  <c r="D356" i="5"/>
  <c r="H356" i="5"/>
  <c r="J356" i="5"/>
  <c r="C351" i="5"/>
  <c r="C361" i="7" s="1"/>
  <c r="V361" i="7" s="1"/>
  <c r="B351" i="5"/>
  <c r="B361" i="7" s="1"/>
  <c r="F351" i="5"/>
  <c r="G351" i="5" s="1"/>
  <c r="A361" i="7"/>
  <c r="I351" i="5"/>
  <c r="J361" i="7" s="1"/>
  <c r="D351" i="5"/>
  <c r="E351" i="5"/>
  <c r="E361" i="7" s="1"/>
  <c r="H351" i="5"/>
  <c r="J351" i="5"/>
  <c r="D349" i="5"/>
  <c r="E349" i="5"/>
  <c r="E359" i="7" s="1"/>
  <c r="I349" i="5"/>
  <c r="J359" i="7" s="1"/>
  <c r="C349" i="5"/>
  <c r="C359" i="7" s="1"/>
  <c r="V359" i="7" s="1"/>
  <c r="B349" i="5"/>
  <c r="B359" i="7" s="1"/>
  <c r="F349" i="5"/>
  <c r="G349" i="5" s="1"/>
  <c r="A359" i="7"/>
  <c r="H349" i="5"/>
  <c r="J349" i="5"/>
  <c r="D358" i="5"/>
  <c r="E358" i="5"/>
  <c r="E368" i="7" s="1"/>
  <c r="C358" i="5"/>
  <c r="C368" i="7" s="1"/>
  <c r="V368" i="7" s="1"/>
  <c r="B358" i="5"/>
  <c r="B368" i="7" s="1"/>
  <c r="F358" i="5"/>
  <c r="G358" i="5" s="1"/>
  <c r="A368" i="7"/>
  <c r="I358" i="5"/>
  <c r="J368" i="7" s="1"/>
  <c r="J358" i="5"/>
  <c r="H358" i="5"/>
  <c r="B376" i="5"/>
  <c r="B386" i="7" s="1"/>
  <c r="I376" i="5"/>
  <c r="J386" i="7" s="1"/>
  <c r="A386" i="7"/>
  <c r="F376" i="5"/>
  <c r="G376" i="5" s="1"/>
  <c r="D376" i="5"/>
  <c r="C376" i="5"/>
  <c r="C386" i="7" s="1"/>
  <c r="V386" i="7" s="1"/>
  <c r="E376" i="5"/>
  <c r="E386" i="7" s="1"/>
  <c r="H376" i="5"/>
  <c r="J376" i="5"/>
  <c r="B416" i="5"/>
  <c r="B426" i="7" s="1"/>
  <c r="A426" i="7"/>
  <c r="I416" i="5"/>
  <c r="J426" i="7" s="1"/>
  <c r="D416" i="5"/>
  <c r="F416" i="5"/>
  <c r="G416" i="5" s="1"/>
  <c r="E416" i="5"/>
  <c r="E426" i="7" s="1"/>
  <c r="C416" i="5"/>
  <c r="C426" i="7" s="1"/>
  <c r="V426" i="7" s="1"/>
  <c r="H416" i="5"/>
  <c r="J416" i="5"/>
  <c r="F426" i="5"/>
  <c r="G426" i="5" s="1"/>
  <c r="E426" i="5"/>
  <c r="E436" i="7" s="1"/>
  <c r="A436" i="7"/>
  <c r="I426" i="5"/>
  <c r="J436" i="7" s="1"/>
  <c r="D426" i="5"/>
  <c r="B426" i="5"/>
  <c r="B436" i="7" s="1"/>
  <c r="C426" i="5"/>
  <c r="C436" i="7" s="1"/>
  <c r="V436" i="7" s="1"/>
  <c r="H426" i="5"/>
  <c r="J426" i="5"/>
  <c r="E380" i="5"/>
  <c r="E390" i="7" s="1"/>
  <c r="B380" i="5"/>
  <c r="B390" i="7" s="1"/>
  <c r="I380" i="5"/>
  <c r="J390" i="7" s="1"/>
  <c r="A390" i="7"/>
  <c r="D380" i="5"/>
  <c r="C380" i="5"/>
  <c r="C390" i="7" s="1"/>
  <c r="V390" i="7" s="1"/>
  <c r="F380" i="5"/>
  <c r="H380" i="5"/>
  <c r="J380" i="5"/>
  <c r="I427" i="5"/>
  <c r="J437" i="7" s="1"/>
  <c r="A437" i="7"/>
  <c r="E427" i="5"/>
  <c r="E437" i="7" s="1"/>
  <c r="B427" i="5"/>
  <c r="B437" i="7" s="1"/>
  <c r="C427" i="5"/>
  <c r="C437" i="7" s="1"/>
  <c r="V437" i="7" s="1"/>
  <c r="F427" i="5"/>
  <c r="G427" i="5" s="1"/>
  <c r="D427" i="5"/>
  <c r="J427" i="5"/>
  <c r="H427" i="5"/>
  <c r="C456" i="5"/>
  <c r="C466" i="7" s="1"/>
  <c r="V466" i="7" s="1"/>
  <c r="B456" i="5"/>
  <c r="B466" i="7" s="1"/>
  <c r="I456" i="5"/>
  <c r="J466" i="7" s="1"/>
  <c r="A466" i="7"/>
  <c r="F456" i="5"/>
  <c r="G456" i="5" s="1"/>
  <c r="D456" i="5"/>
  <c r="E456" i="5"/>
  <c r="E466" i="7" s="1"/>
  <c r="H456" i="5"/>
  <c r="J456" i="5"/>
  <c r="D472" i="5"/>
  <c r="F472" i="5"/>
  <c r="G472" i="5" s="1"/>
  <c r="E472" i="5"/>
  <c r="E482" i="7" s="1"/>
  <c r="B472" i="5"/>
  <c r="B482" i="7" s="1"/>
  <c r="I472" i="5"/>
  <c r="J482" i="7" s="1"/>
  <c r="C472" i="5"/>
  <c r="C482" i="7" s="1"/>
  <c r="V482" i="7" s="1"/>
  <c r="A482" i="7"/>
  <c r="H472" i="5"/>
  <c r="J472" i="5"/>
  <c r="D443" i="5"/>
  <c r="E443" i="5"/>
  <c r="E453" i="7" s="1"/>
  <c r="C443" i="5"/>
  <c r="C453" i="7" s="1"/>
  <c r="V453" i="7" s="1"/>
  <c r="F443" i="5"/>
  <c r="G443" i="5" s="1"/>
  <c r="B443" i="5"/>
  <c r="B453" i="7" s="1"/>
  <c r="A453" i="7"/>
  <c r="I443" i="5"/>
  <c r="J453" i="7" s="1"/>
  <c r="J443" i="5"/>
  <c r="H443" i="5"/>
  <c r="D510" i="5"/>
  <c r="I510" i="5"/>
  <c r="J520" i="7" s="1"/>
  <c r="F510" i="5"/>
  <c r="G510" i="5" s="1"/>
  <c r="E510" i="5"/>
  <c r="E520" i="7" s="1"/>
  <c r="C510" i="5"/>
  <c r="C520" i="7" s="1"/>
  <c r="B510" i="5"/>
  <c r="B520" i="7" s="1"/>
  <c r="A510" i="5"/>
  <c r="C513" i="5"/>
  <c r="C523" i="7" s="1"/>
  <c r="B513" i="5"/>
  <c r="B523" i="7" s="1"/>
  <c r="D513" i="5"/>
  <c r="E513" i="5"/>
  <c r="E523" i="7" s="1"/>
  <c r="I513" i="5"/>
  <c r="J523" i="7" s="1"/>
  <c r="A513" i="5"/>
  <c r="F513" i="5"/>
  <c r="G513" i="5" s="1"/>
  <c r="B518" i="5"/>
  <c r="B528" i="7" s="1"/>
  <c r="I518" i="5"/>
  <c r="J528" i="7" s="1"/>
  <c r="D518" i="5"/>
  <c r="F518" i="5"/>
  <c r="G518" i="5" s="1"/>
  <c r="A518" i="5"/>
  <c r="E518" i="5"/>
  <c r="E528" i="7" s="1"/>
  <c r="C518" i="5"/>
  <c r="C528" i="7" s="1"/>
  <c r="E538" i="5"/>
  <c r="E548" i="7" s="1"/>
  <c r="B538" i="5"/>
  <c r="B548" i="7" s="1"/>
  <c r="I538" i="5"/>
  <c r="J548" i="7" s="1"/>
  <c r="D538" i="5"/>
  <c r="A538" i="5"/>
  <c r="F538" i="5"/>
  <c r="G538" i="5" s="1"/>
  <c r="C538" i="5"/>
  <c r="C548" i="7" s="1"/>
  <c r="I548" i="5"/>
  <c r="J558" i="7" s="1"/>
  <c r="F548" i="5"/>
  <c r="G548" i="5" s="1"/>
  <c r="C548" i="5"/>
  <c r="C558" i="7" s="1"/>
  <c r="B548" i="5"/>
  <c r="B558" i="7" s="1"/>
  <c r="A548" i="5"/>
  <c r="D548" i="5"/>
  <c r="E548" i="5"/>
  <c r="E558" i="7" s="1"/>
  <c r="D554" i="5"/>
  <c r="E554" i="5"/>
  <c r="E564" i="7" s="1"/>
  <c r="A554" i="5"/>
  <c r="C554" i="5"/>
  <c r="C564" i="7" s="1"/>
  <c r="B554" i="5"/>
  <c r="B564" i="7" s="1"/>
  <c r="I554" i="5"/>
  <c r="J564" i="7" s="1"/>
  <c r="F554" i="5"/>
  <c r="D593" i="5"/>
  <c r="F593" i="5"/>
  <c r="G593" i="5" s="1"/>
  <c r="I593" i="5"/>
  <c r="J603" i="7" s="1"/>
  <c r="E593" i="5"/>
  <c r="E603" i="7" s="1"/>
  <c r="C593" i="5"/>
  <c r="C603" i="7" s="1"/>
  <c r="B593" i="5"/>
  <c r="B603" i="7" s="1"/>
  <c r="A593" i="5"/>
  <c r="D601" i="5"/>
  <c r="F601" i="5"/>
  <c r="G601" i="5" s="1"/>
  <c r="A601" i="5"/>
  <c r="E601" i="5"/>
  <c r="E611" i="7" s="1"/>
  <c r="I601" i="5"/>
  <c r="J611" i="7" s="1"/>
  <c r="C601" i="5"/>
  <c r="C611" i="7" s="1"/>
  <c r="B601" i="5"/>
  <c r="B611" i="7" s="1"/>
  <c r="I605" i="5"/>
  <c r="J615" i="7" s="1"/>
  <c r="D605" i="5"/>
  <c r="C605" i="5"/>
  <c r="C615" i="7" s="1"/>
  <c r="A605" i="5"/>
  <c r="F605" i="5"/>
  <c r="G605" i="5" s="1"/>
  <c r="E605" i="5"/>
  <c r="E615" i="7" s="1"/>
  <c r="B605" i="5"/>
  <c r="B615" i="7" s="1"/>
  <c r="Q21" i="4"/>
  <c r="R21" i="4" s="1"/>
  <c r="D7" i="4"/>
  <c r="K7" i="4" s="1"/>
  <c r="E625" i="5"/>
  <c r="C625" i="5"/>
  <c r="I625" i="5"/>
  <c r="D625" i="5"/>
  <c r="F625" i="5"/>
  <c r="G625" i="5" s="1"/>
  <c r="A625" i="5"/>
  <c r="B625" i="5"/>
  <c r="C928" i="5"/>
  <c r="I928" i="5"/>
  <c r="F928" i="5"/>
  <c r="G928" i="5" s="1"/>
  <c r="A928" i="5"/>
  <c r="E928" i="5"/>
  <c r="B928" i="5"/>
  <c r="D928" i="5"/>
  <c r="E1140" i="5"/>
  <c r="A1140" i="5"/>
  <c r="C1140" i="5"/>
  <c r="B1140" i="5"/>
  <c r="D1140" i="5"/>
  <c r="I1140" i="5"/>
  <c r="F1140" i="5"/>
  <c r="G1140" i="5" s="1"/>
  <c r="A1228" i="5"/>
  <c r="E1228" i="5"/>
  <c r="C1228" i="5"/>
  <c r="B1228" i="5"/>
  <c r="D1228" i="5"/>
  <c r="I1228" i="5"/>
  <c r="F1228" i="5"/>
  <c r="G1228" i="5" s="1"/>
  <c r="E1660" i="5"/>
  <c r="C1660" i="5"/>
  <c r="B1660" i="5"/>
  <c r="I1660" i="5"/>
  <c r="A1660" i="5"/>
  <c r="F1660" i="5"/>
  <c r="D1660" i="5"/>
  <c r="E1848" i="5"/>
  <c r="C1848" i="5"/>
  <c r="B1848" i="5"/>
  <c r="I1848" i="5"/>
  <c r="D1848" i="5"/>
  <c r="A1848" i="5"/>
  <c r="F1848" i="5"/>
  <c r="G1848" i="5" s="1"/>
  <c r="F1829" i="5"/>
  <c r="G1829" i="5" s="1"/>
  <c r="D1829" i="5"/>
  <c r="E1829" i="5"/>
  <c r="C1829" i="5"/>
  <c r="B1829" i="5"/>
  <c r="I1829" i="5"/>
  <c r="A1829" i="5"/>
  <c r="F2074" i="5"/>
  <c r="G2074" i="5" s="1"/>
  <c r="E2074" i="5"/>
  <c r="A2074" i="5"/>
  <c r="C2074" i="5"/>
  <c r="B2074" i="5"/>
  <c r="D2074" i="5"/>
  <c r="I2074" i="5"/>
  <c r="A2298" i="5"/>
  <c r="F2298" i="5"/>
  <c r="D2298" i="5"/>
  <c r="E2298" i="5"/>
  <c r="C2298" i="5"/>
  <c r="B2298" i="5"/>
  <c r="I2298" i="5"/>
  <c r="F2464" i="5"/>
  <c r="G2464" i="5" s="1"/>
  <c r="D2464" i="5"/>
  <c r="E2464" i="5"/>
  <c r="C2464" i="5"/>
  <c r="A2464" i="5"/>
  <c r="B2464" i="5"/>
  <c r="I2464" i="5"/>
  <c r="I2719" i="5"/>
  <c r="D2719" i="5"/>
  <c r="F2719" i="5"/>
  <c r="G2719" i="5" s="1"/>
  <c r="E2719" i="5"/>
  <c r="C2719" i="5"/>
  <c r="B2719" i="5"/>
  <c r="A2719" i="5"/>
  <c r="A2977" i="5"/>
  <c r="F2977" i="5"/>
  <c r="G2977" i="5" s="1"/>
  <c r="I2977" i="5"/>
  <c r="C2977" i="5"/>
  <c r="D2977" i="5"/>
  <c r="B2977" i="5"/>
  <c r="E2977" i="5"/>
  <c r="D15" i="4"/>
  <c r="K15" i="4"/>
  <c r="B798" i="5"/>
  <c r="D798" i="5"/>
  <c r="I798" i="5"/>
  <c r="F798" i="5"/>
  <c r="G798" i="5" s="1"/>
  <c r="E798" i="5"/>
  <c r="A798" i="5"/>
  <c r="C798" i="5"/>
  <c r="A643" i="5"/>
  <c r="F643" i="5"/>
  <c r="G643" i="5" s="1"/>
  <c r="C643" i="5"/>
  <c r="B643" i="5"/>
  <c r="E643" i="5"/>
  <c r="I643" i="5"/>
  <c r="D643" i="5"/>
  <c r="A1014" i="5"/>
  <c r="D1014" i="5"/>
  <c r="I1014" i="5"/>
  <c r="F1014" i="5"/>
  <c r="G1014" i="5" s="1"/>
  <c r="E1014" i="5"/>
  <c r="C1014" i="5"/>
  <c r="B1014" i="5"/>
  <c r="C1159" i="5"/>
  <c r="F1159" i="5"/>
  <c r="G1159" i="5" s="1"/>
  <c r="D1159" i="5"/>
  <c r="I1159" i="5"/>
  <c r="A1159" i="5"/>
  <c r="E1159" i="5"/>
  <c r="B1159" i="5"/>
  <c r="A1337" i="5"/>
  <c r="E1337" i="5"/>
  <c r="D1337" i="5"/>
  <c r="I1337" i="5"/>
  <c r="F1337" i="5"/>
  <c r="G1337" i="5" s="1"/>
  <c r="C1337" i="5"/>
  <c r="B1337" i="5"/>
  <c r="E1881" i="5"/>
  <c r="F1881" i="5"/>
  <c r="G1881" i="5" s="1"/>
  <c r="C1881" i="5"/>
  <c r="A1881" i="5"/>
  <c r="B1881" i="5"/>
  <c r="I1881" i="5"/>
  <c r="D1881" i="5"/>
  <c r="B1658" i="5"/>
  <c r="I1658" i="5"/>
  <c r="A1658" i="5"/>
  <c r="F1658" i="5"/>
  <c r="D1658" i="5"/>
  <c r="C1658" i="5"/>
  <c r="E1658" i="5"/>
  <c r="F1738" i="5"/>
  <c r="G1738" i="5" s="1"/>
  <c r="D1738" i="5"/>
  <c r="B1738" i="5"/>
  <c r="I1738" i="5"/>
  <c r="E1738" i="5"/>
  <c r="C1738" i="5"/>
  <c r="A1738" i="5"/>
  <c r="D6" i="4"/>
  <c r="K6" i="4"/>
  <c r="D718" i="5"/>
  <c r="E718" i="5"/>
  <c r="C718" i="5"/>
  <c r="I718" i="5"/>
  <c r="F718" i="5"/>
  <c r="A718" i="5"/>
  <c r="B718" i="5"/>
  <c r="C984" i="5"/>
  <c r="D984" i="5"/>
  <c r="F984" i="5"/>
  <c r="G984" i="5" s="1"/>
  <c r="E984" i="5"/>
  <c r="A984" i="5"/>
  <c r="B984" i="5"/>
  <c r="I984" i="5"/>
  <c r="B609" i="5"/>
  <c r="I609" i="5"/>
  <c r="A609" i="5"/>
  <c r="E609" i="5"/>
  <c r="C609" i="5"/>
  <c r="D609" i="5"/>
  <c r="F609" i="5"/>
  <c r="G609" i="5" s="1"/>
  <c r="A846" i="5"/>
  <c r="B846" i="5"/>
  <c r="I846" i="5"/>
  <c r="F846" i="5"/>
  <c r="G846" i="5" s="1"/>
  <c r="E846" i="5"/>
  <c r="C846" i="5"/>
  <c r="D846" i="5"/>
  <c r="A708" i="5"/>
  <c r="F708" i="5"/>
  <c r="G708" i="5" s="1"/>
  <c r="E708" i="5"/>
  <c r="C708" i="5"/>
  <c r="I708" i="5"/>
  <c r="D708" i="5"/>
  <c r="B708" i="5"/>
  <c r="E632" i="5"/>
  <c r="C632" i="5"/>
  <c r="D632" i="5"/>
  <c r="F632" i="5"/>
  <c r="A632" i="5"/>
  <c r="B632" i="5"/>
  <c r="I632" i="5"/>
  <c r="B686" i="5"/>
  <c r="I686" i="5"/>
  <c r="C686" i="5"/>
  <c r="F686" i="5"/>
  <c r="G686" i="5" s="1"/>
  <c r="D686" i="5"/>
  <c r="E686" i="5"/>
  <c r="A686" i="5"/>
  <c r="D850" i="5"/>
  <c r="I850" i="5"/>
  <c r="F850" i="5"/>
  <c r="E850" i="5"/>
  <c r="C850" i="5"/>
  <c r="A850" i="5"/>
  <c r="B850" i="5"/>
  <c r="B833" i="5"/>
  <c r="F833" i="5"/>
  <c r="G833" i="5" s="1"/>
  <c r="E833" i="5"/>
  <c r="A833" i="5"/>
  <c r="C833" i="5"/>
  <c r="D833" i="5"/>
  <c r="I833" i="5"/>
  <c r="D787" i="5"/>
  <c r="I787" i="5"/>
  <c r="F787" i="5"/>
  <c r="G787" i="5" s="1"/>
  <c r="A787" i="5"/>
  <c r="B787" i="5"/>
  <c r="C787" i="5"/>
  <c r="E787" i="5"/>
  <c r="A608" i="5"/>
  <c r="F608" i="5"/>
  <c r="C608" i="5"/>
  <c r="B608" i="5"/>
  <c r="I608" i="5"/>
  <c r="D608" i="5"/>
  <c r="E608" i="5"/>
  <c r="E786" i="5"/>
  <c r="D786" i="5"/>
  <c r="I786" i="5"/>
  <c r="F786" i="5"/>
  <c r="G786" i="5" s="1"/>
  <c r="A786" i="5"/>
  <c r="C786" i="5"/>
  <c r="B786" i="5"/>
  <c r="A607" i="5"/>
  <c r="F607" i="5"/>
  <c r="G607" i="5" s="1"/>
  <c r="E607" i="5"/>
  <c r="C607" i="5"/>
  <c r="B607" i="5"/>
  <c r="I607" i="5"/>
  <c r="D607" i="5"/>
  <c r="A867" i="5"/>
  <c r="B867" i="5"/>
  <c r="I867" i="5"/>
  <c r="F867" i="5"/>
  <c r="G867" i="5" s="1"/>
  <c r="E867" i="5"/>
  <c r="C867" i="5"/>
  <c r="D867" i="5"/>
  <c r="E744" i="5"/>
  <c r="C744" i="5"/>
  <c r="B744" i="5"/>
  <c r="I744" i="5"/>
  <c r="A744" i="5"/>
  <c r="D744" i="5"/>
  <c r="F744" i="5"/>
  <c r="G744" i="5" s="1"/>
  <c r="I752" i="5"/>
  <c r="F752" i="5"/>
  <c r="G752" i="5" s="1"/>
  <c r="A752" i="5"/>
  <c r="E752" i="5"/>
  <c r="C752" i="5"/>
  <c r="D752" i="5"/>
  <c r="B752" i="5"/>
  <c r="E883" i="5"/>
  <c r="C883" i="5"/>
  <c r="F883" i="5"/>
  <c r="G883" i="5" s="1"/>
  <c r="A883" i="5"/>
  <c r="B883" i="5"/>
  <c r="D883" i="5"/>
  <c r="I883" i="5"/>
  <c r="D837" i="5"/>
  <c r="E837" i="5"/>
  <c r="A837" i="5"/>
  <c r="C837" i="5"/>
  <c r="B837" i="5"/>
  <c r="I837" i="5"/>
  <c r="F837" i="5"/>
  <c r="G837" i="5" s="1"/>
  <c r="F717" i="5"/>
  <c r="D717" i="5"/>
  <c r="B717" i="5"/>
  <c r="A717" i="5"/>
  <c r="I717" i="5"/>
  <c r="C717" i="5"/>
  <c r="E717" i="5"/>
  <c r="A722" i="5"/>
  <c r="F722" i="5"/>
  <c r="G722" i="5" s="1"/>
  <c r="E722" i="5"/>
  <c r="C722" i="5"/>
  <c r="I722" i="5"/>
  <c r="D722" i="5"/>
  <c r="B722" i="5"/>
  <c r="A713" i="5"/>
  <c r="F713" i="5"/>
  <c r="G713" i="5" s="1"/>
  <c r="D713" i="5"/>
  <c r="C713" i="5"/>
  <c r="B713" i="5"/>
  <c r="I713" i="5"/>
  <c r="E713" i="5"/>
  <c r="E891" i="5"/>
  <c r="F891" i="5"/>
  <c r="G891" i="5" s="1"/>
  <c r="C891" i="5"/>
  <c r="A891" i="5"/>
  <c r="B891" i="5"/>
  <c r="D891" i="5"/>
  <c r="I891" i="5"/>
  <c r="I919" i="5"/>
  <c r="F919" i="5"/>
  <c r="G919" i="5" s="1"/>
  <c r="A919" i="5"/>
  <c r="E919" i="5"/>
  <c r="D919" i="5"/>
  <c r="C919" i="5"/>
  <c r="B919" i="5"/>
  <c r="A880" i="5"/>
  <c r="F880" i="5"/>
  <c r="G880" i="5" s="1"/>
  <c r="C880" i="5"/>
  <c r="D880" i="5"/>
  <c r="I880" i="5"/>
  <c r="E880" i="5"/>
  <c r="B880" i="5"/>
  <c r="I912" i="5"/>
  <c r="F912" i="5"/>
  <c r="E912" i="5"/>
  <c r="B912" i="5"/>
  <c r="C912" i="5"/>
  <c r="D912" i="5"/>
  <c r="A912" i="5"/>
  <c r="I947" i="5"/>
  <c r="E947" i="5"/>
  <c r="D947" i="5"/>
  <c r="C947" i="5"/>
  <c r="B947" i="5"/>
  <c r="F947" i="5"/>
  <c r="G947" i="5" s="1"/>
  <c r="A947" i="5"/>
  <c r="F1133" i="5"/>
  <c r="G1133" i="5" s="1"/>
  <c r="E1133" i="5"/>
  <c r="A1133" i="5"/>
  <c r="C1133" i="5"/>
  <c r="B1133" i="5"/>
  <c r="D1133" i="5"/>
  <c r="I1133" i="5"/>
  <c r="E1238" i="5"/>
  <c r="I1238" i="5"/>
  <c r="F1238" i="5"/>
  <c r="G1238" i="5" s="1"/>
  <c r="A1238" i="5"/>
  <c r="C1238" i="5"/>
  <c r="B1238" i="5"/>
  <c r="D1238" i="5"/>
  <c r="I1080" i="5"/>
  <c r="D1080" i="5"/>
  <c r="F1080" i="5"/>
  <c r="G1080" i="5" s="1"/>
  <c r="E1080" i="5"/>
  <c r="A1080" i="5"/>
  <c r="C1080" i="5"/>
  <c r="B1080" i="5"/>
  <c r="F1037" i="5"/>
  <c r="G1037" i="5" s="1"/>
  <c r="B1037" i="5"/>
  <c r="I1037" i="5"/>
  <c r="E1037" i="5"/>
  <c r="A1037" i="5"/>
  <c r="C1037" i="5"/>
  <c r="D1037" i="5"/>
  <c r="C1131" i="5"/>
  <c r="F1131" i="5"/>
  <c r="G1131" i="5" s="1"/>
  <c r="D1131" i="5"/>
  <c r="I1131" i="5"/>
  <c r="E1131" i="5"/>
  <c r="A1131" i="5"/>
  <c r="B1131" i="5"/>
  <c r="A1323" i="5"/>
  <c r="E1323" i="5"/>
  <c r="F1323" i="5"/>
  <c r="G1323" i="5" s="1"/>
  <c r="C1323" i="5"/>
  <c r="B1323" i="5"/>
  <c r="I1323" i="5"/>
  <c r="D1323" i="5"/>
  <c r="B1271" i="5"/>
  <c r="A1271" i="5"/>
  <c r="F1271" i="5"/>
  <c r="G1271" i="5" s="1"/>
  <c r="E1271" i="5"/>
  <c r="C1271" i="5"/>
  <c r="D1271" i="5"/>
  <c r="I1271" i="5"/>
  <c r="A1326" i="5"/>
  <c r="E1326" i="5"/>
  <c r="C1326" i="5"/>
  <c r="B1326" i="5"/>
  <c r="I1326" i="5"/>
  <c r="D1326" i="5"/>
  <c r="F1326" i="5"/>
  <c r="G1326" i="5" s="1"/>
  <c r="A1120" i="5"/>
  <c r="F1120" i="5"/>
  <c r="G1120" i="5" s="1"/>
  <c r="C1120" i="5"/>
  <c r="B1120" i="5"/>
  <c r="D1120" i="5"/>
  <c r="I1120" i="5"/>
  <c r="E1120" i="5"/>
  <c r="D1262" i="5"/>
  <c r="E1262" i="5"/>
  <c r="A1262" i="5"/>
  <c r="C1262" i="5"/>
  <c r="B1262" i="5"/>
  <c r="I1262" i="5"/>
  <c r="F1262" i="5"/>
  <c r="G1262" i="5" s="1"/>
  <c r="B1334" i="5"/>
  <c r="A1334" i="5"/>
  <c r="E1334" i="5"/>
  <c r="C1334" i="5"/>
  <c r="D1334" i="5"/>
  <c r="I1334" i="5"/>
  <c r="F1334" i="5"/>
  <c r="G1334" i="5" s="1"/>
  <c r="A1274" i="5"/>
  <c r="E1274" i="5"/>
  <c r="D1274" i="5"/>
  <c r="I1274" i="5"/>
  <c r="F1274" i="5"/>
  <c r="G1274" i="5" s="1"/>
  <c r="B1274" i="5"/>
  <c r="C1274" i="5"/>
  <c r="A1333" i="5"/>
  <c r="E1333" i="5"/>
  <c r="I1333" i="5"/>
  <c r="D1333" i="5"/>
  <c r="F1333" i="5"/>
  <c r="G1333" i="5" s="1"/>
  <c r="C1333" i="5"/>
  <c r="B1333" i="5"/>
  <c r="F1044" i="5"/>
  <c r="I1044" i="5"/>
  <c r="C1044" i="5"/>
  <c r="D1044" i="5"/>
  <c r="E1044" i="5"/>
  <c r="B1044" i="5"/>
  <c r="A1044" i="5"/>
  <c r="F1142" i="5"/>
  <c r="G1142" i="5" s="1"/>
  <c r="B1142" i="5"/>
  <c r="I1142" i="5"/>
  <c r="D1142" i="5"/>
  <c r="E1142" i="5"/>
  <c r="A1142" i="5"/>
  <c r="C1142" i="5"/>
  <c r="D1247" i="5"/>
  <c r="C1247" i="5"/>
  <c r="B1247" i="5"/>
  <c r="F1247" i="5"/>
  <c r="G1247" i="5" s="1"/>
  <c r="E1247" i="5"/>
  <c r="A1247" i="5"/>
  <c r="I1247" i="5"/>
  <c r="E1358" i="5"/>
  <c r="C1358" i="5"/>
  <c r="F1358" i="5"/>
  <c r="G1358" i="5" s="1"/>
  <c r="A1358" i="5"/>
  <c r="B1358" i="5"/>
  <c r="I1358" i="5"/>
  <c r="D1358" i="5"/>
  <c r="E1589" i="5"/>
  <c r="F1589" i="5"/>
  <c r="G1589" i="5" s="1"/>
  <c r="C1589" i="5"/>
  <c r="A1589" i="5"/>
  <c r="B1589" i="5"/>
  <c r="D1589" i="5"/>
  <c r="I1589" i="5"/>
  <c r="E1646" i="5"/>
  <c r="C1646" i="5"/>
  <c r="B1646" i="5"/>
  <c r="I1646" i="5"/>
  <c r="A1646" i="5"/>
  <c r="F1646" i="5"/>
  <c r="G1646" i="5" s="1"/>
  <c r="D1646" i="5"/>
  <c r="E1414" i="5"/>
  <c r="C1414" i="5"/>
  <c r="A1414" i="5"/>
  <c r="B1414" i="5"/>
  <c r="I1414" i="5"/>
  <c r="D1414" i="5"/>
  <c r="F1414" i="5"/>
  <c r="F1272" i="5"/>
  <c r="G1272" i="5" s="1"/>
  <c r="D1272" i="5"/>
  <c r="B1272" i="5"/>
  <c r="E1272" i="5"/>
  <c r="C1272" i="5"/>
  <c r="A1272" i="5"/>
  <c r="I1272" i="5"/>
  <c r="B1426" i="5"/>
  <c r="I1426" i="5"/>
  <c r="A1426" i="5"/>
  <c r="E1426" i="5"/>
  <c r="C1426" i="5"/>
  <c r="D1426" i="5"/>
  <c r="F1426" i="5"/>
  <c r="G1426" i="5" s="1"/>
  <c r="D1613" i="5"/>
  <c r="I1613" i="5"/>
  <c r="F1613" i="5"/>
  <c r="E1613" i="5"/>
  <c r="C1613" i="5"/>
  <c r="A1613" i="5"/>
  <c r="B1613" i="5"/>
  <c r="A1417" i="5"/>
  <c r="D1417" i="5"/>
  <c r="I1417" i="5"/>
  <c r="F1417" i="5"/>
  <c r="G1417" i="5" s="1"/>
  <c r="B1417" i="5"/>
  <c r="E1417" i="5"/>
  <c r="C1417" i="5"/>
  <c r="D1416" i="5"/>
  <c r="I1416" i="5"/>
  <c r="F1416" i="5"/>
  <c r="G1416" i="5" s="1"/>
  <c r="E1416" i="5"/>
  <c r="C1416" i="5"/>
  <c r="A1416" i="5"/>
  <c r="B1416" i="5"/>
  <c r="E1569" i="5"/>
  <c r="C1569" i="5"/>
  <c r="D1569" i="5"/>
  <c r="F1569" i="5"/>
  <c r="G1569" i="5" s="1"/>
  <c r="A1569" i="5"/>
  <c r="B1569" i="5"/>
  <c r="I1569" i="5"/>
  <c r="D1634" i="5"/>
  <c r="B1634" i="5"/>
  <c r="I1634" i="5"/>
  <c r="A1634" i="5"/>
  <c r="F1634" i="5"/>
  <c r="G1634" i="5" s="1"/>
  <c r="C1634" i="5"/>
  <c r="E1634" i="5"/>
  <c r="A1621" i="5"/>
  <c r="F1621" i="5"/>
  <c r="G1621" i="5" s="1"/>
  <c r="E1621" i="5"/>
  <c r="C1621" i="5"/>
  <c r="B1621" i="5"/>
  <c r="D1621" i="5"/>
  <c r="I1621" i="5"/>
  <c r="A1600" i="5"/>
  <c r="E1600" i="5"/>
  <c r="C1600" i="5"/>
  <c r="B1600" i="5"/>
  <c r="D1600" i="5"/>
  <c r="I1600" i="5"/>
  <c r="F1600" i="5"/>
  <c r="G1600" i="5" s="1"/>
  <c r="F1359" i="5"/>
  <c r="G1359" i="5" s="1"/>
  <c r="D1359" i="5"/>
  <c r="I1359" i="5"/>
  <c r="E1359" i="5"/>
  <c r="C1359" i="5"/>
  <c r="A1359" i="5"/>
  <c r="B1359" i="5"/>
  <c r="F1457" i="5"/>
  <c r="G1457" i="5" s="1"/>
  <c r="D1457" i="5"/>
  <c r="I1457" i="5"/>
  <c r="E1457" i="5"/>
  <c r="C1457" i="5"/>
  <c r="A1457" i="5"/>
  <c r="B1457" i="5"/>
  <c r="D1599" i="5"/>
  <c r="I1599" i="5"/>
  <c r="A1599" i="5"/>
  <c r="B1599" i="5"/>
  <c r="C1599" i="5"/>
  <c r="E1599" i="5"/>
  <c r="F1599" i="5"/>
  <c r="A1558" i="5"/>
  <c r="B1558" i="5"/>
  <c r="D1558" i="5"/>
  <c r="I1558" i="5"/>
  <c r="F1558" i="5"/>
  <c r="G1558" i="5" s="1"/>
  <c r="C1558" i="5"/>
  <c r="E1558" i="5"/>
  <c r="A1355" i="5"/>
  <c r="F1355" i="5"/>
  <c r="C1355" i="5"/>
  <c r="B1355" i="5"/>
  <c r="I1355" i="5"/>
  <c r="D1355" i="5"/>
  <c r="E1355" i="5"/>
  <c r="A1453" i="5"/>
  <c r="F1453" i="5"/>
  <c r="G1453" i="5" s="1"/>
  <c r="C1453" i="5"/>
  <c r="B1453" i="5"/>
  <c r="I1453" i="5"/>
  <c r="D1453" i="5"/>
  <c r="E1453" i="5"/>
  <c r="E1590" i="5"/>
  <c r="C1590" i="5"/>
  <c r="I1590" i="5"/>
  <c r="D1590" i="5"/>
  <c r="F1590" i="5"/>
  <c r="G1590" i="5" s="1"/>
  <c r="A1590" i="5"/>
  <c r="B1590" i="5"/>
  <c r="D1676" i="5"/>
  <c r="E1676" i="5"/>
  <c r="C1676" i="5"/>
  <c r="B1676" i="5"/>
  <c r="I1676" i="5"/>
  <c r="F1676" i="5"/>
  <c r="G1676" i="5" s="1"/>
  <c r="A1676" i="5"/>
  <c r="E1778" i="5"/>
  <c r="C1778" i="5"/>
  <c r="B1778" i="5"/>
  <c r="D1778" i="5"/>
  <c r="A1778" i="5"/>
  <c r="I1778" i="5"/>
  <c r="F1778" i="5"/>
  <c r="G1778" i="5" s="1"/>
  <c r="A1677" i="5"/>
  <c r="F1677" i="5"/>
  <c r="G1677" i="5" s="1"/>
  <c r="D1677" i="5"/>
  <c r="E1677" i="5"/>
  <c r="I1677" i="5"/>
  <c r="C1677" i="5"/>
  <c r="B1677" i="5"/>
  <c r="D1742" i="5"/>
  <c r="F1742" i="5"/>
  <c r="G1742" i="5" s="1"/>
  <c r="E1742" i="5"/>
  <c r="C1742" i="5"/>
  <c r="A1742" i="5"/>
  <c r="B1742" i="5"/>
  <c r="I1742" i="5"/>
  <c r="E1889" i="5"/>
  <c r="C1889" i="5"/>
  <c r="F1889" i="5"/>
  <c r="G1889" i="5" s="1"/>
  <c r="A1889" i="5"/>
  <c r="B1889" i="5"/>
  <c r="D1889" i="5"/>
  <c r="I1889" i="5"/>
  <c r="F1605" i="5"/>
  <c r="D1605" i="5"/>
  <c r="E1605" i="5"/>
  <c r="C1605" i="5"/>
  <c r="A1605" i="5"/>
  <c r="B1605" i="5"/>
  <c r="I1605" i="5"/>
  <c r="E1771" i="5"/>
  <c r="C1771" i="5"/>
  <c r="B1771" i="5"/>
  <c r="D1771" i="5"/>
  <c r="F1771" i="5"/>
  <c r="G1771" i="5" s="1"/>
  <c r="A1771" i="5"/>
  <c r="I1771" i="5"/>
  <c r="A1645" i="5"/>
  <c r="F1645" i="5"/>
  <c r="G1645" i="5" s="1"/>
  <c r="D1645" i="5"/>
  <c r="E1645" i="5"/>
  <c r="C1645" i="5"/>
  <c r="B1645" i="5"/>
  <c r="I1645" i="5"/>
  <c r="I1753" i="5"/>
  <c r="B1753" i="5"/>
  <c r="D1753" i="5"/>
  <c r="F1753" i="5"/>
  <c r="G1753" i="5" s="1"/>
  <c r="C1753" i="5"/>
  <c r="A1753" i="5"/>
  <c r="E1753" i="5"/>
  <c r="A1552" i="5"/>
  <c r="F1552" i="5"/>
  <c r="G1552" i="5" s="1"/>
  <c r="C1552" i="5"/>
  <c r="B1552" i="5"/>
  <c r="E1552" i="5"/>
  <c r="D1552" i="5"/>
  <c r="I1552" i="5"/>
  <c r="A1650" i="5"/>
  <c r="F1650" i="5"/>
  <c r="G1650" i="5" s="1"/>
  <c r="D1650" i="5"/>
  <c r="E1650" i="5"/>
  <c r="C1650" i="5"/>
  <c r="B1650" i="5"/>
  <c r="I1650" i="5"/>
  <c r="C1699" i="5"/>
  <c r="B1699" i="5"/>
  <c r="I1699" i="5"/>
  <c r="D1699" i="5"/>
  <c r="F1699" i="5"/>
  <c r="G1699" i="5" s="1"/>
  <c r="A1699" i="5"/>
  <c r="E1699" i="5"/>
  <c r="C1811" i="5"/>
  <c r="B1811" i="5"/>
  <c r="I1811" i="5"/>
  <c r="A1811" i="5"/>
  <c r="F1811" i="5"/>
  <c r="G1811" i="5" s="1"/>
  <c r="E1811" i="5"/>
  <c r="D1811" i="5"/>
  <c r="A1913" i="5"/>
  <c r="F1913" i="5"/>
  <c r="G1913" i="5" s="1"/>
  <c r="E1913" i="5"/>
  <c r="C1913" i="5"/>
  <c r="B1913" i="5"/>
  <c r="D1913" i="5"/>
  <c r="I1913" i="5"/>
  <c r="D1863" i="5"/>
  <c r="I1863" i="5"/>
  <c r="E1863" i="5"/>
  <c r="C1863" i="5"/>
  <c r="A1863" i="5"/>
  <c r="B1863" i="5"/>
  <c r="F1863" i="5"/>
  <c r="G1863" i="5" s="1"/>
  <c r="A1716" i="5"/>
  <c r="F1716" i="5"/>
  <c r="G1716" i="5" s="1"/>
  <c r="D1716" i="5"/>
  <c r="I1716" i="5"/>
  <c r="E1716" i="5"/>
  <c r="C1716" i="5"/>
  <c r="B1716" i="5"/>
  <c r="A1814" i="5"/>
  <c r="F1814" i="5"/>
  <c r="G1814" i="5" s="1"/>
  <c r="D1814" i="5"/>
  <c r="E1814" i="5"/>
  <c r="C1814" i="5"/>
  <c r="I1814" i="5"/>
  <c r="B1814" i="5"/>
  <c r="E1924" i="5"/>
  <c r="C1924" i="5"/>
  <c r="A1924" i="5"/>
  <c r="B1924" i="5"/>
  <c r="I1924" i="5"/>
  <c r="D1924" i="5"/>
  <c r="F1924" i="5"/>
  <c r="G1924" i="5" s="1"/>
  <c r="B1985" i="5"/>
  <c r="I1985" i="5"/>
  <c r="A1985" i="5"/>
  <c r="F1985" i="5"/>
  <c r="G1985" i="5" s="1"/>
  <c r="C1985" i="5"/>
  <c r="D1985" i="5"/>
  <c r="E1985" i="5"/>
  <c r="A1782" i="5"/>
  <c r="F1782" i="5"/>
  <c r="G1782" i="5" s="1"/>
  <c r="D1782" i="5"/>
  <c r="E1782" i="5"/>
  <c r="C1782" i="5"/>
  <c r="B1782" i="5"/>
  <c r="I1782" i="5"/>
  <c r="E1874" i="5"/>
  <c r="D1874" i="5"/>
  <c r="I1874" i="5"/>
  <c r="F1874" i="5"/>
  <c r="G1874" i="5" s="1"/>
  <c r="C1874" i="5"/>
  <c r="A1874" i="5"/>
  <c r="B1874" i="5"/>
  <c r="F1710" i="5"/>
  <c r="G1710" i="5" s="1"/>
  <c r="D1710" i="5"/>
  <c r="B1710" i="5"/>
  <c r="I1710" i="5"/>
  <c r="E1710" i="5"/>
  <c r="C1710" i="5"/>
  <c r="A1710" i="5"/>
  <c r="F1808" i="5"/>
  <c r="G1808" i="5" s="1"/>
  <c r="D1808" i="5"/>
  <c r="E1808" i="5"/>
  <c r="C1808" i="5"/>
  <c r="B1808" i="5"/>
  <c r="I1808" i="5"/>
  <c r="A1808" i="5"/>
  <c r="D1968" i="5"/>
  <c r="E1968" i="5"/>
  <c r="B1968" i="5"/>
  <c r="I1968" i="5"/>
  <c r="F1968" i="5"/>
  <c r="G1968" i="5" s="1"/>
  <c r="A1968" i="5"/>
  <c r="C1968" i="5"/>
  <c r="I2036" i="5"/>
  <c r="F2036" i="5"/>
  <c r="G2036" i="5" s="1"/>
  <c r="A2036" i="5"/>
  <c r="E2036" i="5"/>
  <c r="C2036" i="5"/>
  <c r="B2036" i="5"/>
  <c r="D2036" i="5"/>
  <c r="F2020" i="5"/>
  <c r="G2020" i="5" s="1"/>
  <c r="A2020" i="5"/>
  <c r="E2020" i="5"/>
  <c r="C2020" i="5"/>
  <c r="B2020" i="5"/>
  <c r="D2020" i="5"/>
  <c r="I2020" i="5"/>
  <c r="D2105" i="5"/>
  <c r="I2105" i="5"/>
  <c r="F2105" i="5"/>
  <c r="G2105" i="5" s="1"/>
  <c r="E2105" i="5"/>
  <c r="C2105" i="5"/>
  <c r="B2105" i="5"/>
  <c r="A2105" i="5"/>
  <c r="F1911" i="5"/>
  <c r="G1911" i="5" s="1"/>
  <c r="D1911" i="5"/>
  <c r="I1911" i="5"/>
  <c r="E1911" i="5"/>
  <c r="B1911" i="5"/>
  <c r="C1911" i="5"/>
  <c r="A1911" i="5"/>
  <c r="E2054" i="5"/>
  <c r="C2054" i="5"/>
  <c r="I2054" i="5"/>
  <c r="A2054" i="5"/>
  <c r="D2054" i="5"/>
  <c r="B2054" i="5"/>
  <c r="F2054" i="5"/>
  <c r="G2054" i="5" s="1"/>
  <c r="C2115" i="5"/>
  <c r="B2115" i="5"/>
  <c r="A2115" i="5"/>
  <c r="E2115" i="5"/>
  <c r="D2115" i="5"/>
  <c r="I2115" i="5"/>
  <c r="F2115" i="5"/>
  <c r="G2115" i="5" s="1"/>
  <c r="A1865" i="5"/>
  <c r="F1865" i="5"/>
  <c r="G1865" i="5" s="1"/>
  <c r="C1865" i="5"/>
  <c r="B1865" i="5"/>
  <c r="D1865" i="5"/>
  <c r="E1865" i="5"/>
  <c r="I1865" i="5"/>
  <c r="A1963" i="5"/>
  <c r="F1963" i="5"/>
  <c r="G1963" i="5" s="1"/>
  <c r="D1963" i="5"/>
  <c r="E1963" i="5"/>
  <c r="C1963" i="5"/>
  <c r="B1963" i="5"/>
  <c r="I1963" i="5"/>
  <c r="D2006" i="5"/>
  <c r="I2006" i="5"/>
  <c r="F2006" i="5"/>
  <c r="G2006" i="5" s="1"/>
  <c r="A2006" i="5"/>
  <c r="E2006" i="5"/>
  <c r="C2006" i="5"/>
  <c r="B2006" i="5"/>
  <c r="A2191" i="5"/>
  <c r="E2191" i="5"/>
  <c r="C2191" i="5"/>
  <c r="F2191" i="5"/>
  <c r="G2191" i="5" s="1"/>
  <c r="B2191" i="5"/>
  <c r="I2191" i="5"/>
  <c r="D2191" i="5"/>
  <c r="A2219" i="5"/>
  <c r="E2219" i="5"/>
  <c r="C2219" i="5"/>
  <c r="F2219" i="5"/>
  <c r="G2219" i="5" s="1"/>
  <c r="B2219" i="5"/>
  <c r="I2219" i="5"/>
  <c r="D2219" i="5"/>
  <c r="F2053" i="5"/>
  <c r="G2053" i="5" s="1"/>
  <c r="D2053" i="5"/>
  <c r="I2053" i="5"/>
  <c r="E2053" i="5"/>
  <c r="A2053" i="5"/>
  <c r="C2053" i="5"/>
  <c r="B2053" i="5"/>
  <c r="C2206" i="5"/>
  <c r="B2206" i="5"/>
  <c r="A2206" i="5"/>
  <c r="E2206" i="5"/>
  <c r="I2206" i="5"/>
  <c r="D2206" i="5"/>
  <c r="F2206" i="5"/>
  <c r="G2206" i="5" s="1"/>
  <c r="A2030" i="5"/>
  <c r="F2030" i="5"/>
  <c r="G2030" i="5" s="1"/>
  <c r="D2030" i="5"/>
  <c r="I2030" i="5"/>
  <c r="E2030" i="5"/>
  <c r="B2030" i="5"/>
  <c r="C2030" i="5"/>
  <c r="A2177" i="5"/>
  <c r="E2177" i="5"/>
  <c r="C2177" i="5"/>
  <c r="I2177" i="5"/>
  <c r="D2177" i="5"/>
  <c r="F2177" i="5"/>
  <c r="G2177" i="5" s="1"/>
  <c r="B2177" i="5"/>
  <c r="F1979" i="5"/>
  <c r="A1979" i="5"/>
  <c r="D1979" i="5"/>
  <c r="E1979" i="5"/>
  <c r="C1979" i="5"/>
  <c r="B1979" i="5"/>
  <c r="I1979" i="5"/>
  <c r="F2077" i="5"/>
  <c r="G2077" i="5" s="1"/>
  <c r="D2077" i="5"/>
  <c r="C2077" i="5"/>
  <c r="I2077" i="5"/>
  <c r="E2077" i="5"/>
  <c r="A2077" i="5"/>
  <c r="B2077" i="5"/>
  <c r="E2131" i="5"/>
  <c r="I2131" i="5"/>
  <c r="D2131" i="5"/>
  <c r="C2131" i="5"/>
  <c r="A2131" i="5"/>
  <c r="F2131" i="5"/>
  <c r="G2131" i="5" s="1"/>
  <c r="B2131" i="5"/>
  <c r="A2184" i="5"/>
  <c r="E2184" i="5"/>
  <c r="C2184" i="5"/>
  <c r="I2184" i="5"/>
  <c r="D2184" i="5"/>
  <c r="F2184" i="5"/>
  <c r="B2184" i="5"/>
  <c r="A2396" i="5"/>
  <c r="F2396" i="5"/>
  <c r="G2396" i="5" s="1"/>
  <c r="E2396" i="5"/>
  <c r="D2396" i="5"/>
  <c r="I2396" i="5"/>
  <c r="C2396" i="5"/>
  <c r="B2396" i="5"/>
  <c r="B2412" i="5"/>
  <c r="I2412" i="5"/>
  <c r="F2412" i="5"/>
  <c r="G2412" i="5" s="1"/>
  <c r="A2412" i="5"/>
  <c r="E2412" i="5"/>
  <c r="C2412" i="5"/>
  <c r="D2412" i="5"/>
  <c r="I2302" i="5"/>
  <c r="A2302" i="5"/>
  <c r="F2302" i="5"/>
  <c r="G2302" i="5" s="1"/>
  <c r="D2302" i="5"/>
  <c r="B2302" i="5"/>
  <c r="E2302" i="5"/>
  <c r="C2302" i="5"/>
  <c r="A2125" i="5"/>
  <c r="F2125" i="5"/>
  <c r="G2125" i="5" s="1"/>
  <c r="E2125" i="5"/>
  <c r="C2125" i="5"/>
  <c r="B2125" i="5"/>
  <c r="I2125" i="5"/>
  <c r="D2125" i="5"/>
  <c r="A2223" i="5"/>
  <c r="F2223" i="5"/>
  <c r="G2223" i="5" s="1"/>
  <c r="E2223" i="5"/>
  <c r="C2223" i="5"/>
  <c r="B2223" i="5"/>
  <c r="D2223" i="5"/>
  <c r="I2223" i="5"/>
  <c r="A2343" i="5"/>
  <c r="E2343" i="5"/>
  <c r="C2343" i="5"/>
  <c r="B2343" i="5"/>
  <c r="I2343" i="5"/>
  <c r="D2343" i="5"/>
  <c r="F2343" i="5"/>
  <c r="A2277" i="5"/>
  <c r="F2277" i="5"/>
  <c r="G2277" i="5" s="1"/>
  <c r="D2277" i="5"/>
  <c r="E2277" i="5"/>
  <c r="C2277" i="5"/>
  <c r="B2277" i="5"/>
  <c r="I2277" i="5"/>
  <c r="E2304" i="5"/>
  <c r="A2304" i="5"/>
  <c r="C2304" i="5"/>
  <c r="B2304" i="5"/>
  <c r="D2304" i="5"/>
  <c r="I2304" i="5"/>
  <c r="F2304" i="5"/>
  <c r="G2304" i="5" s="1"/>
  <c r="E2326" i="5"/>
  <c r="C2326" i="5"/>
  <c r="D2326" i="5"/>
  <c r="B2326" i="5"/>
  <c r="I2326" i="5"/>
  <c r="A2326" i="5"/>
  <c r="F2326" i="5"/>
  <c r="G2326" i="5" s="1"/>
  <c r="F2140" i="5"/>
  <c r="G2140" i="5" s="1"/>
  <c r="D2140" i="5"/>
  <c r="B2140" i="5"/>
  <c r="I2140" i="5"/>
  <c r="A2140" i="5"/>
  <c r="C2140" i="5"/>
  <c r="E2140" i="5"/>
  <c r="F2238" i="5"/>
  <c r="D2238" i="5"/>
  <c r="B2238" i="5"/>
  <c r="I2238" i="5"/>
  <c r="A2238" i="5"/>
  <c r="C2238" i="5"/>
  <c r="E2238" i="5"/>
  <c r="E2421" i="5"/>
  <c r="C2421" i="5"/>
  <c r="D2421" i="5"/>
  <c r="F2421" i="5"/>
  <c r="G2421" i="5" s="1"/>
  <c r="I2421" i="5"/>
  <c r="B2421" i="5"/>
  <c r="A2421" i="5"/>
  <c r="A2563" i="5"/>
  <c r="F2563" i="5"/>
  <c r="G2563" i="5" s="1"/>
  <c r="D2563" i="5"/>
  <c r="B2563" i="5"/>
  <c r="E2563" i="5"/>
  <c r="C2563" i="5"/>
  <c r="I2563" i="5"/>
  <c r="D2402" i="5"/>
  <c r="I2402" i="5"/>
  <c r="A2402" i="5"/>
  <c r="B2402" i="5"/>
  <c r="C2402" i="5"/>
  <c r="F2402" i="5"/>
  <c r="G2402" i="5" s="1"/>
  <c r="E2402" i="5"/>
  <c r="F2373" i="5"/>
  <c r="G2373" i="5" s="1"/>
  <c r="D2373" i="5"/>
  <c r="E2373" i="5"/>
  <c r="C2373" i="5"/>
  <c r="A2373" i="5"/>
  <c r="B2373" i="5"/>
  <c r="I2373" i="5"/>
  <c r="D2479" i="5"/>
  <c r="I2479" i="5"/>
  <c r="F2479" i="5"/>
  <c r="G2479" i="5" s="1"/>
  <c r="E2479" i="5"/>
  <c r="A2479" i="5"/>
  <c r="C2479" i="5"/>
  <c r="B2479" i="5"/>
  <c r="D2458" i="5"/>
  <c r="I2458" i="5"/>
  <c r="F2458" i="5"/>
  <c r="G2458" i="5" s="1"/>
  <c r="E2458" i="5"/>
  <c r="C2458" i="5"/>
  <c r="A2458" i="5"/>
  <c r="B2458" i="5"/>
  <c r="B2454" i="5"/>
  <c r="I2454" i="5"/>
  <c r="D2454" i="5"/>
  <c r="F2454" i="5"/>
  <c r="G2454" i="5" s="1"/>
  <c r="A2454" i="5"/>
  <c r="E2454" i="5"/>
  <c r="C2454" i="5"/>
  <c r="A2556" i="5"/>
  <c r="D2556" i="5"/>
  <c r="B2556" i="5"/>
  <c r="E2556" i="5"/>
  <c r="C2556" i="5"/>
  <c r="I2556" i="5"/>
  <c r="F2556" i="5"/>
  <c r="G2556" i="5" s="1"/>
  <c r="B2500" i="5"/>
  <c r="I2500" i="5"/>
  <c r="F2500" i="5"/>
  <c r="G2500" i="5" s="1"/>
  <c r="A2500" i="5"/>
  <c r="E2500" i="5"/>
  <c r="C2500" i="5"/>
  <c r="D2500" i="5"/>
  <c r="F2443" i="5"/>
  <c r="G2443" i="5" s="1"/>
  <c r="D2443" i="5"/>
  <c r="A2443" i="5"/>
  <c r="B2443" i="5"/>
  <c r="I2443" i="5"/>
  <c r="C2443" i="5"/>
  <c r="E2443" i="5"/>
  <c r="D2589" i="5"/>
  <c r="F2589" i="5"/>
  <c r="G2589" i="5" s="1"/>
  <c r="E2589" i="5"/>
  <c r="B2589" i="5"/>
  <c r="A2589" i="5"/>
  <c r="C2589" i="5"/>
  <c r="I2589" i="5"/>
  <c r="E2622" i="5"/>
  <c r="C2622" i="5"/>
  <c r="F2622" i="5"/>
  <c r="G2622" i="5" s="1"/>
  <c r="D2622" i="5"/>
  <c r="A2622" i="5"/>
  <c r="I2622" i="5"/>
  <c r="B2622" i="5"/>
  <c r="A2481" i="5"/>
  <c r="F2481" i="5"/>
  <c r="G2481" i="5" s="1"/>
  <c r="D2481" i="5"/>
  <c r="E2481" i="5"/>
  <c r="C2481" i="5"/>
  <c r="B2481" i="5"/>
  <c r="I2481" i="5"/>
  <c r="D2617" i="5"/>
  <c r="F2617" i="5"/>
  <c r="E2617" i="5"/>
  <c r="C2617" i="5"/>
  <c r="A2617" i="5"/>
  <c r="B2617" i="5"/>
  <c r="I2617" i="5"/>
  <c r="E2629" i="5"/>
  <c r="C2629" i="5"/>
  <c r="F2629" i="5"/>
  <c r="A2629" i="5"/>
  <c r="B2629" i="5"/>
  <c r="I2629" i="5"/>
  <c r="D2629" i="5"/>
  <c r="D2673" i="5"/>
  <c r="I2673" i="5"/>
  <c r="F2673" i="5"/>
  <c r="G2673" i="5" s="1"/>
  <c r="C2673" i="5"/>
  <c r="B2673" i="5"/>
  <c r="E2673" i="5"/>
  <c r="A2673" i="5"/>
  <c r="E2615" i="5"/>
  <c r="C2615" i="5"/>
  <c r="I2615" i="5"/>
  <c r="D2615" i="5"/>
  <c r="F2615" i="5"/>
  <c r="G2615" i="5" s="1"/>
  <c r="B2615" i="5"/>
  <c r="A2615" i="5"/>
  <c r="I2670" i="5"/>
  <c r="F2670" i="5"/>
  <c r="G2670" i="5" s="1"/>
  <c r="A2670" i="5"/>
  <c r="E2670" i="5"/>
  <c r="D2670" i="5"/>
  <c r="C2670" i="5"/>
  <c r="B2670" i="5"/>
  <c r="I2712" i="5"/>
  <c r="E2712" i="5"/>
  <c r="C2712" i="5"/>
  <c r="B2712" i="5"/>
  <c r="A2712" i="5"/>
  <c r="D2712" i="5"/>
  <c r="F2712" i="5"/>
  <c r="G2712" i="5" s="1"/>
  <c r="I2705" i="5"/>
  <c r="F2705" i="5"/>
  <c r="G2705" i="5" s="1"/>
  <c r="A2705" i="5"/>
  <c r="E2705" i="5"/>
  <c r="C2705" i="5"/>
  <c r="B2705" i="5"/>
  <c r="D2705" i="5"/>
  <c r="I2635" i="5"/>
  <c r="D2635" i="5"/>
  <c r="E2635" i="5"/>
  <c r="F2635" i="5"/>
  <c r="G2635" i="5" s="1"/>
  <c r="C2635" i="5"/>
  <c r="B2635" i="5"/>
  <c r="A2635" i="5"/>
  <c r="I2726" i="5"/>
  <c r="D2726" i="5"/>
  <c r="F2726" i="5"/>
  <c r="G2726" i="5" s="1"/>
  <c r="E2726" i="5"/>
  <c r="C2726" i="5"/>
  <c r="B2726" i="5"/>
  <c r="A2726" i="5"/>
  <c r="A2675" i="5"/>
  <c r="B2675" i="5"/>
  <c r="D2675" i="5"/>
  <c r="I2675" i="5"/>
  <c r="F2675" i="5"/>
  <c r="G2675" i="5" s="1"/>
  <c r="C2675" i="5"/>
  <c r="E2675" i="5"/>
  <c r="F2620" i="5"/>
  <c r="B2620" i="5"/>
  <c r="I2620" i="5"/>
  <c r="E2620" i="5"/>
  <c r="A2620" i="5"/>
  <c r="C2620" i="5"/>
  <c r="D2620" i="5"/>
  <c r="I2774" i="5"/>
  <c r="E2774" i="5"/>
  <c r="C2774" i="5"/>
  <c r="A2774" i="5"/>
  <c r="B2774" i="5"/>
  <c r="D2774" i="5"/>
  <c r="F2774" i="5"/>
  <c r="G2774" i="5" s="1"/>
  <c r="D2786" i="5"/>
  <c r="C2786" i="5"/>
  <c r="A2786" i="5"/>
  <c r="I2786" i="5"/>
  <c r="F2786" i="5"/>
  <c r="E2786" i="5"/>
  <c r="B2786" i="5"/>
  <c r="E2829" i="5"/>
  <c r="C2829" i="5"/>
  <c r="F2829" i="5"/>
  <c r="G2829" i="5" s="1"/>
  <c r="B2829" i="5"/>
  <c r="D2829" i="5"/>
  <c r="A2829" i="5"/>
  <c r="I2829" i="5"/>
  <c r="A2720" i="5"/>
  <c r="F2720" i="5"/>
  <c r="D2720" i="5"/>
  <c r="E2720" i="5"/>
  <c r="C2720" i="5"/>
  <c r="I2720" i="5"/>
  <c r="B2720" i="5"/>
  <c r="F2641" i="5"/>
  <c r="B2641" i="5"/>
  <c r="E2641" i="5"/>
  <c r="C2641" i="5"/>
  <c r="A2641" i="5"/>
  <c r="D2641" i="5"/>
  <c r="I2641" i="5"/>
  <c r="A2751" i="5"/>
  <c r="D2751" i="5"/>
  <c r="I2751" i="5"/>
  <c r="F2751" i="5"/>
  <c r="G2751" i="5" s="1"/>
  <c r="E2751" i="5"/>
  <c r="B2751" i="5"/>
  <c r="C2751" i="5"/>
  <c r="D2941" i="5"/>
  <c r="A2941" i="5"/>
  <c r="E2941" i="5"/>
  <c r="I2941" i="5"/>
  <c r="F2941" i="5"/>
  <c r="B2941" i="5"/>
  <c r="C2941" i="5"/>
  <c r="A2847" i="5"/>
  <c r="F2847" i="5"/>
  <c r="G2847" i="5" s="1"/>
  <c r="C2847" i="5"/>
  <c r="E2847" i="5"/>
  <c r="I2847" i="5"/>
  <c r="D2847" i="5"/>
  <c r="B2847" i="5"/>
  <c r="I2868" i="5"/>
  <c r="D2868" i="5"/>
  <c r="E2868" i="5"/>
  <c r="C2868" i="5"/>
  <c r="B2868" i="5"/>
  <c r="A2868" i="5"/>
  <c r="F2868" i="5"/>
  <c r="G2868" i="5" s="1"/>
  <c r="E2973" i="5"/>
  <c r="C2973" i="5"/>
  <c r="F2973" i="5"/>
  <c r="G2973" i="5" s="1"/>
  <c r="B2973" i="5"/>
  <c r="A2973" i="5"/>
  <c r="I2973" i="5"/>
  <c r="D2973" i="5"/>
  <c r="F2759" i="5"/>
  <c r="E2759" i="5"/>
  <c r="C2759" i="5"/>
  <c r="B2759" i="5"/>
  <c r="A2759" i="5"/>
  <c r="D2759" i="5"/>
  <c r="I2759" i="5"/>
  <c r="I2814" i="5"/>
  <c r="D2814" i="5"/>
  <c r="F2814" i="5"/>
  <c r="G2814" i="5" s="1"/>
  <c r="A2814" i="5"/>
  <c r="E2814" i="5"/>
  <c r="C2814" i="5"/>
  <c r="B2814" i="5"/>
  <c r="C2816" i="5"/>
  <c r="F2816" i="5"/>
  <c r="G2816" i="5" s="1"/>
  <c r="A2816" i="5"/>
  <c r="D2816" i="5"/>
  <c r="B2816" i="5"/>
  <c r="I2816" i="5"/>
  <c r="E2816" i="5"/>
  <c r="I2979" i="5"/>
  <c r="D2979" i="5"/>
  <c r="B2979" i="5"/>
  <c r="A2979" i="5"/>
  <c r="F2979" i="5"/>
  <c r="G2979" i="5" s="1"/>
  <c r="C2979" i="5"/>
  <c r="E2979" i="5"/>
  <c r="E7" i="5"/>
  <c r="E17" i="7" s="1"/>
  <c r="A17" i="7"/>
  <c r="I7" i="5"/>
  <c r="J17" i="7" s="1"/>
  <c r="F7" i="5"/>
  <c r="F17" i="7" s="1"/>
  <c r="C7" i="5"/>
  <c r="C17" i="7" s="1"/>
  <c r="D7" i="5"/>
  <c r="B7" i="5"/>
  <c r="B17" i="7" s="1"/>
  <c r="J7" i="5"/>
  <c r="L13" i="4"/>
  <c r="L8" i="4"/>
  <c r="L6" i="4"/>
  <c r="L15" i="4"/>
  <c r="L10" i="4"/>
  <c r="L12" i="4"/>
  <c r="L14" i="4"/>
  <c r="L16" i="4"/>
  <c r="C2990" i="5"/>
  <c r="B2990" i="5"/>
  <c r="D2990" i="5"/>
  <c r="F2990" i="5"/>
  <c r="G2990" i="5" s="1"/>
  <c r="E2990" i="5"/>
  <c r="A2990" i="5"/>
  <c r="I2990" i="5"/>
  <c r="I2909" i="5"/>
  <c r="F2909" i="5"/>
  <c r="G2909" i="5" s="1"/>
  <c r="E2909" i="5"/>
  <c r="B2909" i="5"/>
  <c r="A2909" i="5"/>
  <c r="C2909" i="5"/>
  <c r="D2909" i="5"/>
  <c r="C2960" i="5"/>
  <c r="F2960" i="5"/>
  <c r="G2960" i="5" s="1"/>
  <c r="E2960" i="5"/>
  <c r="B2960" i="5"/>
  <c r="A2960" i="5"/>
  <c r="D2960" i="5"/>
  <c r="I2960" i="5"/>
  <c r="F2895" i="5"/>
  <c r="G2895" i="5" s="1"/>
  <c r="B2895" i="5"/>
  <c r="I2895" i="5"/>
  <c r="E2895" i="5"/>
  <c r="A2895" i="5"/>
  <c r="C2895" i="5"/>
  <c r="D2895" i="5"/>
  <c r="A2956" i="5"/>
  <c r="F2956" i="5"/>
  <c r="B2956" i="5"/>
  <c r="I2956" i="5"/>
  <c r="C2956" i="5"/>
  <c r="D2956" i="5"/>
  <c r="E2956" i="5"/>
  <c r="F2915" i="5"/>
  <c r="G2915" i="5" s="1"/>
  <c r="B2915" i="5"/>
  <c r="A2915" i="5"/>
  <c r="I2915" i="5"/>
  <c r="E2915" i="5"/>
  <c r="D2915" i="5"/>
  <c r="C2915" i="5"/>
  <c r="E18" i="5"/>
  <c r="E28" i="7" s="1"/>
  <c r="C18" i="5"/>
  <c r="C28" i="7" s="1"/>
  <c r="V28" i="7" s="1"/>
  <c r="B18" i="5"/>
  <c r="B28" i="7" s="1"/>
  <c r="I18" i="5"/>
  <c r="J28" i="7" s="1"/>
  <c r="A28" i="7"/>
  <c r="F18" i="5"/>
  <c r="F28" i="7" s="1"/>
  <c r="D18" i="5"/>
  <c r="J18" i="5"/>
  <c r="H18" i="5"/>
  <c r="I21" i="5"/>
  <c r="J31" i="7" s="1"/>
  <c r="A31" i="7"/>
  <c r="D21" i="5"/>
  <c r="F21" i="5"/>
  <c r="F31" i="7" s="1"/>
  <c r="E21" i="5"/>
  <c r="E31" i="7" s="1"/>
  <c r="B21" i="5"/>
  <c r="B31" i="7" s="1"/>
  <c r="C21" i="5"/>
  <c r="C31" i="7" s="1"/>
  <c r="V31" i="7" s="1"/>
  <c r="J21" i="5"/>
  <c r="H21" i="5"/>
  <c r="A20" i="7"/>
  <c r="I10" i="5"/>
  <c r="J20" i="7" s="1"/>
  <c r="H10" i="5"/>
  <c r="F10" i="5"/>
  <c r="F20" i="7" s="1"/>
  <c r="C10" i="5"/>
  <c r="C20" i="7" s="1"/>
  <c r="D10" i="5"/>
  <c r="B10" i="5"/>
  <c r="B20" i="7" s="1"/>
  <c r="E10" i="5"/>
  <c r="E20" i="7" s="1"/>
  <c r="J10" i="5"/>
  <c r="C38" i="5"/>
  <c r="C48" i="7" s="1"/>
  <c r="V48" i="7" s="1"/>
  <c r="I38" i="5"/>
  <c r="J48" i="7" s="1"/>
  <c r="A48" i="7"/>
  <c r="D38" i="5"/>
  <c r="F38" i="5"/>
  <c r="F48" i="7" s="1"/>
  <c r="E38" i="5"/>
  <c r="E48" i="7" s="1"/>
  <c r="B38" i="5"/>
  <c r="B48" i="7" s="1"/>
  <c r="J38" i="5"/>
  <c r="H38" i="5"/>
  <c r="I90" i="5"/>
  <c r="J100" i="7" s="1"/>
  <c r="A100" i="7"/>
  <c r="D90" i="5"/>
  <c r="F90" i="5"/>
  <c r="F100" i="7" s="1"/>
  <c r="C90" i="5"/>
  <c r="C100" i="7" s="1"/>
  <c r="V100" i="7" s="1"/>
  <c r="B90" i="5"/>
  <c r="B100" i="7" s="1"/>
  <c r="E90" i="5"/>
  <c r="E100" i="7" s="1"/>
  <c r="H90" i="5"/>
  <c r="J90" i="5"/>
  <c r="F41" i="5"/>
  <c r="F51" i="7" s="1"/>
  <c r="E41" i="5"/>
  <c r="E51" i="7" s="1"/>
  <c r="C41" i="5"/>
  <c r="C51" i="7" s="1"/>
  <c r="V51" i="7" s="1"/>
  <c r="B41" i="5"/>
  <c r="B51" i="7" s="1"/>
  <c r="D41" i="5"/>
  <c r="A51" i="7"/>
  <c r="I41" i="5"/>
  <c r="J51" i="7" s="1"/>
  <c r="J41" i="5"/>
  <c r="H41" i="5"/>
  <c r="C127" i="5"/>
  <c r="C137" i="7" s="1"/>
  <c r="V137" i="7" s="1"/>
  <c r="I127" i="5"/>
  <c r="J137" i="7" s="1"/>
  <c r="D127" i="5"/>
  <c r="F127" i="5"/>
  <c r="F137" i="7" s="1"/>
  <c r="E127" i="5"/>
  <c r="E137" i="7" s="1"/>
  <c r="B127" i="5"/>
  <c r="B137" i="7" s="1"/>
  <c r="A137" i="7"/>
  <c r="J127" i="5"/>
  <c r="H127" i="5"/>
  <c r="C116" i="5"/>
  <c r="C126" i="7" s="1"/>
  <c r="V126" i="7" s="1"/>
  <c r="B116" i="5"/>
  <c r="B126" i="7" s="1"/>
  <c r="I116" i="5"/>
  <c r="J126" i="7" s="1"/>
  <c r="A126" i="7"/>
  <c r="F116" i="5"/>
  <c r="F126" i="7" s="1"/>
  <c r="E116" i="5"/>
  <c r="E126" i="7" s="1"/>
  <c r="D116" i="5"/>
  <c r="J116" i="5"/>
  <c r="H116" i="5"/>
  <c r="B154" i="5"/>
  <c r="B164" i="7" s="1"/>
  <c r="I154" i="5"/>
  <c r="J164" i="7" s="1"/>
  <c r="A164" i="7"/>
  <c r="D154" i="5"/>
  <c r="F154" i="5"/>
  <c r="F164" i="7" s="1"/>
  <c r="E154" i="5"/>
  <c r="E164" i="7" s="1"/>
  <c r="C154" i="5"/>
  <c r="C164" i="7" s="1"/>
  <c r="V164" i="7" s="1"/>
  <c r="J154" i="5"/>
  <c r="H154" i="5"/>
  <c r="B84" i="5"/>
  <c r="B94" i="7" s="1"/>
  <c r="I84" i="5"/>
  <c r="J94" i="7" s="1"/>
  <c r="A94" i="7"/>
  <c r="E84" i="5"/>
  <c r="E94" i="7" s="1"/>
  <c r="F84" i="5"/>
  <c r="F94" i="7" s="1"/>
  <c r="C84" i="5"/>
  <c r="C94" i="7" s="1"/>
  <c r="V94" i="7" s="1"/>
  <c r="D84" i="5"/>
  <c r="J84" i="5"/>
  <c r="H84" i="5"/>
  <c r="E170" i="5"/>
  <c r="E180" i="7" s="1"/>
  <c r="C170" i="5"/>
  <c r="C180" i="7" s="1"/>
  <c r="V180" i="7" s="1"/>
  <c r="B170" i="5"/>
  <c r="B180" i="7" s="1"/>
  <c r="F170" i="5"/>
  <c r="F180" i="7" s="1"/>
  <c r="A180" i="7"/>
  <c r="I170" i="5"/>
  <c r="J180" i="7" s="1"/>
  <c r="D170" i="5"/>
  <c r="J170" i="5"/>
  <c r="H170" i="5"/>
  <c r="D152" i="5"/>
  <c r="F152" i="5"/>
  <c r="F162" i="7" s="1"/>
  <c r="B152" i="5"/>
  <c r="B162" i="7" s="1"/>
  <c r="I152" i="5"/>
  <c r="J162" i="7" s="1"/>
  <c r="A162" i="7"/>
  <c r="E152" i="5"/>
  <c r="E162" i="7" s="1"/>
  <c r="C152" i="5"/>
  <c r="C162" i="7" s="1"/>
  <c r="V162" i="7" s="1"/>
  <c r="J152" i="5"/>
  <c r="H152" i="5"/>
  <c r="E212" i="5"/>
  <c r="E222" i="7" s="1"/>
  <c r="C212" i="5"/>
  <c r="C222" i="7" s="1"/>
  <c r="V222" i="7" s="1"/>
  <c r="A222" i="7"/>
  <c r="I212" i="5"/>
  <c r="J222" i="7" s="1"/>
  <c r="D212" i="5"/>
  <c r="F212" i="5"/>
  <c r="G212" i="5" s="1"/>
  <c r="B212" i="5"/>
  <c r="B222" i="7" s="1"/>
  <c r="J212" i="5"/>
  <c r="H212" i="5"/>
  <c r="C177" i="5"/>
  <c r="C187" i="7" s="1"/>
  <c r="V187" i="7" s="1"/>
  <c r="B177" i="5"/>
  <c r="B187" i="7" s="1"/>
  <c r="E177" i="5"/>
  <c r="E187" i="7" s="1"/>
  <c r="F177" i="5"/>
  <c r="F187" i="7" s="1"/>
  <c r="A187" i="7"/>
  <c r="I177" i="5"/>
  <c r="J187" i="7" s="1"/>
  <c r="D177" i="5"/>
  <c r="H177" i="5"/>
  <c r="J177" i="5"/>
  <c r="F210" i="5"/>
  <c r="D210" i="5"/>
  <c r="E210" i="5"/>
  <c r="E220" i="7" s="1"/>
  <c r="C210" i="5"/>
  <c r="C220" i="7" s="1"/>
  <c r="V220" i="7" s="1"/>
  <c r="B210" i="5"/>
  <c r="B220" i="7" s="1"/>
  <c r="A220" i="7"/>
  <c r="I210" i="5"/>
  <c r="J220" i="7" s="1"/>
  <c r="H210" i="5"/>
  <c r="J210" i="5"/>
  <c r="C223" i="5"/>
  <c r="C233" i="7" s="1"/>
  <c r="V233" i="7" s="1"/>
  <c r="I223" i="5"/>
  <c r="J233" i="7" s="1"/>
  <c r="A233" i="7"/>
  <c r="F223" i="5"/>
  <c r="G223" i="5" s="1"/>
  <c r="D223" i="5"/>
  <c r="E223" i="5"/>
  <c r="E233" i="7" s="1"/>
  <c r="B223" i="5"/>
  <c r="B233" i="7" s="1"/>
  <c r="J223" i="5"/>
  <c r="H223" i="5"/>
  <c r="C252" i="5"/>
  <c r="C262" i="7" s="1"/>
  <c r="V262" i="7" s="1"/>
  <c r="D252" i="5"/>
  <c r="F252" i="5"/>
  <c r="G252" i="5" s="1"/>
  <c r="E252" i="5"/>
  <c r="E262" i="7" s="1"/>
  <c r="B252" i="5"/>
  <c r="B262" i="7" s="1"/>
  <c r="I252" i="5"/>
  <c r="J262" i="7" s="1"/>
  <c r="A262" i="7"/>
  <c r="J252" i="5"/>
  <c r="H252" i="5"/>
  <c r="F268" i="5"/>
  <c r="G268" i="5" s="1"/>
  <c r="E268" i="5"/>
  <c r="E278" i="7" s="1"/>
  <c r="A278" i="7"/>
  <c r="I268" i="5"/>
  <c r="J278" i="7" s="1"/>
  <c r="D268" i="5"/>
  <c r="C268" i="5"/>
  <c r="C278" i="7" s="1"/>
  <c r="V278" i="7" s="1"/>
  <c r="B268" i="5"/>
  <c r="B278" i="7" s="1"/>
  <c r="J268" i="5"/>
  <c r="H268" i="5"/>
  <c r="F215" i="5"/>
  <c r="G215" i="5" s="1"/>
  <c r="E215" i="5"/>
  <c r="E225" i="7" s="1"/>
  <c r="C215" i="5"/>
  <c r="C225" i="7" s="1"/>
  <c r="V225" i="7" s="1"/>
  <c r="B215" i="5"/>
  <c r="B225" i="7" s="1"/>
  <c r="A225" i="7"/>
  <c r="I215" i="5"/>
  <c r="J225" i="7" s="1"/>
  <c r="D215" i="5"/>
  <c r="J215" i="5"/>
  <c r="H215" i="5"/>
  <c r="E331" i="5"/>
  <c r="E341" i="7" s="1"/>
  <c r="F331" i="5"/>
  <c r="G331" i="5" s="1"/>
  <c r="B331" i="5"/>
  <c r="B341" i="7" s="1"/>
  <c r="A341" i="7"/>
  <c r="I331" i="5"/>
  <c r="J341" i="7" s="1"/>
  <c r="D331" i="5"/>
  <c r="C331" i="5"/>
  <c r="C341" i="7" s="1"/>
  <c r="V341" i="7" s="1"/>
  <c r="H331" i="5"/>
  <c r="J331" i="5"/>
  <c r="E281" i="5"/>
  <c r="E291" i="7" s="1"/>
  <c r="C281" i="5"/>
  <c r="C291" i="7" s="1"/>
  <c r="V291" i="7" s="1"/>
  <c r="A291" i="7"/>
  <c r="I281" i="5"/>
  <c r="J291" i="7" s="1"/>
  <c r="F281" i="5"/>
  <c r="G281" i="5" s="1"/>
  <c r="B281" i="5"/>
  <c r="B291" i="7" s="1"/>
  <c r="D281" i="5"/>
  <c r="H281" i="5"/>
  <c r="J281" i="5"/>
  <c r="A317" i="7"/>
  <c r="I307" i="5"/>
  <c r="J317" i="7" s="1"/>
  <c r="B307" i="5"/>
  <c r="B317" i="7" s="1"/>
  <c r="F307" i="5"/>
  <c r="G307" i="5" s="1"/>
  <c r="D307" i="5"/>
  <c r="E307" i="5"/>
  <c r="E317" i="7" s="1"/>
  <c r="C307" i="5"/>
  <c r="C317" i="7" s="1"/>
  <c r="V317" i="7" s="1"/>
  <c r="H307" i="5"/>
  <c r="J307" i="5"/>
  <c r="A340" i="7"/>
  <c r="I330" i="5"/>
  <c r="J340" i="7" s="1"/>
  <c r="F330" i="5"/>
  <c r="E330" i="5"/>
  <c r="E340" i="7" s="1"/>
  <c r="B330" i="5"/>
  <c r="B340" i="7" s="1"/>
  <c r="D330" i="5"/>
  <c r="C330" i="5"/>
  <c r="C340" i="7" s="1"/>
  <c r="V340" i="7" s="1"/>
  <c r="J330" i="5"/>
  <c r="H330" i="5"/>
  <c r="B370" i="5"/>
  <c r="B380" i="7" s="1"/>
  <c r="A380" i="7"/>
  <c r="I370" i="5"/>
  <c r="J380" i="7" s="1"/>
  <c r="F370" i="5"/>
  <c r="G370" i="5" s="1"/>
  <c r="E370" i="5"/>
  <c r="E380" i="7" s="1"/>
  <c r="D370" i="5"/>
  <c r="C370" i="5"/>
  <c r="C380" i="7" s="1"/>
  <c r="V380" i="7" s="1"/>
  <c r="H370" i="5"/>
  <c r="J370" i="5"/>
  <c r="B273" i="5"/>
  <c r="B283" i="7" s="1"/>
  <c r="D273" i="5"/>
  <c r="C273" i="5"/>
  <c r="C283" i="7" s="1"/>
  <c r="V283" i="7" s="1"/>
  <c r="E273" i="5"/>
  <c r="E283" i="7" s="1"/>
  <c r="A283" i="7"/>
  <c r="F273" i="5"/>
  <c r="I273" i="5"/>
  <c r="J283" i="7" s="1"/>
  <c r="H273" i="5"/>
  <c r="J273" i="5"/>
  <c r="F368" i="5"/>
  <c r="B368" i="5"/>
  <c r="B378" i="7" s="1"/>
  <c r="I368" i="5"/>
  <c r="J378" i="7" s="1"/>
  <c r="D368" i="5"/>
  <c r="E368" i="5"/>
  <c r="E378" i="7" s="1"/>
  <c r="C368" i="5"/>
  <c r="C378" i="7" s="1"/>
  <c r="V378" i="7" s="1"/>
  <c r="A378" i="7"/>
  <c r="J368" i="5"/>
  <c r="H368" i="5"/>
  <c r="C396" i="5"/>
  <c r="C406" i="7" s="1"/>
  <c r="V406" i="7" s="1"/>
  <c r="B396" i="5"/>
  <c r="B406" i="7" s="1"/>
  <c r="D396" i="5"/>
  <c r="F396" i="5"/>
  <c r="G396" i="5" s="1"/>
  <c r="E396" i="5"/>
  <c r="E406" i="7" s="1"/>
  <c r="I396" i="5"/>
  <c r="J406" i="7" s="1"/>
  <c r="A406" i="7"/>
  <c r="H396" i="5"/>
  <c r="J396" i="5"/>
  <c r="B433" i="5"/>
  <c r="B443" i="7" s="1"/>
  <c r="I433" i="5"/>
  <c r="J443" i="7" s="1"/>
  <c r="A443" i="7"/>
  <c r="D433" i="5"/>
  <c r="F433" i="5"/>
  <c r="C433" i="5"/>
  <c r="C443" i="7" s="1"/>
  <c r="V443" i="7" s="1"/>
  <c r="E433" i="5"/>
  <c r="E443" i="7" s="1"/>
  <c r="J433" i="5"/>
  <c r="H433" i="5"/>
  <c r="E448" i="5"/>
  <c r="E458" i="7" s="1"/>
  <c r="C448" i="5"/>
  <c r="C458" i="7" s="1"/>
  <c r="V458" i="7" s="1"/>
  <c r="B448" i="5"/>
  <c r="B458" i="7" s="1"/>
  <c r="D448" i="5"/>
  <c r="F448" i="5"/>
  <c r="G448" i="5" s="1"/>
  <c r="A458" i="7"/>
  <c r="I448" i="5"/>
  <c r="J458" i="7" s="1"/>
  <c r="H448" i="5"/>
  <c r="J448" i="5"/>
  <c r="E394" i="5"/>
  <c r="E404" i="7" s="1"/>
  <c r="B394" i="5"/>
  <c r="B404" i="7" s="1"/>
  <c r="I394" i="5"/>
  <c r="J404" i="7" s="1"/>
  <c r="A404" i="7"/>
  <c r="F394" i="5"/>
  <c r="G394" i="5" s="1"/>
  <c r="D394" i="5"/>
  <c r="C394" i="5"/>
  <c r="C404" i="7" s="1"/>
  <c r="V404" i="7" s="1"/>
  <c r="H394" i="5"/>
  <c r="J394" i="5"/>
  <c r="E428" i="5"/>
  <c r="E438" i="7" s="1"/>
  <c r="C428" i="5"/>
  <c r="C438" i="7" s="1"/>
  <c r="V438" i="7" s="1"/>
  <c r="B428" i="5"/>
  <c r="B438" i="7" s="1"/>
  <c r="I428" i="5"/>
  <c r="J438" i="7" s="1"/>
  <c r="D428" i="5"/>
  <c r="F428" i="5"/>
  <c r="A438" i="7"/>
  <c r="H428" i="5"/>
  <c r="J428" i="5"/>
  <c r="I511" i="5"/>
  <c r="J521" i="7" s="1"/>
  <c r="B511" i="5"/>
  <c r="B521" i="7" s="1"/>
  <c r="A511" i="5"/>
  <c r="D511" i="5"/>
  <c r="F511" i="5"/>
  <c r="G511" i="5" s="1"/>
  <c r="E511" i="5"/>
  <c r="E521" i="7" s="1"/>
  <c r="C511" i="5"/>
  <c r="C521" i="7" s="1"/>
  <c r="C479" i="5"/>
  <c r="C489" i="7" s="1"/>
  <c r="V489" i="7" s="1"/>
  <c r="D479" i="5"/>
  <c r="F479" i="5"/>
  <c r="G479" i="5" s="1"/>
  <c r="E479" i="5"/>
  <c r="E489" i="7" s="1"/>
  <c r="B479" i="5"/>
  <c r="B489" i="7" s="1"/>
  <c r="A489" i="7"/>
  <c r="I479" i="5"/>
  <c r="J489" i="7" s="1"/>
  <c r="J479" i="5"/>
  <c r="H479" i="5"/>
  <c r="E457" i="5"/>
  <c r="E467" i="7" s="1"/>
  <c r="I457" i="5"/>
  <c r="J467" i="7" s="1"/>
  <c r="A467" i="7"/>
  <c r="B457" i="5"/>
  <c r="B467" i="7" s="1"/>
  <c r="F457" i="5"/>
  <c r="G457" i="5" s="1"/>
  <c r="C457" i="5"/>
  <c r="C467" i="7" s="1"/>
  <c r="V467" i="7" s="1"/>
  <c r="D457" i="5"/>
  <c r="J457" i="5"/>
  <c r="H457" i="5"/>
  <c r="A508" i="5"/>
  <c r="F508" i="5"/>
  <c r="G508" i="5" s="1"/>
  <c r="E508" i="5"/>
  <c r="E518" i="7" s="1"/>
  <c r="C508" i="5"/>
  <c r="C518" i="7" s="1"/>
  <c r="B508" i="5"/>
  <c r="B518" i="7" s="1"/>
  <c r="I508" i="5"/>
  <c r="J518" i="7" s="1"/>
  <c r="D508" i="5"/>
  <c r="F491" i="5"/>
  <c r="G491" i="5" s="1"/>
  <c r="B491" i="5"/>
  <c r="B501" i="7" s="1"/>
  <c r="I491" i="5"/>
  <c r="J501" i="7" s="1"/>
  <c r="A501" i="7"/>
  <c r="C491" i="5"/>
  <c r="C501" i="7" s="1"/>
  <c r="V501" i="7" s="1"/>
  <c r="D491" i="5"/>
  <c r="E491" i="5"/>
  <c r="E501" i="7" s="1"/>
  <c r="J491" i="5"/>
  <c r="H491" i="5"/>
  <c r="A524" i="5"/>
  <c r="F524" i="5"/>
  <c r="G524" i="5" s="1"/>
  <c r="I524" i="5"/>
  <c r="J534" i="7" s="1"/>
  <c r="D524" i="5"/>
  <c r="C524" i="5"/>
  <c r="C534" i="7" s="1"/>
  <c r="B524" i="5"/>
  <c r="B534" i="7" s="1"/>
  <c r="E524" i="5"/>
  <c r="E534" i="7" s="1"/>
  <c r="I542" i="5"/>
  <c r="J552" i="7" s="1"/>
  <c r="D542" i="5"/>
  <c r="F542" i="5"/>
  <c r="G542" i="5" s="1"/>
  <c r="E542" i="5"/>
  <c r="E552" i="7" s="1"/>
  <c r="B542" i="5"/>
  <c r="B552" i="7" s="1"/>
  <c r="C542" i="5"/>
  <c r="C552" i="7" s="1"/>
  <c r="A542" i="5"/>
  <c r="D563" i="5"/>
  <c r="E563" i="5"/>
  <c r="E573" i="7" s="1"/>
  <c r="A563" i="5"/>
  <c r="I563" i="5"/>
  <c r="J573" i="7" s="1"/>
  <c r="C563" i="5"/>
  <c r="C573" i="7" s="1"/>
  <c r="B563" i="5"/>
  <c r="B573" i="7" s="1"/>
  <c r="F563" i="5"/>
  <c r="I570" i="5"/>
  <c r="J580" i="7" s="1"/>
  <c r="D570" i="5"/>
  <c r="B570" i="5"/>
  <c r="B580" i="7" s="1"/>
  <c r="A570" i="5"/>
  <c r="C570" i="5"/>
  <c r="C580" i="7" s="1"/>
  <c r="F570" i="5"/>
  <c r="G570" i="5" s="1"/>
  <c r="E570" i="5"/>
  <c r="E580" i="7" s="1"/>
  <c r="B599" i="5"/>
  <c r="B609" i="7" s="1"/>
  <c r="I599" i="5"/>
  <c r="J609" i="7" s="1"/>
  <c r="D599" i="5"/>
  <c r="A599" i="5"/>
  <c r="F599" i="5"/>
  <c r="G599" i="5" s="1"/>
  <c r="E599" i="5"/>
  <c r="E609" i="7" s="1"/>
  <c r="C599" i="5"/>
  <c r="C609" i="7" s="1"/>
  <c r="D553" i="5"/>
  <c r="F553" i="5"/>
  <c r="E553" i="5"/>
  <c r="E563" i="7" s="1"/>
  <c r="A553" i="5"/>
  <c r="C553" i="5"/>
  <c r="C563" i="7" s="1"/>
  <c r="I553" i="5"/>
  <c r="J563" i="7" s="1"/>
  <c r="B553" i="5"/>
  <c r="B563" i="7" s="1"/>
  <c r="I604" i="5"/>
  <c r="J614" i="7" s="1"/>
  <c r="D604" i="5"/>
  <c r="C604" i="5"/>
  <c r="C614" i="7" s="1"/>
  <c r="B604" i="5"/>
  <c r="B614" i="7" s="1"/>
  <c r="A604" i="5"/>
  <c r="E604" i="5"/>
  <c r="E614" i="7" s="1"/>
  <c r="F604" i="5"/>
  <c r="G604" i="5" s="1"/>
  <c r="D627" i="5"/>
  <c r="I627" i="5"/>
  <c r="F627" i="5"/>
  <c r="G627" i="5" s="1"/>
  <c r="E627" i="5"/>
  <c r="C627" i="5"/>
  <c r="A627" i="5"/>
  <c r="B627" i="5"/>
  <c r="A825" i="5"/>
  <c r="B825" i="5"/>
  <c r="I825" i="5"/>
  <c r="F825" i="5"/>
  <c r="G825" i="5" s="1"/>
  <c r="E825" i="5"/>
  <c r="C825" i="5"/>
  <c r="D825" i="5"/>
  <c r="A839" i="5"/>
  <c r="B839" i="5"/>
  <c r="I839" i="5"/>
  <c r="D839" i="5"/>
  <c r="F839" i="5"/>
  <c r="G839" i="5" s="1"/>
  <c r="E839" i="5"/>
  <c r="C839" i="5"/>
  <c r="F1098" i="5"/>
  <c r="G1098" i="5" s="1"/>
  <c r="E1098" i="5"/>
  <c r="A1098" i="5"/>
  <c r="C1098" i="5"/>
  <c r="B1098" i="5"/>
  <c r="D1098" i="5"/>
  <c r="I1098" i="5"/>
  <c r="C1152" i="5"/>
  <c r="F1152" i="5"/>
  <c r="G1152" i="5" s="1"/>
  <c r="E1152" i="5"/>
  <c r="A1152" i="5"/>
  <c r="B1152" i="5"/>
  <c r="D1152" i="5"/>
  <c r="I1152" i="5"/>
  <c r="F1163" i="5"/>
  <c r="B1163" i="5"/>
  <c r="I1163" i="5"/>
  <c r="A1163" i="5"/>
  <c r="C1163" i="5"/>
  <c r="D1163" i="5"/>
  <c r="E1163" i="5"/>
  <c r="E1462" i="5"/>
  <c r="D1462" i="5"/>
  <c r="I1462" i="5"/>
  <c r="F1462" i="5"/>
  <c r="G1462" i="5" s="1"/>
  <c r="A1462" i="5"/>
  <c r="C1462" i="5"/>
  <c r="B1462" i="5"/>
  <c r="E1499" i="5"/>
  <c r="D1499" i="5"/>
  <c r="C1499" i="5"/>
  <c r="F1499" i="5"/>
  <c r="G1499" i="5" s="1"/>
  <c r="B1499" i="5"/>
  <c r="A1499" i="5"/>
  <c r="I1499" i="5"/>
  <c r="A1671" i="5"/>
  <c r="F1671" i="5"/>
  <c r="G1671" i="5" s="1"/>
  <c r="D1671" i="5"/>
  <c r="E1671" i="5"/>
  <c r="C1671" i="5"/>
  <c r="B1671" i="5"/>
  <c r="I1671" i="5"/>
  <c r="A1850" i="5"/>
  <c r="B1850" i="5"/>
  <c r="D1850" i="5"/>
  <c r="I1850" i="5"/>
  <c r="F1850" i="5"/>
  <c r="G1850" i="5" s="1"/>
  <c r="C1850" i="5"/>
  <c r="E1850" i="5"/>
  <c r="D2116" i="5"/>
  <c r="F2116" i="5"/>
  <c r="A2116" i="5"/>
  <c r="E2116" i="5"/>
  <c r="C2116" i="5"/>
  <c r="B2116" i="5"/>
  <c r="I2116" i="5"/>
  <c r="A2098" i="5"/>
  <c r="F2098" i="5"/>
  <c r="G2098" i="5" s="1"/>
  <c r="D2098" i="5"/>
  <c r="C2098" i="5"/>
  <c r="B2098" i="5"/>
  <c r="I2098" i="5"/>
  <c r="E2098" i="5"/>
  <c r="F2161" i="5"/>
  <c r="G2161" i="5" s="1"/>
  <c r="D2161" i="5"/>
  <c r="B2161" i="5"/>
  <c r="I2161" i="5"/>
  <c r="E2161" i="5"/>
  <c r="C2161" i="5"/>
  <c r="A2161" i="5"/>
  <c r="A2625" i="5"/>
  <c r="F2625" i="5"/>
  <c r="G2625" i="5" s="1"/>
  <c r="E2625" i="5"/>
  <c r="C2625" i="5"/>
  <c r="B2625" i="5"/>
  <c r="I2625" i="5"/>
  <c r="D2625" i="5"/>
  <c r="E2709" i="5"/>
  <c r="C2709" i="5"/>
  <c r="B2709" i="5"/>
  <c r="I2709" i="5"/>
  <c r="A2709" i="5"/>
  <c r="F2709" i="5"/>
  <c r="G2709" i="5" s="1"/>
  <c r="D2709" i="5"/>
  <c r="F2662" i="5"/>
  <c r="G2662" i="5" s="1"/>
  <c r="B2662" i="5"/>
  <c r="E2662" i="5"/>
  <c r="C2662" i="5"/>
  <c r="D2662" i="5"/>
  <c r="A2662" i="5"/>
  <c r="I2662" i="5"/>
  <c r="A2812" i="5"/>
  <c r="F2812" i="5"/>
  <c r="G2812" i="5" s="1"/>
  <c r="C2812" i="5"/>
  <c r="B2812" i="5"/>
  <c r="I2812" i="5"/>
  <c r="E2812" i="5"/>
  <c r="D2812" i="5"/>
  <c r="C59" i="5"/>
  <c r="C69" i="7" s="1"/>
  <c r="V69" i="7" s="1"/>
  <c r="B59" i="5"/>
  <c r="B69" i="7" s="1"/>
  <c r="I59" i="5"/>
  <c r="J69" i="7" s="1"/>
  <c r="A69" i="7"/>
  <c r="D59" i="5"/>
  <c r="F59" i="5"/>
  <c r="F69" i="7" s="1"/>
  <c r="E59" i="5"/>
  <c r="E69" i="7" s="1"/>
  <c r="J59" i="5"/>
  <c r="H59" i="5"/>
  <c r="C198" i="5"/>
  <c r="C208" i="7" s="1"/>
  <c r="V208" i="7" s="1"/>
  <c r="B198" i="5"/>
  <c r="B208" i="7" s="1"/>
  <c r="I198" i="5"/>
  <c r="J208" i="7" s="1"/>
  <c r="A208" i="7"/>
  <c r="D198" i="5"/>
  <c r="F198" i="5"/>
  <c r="F208" i="7" s="1"/>
  <c r="E198" i="5"/>
  <c r="E208" i="7" s="1"/>
  <c r="J198" i="5"/>
  <c r="H198" i="5"/>
  <c r="D319" i="5"/>
  <c r="C319" i="5"/>
  <c r="C329" i="7" s="1"/>
  <c r="V329" i="7" s="1"/>
  <c r="I319" i="5"/>
  <c r="J329" i="7" s="1"/>
  <c r="A329" i="7"/>
  <c r="E319" i="5"/>
  <c r="E329" i="7" s="1"/>
  <c r="B319" i="5"/>
  <c r="B329" i="7" s="1"/>
  <c r="F319" i="5"/>
  <c r="G319" i="5" s="1"/>
  <c r="H319" i="5"/>
  <c r="J319" i="5"/>
  <c r="E420" i="5"/>
  <c r="E430" i="7" s="1"/>
  <c r="I420" i="5"/>
  <c r="J430" i="7" s="1"/>
  <c r="D420" i="5"/>
  <c r="C420" i="5"/>
  <c r="C430" i="7" s="1"/>
  <c r="V430" i="7" s="1"/>
  <c r="B420" i="5"/>
  <c r="B430" i="7" s="1"/>
  <c r="A430" i="7"/>
  <c r="F420" i="5"/>
  <c r="G420" i="5" s="1"/>
  <c r="H420" i="5"/>
  <c r="J420" i="5"/>
  <c r="B735" i="5"/>
  <c r="I735" i="5"/>
  <c r="A735" i="5"/>
  <c r="D735" i="5"/>
  <c r="C735" i="5"/>
  <c r="F735" i="5"/>
  <c r="G735" i="5" s="1"/>
  <c r="E735" i="5"/>
  <c r="B770" i="5"/>
  <c r="E770" i="5"/>
  <c r="C770" i="5"/>
  <c r="D770" i="5"/>
  <c r="I770" i="5"/>
  <c r="A770" i="5"/>
  <c r="F770" i="5"/>
  <c r="G770" i="5" s="1"/>
  <c r="A931" i="5"/>
  <c r="F931" i="5"/>
  <c r="G931" i="5" s="1"/>
  <c r="E931" i="5"/>
  <c r="C931" i="5"/>
  <c r="D931" i="5"/>
  <c r="B931" i="5"/>
  <c r="I931" i="5"/>
  <c r="I1178" i="5"/>
  <c r="D1178" i="5"/>
  <c r="F1178" i="5"/>
  <c r="G1178" i="5" s="1"/>
  <c r="E1178" i="5"/>
  <c r="A1178" i="5"/>
  <c r="C1178" i="5"/>
  <c r="B1178" i="5"/>
  <c r="A1312" i="5"/>
  <c r="E1312" i="5"/>
  <c r="I1312" i="5"/>
  <c r="D1312" i="5"/>
  <c r="F1312" i="5"/>
  <c r="G1312" i="5" s="1"/>
  <c r="C1312" i="5"/>
  <c r="B1312" i="5"/>
  <c r="E1385" i="5"/>
  <c r="A1385" i="5"/>
  <c r="B1385" i="5"/>
  <c r="D1385" i="5"/>
  <c r="I1385" i="5"/>
  <c r="C1385" i="5"/>
  <c r="F1385" i="5"/>
  <c r="G1385" i="5" s="1"/>
  <c r="A1673" i="5"/>
  <c r="F1673" i="5"/>
  <c r="G1673" i="5" s="1"/>
  <c r="D1673" i="5"/>
  <c r="E1673" i="5"/>
  <c r="C1673" i="5"/>
  <c r="B1673" i="5"/>
  <c r="I1673" i="5"/>
  <c r="D11" i="4"/>
  <c r="K11" i="4" s="1"/>
  <c r="B826" i="5"/>
  <c r="F826" i="5"/>
  <c r="G826" i="5" s="1"/>
  <c r="E826" i="5"/>
  <c r="A826" i="5"/>
  <c r="C826" i="5"/>
  <c r="D826" i="5"/>
  <c r="I826" i="5"/>
  <c r="D858" i="5"/>
  <c r="F858" i="5"/>
  <c r="G858" i="5" s="1"/>
  <c r="E858" i="5"/>
  <c r="A858" i="5"/>
  <c r="C858" i="5"/>
  <c r="B858" i="5"/>
  <c r="I858" i="5"/>
  <c r="S42" i="4"/>
  <c r="T42" i="4" s="1"/>
  <c r="U42" i="4" s="1"/>
  <c r="V42" i="4"/>
  <c r="E624" i="5"/>
  <c r="D624" i="5"/>
  <c r="I624" i="5"/>
  <c r="F624" i="5"/>
  <c r="C624" i="5"/>
  <c r="A624" i="5"/>
  <c r="B624" i="5"/>
  <c r="E659" i="5"/>
  <c r="F659" i="5"/>
  <c r="G659" i="5" s="1"/>
  <c r="C659" i="5"/>
  <c r="A659" i="5"/>
  <c r="B659" i="5"/>
  <c r="D659" i="5"/>
  <c r="I659" i="5"/>
  <c r="E702" i="5"/>
  <c r="C702" i="5"/>
  <c r="B702" i="5"/>
  <c r="I702" i="5"/>
  <c r="D702" i="5"/>
  <c r="A702" i="5"/>
  <c r="F702" i="5"/>
  <c r="G702" i="5" s="1"/>
  <c r="C900" i="5"/>
  <c r="D900" i="5"/>
  <c r="E900" i="5"/>
  <c r="B900" i="5"/>
  <c r="A900" i="5"/>
  <c r="I900" i="5"/>
  <c r="F900" i="5"/>
  <c r="G900" i="5" s="1"/>
  <c r="E890" i="5"/>
  <c r="C890" i="5"/>
  <c r="A890" i="5"/>
  <c r="B890" i="5"/>
  <c r="D890" i="5"/>
  <c r="I890" i="5"/>
  <c r="F890" i="5"/>
  <c r="G890" i="5" s="1"/>
  <c r="B889" i="5"/>
  <c r="D889" i="5"/>
  <c r="I889" i="5"/>
  <c r="F889" i="5"/>
  <c r="G889" i="5" s="1"/>
  <c r="A889" i="5"/>
  <c r="C889" i="5"/>
  <c r="E889" i="5"/>
  <c r="A1021" i="5"/>
  <c r="D1021" i="5"/>
  <c r="I1021" i="5"/>
  <c r="F1021" i="5"/>
  <c r="G1021" i="5" s="1"/>
  <c r="E1021" i="5"/>
  <c r="C1021" i="5"/>
  <c r="B1021" i="5"/>
  <c r="B784" i="5"/>
  <c r="I784" i="5"/>
  <c r="F784" i="5"/>
  <c r="A784" i="5"/>
  <c r="D784" i="5"/>
  <c r="C784" i="5"/>
  <c r="E784" i="5"/>
  <c r="B658" i="5"/>
  <c r="I658" i="5"/>
  <c r="A658" i="5"/>
  <c r="E658" i="5"/>
  <c r="C658" i="5"/>
  <c r="D658" i="5"/>
  <c r="F658" i="5"/>
  <c r="D732" i="5"/>
  <c r="E732" i="5"/>
  <c r="C732" i="5"/>
  <c r="B732" i="5"/>
  <c r="I732" i="5"/>
  <c r="F732" i="5"/>
  <c r="G732" i="5" s="1"/>
  <c r="A732" i="5"/>
  <c r="A684" i="5"/>
  <c r="F684" i="5"/>
  <c r="G684" i="5" s="1"/>
  <c r="I684" i="5"/>
  <c r="D684" i="5"/>
  <c r="E684" i="5"/>
  <c r="C684" i="5"/>
  <c r="B684" i="5"/>
  <c r="F612" i="5"/>
  <c r="G612" i="5" s="1"/>
  <c r="D612" i="5"/>
  <c r="I612" i="5"/>
  <c r="E612" i="5"/>
  <c r="C612" i="5"/>
  <c r="B612" i="5"/>
  <c r="A612" i="5"/>
  <c r="A715" i="5"/>
  <c r="F715" i="5"/>
  <c r="E715" i="5"/>
  <c r="C715" i="5"/>
  <c r="D715" i="5"/>
  <c r="B715" i="5"/>
  <c r="I715" i="5"/>
  <c r="A706" i="5"/>
  <c r="F706" i="5"/>
  <c r="G706" i="5" s="1"/>
  <c r="D706" i="5"/>
  <c r="C706" i="5"/>
  <c r="B706" i="5"/>
  <c r="I706" i="5"/>
  <c r="E706" i="5"/>
  <c r="D971" i="5"/>
  <c r="F971" i="5"/>
  <c r="G971" i="5" s="1"/>
  <c r="E971" i="5"/>
  <c r="C971" i="5"/>
  <c r="A971" i="5"/>
  <c r="B971" i="5"/>
  <c r="I971" i="5"/>
  <c r="Q30" i="4"/>
  <c r="R30" i="4" s="1"/>
  <c r="Q33" i="4"/>
  <c r="R33" i="4" s="1"/>
  <c r="D648" i="5"/>
  <c r="I648" i="5"/>
  <c r="F648" i="5"/>
  <c r="G648" i="5" s="1"/>
  <c r="E648" i="5"/>
  <c r="C648" i="5"/>
  <c r="A648" i="5"/>
  <c r="B648" i="5"/>
  <c r="E667" i="5"/>
  <c r="C667" i="5"/>
  <c r="A667" i="5"/>
  <c r="B667" i="5"/>
  <c r="I667" i="5"/>
  <c r="D667" i="5"/>
  <c r="F667" i="5"/>
  <c r="G667" i="5" s="1"/>
  <c r="B700" i="5"/>
  <c r="I700" i="5"/>
  <c r="C700" i="5"/>
  <c r="F700" i="5"/>
  <c r="G700" i="5" s="1"/>
  <c r="D700" i="5"/>
  <c r="E700" i="5"/>
  <c r="A700" i="5"/>
  <c r="D739" i="5"/>
  <c r="E739" i="5"/>
  <c r="C739" i="5"/>
  <c r="B739" i="5"/>
  <c r="I739" i="5"/>
  <c r="F739" i="5"/>
  <c r="G739" i="5" s="1"/>
  <c r="A739" i="5"/>
  <c r="E765" i="5"/>
  <c r="F765" i="5"/>
  <c r="G765" i="5" s="1"/>
  <c r="A765" i="5"/>
  <c r="C765" i="5"/>
  <c r="B765" i="5"/>
  <c r="D765" i="5"/>
  <c r="I765" i="5"/>
  <c r="A691" i="5"/>
  <c r="F691" i="5"/>
  <c r="G691" i="5" s="1"/>
  <c r="I691" i="5"/>
  <c r="B691" i="5"/>
  <c r="D691" i="5"/>
  <c r="E691" i="5"/>
  <c r="C691" i="5"/>
  <c r="F619" i="5"/>
  <c r="G619" i="5" s="1"/>
  <c r="D619" i="5"/>
  <c r="E619" i="5"/>
  <c r="C619" i="5"/>
  <c r="A619" i="5"/>
  <c r="B619" i="5"/>
  <c r="I619" i="5"/>
  <c r="E820" i="5"/>
  <c r="C820" i="5"/>
  <c r="A820" i="5"/>
  <c r="B820" i="5"/>
  <c r="D820" i="5"/>
  <c r="I820" i="5"/>
  <c r="F820" i="5"/>
  <c r="G820" i="5" s="1"/>
  <c r="D901" i="5"/>
  <c r="F901" i="5"/>
  <c r="I901" i="5"/>
  <c r="E901" i="5"/>
  <c r="C901" i="5"/>
  <c r="B901" i="5"/>
  <c r="A901" i="5"/>
  <c r="A615" i="5"/>
  <c r="F615" i="5"/>
  <c r="G615" i="5" s="1"/>
  <c r="C615" i="5"/>
  <c r="B615" i="5"/>
  <c r="E615" i="5"/>
  <c r="D615" i="5"/>
  <c r="I615" i="5"/>
  <c r="A790" i="5"/>
  <c r="B790" i="5"/>
  <c r="I790" i="5"/>
  <c r="D790" i="5"/>
  <c r="F790" i="5"/>
  <c r="G790" i="5" s="1"/>
  <c r="E790" i="5"/>
  <c r="C790" i="5"/>
  <c r="E793" i="5"/>
  <c r="F793" i="5"/>
  <c r="G793" i="5" s="1"/>
  <c r="C793" i="5"/>
  <c r="A793" i="5"/>
  <c r="B793" i="5"/>
  <c r="D793" i="5"/>
  <c r="I793" i="5"/>
  <c r="I996" i="5"/>
  <c r="E996" i="5"/>
  <c r="F996" i="5"/>
  <c r="G996" i="5" s="1"/>
  <c r="A996" i="5"/>
  <c r="C996" i="5"/>
  <c r="B996" i="5"/>
  <c r="D996" i="5"/>
  <c r="F782" i="5"/>
  <c r="G782" i="5" s="1"/>
  <c r="C782" i="5"/>
  <c r="D782" i="5"/>
  <c r="B782" i="5"/>
  <c r="I782" i="5"/>
  <c r="E782" i="5"/>
  <c r="A782" i="5"/>
  <c r="C970" i="5"/>
  <c r="D970" i="5"/>
  <c r="E970" i="5"/>
  <c r="A970" i="5"/>
  <c r="B970" i="5"/>
  <c r="I970" i="5"/>
  <c r="F970" i="5"/>
  <c r="G970" i="5" s="1"/>
  <c r="A1042" i="5"/>
  <c r="I1042" i="5"/>
  <c r="D1042" i="5"/>
  <c r="F1042" i="5"/>
  <c r="E1042" i="5"/>
  <c r="C1042" i="5"/>
  <c r="B1042" i="5"/>
  <c r="D985" i="5"/>
  <c r="I985" i="5"/>
  <c r="F985" i="5"/>
  <c r="E985" i="5"/>
  <c r="C985" i="5"/>
  <c r="A985" i="5"/>
  <c r="B985" i="5"/>
  <c r="D1191" i="5"/>
  <c r="B1191" i="5"/>
  <c r="A1191" i="5"/>
  <c r="F1191" i="5"/>
  <c r="G1191" i="5" s="1"/>
  <c r="E1191" i="5"/>
  <c r="C1191" i="5"/>
  <c r="I1191" i="5"/>
  <c r="D1212" i="5"/>
  <c r="B1212" i="5"/>
  <c r="F1212" i="5"/>
  <c r="A1212" i="5"/>
  <c r="E1212" i="5"/>
  <c r="C1212" i="5"/>
  <c r="I1212" i="5"/>
  <c r="A1036" i="5"/>
  <c r="F1036" i="5"/>
  <c r="G1036" i="5" s="1"/>
  <c r="B1036" i="5"/>
  <c r="E1036" i="5"/>
  <c r="C1036" i="5"/>
  <c r="D1036" i="5"/>
  <c r="I1036" i="5"/>
  <c r="D1198" i="5"/>
  <c r="B1198" i="5"/>
  <c r="A1198" i="5"/>
  <c r="I1198" i="5"/>
  <c r="F1198" i="5"/>
  <c r="G1198" i="5" s="1"/>
  <c r="E1198" i="5"/>
  <c r="C1198" i="5"/>
  <c r="F939" i="5"/>
  <c r="G939" i="5" s="1"/>
  <c r="B939" i="5"/>
  <c r="I939" i="5"/>
  <c r="A939" i="5"/>
  <c r="E939" i="5"/>
  <c r="C939" i="5"/>
  <c r="D939" i="5"/>
  <c r="B1264" i="5"/>
  <c r="A1264" i="5"/>
  <c r="D1264" i="5"/>
  <c r="I1264" i="5"/>
  <c r="F1264" i="5"/>
  <c r="G1264" i="5" s="1"/>
  <c r="E1264" i="5"/>
  <c r="C1264" i="5"/>
  <c r="E652" i="5"/>
  <c r="F652" i="5"/>
  <c r="G652" i="5" s="1"/>
  <c r="C652" i="5"/>
  <c r="A652" i="5"/>
  <c r="B652" i="5"/>
  <c r="I652" i="5"/>
  <c r="D652" i="5"/>
  <c r="E673" i="5"/>
  <c r="D673" i="5"/>
  <c r="I673" i="5"/>
  <c r="F673" i="5"/>
  <c r="G673" i="5" s="1"/>
  <c r="C673" i="5"/>
  <c r="A673" i="5"/>
  <c r="B673" i="5"/>
  <c r="B651" i="5"/>
  <c r="I651" i="5"/>
  <c r="F651" i="5"/>
  <c r="G651" i="5" s="1"/>
  <c r="A651" i="5"/>
  <c r="E651" i="5"/>
  <c r="C651" i="5"/>
  <c r="D651" i="5"/>
  <c r="E751" i="5"/>
  <c r="C751" i="5"/>
  <c r="B751" i="5"/>
  <c r="I751" i="5"/>
  <c r="A751" i="5"/>
  <c r="D751" i="5"/>
  <c r="F751" i="5"/>
  <c r="E617" i="5"/>
  <c r="D617" i="5"/>
  <c r="I617" i="5"/>
  <c r="A617" i="5"/>
  <c r="B617" i="5"/>
  <c r="C617" i="5"/>
  <c r="F617" i="5"/>
  <c r="B714" i="5"/>
  <c r="I714" i="5"/>
  <c r="C714" i="5"/>
  <c r="F714" i="5"/>
  <c r="G714" i="5" s="1"/>
  <c r="D714" i="5"/>
  <c r="E714" i="5"/>
  <c r="A714" i="5"/>
  <c r="B875" i="5"/>
  <c r="F875" i="5"/>
  <c r="G875" i="5" s="1"/>
  <c r="E875" i="5"/>
  <c r="A875" i="5"/>
  <c r="C875" i="5"/>
  <c r="D875" i="5"/>
  <c r="I875" i="5"/>
  <c r="D746" i="5"/>
  <c r="E746" i="5"/>
  <c r="C746" i="5"/>
  <c r="B746" i="5"/>
  <c r="I746" i="5"/>
  <c r="F746" i="5"/>
  <c r="A746" i="5"/>
  <c r="E913" i="5"/>
  <c r="D913" i="5"/>
  <c r="I913" i="5"/>
  <c r="A913" i="5"/>
  <c r="F913" i="5"/>
  <c r="G913" i="5" s="1"/>
  <c r="C913" i="5"/>
  <c r="B913" i="5"/>
  <c r="A776" i="5"/>
  <c r="I776" i="5"/>
  <c r="F776" i="5"/>
  <c r="G776" i="5" s="1"/>
  <c r="E776" i="5"/>
  <c r="C776" i="5"/>
  <c r="D776" i="5"/>
  <c r="B776" i="5"/>
  <c r="A698" i="5"/>
  <c r="F698" i="5"/>
  <c r="G698" i="5" s="1"/>
  <c r="I698" i="5"/>
  <c r="D698" i="5"/>
  <c r="E698" i="5"/>
  <c r="C698" i="5"/>
  <c r="B698" i="5"/>
  <c r="B882" i="5"/>
  <c r="F882" i="5"/>
  <c r="E882" i="5"/>
  <c r="A882" i="5"/>
  <c r="C882" i="5"/>
  <c r="D882" i="5"/>
  <c r="I882" i="5"/>
  <c r="F626" i="5"/>
  <c r="G626" i="5" s="1"/>
  <c r="D626" i="5"/>
  <c r="E626" i="5"/>
  <c r="C626" i="5"/>
  <c r="A626" i="5"/>
  <c r="B626" i="5"/>
  <c r="I626" i="5"/>
  <c r="F724" i="5"/>
  <c r="G724" i="5" s="1"/>
  <c r="D724" i="5"/>
  <c r="B724" i="5"/>
  <c r="A724" i="5"/>
  <c r="I724" i="5"/>
  <c r="E724" i="5"/>
  <c r="C724" i="5"/>
  <c r="A832" i="5"/>
  <c r="B832" i="5"/>
  <c r="I832" i="5"/>
  <c r="C832" i="5"/>
  <c r="D832" i="5"/>
  <c r="F832" i="5"/>
  <c r="G832" i="5" s="1"/>
  <c r="E832" i="5"/>
  <c r="A729" i="5"/>
  <c r="F729" i="5"/>
  <c r="G729" i="5" s="1"/>
  <c r="D729" i="5"/>
  <c r="E729" i="5"/>
  <c r="C729" i="5"/>
  <c r="I729" i="5"/>
  <c r="B729" i="5"/>
  <c r="D908" i="5"/>
  <c r="F908" i="5"/>
  <c r="G908" i="5" s="1"/>
  <c r="A908" i="5"/>
  <c r="E908" i="5"/>
  <c r="C908" i="5"/>
  <c r="B908" i="5"/>
  <c r="I908" i="5"/>
  <c r="A622" i="5"/>
  <c r="F622" i="5"/>
  <c r="C622" i="5"/>
  <c r="B622" i="5"/>
  <c r="E622" i="5"/>
  <c r="I622" i="5"/>
  <c r="D622" i="5"/>
  <c r="A720" i="5"/>
  <c r="F720" i="5"/>
  <c r="G720" i="5" s="1"/>
  <c r="D720" i="5"/>
  <c r="C720" i="5"/>
  <c r="B720" i="5"/>
  <c r="I720" i="5"/>
  <c r="E720" i="5"/>
  <c r="D794" i="5"/>
  <c r="I794" i="5"/>
  <c r="F794" i="5"/>
  <c r="G794" i="5" s="1"/>
  <c r="E794" i="5"/>
  <c r="C794" i="5"/>
  <c r="A794" i="5"/>
  <c r="B794" i="5"/>
  <c r="E800" i="5"/>
  <c r="F800" i="5"/>
  <c r="G800" i="5" s="1"/>
  <c r="C800" i="5"/>
  <c r="A800" i="5"/>
  <c r="B800" i="5"/>
  <c r="D800" i="5"/>
  <c r="I800" i="5"/>
  <c r="E906" i="5"/>
  <c r="I906" i="5"/>
  <c r="F906" i="5"/>
  <c r="G906" i="5" s="1"/>
  <c r="A906" i="5"/>
  <c r="C906" i="5"/>
  <c r="B906" i="5"/>
  <c r="D906" i="5"/>
  <c r="E1004" i="5"/>
  <c r="C1004" i="5"/>
  <c r="F1004" i="5"/>
  <c r="G1004" i="5" s="1"/>
  <c r="A1004" i="5"/>
  <c r="B1004" i="5"/>
  <c r="I1004" i="5"/>
  <c r="D1004" i="5"/>
  <c r="E941" i="5"/>
  <c r="F941" i="5"/>
  <c r="G941" i="5" s="1"/>
  <c r="A941" i="5"/>
  <c r="C941" i="5"/>
  <c r="B941" i="5"/>
  <c r="D941" i="5"/>
  <c r="I941" i="5"/>
  <c r="A789" i="5"/>
  <c r="F789" i="5"/>
  <c r="C789" i="5"/>
  <c r="E789" i="5"/>
  <c r="B789" i="5"/>
  <c r="D789" i="5"/>
  <c r="I789" i="5"/>
  <c r="A887" i="5"/>
  <c r="F887" i="5"/>
  <c r="C887" i="5"/>
  <c r="E887" i="5"/>
  <c r="B887" i="5"/>
  <c r="D887" i="5"/>
  <c r="I887" i="5"/>
  <c r="D978" i="5"/>
  <c r="C978" i="5"/>
  <c r="A978" i="5"/>
  <c r="B978" i="5"/>
  <c r="I978" i="5"/>
  <c r="F978" i="5"/>
  <c r="G978" i="5" s="1"/>
  <c r="E978" i="5"/>
  <c r="F923" i="5"/>
  <c r="G923" i="5" s="1"/>
  <c r="A923" i="5"/>
  <c r="E923" i="5"/>
  <c r="C923" i="5"/>
  <c r="B923" i="5"/>
  <c r="D923" i="5"/>
  <c r="I923" i="5"/>
  <c r="E934" i="5"/>
  <c r="A934" i="5"/>
  <c r="C934" i="5"/>
  <c r="B934" i="5"/>
  <c r="D934" i="5"/>
  <c r="I934" i="5"/>
  <c r="F934" i="5"/>
  <c r="G934" i="5" s="1"/>
  <c r="I1010" i="5"/>
  <c r="E1010" i="5"/>
  <c r="D1010" i="5"/>
  <c r="F1010" i="5"/>
  <c r="G1010" i="5" s="1"/>
  <c r="A1010" i="5"/>
  <c r="C1010" i="5"/>
  <c r="B1010" i="5"/>
  <c r="C956" i="5"/>
  <c r="D956" i="5"/>
  <c r="I956" i="5"/>
  <c r="F956" i="5"/>
  <c r="G956" i="5" s="1"/>
  <c r="E956" i="5"/>
  <c r="A956" i="5"/>
  <c r="B956" i="5"/>
  <c r="D1339" i="5"/>
  <c r="F1339" i="5"/>
  <c r="G1339" i="5" s="1"/>
  <c r="E1339" i="5"/>
  <c r="C1339" i="5"/>
  <c r="A1339" i="5"/>
  <c r="B1339" i="5"/>
  <c r="I1339" i="5"/>
  <c r="E1137" i="5"/>
  <c r="C1137" i="5"/>
  <c r="F1137" i="5"/>
  <c r="G1137" i="5" s="1"/>
  <c r="A1137" i="5"/>
  <c r="B1137" i="5"/>
  <c r="I1137" i="5"/>
  <c r="D1137" i="5"/>
  <c r="D1289" i="5"/>
  <c r="C1289" i="5"/>
  <c r="B1289" i="5"/>
  <c r="F1289" i="5"/>
  <c r="G1289" i="5" s="1"/>
  <c r="E1289" i="5"/>
  <c r="A1289" i="5"/>
  <c r="I1289" i="5"/>
  <c r="I1101" i="5"/>
  <c r="E1101" i="5"/>
  <c r="A1101" i="5"/>
  <c r="C1101" i="5"/>
  <c r="B1101" i="5"/>
  <c r="D1101" i="5"/>
  <c r="F1101" i="5"/>
  <c r="G1101" i="5" s="1"/>
  <c r="A1302" i="5"/>
  <c r="E1302" i="5"/>
  <c r="F1302" i="5"/>
  <c r="G1302" i="5" s="1"/>
  <c r="C1302" i="5"/>
  <c r="B1302" i="5"/>
  <c r="D1302" i="5"/>
  <c r="I1302" i="5"/>
  <c r="E1469" i="5"/>
  <c r="F1469" i="5"/>
  <c r="G1469" i="5" s="1"/>
  <c r="C1469" i="5"/>
  <c r="A1469" i="5"/>
  <c r="B1469" i="5"/>
  <c r="D1469" i="5"/>
  <c r="I1469" i="5"/>
  <c r="D1111" i="5"/>
  <c r="I1111" i="5"/>
  <c r="F1111" i="5"/>
  <c r="G1111" i="5" s="1"/>
  <c r="E1111" i="5"/>
  <c r="C1111" i="5"/>
  <c r="A1111" i="5"/>
  <c r="B1111" i="5"/>
  <c r="F946" i="5"/>
  <c r="G946" i="5" s="1"/>
  <c r="B946" i="5"/>
  <c r="A946" i="5"/>
  <c r="E946" i="5"/>
  <c r="C946" i="5"/>
  <c r="D946" i="5"/>
  <c r="I946" i="5"/>
  <c r="B1069" i="5"/>
  <c r="D1069" i="5"/>
  <c r="I1069" i="5"/>
  <c r="F1069" i="5"/>
  <c r="G1069" i="5" s="1"/>
  <c r="A1069" i="5"/>
  <c r="E1069" i="5"/>
  <c r="C1069" i="5"/>
  <c r="D1268" i="5"/>
  <c r="C1268" i="5"/>
  <c r="B1268" i="5"/>
  <c r="F1268" i="5"/>
  <c r="G1268" i="5" s="1"/>
  <c r="E1268" i="5"/>
  <c r="A1268" i="5"/>
  <c r="I1268" i="5"/>
  <c r="C1138" i="5"/>
  <c r="F1138" i="5"/>
  <c r="G1138" i="5" s="1"/>
  <c r="E1138" i="5"/>
  <c r="A1138" i="5"/>
  <c r="B1138" i="5"/>
  <c r="D1138" i="5"/>
  <c r="I1138" i="5"/>
  <c r="B1327" i="5"/>
  <c r="A1327" i="5"/>
  <c r="F1327" i="5"/>
  <c r="G1327" i="5" s="1"/>
  <c r="E1327" i="5"/>
  <c r="C1327" i="5"/>
  <c r="D1327" i="5"/>
  <c r="I1327" i="5"/>
  <c r="D1275" i="5"/>
  <c r="C1275" i="5"/>
  <c r="B1275" i="5"/>
  <c r="F1275" i="5"/>
  <c r="G1275" i="5" s="1"/>
  <c r="E1275" i="5"/>
  <c r="A1275" i="5"/>
  <c r="I1275" i="5"/>
  <c r="D1444" i="5"/>
  <c r="I1444" i="5"/>
  <c r="F1444" i="5"/>
  <c r="E1444" i="5"/>
  <c r="C1444" i="5"/>
  <c r="A1444" i="5"/>
  <c r="B1444" i="5"/>
  <c r="A1127" i="5"/>
  <c r="F1127" i="5"/>
  <c r="C1127" i="5"/>
  <c r="D1127" i="5"/>
  <c r="I1127" i="5"/>
  <c r="E1127" i="5"/>
  <c r="B1127" i="5"/>
  <c r="A1309" i="5"/>
  <c r="E1309" i="5"/>
  <c r="C1309" i="5"/>
  <c r="B1309" i="5"/>
  <c r="D1309" i="5"/>
  <c r="I1309" i="5"/>
  <c r="F1309" i="5"/>
  <c r="E1371" i="5"/>
  <c r="F1371" i="5"/>
  <c r="G1371" i="5" s="1"/>
  <c r="C1371" i="5"/>
  <c r="A1371" i="5"/>
  <c r="B1371" i="5"/>
  <c r="D1371" i="5"/>
  <c r="I1371" i="5"/>
  <c r="B1278" i="5"/>
  <c r="A1278" i="5"/>
  <c r="D1278" i="5"/>
  <c r="I1278" i="5"/>
  <c r="F1278" i="5"/>
  <c r="C1278" i="5"/>
  <c r="E1278" i="5"/>
  <c r="A1218" i="5"/>
  <c r="E1218" i="5"/>
  <c r="C1218" i="5"/>
  <c r="D1218" i="5"/>
  <c r="B1218" i="5"/>
  <c r="I1218" i="5"/>
  <c r="F1218" i="5"/>
  <c r="F1051" i="5"/>
  <c r="G1051" i="5" s="1"/>
  <c r="I1051" i="5"/>
  <c r="E1051" i="5"/>
  <c r="C1051" i="5"/>
  <c r="B1051" i="5"/>
  <c r="A1051" i="5"/>
  <c r="D1051" i="5"/>
  <c r="F1149" i="5"/>
  <c r="B1149" i="5"/>
  <c r="I1149" i="5"/>
  <c r="E1149" i="5"/>
  <c r="A1149" i="5"/>
  <c r="C1149" i="5"/>
  <c r="D1149" i="5"/>
  <c r="E1273" i="5"/>
  <c r="I1273" i="5"/>
  <c r="D1273" i="5"/>
  <c r="F1273" i="5"/>
  <c r="G1273" i="5" s="1"/>
  <c r="A1273" i="5"/>
  <c r="C1273" i="5"/>
  <c r="B1273" i="5"/>
  <c r="D1374" i="5"/>
  <c r="I1374" i="5"/>
  <c r="F1374" i="5"/>
  <c r="G1374" i="5" s="1"/>
  <c r="E1374" i="5"/>
  <c r="C1374" i="5"/>
  <c r="A1374" i="5"/>
  <c r="B1374" i="5"/>
  <c r="E1378" i="5"/>
  <c r="F1378" i="5"/>
  <c r="G1378" i="5" s="1"/>
  <c r="C1378" i="5"/>
  <c r="A1378" i="5"/>
  <c r="B1378" i="5"/>
  <c r="D1378" i="5"/>
  <c r="I1378" i="5"/>
  <c r="E1351" i="5"/>
  <c r="C1351" i="5"/>
  <c r="F1351" i="5"/>
  <c r="G1351" i="5" s="1"/>
  <c r="B1351" i="5"/>
  <c r="D1351" i="5"/>
  <c r="A1351" i="5"/>
  <c r="I1351" i="5"/>
  <c r="D1430" i="5"/>
  <c r="I1430" i="5"/>
  <c r="C1430" i="5"/>
  <c r="A1430" i="5"/>
  <c r="B1430" i="5"/>
  <c r="E1430" i="5"/>
  <c r="F1430" i="5"/>
  <c r="G1430" i="5" s="1"/>
  <c r="F1279" i="5"/>
  <c r="G1279" i="5" s="1"/>
  <c r="D1279" i="5"/>
  <c r="B1279" i="5"/>
  <c r="E1279" i="5"/>
  <c r="C1279" i="5"/>
  <c r="A1279" i="5"/>
  <c r="I1279" i="5"/>
  <c r="B1475" i="5"/>
  <c r="I1475" i="5"/>
  <c r="A1475" i="5"/>
  <c r="E1475" i="5"/>
  <c r="C1475" i="5"/>
  <c r="D1475" i="5"/>
  <c r="F1475" i="5"/>
  <c r="B1356" i="5"/>
  <c r="I1356" i="5"/>
  <c r="C1356" i="5"/>
  <c r="D1356" i="5"/>
  <c r="F1356" i="5"/>
  <c r="G1356" i="5" s="1"/>
  <c r="A1356" i="5"/>
  <c r="E1356" i="5"/>
  <c r="E1421" i="5"/>
  <c r="C1421" i="5"/>
  <c r="I1421" i="5"/>
  <c r="D1421" i="5"/>
  <c r="F1421" i="5"/>
  <c r="G1421" i="5" s="1"/>
  <c r="B1421" i="5"/>
  <c r="A1421" i="5"/>
  <c r="E1441" i="5"/>
  <c r="D1441" i="5"/>
  <c r="I1441" i="5"/>
  <c r="F1441" i="5"/>
  <c r="G1441" i="5" s="1"/>
  <c r="C1441" i="5"/>
  <c r="A1441" i="5"/>
  <c r="B1441" i="5"/>
  <c r="D1585" i="5"/>
  <c r="I1585" i="5"/>
  <c r="F1585" i="5"/>
  <c r="G1585" i="5" s="1"/>
  <c r="E1585" i="5"/>
  <c r="C1585" i="5"/>
  <c r="A1585" i="5"/>
  <c r="B1585" i="5"/>
  <c r="D1648" i="5"/>
  <c r="E1648" i="5"/>
  <c r="C1648" i="5"/>
  <c r="B1648" i="5"/>
  <c r="I1648" i="5"/>
  <c r="F1648" i="5"/>
  <c r="A1648" i="5"/>
  <c r="E1625" i="5"/>
  <c r="C1625" i="5"/>
  <c r="F1625" i="5"/>
  <c r="G1625" i="5" s="1"/>
  <c r="A1625" i="5"/>
  <c r="B1625" i="5"/>
  <c r="I1625" i="5"/>
  <c r="D1625" i="5"/>
  <c r="E1604" i="5"/>
  <c r="C1604" i="5"/>
  <c r="A1604" i="5"/>
  <c r="B1604" i="5"/>
  <c r="I1604" i="5"/>
  <c r="D1604" i="5"/>
  <c r="F1604" i="5"/>
  <c r="G1604" i="5" s="1"/>
  <c r="F1366" i="5"/>
  <c r="D1366" i="5"/>
  <c r="E1366" i="5"/>
  <c r="C1366" i="5"/>
  <c r="A1366" i="5"/>
  <c r="B1366" i="5"/>
  <c r="I1366" i="5"/>
  <c r="F1464" i="5"/>
  <c r="G1464" i="5" s="1"/>
  <c r="D1464" i="5"/>
  <c r="E1464" i="5"/>
  <c r="C1464" i="5"/>
  <c r="A1464" i="5"/>
  <c r="B1464" i="5"/>
  <c r="I1464" i="5"/>
  <c r="E1624" i="5"/>
  <c r="C1624" i="5"/>
  <c r="A1624" i="5"/>
  <c r="B1624" i="5"/>
  <c r="D1624" i="5"/>
  <c r="I1624" i="5"/>
  <c r="F1624" i="5"/>
  <c r="G1624" i="5" s="1"/>
  <c r="E1562" i="5"/>
  <c r="C1562" i="5"/>
  <c r="I1562" i="5"/>
  <c r="D1562" i="5"/>
  <c r="F1562" i="5"/>
  <c r="A1562" i="5"/>
  <c r="B1562" i="5"/>
  <c r="A1362" i="5"/>
  <c r="F1362" i="5"/>
  <c r="G1362" i="5" s="1"/>
  <c r="C1362" i="5"/>
  <c r="B1362" i="5"/>
  <c r="E1362" i="5"/>
  <c r="I1362" i="5"/>
  <c r="D1362" i="5"/>
  <c r="A1460" i="5"/>
  <c r="F1460" i="5"/>
  <c r="G1460" i="5" s="1"/>
  <c r="C1460" i="5"/>
  <c r="B1460" i="5"/>
  <c r="E1460" i="5"/>
  <c r="I1460" i="5"/>
  <c r="D1460" i="5"/>
  <c r="D1606" i="5"/>
  <c r="I1606" i="5"/>
  <c r="F1606" i="5"/>
  <c r="E1606" i="5"/>
  <c r="C1606" i="5"/>
  <c r="A1606" i="5"/>
  <c r="B1606" i="5"/>
  <c r="D1707" i="5"/>
  <c r="I1707" i="5"/>
  <c r="F1707" i="5"/>
  <c r="G1707" i="5" s="1"/>
  <c r="E1707" i="5"/>
  <c r="C1707" i="5"/>
  <c r="A1707" i="5"/>
  <c r="B1707" i="5"/>
  <c r="A1798" i="5"/>
  <c r="D1798" i="5"/>
  <c r="E1798" i="5"/>
  <c r="I1798" i="5"/>
  <c r="F1798" i="5"/>
  <c r="G1798" i="5" s="1"/>
  <c r="C1798" i="5"/>
  <c r="B1798" i="5"/>
  <c r="C1685" i="5"/>
  <c r="B1685" i="5"/>
  <c r="F1685" i="5"/>
  <c r="G1685" i="5" s="1"/>
  <c r="A1685" i="5"/>
  <c r="E1685" i="5"/>
  <c r="I1685" i="5"/>
  <c r="D1685" i="5"/>
  <c r="E1750" i="5"/>
  <c r="C1750" i="5"/>
  <c r="A1750" i="5"/>
  <c r="B1750" i="5"/>
  <c r="I1750" i="5"/>
  <c r="D1750" i="5"/>
  <c r="F1750" i="5"/>
  <c r="G1750" i="5" s="1"/>
  <c r="F1514" i="5"/>
  <c r="G1514" i="5" s="1"/>
  <c r="D1514" i="5"/>
  <c r="E1514" i="5"/>
  <c r="C1514" i="5"/>
  <c r="A1514" i="5"/>
  <c r="B1514" i="5"/>
  <c r="I1514" i="5"/>
  <c r="F1612" i="5"/>
  <c r="G1612" i="5" s="1"/>
  <c r="D1612" i="5"/>
  <c r="E1612" i="5"/>
  <c r="C1612" i="5"/>
  <c r="A1612" i="5"/>
  <c r="B1612" i="5"/>
  <c r="I1612" i="5"/>
  <c r="A1791" i="5"/>
  <c r="D1791" i="5"/>
  <c r="E1791" i="5"/>
  <c r="I1791" i="5"/>
  <c r="F1791" i="5"/>
  <c r="G1791" i="5" s="1"/>
  <c r="C1791" i="5"/>
  <c r="B1791" i="5"/>
  <c r="A1652" i="5"/>
  <c r="F1652" i="5"/>
  <c r="D1652" i="5"/>
  <c r="E1652" i="5"/>
  <c r="C1652" i="5"/>
  <c r="B1652" i="5"/>
  <c r="I1652" i="5"/>
  <c r="A1761" i="5"/>
  <c r="E1761" i="5"/>
  <c r="C1761" i="5"/>
  <c r="I1761" i="5"/>
  <c r="D1761" i="5"/>
  <c r="F1761" i="5"/>
  <c r="G1761" i="5" s="1"/>
  <c r="B1761" i="5"/>
  <c r="A1559" i="5"/>
  <c r="F1559" i="5"/>
  <c r="G1559" i="5" s="1"/>
  <c r="C1559" i="5"/>
  <c r="B1559" i="5"/>
  <c r="E1559" i="5"/>
  <c r="I1559" i="5"/>
  <c r="D1559" i="5"/>
  <c r="A1657" i="5"/>
  <c r="F1657" i="5"/>
  <c r="G1657" i="5" s="1"/>
  <c r="D1657" i="5"/>
  <c r="E1657" i="5"/>
  <c r="C1657" i="5"/>
  <c r="B1657" i="5"/>
  <c r="I1657" i="5"/>
  <c r="I1732" i="5"/>
  <c r="D1732" i="5"/>
  <c r="F1732" i="5"/>
  <c r="G1732" i="5" s="1"/>
  <c r="A1732" i="5"/>
  <c r="E1732" i="5"/>
  <c r="B1732" i="5"/>
  <c r="C1732" i="5"/>
  <c r="C1818" i="5"/>
  <c r="B1818" i="5"/>
  <c r="I1818" i="5"/>
  <c r="A1818" i="5"/>
  <c r="F1818" i="5"/>
  <c r="G1818" i="5" s="1"/>
  <c r="E1818" i="5"/>
  <c r="D1818" i="5"/>
  <c r="E1917" i="5"/>
  <c r="C1917" i="5"/>
  <c r="F1917" i="5"/>
  <c r="G1917" i="5" s="1"/>
  <c r="A1917" i="5"/>
  <c r="B1917" i="5"/>
  <c r="I1917" i="5"/>
  <c r="D1917" i="5"/>
  <c r="E1888" i="5"/>
  <c r="F1888" i="5"/>
  <c r="G1888" i="5" s="1"/>
  <c r="C1888" i="5"/>
  <c r="A1888" i="5"/>
  <c r="B1888" i="5"/>
  <c r="D1888" i="5"/>
  <c r="I1888" i="5"/>
  <c r="A1723" i="5"/>
  <c r="F1723" i="5"/>
  <c r="G1723" i="5" s="1"/>
  <c r="E1723" i="5"/>
  <c r="C1723" i="5"/>
  <c r="B1723" i="5"/>
  <c r="I1723" i="5"/>
  <c r="D1723" i="5"/>
  <c r="A1821" i="5"/>
  <c r="F1821" i="5"/>
  <c r="G1821" i="5" s="1"/>
  <c r="D1821" i="5"/>
  <c r="E1821" i="5"/>
  <c r="C1821" i="5"/>
  <c r="I1821" i="5"/>
  <c r="B1821" i="5"/>
  <c r="D1940" i="5"/>
  <c r="I1940" i="5"/>
  <c r="A1940" i="5"/>
  <c r="B1940" i="5"/>
  <c r="C1940" i="5"/>
  <c r="F1940" i="5"/>
  <c r="G1940" i="5" s="1"/>
  <c r="E1940" i="5"/>
  <c r="I2064" i="5"/>
  <c r="F2064" i="5"/>
  <c r="G2064" i="5" s="1"/>
  <c r="A2064" i="5"/>
  <c r="E2064" i="5"/>
  <c r="C2064" i="5"/>
  <c r="B2064" i="5"/>
  <c r="D2064" i="5"/>
  <c r="A1789" i="5"/>
  <c r="F1789" i="5"/>
  <c r="G1789" i="5" s="1"/>
  <c r="D1789" i="5"/>
  <c r="E1789" i="5"/>
  <c r="C1789" i="5"/>
  <c r="B1789" i="5"/>
  <c r="I1789" i="5"/>
  <c r="A1878" i="5"/>
  <c r="D1878" i="5"/>
  <c r="I1878" i="5"/>
  <c r="F1878" i="5"/>
  <c r="G1878" i="5" s="1"/>
  <c r="E1878" i="5"/>
  <c r="C1878" i="5"/>
  <c r="B1878" i="5"/>
  <c r="F1717" i="5"/>
  <c r="G1717" i="5" s="1"/>
  <c r="D1717" i="5"/>
  <c r="B1717" i="5"/>
  <c r="I1717" i="5"/>
  <c r="E1717" i="5"/>
  <c r="C1717" i="5"/>
  <c r="A1717" i="5"/>
  <c r="F1815" i="5"/>
  <c r="G1815" i="5" s="1"/>
  <c r="D1815" i="5"/>
  <c r="E1815" i="5"/>
  <c r="C1815" i="5"/>
  <c r="B1815" i="5"/>
  <c r="I1815" i="5"/>
  <c r="A1815" i="5"/>
  <c r="C2017" i="5"/>
  <c r="B2017" i="5"/>
  <c r="I2017" i="5"/>
  <c r="D2017" i="5"/>
  <c r="F2017" i="5"/>
  <c r="G2017" i="5" s="1"/>
  <c r="A2017" i="5"/>
  <c r="E2017" i="5"/>
  <c r="F2048" i="5"/>
  <c r="G2048" i="5" s="1"/>
  <c r="A2048" i="5"/>
  <c r="E2048" i="5"/>
  <c r="C2048" i="5"/>
  <c r="B2048" i="5"/>
  <c r="D2048" i="5"/>
  <c r="I2048" i="5"/>
  <c r="E2047" i="5"/>
  <c r="C2047" i="5"/>
  <c r="I2047" i="5"/>
  <c r="F2047" i="5"/>
  <c r="G2047" i="5" s="1"/>
  <c r="B2047" i="5"/>
  <c r="A2047" i="5"/>
  <c r="D2047" i="5"/>
  <c r="E2117" i="5"/>
  <c r="F2117" i="5"/>
  <c r="G2117" i="5" s="1"/>
  <c r="A2117" i="5"/>
  <c r="C2117" i="5"/>
  <c r="B2117" i="5"/>
  <c r="I2117" i="5"/>
  <c r="D2117" i="5"/>
  <c r="F1918" i="5"/>
  <c r="G1918" i="5" s="1"/>
  <c r="D1918" i="5"/>
  <c r="E1918" i="5"/>
  <c r="C1918" i="5"/>
  <c r="A1918" i="5"/>
  <c r="B1918" i="5"/>
  <c r="I1918" i="5"/>
  <c r="I2083" i="5"/>
  <c r="B2083" i="5"/>
  <c r="F2083" i="5"/>
  <c r="G2083" i="5" s="1"/>
  <c r="D2083" i="5"/>
  <c r="E2083" i="5"/>
  <c r="C2083" i="5"/>
  <c r="A2083" i="5"/>
  <c r="C2171" i="5"/>
  <c r="B2171" i="5"/>
  <c r="F2171" i="5"/>
  <c r="G2171" i="5" s="1"/>
  <c r="D2171" i="5"/>
  <c r="A2171" i="5"/>
  <c r="I2171" i="5"/>
  <c r="E2171" i="5"/>
  <c r="A1872" i="5"/>
  <c r="F1872" i="5"/>
  <c r="G1872" i="5" s="1"/>
  <c r="C1872" i="5"/>
  <c r="B1872" i="5"/>
  <c r="E1872" i="5"/>
  <c r="I1872" i="5"/>
  <c r="D1872" i="5"/>
  <c r="A1970" i="5"/>
  <c r="F1970" i="5"/>
  <c r="G1970" i="5" s="1"/>
  <c r="D1970" i="5"/>
  <c r="E1970" i="5"/>
  <c r="C1970" i="5"/>
  <c r="B1970" i="5"/>
  <c r="I1970" i="5"/>
  <c r="E2033" i="5"/>
  <c r="C2033" i="5"/>
  <c r="I2033" i="5"/>
  <c r="D2033" i="5"/>
  <c r="F2033" i="5"/>
  <c r="G2033" i="5" s="1"/>
  <c r="B2033" i="5"/>
  <c r="A2033" i="5"/>
  <c r="C2199" i="5"/>
  <c r="B2199" i="5"/>
  <c r="F2199" i="5"/>
  <c r="G2199" i="5" s="1"/>
  <c r="A2199" i="5"/>
  <c r="E2199" i="5"/>
  <c r="I2199" i="5"/>
  <c r="D2199" i="5"/>
  <c r="C2227" i="5"/>
  <c r="B2227" i="5"/>
  <c r="F2227" i="5"/>
  <c r="G2227" i="5" s="1"/>
  <c r="A2227" i="5"/>
  <c r="E2227" i="5"/>
  <c r="I2227" i="5"/>
  <c r="D2227" i="5"/>
  <c r="F2060" i="5"/>
  <c r="G2060" i="5" s="1"/>
  <c r="E2060" i="5"/>
  <c r="A2060" i="5"/>
  <c r="C2060" i="5"/>
  <c r="B2060" i="5"/>
  <c r="I2060" i="5"/>
  <c r="D2060" i="5"/>
  <c r="I2239" i="5"/>
  <c r="A2239" i="5"/>
  <c r="E2239" i="5"/>
  <c r="C2239" i="5"/>
  <c r="B2239" i="5"/>
  <c r="F2239" i="5"/>
  <c r="G2239" i="5" s="1"/>
  <c r="D2239" i="5"/>
  <c r="A2037" i="5"/>
  <c r="F2037" i="5"/>
  <c r="G2037" i="5" s="1"/>
  <c r="D2037" i="5"/>
  <c r="I2037" i="5"/>
  <c r="E2037" i="5"/>
  <c r="C2037" i="5"/>
  <c r="B2037" i="5"/>
  <c r="C2185" i="5"/>
  <c r="B2185" i="5"/>
  <c r="I2185" i="5"/>
  <c r="D2185" i="5"/>
  <c r="F2185" i="5"/>
  <c r="A2185" i="5"/>
  <c r="E2185" i="5"/>
  <c r="F1986" i="5"/>
  <c r="G1986" i="5" s="1"/>
  <c r="C1986" i="5"/>
  <c r="A1986" i="5"/>
  <c r="E1986" i="5"/>
  <c r="B1986" i="5"/>
  <c r="I1986" i="5"/>
  <c r="D1986" i="5"/>
  <c r="A2084" i="5"/>
  <c r="F2084" i="5"/>
  <c r="G2084" i="5" s="1"/>
  <c r="D2084" i="5"/>
  <c r="C2084" i="5"/>
  <c r="E2084" i="5"/>
  <c r="B2084" i="5"/>
  <c r="I2084" i="5"/>
  <c r="D2172" i="5"/>
  <c r="I2172" i="5"/>
  <c r="E2172" i="5"/>
  <c r="F2172" i="5"/>
  <c r="G2172" i="5" s="1"/>
  <c r="C2172" i="5"/>
  <c r="B2172" i="5"/>
  <c r="A2172" i="5"/>
  <c r="C2192" i="5"/>
  <c r="B2192" i="5"/>
  <c r="I2192" i="5"/>
  <c r="D2192" i="5"/>
  <c r="F2192" i="5"/>
  <c r="G2192" i="5" s="1"/>
  <c r="A2192" i="5"/>
  <c r="E2192" i="5"/>
  <c r="D2423" i="5"/>
  <c r="I2423" i="5"/>
  <c r="E2423" i="5"/>
  <c r="C2423" i="5"/>
  <c r="A2423" i="5"/>
  <c r="B2423" i="5"/>
  <c r="F2423" i="5"/>
  <c r="G2423" i="5" s="1"/>
  <c r="E2441" i="5"/>
  <c r="F2441" i="5"/>
  <c r="G2441" i="5" s="1"/>
  <c r="C2441" i="5"/>
  <c r="A2441" i="5"/>
  <c r="B2441" i="5"/>
  <c r="I2441" i="5"/>
  <c r="D2441" i="5"/>
  <c r="F2310" i="5"/>
  <c r="G2310" i="5" s="1"/>
  <c r="A2310" i="5"/>
  <c r="E2310" i="5"/>
  <c r="D2310" i="5"/>
  <c r="C2310" i="5"/>
  <c r="B2310" i="5"/>
  <c r="I2310" i="5"/>
  <c r="A2132" i="5"/>
  <c r="F2132" i="5"/>
  <c r="G2132" i="5" s="1"/>
  <c r="B2132" i="5"/>
  <c r="D2132" i="5"/>
  <c r="C2132" i="5"/>
  <c r="I2132" i="5"/>
  <c r="E2132" i="5"/>
  <c r="A2230" i="5"/>
  <c r="F2230" i="5"/>
  <c r="G2230" i="5" s="1"/>
  <c r="B2230" i="5"/>
  <c r="D2230" i="5"/>
  <c r="I2230" i="5"/>
  <c r="C2230" i="5"/>
  <c r="E2230" i="5"/>
  <c r="C2351" i="5"/>
  <c r="B2351" i="5"/>
  <c r="A2351" i="5"/>
  <c r="E2351" i="5"/>
  <c r="I2351" i="5"/>
  <c r="D2351" i="5"/>
  <c r="F2351" i="5"/>
  <c r="A2284" i="5"/>
  <c r="F2284" i="5"/>
  <c r="D2284" i="5"/>
  <c r="E2284" i="5"/>
  <c r="C2284" i="5"/>
  <c r="B2284" i="5"/>
  <c r="I2284" i="5"/>
  <c r="E2346" i="5"/>
  <c r="I2346" i="5"/>
  <c r="D2346" i="5"/>
  <c r="F2346" i="5"/>
  <c r="G2346" i="5" s="1"/>
  <c r="A2346" i="5"/>
  <c r="B2346" i="5"/>
  <c r="C2346" i="5"/>
  <c r="I2342" i="5"/>
  <c r="B2342" i="5"/>
  <c r="D2342" i="5"/>
  <c r="F2342" i="5"/>
  <c r="G2342" i="5" s="1"/>
  <c r="C2342" i="5"/>
  <c r="A2342" i="5"/>
  <c r="E2342" i="5"/>
  <c r="F2147" i="5"/>
  <c r="G2147" i="5" s="1"/>
  <c r="D2147" i="5"/>
  <c r="B2147" i="5"/>
  <c r="I2147" i="5"/>
  <c r="C2147" i="5"/>
  <c r="E2147" i="5"/>
  <c r="A2147" i="5"/>
  <c r="F2245" i="5"/>
  <c r="G2245" i="5" s="1"/>
  <c r="D2245" i="5"/>
  <c r="E2245" i="5"/>
  <c r="B2245" i="5"/>
  <c r="I2245" i="5"/>
  <c r="A2245" i="5"/>
  <c r="C2245" i="5"/>
  <c r="D2437" i="5"/>
  <c r="I2437" i="5"/>
  <c r="F2437" i="5"/>
  <c r="G2437" i="5" s="1"/>
  <c r="E2437" i="5"/>
  <c r="C2437" i="5"/>
  <c r="A2437" i="5"/>
  <c r="B2437" i="5"/>
  <c r="B2440" i="5"/>
  <c r="I2440" i="5"/>
  <c r="F2440" i="5"/>
  <c r="G2440" i="5" s="1"/>
  <c r="A2440" i="5"/>
  <c r="E2440" i="5"/>
  <c r="C2440" i="5"/>
  <c r="D2440" i="5"/>
  <c r="E2427" i="5"/>
  <c r="C2427" i="5"/>
  <c r="A2427" i="5"/>
  <c r="B2427" i="5"/>
  <c r="D2427" i="5"/>
  <c r="I2427" i="5"/>
  <c r="F2427" i="5"/>
  <c r="G2427" i="5" s="1"/>
  <c r="A2380" i="5"/>
  <c r="F2380" i="5"/>
  <c r="G2380" i="5" s="1"/>
  <c r="D2380" i="5"/>
  <c r="B2380" i="5"/>
  <c r="I2380" i="5"/>
  <c r="C2380" i="5"/>
  <c r="E2380" i="5"/>
  <c r="A2378" i="5"/>
  <c r="D2378" i="5"/>
  <c r="E2378" i="5"/>
  <c r="I2378" i="5"/>
  <c r="F2378" i="5"/>
  <c r="C2378" i="5"/>
  <c r="B2378" i="5"/>
  <c r="F2306" i="5"/>
  <c r="G2306" i="5" s="1"/>
  <c r="D2306" i="5"/>
  <c r="B2306" i="5"/>
  <c r="I2306" i="5"/>
  <c r="C2306" i="5"/>
  <c r="A2306" i="5"/>
  <c r="E2306" i="5"/>
  <c r="D2504" i="5"/>
  <c r="E2504" i="5"/>
  <c r="I2504" i="5"/>
  <c r="F2504" i="5"/>
  <c r="G2504" i="5" s="1"/>
  <c r="C2504" i="5"/>
  <c r="B2504" i="5"/>
  <c r="A2504" i="5"/>
  <c r="I2572" i="5"/>
  <c r="F2572" i="5"/>
  <c r="G2572" i="5" s="1"/>
  <c r="A2572" i="5"/>
  <c r="B2572" i="5"/>
  <c r="D2572" i="5"/>
  <c r="C2572" i="5"/>
  <c r="E2572" i="5"/>
  <c r="E2551" i="5"/>
  <c r="C2551" i="5"/>
  <c r="B2551" i="5"/>
  <c r="A2551" i="5"/>
  <c r="I2551" i="5"/>
  <c r="D2551" i="5"/>
  <c r="F2551" i="5"/>
  <c r="F2450" i="5"/>
  <c r="G2450" i="5" s="1"/>
  <c r="D2450" i="5"/>
  <c r="I2450" i="5"/>
  <c r="E2450" i="5"/>
  <c r="C2450" i="5"/>
  <c r="A2450" i="5"/>
  <c r="B2450" i="5"/>
  <c r="I2600" i="5"/>
  <c r="E2600" i="5"/>
  <c r="A2600" i="5"/>
  <c r="C2600" i="5"/>
  <c r="B2600" i="5"/>
  <c r="F2600" i="5"/>
  <c r="G2600" i="5" s="1"/>
  <c r="D2600" i="5"/>
  <c r="A2390" i="5"/>
  <c r="F2390" i="5"/>
  <c r="G2390" i="5" s="1"/>
  <c r="C2390" i="5"/>
  <c r="B2390" i="5"/>
  <c r="E2390" i="5"/>
  <c r="I2390" i="5"/>
  <c r="D2390" i="5"/>
  <c r="E2495" i="5"/>
  <c r="B2495" i="5"/>
  <c r="I2495" i="5"/>
  <c r="D2495" i="5"/>
  <c r="A2495" i="5"/>
  <c r="F2495" i="5"/>
  <c r="G2495" i="5" s="1"/>
  <c r="C2495" i="5"/>
  <c r="C2672" i="5"/>
  <c r="I2672" i="5"/>
  <c r="F2672" i="5"/>
  <c r="G2672" i="5" s="1"/>
  <c r="B2672" i="5"/>
  <c r="A2672" i="5"/>
  <c r="E2672" i="5"/>
  <c r="D2672" i="5"/>
  <c r="A2632" i="5"/>
  <c r="F2632" i="5"/>
  <c r="G2632" i="5" s="1"/>
  <c r="I2632" i="5"/>
  <c r="E2632" i="5"/>
  <c r="C2632" i="5"/>
  <c r="B2632" i="5"/>
  <c r="D2632" i="5"/>
  <c r="C2574" i="5"/>
  <c r="F2574" i="5"/>
  <c r="G2574" i="5" s="1"/>
  <c r="A2574" i="5"/>
  <c r="E2574" i="5"/>
  <c r="B2574" i="5"/>
  <c r="D2574" i="5"/>
  <c r="I2574" i="5"/>
  <c r="C2623" i="5"/>
  <c r="D2623" i="5"/>
  <c r="I2623" i="5"/>
  <c r="F2623" i="5"/>
  <c r="G2623" i="5" s="1"/>
  <c r="E2623" i="5"/>
  <c r="B2623" i="5"/>
  <c r="A2623" i="5"/>
  <c r="E2566" i="5"/>
  <c r="B2566" i="5"/>
  <c r="D2566" i="5"/>
  <c r="I2566" i="5"/>
  <c r="F2566" i="5"/>
  <c r="G2566" i="5" s="1"/>
  <c r="A2566" i="5"/>
  <c r="C2566" i="5"/>
  <c r="A2682" i="5"/>
  <c r="F2682" i="5"/>
  <c r="G2682" i="5" s="1"/>
  <c r="E2682" i="5"/>
  <c r="C2682" i="5"/>
  <c r="B2682" i="5"/>
  <c r="D2682" i="5"/>
  <c r="I2682" i="5"/>
  <c r="A2577" i="5"/>
  <c r="F2577" i="5"/>
  <c r="G2577" i="5" s="1"/>
  <c r="B2577" i="5"/>
  <c r="C2577" i="5"/>
  <c r="I2577" i="5"/>
  <c r="E2577" i="5"/>
  <c r="D2577" i="5"/>
  <c r="E2639" i="5"/>
  <c r="D2639" i="5"/>
  <c r="C2639" i="5"/>
  <c r="I2639" i="5"/>
  <c r="F2639" i="5"/>
  <c r="G2639" i="5" s="1"/>
  <c r="B2639" i="5"/>
  <c r="A2639" i="5"/>
  <c r="C2730" i="5"/>
  <c r="F2730" i="5"/>
  <c r="G2730" i="5" s="1"/>
  <c r="A2730" i="5"/>
  <c r="E2730" i="5"/>
  <c r="B2730" i="5"/>
  <c r="D2730" i="5"/>
  <c r="I2730" i="5"/>
  <c r="D2687" i="5"/>
  <c r="I2687" i="5"/>
  <c r="F2687" i="5"/>
  <c r="G2687" i="5" s="1"/>
  <c r="A2687" i="5"/>
  <c r="E2687" i="5"/>
  <c r="C2687" i="5"/>
  <c r="B2687" i="5"/>
  <c r="F2627" i="5"/>
  <c r="G2627" i="5" s="1"/>
  <c r="B2627" i="5"/>
  <c r="I2627" i="5"/>
  <c r="D2627" i="5"/>
  <c r="E2627" i="5"/>
  <c r="A2627" i="5"/>
  <c r="C2627" i="5"/>
  <c r="C2776" i="5"/>
  <c r="D2776" i="5"/>
  <c r="B2776" i="5"/>
  <c r="A2776" i="5"/>
  <c r="I2776" i="5"/>
  <c r="E2776" i="5"/>
  <c r="F2776" i="5"/>
  <c r="G2776" i="5" s="1"/>
  <c r="D2831" i="5"/>
  <c r="I2831" i="5"/>
  <c r="C2831" i="5"/>
  <c r="A2831" i="5"/>
  <c r="B2831" i="5"/>
  <c r="F2831" i="5"/>
  <c r="G2831" i="5" s="1"/>
  <c r="E2831" i="5"/>
  <c r="I2735" i="5"/>
  <c r="F2735" i="5"/>
  <c r="G2735" i="5" s="1"/>
  <c r="A2735" i="5"/>
  <c r="E2735" i="5"/>
  <c r="D2735" i="5"/>
  <c r="C2735" i="5"/>
  <c r="B2735" i="5"/>
  <c r="A2727" i="5"/>
  <c r="F2727" i="5"/>
  <c r="G2727" i="5" s="1"/>
  <c r="D2727" i="5"/>
  <c r="E2727" i="5"/>
  <c r="C2727" i="5"/>
  <c r="B2727" i="5"/>
  <c r="I2727" i="5"/>
  <c r="F2648" i="5"/>
  <c r="G2648" i="5" s="1"/>
  <c r="B2648" i="5"/>
  <c r="E2648" i="5"/>
  <c r="C2648" i="5"/>
  <c r="I2648" i="5"/>
  <c r="D2648" i="5"/>
  <c r="A2648" i="5"/>
  <c r="F2772" i="5"/>
  <c r="B2772" i="5"/>
  <c r="D2772" i="5"/>
  <c r="I2772" i="5"/>
  <c r="A2772" i="5"/>
  <c r="E2772" i="5"/>
  <c r="C2772" i="5"/>
  <c r="I2781" i="5"/>
  <c r="E2781" i="5"/>
  <c r="C2781" i="5"/>
  <c r="D2781" i="5"/>
  <c r="F2781" i="5"/>
  <c r="G2781" i="5" s="1"/>
  <c r="B2781" i="5"/>
  <c r="A2781" i="5"/>
  <c r="F2858" i="5"/>
  <c r="G2858" i="5" s="1"/>
  <c r="A2858" i="5"/>
  <c r="D2858" i="5"/>
  <c r="C2858" i="5"/>
  <c r="B2858" i="5"/>
  <c r="E2858" i="5"/>
  <c r="I2858" i="5"/>
  <c r="C2920" i="5"/>
  <c r="I2920" i="5"/>
  <c r="D2920" i="5"/>
  <c r="F2920" i="5"/>
  <c r="A2920" i="5"/>
  <c r="E2920" i="5"/>
  <c r="B2920" i="5"/>
  <c r="I2835" i="5"/>
  <c r="E2835" i="5"/>
  <c r="A2835" i="5"/>
  <c r="C2835" i="5"/>
  <c r="F2835" i="5"/>
  <c r="D2835" i="5"/>
  <c r="B2835" i="5"/>
  <c r="F2766" i="5"/>
  <c r="G2766" i="5" s="1"/>
  <c r="E2766" i="5"/>
  <c r="I2766" i="5"/>
  <c r="D2766" i="5"/>
  <c r="C2766" i="5"/>
  <c r="A2766" i="5"/>
  <c r="B2766" i="5"/>
  <c r="D2845" i="5"/>
  <c r="I2845" i="5"/>
  <c r="E2845" i="5"/>
  <c r="C2845" i="5"/>
  <c r="B2845" i="5"/>
  <c r="A2845" i="5"/>
  <c r="F2845" i="5"/>
  <c r="C2823" i="5"/>
  <c r="F2823" i="5"/>
  <c r="G2823" i="5" s="1"/>
  <c r="A2823" i="5"/>
  <c r="B2823" i="5"/>
  <c r="D2823" i="5"/>
  <c r="I2823" i="5"/>
  <c r="E2823" i="5"/>
  <c r="E2995" i="5"/>
  <c r="A2995" i="5"/>
  <c r="I2995" i="5"/>
  <c r="F2995" i="5"/>
  <c r="D2995" i="5"/>
  <c r="B2995" i="5"/>
  <c r="C2995" i="5"/>
  <c r="C2849" i="5"/>
  <c r="B2849" i="5"/>
  <c r="D2849" i="5"/>
  <c r="E2849" i="5"/>
  <c r="F2849" i="5"/>
  <c r="G2849" i="5" s="1"/>
  <c r="A2849" i="5"/>
  <c r="I2849" i="5"/>
  <c r="E3003" i="5"/>
  <c r="A3003" i="5"/>
  <c r="C3003" i="5"/>
  <c r="B3003" i="5"/>
  <c r="D3003" i="5"/>
  <c r="F3003" i="5"/>
  <c r="G3003" i="5" s="1"/>
  <c r="I3003" i="5"/>
  <c r="E2938" i="5"/>
  <c r="C2938" i="5"/>
  <c r="A2938" i="5"/>
  <c r="B2938" i="5"/>
  <c r="I2938" i="5"/>
  <c r="D2938" i="5"/>
  <c r="F2938" i="5"/>
  <c r="G2938" i="5" s="1"/>
  <c r="B2987" i="5"/>
  <c r="I2987" i="5"/>
  <c r="D2987" i="5"/>
  <c r="F2987" i="5"/>
  <c r="G2987" i="5" s="1"/>
  <c r="E2987" i="5"/>
  <c r="C2987" i="5"/>
  <c r="A2987" i="5"/>
  <c r="B2906" i="5"/>
  <c r="A2906" i="5"/>
  <c r="I2906" i="5"/>
  <c r="D2906" i="5"/>
  <c r="C2906" i="5"/>
  <c r="F2906" i="5"/>
  <c r="E2906" i="5"/>
  <c r="A2963" i="5"/>
  <c r="F2963" i="5"/>
  <c r="G2963" i="5" s="1"/>
  <c r="E2963" i="5"/>
  <c r="C2963" i="5"/>
  <c r="B2963" i="5"/>
  <c r="I2963" i="5"/>
  <c r="D2963" i="5"/>
  <c r="F2922" i="5"/>
  <c r="G2922" i="5" s="1"/>
  <c r="B2922" i="5"/>
  <c r="I2922" i="5"/>
  <c r="D2922" i="5"/>
  <c r="A2922" i="5"/>
  <c r="E2922" i="5"/>
  <c r="C2922" i="5"/>
  <c r="E25" i="5"/>
  <c r="E35" i="7" s="1"/>
  <c r="C25" i="5"/>
  <c r="C35" i="7" s="1"/>
  <c r="V35" i="7" s="1"/>
  <c r="B25" i="5"/>
  <c r="B35" i="7" s="1"/>
  <c r="I25" i="5"/>
  <c r="J35" i="7" s="1"/>
  <c r="A35" i="7"/>
  <c r="F25" i="5"/>
  <c r="F35" i="7" s="1"/>
  <c r="D25" i="5"/>
  <c r="H25" i="5"/>
  <c r="J25" i="5"/>
  <c r="I28" i="5"/>
  <c r="J38" i="7" s="1"/>
  <c r="A38" i="7"/>
  <c r="D28" i="5"/>
  <c r="F28" i="5"/>
  <c r="F38" i="7" s="1"/>
  <c r="E28" i="5"/>
  <c r="E38" i="7" s="1"/>
  <c r="B28" i="5"/>
  <c r="B38" i="7" s="1"/>
  <c r="C28" i="5"/>
  <c r="C38" i="7" s="1"/>
  <c r="V38" i="7" s="1"/>
  <c r="J28" i="5"/>
  <c r="H28" i="5"/>
  <c r="E47" i="5"/>
  <c r="E57" i="7" s="1"/>
  <c r="C47" i="5"/>
  <c r="C57" i="7" s="1"/>
  <c r="V57" i="7" s="1"/>
  <c r="B47" i="5"/>
  <c r="B57" i="7" s="1"/>
  <c r="I47" i="5"/>
  <c r="J57" i="7" s="1"/>
  <c r="A57" i="7"/>
  <c r="F47" i="5"/>
  <c r="F57" i="7" s="1"/>
  <c r="D47" i="5"/>
  <c r="J47" i="5"/>
  <c r="H47" i="5"/>
  <c r="C45" i="5"/>
  <c r="C55" i="7" s="1"/>
  <c r="V55" i="7" s="1"/>
  <c r="B45" i="5"/>
  <c r="B55" i="7" s="1"/>
  <c r="I45" i="5"/>
  <c r="J55" i="7" s="1"/>
  <c r="A55" i="7"/>
  <c r="D45" i="5"/>
  <c r="F45" i="5"/>
  <c r="F55" i="7" s="1"/>
  <c r="E45" i="5"/>
  <c r="E55" i="7" s="1"/>
  <c r="J45" i="5"/>
  <c r="H45" i="5"/>
  <c r="I43" i="5"/>
  <c r="J53" i="7" s="1"/>
  <c r="A53" i="7"/>
  <c r="D43" i="5"/>
  <c r="E43" i="5"/>
  <c r="E53" i="7" s="1"/>
  <c r="B43" i="5"/>
  <c r="B53" i="7" s="1"/>
  <c r="C43" i="5"/>
  <c r="C53" i="7" s="1"/>
  <c r="V53" i="7" s="1"/>
  <c r="F43" i="5"/>
  <c r="F53" i="7" s="1"/>
  <c r="H43" i="5"/>
  <c r="J43" i="5"/>
  <c r="F48" i="5"/>
  <c r="F58" i="7" s="1"/>
  <c r="E48" i="5"/>
  <c r="E58" i="7" s="1"/>
  <c r="C48" i="5"/>
  <c r="C58" i="7" s="1"/>
  <c r="V58" i="7" s="1"/>
  <c r="B48" i="5"/>
  <c r="B58" i="7" s="1"/>
  <c r="D48" i="5"/>
  <c r="A58" i="7"/>
  <c r="I48" i="5"/>
  <c r="J58" i="7" s="1"/>
  <c r="J48" i="5"/>
  <c r="H48" i="5"/>
  <c r="E135" i="5"/>
  <c r="E145" i="7" s="1"/>
  <c r="C135" i="5"/>
  <c r="C145" i="7" s="1"/>
  <c r="V145" i="7" s="1"/>
  <c r="F135" i="5"/>
  <c r="F145" i="7" s="1"/>
  <c r="B135" i="5"/>
  <c r="B145" i="7" s="1"/>
  <c r="A145" i="7"/>
  <c r="I135" i="5"/>
  <c r="J145" i="7" s="1"/>
  <c r="D135" i="5"/>
  <c r="J135" i="5"/>
  <c r="H135" i="5"/>
  <c r="I125" i="5"/>
  <c r="J135" i="7" s="1"/>
  <c r="A135" i="7"/>
  <c r="D125" i="5"/>
  <c r="F125" i="5"/>
  <c r="F135" i="7" s="1"/>
  <c r="E125" i="5"/>
  <c r="E135" i="7" s="1"/>
  <c r="C125" i="5"/>
  <c r="C135" i="7" s="1"/>
  <c r="V135" i="7" s="1"/>
  <c r="B125" i="5"/>
  <c r="B135" i="7" s="1"/>
  <c r="J125" i="5"/>
  <c r="H125" i="5"/>
  <c r="I132" i="5"/>
  <c r="J142" i="7" s="1"/>
  <c r="A142" i="7"/>
  <c r="D132" i="5"/>
  <c r="B132" i="5"/>
  <c r="B142" i="7" s="1"/>
  <c r="F132" i="5"/>
  <c r="F142" i="7" s="1"/>
  <c r="E132" i="5"/>
  <c r="E142" i="7" s="1"/>
  <c r="C132" i="5"/>
  <c r="C142" i="7" s="1"/>
  <c r="V142" i="7" s="1"/>
  <c r="H132" i="5"/>
  <c r="J132" i="5"/>
  <c r="B91" i="5"/>
  <c r="B101" i="7" s="1"/>
  <c r="I91" i="5"/>
  <c r="J101" i="7" s="1"/>
  <c r="A101" i="7"/>
  <c r="E91" i="5"/>
  <c r="E101" i="7" s="1"/>
  <c r="F91" i="5"/>
  <c r="F101" i="7" s="1"/>
  <c r="C91" i="5"/>
  <c r="C101" i="7" s="1"/>
  <c r="V101" i="7" s="1"/>
  <c r="D91" i="5"/>
  <c r="J91" i="5"/>
  <c r="H91" i="5"/>
  <c r="B175" i="5"/>
  <c r="B185" i="7" s="1"/>
  <c r="I175" i="5"/>
  <c r="J185" i="7" s="1"/>
  <c r="A185" i="7"/>
  <c r="D175" i="5"/>
  <c r="F175" i="5"/>
  <c r="F185" i="7" s="1"/>
  <c r="E175" i="5"/>
  <c r="E185" i="7" s="1"/>
  <c r="C175" i="5"/>
  <c r="C185" i="7" s="1"/>
  <c r="V185" i="7" s="1"/>
  <c r="H175" i="5"/>
  <c r="J175" i="5"/>
  <c r="D159" i="5"/>
  <c r="F159" i="5"/>
  <c r="F169" i="7" s="1"/>
  <c r="B159" i="5"/>
  <c r="B169" i="7" s="1"/>
  <c r="I159" i="5"/>
  <c r="J169" i="7" s="1"/>
  <c r="A169" i="7"/>
  <c r="E159" i="5"/>
  <c r="E169" i="7" s="1"/>
  <c r="C159" i="5"/>
  <c r="C169" i="7" s="1"/>
  <c r="V169" i="7" s="1"/>
  <c r="J159" i="5"/>
  <c r="H159" i="5"/>
  <c r="D219" i="5"/>
  <c r="I219" i="5"/>
  <c r="J229" i="7" s="1"/>
  <c r="E219" i="5"/>
  <c r="E229" i="7" s="1"/>
  <c r="C219" i="5"/>
  <c r="C229" i="7" s="1"/>
  <c r="V229" i="7" s="1"/>
  <c r="F219" i="5"/>
  <c r="G219" i="5" s="1"/>
  <c r="B219" i="5"/>
  <c r="B229" i="7" s="1"/>
  <c r="A229" i="7"/>
  <c r="J219" i="5"/>
  <c r="H219" i="5"/>
  <c r="C184" i="5"/>
  <c r="C194" i="7" s="1"/>
  <c r="V194" i="7" s="1"/>
  <c r="B184" i="5"/>
  <c r="B194" i="7" s="1"/>
  <c r="D184" i="5"/>
  <c r="I184" i="5"/>
  <c r="J194" i="7" s="1"/>
  <c r="E184" i="5"/>
  <c r="E194" i="7" s="1"/>
  <c r="A194" i="7"/>
  <c r="F184" i="5"/>
  <c r="F194" i="7" s="1"/>
  <c r="J184" i="5"/>
  <c r="H184" i="5"/>
  <c r="B214" i="5"/>
  <c r="B224" i="7" s="1"/>
  <c r="I214" i="5"/>
  <c r="J224" i="7" s="1"/>
  <c r="A224" i="7"/>
  <c r="F214" i="5"/>
  <c r="G214" i="5" s="1"/>
  <c r="E214" i="5"/>
  <c r="E224" i="7" s="1"/>
  <c r="C214" i="5"/>
  <c r="C224" i="7" s="1"/>
  <c r="V224" i="7" s="1"/>
  <c r="D214" i="5"/>
  <c r="J214" i="5"/>
  <c r="H214" i="5"/>
  <c r="E204" i="5"/>
  <c r="E214" i="7" s="1"/>
  <c r="C204" i="5"/>
  <c r="C214" i="7" s="1"/>
  <c r="V214" i="7" s="1"/>
  <c r="B204" i="5"/>
  <c r="B214" i="7" s="1"/>
  <c r="I204" i="5"/>
  <c r="J214" i="7" s="1"/>
  <c r="A214" i="7"/>
  <c r="D204" i="5"/>
  <c r="F204" i="5"/>
  <c r="G204" i="5" s="1"/>
  <c r="J204" i="5"/>
  <c r="H204" i="5"/>
  <c r="B271" i="5"/>
  <c r="B281" i="7" s="1"/>
  <c r="A281" i="7"/>
  <c r="F271" i="5"/>
  <c r="G271" i="5" s="1"/>
  <c r="I271" i="5"/>
  <c r="J281" i="7" s="1"/>
  <c r="D271" i="5"/>
  <c r="E271" i="5"/>
  <c r="E281" i="7" s="1"/>
  <c r="C271" i="5"/>
  <c r="C281" i="7" s="1"/>
  <c r="V281" i="7" s="1"/>
  <c r="H271" i="5"/>
  <c r="J271" i="5"/>
  <c r="B272" i="5"/>
  <c r="B282" i="7" s="1"/>
  <c r="F272" i="5"/>
  <c r="G272" i="5" s="1"/>
  <c r="C272" i="5"/>
  <c r="C282" i="7" s="1"/>
  <c r="V282" i="7" s="1"/>
  <c r="I272" i="5"/>
  <c r="J282" i="7" s="1"/>
  <c r="D272" i="5"/>
  <c r="E272" i="5"/>
  <c r="E282" i="7" s="1"/>
  <c r="A282" i="7"/>
  <c r="J272" i="5"/>
  <c r="H272" i="5"/>
  <c r="E229" i="5"/>
  <c r="E239" i="7" s="1"/>
  <c r="B229" i="5"/>
  <c r="B239" i="7" s="1"/>
  <c r="D229" i="5"/>
  <c r="F229" i="5"/>
  <c r="G229" i="5" s="1"/>
  <c r="I229" i="5"/>
  <c r="J239" i="7" s="1"/>
  <c r="C229" i="5"/>
  <c r="C239" i="7" s="1"/>
  <c r="V239" i="7" s="1"/>
  <c r="A239" i="7"/>
  <c r="J229" i="5"/>
  <c r="H229" i="5"/>
  <c r="C278" i="5"/>
  <c r="C288" i="7" s="1"/>
  <c r="V288" i="7" s="1"/>
  <c r="D278" i="5"/>
  <c r="E278" i="5"/>
  <c r="E288" i="7" s="1"/>
  <c r="I278" i="5"/>
  <c r="J288" i="7" s="1"/>
  <c r="A288" i="7"/>
  <c r="F278" i="5"/>
  <c r="G278" i="5" s="1"/>
  <c r="B278" i="5"/>
  <c r="B288" i="7" s="1"/>
  <c r="J278" i="5"/>
  <c r="H278" i="5"/>
  <c r="E295" i="5"/>
  <c r="E305" i="7" s="1"/>
  <c r="C295" i="5"/>
  <c r="C305" i="7" s="1"/>
  <c r="V305" i="7" s="1"/>
  <c r="B295" i="5"/>
  <c r="B305" i="7" s="1"/>
  <c r="I295" i="5"/>
  <c r="J305" i="7" s="1"/>
  <c r="D295" i="5"/>
  <c r="A305" i="7"/>
  <c r="F295" i="5"/>
  <c r="G295" i="5" s="1"/>
  <c r="H295" i="5"/>
  <c r="J295" i="5"/>
  <c r="B247" i="5"/>
  <c r="B257" i="7" s="1"/>
  <c r="A257" i="7"/>
  <c r="I247" i="5"/>
  <c r="J257" i="7" s="1"/>
  <c r="D247" i="5"/>
  <c r="F247" i="5"/>
  <c r="G247" i="5" s="1"/>
  <c r="E247" i="5"/>
  <c r="E257" i="7" s="1"/>
  <c r="C247" i="5"/>
  <c r="C257" i="7" s="1"/>
  <c r="V257" i="7" s="1"/>
  <c r="H247" i="5"/>
  <c r="J247" i="5"/>
  <c r="D365" i="5"/>
  <c r="A375" i="7"/>
  <c r="I365" i="5"/>
  <c r="J375" i="7" s="1"/>
  <c r="F365" i="5"/>
  <c r="E365" i="5"/>
  <c r="E375" i="7" s="1"/>
  <c r="C365" i="5"/>
  <c r="C375" i="7" s="1"/>
  <c r="V375" i="7" s="1"/>
  <c r="B365" i="5"/>
  <c r="B375" i="7" s="1"/>
  <c r="J365" i="5"/>
  <c r="H365" i="5"/>
  <c r="F375" i="5"/>
  <c r="G375" i="5" s="1"/>
  <c r="E375" i="5"/>
  <c r="E385" i="7" s="1"/>
  <c r="B375" i="5"/>
  <c r="B385" i="7" s="1"/>
  <c r="A385" i="7"/>
  <c r="I375" i="5"/>
  <c r="J385" i="7" s="1"/>
  <c r="D375" i="5"/>
  <c r="C375" i="5"/>
  <c r="C385" i="7" s="1"/>
  <c r="V385" i="7" s="1"/>
  <c r="J375" i="5"/>
  <c r="H375" i="5"/>
  <c r="D287" i="5"/>
  <c r="F287" i="5"/>
  <c r="G287" i="5" s="1"/>
  <c r="C287" i="5"/>
  <c r="C297" i="7" s="1"/>
  <c r="V297" i="7" s="1"/>
  <c r="B287" i="5"/>
  <c r="B297" i="7" s="1"/>
  <c r="I287" i="5"/>
  <c r="J297" i="7" s="1"/>
  <c r="E287" i="5"/>
  <c r="E297" i="7" s="1"/>
  <c r="A297" i="7"/>
  <c r="H287" i="5"/>
  <c r="J287" i="5"/>
  <c r="C382" i="5"/>
  <c r="C392" i="7" s="1"/>
  <c r="V392" i="7" s="1"/>
  <c r="B382" i="5"/>
  <c r="B392" i="7" s="1"/>
  <c r="D382" i="5"/>
  <c r="F382" i="5"/>
  <c r="G382" i="5" s="1"/>
  <c r="I382" i="5"/>
  <c r="J392" i="7" s="1"/>
  <c r="A392" i="7"/>
  <c r="E382" i="5"/>
  <c r="E392" i="7" s="1"/>
  <c r="H382" i="5"/>
  <c r="J382" i="5"/>
  <c r="D435" i="5"/>
  <c r="F435" i="5"/>
  <c r="G435" i="5" s="1"/>
  <c r="E435" i="5"/>
  <c r="E445" i="7" s="1"/>
  <c r="C435" i="5"/>
  <c r="C445" i="7" s="1"/>
  <c r="V445" i="7" s="1"/>
  <c r="I435" i="5"/>
  <c r="J445" i="7" s="1"/>
  <c r="A445" i="7"/>
  <c r="B435" i="5"/>
  <c r="B445" i="7" s="1"/>
  <c r="J435" i="5"/>
  <c r="H435" i="5"/>
  <c r="B453" i="5"/>
  <c r="B463" i="7" s="1"/>
  <c r="I453" i="5"/>
  <c r="J463" i="7" s="1"/>
  <c r="A463" i="7"/>
  <c r="D453" i="5"/>
  <c r="E453" i="5"/>
  <c r="E463" i="7" s="1"/>
  <c r="F453" i="5"/>
  <c r="G453" i="5" s="1"/>
  <c r="C453" i="5"/>
  <c r="C463" i="7" s="1"/>
  <c r="V463" i="7" s="1"/>
  <c r="J453" i="5"/>
  <c r="H453" i="5"/>
  <c r="E364" i="5"/>
  <c r="E374" i="7" s="1"/>
  <c r="A374" i="7"/>
  <c r="I364" i="5"/>
  <c r="J374" i="7" s="1"/>
  <c r="F364" i="5"/>
  <c r="G364" i="5" s="1"/>
  <c r="D364" i="5"/>
  <c r="C364" i="5"/>
  <c r="C374" i="7" s="1"/>
  <c r="V374" i="7" s="1"/>
  <c r="B364" i="5"/>
  <c r="B374" i="7" s="1"/>
  <c r="H364" i="5"/>
  <c r="J364" i="5"/>
  <c r="E408" i="5"/>
  <c r="E418" i="7" s="1"/>
  <c r="C408" i="5"/>
  <c r="C418" i="7" s="1"/>
  <c r="V418" i="7" s="1"/>
  <c r="B408" i="5"/>
  <c r="B418" i="7" s="1"/>
  <c r="I408" i="5"/>
  <c r="J418" i="7" s="1"/>
  <c r="A418" i="7"/>
  <c r="F408" i="5"/>
  <c r="G408" i="5" s="1"/>
  <c r="D408" i="5"/>
  <c r="H408" i="5"/>
  <c r="J408" i="5"/>
  <c r="C436" i="5"/>
  <c r="C446" i="7" s="1"/>
  <c r="V446" i="7" s="1"/>
  <c r="B436" i="5"/>
  <c r="B446" i="7" s="1"/>
  <c r="I436" i="5"/>
  <c r="J446" i="7" s="1"/>
  <c r="A446" i="7"/>
  <c r="F436" i="5"/>
  <c r="G436" i="5" s="1"/>
  <c r="D436" i="5"/>
  <c r="E436" i="5"/>
  <c r="E446" i="7" s="1"/>
  <c r="H436" i="5"/>
  <c r="J436" i="5"/>
  <c r="F423" i="5"/>
  <c r="G423" i="5" s="1"/>
  <c r="B423" i="5"/>
  <c r="B433" i="7" s="1"/>
  <c r="A433" i="7"/>
  <c r="I423" i="5"/>
  <c r="J433" i="7" s="1"/>
  <c r="D423" i="5"/>
  <c r="E423" i="5"/>
  <c r="E433" i="7" s="1"/>
  <c r="C423" i="5"/>
  <c r="C433" i="7" s="1"/>
  <c r="V433" i="7" s="1"/>
  <c r="J423" i="5"/>
  <c r="H423" i="5"/>
  <c r="E493" i="5"/>
  <c r="E503" i="7" s="1"/>
  <c r="C493" i="5"/>
  <c r="C503" i="7" s="1"/>
  <c r="V503" i="7" s="1"/>
  <c r="D493" i="5"/>
  <c r="F493" i="5"/>
  <c r="G493" i="5" s="1"/>
  <c r="I493" i="5"/>
  <c r="J503" i="7" s="1"/>
  <c r="B493" i="5"/>
  <c r="B503" i="7" s="1"/>
  <c r="A503" i="7"/>
  <c r="J493" i="5"/>
  <c r="H493" i="5"/>
  <c r="E470" i="5"/>
  <c r="E480" i="7" s="1"/>
  <c r="C470" i="5"/>
  <c r="C480" i="7" s="1"/>
  <c r="V480" i="7" s="1"/>
  <c r="B470" i="5"/>
  <c r="B480" i="7" s="1"/>
  <c r="A480" i="7"/>
  <c r="I470" i="5"/>
  <c r="J480" i="7" s="1"/>
  <c r="D470" i="5"/>
  <c r="F470" i="5"/>
  <c r="G470" i="5" s="1"/>
  <c r="H470" i="5"/>
  <c r="J470" i="5"/>
  <c r="D478" i="5"/>
  <c r="E478" i="5"/>
  <c r="E488" i="7" s="1"/>
  <c r="F478" i="5"/>
  <c r="G478" i="5" s="1"/>
  <c r="C478" i="5"/>
  <c r="C488" i="7" s="1"/>
  <c r="V488" i="7" s="1"/>
  <c r="B478" i="5"/>
  <c r="B488" i="7" s="1"/>
  <c r="A488" i="7"/>
  <c r="I478" i="5"/>
  <c r="J488" i="7" s="1"/>
  <c r="H478" i="5"/>
  <c r="J478" i="5"/>
  <c r="C474" i="5"/>
  <c r="C484" i="7" s="1"/>
  <c r="V484" i="7" s="1"/>
  <c r="B474" i="5"/>
  <c r="B484" i="7" s="1"/>
  <c r="A484" i="7"/>
  <c r="I474" i="5"/>
  <c r="J484" i="7" s="1"/>
  <c r="D474" i="5"/>
  <c r="E474" i="5"/>
  <c r="E484" i="7" s="1"/>
  <c r="F474" i="5"/>
  <c r="H474" i="5"/>
  <c r="J474" i="5"/>
  <c r="D558" i="5"/>
  <c r="F558" i="5"/>
  <c r="G558" i="5" s="1"/>
  <c r="E558" i="5"/>
  <c r="E568" i="7" s="1"/>
  <c r="B558" i="5"/>
  <c r="B568" i="7" s="1"/>
  <c r="I558" i="5"/>
  <c r="J568" i="7" s="1"/>
  <c r="A558" i="5"/>
  <c r="C558" i="5"/>
  <c r="C568" i="7" s="1"/>
  <c r="I530" i="5"/>
  <c r="J540" i="7" s="1"/>
  <c r="E530" i="5"/>
  <c r="E540" i="7" s="1"/>
  <c r="A530" i="5"/>
  <c r="D530" i="5"/>
  <c r="C530" i="5"/>
  <c r="C540" i="7" s="1"/>
  <c r="B530" i="5"/>
  <c r="B540" i="7" s="1"/>
  <c r="F530" i="5"/>
  <c r="G530" i="5" s="1"/>
  <c r="I564" i="5"/>
  <c r="J574" i="7" s="1"/>
  <c r="D564" i="5"/>
  <c r="A564" i="5"/>
  <c r="F564" i="5"/>
  <c r="G564" i="5" s="1"/>
  <c r="C564" i="5"/>
  <c r="C574" i="7" s="1"/>
  <c r="B564" i="5"/>
  <c r="B574" i="7" s="1"/>
  <c r="E564" i="5"/>
  <c r="E574" i="7" s="1"/>
  <c r="I571" i="5"/>
  <c r="J581" i="7" s="1"/>
  <c r="A571" i="5"/>
  <c r="F571" i="5"/>
  <c r="G571" i="5" s="1"/>
  <c r="E571" i="5"/>
  <c r="E581" i="7" s="1"/>
  <c r="B571" i="5"/>
  <c r="B581" i="7" s="1"/>
  <c r="D571" i="5"/>
  <c r="C571" i="5"/>
  <c r="C581" i="7" s="1"/>
  <c r="I555" i="5"/>
  <c r="J565" i="7" s="1"/>
  <c r="D555" i="5"/>
  <c r="F555" i="5"/>
  <c r="G555" i="5" s="1"/>
  <c r="C555" i="5"/>
  <c r="C565" i="7" s="1"/>
  <c r="A555" i="5"/>
  <c r="E555" i="5"/>
  <c r="E565" i="7" s="1"/>
  <c r="B555" i="5"/>
  <c r="B565" i="7" s="1"/>
  <c r="C560" i="5"/>
  <c r="C570" i="7" s="1"/>
  <c r="B560" i="5"/>
  <c r="B570" i="7" s="1"/>
  <c r="A560" i="5"/>
  <c r="I560" i="5"/>
  <c r="J570" i="7" s="1"/>
  <c r="D560" i="5"/>
  <c r="F560" i="5"/>
  <c r="G560" i="5" s="1"/>
  <c r="E560" i="5"/>
  <c r="E570" i="7" s="1"/>
  <c r="D603" i="5"/>
  <c r="E603" i="5"/>
  <c r="E613" i="7" s="1"/>
  <c r="A603" i="5"/>
  <c r="C603" i="5"/>
  <c r="C613" i="7" s="1"/>
  <c r="B603" i="5"/>
  <c r="B613" i="7" s="1"/>
  <c r="I603" i="5"/>
  <c r="J613" i="7" s="1"/>
  <c r="F603" i="5"/>
  <c r="G603" i="5" s="1"/>
  <c r="K14" i="4"/>
  <c r="D14" i="4"/>
  <c r="K7" i="5" l="1" a="1"/>
  <c r="K7" i="5" s="1"/>
  <c r="K10" i="5" a="1"/>
  <c r="K10" i="5" s="1"/>
  <c r="K11" i="5" a="1"/>
  <c r="K11" i="5" s="1"/>
  <c r="K9" i="5" a="1"/>
  <c r="K9" i="5" s="1"/>
  <c r="K8" i="5" a="1"/>
  <c r="K8" i="5" s="1"/>
  <c r="G8" i="5"/>
  <c r="W101" i="7"/>
  <c r="S101" i="7"/>
  <c r="W160" i="7"/>
  <c r="S160" i="7"/>
  <c r="W481" i="7"/>
  <c r="S481" i="7"/>
  <c r="W472" i="7"/>
  <c r="S472" i="7"/>
  <c r="W308" i="7"/>
  <c r="S308" i="7"/>
  <c r="W111" i="7"/>
  <c r="S111" i="7"/>
  <c r="W370" i="7"/>
  <c r="S370" i="7"/>
  <c r="W482" i="7"/>
  <c r="S482" i="7"/>
  <c r="W495" i="7"/>
  <c r="S495" i="7"/>
  <c r="W32" i="7"/>
  <c r="S32" i="7"/>
  <c r="W194" i="7"/>
  <c r="S194" i="7"/>
  <c r="W38" i="7"/>
  <c r="S38" i="7"/>
  <c r="W291" i="7"/>
  <c r="S291" i="7"/>
  <c r="W332" i="7"/>
  <c r="S332" i="7"/>
  <c r="W460" i="7"/>
  <c r="S460" i="7"/>
  <c r="W205" i="7"/>
  <c r="S205" i="7"/>
  <c r="W136" i="7"/>
  <c r="S136" i="7"/>
  <c r="W253" i="7"/>
  <c r="S253" i="7"/>
  <c r="W75" i="7"/>
  <c r="S75" i="7"/>
  <c r="W36" i="7"/>
  <c r="S36" i="7"/>
  <c r="W470" i="7"/>
  <c r="S470" i="7"/>
  <c r="W398" i="7"/>
  <c r="S398" i="7"/>
  <c r="W381" i="7"/>
  <c r="S381" i="7"/>
  <c r="W339" i="7"/>
  <c r="S339" i="7"/>
  <c r="W157" i="7"/>
  <c r="S157" i="7"/>
  <c r="W21" i="7"/>
  <c r="W200" i="7"/>
  <c r="S200" i="7"/>
  <c r="W170" i="7"/>
  <c r="S170" i="7"/>
  <c r="W122" i="7"/>
  <c r="S122" i="7"/>
  <c r="W88" i="7"/>
  <c r="S88" i="7"/>
  <c r="W30" i="7"/>
  <c r="S30" i="7"/>
  <c r="W483" i="7"/>
  <c r="S483" i="7"/>
  <c r="W401" i="7"/>
  <c r="S401" i="7"/>
  <c r="W318" i="7"/>
  <c r="S318" i="7"/>
  <c r="W387" i="7"/>
  <c r="S387" i="7"/>
  <c r="W270" i="7"/>
  <c r="S270" i="7"/>
  <c r="W264" i="7"/>
  <c r="S264" i="7"/>
  <c r="W395" i="7"/>
  <c r="S395" i="7"/>
  <c r="W176" i="7"/>
  <c r="S176" i="7"/>
  <c r="W71" i="7"/>
  <c r="S71" i="7"/>
  <c r="W214" i="7"/>
  <c r="S214" i="7"/>
  <c r="W436" i="7"/>
  <c r="S436" i="7"/>
  <c r="W382" i="7"/>
  <c r="S382" i="7"/>
  <c r="W131" i="7"/>
  <c r="S131" i="7"/>
  <c r="W159" i="7"/>
  <c r="S159" i="7"/>
  <c r="W69" i="7"/>
  <c r="S69" i="7"/>
  <c r="W484" i="7"/>
  <c r="S484" i="7"/>
  <c r="W94" i="7"/>
  <c r="S94" i="7"/>
  <c r="W390" i="7"/>
  <c r="S390" i="7"/>
  <c r="W386" i="7"/>
  <c r="S386" i="7"/>
  <c r="W359" i="7"/>
  <c r="S359" i="7"/>
  <c r="W173" i="7"/>
  <c r="S173" i="7"/>
  <c r="W508" i="7"/>
  <c r="S508" i="7"/>
  <c r="W87" i="7"/>
  <c r="S87" i="7"/>
  <c r="W373" i="7"/>
  <c r="S373" i="7"/>
  <c r="W238" i="7"/>
  <c r="S238" i="7"/>
  <c r="W471" i="7"/>
  <c r="S471" i="7"/>
  <c r="W230" i="7"/>
  <c r="S230" i="7"/>
  <c r="W449" i="7"/>
  <c r="S449" i="7"/>
  <c r="W434" i="7"/>
  <c r="S434" i="7"/>
  <c r="W284" i="7"/>
  <c r="S284" i="7"/>
  <c r="W114" i="7"/>
  <c r="S114" i="7"/>
  <c r="W415" i="7"/>
  <c r="S415" i="7"/>
  <c r="W195" i="7"/>
  <c r="S195" i="7"/>
  <c r="W153" i="7"/>
  <c r="S153" i="7"/>
  <c r="W365" i="7"/>
  <c r="S365" i="7"/>
  <c r="W334" i="7"/>
  <c r="S334" i="7"/>
  <c r="W236" i="7"/>
  <c r="S236" i="7"/>
  <c r="W143" i="7"/>
  <c r="S143" i="7"/>
  <c r="W42" i="7"/>
  <c r="S42" i="7"/>
  <c r="W466" i="7"/>
  <c r="S466" i="7"/>
  <c r="W105" i="7"/>
  <c r="S105" i="7"/>
  <c r="W102" i="7"/>
  <c r="S102" i="7"/>
  <c r="W321" i="7"/>
  <c r="S321" i="7"/>
  <c r="W242" i="7"/>
  <c r="S242" i="7"/>
  <c r="W361" i="7"/>
  <c r="S361" i="7"/>
  <c r="W217" i="7"/>
  <c r="S217" i="7"/>
  <c r="W158" i="7"/>
  <c r="S158" i="7"/>
  <c r="W246" i="7"/>
  <c r="S246" i="7"/>
  <c r="W19" i="7"/>
  <c r="W257" i="7"/>
  <c r="S257" i="7"/>
  <c r="W185" i="7"/>
  <c r="S185" i="7"/>
  <c r="W135" i="7"/>
  <c r="S135" i="7"/>
  <c r="W58" i="7"/>
  <c r="S58" i="7"/>
  <c r="W57" i="7"/>
  <c r="S57" i="7"/>
  <c r="W404" i="7"/>
  <c r="S404" i="7"/>
  <c r="W380" i="7"/>
  <c r="S380" i="7"/>
  <c r="W225" i="7"/>
  <c r="S225" i="7"/>
  <c r="W222" i="7"/>
  <c r="S222" i="7"/>
  <c r="W422" i="7"/>
  <c r="S422" i="7"/>
  <c r="W379" i="7"/>
  <c r="S379" i="7"/>
  <c r="W182" i="7"/>
  <c r="S182" i="7"/>
  <c r="W493" i="7"/>
  <c r="S493" i="7"/>
  <c r="W276" i="7"/>
  <c r="S276" i="7"/>
  <c r="W306" i="7"/>
  <c r="S306" i="7"/>
  <c r="W231" i="7"/>
  <c r="S231" i="7"/>
  <c r="W161" i="7"/>
  <c r="S161" i="7"/>
  <c r="W91" i="7"/>
  <c r="S91" i="7"/>
  <c r="W49" i="7"/>
  <c r="S49" i="7"/>
  <c r="W459" i="7"/>
  <c r="S459" i="7"/>
  <c r="W371" i="7"/>
  <c r="S371" i="7"/>
  <c r="W360" i="7"/>
  <c r="S360" i="7"/>
  <c r="W59" i="7"/>
  <c r="S59" i="7"/>
  <c r="W506" i="7"/>
  <c r="S506" i="7"/>
  <c r="W454" i="7"/>
  <c r="S454" i="7"/>
  <c r="W265" i="7"/>
  <c r="S265" i="7"/>
  <c r="W275" i="7"/>
  <c r="S275" i="7"/>
  <c r="W465" i="7"/>
  <c r="S465" i="7"/>
  <c r="W421" i="7"/>
  <c r="S421" i="7"/>
  <c r="W223" i="7"/>
  <c r="S223" i="7"/>
  <c r="W479" i="7"/>
  <c r="S479" i="7"/>
  <c r="W92" i="7"/>
  <c r="S92" i="7"/>
  <c r="W290" i="7"/>
  <c r="S290" i="7"/>
  <c r="W430" i="7"/>
  <c r="S430" i="7"/>
  <c r="W340" i="7"/>
  <c r="S340" i="7"/>
  <c r="W219" i="7"/>
  <c r="S219" i="7"/>
  <c r="W53" i="7"/>
  <c r="S53" i="7"/>
  <c r="W446" i="7"/>
  <c r="S446" i="7"/>
  <c r="W463" i="7"/>
  <c r="S463" i="7"/>
  <c r="W288" i="7"/>
  <c r="S288" i="7"/>
  <c r="W489" i="7"/>
  <c r="S489" i="7"/>
  <c r="W233" i="7"/>
  <c r="S233" i="7"/>
  <c r="W119" i="7"/>
  <c r="S119" i="7"/>
  <c r="W24" i="7"/>
  <c r="S24" i="7"/>
  <c r="W352" i="7"/>
  <c r="S352" i="7"/>
  <c r="W252" i="7"/>
  <c r="S252" i="7"/>
  <c r="W166" i="7"/>
  <c r="S166" i="7"/>
  <c r="W412" i="7"/>
  <c r="S412" i="7"/>
  <c r="W400" i="7"/>
  <c r="S400" i="7"/>
  <c r="W337" i="7"/>
  <c r="S337" i="7"/>
  <c r="W342" i="7"/>
  <c r="S342" i="7"/>
  <c r="W469" i="7"/>
  <c r="S469" i="7"/>
  <c r="W357" i="7"/>
  <c r="S357" i="7"/>
  <c r="W115" i="7"/>
  <c r="S115" i="7"/>
  <c r="W448" i="7"/>
  <c r="S448" i="7"/>
  <c r="W358" i="7"/>
  <c r="S358" i="7"/>
  <c r="W389" i="7"/>
  <c r="S389" i="7"/>
  <c r="W272" i="7"/>
  <c r="S272" i="7"/>
  <c r="W61" i="7"/>
  <c r="S61" i="7"/>
  <c r="W103" i="7"/>
  <c r="S103" i="7"/>
  <c r="W377" i="7"/>
  <c r="S377" i="7"/>
  <c r="W226" i="7"/>
  <c r="S226" i="7"/>
  <c r="W151" i="7"/>
  <c r="S151" i="7"/>
  <c r="W78" i="7"/>
  <c r="S78" i="7"/>
  <c r="W423" i="7"/>
  <c r="S423" i="7"/>
  <c r="W333" i="7"/>
  <c r="S333" i="7"/>
  <c r="W248" i="7"/>
  <c r="S248" i="7"/>
  <c r="W210" i="7"/>
  <c r="S210" i="7"/>
  <c r="W33" i="7"/>
  <c r="S33" i="7"/>
  <c r="W63" i="7"/>
  <c r="S63" i="7"/>
  <c r="W277" i="7"/>
  <c r="S277" i="7"/>
  <c r="W132" i="7"/>
  <c r="S132" i="7"/>
  <c r="W81" i="7"/>
  <c r="S81" i="7"/>
  <c r="W293" i="7"/>
  <c r="S293" i="7"/>
  <c r="W62" i="7"/>
  <c r="S62" i="7"/>
  <c r="W68" i="7"/>
  <c r="S68" i="7"/>
  <c r="W207" i="7"/>
  <c r="S207" i="7"/>
  <c r="W260" i="7"/>
  <c r="S260" i="7"/>
  <c r="W165" i="7"/>
  <c r="S165" i="7"/>
  <c r="W175" i="7"/>
  <c r="S175" i="7"/>
  <c r="W278" i="7"/>
  <c r="S278" i="7"/>
  <c r="W48" i="7"/>
  <c r="S48" i="7"/>
  <c r="W480" i="7"/>
  <c r="S480" i="7"/>
  <c r="W392" i="7"/>
  <c r="S392" i="7"/>
  <c r="W208" i="7"/>
  <c r="S208" i="7"/>
  <c r="W438" i="7"/>
  <c r="S438" i="7"/>
  <c r="W283" i="7"/>
  <c r="S283" i="7"/>
  <c r="W262" i="7"/>
  <c r="S262" i="7"/>
  <c r="W180" i="7"/>
  <c r="S180" i="7"/>
  <c r="W126" i="7"/>
  <c r="S126" i="7"/>
  <c r="W31" i="7"/>
  <c r="S31" i="7"/>
  <c r="W300" i="7"/>
  <c r="S300" i="7"/>
  <c r="W93" i="7"/>
  <c r="S93" i="7"/>
  <c r="W237" i="7"/>
  <c r="S237" i="7"/>
  <c r="W39" i="7"/>
  <c r="S39" i="7"/>
  <c r="W156" i="7"/>
  <c r="S156" i="7"/>
  <c r="W327" i="7"/>
  <c r="S327" i="7"/>
  <c r="W117" i="7"/>
  <c r="S117" i="7"/>
  <c r="W504" i="7"/>
  <c r="S504" i="7"/>
  <c r="W496" i="7"/>
  <c r="S496" i="7"/>
  <c r="W209" i="7"/>
  <c r="S209" i="7"/>
  <c r="W203" i="7"/>
  <c r="S203" i="7"/>
  <c r="W44" i="7"/>
  <c r="S44" i="7"/>
  <c r="W336" i="7"/>
  <c r="S336" i="7"/>
  <c r="W181" i="7"/>
  <c r="S181" i="7"/>
  <c r="W149" i="7"/>
  <c r="S149" i="7"/>
  <c r="W440" i="7"/>
  <c r="S440" i="7"/>
  <c r="W67" i="7"/>
  <c r="S67" i="7"/>
  <c r="W249" i="7"/>
  <c r="S249" i="7"/>
  <c r="W312" i="7"/>
  <c r="S312" i="7"/>
  <c r="W355" i="7"/>
  <c r="S355" i="7"/>
  <c r="W322" i="7"/>
  <c r="S322" i="7"/>
  <c r="W196" i="7"/>
  <c r="S196" i="7"/>
  <c r="W144" i="7"/>
  <c r="S144" i="7"/>
  <c r="W97" i="7"/>
  <c r="S97" i="7"/>
  <c r="W74" i="7"/>
  <c r="S74" i="7"/>
  <c r="W286" i="7"/>
  <c r="S286" i="7"/>
  <c r="W86" i="7"/>
  <c r="S86" i="7"/>
  <c r="W85" i="7"/>
  <c r="S85" i="7"/>
  <c r="W499" i="7"/>
  <c r="S499" i="7"/>
  <c r="W302" i="7"/>
  <c r="S302" i="7"/>
  <c r="W353" i="7"/>
  <c r="S353" i="7"/>
  <c r="W73" i="7"/>
  <c r="S73" i="7"/>
  <c r="W138" i="7"/>
  <c r="S138" i="7"/>
  <c r="W441" i="7"/>
  <c r="S441" i="7"/>
  <c r="W384" i="7"/>
  <c r="S384" i="7"/>
  <c r="W154" i="7"/>
  <c r="S154" i="7"/>
  <c r="W331" i="7"/>
  <c r="S331" i="7"/>
  <c r="W104" i="7"/>
  <c r="S104" i="7"/>
  <c r="W41" i="7"/>
  <c r="S41" i="7"/>
  <c r="W425" i="7"/>
  <c r="S425" i="7"/>
  <c r="W475" i="7"/>
  <c r="S475" i="7"/>
  <c r="W279" i="7"/>
  <c r="S279" i="7"/>
  <c r="W243" i="7"/>
  <c r="S243" i="7"/>
  <c r="W348" i="7"/>
  <c r="S348" i="7"/>
  <c r="W351" i="7"/>
  <c r="S351" i="7"/>
  <c r="W186" i="7"/>
  <c r="S186" i="7"/>
  <c r="W116" i="7"/>
  <c r="S116" i="7"/>
  <c r="W56" i="7"/>
  <c r="S56" i="7"/>
  <c r="W108" i="7"/>
  <c r="S108" i="7"/>
  <c r="W406" i="7"/>
  <c r="S406" i="7"/>
  <c r="W281" i="7"/>
  <c r="S281" i="7"/>
  <c r="W474" i="7"/>
  <c r="S474" i="7"/>
  <c r="W247" i="7"/>
  <c r="S247" i="7"/>
  <c r="W216" i="7"/>
  <c r="S216" i="7"/>
  <c r="W356" i="7"/>
  <c r="S356" i="7"/>
  <c r="W307" i="7"/>
  <c r="S307" i="7"/>
  <c r="W313" i="7"/>
  <c r="S313" i="7"/>
  <c r="W245" i="7"/>
  <c r="S245" i="7"/>
  <c r="W184" i="7"/>
  <c r="S184" i="7"/>
  <c r="W35" i="7"/>
  <c r="S35" i="7"/>
  <c r="W51" i="7"/>
  <c r="S51" i="7"/>
  <c r="W251" i="7"/>
  <c r="S251" i="7"/>
  <c r="W47" i="7"/>
  <c r="S47" i="7"/>
  <c r="W429" i="7"/>
  <c r="S429" i="7"/>
  <c r="W409" i="7"/>
  <c r="S409" i="7"/>
  <c r="W289" i="7"/>
  <c r="S289" i="7"/>
  <c r="W301" i="7"/>
  <c r="S301" i="7"/>
  <c r="W403" i="7"/>
  <c r="S403" i="7"/>
  <c r="W141" i="7"/>
  <c r="S141" i="7"/>
  <c r="W497" i="7"/>
  <c r="S497" i="7"/>
  <c r="W393" i="7"/>
  <c r="S393" i="7"/>
  <c r="W391" i="7"/>
  <c r="S391" i="7"/>
  <c r="W191" i="7"/>
  <c r="S191" i="7"/>
  <c r="W215" i="7"/>
  <c r="S215" i="7"/>
  <c r="W128" i="7"/>
  <c r="S128" i="7"/>
  <c r="W452" i="7"/>
  <c r="S452" i="7"/>
  <c r="W344" i="7"/>
  <c r="S344" i="7"/>
  <c r="W54" i="7"/>
  <c r="S54" i="7"/>
  <c r="W259" i="7"/>
  <c r="S259" i="7"/>
  <c r="W442" i="7"/>
  <c r="S442" i="7"/>
  <c r="W121" i="7"/>
  <c r="S121" i="7"/>
  <c r="W394" i="7"/>
  <c r="S394" i="7"/>
  <c r="W509" i="7"/>
  <c r="S509" i="7"/>
  <c r="W492" i="7"/>
  <c r="S492" i="7"/>
  <c r="W372" i="7"/>
  <c r="S372" i="7"/>
  <c r="W335" i="7"/>
  <c r="S335" i="7"/>
  <c r="W402" i="7"/>
  <c r="S402" i="7"/>
  <c r="W498" i="7"/>
  <c r="S498" i="7"/>
  <c r="W502" i="7"/>
  <c r="S502" i="7"/>
  <c r="W271" i="7"/>
  <c r="S271" i="7"/>
  <c r="W319" i="7"/>
  <c r="S319" i="7"/>
  <c r="W244" i="7"/>
  <c r="S244" i="7"/>
  <c r="W190" i="7"/>
  <c r="S190" i="7"/>
  <c r="W417" i="7"/>
  <c r="S417" i="7"/>
  <c r="W29" i="7"/>
  <c r="S29" i="7"/>
  <c r="W177" i="7"/>
  <c r="S177" i="7"/>
  <c r="W346" i="7"/>
  <c r="S346" i="7"/>
  <c r="W303" i="7"/>
  <c r="S303" i="7"/>
  <c r="W43" i="7"/>
  <c r="S43" i="7"/>
  <c r="W488" i="7"/>
  <c r="S488" i="7"/>
  <c r="W375" i="7"/>
  <c r="S375" i="7"/>
  <c r="W426" i="7"/>
  <c r="S426" i="7"/>
  <c r="W368" i="7"/>
  <c r="S368" i="7"/>
  <c r="W366" i="7"/>
  <c r="S366" i="7"/>
  <c r="W320" i="7"/>
  <c r="S320" i="7"/>
  <c r="W212" i="7"/>
  <c r="S212" i="7"/>
  <c r="W155" i="7"/>
  <c r="S155" i="7"/>
  <c r="W124" i="7"/>
  <c r="S124" i="7"/>
  <c r="W95" i="7"/>
  <c r="S95" i="7"/>
  <c r="W179" i="7"/>
  <c r="S179" i="7"/>
  <c r="W90" i="7"/>
  <c r="S90" i="7"/>
  <c r="W451" i="7"/>
  <c r="S451" i="7"/>
  <c r="W473" i="7"/>
  <c r="S473" i="7"/>
  <c r="W369" i="7"/>
  <c r="S369" i="7"/>
  <c r="W267" i="7"/>
  <c r="S267" i="7"/>
  <c r="W37" i="7"/>
  <c r="S37" i="7"/>
  <c r="W106" i="7"/>
  <c r="S106" i="7"/>
  <c r="W354" i="7"/>
  <c r="S354" i="7"/>
  <c r="W326" i="7"/>
  <c r="S326" i="7"/>
  <c r="W193" i="7"/>
  <c r="S193" i="7"/>
  <c r="W163" i="7"/>
  <c r="S163" i="7"/>
  <c r="W130" i="7"/>
  <c r="S130" i="7"/>
  <c r="W287" i="7"/>
  <c r="S287" i="7"/>
  <c r="W408" i="7"/>
  <c r="S408" i="7"/>
  <c r="W123" i="7"/>
  <c r="S123" i="7"/>
  <c r="W397" i="7"/>
  <c r="S397" i="7"/>
  <c r="W461" i="7"/>
  <c r="S461" i="7"/>
  <c r="W455" i="7"/>
  <c r="S455" i="7"/>
  <c r="W396" i="7"/>
  <c r="S396" i="7"/>
  <c r="W310" i="7"/>
  <c r="S310" i="7"/>
  <c r="W447" i="7"/>
  <c r="S447" i="7"/>
  <c r="W26" i="7"/>
  <c r="S26" i="7"/>
  <c r="W311" i="7"/>
  <c r="S311" i="7"/>
  <c r="W315" i="7"/>
  <c r="S315" i="7"/>
  <c r="W330" i="7"/>
  <c r="S330" i="7"/>
  <c r="W443" i="7"/>
  <c r="S443" i="7"/>
  <c r="W224" i="7"/>
  <c r="S224" i="7"/>
  <c r="W229" i="7"/>
  <c r="S229" i="7"/>
  <c r="W145" i="7"/>
  <c r="S145" i="7"/>
  <c r="W55" i="7"/>
  <c r="S55" i="7"/>
  <c r="W501" i="7"/>
  <c r="S501" i="7"/>
  <c r="W341" i="7"/>
  <c r="S341" i="7"/>
  <c r="W437" i="7"/>
  <c r="S437" i="7"/>
  <c r="W107" i="7"/>
  <c r="S107" i="7"/>
  <c r="W500" i="7"/>
  <c r="S500" i="7"/>
  <c r="W148" i="7"/>
  <c r="S148" i="7"/>
  <c r="W227" i="7"/>
  <c r="S227" i="7"/>
  <c r="W413" i="7"/>
  <c r="S413" i="7"/>
  <c r="W439" i="7"/>
  <c r="S439" i="7"/>
  <c r="W296" i="7"/>
  <c r="S296" i="7"/>
  <c r="W240" i="7"/>
  <c r="S240" i="7"/>
  <c r="W202" i="7"/>
  <c r="S202" i="7"/>
  <c r="W96" i="7"/>
  <c r="S96" i="7"/>
  <c r="W419" i="7"/>
  <c r="S419" i="7"/>
  <c r="W125" i="7"/>
  <c r="S125" i="7"/>
  <c r="W76" i="7"/>
  <c r="S76" i="7"/>
  <c r="W468" i="7"/>
  <c r="S468" i="7"/>
  <c r="W410" i="7"/>
  <c r="S410" i="7"/>
  <c r="W362" i="7"/>
  <c r="S362" i="7"/>
  <c r="W347" i="7"/>
  <c r="S347" i="7"/>
  <c r="W294" i="7"/>
  <c r="S294" i="7"/>
  <c r="W345" i="7"/>
  <c r="S345" i="7"/>
  <c r="W113" i="7"/>
  <c r="S113" i="7"/>
  <c r="W221" i="7"/>
  <c r="S221" i="7"/>
  <c r="W367" i="7"/>
  <c r="S367" i="7"/>
  <c r="W467" i="7"/>
  <c r="S467" i="7"/>
  <c r="W424" i="7"/>
  <c r="S424" i="7"/>
  <c r="W477" i="7"/>
  <c r="S477" i="7"/>
  <c r="W297" i="7"/>
  <c r="S297" i="7"/>
  <c r="W72" i="7"/>
  <c r="S72" i="7"/>
  <c r="W112" i="7"/>
  <c r="S112" i="7"/>
  <c r="W305" i="7"/>
  <c r="S305" i="7"/>
  <c r="W142" i="7"/>
  <c r="S142" i="7"/>
  <c r="W378" i="7"/>
  <c r="S378" i="7"/>
  <c r="W317" i="7"/>
  <c r="S317" i="7"/>
  <c r="W433" i="7"/>
  <c r="S433" i="7"/>
  <c r="W374" i="7"/>
  <c r="S374" i="7"/>
  <c r="W445" i="7"/>
  <c r="S445" i="7"/>
  <c r="W329" i="7"/>
  <c r="S329" i="7"/>
  <c r="W458" i="7"/>
  <c r="S458" i="7"/>
  <c r="W220" i="7"/>
  <c r="S220" i="7"/>
  <c r="W162" i="7"/>
  <c r="S162" i="7"/>
  <c r="W34" i="7"/>
  <c r="S34" i="7"/>
  <c r="W349" i="7"/>
  <c r="S349" i="7"/>
  <c r="W232" i="7"/>
  <c r="S232" i="7"/>
  <c r="W405" i="7"/>
  <c r="S405" i="7"/>
  <c r="W343" i="7"/>
  <c r="S343" i="7"/>
  <c r="W198" i="7"/>
  <c r="S198" i="7"/>
  <c r="W134" i="7"/>
  <c r="S134" i="7"/>
  <c r="W228" i="7"/>
  <c r="S228" i="7"/>
  <c r="W168" i="7"/>
  <c r="S168" i="7"/>
  <c r="W152" i="7"/>
  <c r="S152" i="7"/>
  <c r="W324" i="7"/>
  <c r="S324" i="7"/>
  <c r="W364" i="7"/>
  <c r="S364" i="7"/>
  <c r="W66" i="7"/>
  <c r="S66" i="7"/>
  <c r="W485" i="7"/>
  <c r="S485" i="7"/>
  <c r="W505" i="7"/>
  <c r="S505" i="7"/>
  <c r="W427" i="7"/>
  <c r="S427" i="7"/>
  <c r="W456" i="7"/>
  <c r="S456" i="7"/>
  <c r="W304" i="7"/>
  <c r="S304" i="7"/>
  <c r="W273" i="7"/>
  <c r="S273" i="7"/>
  <c r="W140" i="7"/>
  <c r="S140" i="7"/>
  <c r="W120" i="7"/>
  <c r="S120" i="7"/>
  <c r="W99" i="7"/>
  <c r="S99" i="7"/>
  <c r="W133" i="7"/>
  <c r="S133" i="7"/>
  <c r="W40" i="7"/>
  <c r="S40" i="7"/>
  <c r="W309" i="7"/>
  <c r="S309" i="7"/>
  <c r="W192" i="7"/>
  <c r="S192" i="7"/>
  <c r="W79" i="7"/>
  <c r="S79" i="7"/>
  <c r="W183" i="7"/>
  <c r="S183" i="7"/>
  <c r="W420" i="7"/>
  <c r="S420" i="7"/>
  <c r="W295" i="7"/>
  <c r="S295" i="7"/>
  <c r="W45" i="7"/>
  <c r="S45" i="7"/>
  <c r="W418" i="7"/>
  <c r="S418" i="7"/>
  <c r="W89" i="7"/>
  <c r="S89" i="7"/>
  <c r="W282" i="7"/>
  <c r="S282" i="7"/>
  <c r="W169" i="7"/>
  <c r="S169" i="7"/>
  <c r="W187" i="7"/>
  <c r="S187" i="7"/>
  <c r="W100" i="7"/>
  <c r="S100" i="7"/>
  <c r="W453" i="7"/>
  <c r="S453" i="7"/>
  <c r="W234" i="7"/>
  <c r="S234" i="7"/>
  <c r="W146" i="7"/>
  <c r="S146" i="7"/>
  <c r="W82" i="7"/>
  <c r="S82" i="7"/>
  <c r="W503" i="7"/>
  <c r="S503" i="7"/>
  <c r="W385" i="7"/>
  <c r="S385" i="7"/>
  <c r="W239" i="7"/>
  <c r="S239" i="7"/>
  <c r="W164" i="7"/>
  <c r="S164" i="7"/>
  <c r="W137" i="7"/>
  <c r="S137" i="7"/>
  <c r="W20" i="7"/>
  <c r="W28" i="7"/>
  <c r="S28" i="7"/>
  <c r="W266" i="7"/>
  <c r="S266" i="7"/>
  <c r="W258" i="7"/>
  <c r="S258" i="7"/>
  <c r="W235" i="7"/>
  <c r="S235" i="7"/>
  <c r="W241" i="7"/>
  <c r="S241" i="7"/>
  <c r="W494" i="7"/>
  <c r="S494" i="7"/>
  <c r="W490" i="7"/>
  <c r="S490" i="7"/>
  <c r="W491" i="7"/>
  <c r="S491" i="7"/>
  <c r="W407" i="7"/>
  <c r="S407" i="7"/>
  <c r="W150" i="7"/>
  <c r="S150" i="7"/>
  <c r="W274" i="7"/>
  <c r="S274" i="7"/>
  <c r="W98" i="7"/>
  <c r="S98" i="7"/>
  <c r="W25" i="7"/>
  <c r="S25" i="7"/>
  <c r="W27" i="7"/>
  <c r="S27" i="7"/>
  <c r="W110" i="7"/>
  <c r="S110" i="7"/>
  <c r="W84" i="7"/>
  <c r="S84" i="7"/>
  <c r="W431" i="7"/>
  <c r="S431" i="7"/>
  <c r="W261" i="7"/>
  <c r="S261" i="7"/>
  <c r="W139" i="7"/>
  <c r="S139" i="7"/>
  <c r="W197" i="7"/>
  <c r="S197" i="7"/>
  <c r="W325" i="7"/>
  <c r="S325" i="7"/>
  <c r="W255" i="7"/>
  <c r="S255" i="7"/>
  <c r="W432" i="7"/>
  <c r="S432" i="7"/>
  <c r="W323" i="7"/>
  <c r="S323" i="7"/>
  <c r="W254" i="7"/>
  <c r="S254" i="7"/>
  <c r="W167" i="7"/>
  <c r="S167" i="7"/>
  <c r="W316" i="7"/>
  <c r="S316" i="7"/>
  <c r="W83" i="7"/>
  <c r="S83" i="7"/>
  <c r="W70" i="7"/>
  <c r="S70" i="7"/>
  <c r="W478" i="7"/>
  <c r="S478" i="7"/>
  <c r="W457" i="7"/>
  <c r="S457" i="7"/>
  <c r="W462" i="7"/>
  <c r="S462" i="7"/>
  <c r="W299" i="7"/>
  <c r="S299" i="7"/>
  <c r="W250" i="7"/>
  <c r="S250" i="7"/>
  <c r="W201" i="7"/>
  <c r="S201" i="7"/>
  <c r="W189" i="7"/>
  <c r="S189" i="7"/>
  <c r="W178" i="7"/>
  <c r="S178" i="7"/>
  <c r="W60" i="7"/>
  <c r="S60" i="7"/>
  <c r="W18" i="7"/>
  <c r="W507" i="7"/>
  <c r="S507" i="7"/>
  <c r="W376" i="7"/>
  <c r="S376" i="7"/>
  <c r="W263" i="7"/>
  <c r="S263" i="7"/>
  <c r="W174" i="7"/>
  <c r="S174" i="7"/>
  <c r="W127" i="7"/>
  <c r="S127" i="7"/>
  <c r="W218" i="7"/>
  <c r="S218" i="7"/>
  <c r="W285" i="7"/>
  <c r="S285" i="7"/>
  <c r="W199" i="7"/>
  <c r="S199" i="7"/>
  <c r="W510" i="7"/>
  <c r="S510" i="7"/>
  <c r="W46" i="7"/>
  <c r="S46" i="7"/>
  <c r="W464" i="7"/>
  <c r="S464" i="7"/>
  <c r="W206" i="7"/>
  <c r="S206" i="7"/>
  <c r="W428" i="7"/>
  <c r="S428" i="7"/>
  <c r="W450" i="7"/>
  <c r="S450" i="7"/>
  <c r="W65" i="7"/>
  <c r="S65" i="7"/>
  <c r="W64" i="7"/>
  <c r="S64" i="7"/>
  <c r="W80" i="7"/>
  <c r="S80" i="7"/>
  <c r="W486" i="7"/>
  <c r="S486" i="7"/>
  <c r="W350" i="7"/>
  <c r="S350" i="7"/>
  <c r="W268" i="7"/>
  <c r="S268" i="7"/>
  <c r="W314" i="7"/>
  <c r="S314" i="7"/>
  <c r="W147" i="7"/>
  <c r="S147" i="7"/>
  <c r="W50" i="7"/>
  <c r="S50" i="7"/>
  <c r="W188" i="7"/>
  <c r="S188" i="7"/>
  <c r="W118" i="7"/>
  <c r="S118" i="7"/>
  <c r="W476" i="7"/>
  <c r="S476" i="7"/>
  <c r="W292" i="7"/>
  <c r="S292" i="7"/>
  <c r="W129" i="7"/>
  <c r="S129" i="7"/>
  <c r="W444" i="7"/>
  <c r="S444" i="7"/>
  <c r="W399" i="7"/>
  <c r="S399" i="7"/>
  <c r="W328" i="7"/>
  <c r="S328" i="7"/>
  <c r="W213" i="7"/>
  <c r="S213" i="7"/>
  <c r="W487" i="7"/>
  <c r="S487" i="7"/>
  <c r="W171" i="7"/>
  <c r="S171" i="7"/>
  <c r="W269" i="7"/>
  <c r="S269" i="7"/>
  <c r="W414" i="7"/>
  <c r="S414" i="7"/>
  <c r="W77" i="7"/>
  <c r="S77" i="7"/>
  <c r="W435" i="7"/>
  <c r="S435" i="7"/>
  <c r="W416" i="7"/>
  <c r="S416" i="7"/>
  <c r="W256" i="7"/>
  <c r="S256" i="7"/>
  <c r="W172" i="7"/>
  <c r="S172" i="7"/>
  <c r="W211" i="7"/>
  <c r="S211" i="7"/>
  <c r="W52" i="7"/>
  <c r="S52" i="7"/>
  <c r="W23" i="7"/>
  <c r="S23" i="7"/>
  <c r="W411" i="7"/>
  <c r="S411" i="7"/>
  <c r="W363" i="7"/>
  <c r="S363" i="7"/>
  <c r="W298" i="7"/>
  <c r="S298" i="7"/>
  <c r="W204" i="7"/>
  <c r="S204" i="7"/>
  <c r="W280" i="7"/>
  <c r="S280" i="7"/>
  <c r="W22" i="7"/>
  <c r="S22" i="7"/>
  <c r="W338" i="7"/>
  <c r="S338" i="7"/>
  <c r="W109" i="7"/>
  <c r="S109" i="7"/>
  <c r="W388" i="7"/>
  <c r="S388" i="7"/>
  <c r="W383" i="7"/>
  <c r="S383" i="7"/>
  <c r="W17" i="7"/>
  <c r="S44" i="4"/>
  <c r="T44" i="4" s="1"/>
  <c r="U44" i="4" s="1"/>
  <c r="V44" i="4"/>
  <c r="L390" i="5" a="1"/>
  <c r="L390" i="5" s="1"/>
  <c r="K400" i="7" s="1"/>
  <c r="L317" i="5" a="1"/>
  <c r="L317" i="5" s="1"/>
  <c r="K327" i="7" s="1"/>
  <c r="L205" i="5" a="1"/>
  <c r="L205" i="5" s="1"/>
  <c r="K215" i="7" s="1"/>
  <c r="L250" i="5" a="1"/>
  <c r="L250" i="5" s="1"/>
  <c r="K260" i="7" s="1"/>
  <c r="L379" i="5" a="1"/>
  <c r="L379" i="5" s="1"/>
  <c r="K389" i="7" s="1"/>
  <c r="L128" i="5" a="1"/>
  <c r="L128" i="5" s="1"/>
  <c r="K138" i="7" s="1"/>
  <c r="L27" i="5" a="1"/>
  <c r="L27" i="5" s="1"/>
  <c r="L86" i="5" a="1"/>
  <c r="L86" i="5" s="1"/>
  <c r="K96" i="7" s="1"/>
  <c r="L497" i="5" a="1"/>
  <c r="L497" i="5" s="1"/>
  <c r="K507" i="7" s="1"/>
  <c r="L432" i="5" a="1"/>
  <c r="L432" i="5" s="1"/>
  <c r="K442" i="7" s="1"/>
  <c r="L405" i="5" a="1"/>
  <c r="L405" i="5" s="1"/>
  <c r="K415" i="7" s="1"/>
  <c r="L239" i="5" a="1"/>
  <c r="L239" i="5" s="1"/>
  <c r="K249" i="7" s="1"/>
  <c r="L183" i="5" a="1"/>
  <c r="L183" i="5" s="1"/>
  <c r="K193" i="7" s="1"/>
  <c r="L164" i="5" a="1"/>
  <c r="L164" i="5" s="1"/>
  <c r="K174" i="7" s="1"/>
  <c r="L500" i="5" a="1"/>
  <c r="L500" i="5" s="1"/>
  <c r="K510" i="7" s="1"/>
  <c r="L400" i="5" a="1"/>
  <c r="L400" i="5" s="1"/>
  <c r="K410" i="7" s="1"/>
  <c r="L308" i="5" a="1"/>
  <c r="L308" i="5" s="1"/>
  <c r="K318" i="7" s="1"/>
  <c r="L436" i="5" a="1"/>
  <c r="L436" i="5" s="1"/>
  <c r="K446" i="7" s="1"/>
  <c r="L214" i="5" a="1"/>
  <c r="L214" i="5" s="1"/>
  <c r="K224" i="7" s="1"/>
  <c r="L45" i="5" a="1"/>
  <c r="L45" i="5" s="1"/>
  <c r="K55" i="7" s="1"/>
  <c r="L423" i="5" a="1"/>
  <c r="L423" i="5" s="1"/>
  <c r="K433" i="7" s="1"/>
  <c r="L91" i="5" a="1"/>
  <c r="L91" i="5" s="1"/>
  <c r="K101" i="7" s="1"/>
  <c r="L177" i="5" a="1"/>
  <c r="L177" i="5" s="1"/>
  <c r="K187" i="7" s="1"/>
  <c r="L310" i="5" a="1"/>
  <c r="L310" i="5" s="1"/>
  <c r="K320" i="7" s="1"/>
  <c r="L145" i="5" a="1"/>
  <c r="L145" i="5" s="1"/>
  <c r="K155" i="7" s="1"/>
  <c r="L136" i="5" a="1"/>
  <c r="L136" i="5" s="1"/>
  <c r="K146" i="7" s="1"/>
  <c r="N14" i="5" a="1"/>
  <c r="N14" i="5" s="1"/>
  <c r="O14" i="5" s="1"/>
  <c r="P14" i="5" s="1"/>
  <c r="L414" i="5" a="1"/>
  <c r="L414" i="5" s="1"/>
  <c r="K424" i="7" s="1"/>
  <c r="L242" i="5" a="1"/>
  <c r="L242" i="5" s="1"/>
  <c r="K252" i="7" s="1"/>
  <c r="L138" i="5" a="1"/>
  <c r="L138" i="5" s="1"/>
  <c r="K148" i="7" s="1"/>
  <c r="L121" i="5" a="1"/>
  <c r="L121" i="5" s="1"/>
  <c r="K131" i="7" s="1"/>
  <c r="L485" i="5" a="1"/>
  <c r="L485" i="5" s="1"/>
  <c r="K495" i="7" s="1"/>
  <c r="L124" i="5" a="1"/>
  <c r="L124" i="5" s="1"/>
  <c r="K134" i="7" s="1"/>
  <c r="L85" i="5" a="1"/>
  <c r="L85" i="5" s="1"/>
  <c r="K95" i="7" s="1"/>
  <c r="L26" i="5" a="1"/>
  <c r="L26" i="5" s="1"/>
  <c r="L206" i="5" a="1"/>
  <c r="L206" i="5" s="1"/>
  <c r="K216" i="7" s="1"/>
  <c r="L88" i="5" a="1"/>
  <c r="L88" i="5" s="1"/>
  <c r="K98" i="7" s="1"/>
  <c r="L70" i="5" a="1"/>
  <c r="L70" i="5" s="1"/>
  <c r="K80" i="7" s="1"/>
  <c r="L15" i="5" a="1"/>
  <c r="L15" i="5" s="1"/>
  <c r="L429" i="5" a="1"/>
  <c r="L429" i="5" s="1"/>
  <c r="K439" i="7" s="1"/>
  <c r="N221" i="5" a="1"/>
  <c r="N221" i="5" s="1"/>
  <c r="O221" i="5" s="1"/>
  <c r="P221" i="5" s="1"/>
  <c r="N81" i="5" a="1"/>
  <c r="N81" i="5" s="1"/>
  <c r="O81" i="5" s="1"/>
  <c r="P81" i="5" s="1"/>
  <c r="L424" i="5" a="1"/>
  <c r="L424" i="5" s="1"/>
  <c r="K434" i="7" s="1"/>
  <c r="L367" i="5" a="1"/>
  <c r="L367" i="5" s="1"/>
  <c r="K377" i="7" s="1"/>
  <c r="L274" i="5" a="1"/>
  <c r="L274" i="5" s="1"/>
  <c r="K284" i="7" s="1"/>
  <c r="L251" i="5" a="1"/>
  <c r="L251" i="5" s="1"/>
  <c r="K261" i="7" s="1"/>
  <c r="L190" i="5" a="1"/>
  <c r="L190" i="5" s="1"/>
  <c r="K200" i="7" s="1"/>
  <c r="L249" i="5" a="1"/>
  <c r="L249" i="5" s="1"/>
  <c r="K259" i="7" s="1"/>
  <c r="L96" i="5" a="1"/>
  <c r="L96" i="5" s="1"/>
  <c r="K106" i="7" s="1"/>
  <c r="L315" i="5" a="1"/>
  <c r="L315" i="5" s="1"/>
  <c r="K325" i="7" s="1"/>
  <c r="L57" i="5" a="1"/>
  <c r="L57" i="5" s="1"/>
  <c r="K67" i="7" s="1"/>
  <c r="L350" i="5" a="1"/>
  <c r="L350" i="5" s="1"/>
  <c r="K360" i="7" s="1"/>
  <c r="L313" i="5" a="1"/>
  <c r="L313" i="5" s="1"/>
  <c r="K323" i="7" s="1"/>
  <c r="L189" i="5" a="1"/>
  <c r="L189" i="5" s="1"/>
  <c r="K199" i="7" s="1"/>
  <c r="N106" i="5" a="1"/>
  <c r="N106" i="5" s="1"/>
  <c r="O106" i="5" s="1"/>
  <c r="P106" i="5" s="1"/>
  <c r="L328" i="5" a="1"/>
  <c r="L328" i="5" s="1"/>
  <c r="K338" i="7" s="1"/>
  <c r="L292" i="5" a="1"/>
  <c r="L292" i="5" s="1"/>
  <c r="K302" i="7" s="1"/>
  <c r="L492" i="5" a="1"/>
  <c r="L492" i="5" s="1"/>
  <c r="K502" i="7" s="1"/>
  <c r="L211" i="5" a="1"/>
  <c r="L211" i="5" s="1"/>
  <c r="K221" i="7" s="1"/>
  <c r="M349" i="5"/>
  <c r="R349" i="5" s="1"/>
  <c r="L235" i="5" a="1"/>
  <c r="L235" i="5" s="1"/>
  <c r="K245" i="7" s="1"/>
  <c r="N67" i="5" a="1"/>
  <c r="N67" i="5" s="1"/>
  <c r="O67" i="5" s="1"/>
  <c r="P67" i="5" s="1"/>
  <c r="L364" i="5" a="1"/>
  <c r="L364" i="5" s="1"/>
  <c r="K374" i="7" s="1"/>
  <c r="M247" i="5"/>
  <c r="R247" i="5" s="1"/>
  <c r="L287" i="5" a="1"/>
  <c r="L287" i="5" s="1"/>
  <c r="K297" i="7" s="1"/>
  <c r="L402" i="5" a="1"/>
  <c r="L402" i="5" s="1"/>
  <c r="K412" i="7" s="1"/>
  <c r="L363" i="5" a="1"/>
  <c r="L363" i="5" s="1"/>
  <c r="K373" i="7" s="1"/>
  <c r="L17" i="5" a="1"/>
  <c r="L17" i="5" s="1"/>
  <c r="L477" i="5" a="1"/>
  <c r="L477" i="5" s="1"/>
  <c r="K487" i="7" s="1"/>
  <c r="N93" i="5" a="1"/>
  <c r="N93" i="5" s="1"/>
  <c r="O93" i="5" s="1"/>
  <c r="P93" i="5" s="1"/>
  <c r="L404" i="5" a="1"/>
  <c r="L404" i="5" s="1"/>
  <c r="K414" i="7" s="1"/>
  <c r="L143" i="5" a="1"/>
  <c r="L143" i="5" s="1"/>
  <c r="K153" i="7" s="1"/>
  <c r="L446" i="5" a="1"/>
  <c r="L446" i="5" s="1"/>
  <c r="K456" i="7" s="1"/>
  <c r="N269" i="5" a="1"/>
  <c r="N269" i="5" s="1"/>
  <c r="O269" i="5" s="1"/>
  <c r="P269" i="5" s="1"/>
  <c r="L288" i="5" a="1"/>
  <c r="L288" i="5" s="1"/>
  <c r="K298" i="7" s="1"/>
  <c r="L71" i="5" a="1"/>
  <c r="L71" i="5" s="1"/>
  <c r="K81" i="7" s="1"/>
  <c r="L499" i="5" a="1"/>
  <c r="L499" i="5" s="1"/>
  <c r="K509" i="7" s="1"/>
  <c r="N289" i="5" a="1"/>
  <c r="N289" i="5" s="1"/>
  <c r="O289" i="5" s="1"/>
  <c r="P289" i="5" s="1"/>
  <c r="L82" i="5" a="1"/>
  <c r="L82" i="5" s="1"/>
  <c r="K92" i="7" s="1"/>
  <c r="L356" i="5" a="1"/>
  <c r="L356" i="5" s="1"/>
  <c r="K366" i="7" s="1"/>
  <c r="L264" i="5" a="1"/>
  <c r="L264" i="5" s="1"/>
  <c r="K274" i="7" s="1"/>
  <c r="L398" i="5" a="1"/>
  <c r="L398" i="5" s="1"/>
  <c r="K408" i="7" s="1"/>
  <c r="N406" i="5" a="1"/>
  <c r="N406" i="5" s="1"/>
  <c r="O406" i="5" s="1"/>
  <c r="P406" i="5" s="1"/>
  <c r="L365" i="5" a="1"/>
  <c r="L365" i="5" s="1"/>
  <c r="K375" i="7" s="1"/>
  <c r="L38" i="5" a="1"/>
  <c r="L38" i="5" s="1"/>
  <c r="L351" i="5" a="1"/>
  <c r="L351" i="5" s="1"/>
  <c r="K361" i="7" s="1"/>
  <c r="L97" i="5" a="1"/>
  <c r="L97" i="5" s="1"/>
  <c r="K107" i="7" s="1"/>
  <c r="L490" i="5" a="1"/>
  <c r="L490" i="5" s="1"/>
  <c r="K500" i="7" s="1"/>
  <c r="L412" i="5" a="1"/>
  <c r="L412" i="5" s="1"/>
  <c r="K422" i="7" s="1"/>
  <c r="L146" i="5" a="1"/>
  <c r="L146" i="5" s="1"/>
  <c r="K156" i="7" s="1"/>
  <c r="L480" i="5" a="1"/>
  <c r="L480" i="5" s="1"/>
  <c r="K490" i="7" s="1"/>
  <c r="L393" i="5" a="1"/>
  <c r="L393" i="5" s="1"/>
  <c r="K403" i="7" s="1"/>
  <c r="L217" i="5" a="1"/>
  <c r="L217" i="5" s="1"/>
  <c r="K227" i="7" s="1"/>
  <c r="L149" i="5" a="1"/>
  <c r="L149" i="5" s="1"/>
  <c r="K159" i="7" s="1"/>
  <c r="L107" i="5" a="1"/>
  <c r="L107" i="5" s="1"/>
  <c r="K117" i="7" s="1"/>
  <c r="L314" i="5" a="1"/>
  <c r="L314" i="5" s="1"/>
  <c r="K324" i="7" s="1"/>
  <c r="N220" i="5" a="1"/>
  <c r="N220" i="5" s="1"/>
  <c r="O220" i="5" s="1"/>
  <c r="P220" i="5" s="1"/>
  <c r="M167" i="5" a="1"/>
  <c r="M167" i="5" s="1"/>
  <c r="R167" i="5" s="1"/>
  <c r="L51" i="5" a="1"/>
  <c r="L51" i="5" s="1"/>
  <c r="K61" i="7" s="1"/>
  <c r="L68" i="5" a="1"/>
  <c r="L68" i="5" s="1"/>
  <c r="K78" i="7" s="1"/>
  <c r="L304" i="5" a="1"/>
  <c r="L304" i="5" s="1"/>
  <c r="K314" i="7" s="1"/>
  <c r="L153" i="5" a="1"/>
  <c r="L153" i="5" s="1"/>
  <c r="K163" i="7" s="1"/>
  <c r="L78" i="5" a="1"/>
  <c r="L78" i="5" s="1"/>
  <c r="K88" i="7" s="1"/>
  <c r="L473" i="5" a="1"/>
  <c r="L473" i="5" s="1"/>
  <c r="K483" i="7" s="1"/>
  <c r="L345" i="5" a="1"/>
  <c r="L345" i="5" s="1"/>
  <c r="K355" i="7" s="1"/>
  <c r="L244" i="5" a="1"/>
  <c r="L244" i="5" s="1"/>
  <c r="K254" i="7" s="1"/>
  <c r="L130" i="5" a="1"/>
  <c r="L130" i="5" s="1"/>
  <c r="K140" i="7" s="1"/>
  <c r="L134" i="5" a="1"/>
  <c r="L134" i="5" s="1"/>
  <c r="K144" i="7" s="1"/>
  <c r="L42" i="5" a="1"/>
  <c r="L42" i="5" s="1"/>
  <c r="K52" i="7" s="1"/>
  <c r="L401" i="5" a="1"/>
  <c r="L401" i="5" s="1"/>
  <c r="K411" i="7" s="1"/>
  <c r="L466" i="5" a="1"/>
  <c r="L466" i="5" s="1"/>
  <c r="K476" i="7" s="1"/>
  <c r="L338" i="5" a="1"/>
  <c r="L338" i="5" s="1"/>
  <c r="K348" i="7" s="1"/>
  <c r="L267" i="5" a="1"/>
  <c r="L267" i="5" s="1"/>
  <c r="K277" i="7" s="1"/>
  <c r="L324" i="5" a="1"/>
  <c r="L324" i="5" s="1"/>
  <c r="K334" i="7" s="1"/>
  <c r="L16" i="5" a="1"/>
  <c r="L16" i="5" s="1"/>
  <c r="M452" i="5"/>
  <c r="R452" i="5" s="1"/>
  <c r="L373" i="5" a="1"/>
  <c r="L373" i="5" s="1"/>
  <c r="K383" i="7" s="1"/>
  <c r="N343" i="5" a="1"/>
  <c r="N343" i="5" s="1"/>
  <c r="O343" i="5" s="1"/>
  <c r="P343" i="5" s="1"/>
  <c r="L184" i="5" a="1"/>
  <c r="L184" i="5" s="1"/>
  <c r="K194" i="7" s="1"/>
  <c r="L293" i="5" a="1"/>
  <c r="L293" i="5" s="1"/>
  <c r="K303" i="7" s="1"/>
  <c r="L238" i="5" a="1"/>
  <c r="L238" i="5" s="1"/>
  <c r="K248" i="7" s="1"/>
  <c r="L31" i="5" a="1"/>
  <c r="L31" i="5" s="1"/>
  <c r="L175" i="5" a="1"/>
  <c r="L175" i="5" s="1"/>
  <c r="K185" i="7" s="1"/>
  <c r="L472" i="5" a="1"/>
  <c r="L472" i="5" s="1"/>
  <c r="K482" i="7" s="1"/>
  <c r="N272" i="5" a="1"/>
  <c r="N272" i="5" s="1"/>
  <c r="O272" i="5" s="1"/>
  <c r="P272" i="5" s="1"/>
  <c r="M358" i="5"/>
  <c r="R358" i="5" s="1"/>
  <c r="L280" i="5" a="1"/>
  <c r="L280" i="5" s="1"/>
  <c r="K290" i="7" s="1"/>
  <c r="L47" i="5" a="1"/>
  <c r="L47" i="5" s="1"/>
  <c r="K57" i="7" s="1"/>
  <c r="L420" i="5" a="1"/>
  <c r="L420" i="5" s="1"/>
  <c r="K430" i="7" s="1"/>
  <c r="L198" i="5" a="1"/>
  <c r="L198" i="5" s="1"/>
  <c r="K208" i="7" s="1"/>
  <c r="L428" i="5" a="1"/>
  <c r="L428" i="5" s="1"/>
  <c r="K438" i="7" s="1"/>
  <c r="L370" i="5" a="1"/>
  <c r="L370" i="5" s="1"/>
  <c r="K380" i="7" s="1"/>
  <c r="L268" i="5" a="1"/>
  <c r="L268" i="5" s="1"/>
  <c r="K278" i="7" s="1"/>
  <c r="L170" i="5" a="1"/>
  <c r="L170" i="5" s="1"/>
  <c r="K180" i="7" s="1"/>
  <c r="L84" i="5" a="1"/>
  <c r="L84" i="5" s="1"/>
  <c r="K94" i="7" s="1"/>
  <c r="L207" i="5" a="1"/>
  <c r="L207" i="5" s="1"/>
  <c r="K217" i="7" s="1"/>
  <c r="L222" i="5" a="1"/>
  <c r="L222" i="5" s="1"/>
  <c r="K232" i="7" s="1"/>
  <c r="L150" i="5" a="1"/>
  <c r="L150" i="5" s="1"/>
  <c r="K160" i="7" s="1"/>
  <c r="L79" i="5" a="1"/>
  <c r="L79" i="5" s="1"/>
  <c r="K89" i="7" s="1"/>
  <c r="L481" i="5" a="1"/>
  <c r="L481" i="5" s="1"/>
  <c r="K491" i="7" s="1"/>
  <c r="L395" i="5" a="1"/>
  <c r="L395" i="5" s="1"/>
  <c r="K405" i="7" s="1"/>
  <c r="L237" i="5" a="1"/>
  <c r="L237" i="5" s="1"/>
  <c r="K247" i="7" s="1"/>
  <c r="L297" i="5" a="1"/>
  <c r="L297" i="5" s="1"/>
  <c r="K307" i="7" s="1"/>
  <c r="L218" i="5" a="1"/>
  <c r="L218" i="5" s="1"/>
  <c r="K228" i="7" s="1"/>
  <c r="L105" i="5" a="1"/>
  <c r="L105" i="5" s="1"/>
  <c r="K115" i="7" s="1"/>
  <c r="N471" i="5" a="1"/>
  <c r="N471" i="5" s="1"/>
  <c r="O471" i="5" s="1"/>
  <c r="P471" i="5" s="1"/>
  <c r="L476" i="5" a="1"/>
  <c r="L476" i="5" s="1"/>
  <c r="K486" i="7" s="1"/>
  <c r="L439" i="5" a="1"/>
  <c r="L439" i="5" s="1"/>
  <c r="K449" i="7" s="1"/>
  <c r="L245" i="5" a="1"/>
  <c r="L245" i="5" s="1"/>
  <c r="K255" i="7" s="1"/>
  <c r="L366" i="5" a="1"/>
  <c r="L366" i="5" s="1"/>
  <c r="K376" i="7" s="1"/>
  <c r="L253" i="5" a="1"/>
  <c r="L253" i="5" s="1"/>
  <c r="K263" i="7" s="1"/>
  <c r="L444" i="5" a="1"/>
  <c r="L444" i="5" s="1"/>
  <c r="K454" i="7" s="1"/>
  <c r="L113" i="5" a="1"/>
  <c r="L113" i="5" s="1"/>
  <c r="K123" i="7" s="1"/>
  <c r="N284" i="5" a="1"/>
  <c r="N284" i="5" s="1"/>
  <c r="O284" i="5" s="1"/>
  <c r="P284" i="5" s="1"/>
  <c r="L411" i="5" a="1"/>
  <c r="L411" i="5" s="1"/>
  <c r="K421" i="7" s="1"/>
  <c r="L482" i="5" a="1"/>
  <c r="L482" i="5" s="1"/>
  <c r="K492" i="7" s="1"/>
  <c r="L254" i="5" a="1"/>
  <c r="L254" i="5" s="1"/>
  <c r="K264" i="7" s="1"/>
  <c r="N440" i="5" a="1"/>
  <c r="N440" i="5" s="1"/>
  <c r="O440" i="5" s="1"/>
  <c r="P440" i="5" s="1"/>
  <c r="L305" i="5" a="1"/>
  <c r="L305" i="5" s="1"/>
  <c r="K315" i="7" s="1"/>
  <c r="N283" i="5" a="1"/>
  <c r="N283" i="5" s="1"/>
  <c r="O283" i="5" s="1"/>
  <c r="P283" i="5" s="1"/>
  <c r="L179" i="5" a="1"/>
  <c r="L179" i="5" s="1"/>
  <c r="K189" i="7" s="1"/>
  <c r="L52" i="5" a="1"/>
  <c r="L52" i="5" s="1"/>
  <c r="K62" i="7" s="1"/>
  <c r="L180" i="5" a="1"/>
  <c r="L180" i="5" s="1"/>
  <c r="K190" i="7" s="1"/>
  <c r="L491" i="5" a="1"/>
  <c r="L491" i="5" s="1"/>
  <c r="K501" i="7" s="1"/>
  <c r="L396" i="5" a="1"/>
  <c r="L396" i="5" s="1"/>
  <c r="K406" i="7" s="1"/>
  <c r="L140" i="5" a="1"/>
  <c r="L140" i="5" s="1"/>
  <c r="K150" i="7" s="1"/>
  <c r="N115" i="5" a="1"/>
  <c r="N115" i="5" s="1"/>
  <c r="O115" i="5" s="1"/>
  <c r="P115" i="5" s="1"/>
  <c r="M212" i="5"/>
  <c r="R212" i="5" s="1"/>
  <c r="L266" i="5" a="1"/>
  <c r="L266" i="5" s="1"/>
  <c r="K276" i="7" s="1"/>
  <c r="L333" i="5" a="1"/>
  <c r="L333" i="5" s="1"/>
  <c r="K343" i="7" s="1"/>
  <c r="L382" i="5" a="1"/>
  <c r="L382" i="5" s="1"/>
  <c r="K392" i="7" s="1"/>
  <c r="L474" i="5" a="1"/>
  <c r="L474" i="5" s="1"/>
  <c r="K484" i="7" s="1"/>
  <c r="L457" i="5" a="1"/>
  <c r="L457" i="5" s="1"/>
  <c r="K467" i="7" s="1"/>
  <c r="N116" i="5" a="1"/>
  <c r="N116" i="5" s="1"/>
  <c r="O116" i="5" s="1"/>
  <c r="P116" i="5" s="1"/>
  <c r="L127" i="5" a="1"/>
  <c r="L127" i="5" s="1"/>
  <c r="K137" i="7" s="1"/>
  <c r="L380" i="5" a="1"/>
  <c r="L380" i="5" s="1"/>
  <c r="K390" i="7" s="1"/>
  <c r="L487" i="5" a="1"/>
  <c r="L487" i="5" s="1"/>
  <c r="K497" i="7" s="1"/>
  <c r="L383" i="5" a="1"/>
  <c r="L383" i="5" s="1"/>
  <c r="K393" i="7" s="1"/>
  <c r="L372" i="5" a="1"/>
  <c r="L372" i="5" s="1"/>
  <c r="K382" i="7" s="1"/>
  <c r="L228" i="5" a="1"/>
  <c r="L228" i="5" s="1"/>
  <c r="K238" i="7" s="1"/>
  <c r="L169" i="5" a="1"/>
  <c r="L169" i="5" s="1"/>
  <c r="K179" i="7" s="1"/>
  <c r="N118" i="5" a="1"/>
  <c r="N118" i="5" s="1"/>
  <c r="O118" i="5" s="1"/>
  <c r="P118" i="5" s="1"/>
  <c r="L63" i="5" a="1"/>
  <c r="L63" i="5" s="1"/>
  <c r="K73" i="7" s="1"/>
  <c r="L259" i="5" a="1"/>
  <c r="L259" i="5" s="1"/>
  <c r="K269" i="7" s="1"/>
  <c r="L359" i="5" a="1"/>
  <c r="L359" i="5" s="1"/>
  <c r="K369" i="7" s="1"/>
  <c r="M326" i="5"/>
  <c r="R326" i="5" s="1"/>
  <c r="L257" i="5" a="1"/>
  <c r="L257" i="5" s="1"/>
  <c r="K267" i="7" s="1"/>
  <c r="L160" i="5" a="1"/>
  <c r="L160" i="5" s="1"/>
  <c r="K170" i="7" s="1"/>
  <c r="L141" i="5" a="1"/>
  <c r="L141" i="5" s="1"/>
  <c r="K151" i="7" s="1"/>
  <c r="L44" i="5" a="1"/>
  <c r="L44" i="5" s="1"/>
  <c r="K54" i="7" s="1"/>
  <c r="L187" i="5" a="1"/>
  <c r="L187" i="5" s="1"/>
  <c r="K197" i="7" s="1"/>
  <c r="L321" i="5" a="1"/>
  <c r="L321" i="5" s="1"/>
  <c r="K331" i="7" s="1"/>
  <c r="L23" i="5" a="1"/>
  <c r="L23" i="5" s="1"/>
  <c r="L496" i="5" a="1"/>
  <c r="L496" i="5" s="1"/>
  <c r="K506" i="7" s="1"/>
  <c r="L337" i="5" a="1"/>
  <c r="L337" i="5" s="1"/>
  <c r="K347" i="7" s="1"/>
  <c r="L312" i="5" a="1"/>
  <c r="L312" i="5" s="1"/>
  <c r="K322" i="7" s="1"/>
  <c r="L300" i="5" a="1"/>
  <c r="L300" i="5" s="1"/>
  <c r="K310" i="7" s="1"/>
  <c r="L392" i="5" a="1"/>
  <c r="L392" i="5" s="1"/>
  <c r="K402" i="7" s="1"/>
  <c r="L285" i="5" a="1"/>
  <c r="L285" i="5" s="1"/>
  <c r="K295" i="7" s="1"/>
  <c r="L191" i="5" a="1"/>
  <c r="L191" i="5" s="1"/>
  <c r="K201" i="7" s="1"/>
  <c r="L464" i="5" a="1"/>
  <c r="L464" i="5" s="1"/>
  <c r="K474" i="7" s="1"/>
  <c r="L331" i="5" a="1"/>
  <c r="L331" i="5" s="1"/>
  <c r="K341" i="7" s="1"/>
  <c r="L498" i="5" a="1"/>
  <c r="L498" i="5" s="1"/>
  <c r="K508" i="7" s="1"/>
  <c r="L225" i="5" a="1"/>
  <c r="L225" i="5" s="1"/>
  <c r="K235" i="7" s="1"/>
  <c r="L126" i="5" a="1"/>
  <c r="L126" i="5" s="1"/>
  <c r="K136" i="7" s="1"/>
  <c r="L188" i="5" a="1"/>
  <c r="L188" i="5" s="1"/>
  <c r="K198" i="7" s="1"/>
  <c r="L131" i="5" a="1"/>
  <c r="L131" i="5" s="1"/>
  <c r="K141" i="7" s="1"/>
  <c r="L95" i="5" a="1"/>
  <c r="L95" i="5" s="1"/>
  <c r="K105" i="7" s="1"/>
  <c r="L65" i="5" a="1"/>
  <c r="L65" i="5" s="1"/>
  <c r="K75" i="7" s="1"/>
  <c r="N346" i="5" a="1"/>
  <c r="N346" i="5" s="1"/>
  <c r="O346" i="5" s="1"/>
  <c r="P346" i="5" s="1"/>
  <c r="L296" i="5" a="1"/>
  <c r="L296" i="5" s="1"/>
  <c r="K306" i="7" s="1"/>
  <c r="L203" i="5" a="1"/>
  <c r="L203" i="5" s="1"/>
  <c r="K213" i="7" s="1"/>
  <c r="L494" i="5" a="1"/>
  <c r="L494" i="5" s="1"/>
  <c r="K504" i="7" s="1"/>
  <c r="L438" i="5" a="1"/>
  <c r="L438" i="5" s="1"/>
  <c r="K448" i="7" s="1"/>
  <c r="L442" i="5" a="1"/>
  <c r="L442" i="5" s="1"/>
  <c r="K452" i="7" s="1"/>
  <c r="N371" i="5" a="1"/>
  <c r="N371" i="5" s="1"/>
  <c r="O371" i="5" s="1"/>
  <c r="P371" i="5" s="1"/>
  <c r="L262" i="5" a="1"/>
  <c r="L262" i="5" s="1"/>
  <c r="K272" i="7" s="1"/>
  <c r="M100" i="5" a="1"/>
  <c r="M100" i="5" s="1"/>
  <c r="R100" i="5" s="1"/>
  <c r="L216" i="5" a="1"/>
  <c r="L216" i="5" s="1"/>
  <c r="K226" i="7" s="1"/>
  <c r="L129" i="5" a="1"/>
  <c r="L129" i="5" s="1"/>
  <c r="K139" i="7" s="1"/>
  <c r="L39" i="5" a="1"/>
  <c r="L39" i="5" s="1"/>
  <c r="K49" i="7" s="1"/>
  <c r="L449" i="5" a="1"/>
  <c r="L449" i="5" s="1"/>
  <c r="K459" i="7" s="1"/>
  <c r="N422" i="5" a="1"/>
  <c r="N422" i="5" s="1"/>
  <c r="O422" i="5" s="1"/>
  <c r="P422" i="5" s="1"/>
  <c r="L49" i="5" a="1"/>
  <c r="L49" i="5" s="1"/>
  <c r="K59" i="7" s="1"/>
  <c r="L302" i="5" a="1"/>
  <c r="L302" i="5" s="1"/>
  <c r="K312" i="7" s="1"/>
  <c r="L353" i="5" a="1"/>
  <c r="L353" i="5" s="1"/>
  <c r="K363" i="7" s="1"/>
  <c r="L335" i="5" a="1"/>
  <c r="L335" i="5" s="1"/>
  <c r="K345" i="7" s="1"/>
  <c r="L362" i="5" a="1"/>
  <c r="L362" i="5" s="1"/>
  <c r="K372" i="7" s="1"/>
  <c r="L301" i="5" a="1"/>
  <c r="L301" i="5" s="1"/>
  <c r="K311" i="7" s="1"/>
  <c r="L98" i="5" a="1"/>
  <c r="L98" i="5" s="1"/>
  <c r="K108" i="7" s="1"/>
  <c r="L54" i="5" a="1"/>
  <c r="L54" i="5" s="1"/>
  <c r="K64" i="7" s="1"/>
  <c r="N241" i="5" a="1"/>
  <c r="N241" i="5" s="1"/>
  <c r="O241" i="5" s="1"/>
  <c r="P241" i="5" s="1"/>
  <c r="L155" i="5" a="1"/>
  <c r="L155" i="5" s="1"/>
  <c r="K165" i="7" s="1"/>
  <c r="L48" i="5" a="1"/>
  <c r="L48" i="5" s="1"/>
  <c r="K58" i="7" s="1"/>
  <c r="L319" i="5" a="1"/>
  <c r="L319" i="5" s="1"/>
  <c r="K329" i="7" s="1"/>
  <c r="L215" i="5" a="1"/>
  <c r="L215" i="5" s="1"/>
  <c r="K225" i="7" s="1"/>
  <c r="L210" i="5" a="1"/>
  <c r="L210" i="5" s="1"/>
  <c r="K220" i="7" s="1"/>
  <c r="L90" i="5" a="1"/>
  <c r="L90" i="5" s="1"/>
  <c r="K100" i="7" s="1"/>
  <c r="L456" i="5" a="1"/>
  <c r="L456" i="5" s="1"/>
  <c r="K466" i="7" s="1"/>
  <c r="L427" i="5" a="1"/>
  <c r="L427" i="5" s="1"/>
  <c r="K437" i="7" s="1"/>
  <c r="L209" i="5" a="1"/>
  <c r="L209" i="5" s="1"/>
  <c r="K219" i="7" s="1"/>
  <c r="N62" i="5" a="1"/>
  <c r="N62" i="5" s="1"/>
  <c r="O62" i="5" s="1"/>
  <c r="P62" i="5" s="1"/>
  <c r="L419" i="5" a="1"/>
  <c r="L419" i="5" s="1"/>
  <c r="K429" i="7" s="1"/>
  <c r="L320" i="5" a="1"/>
  <c r="L320" i="5" s="1"/>
  <c r="K330" i="7" s="1"/>
  <c r="L172" i="5" a="1"/>
  <c r="L172" i="5" s="1"/>
  <c r="K182" i="7" s="1"/>
  <c r="L332" i="5" a="1"/>
  <c r="L332" i="5" s="1"/>
  <c r="K342" i="7" s="1"/>
  <c r="L77" i="5" a="1"/>
  <c r="L77" i="5" s="1"/>
  <c r="K87" i="7" s="1"/>
  <c r="L22" i="5" a="1"/>
  <c r="L22" i="5" s="1"/>
  <c r="L460" i="5" a="1"/>
  <c r="L460" i="5" s="1"/>
  <c r="K470" i="7" s="1"/>
  <c r="L303" i="5" a="1"/>
  <c r="L303" i="5" s="1"/>
  <c r="K313" i="7" s="1"/>
  <c r="L80" i="5" a="1"/>
  <c r="L80" i="5" s="1"/>
  <c r="K90" i="7" s="1"/>
  <c r="N348" i="5" a="1"/>
  <c r="N348" i="5" s="1"/>
  <c r="O348" i="5" s="1"/>
  <c r="P348" i="5" s="1"/>
  <c r="L199" i="5" a="1"/>
  <c r="L199" i="5" s="1"/>
  <c r="K209" i="7" s="1"/>
  <c r="L56" i="5" a="1"/>
  <c r="L56" i="5" s="1"/>
  <c r="K66" i="7" s="1"/>
  <c r="L425" i="5" a="1"/>
  <c r="L425" i="5" s="1"/>
  <c r="K435" i="7" s="1"/>
  <c r="L417" i="5" a="1"/>
  <c r="L417" i="5" s="1"/>
  <c r="K427" i="7" s="1"/>
  <c r="L361" i="5" a="1"/>
  <c r="L361" i="5" s="1"/>
  <c r="K371" i="7" s="1"/>
  <c r="L111" i="5" a="1"/>
  <c r="L111" i="5" s="1"/>
  <c r="K121" i="7" s="1"/>
  <c r="L13" i="5" a="1"/>
  <c r="L13" i="5" s="1"/>
  <c r="L89" i="5" a="1"/>
  <c r="L89" i="5" s="1"/>
  <c r="K99" i="7" s="1"/>
  <c r="L455" i="5" a="1"/>
  <c r="L455" i="5" s="1"/>
  <c r="K465" i="7" s="1"/>
  <c r="L377" i="5" a="1"/>
  <c r="L377" i="5" s="1"/>
  <c r="K387" i="7" s="1"/>
  <c r="L276" i="5" a="1"/>
  <c r="L276" i="5" s="1"/>
  <c r="K286" i="7" s="1"/>
  <c r="L194" i="5" a="1"/>
  <c r="L194" i="5" s="1"/>
  <c r="K204" i="7" s="1"/>
  <c r="L99" i="5" a="1"/>
  <c r="L99" i="5" s="1"/>
  <c r="K109" i="7" s="1"/>
  <c r="L69" i="5" a="1"/>
  <c r="L69" i="5" s="1"/>
  <c r="K79" i="7" s="1"/>
  <c r="M309" i="5"/>
  <c r="R309" i="5" s="1"/>
  <c r="L168" i="5" a="1"/>
  <c r="L168" i="5" s="1"/>
  <c r="K178" i="7" s="1"/>
  <c r="L357" i="5" a="1"/>
  <c r="L357" i="5" s="1"/>
  <c r="K367" i="7" s="1"/>
  <c r="L493" i="5" a="1"/>
  <c r="L493" i="5" s="1"/>
  <c r="K503" i="7" s="1"/>
  <c r="L229" i="5" a="1"/>
  <c r="L229" i="5" s="1"/>
  <c r="K239" i="7" s="1"/>
  <c r="L271" i="5" a="1"/>
  <c r="L271" i="5" s="1"/>
  <c r="K281" i="7" s="1"/>
  <c r="L330" i="5" a="1"/>
  <c r="L330" i="5" s="1"/>
  <c r="K340" i="7" s="1"/>
  <c r="L101" i="5" a="1"/>
  <c r="L101" i="5" s="1"/>
  <c r="K111" i="7" s="1"/>
  <c r="L37" i="5" a="1"/>
  <c r="L37" i="5" s="1"/>
  <c r="L24" i="5" a="1"/>
  <c r="L24" i="5" s="1"/>
  <c r="N336" i="5" a="1"/>
  <c r="N336" i="5" s="1"/>
  <c r="O336" i="5" s="1"/>
  <c r="P336" i="5" s="1"/>
  <c r="L92" i="5" a="1"/>
  <c r="L92" i="5" s="1"/>
  <c r="K102" i="7" s="1"/>
  <c r="L33" i="5" a="1"/>
  <c r="L33" i="5" s="1"/>
  <c r="N33" i="5" a="1"/>
  <c r="N33" i="5" s="1"/>
  <c r="O33" i="5" s="1"/>
  <c r="P33" i="5" s="1"/>
  <c r="N291" i="5" a="1"/>
  <c r="N291" i="5" s="1"/>
  <c r="O291" i="5" s="1"/>
  <c r="P291" i="5" s="1"/>
  <c r="L360" i="5" a="1"/>
  <c r="L360" i="5" s="1"/>
  <c r="K370" i="7" s="1"/>
  <c r="L158" i="5" a="1"/>
  <c r="L158" i="5" s="1"/>
  <c r="K168" i="7" s="1"/>
  <c r="L461" i="5" a="1"/>
  <c r="L461" i="5" s="1"/>
  <c r="K471" i="7" s="1"/>
  <c r="L486" i="5" a="1"/>
  <c r="L486" i="5" s="1"/>
  <c r="K496" i="7" s="1"/>
  <c r="L354" i="5" a="1"/>
  <c r="L354" i="5" s="1"/>
  <c r="K364" i="7" s="1"/>
  <c r="N475" i="5" a="1"/>
  <c r="N475" i="5" s="1"/>
  <c r="O475" i="5" s="1"/>
  <c r="P475" i="5" s="1"/>
  <c r="L201" i="5" a="1"/>
  <c r="L201" i="5" s="1"/>
  <c r="K211" i="7" s="1"/>
  <c r="L255" i="5" a="1"/>
  <c r="L255" i="5" s="1"/>
  <c r="K265" i="7" s="1"/>
  <c r="L178" i="5" a="1"/>
  <c r="L178" i="5" s="1"/>
  <c r="K188" i="7" s="1"/>
  <c r="L87" i="5" a="1"/>
  <c r="L87" i="5" s="1"/>
  <c r="K97" i="7" s="1"/>
  <c r="L64" i="5" a="1"/>
  <c r="L64" i="5" s="1"/>
  <c r="K74" i="7" s="1"/>
  <c r="L306" i="5" a="1"/>
  <c r="L306" i="5" s="1"/>
  <c r="K316" i="7" s="1"/>
  <c r="N103" i="5" a="1"/>
  <c r="N103" i="5" s="1"/>
  <c r="O103" i="5" s="1"/>
  <c r="P103" i="5" s="1"/>
  <c r="N76" i="5" a="1"/>
  <c r="N76" i="5" s="1"/>
  <c r="O76" i="5" s="1"/>
  <c r="P76" i="5" s="1"/>
  <c r="N468" i="5" a="1"/>
  <c r="N468" i="5" s="1"/>
  <c r="O468" i="5" s="1"/>
  <c r="P468" i="5" s="1"/>
  <c r="L469" i="5" a="1"/>
  <c r="L469" i="5" s="1"/>
  <c r="K479" i="7" s="1"/>
  <c r="L50" i="5" a="1"/>
  <c r="L50" i="5" s="1"/>
  <c r="K60" i="7" s="1"/>
  <c r="L463" i="5" a="1"/>
  <c r="L463" i="5" s="1"/>
  <c r="K473" i="7" s="1"/>
  <c r="L94" i="5" a="1"/>
  <c r="L94" i="5" s="1"/>
  <c r="K104" i="7" s="1"/>
  <c r="L415" i="5" a="1"/>
  <c r="L415" i="5" s="1"/>
  <c r="K425" i="7" s="1"/>
  <c r="L202" i="5" a="1"/>
  <c r="L202" i="5" s="1"/>
  <c r="K212" i="7" s="1"/>
  <c r="L381" i="5" a="1"/>
  <c r="L381" i="5" s="1"/>
  <c r="K391" i="7" s="1"/>
  <c r="L334" i="5" a="1"/>
  <c r="L334" i="5" s="1"/>
  <c r="K344" i="7" s="1"/>
  <c r="L374" i="5" a="1"/>
  <c r="L374" i="5" s="1"/>
  <c r="K384" i="7" s="1"/>
  <c r="L258" i="5" a="1"/>
  <c r="L258" i="5" s="1"/>
  <c r="K268" i="7" s="1"/>
  <c r="L144" i="5" a="1"/>
  <c r="L144" i="5" s="1"/>
  <c r="K154" i="7" s="1"/>
  <c r="N159" i="5" a="1"/>
  <c r="N159" i="5" s="1"/>
  <c r="O159" i="5" s="1"/>
  <c r="P159" i="5" s="1"/>
  <c r="L125" i="5" a="1"/>
  <c r="L125" i="5" s="1"/>
  <c r="K135" i="7" s="1"/>
  <c r="L43" i="5" a="1"/>
  <c r="L43" i="5" s="1"/>
  <c r="K53" i="7" s="1"/>
  <c r="L273" i="5" a="1"/>
  <c r="L273" i="5" s="1"/>
  <c r="K283" i="7" s="1"/>
  <c r="L148" i="5" a="1"/>
  <c r="L148" i="5" s="1"/>
  <c r="K158" i="7" s="1"/>
  <c r="N278" i="5" a="1"/>
  <c r="N278" i="5" s="1"/>
  <c r="O278" i="5" s="1"/>
  <c r="P278" i="5" s="1"/>
  <c r="L132" i="5" a="1"/>
  <c r="L132" i="5" s="1"/>
  <c r="K142" i="7" s="1"/>
  <c r="N479" i="5" a="1"/>
  <c r="N479" i="5" s="1"/>
  <c r="O479" i="5" s="1"/>
  <c r="P479" i="5" s="1"/>
  <c r="L307" i="5" a="1"/>
  <c r="L307" i="5" s="1"/>
  <c r="K317" i="7" s="1"/>
  <c r="L223" i="5" a="1"/>
  <c r="L223" i="5" s="1"/>
  <c r="K233" i="7" s="1"/>
  <c r="L154" i="5" a="1"/>
  <c r="L154" i="5" s="1"/>
  <c r="K164" i="7" s="1"/>
  <c r="L322" i="5" a="1"/>
  <c r="L322" i="5" s="1"/>
  <c r="K332" i="7" s="1"/>
  <c r="L163" i="5" a="1"/>
  <c r="L163" i="5" s="1"/>
  <c r="K173" i="7" s="1"/>
  <c r="L450" i="5" a="1"/>
  <c r="L450" i="5" s="1"/>
  <c r="K460" i="7" s="1"/>
  <c r="M156" i="5" a="1"/>
  <c r="M156" i="5" s="1"/>
  <c r="R156" i="5" s="1"/>
  <c r="N243" i="5" a="1"/>
  <c r="N243" i="5" s="1"/>
  <c r="O243" i="5" s="1"/>
  <c r="P243" i="5" s="1"/>
  <c r="N114" i="5" a="1"/>
  <c r="N114" i="5" s="1"/>
  <c r="O114" i="5" s="1"/>
  <c r="P114" i="5" s="1"/>
  <c r="L403" i="5" a="1"/>
  <c r="L403" i="5" s="1"/>
  <c r="K413" i="7" s="1"/>
  <c r="L459" i="5" a="1"/>
  <c r="L459" i="5" s="1"/>
  <c r="K469" i="7" s="1"/>
  <c r="L19" i="5" a="1"/>
  <c r="L19" i="5" s="1"/>
  <c r="L286" i="5" a="1"/>
  <c r="L286" i="5" s="1"/>
  <c r="K296" i="7" s="1"/>
  <c r="L147" i="5" a="1"/>
  <c r="L147" i="5" s="1"/>
  <c r="K157" i="7" s="1"/>
  <c r="L431" i="5" a="1"/>
  <c r="L431" i="5" s="1"/>
  <c r="K441" i="7" s="1"/>
  <c r="L323" i="5" a="1"/>
  <c r="L323" i="5" s="1"/>
  <c r="K333" i="7" s="1"/>
  <c r="L40" i="5" a="1"/>
  <c r="L40" i="5" s="1"/>
  <c r="K50" i="7" s="1"/>
  <c r="L208" i="5" a="1"/>
  <c r="L208" i="5" s="1"/>
  <c r="K218" i="7" s="1"/>
  <c r="L200" i="5" a="1"/>
  <c r="L200" i="5" s="1"/>
  <c r="K210" i="7" s="1"/>
  <c r="L66" i="5" a="1"/>
  <c r="L66" i="5" s="1"/>
  <c r="K76" i="7" s="1"/>
  <c r="N53" i="5" a="1"/>
  <c r="N53" i="5" s="1"/>
  <c r="O53" i="5" s="1"/>
  <c r="P53" i="5" s="1"/>
  <c r="M458" i="5"/>
  <c r="R458" i="5" s="1"/>
  <c r="L391" i="5" a="1"/>
  <c r="L391" i="5" s="1"/>
  <c r="K401" i="7" s="1"/>
  <c r="L294" i="5" a="1"/>
  <c r="L294" i="5" s="1"/>
  <c r="K304" i="7" s="1"/>
  <c r="L157" i="5" a="1"/>
  <c r="L157" i="5" s="1"/>
  <c r="K167" i="7" s="1"/>
  <c r="L265" i="5" a="1"/>
  <c r="L265" i="5" s="1"/>
  <c r="K275" i="7" s="1"/>
  <c r="L451" i="5" a="1"/>
  <c r="L451" i="5" s="1"/>
  <c r="K461" i="7" s="1"/>
  <c r="L282" i="5" a="1"/>
  <c r="L282" i="5" s="1"/>
  <c r="K292" i="7" s="1"/>
  <c r="L213" i="5" a="1"/>
  <c r="L213" i="5" s="1"/>
  <c r="K223" i="7" s="1"/>
  <c r="L270" i="5" a="1"/>
  <c r="L270" i="5" s="1"/>
  <c r="K280" i="7" s="1"/>
  <c r="L176" i="5" a="1"/>
  <c r="L176" i="5" s="1"/>
  <c r="K186" i="7" s="1"/>
  <c r="L73" i="5" a="1"/>
  <c r="L73" i="5" s="1"/>
  <c r="K83" i="7" s="1"/>
  <c r="L489" i="5" a="1"/>
  <c r="L489" i="5" s="1"/>
  <c r="K499" i="7" s="1"/>
  <c r="L260" i="5" a="1"/>
  <c r="L260" i="5" s="1"/>
  <c r="K270" i="7" s="1"/>
  <c r="L470" i="5" a="1"/>
  <c r="L470" i="5" s="1"/>
  <c r="K480" i="7" s="1"/>
  <c r="L408" i="5" a="1"/>
  <c r="L408" i="5" s="1"/>
  <c r="K418" i="7" s="1"/>
  <c r="N435" i="5" a="1"/>
  <c r="N435" i="5" s="1"/>
  <c r="O435" i="5" s="1"/>
  <c r="P435" i="5" s="1"/>
  <c r="L295" i="5" a="1"/>
  <c r="L295" i="5" s="1"/>
  <c r="K305" i="7" s="1"/>
  <c r="L28" i="5" a="1"/>
  <c r="L28" i="5" s="1"/>
  <c r="L448" i="5" a="1"/>
  <c r="L448" i="5" s="1"/>
  <c r="K458" i="7" s="1"/>
  <c r="L41" i="5" a="1"/>
  <c r="L41" i="5" s="1"/>
  <c r="K51" i="7" s="1"/>
  <c r="N21" i="5" a="1"/>
  <c r="N21" i="5" s="1"/>
  <c r="O21" i="5" s="1"/>
  <c r="P21" i="5" s="1"/>
  <c r="L18" i="5" a="1"/>
  <c r="L18" i="5" s="1"/>
  <c r="L416" i="5" a="1"/>
  <c r="L416" i="5" s="1"/>
  <c r="K426" i="7" s="1"/>
  <c r="L407" i="5" a="1"/>
  <c r="L407" i="5" s="1"/>
  <c r="K417" i="7" s="1"/>
  <c r="L248" i="5" a="1"/>
  <c r="L248" i="5" s="1"/>
  <c r="K258" i="7" s="1"/>
  <c r="N483" i="5" a="1"/>
  <c r="N483" i="5" s="1"/>
  <c r="O483" i="5" s="1"/>
  <c r="P483" i="5" s="1"/>
  <c r="L318" i="5" a="1"/>
  <c r="L318" i="5" s="1"/>
  <c r="K328" i="7" s="1"/>
  <c r="L151" i="5" a="1"/>
  <c r="L151" i="5" s="1"/>
  <c r="K161" i="7" s="1"/>
  <c r="L193" i="5" a="1"/>
  <c r="L193" i="5" s="1"/>
  <c r="K203" i="7" s="1"/>
  <c r="N185" i="5" a="1"/>
  <c r="N185" i="5" s="1"/>
  <c r="O185" i="5" s="1"/>
  <c r="P185" i="5" s="1"/>
  <c r="L275" i="5" a="1"/>
  <c r="L275" i="5" s="1"/>
  <c r="K285" i="7" s="1"/>
  <c r="L110" i="5" a="1"/>
  <c r="L110" i="5" s="1"/>
  <c r="K120" i="7" s="1"/>
  <c r="L454" i="5" a="1"/>
  <c r="L454" i="5" s="1"/>
  <c r="K464" i="7" s="1"/>
  <c r="L30" i="5" a="1"/>
  <c r="L30" i="5" s="1"/>
  <c r="L418" i="5" a="1"/>
  <c r="L418" i="5" s="1"/>
  <c r="K428" i="7" s="1"/>
  <c r="M378" i="5"/>
  <c r="R378" i="5" s="1"/>
  <c r="L453" i="5" a="1"/>
  <c r="L453" i="5" s="1"/>
  <c r="K463" i="7" s="1"/>
  <c r="L135" i="5" a="1"/>
  <c r="L135" i="5" s="1"/>
  <c r="K145" i="7" s="1"/>
  <c r="L72" i="5" a="1"/>
  <c r="L72" i="5" s="1"/>
  <c r="K82" i="7" s="1"/>
  <c r="L421" i="5" a="1"/>
  <c r="L421" i="5" s="1"/>
  <c r="K431" i="7" s="1"/>
  <c r="L344" i="5" a="1"/>
  <c r="L344" i="5" s="1"/>
  <c r="K354" i="7" s="1"/>
  <c r="L204" i="5" a="1"/>
  <c r="L204" i="5" s="1"/>
  <c r="K214" i="7" s="1"/>
  <c r="L25" i="5" a="1"/>
  <c r="L25" i="5" s="1"/>
  <c r="M152" i="5" a="1"/>
  <c r="M152" i="5" s="1"/>
  <c r="R152" i="5" s="1"/>
  <c r="L256" i="5" a="1"/>
  <c r="L256" i="5" s="1"/>
  <c r="K266" i="7" s="1"/>
  <c r="L224" i="5" a="1"/>
  <c r="L224" i="5" s="1"/>
  <c r="K234" i="7" s="1"/>
  <c r="L109" i="5" a="1"/>
  <c r="L109" i="5" s="1"/>
  <c r="K119" i="7" s="1"/>
  <c r="L83" i="5" a="1"/>
  <c r="L83" i="5" s="1"/>
  <c r="K93" i="7" s="1"/>
  <c r="N102" i="5" a="1"/>
  <c r="N102" i="5" s="1"/>
  <c r="O102" i="5" s="1"/>
  <c r="P102" i="5" s="1"/>
  <c r="L232" i="5" a="1"/>
  <c r="L232" i="5" s="1"/>
  <c r="K242" i="7" s="1"/>
  <c r="L388" i="5" a="1"/>
  <c r="L388" i="5" s="1"/>
  <c r="K398" i="7" s="1"/>
  <c r="L462" i="5" a="1"/>
  <c r="L462" i="5" s="1"/>
  <c r="K472" i="7" s="1"/>
  <c r="L161" i="5" a="1"/>
  <c r="L161" i="5" s="1"/>
  <c r="K171" i="7" s="1"/>
  <c r="M74" i="5" a="1"/>
  <c r="M74" i="5" s="1"/>
  <c r="R74" i="5" s="1"/>
  <c r="L413" i="5" a="1"/>
  <c r="L413" i="5" s="1"/>
  <c r="K423" i="7" s="1"/>
  <c r="L355" i="5" a="1"/>
  <c r="L355" i="5" s="1"/>
  <c r="K365" i="7" s="1"/>
  <c r="L233" i="5" a="1"/>
  <c r="L233" i="5" s="1"/>
  <c r="K243" i="7" s="1"/>
  <c r="L384" i="5" a="1"/>
  <c r="L384" i="5" s="1"/>
  <c r="K394" i="7" s="1"/>
  <c r="L437" i="5" a="1"/>
  <c r="L437" i="5" s="1"/>
  <c r="K447" i="7" s="1"/>
  <c r="L478" i="5" a="1"/>
  <c r="L478" i="5" s="1"/>
  <c r="K488" i="7" s="1"/>
  <c r="L219" i="5" a="1"/>
  <c r="L219" i="5" s="1"/>
  <c r="K229" i="7" s="1"/>
  <c r="L368" i="5" a="1"/>
  <c r="L368" i="5" s="1"/>
  <c r="K378" i="7" s="1"/>
  <c r="L227" i="5" a="1"/>
  <c r="L227" i="5" s="1"/>
  <c r="K237" i="7" s="1"/>
  <c r="L399" i="5" a="1"/>
  <c r="L399" i="5" s="1"/>
  <c r="K409" i="7" s="1"/>
  <c r="L342" i="5" a="1"/>
  <c r="L342" i="5" s="1"/>
  <c r="K352" i="7" s="1"/>
  <c r="L231" i="5" a="1"/>
  <c r="L231" i="5" s="1"/>
  <c r="K241" i="7" s="1"/>
  <c r="L397" i="5" a="1"/>
  <c r="L397" i="5" s="1"/>
  <c r="K407" i="7" s="1"/>
  <c r="L236" i="5" a="1"/>
  <c r="L236" i="5" s="1"/>
  <c r="K246" i="7" s="1"/>
  <c r="L467" i="5" a="1"/>
  <c r="L467" i="5" s="1"/>
  <c r="K477" i="7" s="1"/>
  <c r="N347" i="5" a="1"/>
  <c r="N347" i="5" s="1"/>
  <c r="O347" i="5" s="1"/>
  <c r="P347" i="5" s="1"/>
  <c r="L142" i="5" a="1"/>
  <c r="L142" i="5" s="1"/>
  <c r="K152" i="7" s="1"/>
  <c r="N34" i="5" a="1"/>
  <c r="N34" i="5" s="1"/>
  <c r="O34" i="5" s="1"/>
  <c r="P34" i="5" s="1"/>
  <c r="L340" i="5" a="1"/>
  <c r="L340" i="5" s="1"/>
  <c r="K350" i="7" s="1"/>
  <c r="L192" i="5" a="1"/>
  <c r="L192" i="5" s="1"/>
  <c r="K202" i="7" s="1"/>
  <c r="L139" i="5" a="1"/>
  <c r="L139" i="5" s="1"/>
  <c r="K149" i="7" s="1"/>
  <c r="L104" i="5" a="1"/>
  <c r="L104" i="5" s="1"/>
  <c r="K114" i="7" s="1"/>
  <c r="N112" i="5" a="1"/>
  <c r="N112" i="5" s="1"/>
  <c r="O112" i="5" s="1"/>
  <c r="P112" i="5" s="1"/>
  <c r="L495" i="5" a="1"/>
  <c r="L495" i="5" s="1"/>
  <c r="K505" i="7" s="1"/>
  <c r="L137" i="5" a="1"/>
  <c r="L137" i="5" s="1"/>
  <c r="K147" i="7" s="1"/>
  <c r="L120" i="5" a="1"/>
  <c r="L120" i="5" s="1"/>
  <c r="K130" i="7" s="1"/>
  <c r="L20" i="5" a="1"/>
  <c r="L20" i="5" s="1"/>
  <c r="L277" i="5" a="1"/>
  <c r="L277" i="5" s="1"/>
  <c r="K287" i="7" s="1"/>
  <c r="L465" i="5" a="1"/>
  <c r="L465" i="5" s="1"/>
  <c r="K475" i="7" s="1"/>
  <c r="N186" i="5" a="1"/>
  <c r="N186" i="5" s="1"/>
  <c r="O186" i="5" s="1"/>
  <c r="P186" i="5" s="1"/>
  <c r="L386" i="5" a="1"/>
  <c r="L386" i="5" s="1"/>
  <c r="K396" i="7" s="1"/>
  <c r="L196" i="5" a="1"/>
  <c r="L196" i="5" s="1"/>
  <c r="K206" i="7" s="1"/>
  <c r="L119" i="5" a="1"/>
  <c r="L119" i="5" s="1"/>
  <c r="K129" i="7" s="1"/>
  <c r="L75" i="5" a="1"/>
  <c r="L75" i="5" s="1"/>
  <c r="K85" i="7" s="1"/>
  <c r="L325" i="5" a="1"/>
  <c r="L325" i="5" s="1"/>
  <c r="K335" i="7" s="1"/>
  <c r="L182" i="5" a="1"/>
  <c r="L182" i="5" s="1"/>
  <c r="K192" i="7" s="1"/>
  <c r="L173" i="5" a="1"/>
  <c r="L173" i="5" s="1"/>
  <c r="K183" i="7" s="1"/>
  <c r="L108" i="5" a="1"/>
  <c r="L108" i="5" s="1"/>
  <c r="K118" i="7" s="1"/>
  <c r="L122" i="5" a="1"/>
  <c r="L122" i="5" s="1"/>
  <c r="K132" i="7" s="1"/>
  <c r="L60" i="5" a="1"/>
  <c r="L60" i="5" s="1"/>
  <c r="K70" i="7" s="1"/>
  <c r="L299" i="5" a="1"/>
  <c r="L299" i="5" s="1"/>
  <c r="K309" i="7" s="1"/>
  <c r="L46" i="5" a="1"/>
  <c r="L46" i="5" s="1"/>
  <c r="K56" i="7" s="1"/>
  <c r="L488" i="5" a="1"/>
  <c r="L488" i="5" s="1"/>
  <c r="K498" i="7" s="1"/>
  <c r="N447" i="5" a="1"/>
  <c r="N447" i="5" s="1"/>
  <c r="O447" i="5" s="1"/>
  <c r="P447" i="5" s="1"/>
  <c r="L261" i="5" a="1"/>
  <c r="L261" i="5" s="1"/>
  <c r="K271" i="7" s="1"/>
  <c r="L240" i="5" a="1"/>
  <c r="L240" i="5" s="1"/>
  <c r="K250" i="7" s="1"/>
  <c r="L226" i="5" a="1"/>
  <c r="L226" i="5" s="1"/>
  <c r="K236" i="7" s="1"/>
  <c r="L234" i="5" a="1"/>
  <c r="L234" i="5" s="1"/>
  <c r="K244" i="7" s="1"/>
  <c r="L166" i="5" a="1"/>
  <c r="L166" i="5" s="1"/>
  <c r="K176" i="7" s="1"/>
  <c r="L133" i="5" a="1"/>
  <c r="L133" i="5" s="1"/>
  <c r="K143" i="7" s="1"/>
  <c r="L55" i="5" a="1"/>
  <c r="L55" i="5" s="1"/>
  <c r="K65" i="7" s="1"/>
  <c r="L35" i="5" a="1"/>
  <c r="L35" i="5" s="1"/>
  <c r="L32" i="5" a="1"/>
  <c r="L32" i="5" s="1"/>
  <c r="L375" i="5" a="1"/>
  <c r="L375" i="5" s="1"/>
  <c r="K385" i="7" s="1"/>
  <c r="L387" i="5" a="1"/>
  <c r="L387" i="5" s="1"/>
  <c r="K397" i="7" s="1"/>
  <c r="N445" i="5" a="1"/>
  <c r="N445" i="5" s="1"/>
  <c r="O445" i="5" s="1"/>
  <c r="P445" i="5" s="1"/>
  <c r="L341" i="5" a="1"/>
  <c r="L341" i="5" s="1"/>
  <c r="K351" i="7" s="1"/>
  <c r="L123" i="5" a="1"/>
  <c r="L123" i="5" s="1"/>
  <c r="K133" i="7" s="1"/>
  <c r="L410" i="5" a="1"/>
  <c r="L410" i="5" s="1"/>
  <c r="K420" i="7" s="1"/>
  <c r="M59" i="5" a="1"/>
  <c r="M59" i="5" s="1"/>
  <c r="R59" i="5" s="1"/>
  <c r="L394" i="5" a="1"/>
  <c r="L394" i="5" s="1"/>
  <c r="K404" i="7" s="1"/>
  <c r="L433" i="5" a="1"/>
  <c r="L433" i="5" s="1"/>
  <c r="K443" i="7" s="1"/>
  <c r="L281" i="5" a="1"/>
  <c r="L281" i="5" s="1"/>
  <c r="K291" i="7" s="1"/>
  <c r="L252" i="5" a="1"/>
  <c r="L252" i="5" s="1"/>
  <c r="K262" i="7" s="1"/>
  <c r="M443" i="5"/>
  <c r="R443" i="5" s="1"/>
  <c r="M426" i="5"/>
  <c r="R426" i="5" s="1"/>
  <c r="L376" i="5" a="1"/>
  <c r="L376" i="5" s="1"/>
  <c r="K386" i="7" s="1"/>
  <c r="L290" i="5" a="1"/>
  <c r="L290" i="5" s="1"/>
  <c r="K300" i="7" s="1"/>
  <c r="L369" i="5" a="1"/>
  <c r="L369" i="5" s="1"/>
  <c r="K379" i="7" s="1"/>
  <c r="N339" i="5" a="1"/>
  <c r="N339" i="5" s="1"/>
  <c r="O339" i="5" s="1"/>
  <c r="P339" i="5" s="1"/>
  <c r="L279" i="5" a="1"/>
  <c r="L279" i="5" s="1"/>
  <c r="K289" i="7" s="1"/>
  <c r="L195" i="5" a="1"/>
  <c r="L195" i="5" s="1"/>
  <c r="K205" i="7" s="1"/>
  <c r="L29" i="5" a="1"/>
  <c r="L29" i="5" s="1"/>
  <c r="L484" i="5" a="1"/>
  <c r="L484" i="5" s="1"/>
  <c r="K494" i="7" s="1"/>
  <c r="L327" i="5" a="1"/>
  <c r="L327" i="5" s="1"/>
  <c r="K337" i="7" s="1"/>
  <c r="L311" i="5" a="1"/>
  <c r="L311" i="5" s="1"/>
  <c r="K321" i="7" s="1"/>
  <c r="L165" i="5" a="1"/>
  <c r="L165" i="5" s="1"/>
  <c r="K175" i="7" s="1"/>
  <c r="L181" i="5" a="1"/>
  <c r="L181" i="5" s="1"/>
  <c r="K191" i="7" s="1"/>
  <c r="L174" i="5" a="1"/>
  <c r="L174" i="5" s="1"/>
  <c r="K184" i="7" s="1"/>
  <c r="L58" i="5" a="1"/>
  <c r="L58" i="5" s="1"/>
  <c r="K68" i="7" s="1"/>
  <c r="L441" i="5" a="1"/>
  <c r="L441" i="5" s="1"/>
  <c r="K451" i="7" s="1"/>
  <c r="L329" i="5" a="1"/>
  <c r="L329" i="5" s="1"/>
  <c r="K339" i="7" s="1"/>
  <c r="L298" i="5" a="1"/>
  <c r="L298" i="5" s="1"/>
  <c r="K308" i="7" s="1"/>
  <c r="N230" i="5" a="1"/>
  <c r="N230" i="5" s="1"/>
  <c r="O230" i="5" s="1"/>
  <c r="P230" i="5" s="1"/>
  <c r="L197" i="5" a="1"/>
  <c r="L197" i="5" s="1"/>
  <c r="K207" i="7" s="1"/>
  <c r="L171" i="5" a="1"/>
  <c r="L171" i="5" s="1"/>
  <c r="K181" i="7" s="1"/>
  <c r="N171" i="5" a="1"/>
  <c r="N171" i="5" s="1"/>
  <c r="O171" i="5" s="1"/>
  <c r="P171" i="5" s="1"/>
  <c r="L430" i="5" a="1"/>
  <c r="L430" i="5" s="1"/>
  <c r="K440" i="7" s="1"/>
  <c r="L409" i="5" a="1"/>
  <c r="L409" i="5" s="1"/>
  <c r="K419" i="7" s="1"/>
  <c r="L316" i="5" a="1"/>
  <c r="L316" i="5" s="1"/>
  <c r="K326" i="7" s="1"/>
  <c r="L117" i="5" a="1"/>
  <c r="L117" i="5" s="1"/>
  <c r="K127" i="7" s="1"/>
  <c r="L246" i="5" a="1"/>
  <c r="L246" i="5" s="1"/>
  <c r="K256" i="7" s="1"/>
  <c r="L162" i="5" a="1"/>
  <c r="L162" i="5" s="1"/>
  <c r="K172" i="7" s="1"/>
  <c r="N352" i="5" a="1"/>
  <c r="N352" i="5" s="1"/>
  <c r="O352" i="5" s="1"/>
  <c r="P352" i="5" s="1"/>
  <c r="N263" i="5" a="1"/>
  <c r="N263" i="5" s="1"/>
  <c r="O263" i="5" s="1"/>
  <c r="P263" i="5" s="1"/>
  <c r="L36" i="5" a="1"/>
  <c r="L36" i="5" s="1"/>
  <c r="L434" i="5" a="1"/>
  <c r="L434" i="5" s="1"/>
  <c r="K444" i="7" s="1"/>
  <c r="L385" i="5" a="1"/>
  <c r="L385" i="5" s="1"/>
  <c r="K395" i="7" s="1"/>
  <c r="L389" i="5" a="1"/>
  <c r="L389" i="5" s="1"/>
  <c r="K399" i="7" s="1"/>
  <c r="L61" i="5" a="1"/>
  <c r="L61" i="5" s="1"/>
  <c r="K71" i="7" s="1"/>
  <c r="S39" i="4"/>
  <c r="T39" i="4" s="1"/>
  <c r="U39" i="4" s="1"/>
  <c r="R39" i="4"/>
  <c r="R31" i="4"/>
  <c r="S31" i="4" s="1"/>
  <c r="T31" i="4" s="1"/>
  <c r="U31" i="4" s="1"/>
  <c r="R26" i="4"/>
  <c r="S51" i="4"/>
  <c r="T51" i="4" s="1"/>
  <c r="U51" i="4" s="1"/>
  <c r="R51" i="4"/>
  <c r="S45" i="4"/>
  <c r="T45" i="4" s="1"/>
  <c r="U45" i="4" s="1"/>
  <c r="R45" i="4"/>
  <c r="V51" i="4"/>
  <c r="N474" i="5" a="1"/>
  <c r="N474" i="5" s="1"/>
  <c r="O474" i="5" s="1"/>
  <c r="P474" i="5" s="1"/>
  <c r="N28" i="5" a="1"/>
  <c r="N28" i="5" s="1"/>
  <c r="O28" i="5" s="1"/>
  <c r="P28" i="5" s="1"/>
  <c r="N394" i="5" a="1"/>
  <c r="N394" i="5" s="1"/>
  <c r="O394" i="5" s="1"/>
  <c r="P394" i="5" s="1"/>
  <c r="N215" i="5" a="1"/>
  <c r="N215" i="5" s="1"/>
  <c r="O215" i="5" s="1"/>
  <c r="P215" i="5" s="1"/>
  <c r="N310" i="5" a="1"/>
  <c r="N310" i="5" s="1"/>
  <c r="O310" i="5" s="1"/>
  <c r="P310" i="5" s="1"/>
  <c r="N369" i="5" a="1"/>
  <c r="N369" i="5" s="1"/>
  <c r="O369" i="5" s="1"/>
  <c r="P369" i="5" s="1"/>
  <c r="N92" i="5" a="1"/>
  <c r="N92" i="5" s="1"/>
  <c r="O92" i="5" s="1"/>
  <c r="P92" i="5" s="1"/>
  <c r="N484" i="5" a="1"/>
  <c r="N484" i="5" s="1"/>
  <c r="O484" i="5" s="1"/>
  <c r="P484" i="5" s="1"/>
  <c r="N131" i="5" a="1"/>
  <c r="N131" i="5" s="1"/>
  <c r="O131" i="5" s="1"/>
  <c r="P131" i="5" s="1"/>
  <c r="N95" i="5" a="1"/>
  <c r="N95" i="5" s="1"/>
  <c r="O95" i="5" s="1"/>
  <c r="P95" i="5" s="1"/>
  <c r="N22" i="5" a="1"/>
  <c r="N22" i="5" s="1"/>
  <c r="O22" i="5" s="1"/>
  <c r="P22" i="5" s="1"/>
  <c r="N383" i="5" a="1"/>
  <c r="N383" i="5" s="1"/>
  <c r="O383" i="5" s="1"/>
  <c r="P383" i="5" s="1"/>
  <c r="N296" i="5" a="1"/>
  <c r="N296" i="5" s="1"/>
  <c r="O296" i="5" s="1"/>
  <c r="P296" i="5" s="1"/>
  <c r="N58" i="5" a="1"/>
  <c r="N58" i="5" s="1"/>
  <c r="O58" i="5" s="1"/>
  <c r="P58" i="5" s="1"/>
  <c r="N462" i="5" a="1"/>
  <c r="N462" i="5" s="1"/>
  <c r="O462" i="5" s="1"/>
  <c r="P462" i="5" s="1"/>
  <c r="N151" i="5" a="1"/>
  <c r="N151" i="5" s="1"/>
  <c r="O151" i="5" s="1"/>
  <c r="P151" i="5" s="1"/>
  <c r="N476" i="5" a="1"/>
  <c r="N476" i="5" s="1"/>
  <c r="O476" i="5" s="1"/>
  <c r="P476" i="5" s="1"/>
  <c r="N421" i="5" a="1"/>
  <c r="N421" i="5" s="1"/>
  <c r="O421" i="5" s="1"/>
  <c r="P421" i="5" s="1"/>
  <c r="N141" i="5" a="1"/>
  <c r="N141" i="5" s="1"/>
  <c r="O141" i="5" s="1"/>
  <c r="P141" i="5" s="1"/>
  <c r="N405" i="5" a="1"/>
  <c r="N405" i="5" s="1"/>
  <c r="O405" i="5" s="1"/>
  <c r="P405" i="5" s="1"/>
  <c r="N316" i="5" a="1"/>
  <c r="N316" i="5" s="1"/>
  <c r="O316" i="5" s="1"/>
  <c r="P316" i="5" s="1"/>
  <c r="N143" i="5" a="1"/>
  <c r="N143" i="5" s="1"/>
  <c r="O143" i="5" s="1"/>
  <c r="P143" i="5" s="1"/>
  <c r="N200" i="5" a="1"/>
  <c r="N200" i="5" s="1"/>
  <c r="O200" i="5" s="1"/>
  <c r="P200" i="5" s="1"/>
  <c r="N23" i="5" a="1"/>
  <c r="N23" i="5" s="1"/>
  <c r="O23" i="5" s="1"/>
  <c r="P23" i="5" s="1"/>
  <c r="N36" i="5" a="1"/>
  <c r="N36" i="5" s="1"/>
  <c r="O36" i="5" s="1"/>
  <c r="P36" i="5" s="1"/>
  <c r="N288" i="5" a="1"/>
  <c r="N288" i="5" s="1"/>
  <c r="O288" i="5" s="1"/>
  <c r="P288" i="5" s="1"/>
  <c r="N180" i="5" a="1"/>
  <c r="N180" i="5" s="1"/>
  <c r="O180" i="5" s="1"/>
  <c r="P180" i="5" s="1"/>
  <c r="N126" i="5" a="1"/>
  <c r="N126" i="5" s="1"/>
  <c r="O126" i="5" s="1"/>
  <c r="P126" i="5" s="1"/>
  <c r="N340" i="5" a="1"/>
  <c r="N340" i="5" s="1"/>
  <c r="O340" i="5" s="1"/>
  <c r="P340" i="5" s="1"/>
  <c r="N39" i="5" a="1"/>
  <c r="N39" i="5" s="1"/>
  <c r="O39" i="5" s="1"/>
  <c r="P39" i="5" s="1"/>
  <c r="N430" i="5" a="1"/>
  <c r="N430" i="5" s="1"/>
  <c r="O430" i="5" s="1"/>
  <c r="P430" i="5" s="1"/>
  <c r="N413" i="5" a="1"/>
  <c r="N413" i="5" s="1"/>
  <c r="O413" i="5" s="1"/>
  <c r="P413" i="5" s="1"/>
  <c r="N361" i="5" a="1"/>
  <c r="N361" i="5" s="1"/>
  <c r="O361" i="5" s="1"/>
  <c r="P361" i="5" s="1"/>
  <c r="N496" i="5" a="1"/>
  <c r="N496" i="5" s="1"/>
  <c r="O496" i="5" s="1"/>
  <c r="P496" i="5" s="1"/>
  <c r="N500" i="5" a="1"/>
  <c r="N500" i="5" s="1"/>
  <c r="O500" i="5" s="1"/>
  <c r="P500" i="5" s="1"/>
  <c r="N312" i="5" a="1"/>
  <c r="N312" i="5" s="1"/>
  <c r="O312" i="5" s="1"/>
  <c r="P312" i="5" s="1"/>
  <c r="N401" i="5" a="1"/>
  <c r="N401" i="5" s="1"/>
  <c r="O401" i="5" s="1"/>
  <c r="P401" i="5" s="1"/>
  <c r="N338" i="5" a="1"/>
  <c r="N338" i="5" s="1"/>
  <c r="O338" i="5" s="1"/>
  <c r="P338" i="5" s="1"/>
  <c r="N196" i="5" a="1"/>
  <c r="N196" i="5" s="1"/>
  <c r="O196" i="5" s="1"/>
  <c r="P196" i="5" s="1"/>
  <c r="N270" i="5" a="1"/>
  <c r="N270" i="5" s="1"/>
  <c r="O270" i="5" s="1"/>
  <c r="P270" i="5" s="1"/>
  <c r="N499" i="5" a="1"/>
  <c r="N499" i="5" s="1"/>
  <c r="O499" i="5" s="1"/>
  <c r="P499" i="5" s="1"/>
  <c r="N16" i="5" a="1"/>
  <c r="N16" i="5" s="1"/>
  <c r="O16" i="5" s="1"/>
  <c r="P16" i="5" s="1"/>
  <c r="N437" i="5" a="1"/>
  <c r="N437" i="5" s="1"/>
  <c r="O437" i="5" s="1"/>
  <c r="P437" i="5" s="1"/>
  <c r="N292" i="5" a="1"/>
  <c r="N292" i="5" s="1"/>
  <c r="O292" i="5" s="1"/>
  <c r="P292" i="5" s="1"/>
  <c r="N450" i="5" a="1"/>
  <c r="N450" i="5" s="1"/>
  <c r="O450" i="5" s="1"/>
  <c r="P450" i="5" s="1"/>
  <c r="N480" i="5" a="1"/>
  <c r="N480" i="5" s="1"/>
  <c r="O480" i="5" s="1"/>
  <c r="P480" i="5" s="1"/>
  <c r="N363" i="5" a="1"/>
  <c r="N363" i="5" s="1"/>
  <c r="O363" i="5" s="1"/>
  <c r="P363" i="5" s="1"/>
  <c r="N56" i="5" a="1"/>
  <c r="N56" i="5" s="1"/>
  <c r="O56" i="5" s="1"/>
  <c r="P56" i="5" s="1"/>
  <c r="N31" i="5" a="1"/>
  <c r="N31" i="5" s="1"/>
  <c r="O31" i="5" s="1"/>
  <c r="P31" i="5" s="1"/>
  <c r="N277" i="5" a="1"/>
  <c r="N277" i="5" s="1"/>
  <c r="O277" i="5" s="1"/>
  <c r="P277" i="5" s="1"/>
  <c r="N255" i="5" a="1"/>
  <c r="N255" i="5" s="1"/>
  <c r="O255" i="5" s="1"/>
  <c r="P255" i="5" s="1"/>
  <c r="N157" i="5" a="1"/>
  <c r="N157" i="5" s="1"/>
  <c r="O157" i="5" s="1"/>
  <c r="P157" i="5" s="1"/>
  <c r="N386" i="5" a="1"/>
  <c r="N386" i="5" s="1"/>
  <c r="O386" i="5" s="1"/>
  <c r="P386" i="5" s="1"/>
  <c r="N287" i="5" a="1"/>
  <c r="N287" i="5" s="1"/>
  <c r="O287" i="5" s="1"/>
  <c r="P287" i="5" s="1"/>
  <c r="N365" i="5" a="1"/>
  <c r="N365" i="5" s="1"/>
  <c r="O365" i="5" s="1"/>
  <c r="P365" i="5" s="1"/>
  <c r="N319" i="5" a="1"/>
  <c r="N319" i="5" s="1"/>
  <c r="O319" i="5" s="1"/>
  <c r="P319" i="5" s="1"/>
  <c r="N448" i="5" a="1"/>
  <c r="N448" i="5" s="1"/>
  <c r="O448" i="5" s="1"/>
  <c r="P448" i="5" s="1"/>
  <c r="N396" i="5" a="1"/>
  <c r="N396" i="5" s="1"/>
  <c r="O396" i="5" s="1"/>
  <c r="P396" i="5" s="1"/>
  <c r="N268" i="5" a="1"/>
  <c r="N268" i="5" s="1"/>
  <c r="O268" i="5" s="1"/>
  <c r="P268" i="5" s="1"/>
  <c r="N322" i="5" a="1"/>
  <c r="N322" i="5" s="1"/>
  <c r="O322" i="5" s="1"/>
  <c r="P322" i="5" s="1"/>
  <c r="N145" i="5" a="1"/>
  <c r="N145" i="5" s="1"/>
  <c r="O145" i="5" s="1"/>
  <c r="P145" i="5" s="1"/>
  <c r="N37" i="5" a="1"/>
  <c r="N37" i="5" s="1"/>
  <c r="O37" i="5" s="1"/>
  <c r="P37" i="5" s="1"/>
  <c r="N414" i="5" a="1"/>
  <c r="N414" i="5" s="1"/>
  <c r="O414" i="5" s="1"/>
  <c r="P414" i="5" s="1"/>
  <c r="N242" i="5" a="1"/>
  <c r="N242" i="5" s="1"/>
  <c r="O242" i="5" s="1"/>
  <c r="P242" i="5" s="1"/>
  <c r="N121" i="5" a="1"/>
  <c r="N121" i="5" s="1"/>
  <c r="O121" i="5" s="1"/>
  <c r="P121" i="5" s="1"/>
  <c r="N150" i="5" a="1"/>
  <c r="N150" i="5" s="1"/>
  <c r="O150" i="5" s="1"/>
  <c r="P150" i="5" s="1"/>
  <c r="N485" i="5" a="1"/>
  <c r="N485" i="5" s="1"/>
  <c r="O485" i="5" s="1"/>
  <c r="P485" i="5" s="1"/>
  <c r="N333" i="5" a="1"/>
  <c r="N333" i="5" s="1"/>
  <c r="O333" i="5" s="1"/>
  <c r="P333" i="5" s="1"/>
  <c r="N217" i="5" a="1"/>
  <c r="N217" i="5" s="1"/>
  <c r="O217" i="5" s="1"/>
  <c r="P217" i="5" s="1"/>
  <c r="N26" i="5" a="1"/>
  <c r="N26" i="5" s="1"/>
  <c r="O26" i="5" s="1"/>
  <c r="P26" i="5" s="1"/>
  <c r="N199" i="5" a="1"/>
  <c r="N199" i="5" s="1"/>
  <c r="O199" i="5" s="1"/>
  <c r="P199" i="5" s="1"/>
  <c r="N424" i="5" a="1"/>
  <c r="N424" i="5" s="1"/>
  <c r="O424" i="5" s="1"/>
  <c r="P424" i="5" s="1"/>
  <c r="N190" i="5" a="1"/>
  <c r="N190" i="5" s="1"/>
  <c r="O190" i="5" s="1"/>
  <c r="P190" i="5" s="1"/>
  <c r="N144" i="5" a="1"/>
  <c r="N144" i="5" s="1"/>
  <c r="O144" i="5" s="1"/>
  <c r="P144" i="5" s="1"/>
  <c r="N27" i="5" a="1"/>
  <c r="N27" i="5" s="1"/>
  <c r="O27" i="5" s="1"/>
  <c r="P27" i="5" s="1"/>
  <c r="N366" i="5" a="1"/>
  <c r="N366" i="5" s="1"/>
  <c r="O366" i="5" s="1"/>
  <c r="P366" i="5" s="1"/>
  <c r="N302" i="5" a="1"/>
  <c r="N302" i="5" s="1"/>
  <c r="O302" i="5" s="1"/>
  <c r="P302" i="5" s="1"/>
  <c r="N275" i="5" a="1"/>
  <c r="N275" i="5" s="1"/>
  <c r="O275" i="5" s="1"/>
  <c r="P275" i="5" s="1"/>
  <c r="N87" i="5" a="1"/>
  <c r="N87" i="5" s="1"/>
  <c r="O87" i="5" s="1"/>
  <c r="P87" i="5" s="1"/>
  <c r="N13" i="5" a="1"/>
  <c r="N13" i="5" s="1"/>
  <c r="O13" i="5" s="1"/>
  <c r="P13" i="5" s="1"/>
  <c r="N75" i="5" a="1"/>
  <c r="N75" i="5" s="1"/>
  <c r="O75" i="5" s="1"/>
  <c r="P75" i="5" s="1"/>
  <c r="N61" i="5" a="1"/>
  <c r="N61" i="5" s="1"/>
  <c r="O61" i="5" s="1"/>
  <c r="P61" i="5" s="1"/>
  <c r="N209" i="5" a="1"/>
  <c r="N209" i="5" s="1"/>
  <c r="O209" i="5" s="1"/>
  <c r="P209" i="5" s="1"/>
  <c r="N43" i="5" a="1"/>
  <c r="N43" i="5" s="1"/>
  <c r="O43" i="5" s="1"/>
  <c r="P43" i="5" s="1"/>
  <c r="N370" i="5" a="1"/>
  <c r="N370" i="5" s="1"/>
  <c r="O370" i="5" s="1"/>
  <c r="P370" i="5" s="1"/>
  <c r="N351" i="5" a="1"/>
  <c r="N351" i="5" s="1"/>
  <c r="O351" i="5" s="1"/>
  <c r="P351" i="5" s="1"/>
  <c r="N248" i="5" a="1"/>
  <c r="N248" i="5" s="1"/>
  <c r="O248" i="5" s="1"/>
  <c r="P248" i="5" s="1"/>
  <c r="N402" i="5" a="1"/>
  <c r="N402" i="5" s="1"/>
  <c r="O402" i="5" s="1"/>
  <c r="P402" i="5" s="1"/>
  <c r="N395" i="5" a="1"/>
  <c r="N395" i="5" s="1"/>
  <c r="O395" i="5" s="1"/>
  <c r="P395" i="5" s="1"/>
  <c r="N390" i="5" a="1"/>
  <c r="N390" i="5" s="1"/>
  <c r="O390" i="5" s="1"/>
  <c r="P390" i="5" s="1"/>
  <c r="N236" i="5" a="1"/>
  <c r="N236" i="5" s="1"/>
  <c r="O236" i="5" s="1"/>
  <c r="P236" i="5" s="1"/>
  <c r="N228" i="5" a="1"/>
  <c r="N228" i="5" s="1"/>
  <c r="O228" i="5" s="1"/>
  <c r="P228" i="5" s="1"/>
  <c r="N17" i="5" a="1"/>
  <c r="N17" i="5" s="1"/>
  <c r="O17" i="5" s="1"/>
  <c r="P17" i="5" s="1"/>
  <c r="N486" i="5" a="1"/>
  <c r="N486" i="5" s="1"/>
  <c r="O486" i="5" s="1"/>
  <c r="P486" i="5" s="1"/>
  <c r="N298" i="5" a="1"/>
  <c r="N298" i="5" s="1"/>
  <c r="O298" i="5" s="1"/>
  <c r="P298" i="5" s="1"/>
  <c r="N147" i="5" a="1"/>
  <c r="N147" i="5" s="1"/>
  <c r="O147" i="5" s="1"/>
  <c r="P147" i="5" s="1"/>
  <c r="N274" i="5" a="1"/>
  <c r="N274" i="5" s="1"/>
  <c r="O274" i="5" s="1"/>
  <c r="P274" i="5" s="1"/>
  <c r="N432" i="5" a="1"/>
  <c r="N432" i="5" s="1"/>
  <c r="O432" i="5" s="1"/>
  <c r="P432" i="5" s="1"/>
  <c r="N246" i="5" a="1"/>
  <c r="N246" i="5" s="1"/>
  <c r="O246" i="5" s="1"/>
  <c r="P246" i="5" s="1"/>
  <c r="N444" i="5" a="1"/>
  <c r="N444" i="5" s="1"/>
  <c r="O444" i="5" s="1"/>
  <c r="P444" i="5" s="1"/>
  <c r="N201" i="5" a="1"/>
  <c r="N201" i="5" s="1"/>
  <c r="O201" i="5" s="1"/>
  <c r="P201" i="5" s="1"/>
  <c r="N113" i="5" a="1"/>
  <c r="N113" i="5" s="1"/>
  <c r="O113" i="5" s="1"/>
  <c r="P113" i="5" s="1"/>
  <c r="N276" i="5" a="1"/>
  <c r="N276" i="5" s="1"/>
  <c r="O276" i="5" s="1"/>
  <c r="P276" i="5" s="1"/>
  <c r="N46" i="5" a="1"/>
  <c r="N46" i="5" s="1"/>
  <c r="O46" i="5" s="1"/>
  <c r="P46" i="5" s="1"/>
  <c r="N285" i="5" a="1"/>
  <c r="N285" i="5" s="1"/>
  <c r="O285" i="5" s="1"/>
  <c r="P285" i="5" s="1"/>
  <c r="N179" i="5" a="1"/>
  <c r="N179" i="5" s="1"/>
  <c r="O179" i="5" s="1"/>
  <c r="P179" i="5" s="1"/>
  <c r="N35" i="5" a="1"/>
  <c r="N35" i="5" s="1"/>
  <c r="O35" i="5" s="1"/>
  <c r="P35" i="5" s="1"/>
  <c r="N293" i="5" a="1"/>
  <c r="N293" i="5" s="1"/>
  <c r="O293" i="5" s="1"/>
  <c r="P293" i="5" s="1"/>
  <c r="N97" i="5" a="1"/>
  <c r="N97" i="5" s="1"/>
  <c r="O97" i="5" s="1"/>
  <c r="P97" i="5" s="1"/>
  <c r="N498" i="5" a="1"/>
  <c r="N498" i="5" s="1"/>
  <c r="O498" i="5" s="1"/>
  <c r="P498" i="5" s="1"/>
  <c r="N146" i="5" a="1"/>
  <c r="N146" i="5" s="1"/>
  <c r="O146" i="5" s="1"/>
  <c r="P146" i="5" s="1"/>
  <c r="N264" i="5" a="1"/>
  <c r="N264" i="5" s="1"/>
  <c r="O264" i="5" s="1"/>
  <c r="P264" i="5" s="1"/>
  <c r="N107" i="5" a="1"/>
  <c r="N107" i="5" s="1"/>
  <c r="O107" i="5" s="1"/>
  <c r="P107" i="5" s="1"/>
  <c r="N51" i="5" a="1"/>
  <c r="N51" i="5" s="1"/>
  <c r="O51" i="5" s="1"/>
  <c r="P51" i="5" s="1"/>
  <c r="N259" i="5" a="1"/>
  <c r="N259" i="5" s="1"/>
  <c r="O259" i="5" s="1"/>
  <c r="P259" i="5" s="1"/>
  <c r="N251" i="5" a="1"/>
  <c r="N251" i="5" s="1"/>
  <c r="O251" i="5" s="1"/>
  <c r="P251" i="5" s="1"/>
  <c r="N425" i="5" a="1"/>
  <c r="N425" i="5" s="1"/>
  <c r="O425" i="5" s="1"/>
  <c r="P425" i="5" s="1"/>
  <c r="N245" i="5" a="1"/>
  <c r="N245" i="5" s="1"/>
  <c r="O245" i="5" s="1"/>
  <c r="P245" i="5" s="1"/>
  <c r="N497" i="5" a="1"/>
  <c r="N497" i="5" s="1"/>
  <c r="O497" i="5" s="1"/>
  <c r="P497" i="5" s="1"/>
  <c r="N344" i="5" a="1"/>
  <c r="N344" i="5" s="1"/>
  <c r="O344" i="5" s="1"/>
  <c r="P344" i="5" s="1"/>
  <c r="N253" i="5" a="1"/>
  <c r="N253" i="5" s="1"/>
  <c r="O253" i="5" s="1"/>
  <c r="P253" i="5" s="1"/>
  <c r="N120" i="5" a="1"/>
  <c r="N120" i="5" s="1"/>
  <c r="O120" i="5" s="1"/>
  <c r="P120" i="5" s="1"/>
  <c r="N473" i="5" a="1"/>
  <c r="N473" i="5" s="1"/>
  <c r="O473" i="5" s="1"/>
  <c r="P473" i="5" s="1"/>
  <c r="N391" i="5" a="1"/>
  <c r="N391" i="5" s="1"/>
  <c r="O391" i="5" s="1"/>
  <c r="P391" i="5" s="1"/>
  <c r="N355" i="5" a="1"/>
  <c r="N355" i="5" s="1"/>
  <c r="O355" i="5" s="1"/>
  <c r="P355" i="5" s="1"/>
  <c r="N337" i="5" a="1"/>
  <c r="N337" i="5" s="1"/>
  <c r="O337" i="5" s="1"/>
  <c r="P337" i="5" s="1"/>
  <c r="N387" i="5" a="1"/>
  <c r="N387" i="5" s="1"/>
  <c r="O387" i="5" s="1"/>
  <c r="P387" i="5" s="1"/>
  <c r="N60" i="5" a="1"/>
  <c r="N60" i="5" s="1"/>
  <c r="O60" i="5" s="1"/>
  <c r="P60" i="5" s="1"/>
  <c r="N173" i="5" a="1"/>
  <c r="N173" i="5" s="1"/>
  <c r="O173" i="5" s="1"/>
  <c r="P173" i="5" s="1"/>
  <c r="N488" i="5" a="1"/>
  <c r="N488" i="5" s="1"/>
  <c r="O488" i="5" s="1"/>
  <c r="P488" i="5" s="1"/>
  <c r="N261" i="5" a="1"/>
  <c r="N261" i="5" s="1"/>
  <c r="O261" i="5" s="1"/>
  <c r="P261" i="5" s="1"/>
  <c r="N166" i="5" a="1"/>
  <c r="N166" i="5" s="1"/>
  <c r="O166" i="5" s="1"/>
  <c r="P166" i="5" s="1"/>
  <c r="N165" i="5" a="1"/>
  <c r="N165" i="5" s="1"/>
  <c r="O165" i="5" s="1"/>
  <c r="P165" i="5" s="1"/>
  <c r="N78" i="5" a="1"/>
  <c r="N78" i="5" s="1"/>
  <c r="O78" i="5" s="1"/>
  <c r="P78" i="5" s="1"/>
  <c r="N281" i="5" a="1"/>
  <c r="N281" i="5" s="1"/>
  <c r="O281" i="5" s="1"/>
  <c r="P281" i="5" s="1"/>
  <c r="N184" i="5" a="1"/>
  <c r="N184" i="5" s="1"/>
  <c r="O184" i="5" s="1"/>
  <c r="P184" i="5" s="1"/>
  <c r="N472" i="5" a="1"/>
  <c r="N472" i="5" s="1"/>
  <c r="O472" i="5" s="1"/>
  <c r="P472" i="5" s="1"/>
  <c r="N376" i="5" a="1"/>
  <c r="N376" i="5" s="1"/>
  <c r="O376" i="5" s="1"/>
  <c r="P376" i="5" s="1"/>
  <c r="N207" i="5" a="1"/>
  <c r="N207" i="5" s="1"/>
  <c r="O207" i="5" s="1"/>
  <c r="P207" i="5" s="1"/>
  <c r="N148" i="5" a="1"/>
  <c r="N148" i="5" s="1"/>
  <c r="O148" i="5" s="1"/>
  <c r="P148" i="5" s="1"/>
  <c r="N399" i="5" a="1"/>
  <c r="N399" i="5" s="1"/>
  <c r="O399" i="5" s="1"/>
  <c r="P399" i="5" s="1"/>
  <c r="N397" i="5" a="1"/>
  <c r="N397" i="5" s="1"/>
  <c r="O397" i="5" s="1"/>
  <c r="P397" i="5" s="1"/>
  <c r="N317" i="5" a="1"/>
  <c r="N317" i="5" s="1"/>
  <c r="O317" i="5" s="1"/>
  <c r="P317" i="5" s="1"/>
  <c r="N65" i="5" a="1"/>
  <c r="N65" i="5" s="1"/>
  <c r="O65" i="5" s="1"/>
  <c r="P65" i="5" s="1"/>
  <c r="N128" i="5" a="1"/>
  <c r="N128" i="5" s="1"/>
  <c r="O128" i="5" s="1"/>
  <c r="P128" i="5" s="1"/>
  <c r="N239" i="5" a="1"/>
  <c r="N239" i="5" s="1"/>
  <c r="O239" i="5" s="1"/>
  <c r="P239" i="5" s="1"/>
  <c r="N117" i="5" a="1"/>
  <c r="N117" i="5" s="1"/>
  <c r="O117" i="5" s="1"/>
  <c r="P117" i="5" s="1"/>
  <c r="N398" i="5" a="1"/>
  <c r="N398" i="5" s="1"/>
  <c r="O398" i="5" s="1"/>
  <c r="P398" i="5" s="1"/>
  <c r="N345" i="5" a="1"/>
  <c r="N345" i="5" s="1"/>
  <c r="O345" i="5" s="1"/>
  <c r="P345" i="5" s="1"/>
  <c r="N42" i="5" a="1"/>
  <c r="N42" i="5" s="1"/>
  <c r="O42" i="5" s="1"/>
  <c r="P42" i="5" s="1"/>
  <c r="N194" i="5" a="1"/>
  <c r="N194" i="5" s="1"/>
  <c r="O194" i="5" s="1"/>
  <c r="P194" i="5" s="1"/>
  <c r="N213" i="5" a="1"/>
  <c r="N213" i="5" s="1"/>
  <c r="O213" i="5" s="1"/>
  <c r="P213" i="5" s="1"/>
  <c r="N69" i="5" a="1"/>
  <c r="N69" i="5" s="1"/>
  <c r="O69" i="5" s="1"/>
  <c r="P69" i="5" s="1"/>
  <c r="N50" i="5" a="1"/>
  <c r="N50" i="5" s="1"/>
  <c r="O50" i="5" s="1"/>
  <c r="P50" i="5" s="1"/>
  <c r="N54" i="5" a="1"/>
  <c r="N54" i="5" s="1"/>
  <c r="O54" i="5" s="1"/>
  <c r="P54" i="5" s="1"/>
  <c r="N41" i="5" a="1"/>
  <c r="N41" i="5" s="1"/>
  <c r="O41" i="5" s="1"/>
  <c r="P41" i="5" s="1"/>
  <c r="N456" i="5" a="1"/>
  <c r="N456" i="5" s="1"/>
  <c r="O456" i="5" s="1"/>
  <c r="P456" i="5" s="1"/>
  <c r="N380" i="5" a="1"/>
  <c r="N380" i="5" s="1"/>
  <c r="O380" i="5" s="1"/>
  <c r="P380" i="5" s="1"/>
  <c r="N202" i="5" a="1"/>
  <c r="N202" i="5" s="1"/>
  <c r="O202" i="5" s="1"/>
  <c r="P202" i="5" s="1"/>
  <c r="N225" i="5" a="1"/>
  <c r="N225" i="5" s="1"/>
  <c r="O225" i="5" s="1"/>
  <c r="P225" i="5" s="1"/>
  <c r="N29" i="5" a="1"/>
  <c r="N29" i="5" s="1"/>
  <c r="O29" i="5" s="1"/>
  <c r="P29" i="5" s="1"/>
  <c r="N360" i="5" a="1"/>
  <c r="N360" i="5" s="1"/>
  <c r="O360" i="5" s="1"/>
  <c r="P360" i="5" s="1"/>
  <c r="N85" i="5" a="1"/>
  <c r="N85" i="5" s="1"/>
  <c r="O85" i="5" s="1"/>
  <c r="P85" i="5" s="1"/>
  <c r="N461" i="5" a="1"/>
  <c r="N461" i="5" s="1"/>
  <c r="O461" i="5" s="1"/>
  <c r="P461" i="5" s="1"/>
  <c r="N494" i="5" a="1"/>
  <c r="N494" i="5" s="1"/>
  <c r="O494" i="5" s="1"/>
  <c r="P494" i="5" s="1"/>
  <c r="N442" i="5" a="1"/>
  <c r="N442" i="5" s="1"/>
  <c r="O442" i="5" s="1"/>
  <c r="P442" i="5" s="1"/>
  <c r="N262" i="5" a="1"/>
  <c r="N262" i="5" s="1"/>
  <c r="O262" i="5" s="1"/>
  <c r="P262" i="5" s="1"/>
  <c r="N257" i="5" a="1"/>
  <c r="N257" i="5" s="1"/>
  <c r="O257" i="5" s="1"/>
  <c r="P257" i="5" s="1"/>
  <c r="N192" i="5" a="1"/>
  <c r="N192" i="5" s="1"/>
  <c r="O192" i="5" s="1"/>
  <c r="P192" i="5" s="1"/>
  <c r="N313" i="5" a="1"/>
  <c r="N313" i="5" s="1"/>
  <c r="O313" i="5" s="1"/>
  <c r="P313" i="5" s="1"/>
  <c r="N465" i="5" a="1"/>
  <c r="N465" i="5" s="1"/>
  <c r="O465" i="5" s="1"/>
  <c r="P465" i="5" s="1"/>
  <c r="N108" i="5" a="1"/>
  <c r="N108" i="5" s="1"/>
  <c r="O108" i="5" s="1"/>
  <c r="P108" i="5" s="1"/>
  <c r="N64" i="5" a="1"/>
  <c r="N64" i="5" s="1"/>
  <c r="O64" i="5" s="1"/>
  <c r="P64" i="5" s="1"/>
  <c r="N451" i="5" a="1"/>
  <c r="N451" i="5" s="1"/>
  <c r="O451" i="5" s="1"/>
  <c r="P451" i="5" s="1"/>
  <c r="N466" i="5" a="1"/>
  <c r="N466" i="5" s="1"/>
  <c r="O466" i="5" s="1"/>
  <c r="P466" i="5" s="1"/>
  <c r="N384" i="5" a="1"/>
  <c r="N384" i="5" s="1"/>
  <c r="O384" i="5" s="1"/>
  <c r="P384" i="5" s="1"/>
  <c r="N411" i="5" a="1"/>
  <c r="N411" i="5" s="1"/>
  <c r="O411" i="5" s="1"/>
  <c r="P411" i="5" s="1"/>
  <c r="N267" i="5" a="1"/>
  <c r="N267" i="5" s="1"/>
  <c r="O267" i="5" s="1"/>
  <c r="P267" i="5" s="1"/>
  <c r="N71" i="5" a="1"/>
  <c r="N71" i="5" s="1"/>
  <c r="O71" i="5" s="1"/>
  <c r="P71" i="5" s="1"/>
  <c r="N30" i="5" a="1"/>
  <c r="N30" i="5" s="1"/>
  <c r="O30" i="5" s="1"/>
  <c r="P30" i="5" s="1"/>
  <c r="N324" i="5" a="1"/>
  <c r="N324" i="5" s="1"/>
  <c r="O324" i="5" s="1"/>
  <c r="P324" i="5" s="1"/>
  <c r="N260" i="5" a="1"/>
  <c r="N260" i="5" s="1"/>
  <c r="O260" i="5" s="1"/>
  <c r="P260" i="5" s="1"/>
  <c r="N385" i="5" a="1"/>
  <c r="N385" i="5" s="1"/>
  <c r="O385" i="5" s="1"/>
  <c r="P385" i="5" s="1"/>
  <c r="N460" i="5" a="1"/>
  <c r="N460" i="5" s="1"/>
  <c r="O460" i="5" s="1"/>
  <c r="P460" i="5" s="1"/>
  <c r="N160" i="5" a="1"/>
  <c r="N160" i="5" s="1"/>
  <c r="O160" i="5" s="1"/>
  <c r="P160" i="5" s="1"/>
  <c r="N375" i="5" a="1"/>
  <c r="N375" i="5" s="1"/>
  <c r="O375" i="5" s="1"/>
  <c r="P375" i="5" s="1"/>
  <c r="N271" i="5" a="1"/>
  <c r="N271" i="5" s="1"/>
  <c r="O271" i="5" s="1"/>
  <c r="P271" i="5" s="1"/>
  <c r="N25" i="5" a="1"/>
  <c r="N25" i="5" s="1"/>
  <c r="O25" i="5" s="1"/>
  <c r="P25" i="5" s="1"/>
  <c r="N198" i="5" a="1"/>
  <c r="N198" i="5" s="1"/>
  <c r="O198" i="5" s="1"/>
  <c r="P198" i="5" s="1"/>
  <c r="N223" i="5" a="1"/>
  <c r="N223" i="5" s="1"/>
  <c r="O223" i="5" s="1"/>
  <c r="P223" i="5" s="1"/>
  <c r="N136" i="5" a="1"/>
  <c r="N136" i="5" s="1"/>
  <c r="O136" i="5" s="1"/>
  <c r="P136" i="5" s="1"/>
  <c r="N419" i="5" a="1"/>
  <c r="N419" i="5" s="1"/>
  <c r="O419" i="5" s="1"/>
  <c r="P419" i="5" s="1"/>
  <c r="N280" i="5" a="1"/>
  <c r="N280" i="5" s="1"/>
  <c r="O280" i="5" s="1"/>
  <c r="P280" i="5" s="1"/>
  <c r="N332" i="5" a="1"/>
  <c r="N332" i="5" s="1"/>
  <c r="O332" i="5" s="1"/>
  <c r="P332" i="5" s="1"/>
  <c r="N266" i="5" a="1"/>
  <c r="N266" i="5" s="1"/>
  <c r="O266" i="5" s="1"/>
  <c r="P266" i="5" s="1"/>
  <c r="N303" i="5" a="1"/>
  <c r="N303" i="5" s="1"/>
  <c r="O303" i="5" s="1"/>
  <c r="P303" i="5" s="1"/>
  <c r="N181" i="5" a="1"/>
  <c r="N181" i="5" s="1"/>
  <c r="O181" i="5" s="1"/>
  <c r="P181" i="5" s="1"/>
  <c r="N70" i="5" a="1"/>
  <c r="N70" i="5" s="1"/>
  <c r="O70" i="5" s="1"/>
  <c r="P70" i="5" s="1"/>
  <c r="N15" i="5" a="1"/>
  <c r="N15" i="5" s="1"/>
  <c r="O15" i="5" s="1"/>
  <c r="P15" i="5" s="1"/>
  <c r="N139" i="5" a="1"/>
  <c r="N139" i="5" s="1"/>
  <c r="O139" i="5" s="1"/>
  <c r="P139" i="5" s="1"/>
  <c r="N68" i="5" a="1"/>
  <c r="N68" i="5" s="1"/>
  <c r="O68" i="5" s="1"/>
  <c r="P68" i="5" s="1"/>
  <c r="N417" i="5" a="1"/>
  <c r="N417" i="5" s="1"/>
  <c r="O417" i="5" s="1"/>
  <c r="P417" i="5" s="1"/>
  <c r="N300" i="5" a="1"/>
  <c r="N300" i="5" s="1"/>
  <c r="O300" i="5" s="1"/>
  <c r="P300" i="5" s="1"/>
  <c r="N373" i="5" a="1"/>
  <c r="N373" i="5" s="1"/>
  <c r="O373" i="5" s="1"/>
  <c r="P373" i="5" s="1"/>
  <c r="N211" i="5" a="1"/>
  <c r="N211" i="5" s="1"/>
  <c r="O211" i="5" s="1"/>
  <c r="P211" i="5" s="1"/>
  <c r="N290" i="5" a="1"/>
  <c r="N290" i="5" s="1"/>
  <c r="O290" i="5" s="1"/>
  <c r="P290" i="5" s="1"/>
  <c r="N408" i="5" a="1"/>
  <c r="N408" i="5" s="1"/>
  <c r="O408" i="5" s="1"/>
  <c r="P408" i="5" s="1"/>
  <c r="N453" i="5" a="1"/>
  <c r="N453" i="5" s="1"/>
  <c r="O453" i="5" s="1"/>
  <c r="P453" i="5" s="1"/>
  <c r="N45" i="5" a="1"/>
  <c r="N45" i="5" s="1"/>
  <c r="O45" i="5" s="1"/>
  <c r="P45" i="5" s="1"/>
  <c r="N135" i="5" a="1"/>
  <c r="N135" i="5" s="1"/>
  <c r="O135" i="5" s="1"/>
  <c r="P135" i="5" s="1"/>
  <c r="N307" i="5" a="1"/>
  <c r="N307" i="5" s="1"/>
  <c r="O307" i="5" s="1"/>
  <c r="P307" i="5" s="1"/>
  <c r="N212" i="5" a="1"/>
  <c r="N212" i="5" s="1"/>
  <c r="O212" i="5" s="1"/>
  <c r="P212" i="5" s="1"/>
  <c r="N101" i="5" a="1"/>
  <c r="N101" i="5" s="1"/>
  <c r="O101" i="5" s="1"/>
  <c r="P101" i="5" s="1"/>
  <c r="N172" i="5" a="1"/>
  <c r="N172" i="5" s="1"/>
  <c r="O172" i="5" s="1"/>
  <c r="P172" i="5" s="1"/>
  <c r="N393" i="5" a="1"/>
  <c r="N393" i="5" s="1"/>
  <c r="O393" i="5" s="1"/>
  <c r="P393" i="5" s="1"/>
  <c r="N206" i="5" a="1"/>
  <c r="N206" i="5" s="1"/>
  <c r="O206" i="5" s="1"/>
  <c r="P206" i="5" s="1"/>
  <c r="N174" i="5" a="1"/>
  <c r="N174" i="5" s="1"/>
  <c r="O174" i="5" s="1"/>
  <c r="P174" i="5" s="1"/>
  <c r="N88" i="5" a="1"/>
  <c r="N88" i="5" s="1"/>
  <c r="O88" i="5" s="1"/>
  <c r="P88" i="5" s="1"/>
  <c r="N314" i="5" a="1"/>
  <c r="N314" i="5" s="1"/>
  <c r="O314" i="5" s="1"/>
  <c r="P314" i="5" s="1"/>
  <c r="N100" i="5" a="1"/>
  <c r="N100" i="5" s="1"/>
  <c r="O100" i="5" s="1"/>
  <c r="P100" i="5" s="1"/>
  <c r="N463" i="5" a="1"/>
  <c r="N463" i="5" s="1"/>
  <c r="O463" i="5" s="1"/>
  <c r="P463" i="5" s="1"/>
  <c r="N359" i="5" a="1"/>
  <c r="N359" i="5" s="1"/>
  <c r="O359" i="5" s="1"/>
  <c r="P359" i="5" s="1"/>
  <c r="N495" i="5" a="1"/>
  <c r="N495" i="5" s="1"/>
  <c r="O495" i="5" s="1"/>
  <c r="P495" i="5" s="1"/>
  <c r="N304" i="5" a="1"/>
  <c r="N304" i="5" s="1"/>
  <c r="O304" i="5" s="1"/>
  <c r="P304" i="5" s="1"/>
  <c r="N123" i="5" a="1"/>
  <c r="N123" i="5" s="1"/>
  <c r="O123" i="5" s="1"/>
  <c r="P123" i="5" s="1"/>
  <c r="N254" i="5" a="1"/>
  <c r="N254" i="5" s="1"/>
  <c r="O254" i="5" s="1"/>
  <c r="P254" i="5" s="1"/>
  <c r="N420" i="5" a="1"/>
  <c r="N420" i="5" s="1"/>
  <c r="O420" i="5" s="1"/>
  <c r="P420" i="5" s="1"/>
  <c r="N368" i="5" a="1"/>
  <c r="N368" i="5" s="1"/>
  <c r="O368" i="5" s="1"/>
  <c r="P368" i="5" s="1"/>
  <c r="N18" i="5" a="1"/>
  <c r="N18" i="5" s="1"/>
  <c r="O18" i="5" s="1"/>
  <c r="P18" i="5" s="1"/>
  <c r="N222" i="5" a="1"/>
  <c r="N222" i="5" s="1"/>
  <c r="O222" i="5" s="1"/>
  <c r="P222" i="5" s="1"/>
  <c r="N138" i="5" a="1"/>
  <c r="N138" i="5" s="1"/>
  <c r="O138" i="5" s="1"/>
  <c r="P138" i="5" s="1"/>
  <c r="N467" i="5" a="1"/>
  <c r="N467" i="5" s="1"/>
  <c r="O467" i="5" s="1"/>
  <c r="P467" i="5" s="1"/>
  <c r="N297" i="5" a="1"/>
  <c r="N297" i="5" s="1"/>
  <c r="O297" i="5" s="1"/>
  <c r="P297" i="5" s="1"/>
  <c r="N158" i="5" a="1"/>
  <c r="N158" i="5" s="1"/>
  <c r="O158" i="5" s="1"/>
  <c r="P158" i="5" s="1"/>
  <c r="N438" i="5" a="1"/>
  <c r="N438" i="5" s="1"/>
  <c r="O438" i="5" s="1"/>
  <c r="P438" i="5" s="1"/>
  <c r="N477" i="5" a="1"/>
  <c r="N477" i="5" s="1"/>
  <c r="O477" i="5" s="1"/>
  <c r="P477" i="5" s="1"/>
  <c r="N193" i="5" a="1"/>
  <c r="N193" i="5" s="1"/>
  <c r="O193" i="5" s="1"/>
  <c r="P193" i="5" s="1"/>
  <c r="N334" i="5" a="1"/>
  <c r="N334" i="5" s="1"/>
  <c r="O334" i="5" s="1"/>
  <c r="P334" i="5" s="1"/>
  <c r="N258" i="5" a="1"/>
  <c r="N258" i="5" s="1"/>
  <c r="O258" i="5" s="1"/>
  <c r="P258" i="5" s="1"/>
  <c r="N96" i="5" a="1"/>
  <c r="N96" i="5" s="1"/>
  <c r="O96" i="5" s="1"/>
  <c r="P96" i="5" s="1"/>
  <c r="N323" i="5" a="1"/>
  <c r="N323" i="5" s="1"/>
  <c r="O323" i="5" s="1"/>
  <c r="P323" i="5" s="1"/>
  <c r="N458" i="5" a="1"/>
  <c r="N458" i="5" s="1"/>
  <c r="O458" i="5" s="1"/>
  <c r="P458" i="5" s="1"/>
  <c r="N265" i="5" a="1"/>
  <c r="N265" i="5" s="1"/>
  <c r="O265" i="5" s="1"/>
  <c r="P265" i="5" s="1"/>
  <c r="N119" i="5" a="1"/>
  <c r="N119" i="5" s="1"/>
  <c r="O119" i="5" s="1"/>
  <c r="P119" i="5" s="1"/>
  <c r="N122" i="5" a="1"/>
  <c r="N122" i="5" s="1"/>
  <c r="O122" i="5" s="1"/>
  <c r="P122" i="5" s="1"/>
  <c r="N482" i="5" a="1"/>
  <c r="N482" i="5" s="1"/>
  <c r="O482" i="5" s="1"/>
  <c r="P482" i="5" s="1"/>
  <c r="N325" i="5" a="1"/>
  <c r="N325" i="5" s="1"/>
  <c r="O325" i="5" s="1"/>
  <c r="P325" i="5" s="1"/>
  <c r="N52" i="5" a="1"/>
  <c r="N52" i="5" s="1"/>
  <c r="O52" i="5" s="1"/>
  <c r="P52" i="5" s="1"/>
  <c r="N357" i="5" a="1"/>
  <c r="N357" i="5" s="1"/>
  <c r="O357" i="5" s="1"/>
  <c r="P357" i="5" s="1"/>
  <c r="N382" i="5" a="1"/>
  <c r="N382" i="5" s="1"/>
  <c r="O382" i="5" s="1"/>
  <c r="P382" i="5" s="1"/>
  <c r="N48" i="5" a="1"/>
  <c r="N48" i="5" s="1"/>
  <c r="O48" i="5" s="1"/>
  <c r="P48" i="5" s="1"/>
  <c r="N428" i="5" a="1"/>
  <c r="N428" i="5" s="1"/>
  <c r="O428" i="5" s="1"/>
  <c r="P428" i="5" s="1"/>
  <c r="N416" i="5" a="1"/>
  <c r="N416" i="5" s="1"/>
  <c r="O416" i="5" s="1"/>
  <c r="P416" i="5" s="1"/>
  <c r="N109" i="5" a="1"/>
  <c r="N109" i="5" s="1"/>
  <c r="O109" i="5" s="1"/>
  <c r="P109" i="5" s="1"/>
  <c r="N231" i="5" a="1"/>
  <c r="N231" i="5" s="1"/>
  <c r="O231" i="5" s="1"/>
  <c r="P231" i="5" s="1"/>
  <c r="N140" i="5" a="1"/>
  <c r="N140" i="5" s="1"/>
  <c r="O140" i="5" s="1"/>
  <c r="P140" i="5" s="1"/>
  <c r="N372" i="5" a="1"/>
  <c r="N372" i="5" s="1"/>
  <c r="O372" i="5" s="1"/>
  <c r="P372" i="5" s="1"/>
  <c r="N19" i="5" a="1"/>
  <c r="N19" i="5" s="1"/>
  <c r="O19" i="5" s="1"/>
  <c r="P19" i="5" s="1"/>
  <c r="N404" i="5" a="1"/>
  <c r="N404" i="5" s="1"/>
  <c r="O404" i="5" s="1"/>
  <c r="P404" i="5" s="1"/>
  <c r="N153" i="5" a="1"/>
  <c r="N153" i="5" s="1"/>
  <c r="O153" i="5" s="1"/>
  <c r="P153" i="5" s="1"/>
  <c r="N164" i="5" a="1"/>
  <c r="N164" i="5" s="1"/>
  <c r="O164" i="5" s="1"/>
  <c r="P164" i="5" s="1"/>
  <c r="N134" i="5" a="1"/>
  <c r="N134" i="5" s="1"/>
  <c r="O134" i="5" s="1"/>
  <c r="P134" i="5" s="1"/>
  <c r="N110" i="5" a="1"/>
  <c r="N110" i="5" s="1"/>
  <c r="O110" i="5" s="1"/>
  <c r="P110" i="5" s="1"/>
  <c r="N335" i="5" a="1"/>
  <c r="N335" i="5" s="1"/>
  <c r="O335" i="5" s="1"/>
  <c r="P335" i="5" s="1"/>
  <c r="N99" i="5" a="1"/>
  <c r="N99" i="5" s="1"/>
  <c r="O99" i="5" s="1"/>
  <c r="P99" i="5" s="1"/>
  <c r="N305" i="5" a="1"/>
  <c r="N305" i="5" s="1"/>
  <c r="O305" i="5" s="1"/>
  <c r="P305" i="5" s="1"/>
  <c r="N133" i="5" a="1"/>
  <c r="N133" i="5" s="1"/>
  <c r="O133" i="5" s="1"/>
  <c r="P133" i="5" s="1"/>
  <c r="N427" i="5" a="1"/>
  <c r="N427" i="5" s="1"/>
  <c r="O427" i="5" s="1"/>
  <c r="P427" i="5" s="1"/>
  <c r="N163" i="5" a="1"/>
  <c r="N163" i="5" s="1"/>
  <c r="O163" i="5" s="1"/>
  <c r="P163" i="5" s="1"/>
  <c r="N436" i="5" a="1"/>
  <c r="N436" i="5" s="1"/>
  <c r="O436" i="5" s="1"/>
  <c r="P436" i="5" s="1"/>
  <c r="N47" i="5" a="1"/>
  <c r="N47" i="5" s="1"/>
  <c r="O47" i="5" s="1"/>
  <c r="P47" i="5" s="1"/>
  <c r="N331" i="5" a="1"/>
  <c r="N331" i="5" s="1"/>
  <c r="O331" i="5" s="1"/>
  <c r="P331" i="5" s="1"/>
  <c r="N407" i="5" a="1"/>
  <c r="N407" i="5" s="1"/>
  <c r="O407" i="5" s="1"/>
  <c r="P407" i="5" s="1"/>
  <c r="N149" i="5" a="1"/>
  <c r="N149" i="5" s="1"/>
  <c r="O149" i="5" s="1"/>
  <c r="P149" i="5" s="1"/>
  <c r="N459" i="5" a="1"/>
  <c r="N459" i="5" s="1"/>
  <c r="O459" i="5" s="1"/>
  <c r="P459" i="5" s="1"/>
  <c r="N470" i="5" a="1"/>
  <c r="N470" i="5" s="1"/>
  <c r="O470" i="5" s="1"/>
  <c r="P470" i="5" s="1"/>
  <c r="N478" i="5" a="1"/>
  <c r="N478" i="5" s="1"/>
  <c r="O478" i="5" s="1"/>
  <c r="P478" i="5" s="1"/>
  <c r="N433" i="5" a="1"/>
  <c r="N433" i="5" s="1"/>
  <c r="O433" i="5" s="1"/>
  <c r="P433" i="5" s="1"/>
  <c r="N364" i="5" a="1"/>
  <c r="N364" i="5" s="1"/>
  <c r="O364" i="5" s="1"/>
  <c r="P364" i="5" s="1"/>
  <c r="N219" i="5" a="1"/>
  <c r="N219" i="5" s="1"/>
  <c r="O219" i="5" s="1"/>
  <c r="P219" i="5" s="1"/>
  <c r="N273" i="5" a="1"/>
  <c r="N273" i="5" s="1"/>
  <c r="O273" i="5" s="1"/>
  <c r="P273" i="5" s="1"/>
  <c r="N330" i="5" a="1"/>
  <c r="N330" i="5" s="1"/>
  <c r="O330" i="5" s="1"/>
  <c r="P330" i="5" s="1"/>
  <c r="N127" i="5" a="1"/>
  <c r="N127" i="5" s="1"/>
  <c r="O127" i="5" s="1"/>
  <c r="P127" i="5" s="1"/>
  <c r="N224" i="5" a="1"/>
  <c r="N224" i="5" s="1"/>
  <c r="O224" i="5" s="1"/>
  <c r="P224" i="5" s="1"/>
  <c r="N464" i="5" a="1"/>
  <c r="N464" i="5" s="1"/>
  <c r="O464" i="5" s="1"/>
  <c r="P464" i="5" s="1"/>
  <c r="N342" i="5" a="1"/>
  <c r="N342" i="5" s="1"/>
  <c r="O342" i="5" s="1"/>
  <c r="P342" i="5" s="1"/>
  <c r="N72" i="5" a="1"/>
  <c r="N72" i="5" s="1"/>
  <c r="O72" i="5" s="1"/>
  <c r="P72" i="5" s="1"/>
  <c r="N481" i="5" a="1"/>
  <c r="N481" i="5" s="1"/>
  <c r="O481" i="5" s="1"/>
  <c r="P481" i="5" s="1"/>
  <c r="N232" i="5" a="1"/>
  <c r="N232" i="5" s="1"/>
  <c r="O232" i="5" s="1"/>
  <c r="P232" i="5" s="1"/>
  <c r="N188" i="5" a="1"/>
  <c r="N188" i="5" s="1"/>
  <c r="O188" i="5" s="1"/>
  <c r="P188" i="5" s="1"/>
  <c r="N403" i="5" a="1"/>
  <c r="N403" i="5" s="1"/>
  <c r="O403" i="5" s="1"/>
  <c r="P403" i="5" s="1"/>
  <c r="N388" i="5" a="1"/>
  <c r="N388" i="5" s="1"/>
  <c r="O388" i="5" s="1"/>
  <c r="P388" i="5" s="1"/>
  <c r="N205" i="5" a="1"/>
  <c r="N205" i="5" s="1"/>
  <c r="O205" i="5" s="1"/>
  <c r="P205" i="5" s="1"/>
  <c r="N203" i="5" a="1"/>
  <c r="N203" i="5" s="1"/>
  <c r="O203" i="5" s="1"/>
  <c r="P203" i="5" s="1"/>
  <c r="N169" i="5" a="1"/>
  <c r="N169" i="5" s="1"/>
  <c r="O169" i="5" s="1"/>
  <c r="P169" i="5" s="1"/>
  <c r="N429" i="5" a="1"/>
  <c r="N429" i="5" s="1"/>
  <c r="O429" i="5" s="1"/>
  <c r="P429" i="5" s="1"/>
  <c r="N439" i="5" a="1"/>
  <c r="N439" i="5" s="1"/>
  <c r="O439" i="5" s="1"/>
  <c r="P439" i="5" s="1"/>
  <c r="N367" i="5" a="1"/>
  <c r="N367" i="5" s="1"/>
  <c r="O367" i="5" s="1"/>
  <c r="P367" i="5" s="1"/>
  <c r="N86" i="5" a="1"/>
  <c r="N86" i="5" s="1"/>
  <c r="O86" i="5" s="1"/>
  <c r="P86" i="5" s="1"/>
  <c r="N449" i="5" a="1"/>
  <c r="N449" i="5" s="1"/>
  <c r="O449" i="5" s="1"/>
  <c r="P449" i="5" s="1"/>
  <c r="N137" i="5" a="1"/>
  <c r="N137" i="5" s="1"/>
  <c r="O137" i="5" s="1"/>
  <c r="P137" i="5" s="1"/>
  <c r="N66" i="5" a="1"/>
  <c r="N66" i="5" s="1"/>
  <c r="O66" i="5" s="1"/>
  <c r="P66" i="5" s="1"/>
  <c r="N415" i="5" a="1"/>
  <c r="N415" i="5" s="1"/>
  <c r="O415" i="5" s="1"/>
  <c r="P415" i="5" s="1"/>
  <c r="N446" i="5" a="1"/>
  <c r="N446" i="5" s="1"/>
  <c r="O446" i="5" s="1"/>
  <c r="P446" i="5" s="1"/>
  <c r="N233" i="5" a="1"/>
  <c r="N233" i="5" s="1"/>
  <c r="O233" i="5" s="1"/>
  <c r="P233" i="5" s="1"/>
  <c r="N454" i="5" a="1"/>
  <c r="N454" i="5" s="1"/>
  <c r="O454" i="5" s="1"/>
  <c r="P454" i="5" s="1"/>
  <c r="N455" i="5" a="1"/>
  <c r="N455" i="5" s="1"/>
  <c r="O455" i="5" s="1"/>
  <c r="P455" i="5" s="1"/>
  <c r="N392" i="5" a="1"/>
  <c r="N392" i="5" s="1"/>
  <c r="O392" i="5" s="1"/>
  <c r="P392" i="5" s="1"/>
  <c r="N492" i="5" a="1"/>
  <c r="N492" i="5" s="1"/>
  <c r="O492" i="5" s="1"/>
  <c r="P492" i="5" s="1"/>
  <c r="N226" i="5" a="1"/>
  <c r="N226" i="5" s="1"/>
  <c r="O226" i="5" s="1"/>
  <c r="P226" i="5" s="1"/>
  <c r="N32" i="5" a="1"/>
  <c r="N32" i="5" s="1"/>
  <c r="O32" i="5" s="1"/>
  <c r="P32" i="5" s="1"/>
  <c r="N204" i="5" a="1"/>
  <c r="N204" i="5" s="1"/>
  <c r="O204" i="5" s="1"/>
  <c r="P204" i="5" s="1"/>
  <c r="N493" i="5" a="1"/>
  <c r="N493" i="5" s="1"/>
  <c r="O493" i="5" s="1"/>
  <c r="P493" i="5" s="1"/>
  <c r="N423" i="5" a="1"/>
  <c r="N423" i="5" s="1"/>
  <c r="O423" i="5" s="1"/>
  <c r="P423" i="5" s="1"/>
  <c r="N229" i="5" a="1"/>
  <c r="N229" i="5" s="1"/>
  <c r="O229" i="5" s="1"/>
  <c r="P229" i="5" s="1"/>
  <c r="N214" i="5" a="1"/>
  <c r="N214" i="5" s="1"/>
  <c r="O214" i="5" s="1"/>
  <c r="P214" i="5" s="1"/>
  <c r="N175" i="5" a="1"/>
  <c r="N175" i="5" s="1"/>
  <c r="O175" i="5" s="1"/>
  <c r="P175" i="5" s="1"/>
  <c r="N125" i="5" a="1"/>
  <c r="N125" i="5" s="1"/>
  <c r="O125" i="5" s="1"/>
  <c r="P125" i="5" s="1"/>
  <c r="N210" i="5" a="1"/>
  <c r="N210" i="5" s="1"/>
  <c r="O210" i="5" s="1"/>
  <c r="P210" i="5" s="1"/>
  <c r="N38" i="5" a="1"/>
  <c r="N38" i="5" s="1"/>
  <c r="O38" i="5" s="1"/>
  <c r="P38" i="5" s="1"/>
  <c r="N155" i="5" a="1"/>
  <c r="N155" i="5" s="1"/>
  <c r="O155" i="5" s="1"/>
  <c r="P155" i="5" s="1"/>
  <c r="N79" i="5" a="1"/>
  <c r="N79" i="5" s="1"/>
  <c r="O79" i="5" s="1"/>
  <c r="P79" i="5" s="1"/>
  <c r="N327" i="5" a="1"/>
  <c r="N327" i="5" s="1"/>
  <c r="O327" i="5" s="1"/>
  <c r="P327" i="5" s="1"/>
  <c r="N237" i="5" a="1"/>
  <c r="N237" i="5" s="1"/>
  <c r="O237" i="5" s="1"/>
  <c r="P237" i="5" s="1"/>
  <c r="N381" i="5" a="1"/>
  <c r="N381" i="5" s="1"/>
  <c r="O381" i="5" s="1"/>
  <c r="P381" i="5" s="1"/>
  <c r="N80" i="5" a="1"/>
  <c r="N80" i="5" s="1"/>
  <c r="O80" i="5" s="1"/>
  <c r="P80" i="5" s="1"/>
  <c r="N63" i="5" a="1"/>
  <c r="N63" i="5" s="1"/>
  <c r="O63" i="5" s="1"/>
  <c r="P63" i="5" s="1"/>
  <c r="N431" i="5" a="1"/>
  <c r="N431" i="5" s="1"/>
  <c r="O431" i="5" s="1"/>
  <c r="P431" i="5" s="1"/>
  <c r="N104" i="5" a="1"/>
  <c r="N104" i="5" s="1"/>
  <c r="O104" i="5" s="1"/>
  <c r="P104" i="5" s="1"/>
  <c r="N249" i="5" a="1"/>
  <c r="N249" i="5" s="1"/>
  <c r="O249" i="5" s="1"/>
  <c r="P249" i="5" s="1"/>
  <c r="N409" i="5" a="1"/>
  <c r="N409" i="5" s="1"/>
  <c r="O409" i="5" s="1"/>
  <c r="P409" i="5" s="1"/>
  <c r="N238" i="5" a="1"/>
  <c r="N238" i="5" s="1"/>
  <c r="O238" i="5" s="1"/>
  <c r="P238" i="5" s="1"/>
  <c r="N49" i="5" a="1"/>
  <c r="N49" i="5" s="1"/>
  <c r="O49" i="5" s="1"/>
  <c r="P49" i="5" s="1"/>
  <c r="N189" i="5" a="1"/>
  <c r="N189" i="5" s="1"/>
  <c r="O189" i="5" s="1"/>
  <c r="P189" i="5" s="1"/>
  <c r="N400" i="5" a="1"/>
  <c r="N400" i="5" s="1"/>
  <c r="O400" i="5" s="1"/>
  <c r="P400" i="5" s="1"/>
  <c r="N306" i="5" a="1"/>
  <c r="N306" i="5" s="1"/>
  <c r="O306" i="5" s="1"/>
  <c r="P306" i="5" s="1"/>
  <c r="N176" i="5" a="1"/>
  <c r="N176" i="5" s="1"/>
  <c r="O176" i="5" s="1"/>
  <c r="P176" i="5" s="1"/>
  <c r="N489" i="5" a="1"/>
  <c r="N489" i="5" s="1"/>
  <c r="O489" i="5" s="1"/>
  <c r="P489" i="5" s="1"/>
  <c r="N434" i="5" a="1"/>
  <c r="N434" i="5" s="1"/>
  <c r="O434" i="5" s="1"/>
  <c r="P434" i="5" s="1"/>
  <c r="N418" i="5" a="1"/>
  <c r="N418" i="5" s="1"/>
  <c r="O418" i="5" s="1"/>
  <c r="P418" i="5" s="1"/>
  <c r="N328" i="5" a="1"/>
  <c r="N328" i="5" s="1"/>
  <c r="O328" i="5" s="1"/>
  <c r="P328" i="5" s="1"/>
  <c r="N469" i="5" a="1"/>
  <c r="N469" i="5" s="1"/>
  <c r="O469" i="5" s="1"/>
  <c r="P469" i="5" s="1"/>
  <c r="N389" i="5" a="1"/>
  <c r="N389" i="5" s="1"/>
  <c r="O389" i="5" s="1"/>
  <c r="P389" i="5" s="1"/>
  <c r="N98" i="5" a="1"/>
  <c r="N98" i="5" s="1"/>
  <c r="O98" i="5" s="1"/>
  <c r="P98" i="5" s="1"/>
  <c r="N168" i="5" a="1"/>
  <c r="N168" i="5" s="1"/>
  <c r="O168" i="5" s="1"/>
  <c r="P168" i="5" s="1"/>
  <c r="S52" i="4"/>
  <c r="T52" i="4" s="1"/>
  <c r="U52" i="4" s="1"/>
  <c r="V52" i="4"/>
  <c r="G69" i="5"/>
  <c r="G99" i="5"/>
  <c r="G113" i="5"/>
  <c r="G27" i="5"/>
  <c r="S48" i="4"/>
  <c r="T48" i="4" s="1"/>
  <c r="U48" i="4" s="1"/>
  <c r="V39" i="4"/>
  <c r="V48" i="4"/>
  <c r="V41" i="4"/>
  <c r="S41" i="4"/>
  <c r="T41" i="4" s="1"/>
  <c r="U41" i="4" s="1"/>
  <c r="S40" i="4"/>
  <c r="T40" i="4" s="1"/>
  <c r="U40" i="4" s="1"/>
  <c r="V40" i="4"/>
  <c r="G138" i="5"/>
  <c r="S26" i="4"/>
  <c r="T26" i="4" s="1"/>
  <c r="U26" i="4" s="1"/>
  <c r="S24" i="4"/>
  <c r="T24" i="4" s="1"/>
  <c r="U24" i="4" s="1"/>
  <c r="V24" i="4"/>
  <c r="V47" i="4"/>
  <c r="S47" i="4"/>
  <c r="T47" i="4" s="1"/>
  <c r="U47" i="4" s="1"/>
  <c r="V45" i="4"/>
  <c r="G33" i="5"/>
  <c r="V26" i="4"/>
  <c r="G97" i="5"/>
  <c r="G128" i="5"/>
  <c r="G55" i="5"/>
  <c r="G51" i="5"/>
  <c r="G26" i="5"/>
  <c r="G187" i="5"/>
  <c r="G73" i="5"/>
  <c r="G93" i="5"/>
  <c r="G67" i="5"/>
  <c r="G85" i="5"/>
  <c r="G126" i="5"/>
  <c r="G191" i="5"/>
  <c r="G146" i="5"/>
  <c r="G150" i="5"/>
  <c r="G151" i="5"/>
  <c r="G78" i="5"/>
  <c r="V31" i="4"/>
  <c r="G74" i="5"/>
  <c r="G143" i="5"/>
  <c r="G134" i="5"/>
  <c r="G72" i="5"/>
  <c r="G34" i="5"/>
  <c r="G174" i="5"/>
  <c r="G159" i="5"/>
  <c r="G32" i="5"/>
  <c r="G129" i="5"/>
  <c r="G177" i="5"/>
  <c r="G105" i="5"/>
  <c r="G66" i="5"/>
  <c r="G23" i="5"/>
  <c r="G135" i="5"/>
  <c r="G15" i="5"/>
  <c r="G197" i="5"/>
  <c r="G44" i="5"/>
  <c r="G169" i="5"/>
  <c r="G10" i="5"/>
  <c r="G141" i="5"/>
  <c r="G60" i="5"/>
  <c r="G58" i="5"/>
  <c r="G164" i="5"/>
  <c r="G76" i="5"/>
  <c r="G12" i="5"/>
  <c r="G147" i="5"/>
  <c r="G11" i="5"/>
  <c r="S27" i="4"/>
  <c r="T27" i="4" s="1"/>
  <c r="U27" i="4" s="1"/>
  <c r="V27" i="4"/>
  <c r="G121" i="5"/>
  <c r="G173" i="5"/>
  <c r="G148" i="5"/>
  <c r="G130" i="5"/>
  <c r="G16" i="5"/>
  <c r="V43" i="4"/>
  <c r="S43" i="4"/>
  <c r="T43" i="4" s="1"/>
  <c r="U43" i="4" s="1"/>
  <c r="G41" i="5"/>
  <c r="G149" i="5"/>
  <c r="G95" i="5"/>
  <c r="G70" i="5"/>
  <c r="G20" i="5"/>
  <c r="G91" i="5"/>
  <c r="G84" i="5"/>
  <c r="G77" i="5"/>
  <c r="G158" i="5"/>
  <c r="G53" i="5"/>
  <c r="G54" i="5"/>
  <c r="G59" i="5"/>
  <c r="G22" i="5"/>
  <c r="G167" i="5"/>
  <c r="G115" i="5"/>
  <c r="G152" i="5"/>
  <c r="G109" i="5"/>
  <c r="G168" i="5"/>
  <c r="G132" i="5"/>
  <c r="G155" i="5"/>
  <c r="G193" i="5"/>
  <c r="G160" i="5"/>
  <c r="G103" i="5"/>
  <c r="G28" i="5"/>
  <c r="H1971" i="5"/>
  <c r="G123" i="5"/>
  <c r="G179" i="5"/>
  <c r="G19" i="5"/>
  <c r="G161" i="5"/>
  <c r="G112" i="5"/>
  <c r="G162" i="5"/>
  <c r="G178" i="5"/>
  <c r="G42" i="5"/>
  <c r="G43" i="5"/>
  <c r="G18" i="5"/>
  <c r="G172" i="5"/>
  <c r="G119" i="5"/>
  <c r="G30" i="5"/>
  <c r="G127" i="5"/>
  <c r="G29" i="5"/>
  <c r="G188" i="5"/>
  <c r="G80" i="5"/>
  <c r="G190" i="5"/>
  <c r="G31" i="5"/>
  <c r="G50" i="5"/>
  <c r="G171" i="5"/>
  <c r="G120" i="5"/>
  <c r="G196" i="5"/>
  <c r="G61" i="5"/>
  <c r="D392" i="7"/>
  <c r="F375" i="7"/>
  <c r="D57" i="7"/>
  <c r="AK2346" i="5"/>
  <c r="AP2346" i="5" s="1"/>
  <c r="AB2346" i="5"/>
  <c r="AG2346" i="5" s="1"/>
  <c r="AK820" i="5"/>
  <c r="AB820" i="5"/>
  <c r="F563" i="7"/>
  <c r="AK2421" i="5"/>
  <c r="AB2421" i="5"/>
  <c r="AK1590" i="5"/>
  <c r="AP1590" i="5" s="1"/>
  <c r="AB1590" i="5"/>
  <c r="AG1590" i="5" s="1"/>
  <c r="AB686" i="5"/>
  <c r="AG686" i="5" s="1"/>
  <c r="AK686" i="5"/>
  <c r="AL686" i="5" s="1"/>
  <c r="AK2298" i="5"/>
  <c r="AP2298" i="5" s="1"/>
  <c r="AB2298" i="5"/>
  <c r="AG2298" i="5" s="1"/>
  <c r="D558" i="7"/>
  <c r="AK548" i="5"/>
  <c r="AL548" i="5" s="1"/>
  <c r="AB548" i="5"/>
  <c r="AC548" i="5" s="1"/>
  <c r="F300" i="7"/>
  <c r="D234" i="7"/>
  <c r="D93" i="7"/>
  <c r="AB2509" i="5"/>
  <c r="AG2509" i="5" s="1"/>
  <c r="AK2509" i="5"/>
  <c r="AB1545" i="5"/>
  <c r="AG1545" i="5" s="1"/>
  <c r="AK1545" i="5"/>
  <c r="AL1545" i="5" s="1"/>
  <c r="AB1873" i="5"/>
  <c r="AC1873" i="5" s="1"/>
  <c r="AK1873" i="5"/>
  <c r="AP1873" i="5" s="1"/>
  <c r="AK1124" i="5"/>
  <c r="AL1124" i="5" s="1"/>
  <c r="AB1124" i="5"/>
  <c r="AG1124" i="5" s="1"/>
  <c r="AK877" i="5"/>
  <c r="AP877" i="5" s="1"/>
  <c r="AB877" i="5"/>
  <c r="AG877" i="5" s="1"/>
  <c r="AB2530" i="5"/>
  <c r="AG2530" i="5" s="1"/>
  <c r="AK2530" i="5"/>
  <c r="AL2530" i="5" s="1"/>
  <c r="M225" i="5"/>
  <c r="R225" i="5" s="1"/>
  <c r="D160" i="7"/>
  <c r="AB2143" i="5"/>
  <c r="AK2143" i="5"/>
  <c r="AP2143" i="5" s="1"/>
  <c r="G1483" i="5"/>
  <c r="H1483" i="5" s="1"/>
  <c r="F321" i="7"/>
  <c r="G311" i="5"/>
  <c r="AB2330" i="5"/>
  <c r="AG2330" i="5" s="1"/>
  <c r="AK2330" i="5"/>
  <c r="AL2330" i="5" s="1"/>
  <c r="G2018" i="5"/>
  <c r="H2018" i="5" s="1"/>
  <c r="G904" i="5"/>
  <c r="H904" i="5" s="1"/>
  <c r="D284" i="7"/>
  <c r="AB2544" i="5"/>
  <c r="AC2544" i="5" s="1"/>
  <c r="AK2544" i="5"/>
  <c r="AP2544" i="5" s="1"/>
  <c r="G1966" i="5"/>
  <c r="H1966" i="5" s="1"/>
  <c r="D185" i="7"/>
  <c r="AB619" i="5"/>
  <c r="AK619" i="5"/>
  <c r="AP619" i="5" s="1"/>
  <c r="H2625" i="5"/>
  <c r="D100" i="7"/>
  <c r="H2990" i="5"/>
  <c r="AK2814" i="5"/>
  <c r="AL2814" i="5" s="1"/>
  <c r="AB2814" i="5"/>
  <c r="AG2814" i="5" s="1"/>
  <c r="AK1120" i="5"/>
  <c r="AB1120" i="5"/>
  <c r="AC1120" i="5" s="1"/>
  <c r="D217" i="7"/>
  <c r="D47" i="7"/>
  <c r="AK2897" i="5"/>
  <c r="AL2897" i="5" s="1"/>
  <c r="AB2897" i="5"/>
  <c r="AC2897" i="5" s="1"/>
  <c r="AB2316" i="5"/>
  <c r="AG2316" i="5" s="1"/>
  <c r="AK2316" i="5"/>
  <c r="AL2316" i="5" s="1"/>
  <c r="AB1246" i="5"/>
  <c r="AG1246" i="5" s="1"/>
  <c r="AK1246" i="5"/>
  <c r="AL1246" i="5" s="1"/>
  <c r="A549" i="7"/>
  <c r="M369" i="5"/>
  <c r="R369" i="5" s="1"/>
  <c r="AK2596" i="5"/>
  <c r="AP2596" i="5" s="1"/>
  <c r="AB2596" i="5"/>
  <c r="AC2596" i="5" s="1"/>
  <c r="AK2016" i="5"/>
  <c r="AB2016" i="5"/>
  <c r="AC2016" i="5" s="1"/>
  <c r="AB1797" i="5"/>
  <c r="AG1797" i="5" s="1"/>
  <c r="AK1797" i="5"/>
  <c r="AP1797" i="5" s="1"/>
  <c r="G637" i="5"/>
  <c r="H637" i="5" s="1"/>
  <c r="AK1478" i="5"/>
  <c r="AP1478" i="5" s="1"/>
  <c r="AB1478" i="5"/>
  <c r="AG1478" i="5" s="1"/>
  <c r="F246" i="7"/>
  <c r="G236" i="5"/>
  <c r="AK2775" i="5"/>
  <c r="AP2775" i="5" s="1"/>
  <c r="AB2775" i="5"/>
  <c r="AG2775" i="5" s="1"/>
  <c r="H1484" i="5"/>
  <c r="G754" i="5"/>
  <c r="H754" i="5" s="1"/>
  <c r="G1422" i="5"/>
  <c r="H1422" i="5" s="1"/>
  <c r="D581" i="7"/>
  <c r="AB571" i="5"/>
  <c r="AC571" i="5" s="1"/>
  <c r="AK571" i="5"/>
  <c r="AP571" i="5" s="1"/>
  <c r="D540" i="7"/>
  <c r="AK530" i="5"/>
  <c r="AP530" i="5" s="1"/>
  <c r="AB530" i="5"/>
  <c r="AG530" i="5" s="1"/>
  <c r="F568" i="7"/>
  <c r="H558" i="5"/>
  <c r="F433" i="7"/>
  <c r="D418" i="7"/>
  <c r="M453" i="5"/>
  <c r="R453" i="5" s="1"/>
  <c r="G365" i="5"/>
  <c r="F214" i="7"/>
  <c r="M184" i="5" a="1"/>
  <c r="M184" i="5" s="1"/>
  <c r="R184" i="5" s="1"/>
  <c r="D169" i="7"/>
  <c r="M125" i="5" a="1"/>
  <c r="M125" i="5" s="1"/>
  <c r="R125" i="5" s="1"/>
  <c r="M48" i="5" a="1"/>
  <c r="M48" i="5" s="1"/>
  <c r="R48" i="5" s="1"/>
  <c r="H2922" i="5"/>
  <c r="H2627" i="5"/>
  <c r="H2380" i="5"/>
  <c r="AK2342" i="5"/>
  <c r="AL2342" i="5" s="1"/>
  <c r="AB2342" i="5"/>
  <c r="AC2342" i="5" s="1"/>
  <c r="AK2310" i="5"/>
  <c r="AP2310" i="5" s="1"/>
  <c r="AB2310" i="5"/>
  <c r="AG2310" i="5" s="1"/>
  <c r="H2441" i="5"/>
  <c r="AB2017" i="5"/>
  <c r="AG2017" i="5" s="1"/>
  <c r="AK2017" i="5"/>
  <c r="AL2017" i="5" s="1"/>
  <c r="H1717" i="5"/>
  <c r="AK1821" i="5"/>
  <c r="AL1821" i="5" s="1"/>
  <c r="AB1821" i="5"/>
  <c r="AC1821" i="5" s="1"/>
  <c r="H1723" i="5"/>
  <c r="AK1798" i="5"/>
  <c r="AP1798" i="5" s="1"/>
  <c r="AB1798" i="5"/>
  <c r="AG1798" i="5" s="1"/>
  <c r="AK1562" i="5"/>
  <c r="AL1562" i="5" s="1"/>
  <c r="AB1562" i="5"/>
  <c r="AC1562" i="5" s="1"/>
  <c r="H1464" i="5"/>
  <c r="AK1625" i="5"/>
  <c r="AP1625" i="5" s="1"/>
  <c r="AB1625" i="5"/>
  <c r="H1585" i="5"/>
  <c r="AB1051" i="5"/>
  <c r="AK1051" i="5"/>
  <c r="AL1051" i="5" s="1"/>
  <c r="H1371" i="5"/>
  <c r="H946" i="5"/>
  <c r="AB1339" i="5"/>
  <c r="AC1339" i="5" s="1"/>
  <c r="AK1339" i="5"/>
  <c r="AP1339" i="5" s="1"/>
  <c r="AK1004" i="5"/>
  <c r="AB1004" i="5"/>
  <c r="AK720" i="5"/>
  <c r="AB720" i="5"/>
  <c r="AC720" i="5" s="1"/>
  <c r="H832" i="5"/>
  <c r="AK1042" i="5"/>
  <c r="AL1042" i="5" s="1"/>
  <c r="AB1042" i="5"/>
  <c r="AG1042" i="5" s="1"/>
  <c r="H619" i="5"/>
  <c r="H739" i="5"/>
  <c r="AK706" i="5"/>
  <c r="AL706" i="5" s="1"/>
  <c r="AB706" i="5"/>
  <c r="AC706" i="5" s="1"/>
  <c r="AK1021" i="5"/>
  <c r="AP1021" i="5" s="1"/>
  <c r="AB1021" i="5"/>
  <c r="AC1021" i="5" s="1"/>
  <c r="AB735" i="5"/>
  <c r="AC735" i="5" s="1"/>
  <c r="AK735" i="5"/>
  <c r="AL735" i="5" s="1"/>
  <c r="D208" i="7"/>
  <c r="H2161" i="5"/>
  <c r="D614" i="7"/>
  <c r="AB604" i="5"/>
  <c r="AC604" i="5" s="1"/>
  <c r="AK604" i="5"/>
  <c r="AL604" i="5" s="1"/>
  <c r="D501" i="7"/>
  <c r="D438" i="7"/>
  <c r="F443" i="7"/>
  <c r="D94" i="7"/>
  <c r="D48" i="7"/>
  <c r="D20" i="7"/>
  <c r="AK2990" i="5"/>
  <c r="AL2990" i="5" s="1"/>
  <c r="AB2990" i="5"/>
  <c r="D17" i="7"/>
  <c r="H2816" i="5"/>
  <c r="AB2712" i="5"/>
  <c r="AG2712" i="5" s="1"/>
  <c r="AK2712" i="5"/>
  <c r="AL2712" i="5" s="1"/>
  <c r="AB2670" i="5"/>
  <c r="AK2670" i="5"/>
  <c r="AP2670" i="5" s="1"/>
  <c r="H2500" i="5"/>
  <c r="AK2556" i="5"/>
  <c r="AL2556" i="5" s="1"/>
  <c r="AB2556" i="5"/>
  <c r="AG2556" i="5" s="1"/>
  <c r="AB2563" i="5"/>
  <c r="AG2563" i="5" s="1"/>
  <c r="AK2563" i="5"/>
  <c r="AL2563" i="5" s="1"/>
  <c r="AK2077" i="5"/>
  <c r="AL2077" i="5" s="1"/>
  <c r="AB2077" i="5"/>
  <c r="AC2077" i="5" s="1"/>
  <c r="H2219" i="5"/>
  <c r="AK1911" i="5"/>
  <c r="AP1911" i="5" s="1"/>
  <c r="AB1911" i="5"/>
  <c r="AG1911" i="5" s="1"/>
  <c r="AB2036" i="5"/>
  <c r="AG2036" i="5" s="1"/>
  <c r="AK2036" i="5"/>
  <c r="AP2036" i="5" s="1"/>
  <c r="AK1874" i="5"/>
  <c r="AP1874" i="5" s="1"/>
  <c r="AB1874" i="5"/>
  <c r="AG1874" i="5" s="1"/>
  <c r="H1782" i="5"/>
  <c r="H1753" i="5"/>
  <c r="H1453" i="5"/>
  <c r="H1621" i="5"/>
  <c r="AB1272" i="5"/>
  <c r="AC1272" i="5" s="1"/>
  <c r="AK1272" i="5"/>
  <c r="AL1272" i="5" s="1"/>
  <c r="AB1646" i="5"/>
  <c r="AG1646" i="5" s="1"/>
  <c r="AK1646" i="5"/>
  <c r="AP1646" i="5" s="1"/>
  <c r="AK1589" i="5"/>
  <c r="AP1589" i="5" s="1"/>
  <c r="AB1589" i="5"/>
  <c r="H867" i="5"/>
  <c r="AB833" i="5"/>
  <c r="AK833" i="5"/>
  <c r="AL833" i="5" s="1"/>
  <c r="H686" i="5"/>
  <c r="AK632" i="5"/>
  <c r="AP632" i="5" s="1"/>
  <c r="AB632" i="5"/>
  <c r="AG632" i="5" s="1"/>
  <c r="H708" i="5"/>
  <c r="H798" i="5"/>
  <c r="AK2977" i="5"/>
  <c r="AL2977" i="5" s="1"/>
  <c r="AB2977" i="5"/>
  <c r="AG2977" i="5" s="1"/>
  <c r="AK2464" i="5"/>
  <c r="AP2464" i="5" s="1"/>
  <c r="AB2464" i="5"/>
  <c r="AC2464" i="5" s="1"/>
  <c r="AK1228" i="5"/>
  <c r="AP1228" i="5" s="1"/>
  <c r="AB1228" i="5"/>
  <c r="AG1228" i="5" s="1"/>
  <c r="A603" i="7"/>
  <c r="F436" i="7"/>
  <c r="M376" i="5"/>
  <c r="R376" i="5" s="1"/>
  <c r="D368" i="7"/>
  <c r="F366" i="7"/>
  <c r="D300" i="7"/>
  <c r="D212" i="7"/>
  <c r="F219" i="7"/>
  <c r="D155" i="7"/>
  <c r="G83" i="5"/>
  <c r="D111" i="7"/>
  <c r="H2908" i="5"/>
  <c r="H2613" i="5"/>
  <c r="H2665" i="5"/>
  <c r="H2791" i="5"/>
  <c r="AK2660" i="5"/>
  <c r="AL2660" i="5" s="1"/>
  <c r="AB2660" i="5"/>
  <c r="AG2660" i="5" s="1"/>
  <c r="AK2608" i="5"/>
  <c r="AL2608" i="5" s="1"/>
  <c r="AB2608" i="5"/>
  <c r="AK2366" i="5"/>
  <c r="AB2366" i="5"/>
  <c r="AB2092" i="5"/>
  <c r="AC2092" i="5" s="1"/>
  <c r="AK2092" i="5"/>
  <c r="AP2092" i="5" s="1"/>
  <c r="H1703" i="5"/>
  <c r="H1973" i="5"/>
  <c r="AK1807" i="5"/>
  <c r="AP1807" i="5" s="1"/>
  <c r="AB1807" i="5"/>
  <c r="AC1807" i="5" s="1"/>
  <c r="H1709" i="5"/>
  <c r="AK1669" i="5"/>
  <c r="AL1669" i="5" s="1"/>
  <c r="AB1669" i="5"/>
  <c r="AG1669" i="5" s="1"/>
  <c r="H1450" i="5"/>
  <c r="AK1617" i="5"/>
  <c r="AP1617" i="5" s="1"/>
  <c r="AB1617" i="5"/>
  <c r="AC1617" i="5" s="1"/>
  <c r="AK1400" i="5"/>
  <c r="AP1400" i="5" s="1"/>
  <c r="AB1400" i="5"/>
  <c r="AG1400" i="5" s="1"/>
  <c r="H1354" i="5"/>
  <c r="AK1217" i="5"/>
  <c r="AB1217" i="5"/>
  <c r="AC1217" i="5" s="1"/>
  <c r="H932" i="5"/>
  <c r="H775" i="5"/>
  <c r="H895" i="5"/>
  <c r="AB656" i="5"/>
  <c r="AC656" i="5" s="1"/>
  <c r="AK656" i="5"/>
  <c r="AL656" i="5" s="1"/>
  <c r="AK699" i="5"/>
  <c r="AL699" i="5" s="1"/>
  <c r="AB699" i="5"/>
  <c r="AC699" i="5" s="1"/>
  <c r="H711" i="5"/>
  <c r="H997" i="5"/>
  <c r="F602" i="7"/>
  <c r="H592" i="5"/>
  <c r="D474" i="7"/>
  <c r="D102" i="7"/>
  <c r="AK2942" i="5"/>
  <c r="AP2942" i="5" s="1"/>
  <c r="AB2942" i="5"/>
  <c r="AG2942" i="5" s="1"/>
  <c r="H2881" i="5"/>
  <c r="H2904" i="5"/>
  <c r="AK2744" i="5"/>
  <c r="AL2744" i="5" s="1"/>
  <c r="AB2744" i="5"/>
  <c r="AB2606" i="5"/>
  <c r="AG2606" i="5" s="1"/>
  <c r="AK2606" i="5"/>
  <c r="AP2606" i="5" s="1"/>
  <c r="AK2668" i="5"/>
  <c r="AB2668" i="5"/>
  <c r="AG2668" i="5" s="1"/>
  <c r="H2333" i="5"/>
  <c r="H2063" i="5"/>
  <c r="AB1949" i="5"/>
  <c r="AC1949" i="5" s="1"/>
  <c r="AK1949" i="5"/>
  <c r="H1897" i="5"/>
  <c r="AK1561" i="5"/>
  <c r="AB1561" i="5"/>
  <c r="AG1561" i="5" s="1"/>
  <c r="G1106" i="5"/>
  <c r="H1106" i="5" s="1"/>
  <c r="AK1186" i="5"/>
  <c r="AB1186" i="5"/>
  <c r="AC1186" i="5" s="1"/>
  <c r="G1898" i="5"/>
  <c r="H1898" i="5" s="1"/>
  <c r="AK920" i="5"/>
  <c r="AB920" i="5"/>
  <c r="AG920" i="5" s="1"/>
  <c r="D494" i="7"/>
  <c r="D337" i="7"/>
  <c r="D246" i="7"/>
  <c r="H2581" i="5"/>
  <c r="AK2546" i="5"/>
  <c r="AP2546" i="5" s="1"/>
  <c r="AB2546" i="5"/>
  <c r="AC2546" i="5" s="1"/>
  <c r="AK2560" i="5"/>
  <c r="AL2560" i="5" s="1"/>
  <c r="AB2560" i="5"/>
  <c r="AK1868" i="5"/>
  <c r="AP1868" i="5" s="1"/>
  <c r="AB1868" i="5"/>
  <c r="AK634" i="5"/>
  <c r="AP634" i="5" s="1"/>
  <c r="AB634" i="5"/>
  <c r="AC634" i="5" s="1"/>
  <c r="G742" i="5"/>
  <c r="H742" i="5" s="1"/>
  <c r="A546" i="7"/>
  <c r="F128" i="7"/>
  <c r="G118" i="5"/>
  <c r="G2991" i="5"/>
  <c r="H2991" i="5" s="1"/>
  <c r="G2031" i="5"/>
  <c r="H2031" i="5" s="1"/>
  <c r="AB1233" i="5"/>
  <c r="AG1233" i="5" s="1"/>
  <c r="AK1233" i="5"/>
  <c r="AP1233" i="5" s="1"/>
  <c r="H1295" i="5"/>
  <c r="H2684" i="5"/>
  <c r="AK2548" i="5"/>
  <c r="AL2548" i="5" s="1"/>
  <c r="AB2548" i="5"/>
  <c r="AK1498" i="5"/>
  <c r="AP1498" i="5" s="1"/>
  <c r="AB1498" i="5"/>
  <c r="AC1498" i="5" s="1"/>
  <c r="G1332" i="5"/>
  <c r="H1332" i="5" s="1"/>
  <c r="AB797" i="5"/>
  <c r="AK797" i="5"/>
  <c r="AK1666" i="5"/>
  <c r="AL1666" i="5" s="1"/>
  <c r="AB1666" i="5"/>
  <c r="AG1666" i="5" s="1"/>
  <c r="F431" i="7"/>
  <c r="G421" i="5"/>
  <c r="F336" i="7"/>
  <c r="G326" i="5"/>
  <c r="D114" i="7"/>
  <c r="G2076" i="5"/>
  <c r="H2076" i="5" s="1"/>
  <c r="AB644" i="5"/>
  <c r="AC644" i="5" s="1"/>
  <c r="AK644" i="5"/>
  <c r="AL644" i="5" s="1"/>
  <c r="G1065" i="5"/>
  <c r="H1065" i="5" s="1"/>
  <c r="D488" i="7"/>
  <c r="AB2185" i="5"/>
  <c r="AG2185" i="5" s="1"/>
  <c r="AK2185" i="5"/>
  <c r="AK617" i="5"/>
  <c r="AL617" i="5" s="1"/>
  <c r="AB617" i="5"/>
  <c r="AG617" i="5" s="1"/>
  <c r="AK2063" i="5"/>
  <c r="AP2063" i="5" s="1"/>
  <c r="AB2063" i="5"/>
  <c r="AC2063" i="5" s="1"/>
  <c r="D484" i="7"/>
  <c r="G25" i="5"/>
  <c r="H2858" i="5"/>
  <c r="AK2735" i="5"/>
  <c r="AP2735" i="5" s="1"/>
  <c r="AB2735" i="5"/>
  <c r="AK2776" i="5"/>
  <c r="AL2776" i="5" s="1"/>
  <c r="AB2776" i="5"/>
  <c r="AC2776" i="5" s="1"/>
  <c r="H2639" i="5"/>
  <c r="H2682" i="5"/>
  <c r="AK2632" i="5"/>
  <c r="AP2632" i="5" s="1"/>
  <c r="AB2632" i="5"/>
  <c r="AC2632" i="5" s="1"/>
  <c r="AB2495" i="5"/>
  <c r="AK2495" i="5"/>
  <c r="AP2495" i="5" s="1"/>
  <c r="AB2572" i="5"/>
  <c r="AG2572" i="5" s="1"/>
  <c r="AK2572" i="5"/>
  <c r="AL2572" i="5" s="1"/>
  <c r="H2504" i="5"/>
  <c r="AB2440" i="5"/>
  <c r="AG2440" i="5" s="1"/>
  <c r="AK2440" i="5"/>
  <c r="AP2440" i="5" s="1"/>
  <c r="AK2037" i="5"/>
  <c r="AP2037" i="5" s="1"/>
  <c r="AB2037" i="5"/>
  <c r="AG2037" i="5" s="1"/>
  <c r="AB2227" i="5"/>
  <c r="AC2227" i="5" s="1"/>
  <c r="AK2227" i="5"/>
  <c r="H2033" i="5"/>
  <c r="AK1815" i="5"/>
  <c r="AP1815" i="5" s="1"/>
  <c r="AB1815" i="5"/>
  <c r="AG1815" i="5" s="1"/>
  <c r="H1821" i="5"/>
  <c r="AB1818" i="5"/>
  <c r="AG1818" i="5" s="1"/>
  <c r="AK1818" i="5"/>
  <c r="AP1818" i="5" s="1"/>
  <c r="H1604" i="5"/>
  <c r="AK1441" i="5"/>
  <c r="AL1441" i="5" s="1"/>
  <c r="AB1441" i="5"/>
  <c r="AG1441" i="5" s="1"/>
  <c r="H1378" i="5"/>
  <c r="AB1149" i="5"/>
  <c r="AK1149" i="5"/>
  <c r="AL1149" i="5" s="1"/>
  <c r="AB1278" i="5"/>
  <c r="AG1278" i="5" s="1"/>
  <c r="AK1278" i="5"/>
  <c r="AL1278" i="5" s="1"/>
  <c r="AK1469" i="5"/>
  <c r="AP1469" i="5" s="1"/>
  <c r="AB1469" i="5"/>
  <c r="AC1469" i="5" s="1"/>
  <c r="H720" i="5"/>
  <c r="AB832" i="5"/>
  <c r="AC832" i="5" s="1"/>
  <c r="AK832" i="5"/>
  <c r="AL832" i="5" s="1"/>
  <c r="AK626" i="5"/>
  <c r="AB626" i="5"/>
  <c r="AG626" i="5" s="1"/>
  <c r="H875" i="5"/>
  <c r="AB651" i="5"/>
  <c r="AG651" i="5" s="1"/>
  <c r="AK651" i="5"/>
  <c r="AP651" i="5" s="1"/>
  <c r="AK970" i="5"/>
  <c r="AP970" i="5" s="1"/>
  <c r="AB970" i="5"/>
  <c r="AC970" i="5" s="1"/>
  <c r="AB700" i="5"/>
  <c r="AC700" i="5" s="1"/>
  <c r="AK700" i="5"/>
  <c r="AL700" i="5" s="1"/>
  <c r="H706" i="5"/>
  <c r="F430" i="7"/>
  <c r="D329" i="7"/>
  <c r="H1850" i="5"/>
  <c r="AK1098" i="5"/>
  <c r="AP1098" i="5" s="1"/>
  <c r="AB1098" i="5"/>
  <c r="H825" i="5"/>
  <c r="F580" i="7"/>
  <c r="H570" i="5"/>
  <c r="F552" i="7"/>
  <c r="H542" i="5"/>
  <c r="D489" i="7"/>
  <c r="D443" i="7"/>
  <c r="M368" i="5"/>
  <c r="R368" i="5" s="1"/>
  <c r="F340" i="7"/>
  <c r="F278" i="7"/>
  <c r="M252" i="5"/>
  <c r="R252" i="5" s="1"/>
  <c r="D220" i="7"/>
  <c r="D162" i="7"/>
  <c r="H2915" i="5"/>
  <c r="AK2751" i="5"/>
  <c r="AL2751" i="5" s="1"/>
  <c r="AB2751" i="5"/>
  <c r="AC2751" i="5" s="1"/>
  <c r="AK2304" i="5"/>
  <c r="AP2304" i="5" s="1"/>
  <c r="AB2304" i="5"/>
  <c r="AC2304" i="5" s="1"/>
  <c r="AB2396" i="5"/>
  <c r="AK2396" i="5"/>
  <c r="AP2396" i="5" s="1"/>
  <c r="AK2184" i="5"/>
  <c r="AP2184" i="5" s="1"/>
  <c r="AB2184" i="5"/>
  <c r="AC2184" i="5" s="1"/>
  <c r="H2077" i="5"/>
  <c r="H1911" i="5"/>
  <c r="AB2105" i="5"/>
  <c r="AC2105" i="5" s="1"/>
  <c r="AK2105" i="5"/>
  <c r="AL2105" i="5" s="1"/>
  <c r="H1924" i="5"/>
  <c r="AK1778" i="5"/>
  <c r="AB1778" i="5"/>
  <c r="H1417" i="5"/>
  <c r="H1272" i="5"/>
  <c r="H1080" i="5"/>
  <c r="H1238" i="5"/>
  <c r="H1133" i="5"/>
  <c r="AB883" i="5"/>
  <c r="AC883" i="5" s="1"/>
  <c r="AK883" i="5"/>
  <c r="H607" i="5"/>
  <c r="H609" i="5"/>
  <c r="H2719" i="5"/>
  <c r="H2464" i="5"/>
  <c r="AK1848" i="5"/>
  <c r="AP1848" i="5" s="1"/>
  <c r="AB1848" i="5"/>
  <c r="AC1848" i="5" s="1"/>
  <c r="M427" i="5"/>
  <c r="R427" i="5" s="1"/>
  <c r="D390" i="7"/>
  <c r="M293" i="5"/>
  <c r="R293" i="5" s="1"/>
  <c r="F251" i="7"/>
  <c r="D219" i="7"/>
  <c r="G136" i="5"/>
  <c r="G101" i="5"/>
  <c r="G14" i="5"/>
  <c r="AB2888" i="5"/>
  <c r="AG2888" i="5" s="1"/>
  <c r="AK2888" i="5"/>
  <c r="AL2888" i="5" s="1"/>
  <c r="AK2899" i="5"/>
  <c r="AL2899" i="5" s="1"/>
  <c r="AB2899" i="5"/>
  <c r="AG2899" i="5" s="1"/>
  <c r="AK2986" i="5"/>
  <c r="AL2986" i="5" s="1"/>
  <c r="AB2986" i="5"/>
  <c r="AC2986" i="5" s="1"/>
  <c r="H2631" i="5"/>
  <c r="H2583" i="5"/>
  <c r="AB2474" i="5"/>
  <c r="AG2474" i="5" s="1"/>
  <c r="AK2474" i="5"/>
  <c r="AL2474" i="5" s="1"/>
  <c r="AK2575" i="5"/>
  <c r="AL2575" i="5" s="1"/>
  <c r="AB2575" i="5"/>
  <c r="AK2442" i="5"/>
  <c r="AP2442" i="5" s="1"/>
  <c r="AB2442" i="5"/>
  <c r="AG2442" i="5" s="1"/>
  <c r="H2366" i="5"/>
  <c r="H2303" i="5"/>
  <c r="H2335" i="5"/>
  <c r="AB2216" i="5"/>
  <c r="AG2216" i="5" s="1"/>
  <c r="AK2216" i="5"/>
  <c r="AP2216" i="5" s="1"/>
  <c r="AK2295" i="5"/>
  <c r="AP2295" i="5" s="1"/>
  <c r="AB2295" i="5"/>
  <c r="AC2295" i="5" s="1"/>
  <c r="H2123" i="5"/>
  <c r="H2201" i="5"/>
  <c r="AB2183" i="5"/>
  <c r="AG2183" i="5" s="1"/>
  <c r="AK2183" i="5"/>
  <c r="AP2183" i="5" s="1"/>
  <c r="H2024" i="5"/>
  <c r="AK1801" i="5"/>
  <c r="AP1801" i="5" s="1"/>
  <c r="AB1801" i="5"/>
  <c r="AK1920" i="5"/>
  <c r="AP1920" i="5" s="1"/>
  <c r="AB1920" i="5"/>
  <c r="AG1920" i="5" s="1"/>
  <c r="H1807" i="5"/>
  <c r="H1565" i="5"/>
  <c r="AK1420" i="5"/>
  <c r="AL1420" i="5" s="1"/>
  <c r="AB1420" i="5"/>
  <c r="AG1420" i="5" s="1"/>
  <c r="H1329" i="5"/>
  <c r="AK1267" i="5"/>
  <c r="AP1267" i="5" s="1"/>
  <c r="AB1267" i="5"/>
  <c r="AC1267" i="5" s="1"/>
  <c r="AK1260" i="5"/>
  <c r="AP1260" i="5" s="1"/>
  <c r="AB1260" i="5"/>
  <c r="AK1179" i="5"/>
  <c r="AP1179" i="5" s="1"/>
  <c r="AB1179" i="5"/>
  <c r="AC1179" i="5" s="1"/>
  <c r="AK1125" i="5"/>
  <c r="AP1125" i="5" s="1"/>
  <c r="AB1125" i="5"/>
  <c r="AK902" i="5"/>
  <c r="AP902" i="5" s="1"/>
  <c r="AB902" i="5"/>
  <c r="AG902" i="5" s="1"/>
  <c r="AK1035" i="5"/>
  <c r="AP1035" i="5" s="1"/>
  <c r="AB1035" i="5"/>
  <c r="AG1035" i="5" s="1"/>
  <c r="H873" i="5"/>
  <c r="AK710" i="5"/>
  <c r="AL710" i="5" s="1"/>
  <c r="AB710" i="5"/>
  <c r="AG710" i="5" s="1"/>
  <c r="H877" i="5"/>
  <c r="H699" i="5"/>
  <c r="H821" i="5"/>
  <c r="D237" i="7"/>
  <c r="H2424" i="5"/>
  <c r="A567" i="7"/>
  <c r="D379" i="7"/>
  <c r="M342" i="5"/>
  <c r="R342" i="5" s="1"/>
  <c r="F241" i="7"/>
  <c r="M126" i="5" a="1"/>
  <c r="M126" i="5" s="1"/>
  <c r="R126" i="5" s="1"/>
  <c r="M29" i="5" a="1"/>
  <c r="M29" i="5" s="1"/>
  <c r="R29" i="5" s="1"/>
  <c r="AB3006" i="5"/>
  <c r="AC3006" i="5" s="1"/>
  <c r="AK3006" i="5"/>
  <c r="H2942" i="5"/>
  <c r="H2912" i="5"/>
  <c r="AK2725" i="5"/>
  <c r="AP2725" i="5" s="1"/>
  <c r="AB2725" i="5"/>
  <c r="AC2725" i="5" s="1"/>
  <c r="H2757" i="5"/>
  <c r="H2764" i="5"/>
  <c r="H2573" i="5"/>
  <c r="H2493" i="5"/>
  <c r="AB2429" i="5"/>
  <c r="AK2429" i="5"/>
  <c r="AP2429" i="5" s="1"/>
  <c r="H2459" i="5"/>
  <c r="H2473" i="5"/>
  <c r="AK2263" i="5"/>
  <c r="AP2263" i="5" s="1"/>
  <c r="AB2263" i="5"/>
  <c r="AG2263" i="5" s="1"/>
  <c r="H2312" i="5"/>
  <c r="H2136" i="5"/>
  <c r="AK2050" i="5"/>
  <c r="AP2050" i="5" s="1"/>
  <c r="AB2050" i="5"/>
  <c r="AC2050" i="5" s="1"/>
  <c r="G1792" i="5"/>
  <c r="H1792" i="5" s="1"/>
  <c r="AK1350" i="5"/>
  <c r="AP1350" i="5" s="1"/>
  <c r="AB1350" i="5"/>
  <c r="AC1350" i="5" s="1"/>
  <c r="G915" i="5"/>
  <c r="H915" i="5" s="1"/>
  <c r="AB637" i="5"/>
  <c r="AC637" i="5" s="1"/>
  <c r="AK637" i="5"/>
  <c r="AP637" i="5" s="1"/>
  <c r="AK1049" i="5"/>
  <c r="AP1049" i="5" s="1"/>
  <c r="AB1049" i="5"/>
  <c r="G2506" i="5"/>
  <c r="H2506" i="5" s="1"/>
  <c r="M360" i="5"/>
  <c r="R360" i="5" s="1"/>
  <c r="M85" i="5" a="1"/>
  <c r="M85" i="5" s="1"/>
  <c r="R85" i="5" s="1"/>
  <c r="AK2937" i="5"/>
  <c r="AB2937" i="5"/>
  <c r="AG2937" i="5" s="1"/>
  <c r="G2761" i="5"/>
  <c r="H2761" i="5" s="1"/>
  <c r="H2152" i="5"/>
  <c r="AB1880" i="5"/>
  <c r="AK1880" i="5"/>
  <c r="AP1880" i="5" s="1"/>
  <c r="G834" i="5"/>
  <c r="H834" i="5" s="1"/>
  <c r="F513" i="7"/>
  <c r="G503" i="5"/>
  <c r="D128" i="7"/>
  <c r="D29" i="7"/>
  <c r="G2732" i="5"/>
  <c r="H2732" i="5" s="1"/>
  <c r="G2592" i="5"/>
  <c r="H2592" i="5" s="1"/>
  <c r="AK2061" i="5"/>
  <c r="AB2061" i="5"/>
  <c r="AG2061" i="5" s="1"/>
  <c r="AB1524" i="5"/>
  <c r="AG1524" i="5" s="1"/>
  <c r="AK1524" i="5"/>
  <c r="AL1524" i="5" s="1"/>
  <c r="AK1365" i="5"/>
  <c r="AP1365" i="5" s="1"/>
  <c r="AB1365" i="5"/>
  <c r="AG1365" i="5" s="1"/>
  <c r="G1073" i="5"/>
  <c r="H1073" i="5" s="1"/>
  <c r="H1046" i="5"/>
  <c r="AB2591" i="5"/>
  <c r="AC2591" i="5" s="1"/>
  <c r="AK2591" i="5"/>
  <c r="H2114" i="5"/>
  <c r="G1085" i="5"/>
  <c r="H1085" i="5" s="1"/>
  <c r="AK1096" i="5"/>
  <c r="AL1096" i="5" s="1"/>
  <c r="AB1096" i="5"/>
  <c r="AG1096" i="5" s="1"/>
  <c r="G1666" i="5"/>
  <c r="H1666" i="5" s="1"/>
  <c r="AK1415" i="5"/>
  <c r="AB1415" i="5"/>
  <c r="AB994" i="5"/>
  <c r="AG994" i="5" s="1"/>
  <c r="AK994" i="5"/>
  <c r="AL994" i="5" s="1"/>
  <c r="AK677" i="5"/>
  <c r="AL677" i="5" s="1"/>
  <c r="AB677" i="5"/>
  <c r="AG677" i="5" s="1"/>
  <c r="G1000" i="5"/>
  <c r="H1000" i="5" s="1"/>
  <c r="AK1444" i="5"/>
  <c r="AL1444" i="5" s="1"/>
  <c r="AB1444" i="5"/>
  <c r="AG1444" i="5" s="1"/>
  <c r="F549" i="7"/>
  <c r="AB1717" i="5"/>
  <c r="AG1717" i="5" s="1"/>
  <c r="AK1717" i="5"/>
  <c r="AL1717" i="5" s="1"/>
  <c r="AB1302" i="5"/>
  <c r="AG1302" i="5" s="1"/>
  <c r="AK1302" i="5"/>
  <c r="AL1302" i="5" s="1"/>
  <c r="AK1462" i="5"/>
  <c r="AP1462" i="5" s="1"/>
  <c r="AB1462" i="5"/>
  <c r="AG1462" i="5" s="1"/>
  <c r="AK752" i="5"/>
  <c r="AB752" i="5"/>
  <c r="AG752" i="5" s="1"/>
  <c r="G45" i="5"/>
  <c r="F574" i="7"/>
  <c r="H564" i="5"/>
  <c r="M470" i="5"/>
  <c r="R470" i="5" s="1"/>
  <c r="D375" i="7"/>
  <c r="D288" i="7"/>
  <c r="F239" i="7"/>
  <c r="G125" i="5"/>
  <c r="M25" i="5" a="1"/>
  <c r="M25" i="5" s="1"/>
  <c r="R25" i="5" s="1"/>
  <c r="H2987" i="5"/>
  <c r="AB2648" i="5"/>
  <c r="AC2648" i="5" s="1"/>
  <c r="AK2648" i="5"/>
  <c r="AL2648" i="5" s="1"/>
  <c r="AB2730" i="5"/>
  <c r="AK2730" i="5"/>
  <c r="AL2730" i="5" s="1"/>
  <c r="G2351" i="5"/>
  <c r="H2351" i="5" s="1"/>
  <c r="AK2423" i="5"/>
  <c r="AP2423" i="5" s="1"/>
  <c r="AB2423" i="5"/>
  <c r="H1815" i="5"/>
  <c r="AK1917" i="5"/>
  <c r="AP1917" i="5" s="1"/>
  <c r="AB1917" i="5"/>
  <c r="AK1374" i="5"/>
  <c r="AP1374" i="5" s="1"/>
  <c r="AB1374" i="5"/>
  <c r="AK934" i="5"/>
  <c r="AL934" i="5" s="1"/>
  <c r="AB934" i="5"/>
  <c r="AC934" i="5" s="1"/>
  <c r="H626" i="5"/>
  <c r="H913" i="5"/>
  <c r="AB1264" i="5"/>
  <c r="AK1264" i="5"/>
  <c r="AP1264" i="5" s="1"/>
  <c r="AB1198" i="5"/>
  <c r="AG1198" i="5" s="1"/>
  <c r="AK1198" i="5"/>
  <c r="AL1198" i="5" s="1"/>
  <c r="H782" i="5"/>
  <c r="AB793" i="5"/>
  <c r="AG793" i="5" s="1"/>
  <c r="AK793" i="5"/>
  <c r="AL793" i="5" s="1"/>
  <c r="H890" i="5"/>
  <c r="AK624" i="5"/>
  <c r="AP624" i="5" s="1"/>
  <c r="AB624" i="5"/>
  <c r="AC624" i="5" s="1"/>
  <c r="AK1673" i="5"/>
  <c r="AL1673" i="5" s="1"/>
  <c r="AB1673" i="5"/>
  <c r="AG1673" i="5" s="1"/>
  <c r="AK931" i="5"/>
  <c r="AB931" i="5"/>
  <c r="AG931" i="5" s="1"/>
  <c r="H839" i="5"/>
  <c r="D552" i="7"/>
  <c r="AB542" i="5"/>
  <c r="AK542" i="5"/>
  <c r="AP542" i="5" s="1"/>
  <c r="D467" i="7"/>
  <c r="M448" i="5"/>
  <c r="R448" i="5" s="1"/>
  <c r="F378" i="7"/>
  <c r="D317" i="7"/>
  <c r="D225" i="7"/>
  <c r="F220" i="7"/>
  <c r="F222" i="7"/>
  <c r="G154" i="5"/>
  <c r="G116" i="5"/>
  <c r="D137" i="7"/>
  <c r="M41" i="5" a="1"/>
  <c r="M41" i="5" s="1"/>
  <c r="R41" i="5" s="1"/>
  <c r="G2956" i="5"/>
  <c r="H2956" i="5" s="1"/>
  <c r="AK2973" i="5"/>
  <c r="AL2973" i="5" s="1"/>
  <c r="AB2973" i="5"/>
  <c r="AG2973" i="5" s="1"/>
  <c r="AK2705" i="5"/>
  <c r="AP2705" i="5" s="1"/>
  <c r="AB2705" i="5"/>
  <c r="AK2673" i="5"/>
  <c r="AP2673" i="5" s="1"/>
  <c r="AB2673" i="5"/>
  <c r="H2589" i="5"/>
  <c r="AK2443" i="5"/>
  <c r="AL2443" i="5" s="1"/>
  <c r="AB2443" i="5"/>
  <c r="AC2443" i="5" s="1"/>
  <c r="H2479" i="5"/>
  <c r="H2563" i="5"/>
  <c r="AK2277" i="5"/>
  <c r="AP2277" i="5" s="1"/>
  <c r="AB2277" i="5"/>
  <c r="AC2277" i="5" s="1"/>
  <c r="AK2125" i="5"/>
  <c r="AP2125" i="5" s="1"/>
  <c r="AB2125" i="5"/>
  <c r="AC2125" i="5" s="1"/>
  <c r="H1968" i="5"/>
  <c r="H1913" i="5"/>
  <c r="AK1359" i="5"/>
  <c r="AB1359" i="5"/>
  <c r="AG1359" i="5" s="1"/>
  <c r="H1646" i="5"/>
  <c r="AB1334" i="5"/>
  <c r="AG1334" i="5" s="1"/>
  <c r="AK1334" i="5"/>
  <c r="AP1334" i="5" s="1"/>
  <c r="AB1323" i="5"/>
  <c r="AC1323" i="5" s="1"/>
  <c r="AK1323" i="5"/>
  <c r="AK919" i="5"/>
  <c r="AB919" i="5"/>
  <c r="AG919" i="5" s="1"/>
  <c r="H722" i="5"/>
  <c r="H837" i="5"/>
  <c r="AB846" i="5"/>
  <c r="AG846" i="5" s="1"/>
  <c r="AK846" i="5"/>
  <c r="AK2719" i="5"/>
  <c r="AP2719" i="5" s="1"/>
  <c r="AB2719" i="5"/>
  <c r="AC2719" i="5" s="1"/>
  <c r="V21" i="4"/>
  <c r="S21" i="4"/>
  <c r="T21" i="4" s="1"/>
  <c r="U21" i="4" s="1"/>
  <c r="F558" i="7"/>
  <c r="H548" i="5"/>
  <c r="A520" i="7"/>
  <c r="D453" i="7"/>
  <c r="M472" i="5"/>
  <c r="R472" i="5" s="1"/>
  <c r="F332" i="7"/>
  <c r="G163" i="5"/>
  <c r="AB2752" i="5"/>
  <c r="AG2752" i="5" s="1"/>
  <c r="AK2752" i="5"/>
  <c r="AB2540" i="5"/>
  <c r="AC2540" i="5" s="1"/>
  <c r="AK2540" i="5"/>
  <c r="AL2540" i="5" s="1"/>
  <c r="AK2477" i="5"/>
  <c r="AB2477" i="5"/>
  <c r="AC2477" i="5" s="1"/>
  <c r="H2295" i="5"/>
  <c r="H2092" i="5"/>
  <c r="H1801" i="5"/>
  <c r="AK1973" i="5"/>
  <c r="AP1973" i="5" s="1"/>
  <c r="AB1973" i="5"/>
  <c r="AG1973" i="5" s="1"/>
  <c r="AK1909" i="5"/>
  <c r="AP1909" i="5" s="1"/>
  <c r="AB1909" i="5"/>
  <c r="H1691" i="5"/>
  <c r="H1729" i="5"/>
  <c r="H1885" i="5"/>
  <c r="H1030" i="5"/>
  <c r="AK909" i="5"/>
  <c r="AB909" i="5"/>
  <c r="AC909" i="5" s="1"/>
  <c r="AK895" i="5"/>
  <c r="AB895" i="5"/>
  <c r="AC895" i="5" s="1"/>
  <c r="H710" i="5"/>
  <c r="H663" i="5"/>
  <c r="H725" i="5"/>
  <c r="G728" i="5"/>
  <c r="H728" i="5" s="1"/>
  <c r="AK997" i="5"/>
  <c r="AB997" i="5"/>
  <c r="AC997" i="5" s="1"/>
  <c r="H2793" i="5"/>
  <c r="AK1308" i="5"/>
  <c r="AL1308" i="5" s="1"/>
  <c r="AB1308" i="5"/>
  <c r="AC1308" i="5" s="1"/>
  <c r="F610" i="7"/>
  <c r="H600" i="5"/>
  <c r="M498" i="5"/>
  <c r="R498" i="5" s="1"/>
  <c r="F460" i="7"/>
  <c r="D424" i="7"/>
  <c r="F352" i="7"/>
  <c r="H2725" i="5"/>
  <c r="AK2706" i="5"/>
  <c r="AB2706" i="5"/>
  <c r="AG2706" i="5" s="1"/>
  <c r="H2429" i="5"/>
  <c r="H2263" i="5"/>
  <c r="H2368" i="5"/>
  <c r="AK2271" i="5"/>
  <c r="AP2271" i="5" s="1"/>
  <c r="AB2271" i="5"/>
  <c r="AC2271" i="5" s="1"/>
  <c r="AK1345" i="5"/>
  <c r="AP1345" i="5" s="1"/>
  <c r="AB1345" i="5"/>
  <c r="G1592" i="5"/>
  <c r="H1592" i="5" s="1"/>
  <c r="H1022" i="5"/>
  <c r="AK1094" i="5"/>
  <c r="AB1094" i="5"/>
  <c r="AG1094" i="5" s="1"/>
  <c r="AK963" i="5"/>
  <c r="AL963" i="5" s="1"/>
  <c r="AB963" i="5"/>
  <c r="F400" i="7"/>
  <c r="G390" i="5"/>
  <c r="D370" i="7"/>
  <c r="D253" i="7"/>
  <c r="D87" i="7"/>
  <c r="AK2975" i="5"/>
  <c r="AP2975" i="5" s="1"/>
  <c r="AB2975" i="5"/>
  <c r="G2984" i="5"/>
  <c r="H2984" i="5" s="1"/>
  <c r="G2747" i="5"/>
  <c r="H2747" i="5" s="1"/>
  <c r="AK2552" i="5"/>
  <c r="AP2552" i="5" s="1"/>
  <c r="AB2552" i="5"/>
  <c r="AG2552" i="5" s="1"/>
  <c r="G2281" i="5"/>
  <c r="H2281" i="5" s="1"/>
  <c r="AK2152" i="5"/>
  <c r="AL2152" i="5" s="1"/>
  <c r="AB2152" i="5"/>
  <c r="AC2152" i="5" s="1"/>
  <c r="AK1346" i="5"/>
  <c r="AL1346" i="5" s="1"/>
  <c r="AB1346" i="5"/>
  <c r="AG1346" i="5" s="1"/>
  <c r="AB1306" i="5"/>
  <c r="AG1306" i="5" s="1"/>
  <c r="AK1306" i="5"/>
  <c r="AP1306" i="5" s="1"/>
  <c r="AK1102" i="5"/>
  <c r="AP1102" i="5" s="1"/>
  <c r="AB1102" i="5"/>
  <c r="AC1102" i="5" s="1"/>
  <c r="D274" i="7"/>
  <c r="M88" i="5" a="1"/>
  <c r="M88" i="5" s="1"/>
  <c r="R88" i="5" s="1"/>
  <c r="AK2872" i="5"/>
  <c r="AP2872" i="5" s="1"/>
  <c r="AB2872" i="5"/>
  <c r="AG2872" i="5" s="1"/>
  <c r="G2585" i="5"/>
  <c r="H2585" i="5" s="1"/>
  <c r="AB2323" i="5"/>
  <c r="AG2323" i="5" s="1"/>
  <c r="AK2323" i="5"/>
  <c r="AP2323" i="5" s="1"/>
  <c r="G2336" i="5"/>
  <c r="H2336" i="5" s="1"/>
  <c r="G1763" i="5"/>
  <c r="H1763" i="5" s="1"/>
  <c r="M476" i="5"/>
  <c r="R476" i="5" s="1"/>
  <c r="D350" i="7"/>
  <c r="M192" i="5" a="1"/>
  <c r="M192" i="5" s="1"/>
  <c r="R192" i="5" s="1"/>
  <c r="F154" i="7"/>
  <c r="G144" i="5"/>
  <c r="G2939" i="5"/>
  <c r="H2939" i="5" s="1"/>
  <c r="G2716" i="5"/>
  <c r="H2716" i="5" s="1"/>
  <c r="AK2322" i="5"/>
  <c r="AP2322" i="5" s="1"/>
  <c r="AB2322" i="5"/>
  <c r="AC2322" i="5" s="1"/>
  <c r="AK1867" i="5"/>
  <c r="AP1867" i="5" s="1"/>
  <c r="AB1867" i="5"/>
  <c r="AK1772" i="5"/>
  <c r="AP1772" i="5" s="1"/>
  <c r="AB1772" i="5"/>
  <c r="AC1772" i="5" s="1"/>
  <c r="AK1530" i="5"/>
  <c r="AP1530" i="5" s="1"/>
  <c r="AB1530" i="5"/>
  <c r="G1415" i="5"/>
  <c r="H1415" i="5" s="1"/>
  <c r="AK2849" i="5"/>
  <c r="AL2849" i="5" s="1"/>
  <c r="AB2849" i="5"/>
  <c r="AG2849" i="5" s="1"/>
  <c r="AK1624" i="5"/>
  <c r="AB1624" i="5"/>
  <c r="AG1624" i="5" s="1"/>
  <c r="AK652" i="5"/>
  <c r="AP652" i="5" s="1"/>
  <c r="AB652" i="5"/>
  <c r="AC652" i="5" s="1"/>
  <c r="M433" i="5"/>
  <c r="R433" i="5" s="1"/>
  <c r="M210" i="5"/>
  <c r="R210" i="5" s="1"/>
  <c r="AB2774" i="5"/>
  <c r="AC2774" i="5" s="1"/>
  <c r="AK2774" i="5"/>
  <c r="AL2774" i="5" s="1"/>
  <c r="AK2635" i="5"/>
  <c r="AP2635" i="5" s="1"/>
  <c r="AB2635" i="5"/>
  <c r="AB2238" i="5"/>
  <c r="AG2238" i="5" s="1"/>
  <c r="AK2238" i="5"/>
  <c r="AB1605" i="5"/>
  <c r="AG1605" i="5" s="1"/>
  <c r="AK1605" i="5"/>
  <c r="AL1605" i="5" s="1"/>
  <c r="AB1658" i="5"/>
  <c r="AG1658" i="5" s="1"/>
  <c r="AK1658" i="5"/>
  <c r="AP1658" i="5" s="1"/>
  <c r="AB643" i="5"/>
  <c r="AC643" i="5" s="1"/>
  <c r="AK643" i="5"/>
  <c r="AP643" i="5" s="1"/>
  <c r="H1848" i="5"/>
  <c r="D611" i="7"/>
  <c r="AB601" i="5"/>
  <c r="AG601" i="5" s="1"/>
  <c r="AK601" i="5"/>
  <c r="AP601" i="5" s="1"/>
  <c r="AK2490" i="5"/>
  <c r="AB2490" i="5"/>
  <c r="AG2490" i="5" s="1"/>
  <c r="AK2463" i="5"/>
  <c r="AP2463" i="5" s="1"/>
  <c r="AB2463" i="5"/>
  <c r="AG2463" i="5" s="1"/>
  <c r="AK2008" i="5"/>
  <c r="AP2008" i="5" s="1"/>
  <c r="AB2008" i="5"/>
  <c r="AK1638" i="5"/>
  <c r="AP1638" i="5" s="1"/>
  <c r="AB1638" i="5"/>
  <c r="AC1638" i="5" s="1"/>
  <c r="AK788" i="5"/>
  <c r="AL788" i="5" s="1"/>
  <c r="AB788" i="5"/>
  <c r="F567" i="7"/>
  <c r="AK2797" i="5"/>
  <c r="AL2797" i="5" s="1"/>
  <c r="AB2797" i="5"/>
  <c r="AC2797" i="5" s="1"/>
  <c r="AK1579" i="5"/>
  <c r="AP1579" i="5" s="1"/>
  <c r="AB1579" i="5"/>
  <c r="AC1579" i="5" s="1"/>
  <c r="M395" i="5"/>
  <c r="R395" i="5" s="1"/>
  <c r="AK943" i="5"/>
  <c r="AP943" i="5" s="1"/>
  <c r="AB943" i="5"/>
  <c r="AG943" i="5" s="1"/>
  <c r="AK1422" i="5"/>
  <c r="AP1422" i="5" s="1"/>
  <c r="AB1422" i="5"/>
  <c r="AG1422" i="5" s="1"/>
  <c r="AB1593" i="5"/>
  <c r="AC1593" i="5" s="1"/>
  <c r="AK1593" i="5"/>
  <c r="AP1593" i="5" s="1"/>
  <c r="M68" i="5" a="1"/>
  <c r="M68" i="5" s="1"/>
  <c r="R68" i="5" s="1"/>
  <c r="D101" i="7"/>
  <c r="AB2199" i="5"/>
  <c r="AG2199" i="5" s="1"/>
  <c r="AK2199" i="5"/>
  <c r="AL2199" i="5" s="1"/>
  <c r="AK2117" i="5"/>
  <c r="AB2117" i="5"/>
  <c r="AG2117" i="5" s="1"/>
  <c r="AB1460" i="5"/>
  <c r="AK1460" i="5"/>
  <c r="AP1460" i="5" s="1"/>
  <c r="AK1101" i="5"/>
  <c r="AL1101" i="5" s="1"/>
  <c r="AB1101" i="5"/>
  <c r="AG1101" i="5" s="1"/>
  <c r="AK923" i="5"/>
  <c r="AP923" i="5" s="1"/>
  <c r="AB923" i="5"/>
  <c r="AC923" i="5" s="1"/>
  <c r="H971" i="5"/>
  <c r="H1499" i="5"/>
  <c r="AK2615" i="5"/>
  <c r="AP2615" i="5" s="1"/>
  <c r="AB2615" i="5"/>
  <c r="AB1782" i="5"/>
  <c r="AG1782" i="5" s="1"/>
  <c r="AK1782" i="5"/>
  <c r="AP1782" i="5" s="1"/>
  <c r="AK837" i="5"/>
  <c r="AB837" i="5"/>
  <c r="AG837" i="5" s="1"/>
  <c r="H1881" i="5"/>
  <c r="D548" i="7"/>
  <c r="AK538" i="5"/>
  <c r="AP538" i="5" s="1"/>
  <c r="AB538" i="5"/>
  <c r="AG538" i="5" s="1"/>
  <c r="AK2176" i="5"/>
  <c r="AL2176" i="5" s="1"/>
  <c r="AB2176" i="5"/>
  <c r="AG2176" i="5" s="1"/>
  <c r="AK1450" i="5"/>
  <c r="AL1450" i="5" s="1"/>
  <c r="AB1450" i="5"/>
  <c r="AC1450" i="5" s="1"/>
  <c r="D422" i="7"/>
  <c r="AB2493" i="5"/>
  <c r="AG2493" i="5" s="1"/>
  <c r="AK2493" i="5"/>
  <c r="AL2493" i="5" s="1"/>
  <c r="H2271" i="5"/>
  <c r="AK1721" i="5"/>
  <c r="AP1721" i="5" s="1"/>
  <c r="AB1721" i="5"/>
  <c r="AC1721" i="5" s="1"/>
  <c r="G954" i="5"/>
  <c r="H954" i="5" s="1"/>
  <c r="G2511" i="5"/>
  <c r="H2511" i="5" s="1"/>
  <c r="G2009" i="5"/>
  <c r="H2009" i="5" s="1"/>
  <c r="AB2867" i="5"/>
  <c r="AC2867" i="5" s="1"/>
  <c r="AK2867" i="5"/>
  <c r="AL2867" i="5" s="1"/>
  <c r="F66" i="7"/>
  <c r="G56" i="5"/>
  <c r="AB2246" i="5"/>
  <c r="AC2246" i="5" s="1"/>
  <c r="AK2246" i="5"/>
  <c r="AP2246" i="5" s="1"/>
  <c r="AK899" i="5"/>
  <c r="AP899" i="5" s="1"/>
  <c r="AB899" i="5"/>
  <c r="AC899" i="5" s="1"/>
  <c r="D463" i="7"/>
  <c r="D214" i="7"/>
  <c r="D194" i="7"/>
  <c r="F229" i="7"/>
  <c r="A565" i="7"/>
  <c r="F581" i="7"/>
  <c r="H571" i="5"/>
  <c r="A574" i="7"/>
  <c r="D385" i="7"/>
  <c r="D257" i="7"/>
  <c r="F305" i="7"/>
  <c r="G184" i="5"/>
  <c r="AB2963" i="5"/>
  <c r="AG2963" i="5" s="1"/>
  <c r="AK2963" i="5"/>
  <c r="G2906" i="5"/>
  <c r="H2906" i="5" s="1"/>
  <c r="AB2987" i="5"/>
  <c r="AG2987" i="5" s="1"/>
  <c r="AK2987" i="5"/>
  <c r="AP2987" i="5" s="1"/>
  <c r="AK2831" i="5"/>
  <c r="AL2831" i="5" s="1"/>
  <c r="AB2831" i="5"/>
  <c r="AG2831" i="5" s="1"/>
  <c r="H2390" i="5"/>
  <c r="G2551" i="5"/>
  <c r="H2551" i="5" s="1"/>
  <c r="AK2378" i="5"/>
  <c r="AP2378" i="5" s="1"/>
  <c r="AB2378" i="5"/>
  <c r="H2427" i="5"/>
  <c r="AK2132" i="5"/>
  <c r="AP2132" i="5" s="1"/>
  <c r="AB2132" i="5"/>
  <c r="AG2132" i="5" s="1"/>
  <c r="H2037" i="5"/>
  <c r="H1872" i="5"/>
  <c r="H1818" i="5"/>
  <c r="H1732" i="5"/>
  <c r="H1559" i="5"/>
  <c r="H1791" i="5"/>
  <c r="AK1604" i="5"/>
  <c r="AL1604" i="5" s="1"/>
  <c r="AB1604" i="5"/>
  <c r="G1475" i="5"/>
  <c r="H1475" i="5" s="1"/>
  <c r="AK1218" i="5"/>
  <c r="AP1218" i="5" s="1"/>
  <c r="AB1218" i="5"/>
  <c r="AG1218" i="5" s="1"/>
  <c r="H1138" i="5"/>
  <c r="H1010" i="5"/>
  <c r="AK978" i="5"/>
  <c r="AP978" i="5" s="1"/>
  <c r="AB978" i="5"/>
  <c r="AC978" i="5" s="1"/>
  <c r="AK941" i="5"/>
  <c r="AP941" i="5" s="1"/>
  <c r="AB941" i="5"/>
  <c r="AG941" i="5" s="1"/>
  <c r="H800" i="5"/>
  <c r="AK794" i="5"/>
  <c r="AP794" i="5" s="1"/>
  <c r="AB794" i="5"/>
  <c r="AK724" i="5"/>
  <c r="AL724" i="5" s="1"/>
  <c r="AB724" i="5"/>
  <c r="AG724" i="5" s="1"/>
  <c r="AK776" i="5"/>
  <c r="AL776" i="5" s="1"/>
  <c r="AB776" i="5"/>
  <c r="H1191" i="5"/>
  <c r="AK765" i="5"/>
  <c r="AL765" i="5" s="1"/>
  <c r="AB765" i="5"/>
  <c r="AG765" i="5" s="1"/>
  <c r="H700" i="5"/>
  <c r="AK971" i="5"/>
  <c r="AB971" i="5"/>
  <c r="AG971" i="5" s="1"/>
  <c r="AK684" i="5"/>
  <c r="AP684" i="5" s="1"/>
  <c r="AB684" i="5"/>
  <c r="AC684" i="5" s="1"/>
  <c r="H659" i="5"/>
  <c r="H858" i="5"/>
  <c r="H1673" i="5"/>
  <c r="AB770" i="5"/>
  <c r="AG770" i="5" s="1"/>
  <c r="AK770" i="5"/>
  <c r="AP770" i="5" s="1"/>
  <c r="AK1499" i="5"/>
  <c r="AB1499" i="5"/>
  <c r="AG1499" i="5" s="1"/>
  <c r="AK1152" i="5"/>
  <c r="AL1152" i="5" s="1"/>
  <c r="AB1152" i="5"/>
  <c r="AG1152" i="5" s="1"/>
  <c r="AB839" i="5"/>
  <c r="AG839" i="5" s="1"/>
  <c r="AK839" i="5"/>
  <c r="G553" i="5"/>
  <c r="H553" i="5" s="1"/>
  <c r="F534" i="7"/>
  <c r="H524" i="5"/>
  <c r="D404" i="7"/>
  <c r="F317" i="7"/>
  <c r="F341" i="7"/>
  <c r="F262" i="7"/>
  <c r="G210" i="5"/>
  <c r="G170" i="5"/>
  <c r="M18" i="5" a="1"/>
  <c r="M18" i="5" s="1"/>
  <c r="R18" i="5" s="1"/>
  <c r="AB2895" i="5"/>
  <c r="AC2895" i="5" s="1"/>
  <c r="AK2895" i="5"/>
  <c r="AL2895" i="5" s="1"/>
  <c r="G7" i="5"/>
  <c r="AK2829" i="5"/>
  <c r="AP2829" i="5" s="1"/>
  <c r="AB2829" i="5"/>
  <c r="AG2829" i="5" s="1"/>
  <c r="AK2622" i="5"/>
  <c r="AB2622" i="5"/>
  <c r="H2443" i="5"/>
  <c r="H2277" i="5"/>
  <c r="H2177" i="5"/>
  <c r="AK2053" i="5"/>
  <c r="AP2053" i="5" s="1"/>
  <c r="AB2053" i="5"/>
  <c r="AG2053" i="5" s="1"/>
  <c r="AK1924" i="5"/>
  <c r="AP1924" i="5" s="1"/>
  <c r="AB1924" i="5"/>
  <c r="AG1924" i="5" s="1"/>
  <c r="AK1645" i="5"/>
  <c r="AL1645" i="5" s="1"/>
  <c r="AB1645" i="5"/>
  <c r="AG1645" i="5" s="1"/>
  <c r="AB1889" i="5"/>
  <c r="AG1889" i="5" s="1"/>
  <c r="AK1889" i="5"/>
  <c r="H1359" i="5"/>
  <c r="H1416" i="5"/>
  <c r="G1414" i="5"/>
  <c r="H1414" i="5" s="1"/>
  <c r="H1142" i="5"/>
  <c r="H1274" i="5"/>
  <c r="AK912" i="5"/>
  <c r="AP912" i="5" s="1"/>
  <c r="AB912" i="5"/>
  <c r="AC912" i="5" s="1"/>
  <c r="AK713" i="5"/>
  <c r="AL713" i="5" s="1"/>
  <c r="AB713" i="5"/>
  <c r="AC713" i="5" s="1"/>
  <c r="AB609" i="5"/>
  <c r="AG609" i="5" s="1"/>
  <c r="AK609" i="5"/>
  <c r="AP609" i="5" s="1"/>
  <c r="M416" i="5"/>
  <c r="R416" i="5" s="1"/>
  <c r="F320" i="7"/>
  <c r="F303" i="7"/>
  <c r="D251" i="7"/>
  <c r="M148" i="5" a="1"/>
  <c r="M148" i="5" s="1"/>
  <c r="R148" i="5" s="1"/>
  <c r="G2983" i="5"/>
  <c r="H2983" i="5" s="1"/>
  <c r="AK2665" i="5"/>
  <c r="AL2665" i="5" s="1"/>
  <c r="AB2665" i="5"/>
  <c r="AG2665" i="5" s="1"/>
  <c r="H2176" i="5"/>
  <c r="H2023" i="5"/>
  <c r="H2235" i="5"/>
  <c r="H1858" i="5"/>
  <c r="AK2040" i="5"/>
  <c r="AB2040" i="5"/>
  <c r="H1545" i="5"/>
  <c r="H1873" i="5"/>
  <c r="AB1446" i="5"/>
  <c r="AG1446" i="5" s="1"/>
  <c r="AK1446" i="5"/>
  <c r="AP1446" i="5" s="1"/>
  <c r="AK1554" i="5"/>
  <c r="AP1554" i="5" s="1"/>
  <c r="AB1554" i="5"/>
  <c r="AG1554" i="5" s="1"/>
  <c r="AK1596" i="5"/>
  <c r="AB1596" i="5"/>
  <c r="H1609" i="5"/>
  <c r="G1377" i="5"/>
  <c r="H1377" i="5" s="1"/>
  <c r="AK1410" i="5"/>
  <c r="AL1410" i="5" s="1"/>
  <c r="AB1410" i="5"/>
  <c r="AC1410" i="5" s="1"/>
  <c r="H1124" i="5"/>
  <c r="H1068" i="5"/>
  <c r="AB1165" i="5"/>
  <c r="AG1165" i="5" s="1"/>
  <c r="AK1165" i="5"/>
  <c r="AL1165" i="5" s="1"/>
  <c r="H977" i="5"/>
  <c r="H909" i="5"/>
  <c r="H716" i="5"/>
  <c r="AB728" i="5"/>
  <c r="AC728" i="5" s="1"/>
  <c r="AK728" i="5"/>
  <c r="AL728" i="5" s="1"/>
  <c r="AB1734" i="5"/>
  <c r="AC1734" i="5" s="1"/>
  <c r="AK1734" i="5"/>
  <c r="S36" i="4"/>
  <c r="T36" i="4" s="1"/>
  <c r="U36" i="4" s="1"/>
  <c r="V36" i="4"/>
  <c r="D72" i="7"/>
  <c r="H2257" i="5"/>
  <c r="H1614" i="5"/>
  <c r="H959" i="5"/>
  <c r="A610" i="7"/>
  <c r="F606" i="7"/>
  <c r="H596" i="5"/>
  <c r="D602" i="7"/>
  <c r="AK592" i="5"/>
  <c r="AL592" i="5" s="1"/>
  <c r="AB592" i="5"/>
  <c r="AG592" i="5" s="1"/>
  <c r="A562" i="7"/>
  <c r="G539" i="5"/>
  <c r="H539" i="5" s="1"/>
  <c r="F508" i="7"/>
  <c r="M399" i="5"/>
  <c r="R399" i="5" s="1"/>
  <c r="M407" i="5"/>
  <c r="R407" i="5" s="1"/>
  <c r="G342" i="5"/>
  <c r="D346" i="7"/>
  <c r="G195" i="5"/>
  <c r="M72" i="5" a="1"/>
  <c r="M72" i="5" s="1"/>
  <c r="R72" i="5" s="1"/>
  <c r="M33" i="5" a="1"/>
  <c r="M33" i="5" s="1"/>
  <c r="R33" i="5" s="1"/>
  <c r="D39" i="7"/>
  <c r="AK2980" i="5"/>
  <c r="AP2980" i="5" s="1"/>
  <c r="AB2980" i="5"/>
  <c r="H2836" i="5"/>
  <c r="AB2890" i="5"/>
  <c r="AC2890" i="5" s="1"/>
  <c r="AK2890" i="5"/>
  <c r="AP2890" i="5" s="1"/>
  <c r="H2740" i="5"/>
  <c r="AK2590" i="5"/>
  <c r="AP2590" i="5" s="1"/>
  <c r="AB2590" i="5"/>
  <c r="AG2590" i="5" s="1"/>
  <c r="AK2582" i="5"/>
  <c r="AP2582" i="5" s="1"/>
  <c r="AB2582" i="5"/>
  <c r="AG2582" i="5" s="1"/>
  <c r="AB2467" i="5"/>
  <c r="AK2467" i="5"/>
  <c r="H2570" i="5"/>
  <c r="AK2492" i="5"/>
  <c r="AL2492" i="5" s="1"/>
  <c r="AB2492" i="5"/>
  <c r="H2449" i="5"/>
  <c r="H2039" i="5"/>
  <c r="H2155" i="5"/>
  <c r="H2055" i="5"/>
  <c r="AK1988" i="5"/>
  <c r="AP1988" i="5" s="1"/>
  <c r="AB1988" i="5"/>
  <c r="AG1988" i="5" s="1"/>
  <c r="H2078" i="5"/>
  <c r="AB1696" i="5"/>
  <c r="AG1696" i="5" s="1"/>
  <c r="AK1696" i="5"/>
  <c r="AK1496" i="5"/>
  <c r="AP1496" i="5" s="1"/>
  <c r="AB1496" i="5"/>
  <c r="AG1496" i="5" s="1"/>
  <c r="AK1151" i="5"/>
  <c r="AL1151" i="5" s="1"/>
  <c r="AB1151" i="5"/>
  <c r="AG1151" i="5" s="1"/>
  <c r="G986" i="5"/>
  <c r="H986" i="5" s="1"/>
  <c r="AK954" i="5"/>
  <c r="AL954" i="5" s="1"/>
  <c r="AB954" i="5"/>
  <c r="AC954" i="5" s="1"/>
  <c r="G2435" i="5"/>
  <c r="H2435" i="5" s="1"/>
  <c r="F526" i="7"/>
  <c r="G516" i="5"/>
  <c r="H516" i="5" s="1"/>
  <c r="D537" i="7"/>
  <c r="AK527" i="5"/>
  <c r="AL527" i="5" s="1"/>
  <c r="AB527" i="5"/>
  <c r="AC527" i="5" s="1"/>
  <c r="D124" i="7"/>
  <c r="G2554" i="5"/>
  <c r="H2554" i="5" s="1"/>
  <c r="H2213" i="5"/>
  <c r="AB1942" i="5"/>
  <c r="AG1942" i="5" s="1"/>
  <c r="AK1942" i="5"/>
  <c r="G1787" i="5"/>
  <c r="H1787" i="5" s="1"/>
  <c r="G1948" i="5"/>
  <c r="H1948" i="5" s="1"/>
  <c r="G1349" i="5"/>
  <c r="H1349" i="5" s="1"/>
  <c r="AK1200" i="5"/>
  <c r="AP1200" i="5" s="1"/>
  <c r="AB1200" i="5"/>
  <c r="AG1200" i="5" s="1"/>
  <c r="H1147" i="5"/>
  <c r="A543" i="7"/>
  <c r="D373" i="7"/>
  <c r="F152" i="7"/>
  <c r="G142" i="5"/>
  <c r="AK2746" i="5"/>
  <c r="AP2746" i="5" s="1"/>
  <c r="AB2746" i="5"/>
  <c r="AC2746" i="5" s="1"/>
  <c r="AB2345" i="5"/>
  <c r="AC2345" i="5" s="1"/>
  <c r="AK2345" i="5"/>
  <c r="AP2345" i="5" s="1"/>
  <c r="AB1935" i="5"/>
  <c r="AG1935" i="5" s="1"/>
  <c r="AK1935" i="5"/>
  <c r="AL1935" i="5" s="1"/>
  <c r="AK1834" i="5"/>
  <c r="AL1834" i="5" s="1"/>
  <c r="AB1834" i="5"/>
  <c r="G1136" i="5"/>
  <c r="H1136" i="5" s="1"/>
  <c r="D471" i="7"/>
  <c r="D91" i="7"/>
  <c r="F269" i="7"/>
  <c r="G259" i="5"/>
  <c r="G2262" i="5"/>
  <c r="H2262" i="5" s="1"/>
  <c r="F369" i="7"/>
  <c r="G359" i="5"/>
  <c r="M367" i="5"/>
  <c r="R367" i="5" s="1"/>
  <c r="F202" i="7"/>
  <c r="G192" i="5"/>
  <c r="G2818" i="5"/>
  <c r="H2818" i="5" s="1"/>
  <c r="AB2939" i="5"/>
  <c r="AK2939" i="5"/>
  <c r="AL2939" i="5" s="1"/>
  <c r="G1974" i="5"/>
  <c r="H1974" i="5" s="1"/>
  <c r="M417" i="5"/>
  <c r="R417" i="5" s="1"/>
  <c r="F163" i="7"/>
  <c r="G153" i="5"/>
  <c r="M164" i="5" a="1"/>
  <c r="M164" i="5" s="1"/>
  <c r="R164" i="5" s="1"/>
  <c r="AK2858" i="5"/>
  <c r="AP2858" i="5" s="1"/>
  <c r="AB2858" i="5"/>
  <c r="AG2858" i="5" s="1"/>
  <c r="AB658" i="5"/>
  <c r="AC658" i="5" s="1"/>
  <c r="AK658" i="5"/>
  <c r="AP658" i="5" s="1"/>
  <c r="M198" i="5" a="1"/>
  <c r="M198" i="5" s="1"/>
  <c r="R198" i="5" s="1"/>
  <c r="AK2662" i="5"/>
  <c r="AP2662" i="5" s="1"/>
  <c r="AB2662" i="5"/>
  <c r="AG2662" i="5" s="1"/>
  <c r="F573" i="7"/>
  <c r="D378" i="7"/>
  <c r="D187" i="7"/>
  <c r="AB1142" i="5"/>
  <c r="AG1142" i="5" s="1"/>
  <c r="AK1142" i="5"/>
  <c r="AP1142" i="5" s="1"/>
  <c r="AB1037" i="5"/>
  <c r="AC1037" i="5" s="1"/>
  <c r="AK1037" i="5"/>
  <c r="AB744" i="5"/>
  <c r="AG744" i="5" s="1"/>
  <c r="AK744" i="5"/>
  <c r="AP744" i="5" s="1"/>
  <c r="AK786" i="5"/>
  <c r="AP786" i="5" s="1"/>
  <c r="AB786" i="5"/>
  <c r="AG786" i="5" s="1"/>
  <c r="A548" i="7"/>
  <c r="M101" i="5" a="1"/>
  <c r="M101" i="5" s="1"/>
  <c r="R101" i="5" s="1"/>
  <c r="AB2445" i="5"/>
  <c r="AG2445" i="5" s="1"/>
  <c r="AK2445" i="5"/>
  <c r="AP2445" i="5" s="1"/>
  <c r="AK2023" i="5"/>
  <c r="AB2023" i="5"/>
  <c r="AG2023" i="5" s="1"/>
  <c r="AK1701" i="5"/>
  <c r="AP1701" i="5" s="1"/>
  <c r="AB1701" i="5"/>
  <c r="AC1701" i="5" s="1"/>
  <c r="D232" i="7"/>
  <c r="G628" i="5"/>
  <c r="H628" i="5" s="1"/>
  <c r="F604" i="7"/>
  <c r="G594" i="5"/>
  <c r="H594" i="5" s="1"/>
  <c r="M232" i="5"/>
  <c r="R232" i="5" s="1"/>
  <c r="AK2679" i="5"/>
  <c r="AP2679" i="5" s="1"/>
  <c r="AB2679" i="5"/>
  <c r="AG2679" i="5" s="1"/>
  <c r="G653" i="5"/>
  <c r="H653" i="5" s="1"/>
  <c r="F529" i="7"/>
  <c r="G519" i="5"/>
  <c r="H519" i="5" s="1"/>
  <c r="F263" i="7"/>
  <c r="G253" i="5"/>
  <c r="M278" i="5"/>
  <c r="R278" i="5" s="1"/>
  <c r="D281" i="7"/>
  <c r="D55" i="7"/>
  <c r="AK2566" i="5"/>
  <c r="AB2566" i="5"/>
  <c r="AG2566" i="5" s="1"/>
  <c r="AK2047" i="5"/>
  <c r="AP2047" i="5" s="1"/>
  <c r="AB2047" i="5"/>
  <c r="AG2047" i="5" s="1"/>
  <c r="H1685" i="5"/>
  <c r="H1137" i="5"/>
  <c r="H1264" i="5"/>
  <c r="H826" i="5"/>
  <c r="D563" i="7"/>
  <c r="AK553" i="5"/>
  <c r="AP553" i="5" s="1"/>
  <c r="AB553" i="5"/>
  <c r="AG553" i="5" s="1"/>
  <c r="D534" i="7"/>
  <c r="AK524" i="5"/>
  <c r="AB524" i="5"/>
  <c r="AG524" i="5" s="1"/>
  <c r="F283" i="7"/>
  <c r="AK2960" i="5"/>
  <c r="AL2960" i="5" s="1"/>
  <c r="AB2960" i="5"/>
  <c r="AG2960" i="5" s="1"/>
  <c r="H2712" i="5"/>
  <c r="H2223" i="5"/>
  <c r="AK2131" i="5"/>
  <c r="AP2131" i="5" s="1"/>
  <c r="AB2131" i="5"/>
  <c r="AC2131" i="5" s="1"/>
  <c r="AK2054" i="5"/>
  <c r="AL2054" i="5" s="1"/>
  <c r="AB2054" i="5"/>
  <c r="AG2054" i="5" s="1"/>
  <c r="AB1552" i="5"/>
  <c r="AG1552" i="5" s="1"/>
  <c r="AK1552" i="5"/>
  <c r="AL1552" i="5" s="1"/>
  <c r="AK947" i="5"/>
  <c r="AL947" i="5" s="1"/>
  <c r="AB947" i="5"/>
  <c r="D158" i="7"/>
  <c r="AK2763" i="5"/>
  <c r="AL2763" i="5" s="1"/>
  <c r="AB2763" i="5"/>
  <c r="AG2763" i="5" s="1"/>
  <c r="AB2621" i="5"/>
  <c r="AC2621" i="5" s="1"/>
  <c r="AK2621" i="5"/>
  <c r="AK866" i="5"/>
  <c r="AL866" i="5" s="1"/>
  <c r="AB866" i="5"/>
  <c r="AG866" i="5" s="1"/>
  <c r="D567" i="7"/>
  <c r="AB557" i="5"/>
  <c r="AG557" i="5" s="1"/>
  <c r="AK557" i="5"/>
  <c r="AP557" i="5" s="1"/>
  <c r="G2315" i="5"/>
  <c r="H2315" i="5" s="1"/>
  <c r="H2384" i="5"/>
  <c r="AB2136" i="5"/>
  <c r="AG2136" i="5" s="1"/>
  <c r="AK2136" i="5"/>
  <c r="AB1897" i="5"/>
  <c r="AC1897" i="5" s="1"/>
  <c r="AK1897" i="5"/>
  <c r="AL1897" i="5" s="1"/>
  <c r="AB1419" i="5"/>
  <c r="AC1419" i="5" s="1"/>
  <c r="AK1419" i="5"/>
  <c r="AL1419" i="5" s="1"/>
  <c r="D327" i="7"/>
  <c r="D175" i="7"/>
  <c r="G2560" i="5"/>
  <c r="H2560" i="5" s="1"/>
  <c r="M467" i="5"/>
  <c r="R467" i="5" s="1"/>
  <c r="G2145" i="5"/>
  <c r="H2145" i="5" s="1"/>
  <c r="D613" i="7"/>
  <c r="AK603" i="5"/>
  <c r="AL603" i="5" s="1"/>
  <c r="AB603" i="5"/>
  <c r="AG603" i="5" s="1"/>
  <c r="A540" i="7"/>
  <c r="F257" i="7"/>
  <c r="F281" i="7"/>
  <c r="D568" i="7"/>
  <c r="AK558" i="5"/>
  <c r="AP558" i="5" s="1"/>
  <c r="AB558" i="5"/>
  <c r="AG558" i="5" s="1"/>
  <c r="F418" i="7"/>
  <c r="D574" i="7"/>
  <c r="AB564" i="5"/>
  <c r="AK564" i="5"/>
  <c r="AP564" i="5" s="1"/>
  <c r="F503" i="7"/>
  <c r="M287" i="5"/>
  <c r="R287" i="5" s="1"/>
  <c r="D239" i="7"/>
  <c r="AK2766" i="5"/>
  <c r="AP2766" i="5" s="1"/>
  <c r="AB2766" i="5"/>
  <c r="AG2766" i="5" s="1"/>
  <c r="AB2574" i="5"/>
  <c r="AC2574" i="5" s="1"/>
  <c r="AK2574" i="5"/>
  <c r="AL2574" i="5" s="1"/>
  <c r="H2672" i="5"/>
  <c r="H2437" i="5"/>
  <c r="AB2351" i="5"/>
  <c r="AC2351" i="5" s="1"/>
  <c r="AK2351" i="5"/>
  <c r="AL2351" i="5" s="1"/>
  <c r="H2310" i="5"/>
  <c r="AB2060" i="5"/>
  <c r="AC2060" i="5" s="1"/>
  <c r="AK2060" i="5"/>
  <c r="AK2033" i="5"/>
  <c r="AP2033" i="5" s="1"/>
  <c r="AB2033" i="5"/>
  <c r="AG2033" i="5" s="1"/>
  <c r="AB1970" i="5"/>
  <c r="AG1970" i="5" s="1"/>
  <c r="AK1970" i="5"/>
  <c r="AP1970" i="5" s="1"/>
  <c r="H2047" i="5"/>
  <c r="H2048" i="5"/>
  <c r="AK1657" i="5"/>
  <c r="AL1657" i="5" s="1"/>
  <c r="AB1657" i="5"/>
  <c r="AC1657" i="5" s="1"/>
  <c r="AB1475" i="5"/>
  <c r="AC1475" i="5" s="1"/>
  <c r="AK1475" i="5"/>
  <c r="AL1475" i="5" s="1"/>
  <c r="H1351" i="5"/>
  <c r="H1275" i="5"/>
  <c r="H1327" i="5"/>
  <c r="AB1268" i="5"/>
  <c r="AK1268" i="5"/>
  <c r="AL1268" i="5" s="1"/>
  <c r="H1302" i="5"/>
  <c r="AB1289" i="5"/>
  <c r="AG1289" i="5" s="1"/>
  <c r="AK1289" i="5"/>
  <c r="AL1289" i="5" s="1"/>
  <c r="AB789" i="5"/>
  <c r="AC789" i="5" s="1"/>
  <c r="AK789" i="5"/>
  <c r="AP789" i="5" s="1"/>
  <c r="AB622" i="5"/>
  <c r="AG622" i="5" s="1"/>
  <c r="AK622" i="5"/>
  <c r="AL622" i="5" s="1"/>
  <c r="H724" i="5"/>
  <c r="G751" i="5"/>
  <c r="H751" i="5" s="1"/>
  <c r="H673" i="5"/>
  <c r="H652" i="5"/>
  <c r="H939" i="5"/>
  <c r="G1042" i="5"/>
  <c r="H1042" i="5" s="1"/>
  <c r="AB996" i="5"/>
  <c r="AK996" i="5"/>
  <c r="H790" i="5"/>
  <c r="G901" i="5"/>
  <c r="H901" i="5" s="1"/>
  <c r="AK648" i="5"/>
  <c r="AL648" i="5" s="1"/>
  <c r="AB648" i="5"/>
  <c r="AG648" i="5" s="1"/>
  <c r="G198" i="5"/>
  <c r="D69" i="7"/>
  <c r="AK1671" i="5"/>
  <c r="AL1671" i="5" s="1"/>
  <c r="AB1671" i="5"/>
  <c r="AG1671" i="5" s="1"/>
  <c r="G1163" i="5"/>
  <c r="H1163" i="5" s="1"/>
  <c r="AK627" i="5"/>
  <c r="AL627" i="5" s="1"/>
  <c r="AB627" i="5"/>
  <c r="AG627" i="5" s="1"/>
  <c r="A580" i="7"/>
  <c r="A573" i="7"/>
  <c r="A534" i="7"/>
  <c r="F467" i="7"/>
  <c r="F404" i="7"/>
  <c r="G433" i="5"/>
  <c r="D291" i="7"/>
  <c r="D222" i="7"/>
  <c r="AB2956" i="5"/>
  <c r="AG2956" i="5" s="1"/>
  <c r="AK2956" i="5"/>
  <c r="AL2956" i="5" s="1"/>
  <c r="AK2979" i="5"/>
  <c r="AB2979" i="5"/>
  <c r="AG2979" i="5" s="1"/>
  <c r="AK2759" i="5"/>
  <c r="AL2759" i="5" s="1"/>
  <c r="AB2759" i="5"/>
  <c r="AG2759" i="5" s="1"/>
  <c r="AK2941" i="5"/>
  <c r="AL2941" i="5" s="1"/>
  <c r="AB2941" i="5"/>
  <c r="AC2941" i="5" s="1"/>
  <c r="H2670" i="5"/>
  <c r="H2556" i="5"/>
  <c r="H2458" i="5"/>
  <c r="H2412" i="5"/>
  <c r="H2053" i="5"/>
  <c r="AB2191" i="5"/>
  <c r="AK2191" i="5"/>
  <c r="AP2191" i="5" s="1"/>
  <c r="AB1865" i="5"/>
  <c r="AG1865" i="5" s="1"/>
  <c r="AK1865" i="5"/>
  <c r="AK2020" i="5"/>
  <c r="AL2020" i="5" s="1"/>
  <c r="AB2020" i="5"/>
  <c r="AC2020" i="5" s="1"/>
  <c r="AB1710" i="5"/>
  <c r="AC1710" i="5" s="1"/>
  <c r="AK1710" i="5"/>
  <c r="AL1710" i="5" s="1"/>
  <c r="AB1985" i="5"/>
  <c r="AG1985" i="5" s="1"/>
  <c r="AK1985" i="5"/>
  <c r="AL1985" i="5" s="1"/>
  <c r="AK1716" i="5"/>
  <c r="AP1716" i="5" s="1"/>
  <c r="AB1716" i="5"/>
  <c r="AG1716" i="5" s="1"/>
  <c r="AK1753" i="5"/>
  <c r="AP1753" i="5" s="1"/>
  <c r="AB1753" i="5"/>
  <c r="AG1753" i="5" s="1"/>
  <c r="H1645" i="5"/>
  <c r="AK1677" i="5"/>
  <c r="AB1677" i="5"/>
  <c r="AG1677" i="5" s="1"/>
  <c r="G1355" i="5"/>
  <c r="H1355" i="5" s="1"/>
  <c r="H1558" i="5"/>
  <c r="AK1457" i="5"/>
  <c r="AL1457" i="5" s="1"/>
  <c r="AB1457" i="5"/>
  <c r="AG1457" i="5" s="1"/>
  <c r="H1634" i="5"/>
  <c r="G1613" i="5"/>
  <c r="H1613" i="5" s="1"/>
  <c r="H1358" i="5"/>
  <c r="H1120" i="5"/>
  <c r="H891" i="5"/>
  <c r="H713" i="5"/>
  <c r="G608" i="5"/>
  <c r="H608" i="5" s="1"/>
  <c r="H787" i="5"/>
  <c r="H984" i="5"/>
  <c r="H1014" i="5"/>
  <c r="AB798" i="5"/>
  <c r="AG798" i="5" s="1"/>
  <c r="AK798" i="5"/>
  <c r="A564" i="7"/>
  <c r="F523" i="7"/>
  <c r="H513" i="5"/>
  <c r="D386" i="7"/>
  <c r="M351" i="5"/>
  <c r="R351" i="5" s="1"/>
  <c r="G356" i="5"/>
  <c r="D303" i="7"/>
  <c r="D266" i="7"/>
  <c r="M224" i="5"/>
  <c r="R224" i="5" s="1"/>
  <c r="H2947" i="5"/>
  <c r="H2974" i="5"/>
  <c r="G2933" i="5"/>
  <c r="H2933" i="5" s="1"/>
  <c r="G2680" i="5"/>
  <c r="H2680" i="5" s="1"/>
  <c r="AK2583" i="5"/>
  <c r="AP2583" i="5" s="1"/>
  <c r="AB2583" i="5"/>
  <c r="AG2583" i="5" s="1"/>
  <c r="AB2405" i="5"/>
  <c r="AK2405" i="5"/>
  <c r="AP2405" i="5" s="1"/>
  <c r="AK2335" i="5"/>
  <c r="AP2335" i="5" s="1"/>
  <c r="AB2335" i="5"/>
  <c r="AC2335" i="5" s="1"/>
  <c r="AK2201" i="5"/>
  <c r="AP2201" i="5" s="1"/>
  <c r="AB2201" i="5"/>
  <c r="AC2201" i="5" s="1"/>
  <c r="AK2211" i="5"/>
  <c r="AB2211" i="5"/>
  <c r="AG2211" i="5" s="1"/>
  <c r="AB1956" i="5"/>
  <c r="AG1956" i="5" s="1"/>
  <c r="AK1956" i="5"/>
  <c r="G2027" i="5"/>
  <c r="H2027" i="5" s="1"/>
  <c r="AK1961" i="5"/>
  <c r="AP1961" i="5" s="1"/>
  <c r="AB1961" i="5"/>
  <c r="AC1961" i="5" s="1"/>
  <c r="H1926" i="5"/>
  <c r="AK1691" i="5"/>
  <c r="AP1691" i="5" s="1"/>
  <c r="AB1691" i="5"/>
  <c r="AG1691" i="5" s="1"/>
  <c r="AK1643" i="5"/>
  <c r="AB1643" i="5"/>
  <c r="H1669" i="5"/>
  <c r="AB1377" i="5"/>
  <c r="AG1377" i="5" s="1"/>
  <c r="AK1377" i="5"/>
  <c r="AP1377" i="5" s="1"/>
  <c r="AK1322" i="5"/>
  <c r="AP1322" i="5" s="1"/>
  <c r="AB1322" i="5"/>
  <c r="AG1322" i="5" s="1"/>
  <c r="H1276" i="5"/>
  <c r="H1061" i="5"/>
  <c r="A602" i="7"/>
  <c r="D508" i="7"/>
  <c r="M450" i="5"/>
  <c r="R450" i="5" s="1"/>
  <c r="F346" i="7"/>
  <c r="M242" i="5"/>
  <c r="R242" i="5" s="1"/>
  <c r="M121" i="5" a="1"/>
  <c r="M121" i="5" s="1"/>
  <c r="R121" i="5" s="1"/>
  <c r="D112" i="7"/>
  <c r="H2901" i="5"/>
  <c r="H2980" i="5"/>
  <c r="H2890" i="5"/>
  <c r="H2606" i="5"/>
  <c r="AK2359" i="5"/>
  <c r="AB2359" i="5"/>
  <c r="AG2359" i="5" s="1"/>
  <c r="AK2315" i="5"/>
  <c r="AP2315" i="5" s="1"/>
  <c r="AB2315" i="5"/>
  <c r="AG2315" i="5" s="1"/>
  <c r="AK2333" i="5"/>
  <c r="AB2333" i="5"/>
  <c r="AC2333" i="5" s="1"/>
  <c r="H1696" i="5"/>
  <c r="AB1971" i="5"/>
  <c r="AG1971" i="5" s="1"/>
  <c r="AK1971" i="5"/>
  <c r="AL1971" i="5" s="1"/>
  <c r="H1662" i="5"/>
  <c r="G1350" i="5"/>
  <c r="H1350" i="5" s="1"/>
  <c r="G1419" i="5"/>
  <c r="H1419" i="5" s="1"/>
  <c r="F601" i="7"/>
  <c r="G591" i="5"/>
  <c r="H591" i="5" s="1"/>
  <c r="A566" i="7"/>
  <c r="D242" i="7"/>
  <c r="F19" i="7"/>
  <c r="G2739" i="5"/>
  <c r="H2739" i="5" s="1"/>
  <c r="AK2511" i="5"/>
  <c r="AP2511" i="5" s="1"/>
  <c r="AB2511" i="5"/>
  <c r="AC2511" i="5" s="1"/>
  <c r="H1110" i="5"/>
  <c r="AK1810" i="5"/>
  <c r="AB1810" i="5"/>
  <c r="AG1810" i="5" s="1"/>
  <c r="G843" i="5"/>
  <c r="H843" i="5" s="1"/>
  <c r="G2958" i="5"/>
  <c r="H2958" i="5" s="1"/>
  <c r="F544" i="7"/>
  <c r="H534" i="5"/>
  <c r="F357" i="7"/>
  <c r="D213" i="7"/>
  <c r="AK2692" i="5"/>
  <c r="AB2692" i="5"/>
  <c r="AG2692" i="5" s="1"/>
  <c r="AK2465" i="5"/>
  <c r="AB2465" i="5"/>
  <c r="AB1615" i="5"/>
  <c r="AG1615" i="5" s="1"/>
  <c r="AK1615" i="5"/>
  <c r="AL1615" i="5" s="1"/>
  <c r="AK905" i="5"/>
  <c r="AB905" i="5"/>
  <c r="AG905" i="5" s="1"/>
  <c r="D138" i="7"/>
  <c r="AK2448" i="5"/>
  <c r="AP2448" i="5" s="1"/>
  <c r="AB2448" i="5"/>
  <c r="AC2448" i="5" s="1"/>
  <c r="F261" i="7"/>
  <c r="G251" i="5"/>
  <c r="G2999" i="5"/>
  <c r="H2999" i="5" s="1"/>
  <c r="AK2541" i="5"/>
  <c r="AL2541" i="5" s="1"/>
  <c r="AB2541" i="5"/>
  <c r="G897" i="5"/>
  <c r="H897" i="5" s="1"/>
  <c r="G1066" i="5"/>
  <c r="H1066" i="5" s="1"/>
  <c r="G2865" i="5"/>
  <c r="H2865" i="5" s="1"/>
  <c r="AK2762" i="5"/>
  <c r="AP2762" i="5" s="1"/>
  <c r="AB2762" i="5"/>
  <c r="AK2594" i="5"/>
  <c r="AP2594" i="5" s="1"/>
  <c r="AB2594" i="5"/>
  <c r="AC2594" i="5" s="1"/>
  <c r="F484" i="7"/>
  <c r="AK1707" i="5"/>
  <c r="AB1707" i="5"/>
  <c r="AG1707" i="5" s="1"/>
  <c r="AK906" i="5"/>
  <c r="AL906" i="5" s="1"/>
  <c r="AB906" i="5"/>
  <c r="AC906" i="5" s="1"/>
  <c r="F114" i="7"/>
  <c r="G104" i="5"/>
  <c r="F613" i="7"/>
  <c r="H603" i="5"/>
  <c r="F570" i="7"/>
  <c r="H560" i="5"/>
  <c r="A581" i="7"/>
  <c r="M478" i="5"/>
  <c r="R478" i="5" s="1"/>
  <c r="D503" i="7"/>
  <c r="M436" i="5"/>
  <c r="R436" i="5" s="1"/>
  <c r="M364" i="5"/>
  <c r="R364" i="5" s="1"/>
  <c r="F297" i="7"/>
  <c r="D224" i="7"/>
  <c r="G175" i="5"/>
  <c r="D58" i="7"/>
  <c r="G47" i="5"/>
  <c r="AK2906" i="5"/>
  <c r="AL2906" i="5" s="1"/>
  <c r="AB2906" i="5"/>
  <c r="AC2906" i="5" s="1"/>
  <c r="AB2823" i="5"/>
  <c r="AK2823" i="5"/>
  <c r="AL2823" i="5" s="1"/>
  <c r="G2772" i="5"/>
  <c r="H2772" i="5" s="1"/>
  <c r="H2735" i="5"/>
  <c r="H2577" i="5"/>
  <c r="AB2551" i="5"/>
  <c r="AK2551" i="5"/>
  <c r="AL2551" i="5" s="1"/>
  <c r="AK2306" i="5"/>
  <c r="AL2306" i="5" s="1"/>
  <c r="AB2306" i="5"/>
  <c r="AB2147" i="5"/>
  <c r="AK2147" i="5"/>
  <c r="AP2147" i="5" s="1"/>
  <c r="AK2230" i="5"/>
  <c r="AP2230" i="5" s="1"/>
  <c r="AB2230" i="5"/>
  <c r="AG2230" i="5" s="1"/>
  <c r="H2172" i="5"/>
  <c r="AK2239" i="5"/>
  <c r="AB2239" i="5"/>
  <c r="AG2239" i="5" s="1"/>
  <c r="H2199" i="5"/>
  <c r="H1970" i="5"/>
  <c r="H2064" i="5"/>
  <c r="AK1888" i="5"/>
  <c r="AB1888" i="5"/>
  <c r="AC1888" i="5" s="1"/>
  <c r="H1657" i="5"/>
  <c r="AK1514" i="5"/>
  <c r="AP1514" i="5" s="1"/>
  <c r="AB1514" i="5"/>
  <c r="AG1514" i="5" s="1"/>
  <c r="H1111" i="5"/>
  <c r="H923" i="5"/>
  <c r="H906" i="5"/>
  <c r="AB1036" i="5"/>
  <c r="AK1036" i="5"/>
  <c r="AP1036" i="5" s="1"/>
  <c r="AB790" i="5"/>
  <c r="AC790" i="5" s="1"/>
  <c r="AK790" i="5"/>
  <c r="AK901" i="5"/>
  <c r="AP901" i="5" s="1"/>
  <c r="AB901" i="5"/>
  <c r="AB691" i="5"/>
  <c r="AC691" i="5" s="1"/>
  <c r="AK691" i="5"/>
  <c r="AP691" i="5" s="1"/>
  <c r="V33" i="4"/>
  <c r="S33" i="4"/>
  <c r="T33" i="4" s="1"/>
  <c r="U33" i="4" s="1"/>
  <c r="AK890" i="5"/>
  <c r="AB890" i="5"/>
  <c r="AC890" i="5" s="1"/>
  <c r="AK2625" i="5"/>
  <c r="AP2625" i="5" s="1"/>
  <c r="AB2625" i="5"/>
  <c r="AG2625" i="5" s="1"/>
  <c r="AK1850" i="5"/>
  <c r="AP1850" i="5" s="1"/>
  <c r="AB1850" i="5"/>
  <c r="AC1850" i="5" s="1"/>
  <c r="H1671" i="5"/>
  <c r="F609" i="7"/>
  <c r="H599" i="5"/>
  <c r="F518" i="7"/>
  <c r="H508" i="5"/>
  <c r="G368" i="5"/>
  <c r="M273" i="5"/>
  <c r="R273" i="5" s="1"/>
  <c r="D380" i="7"/>
  <c r="M331" i="5"/>
  <c r="R331" i="5" s="1"/>
  <c r="M215" i="5"/>
  <c r="R215" i="5" s="1"/>
  <c r="D262" i="7"/>
  <c r="M223" i="5"/>
  <c r="R223" i="5" s="1"/>
  <c r="AK2641" i="5"/>
  <c r="AP2641" i="5" s="1"/>
  <c r="AB2641" i="5"/>
  <c r="G2786" i="5"/>
  <c r="H2786" i="5" s="1"/>
  <c r="H2622" i="5"/>
  <c r="AB2373" i="5"/>
  <c r="AC2373" i="5" s="1"/>
  <c r="AK2373" i="5"/>
  <c r="AL2373" i="5" s="1"/>
  <c r="AK2402" i="5"/>
  <c r="AP2402" i="5" s="1"/>
  <c r="AB2402" i="5"/>
  <c r="AK2326" i="5"/>
  <c r="AL2326" i="5" s="1"/>
  <c r="AB2326" i="5"/>
  <c r="AC2326" i="5" s="1"/>
  <c r="H2396" i="5"/>
  <c r="AK2177" i="5"/>
  <c r="AL2177" i="5" s="1"/>
  <c r="AB2177" i="5"/>
  <c r="AC2177" i="5" s="1"/>
  <c r="AK2030" i="5"/>
  <c r="AB2030" i="5"/>
  <c r="AG2030" i="5" s="1"/>
  <c r="H1710" i="5"/>
  <c r="AK1814" i="5"/>
  <c r="AB1814" i="5"/>
  <c r="AC1814" i="5" s="1"/>
  <c r="H1716" i="5"/>
  <c r="AK1863" i="5"/>
  <c r="AL1863" i="5" s="1"/>
  <c r="AB1863" i="5"/>
  <c r="AG1863" i="5" s="1"/>
  <c r="AK1676" i="5"/>
  <c r="AP1676" i="5" s="1"/>
  <c r="AB1676" i="5"/>
  <c r="H1457" i="5"/>
  <c r="AK1417" i="5"/>
  <c r="AL1417" i="5" s="1"/>
  <c r="AB1417" i="5"/>
  <c r="AC1417" i="5" s="1"/>
  <c r="AK1613" i="5"/>
  <c r="AB1613" i="5"/>
  <c r="AC1613" i="5" s="1"/>
  <c r="AK1414" i="5"/>
  <c r="AB1414" i="5"/>
  <c r="AG1414" i="5" s="1"/>
  <c r="H1589" i="5"/>
  <c r="AB1247" i="5"/>
  <c r="AK1247" i="5"/>
  <c r="AL1247" i="5" s="1"/>
  <c r="H1333" i="5"/>
  <c r="AK1080" i="5"/>
  <c r="AP1080" i="5" s="1"/>
  <c r="AB1080" i="5"/>
  <c r="AC1080" i="5" s="1"/>
  <c r="G912" i="5"/>
  <c r="H912" i="5" s="1"/>
  <c r="H752" i="5"/>
  <c r="H833" i="5"/>
  <c r="G850" i="5"/>
  <c r="H850" i="5" s="1"/>
  <c r="AB928" i="5"/>
  <c r="AC928" i="5" s="1"/>
  <c r="AK928" i="5"/>
  <c r="AL928" i="5" s="1"/>
  <c r="H625" i="5"/>
  <c r="F603" i="7"/>
  <c r="H593" i="5"/>
  <c r="F482" i="7"/>
  <c r="M456" i="5"/>
  <c r="R456" i="5" s="1"/>
  <c r="F386" i="7"/>
  <c r="D359" i="7"/>
  <c r="D361" i="7"/>
  <c r="G290" i="5"/>
  <c r="F234" i="7"/>
  <c r="G24" i="5"/>
  <c r="AK2949" i="5"/>
  <c r="AP2949" i="5" s="1"/>
  <c r="AB2949" i="5"/>
  <c r="H2899" i="5"/>
  <c r="AK2933" i="5"/>
  <c r="AB2933" i="5"/>
  <c r="H2856" i="5"/>
  <c r="H2738" i="5"/>
  <c r="AB2613" i="5"/>
  <c r="AC2613" i="5" s="1"/>
  <c r="AK2613" i="5"/>
  <c r="AL2613" i="5" s="1"/>
  <c r="G2674" i="5"/>
  <c r="H2674" i="5" s="1"/>
  <c r="AK2631" i="5"/>
  <c r="AB2631" i="5"/>
  <c r="AC2631" i="5" s="1"/>
  <c r="AK2680" i="5"/>
  <c r="AL2680" i="5" s="1"/>
  <c r="AB2680" i="5"/>
  <c r="H2607" i="5"/>
  <c r="H2474" i="5"/>
  <c r="H2417" i="5"/>
  <c r="AB2133" i="5"/>
  <c r="AC2133" i="5" s="1"/>
  <c r="AK2133" i="5"/>
  <c r="AP2133" i="5" s="1"/>
  <c r="H2198" i="5"/>
  <c r="H1956" i="5"/>
  <c r="H2008" i="5"/>
  <c r="H1643" i="5"/>
  <c r="AB1755" i="5"/>
  <c r="AG1755" i="5" s="1"/>
  <c r="AK1755" i="5"/>
  <c r="AP1755" i="5" s="1"/>
  <c r="AK1352" i="5"/>
  <c r="AP1352" i="5" s="1"/>
  <c r="AB1352" i="5"/>
  <c r="AK1565" i="5"/>
  <c r="AP1565" i="5" s="1"/>
  <c r="AB1565" i="5"/>
  <c r="AG1565" i="5" s="1"/>
  <c r="G1564" i="5"/>
  <c r="H1564" i="5" s="1"/>
  <c r="AK1329" i="5"/>
  <c r="AB1329" i="5"/>
  <c r="AG1329" i="5" s="1"/>
  <c r="H1249" i="5"/>
  <c r="AK1113" i="5"/>
  <c r="AB1113" i="5"/>
  <c r="AB932" i="5"/>
  <c r="AG932" i="5" s="1"/>
  <c r="AK932" i="5"/>
  <c r="AP932" i="5" s="1"/>
  <c r="G1190" i="5"/>
  <c r="H1190" i="5" s="1"/>
  <c r="H1029" i="5"/>
  <c r="H937" i="5"/>
  <c r="AB716" i="5"/>
  <c r="AG716" i="5" s="1"/>
  <c r="AK716" i="5"/>
  <c r="AK663" i="5"/>
  <c r="AP663" i="5" s="1"/>
  <c r="AB663" i="5"/>
  <c r="AG663" i="5" s="1"/>
  <c r="H1246" i="5"/>
  <c r="H2837" i="5"/>
  <c r="AB763" i="5"/>
  <c r="AG763" i="5" s="1"/>
  <c r="AK763" i="5"/>
  <c r="D610" i="7"/>
  <c r="AK600" i="5"/>
  <c r="AB600" i="5"/>
  <c r="A606" i="7"/>
  <c r="F562" i="7"/>
  <c r="H552" i="5"/>
  <c r="D549" i="7"/>
  <c r="AK539" i="5"/>
  <c r="AB539" i="5"/>
  <c r="AG539" i="5" s="1"/>
  <c r="F515" i="7"/>
  <c r="D460" i="7"/>
  <c r="F417" i="7"/>
  <c r="M320" i="5"/>
  <c r="R320" i="5" s="1"/>
  <c r="M231" i="5"/>
  <c r="R231" i="5" s="1"/>
  <c r="D166" i="7"/>
  <c r="G79" i="5"/>
  <c r="D82" i="7"/>
  <c r="AK2893" i="5"/>
  <c r="AB2893" i="5"/>
  <c r="AG2893" i="5" s="1"/>
  <c r="H2932" i="5"/>
  <c r="AK2757" i="5"/>
  <c r="AL2757" i="5" s="1"/>
  <c r="AB2757" i="5"/>
  <c r="AK2536" i="5"/>
  <c r="AL2536" i="5" s="1"/>
  <c r="AB2536" i="5"/>
  <c r="H2438" i="5"/>
  <c r="AK2459" i="5"/>
  <c r="AB2459" i="5"/>
  <c r="H2359" i="5"/>
  <c r="AK2368" i="5"/>
  <c r="AP2368" i="5" s="1"/>
  <c r="AB2368" i="5"/>
  <c r="AG2368" i="5" s="1"/>
  <c r="AK2288" i="5"/>
  <c r="AL2288" i="5" s="1"/>
  <c r="AB2288" i="5"/>
  <c r="AG2288" i="5" s="1"/>
  <c r="H2285" i="5"/>
  <c r="H2193" i="5"/>
  <c r="AB2178" i="5"/>
  <c r="AK2178" i="5"/>
  <c r="AL2178" i="5" s="1"/>
  <c r="AK2357" i="5"/>
  <c r="AP2357" i="5" s="1"/>
  <c r="AB2357" i="5"/>
  <c r="AK1794" i="5"/>
  <c r="AP1794" i="5" s="1"/>
  <c r="AB1794" i="5"/>
  <c r="AC1794" i="5" s="1"/>
  <c r="AB1747" i="5"/>
  <c r="AK1747" i="5"/>
  <c r="AP1747" i="5" s="1"/>
  <c r="H1582" i="5"/>
  <c r="G1529" i="5"/>
  <c r="H1529" i="5" s="1"/>
  <c r="H1319" i="5"/>
  <c r="AK915" i="5"/>
  <c r="AL915" i="5" s="1"/>
  <c r="AB915" i="5"/>
  <c r="AB1211" i="5"/>
  <c r="AC1211" i="5" s="1"/>
  <c r="AK1211" i="5"/>
  <c r="AP1211" i="5" s="1"/>
  <c r="G920" i="5"/>
  <c r="H920" i="5" s="1"/>
  <c r="M317" i="5"/>
  <c r="R317" i="5" s="1"/>
  <c r="D159" i="7"/>
  <c r="AB2202" i="5"/>
  <c r="AG2202" i="5" s="1"/>
  <c r="AK2202" i="5"/>
  <c r="AK2043" i="5"/>
  <c r="AP2043" i="5" s="1"/>
  <c r="AB2043" i="5"/>
  <c r="AG2043" i="5" s="1"/>
  <c r="AK1982" i="5"/>
  <c r="AL1982" i="5" s="1"/>
  <c r="AB1982" i="5"/>
  <c r="AG1982" i="5" s="1"/>
  <c r="AK1555" i="5"/>
  <c r="AP1555" i="5" s="1"/>
  <c r="AB1555" i="5"/>
  <c r="AG1555" i="5" s="1"/>
  <c r="G1340" i="5"/>
  <c r="H1340" i="5" s="1"/>
  <c r="H1259" i="5"/>
  <c r="AB918" i="5"/>
  <c r="AG918" i="5" s="1"/>
  <c r="AK918" i="5"/>
  <c r="AP918" i="5" s="1"/>
  <c r="G1810" i="5"/>
  <c r="H1810" i="5" s="1"/>
  <c r="D216" i="7"/>
  <c r="G983" i="5"/>
  <c r="H983" i="5" s="1"/>
  <c r="D357" i="7"/>
  <c r="AB2507" i="5"/>
  <c r="AK2507" i="5"/>
  <c r="AL2507" i="5" s="1"/>
  <c r="G2025" i="5"/>
  <c r="H2025" i="5" s="1"/>
  <c r="G1688" i="5"/>
  <c r="H1688" i="5" s="1"/>
  <c r="AK1368" i="5"/>
  <c r="AL1368" i="5" s="1"/>
  <c r="AB1368" i="5"/>
  <c r="AC1368" i="5" s="1"/>
  <c r="AB1170" i="5"/>
  <c r="AC1170" i="5" s="1"/>
  <c r="AK1170" i="5"/>
  <c r="AP1170" i="5" s="1"/>
  <c r="AK1154" i="5"/>
  <c r="AP1154" i="5" s="1"/>
  <c r="AB1154" i="5"/>
  <c r="F451" i="7"/>
  <c r="G441" i="5"/>
  <c r="F209" i="7"/>
  <c r="G199" i="5"/>
  <c r="D203" i="7"/>
  <c r="AB678" i="5"/>
  <c r="AK678" i="5"/>
  <c r="AP678" i="5" s="1"/>
  <c r="F555" i="7"/>
  <c r="G545" i="5"/>
  <c r="H545" i="5" s="1"/>
  <c r="D473" i="7"/>
  <c r="F414" i="7"/>
  <c r="G404" i="5"/>
  <c r="D261" i="7"/>
  <c r="AB2626" i="5"/>
  <c r="AK2626" i="5"/>
  <c r="AL2626" i="5" s="1"/>
  <c r="G2659" i="5"/>
  <c r="H2659" i="5" s="1"/>
  <c r="AB2379" i="5"/>
  <c r="AK2379" i="5"/>
  <c r="AL2379" i="5" s="1"/>
  <c r="AB2150" i="5"/>
  <c r="AG2150" i="5" s="1"/>
  <c r="AK2150" i="5"/>
  <c r="AP2150" i="5" s="1"/>
  <c r="AB1411" i="5"/>
  <c r="AK1411" i="5"/>
  <c r="AB1407" i="5"/>
  <c r="AG1407" i="5" s="1"/>
  <c r="AK1407" i="5"/>
  <c r="F67" i="7"/>
  <c r="G57" i="5"/>
  <c r="AB702" i="5"/>
  <c r="AC702" i="5" s="1"/>
  <c r="AK702" i="5"/>
  <c r="AL702" i="5" s="1"/>
  <c r="F438" i="7"/>
  <c r="G90" i="5"/>
  <c r="AK2847" i="5"/>
  <c r="AL2847" i="5" s="1"/>
  <c r="AB2847" i="5"/>
  <c r="AB2115" i="5"/>
  <c r="AG2115" i="5" s="1"/>
  <c r="AK2115" i="5"/>
  <c r="AL2115" i="5" s="1"/>
  <c r="M155" i="5" a="1"/>
  <c r="M155" i="5" s="1"/>
  <c r="R155" i="5" s="1"/>
  <c r="D579" i="7"/>
  <c r="AK569" i="5"/>
  <c r="AP569" i="5" s="1"/>
  <c r="AB569" i="5"/>
  <c r="H814" i="5"/>
  <c r="M214" i="5"/>
  <c r="R214" i="5" s="1"/>
  <c r="D35" i="7"/>
  <c r="AK2995" i="5"/>
  <c r="AP2995" i="5" s="1"/>
  <c r="AB2995" i="5"/>
  <c r="AC2995" i="5" s="1"/>
  <c r="AK2727" i="5"/>
  <c r="AP2727" i="5" s="1"/>
  <c r="AB2727" i="5"/>
  <c r="AG2727" i="5" s="1"/>
  <c r="H2776" i="5"/>
  <c r="H2687" i="5"/>
  <c r="AK2639" i="5"/>
  <c r="AP2639" i="5" s="1"/>
  <c r="AB2639" i="5"/>
  <c r="AC2639" i="5" s="1"/>
  <c r="AK2600" i="5"/>
  <c r="AB2600" i="5"/>
  <c r="AC2600" i="5" s="1"/>
  <c r="H2306" i="5"/>
  <c r="H2147" i="5"/>
  <c r="H2132" i="5"/>
  <c r="H2239" i="5"/>
  <c r="AK1940" i="5"/>
  <c r="AB1940" i="5"/>
  <c r="AG1940" i="5" s="1"/>
  <c r="AB1723" i="5"/>
  <c r="AK1723" i="5"/>
  <c r="AL1723" i="5" s="1"/>
  <c r="H1514" i="5"/>
  <c r="AK1585" i="5"/>
  <c r="AL1585" i="5" s="1"/>
  <c r="AB1585" i="5"/>
  <c r="AC1585" i="5" s="1"/>
  <c r="H1356" i="5"/>
  <c r="G1149" i="5"/>
  <c r="H1149" i="5" s="1"/>
  <c r="G1309" i="5"/>
  <c r="H1309" i="5" s="1"/>
  <c r="G1127" i="5"/>
  <c r="H1127" i="5" s="1"/>
  <c r="H1469" i="5"/>
  <c r="AK1137" i="5"/>
  <c r="AP1137" i="5" s="1"/>
  <c r="AB1137" i="5"/>
  <c r="AC1137" i="5" s="1"/>
  <c r="H956" i="5"/>
  <c r="AB887" i="5"/>
  <c r="AK887" i="5"/>
  <c r="AL887" i="5" s="1"/>
  <c r="AK751" i="5"/>
  <c r="AB751" i="5"/>
  <c r="AC751" i="5" s="1"/>
  <c r="G985" i="5"/>
  <c r="H985" i="5" s="1"/>
  <c r="V30" i="4"/>
  <c r="S30" i="4"/>
  <c r="T30" i="4" s="1"/>
  <c r="U30" i="4" s="1"/>
  <c r="AK858" i="5"/>
  <c r="AP858" i="5" s="1"/>
  <c r="AB858" i="5"/>
  <c r="AC858" i="5" s="1"/>
  <c r="H1312" i="5"/>
  <c r="H1178" i="5"/>
  <c r="M319" i="5"/>
  <c r="R319" i="5" s="1"/>
  <c r="H2662" i="5"/>
  <c r="AB1163" i="5"/>
  <c r="AG1163" i="5" s="1"/>
  <c r="AK1163" i="5"/>
  <c r="AP1163" i="5" s="1"/>
  <c r="A609" i="7"/>
  <c r="A518" i="7"/>
  <c r="M428" i="5"/>
  <c r="R428" i="5" s="1"/>
  <c r="M396" i="5"/>
  <c r="R396" i="5" s="1"/>
  <c r="G273" i="5"/>
  <c r="G330" i="5"/>
  <c r="M281" i="5"/>
  <c r="R281" i="5" s="1"/>
  <c r="D233" i="7"/>
  <c r="M127" i="5" a="1"/>
  <c r="M127" i="5" s="1"/>
  <c r="R127" i="5" s="1"/>
  <c r="H2960" i="5"/>
  <c r="H2909" i="5"/>
  <c r="H2847" i="5"/>
  <c r="AK2629" i="5"/>
  <c r="AL2629" i="5" s="1"/>
  <c r="AB2629" i="5"/>
  <c r="AG2629" i="5" s="1"/>
  <c r="AK2589" i="5"/>
  <c r="AB2589" i="5"/>
  <c r="H2373" i="5"/>
  <c r="AK2302" i="5"/>
  <c r="AP2302" i="5" s="1"/>
  <c r="AB2302" i="5"/>
  <c r="AK1808" i="5"/>
  <c r="AP1808" i="5" s="1"/>
  <c r="AB1808" i="5"/>
  <c r="AC1808" i="5" s="1"/>
  <c r="H1814" i="5"/>
  <c r="AB1811" i="5"/>
  <c r="AK1811" i="5"/>
  <c r="AL1811" i="5" s="1"/>
  <c r="H1699" i="5"/>
  <c r="H1742" i="5"/>
  <c r="H1677" i="5"/>
  <c r="H1569" i="5"/>
  <c r="H1426" i="5"/>
  <c r="AK1274" i="5"/>
  <c r="AP1274" i="5" s="1"/>
  <c r="AB1274" i="5"/>
  <c r="AK1262" i="5"/>
  <c r="AB1262" i="5"/>
  <c r="AC1262" i="5" s="1"/>
  <c r="H1326" i="5"/>
  <c r="AB1271" i="5"/>
  <c r="AK1271" i="5"/>
  <c r="AP1271" i="5" s="1"/>
  <c r="AK1131" i="5"/>
  <c r="AL1131" i="5" s="1"/>
  <c r="AB1131" i="5"/>
  <c r="AG1131" i="5" s="1"/>
  <c r="H947" i="5"/>
  <c r="H919" i="5"/>
  <c r="AB607" i="5"/>
  <c r="AG607" i="5" s="1"/>
  <c r="AK607" i="5"/>
  <c r="AK850" i="5"/>
  <c r="AP850" i="5" s="1"/>
  <c r="AB850" i="5"/>
  <c r="AG850" i="5" s="1"/>
  <c r="AK708" i="5"/>
  <c r="AL708" i="5" s="1"/>
  <c r="AB708" i="5"/>
  <c r="AC708" i="5" s="1"/>
  <c r="AB984" i="5"/>
  <c r="AG984" i="5" s="1"/>
  <c r="AK984" i="5"/>
  <c r="AL984" i="5" s="1"/>
  <c r="G718" i="5"/>
  <c r="H718" i="5" s="1"/>
  <c r="AB1738" i="5"/>
  <c r="AG1738" i="5" s="1"/>
  <c r="AK1738" i="5"/>
  <c r="AP1738" i="5" s="1"/>
  <c r="AK1881" i="5"/>
  <c r="AB1881" i="5"/>
  <c r="H2977" i="5"/>
  <c r="AK2074" i="5"/>
  <c r="AP2074" i="5" s="1"/>
  <c r="AB2074" i="5"/>
  <c r="AC2074" i="5" s="1"/>
  <c r="F615" i="7"/>
  <c r="H605" i="5"/>
  <c r="A523" i="7"/>
  <c r="D466" i="7"/>
  <c r="M290" i="5"/>
  <c r="R290" i="5" s="1"/>
  <c r="M136" i="5" a="1"/>
  <c r="M136" i="5" s="1"/>
  <c r="R136" i="5" s="1"/>
  <c r="M97" i="5" a="1"/>
  <c r="M97" i="5" s="1"/>
  <c r="R97" i="5" s="1"/>
  <c r="M83" i="5" a="1"/>
  <c r="M83" i="5" s="1"/>
  <c r="R83" i="5" s="1"/>
  <c r="AK2634" i="5"/>
  <c r="AP2634" i="5" s="1"/>
  <c r="AB2634" i="5"/>
  <c r="AK2713" i="5"/>
  <c r="AB2713" i="5"/>
  <c r="AG2713" i="5" s="1"/>
  <c r="H2133" i="5"/>
  <c r="H2445" i="5"/>
  <c r="AK2198" i="5"/>
  <c r="AP2198" i="5" s="1"/>
  <c r="AB2198" i="5"/>
  <c r="AG2198" i="5" s="1"/>
  <c r="AK1729" i="5"/>
  <c r="AP1729" i="5" s="1"/>
  <c r="AB1729" i="5"/>
  <c r="AG1729" i="5" s="1"/>
  <c r="H1617" i="5"/>
  <c r="H1487" i="5"/>
  <c r="AK1564" i="5"/>
  <c r="AB1564" i="5"/>
  <c r="AG1564" i="5" s="1"/>
  <c r="AB1354" i="5"/>
  <c r="AC1354" i="5" s="1"/>
  <c r="AK1354" i="5"/>
  <c r="AB1135" i="5"/>
  <c r="AG1135" i="5" s="1"/>
  <c r="AK1135" i="5"/>
  <c r="AP1135" i="5" s="1"/>
  <c r="H1420" i="5"/>
  <c r="G902" i="5"/>
  <c r="H902" i="5" s="1"/>
  <c r="AB775" i="5"/>
  <c r="AG775" i="5" s="1"/>
  <c r="AK775" i="5"/>
  <c r="AP775" i="5" s="1"/>
  <c r="AK884" i="5"/>
  <c r="AB884" i="5"/>
  <c r="AC884" i="5" s="1"/>
  <c r="AK771" i="5"/>
  <c r="AP771" i="5" s="1"/>
  <c r="AB771" i="5"/>
  <c r="AK949" i="5"/>
  <c r="AB949" i="5"/>
  <c r="AK779" i="5"/>
  <c r="AL779" i="5" s="1"/>
  <c r="AB779" i="5"/>
  <c r="AG779" i="5" s="1"/>
  <c r="AK711" i="5"/>
  <c r="AL711" i="5" s="1"/>
  <c r="AB711" i="5"/>
  <c r="H1402" i="5"/>
  <c r="F237" i="7"/>
  <c r="AK2793" i="5"/>
  <c r="AL2793" i="5" s="1"/>
  <c r="AB2793" i="5"/>
  <c r="AC2793" i="5" s="1"/>
  <c r="AK2257" i="5"/>
  <c r="AL2257" i="5" s="1"/>
  <c r="AB2257" i="5"/>
  <c r="F533" i="7"/>
  <c r="H523" i="5"/>
  <c r="F500" i="7"/>
  <c r="D417" i="7"/>
  <c r="M339" i="5"/>
  <c r="R339" i="5" s="1"/>
  <c r="F290" i="7"/>
  <c r="F252" i="7"/>
  <c r="D205" i="7"/>
  <c r="M222" i="5"/>
  <c r="R222" i="5" s="1"/>
  <c r="M172" i="5" a="1"/>
  <c r="M172" i="5" s="1"/>
  <c r="R172" i="5" s="1"/>
  <c r="D131" i="7"/>
  <c r="M102" i="5" a="1"/>
  <c r="M102" i="5" s="1"/>
  <c r="R102" i="5" s="1"/>
  <c r="M150" i="5" a="1"/>
  <c r="M150" i="5" s="1"/>
  <c r="R150" i="5" s="1"/>
  <c r="M92" i="5" a="1"/>
  <c r="M92" i="5" s="1"/>
  <c r="R92" i="5" s="1"/>
  <c r="H2945" i="5"/>
  <c r="AB2932" i="5"/>
  <c r="AC2932" i="5" s="1"/>
  <c r="AK2932" i="5"/>
  <c r="H2744" i="5"/>
  <c r="AB2593" i="5"/>
  <c r="AK2593" i="5"/>
  <c r="AL2593" i="5" s="1"/>
  <c r="H2288" i="5"/>
  <c r="AK2055" i="5"/>
  <c r="AB2055" i="5"/>
  <c r="AC2055" i="5" s="1"/>
  <c r="H1794" i="5"/>
  <c r="AK1693" i="5"/>
  <c r="AL1693" i="5" s="1"/>
  <c r="AB1693" i="5"/>
  <c r="AK1529" i="5"/>
  <c r="AB1529" i="5"/>
  <c r="AB1106" i="5"/>
  <c r="AG1106" i="5" s="1"/>
  <c r="AK1106" i="5"/>
  <c r="AL1106" i="5" s="1"/>
  <c r="G1161" i="5"/>
  <c r="H1161" i="5" s="1"/>
  <c r="G894" i="5"/>
  <c r="H894" i="5" s="1"/>
  <c r="F495" i="7"/>
  <c r="M165" i="5" a="1"/>
  <c r="M165" i="5" s="1"/>
  <c r="R165" i="5" s="1"/>
  <c r="H2667" i="5"/>
  <c r="H2546" i="5"/>
  <c r="AK2562" i="5"/>
  <c r="AB2562" i="5"/>
  <c r="AG2562" i="5" s="1"/>
  <c r="AK2296" i="5"/>
  <c r="AL2296" i="5" s="1"/>
  <c r="AB2296" i="5"/>
  <c r="AG2296" i="5" s="1"/>
  <c r="AK1484" i="5"/>
  <c r="AP1484" i="5" s="1"/>
  <c r="AB1484" i="5"/>
  <c r="AC1484" i="5" s="1"/>
  <c r="G1477" i="5"/>
  <c r="H1477" i="5" s="1"/>
  <c r="AB1292" i="5"/>
  <c r="AG1292" i="5" s="1"/>
  <c r="AK1292" i="5"/>
  <c r="AK1213" i="5"/>
  <c r="AP1213" i="5" s="1"/>
  <c r="AB1213" i="5"/>
  <c r="F413" i="7"/>
  <c r="G403" i="5"/>
  <c r="AB2542" i="5"/>
  <c r="AG2542" i="5" s="1"/>
  <c r="AK2542" i="5"/>
  <c r="AP2542" i="5" s="1"/>
  <c r="AB1786" i="5"/>
  <c r="AC1786" i="5" s="1"/>
  <c r="AK1786" i="5"/>
  <c r="AL1786" i="5" s="1"/>
  <c r="G911" i="5"/>
  <c r="H911" i="5" s="1"/>
  <c r="M462" i="5"/>
  <c r="R462" i="5" s="1"/>
  <c r="D209" i="7"/>
  <c r="AK2338" i="5"/>
  <c r="AL2338" i="5" s="1"/>
  <c r="AB2338" i="5"/>
  <c r="AG2338" i="5" s="1"/>
  <c r="AK1779" i="5"/>
  <c r="AP1779" i="5" s="1"/>
  <c r="AB1779" i="5"/>
  <c r="AG1779" i="5" s="1"/>
  <c r="H1681" i="5"/>
  <c r="G2703" i="5"/>
  <c r="H2703" i="5" s="1"/>
  <c r="G2379" i="5"/>
  <c r="H2379" i="5" s="1"/>
  <c r="G2090" i="5"/>
  <c r="H2090" i="5" s="1"/>
  <c r="G1281" i="5"/>
  <c r="H1281" i="5" s="1"/>
  <c r="AK1854" i="5"/>
  <c r="AB1854" i="5"/>
  <c r="AG1854" i="5" s="1"/>
  <c r="F255" i="7"/>
  <c r="G245" i="5"/>
  <c r="H794" i="5"/>
  <c r="AK1464" i="5"/>
  <c r="AB1464" i="5"/>
  <c r="F489" i="7"/>
  <c r="A558" i="7"/>
  <c r="D426" i="7"/>
  <c r="F266" i="7"/>
  <c r="AK2353" i="5"/>
  <c r="AB2353" i="5"/>
  <c r="AC2353" i="5" s="1"/>
  <c r="H623" i="5"/>
  <c r="F235" i="7"/>
  <c r="AB2994" i="5"/>
  <c r="AK2994" i="5"/>
  <c r="AP2994" i="5" s="1"/>
  <c r="AB2570" i="5"/>
  <c r="AG2570" i="5" s="1"/>
  <c r="AK2570" i="5"/>
  <c r="AP2570" i="5" s="1"/>
  <c r="H961" i="5"/>
  <c r="G2356" i="5"/>
  <c r="H2356" i="5" s="1"/>
  <c r="D570" i="7"/>
  <c r="AK560" i="5"/>
  <c r="AP560" i="5" s="1"/>
  <c r="AB560" i="5"/>
  <c r="F565" i="7"/>
  <c r="H555" i="5"/>
  <c r="M474" i="5"/>
  <c r="R474" i="5" s="1"/>
  <c r="D297" i="7"/>
  <c r="D305" i="7"/>
  <c r="D282" i="7"/>
  <c r="M28" i="5" a="1"/>
  <c r="M28" i="5" s="1"/>
  <c r="R28" i="5" s="1"/>
  <c r="H2781" i="5"/>
  <c r="H2727" i="5"/>
  <c r="H2730" i="5"/>
  <c r="H2623" i="5"/>
  <c r="H2572" i="5"/>
  <c r="H2440" i="5"/>
  <c r="AK2245" i="5"/>
  <c r="AP2245" i="5" s="1"/>
  <c r="AB2245" i="5"/>
  <c r="AC2245" i="5" s="1"/>
  <c r="AK2441" i="5"/>
  <c r="AP2441" i="5" s="1"/>
  <c r="AB2441" i="5"/>
  <c r="H2423" i="5"/>
  <c r="H2192" i="5"/>
  <c r="H2227" i="5"/>
  <c r="AB2083" i="5"/>
  <c r="AK2083" i="5"/>
  <c r="H1878" i="5"/>
  <c r="AK1732" i="5"/>
  <c r="AP1732" i="5" s="1"/>
  <c r="AB1732" i="5"/>
  <c r="AC1732" i="5" s="1"/>
  <c r="AK1612" i="5"/>
  <c r="AB1612" i="5"/>
  <c r="AC1612" i="5" s="1"/>
  <c r="AB1685" i="5"/>
  <c r="AK1685" i="5"/>
  <c r="AP1685" i="5" s="1"/>
  <c r="H1798" i="5"/>
  <c r="H1362" i="5"/>
  <c r="H1625" i="5"/>
  <c r="G1648" i="5"/>
  <c r="H1648" i="5" s="1"/>
  <c r="AB946" i="5"/>
  <c r="AK946" i="5"/>
  <c r="AP946" i="5" s="1"/>
  <c r="AK1010" i="5"/>
  <c r="AP1010" i="5" s="1"/>
  <c r="AB1010" i="5"/>
  <c r="AG1010" i="5" s="1"/>
  <c r="H1004" i="5"/>
  <c r="AB882" i="5"/>
  <c r="AK882" i="5"/>
  <c r="AK698" i="5"/>
  <c r="AP698" i="5" s="1"/>
  <c r="AB698" i="5"/>
  <c r="AC698" i="5" s="1"/>
  <c r="G746" i="5"/>
  <c r="H746" i="5" s="1"/>
  <c r="H651" i="5"/>
  <c r="AB939" i="5"/>
  <c r="AK939" i="5"/>
  <c r="AL939" i="5" s="1"/>
  <c r="AK985" i="5"/>
  <c r="AP985" i="5" s="1"/>
  <c r="AB985" i="5"/>
  <c r="AC985" i="5" s="1"/>
  <c r="H970" i="5"/>
  <c r="H615" i="5"/>
  <c r="AK715" i="5"/>
  <c r="AL715" i="5" s="1"/>
  <c r="AB715" i="5"/>
  <c r="AC715" i="5" s="1"/>
  <c r="H684" i="5"/>
  <c r="H889" i="5"/>
  <c r="H1385" i="5"/>
  <c r="H931" i="5"/>
  <c r="D430" i="7"/>
  <c r="F329" i="7"/>
  <c r="H2812" i="5"/>
  <c r="F614" i="7"/>
  <c r="H604" i="5"/>
  <c r="D580" i="7"/>
  <c r="AB570" i="5"/>
  <c r="AG570" i="5" s="1"/>
  <c r="AK570" i="5"/>
  <c r="AP570" i="5" s="1"/>
  <c r="D573" i="7"/>
  <c r="AB563" i="5"/>
  <c r="AK563" i="5"/>
  <c r="AP563" i="5" s="1"/>
  <c r="F406" i="7"/>
  <c r="D283" i="7"/>
  <c r="F380" i="7"/>
  <c r="F233" i="7"/>
  <c r="D126" i="7"/>
  <c r="D51" i="7"/>
  <c r="D28" i="7"/>
  <c r="AB2915" i="5"/>
  <c r="AG2915" i="5" s="1"/>
  <c r="AK2915" i="5"/>
  <c r="H2973" i="5"/>
  <c r="H2829" i="5"/>
  <c r="H2454" i="5"/>
  <c r="G2343" i="5"/>
  <c r="H2343" i="5" s="1"/>
  <c r="AK2223" i="5"/>
  <c r="AL2223" i="5" s="1"/>
  <c r="AB2223" i="5"/>
  <c r="AC2223" i="5" s="1"/>
  <c r="H2302" i="5"/>
  <c r="H1808" i="5"/>
  <c r="H1985" i="5"/>
  <c r="AB1699" i="5"/>
  <c r="AC1699" i="5" s="1"/>
  <c r="AK1699" i="5"/>
  <c r="AL1699" i="5" s="1"/>
  <c r="AB1355" i="5"/>
  <c r="AG1355" i="5" s="1"/>
  <c r="AK1355" i="5"/>
  <c r="AL1355" i="5" s="1"/>
  <c r="H1600" i="5"/>
  <c r="AB1621" i="5"/>
  <c r="AG1621" i="5" s="1"/>
  <c r="AK1621" i="5"/>
  <c r="AP1621" i="5" s="1"/>
  <c r="AK880" i="5"/>
  <c r="AL880" i="5" s="1"/>
  <c r="AB880" i="5"/>
  <c r="H883" i="5"/>
  <c r="AB608" i="5"/>
  <c r="AG608" i="5" s="1"/>
  <c r="AK608" i="5"/>
  <c r="AL608" i="5" s="1"/>
  <c r="AK718" i="5"/>
  <c r="AP718" i="5" s="1"/>
  <c r="AB718" i="5"/>
  <c r="H1738" i="5"/>
  <c r="AK1159" i="5"/>
  <c r="AL1159" i="5" s="1"/>
  <c r="AB1159" i="5"/>
  <c r="H1140" i="5"/>
  <c r="AK625" i="5"/>
  <c r="AL625" i="5" s="1"/>
  <c r="AB625" i="5"/>
  <c r="AC625" i="5" s="1"/>
  <c r="A615" i="7"/>
  <c r="A611" i="7"/>
  <c r="D603" i="7"/>
  <c r="AK593" i="5"/>
  <c r="AP593" i="5" s="1"/>
  <c r="AB593" i="5"/>
  <c r="AG593" i="5" s="1"/>
  <c r="D482" i="7"/>
  <c r="F466" i="7"/>
  <c r="F368" i="7"/>
  <c r="D366" i="7"/>
  <c r="D332" i="7"/>
  <c r="D146" i="7"/>
  <c r="D107" i="7"/>
  <c r="M37" i="5" a="1"/>
  <c r="M37" i="5" s="1"/>
  <c r="R37" i="5" s="1"/>
  <c r="AK2947" i="5"/>
  <c r="AP2947" i="5" s="1"/>
  <c r="AB2947" i="5"/>
  <c r="AB2809" i="5"/>
  <c r="AG2809" i="5" s="1"/>
  <c r="AK2809" i="5"/>
  <c r="AL2809" i="5" s="1"/>
  <c r="G2897" i="5"/>
  <c r="H2897" i="5" s="1"/>
  <c r="H2843" i="5"/>
  <c r="H2713" i="5"/>
  <c r="AK2770" i="5"/>
  <c r="AB2770" i="5"/>
  <c r="AB2791" i="5"/>
  <c r="AC2791" i="5" s="1"/>
  <c r="AK2791" i="5"/>
  <c r="AL2791" i="5" s="1"/>
  <c r="H2621" i="5"/>
  <c r="AB2231" i="5"/>
  <c r="AC2231" i="5" s="1"/>
  <c r="AK2231" i="5"/>
  <c r="H2316" i="5"/>
  <c r="AB2403" i="5"/>
  <c r="AK2403" i="5"/>
  <c r="AL2403" i="5" s="1"/>
  <c r="G2046" i="5"/>
  <c r="H2046" i="5" s="1"/>
  <c r="H2183" i="5"/>
  <c r="AK2235" i="5"/>
  <c r="AL2235" i="5" s="1"/>
  <c r="AB2235" i="5"/>
  <c r="AK2027" i="5"/>
  <c r="AP2027" i="5" s="1"/>
  <c r="AB2027" i="5"/>
  <c r="AG2027" i="5" s="1"/>
  <c r="AK1598" i="5"/>
  <c r="AP1598" i="5" s="1"/>
  <c r="AB1598" i="5"/>
  <c r="AG1598" i="5" s="1"/>
  <c r="H1586" i="5"/>
  <c r="H1348" i="5"/>
  <c r="AB1468" i="5"/>
  <c r="AK1468" i="5"/>
  <c r="AL1468" i="5" s="1"/>
  <c r="H1243" i="5"/>
  <c r="H1267" i="5"/>
  <c r="AB1276" i="5"/>
  <c r="AC1276" i="5" s="1"/>
  <c r="AK1276" i="5"/>
  <c r="AP1276" i="5" s="1"/>
  <c r="AK1068" i="5"/>
  <c r="AL1068" i="5" s="1"/>
  <c r="AB1068" i="5"/>
  <c r="AG1068" i="5" s="1"/>
  <c r="AK977" i="5"/>
  <c r="AB977" i="5"/>
  <c r="AG977" i="5" s="1"/>
  <c r="H884" i="5"/>
  <c r="H866" i="5"/>
  <c r="AB623" i="5"/>
  <c r="AK623" i="5"/>
  <c r="AL623" i="5" s="1"/>
  <c r="AB719" i="5"/>
  <c r="AG719" i="5" s="1"/>
  <c r="AK719" i="5"/>
  <c r="AP719" i="5" s="1"/>
  <c r="A579" i="7"/>
  <c r="AB1626" i="5"/>
  <c r="AC1626" i="5" s="1"/>
  <c r="AK1626" i="5"/>
  <c r="AK1614" i="5"/>
  <c r="AL1614" i="5" s="1"/>
  <c r="AB1614" i="5"/>
  <c r="AB814" i="5"/>
  <c r="AC814" i="5" s="1"/>
  <c r="AK814" i="5"/>
  <c r="G557" i="5"/>
  <c r="H557" i="5" s="1"/>
  <c r="D533" i="7"/>
  <c r="AK523" i="5"/>
  <c r="AL523" i="5" s="1"/>
  <c r="AB523" i="5"/>
  <c r="F422" i="7"/>
  <c r="F409" i="7"/>
  <c r="F379" i="7"/>
  <c r="F330" i="7"/>
  <c r="M280" i="5"/>
  <c r="R280" i="5" s="1"/>
  <c r="M248" i="5"/>
  <c r="R248" i="5" s="1"/>
  <c r="AB2881" i="5"/>
  <c r="AG2881" i="5" s="1"/>
  <c r="AK2881" i="5"/>
  <c r="AK2945" i="5"/>
  <c r="AP2945" i="5" s="1"/>
  <c r="AB2945" i="5"/>
  <c r="AG2945" i="5" s="1"/>
  <c r="AK2969" i="5"/>
  <c r="AL2969" i="5" s="1"/>
  <c r="AB2969" i="5"/>
  <c r="H2668" i="5"/>
  <c r="AK2573" i="5"/>
  <c r="AP2573" i="5" s="1"/>
  <c r="AB2573" i="5"/>
  <c r="AG2573" i="5" s="1"/>
  <c r="AK2489" i="5"/>
  <c r="AL2489" i="5" s="1"/>
  <c r="AB2489" i="5"/>
  <c r="AC2489" i="5" s="1"/>
  <c r="G2209" i="5"/>
  <c r="H2209" i="5" s="1"/>
  <c r="H2016" i="5"/>
  <c r="AK2155" i="5"/>
  <c r="AB2155" i="5"/>
  <c r="AC2155" i="5" s="1"/>
  <c r="H1851" i="5"/>
  <c r="H1972" i="5"/>
  <c r="AB1560" i="5"/>
  <c r="AG1560" i="5" s="1"/>
  <c r="AK1560" i="5"/>
  <c r="G1223" i="5"/>
  <c r="H1223" i="5" s="1"/>
  <c r="AK1144" i="5"/>
  <c r="AL1144" i="5" s="1"/>
  <c r="AB1144" i="5"/>
  <c r="AC1144" i="5" s="1"/>
  <c r="V37" i="4"/>
  <c r="S37" i="4"/>
  <c r="T37" i="4" s="1"/>
  <c r="U37" i="4" s="1"/>
  <c r="F276" i="7"/>
  <c r="G266" i="5"/>
  <c r="G2733" i="5"/>
  <c r="H2733" i="5" s="1"/>
  <c r="AB2460" i="5"/>
  <c r="AK2460" i="5"/>
  <c r="G2296" i="5"/>
  <c r="H2296" i="5" s="1"/>
  <c r="H1982" i="5"/>
  <c r="AB1629" i="5"/>
  <c r="AG1629" i="5" s="1"/>
  <c r="AK1629" i="5"/>
  <c r="AK1670" i="5"/>
  <c r="AP1670" i="5" s="1"/>
  <c r="AB1670" i="5"/>
  <c r="AG1670" i="5" s="1"/>
  <c r="AB1623" i="5"/>
  <c r="AK1623" i="5"/>
  <c r="AP1623" i="5" s="1"/>
  <c r="G1820" i="5"/>
  <c r="H1820" i="5" s="1"/>
  <c r="G1251" i="5"/>
  <c r="H1251" i="5" s="1"/>
  <c r="AK1109" i="5"/>
  <c r="AP1109" i="5" s="1"/>
  <c r="AB1109" i="5"/>
  <c r="AG1109" i="5" s="1"/>
  <c r="G801" i="5"/>
  <c r="H801" i="5" s="1"/>
  <c r="G2361" i="5"/>
  <c r="H2361" i="5" s="1"/>
  <c r="F382" i="7"/>
  <c r="G372" i="5"/>
  <c r="AK2002" i="5"/>
  <c r="AP2002" i="5" s="1"/>
  <c r="AB2002" i="5"/>
  <c r="AG2002" i="5" s="1"/>
  <c r="AB1887" i="5"/>
  <c r="AG1887" i="5" s="1"/>
  <c r="AK1887" i="5"/>
  <c r="AP1887" i="5" s="1"/>
  <c r="AK1429" i="5"/>
  <c r="AP1429" i="5" s="1"/>
  <c r="AB1429" i="5"/>
  <c r="AG1429" i="5" s="1"/>
  <c r="G766" i="5"/>
  <c r="H766" i="5" s="1"/>
  <c r="AK669" i="5"/>
  <c r="AB669" i="5"/>
  <c r="AC669" i="5" s="1"/>
  <c r="G734" i="5"/>
  <c r="H734" i="5" s="1"/>
  <c r="F260" i="7"/>
  <c r="G250" i="5"/>
  <c r="G2578" i="5"/>
  <c r="H2578" i="5" s="1"/>
  <c r="G1690" i="5"/>
  <c r="H1690" i="5" s="1"/>
  <c r="AK1284" i="5"/>
  <c r="AP1284" i="5" s="1"/>
  <c r="AB1284" i="5"/>
  <c r="AK760" i="5"/>
  <c r="AP760" i="5" s="1"/>
  <c r="AB760" i="5"/>
  <c r="AB1893" i="5"/>
  <c r="AG1893" i="5" s="1"/>
  <c r="AK1893" i="5"/>
  <c r="AP1893" i="5" s="1"/>
  <c r="H1430" i="5"/>
  <c r="AK2617" i="5"/>
  <c r="AP2617" i="5" s="1"/>
  <c r="AB2617" i="5"/>
  <c r="AK2380" i="5"/>
  <c r="AP2380" i="5" s="1"/>
  <c r="AB2380" i="5"/>
  <c r="AK782" i="5"/>
  <c r="AP782" i="5" s="1"/>
  <c r="AB782" i="5"/>
  <c r="AC782" i="5" s="1"/>
  <c r="H732" i="5"/>
  <c r="H1334" i="5"/>
  <c r="F583" i="7"/>
  <c r="G573" i="5"/>
  <c r="H573" i="5" s="1"/>
  <c r="D565" i="7"/>
  <c r="AK555" i="5"/>
  <c r="AB555" i="5"/>
  <c r="AC555" i="5" s="1"/>
  <c r="A568" i="7"/>
  <c r="F488" i="7"/>
  <c r="F480" i="7"/>
  <c r="D433" i="7"/>
  <c r="D374" i="7"/>
  <c r="M365" i="5"/>
  <c r="R365" i="5" s="1"/>
  <c r="M219" i="5"/>
  <c r="R219" i="5" s="1"/>
  <c r="M43" i="5" a="1"/>
  <c r="M43" i="5" s="1"/>
  <c r="R43" i="5" s="1"/>
  <c r="M47" i="5" a="1"/>
  <c r="M47" i="5" s="1"/>
  <c r="R47" i="5" s="1"/>
  <c r="G2845" i="5"/>
  <c r="H2845" i="5" s="1"/>
  <c r="H2766" i="5"/>
  <c r="H2632" i="5"/>
  <c r="H2600" i="5"/>
  <c r="AK2504" i="5"/>
  <c r="AP2504" i="5" s="1"/>
  <c r="AB2504" i="5"/>
  <c r="AK2427" i="5"/>
  <c r="AP2427" i="5" s="1"/>
  <c r="AB2427" i="5"/>
  <c r="AC2427" i="5" s="1"/>
  <c r="H2245" i="5"/>
  <c r="H2230" i="5"/>
  <c r="AB2192" i="5"/>
  <c r="AG2192" i="5" s="1"/>
  <c r="AK2192" i="5"/>
  <c r="AL2192" i="5" s="1"/>
  <c r="AK2084" i="5"/>
  <c r="AL2084" i="5" s="1"/>
  <c r="AB2084" i="5"/>
  <c r="AG2084" i="5" s="1"/>
  <c r="H1986" i="5"/>
  <c r="AB1872" i="5"/>
  <c r="AK1872" i="5"/>
  <c r="AP1872" i="5" s="1"/>
  <c r="H2083" i="5"/>
  <c r="H2117" i="5"/>
  <c r="AB1789" i="5"/>
  <c r="AG1789" i="5" s="1"/>
  <c r="AK1789" i="5"/>
  <c r="AL1789" i="5" s="1"/>
  <c r="AB1559" i="5"/>
  <c r="AK1559" i="5"/>
  <c r="AP1559" i="5" s="1"/>
  <c r="H1761" i="5"/>
  <c r="H1612" i="5"/>
  <c r="H1707" i="5"/>
  <c r="H1624" i="5"/>
  <c r="AK1648" i="5"/>
  <c r="AP1648" i="5" s="1"/>
  <c r="AB1648" i="5"/>
  <c r="AG1648" i="5" s="1"/>
  <c r="H1421" i="5"/>
  <c r="AB1356" i="5"/>
  <c r="AC1356" i="5" s="1"/>
  <c r="AK1356" i="5"/>
  <c r="AK1430" i="5"/>
  <c r="AP1430" i="5" s="1"/>
  <c r="AB1430" i="5"/>
  <c r="AG1430" i="5" s="1"/>
  <c r="H1273" i="5"/>
  <c r="H978" i="5"/>
  <c r="G622" i="5"/>
  <c r="H622" i="5" s="1"/>
  <c r="H908" i="5"/>
  <c r="AK729" i="5"/>
  <c r="AL729" i="5" s="1"/>
  <c r="AB729" i="5"/>
  <c r="AG729" i="5" s="1"/>
  <c r="H776" i="5"/>
  <c r="AK746" i="5"/>
  <c r="AB746" i="5"/>
  <c r="AG746" i="5" s="1"/>
  <c r="G617" i="5"/>
  <c r="H617" i="5" s="1"/>
  <c r="AK673" i="5"/>
  <c r="AP673" i="5" s="1"/>
  <c r="AB673" i="5"/>
  <c r="AC673" i="5" s="1"/>
  <c r="H1198" i="5"/>
  <c r="H820" i="5"/>
  <c r="G715" i="5"/>
  <c r="H715" i="5" s="1"/>
  <c r="AK732" i="5"/>
  <c r="AB732" i="5"/>
  <c r="AG732" i="5" s="1"/>
  <c r="AK900" i="5"/>
  <c r="AB900" i="5"/>
  <c r="AC900" i="5" s="1"/>
  <c r="AB826" i="5"/>
  <c r="AG826" i="5" s="1"/>
  <c r="AK826" i="5"/>
  <c r="AL826" i="5" s="1"/>
  <c r="G2116" i="5"/>
  <c r="H2116" i="5" s="1"/>
  <c r="H1098" i="5"/>
  <c r="A563" i="7"/>
  <c r="D609" i="7"/>
  <c r="AB599" i="5"/>
  <c r="AG599" i="5" s="1"/>
  <c r="AK599" i="5"/>
  <c r="G428" i="5"/>
  <c r="D406" i="7"/>
  <c r="M307" i="5"/>
  <c r="R307" i="5" s="1"/>
  <c r="F291" i="7"/>
  <c r="G38" i="5"/>
  <c r="AB2868" i="5"/>
  <c r="AG2868" i="5" s="1"/>
  <c r="AK2868" i="5"/>
  <c r="AP2868" i="5" s="1"/>
  <c r="AB2500" i="5"/>
  <c r="AG2500" i="5" s="1"/>
  <c r="AK2500" i="5"/>
  <c r="G2184" i="5"/>
  <c r="H2184" i="5" s="1"/>
  <c r="H2131" i="5"/>
  <c r="H2030" i="5"/>
  <c r="AK2219" i="5"/>
  <c r="AL2219" i="5" s="1"/>
  <c r="AB2219" i="5"/>
  <c r="AC2219" i="5" s="1"/>
  <c r="H2006" i="5"/>
  <c r="H1865" i="5"/>
  <c r="H2105" i="5"/>
  <c r="H2036" i="5"/>
  <c r="H1811" i="5"/>
  <c r="H1552" i="5"/>
  <c r="AK1558" i="5"/>
  <c r="AP1558" i="5" s="1"/>
  <c r="AB1558" i="5"/>
  <c r="AG1558" i="5" s="1"/>
  <c r="G1599" i="5"/>
  <c r="H1599" i="5" s="1"/>
  <c r="AK1569" i="5"/>
  <c r="AB1569" i="5"/>
  <c r="AK1333" i="5"/>
  <c r="AB1333" i="5"/>
  <c r="AC1333" i="5" s="1"/>
  <c r="H1131" i="5"/>
  <c r="AK1133" i="5"/>
  <c r="AB1133" i="5"/>
  <c r="AC1133" i="5" s="1"/>
  <c r="AK722" i="5"/>
  <c r="AL722" i="5" s="1"/>
  <c r="AB722" i="5"/>
  <c r="AC722" i="5" s="1"/>
  <c r="AB867" i="5"/>
  <c r="AC867" i="5" s="1"/>
  <c r="AK867" i="5"/>
  <c r="H846" i="5"/>
  <c r="H1337" i="5"/>
  <c r="AK1014" i="5"/>
  <c r="AB1014" i="5"/>
  <c r="AG1014" i="5" s="1"/>
  <c r="H643" i="5"/>
  <c r="F611" i="7"/>
  <c r="H601" i="5"/>
  <c r="D564" i="7"/>
  <c r="AK554" i="5"/>
  <c r="AB554" i="5"/>
  <c r="A528" i="7"/>
  <c r="F520" i="7"/>
  <c r="H510" i="5"/>
  <c r="D437" i="7"/>
  <c r="D436" i="7"/>
  <c r="F361" i="7"/>
  <c r="M310" i="5"/>
  <c r="R310" i="5" s="1"/>
  <c r="M207" i="5"/>
  <c r="R207" i="5" s="1"/>
  <c r="G37" i="5"/>
  <c r="D34" i="7"/>
  <c r="AB2908" i="5"/>
  <c r="AG2908" i="5" s="1"/>
  <c r="AK2908" i="5"/>
  <c r="AP2908" i="5" s="1"/>
  <c r="H2752" i="5"/>
  <c r="AK2843" i="5"/>
  <c r="AB2843" i="5"/>
  <c r="AG2843" i="5" s="1"/>
  <c r="H2769" i="5"/>
  <c r="H2575" i="5"/>
  <c r="H2231" i="5"/>
  <c r="H2216" i="5"/>
  <c r="H2062" i="5"/>
  <c r="AB1775" i="5"/>
  <c r="AC1775" i="5" s="1"/>
  <c r="AK1775" i="5"/>
  <c r="H1909" i="5"/>
  <c r="H1720" i="5"/>
  <c r="H1598" i="5"/>
  <c r="AB1885" i="5"/>
  <c r="AG1885" i="5" s="1"/>
  <c r="AK1885" i="5"/>
  <c r="AP1885" i="5" s="1"/>
  <c r="H1583" i="5"/>
  <c r="H1330" i="5"/>
  <c r="AK1190" i="5"/>
  <c r="AB1190" i="5"/>
  <c r="AC1190" i="5" s="1"/>
  <c r="H962" i="5"/>
  <c r="H656" i="5"/>
  <c r="AK821" i="5"/>
  <c r="AP821" i="5" s="1"/>
  <c r="AB821" i="5"/>
  <c r="AC821" i="5" s="1"/>
  <c r="F579" i="7"/>
  <c r="H569" i="5"/>
  <c r="G62" i="5"/>
  <c r="H1626" i="5"/>
  <c r="AB959" i="5"/>
  <c r="AC959" i="5" s="1"/>
  <c r="AK959" i="5"/>
  <c r="AL959" i="5" s="1"/>
  <c r="D606" i="7"/>
  <c r="AK596" i="5"/>
  <c r="AB596" i="5"/>
  <c r="AC596" i="5" s="1"/>
  <c r="D409" i="7"/>
  <c r="F349" i="7"/>
  <c r="D330" i="7"/>
  <c r="D241" i="7"/>
  <c r="M138" i="5" a="1"/>
  <c r="M138" i="5" s="1"/>
  <c r="R138" i="5" s="1"/>
  <c r="D136" i="7"/>
  <c r="AK2914" i="5"/>
  <c r="AP2914" i="5" s="1"/>
  <c r="AB2914" i="5"/>
  <c r="AC2914" i="5" s="1"/>
  <c r="H2663" i="5"/>
  <c r="AK2646" i="5"/>
  <c r="AP2646" i="5" s="1"/>
  <c r="AB2646" i="5"/>
  <c r="AC2646" i="5" s="1"/>
  <c r="H2593" i="5"/>
  <c r="AB2473" i="5"/>
  <c r="AC2473" i="5" s="1"/>
  <c r="AK2473" i="5"/>
  <c r="AP2473" i="5" s="1"/>
  <c r="H2413" i="5"/>
  <c r="AK2285" i="5"/>
  <c r="AP2285" i="5" s="1"/>
  <c r="AB2285" i="5"/>
  <c r="AC2285" i="5" s="1"/>
  <c r="H2015" i="5"/>
  <c r="H1636" i="5"/>
  <c r="AK703" i="5"/>
  <c r="AB703" i="5"/>
  <c r="AG703" i="5" s="1"/>
  <c r="AK1535" i="5"/>
  <c r="AP1535" i="5" s="1"/>
  <c r="AB1535" i="5"/>
  <c r="AC1535" i="5" s="1"/>
  <c r="D403" i="7"/>
  <c r="F150" i="7"/>
  <c r="G140" i="5"/>
  <c r="G2902" i="5"/>
  <c r="H2902" i="5" s="1"/>
  <c r="G2552" i="5"/>
  <c r="H2552" i="5" s="1"/>
  <c r="G2056" i="5"/>
  <c r="H2056" i="5" s="1"/>
  <c r="G2128" i="5"/>
  <c r="H2128" i="5" s="1"/>
  <c r="H2003" i="5"/>
  <c r="G1670" i="5"/>
  <c r="H1670" i="5" s="1"/>
  <c r="AB1299" i="5"/>
  <c r="AK1299" i="5"/>
  <c r="AP1299" i="5" s="1"/>
  <c r="G2391" i="5"/>
  <c r="H2391" i="5" s="1"/>
  <c r="AK1112" i="5"/>
  <c r="AB1112" i="5"/>
  <c r="AC1112" i="5" s="1"/>
  <c r="F238" i="7"/>
  <c r="G228" i="5"/>
  <c r="AB2580" i="5"/>
  <c r="AG2580" i="5" s="1"/>
  <c r="AK2580" i="5"/>
  <c r="AP2580" i="5" s="1"/>
  <c r="AK2127" i="5"/>
  <c r="AP2127" i="5" s="1"/>
  <c r="AB2127" i="5"/>
  <c r="AG2127" i="5" s="1"/>
  <c r="G2144" i="5"/>
  <c r="H2144" i="5" s="1"/>
  <c r="AB1682" i="5"/>
  <c r="AK1682" i="5"/>
  <c r="G1429" i="5"/>
  <c r="H1429" i="5" s="1"/>
  <c r="AB1440" i="5"/>
  <c r="AK1440" i="5"/>
  <c r="AL1440" i="5" s="1"/>
  <c r="G1129" i="5"/>
  <c r="H1129" i="5" s="1"/>
  <c r="A596" i="7"/>
  <c r="D536" i="7"/>
  <c r="AK526" i="5"/>
  <c r="AP526" i="5" s="1"/>
  <c r="AB526" i="5"/>
  <c r="AG526" i="5" s="1"/>
  <c r="G2976" i="5"/>
  <c r="H2976" i="5" s="1"/>
  <c r="G2616" i="5"/>
  <c r="H2616" i="5" s="1"/>
  <c r="G924" i="5"/>
  <c r="H924" i="5" s="1"/>
  <c r="H1039" i="5"/>
  <c r="G1070" i="5"/>
  <c r="H1070" i="5" s="1"/>
  <c r="AK2329" i="5"/>
  <c r="AP2329" i="5" s="1"/>
  <c r="AB2329" i="5"/>
  <c r="AK1273" i="5"/>
  <c r="AP1273" i="5" s="1"/>
  <c r="AB1273" i="5"/>
  <c r="AG1273" i="5" s="1"/>
  <c r="M145" i="5" a="1"/>
  <c r="M145" i="5" s="1"/>
  <c r="R145" i="5" s="1"/>
  <c r="D429" i="7"/>
  <c r="AK1634" i="5"/>
  <c r="AB1634" i="5"/>
  <c r="AG1634" i="5" s="1"/>
  <c r="F540" i="7"/>
  <c r="H530" i="5"/>
  <c r="F374" i="7"/>
  <c r="F445" i="7"/>
  <c r="M229" i="5"/>
  <c r="R229" i="5" s="1"/>
  <c r="D229" i="7"/>
  <c r="D38" i="7"/>
  <c r="H2849" i="5"/>
  <c r="AK2845" i="5"/>
  <c r="AP2845" i="5" s="1"/>
  <c r="AB2845" i="5"/>
  <c r="AC2845" i="5" s="1"/>
  <c r="AB2781" i="5"/>
  <c r="AC2781" i="5" s="1"/>
  <c r="AK2781" i="5"/>
  <c r="H2831" i="5"/>
  <c r="AB2682" i="5"/>
  <c r="AG2682" i="5" s="1"/>
  <c r="AK2682" i="5"/>
  <c r="H2346" i="5"/>
  <c r="H2084" i="5"/>
  <c r="H1917" i="5"/>
  <c r="AB1279" i="5"/>
  <c r="AG1279" i="5" s="1"/>
  <c r="AK1279" i="5"/>
  <c r="AK1309" i="5"/>
  <c r="AP1309" i="5" s="1"/>
  <c r="AB1309" i="5"/>
  <c r="H1101" i="5"/>
  <c r="AK1312" i="5"/>
  <c r="AP1312" i="5" s="1"/>
  <c r="AB1312" i="5"/>
  <c r="AK2116" i="5"/>
  <c r="AL2116" i="5" s="1"/>
  <c r="AB2116" i="5"/>
  <c r="AC2116" i="5" s="1"/>
  <c r="H1462" i="5"/>
  <c r="AB2620" i="5"/>
  <c r="AK2620" i="5"/>
  <c r="H2635" i="5"/>
  <c r="AK2479" i="5"/>
  <c r="AB2479" i="5"/>
  <c r="H2054" i="5"/>
  <c r="AB1453" i="5"/>
  <c r="AK1453" i="5"/>
  <c r="AL1453" i="5" s="1"/>
  <c r="AB1426" i="5"/>
  <c r="AG1426" i="5" s="1"/>
  <c r="AK1426" i="5"/>
  <c r="AP1426" i="5" s="1"/>
  <c r="H1323" i="5"/>
  <c r="AB1238" i="5"/>
  <c r="AG1238" i="5" s="1"/>
  <c r="AK1238" i="5"/>
  <c r="AP1238" i="5" s="1"/>
  <c r="F217" i="7"/>
  <c r="D119" i="7"/>
  <c r="D24" i="7"/>
  <c r="H2809" i="5"/>
  <c r="AK2856" i="5"/>
  <c r="AL2856" i="5" s="1"/>
  <c r="AB2856" i="5"/>
  <c r="AC2856" i="5" s="1"/>
  <c r="AK2674" i="5"/>
  <c r="AL2674" i="5" s="1"/>
  <c r="AB2674" i="5"/>
  <c r="H2509" i="5"/>
  <c r="H2540" i="5"/>
  <c r="H2477" i="5"/>
  <c r="AK2417" i="5"/>
  <c r="AP2417" i="5" s="1"/>
  <c r="AB2417" i="5"/>
  <c r="AG2417" i="5" s="1"/>
  <c r="AK2070" i="5"/>
  <c r="AP2070" i="5" s="1"/>
  <c r="AB2070" i="5"/>
  <c r="AK2169" i="5"/>
  <c r="AB2169" i="5"/>
  <c r="AK1904" i="5"/>
  <c r="AP1904" i="5" s="1"/>
  <c r="AB1904" i="5"/>
  <c r="AC1904" i="5" s="1"/>
  <c r="H1775" i="5"/>
  <c r="AK1709" i="5"/>
  <c r="AL1709" i="5" s="1"/>
  <c r="AB1709" i="5"/>
  <c r="H2040" i="5"/>
  <c r="AB1720" i="5"/>
  <c r="AG1720" i="5" s="1"/>
  <c r="AK1720" i="5"/>
  <c r="AL1720" i="5" s="1"/>
  <c r="H1446" i="5"/>
  <c r="G1554" i="5"/>
  <c r="H1554" i="5" s="1"/>
  <c r="H1596" i="5"/>
  <c r="H1413" i="5"/>
  <c r="AB1265" i="5"/>
  <c r="AC1265" i="5" s="1"/>
  <c r="AK1265" i="5"/>
  <c r="H1217" i="5"/>
  <c r="AK1249" i="5"/>
  <c r="AL1249" i="5" s="1"/>
  <c r="AB1249" i="5"/>
  <c r="AG1249" i="5" s="1"/>
  <c r="H1197" i="5"/>
  <c r="AK1061" i="5"/>
  <c r="AP1061" i="5" s="1"/>
  <c r="AB1061" i="5"/>
  <c r="H1734" i="5"/>
  <c r="AB1387" i="5"/>
  <c r="AG1387" i="5" s="1"/>
  <c r="AK1387" i="5"/>
  <c r="AL1387" i="5" s="1"/>
  <c r="H2530" i="5"/>
  <c r="AB2424" i="5"/>
  <c r="AC2424" i="5" s="1"/>
  <c r="AK2424" i="5"/>
  <c r="AP2424" i="5" s="1"/>
  <c r="G1308" i="5"/>
  <c r="H1308" i="5" s="1"/>
  <c r="H763" i="5"/>
  <c r="F429" i="7"/>
  <c r="F424" i="7"/>
  <c r="F258" i="7"/>
  <c r="AK2779" i="5"/>
  <c r="AB2779" i="5"/>
  <c r="AG2779" i="5" s="1"/>
  <c r="H2596" i="5"/>
  <c r="H2467" i="5"/>
  <c r="H2489" i="5"/>
  <c r="AK2438" i="5"/>
  <c r="AB2438" i="5"/>
  <c r="AG2438" i="5" s="1"/>
  <c r="H2492" i="5"/>
  <c r="AB2126" i="5"/>
  <c r="AG2126" i="5" s="1"/>
  <c r="AK2126" i="5"/>
  <c r="AP2126" i="5" s="1"/>
  <c r="AK2312" i="5"/>
  <c r="AL2312" i="5" s="1"/>
  <c r="AB2312" i="5"/>
  <c r="AG2312" i="5" s="1"/>
  <c r="AK2190" i="5"/>
  <c r="AP2190" i="5" s="1"/>
  <c r="AB2190" i="5"/>
  <c r="H1949" i="5"/>
  <c r="G2050" i="5"/>
  <c r="H2050" i="5" s="1"/>
  <c r="H1988" i="5"/>
  <c r="H1951" i="5"/>
  <c r="H1910" i="5"/>
  <c r="AB1781" i="5"/>
  <c r="AK1781" i="5"/>
  <c r="AP1781" i="5" s="1"/>
  <c r="AK1591" i="5"/>
  <c r="AP1591" i="5" s="1"/>
  <c r="AB1591" i="5"/>
  <c r="AG1591" i="5" s="1"/>
  <c r="H1396" i="5"/>
  <c r="G1245" i="5"/>
  <c r="H1245" i="5" s="1"/>
  <c r="G703" i="5"/>
  <c r="H703" i="5" s="1"/>
  <c r="G1463" i="5"/>
  <c r="H1463" i="5" s="1"/>
  <c r="H2340" i="5"/>
  <c r="H1447" i="5"/>
  <c r="D198" i="7"/>
  <c r="F124" i="7"/>
  <c r="G114" i="5"/>
  <c r="F75" i="7"/>
  <c r="G65" i="5"/>
  <c r="D95" i="7"/>
  <c r="AB3002" i="5"/>
  <c r="AK3002" i="5"/>
  <c r="G2937" i="5"/>
  <c r="H2937" i="5" s="1"/>
  <c r="AK2469" i="5"/>
  <c r="AP2469" i="5" s="1"/>
  <c r="AB2469" i="5"/>
  <c r="AC2469" i="5" s="1"/>
  <c r="AK2135" i="5"/>
  <c r="AP2135" i="5" s="1"/>
  <c r="AB2135" i="5"/>
  <c r="AG2135" i="5" s="1"/>
  <c r="G1655" i="5"/>
  <c r="H1655" i="5" s="1"/>
  <c r="AK1372" i="5"/>
  <c r="AB1372" i="5"/>
  <c r="G1346" i="5"/>
  <c r="H1346" i="5" s="1"/>
  <c r="AK701" i="5"/>
  <c r="AL701" i="5" s="1"/>
  <c r="AB701" i="5"/>
  <c r="AK757" i="5"/>
  <c r="AL757" i="5" s="1"/>
  <c r="AB757" i="5"/>
  <c r="AG757" i="5" s="1"/>
  <c r="AK696" i="5"/>
  <c r="AB696" i="5"/>
  <c r="AK857" i="5"/>
  <c r="AB857" i="5"/>
  <c r="AB834" i="5"/>
  <c r="AK834" i="5"/>
  <c r="AB1832" i="5"/>
  <c r="AG1832" i="5" s="1"/>
  <c r="AK1832" i="5"/>
  <c r="AL1832" i="5" s="1"/>
  <c r="D238" i="7"/>
  <c r="G1682" i="5"/>
  <c r="H1682" i="5" s="1"/>
  <c r="G1092" i="5"/>
  <c r="H1092" i="5" s="1"/>
  <c r="G2996" i="5"/>
  <c r="H2996" i="5" s="1"/>
  <c r="AB2822" i="5"/>
  <c r="AK2822" i="5"/>
  <c r="AP2822" i="5" s="1"/>
  <c r="H1983" i="5"/>
  <c r="G1472" i="5"/>
  <c r="H1472" i="5" s="1"/>
  <c r="G1466" i="5"/>
  <c r="H1466" i="5" s="1"/>
  <c r="AK1209" i="5"/>
  <c r="AL1209" i="5" s="1"/>
  <c r="AB1209" i="5"/>
  <c r="AG1209" i="5" s="1"/>
  <c r="H1235" i="5"/>
  <c r="AK1287" i="5"/>
  <c r="AP1287" i="5" s="1"/>
  <c r="AB1287" i="5"/>
  <c r="AG1287" i="5" s="1"/>
  <c r="D289" i="7"/>
  <c r="H2060" i="5"/>
  <c r="AK1069" i="5"/>
  <c r="AL1069" i="5" s="1"/>
  <c r="AB1069" i="5"/>
  <c r="H900" i="5"/>
  <c r="AB2161" i="5"/>
  <c r="AG2161" i="5" s="1"/>
  <c r="AK2161" i="5"/>
  <c r="AL2161" i="5" s="1"/>
  <c r="H627" i="5"/>
  <c r="M370" i="5"/>
  <c r="R370" i="5" s="1"/>
  <c r="M493" i="5"/>
  <c r="R493" i="5" s="1"/>
  <c r="M382" i="5"/>
  <c r="R382" i="5" s="1"/>
  <c r="F288" i="7"/>
  <c r="AB2922" i="5"/>
  <c r="AK2922" i="5"/>
  <c r="H2823" i="5"/>
  <c r="G2920" i="5"/>
  <c r="H2920" i="5" s="1"/>
  <c r="AB2627" i="5"/>
  <c r="AK2627" i="5"/>
  <c r="AP2627" i="5" s="1"/>
  <c r="AB2577" i="5"/>
  <c r="AK2577" i="5"/>
  <c r="AK1378" i="5"/>
  <c r="AP1378" i="5" s="1"/>
  <c r="AB1378" i="5"/>
  <c r="AG1378" i="5" s="1"/>
  <c r="AK1371" i="5"/>
  <c r="AP1371" i="5" s="1"/>
  <c r="AB1371" i="5"/>
  <c r="AG1371" i="5" s="1"/>
  <c r="H1069" i="5"/>
  <c r="G789" i="5"/>
  <c r="H789" i="5" s="1"/>
  <c r="H729" i="5"/>
  <c r="AB913" i="5"/>
  <c r="AK913" i="5"/>
  <c r="AL913" i="5" s="1"/>
  <c r="H765" i="5"/>
  <c r="AK2709" i="5"/>
  <c r="AB2709" i="5"/>
  <c r="AC2709" i="5" s="1"/>
  <c r="G2759" i="5"/>
  <c r="H2759" i="5" s="1"/>
  <c r="AK2786" i="5"/>
  <c r="AL2786" i="5" s="1"/>
  <c r="AB2786" i="5"/>
  <c r="H2726" i="5"/>
  <c r="AB2481" i="5"/>
  <c r="AG2481" i="5" s="1"/>
  <c r="AK2481" i="5"/>
  <c r="AB1963" i="5"/>
  <c r="AG1963" i="5" s="1"/>
  <c r="AK1963" i="5"/>
  <c r="AB1913" i="5"/>
  <c r="AG1913" i="5" s="1"/>
  <c r="AK1913" i="5"/>
  <c r="H1676" i="5"/>
  <c r="AK1599" i="5"/>
  <c r="AB1599" i="5"/>
  <c r="AG1599" i="5" s="1"/>
  <c r="AK1416" i="5"/>
  <c r="AB1416" i="5"/>
  <c r="AC1416" i="5" s="1"/>
  <c r="AB1044" i="5"/>
  <c r="AC1044" i="5" s="1"/>
  <c r="AK1044" i="5"/>
  <c r="AL1044" i="5" s="1"/>
  <c r="AK1326" i="5"/>
  <c r="AL1326" i="5" s="1"/>
  <c r="AB1326" i="5"/>
  <c r="H1228" i="5"/>
  <c r="M380" i="5"/>
  <c r="R380" i="5" s="1"/>
  <c r="D173" i="7"/>
  <c r="AB2974" i="5"/>
  <c r="AK2974" i="5"/>
  <c r="AL2974" i="5" s="1"/>
  <c r="H3003" i="5"/>
  <c r="AK2835" i="5"/>
  <c r="AL2835" i="5" s="1"/>
  <c r="AB2835" i="5"/>
  <c r="AG2835" i="5" s="1"/>
  <c r="AK2772" i="5"/>
  <c r="AL2772" i="5" s="1"/>
  <c r="AB2772" i="5"/>
  <c r="AG2772" i="5" s="1"/>
  <c r="H2648" i="5"/>
  <c r="AB2390" i="5"/>
  <c r="AK2390" i="5"/>
  <c r="AK2437" i="5"/>
  <c r="AB2437" i="5"/>
  <c r="G2284" i="5"/>
  <c r="H2284" i="5" s="1"/>
  <c r="AB2171" i="5"/>
  <c r="AK2171" i="5"/>
  <c r="H1918" i="5"/>
  <c r="H1940" i="5"/>
  <c r="AK1421" i="5"/>
  <c r="AP1421" i="5" s="1"/>
  <c r="AB1421" i="5"/>
  <c r="AG1421" i="5" s="1"/>
  <c r="H1279" i="5"/>
  <c r="H1051" i="5"/>
  <c r="AB1191" i="5"/>
  <c r="AK1191" i="5"/>
  <c r="H996" i="5"/>
  <c r="AK739" i="5"/>
  <c r="AP739" i="5" s="1"/>
  <c r="AB739" i="5"/>
  <c r="AG739" i="5" s="1"/>
  <c r="H612" i="5"/>
  <c r="G658" i="5"/>
  <c r="H658" i="5" s="1"/>
  <c r="AB784" i="5"/>
  <c r="AC784" i="5" s="1"/>
  <c r="AK784" i="5"/>
  <c r="AP784" i="5" s="1"/>
  <c r="AK1178" i="5"/>
  <c r="AP1178" i="5" s="1"/>
  <c r="AB1178" i="5"/>
  <c r="AG1178" i="5" s="1"/>
  <c r="H2709" i="5"/>
  <c r="A552" i="7"/>
  <c r="D458" i="7"/>
  <c r="D340" i="7"/>
  <c r="M268" i="5"/>
  <c r="R268" i="5" s="1"/>
  <c r="M38" i="5" a="1"/>
  <c r="M38" i="5" s="1"/>
  <c r="R38" i="5" s="1"/>
  <c r="G21" i="5"/>
  <c r="D31" i="7"/>
  <c r="AK2816" i="5"/>
  <c r="AL2816" i="5" s="1"/>
  <c r="AB2816" i="5"/>
  <c r="H2814" i="5"/>
  <c r="H2751" i="5"/>
  <c r="G2720" i="5"/>
  <c r="H2720" i="5" s="1"/>
  <c r="H2774" i="5"/>
  <c r="AK2726" i="5"/>
  <c r="AP2726" i="5" s="1"/>
  <c r="AB2726" i="5"/>
  <c r="AC2726" i="5" s="1"/>
  <c r="H2481" i="5"/>
  <c r="H2402" i="5"/>
  <c r="H2421" i="5"/>
  <c r="AB2140" i="5"/>
  <c r="AK2140" i="5"/>
  <c r="AP2140" i="5" s="1"/>
  <c r="H2304" i="5"/>
  <c r="AK2343" i="5"/>
  <c r="AP2343" i="5" s="1"/>
  <c r="AB2343" i="5"/>
  <c r="AK1979" i="5"/>
  <c r="AL1979" i="5" s="1"/>
  <c r="AB1979" i="5"/>
  <c r="AG1979" i="5" s="1"/>
  <c r="H2206" i="5"/>
  <c r="H1963" i="5"/>
  <c r="H2115" i="5"/>
  <c r="H1874" i="5"/>
  <c r="H1650" i="5"/>
  <c r="H1889" i="5"/>
  <c r="AK1742" i="5"/>
  <c r="AP1742" i="5" s="1"/>
  <c r="AB1742" i="5"/>
  <c r="AG1742" i="5" s="1"/>
  <c r="H1778" i="5"/>
  <c r="H1590" i="5"/>
  <c r="AK1600" i="5"/>
  <c r="AP1600" i="5" s="1"/>
  <c r="AB1600" i="5"/>
  <c r="H1262" i="5"/>
  <c r="H880" i="5"/>
  <c r="H786" i="5"/>
  <c r="AK787" i="5"/>
  <c r="AP787" i="5" s="1"/>
  <c r="AB787" i="5"/>
  <c r="AG787" i="5" s="1"/>
  <c r="H1159" i="5"/>
  <c r="AK1829" i="5"/>
  <c r="AL1829" i="5" s="1"/>
  <c r="AB1829" i="5"/>
  <c r="AG1829" i="5" s="1"/>
  <c r="AB1660" i="5"/>
  <c r="AG1660" i="5" s="1"/>
  <c r="AK1660" i="5"/>
  <c r="F528" i="7"/>
  <c r="H518" i="5"/>
  <c r="D320" i="7"/>
  <c r="M209" i="5"/>
  <c r="R209" i="5" s="1"/>
  <c r="M109" i="5" a="1"/>
  <c r="M109" i="5" s="1"/>
  <c r="R109" i="5" s="1"/>
  <c r="D165" i="7"/>
  <c r="H2888" i="5"/>
  <c r="AK2851" i="5"/>
  <c r="AB2851" i="5"/>
  <c r="AG2851" i="5" s="1"/>
  <c r="H2634" i="5"/>
  <c r="H2763" i="5"/>
  <c r="AK2769" i="5"/>
  <c r="AP2769" i="5" s="1"/>
  <c r="AB2769" i="5"/>
  <c r="AC2769" i="5" s="1"/>
  <c r="H2660" i="5"/>
  <c r="G2436" i="5"/>
  <c r="H2436" i="5" s="1"/>
  <c r="H2463" i="5"/>
  <c r="G2630" i="5"/>
  <c r="H2630" i="5" s="1"/>
  <c r="G2270" i="5"/>
  <c r="H2270" i="5" s="1"/>
  <c r="H2353" i="5"/>
  <c r="H2070" i="5"/>
  <c r="AK2046" i="5"/>
  <c r="AP2046" i="5" s="1"/>
  <c r="AB2046" i="5"/>
  <c r="AG2046" i="5" s="1"/>
  <c r="H2211" i="5"/>
  <c r="H1904" i="5"/>
  <c r="AB2024" i="5"/>
  <c r="AK2024" i="5"/>
  <c r="AK1926" i="5"/>
  <c r="AB1926" i="5"/>
  <c r="AG1926" i="5" s="1"/>
  <c r="H1701" i="5"/>
  <c r="AK1583" i="5"/>
  <c r="AB1583" i="5"/>
  <c r="AG1583" i="5" s="1"/>
  <c r="AK1487" i="5"/>
  <c r="AP1487" i="5" s="1"/>
  <c r="AB1487" i="5"/>
  <c r="AC1487" i="5" s="1"/>
  <c r="H1265" i="5"/>
  <c r="AB1243" i="5"/>
  <c r="AG1243" i="5" s="1"/>
  <c r="AK1243" i="5"/>
  <c r="AL1243" i="5" s="1"/>
  <c r="G1113" i="5"/>
  <c r="H1113" i="5" s="1"/>
  <c r="H1322" i="5"/>
  <c r="AB1029" i="5"/>
  <c r="AK1029" i="5"/>
  <c r="AP1029" i="5" s="1"/>
  <c r="AK1197" i="5"/>
  <c r="AP1197" i="5" s="1"/>
  <c r="AB1197" i="5"/>
  <c r="AC1197" i="5" s="1"/>
  <c r="H1125" i="5"/>
  <c r="H1165" i="5"/>
  <c r="AK937" i="5"/>
  <c r="AP937" i="5" s="1"/>
  <c r="AB937" i="5"/>
  <c r="AK962" i="5"/>
  <c r="AB962" i="5"/>
  <c r="AK873" i="5"/>
  <c r="AL873" i="5" s="1"/>
  <c r="AB873" i="5"/>
  <c r="G779" i="5"/>
  <c r="H779" i="5" s="1"/>
  <c r="AK725" i="5"/>
  <c r="AP725" i="5" s="1"/>
  <c r="AB725" i="5"/>
  <c r="H1387" i="5"/>
  <c r="AK1402" i="5"/>
  <c r="AB1402" i="5"/>
  <c r="G1731" i="5"/>
  <c r="H1731" i="5" s="1"/>
  <c r="F474" i="7"/>
  <c r="F289" i="7"/>
  <c r="D258" i="7"/>
  <c r="D235" i="7"/>
  <c r="D148" i="7"/>
  <c r="D43" i="7"/>
  <c r="AB2901" i="5"/>
  <c r="AG2901" i="5" s="1"/>
  <c r="AK2901" i="5"/>
  <c r="AP2901" i="5" s="1"/>
  <c r="AK2855" i="5"/>
  <c r="AP2855" i="5" s="1"/>
  <c r="AB2855" i="5"/>
  <c r="AK2764" i="5"/>
  <c r="AB2764" i="5"/>
  <c r="AG2764" i="5" s="1"/>
  <c r="G2779" i="5"/>
  <c r="H2779" i="5" s="1"/>
  <c r="G2383" i="5"/>
  <c r="H2383" i="5" s="1"/>
  <c r="G2224" i="5"/>
  <c r="H2224" i="5" s="1"/>
  <c r="H2126" i="5"/>
  <c r="AB2449" i="5"/>
  <c r="AG2449" i="5" s="1"/>
  <c r="AK2449" i="5"/>
  <c r="AL2449" i="5" s="1"/>
  <c r="H2190" i="5"/>
  <c r="AK2039" i="5"/>
  <c r="AP2039" i="5" s="1"/>
  <c r="AB2039" i="5"/>
  <c r="H2357" i="5"/>
  <c r="AK1683" i="5"/>
  <c r="AL1683" i="5" s="1"/>
  <c r="AB1683" i="5"/>
  <c r="AC1683" i="5" s="1"/>
  <c r="G1345" i="5"/>
  <c r="H1345" i="5" s="1"/>
  <c r="G1353" i="5"/>
  <c r="H1353" i="5" s="1"/>
  <c r="G1175" i="5"/>
  <c r="H1175" i="5" s="1"/>
  <c r="G992" i="5"/>
  <c r="H992" i="5" s="1"/>
  <c r="AK938" i="5"/>
  <c r="AB938" i="5"/>
  <c r="F301" i="7"/>
  <c r="G291" i="5"/>
  <c r="A599" i="7"/>
  <c r="D490" i="7"/>
  <c r="H2874" i="5"/>
  <c r="G2565" i="5"/>
  <c r="H2565" i="5" s="1"/>
  <c r="AK2434" i="5"/>
  <c r="AB2434" i="5"/>
  <c r="AC2434" i="5" s="1"/>
  <c r="H2468" i="5"/>
  <c r="G1891" i="5"/>
  <c r="H1891" i="5" s="1"/>
  <c r="G1680" i="5"/>
  <c r="H1680" i="5" s="1"/>
  <c r="AK1055" i="5"/>
  <c r="AB1055" i="5"/>
  <c r="AK948" i="5"/>
  <c r="AP948" i="5" s="1"/>
  <c r="AB948" i="5"/>
  <c r="H696" i="5"/>
  <c r="AK2958" i="5"/>
  <c r="AP2958" i="5" s="1"/>
  <c r="AB2958" i="5"/>
  <c r="AG2958" i="5" s="1"/>
  <c r="D398" i="7"/>
  <c r="AK2555" i="5"/>
  <c r="AP2555" i="5" s="1"/>
  <c r="AB2555" i="5"/>
  <c r="AC2555" i="5" s="1"/>
  <c r="F240" i="7"/>
  <c r="G230" i="5"/>
  <c r="AB2446" i="5"/>
  <c r="AG2446" i="5" s="1"/>
  <c r="AK2446" i="5"/>
  <c r="AL2446" i="5" s="1"/>
  <c r="G2011" i="5"/>
  <c r="H2011" i="5" s="1"/>
  <c r="AK903" i="5"/>
  <c r="AL903" i="5" s="1"/>
  <c r="AB903" i="5"/>
  <c r="AG903" i="5" s="1"/>
  <c r="G1054" i="5"/>
  <c r="H1054" i="5" s="1"/>
  <c r="G2638" i="5"/>
  <c r="H2638" i="5" s="1"/>
  <c r="F440" i="7"/>
  <c r="G430" i="5"/>
  <c r="F385" i="7"/>
  <c r="F282" i="7"/>
  <c r="M159" i="5" a="1"/>
  <c r="M159" i="5" s="1"/>
  <c r="R159" i="5" s="1"/>
  <c r="H2450" i="5"/>
  <c r="AK2064" i="5"/>
  <c r="AB2064" i="5"/>
  <c r="AG2064" i="5" s="1"/>
  <c r="AK1652" i="5"/>
  <c r="AP1652" i="5" s="1"/>
  <c r="AB1652" i="5"/>
  <c r="AK1750" i="5"/>
  <c r="AB1750" i="5"/>
  <c r="AK1606" i="5"/>
  <c r="AP1606" i="5" s="1"/>
  <c r="AB1606" i="5"/>
  <c r="AG1606" i="5" s="1"/>
  <c r="AB1351" i="5"/>
  <c r="AK1351" i="5"/>
  <c r="AL1351" i="5" s="1"/>
  <c r="AB1327" i="5"/>
  <c r="AK1327" i="5"/>
  <c r="AB1212" i="5"/>
  <c r="AG1212" i="5" s="1"/>
  <c r="AK1212" i="5"/>
  <c r="AB615" i="5"/>
  <c r="AK615" i="5"/>
  <c r="H648" i="5"/>
  <c r="H2868" i="5"/>
  <c r="H2326" i="5"/>
  <c r="AB2412" i="5"/>
  <c r="AK2412" i="5"/>
  <c r="AP2412" i="5" s="1"/>
  <c r="H1247" i="5"/>
  <c r="AK717" i="5"/>
  <c r="AB717" i="5"/>
  <c r="AG717" i="5" s="1"/>
  <c r="H2074" i="5"/>
  <c r="F564" i="7"/>
  <c r="D520" i="7"/>
  <c r="AK510" i="5"/>
  <c r="G202" i="5"/>
  <c r="AK1849" i="5"/>
  <c r="AP1849" i="5" s="1"/>
  <c r="AB1849" i="5"/>
  <c r="H1135" i="5"/>
  <c r="AK1842" i="5"/>
  <c r="AP1842" i="5" s="1"/>
  <c r="AB1842" i="5"/>
  <c r="AC1842" i="5" s="1"/>
  <c r="AK2837" i="5"/>
  <c r="AL2837" i="5" s="1"/>
  <c r="AB2837" i="5"/>
  <c r="AG2837" i="5" s="1"/>
  <c r="A533" i="7"/>
  <c r="M414" i="5"/>
  <c r="R414" i="5" s="1"/>
  <c r="D349" i="7"/>
  <c r="D252" i="7"/>
  <c r="D182" i="7"/>
  <c r="AB2904" i="5"/>
  <c r="AK2904" i="5"/>
  <c r="AL2904" i="5" s="1"/>
  <c r="AK2663" i="5"/>
  <c r="AP2663" i="5" s="1"/>
  <c r="AB2663" i="5"/>
  <c r="AG2663" i="5" s="1"/>
  <c r="AK2413" i="5"/>
  <c r="AB2413" i="5"/>
  <c r="AB1851" i="5"/>
  <c r="AG1851" i="5" s="1"/>
  <c r="AK1851" i="5"/>
  <c r="AL1851" i="5" s="1"/>
  <c r="F175" i="7"/>
  <c r="G165" i="5"/>
  <c r="G1531" i="5"/>
  <c r="H1531" i="5" s="1"/>
  <c r="M347" i="5"/>
  <c r="R347" i="5" s="1"/>
  <c r="AK2878" i="5"/>
  <c r="AB2878" i="5"/>
  <c r="AK2920" i="5"/>
  <c r="AP2920" i="5" s="1"/>
  <c r="AB2920" i="5"/>
  <c r="H714" i="5"/>
  <c r="H1036" i="5"/>
  <c r="AK2675" i="5"/>
  <c r="AP2675" i="5" s="1"/>
  <c r="AB2675" i="5"/>
  <c r="F390" i="7"/>
  <c r="H2442" i="5"/>
  <c r="AK2303" i="5"/>
  <c r="AP2303" i="5" s="1"/>
  <c r="AB2303" i="5"/>
  <c r="AG2303" i="5" s="1"/>
  <c r="AB1703" i="5"/>
  <c r="AK1703" i="5"/>
  <c r="AK1413" i="5"/>
  <c r="AP1413" i="5" s="1"/>
  <c r="AB1413" i="5"/>
  <c r="AC1413" i="5" s="1"/>
  <c r="H1468" i="5"/>
  <c r="H719" i="5"/>
  <c r="D515" i="7"/>
  <c r="AK505" i="5"/>
  <c r="AL505" i="5" s="1"/>
  <c r="AM505" i="5" s="1"/>
  <c r="M419" i="5"/>
  <c r="R419" i="5" s="1"/>
  <c r="D352" i="7"/>
  <c r="AB2836" i="5"/>
  <c r="AK2836" i="5"/>
  <c r="AL2836" i="5" s="1"/>
  <c r="H2590" i="5"/>
  <c r="AK1972" i="5"/>
  <c r="AP1972" i="5" s="1"/>
  <c r="AB1972" i="5"/>
  <c r="D514" i="7"/>
  <c r="AK504" i="5"/>
  <c r="AL504" i="5" s="1"/>
  <c r="AM504" i="5" s="1"/>
  <c r="M397" i="5"/>
  <c r="R397" i="5" s="1"/>
  <c r="F141" i="7"/>
  <c r="G131" i="5"/>
  <c r="G1890" i="5"/>
  <c r="H1890" i="5" s="1"/>
  <c r="F313" i="7"/>
  <c r="G303" i="5"/>
  <c r="F452" i="7"/>
  <c r="G442" i="5"/>
  <c r="AK1568" i="5"/>
  <c r="AL1568" i="5" s="1"/>
  <c r="AB1568" i="5"/>
  <c r="AC1568" i="5" s="1"/>
  <c r="A570" i="7"/>
  <c r="F224" i="7"/>
  <c r="H2566" i="5"/>
  <c r="AB1918" i="5"/>
  <c r="AG1918" i="5" s="1"/>
  <c r="AK1918" i="5"/>
  <c r="AP1918" i="5" s="1"/>
  <c r="H1789" i="5"/>
  <c r="H1460" i="5"/>
  <c r="AK956" i="5"/>
  <c r="AL956" i="5" s="1"/>
  <c r="AB956" i="5"/>
  <c r="AG956" i="5" s="1"/>
  <c r="H941" i="5"/>
  <c r="H793" i="5"/>
  <c r="H667" i="5"/>
  <c r="AK612" i="5"/>
  <c r="AB612" i="5"/>
  <c r="AC612" i="5" s="1"/>
  <c r="H1152" i="5"/>
  <c r="AB825" i="5"/>
  <c r="AK825" i="5"/>
  <c r="AL825" i="5" s="1"/>
  <c r="F501" i="7"/>
  <c r="F521" i="7"/>
  <c r="H511" i="5"/>
  <c r="F458" i="7"/>
  <c r="M330" i="5"/>
  <c r="R330" i="5" s="1"/>
  <c r="D278" i="7"/>
  <c r="D180" i="7"/>
  <c r="D164" i="7"/>
  <c r="H2675" i="5"/>
  <c r="H2705" i="5"/>
  <c r="AB2454" i="5"/>
  <c r="AC2454" i="5" s="1"/>
  <c r="AK2454" i="5"/>
  <c r="AP2454" i="5" s="1"/>
  <c r="AK1968" i="5"/>
  <c r="AB1968" i="5"/>
  <c r="H1863" i="5"/>
  <c r="AK1650" i="5"/>
  <c r="AP1650" i="5" s="1"/>
  <c r="AB1650" i="5"/>
  <c r="AC1650" i="5" s="1"/>
  <c r="H1771" i="5"/>
  <c r="H1037" i="5"/>
  <c r="F437" i="7"/>
  <c r="M322" i="5"/>
  <c r="R322" i="5" s="1"/>
  <c r="A613" i="7"/>
  <c r="G474" i="5"/>
  <c r="D446" i="7"/>
  <c r="M408" i="5"/>
  <c r="R408" i="5" s="1"/>
  <c r="D445" i="7"/>
  <c r="M204" i="5"/>
  <c r="R204" i="5" s="1"/>
  <c r="D142" i="7"/>
  <c r="D145" i="7"/>
  <c r="G48" i="5"/>
  <c r="M45" i="5" a="1"/>
  <c r="M45" i="5" s="1"/>
  <c r="R45" i="5" s="1"/>
  <c r="H2938" i="5"/>
  <c r="H2574" i="5"/>
  <c r="AK1761" i="5"/>
  <c r="AL1761" i="5" s="1"/>
  <c r="AB1761" i="5"/>
  <c r="AG1761" i="5" s="1"/>
  <c r="AK1791" i="5"/>
  <c r="AL1791" i="5" s="1"/>
  <c r="AB1791" i="5"/>
  <c r="H1750" i="5"/>
  <c r="G1366" i="5"/>
  <c r="H1366" i="5" s="1"/>
  <c r="AK1127" i="5"/>
  <c r="AP1127" i="5" s="1"/>
  <c r="AB1127" i="5"/>
  <c r="AB1275" i="5"/>
  <c r="AG1275" i="5" s="1"/>
  <c r="AK1275" i="5"/>
  <c r="AL1275" i="5" s="1"/>
  <c r="AB875" i="5"/>
  <c r="AG875" i="5" s="1"/>
  <c r="AK875" i="5"/>
  <c r="AP875" i="5" s="1"/>
  <c r="H1021" i="5"/>
  <c r="H735" i="5"/>
  <c r="AK2098" i="5"/>
  <c r="AB2098" i="5"/>
  <c r="AC2098" i="5" s="1"/>
  <c r="A614" i="7"/>
  <c r="D521" i="7"/>
  <c r="AK511" i="5"/>
  <c r="F225" i="7"/>
  <c r="D480" i="7"/>
  <c r="M423" i="5"/>
  <c r="R423" i="5" s="1"/>
  <c r="F446" i="7"/>
  <c r="F463" i="7"/>
  <c r="F392" i="7"/>
  <c r="M375" i="5"/>
  <c r="R375" i="5" s="1"/>
  <c r="M271" i="5"/>
  <c r="R271" i="5" s="1"/>
  <c r="M175" i="5" a="1"/>
  <c r="M175" i="5" s="1"/>
  <c r="R175" i="5" s="1"/>
  <c r="D135" i="7"/>
  <c r="M135" i="5" a="1"/>
  <c r="M135" i="5" s="1"/>
  <c r="R135" i="5" s="1"/>
  <c r="D53" i="7"/>
  <c r="H2963" i="5"/>
  <c r="AK2938" i="5"/>
  <c r="AL2938" i="5" s="1"/>
  <c r="AB2938" i="5"/>
  <c r="AK3003" i="5"/>
  <c r="AP3003" i="5" s="1"/>
  <c r="AB3003" i="5"/>
  <c r="G2995" i="5"/>
  <c r="H2995" i="5" s="1"/>
  <c r="G2835" i="5"/>
  <c r="H2835" i="5" s="1"/>
  <c r="AK2687" i="5"/>
  <c r="AP2687" i="5" s="1"/>
  <c r="AB2687" i="5"/>
  <c r="AC2687" i="5" s="1"/>
  <c r="AK2623" i="5"/>
  <c r="AB2623" i="5"/>
  <c r="AK2672" i="5"/>
  <c r="AP2672" i="5" s="1"/>
  <c r="AB2672" i="5"/>
  <c r="H2495" i="5"/>
  <c r="AK2450" i="5"/>
  <c r="AP2450" i="5" s="1"/>
  <c r="AB2450" i="5"/>
  <c r="AC2450" i="5" s="1"/>
  <c r="G2378" i="5"/>
  <c r="H2378" i="5" s="1"/>
  <c r="H2342" i="5"/>
  <c r="AK2284" i="5"/>
  <c r="AP2284" i="5" s="1"/>
  <c r="AB2284" i="5"/>
  <c r="AK2172" i="5"/>
  <c r="AP2172" i="5" s="1"/>
  <c r="AB2172" i="5"/>
  <c r="AC2172" i="5" s="1"/>
  <c r="AB1986" i="5"/>
  <c r="AG1986" i="5" s="1"/>
  <c r="AK1986" i="5"/>
  <c r="AL1986" i="5" s="1"/>
  <c r="G2185" i="5"/>
  <c r="H2185" i="5" s="1"/>
  <c r="H2171" i="5"/>
  <c r="AB2048" i="5"/>
  <c r="AG2048" i="5" s="1"/>
  <c r="AK2048" i="5"/>
  <c r="H2017" i="5"/>
  <c r="AK1878" i="5"/>
  <c r="AL1878" i="5" s="1"/>
  <c r="AB1878" i="5"/>
  <c r="H1888" i="5"/>
  <c r="G1652" i="5"/>
  <c r="H1652" i="5" s="1"/>
  <c r="G1606" i="5"/>
  <c r="H1606" i="5" s="1"/>
  <c r="AB1362" i="5"/>
  <c r="AG1362" i="5" s="1"/>
  <c r="AK1362" i="5"/>
  <c r="AP1362" i="5" s="1"/>
  <c r="G1562" i="5"/>
  <c r="H1562" i="5" s="1"/>
  <c r="AK1366" i="5"/>
  <c r="AB1366" i="5"/>
  <c r="AG1366" i="5" s="1"/>
  <c r="H1441" i="5"/>
  <c r="H1374" i="5"/>
  <c r="G1218" i="5"/>
  <c r="H1218" i="5" s="1"/>
  <c r="G1278" i="5"/>
  <c r="H1278" i="5" s="1"/>
  <c r="G1444" i="5"/>
  <c r="H1444" i="5" s="1"/>
  <c r="AK1138" i="5"/>
  <c r="AL1138" i="5" s="1"/>
  <c r="AB1138" i="5"/>
  <c r="H1268" i="5"/>
  <c r="AK1111" i="5"/>
  <c r="AP1111" i="5" s="1"/>
  <c r="AB1111" i="5"/>
  <c r="AG1111" i="5" s="1"/>
  <c r="H1289" i="5"/>
  <c r="H1339" i="5"/>
  <c r="H934" i="5"/>
  <c r="G887" i="5"/>
  <c r="H887" i="5" s="1"/>
  <c r="AK800" i="5"/>
  <c r="AP800" i="5" s="1"/>
  <c r="AB800" i="5"/>
  <c r="AC800" i="5" s="1"/>
  <c r="AK908" i="5"/>
  <c r="AL908" i="5" s="1"/>
  <c r="AB908" i="5"/>
  <c r="AG908" i="5" s="1"/>
  <c r="G882" i="5"/>
  <c r="H882" i="5" s="1"/>
  <c r="H698" i="5"/>
  <c r="AB714" i="5"/>
  <c r="AK714" i="5"/>
  <c r="G1212" i="5"/>
  <c r="H1212" i="5" s="1"/>
  <c r="H691" i="5"/>
  <c r="AK667" i="5"/>
  <c r="AB667" i="5"/>
  <c r="AG667" i="5" s="1"/>
  <c r="G784" i="5"/>
  <c r="H784" i="5" s="1"/>
  <c r="AB889" i="5"/>
  <c r="AC889" i="5" s="1"/>
  <c r="AK889" i="5"/>
  <c r="AL889" i="5" s="1"/>
  <c r="H702" i="5"/>
  <c r="AK659" i="5"/>
  <c r="AL659" i="5" s="1"/>
  <c r="AB659" i="5"/>
  <c r="G624" i="5"/>
  <c r="H624" i="5" s="1"/>
  <c r="AK1385" i="5"/>
  <c r="AP1385" i="5" s="1"/>
  <c r="AB1385" i="5"/>
  <c r="H770" i="5"/>
  <c r="M420" i="5"/>
  <c r="R420" i="5" s="1"/>
  <c r="AB2812" i="5"/>
  <c r="AK2812" i="5"/>
  <c r="H2098" i="5"/>
  <c r="G563" i="5"/>
  <c r="H563" i="5" s="1"/>
  <c r="D518" i="7"/>
  <c r="AK508" i="5"/>
  <c r="AL508" i="5" s="1"/>
  <c r="A521" i="7"/>
  <c r="M394" i="5"/>
  <c r="R394" i="5" s="1"/>
  <c r="D341" i="7"/>
  <c r="H2895" i="5"/>
  <c r="AB2909" i="5"/>
  <c r="AK2909" i="5"/>
  <c r="AL2909" i="5" s="1"/>
  <c r="H2979" i="5"/>
  <c r="G2941" i="5"/>
  <c r="H2941" i="5" s="1"/>
  <c r="G2641" i="5"/>
  <c r="H2641" i="5" s="1"/>
  <c r="AK2720" i="5"/>
  <c r="AP2720" i="5" s="1"/>
  <c r="AB2720" i="5"/>
  <c r="G2620" i="5"/>
  <c r="H2620" i="5" s="1"/>
  <c r="H2615" i="5"/>
  <c r="H2673" i="5"/>
  <c r="G2629" i="5"/>
  <c r="H2629" i="5" s="1"/>
  <c r="G2617" i="5"/>
  <c r="H2617" i="5" s="1"/>
  <c r="AK2458" i="5"/>
  <c r="AB2458" i="5"/>
  <c r="G2238" i="5"/>
  <c r="H2238" i="5" s="1"/>
  <c r="H2140" i="5"/>
  <c r="H2125" i="5"/>
  <c r="G1979" i="5"/>
  <c r="H1979" i="5" s="1"/>
  <c r="AB2206" i="5"/>
  <c r="AK2206" i="5"/>
  <c r="AL2206" i="5" s="1"/>
  <c r="H2191" i="5"/>
  <c r="AK2006" i="5"/>
  <c r="AB2006" i="5"/>
  <c r="H2020" i="5"/>
  <c r="AK1771" i="5"/>
  <c r="AL1771" i="5" s="1"/>
  <c r="AB1771" i="5"/>
  <c r="AG1771" i="5" s="1"/>
  <c r="G1605" i="5"/>
  <c r="H1605" i="5" s="1"/>
  <c r="AB1358" i="5"/>
  <c r="AK1358" i="5"/>
  <c r="AP1358" i="5" s="1"/>
  <c r="G1044" i="5"/>
  <c r="H1044" i="5" s="1"/>
  <c r="H1271" i="5"/>
  <c r="AB891" i="5"/>
  <c r="AK891" i="5"/>
  <c r="AL891" i="5" s="1"/>
  <c r="G717" i="5"/>
  <c r="H717" i="5" s="1"/>
  <c r="H744" i="5"/>
  <c r="G632" i="5"/>
  <c r="H632" i="5" s="1"/>
  <c r="G1658" i="5"/>
  <c r="H1658" i="5" s="1"/>
  <c r="AK1337" i="5"/>
  <c r="AB1337" i="5"/>
  <c r="AG1337" i="5" s="1"/>
  <c r="G2298" i="5"/>
  <c r="H2298" i="5" s="1"/>
  <c r="H1829" i="5"/>
  <c r="G1660" i="5"/>
  <c r="H1660" i="5" s="1"/>
  <c r="AK1140" i="5"/>
  <c r="AB1140" i="5"/>
  <c r="AC1140" i="5" s="1"/>
  <c r="H928" i="5"/>
  <c r="D615" i="7"/>
  <c r="AB605" i="5"/>
  <c r="AC605" i="5" s="1"/>
  <c r="AK605" i="5"/>
  <c r="AP605" i="5" s="1"/>
  <c r="G554" i="5"/>
  <c r="H554" i="5" s="1"/>
  <c r="F548" i="7"/>
  <c r="H538" i="5"/>
  <c r="D528" i="7"/>
  <c r="AK518" i="5"/>
  <c r="AP518" i="5" s="1"/>
  <c r="D523" i="7"/>
  <c r="AK513" i="5"/>
  <c r="F453" i="7"/>
  <c r="G380" i="5"/>
  <c r="F426" i="7"/>
  <c r="F359" i="7"/>
  <c r="M202" i="5"/>
  <c r="R202" i="5" s="1"/>
  <c r="G145" i="5"/>
  <c r="M163" i="5" a="1"/>
  <c r="M163" i="5" s="1"/>
  <c r="R163" i="5" s="1"/>
  <c r="H2949" i="5"/>
  <c r="AB2983" i="5"/>
  <c r="AG2983" i="5" s="1"/>
  <c r="AK2983" i="5"/>
  <c r="AL2983" i="5" s="1"/>
  <c r="H2986" i="5"/>
  <c r="H2851" i="5"/>
  <c r="AK2738" i="5"/>
  <c r="AB2738" i="5"/>
  <c r="G2770" i="5"/>
  <c r="H2770" i="5" s="1"/>
  <c r="AK2607" i="5"/>
  <c r="AP2607" i="5" s="1"/>
  <c r="AB2607" i="5"/>
  <c r="AG2607" i="5" s="1"/>
  <c r="H2608" i="5"/>
  <c r="AK2436" i="5"/>
  <c r="AB2436" i="5"/>
  <c r="AC2436" i="5" s="1"/>
  <c r="G2490" i="5"/>
  <c r="H2490" i="5" s="1"/>
  <c r="H2405" i="5"/>
  <c r="AB2630" i="5"/>
  <c r="AG2630" i="5" s="1"/>
  <c r="AK2630" i="5"/>
  <c r="AP2630" i="5" s="1"/>
  <c r="AK2270" i="5"/>
  <c r="AB2270" i="5"/>
  <c r="H2403" i="5"/>
  <c r="AK2123" i="5"/>
  <c r="AB2123" i="5"/>
  <c r="H2169" i="5"/>
  <c r="AB1858" i="5"/>
  <c r="AG1858" i="5" s="1"/>
  <c r="AK1858" i="5"/>
  <c r="AK2062" i="5"/>
  <c r="AL2062" i="5" s="1"/>
  <c r="AB2062" i="5"/>
  <c r="AC2062" i="5" s="1"/>
  <c r="H1961" i="5"/>
  <c r="G1849" i="5"/>
  <c r="H1849" i="5" s="1"/>
  <c r="H1920" i="5"/>
  <c r="G1638" i="5"/>
  <c r="H1638" i="5" s="1"/>
  <c r="H1755" i="5"/>
  <c r="AK1586" i="5"/>
  <c r="AP1586" i="5" s="1"/>
  <c r="AB1586" i="5"/>
  <c r="AK1348" i="5"/>
  <c r="AP1348" i="5" s="1"/>
  <c r="AB1348" i="5"/>
  <c r="G1352" i="5"/>
  <c r="H1352" i="5" s="1"/>
  <c r="AB1609" i="5"/>
  <c r="AG1609" i="5" s="1"/>
  <c r="AK1609" i="5"/>
  <c r="AP1609" i="5" s="1"/>
  <c r="G1400" i="5"/>
  <c r="H1400" i="5" s="1"/>
  <c r="H1410" i="5"/>
  <c r="AK1330" i="5"/>
  <c r="AL1330" i="5" s="1"/>
  <c r="AB1330" i="5"/>
  <c r="AC1330" i="5" s="1"/>
  <c r="G1260" i="5"/>
  <c r="H1260" i="5" s="1"/>
  <c r="AB1030" i="5"/>
  <c r="AG1030" i="5" s="1"/>
  <c r="AK1030" i="5"/>
  <c r="AP1030" i="5" s="1"/>
  <c r="G1179" i="5"/>
  <c r="H1179" i="5" s="1"/>
  <c r="H1035" i="5"/>
  <c r="G771" i="5"/>
  <c r="H771" i="5" s="1"/>
  <c r="H949" i="5"/>
  <c r="G788" i="5"/>
  <c r="H788" i="5" s="1"/>
  <c r="G1842" i="5"/>
  <c r="H1842" i="5" s="1"/>
  <c r="AB1731" i="5"/>
  <c r="AG1731" i="5" s="1"/>
  <c r="AK1731" i="5"/>
  <c r="AP1731" i="5" s="1"/>
  <c r="D562" i="7"/>
  <c r="AK552" i="5"/>
  <c r="AP552" i="5" s="1"/>
  <c r="AB552" i="5"/>
  <c r="AC552" i="5" s="1"/>
  <c r="D500" i="7"/>
  <c r="D290" i="7"/>
  <c r="F232" i="7"/>
  <c r="G156" i="5"/>
  <c r="G102" i="5"/>
  <c r="D89" i="7"/>
  <c r="G92" i="5"/>
  <c r="G3006" i="5"/>
  <c r="H3006" i="5" s="1"/>
  <c r="AK2912" i="5"/>
  <c r="AL2912" i="5" s="1"/>
  <c r="AB2912" i="5"/>
  <c r="AG2912" i="5" s="1"/>
  <c r="G2969" i="5"/>
  <c r="H2969" i="5" s="1"/>
  <c r="H2994" i="5"/>
  <c r="H2893" i="5"/>
  <c r="G2914" i="5"/>
  <c r="H2914" i="5" s="1"/>
  <c r="H2797" i="5"/>
  <c r="H2855" i="5"/>
  <c r="H2706" i="5"/>
  <c r="G2646" i="5"/>
  <c r="H2646" i="5" s="1"/>
  <c r="AB2740" i="5"/>
  <c r="AG2740" i="5" s="1"/>
  <c r="AK2740" i="5"/>
  <c r="H2582" i="5"/>
  <c r="H2536" i="5"/>
  <c r="AK2383" i="5"/>
  <c r="AP2383" i="5" s="1"/>
  <c r="AB2383" i="5"/>
  <c r="AG2383" i="5" s="1"/>
  <c r="AB2224" i="5"/>
  <c r="AC2224" i="5" s="1"/>
  <c r="AK2224" i="5"/>
  <c r="AK2209" i="5"/>
  <c r="AP2209" i="5" s="1"/>
  <c r="AB2209" i="5"/>
  <c r="AC2209" i="5" s="1"/>
  <c r="AB2384" i="5"/>
  <c r="AK2384" i="5"/>
  <c r="AL2384" i="5" s="1"/>
  <c r="H2143" i="5"/>
  <c r="AK2193" i="5"/>
  <c r="AP2193" i="5" s="1"/>
  <c r="AB2193" i="5"/>
  <c r="H2178" i="5"/>
  <c r="AK2015" i="5"/>
  <c r="AL2015" i="5" s="1"/>
  <c r="AB2015" i="5"/>
  <c r="AC2015" i="5" s="1"/>
  <c r="AB2078" i="5"/>
  <c r="AK2078" i="5"/>
  <c r="AL2078" i="5" s="1"/>
  <c r="AK1951" i="5"/>
  <c r="AP1951" i="5" s="1"/>
  <c r="AB1951" i="5"/>
  <c r="H1884" i="5"/>
  <c r="AK1910" i="5"/>
  <c r="AL1910" i="5" s="1"/>
  <c r="AB1910" i="5"/>
  <c r="AK1443" i="5"/>
  <c r="AB1443" i="5"/>
  <c r="H1239" i="5"/>
  <c r="H1375" i="5"/>
  <c r="G1283" i="5"/>
  <c r="H1283" i="5" s="1"/>
  <c r="AK1263" i="5"/>
  <c r="AB1263" i="5"/>
  <c r="AG1263" i="5" s="1"/>
  <c r="G2931" i="5"/>
  <c r="H2931" i="5" s="1"/>
  <c r="AB2309" i="5"/>
  <c r="AG2309" i="5" s="1"/>
  <c r="AK2309" i="5"/>
  <c r="AL2309" i="5" s="1"/>
  <c r="G2137" i="5"/>
  <c r="H2137" i="5" s="1"/>
  <c r="AB1110" i="5"/>
  <c r="AK1110" i="5"/>
  <c r="G1016" i="5"/>
  <c r="H1016" i="5" s="1"/>
  <c r="G1150" i="5"/>
  <c r="H1150" i="5" s="1"/>
  <c r="AK951" i="5"/>
  <c r="AB951" i="5"/>
  <c r="G1492" i="5"/>
  <c r="H1492" i="5" s="1"/>
  <c r="D559" i="7"/>
  <c r="AB549" i="5"/>
  <c r="AK549" i="5"/>
  <c r="AP549" i="5" s="1"/>
  <c r="AB2952" i="5"/>
  <c r="AK2952" i="5"/>
  <c r="H2695" i="5"/>
  <c r="G2400" i="5"/>
  <c r="H2400" i="5" s="1"/>
  <c r="H2344" i="5"/>
  <c r="AB1762" i="5"/>
  <c r="AK1762" i="5"/>
  <c r="AK685" i="5"/>
  <c r="AB685" i="5"/>
  <c r="F296" i="7"/>
  <c r="G286" i="5"/>
  <c r="AK2187" i="5"/>
  <c r="AB2187" i="5"/>
  <c r="AB2085" i="5"/>
  <c r="AG2085" i="5" s="1"/>
  <c r="AK2085" i="5"/>
  <c r="AL2085" i="5" s="1"/>
  <c r="AB1482" i="5"/>
  <c r="AK1482" i="5"/>
  <c r="AP1482" i="5" s="1"/>
  <c r="AK1364" i="5"/>
  <c r="AL1364" i="5" s="1"/>
  <c r="AB1364" i="5"/>
  <c r="AC1364" i="5" s="1"/>
  <c r="AB672" i="5"/>
  <c r="AG672" i="5" s="1"/>
  <c r="AK672" i="5"/>
  <c r="AL672" i="5" s="1"/>
  <c r="AB1922" i="5"/>
  <c r="AC1922" i="5" s="1"/>
  <c r="AK1922" i="5"/>
  <c r="AP1922" i="5" s="1"/>
  <c r="D434" i="7"/>
  <c r="F284" i="7"/>
  <c r="G274" i="5"/>
  <c r="G3001" i="5"/>
  <c r="H3001" i="5" s="1"/>
  <c r="G2106" i="5"/>
  <c r="H2106" i="5" s="1"/>
  <c r="AB1433" i="5"/>
  <c r="AG1433" i="5" s="1"/>
  <c r="AK1433" i="5"/>
  <c r="AL1433" i="5" s="1"/>
  <c r="AB1188" i="5"/>
  <c r="AK1188" i="5"/>
  <c r="AP1188" i="5" s="1"/>
  <c r="AB1189" i="5"/>
  <c r="AC1189" i="5" s="1"/>
  <c r="AK1189" i="5"/>
  <c r="AK2669" i="5"/>
  <c r="AP2669" i="5" s="1"/>
  <c r="AB2669" i="5"/>
  <c r="AC2669" i="5" s="1"/>
  <c r="M239" i="5"/>
  <c r="R239" i="5" s="1"/>
  <c r="M19" i="5" a="1"/>
  <c r="M19" i="5" s="1"/>
  <c r="R19" i="5" s="1"/>
  <c r="D25" i="7"/>
  <c r="AK2850" i="5"/>
  <c r="AB2850" i="5"/>
  <c r="AC2850" i="5" s="1"/>
  <c r="H2753" i="5"/>
  <c r="AK2732" i="5"/>
  <c r="AB2732" i="5"/>
  <c r="AC2732" i="5" s="1"/>
  <c r="AK2695" i="5"/>
  <c r="AB2695" i="5"/>
  <c r="AB2369" i="5"/>
  <c r="AC2369" i="5" s="1"/>
  <c r="AK2369" i="5"/>
  <c r="AL2369" i="5" s="1"/>
  <c r="AB2210" i="5"/>
  <c r="AK2210" i="5"/>
  <c r="AB2344" i="5"/>
  <c r="AG2344" i="5" s="1"/>
  <c r="AK2344" i="5"/>
  <c r="AP2344" i="5" s="1"/>
  <c r="AK2144" i="5"/>
  <c r="AP2144" i="5" s="1"/>
  <c r="AB2144" i="5"/>
  <c r="AB1866" i="5"/>
  <c r="AG1866" i="5" s="1"/>
  <c r="AK1866" i="5"/>
  <c r="AL1866" i="5" s="1"/>
  <c r="AK1944" i="5"/>
  <c r="AP1944" i="5" s="1"/>
  <c r="AB1944" i="5"/>
  <c r="AB1741" i="5"/>
  <c r="AK1741" i="5"/>
  <c r="AL1741" i="5" s="1"/>
  <c r="AB1577" i="5"/>
  <c r="AC1577" i="5" s="1"/>
  <c r="AK1577" i="5"/>
  <c r="AP1577" i="5" s="1"/>
  <c r="AK1541" i="5"/>
  <c r="AP1541" i="5" s="1"/>
  <c r="AB1541" i="5"/>
  <c r="AK1344" i="5"/>
  <c r="AP1344" i="5" s="1"/>
  <c r="AB1344" i="5"/>
  <c r="AG1344" i="5" s="1"/>
  <c r="AB1544" i="5"/>
  <c r="AG1544" i="5" s="1"/>
  <c r="AK1544" i="5"/>
  <c r="AP1544" i="5" s="1"/>
  <c r="H1233" i="5"/>
  <c r="AB1073" i="5"/>
  <c r="AG1073" i="5" s="1"/>
  <c r="AK1073" i="5"/>
  <c r="AL1073" i="5" s="1"/>
  <c r="H860" i="5"/>
  <c r="H669" i="5"/>
  <c r="AK1812" i="5"/>
  <c r="AP1812" i="5" s="1"/>
  <c r="AB1812" i="5"/>
  <c r="AK1129" i="5"/>
  <c r="AB1129" i="5"/>
  <c r="A536" i="7"/>
  <c r="D472" i="7"/>
  <c r="D381" i="7"/>
  <c r="G63" i="5"/>
  <c r="D103" i="7"/>
  <c r="H2880" i="5"/>
  <c r="AK2767" i="5"/>
  <c r="AP2767" i="5" s="1"/>
  <c r="AB2767" i="5"/>
  <c r="AC2767" i="5" s="1"/>
  <c r="AK2700" i="5"/>
  <c r="AL2700" i="5" s="1"/>
  <c r="AB2700" i="5"/>
  <c r="AC2700" i="5" s="1"/>
  <c r="AB2684" i="5"/>
  <c r="AG2684" i="5" s="1"/>
  <c r="AK2684" i="5"/>
  <c r="AK2616" i="5"/>
  <c r="AP2616" i="5" s="1"/>
  <c r="AB2616" i="5"/>
  <c r="AB2362" i="5"/>
  <c r="AG2362" i="5" s="1"/>
  <c r="AK2362" i="5"/>
  <c r="AB2203" i="5"/>
  <c r="AG2203" i="5" s="1"/>
  <c r="AK2203" i="5"/>
  <c r="AK2188" i="5"/>
  <c r="AB2188" i="5"/>
  <c r="AC2188" i="5" s="1"/>
  <c r="AK2336" i="5"/>
  <c r="AL2336" i="5" s="1"/>
  <c r="AB2336" i="5"/>
  <c r="AK2130" i="5"/>
  <c r="AP2130" i="5" s="1"/>
  <c r="AB2130" i="5"/>
  <c r="AG2130" i="5" s="1"/>
  <c r="AB1804" i="5"/>
  <c r="AK1804" i="5"/>
  <c r="AL1804" i="5" s="1"/>
  <c r="AK1570" i="5"/>
  <c r="AP1570" i="5" s="1"/>
  <c r="AB1570" i="5"/>
  <c r="AC1570" i="5" s="1"/>
  <c r="H1537" i="5"/>
  <c r="AK1540" i="5"/>
  <c r="AB1540" i="5"/>
  <c r="AB1107" i="5"/>
  <c r="AK1107" i="5"/>
  <c r="AP1107" i="5" s="1"/>
  <c r="AK1248" i="5"/>
  <c r="AB1248" i="5"/>
  <c r="AC1248" i="5" s="1"/>
  <c r="AK1085" i="5"/>
  <c r="AB1085" i="5"/>
  <c r="AG1085" i="5" s="1"/>
  <c r="AK1108" i="5"/>
  <c r="AB1108" i="5"/>
  <c r="AK755" i="5"/>
  <c r="AB755" i="5"/>
  <c r="AK614" i="5"/>
  <c r="AB614" i="5"/>
  <c r="AK2633" i="5"/>
  <c r="AP2633" i="5" s="1"/>
  <c r="AB2633" i="5"/>
  <c r="AG2633" i="5" s="1"/>
  <c r="D576" i="7"/>
  <c r="AK566" i="5"/>
  <c r="AP566" i="5" s="1"/>
  <c r="AB566" i="5"/>
  <c r="AC566" i="5" s="1"/>
  <c r="F511" i="7"/>
  <c r="D344" i="7"/>
  <c r="F377" i="7"/>
  <c r="M251" i="5"/>
  <c r="R251" i="5" s="1"/>
  <c r="H2873" i="5"/>
  <c r="AB2355" i="5"/>
  <c r="AK2355" i="5"/>
  <c r="AK2331" i="5"/>
  <c r="AB2331" i="5"/>
  <c r="AB2196" i="5"/>
  <c r="AK2196" i="5"/>
  <c r="AP2196" i="5" s="1"/>
  <c r="AK2106" i="5"/>
  <c r="AL2106" i="5" s="1"/>
  <c r="AB2106" i="5"/>
  <c r="AK2212" i="5"/>
  <c r="AB2212" i="5"/>
  <c r="AC2212" i="5" s="1"/>
  <c r="AK1861" i="5"/>
  <c r="AP1861" i="5" s="1"/>
  <c r="AB1861" i="5"/>
  <c r="AB1510" i="5"/>
  <c r="AG1510" i="5" s="1"/>
  <c r="AK1510" i="5"/>
  <c r="AL1510" i="5" s="1"/>
  <c r="AK1563" i="5"/>
  <c r="AB1563" i="5"/>
  <c r="AC1563" i="5" s="1"/>
  <c r="AB1456" i="5"/>
  <c r="AC1456" i="5" s="1"/>
  <c r="AK1456" i="5"/>
  <c r="AL1456" i="5" s="1"/>
  <c r="AK1176" i="5"/>
  <c r="AL1176" i="5" s="1"/>
  <c r="AB1176" i="5"/>
  <c r="H1063" i="5"/>
  <c r="AK661" i="5"/>
  <c r="AP661" i="5" s="1"/>
  <c r="AB661" i="5"/>
  <c r="D106" i="7"/>
  <c r="D78" i="7"/>
  <c r="M86" i="5" a="1"/>
  <c r="M86" i="5" s="1"/>
  <c r="R86" i="5" s="1"/>
  <c r="AB2844" i="5"/>
  <c r="AK2844" i="5"/>
  <c r="AB2168" i="5"/>
  <c r="AC2168" i="5" s="1"/>
  <c r="AK2168" i="5"/>
  <c r="AB2234" i="5"/>
  <c r="AG2234" i="5" s="1"/>
  <c r="AK2234" i="5"/>
  <c r="AK2005" i="5"/>
  <c r="AB2005" i="5"/>
  <c r="AK1318" i="5"/>
  <c r="AL1318" i="5" s="1"/>
  <c r="AB1318" i="5"/>
  <c r="AG1318" i="5" s="1"/>
  <c r="AB756" i="5"/>
  <c r="AK756" i="5"/>
  <c r="AP756" i="5" s="1"/>
  <c r="F325" i="7"/>
  <c r="D67" i="7"/>
  <c r="AK1020" i="5"/>
  <c r="AP1020" i="5" s="1"/>
  <c r="AB1020" i="5"/>
  <c r="AB818" i="5"/>
  <c r="AK818" i="5"/>
  <c r="AP818" i="5" s="1"/>
  <c r="D553" i="7"/>
  <c r="AB543" i="5"/>
  <c r="AC543" i="5" s="1"/>
  <c r="AK543" i="5"/>
  <c r="AP543" i="5" s="1"/>
  <c r="F527" i="7"/>
  <c r="H517" i="5"/>
  <c r="D539" i="7"/>
  <c r="AB529" i="5"/>
  <c r="AG529" i="5" s="1"/>
  <c r="AK529" i="5"/>
  <c r="AL529" i="5" s="1"/>
  <c r="M366" i="5"/>
  <c r="R366" i="5" s="1"/>
  <c r="M313" i="5"/>
  <c r="R313" i="5" s="1"/>
  <c r="M304" i="5"/>
  <c r="R304" i="5" s="1"/>
  <c r="M49" i="5" a="1"/>
  <c r="M49" i="5" s="1"/>
  <c r="R49" i="5" s="1"/>
  <c r="D88" i="7"/>
  <c r="D41" i="7"/>
  <c r="AK2690" i="5"/>
  <c r="AL2690" i="5" s="1"/>
  <c r="AB2690" i="5"/>
  <c r="AC2690" i="5" s="1"/>
  <c r="AK2708" i="5"/>
  <c r="AP2708" i="5" s="1"/>
  <c r="AB2708" i="5"/>
  <c r="AK2496" i="5"/>
  <c r="AB2496" i="5"/>
  <c r="AK2515" i="5"/>
  <c r="AP2515" i="5" s="1"/>
  <c r="AB2515" i="5"/>
  <c r="AK1736" i="5"/>
  <c r="AB1736" i="5"/>
  <c r="AG1736" i="5" s="1"/>
  <c r="AB1404" i="5"/>
  <c r="AG1404" i="5" s="1"/>
  <c r="AK1404" i="5"/>
  <c r="AP1404" i="5" s="1"/>
  <c r="AK1635" i="5"/>
  <c r="AL1635" i="5" s="1"/>
  <c r="AB1635" i="5"/>
  <c r="AB1226" i="5"/>
  <c r="AG1226" i="5" s="1"/>
  <c r="AK1226" i="5"/>
  <c r="AP1226" i="5" s="1"/>
  <c r="AB1071" i="5"/>
  <c r="AG1071" i="5" s="1"/>
  <c r="AK1071" i="5"/>
  <c r="AP1071" i="5" s="1"/>
  <c r="AK1095" i="5"/>
  <c r="AP1095" i="5" s="1"/>
  <c r="AB1095" i="5"/>
  <c r="AK1032" i="5"/>
  <c r="AL1032" i="5" s="1"/>
  <c r="AB1032" i="5"/>
  <c r="AG1032" i="5" s="1"/>
  <c r="H668" i="5"/>
  <c r="D312" i="7"/>
  <c r="H2247" i="5"/>
  <c r="AK1311" i="5"/>
  <c r="AL1311" i="5" s="1"/>
  <c r="AB1311" i="5"/>
  <c r="AG1311" i="5" s="1"/>
  <c r="M189" i="5" a="1"/>
  <c r="M189" i="5" s="1"/>
  <c r="R189" i="5" s="1"/>
  <c r="H2019" i="5"/>
  <c r="D600" i="7"/>
  <c r="AK590" i="5"/>
  <c r="AP590" i="5" s="1"/>
  <c r="AB590" i="5"/>
  <c r="AG590" i="5" s="1"/>
  <c r="D512" i="7"/>
  <c r="AD502" i="5" a="1"/>
  <c r="AD502" i="5" s="1"/>
  <c r="AK502" i="5"/>
  <c r="D468" i="7"/>
  <c r="D401" i="7"/>
  <c r="F410" i="7"/>
  <c r="M398" i="5"/>
  <c r="R398" i="5" s="1"/>
  <c r="M444" i="5"/>
  <c r="R444" i="5" s="1"/>
  <c r="M294" i="5"/>
  <c r="R294" i="5" s="1"/>
  <c r="M233" i="5"/>
  <c r="R233" i="5" s="1"/>
  <c r="F265" i="7"/>
  <c r="G186" i="5"/>
  <c r="D121" i="7"/>
  <c r="AK2664" i="5"/>
  <c r="AB2664" i="5"/>
  <c r="AK2497" i="5"/>
  <c r="AL2497" i="5" s="1"/>
  <c r="AB2497" i="5"/>
  <c r="AK2354" i="5"/>
  <c r="AP2354" i="5" s="1"/>
  <c r="AB2354" i="5"/>
  <c r="AC2354" i="5" s="1"/>
  <c r="AB2045" i="5"/>
  <c r="AG2045" i="5" s="1"/>
  <c r="AK2045" i="5"/>
  <c r="AK1486" i="5"/>
  <c r="AB1486" i="5"/>
  <c r="AG1486" i="5" s="1"/>
  <c r="H1719" i="5"/>
  <c r="AB1254" i="5"/>
  <c r="AC1254" i="5" s="1"/>
  <c r="AK1254" i="5"/>
  <c r="AK638" i="5"/>
  <c r="AP638" i="5" s="1"/>
  <c r="AB638" i="5"/>
  <c r="AK2993" i="5"/>
  <c r="AL2993" i="5" s="1"/>
  <c r="AB2993" i="5"/>
  <c r="AG2993" i="5" s="1"/>
  <c r="AK2364" i="5"/>
  <c r="AB2364" i="5"/>
  <c r="AC2364" i="5" s="1"/>
  <c r="AB1934" i="5"/>
  <c r="AC1934" i="5" s="1"/>
  <c r="AK1934" i="5"/>
  <c r="AK1084" i="5"/>
  <c r="AB1084" i="5"/>
  <c r="AC1084" i="5" s="1"/>
  <c r="D397" i="7"/>
  <c r="AB1403" i="5"/>
  <c r="AK1403" i="5"/>
  <c r="AL1403" i="5" s="1"/>
  <c r="D598" i="7"/>
  <c r="AK588" i="5"/>
  <c r="AP588" i="5" s="1"/>
  <c r="AB588" i="5"/>
  <c r="AG588" i="5" s="1"/>
  <c r="A589" i="7"/>
  <c r="F551" i="7"/>
  <c r="F525" i="7"/>
  <c r="M338" i="5"/>
  <c r="R338" i="5" s="1"/>
  <c r="F298" i="7"/>
  <c r="D277" i="7"/>
  <c r="D204" i="7"/>
  <c r="D129" i="7"/>
  <c r="D86" i="7"/>
  <c r="D85" i="7"/>
  <c r="AK2771" i="5"/>
  <c r="AP2771" i="5" s="1"/>
  <c r="AB2771" i="5"/>
  <c r="AG2771" i="5" s="1"/>
  <c r="AK2476" i="5"/>
  <c r="AB2476" i="5"/>
  <c r="AG2476" i="5" s="1"/>
  <c r="H2014" i="5"/>
  <c r="AB1900" i="5"/>
  <c r="AG1900" i="5" s="1"/>
  <c r="AK1900" i="5"/>
  <c r="AK1817" i="5"/>
  <c r="AP1817" i="5" s="1"/>
  <c r="AB1817" i="5"/>
  <c r="AK1870" i="5"/>
  <c r="AB1870" i="5"/>
  <c r="AG1870" i="5" s="1"/>
  <c r="AB1751" i="5"/>
  <c r="AK1751" i="5"/>
  <c r="AL1751" i="5" s="1"/>
  <c r="AK1389" i="5"/>
  <c r="AP1389" i="5" s="1"/>
  <c r="AB1389" i="5"/>
  <c r="AK1479" i="5"/>
  <c r="AP1479" i="5" s="1"/>
  <c r="AB1479" i="5"/>
  <c r="H1056" i="5"/>
  <c r="AK942" i="5"/>
  <c r="AL942" i="5" s="1"/>
  <c r="AB942" i="5"/>
  <c r="AK1053" i="5"/>
  <c r="AB1053" i="5"/>
  <c r="AK726" i="5"/>
  <c r="AB726" i="5"/>
  <c r="AG726" i="5" s="1"/>
  <c r="AK802" i="5"/>
  <c r="AL802" i="5" s="1"/>
  <c r="AB802" i="5"/>
  <c r="AG802" i="5" s="1"/>
  <c r="H666" i="5"/>
  <c r="F530" i="7"/>
  <c r="M434" i="5"/>
  <c r="R434" i="5" s="1"/>
  <c r="D372" i="7"/>
  <c r="D428" i="7"/>
  <c r="D309" i="7"/>
  <c r="M254" i="5"/>
  <c r="R254" i="5" s="1"/>
  <c r="M69" i="5" a="1"/>
  <c r="M69" i="5" s="1"/>
  <c r="R69" i="5" s="1"/>
  <c r="D56" i="7"/>
  <c r="AB1987" i="5"/>
  <c r="AK1987" i="5"/>
  <c r="AP1987" i="5" s="1"/>
  <c r="H991" i="5"/>
  <c r="AK871" i="5"/>
  <c r="AL871" i="5" s="1"/>
  <c r="AB871" i="5"/>
  <c r="F302" i="7"/>
  <c r="AK965" i="5"/>
  <c r="AP965" i="5" s="1"/>
  <c r="AB965" i="5"/>
  <c r="H636" i="5"/>
  <c r="M440" i="5"/>
  <c r="R440" i="5" s="1"/>
  <c r="D462" i="7"/>
  <c r="D271" i="7"/>
  <c r="D293" i="7"/>
  <c r="F295" i="7"/>
  <c r="D221" i="7"/>
  <c r="D92" i="7"/>
  <c r="D65" i="7"/>
  <c r="H2806" i="5"/>
  <c r="AK2736" i="5"/>
  <c r="AP2736" i="5" s="1"/>
  <c r="AB2736" i="5"/>
  <c r="H2768" i="5"/>
  <c r="H2494" i="5"/>
  <c r="AK1976" i="5"/>
  <c r="AB1976" i="5"/>
  <c r="AG1976" i="5" s="1"/>
  <c r="AK1740" i="5"/>
  <c r="AB1740" i="5"/>
  <c r="AK1664" i="5"/>
  <c r="AP1664" i="5" s="1"/>
  <c r="AB1664" i="5"/>
  <c r="AG1664" i="5" s="1"/>
  <c r="AK1610" i="5"/>
  <c r="AB1610" i="5"/>
  <c r="AG1610" i="5" s="1"/>
  <c r="AK1058" i="5"/>
  <c r="AB1058" i="5"/>
  <c r="AC1058" i="5" s="1"/>
  <c r="AK1018" i="5"/>
  <c r="AB1018" i="5"/>
  <c r="AC1018" i="5" s="1"/>
  <c r="H1160" i="5"/>
  <c r="AK1916" i="5"/>
  <c r="AL1916" i="5" s="1"/>
  <c r="AB1916" i="5"/>
  <c r="AG1916" i="5" s="1"/>
  <c r="AK1800" i="5"/>
  <c r="AB1800" i="5"/>
  <c r="H1702" i="5"/>
  <c r="AK1662" i="5"/>
  <c r="AB1662" i="5"/>
  <c r="AB1439" i="5"/>
  <c r="AK1439" i="5"/>
  <c r="H1561" i="5"/>
  <c r="AK1375" i="5"/>
  <c r="AB1375" i="5"/>
  <c r="AG1375" i="5" s="1"/>
  <c r="H1303" i="5"/>
  <c r="H925" i="5"/>
  <c r="H1186" i="5"/>
  <c r="M146" i="5" a="1"/>
  <c r="M146" i="5" s="1"/>
  <c r="R146" i="5" s="1"/>
  <c r="AK2913" i="5"/>
  <c r="AP2913" i="5" s="1"/>
  <c r="AB2913" i="5"/>
  <c r="AG2913" i="5" s="1"/>
  <c r="AB2340" i="5"/>
  <c r="AG2340" i="5" s="1"/>
  <c r="AK2340" i="5"/>
  <c r="D526" i="7"/>
  <c r="AK516" i="5"/>
  <c r="AG516" i="5"/>
  <c r="F407" i="7"/>
  <c r="F405" i="7"/>
  <c r="D400" i="7"/>
  <c r="M333" i="5"/>
  <c r="R333" i="5" s="1"/>
  <c r="F327" i="7"/>
  <c r="M236" i="5"/>
  <c r="R236" i="5" s="1"/>
  <c r="M140" i="5" a="1"/>
  <c r="M140" i="5" s="1"/>
  <c r="R140" i="5" s="1"/>
  <c r="H2935" i="5"/>
  <c r="H2975" i="5"/>
  <c r="AK2718" i="5"/>
  <c r="AP2718" i="5" s="1"/>
  <c r="AB2718" i="5"/>
  <c r="AK2733" i="5"/>
  <c r="AB2733" i="5"/>
  <c r="AK2422" i="5"/>
  <c r="AP2422" i="5" s="1"/>
  <c r="AB2422" i="5"/>
  <c r="AC2422" i="5" s="1"/>
  <c r="H2455" i="5"/>
  <c r="H2433" i="5"/>
  <c r="AK2256" i="5"/>
  <c r="AB2256" i="5"/>
  <c r="AG2256" i="5" s="1"/>
  <c r="AB2122" i="5"/>
  <c r="AK2122" i="5"/>
  <c r="AL2122" i="5" s="1"/>
  <c r="AB2038" i="5"/>
  <c r="AG2038" i="5" s="1"/>
  <c r="AK2038" i="5"/>
  <c r="H2194" i="5"/>
  <c r="H1788" i="5"/>
  <c r="AB1509" i="5"/>
  <c r="AC1509" i="5" s="1"/>
  <c r="AK1509" i="5"/>
  <c r="H1392" i="5"/>
  <c r="AK1477" i="5"/>
  <c r="AP1477" i="5" s="1"/>
  <c r="AB1477" i="5"/>
  <c r="AK1099" i="5"/>
  <c r="AL1099" i="5" s="1"/>
  <c r="AB1099" i="5"/>
  <c r="AG1099" i="5" s="1"/>
  <c r="AB1259" i="5"/>
  <c r="AK1259" i="5"/>
  <c r="AK1041" i="5"/>
  <c r="AL1041" i="5" s="1"/>
  <c r="AB1041" i="5"/>
  <c r="D413" i="7"/>
  <c r="AB2391" i="5"/>
  <c r="AK2391" i="5"/>
  <c r="AP2391" i="5" s="1"/>
  <c r="A575" i="7"/>
  <c r="D513" i="7"/>
  <c r="AK503" i="5"/>
  <c r="AL503" i="5" s="1"/>
  <c r="AM503" i="5" s="1"/>
  <c r="AD503" i="5" a="1"/>
  <c r="AD503" i="5" s="1"/>
  <c r="M459" i="5"/>
  <c r="R459" i="5" s="1"/>
  <c r="D356" i="7"/>
  <c r="M303" i="5"/>
  <c r="R303" i="5" s="1"/>
  <c r="M58" i="5" a="1"/>
  <c r="M58" i="5" s="1"/>
  <c r="R58" i="5" s="1"/>
  <c r="M80" i="5" a="1"/>
  <c r="M80" i="5" s="1"/>
  <c r="R80" i="5" s="1"/>
  <c r="H2850" i="5"/>
  <c r="AK2783" i="5"/>
  <c r="AB2783" i="5"/>
  <c r="AG2783" i="5" s="1"/>
  <c r="H2692" i="5"/>
  <c r="AB2724" i="5"/>
  <c r="AK2724" i="5"/>
  <c r="AL2724" i="5" s="1"/>
  <c r="AB2400" i="5"/>
  <c r="AC2400" i="5" s="1"/>
  <c r="AK2400" i="5"/>
  <c r="AL2400" i="5" s="1"/>
  <c r="AK2293" i="5"/>
  <c r="AB2293" i="5"/>
  <c r="H2195" i="5"/>
  <c r="AB2013" i="5"/>
  <c r="AC2013" i="5" s="1"/>
  <c r="AK2013" i="5"/>
  <c r="AK1902" i="5"/>
  <c r="AB1902" i="5"/>
  <c r="AG1902" i="5" s="1"/>
  <c r="AK1841" i="5"/>
  <c r="AB1841" i="5"/>
  <c r="AG1841" i="5" s="1"/>
  <c r="AK1675" i="5"/>
  <c r="AB1675" i="5"/>
  <c r="AG1675" i="5" s="1"/>
  <c r="AK1442" i="5"/>
  <c r="AL1442" i="5" s="1"/>
  <c r="AB1442" i="5"/>
  <c r="AG1442" i="5" s="1"/>
  <c r="AK1424" i="5"/>
  <c r="AP1424" i="5" s="1"/>
  <c r="AB1424" i="5"/>
  <c r="AB911" i="5"/>
  <c r="AG911" i="5" s="1"/>
  <c r="AK911" i="5"/>
  <c r="AB860" i="5"/>
  <c r="AG860" i="5" s="1"/>
  <c r="AK860" i="5"/>
  <c r="AP860" i="5" s="1"/>
  <c r="G853" i="5"/>
  <c r="H853" i="5" s="1"/>
  <c r="AK766" i="5"/>
  <c r="AP766" i="5" s="1"/>
  <c r="AB766" i="5"/>
  <c r="AG766" i="5" s="1"/>
  <c r="AK982" i="5"/>
  <c r="AP982" i="5" s="1"/>
  <c r="AB982" i="5"/>
  <c r="AG982" i="5" s="1"/>
  <c r="H631" i="5"/>
  <c r="AB1043" i="5"/>
  <c r="AK1043" i="5"/>
  <c r="AL1043" i="5" s="1"/>
  <c r="AB665" i="5"/>
  <c r="AC665" i="5" s="1"/>
  <c r="AK665" i="5"/>
  <c r="F590" i="7"/>
  <c r="H580" i="5"/>
  <c r="F531" i="7"/>
  <c r="F231" i="7"/>
  <c r="M193" i="5" a="1"/>
  <c r="M193" i="5" s="1"/>
  <c r="R193" i="5" s="1"/>
  <c r="D44" i="7"/>
  <c r="AB2898" i="5"/>
  <c r="AG2898" i="5" s="1"/>
  <c r="AK2898" i="5"/>
  <c r="AL2898" i="5" s="1"/>
  <c r="AB2741" i="5"/>
  <c r="AK2741" i="5"/>
  <c r="AP2741" i="5" s="1"/>
  <c r="AK2538" i="5"/>
  <c r="AB2538" i="5"/>
  <c r="H2414" i="5"/>
  <c r="AK2382" i="5"/>
  <c r="AB2382" i="5"/>
  <c r="AG2382" i="5" s="1"/>
  <c r="AK2286" i="5"/>
  <c r="AP2286" i="5" s="1"/>
  <c r="AB2286" i="5"/>
  <c r="AC2286" i="5" s="1"/>
  <c r="H1999" i="5"/>
  <c r="AK1681" i="5"/>
  <c r="AB1681" i="5"/>
  <c r="AC1681" i="5" s="1"/>
  <c r="H1860" i="5"/>
  <c r="AK1733" i="5"/>
  <c r="AB1733" i="5"/>
  <c r="AG1733" i="5" s="1"/>
  <c r="AK1668" i="5"/>
  <c r="AP1668" i="5" s="1"/>
  <c r="AB1668" i="5"/>
  <c r="H1534" i="5"/>
  <c r="AB1202" i="5"/>
  <c r="AK1202" i="5"/>
  <c r="H1097" i="5"/>
  <c r="H910" i="5"/>
  <c r="AK865" i="5"/>
  <c r="AB865" i="5"/>
  <c r="H841" i="5"/>
  <c r="AK704" i="5"/>
  <c r="AB704" i="5"/>
  <c r="H730" i="5"/>
  <c r="H2962" i="5"/>
  <c r="H1386" i="5"/>
  <c r="D583" i="7"/>
  <c r="AK573" i="5"/>
  <c r="AL573" i="5" s="1"/>
  <c r="AB573" i="5"/>
  <c r="F516" i="7"/>
  <c r="D511" i="7"/>
  <c r="AK501" i="5"/>
  <c r="AL501" i="5" s="1"/>
  <c r="AM501" i="5" s="1"/>
  <c r="F486" i="7"/>
  <c r="D384" i="7"/>
  <c r="M190" i="5" a="1"/>
  <c r="M190" i="5" s="1"/>
  <c r="R190" i="5" s="1"/>
  <c r="D37" i="7"/>
  <c r="AK2697" i="5"/>
  <c r="AP2697" i="5" s="1"/>
  <c r="AB2697" i="5"/>
  <c r="H2647" i="5"/>
  <c r="AK2279" i="5"/>
  <c r="AB2279" i="5"/>
  <c r="AC2279" i="5" s="1"/>
  <c r="AB2319" i="5"/>
  <c r="AG2319" i="5" s="1"/>
  <c r="AK2319" i="5"/>
  <c r="AP2319" i="5" s="1"/>
  <c r="AK2011" i="5"/>
  <c r="AP2011" i="5" s="1"/>
  <c r="AB2011" i="5"/>
  <c r="AK1725" i="5"/>
  <c r="AP1725" i="5" s="1"/>
  <c r="AB1725" i="5"/>
  <c r="AK1661" i="5"/>
  <c r="AB1661" i="5"/>
  <c r="AG1661" i="5" s="1"/>
  <c r="AK1722" i="5"/>
  <c r="AL1722" i="5" s="1"/>
  <c r="AB1722" i="5"/>
  <c r="H1530" i="5"/>
  <c r="H1347" i="5"/>
  <c r="H1236" i="5"/>
  <c r="AB897" i="5"/>
  <c r="AC897" i="5" s="1"/>
  <c r="AK897" i="5"/>
  <c r="AL897" i="5" s="1"/>
  <c r="AK1063" i="5"/>
  <c r="AB1063" i="5"/>
  <c r="AC1063" i="5" s="1"/>
  <c r="H1047" i="5"/>
  <c r="AK697" i="5"/>
  <c r="AP697" i="5" s="1"/>
  <c r="AB697" i="5"/>
  <c r="AG697" i="5" s="1"/>
  <c r="AK646" i="5"/>
  <c r="AB646" i="5"/>
  <c r="AB1173" i="5"/>
  <c r="AK1173" i="5"/>
  <c r="AL1173" i="5" s="1"/>
  <c r="F259" i="7"/>
  <c r="H2602" i="5"/>
  <c r="AB2549" i="5"/>
  <c r="AG2549" i="5" s="1"/>
  <c r="AK2549" i="5"/>
  <c r="H2332" i="5"/>
  <c r="AK1000" i="5"/>
  <c r="AP1000" i="5" s="1"/>
  <c r="AB1000" i="5"/>
  <c r="H2594" i="5"/>
  <c r="AB2358" i="5"/>
  <c r="AG2358" i="5" s="1"/>
  <c r="AK2358" i="5"/>
  <c r="H1454" i="5"/>
  <c r="AK989" i="5"/>
  <c r="AP989" i="5" s="1"/>
  <c r="AB989" i="5"/>
  <c r="AG989" i="5" s="1"/>
  <c r="A594" i="7"/>
  <c r="A553" i="7"/>
  <c r="D459" i="7"/>
  <c r="F427" i="7"/>
  <c r="D360" i="7"/>
  <c r="M323" i="5"/>
  <c r="R323" i="5" s="1"/>
  <c r="G185" i="5"/>
  <c r="AK2940" i="5"/>
  <c r="AL2940" i="5" s="1"/>
  <c r="AB2940" i="5"/>
  <c r="AG2940" i="5" s="1"/>
  <c r="AK2737" i="5"/>
  <c r="AL2737" i="5" s="1"/>
  <c r="AB2737" i="5"/>
  <c r="AK2799" i="5"/>
  <c r="AP2799" i="5" s="1"/>
  <c r="AB2799" i="5"/>
  <c r="AC2799" i="5" s="1"/>
  <c r="H2707" i="5"/>
  <c r="H2698" i="5"/>
  <c r="H2640" i="5"/>
  <c r="AK2004" i="5"/>
  <c r="AP2004" i="5" s="1"/>
  <c r="AB2004" i="5"/>
  <c r="H2208" i="5"/>
  <c r="H2071" i="5"/>
  <c r="AK1833" i="5"/>
  <c r="AP1833" i="5" s="1"/>
  <c r="AB1833" i="5"/>
  <c r="AG1833" i="5" s="1"/>
  <c r="AK2204" i="5"/>
  <c r="AP2204" i="5" s="1"/>
  <c r="AB2204" i="5"/>
  <c r="AC2204" i="5" s="1"/>
  <c r="AB1199" i="5"/>
  <c r="AK1199" i="5"/>
  <c r="AL1199" i="5" s="1"/>
  <c r="AK1227" i="5"/>
  <c r="AB1227" i="5"/>
  <c r="AC1227" i="5" s="1"/>
  <c r="H1180" i="5"/>
  <c r="AB988" i="5"/>
  <c r="AG988" i="5" s="1"/>
  <c r="AK988" i="5"/>
  <c r="AL988" i="5" s="1"/>
  <c r="H1174" i="5"/>
  <c r="H1221" i="5"/>
  <c r="AK1052" i="5"/>
  <c r="AL1052" i="5" s="1"/>
  <c r="AB1052" i="5"/>
  <c r="AK1062" i="5"/>
  <c r="AP1062" i="5" s="1"/>
  <c r="AB1062" i="5"/>
  <c r="H842" i="5"/>
  <c r="AK892" i="5"/>
  <c r="AP892" i="5" s="1"/>
  <c r="AB892" i="5"/>
  <c r="AG892" i="5" s="1"/>
  <c r="AK780" i="5"/>
  <c r="AP780" i="5" s="1"/>
  <c r="AB780" i="5"/>
  <c r="H1033" i="5"/>
  <c r="AK773" i="5"/>
  <c r="AP773" i="5" s="1"/>
  <c r="AB773" i="5"/>
  <c r="AC773" i="5" s="1"/>
  <c r="AK1315" i="5"/>
  <c r="AP1315" i="5" s="1"/>
  <c r="AB1315" i="5"/>
  <c r="AC1315" i="5" s="1"/>
  <c r="G812" i="5"/>
  <c r="H812" i="5" s="1"/>
  <c r="AK792" i="5"/>
  <c r="AL792" i="5" s="1"/>
  <c r="AB792" i="5"/>
  <c r="AC792" i="5" s="1"/>
  <c r="F287" i="7"/>
  <c r="M200" i="5" a="1"/>
  <c r="M200" i="5" s="1"/>
  <c r="R200" i="5" s="1"/>
  <c r="M66" i="5" a="1"/>
  <c r="M66" i="5" s="1"/>
  <c r="R66" i="5" s="1"/>
  <c r="AK2787" i="5"/>
  <c r="AP2787" i="5" s="1"/>
  <c r="AB2787" i="5"/>
  <c r="AG2787" i="5" s="1"/>
  <c r="AB2650" i="5"/>
  <c r="AC2650" i="5" s="1"/>
  <c r="AK2650" i="5"/>
  <c r="AL2650" i="5" s="1"/>
  <c r="AK2360" i="5"/>
  <c r="AB2360" i="5"/>
  <c r="A584" i="7"/>
  <c r="D408" i="7"/>
  <c r="F362" i="7"/>
  <c r="D322" i="7"/>
  <c r="D167" i="7"/>
  <c r="AK2833" i="5"/>
  <c r="AL2833" i="5" s="1"/>
  <c r="AB2833" i="5"/>
  <c r="AC2833" i="5" s="1"/>
  <c r="AK2802" i="5"/>
  <c r="AB2802" i="5"/>
  <c r="AG2802" i="5" s="1"/>
  <c r="AK2484" i="5"/>
  <c r="AP2484" i="5" s="1"/>
  <c r="AB2484" i="5"/>
  <c r="AG2484" i="5" s="1"/>
  <c r="AB2558" i="5"/>
  <c r="AG2558" i="5" s="1"/>
  <c r="AK2558" i="5"/>
  <c r="AL2558" i="5" s="1"/>
  <c r="AB2528" i="5"/>
  <c r="AC2528" i="5" s="1"/>
  <c r="AK2528" i="5"/>
  <c r="AP2528" i="5" s="1"/>
  <c r="H2072" i="5"/>
  <c r="AK1826" i="5"/>
  <c r="AL1826" i="5" s="1"/>
  <c r="AB1826" i="5"/>
  <c r="AG1826" i="5" s="1"/>
  <c r="AK1768" i="5"/>
  <c r="AB1768" i="5"/>
  <c r="AC1768" i="5" s="1"/>
  <c r="AK1091" i="5"/>
  <c r="AB1091" i="5"/>
  <c r="AC1091" i="5" s="1"/>
  <c r="AK2327" i="5"/>
  <c r="AL2327" i="5" s="1"/>
  <c r="AB2327" i="5"/>
  <c r="AG2327" i="5" s="1"/>
  <c r="AK2058" i="5"/>
  <c r="AP2058" i="5" s="1"/>
  <c r="AB2058" i="5"/>
  <c r="AC2058" i="5" s="1"/>
  <c r="M454" i="5"/>
  <c r="R454" i="5" s="1"/>
  <c r="AK2233" i="5"/>
  <c r="AP2233" i="5" s="1"/>
  <c r="AB2233" i="5"/>
  <c r="H1632" i="5"/>
  <c r="AK743" i="5"/>
  <c r="AP743" i="5" s="1"/>
  <c r="AB743" i="5"/>
  <c r="AC743" i="5" s="1"/>
  <c r="F538" i="7"/>
  <c r="A551" i="7"/>
  <c r="A525" i="7"/>
  <c r="D461" i="7"/>
  <c r="M455" i="5"/>
  <c r="R455" i="5" s="1"/>
  <c r="M276" i="5"/>
  <c r="R276" i="5" s="1"/>
  <c r="F277" i="7"/>
  <c r="F292" i="7"/>
  <c r="D310" i="7"/>
  <c r="D280" i="7"/>
  <c r="D113" i="7"/>
  <c r="AB2827" i="5"/>
  <c r="AG2827" i="5" s="1"/>
  <c r="AK2827" i="5"/>
  <c r="AP2827" i="5" s="1"/>
  <c r="AB2905" i="5"/>
  <c r="AC2905" i="5" s="1"/>
  <c r="AK2905" i="5"/>
  <c r="AP2905" i="5" s="1"/>
  <c r="H2807" i="5"/>
  <c r="AB2605" i="5"/>
  <c r="AG2605" i="5" s="1"/>
  <c r="AK2605" i="5"/>
  <c r="AL2605" i="5" s="1"/>
  <c r="AB2487" i="5"/>
  <c r="AG2487" i="5" s="1"/>
  <c r="AK2487" i="5"/>
  <c r="AP2487" i="5" s="1"/>
  <c r="AK2485" i="5"/>
  <c r="AL2485" i="5" s="1"/>
  <c r="AB2485" i="5"/>
  <c r="AG2485" i="5" s="1"/>
  <c r="AK2324" i="5"/>
  <c r="AB2324" i="5"/>
  <c r="AC2324" i="5" s="1"/>
  <c r="AK2381" i="5"/>
  <c r="AP2381" i="5" s="1"/>
  <c r="AB2381" i="5"/>
  <c r="AC2381" i="5" s="1"/>
  <c r="AK2243" i="5"/>
  <c r="AP2243" i="5" s="1"/>
  <c r="AB2243" i="5"/>
  <c r="H2080" i="5"/>
  <c r="AB1946" i="5"/>
  <c r="AG1946" i="5" s="1"/>
  <c r="AK1946" i="5"/>
  <c r="AL1946" i="5" s="1"/>
  <c r="AB1859" i="5"/>
  <c r="AC1859" i="5" s="1"/>
  <c r="AK1859" i="5"/>
  <c r="AP1859" i="5" s="1"/>
  <c r="AK1767" i="5"/>
  <c r="AB1767" i="5"/>
  <c r="AB1665" i="5"/>
  <c r="AG1665" i="5" s="1"/>
  <c r="AK1665" i="5"/>
  <c r="AB1774" i="5"/>
  <c r="AK1774" i="5"/>
  <c r="AB1506" i="5"/>
  <c r="AC1506" i="5" s="1"/>
  <c r="AK1506" i="5"/>
  <c r="AP1506" i="5" s="1"/>
  <c r="H1694" i="5"/>
  <c r="H1637" i="5"/>
  <c r="H1581" i="5"/>
  <c r="AB1307" i="5"/>
  <c r="AK1307" i="5"/>
  <c r="AP1307" i="5" s="1"/>
  <c r="AK1427" i="5"/>
  <c r="AP1427" i="5" s="1"/>
  <c r="AB1427" i="5"/>
  <c r="AC1427" i="5" s="1"/>
  <c r="AK1155" i="5"/>
  <c r="AB1155" i="5"/>
  <c r="AG1155" i="5" s="1"/>
  <c r="AK1005" i="5"/>
  <c r="AP1005" i="5" s="1"/>
  <c r="AB1005" i="5"/>
  <c r="AG1005" i="5" s="1"/>
  <c r="H862" i="5"/>
  <c r="AK1087" i="5"/>
  <c r="AP1087" i="5" s="1"/>
  <c r="AB1087" i="5"/>
  <c r="AG1087" i="5" s="1"/>
  <c r="V23" i="4"/>
  <c r="S23" i="4"/>
  <c r="T23" i="4" s="1"/>
  <c r="U23" i="4" s="1"/>
  <c r="F586" i="7"/>
  <c r="H576" i="5"/>
  <c r="F588" i="7"/>
  <c r="A554" i="7"/>
  <c r="F447" i="7"/>
  <c r="F372" i="7"/>
  <c r="AB2598" i="5"/>
  <c r="AG2598" i="5" s="1"/>
  <c r="AK2598" i="5"/>
  <c r="AL2598" i="5" s="1"/>
  <c r="AK2513" i="5"/>
  <c r="AB2513" i="5"/>
  <c r="AK2525" i="5"/>
  <c r="AB2525" i="5"/>
  <c r="AG2525" i="5" s="1"/>
  <c r="AB1532" i="5"/>
  <c r="AG1532" i="5" s="1"/>
  <c r="AK1532" i="5"/>
  <c r="M392" i="5"/>
  <c r="R392" i="5" s="1"/>
  <c r="H2587" i="5"/>
  <c r="H2118" i="5"/>
  <c r="AK1123" i="5"/>
  <c r="AL1123" i="5" s="1"/>
  <c r="AB1123" i="5"/>
  <c r="A612" i="7"/>
  <c r="D457" i="7"/>
  <c r="F311" i="7"/>
  <c r="F236" i="7"/>
  <c r="D143" i="7"/>
  <c r="AB2916" i="5"/>
  <c r="AG2916" i="5" s="1"/>
  <c r="AK2916" i="5"/>
  <c r="AL2916" i="5" s="1"/>
  <c r="AK2728" i="5"/>
  <c r="AL2728" i="5" s="1"/>
  <c r="AB2728" i="5"/>
  <c r="H2645" i="5"/>
  <c r="AK2505" i="5"/>
  <c r="AL2505" i="5" s="1"/>
  <c r="AB2505" i="5"/>
  <c r="AC2505" i="5" s="1"/>
  <c r="AK2313" i="5"/>
  <c r="AP2313" i="5" s="1"/>
  <c r="AB2313" i="5"/>
  <c r="AC2313" i="5" s="1"/>
  <c r="AB2154" i="5"/>
  <c r="AG2154" i="5" s="1"/>
  <c r="AK2154" i="5"/>
  <c r="AK2139" i="5"/>
  <c r="AP2139" i="5" s="1"/>
  <c r="AB2139" i="5"/>
  <c r="AK2067" i="5"/>
  <c r="AB2067" i="5"/>
  <c r="AK2250" i="5"/>
  <c r="AL2250" i="5" s="1"/>
  <c r="AB2250" i="5"/>
  <c r="AG2250" i="5" s="1"/>
  <c r="H1882" i="5"/>
  <c r="AK1958" i="5"/>
  <c r="AB1958" i="5"/>
  <c r="H1802" i="5"/>
  <c r="AK1521" i="5"/>
  <c r="AL1521" i="5" s="1"/>
  <c r="AB1521" i="5"/>
  <c r="AG1521" i="5" s="1"/>
  <c r="H1631" i="5"/>
  <c r="H1313" i="5"/>
  <c r="AK1134" i="5"/>
  <c r="AP1134" i="5" s="1"/>
  <c r="AB1134" i="5"/>
  <c r="AK1132" i="5"/>
  <c r="AL1132" i="5" s="1"/>
  <c r="AB1132" i="5"/>
  <c r="H1012" i="5"/>
  <c r="AB705" i="5"/>
  <c r="AC705" i="5" s="1"/>
  <c r="AK705" i="5"/>
  <c r="AB960" i="5"/>
  <c r="AK960" i="5"/>
  <c r="AP960" i="5" s="1"/>
  <c r="H1800" i="5"/>
  <c r="H1693" i="5"/>
  <c r="AK1406" i="5"/>
  <c r="AP1406" i="5" s="1"/>
  <c r="AB1406" i="5"/>
  <c r="AG1406" i="5" s="1"/>
  <c r="H1296" i="5"/>
  <c r="AB1022" i="5"/>
  <c r="AK1022" i="5"/>
  <c r="AP1022" i="5" s="1"/>
  <c r="H1164" i="5"/>
  <c r="AK986" i="5"/>
  <c r="AB986" i="5"/>
  <c r="AC986" i="5" s="1"/>
  <c r="AK628" i="5"/>
  <c r="AL628" i="5" s="1"/>
  <c r="AB628" i="5"/>
  <c r="AC628" i="5" s="1"/>
  <c r="H688" i="5"/>
  <c r="H721" i="5"/>
  <c r="H938" i="5"/>
  <c r="AK1836" i="5"/>
  <c r="AB1836" i="5"/>
  <c r="AG1836" i="5" s="1"/>
  <c r="AB1447" i="5"/>
  <c r="AC1447" i="5" s="1"/>
  <c r="AK1447" i="5"/>
  <c r="AP1447" i="5" s="1"/>
  <c r="D604" i="7"/>
  <c r="AB594" i="5"/>
  <c r="AK594" i="5"/>
  <c r="D599" i="7"/>
  <c r="AB589" i="5"/>
  <c r="AG589" i="5" s="1"/>
  <c r="AK589" i="5"/>
  <c r="D550" i="7"/>
  <c r="AK540" i="5"/>
  <c r="AB540" i="5"/>
  <c r="AG540" i="5" s="1"/>
  <c r="M481" i="5"/>
  <c r="R481" i="5" s="1"/>
  <c r="F412" i="7"/>
  <c r="D405" i="7"/>
  <c r="M390" i="5"/>
  <c r="R390" i="5" s="1"/>
  <c r="M332" i="5"/>
  <c r="R332" i="5" s="1"/>
  <c r="F343" i="7"/>
  <c r="M149" i="5" a="1"/>
  <c r="M149" i="5" s="1"/>
  <c r="R149" i="5" s="1"/>
  <c r="D105" i="7"/>
  <c r="D150" i="7"/>
  <c r="AK2985" i="5"/>
  <c r="AP2985" i="5" s="1"/>
  <c r="AB2985" i="5"/>
  <c r="AB2984" i="5"/>
  <c r="AG2984" i="5" s="1"/>
  <c r="AK2984" i="5"/>
  <c r="AP2984" i="5" s="1"/>
  <c r="AK2966" i="5"/>
  <c r="AB2966" i="5"/>
  <c r="H2718" i="5"/>
  <c r="AK2761" i="5"/>
  <c r="AB2761" i="5"/>
  <c r="AC2761" i="5" s="1"/>
  <c r="H2422" i="5"/>
  <c r="H2256" i="5"/>
  <c r="H2052" i="5"/>
  <c r="AK1770" i="5"/>
  <c r="AP1770" i="5" s="1"/>
  <c r="AB1770" i="5"/>
  <c r="AG1770" i="5" s="1"/>
  <c r="AK1557" i="5"/>
  <c r="AB1557" i="5"/>
  <c r="H1513" i="5"/>
  <c r="AK1575" i="5"/>
  <c r="AB1575" i="5"/>
  <c r="AG1575" i="5" s="1"/>
  <c r="AK1270" i="5"/>
  <c r="AP1270" i="5" s="1"/>
  <c r="AB1270" i="5"/>
  <c r="AK870" i="5"/>
  <c r="AP870" i="5" s="1"/>
  <c r="AB870" i="5"/>
  <c r="H948" i="5"/>
  <c r="AK844" i="5"/>
  <c r="AP844" i="5" s="1"/>
  <c r="AB844" i="5"/>
  <c r="AG844" i="5" s="1"/>
  <c r="H777" i="5"/>
  <c r="AK2576" i="5"/>
  <c r="AB2576" i="5"/>
  <c r="AC2576" i="5" s="1"/>
  <c r="AK2163" i="5"/>
  <c r="AB2163" i="5"/>
  <c r="AG2163" i="5" s="1"/>
  <c r="AK1756" i="5"/>
  <c r="AB1756" i="5"/>
  <c r="AG1756" i="5" s="1"/>
  <c r="H1206" i="5"/>
  <c r="D597" i="7"/>
  <c r="AB587" i="5"/>
  <c r="AK587" i="5"/>
  <c r="AP587" i="5" s="1"/>
  <c r="A559" i="7"/>
  <c r="D470" i="7"/>
  <c r="F373" i="7"/>
  <c r="M205" i="5"/>
  <c r="R205" i="5" s="1"/>
  <c r="M107" i="5" a="1"/>
  <c r="M107" i="5" s="1"/>
  <c r="R107" i="5" s="1"/>
  <c r="D68" i="7"/>
  <c r="D90" i="7"/>
  <c r="AK2900" i="5"/>
  <c r="AB2900" i="5"/>
  <c r="AC2900" i="5" s="1"/>
  <c r="AK2955" i="5"/>
  <c r="AP2955" i="5" s="1"/>
  <c r="AB2955" i="5"/>
  <c r="AC2955" i="5" s="1"/>
  <c r="AK2656" i="5"/>
  <c r="AP2656" i="5" s="1"/>
  <c r="AB2656" i="5"/>
  <c r="AG2656" i="5" s="1"/>
  <c r="H2293" i="5"/>
  <c r="AK2049" i="5"/>
  <c r="AL2049" i="5" s="1"/>
  <c r="AB2049" i="5"/>
  <c r="AC2049" i="5" s="1"/>
  <c r="AK2100" i="5"/>
  <c r="AL2100" i="5" s="1"/>
  <c r="AB2100" i="5"/>
  <c r="AC2100" i="5" s="1"/>
  <c r="H2215" i="5"/>
  <c r="AK2228" i="5"/>
  <c r="AB2228" i="5"/>
  <c r="AK1883" i="5"/>
  <c r="AB1883" i="5"/>
  <c r="AG1883" i="5" s="1"/>
  <c r="AK1844" i="5"/>
  <c r="AP1844" i="5" s="1"/>
  <c r="AB1844" i="5"/>
  <c r="AG1844" i="5" s="1"/>
  <c r="H1675" i="5"/>
  <c r="H1425" i="5"/>
  <c r="H1572" i="5"/>
  <c r="AB1244" i="5"/>
  <c r="AC1244" i="5" s="1"/>
  <c r="AK1244" i="5"/>
  <c r="G1266" i="5"/>
  <c r="H1266" i="5" s="1"/>
  <c r="AK1092" i="5"/>
  <c r="AB1092" i="5"/>
  <c r="AG1092" i="5" s="1"/>
  <c r="AK1139" i="5"/>
  <c r="AB1139" i="5"/>
  <c r="AC1139" i="5" s="1"/>
  <c r="H1028" i="5"/>
  <c r="AB929" i="5"/>
  <c r="AG929" i="5" s="1"/>
  <c r="AK929" i="5"/>
  <c r="AP929" i="5" s="1"/>
  <c r="AB840" i="5"/>
  <c r="AG840" i="5" s="1"/>
  <c r="AK840" i="5"/>
  <c r="H694" i="5"/>
  <c r="H1459" i="5"/>
  <c r="F571" i="7"/>
  <c r="H561" i="5"/>
  <c r="D504" i="7"/>
  <c r="D531" i="7"/>
  <c r="AB521" i="5"/>
  <c r="AK521" i="5"/>
  <c r="D487" i="7"/>
  <c r="F481" i="7"/>
  <c r="D364" i="7"/>
  <c r="M51" i="5" a="1"/>
  <c r="M51" i="5" s="1"/>
  <c r="R51" i="5" s="1"/>
  <c r="D21" i="7"/>
  <c r="H2428" i="5"/>
  <c r="AK2301" i="5"/>
  <c r="AP2301" i="5" s="1"/>
  <c r="AB2301" i="5"/>
  <c r="H2465" i="5"/>
  <c r="H2286" i="5"/>
  <c r="AK2197" i="5"/>
  <c r="AB2197" i="5"/>
  <c r="AK2042" i="5"/>
  <c r="AL2042" i="5" s="1"/>
  <c r="AB2042" i="5"/>
  <c r="AG2042" i="5" s="1"/>
  <c r="AK1876" i="5"/>
  <c r="AB1876" i="5"/>
  <c r="H2220" i="5"/>
  <c r="AK1837" i="5"/>
  <c r="AP1837" i="5" s="1"/>
  <c r="AB1837" i="5"/>
  <c r="H1804" i="5"/>
  <c r="H1668" i="5"/>
  <c r="H1418" i="5"/>
  <c r="H1547" i="5"/>
  <c r="H1364" i="5"/>
  <c r="AB1237" i="5"/>
  <c r="AG1237" i="5" s="1"/>
  <c r="AK1237" i="5"/>
  <c r="AP1237" i="5" s="1"/>
  <c r="AB1229" i="5"/>
  <c r="AC1229" i="5" s="1"/>
  <c r="AK1229" i="5"/>
  <c r="AK1183" i="5"/>
  <c r="AL1183" i="5" s="1"/>
  <c r="AB1183" i="5"/>
  <c r="AK1297" i="5"/>
  <c r="AB1297" i="5"/>
  <c r="AG1297" i="5" s="1"/>
  <c r="AB1002" i="5"/>
  <c r="AG1002" i="5" s="1"/>
  <c r="AK1002" i="5"/>
  <c r="AK993" i="5"/>
  <c r="AB993" i="5"/>
  <c r="AG993" i="5" s="1"/>
  <c r="AK845" i="5"/>
  <c r="AB845" i="5"/>
  <c r="AC845" i="5" s="1"/>
  <c r="H979" i="5"/>
  <c r="H905" i="5"/>
  <c r="H927" i="5"/>
  <c r="AB730" i="5"/>
  <c r="AG730" i="5" s="1"/>
  <c r="AK730" i="5"/>
  <c r="AK1939" i="5"/>
  <c r="AB1939" i="5"/>
  <c r="AK2962" i="5"/>
  <c r="AB2962" i="5"/>
  <c r="AC2962" i="5" s="1"/>
  <c r="A578" i="7"/>
  <c r="A576" i="7"/>
  <c r="A529" i="7"/>
  <c r="F542" i="7"/>
  <c r="H532" i="5"/>
  <c r="D449" i="7"/>
  <c r="M424" i="5"/>
  <c r="R424" i="5" s="1"/>
  <c r="M404" i="5"/>
  <c r="R404" i="5" s="1"/>
  <c r="M359" i="5"/>
  <c r="R359" i="5" s="1"/>
  <c r="D336" i="7"/>
  <c r="D151" i="7"/>
  <c r="AK2842" i="5"/>
  <c r="AL2842" i="5" s="1"/>
  <c r="AB2842" i="5"/>
  <c r="AG2842" i="5" s="1"/>
  <c r="AB2578" i="5"/>
  <c r="AC2578" i="5" s="1"/>
  <c r="AK2578" i="5"/>
  <c r="AK2294" i="5"/>
  <c r="AP2294" i="5" s="1"/>
  <c r="AB2294" i="5"/>
  <c r="AK2363" i="5"/>
  <c r="AL2363" i="5" s="1"/>
  <c r="AB2363" i="5"/>
  <c r="H2279" i="5"/>
  <c r="AB2297" i="5"/>
  <c r="AC2297" i="5" s="1"/>
  <c r="AK2297" i="5"/>
  <c r="AK2035" i="5"/>
  <c r="AB2035" i="5"/>
  <c r="H2166" i="5"/>
  <c r="AK2179" i="5"/>
  <c r="AL2179" i="5" s="1"/>
  <c r="AB2179" i="5"/>
  <c r="AC2179" i="5" s="1"/>
  <c r="AB1869" i="5"/>
  <c r="AK1869" i="5"/>
  <c r="AB1974" i="5"/>
  <c r="AC1974" i="5" s="1"/>
  <c r="AK1974" i="5"/>
  <c r="AK1830" i="5"/>
  <c r="AP1830" i="5" s="1"/>
  <c r="AB1830" i="5"/>
  <c r="H1757" i="5"/>
  <c r="H1661" i="5"/>
  <c r="AK1533" i="5"/>
  <c r="AL1533" i="5" s="1"/>
  <c r="AB1533" i="5"/>
  <c r="AC1533" i="5" s="1"/>
  <c r="AK1434" i="5"/>
  <c r="AB1434" i="5"/>
  <c r="AG1434" i="5" s="1"/>
  <c r="AK1281" i="5"/>
  <c r="AB1281" i="5"/>
  <c r="AK1118" i="5"/>
  <c r="AL1118" i="5" s="1"/>
  <c r="AB1118" i="5"/>
  <c r="AG1118" i="5" s="1"/>
  <c r="H940" i="5"/>
  <c r="AB791" i="5"/>
  <c r="AC791" i="5" s="1"/>
  <c r="AK791" i="5"/>
  <c r="AK1024" i="5"/>
  <c r="AL1024" i="5" s="1"/>
  <c r="AB1024" i="5"/>
  <c r="D259" i="7"/>
  <c r="H2269" i="5"/>
  <c r="D556" i="7"/>
  <c r="AK546" i="5"/>
  <c r="AB546" i="5"/>
  <c r="AG546" i="5" s="1"/>
  <c r="F505" i="7"/>
  <c r="F459" i="7"/>
  <c r="D323" i="7"/>
  <c r="F326" i="7"/>
  <c r="M238" i="5"/>
  <c r="R238" i="5" s="1"/>
  <c r="M120" i="5" a="1"/>
  <c r="M120" i="5" s="1"/>
  <c r="R120" i="5" s="1"/>
  <c r="M20" i="5" a="1"/>
  <c r="M20" i="5" s="1"/>
  <c r="R20" i="5" s="1"/>
  <c r="AK2972" i="5"/>
  <c r="AL2972" i="5" s="1"/>
  <c r="AB2972" i="5"/>
  <c r="AG2972" i="5" s="1"/>
  <c r="AK2750" i="5"/>
  <c r="AB2750" i="5"/>
  <c r="H2846" i="5"/>
  <c r="H2799" i="5"/>
  <c r="AB2707" i="5"/>
  <c r="AC2707" i="5" s="1"/>
  <c r="AK2707" i="5"/>
  <c r="AP2707" i="5" s="1"/>
  <c r="AK2532" i="5"/>
  <c r="AL2532" i="5" s="1"/>
  <c r="AB2532" i="5"/>
  <c r="AG2532" i="5" s="1"/>
  <c r="AB2386" i="5"/>
  <c r="AK2386" i="5"/>
  <c r="AL2386" i="5" s="1"/>
  <c r="AK2156" i="5"/>
  <c r="AP2156" i="5" s="1"/>
  <c r="AB2156" i="5"/>
  <c r="AK2057" i="5"/>
  <c r="AB2057" i="5"/>
  <c r="AC2057" i="5" s="1"/>
  <c r="H1833" i="5"/>
  <c r="H1490" i="5"/>
  <c r="AK1316" i="5"/>
  <c r="AL1316" i="5" s="1"/>
  <c r="AB1316" i="5"/>
  <c r="AG1316" i="5" s="1"/>
  <c r="AB1261" i="5"/>
  <c r="AG1261" i="5" s="1"/>
  <c r="AK1261" i="5"/>
  <c r="AP1261" i="5" s="1"/>
  <c r="AB1169" i="5"/>
  <c r="AK1169" i="5"/>
  <c r="AL1169" i="5" s="1"/>
  <c r="AB664" i="5"/>
  <c r="AC664" i="5" s="1"/>
  <c r="AK664" i="5"/>
  <c r="AL664" i="5" s="1"/>
  <c r="H642" i="5"/>
  <c r="H1013" i="5"/>
  <c r="M246" i="5"/>
  <c r="R246" i="5" s="1"/>
  <c r="AK2503" i="5"/>
  <c r="AP2503" i="5" s="1"/>
  <c r="AB2503" i="5"/>
  <c r="AG2503" i="5" s="1"/>
  <c r="H2502" i="5"/>
  <c r="AK2266" i="5"/>
  <c r="AB2266" i="5"/>
  <c r="AG2266" i="5" s="1"/>
  <c r="AK1984" i="5"/>
  <c r="AB1984" i="5"/>
  <c r="H1856" i="5"/>
  <c r="AB1293" i="5"/>
  <c r="AC1293" i="5" s="1"/>
  <c r="AK1293" i="5"/>
  <c r="AL1293" i="5" s="1"/>
  <c r="A605" i="7"/>
  <c r="D545" i="7"/>
  <c r="AB535" i="5"/>
  <c r="AG535" i="5" s="1"/>
  <c r="AK535" i="5"/>
  <c r="AP535" i="5" s="1"/>
  <c r="F512" i="7"/>
  <c r="G400" i="5"/>
  <c r="D265" i="7"/>
  <c r="M113" i="5" a="1"/>
  <c r="M113" i="5" s="1"/>
  <c r="R113" i="5" s="1"/>
  <c r="D97" i="7"/>
  <c r="AK2959" i="5"/>
  <c r="AP2959" i="5" s="1"/>
  <c r="AB2959" i="5"/>
  <c r="AG2959" i="5" s="1"/>
  <c r="AB2891" i="5"/>
  <c r="AK2891" i="5"/>
  <c r="AP2891" i="5" s="1"/>
  <c r="H2788" i="5"/>
  <c r="AK2795" i="5"/>
  <c r="AL2795" i="5" s="1"/>
  <c r="AB2795" i="5"/>
  <c r="AB2564" i="5"/>
  <c r="AK2564" i="5"/>
  <c r="H2658" i="5"/>
  <c r="AK2416" i="5"/>
  <c r="AB2416" i="5"/>
  <c r="AC2416" i="5" s="1"/>
  <c r="H1826" i="5"/>
  <c r="AB1597" i="5"/>
  <c r="AK1597" i="5"/>
  <c r="AL1597" i="5" s="1"/>
  <c r="H1225" i="5"/>
  <c r="H2784" i="5"/>
  <c r="AK2654" i="5"/>
  <c r="AP2654" i="5" s="1"/>
  <c r="AB2654" i="5"/>
  <c r="AG2654" i="5" s="1"/>
  <c r="H2327" i="5"/>
  <c r="H2466" i="5"/>
  <c r="AK1632" i="5"/>
  <c r="AB1632" i="5"/>
  <c r="AC1632" i="5" s="1"/>
  <c r="AK1026" i="5"/>
  <c r="AP1026" i="5" s="1"/>
  <c r="AB1026" i="5"/>
  <c r="AC1026" i="5" s="1"/>
  <c r="H743" i="5"/>
  <c r="V22" i="4"/>
  <c r="S22" i="4"/>
  <c r="T22" i="4" s="1"/>
  <c r="U22" i="4" s="1"/>
  <c r="A569" i="7"/>
  <c r="D387" i="7"/>
  <c r="F396" i="7"/>
  <c r="M384" i="5"/>
  <c r="R384" i="5" s="1"/>
  <c r="F351" i="7"/>
  <c r="M335" i="5"/>
  <c r="R335" i="5" s="1"/>
  <c r="F223" i="7"/>
  <c r="AK2657" i="5"/>
  <c r="AB2657" i="5"/>
  <c r="AG2657" i="5" s="1"/>
  <c r="AK2790" i="5"/>
  <c r="AB2790" i="5"/>
  <c r="AC2790" i="5" s="1"/>
  <c r="AB2488" i="5"/>
  <c r="AC2488" i="5" s="1"/>
  <c r="AK2488" i="5"/>
  <c r="AP2488" i="5" s="1"/>
  <c r="AB2372" i="5"/>
  <c r="AG2372" i="5" s="1"/>
  <c r="AK2372" i="5"/>
  <c r="H2381" i="5"/>
  <c r="AK2395" i="5"/>
  <c r="AP2395" i="5" s="1"/>
  <c r="AB2395" i="5"/>
  <c r="H1994" i="5"/>
  <c r="AK2080" i="5"/>
  <c r="AP2080" i="5" s="1"/>
  <c r="AB2080" i="5"/>
  <c r="AG2080" i="5" s="1"/>
  <c r="H1946" i="5"/>
  <c r="AK2012" i="5"/>
  <c r="AP2012" i="5" s="1"/>
  <c r="AB2012" i="5"/>
  <c r="AC2012" i="5" s="1"/>
  <c r="AB1587" i="5"/>
  <c r="AG1587" i="5" s="1"/>
  <c r="AK1587" i="5"/>
  <c r="AL1587" i="5" s="1"/>
  <c r="H1665" i="5"/>
  <c r="AB1546" i="5"/>
  <c r="AC1546" i="5" s="1"/>
  <c r="AK1546" i="5"/>
  <c r="AL1546" i="5" s="1"/>
  <c r="AK1470" i="5"/>
  <c r="AP1470" i="5" s="1"/>
  <c r="AB1470" i="5"/>
  <c r="AG1470" i="5" s="1"/>
  <c r="H1307" i="5"/>
  <c r="AB1548" i="5"/>
  <c r="AG1548" i="5" s="1"/>
  <c r="AK1548" i="5"/>
  <c r="AP1548" i="5" s="1"/>
  <c r="AB1363" i="5"/>
  <c r="AG1363" i="5" s="1"/>
  <c r="AK1363" i="5"/>
  <c r="AP1363" i="5" s="1"/>
  <c r="H1158" i="5"/>
  <c r="H1157" i="5"/>
  <c r="A586" i="7"/>
  <c r="D588" i="7"/>
  <c r="AB578" i="5"/>
  <c r="AK578" i="5"/>
  <c r="AP578" i="5" s="1"/>
  <c r="D492" i="7"/>
  <c r="F335" i="7"/>
  <c r="AK2954" i="5"/>
  <c r="AB2954" i="5"/>
  <c r="H2513" i="5"/>
  <c r="AK2452" i="5"/>
  <c r="AB2452" i="5"/>
  <c r="AK2007" i="5"/>
  <c r="AB2007" i="5"/>
  <c r="AG2007" i="5" s="1"/>
  <c r="AK1148" i="5"/>
  <c r="AL1148" i="5" s="1"/>
  <c r="AB1148" i="5"/>
  <c r="AC1148" i="5" s="1"/>
  <c r="AK1116" i="5"/>
  <c r="AB1116" i="5"/>
  <c r="AC1116" i="5" s="1"/>
  <c r="AK991" i="5"/>
  <c r="AL991" i="5" s="1"/>
  <c r="AB991" i="5"/>
  <c r="F402" i="7"/>
  <c r="D302" i="7"/>
  <c r="H2426" i="5"/>
  <c r="AK1025" i="5"/>
  <c r="AP1025" i="5" s="1"/>
  <c r="AB1025" i="5"/>
  <c r="AG1025" i="5" s="1"/>
  <c r="A572" i="7"/>
  <c r="A582" i="7"/>
  <c r="F502" i="7"/>
  <c r="M447" i="5"/>
  <c r="R447" i="5" s="1"/>
  <c r="D353" i="7"/>
  <c r="F395" i="7"/>
  <c r="M240" i="5"/>
  <c r="R240" i="5" s="1"/>
  <c r="D236" i="7"/>
  <c r="M50" i="5" a="1"/>
  <c r="M50" i="5" s="1"/>
  <c r="R50" i="5" s="1"/>
  <c r="D42" i="7"/>
  <c r="AK2970" i="5"/>
  <c r="AP2970" i="5" s="1"/>
  <c r="AB2970" i="5"/>
  <c r="AC2970" i="5" s="1"/>
  <c r="H2785" i="5"/>
  <c r="AK2768" i="5"/>
  <c r="AL2768" i="5" s="1"/>
  <c r="AB2768" i="5"/>
  <c r="AB2579" i="5"/>
  <c r="AC2579" i="5" s="1"/>
  <c r="AK2579" i="5"/>
  <c r="AK2618" i="5"/>
  <c r="AB2618" i="5"/>
  <c r="AC2618" i="5" s="1"/>
  <c r="AK2529" i="5"/>
  <c r="AP2529" i="5" s="1"/>
  <c r="AB2529" i="5"/>
  <c r="AC2529" i="5" s="1"/>
  <c r="H2313" i="5"/>
  <c r="H2154" i="5"/>
  <c r="H1521" i="5"/>
  <c r="AK1578" i="5"/>
  <c r="AB1578" i="5"/>
  <c r="AG1578" i="5" s="1"/>
  <c r="AK1399" i="5"/>
  <c r="AL1399" i="5" s="1"/>
  <c r="AB1399" i="5"/>
  <c r="AB1282" i="5"/>
  <c r="AC1282" i="5" s="1"/>
  <c r="AK1282" i="5"/>
  <c r="H1119" i="5"/>
  <c r="AK1067" i="5"/>
  <c r="AB1067" i="5"/>
  <c r="AC1067" i="5" s="1"/>
  <c r="AB1336" i="5"/>
  <c r="AG1336" i="5" s="1"/>
  <c r="AK1336" i="5"/>
  <c r="AK772" i="5"/>
  <c r="AL772" i="5" s="1"/>
  <c r="AB772" i="5"/>
  <c r="AG772" i="5" s="1"/>
  <c r="AK855" i="5"/>
  <c r="AB855" i="5"/>
  <c r="AG855" i="5" s="1"/>
  <c r="AK750" i="5"/>
  <c r="AB750" i="5"/>
  <c r="AG750" i="5" s="1"/>
  <c r="AK641" i="5"/>
  <c r="AB641" i="5"/>
  <c r="AK2221" i="5"/>
  <c r="AB2221" i="5"/>
  <c r="AK1792" i="5"/>
  <c r="AB1792" i="5"/>
  <c r="H1571" i="5"/>
  <c r="AK1388" i="5"/>
  <c r="AP1388" i="5" s="1"/>
  <c r="AB1388" i="5"/>
  <c r="AG1388" i="5" s="1"/>
  <c r="AK1353" i="5"/>
  <c r="AL1353" i="5" s="1"/>
  <c r="AB1353" i="5"/>
  <c r="AK1207" i="5"/>
  <c r="AB1207" i="5"/>
  <c r="H1023" i="5"/>
  <c r="H1151" i="5"/>
  <c r="H969" i="5"/>
  <c r="H768" i="5"/>
  <c r="AK976" i="5"/>
  <c r="AP976" i="5" s="1"/>
  <c r="AB976" i="5"/>
  <c r="AG976" i="5" s="1"/>
  <c r="AB1187" i="5"/>
  <c r="AC1187" i="5" s="1"/>
  <c r="AK1187" i="5"/>
  <c r="H1836" i="5"/>
  <c r="AK1463" i="5"/>
  <c r="AB1463" i="5"/>
  <c r="AG1463" i="5" s="1"/>
  <c r="D156" i="7"/>
  <c r="AK2435" i="5"/>
  <c r="AP2435" i="5" s="1"/>
  <c r="AB2435" i="5"/>
  <c r="H968" i="5"/>
  <c r="F537" i="7"/>
  <c r="H527" i="5"/>
  <c r="D412" i="7"/>
  <c r="G395" i="5"/>
  <c r="D276" i="7"/>
  <c r="M237" i="5"/>
  <c r="R237" i="5" s="1"/>
  <c r="M95" i="5" a="1"/>
  <c r="M95" i="5" s="1"/>
  <c r="R95" i="5" s="1"/>
  <c r="D19" i="7"/>
  <c r="AB2894" i="5"/>
  <c r="AK2894" i="5"/>
  <c r="H2985" i="5"/>
  <c r="H2775" i="5"/>
  <c r="H2742" i="5"/>
  <c r="AK2554" i="5"/>
  <c r="AP2554" i="5" s="1"/>
  <c r="AB2554" i="5"/>
  <c r="H2434" i="5"/>
  <c r="AK2128" i="5"/>
  <c r="AL2128" i="5" s="1"/>
  <c r="AB2128" i="5"/>
  <c r="AC2128" i="5" s="1"/>
  <c r="H2032" i="5"/>
  <c r="AK2236" i="5"/>
  <c r="AL2236" i="5" s="1"/>
  <c r="AB2236" i="5"/>
  <c r="AG2236" i="5" s="1"/>
  <c r="H2043" i="5"/>
  <c r="AK2194" i="5"/>
  <c r="AB2194" i="5"/>
  <c r="AC2194" i="5" s="1"/>
  <c r="AB1689" i="5"/>
  <c r="AG1689" i="5" s="1"/>
  <c r="AK1689" i="5"/>
  <c r="H1936" i="5"/>
  <c r="AK1695" i="5"/>
  <c r="AP1695" i="5" s="1"/>
  <c r="AB1695" i="5"/>
  <c r="AK1704" i="5"/>
  <c r="AB1704" i="5"/>
  <c r="H1739" i="5"/>
  <c r="AB1436" i="5"/>
  <c r="AG1436" i="5" s="1"/>
  <c r="AK1436" i="5"/>
  <c r="H1370" i="5"/>
  <c r="AK1340" i="5"/>
  <c r="AL1340" i="5" s="1"/>
  <c r="AB1340" i="5"/>
  <c r="H1215" i="5"/>
  <c r="H1200" i="5"/>
  <c r="AB1015" i="5"/>
  <c r="AK1015" i="5"/>
  <c r="AP1015" i="5" s="1"/>
  <c r="H1074" i="5"/>
  <c r="AK1153" i="5"/>
  <c r="AL1153" i="5" s="1"/>
  <c r="AB1153" i="5"/>
  <c r="AG1153" i="5" s="1"/>
  <c r="AK944" i="5"/>
  <c r="AB944" i="5"/>
  <c r="AG944" i="5" s="1"/>
  <c r="AK761" i="5"/>
  <c r="AP761" i="5" s="1"/>
  <c r="AB761" i="5"/>
  <c r="AC761" i="5" s="1"/>
  <c r="H951" i="5"/>
  <c r="AK864" i="5"/>
  <c r="AB864" i="5"/>
  <c r="AG864" i="5" s="1"/>
  <c r="H707" i="5"/>
  <c r="H2163" i="5"/>
  <c r="F592" i="7"/>
  <c r="D469" i="7"/>
  <c r="F398" i="7"/>
  <c r="M383" i="5"/>
  <c r="R383" i="5" s="1"/>
  <c r="M218" i="5"/>
  <c r="R218" i="5" s="1"/>
  <c r="D191" i="7"/>
  <c r="F215" i="7"/>
  <c r="M158" i="5" a="1"/>
  <c r="M158" i="5" s="1"/>
  <c r="R158" i="5" s="1"/>
  <c r="M174" i="5" a="1"/>
  <c r="M174" i="5" s="1"/>
  <c r="R174" i="5" s="1"/>
  <c r="D152" i="7"/>
  <c r="D117" i="7"/>
  <c r="D80" i="7"/>
  <c r="AK2991" i="5"/>
  <c r="AB2991" i="5"/>
  <c r="H2867" i="5"/>
  <c r="AK2924" i="5"/>
  <c r="AB2924" i="5"/>
  <c r="AG2924" i="5" s="1"/>
  <c r="AB2988" i="5"/>
  <c r="AK2988" i="5"/>
  <c r="H2955" i="5"/>
  <c r="AB2753" i="5"/>
  <c r="AC2753" i="5" s="1"/>
  <c r="AK2753" i="5"/>
  <c r="H2545" i="5"/>
  <c r="AB2453" i="5"/>
  <c r="AK2453" i="5"/>
  <c r="AP2453" i="5" s="1"/>
  <c r="AK2547" i="5"/>
  <c r="AB2547" i="5"/>
  <c r="AC2547" i="5" s="1"/>
  <c r="H2049" i="5"/>
  <c r="H2061" i="5"/>
  <c r="AK1996" i="5"/>
  <c r="AP1996" i="5" s="1"/>
  <c r="AB1996" i="5"/>
  <c r="AG1996" i="5" s="1"/>
  <c r="H1883" i="5"/>
  <c r="H1875" i="5"/>
  <c r="H1844" i="5"/>
  <c r="H1368" i="5"/>
  <c r="H1244" i="5"/>
  <c r="AB1008" i="5"/>
  <c r="AK1008" i="5"/>
  <c r="AP1008" i="5" s="1"/>
  <c r="H1122" i="5"/>
  <c r="AK921" i="5"/>
  <c r="AL921" i="5" s="1"/>
  <c r="AB921" i="5"/>
  <c r="AG921" i="5" s="1"/>
  <c r="AB853" i="5"/>
  <c r="AG853" i="5" s="1"/>
  <c r="AK853" i="5"/>
  <c r="AP853" i="5" s="1"/>
  <c r="H1154" i="5"/>
  <c r="H2240" i="5"/>
  <c r="AK2041" i="5"/>
  <c r="AB2041" i="5"/>
  <c r="AG2041" i="5" s="1"/>
  <c r="D439" i="7"/>
  <c r="F364" i="7"/>
  <c r="F339" i="7"/>
  <c r="M151" i="5" a="1"/>
  <c r="M151" i="5" s="1"/>
  <c r="R151" i="5" s="1"/>
  <c r="D110" i="7"/>
  <c r="D73" i="7"/>
  <c r="D61" i="7"/>
  <c r="H2860" i="5"/>
  <c r="H3004" i="5"/>
  <c r="AB2643" i="5"/>
  <c r="AK2643" i="5"/>
  <c r="AP2643" i="5" s="1"/>
  <c r="H2538" i="5"/>
  <c r="H2301" i="5"/>
  <c r="H2307" i="5"/>
  <c r="H2042" i="5"/>
  <c r="G2207" i="5"/>
  <c r="H2207" i="5" s="1"/>
  <c r="H1876" i="5"/>
  <c r="AK1977" i="5"/>
  <c r="AP1977" i="5" s="1"/>
  <c r="AB1977" i="5"/>
  <c r="AC1977" i="5" s="1"/>
  <c r="AK1845" i="5"/>
  <c r="AB1845" i="5"/>
  <c r="AG1845" i="5" s="1"/>
  <c r="AK1919" i="5"/>
  <c r="AP1919" i="5" s="1"/>
  <c r="AB1919" i="5"/>
  <c r="AG1919" i="5" s="1"/>
  <c r="H1871" i="5"/>
  <c r="H1837" i="5"/>
  <c r="AK1877" i="5"/>
  <c r="AB1877" i="5"/>
  <c r="AG1877" i="5" s="1"/>
  <c r="H1760" i="5"/>
  <c r="AK1534" i="5"/>
  <c r="AL1534" i="5" s="1"/>
  <c r="AB1534" i="5"/>
  <c r="AC1534" i="5" s="1"/>
  <c r="AK1438" i="5"/>
  <c r="AP1438" i="5" s="1"/>
  <c r="AB1438" i="5"/>
  <c r="AC1438" i="5" s="1"/>
  <c r="H1237" i="5"/>
  <c r="AB1324" i="5"/>
  <c r="AK1324" i="5"/>
  <c r="AL1324" i="5" s="1"/>
  <c r="G1241" i="5"/>
  <c r="H1241" i="5" s="1"/>
  <c r="H1130" i="5"/>
  <c r="AK848" i="5"/>
  <c r="AP848" i="5" s="1"/>
  <c r="AB848" i="5"/>
  <c r="AG848" i="5" s="1"/>
  <c r="H1939" i="5"/>
  <c r="AB774" i="5"/>
  <c r="AG774" i="5" s="1"/>
  <c r="AK774" i="5"/>
  <c r="AL774" i="5" s="1"/>
  <c r="M259" i="5"/>
  <c r="R259" i="5" s="1"/>
  <c r="AK1380" i="5"/>
  <c r="AB1380" i="5"/>
  <c r="AG1380" i="5" s="1"/>
  <c r="F595" i="7"/>
  <c r="H585" i="5"/>
  <c r="D542" i="7"/>
  <c r="AK532" i="5"/>
  <c r="AB532" i="5"/>
  <c r="AG532" i="5" s="1"/>
  <c r="F350" i="7"/>
  <c r="F268" i="7"/>
  <c r="F226" i="7"/>
  <c r="D200" i="7"/>
  <c r="M144" i="5" a="1"/>
  <c r="M144" i="5" s="1"/>
  <c r="R144" i="5" s="1"/>
  <c r="M160" i="5" a="1"/>
  <c r="M160" i="5" s="1"/>
  <c r="R160" i="5" s="1"/>
  <c r="M171" i="5" a="1"/>
  <c r="M171" i="5" s="1"/>
  <c r="R171" i="5" s="1"/>
  <c r="D66" i="7"/>
  <c r="D54" i="7"/>
  <c r="M67" i="5" a="1"/>
  <c r="M67" i="5" s="1"/>
  <c r="R67" i="5" s="1"/>
  <c r="D49" i="7"/>
  <c r="H2971" i="5"/>
  <c r="D18" i="7"/>
  <c r="H2853" i="5"/>
  <c r="H2848" i="5"/>
  <c r="H2953" i="5"/>
  <c r="AB2734" i="5"/>
  <c r="AG2734" i="5" s="1"/>
  <c r="AK2734" i="5"/>
  <c r="H2294" i="5"/>
  <c r="H2420" i="5"/>
  <c r="H2035" i="5"/>
  <c r="H2246" i="5"/>
  <c r="AB1921" i="5"/>
  <c r="AK1921" i="5"/>
  <c r="AL1921" i="5" s="1"/>
  <c r="AK1967" i="5"/>
  <c r="AB1967" i="5"/>
  <c r="AC1967" i="5" s="1"/>
  <c r="H1869" i="5"/>
  <c r="AK1838" i="5"/>
  <c r="AP1838" i="5" s="1"/>
  <c r="AB1838" i="5"/>
  <c r="AG1838" i="5" s="1"/>
  <c r="H1830" i="5"/>
  <c r="AB1608" i="5"/>
  <c r="AC1608" i="5" s="1"/>
  <c r="AK1608" i="5"/>
  <c r="AK1711" i="5"/>
  <c r="AL1711" i="5" s="1"/>
  <c r="AB1711" i="5"/>
  <c r="AG1711" i="5" s="1"/>
  <c r="AK1543" i="5"/>
  <c r="AB1543" i="5"/>
  <c r="AC1543" i="5" s="1"/>
  <c r="H1287" i="5"/>
  <c r="H1224" i="5"/>
  <c r="AK1182" i="5"/>
  <c r="AB1182" i="5"/>
  <c r="AC1182" i="5" s="1"/>
  <c r="AK1185" i="5"/>
  <c r="AL1185" i="5" s="1"/>
  <c r="AB1185" i="5"/>
  <c r="AG1185" i="5" s="1"/>
  <c r="G1040" i="5"/>
  <c r="H1040" i="5" s="1"/>
  <c r="AB1310" i="5"/>
  <c r="AC1310" i="5" s="1"/>
  <c r="AK1310" i="5"/>
  <c r="AB753" i="5"/>
  <c r="AG753" i="5" s="1"/>
  <c r="AK753" i="5"/>
  <c r="AL753" i="5" s="1"/>
  <c r="H2669" i="5"/>
  <c r="AK2451" i="5"/>
  <c r="AB2451" i="5"/>
  <c r="AG2451" i="5" s="1"/>
  <c r="H2329" i="5"/>
  <c r="M245" i="5"/>
  <c r="R245" i="5" s="1"/>
  <c r="AB1454" i="5"/>
  <c r="AK1454" i="5"/>
  <c r="AP1454" i="5" s="1"/>
  <c r="H1203" i="5"/>
  <c r="D527" i="7"/>
  <c r="AK517" i="5"/>
  <c r="AP517" i="5" s="1"/>
  <c r="M405" i="5"/>
  <c r="R405" i="5" s="1"/>
  <c r="D432" i="7"/>
  <c r="D376" i="7"/>
  <c r="F314" i="7"/>
  <c r="G49" i="5"/>
  <c r="AB2997" i="5"/>
  <c r="AK2997" i="5"/>
  <c r="AL2997" i="5" s="1"/>
  <c r="H2619" i="5"/>
  <c r="G2514" i="5"/>
  <c r="H2514" i="5" s="1"/>
  <c r="H2569" i="5"/>
  <c r="AB2348" i="5"/>
  <c r="AC2348" i="5" s="1"/>
  <c r="AK2348" i="5"/>
  <c r="AP2348" i="5" s="1"/>
  <c r="AK2480" i="5"/>
  <c r="AP2480" i="5" s="1"/>
  <c r="AB2480" i="5"/>
  <c r="AC2480" i="5" s="1"/>
  <c r="AB2189" i="5"/>
  <c r="AC2189" i="5" s="1"/>
  <c r="AK2189" i="5"/>
  <c r="G2328" i="5"/>
  <c r="H2328" i="5" s="1"/>
  <c r="H2386" i="5"/>
  <c r="AK2102" i="5"/>
  <c r="AP2102" i="5" s="1"/>
  <c r="AB2102" i="5"/>
  <c r="AC2102" i="5" s="1"/>
  <c r="H2158" i="5"/>
  <c r="H1947" i="5"/>
  <c r="AK1899" i="5"/>
  <c r="AB1899" i="5"/>
  <c r="AG1899" i="5" s="1"/>
  <c r="AK1945" i="5"/>
  <c r="AL1945" i="5" s="1"/>
  <c r="AB1945" i="5"/>
  <c r="AC1945" i="5" s="1"/>
  <c r="H1901" i="5"/>
  <c r="AB1692" i="5"/>
  <c r="AK1692" i="5"/>
  <c r="AL1692" i="5" s="1"/>
  <c r="AB1556" i="5"/>
  <c r="AC1556" i="5" s="1"/>
  <c r="AK1556" i="5"/>
  <c r="H1501" i="5"/>
  <c r="H1527" i="5"/>
  <c r="AK1686" i="5"/>
  <c r="AP1686" i="5" s="1"/>
  <c r="AB1686" i="5"/>
  <c r="H1409" i="5"/>
  <c r="AB1452" i="5"/>
  <c r="AC1452" i="5" s="1"/>
  <c r="AK1452" i="5"/>
  <c r="AL1452" i="5" s="1"/>
  <c r="H1280" i="5"/>
  <c r="AK1006" i="5"/>
  <c r="AP1006" i="5" s="1"/>
  <c r="AB1006" i="5"/>
  <c r="H1007" i="5"/>
  <c r="H811" i="5"/>
  <c r="AB1033" i="5"/>
  <c r="AG1033" i="5" s="1"/>
  <c r="AK1033" i="5"/>
  <c r="AP1033" i="5" s="1"/>
  <c r="H805" i="5"/>
  <c r="H655" i="5"/>
  <c r="H611" i="5"/>
  <c r="AK998" i="5"/>
  <c r="AL998" i="5" s="1"/>
  <c r="AB998" i="5"/>
  <c r="AC998" i="5" s="1"/>
  <c r="H824" i="5"/>
  <c r="H764" i="5"/>
  <c r="F416" i="7"/>
  <c r="D76" i="7"/>
  <c r="G2875" i="5"/>
  <c r="H2875" i="5" s="1"/>
  <c r="H2266" i="5"/>
  <c r="H1912" i="5"/>
  <c r="F584" i="7"/>
  <c r="M275" i="5"/>
  <c r="R275" i="5" s="1"/>
  <c r="H1293" i="5"/>
  <c r="M465" i="5"/>
  <c r="R465" i="5" s="1"/>
  <c r="M473" i="5"/>
  <c r="R473" i="5" s="1"/>
  <c r="G352" i="5"/>
  <c r="D254" i="7"/>
  <c r="D243" i="7"/>
  <c r="D273" i="7"/>
  <c r="G255" i="5"/>
  <c r="D140" i="7"/>
  <c r="AK2896" i="5"/>
  <c r="AL2896" i="5" s="1"/>
  <c r="AB2896" i="5"/>
  <c r="AC2896" i="5" s="1"/>
  <c r="AB2749" i="5"/>
  <c r="AG2749" i="5" s="1"/>
  <c r="AK2749" i="5"/>
  <c r="AP2749" i="5" s="1"/>
  <c r="AB2341" i="5"/>
  <c r="AG2341" i="5" s="1"/>
  <c r="AK2341" i="5"/>
  <c r="H2461" i="5"/>
  <c r="AB2182" i="5"/>
  <c r="AC2182" i="5" s="1"/>
  <c r="AK2182" i="5"/>
  <c r="AP2182" i="5" s="1"/>
  <c r="AB2283" i="5"/>
  <c r="AK2283" i="5"/>
  <c r="G2278" i="5"/>
  <c r="H2278" i="5" s="1"/>
  <c r="AK1997" i="5"/>
  <c r="AP1997" i="5" s="1"/>
  <c r="AB1997" i="5"/>
  <c r="H1931" i="5"/>
  <c r="AK1895" i="5"/>
  <c r="AL1895" i="5" s="1"/>
  <c r="AB1895" i="5"/>
  <c r="H1852" i="5"/>
  <c r="AK1728" i="5"/>
  <c r="AL1728" i="5" s="1"/>
  <c r="AB1728" i="5"/>
  <c r="AB1981" i="5"/>
  <c r="AC1981" i="5" s="1"/>
  <c r="AK1981" i="5"/>
  <c r="AK1549" i="5"/>
  <c r="AL1549" i="5" s="1"/>
  <c r="AB1549" i="5"/>
  <c r="AC1549" i="5" s="1"/>
  <c r="G1827" i="5"/>
  <c r="H1827" i="5" s="1"/>
  <c r="H1497" i="5"/>
  <c r="M401" i="5"/>
  <c r="R401" i="5" s="1"/>
  <c r="D74" i="7"/>
  <c r="AK2784" i="5"/>
  <c r="AP2784" i="5" s="1"/>
  <c r="AB2784" i="5"/>
  <c r="AK2595" i="5"/>
  <c r="AL2595" i="5" s="1"/>
  <c r="AB2595" i="5"/>
  <c r="AG2595" i="5" s="1"/>
  <c r="AK2151" i="5"/>
  <c r="AP2151" i="5" s="1"/>
  <c r="AB2151" i="5"/>
  <c r="AB1839" i="5"/>
  <c r="AK1839" i="5"/>
  <c r="AL1839" i="5" s="1"/>
  <c r="G1216" i="5"/>
  <c r="H1216" i="5" s="1"/>
  <c r="M265" i="5"/>
  <c r="R265" i="5" s="1"/>
  <c r="H2521" i="5"/>
  <c r="AK1726" i="5"/>
  <c r="AB1726" i="5"/>
  <c r="AC1726" i="5" s="1"/>
  <c r="H1305" i="5"/>
  <c r="A593" i="7"/>
  <c r="F589" i="7"/>
  <c r="F461" i="7"/>
  <c r="D394" i="7"/>
  <c r="F348" i="7"/>
  <c r="D345" i="7"/>
  <c r="G176" i="5"/>
  <c r="H2765" i="5"/>
  <c r="AK2603" i="5"/>
  <c r="AB2603" i="5"/>
  <c r="AG2603" i="5" s="1"/>
  <c r="AB2418" i="5"/>
  <c r="AK2418" i="5"/>
  <c r="AB2478" i="5"/>
  <c r="AC2478" i="5" s="1"/>
  <c r="AK2478" i="5"/>
  <c r="AK2624" i="5"/>
  <c r="AL2624" i="5" s="1"/>
  <c r="AB2624" i="5"/>
  <c r="AC2624" i="5" s="1"/>
  <c r="AK2082" i="5"/>
  <c r="AP2082" i="5" s="1"/>
  <c r="AB2082" i="5"/>
  <c r="AC2082" i="5" s="1"/>
  <c r="G2292" i="5"/>
  <c r="H2292" i="5" s="1"/>
  <c r="H1990" i="5"/>
  <c r="H2138" i="5"/>
  <c r="AK1927" i="5"/>
  <c r="AL1927" i="5" s="1"/>
  <c r="AB1927" i="5"/>
  <c r="AG1927" i="5" s="1"/>
  <c r="H1937" i="5"/>
  <c r="AK1394" i="5"/>
  <c r="AB1394" i="5"/>
  <c r="AC1394" i="5" s="1"/>
  <c r="H1423" i="5"/>
  <c r="H1196" i="5"/>
  <c r="AK1057" i="5"/>
  <c r="AB1057" i="5"/>
  <c r="AG1057" i="5" s="1"/>
  <c r="AK1232" i="5"/>
  <c r="AP1232" i="5" s="1"/>
  <c r="AB1232" i="5"/>
  <c r="AC1232" i="5" s="1"/>
  <c r="AK999" i="5"/>
  <c r="AB999" i="5"/>
  <c r="H876" i="5"/>
  <c r="D530" i="7"/>
  <c r="AK520" i="5"/>
  <c r="AP520" i="5" s="1"/>
  <c r="AB520" i="5"/>
  <c r="F492" i="7"/>
  <c r="D447" i="7"/>
  <c r="H2597" i="5"/>
  <c r="H2007" i="5"/>
  <c r="H2264" i="5"/>
  <c r="H2073" i="5"/>
  <c r="AK1784" i="5"/>
  <c r="AB1784" i="5"/>
  <c r="AG1784" i="5" s="1"/>
  <c r="AB1678" i="5"/>
  <c r="AG1678" i="5" s="1"/>
  <c r="AK1678" i="5"/>
  <c r="AP1678" i="5" s="1"/>
  <c r="A587" i="7"/>
  <c r="D402" i="7"/>
  <c r="AK2244" i="5"/>
  <c r="AB2244" i="5"/>
  <c r="AC2244" i="5" s="1"/>
  <c r="F577" i="7"/>
  <c r="H567" i="5"/>
  <c r="D395" i="7"/>
  <c r="D315" i="7"/>
  <c r="M133" i="5" a="1"/>
  <c r="M133" i="5" s="1"/>
  <c r="R133" i="5" s="1"/>
  <c r="G82" i="5"/>
  <c r="G52" i="5"/>
  <c r="M35" i="5" a="1"/>
  <c r="M35" i="5" s="1"/>
  <c r="R35" i="5" s="1"/>
  <c r="H2926" i="5"/>
  <c r="AK2743" i="5"/>
  <c r="AP2743" i="5" s="1"/>
  <c r="AB2743" i="5"/>
  <c r="AK2645" i="5"/>
  <c r="AB2645" i="5"/>
  <c r="AG2645" i="5" s="1"/>
  <c r="H2601" i="5"/>
  <c r="G2398" i="5"/>
  <c r="H2398" i="5" s="1"/>
  <c r="AK2252" i="5"/>
  <c r="AP2252" i="5" s="1"/>
  <c r="AB2252" i="5"/>
  <c r="AK2237" i="5"/>
  <c r="AB2237" i="5"/>
  <c r="AG2237" i="5" s="1"/>
  <c r="AB2255" i="5"/>
  <c r="AG2255" i="5" s="1"/>
  <c r="AK2255" i="5"/>
  <c r="G2299" i="5"/>
  <c r="H2299" i="5" s="1"/>
  <c r="H2232" i="5"/>
  <c r="AK2104" i="5"/>
  <c r="AP2104" i="5" s="1"/>
  <c r="AB2104" i="5"/>
  <c r="AG2104" i="5" s="1"/>
  <c r="G2094" i="5"/>
  <c r="H2094" i="5" s="1"/>
  <c r="H2134" i="5"/>
  <c r="AB2109" i="5"/>
  <c r="AK2109" i="5"/>
  <c r="AP2109" i="5" s="1"/>
  <c r="AK1882" i="5"/>
  <c r="AP1882" i="5" s="1"/>
  <c r="AB1882" i="5"/>
  <c r="AG1882" i="5" s="1"/>
  <c r="AK1892" i="5"/>
  <c r="AL1892" i="5" s="1"/>
  <c r="AB1892" i="5"/>
  <c r="AC1892" i="5" s="1"/>
  <c r="H1933" i="5"/>
  <c r="AB1783" i="5"/>
  <c r="AG1783" i="5" s="1"/>
  <c r="AK1783" i="5"/>
  <c r="AK1619" i="5"/>
  <c r="AP1619" i="5" s="1"/>
  <c r="AB1619" i="5"/>
  <c r="AC1619" i="5" s="1"/>
  <c r="H1369" i="5"/>
  <c r="H1507" i="5"/>
  <c r="H1277" i="5"/>
  <c r="AB1489" i="5"/>
  <c r="AC1489" i="5" s="1"/>
  <c r="AK1489" i="5"/>
  <c r="AL1489" i="5" s="1"/>
  <c r="H1301" i="5"/>
  <c r="AB953" i="5"/>
  <c r="AG953" i="5" s="1"/>
  <c r="AK953" i="5"/>
  <c r="AK1104" i="5"/>
  <c r="AP1104" i="5" s="1"/>
  <c r="AB1104" i="5"/>
  <c r="AK898" i="5"/>
  <c r="AL898" i="5" s="1"/>
  <c r="AB898" i="5"/>
  <c r="AC898" i="5" s="1"/>
  <c r="AK796" i="5"/>
  <c r="AL796" i="5" s="1"/>
  <c r="AB796" i="5"/>
  <c r="AK1012" i="5"/>
  <c r="AL1012" i="5" s="1"/>
  <c r="AB1012" i="5"/>
  <c r="AB629" i="5"/>
  <c r="AC629" i="5" s="1"/>
  <c r="AK629" i="5"/>
  <c r="AP629" i="5" s="1"/>
  <c r="AK836" i="5"/>
  <c r="AP836" i="5" s="1"/>
  <c r="AB836" i="5"/>
  <c r="AG836" i="5" s="1"/>
  <c r="H750" i="5"/>
  <c r="D71" i="7"/>
  <c r="H2892" i="5"/>
  <c r="AK2677" i="5"/>
  <c r="AP2677" i="5" s="1"/>
  <c r="AB2677" i="5"/>
  <c r="AC2677" i="5" s="1"/>
  <c r="AB1952" i="5"/>
  <c r="AK1952" i="5"/>
  <c r="AP1952" i="5" s="1"/>
  <c r="AK1799" i="5"/>
  <c r="AB1799" i="5"/>
  <c r="AC1799" i="5" s="1"/>
  <c r="AB695" i="5"/>
  <c r="AK695" i="5"/>
  <c r="AP695" i="5" s="1"/>
  <c r="AB1929" i="5"/>
  <c r="AG1929" i="5" s="1"/>
  <c r="AK1929" i="5"/>
  <c r="H1683" i="5"/>
  <c r="H1538" i="5"/>
  <c r="H1560" i="5"/>
  <c r="AK1396" i="5"/>
  <c r="AP1396" i="5" s="1"/>
  <c r="AB1396" i="5"/>
  <c r="AB1128" i="5"/>
  <c r="AC1128" i="5" s="1"/>
  <c r="AK1128" i="5"/>
  <c r="AK1283" i="5"/>
  <c r="AL1283" i="5" s="1"/>
  <c r="AB1283" i="5"/>
  <c r="H1117" i="5"/>
  <c r="AK1210" i="5"/>
  <c r="AP1210" i="5" s="1"/>
  <c r="AB1210" i="5"/>
  <c r="AC1210" i="5" s="1"/>
  <c r="AK1319" i="5"/>
  <c r="AL1319" i="5" s="1"/>
  <c r="AB1319" i="5"/>
  <c r="AC1319" i="5" s="1"/>
  <c r="AK1175" i="5"/>
  <c r="AB1175" i="5"/>
  <c r="AC1175" i="5" s="1"/>
  <c r="AK1161" i="5"/>
  <c r="AB1161" i="5"/>
  <c r="H1211" i="5"/>
  <c r="H1187" i="5"/>
  <c r="AB688" i="5"/>
  <c r="AK688" i="5"/>
  <c r="AP688" i="5" s="1"/>
  <c r="H1049" i="5"/>
  <c r="D495" i="7"/>
  <c r="AK2832" i="5"/>
  <c r="AL2832" i="5" s="1"/>
  <c r="AB2832" i="5"/>
  <c r="AC2832" i="5" s="1"/>
  <c r="A604" i="7"/>
  <c r="M480" i="5"/>
  <c r="R480" i="5" s="1"/>
  <c r="D342" i="7"/>
  <c r="M266" i="5"/>
  <c r="R266" i="5" s="1"/>
  <c r="F242" i="7"/>
  <c r="D141" i="7"/>
  <c r="D36" i="7"/>
  <c r="AK2931" i="5"/>
  <c r="AP2931" i="5" s="1"/>
  <c r="AB2931" i="5"/>
  <c r="AG2931" i="5" s="1"/>
  <c r="H2599" i="5"/>
  <c r="H2696" i="5"/>
  <c r="AB2565" i="5"/>
  <c r="AG2565" i="5" s="1"/>
  <c r="AK2565" i="5"/>
  <c r="AL2565" i="5" s="1"/>
  <c r="AK2352" i="5"/>
  <c r="AP2352" i="5" s="1"/>
  <c r="AB2352" i="5"/>
  <c r="AK2339" i="5"/>
  <c r="AB2339" i="5"/>
  <c r="AG2339" i="5" s="1"/>
  <c r="AK2318" i="5"/>
  <c r="AP2318" i="5" s="1"/>
  <c r="AB2318" i="5"/>
  <c r="H1689" i="5"/>
  <c r="AB1936" i="5"/>
  <c r="AG1936" i="5" s="1"/>
  <c r="AK1936" i="5"/>
  <c r="AK1793" i="5"/>
  <c r="AB1793" i="5"/>
  <c r="AG1793" i="5" s="1"/>
  <c r="H1769" i="5"/>
  <c r="AK1655" i="5"/>
  <c r="AP1655" i="5" s="1"/>
  <c r="AB1655" i="5"/>
  <c r="AG1655" i="5" s="1"/>
  <c r="AB1432" i="5"/>
  <c r="AG1432" i="5" s="1"/>
  <c r="AK1432" i="5"/>
  <c r="AL1432" i="5" s="1"/>
  <c r="AK1513" i="5"/>
  <c r="AB1513" i="5"/>
  <c r="AC1513" i="5" s="1"/>
  <c r="H1436" i="5"/>
  <c r="AB1576" i="5"/>
  <c r="AC1576" i="5" s="1"/>
  <c r="AK1576" i="5"/>
  <c r="AP1576" i="5" s="1"/>
  <c r="H1536" i="5"/>
  <c r="AK1458" i="5"/>
  <c r="AB1458" i="5"/>
  <c r="AG1458" i="5" s="1"/>
  <c r="AK1234" i="5"/>
  <c r="AP1234" i="5" s="1"/>
  <c r="AB1234" i="5"/>
  <c r="AC1234" i="5" s="1"/>
  <c r="H1299" i="5"/>
  <c r="H943" i="5"/>
  <c r="AK955" i="5"/>
  <c r="AP955" i="5" s="1"/>
  <c r="AB955" i="5"/>
  <c r="AG955" i="5" s="1"/>
  <c r="AK692" i="5"/>
  <c r="AP692" i="5" s="1"/>
  <c r="AB692" i="5"/>
  <c r="H1112" i="5"/>
  <c r="AB640" i="5"/>
  <c r="AG640" i="5" s="1"/>
  <c r="AK640" i="5"/>
  <c r="AP640" i="5" s="1"/>
  <c r="F575" i="7"/>
  <c r="H565" i="5"/>
  <c r="F469" i="7"/>
  <c r="F393" i="7"/>
  <c r="M381" i="5"/>
  <c r="R381" i="5" s="1"/>
  <c r="M372" i="5"/>
  <c r="R372" i="5" s="1"/>
  <c r="D307" i="7"/>
  <c r="G181" i="5"/>
  <c r="G205" i="5"/>
  <c r="D215" i="7"/>
  <c r="M203" i="5"/>
  <c r="R203" i="5" s="1"/>
  <c r="G107" i="5"/>
  <c r="G17" i="5"/>
  <c r="H2928" i="5"/>
  <c r="G2887" i="5"/>
  <c r="H2887" i="5" s="1"/>
  <c r="H2924" i="5"/>
  <c r="G2907" i="5"/>
  <c r="H2907" i="5" s="1"/>
  <c r="AK2711" i="5"/>
  <c r="AB2711" i="5"/>
  <c r="H2555" i="5"/>
  <c r="H2542" i="5"/>
  <c r="AK2415" i="5"/>
  <c r="AB2415" i="5"/>
  <c r="AG2415" i="5" s="1"/>
  <c r="G2444" i="5"/>
  <c r="H2444" i="5" s="1"/>
  <c r="AK2249" i="5"/>
  <c r="AB2249" i="5"/>
  <c r="AG2249" i="5" s="1"/>
  <c r="AK1688" i="5"/>
  <c r="AL1688" i="5" s="1"/>
  <c r="AB1688" i="5"/>
  <c r="AG1688" i="5" s="1"/>
  <c r="H1864" i="5"/>
  <c r="H1834" i="5"/>
  <c r="H1706" i="5"/>
  <c r="H2001" i="5"/>
  <c r="AB1504" i="5"/>
  <c r="AG1504" i="5" s="1"/>
  <c r="AK1504" i="5"/>
  <c r="AL1504" i="5" s="1"/>
  <c r="H1630" i="5"/>
  <c r="AB1222" i="5"/>
  <c r="AC1222" i="5" s="1"/>
  <c r="AK1222" i="5"/>
  <c r="AK1105" i="5"/>
  <c r="AL1105" i="5" s="1"/>
  <c r="AB1105" i="5"/>
  <c r="AK852" i="5"/>
  <c r="AP852" i="5" s="1"/>
  <c r="AB852" i="5"/>
  <c r="AC852" i="5" s="1"/>
  <c r="AB863" i="5"/>
  <c r="AK863" i="5"/>
  <c r="M461" i="5"/>
  <c r="R461" i="5" s="1"/>
  <c r="F596" i="7"/>
  <c r="H586" i="5"/>
  <c r="A535" i="7"/>
  <c r="M438" i="5"/>
  <c r="R438" i="5" s="1"/>
  <c r="D452" i="7"/>
  <c r="D481" i="7"/>
  <c r="F308" i="7"/>
  <c r="M197" i="5" a="1"/>
  <c r="M197" i="5" s="1"/>
  <c r="R197" i="5" s="1"/>
  <c r="G100" i="5"/>
  <c r="D84" i="7"/>
  <c r="AB2880" i="5"/>
  <c r="AC2880" i="5" s="1"/>
  <c r="AK2880" i="5"/>
  <c r="AL2880" i="5" s="1"/>
  <c r="AK2927" i="5"/>
  <c r="AL2927" i="5" s="1"/>
  <c r="AB2927" i="5"/>
  <c r="AG2927" i="5" s="1"/>
  <c r="AK2717" i="5"/>
  <c r="AB2717" i="5"/>
  <c r="AG2717" i="5" s="1"/>
  <c r="H2644" i="5"/>
  <c r="AK2611" i="5"/>
  <c r="AB2611" i="5"/>
  <c r="H2526" i="5"/>
  <c r="AK2543" i="5"/>
  <c r="AP2543" i="5" s="1"/>
  <c r="AB2543" i="5"/>
  <c r="AB2408" i="5"/>
  <c r="AG2408" i="5" s="1"/>
  <c r="AK2408" i="5"/>
  <c r="AL2408" i="5" s="1"/>
  <c r="H2393" i="5"/>
  <c r="H2382" i="5"/>
  <c r="AK2399" i="5"/>
  <c r="AP2399" i="5" s="1"/>
  <c r="AB2399" i="5"/>
  <c r="AG2399" i="5" s="1"/>
  <c r="AK2371" i="5"/>
  <c r="AL2371" i="5" s="1"/>
  <c r="AB2371" i="5"/>
  <c r="AK2093" i="5"/>
  <c r="AB2093" i="5"/>
  <c r="AK2207" i="5"/>
  <c r="AL2207" i="5" s="1"/>
  <c r="AB2207" i="5"/>
  <c r="AG2207" i="5" s="1"/>
  <c r="H2085" i="5"/>
  <c r="H1977" i="5"/>
  <c r="H1845" i="5"/>
  <c r="AB1517" i="5"/>
  <c r="AK1517" i="5"/>
  <c r="AL1517" i="5" s="1"/>
  <c r="H1754" i="5"/>
  <c r="AK1537" i="5"/>
  <c r="AL1537" i="5" s="1"/>
  <c r="AB1537" i="5"/>
  <c r="AG1537" i="5" s="1"/>
  <c r="AK2145" i="5"/>
  <c r="AP2145" i="5" s="1"/>
  <c r="AB2145" i="5"/>
  <c r="AC2145" i="5" s="1"/>
  <c r="H1482" i="5"/>
  <c r="AB1335" i="5"/>
  <c r="AC1335" i="5" s="1"/>
  <c r="AK1335" i="5"/>
  <c r="H1361" i="5"/>
  <c r="AK1476" i="5"/>
  <c r="AL1476" i="5" s="1"/>
  <c r="AB1476" i="5"/>
  <c r="AK1241" i="5"/>
  <c r="AB1241" i="5"/>
  <c r="AC1241" i="5" s="1"/>
  <c r="H1285" i="5"/>
  <c r="AK1379" i="5"/>
  <c r="AP1379" i="5" s="1"/>
  <c r="AB1379" i="5"/>
  <c r="AG1379" i="5" s="1"/>
  <c r="H868" i="5"/>
  <c r="H865" i="5"/>
  <c r="AK841" i="5"/>
  <c r="AB841" i="5"/>
  <c r="AG841" i="5" s="1"/>
  <c r="H1252" i="5"/>
  <c r="AK1019" i="5"/>
  <c r="AB1019" i="5"/>
  <c r="AC1019" i="5" s="1"/>
  <c r="D269" i="7"/>
  <c r="AB2262" i="5"/>
  <c r="AG2262" i="5" s="1"/>
  <c r="AK2262" i="5"/>
  <c r="AL2262" i="5" s="1"/>
  <c r="H1380" i="5"/>
  <c r="M431" i="5"/>
  <c r="R431" i="5" s="1"/>
  <c r="D414" i="7"/>
  <c r="G367" i="5"/>
  <c r="D226" i="7"/>
  <c r="G39" i="5"/>
  <c r="AK2884" i="5"/>
  <c r="AB2884" i="5"/>
  <c r="AG2884" i="5" s="1"/>
  <c r="AB2848" i="5"/>
  <c r="AK2848" i="5"/>
  <c r="AL2848" i="5" s="1"/>
  <c r="G2998" i="5"/>
  <c r="H2998" i="5" s="1"/>
  <c r="H2760" i="5"/>
  <c r="G2678" i="5"/>
  <c r="H2678" i="5" s="1"/>
  <c r="H2522" i="5"/>
  <c r="AK2401" i="5"/>
  <c r="AB2401" i="5"/>
  <c r="G2410" i="5"/>
  <c r="H2410" i="5" s="1"/>
  <c r="H2508" i="5"/>
  <c r="H2297" i="5"/>
  <c r="AK2110" i="5"/>
  <c r="AP2110" i="5" s="1"/>
  <c r="AB2110" i="5"/>
  <c r="AC2110" i="5" s="1"/>
  <c r="AK2086" i="5"/>
  <c r="AP2086" i="5" s="1"/>
  <c r="AB2086" i="5"/>
  <c r="AG2086" i="5" s="1"/>
  <c r="H1967" i="5"/>
  <c r="H1838" i="5"/>
  <c r="G1867" i="5"/>
  <c r="H1867" i="5" s="1"/>
  <c r="H1785" i="5"/>
  <c r="AB1966" i="5"/>
  <c r="AK1966" i="5"/>
  <c r="AP1966" i="5" s="1"/>
  <c r="H1433" i="5"/>
  <c r="AB1328" i="5"/>
  <c r="AG1328" i="5" s="1"/>
  <c r="AK1328" i="5"/>
  <c r="AP1328" i="5" s="1"/>
  <c r="AB1236" i="5"/>
  <c r="AG1236" i="5" s="1"/>
  <c r="AK1236" i="5"/>
  <c r="AK1089" i="5"/>
  <c r="AB1089" i="5"/>
  <c r="AC1089" i="5" s="1"/>
  <c r="AK936" i="5"/>
  <c r="AB936" i="5"/>
  <c r="H899" i="5"/>
  <c r="AK1040" i="5"/>
  <c r="AL1040" i="5" s="1"/>
  <c r="AB1040" i="5"/>
  <c r="AG1040" i="5" s="1"/>
  <c r="H861" i="5"/>
  <c r="G809" i="5"/>
  <c r="H809" i="5" s="1"/>
  <c r="H677" i="5"/>
  <c r="H610" i="5"/>
  <c r="AK1428" i="5"/>
  <c r="AP1428" i="5" s="1"/>
  <c r="AB1428" i="5"/>
  <c r="AG1428" i="5" s="1"/>
  <c r="AB981" i="5"/>
  <c r="AG981" i="5" s="1"/>
  <c r="AK981" i="5"/>
  <c r="AL981" i="5" s="1"/>
  <c r="H980" i="5"/>
  <c r="AB874" i="5"/>
  <c r="AC874" i="5" s="1"/>
  <c r="AK874" i="5"/>
  <c r="AP874" i="5" s="1"/>
  <c r="H670" i="5"/>
  <c r="D122" i="7"/>
  <c r="G96" i="5"/>
  <c r="D96" i="7"/>
  <c r="H2844" i="5"/>
  <c r="H2758" i="5"/>
  <c r="AK2471" i="5"/>
  <c r="AB2471" i="5"/>
  <c r="AK2153" i="5"/>
  <c r="AL2153" i="5" s="1"/>
  <c r="AB2153" i="5"/>
  <c r="AG2153" i="5" s="1"/>
  <c r="F485" i="7"/>
  <c r="H2762" i="5"/>
  <c r="H2533" i="5"/>
  <c r="AB1474" i="5"/>
  <c r="AG1474" i="5" s="1"/>
  <c r="AK1474" i="5"/>
  <c r="AL1474" i="5" s="1"/>
  <c r="AK1065" i="5"/>
  <c r="AP1065" i="5" s="1"/>
  <c r="AB1065" i="5"/>
  <c r="AG1065" i="5" s="1"/>
  <c r="F616" i="7"/>
  <c r="H606" i="5"/>
  <c r="F507" i="7"/>
  <c r="M495" i="5"/>
  <c r="R495" i="5" s="1"/>
  <c r="G417" i="5"/>
  <c r="D427" i="7"/>
  <c r="F354" i="7"/>
  <c r="M253" i="5"/>
  <c r="R253" i="5" s="1"/>
  <c r="G137" i="5"/>
  <c r="D130" i="7"/>
  <c r="D153" i="7"/>
  <c r="M78" i="5" a="1"/>
  <c r="M78" i="5" s="1"/>
  <c r="R78" i="5" s="1"/>
  <c r="D30" i="7"/>
  <c r="H2910" i="5"/>
  <c r="H2671" i="5"/>
  <c r="AK2821" i="5"/>
  <c r="AL2821" i="5" s="1"/>
  <c r="AB2821" i="5"/>
  <c r="AG2821" i="5" s="1"/>
  <c r="AB2571" i="5"/>
  <c r="AC2571" i="5" s="1"/>
  <c r="AK2571" i="5"/>
  <c r="AK2642" i="5"/>
  <c r="AP2642" i="5" s="1"/>
  <c r="AB2642" i="5"/>
  <c r="H2498" i="5"/>
  <c r="AB2514" i="5"/>
  <c r="AG2514" i="5" s="1"/>
  <c r="AK2514" i="5"/>
  <c r="AK2569" i="5"/>
  <c r="AP2569" i="5" s="1"/>
  <c r="AB2569" i="5"/>
  <c r="AG2569" i="5" s="1"/>
  <c r="H2348" i="5"/>
  <c r="AB2640" i="5"/>
  <c r="AK2640" i="5"/>
  <c r="AL2640" i="5" s="1"/>
  <c r="H2189" i="5"/>
  <c r="AK2272" i="5"/>
  <c r="AB2272" i="5"/>
  <c r="AC2272" i="5" s="1"/>
  <c r="H2174" i="5"/>
  <c r="AB2308" i="5"/>
  <c r="AK2308" i="5"/>
  <c r="AP2308" i="5" s="1"/>
  <c r="AK2208" i="5"/>
  <c r="AP2208" i="5" s="1"/>
  <c r="AB2208" i="5"/>
  <c r="H1989" i="5"/>
  <c r="AK1654" i="5"/>
  <c r="AP1654" i="5" s="1"/>
  <c r="AB1654" i="5"/>
  <c r="AC1654" i="5" s="1"/>
  <c r="H1556" i="5"/>
  <c r="H1602" i="5"/>
  <c r="AK1338" i="5"/>
  <c r="AL1338" i="5" s="1"/>
  <c r="AB1338" i="5"/>
  <c r="H1214" i="5"/>
  <c r="H1395" i="5"/>
  <c r="AK1220" i="5"/>
  <c r="AL1220" i="5" s="1"/>
  <c r="AB1220" i="5"/>
  <c r="AG1220" i="5" s="1"/>
  <c r="H1038" i="5"/>
  <c r="G1083" i="5"/>
  <c r="H1083" i="5" s="1"/>
  <c r="G1181" i="5"/>
  <c r="H1181" i="5" s="1"/>
  <c r="AB811" i="5"/>
  <c r="AK811" i="5"/>
  <c r="AP811" i="5" s="1"/>
  <c r="AK816" i="5"/>
  <c r="AP816" i="5" s="1"/>
  <c r="AB816" i="5"/>
  <c r="AG816" i="5" s="1"/>
  <c r="G804" i="5"/>
  <c r="H804" i="5" s="1"/>
  <c r="AK690" i="5"/>
  <c r="AB690" i="5"/>
  <c r="AG690" i="5" s="1"/>
  <c r="AB1075" i="5"/>
  <c r="AG1075" i="5" s="1"/>
  <c r="AK1075" i="5"/>
  <c r="AL1075" i="5" s="1"/>
  <c r="H799" i="5"/>
  <c r="AB812" i="5"/>
  <c r="AK812" i="5"/>
  <c r="AP812" i="5" s="1"/>
  <c r="AK620" i="5"/>
  <c r="AB620" i="5"/>
  <c r="D416" i="7"/>
  <c r="F256" i="7"/>
  <c r="M23" i="5" a="1"/>
  <c r="M23" i="5" s="1"/>
  <c r="R23" i="5" s="1"/>
  <c r="AB2819" i="5"/>
  <c r="AG2819" i="5" s="1"/>
  <c r="AK2819" i="5"/>
  <c r="AB2875" i="5"/>
  <c r="AG2875" i="5" s="1"/>
  <c r="AK2875" i="5"/>
  <c r="AB2721" i="5"/>
  <c r="AC2721" i="5" s="1"/>
  <c r="AK2721" i="5"/>
  <c r="AL2721" i="5" s="1"/>
  <c r="AK2483" i="5"/>
  <c r="AP2483" i="5" s="1"/>
  <c r="AB2483" i="5"/>
  <c r="AG2483" i="5" s="1"/>
  <c r="H1679" i="5"/>
  <c r="H1950" i="5"/>
  <c r="H829" i="5"/>
  <c r="D425" i="7"/>
  <c r="M53" i="5" a="1"/>
  <c r="M53" i="5" s="1"/>
  <c r="R53" i="5" s="1"/>
  <c r="AK2649" i="5"/>
  <c r="AL2649" i="5" s="1"/>
  <c r="AB2649" i="5"/>
  <c r="AC2649" i="5" s="1"/>
  <c r="AK2019" i="5"/>
  <c r="AP2019" i="5" s="1"/>
  <c r="AB2019" i="5"/>
  <c r="AC2019" i="5" s="1"/>
  <c r="AK1737" i="5"/>
  <c r="AP1737" i="5" s="1"/>
  <c r="AB1737" i="5"/>
  <c r="AG1737" i="5" s="1"/>
  <c r="AB1528" i="5"/>
  <c r="AG1528" i="5" s="1"/>
  <c r="AK1528" i="5"/>
  <c r="AP1528" i="5" s="1"/>
  <c r="H957" i="5"/>
  <c r="AK759" i="5"/>
  <c r="AP759" i="5" s="1"/>
  <c r="AB759" i="5"/>
  <c r="AG759" i="5" s="1"/>
  <c r="G502" i="5"/>
  <c r="F318" i="7"/>
  <c r="F279" i="7"/>
  <c r="F254" i="7"/>
  <c r="M87" i="5" a="1"/>
  <c r="M87" i="5" s="1"/>
  <c r="R87" i="5" s="1"/>
  <c r="AK2946" i="5"/>
  <c r="AB2946" i="5"/>
  <c r="AG2946" i="5" s="1"/>
  <c r="AK2788" i="5"/>
  <c r="AP2788" i="5" s="1"/>
  <c r="AB2788" i="5"/>
  <c r="AC2788" i="5" s="1"/>
  <c r="H2664" i="5"/>
  <c r="AB2808" i="5"/>
  <c r="AG2808" i="5" s="1"/>
  <c r="AK2808" i="5"/>
  <c r="AL2808" i="5" s="1"/>
  <c r="AK2628" i="5"/>
  <c r="AB2628" i="5"/>
  <c r="AC2628" i="5" s="1"/>
  <c r="AK2501" i="5"/>
  <c r="AB2501" i="5"/>
  <c r="AK2567" i="5"/>
  <c r="AB2567" i="5"/>
  <c r="AG2567" i="5" s="1"/>
  <c r="H2341" i="5"/>
  <c r="AB2512" i="5"/>
  <c r="AG2512" i="5" s="1"/>
  <c r="AK2512" i="5"/>
  <c r="AP2512" i="5" s="1"/>
  <c r="H2182" i="5"/>
  <c r="AK2367" i="5"/>
  <c r="AB2367" i="5"/>
  <c r="AG2367" i="5" s="1"/>
  <c r="AK2265" i="5"/>
  <c r="AP2265" i="5" s="1"/>
  <c r="AB2265" i="5"/>
  <c r="AC2265" i="5" s="1"/>
  <c r="H2167" i="5"/>
  <c r="AK2278" i="5"/>
  <c r="AP2278" i="5" s="1"/>
  <c r="AB2278" i="5"/>
  <c r="AC2278" i="5" s="1"/>
  <c r="G2200" i="5"/>
  <c r="H2200" i="5" s="1"/>
  <c r="AK1853" i="5"/>
  <c r="AL1853" i="5" s="1"/>
  <c r="AB1853" i="5"/>
  <c r="AG1853" i="5" s="1"/>
  <c r="AK1684" i="5"/>
  <c r="AP1684" i="5" s="1"/>
  <c r="AB1684" i="5"/>
  <c r="AG1684" i="5" s="1"/>
  <c r="AK1647" i="5"/>
  <c r="AL1647" i="5" s="1"/>
  <c r="AB1647" i="5"/>
  <c r="H1549" i="5"/>
  <c r="AK1827" i="5"/>
  <c r="AP1827" i="5" s="1"/>
  <c r="AB1827" i="5"/>
  <c r="AG1827" i="5" s="1"/>
  <c r="H1553" i="5"/>
  <c r="AK1627" i="5"/>
  <c r="AL1627" i="5" s="1"/>
  <c r="AB1627" i="5"/>
  <c r="AC1627" i="5" s="1"/>
  <c r="G1502" i="5"/>
  <c r="H1502" i="5" s="1"/>
  <c r="AK1641" i="5"/>
  <c r="AB1641" i="5"/>
  <c r="AG1641" i="5" s="1"/>
  <c r="AK1393" i="5"/>
  <c r="AB1393" i="5"/>
  <c r="AK1448" i="5"/>
  <c r="AL1448" i="5" s="1"/>
  <c r="AB1448" i="5"/>
  <c r="AG1448" i="5" s="1"/>
  <c r="G1269" i="5"/>
  <c r="H1269" i="5" s="1"/>
  <c r="H1143" i="5"/>
  <c r="AB1060" i="5"/>
  <c r="AK1060" i="5"/>
  <c r="AL1060" i="5" s="1"/>
  <c r="F411" i="7"/>
  <c r="G64" i="5"/>
  <c r="AK1216" i="5"/>
  <c r="AP1216" i="5" s="1"/>
  <c r="AB1216" i="5"/>
  <c r="AG1216" i="5" s="1"/>
  <c r="H630" i="5"/>
  <c r="D551" i="7"/>
  <c r="AK541" i="5"/>
  <c r="AP541" i="5" s="1"/>
  <c r="AB541" i="5"/>
  <c r="D517" i="7"/>
  <c r="AK507" i="5"/>
  <c r="F465" i="7"/>
  <c r="F387" i="7"/>
  <c r="G386" i="5"/>
  <c r="M411" i="5"/>
  <c r="R411" i="5" s="1"/>
  <c r="D351" i="7"/>
  <c r="D286" i="7"/>
  <c r="D223" i="7"/>
  <c r="H3005" i="5"/>
  <c r="H2557" i="5"/>
  <c r="H2666" i="5"/>
  <c r="H2771" i="5"/>
  <c r="AB2520" i="5"/>
  <c r="AK2520" i="5"/>
  <c r="H2651" i="5"/>
  <c r="G2609" i="5"/>
  <c r="H2609" i="5" s="1"/>
  <c r="H2478" i="5"/>
  <c r="H2487" i="5"/>
  <c r="H2082" i="5"/>
  <c r="AK2292" i="5"/>
  <c r="AP2292" i="5" s="1"/>
  <c r="AB2292" i="5"/>
  <c r="AG2292" i="5" s="1"/>
  <c r="H2088" i="5"/>
  <c r="AK2087" i="5"/>
  <c r="AP2087" i="5" s="1"/>
  <c r="AB2087" i="5"/>
  <c r="AC2087" i="5" s="1"/>
  <c r="H1795" i="5"/>
  <c r="AB1390" i="5"/>
  <c r="AK1390" i="5"/>
  <c r="AP1390" i="5" s="1"/>
  <c r="H1611" i="5"/>
  <c r="H1394" i="5"/>
  <c r="AK1519" i="5"/>
  <c r="AB1519" i="5"/>
  <c r="AC1519" i="5" s="1"/>
  <c r="H1177" i="5"/>
  <c r="AK1253" i="5"/>
  <c r="AP1253" i="5" s="1"/>
  <c r="AB1253" i="5"/>
  <c r="AC1253" i="5" s="1"/>
  <c r="H1057" i="5"/>
  <c r="H990" i="5"/>
  <c r="AK781" i="5"/>
  <c r="AP781" i="5" s="1"/>
  <c r="AB781" i="5"/>
  <c r="F499" i="7"/>
  <c r="M324" i="5"/>
  <c r="R324" i="5" s="1"/>
  <c r="M99" i="5" a="1"/>
  <c r="M99" i="5" s="1"/>
  <c r="R99" i="5" s="1"/>
  <c r="H2754" i="5"/>
  <c r="H2598" i="5"/>
  <c r="H2475" i="5"/>
  <c r="AK1744" i="5"/>
  <c r="AP1744" i="5" s="1"/>
  <c r="AB1744" i="5"/>
  <c r="AG1744" i="5" s="1"/>
  <c r="AK2748" i="5"/>
  <c r="AB2748" i="5"/>
  <c r="AG2748" i="5" s="1"/>
  <c r="AB2426" i="5"/>
  <c r="AG2426" i="5" s="1"/>
  <c r="AK2426" i="5"/>
  <c r="AP2426" i="5" s="1"/>
  <c r="H2244" i="5"/>
  <c r="H2051" i="5"/>
  <c r="H1896" i="5"/>
  <c r="H1603" i="5"/>
  <c r="F612" i="7"/>
  <c r="H602" i="5"/>
  <c r="A577" i="7"/>
  <c r="M488" i="5"/>
  <c r="R488" i="5" s="1"/>
  <c r="M261" i="5"/>
  <c r="R261" i="5" s="1"/>
  <c r="G98" i="5"/>
  <c r="M98" i="5" a="1"/>
  <c r="M98" i="5" s="1"/>
  <c r="R98" i="5" s="1"/>
  <c r="M54" i="5" a="1"/>
  <c r="M54" i="5" s="1"/>
  <c r="R54" i="5" s="1"/>
  <c r="H2773" i="5"/>
  <c r="H2824" i="5"/>
  <c r="AK2785" i="5"/>
  <c r="AP2785" i="5" s="1"/>
  <c r="AB2785" i="5"/>
  <c r="AK2863" i="5"/>
  <c r="AL2863" i="5" s="1"/>
  <c r="AB2863" i="5"/>
  <c r="AG2863" i="5" s="1"/>
  <c r="H2686" i="5"/>
  <c r="AB2398" i="5"/>
  <c r="AK2398" i="5"/>
  <c r="AP2398" i="5" s="1"/>
  <c r="AK2462" i="5"/>
  <c r="AB2462" i="5"/>
  <c r="AG2462" i="5" s="1"/>
  <c r="H2252" i="5"/>
  <c r="H2375" i="5"/>
  <c r="AK2180" i="5"/>
  <c r="AL2180" i="5" s="1"/>
  <c r="AB2180" i="5"/>
  <c r="AK2091" i="5"/>
  <c r="AL2091" i="5" s="1"/>
  <c r="AB2091" i="5"/>
  <c r="AG2091" i="5" s="1"/>
  <c r="H1993" i="5"/>
  <c r="AK2044" i="5"/>
  <c r="AB2044" i="5"/>
  <c r="AK2299" i="5"/>
  <c r="AB2299" i="5"/>
  <c r="AG2299" i="5" s="1"/>
  <c r="AK2094" i="5"/>
  <c r="AP2094" i="5" s="1"/>
  <c r="AB2094" i="5"/>
  <c r="AC2094" i="5" s="1"/>
  <c r="AB1796" i="5"/>
  <c r="AK1796" i="5"/>
  <c r="AL1796" i="5" s="1"/>
  <c r="AK1730" i="5"/>
  <c r="AB1730" i="5"/>
  <c r="H1619" i="5"/>
  <c r="H1628" i="5"/>
  <c r="G1735" i="5"/>
  <c r="H1735" i="5" s="1"/>
  <c r="AB1405" i="5"/>
  <c r="AC1405" i="5" s="1"/>
  <c r="AK1405" i="5"/>
  <c r="AP1405" i="5" s="1"/>
  <c r="AB1219" i="5"/>
  <c r="AG1219" i="5" s="1"/>
  <c r="AK1219" i="5"/>
  <c r="AP1219" i="5" s="1"/>
  <c r="AB1331" i="5"/>
  <c r="AK1331" i="5"/>
  <c r="H1003" i="5"/>
  <c r="H1017" i="5"/>
  <c r="AK736" i="5"/>
  <c r="AB736" i="5"/>
  <c r="AG736" i="5" s="1"/>
  <c r="H737" i="5"/>
  <c r="M357" i="5"/>
  <c r="R357" i="5" s="1"/>
  <c r="AK2259" i="5"/>
  <c r="AL2259" i="5" s="1"/>
  <c r="AB2259" i="5"/>
  <c r="AC2259" i="5" s="1"/>
  <c r="AB1651" i="5"/>
  <c r="AG1651" i="5" s="1"/>
  <c r="AK1651" i="5"/>
  <c r="H1263" i="5"/>
  <c r="AK969" i="5"/>
  <c r="AP969" i="5" s="1"/>
  <c r="AB969" i="5"/>
  <c r="AB2108" i="5"/>
  <c r="AK2108" i="5"/>
  <c r="AL2108" i="5" s="1"/>
  <c r="AK1898" i="5"/>
  <c r="AP1898" i="5" s="1"/>
  <c r="AB1898" i="5"/>
  <c r="F514" i="7"/>
  <c r="D493" i="7"/>
  <c r="F337" i="7"/>
  <c r="F247" i="7"/>
  <c r="F253" i="7"/>
  <c r="M188" i="5" a="1"/>
  <c r="M188" i="5" s="1"/>
  <c r="R188" i="5" s="1"/>
  <c r="AB2874" i="5"/>
  <c r="AG2874" i="5" s="1"/>
  <c r="AK2874" i="5"/>
  <c r="AP2874" i="5" s="1"/>
  <c r="AK2902" i="5"/>
  <c r="AB2902" i="5"/>
  <c r="AC2902" i="5" s="1"/>
  <c r="H2562" i="5"/>
  <c r="AK2455" i="5"/>
  <c r="AP2455" i="5" s="1"/>
  <c r="AB2455" i="5"/>
  <c r="H2352" i="5"/>
  <c r="AK2281" i="5"/>
  <c r="AB2281" i="5"/>
  <c r="H2377" i="5"/>
  <c r="AK1787" i="5"/>
  <c r="AP1787" i="5" s="1"/>
  <c r="AB1787" i="5"/>
  <c r="H1793" i="5"/>
  <c r="AB1769" i="5"/>
  <c r="AK1769" i="5"/>
  <c r="AP1769" i="5" s="1"/>
  <c r="H1623" i="5"/>
  <c r="AK1392" i="5"/>
  <c r="AB1392" i="5"/>
  <c r="AB1121" i="5"/>
  <c r="AG1121" i="5" s="1"/>
  <c r="AK1121" i="5"/>
  <c r="AL1121" i="5" s="1"/>
  <c r="H1292" i="5"/>
  <c r="H859" i="5"/>
  <c r="H1055" i="5"/>
  <c r="H692" i="5"/>
  <c r="AB742" i="5"/>
  <c r="AG742" i="5" s="1"/>
  <c r="AK742" i="5"/>
  <c r="AP742" i="5" s="1"/>
  <c r="F546" i="7"/>
  <c r="H536" i="5"/>
  <c r="H640" i="5"/>
  <c r="A597" i="7"/>
  <c r="D592" i="7"/>
  <c r="AK582" i="5"/>
  <c r="AP582" i="5" s="1"/>
  <c r="AB582" i="5"/>
  <c r="F543" i="7"/>
  <c r="H533" i="5"/>
  <c r="F497" i="7"/>
  <c r="G459" i="5"/>
  <c r="D391" i="7"/>
  <c r="F328" i="7"/>
  <c r="M363" i="5"/>
  <c r="R363" i="5" s="1"/>
  <c r="D306" i="7"/>
  <c r="M228" i="5"/>
  <c r="R228" i="5" s="1"/>
  <c r="F213" i="7"/>
  <c r="D184" i="7"/>
  <c r="M142" i="5" a="1"/>
  <c r="M142" i="5" s="1"/>
  <c r="R142" i="5" s="1"/>
  <c r="D179" i="7"/>
  <c r="D98" i="7"/>
  <c r="AB2887" i="5"/>
  <c r="AG2887" i="5" s="1"/>
  <c r="AK2887" i="5"/>
  <c r="AP2887" i="5" s="1"/>
  <c r="H2900" i="5"/>
  <c r="AK2965" i="5"/>
  <c r="AB2965" i="5"/>
  <c r="AG2965" i="5" s="1"/>
  <c r="AK2804" i="5"/>
  <c r="AL2804" i="5" s="1"/>
  <c r="AB2804" i="5"/>
  <c r="AC2804" i="5" s="1"/>
  <c r="H2711" i="5"/>
  <c r="AK2661" i="5"/>
  <c r="AL2661" i="5" s="1"/>
  <c r="AB2661" i="5"/>
  <c r="AG2661" i="5" s="1"/>
  <c r="H2415" i="5"/>
  <c r="AK2539" i="5"/>
  <c r="AB2539" i="5"/>
  <c r="AC2539" i="5" s="1"/>
  <c r="H2409" i="5"/>
  <c r="AK2444" i="5"/>
  <c r="AP2444" i="5" s="1"/>
  <c r="AB2444" i="5"/>
  <c r="H2249" i="5"/>
  <c r="H1991" i="5"/>
  <c r="AK2170" i="5"/>
  <c r="AB2170" i="5"/>
  <c r="AG2170" i="5" s="1"/>
  <c r="H1887" i="5"/>
  <c r="AK1875" i="5"/>
  <c r="AP1875" i="5" s="1"/>
  <c r="AB1875" i="5"/>
  <c r="AG1875" i="5" s="1"/>
  <c r="G1762" i="5"/>
  <c r="H1762" i="5" s="1"/>
  <c r="H1504" i="5"/>
  <c r="H1500" i="5"/>
  <c r="G1365" i="5"/>
  <c r="H1365" i="5" s="1"/>
  <c r="AK1480" i="5"/>
  <c r="AP1480" i="5" s="1"/>
  <c r="AB1480" i="5"/>
  <c r="AC1480" i="5" s="1"/>
  <c r="H1114" i="5"/>
  <c r="AK1266" i="5"/>
  <c r="AP1266" i="5" s="1"/>
  <c r="AB1266" i="5"/>
  <c r="AB1009" i="5"/>
  <c r="AC1009" i="5" s="1"/>
  <c r="AK1009" i="5"/>
  <c r="AP1009" i="5" s="1"/>
  <c r="H926" i="5"/>
  <c r="F471" i="7"/>
  <c r="G1376" i="5"/>
  <c r="H1376" i="5" s="1"/>
  <c r="AK734" i="5"/>
  <c r="AB734" i="5"/>
  <c r="AG734" i="5" s="1"/>
  <c r="D596" i="7"/>
  <c r="AK586" i="5"/>
  <c r="AL586" i="5" s="1"/>
  <c r="AB586" i="5"/>
  <c r="AC586" i="5" s="1"/>
  <c r="F536" i="7"/>
  <c r="H526" i="5"/>
  <c r="A531" i="7"/>
  <c r="M442" i="5"/>
  <c r="R442" i="5" s="1"/>
  <c r="D308" i="7"/>
  <c r="M262" i="5"/>
  <c r="R262" i="5" s="1"/>
  <c r="D207" i="7"/>
  <c r="M199" i="5" a="1"/>
  <c r="M199" i="5" s="1"/>
  <c r="R199" i="5" s="1"/>
  <c r="D177" i="7"/>
  <c r="D157" i="7"/>
  <c r="AK2996" i="5"/>
  <c r="AP2996" i="5" s="1"/>
  <c r="AB2996" i="5"/>
  <c r="AG2996" i="5" s="1"/>
  <c r="H2704" i="5"/>
  <c r="AK2685" i="5"/>
  <c r="AB2685" i="5"/>
  <c r="AG2685" i="5" s="1"/>
  <c r="H2731" i="5"/>
  <c r="H2408" i="5"/>
  <c r="AK2414" i="5"/>
  <c r="AL2414" i="5" s="1"/>
  <c r="AB2414" i="5"/>
  <c r="AC2414" i="5" s="1"/>
  <c r="AK2111" i="5"/>
  <c r="AP2111" i="5" s="1"/>
  <c r="AB2111" i="5"/>
  <c r="AG2111" i="5" s="1"/>
  <c r="AK2018" i="5"/>
  <c r="AL2018" i="5" s="1"/>
  <c r="AB2018" i="5"/>
  <c r="AG2018" i="5" s="1"/>
  <c r="AB1928" i="5"/>
  <c r="AK1928" i="5"/>
  <c r="AL1928" i="5" s="1"/>
  <c r="H2034" i="5"/>
  <c r="AK1983" i="5"/>
  <c r="AB1983" i="5"/>
  <c r="AK1975" i="5"/>
  <c r="AB1975" i="5"/>
  <c r="H1698" i="5"/>
  <c r="H1335" i="5"/>
  <c r="H1540" i="5"/>
  <c r="H1107" i="5"/>
  <c r="H1291" i="5"/>
  <c r="H1202" i="5"/>
  <c r="AB1230" i="5"/>
  <c r="AG1230" i="5" s="1"/>
  <c r="AK1230" i="5"/>
  <c r="H1081" i="5"/>
  <c r="AK910" i="5"/>
  <c r="AP910" i="5" s="1"/>
  <c r="AB910" i="5"/>
  <c r="AK795" i="5"/>
  <c r="AP795" i="5" s="1"/>
  <c r="AB795" i="5"/>
  <c r="AC795" i="5" s="1"/>
  <c r="H755" i="5"/>
  <c r="M128" i="5" a="1"/>
  <c r="M128" i="5" s="1"/>
  <c r="R128" i="5" s="1"/>
  <c r="AK2838" i="5"/>
  <c r="AB2838" i="5"/>
  <c r="F578" i="7"/>
  <c r="G506" i="5"/>
  <c r="G501" i="5"/>
  <c r="F434" i="7"/>
  <c r="M274" i="5"/>
  <c r="R274" i="5" s="1"/>
  <c r="D170" i="7"/>
  <c r="D181" i="7"/>
  <c r="M141" i="5" a="1"/>
  <c r="M141" i="5" s="1"/>
  <c r="R141" i="5" s="1"/>
  <c r="D77" i="7"/>
  <c r="AB2998" i="5"/>
  <c r="AK2998" i="5"/>
  <c r="AL2998" i="5" s="1"/>
  <c r="H2961" i="5"/>
  <c r="H2697" i="5"/>
  <c r="AK2710" i="5"/>
  <c r="AL2710" i="5" s="1"/>
  <c r="AB2710" i="5"/>
  <c r="AK2647" i="5"/>
  <c r="AL2647" i="5" s="1"/>
  <c r="AB2647" i="5"/>
  <c r="AG2647" i="5" s="1"/>
  <c r="AB2439" i="5"/>
  <c r="AK2439" i="5"/>
  <c r="H2401" i="5"/>
  <c r="H2319" i="5"/>
  <c r="H2022" i="5"/>
  <c r="H2212" i="5"/>
  <c r="AK1757" i="5"/>
  <c r="AP1757" i="5" s="1"/>
  <c r="AB1757" i="5"/>
  <c r="AG1757" i="5" s="1"/>
  <c r="H1746" i="5"/>
  <c r="AK1743" i="5"/>
  <c r="AP1743" i="5" s="1"/>
  <c r="AB1743" i="5"/>
  <c r="AC1743" i="5" s="1"/>
  <c r="AK1522" i="5"/>
  <c r="AP1522" i="5" s="1"/>
  <c r="AB1522" i="5"/>
  <c r="H1512" i="5"/>
  <c r="H1328" i="5"/>
  <c r="H1100" i="5"/>
  <c r="H1231" i="5"/>
  <c r="H1031" i="5"/>
  <c r="G815" i="5"/>
  <c r="H815" i="5" s="1"/>
  <c r="AK747" i="5"/>
  <c r="AB747" i="5"/>
  <c r="AC747" i="5" s="1"/>
  <c r="AK809" i="5"/>
  <c r="AP809" i="5" s="1"/>
  <c r="AB809" i="5"/>
  <c r="AC809" i="5" s="1"/>
  <c r="AK835" i="5"/>
  <c r="AB835" i="5"/>
  <c r="AG835" i="5" s="1"/>
  <c r="H2943" i="5"/>
  <c r="H2688" i="5"/>
  <c r="H2471" i="5"/>
  <c r="H1854" i="5"/>
  <c r="H2005" i="5"/>
  <c r="G315" i="5"/>
  <c r="D325" i="7"/>
  <c r="H2000" i="5"/>
  <c r="A616" i="7"/>
  <c r="F607" i="7"/>
  <c r="H597" i="5"/>
  <c r="F594" i="7"/>
  <c r="H584" i="5"/>
  <c r="D507" i="7"/>
  <c r="D505" i="7"/>
  <c r="M432" i="5"/>
  <c r="R432" i="5" s="1"/>
  <c r="D333" i="7"/>
  <c r="D193" i="7"/>
  <c r="M117" i="5" a="1"/>
  <c r="M117" i="5" s="1"/>
  <c r="R117" i="5" s="1"/>
  <c r="G94" i="5"/>
  <c r="H2972" i="5"/>
  <c r="AK2840" i="5"/>
  <c r="AP2840" i="5" s="1"/>
  <c r="AB2840" i="5"/>
  <c r="AK2810" i="5"/>
  <c r="AL2810" i="5" s="1"/>
  <c r="AB2810" i="5"/>
  <c r="AG2810" i="5" s="1"/>
  <c r="AK2698" i="5"/>
  <c r="AP2698" i="5" s="1"/>
  <c r="AB2698" i="5"/>
  <c r="AC2698" i="5" s="1"/>
  <c r="AK2287" i="5"/>
  <c r="AB2287" i="5"/>
  <c r="AG2287" i="5" s="1"/>
  <c r="AK2328" i="5"/>
  <c r="AP2328" i="5" s="1"/>
  <c r="AB2328" i="5"/>
  <c r="H2272" i="5"/>
  <c r="AB2290" i="5"/>
  <c r="AC2290" i="5" s="1"/>
  <c r="AK2290" i="5"/>
  <c r="AL2290" i="5" s="1"/>
  <c r="AK2028" i="5"/>
  <c r="AP2028" i="5" s="1"/>
  <c r="AB2028" i="5"/>
  <c r="AK1862" i="5"/>
  <c r="AB1862" i="5"/>
  <c r="AK1823" i="5"/>
  <c r="AB1823" i="5"/>
  <c r="AG1823" i="5" s="1"/>
  <c r="AK1857" i="5"/>
  <c r="AL1857" i="5" s="1"/>
  <c r="AB1857" i="5"/>
  <c r="H1654" i="5"/>
  <c r="H1404" i="5"/>
  <c r="G1526" i="5"/>
  <c r="H1526" i="5" s="1"/>
  <c r="AB1490" i="5"/>
  <c r="AK1490" i="5"/>
  <c r="AL1490" i="5" s="1"/>
  <c r="G1062" i="5"/>
  <c r="H1062" i="5" s="1"/>
  <c r="AK1083" i="5"/>
  <c r="AB1083" i="5"/>
  <c r="AG1083" i="5" s="1"/>
  <c r="H930" i="5"/>
  <c r="AK1181" i="5"/>
  <c r="AL1181" i="5" s="1"/>
  <c r="AB1181" i="5"/>
  <c r="AG1181" i="5" s="1"/>
  <c r="G851" i="5"/>
  <c r="H851" i="5" s="1"/>
  <c r="H773" i="5"/>
  <c r="AK1126" i="5"/>
  <c r="AB1126" i="5"/>
  <c r="D287" i="7"/>
  <c r="H2721" i="5"/>
  <c r="AK2229" i="5"/>
  <c r="AP2229" i="5" s="1"/>
  <c r="AB2229" i="5"/>
  <c r="H2081" i="5"/>
  <c r="AK1465" i="5"/>
  <c r="AP1465" i="5" s="1"/>
  <c r="AB1465" i="5"/>
  <c r="D199" i="7"/>
  <c r="G2745" i="5"/>
  <c r="H2745" i="5" s="1"/>
  <c r="H2226" i="5"/>
  <c r="H1528" i="5"/>
  <c r="AK783" i="5"/>
  <c r="AB783" i="5"/>
  <c r="AC783" i="5" s="1"/>
  <c r="D605" i="7"/>
  <c r="AK595" i="5"/>
  <c r="AB595" i="5"/>
  <c r="F608" i="7"/>
  <c r="H598" i="5"/>
  <c r="M400" i="5"/>
  <c r="R400" i="5" s="1"/>
  <c r="F454" i="7"/>
  <c r="D365" i="7"/>
  <c r="G269" i="5"/>
  <c r="G201" i="5"/>
  <c r="D188" i="7"/>
  <c r="G157" i="5"/>
  <c r="G110" i="5"/>
  <c r="G108" i="5"/>
  <c r="AB2957" i="5"/>
  <c r="AG2957" i="5" s="1"/>
  <c r="AK2957" i="5"/>
  <c r="AL2957" i="5" s="1"/>
  <c r="AK2989" i="5"/>
  <c r="AB2989" i="5"/>
  <c r="AB2883" i="5"/>
  <c r="AC2883" i="5" s="1"/>
  <c r="AK2883" i="5"/>
  <c r="H2691" i="5"/>
  <c r="AK2517" i="5"/>
  <c r="AP2517" i="5" s="1"/>
  <c r="AB2517" i="5"/>
  <c r="AK2280" i="5"/>
  <c r="AP2280" i="5" s="1"/>
  <c r="AB2280" i="5"/>
  <c r="AG2280" i="5" s="1"/>
  <c r="AK2325" i="5"/>
  <c r="AL2325" i="5" s="1"/>
  <c r="AB2325" i="5"/>
  <c r="AG2325" i="5" s="1"/>
  <c r="H2265" i="5"/>
  <c r="AK2148" i="5"/>
  <c r="AB2148" i="5"/>
  <c r="AG2148" i="5" s="1"/>
  <c r="AK2021" i="5"/>
  <c r="AL2021" i="5" s="1"/>
  <c r="AB2021" i="5"/>
  <c r="AC2021" i="5" s="1"/>
  <c r="H2120" i="5"/>
  <c r="AK2200" i="5"/>
  <c r="AL2200" i="5" s="1"/>
  <c r="AB2200" i="5"/>
  <c r="AC2200" i="5" s="1"/>
  <c r="AB2162" i="5"/>
  <c r="AG2162" i="5" s="1"/>
  <c r="AK2162" i="5"/>
  <c r="AK1855" i="5"/>
  <c r="AL1855" i="5" s="1"/>
  <c r="AB1855" i="5"/>
  <c r="AG1855" i="5" s="1"/>
  <c r="AK1931" i="5"/>
  <c r="AB1931" i="5"/>
  <c r="H1908" i="5"/>
  <c r="AK1941" i="5"/>
  <c r="AP1941" i="5" s="1"/>
  <c r="AB1941" i="5"/>
  <c r="AC1941" i="5" s="1"/>
  <c r="AK1816" i="5"/>
  <c r="AB1816" i="5"/>
  <c r="AG1816" i="5" s="1"/>
  <c r="H1981" i="5"/>
  <c r="H1708" i="5"/>
  <c r="H1647" i="5"/>
  <c r="H1397" i="5"/>
  <c r="H1523" i="5"/>
  <c r="AB1667" i="5"/>
  <c r="AG1667" i="5" s="1"/>
  <c r="AK1667" i="5"/>
  <c r="AK1269" i="5"/>
  <c r="AL1269" i="5" s="1"/>
  <c r="AB1269" i="5"/>
  <c r="H1172" i="5"/>
  <c r="H1060" i="5"/>
  <c r="D411" i="7"/>
  <c r="H2811" i="5"/>
  <c r="H2777" i="5"/>
  <c r="AK2314" i="5"/>
  <c r="AB2314" i="5"/>
  <c r="AK2107" i="5"/>
  <c r="AP2107" i="5" s="1"/>
  <c r="AB2107" i="5"/>
  <c r="H2058" i="5"/>
  <c r="H1839" i="5"/>
  <c r="AB1300" i="5"/>
  <c r="AG1300" i="5" s="1"/>
  <c r="AK1300" i="5"/>
  <c r="AL1300" i="5" s="1"/>
  <c r="AK810" i="5"/>
  <c r="AP810" i="5" s="1"/>
  <c r="AB810" i="5"/>
  <c r="AC810" i="5" s="1"/>
  <c r="D464" i="7"/>
  <c r="H2817" i="5"/>
  <c r="AB2521" i="5"/>
  <c r="AK2521" i="5"/>
  <c r="D589" i="7"/>
  <c r="AK579" i="5"/>
  <c r="AL579" i="5" s="1"/>
  <c r="AB579" i="5"/>
  <c r="G515" i="5"/>
  <c r="H515" i="5" s="1"/>
  <c r="D465" i="7"/>
  <c r="G288" i="5"/>
  <c r="D292" i="7"/>
  <c r="G213" i="5"/>
  <c r="M123" i="5" a="1"/>
  <c r="M123" i="5" s="1"/>
  <c r="R123" i="5" s="1"/>
  <c r="G122" i="5"/>
  <c r="D22" i="7"/>
  <c r="H2826" i="5"/>
  <c r="H2815" i="5"/>
  <c r="H2520" i="5"/>
  <c r="G2510" i="5"/>
  <c r="H2510" i="5" s="1"/>
  <c r="AB2609" i="5"/>
  <c r="AK2609" i="5"/>
  <c r="AP2609" i="5" s="1"/>
  <c r="H2488" i="5"/>
  <c r="H2485" i="5"/>
  <c r="H2324" i="5"/>
  <c r="H2113" i="5"/>
  <c r="H2159" i="5"/>
  <c r="AB1745" i="5"/>
  <c r="AG1745" i="5" s="1"/>
  <c r="AK1745" i="5"/>
  <c r="AL1745" i="5" s="1"/>
  <c r="H1687" i="5"/>
  <c r="H1938" i="5"/>
  <c r="AK1700" i="5"/>
  <c r="AB1700" i="5"/>
  <c r="AK1697" i="5"/>
  <c r="AB1697" i="5"/>
  <c r="H1494" i="5"/>
  <c r="AB1588" i="5"/>
  <c r="AC1588" i="5" s="1"/>
  <c r="AK1588" i="5"/>
  <c r="AK1493" i="5"/>
  <c r="AP1493" i="5" s="1"/>
  <c r="AB1493" i="5"/>
  <c r="AG1493" i="5" s="1"/>
  <c r="AB1079" i="5"/>
  <c r="AG1079" i="5" s="1"/>
  <c r="AK1079" i="5"/>
  <c r="AP1079" i="5" s="1"/>
  <c r="AK1196" i="5"/>
  <c r="AP1196" i="5" s="1"/>
  <c r="AB1196" i="5"/>
  <c r="AC1196" i="5" s="1"/>
  <c r="AB1250" i="5"/>
  <c r="AK1250" i="5"/>
  <c r="AL1250" i="5" s="1"/>
  <c r="H1391" i="5"/>
  <c r="AK1158" i="5"/>
  <c r="AL1158" i="5" s="1"/>
  <c r="AB1158" i="5"/>
  <c r="AG1158" i="5" s="1"/>
  <c r="H1171" i="5"/>
  <c r="AB973" i="5"/>
  <c r="AK973" i="5"/>
  <c r="AP973" i="5" s="1"/>
  <c r="H817" i="5"/>
  <c r="AK666" i="5"/>
  <c r="AB666" i="5"/>
  <c r="AG666" i="5" s="1"/>
  <c r="AB635" i="5"/>
  <c r="AK635" i="5"/>
  <c r="AL635" i="5" s="1"/>
  <c r="AB660" i="5"/>
  <c r="AG660" i="5" s="1"/>
  <c r="AK660" i="5"/>
  <c r="M437" i="5"/>
  <c r="R437" i="5" s="1"/>
  <c r="M325" i="5"/>
  <c r="R325" i="5" s="1"/>
  <c r="F334" i="7"/>
  <c r="F270" i="7"/>
  <c r="D192" i="7"/>
  <c r="D79" i="7"/>
  <c r="G46" i="5"/>
  <c r="H2796" i="5"/>
  <c r="H2173" i="5"/>
  <c r="AK2264" i="5"/>
  <c r="AB2264" i="5"/>
  <c r="AC2264" i="5" s="1"/>
  <c r="H1744" i="5"/>
  <c r="AB1481" i="5"/>
  <c r="AK1481" i="5"/>
  <c r="AL1481" i="5" s="1"/>
  <c r="F587" i="7"/>
  <c r="H577" i="5"/>
  <c r="G2780" i="5"/>
  <c r="H2780" i="5" s="1"/>
  <c r="AB2587" i="5"/>
  <c r="AK2587" i="5"/>
  <c r="AL2587" i="5" s="1"/>
  <c r="D572" i="7"/>
  <c r="AK562" i="5"/>
  <c r="AP562" i="5" s="1"/>
  <c r="AB562" i="5"/>
  <c r="AC562" i="5" s="1"/>
  <c r="F522" i="7"/>
  <c r="H512" i="5"/>
  <c r="D502" i="7"/>
  <c r="D319" i="7"/>
  <c r="M211" i="5"/>
  <c r="R211" i="5" s="1"/>
  <c r="G133" i="5"/>
  <c r="D45" i="7"/>
  <c r="AB2951" i="5"/>
  <c r="AG2951" i="5" s="1"/>
  <c r="AK2951" i="5"/>
  <c r="AP2951" i="5" s="1"/>
  <c r="G2861" i="5"/>
  <c r="H2861" i="5" s="1"/>
  <c r="H2830" i="5"/>
  <c r="AK2854" i="5"/>
  <c r="AP2854" i="5" s="1"/>
  <c r="AB2854" i="5"/>
  <c r="AG2854" i="5" s="1"/>
  <c r="AK2870" i="5"/>
  <c r="AL2870" i="5" s="1"/>
  <c r="AB2870" i="5"/>
  <c r="AG2870" i="5" s="1"/>
  <c r="H2863" i="5"/>
  <c r="AK2652" i="5"/>
  <c r="AB2652" i="5"/>
  <c r="AG2652" i="5" s="1"/>
  <c r="H2586" i="5"/>
  <c r="AK2431" i="5"/>
  <c r="AL2431" i="5" s="1"/>
  <c r="AB2431" i="5"/>
  <c r="AG2431" i="5" s="1"/>
  <c r="AB2321" i="5"/>
  <c r="AK2321" i="5"/>
  <c r="AL2321" i="5" s="1"/>
  <c r="H2255" i="5"/>
  <c r="H2091" i="5"/>
  <c r="AK1925" i="5"/>
  <c r="AL1925" i="5" s="1"/>
  <c r="AB1925" i="5"/>
  <c r="AC1925" i="5" s="1"/>
  <c r="AK2075" i="5"/>
  <c r="AL2075" i="5" s="1"/>
  <c r="AB2075" i="5"/>
  <c r="AC2075" i="5" s="1"/>
  <c r="H1796" i="5"/>
  <c r="H1783" i="5"/>
  <c r="AK1718" i="5"/>
  <c r="AB1718" i="5"/>
  <c r="AB1644" i="5"/>
  <c r="AG1644" i="5" s="1"/>
  <c r="AK1644" i="5"/>
  <c r="H1715" i="5"/>
  <c r="AK1631" i="5"/>
  <c r="AP1631" i="5" s="1"/>
  <c r="AB1631" i="5"/>
  <c r="H1467" i="5"/>
  <c r="AK1735" i="5"/>
  <c r="AP1735" i="5" s="1"/>
  <c r="AB1735" i="5"/>
  <c r="H1437" i="5"/>
  <c r="AK1507" i="5"/>
  <c r="AP1507" i="5" s="1"/>
  <c r="AB1507" i="5"/>
  <c r="AC1507" i="5" s="1"/>
  <c r="AB1286" i="5"/>
  <c r="AK1286" i="5"/>
  <c r="AP1286" i="5" s="1"/>
  <c r="AB1398" i="5"/>
  <c r="AK1398" i="5"/>
  <c r="AP1398" i="5" s="1"/>
  <c r="AB1313" i="5"/>
  <c r="AG1313" i="5" s="1"/>
  <c r="AK1313" i="5"/>
  <c r="AP1313" i="5" s="1"/>
  <c r="H1473" i="5"/>
  <c r="H975" i="5"/>
  <c r="H736" i="5"/>
  <c r="H813" i="5"/>
  <c r="AB737" i="5"/>
  <c r="AK737" i="5"/>
  <c r="AP737" i="5" s="1"/>
  <c r="H621" i="5"/>
  <c r="G676" i="5"/>
  <c r="H676" i="5" s="1"/>
  <c r="AK1160" i="5"/>
  <c r="AB1160" i="5"/>
  <c r="AG1160" i="5" s="1"/>
  <c r="F367" i="7"/>
  <c r="H2259" i="5"/>
  <c r="H1651" i="5"/>
  <c r="G1290" i="5"/>
  <c r="H1290" i="5" s="1"/>
  <c r="H960" i="5"/>
  <c r="H869" i="5"/>
  <c r="H695" i="5"/>
  <c r="H1078" i="5"/>
  <c r="H1077" i="5"/>
  <c r="AK849" i="5"/>
  <c r="AL849" i="5" s="1"/>
  <c r="AB849" i="5"/>
  <c r="AC849" i="5" s="1"/>
  <c r="AK815" i="5"/>
  <c r="AL815" i="5" s="1"/>
  <c r="AB815" i="5"/>
  <c r="H747" i="5"/>
  <c r="AK916" i="5"/>
  <c r="AP916" i="5" s="1"/>
  <c r="AB916" i="5"/>
  <c r="AC916" i="5" s="1"/>
  <c r="H1257" i="5"/>
  <c r="H835" i="5"/>
  <c r="H847" i="5"/>
  <c r="H639" i="5"/>
  <c r="H2451" i="5"/>
  <c r="AB1505" i="5"/>
  <c r="AK1505" i="5"/>
  <c r="AP1505" i="5" s="1"/>
  <c r="AB966" i="5"/>
  <c r="AK966" i="5"/>
  <c r="H756" i="5"/>
  <c r="AK712" i="5"/>
  <c r="AL712" i="5" s="1"/>
  <c r="AB712" i="5"/>
  <c r="AC712" i="5" s="1"/>
  <c r="H818" i="5"/>
  <c r="A607" i="7"/>
  <c r="D594" i="7"/>
  <c r="AB584" i="5"/>
  <c r="AG584" i="5" s="1"/>
  <c r="AK584" i="5"/>
  <c r="AP584" i="5" s="1"/>
  <c r="M409" i="5"/>
  <c r="R409" i="5" s="1"/>
  <c r="F323" i="7"/>
  <c r="D331" i="7"/>
  <c r="M137" i="5" a="1"/>
  <c r="M137" i="5" s="1"/>
  <c r="R137" i="5" s="1"/>
  <c r="M153" i="5" a="1"/>
  <c r="M153" i="5" s="1"/>
  <c r="R153" i="5" s="1"/>
  <c r="D59" i="7"/>
  <c r="H2964" i="5"/>
  <c r="H2524" i="5"/>
  <c r="AB2432" i="5"/>
  <c r="AK2432" i="5"/>
  <c r="H2515" i="5"/>
  <c r="H2406" i="5"/>
  <c r="H2287" i="5"/>
  <c r="H2028" i="5"/>
  <c r="H2010" i="5"/>
  <c r="AK1960" i="5"/>
  <c r="AP1960" i="5" s="1"/>
  <c r="AB1960" i="5"/>
  <c r="AG1960" i="5" s="1"/>
  <c r="H1862" i="5"/>
  <c r="AK1831" i="5"/>
  <c r="AB1831" i="5"/>
  <c r="H1823" i="5"/>
  <c r="AB1601" i="5"/>
  <c r="AC1601" i="5" s="1"/>
  <c r="AK1601" i="5"/>
  <c r="AL1601" i="5" s="1"/>
  <c r="AB1602" i="5"/>
  <c r="AG1602" i="5" s="1"/>
  <c r="AK1602" i="5"/>
  <c r="AK1508" i="5"/>
  <c r="AB1508" i="5"/>
  <c r="AC1508" i="5" s="1"/>
  <c r="AK1435" i="5"/>
  <c r="AL1435" i="5" s="1"/>
  <c r="AB1435" i="5"/>
  <c r="AG1435" i="5" s="1"/>
  <c r="H1461" i="5"/>
  <c r="AK1082" i="5"/>
  <c r="AL1082" i="5" s="1"/>
  <c r="AB1082" i="5"/>
  <c r="AC1082" i="5" s="1"/>
  <c r="AB804" i="5"/>
  <c r="AC804" i="5" s="1"/>
  <c r="AK804" i="5"/>
  <c r="AL804" i="5" s="1"/>
  <c r="AK851" i="5"/>
  <c r="AL851" i="5" s="1"/>
  <c r="AB851" i="5"/>
  <c r="AG851" i="5" s="1"/>
  <c r="H674" i="5"/>
  <c r="H1315" i="5"/>
  <c r="F218" i="7"/>
  <c r="D33" i="7"/>
  <c r="D63" i="7"/>
  <c r="AK2745" i="5"/>
  <c r="AP2745" i="5" s="1"/>
  <c r="AB2745" i="5"/>
  <c r="AK1141" i="5"/>
  <c r="AP1141" i="5" s="1"/>
  <c r="AB1141" i="5"/>
  <c r="F545" i="7"/>
  <c r="H535" i="5"/>
  <c r="F483" i="7"/>
  <c r="D454" i="7"/>
  <c r="D362" i="7"/>
  <c r="M345" i="5"/>
  <c r="R345" i="5" s="1"/>
  <c r="G87" i="5"/>
  <c r="G111" i="5"/>
  <c r="M36" i="5" a="1"/>
  <c r="M36" i="5" s="1"/>
  <c r="R36" i="5" s="1"/>
  <c r="H2801" i="5"/>
  <c r="H2925" i="5"/>
  <c r="G2883" i="5"/>
  <c r="H2883" i="5" s="1"/>
  <c r="H2792" i="5"/>
  <c r="H2517" i="5"/>
  <c r="H2387" i="5"/>
  <c r="AB2516" i="5"/>
  <c r="AG2516" i="5" s="1"/>
  <c r="AK2516" i="5"/>
  <c r="H2280" i="5"/>
  <c r="H2021" i="5"/>
  <c r="H2222" i="5"/>
  <c r="G1907" i="5"/>
  <c r="H1907" i="5" s="1"/>
  <c r="AB2142" i="5"/>
  <c r="AK2142" i="5"/>
  <c r="AP2142" i="5" s="1"/>
  <c r="AK1953" i="5"/>
  <c r="AL1953" i="5" s="1"/>
  <c r="AB1953" i="5"/>
  <c r="AG1953" i="5" s="1"/>
  <c r="H1855" i="5"/>
  <c r="H2099" i="5"/>
  <c r="AK1824" i="5"/>
  <c r="AP1824" i="5" s="1"/>
  <c r="AB1824" i="5"/>
  <c r="AG1824" i="5" s="1"/>
  <c r="H1816" i="5"/>
  <c r="AB1553" i="5"/>
  <c r="AG1553" i="5" s="1"/>
  <c r="AK1553" i="5"/>
  <c r="H1768" i="5"/>
  <c r="H1412" i="5"/>
  <c r="AK1204" i="5"/>
  <c r="AB1204" i="5"/>
  <c r="AC1204" i="5" s="1"/>
  <c r="AK733" i="5"/>
  <c r="AL733" i="5" s="1"/>
  <c r="AB733" i="5"/>
  <c r="AG733" i="5" s="1"/>
  <c r="H2869" i="5"/>
  <c r="AK2777" i="5"/>
  <c r="AB2777" i="5"/>
  <c r="AG2777" i="5" s="1"/>
  <c r="G2654" i="5"/>
  <c r="H2654" i="5" s="1"/>
  <c r="AB2129" i="5"/>
  <c r="AC2129" i="5" s="1"/>
  <c r="AK2129" i="5"/>
  <c r="AL2129" i="5" s="1"/>
  <c r="H1300" i="5"/>
  <c r="H879" i="5"/>
  <c r="F464" i="7"/>
  <c r="AB2813" i="5"/>
  <c r="AK2813" i="5"/>
  <c r="AP2813" i="5" s="1"/>
  <c r="AK2466" i="5"/>
  <c r="AB2466" i="5"/>
  <c r="AB1959" i="5"/>
  <c r="AG1959" i="5" s="1"/>
  <c r="AK1959" i="5"/>
  <c r="AB630" i="5"/>
  <c r="AC630" i="5" s="1"/>
  <c r="AK630" i="5"/>
  <c r="AP630" i="5" s="1"/>
  <c r="F598" i="7"/>
  <c r="H588" i="5"/>
  <c r="F569" i="7"/>
  <c r="H559" i="5"/>
  <c r="F421" i="7"/>
  <c r="G341" i="5"/>
  <c r="M353" i="5"/>
  <c r="R353" i="5" s="1"/>
  <c r="G267" i="5"/>
  <c r="M267" i="5"/>
  <c r="R267" i="5" s="1"/>
  <c r="M196" i="5" a="1"/>
  <c r="M196" i="5" s="1"/>
  <c r="R196" i="5" s="1"/>
  <c r="G75" i="5"/>
  <c r="G2950" i="5"/>
  <c r="H2950" i="5" s="1"/>
  <c r="G2885" i="5"/>
  <c r="H2885" i="5" s="1"/>
  <c r="G2882" i="5"/>
  <c r="H2882" i="5" s="1"/>
  <c r="G2676" i="5"/>
  <c r="H2676" i="5" s="1"/>
  <c r="AK2807" i="5"/>
  <c r="AP2807" i="5" s="1"/>
  <c r="AB2807" i="5"/>
  <c r="AC2807" i="5" s="1"/>
  <c r="H2689" i="5"/>
  <c r="G2610" i="5"/>
  <c r="H2610" i="5" s="1"/>
  <c r="H2550" i="5"/>
  <c r="AK2305" i="5"/>
  <c r="AP2305" i="5" s="1"/>
  <c r="AB2305" i="5"/>
  <c r="AG2305" i="5" s="1"/>
  <c r="AK2254" i="5"/>
  <c r="AP2254" i="5" s="1"/>
  <c r="AB2254" i="5"/>
  <c r="AG2254" i="5" s="1"/>
  <c r="AK2065" i="5"/>
  <c r="AB2065" i="5"/>
  <c r="AC2065" i="5" s="1"/>
  <c r="H1745" i="5"/>
  <c r="H1751" i="5"/>
  <c r="AB1488" i="5"/>
  <c r="AG1488" i="5" s="1"/>
  <c r="AK1488" i="5"/>
  <c r="AL1488" i="5" s="1"/>
  <c r="AK1611" i="5"/>
  <c r="AB1611" i="5"/>
  <c r="AG1611" i="5" s="1"/>
  <c r="AB1637" i="5"/>
  <c r="AG1637" i="5" s="1"/>
  <c r="AK1637" i="5"/>
  <c r="AP1637" i="5" s="1"/>
  <c r="H1256" i="5"/>
  <c r="H1168" i="5"/>
  <c r="AK990" i="5"/>
  <c r="AB990" i="5"/>
  <c r="H942" i="5"/>
  <c r="AK828" i="5"/>
  <c r="AP828" i="5" s="1"/>
  <c r="AB828" i="5"/>
  <c r="AC828" i="5" s="1"/>
  <c r="AK748" i="5"/>
  <c r="AB748" i="5"/>
  <c r="AC748" i="5" s="1"/>
  <c r="H758" i="5"/>
  <c r="H767" i="5"/>
  <c r="H830" i="5"/>
  <c r="AK613" i="5"/>
  <c r="AB613" i="5"/>
  <c r="AG613" i="5" s="1"/>
  <c r="A591" i="7"/>
  <c r="G520" i="5"/>
  <c r="H520" i="5" s="1"/>
  <c r="D444" i="7"/>
  <c r="AB2820" i="5"/>
  <c r="AG2820" i="5" s="1"/>
  <c r="AK2820" i="5"/>
  <c r="H2871" i="5"/>
  <c r="AK2614" i="5"/>
  <c r="AP2614" i="5" s="1"/>
  <c r="AB2614" i="5"/>
  <c r="AB2475" i="5"/>
  <c r="AC2475" i="5" s="1"/>
  <c r="AK2475" i="5"/>
  <c r="AP2475" i="5" s="1"/>
  <c r="AB2073" i="5"/>
  <c r="AC2073" i="5" s="1"/>
  <c r="AK2073" i="5"/>
  <c r="AP2073" i="5" s="1"/>
  <c r="H1987" i="5"/>
  <c r="H1532" i="5"/>
  <c r="G392" i="5"/>
  <c r="AK2118" i="5"/>
  <c r="AP2118" i="5" s="1"/>
  <c r="AB2118" i="5"/>
  <c r="AK1896" i="5"/>
  <c r="AP1896" i="5" s="1"/>
  <c r="AB1896" i="5"/>
  <c r="AC1896" i="5" s="1"/>
  <c r="D577" i="7"/>
  <c r="AK567" i="5"/>
  <c r="AP567" i="5" s="1"/>
  <c r="AB567" i="5"/>
  <c r="AG567" i="5" s="1"/>
  <c r="F547" i="7"/>
  <c r="H537" i="5"/>
  <c r="M469" i="5"/>
  <c r="R469" i="5" s="1"/>
  <c r="M343" i="5"/>
  <c r="R343" i="5" s="1"/>
  <c r="M305" i="5"/>
  <c r="R305" i="5" s="1"/>
  <c r="F299" i="7"/>
  <c r="G35" i="5"/>
  <c r="AB2929" i="5"/>
  <c r="AC2929" i="5" s="1"/>
  <c r="AK2929" i="5"/>
  <c r="AL2929" i="5" s="1"/>
  <c r="H2951" i="5"/>
  <c r="AK2805" i="5"/>
  <c r="AL2805" i="5" s="1"/>
  <c r="AB2805" i="5"/>
  <c r="AG2805" i="5" s="1"/>
  <c r="H2655" i="5"/>
  <c r="AK2491" i="5"/>
  <c r="AL2491" i="5" s="1"/>
  <c r="AB2491" i="5"/>
  <c r="AG2491" i="5" s="1"/>
  <c r="G2568" i="5"/>
  <c r="H2568" i="5" s="1"/>
  <c r="G2225" i="5"/>
  <c r="H2225" i="5" s="1"/>
  <c r="H2218" i="5"/>
  <c r="H1976" i="5"/>
  <c r="AB1879" i="5"/>
  <c r="AK1879" i="5"/>
  <c r="AL1879" i="5" s="1"/>
  <c r="H1925" i="5"/>
  <c r="AB1790" i="5"/>
  <c r="AK1790" i="5"/>
  <c r="AL1790" i="5" s="1"/>
  <c r="H1644" i="5"/>
  <c r="H1286" i="5"/>
  <c r="AK1382" i="5"/>
  <c r="AB1382" i="5"/>
  <c r="AC1382" i="5" s="1"/>
  <c r="AK1277" i="5"/>
  <c r="AP1277" i="5" s="1"/>
  <c r="AB1277" i="5"/>
  <c r="AC1277" i="5" s="1"/>
  <c r="H1058" i="5"/>
  <c r="AK1145" i="5"/>
  <c r="AL1145" i="5" s="1"/>
  <c r="AB1145" i="5"/>
  <c r="H1115" i="5"/>
  <c r="AK1119" i="5"/>
  <c r="AB1119" i="5"/>
  <c r="AC1119" i="5" s="1"/>
  <c r="H1132" i="5"/>
  <c r="G964" i="5"/>
  <c r="H964" i="5" s="1"/>
  <c r="H855" i="5"/>
  <c r="AK676" i="5"/>
  <c r="AB676" i="5"/>
  <c r="AC676" i="5" s="1"/>
  <c r="G180" i="5"/>
  <c r="H2404" i="5"/>
  <c r="AK1290" i="5"/>
  <c r="AP1290" i="5" s="1"/>
  <c r="AB1290" i="5"/>
  <c r="D127" i="7"/>
  <c r="AK2866" i="5"/>
  <c r="AL2866" i="5" s="1"/>
  <c r="AB2866" i="5"/>
  <c r="H2944" i="5"/>
  <c r="H2917" i="5"/>
  <c r="H2750" i="5"/>
  <c r="AK2693" i="5"/>
  <c r="AP2693" i="5" s="1"/>
  <c r="AB2693" i="5"/>
  <c r="AG2693" i="5" s="1"/>
  <c r="AK2394" i="5"/>
  <c r="AL2394" i="5" s="1"/>
  <c r="AB2394" i="5"/>
  <c r="AC2394" i="5" s="1"/>
  <c r="AK2407" i="5"/>
  <c r="AL2407" i="5" s="1"/>
  <c r="AB2407" i="5"/>
  <c r="AC2407" i="5" s="1"/>
  <c r="H2290" i="5"/>
  <c r="H2308" i="5"/>
  <c r="H2242" i="5"/>
  <c r="AK2158" i="5"/>
  <c r="AL2158" i="5" s="1"/>
  <c r="AB2158" i="5"/>
  <c r="AC2158" i="5" s="1"/>
  <c r="H1960" i="5"/>
  <c r="H1831" i="5"/>
  <c r="AB1957" i="5"/>
  <c r="AK1957" i="5"/>
  <c r="AP1957" i="5" s="1"/>
  <c r="AK1503" i="5"/>
  <c r="AL1503" i="5" s="1"/>
  <c r="AB1503" i="5"/>
  <c r="AC1503" i="5" s="1"/>
  <c r="H1384" i="5"/>
  <c r="AB1321" i="5"/>
  <c r="AK1321" i="5"/>
  <c r="AL1321" i="5" s="1"/>
  <c r="H1227" i="5"/>
  <c r="H1261" i="5"/>
  <c r="AK1174" i="5"/>
  <c r="AB1174" i="5"/>
  <c r="AG1174" i="5" s="1"/>
  <c r="AB987" i="5"/>
  <c r="AC987" i="5" s="1"/>
  <c r="AK987" i="5"/>
  <c r="AP987" i="5" s="1"/>
  <c r="H1220" i="5"/>
  <c r="AK1007" i="5"/>
  <c r="AP1007" i="5" s="1"/>
  <c r="AB1007" i="5"/>
  <c r="AC1007" i="5" s="1"/>
  <c r="H1032" i="5"/>
  <c r="H819" i="5"/>
  <c r="H816" i="5"/>
  <c r="AK642" i="5"/>
  <c r="AP642" i="5" s="1"/>
  <c r="AB642" i="5"/>
  <c r="G1064" i="5"/>
  <c r="H1064" i="5" s="1"/>
  <c r="AK1013" i="5"/>
  <c r="AB1013" i="5"/>
  <c r="AC1013" i="5" s="1"/>
  <c r="D218" i="7"/>
  <c r="D210" i="7"/>
  <c r="AK2923" i="5"/>
  <c r="AL2923" i="5" s="1"/>
  <c r="AB2923" i="5"/>
  <c r="AG2923" i="5" s="1"/>
  <c r="H2787" i="5"/>
  <c r="H2360" i="5"/>
  <c r="AK1856" i="5"/>
  <c r="AL1856" i="5" s="1"/>
  <c r="AB1856" i="5"/>
  <c r="AG1856" i="5" s="1"/>
  <c r="D584" i="7"/>
  <c r="AK574" i="5"/>
  <c r="AP574" i="5" s="1"/>
  <c r="AB574" i="5"/>
  <c r="AG574" i="5" s="1"/>
  <c r="G189" i="5"/>
  <c r="H2447" i="5"/>
  <c r="AK2226" i="5"/>
  <c r="AP2226" i="5" s="1"/>
  <c r="AB2226" i="5"/>
  <c r="AC2226" i="5" s="1"/>
  <c r="H1737" i="5"/>
  <c r="F600" i="7"/>
  <c r="H590" i="5"/>
  <c r="A608" i="7"/>
  <c r="F560" i="7"/>
  <c r="H550" i="5"/>
  <c r="A545" i="7"/>
  <c r="M496" i="5"/>
  <c r="R496" i="5" s="1"/>
  <c r="F475" i="7"/>
  <c r="M355" i="5"/>
  <c r="R355" i="5" s="1"/>
  <c r="D347" i="7"/>
  <c r="M312" i="5"/>
  <c r="R312" i="5" s="1"/>
  <c r="D318" i="7"/>
  <c r="D304" i="7"/>
  <c r="M201" i="5" a="1"/>
  <c r="M201" i="5" s="1"/>
  <c r="R201" i="5" s="1"/>
  <c r="D144" i="7"/>
  <c r="H3000" i="5"/>
  <c r="H2749" i="5"/>
  <c r="AK2701" i="5"/>
  <c r="AL2701" i="5" s="1"/>
  <c r="AB2701" i="5"/>
  <c r="AG2701" i="5" s="1"/>
  <c r="AB2612" i="5"/>
  <c r="AG2612" i="5" s="1"/>
  <c r="AK2612" i="5"/>
  <c r="AL2612" i="5" s="1"/>
  <c r="H2528" i="5"/>
  <c r="H2283" i="5"/>
  <c r="AK2072" i="5"/>
  <c r="AB2072" i="5"/>
  <c r="AG2072" i="5" s="1"/>
  <c r="AK2095" i="5"/>
  <c r="AP2095" i="5" s="1"/>
  <c r="AB2095" i="5"/>
  <c r="H1953" i="5"/>
  <c r="H1824" i="5"/>
  <c r="AB1908" i="5"/>
  <c r="AG1908" i="5" s="1"/>
  <c r="AK1908" i="5"/>
  <c r="AL1908" i="5" s="1"/>
  <c r="AK1758" i="5"/>
  <c r="AB1758" i="5"/>
  <c r="AG1758" i="5" s="1"/>
  <c r="G1594" i="5"/>
  <c r="H1594" i="5" s="1"/>
  <c r="AK1930" i="5"/>
  <c r="AP1930" i="5" s="1"/>
  <c r="AB1930" i="5"/>
  <c r="AB1672" i="5"/>
  <c r="AG1672" i="5" s="1"/>
  <c r="AK1672" i="5"/>
  <c r="AP1672" i="5" s="1"/>
  <c r="H1491" i="5"/>
  <c r="H1595" i="5"/>
  <c r="H1641" i="5"/>
  <c r="H1667" i="5"/>
  <c r="AB1314" i="5"/>
  <c r="AC1314" i="5" s="1"/>
  <c r="AK1314" i="5"/>
  <c r="AP1314" i="5" s="1"/>
  <c r="H733" i="5"/>
  <c r="G683" i="5"/>
  <c r="H683" i="5" s="1"/>
  <c r="H2364" i="5"/>
  <c r="H2107" i="5"/>
  <c r="H1923" i="5"/>
  <c r="H1383" i="5"/>
  <c r="F275" i="7"/>
  <c r="H1403" i="5"/>
  <c r="G541" i="5"/>
  <c r="H541" i="5" s="1"/>
  <c r="M466" i="5"/>
  <c r="R466" i="5" s="1"/>
  <c r="F363" i="7"/>
  <c r="M288" i="5"/>
  <c r="R288" i="5" s="1"/>
  <c r="M282" i="5"/>
  <c r="R282" i="5" s="1"/>
  <c r="D133" i="7"/>
  <c r="M30" i="5" a="1"/>
  <c r="M30" i="5" s="1"/>
  <c r="R30" i="5" s="1"/>
  <c r="AB2950" i="5"/>
  <c r="AK2950" i="5"/>
  <c r="AP2950" i="5" s="1"/>
  <c r="AK2885" i="5"/>
  <c r="AP2885" i="5" s="1"/>
  <c r="AB2885" i="5"/>
  <c r="AG2885" i="5" s="1"/>
  <c r="G2857" i="5"/>
  <c r="H2857" i="5" s="1"/>
  <c r="AK2794" i="5"/>
  <c r="AL2794" i="5" s="1"/>
  <c r="AB2794" i="5"/>
  <c r="AC2794" i="5" s="1"/>
  <c r="AK2882" i="5"/>
  <c r="AL2882" i="5" s="1"/>
  <c r="AB2882" i="5"/>
  <c r="AG2882" i="5" s="1"/>
  <c r="AK2610" i="5"/>
  <c r="AP2610" i="5" s="1"/>
  <c r="AB2610" i="5"/>
  <c r="AC2610" i="5" s="1"/>
  <c r="AB2523" i="5"/>
  <c r="AC2523" i="5" s="1"/>
  <c r="AK2523" i="5"/>
  <c r="AP2523" i="5" s="1"/>
  <c r="H2456" i="5"/>
  <c r="H2254" i="5"/>
  <c r="AK2214" i="5"/>
  <c r="AL2214" i="5" s="1"/>
  <c r="AB2214" i="5"/>
  <c r="AG2214" i="5" s="1"/>
  <c r="AK1994" i="5"/>
  <c r="AP1994" i="5" s="1"/>
  <c r="AB1994" i="5"/>
  <c r="AG1994" i="5" s="1"/>
  <c r="H2012" i="5"/>
  <c r="AK1843" i="5"/>
  <c r="AP1843" i="5" s="1"/>
  <c r="AB1843" i="5"/>
  <c r="AB1846" i="5"/>
  <c r="AG1846" i="5" s="1"/>
  <c r="AK1846" i="5"/>
  <c r="H1427" i="5"/>
  <c r="AB1177" i="5"/>
  <c r="AC1177" i="5" s="1"/>
  <c r="AK1177" i="5"/>
  <c r="AP1177" i="5" s="1"/>
  <c r="AK1166" i="5"/>
  <c r="AP1166" i="5" s="1"/>
  <c r="AB1166" i="5"/>
  <c r="AG1166" i="5" s="1"/>
  <c r="H1232" i="5"/>
  <c r="AK876" i="5"/>
  <c r="AP876" i="5" s="1"/>
  <c r="AB876" i="5"/>
  <c r="AC876" i="5" s="1"/>
  <c r="H748" i="5"/>
  <c r="H781" i="5"/>
  <c r="AK778" i="5"/>
  <c r="AL778" i="5" s="1"/>
  <c r="AB778" i="5"/>
  <c r="AG778" i="5" s="1"/>
  <c r="AK654" i="5"/>
  <c r="AP654" i="5" s="1"/>
  <c r="AB654" i="5"/>
  <c r="D554" i="7"/>
  <c r="AK544" i="5"/>
  <c r="AL544" i="5" s="1"/>
  <c r="AB544" i="5"/>
  <c r="F338" i="7"/>
  <c r="AK2754" i="5"/>
  <c r="AL2754" i="5" s="1"/>
  <c r="AB2754" i="5"/>
  <c r="AC2754" i="5" s="1"/>
  <c r="M292" i="5"/>
  <c r="R292" i="5" s="1"/>
  <c r="AB2780" i="5"/>
  <c r="AG2780" i="5" s="1"/>
  <c r="AK2780" i="5"/>
  <c r="AL2780" i="5" s="1"/>
  <c r="AB1317" i="5"/>
  <c r="AG1317" i="5" s="1"/>
  <c r="AK1317" i="5"/>
  <c r="AP1317" i="5" s="1"/>
  <c r="D612" i="7"/>
  <c r="AK602" i="5"/>
  <c r="AP602" i="5" s="1"/>
  <c r="AB602" i="5"/>
  <c r="F561" i="7"/>
  <c r="H551" i="5"/>
  <c r="D522" i="7"/>
  <c r="AK512" i="5"/>
  <c r="AP512" i="5" s="1"/>
  <c r="F353" i="7"/>
  <c r="G226" i="5"/>
  <c r="D60" i="7"/>
  <c r="M52" i="5" a="1"/>
  <c r="M52" i="5" s="1"/>
  <c r="R52" i="5" s="1"/>
  <c r="H2970" i="5"/>
  <c r="AK2686" i="5"/>
  <c r="AP2686" i="5" s="1"/>
  <c r="AB2686" i="5"/>
  <c r="AG2686" i="5" s="1"/>
  <c r="AB2584" i="5"/>
  <c r="AC2584" i="5" s="1"/>
  <c r="AK2584" i="5"/>
  <c r="AB2457" i="5"/>
  <c r="AG2457" i="5" s="1"/>
  <c r="AK2457" i="5"/>
  <c r="AL2457" i="5" s="1"/>
  <c r="AB2568" i="5"/>
  <c r="AG2568" i="5" s="1"/>
  <c r="AK2568" i="5"/>
  <c r="AP2568" i="5" s="1"/>
  <c r="AK2494" i="5"/>
  <c r="AP2494" i="5" s="1"/>
  <c r="AB2494" i="5"/>
  <c r="AC2494" i="5" s="1"/>
  <c r="H2350" i="5"/>
  <c r="AK2291" i="5"/>
  <c r="AL2291" i="5" s="1"/>
  <c r="AB2291" i="5"/>
  <c r="AC2291" i="5" s="1"/>
  <c r="G2388" i="5"/>
  <c r="H2388" i="5" s="1"/>
  <c r="AK2311" i="5"/>
  <c r="AB2311" i="5"/>
  <c r="AC2311" i="5" s="1"/>
  <c r="AK1992" i="5"/>
  <c r="AP1992" i="5" s="1"/>
  <c r="AB1992" i="5"/>
  <c r="AG1992" i="5" s="1"/>
  <c r="AB1566" i="5"/>
  <c r="AC1566" i="5" s="1"/>
  <c r="AK1566" i="5"/>
  <c r="AP1566" i="5" s="1"/>
  <c r="AK1373" i="5"/>
  <c r="AL1373" i="5" s="1"/>
  <c r="AB1373" i="5"/>
  <c r="AG1373" i="5" s="1"/>
  <c r="AB1653" i="5"/>
  <c r="AK1653" i="5"/>
  <c r="AP1653" i="5" s="1"/>
  <c r="H1219" i="5"/>
  <c r="H1282" i="5"/>
  <c r="H952" i="5"/>
  <c r="AK964" i="5"/>
  <c r="AP964" i="5" s="1"/>
  <c r="AB964" i="5"/>
  <c r="AC964" i="5" s="1"/>
  <c r="H945" i="5"/>
  <c r="AK1003" i="5"/>
  <c r="AP1003" i="5" s="1"/>
  <c r="AB1003" i="5"/>
  <c r="AG1003" i="5" s="1"/>
  <c r="H827" i="5"/>
  <c r="H705" i="5"/>
  <c r="H1011" i="5"/>
  <c r="D228" i="7"/>
  <c r="F245" i="7"/>
  <c r="M169" i="5" a="1"/>
  <c r="M169" i="5" s="1"/>
  <c r="R169" i="5" s="1"/>
  <c r="G88" i="5"/>
  <c r="M70" i="5" a="1"/>
  <c r="M70" i="5" s="1"/>
  <c r="R70" i="5" s="1"/>
  <c r="H2724" i="5"/>
  <c r="AB2545" i="5"/>
  <c r="AG2545" i="5" s="1"/>
  <c r="AK2545" i="5"/>
  <c r="AP2545" i="5" s="1"/>
  <c r="H2345" i="5"/>
  <c r="AK2274" i="5"/>
  <c r="AL2274" i="5" s="1"/>
  <c r="AB2274" i="5"/>
  <c r="AG2274" i="5" s="1"/>
  <c r="AK2317" i="5"/>
  <c r="AL2317" i="5" s="1"/>
  <c r="AB2317" i="5"/>
  <c r="AC2317" i="5" s="1"/>
  <c r="AK1978" i="5"/>
  <c r="AL1978" i="5" s="1"/>
  <c r="AB1978" i="5"/>
  <c r="AG1978" i="5" s="1"/>
  <c r="AK1780" i="5"/>
  <c r="AP1780" i="5" s="1"/>
  <c r="AB1780" i="5"/>
  <c r="AG1780" i="5" s="1"/>
  <c r="H1786" i="5"/>
  <c r="AB1622" i="5"/>
  <c r="AG1622" i="5" s="1"/>
  <c r="AK1622" i="5"/>
  <c r="AL1622" i="5" s="1"/>
  <c r="G1777" i="5"/>
  <c r="H1777" i="5" s="1"/>
  <c r="H1574" i="5"/>
  <c r="H1520" i="5"/>
  <c r="AB1114" i="5"/>
  <c r="AG1114" i="5" s="1"/>
  <c r="AK1114" i="5"/>
  <c r="AP1114" i="5" s="1"/>
  <c r="H1424" i="5"/>
  <c r="H935" i="5"/>
  <c r="AK1046" i="5"/>
  <c r="AL1046" i="5" s="1"/>
  <c r="AB1046" i="5"/>
  <c r="AG1046" i="5" s="1"/>
  <c r="H852" i="5"/>
  <c r="H685" i="5"/>
  <c r="AK694" i="5"/>
  <c r="AL694" i="5" s="1"/>
  <c r="AB694" i="5"/>
  <c r="H618" i="5"/>
  <c r="H1618" i="5"/>
  <c r="M314" i="5"/>
  <c r="R314" i="5" s="1"/>
  <c r="AB1376" i="5"/>
  <c r="AG1376" i="5" s="1"/>
  <c r="AK1376" i="5"/>
  <c r="AK1459" i="5"/>
  <c r="AB1459" i="5"/>
  <c r="AG1459" i="5" s="1"/>
  <c r="A590" i="7"/>
  <c r="F585" i="7"/>
  <c r="H575" i="5"/>
  <c r="D448" i="7"/>
  <c r="M429" i="5"/>
  <c r="R429" i="5" s="1"/>
  <c r="M298" i="5"/>
  <c r="R298" i="5" s="1"/>
  <c r="D296" i="7"/>
  <c r="D240" i="7"/>
  <c r="AK2860" i="5"/>
  <c r="AL2860" i="5" s="1"/>
  <c r="AB2860" i="5"/>
  <c r="AC2860" i="5" s="1"/>
  <c r="G2782" i="5"/>
  <c r="H2782" i="5" s="1"/>
  <c r="H2717" i="5"/>
  <c r="AK2731" i="5"/>
  <c r="AP2731" i="5" s="1"/>
  <c r="AB2731" i="5"/>
  <c r="AG2731" i="5" s="1"/>
  <c r="AK2644" i="5"/>
  <c r="AB2644" i="5"/>
  <c r="AG2644" i="5" s="1"/>
  <c r="H2548" i="5"/>
  <c r="AK2526" i="5"/>
  <c r="AP2526" i="5" s="1"/>
  <c r="AB2526" i="5"/>
  <c r="AC2526" i="5" s="1"/>
  <c r="H2535" i="5"/>
  <c r="AK2393" i="5"/>
  <c r="AP2393" i="5" s="1"/>
  <c r="AB2393" i="5"/>
  <c r="AG2393" i="5" s="1"/>
  <c r="H2338" i="5"/>
  <c r="AK2267" i="5"/>
  <c r="AL2267" i="5" s="1"/>
  <c r="AB2267" i="5"/>
  <c r="AG2267" i="5" s="1"/>
  <c r="AK2307" i="5"/>
  <c r="AP2307" i="5" s="1"/>
  <c r="AB2307" i="5"/>
  <c r="AG2307" i="5" s="1"/>
  <c r="AK1995" i="5"/>
  <c r="AP1995" i="5" s="1"/>
  <c r="AB1995" i="5"/>
  <c r="AG1995" i="5" s="1"/>
  <c r="G2141" i="5"/>
  <c r="H2141" i="5" s="1"/>
  <c r="AK2034" i="5"/>
  <c r="AP2034" i="5" s="1"/>
  <c r="AB2034" i="5"/>
  <c r="AK1999" i="5"/>
  <c r="AL1999" i="5" s="1"/>
  <c r="AB1999" i="5"/>
  <c r="AG1999" i="5" s="1"/>
  <c r="AK1773" i="5"/>
  <c r="AP1773" i="5" s="1"/>
  <c r="AB1773" i="5"/>
  <c r="AG1773" i="5" s="1"/>
  <c r="AK1871" i="5"/>
  <c r="AP1871" i="5" s="1"/>
  <c r="AB1871" i="5"/>
  <c r="AG1871" i="5" s="1"/>
  <c r="H1779" i="5"/>
  <c r="H1805" i="5"/>
  <c r="AK1754" i="5"/>
  <c r="AB1754" i="5"/>
  <c r="AG1754" i="5" s="1"/>
  <c r="H1525" i="5"/>
  <c r="H1516" i="5"/>
  <c r="AK1291" i="5"/>
  <c r="AL1291" i="5" s="1"/>
  <c r="AB1291" i="5"/>
  <c r="AC1291" i="5" s="1"/>
  <c r="H1183" i="5"/>
  <c r="AK1081" i="5"/>
  <c r="AB1081" i="5"/>
  <c r="AC1081" i="5" s="1"/>
  <c r="H845" i="5"/>
  <c r="AB868" i="5"/>
  <c r="AK868" i="5"/>
  <c r="AP868" i="5" s="1"/>
  <c r="H678" i="5"/>
  <c r="AK653" i="5"/>
  <c r="AP653" i="5" s="1"/>
  <c r="AB653" i="5"/>
  <c r="AG653" i="5" s="1"/>
  <c r="H1607" i="5"/>
  <c r="AK1252" i="5"/>
  <c r="AL1252" i="5" s="1"/>
  <c r="AB1252" i="5"/>
  <c r="AC1252" i="5" s="1"/>
  <c r="AB1803" i="5"/>
  <c r="AC1803" i="5" s="1"/>
  <c r="AK1803" i="5"/>
  <c r="AP1803" i="5" s="1"/>
  <c r="AK1386" i="5"/>
  <c r="AP1386" i="5" s="1"/>
  <c r="AB1386" i="5"/>
  <c r="AC1386" i="5" s="1"/>
  <c r="AK738" i="5"/>
  <c r="AP738" i="5" s="1"/>
  <c r="AB738" i="5"/>
  <c r="AC738" i="5" s="1"/>
  <c r="D578" i="7"/>
  <c r="AK568" i="5"/>
  <c r="AP568" i="5" s="1"/>
  <c r="AB568" i="5"/>
  <c r="D486" i="7"/>
  <c r="D369" i="7"/>
  <c r="D268" i="7"/>
  <c r="D202" i="7"/>
  <c r="H2884" i="5"/>
  <c r="AK2999" i="5"/>
  <c r="AP2999" i="5" s="1"/>
  <c r="AB2999" i="5"/>
  <c r="AC2999" i="5" s="1"/>
  <c r="H2710" i="5"/>
  <c r="H2541" i="5"/>
  <c r="G2531" i="5"/>
  <c r="H2531" i="5" s="1"/>
  <c r="H2537" i="5"/>
  <c r="AK2522" i="5"/>
  <c r="AP2522" i="5" s="1"/>
  <c r="AB2522" i="5"/>
  <c r="AG2522" i="5" s="1"/>
  <c r="H2519" i="5"/>
  <c r="H2389" i="5"/>
  <c r="AK2410" i="5"/>
  <c r="AL2410" i="5" s="1"/>
  <c r="AB2410" i="5"/>
  <c r="AC2410" i="5" s="1"/>
  <c r="H2331" i="5"/>
  <c r="AK2260" i="5"/>
  <c r="AL2260" i="5" s="1"/>
  <c r="AB2260" i="5"/>
  <c r="AG2260" i="5" s="1"/>
  <c r="AK2022" i="5"/>
  <c r="AL2022" i="5" s="1"/>
  <c r="AB2022" i="5"/>
  <c r="AC2022" i="5" s="1"/>
  <c r="AK1998" i="5"/>
  <c r="AL1998" i="5" s="1"/>
  <c r="AB1998" i="5"/>
  <c r="AG1998" i="5" s="1"/>
  <c r="H2150" i="5"/>
  <c r="AB1766" i="5"/>
  <c r="AC1766" i="5" s="1"/>
  <c r="AK1766" i="5"/>
  <c r="AP1766" i="5" s="1"/>
  <c r="H1772" i="5"/>
  <c r="AK1746" i="5"/>
  <c r="AL1746" i="5" s="1"/>
  <c r="AB1746" i="5"/>
  <c r="AG1746" i="5" s="1"/>
  <c r="H1722" i="5"/>
  <c r="AK1357" i="5"/>
  <c r="AP1357" i="5" s="1"/>
  <c r="AB1357" i="5"/>
  <c r="AG1357" i="5" s="1"/>
  <c r="H1456" i="5"/>
  <c r="G1515" i="5"/>
  <c r="H1515" i="5" s="1"/>
  <c r="H1176" i="5"/>
  <c r="H838" i="5"/>
  <c r="H671" i="5"/>
  <c r="AK680" i="5"/>
  <c r="AP680" i="5" s="1"/>
  <c r="AB680" i="5"/>
  <c r="AG680" i="5" s="1"/>
  <c r="H649" i="5"/>
  <c r="H1173" i="5"/>
  <c r="AB980" i="5"/>
  <c r="AK980" i="5"/>
  <c r="AL980" i="5" s="1"/>
  <c r="AK1054" i="5"/>
  <c r="AL1054" i="5" s="1"/>
  <c r="AB1054" i="5"/>
  <c r="AC1054" i="5" s="1"/>
  <c r="H1024" i="5"/>
  <c r="AK670" i="5"/>
  <c r="AB670" i="5"/>
  <c r="D197" i="7"/>
  <c r="G249" i="5"/>
  <c r="M96" i="5" a="1"/>
  <c r="M96" i="5" s="1"/>
  <c r="R96" i="5" s="1"/>
  <c r="G68" i="5"/>
  <c r="AB2943" i="5"/>
  <c r="AG2943" i="5" s="1"/>
  <c r="AK2943" i="5"/>
  <c r="AL2943" i="5" s="1"/>
  <c r="G86" i="5"/>
  <c r="AB2981" i="5"/>
  <c r="AK2981" i="5"/>
  <c r="AP2981" i="5" s="1"/>
  <c r="AK2602" i="5"/>
  <c r="AL2602" i="5" s="1"/>
  <c r="AB2602" i="5"/>
  <c r="AG2602" i="5" s="1"/>
  <c r="AK2332" i="5"/>
  <c r="AP2332" i="5" s="1"/>
  <c r="AB2332" i="5"/>
  <c r="AC2332" i="5" s="1"/>
  <c r="H1580" i="5"/>
  <c r="AB1539" i="5"/>
  <c r="AC1539" i="5" s="1"/>
  <c r="AK1539" i="5"/>
  <c r="AP1539" i="5" s="1"/>
  <c r="AK2533" i="5"/>
  <c r="AL2533" i="5" s="1"/>
  <c r="AB2533" i="5"/>
  <c r="AG2533" i="5" s="1"/>
  <c r="AB1573" i="5"/>
  <c r="AC1573" i="5" s="1"/>
  <c r="AK1573" i="5"/>
  <c r="AP1573" i="5" s="1"/>
  <c r="D607" i="7"/>
  <c r="AK597" i="5"/>
  <c r="AL597" i="5" s="1"/>
  <c r="AB597" i="5"/>
  <c r="G495" i="5"/>
  <c r="D415" i="7"/>
  <c r="F419" i="7"/>
  <c r="F376" i="7"/>
  <c r="M344" i="5"/>
  <c r="R344" i="5" s="1"/>
  <c r="G316" i="5"/>
  <c r="D163" i="7"/>
  <c r="M115" i="5" a="1"/>
  <c r="M115" i="5" s="1"/>
  <c r="R115" i="5" s="1"/>
  <c r="H2690" i="5"/>
  <c r="H2642" i="5"/>
  <c r="H2394" i="5"/>
  <c r="AB2365" i="5"/>
  <c r="AG2365" i="5" s="1"/>
  <c r="AK2365" i="5"/>
  <c r="AP2365" i="5" s="1"/>
  <c r="G1914" i="5"/>
  <c r="H1914" i="5" s="1"/>
  <c r="AB2071" i="5"/>
  <c r="AC2071" i="5" s="1"/>
  <c r="AK2071" i="5"/>
  <c r="AL2071" i="5" s="1"/>
  <c r="H1943" i="5"/>
  <c r="G1713" i="5"/>
  <c r="H1713" i="5" s="1"/>
  <c r="H2204" i="5"/>
  <c r="G1495" i="5"/>
  <c r="H1495" i="5" s="1"/>
  <c r="AB1727" i="5"/>
  <c r="AG1727" i="5" s="1"/>
  <c r="AK1727" i="5"/>
  <c r="AP1727" i="5" s="1"/>
  <c r="AK1526" i="5"/>
  <c r="AP1526" i="5" s="1"/>
  <c r="AB1526" i="5"/>
  <c r="AC1526" i="5" s="1"/>
  <c r="AB1501" i="5"/>
  <c r="AK1501" i="5"/>
  <c r="AL1501" i="5" s="1"/>
  <c r="H1321" i="5"/>
  <c r="G1343" i="5"/>
  <c r="H1343" i="5" s="1"/>
  <c r="AB1461" i="5"/>
  <c r="AC1461" i="5" s="1"/>
  <c r="AK1461" i="5"/>
  <c r="AP1461" i="5" s="1"/>
  <c r="H1093" i="5"/>
  <c r="AK1180" i="5"/>
  <c r="AL1180" i="5" s="1"/>
  <c r="AB1180" i="5"/>
  <c r="AK1038" i="5"/>
  <c r="AP1038" i="5" s="1"/>
  <c r="AB1038" i="5"/>
  <c r="AG1038" i="5" s="1"/>
  <c r="AK831" i="5"/>
  <c r="AL831" i="5" s="1"/>
  <c r="AB831" i="5"/>
  <c r="AC831" i="5" s="1"/>
  <c r="AB842" i="5"/>
  <c r="AG842" i="5" s="1"/>
  <c r="AK842" i="5"/>
  <c r="AP842" i="5" s="1"/>
  <c r="AK740" i="5"/>
  <c r="AP740" i="5" s="1"/>
  <c r="AB740" i="5"/>
  <c r="AC740" i="5" s="1"/>
  <c r="G878" i="5"/>
  <c r="H878" i="5" s="1"/>
  <c r="AK674" i="5"/>
  <c r="AP674" i="5" s="1"/>
  <c r="AB674" i="5"/>
  <c r="AG674" i="5" s="1"/>
  <c r="AK655" i="5"/>
  <c r="AL655" i="5" s="1"/>
  <c r="AB655" i="5"/>
  <c r="AC655" i="5" s="1"/>
  <c r="G1208" i="5"/>
  <c r="H1208" i="5" s="1"/>
  <c r="H888" i="5"/>
  <c r="AK799" i="5"/>
  <c r="AL799" i="5" s="1"/>
  <c r="AB799" i="5"/>
  <c r="AG799" i="5" s="1"/>
  <c r="H822" i="5"/>
  <c r="G246" i="5"/>
  <c r="H2819" i="5"/>
  <c r="G2650" i="5"/>
  <c r="H2650" i="5" s="1"/>
  <c r="H2411" i="5"/>
  <c r="H1984" i="5"/>
  <c r="G2066" i="5"/>
  <c r="H2066" i="5" s="1"/>
  <c r="H2068" i="5"/>
  <c r="AB1072" i="5"/>
  <c r="AK1072" i="5"/>
  <c r="AK829" i="5"/>
  <c r="AP829" i="5" s="1"/>
  <c r="AB829" i="5"/>
  <c r="AG829" i="5" s="1"/>
  <c r="AK2864" i="5"/>
  <c r="AP2864" i="5" s="1"/>
  <c r="AB2864" i="5"/>
  <c r="AG2864" i="5" s="1"/>
  <c r="AB2146" i="5"/>
  <c r="AG2146" i="5" s="1"/>
  <c r="AK2146" i="5"/>
  <c r="D456" i="7"/>
  <c r="F365" i="7"/>
  <c r="F273" i="7"/>
  <c r="M42" i="5" a="1"/>
  <c r="M42" i="5" s="1"/>
  <c r="R42" i="5" s="1"/>
  <c r="M13" i="5" a="1"/>
  <c r="M13" i="5" s="1"/>
  <c r="R13" i="5" s="1"/>
  <c r="D46" i="7"/>
  <c r="AK2982" i="5"/>
  <c r="AP2982" i="5" s="1"/>
  <c r="AB2982" i="5"/>
  <c r="AC2982" i="5" s="1"/>
  <c r="H2683" i="5"/>
  <c r="AK2792" i="5"/>
  <c r="AB2792" i="5"/>
  <c r="H2808" i="5"/>
  <c r="G2425" i="5"/>
  <c r="H2425" i="5" s="1"/>
  <c r="AK2392" i="5"/>
  <c r="AL2392" i="5" s="1"/>
  <c r="AB2392" i="5"/>
  <c r="AG2392" i="5" s="1"/>
  <c r="AK2349" i="5"/>
  <c r="AP2349" i="5" s="1"/>
  <c r="AB2349" i="5"/>
  <c r="AG2349" i="5" s="1"/>
  <c r="AK2222" i="5"/>
  <c r="AL2222" i="5" s="1"/>
  <c r="AB2222" i="5"/>
  <c r="AC2222" i="5" s="1"/>
  <c r="AB2059" i="5"/>
  <c r="AG2059" i="5" s="1"/>
  <c r="AK2059" i="5"/>
  <c r="AP2059" i="5" s="1"/>
  <c r="H1894" i="5"/>
  <c r="AK1708" i="5"/>
  <c r="AL1708" i="5" s="1"/>
  <c r="AB1708" i="5"/>
  <c r="AC1708" i="5" s="1"/>
  <c r="G1705" i="5"/>
  <c r="H1705" i="5" s="1"/>
  <c r="H1672" i="5"/>
  <c r="AB1595" i="5"/>
  <c r="AG1595" i="5" s="1"/>
  <c r="AK1595" i="5"/>
  <c r="AP1595" i="5" s="1"/>
  <c r="H1314" i="5"/>
  <c r="AK1431" i="5"/>
  <c r="AP1431" i="5" s="1"/>
  <c r="AB1431" i="5"/>
  <c r="AC1431" i="5" s="1"/>
  <c r="AB1412" i="5"/>
  <c r="AC1412" i="5" s="1"/>
  <c r="AK1412" i="5"/>
  <c r="H1086" i="5"/>
  <c r="G1162" i="5"/>
  <c r="H1162" i="5" s="1"/>
  <c r="H1254" i="5"/>
  <c r="AK1143" i="5"/>
  <c r="AL1143" i="5" s="1"/>
  <c r="AB1143" i="5"/>
  <c r="AG1143" i="5" s="1"/>
  <c r="H958" i="5"/>
  <c r="AB657" i="5"/>
  <c r="AG657" i="5" s="1"/>
  <c r="AK657" i="5"/>
  <c r="AK683" i="5"/>
  <c r="AL683" i="5" s="1"/>
  <c r="AB683" i="5"/>
  <c r="AG683" i="5" s="1"/>
  <c r="D294" i="7"/>
  <c r="H1934" i="5"/>
  <c r="G265" i="5"/>
  <c r="G1886" i="5"/>
  <c r="H1886" i="5" s="1"/>
  <c r="H1959" i="5"/>
  <c r="F593" i="7"/>
  <c r="H583" i="5"/>
  <c r="D525" i="7"/>
  <c r="AK515" i="5"/>
  <c r="AP515" i="5" s="1"/>
  <c r="F476" i="7"/>
  <c r="D421" i="7"/>
  <c r="D363" i="7"/>
  <c r="F345" i="7"/>
  <c r="D298" i="7"/>
  <c r="M306" i="5"/>
  <c r="R306" i="5" s="1"/>
  <c r="G194" i="5"/>
  <c r="F280" i="7"/>
  <c r="M119" i="5" a="1"/>
  <c r="M119" i="5" s="1"/>
  <c r="R119" i="5" s="1"/>
  <c r="M75" i="5" a="1"/>
  <c r="M75" i="5" s="1"/>
  <c r="R75" i="5" s="1"/>
  <c r="M60" i="5" a="1"/>
  <c r="M60" i="5" s="1"/>
  <c r="R60" i="5" s="1"/>
  <c r="AK2857" i="5"/>
  <c r="AP2857" i="5" s="1"/>
  <c r="AB2857" i="5"/>
  <c r="AC2857" i="5" s="1"/>
  <c r="H2798" i="5"/>
  <c r="H2603" i="5"/>
  <c r="H2347" i="5"/>
  <c r="H2372" i="5"/>
  <c r="H1843" i="5"/>
  <c r="AB1795" i="5"/>
  <c r="AC1795" i="5" s="1"/>
  <c r="AK1795" i="5"/>
  <c r="AP1795" i="5" s="1"/>
  <c r="AK1687" i="5"/>
  <c r="AP1687" i="5" s="1"/>
  <c r="AB1687" i="5"/>
  <c r="AC1687" i="5" s="1"/>
  <c r="H1964" i="5"/>
  <c r="H1767" i="5"/>
  <c r="AK1494" i="5"/>
  <c r="AP1494" i="5" s="1"/>
  <c r="AB1494" i="5"/>
  <c r="AG1494" i="5" s="1"/>
  <c r="AK1694" i="5"/>
  <c r="AB1694" i="5"/>
  <c r="AC1694" i="5" s="1"/>
  <c r="H1493" i="5"/>
  <c r="AK1423" i="5"/>
  <c r="AP1423" i="5" s="1"/>
  <c r="AB1423" i="5"/>
  <c r="AG1423" i="5" s="1"/>
  <c r="H1088" i="5"/>
  <c r="G1027" i="5"/>
  <c r="H1027" i="5" s="1"/>
  <c r="H654" i="5"/>
  <c r="AK767" i="5"/>
  <c r="AP767" i="5" s="1"/>
  <c r="AB767" i="5"/>
  <c r="AG767" i="5" s="1"/>
  <c r="H1087" i="5"/>
  <c r="AB723" i="5"/>
  <c r="AC723" i="5" s="1"/>
  <c r="AK723" i="5"/>
  <c r="D586" i="7"/>
  <c r="AK576" i="5"/>
  <c r="AB576" i="5"/>
  <c r="M499" i="5"/>
  <c r="R499" i="5" s="1"/>
  <c r="M489" i="5"/>
  <c r="R489" i="5" s="1"/>
  <c r="F478" i="7"/>
  <c r="F444" i="7"/>
  <c r="D334" i="7"/>
  <c r="D270" i="7"/>
  <c r="H2525" i="5"/>
  <c r="H1784" i="5"/>
  <c r="G1481" i="5"/>
  <c r="H1481" i="5" s="1"/>
  <c r="H1678" i="5"/>
  <c r="H1148" i="5"/>
  <c r="G292" i="5"/>
  <c r="H1905" i="5"/>
  <c r="AK1603" i="5"/>
  <c r="AP1603" i="5" s="1"/>
  <c r="AB1603" i="5"/>
  <c r="AG1603" i="5" s="1"/>
  <c r="G1360" i="5"/>
  <c r="H1360" i="5" s="1"/>
  <c r="A547" i="7"/>
  <c r="A522" i="7"/>
  <c r="D450" i="7"/>
  <c r="D479" i="7"/>
  <c r="G166" i="5"/>
  <c r="M166" i="5" a="1"/>
  <c r="M166" i="5" s="1"/>
  <c r="R166" i="5" s="1"/>
  <c r="M179" i="5" a="1"/>
  <c r="M179" i="5" s="1"/>
  <c r="R179" i="5" s="1"/>
  <c r="D178" i="7"/>
  <c r="D64" i="7"/>
  <c r="H2870" i="5"/>
  <c r="H2736" i="5"/>
  <c r="AK2499" i="5"/>
  <c r="AB2499" i="5"/>
  <c r="AB2397" i="5"/>
  <c r="AG2397" i="5" s="1"/>
  <c r="AK2397" i="5"/>
  <c r="AL2397" i="5" s="1"/>
  <c r="H2457" i="5"/>
  <c r="AK2375" i="5"/>
  <c r="AP2375" i="5" s="1"/>
  <c r="AB2375" i="5"/>
  <c r="AC2375" i="5" s="1"/>
  <c r="H2291" i="5"/>
  <c r="AK2388" i="5"/>
  <c r="AP2388" i="5" s="1"/>
  <c r="AB2388" i="5"/>
  <c r="AG2388" i="5" s="1"/>
  <c r="H2104" i="5"/>
  <c r="AB2248" i="5"/>
  <c r="AC2248" i="5" s="1"/>
  <c r="AK2248" i="5"/>
  <c r="AL2248" i="5" s="1"/>
  <c r="H1958" i="5"/>
  <c r="G1892" i="5"/>
  <c r="H1892" i="5" s="1"/>
  <c r="AK1933" i="5"/>
  <c r="AP1933" i="5" s="1"/>
  <c r="AB1933" i="5"/>
  <c r="AK1659" i="5"/>
  <c r="AL1659" i="5" s="1"/>
  <c r="AB1659" i="5"/>
  <c r="AG1659" i="5" s="1"/>
  <c r="H1790" i="5"/>
  <c r="AK1715" i="5"/>
  <c r="AL1715" i="5" s="1"/>
  <c r="AB1715" i="5"/>
  <c r="AG1715" i="5" s="1"/>
  <c r="H1373" i="5"/>
  <c r="AK1620" i="5"/>
  <c r="AP1620" i="5" s="1"/>
  <c r="AB1620" i="5"/>
  <c r="AG1620" i="5" s="1"/>
  <c r="H1455" i="5"/>
  <c r="H1399" i="5"/>
  <c r="H1156" i="5"/>
  <c r="H1294" i="5"/>
  <c r="H1336" i="5"/>
  <c r="G1090" i="5"/>
  <c r="H1090" i="5" s="1"/>
  <c r="G898" i="5"/>
  <c r="H898" i="5" s="1"/>
  <c r="AB917" i="5"/>
  <c r="AG917" i="5" s="1"/>
  <c r="AK917" i="5"/>
  <c r="AP917" i="5" s="1"/>
  <c r="A532" i="7"/>
  <c r="G1952" i="5"/>
  <c r="H1952" i="5" s="1"/>
  <c r="AB1702" i="5"/>
  <c r="AK1702" i="5"/>
  <c r="H1712" i="5"/>
  <c r="H1781" i="5"/>
  <c r="H1591" i="5"/>
  <c r="AB1303" i="5"/>
  <c r="AG1303" i="5" s="1"/>
  <c r="AK1303" i="5"/>
  <c r="AL1303" i="5" s="1"/>
  <c r="AB1023" i="5"/>
  <c r="AG1023" i="5" s="1"/>
  <c r="AK1023" i="5"/>
  <c r="AP1023" i="5" s="1"/>
  <c r="AB925" i="5"/>
  <c r="AG925" i="5" s="1"/>
  <c r="AK925" i="5"/>
  <c r="AL925" i="5" s="1"/>
  <c r="H976" i="5"/>
  <c r="H1806" i="5"/>
  <c r="G1146" i="5"/>
  <c r="H1146" i="5" s="1"/>
  <c r="F599" i="7"/>
  <c r="H589" i="5"/>
  <c r="A526" i="7"/>
  <c r="F493" i="7"/>
  <c r="D407" i="7"/>
  <c r="G327" i="5"/>
  <c r="D343" i="7"/>
  <c r="G243" i="5"/>
  <c r="H2889" i="5"/>
  <c r="AB2581" i="5"/>
  <c r="AC2581" i="5" s="1"/>
  <c r="AK2581" i="5"/>
  <c r="AL2581" i="5" s="1"/>
  <c r="H2460" i="5"/>
  <c r="AB2468" i="5"/>
  <c r="AG2468" i="5" s="1"/>
  <c r="AK2468" i="5"/>
  <c r="AL2468" i="5" s="1"/>
  <c r="H2370" i="5"/>
  <c r="AB2119" i="5"/>
  <c r="AG2119" i="5" s="1"/>
  <c r="AK2119" i="5"/>
  <c r="AP2119" i="5" s="1"/>
  <c r="G2339" i="5"/>
  <c r="H2339" i="5" s="1"/>
  <c r="AB2213" i="5"/>
  <c r="AK2213" i="5"/>
  <c r="AL2213" i="5" s="1"/>
  <c r="AB2157" i="5"/>
  <c r="AC2157" i="5" s="1"/>
  <c r="AK2157" i="5"/>
  <c r="AK2032" i="5"/>
  <c r="AL2032" i="5" s="1"/>
  <c r="AB2032" i="5"/>
  <c r="AG2032" i="5" s="1"/>
  <c r="H1942" i="5"/>
  <c r="H1915" i="5"/>
  <c r="H1906" i="5"/>
  <c r="H1629" i="5"/>
  <c r="H1557" i="5"/>
  <c r="AB1349" i="5"/>
  <c r="AC1349" i="5" s="1"/>
  <c r="AK1349" i="5"/>
  <c r="AP1349" i="5" s="1"/>
  <c r="AB1016" i="5"/>
  <c r="AK1016" i="5"/>
  <c r="AP1016" i="5" s="1"/>
  <c r="H893" i="5"/>
  <c r="H944" i="5"/>
  <c r="H870" i="5"/>
  <c r="H844" i="5"/>
  <c r="D546" i="7"/>
  <c r="AB536" i="5"/>
  <c r="AG536" i="5" s="1"/>
  <c r="AK536" i="5"/>
  <c r="AL536" i="5" s="1"/>
  <c r="AB2936" i="5"/>
  <c r="AG2936" i="5" s="1"/>
  <c r="AK2936" i="5"/>
  <c r="AP2936" i="5" s="1"/>
  <c r="AK2653" i="5"/>
  <c r="AP2653" i="5" s="1"/>
  <c r="AB2653" i="5"/>
  <c r="AG2653" i="5" s="1"/>
  <c r="H1449" i="5"/>
  <c r="D543" i="7"/>
  <c r="AK533" i="5"/>
  <c r="AL533" i="5" s="1"/>
  <c r="AB533" i="5"/>
  <c r="AC533" i="5" s="1"/>
  <c r="D519" i="7"/>
  <c r="AK509" i="5"/>
  <c r="AP509" i="5" s="1"/>
  <c r="AG509" i="5"/>
  <c r="A544" i="7"/>
  <c r="M296" i="5"/>
  <c r="R296" i="5" s="1"/>
  <c r="AB2928" i="5"/>
  <c r="AK2928" i="5"/>
  <c r="AP2928" i="5" s="1"/>
  <c r="H2952" i="5"/>
  <c r="G2729" i="5"/>
  <c r="H2729" i="5" s="1"/>
  <c r="H2539" i="5"/>
  <c r="AK2289" i="5"/>
  <c r="AB2289" i="5"/>
  <c r="AG2289" i="5" s="1"/>
  <c r="H2274" i="5"/>
  <c r="AK2215" i="5"/>
  <c r="AL2215" i="5" s="1"/>
  <c r="AB2215" i="5"/>
  <c r="AC2215" i="5" s="1"/>
  <c r="AB2031" i="5"/>
  <c r="AK2031" i="5"/>
  <c r="AL2031" i="5" s="1"/>
  <c r="H2013" i="5"/>
  <c r="H1780" i="5"/>
  <c r="AK1663" i="5"/>
  <c r="AL1663" i="5" s="1"/>
  <c r="AB1663" i="5"/>
  <c r="AG1663" i="5" s="1"/>
  <c r="AK1777" i="5"/>
  <c r="AB1777" i="5"/>
  <c r="AG1777" i="5" s="1"/>
  <c r="H1551" i="5"/>
  <c r="AB1572" i="5"/>
  <c r="AC1572" i="5" s="1"/>
  <c r="AK1572" i="5"/>
  <c r="AL1572" i="5" s="1"/>
  <c r="H1544" i="5"/>
  <c r="AB1195" i="5"/>
  <c r="AG1195" i="5" s="1"/>
  <c r="AK1195" i="5"/>
  <c r="AP1195" i="5" s="1"/>
  <c r="H1288" i="5"/>
  <c r="AK1103" i="5"/>
  <c r="AL1103" i="5" s="1"/>
  <c r="AB1103" i="5"/>
  <c r="AC1103" i="5" s="1"/>
  <c r="H1009" i="5"/>
  <c r="AK1242" i="5"/>
  <c r="AB1242" i="5"/>
  <c r="AK1136" i="5"/>
  <c r="AL1136" i="5" s="1"/>
  <c r="AB1136" i="5"/>
  <c r="AC1136" i="5" s="1"/>
  <c r="H921" i="5"/>
  <c r="H972" i="5"/>
  <c r="AK631" i="5"/>
  <c r="AP631" i="5" s="1"/>
  <c r="AB631" i="5"/>
  <c r="AC631" i="5" s="1"/>
  <c r="D324" i="7"/>
  <c r="A571" i="7"/>
  <c r="D524" i="7"/>
  <c r="AK514" i="5"/>
  <c r="M494" i="5"/>
  <c r="R494" i="5" s="1"/>
  <c r="F439" i="7"/>
  <c r="F487" i="7"/>
  <c r="F358" i="7"/>
  <c r="F272" i="7"/>
  <c r="F230" i="7"/>
  <c r="D171" i="7"/>
  <c r="M63" i="5" a="1"/>
  <c r="M63" i="5" s="1"/>
  <c r="R63" i="5" s="1"/>
  <c r="AK2921" i="5"/>
  <c r="AP2921" i="5" s="1"/>
  <c r="AB2921" i="5"/>
  <c r="AG2921" i="5" s="1"/>
  <c r="AK3004" i="5"/>
  <c r="AL3004" i="5" s="1"/>
  <c r="AB3004" i="5"/>
  <c r="AC3004" i="5" s="1"/>
  <c r="AK2782" i="5"/>
  <c r="AB2782" i="5"/>
  <c r="AG2782" i="5" s="1"/>
  <c r="AB2714" i="5"/>
  <c r="AC2714" i="5" s="1"/>
  <c r="AK2714" i="5"/>
  <c r="AL2714" i="5" s="1"/>
  <c r="H2643" i="5"/>
  <c r="AK2681" i="5"/>
  <c r="AP2681" i="5" s="1"/>
  <c r="AB2681" i="5"/>
  <c r="AB2428" i="5"/>
  <c r="AK2428" i="5"/>
  <c r="AP2428" i="5" s="1"/>
  <c r="AK2282" i="5"/>
  <c r="AP2282" i="5" s="1"/>
  <c r="AB2282" i="5"/>
  <c r="AG2282" i="5" s="1"/>
  <c r="H2267" i="5"/>
  <c r="H1773" i="5"/>
  <c r="AK1860" i="5"/>
  <c r="AP1860" i="5" s="1"/>
  <c r="AB1860" i="5"/>
  <c r="AG1860" i="5" s="1"/>
  <c r="AK1656" i="5"/>
  <c r="AP1656" i="5" s="1"/>
  <c r="AB1656" i="5"/>
  <c r="AC1656" i="5" s="1"/>
  <c r="AB1418" i="5"/>
  <c r="AG1418" i="5" s="1"/>
  <c r="AK1418" i="5"/>
  <c r="H1324" i="5"/>
  <c r="AB1001" i="5"/>
  <c r="AC1001" i="5" s="1"/>
  <c r="AK1001" i="5"/>
  <c r="AP1001" i="5" s="1"/>
  <c r="AK1039" i="5"/>
  <c r="AB1039" i="5"/>
  <c r="AG1039" i="5" s="1"/>
  <c r="H1379" i="5"/>
  <c r="AB854" i="5"/>
  <c r="AC854" i="5" s="1"/>
  <c r="AK854" i="5"/>
  <c r="AP854" i="5" s="1"/>
  <c r="H704" i="5"/>
  <c r="AK662" i="5"/>
  <c r="AP662" i="5" s="1"/>
  <c r="AB662" i="5"/>
  <c r="AG662" i="5" s="1"/>
  <c r="AB693" i="5"/>
  <c r="AK693" i="5"/>
  <c r="AP693" i="5" s="1"/>
  <c r="H967" i="5"/>
  <c r="A555" i="7"/>
  <c r="H1803" i="5"/>
  <c r="AK803" i="5"/>
  <c r="AL803" i="5" s="1"/>
  <c r="AB803" i="5"/>
  <c r="AC803" i="5" s="1"/>
  <c r="H738" i="5"/>
  <c r="A583" i="7"/>
  <c r="F441" i="7"/>
  <c r="M421" i="5"/>
  <c r="R421" i="5" s="1"/>
  <c r="F267" i="7"/>
  <c r="D260" i="7"/>
  <c r="M56" i="5" a="1"/>
  <c r="M56" i="5" s="1"/>
  <c r="R56" i="5" s="1"/>
  <c r="AB2853" i="5"/>
  <c r="AC2853" i="5" s="1"/>
  <c r="AK2853" i="5"/>
  <c r="AP2853" i="5" s="1"/>
  <c r="AK2818" i="5"/>
  <c r="AP2818" i="5" s="1"/>
  <c r="AB2818" i="5"/>
  <c r="AK2678" i="5"/>
  <c r="AL2678" i="5" s="1"/>
  <c r="AB2678" i="5"/>
  <c r="AC2678" i="5" s="1"/>
  <c r="G2626" i="5"/>
  <c r="H2626" i="5" s="1"/>
  <c r="AK2518" i="5"/>
  <c r="AP2518" i="5" s="1"/>
  <c r="AB2518" i="5"/>
  <c r="AG2518" i="5" s="1"/>
  <c r="AK2275" i="5"/>
  <c r="AL2275" i="5" s="1"/>
  <c r="AB2275" i="5"/>
  <c r="AG2275" i="5" s="1"/>
  <c r="G2181" i="5"/>
  <c r="H2181" i="5" s="1"/>
  <c r="H2260" i="5"/>
  <c r="H2164" i="5"/>
  <c r="H1766" i="5"/>
  <c r="H1903" i="5"/>
  <c r="H2101" i="5"/>
  <c r="AK1785" i="5"/>
  <c r="AL1785" i="5" s="1"/>
  <c r="AB1785" i="5"/>
  <c r="AC1785" i="5" s="1"/>
  <c r="AK1649" i="5"/>
  <c r="AP1649" i="5" s="1"/>
  <c r="AB1649" i="5"/>
  <c r="AC1649" i="5" s="1"/>
  <c r="H1711" i="5"/>
  <c r="H1522" i="5"/>
  <c r="H1451" i="5"/>
  <c r="AK1515" i="5"/>
  <c r="AL1515" i="5" s="1"/>
  <c r="AB1515" i="5"/>
  <c r="AC1515" i="5" s="1"/>
  <c r="H995" i="5"/>
  <c r="AK1031" i="5"/>
  <c r="AB1031" i="5"/>
  <c r="AG1031" i="5" s="1"/>
  <c r="H1185" i="5"/>
  <c r="H903" i="5"/>
  <c r="G680" i="5"/>
  <c r="H680" i="5" s="1"/>
  <c r="AB861" i="5"/>
  <c r="AC861" i="5" s="1"/>
  <c r="AK861" i="5"/>
  <c r="AP861" i="5" s="1"/>
  <c r="G808" i="5"/>
  <c r="H808" i="5" s="1"/>
  <c r="H697" i="5"/>
  <c r="AB679" i="5"/>
  <c r="AG679" i="5" s="1"/>
  <c r="AK679" i="5"/>
  <c r="AL679" i="5" s="1"/>
  <c r="AB1257" i="5"/>
  <c r="AG1257" i="5" s="1"/>
  <c r="AK1257" i="5"/>
  <c r="AL1257" i="5" s="1"/>
  <c r="H1428" i="5"/>
  <c r="H981" i="5"/>
  <c r="H769" i="5"/>
  <c r="M249" i="5"/>
  <c r="R249" i="5" s="1"/>
  <c r="AK2758" i="5"/>
  <c r="AP2758" i="5" s="1"/>
  <c r="AB2758" i="5"/>
  <c r="AC2758" i="5" s="1"/>
  <c r="AK2688" i="5"/>
  <c r="AL2688" i="5" s="1"/>
  <c r="AB2688" i="5"/>
  <c r="AG2688" i="5" s="1"/>
  <c r="H2153" i="5"/>
  <c r="AK1955" i="5"/>
  <c r="AP1955" i="5" s="1"/>
  <c r="AB1955" i="5"/>
  <c r="AC1955" i="5" s="1"/>
  <c r="G475" i="5"/>
  <c r="M430" i="5"/>
  <c r="R430" i="5" s="1"/>
  <c r="D255" i="7"/>
  <c r="AK2000" i="5"/>
  <c r="AP2000" i="5" s="1"/>
  <c r="AB2000" i="5"/>
  <c r="H2026" i="5"/>
  <c r="F556" i="7"/>
  <c r="H546" i="5"/>
  <c r="M449" i="5"/>
  <c r="R449" i="5" s="1"/>
  <c r="F415" i="7"/>
  <c r="F371" i="7"/>
  <c r="D354" i="7"/>
  <c r="M316" i="5"/>
  <c r="R316" i="5" s="1"/>
  <c r="F248" i="7"/>
  <c r="G304" i="5"/>
  <c r="D174" i="7"/>
  <c r="AB2944" i="5"/>
  <c r="AG2944" i="5" s="1"/>
  <c r="AK2944" i="5"/>
  <c r="AB2917" i="5"/>
  <c r="AC2917" i="5" s="1"/>
  <c r="AK2917" i="5"/>
  <c r="AK2911" i="5"/>
  <c r="AB2911" i="5"/>
  <c r="AK2846" i="5"/>
  <c r="AL2846" i="5" s="1"/>
  <c r="AB2846" i="5"/>
  <c r="AC2846" i="5" s="1"/>
  <c r="H2702" i="5"/>
  <c r="H2755" i="5"/>
  <c r="H2496" i="5"/>
  <c r="AK2498" i="5"/>
  <c r="AB2498" i="5"/>
  <c r="AG2498" i="5" s="1"/>
  <c r="H2374" i="5"/>
  <c r="AK2096" i="5"/>
  <c r="AB2096" i="5"/>
  <c r="AG2096" i="5" s="1"/>
  <c r="G2079" i="5"/>
  <c r="H2079" i="5" s="1"/>
  <c r="H2004" i="5"/>
  <c r="AB2010" i="5"/>
  <c r="AC2010" i="5" s="1"/>
  <c r="AK2010" i="5"/>
  <c r="AL2010" i="5" s="1"/>
  <c r="H1957" i="5"/>
  <c r="G1945" i="5"/>
  <c r="H1945" i="5" s="1"/>
  <c r="G1601" i="5"/>
  <c r="H1601" i="5" s="1"/>
  <c r="AB1713" i="5"/>
  <c r="AC1713" i="5" s="1"/>
  <c r="AK1713" i="5"/>
  <c r="AL1713" i="5" s="1"/>
  <c r="H1714" i="5"/>
  <c r="AK1408" i="5"/>
  <c r="AP1408" i="5" s="1"/>
  <c r="AB1408" i="5"/>
  <c r="AG1408" i="5" s="1"/>
  <c r="AB1384" i="5"/>
  <c r="AC1384" i="5" s="1"/>
  <c r="AK1384" i="5"/>
  <c r="AP1384" i="5" s="1"/>
  <c r="H740" i="5"/>
  <c r="AK878" i="5"/>
  <c r="AL878" i="5" s="1"/>
  <c r="AB878" i="5"/>
  <c r="AC878" i="5" s="1"/>
  <c r="H645" i="5"/>
  <c r="AB888" i="5"/>
  <c r="AC888" i="5" s="1"/>
  <c r="AK888" i="5"/>
  <c r="AL888" i="5" s="1"/>
  <c r="AK762" i="5"/>
  <c r="AB762" i="5"/>
  <c r="AG762" i="5" s="1"/>
  <c r="G277" i="5"/>
  <c r="D172" i="7"/>
  <c r="AK2839" i="5"/>
  <c r="AL2839" i="5" s="1"/>
  <c r="AB2839" i="5"/>
  <c r="AG2839" i="5" s="1"/>
  <c r="H2503" i="5"/>
  <c r="AK2251" i="5"/>
  <c r="AP2251" i="5" s="1"/>
  <c r="AB2251" i="5"/>
  <c r="AG2251" i="5" s="1"/>
  <c r="AK741" i="5"/>
  <c r="AP741" i="5" s="1"/>
  <c r="AB741" i="5"/>
  <c r="AG741" i="5" s="1"/>
  <c r="F285" i="7"/>
  <c r="AB2447" i="5"/>
  <c r="AG2447" i="5" s="1"/>
  <c r="AK2447" i="5"/>
  <c r="AP2447" i="5" s="1"/>
  <c r="AB1639" i="5"/>
  <c r="AG1639" i="5" s="1"/>
  <c r="AK1639" i="5"/>
  <c r="AL1639" i="5" s="1"/>
  <c r="M500" i="5"/>
  <c r="R500" i="5" s="1"/>
  <c r="M391" i="5"/>
  <c r="R391" i="5" s="1"/>
  <c r="D410" i="7"/>
  <c r="F408" i="7"/>
  <c r="M337" i="5"/>
  <c r="R337" i="5" s="1"/>
  <c r="M308" i="5"/>
  <c r="R308" i="5" s="1"/>
  <c r="F243" i="7"/>
  <c r="M255" i="5"/>
  <c r="R255" i="5" s="1"/>
  <c r="G2982" i="5"/>
  <c r="H2982" i="5" s="1"/>
  <c r="H2959" i="5"/>
  <c r="G2834" i="5"/>
  <c r="H2834" i="5" s="1"/>
  <c r="H2795" i="5"/>
  <c r="AK2825" i="5"/>
  <c r="AP2825" i="5" s="1"/>
  <c r="AB2825" i="5"/>
  <c r="AC2825" i="5" s="1"/>
  <c r="H2636" i="5"/>
  <c r="AK2387" i="5"/>
  <c r="AP2387" i="5" s="1"/>
  <c r="AB2387" i="5"/>
  <c r="G2472" i="5"/>
  <c r="H2472" i="5" s="1"/>
  <c r="AK2089" i="5"/>
  <c r="AB2089" i="5"/>
  <c r="AG2089" i="5" s="1"/>
  <c r="AB1907" i="5"/>
  <c r="AG1907" i="5" s="1"/>
  <c r="AK1907" i="5"/>
  <c r="AL1907" i="5" s="1"/>
  <c r="AB2099" i="5"/>
  <c r="AK2099" i="5"/>
  <c r="AK1401" i="5"/>
  <c r="AL1401" i="5" s="1"/>
  <c r="AB1401" i="5"/>
  <c r="AC1401" i="5" s="1"/>
  <c r="H1597" i="5"/>
  <c r="AK1719" i="5"/>
  <c r="AL1719" i="5" s="1"/>
  <c r="AB1719" i="5"/>
  <c r="AC1719" i="5" s="1"/>
  <c r="G1204" i="5"/>
  <c r="H1204" i="5" s="1"/>
  <c r="F294" i="7"/>
  <c r="H2604" i="5"/>
  <c r="H2470" i="5"/>
  <c r="AK647" i="5"/>
  <c r="AL647" i="5" s="1"/>
  <c r="AB647" i="5"/>
  <c r="AG647" i="5" s="1"/>
  <c r="M89" i="5" a="1"/>
  <c r="M89" i="5" s="1"/>
  <c r="R89" i="5" s="1"/>
  <c r="A598" i="7"/>
  <c r="D593" i="7"/>
  <c r="AK583" i="5"/>
  <c r="AB583" i="5"/>
  <c r="AC583" i="5" s="1"/>
  <c r="G528" i="5"/>
  <c r="H528" i="5" s="1"/>
  <c r="F517" i="7"/>
  <c r="H507" i="5"/>
  <c r="D476" i="7"/>
  <c r="F455" i="7"/>
  <c r="M386" i="5"/>
  <c r="R386" i="5" s="1"/>
  <c r="D186" i="7"/>
  <c r="D40" i="7"/>
  <c r="AB2852" i="5"/>
  <c r="AK2852" i="5"/>
  <c r="AL2852" i="5" s="1"/>
  <c r="H2905" i="5"/>
  <c r="AK2815" i="5"/>
  <c r="AP2815" i="5" s="1"/>
  <c r="AB2815" i="5"/>
  <c r="AC2815" i="5" s="1"/>
  <c r="AK2798" i="5"/>
  <c r="AP2798" i="5" s="1"/>
  <c r="AB2798" i="5"/>
  <c r="H2790" i="5"/>
  <c r="AK2510" i="5"/>
  <c r="AP2510" i="5" s="1"/>
  <c r="AB2510" i="5"/>
  <c r="AG2510" i="5" s="1"/>
  <c r="AK2651" i="5"/>
  <c r="AL2651" i="5" s="1"/>
  <c r="AB2651" i="5"/>
  <c r="AC2651" i="5" s="1"/>
  <c r="H2418" i="5"/>
  <c r="H2624" i="5"/>
  <c r="AK2456" i="5"/>
  <c r="AP2456" i="5" s="1"/>
  <c r="AB2456" i="5"/>
  <c r="AG2456" i="5" s="1"/>
  <c r="H2065" i="5"/>
  <c r="H1900" i="5"/>
  <c r="H2124" i="5"/>
  <c r="AK1819" i="5"/>
  <c r="AP1819" i="5" s="1"/>
  <c r="AB1819" i="5"/>
  <c r="AG1819" i="5" s="1"/>
  <c r="H1846" i="5"/>
  <c r="AB1964" i="5"/>
  <c r="AG1964" i="5" s="1"/>
  <c r="AK1964" i="5"/>
  <c r="AL1964" i="5" s="1"/>
  <c r="H1548" i="5"/>
  <c r="AK1256" i="5"/>
  <c r="AP1256" i="5" s="1"/>
  <c r="AB1256" i="5"/>
  <c r="AG1256" i="5" s="1"/>
  <c r="H1166" i="5"/>
  <c r="AK1171" i="5"/>
  <c r="AL1171" i="5" s="1"/>
  <c r="AB1171" i="5"/>
  <c r="AC1171" i="5" s="1"/>
  <c r="H973" i="5"/>
  <c r="AK1027" i="5"/>
  <c r="AL1027" i="5" s="1"/>
  <c r="AB1027" i="5"/>
  <c r="AG1027" i="5" s="1"/>
  <c r="H828" i="5"/>
  <c r="AK758" i="5"/>
  <c r="AB758" i="5"/>
  <c r="AC758" i="5" s="1"/>
  <c r="G726" i="5"/>
  <c r="H726" i="5" s="1"/>
  <c r="AK862" i="5"/>
  <c r="AP862" i="5" s="1"/>
  <c r="AB862" i="5"/>
  <c r="AC862" i="5" s="1"/>
  <c r="AB749" i="5"/>
  <c r="AK749" i="5"/>
  <c r="AP749" i="5" s="1"/>
  <c r="H802" i="5"/>
  <c r="F557" i="7"/>
  <c r="H547" i="5"/>
  <c r="A530" i="7"/>
  <c r="D499" i="7"/>
  <c r="D478" i="7"/>
  <c r="M482" i="5"/>
  <c r="R482" i="5" s="1"/>
  <c r="D338" i="7"/>
  <c r="F264" i="7"/>
  <c r="G2820" i="5"/>
  <c r="H2820" i="5" s="1"/>
  <c r="AK2862" i="5"/>
  <c r="AL2862" i="5" s="1"/>
  <c r="AB2862" i="5"/>
  <c r="AC2862" i="5" s="1"/>
  <c r="AB2796" i="5"/>
  <c r="AC2796" i="5" s="1"/>
  <c r="AK2796" i="5"/>
  <c r="AL2796" i="5" s="1"/>
  <c r="H2614" i="5"/>
  <c r="H871" i="5"/>
  <c r="AK1360" i="5"/>
  <c r="AP1360" i="5" s="1"/>
  <c r="AB1360" i="5"/>
  <c r="AG1360" i="5" s="1"/>
  <c r="H1025" i="5"/>
  <c r="D582" i="7"/>
  <c r="AK572" i="5"/>
  <c r="AP572" i="5" s="1"/>
  <c r="AB572" i="5"/>
  <c r="AG572" i="5" s="1"/>
  <c r="A561" i="7"/>
  <c r="F498" i="7"/>
  <c r="F388" i="7"/>
  <c r="M373" i="5"/>
  <c r="R373" i="5" s="1"/>
  <c r="G385" i="5"/>
  <c r="D311" i="7"/>
  <c r="F319" i="7"/>
  <c r="D108" i="7"/>
  <c r="D62" i="7"/>
  <c r="H2916" i="5"/>
  <c r="H2992" i="5"/>
  <c r="AB2861" i="5"/>
  <c r="AC2861" i="5" s="1"/>
  <c r="AK2861" i="5"/>
  <c r="AP2861" i="5" s="1"/>
  <c r="H2877" i="5"/>
  <c r="AK2824" i="5"/>
  <c r="AL2824" i="5" s="1"/>
  <c r="AB2824" i="5"/>
  <c r="H2743" i="5"/>
  <c r="H2499" i="5"/>
  <c r="AK2637" i="5"/>
  <c r="AP2637" i="5" s="1"/>
  <c r="AB2637" i="5"/>
  <c r="AB2601" i="5"/>
  <c r="AC2601" i="5" s="1"/>
  <c r="AK2601" i="5"/>
  <c r="AP2601" i="5" s="1"/>
  <c r="AK2350" i="5"/>
  <c r="AP2350" i="5" s="1"/>
  <c r="AB2350" i="5"/>
  <c r="AK2225" i="5"/>
  <c r="AL2225" i="5" s="1"/>
  <c r="AB2225" i="5"/>
  <c r="AG2225" i="5" s="1"/>
  <c r="H2067" i="5"/>
  <c r="AB2134" i="5"/>
  <c r="AC2134" i="5" s="1"/>
  <c r="AK2134" i="5"/>
  <c r="AL2134" i="5" s="1"/>
  <c r="H2029" i="5"/>
  <c r="AB1724" i="5"/>
  <c r="AC1724" i="5" s="1"/>
  <c r="AK1724" i="5"/>
  <c r="G2248" i="5"/>
  <c r="H2248" i="5" s="1"/>
  <c r="AB1825" i="5"/>
  <c r="AC1825" i="5" s="1"/>
  <c r="AK1825" i="5"/>
  <c r="AP1825" i="5" s="1"/>
  <c r="H1659" i="5"/>
  <c r="H1578" i="5"/>
  <c r="AK1628" i="5"/>
  <c r="AL1628" i="5" s="1"/>
  <c r="AB1628" i="5"/>
  <c r="AG1628" i="5" s="1"/>
  <c r="AK1471" i="5"/>
  <c r="AL1471" i="5" s="1"/>
  <c r="AB1471" i="5"/>
  <c r="AG1471" i="5" s="1"/>
  <c r="H1653" i="5"/>
  <c r="H1445" i="5"/>
  <c r="H1489" i="5"/>
  <c r="H1134" i="5"/>
  <c r="AK1090" i="5"/>
  <c r="AB1090" i="5"/>
  <c r="H629" i="5"/>
  <c r="AK914" i="5"/>
  <c r="AL914" i="5" s="1"/>
  <c r="AB914" i="5"/>
  <c r="AK621" i="5"/>
  <c r="AL621" i="5" s="1"/>
  <c r="AB621" i="5"/>
  <c r="AC621" i="5" s="1"/>
  <c r="H641" i="5"/>
  <c r="AK1011" i="5"/>
  <c r="AB1011" i="5"/>
  <c r="AG1011" i="5" s="1"/>
  <c r="AK869" i="5"/>
  <c r="AP869" i="5" s="1"/>
  <c r="AB869" i="5"/>
  <c r="AG869" i="5" s="1"/>
  <c r="H1916" i="5"/>
  <c r="H1929" i="5"/>
  <c r="G1813" i="5"/>
  <c r="H1813" i="5" s="1"/>
  <c r="AK1582" i="5"/>
  <c r="AP1582" i="5" s="1"/>
  <c r="AB1582" i="5"/>
  <c r="AC1582" i="5" s="1"/>
  <c r="H1439" i="5"/>
  <c r="H1579" i="5"/>
  <c r="H1388" i="5"/>
  <c r="AK1483" i="5"/>
  <c r="AL1483" i="5" s="1"/>
  <c r="AB1483" i="5"/>
  <c r="AC1483" i="5" s="1"/>
  <c r="AB1258" i="5"/>
  <c r="AG1258" i="5" s="1"/>
  <c r="AK1258" i="5"/>
  <c r="AK1245" i="5"/>
  <c r="AL1245" i="5" s="1"/>
  <c r="AB1245" i="5"/>
  <c r="AG1245" i="5" s="1"/>
  <c r="AK1164" i="5"/>
  <c r="AP1164" i="5" s="1"/>
  <c r="AB1164" i="5"/>
  <c r="AG1164" i="5" s="1"/>
  <c r="H963" i="5"/>
  <c r="AK992" i="5"/>
  <c r="AP992" i="5" s="1"/>
  <c r="AB992" i="5"/>
  <c r="AC992" i="5" s="1"/>
  <c r="AK894" i="5"/>
  <c r="AL894" i="5" s="1"/>
  <c r="AB894" i="5"/>
  <c r="AG894" i="5" s="1"/>
  <c r="AB785" i="5"/>
  <c r="AC785" i="5" s="1"/>
  <c r="AK785" i="5"/>
  <c r="AP785" i="5" s="1"/>
  <c r="AB1485" i="5"/>
  <c r="AC1485" i="5" s="1"/>
  <c r="AK1485" i="5"/>
  <c r="AL1485" i="5" s="1"/>
  <c r="M485" i="5"/>
  <c r="R485" i="5" s="1"/>
  <c r="AK1146" i="5"/>
  <c r="AP1146" i="5" s="1"/>
  <c r="AB1146" i="5"/>
  <c r="AG1146" i="5" s="1"/>
  <c r="A601" i="7"/>
  <c r="F550" i="7"/>
  <c r="H540" i="5"/>
  <c r="F490" i="7"/>
  <c r="D491" i="7"/>
  <c r="M402" i="5"/>
  <c r="R402" i="5" s="1"/>
  <c r="F370" i="7"/>
  <c r="D321" i="7"/>
  <c r="F227" i="7"/>
  <c r="G2968" i="5"/>
  <c r="H2968" i="5" s="1"/>
  <c r="G2828" i="5"/>
  <c r="H2828" i="5" s="1"/>
  <c r="H2966" i="5"/>
  <c r="AB2800" i="5"/>
  <c r="AG2800" i="5" s="1"/>
  <c r="AK2800" i="5"/>
  <c r="AP2800" i="5" s="1"/>
  <c r="AK2699" i="5"/>
  <c r="AL2699" i="5" s="1"/>
  <c r="AB2699" i="5"/>
  <c r="AG2699" i="5" s="1"/>
  <c r="AK2747" i="5"/>
  <c r="AL2747" i="5" s="1"/>
  <c r="AB2747" i="5"/>
  <c r="AC2747" i="5" s="1"/>
  <c r="G2588" i="5"/>
  <c r="H2588" i="5" s="1"/>
  <c r="H2119" i="5"/>
  <c r="AB2433" i="5"/>
  <c r="AG2433" i="5" s="1"/>
  <c r="AK2433" i="5"/>
  <c r="AP2433" i="5" s="1"/>
  <c r="AK1891" i="5"/>
  <c r="AP1891" i="5" s="1"/>
  <c r="AB1891" i="5"/>
  <c r="AG1891" i="5" s="1"/>
  <c r="G1965" i="5"/>
  <c r="H1965" i="5" s="1"/>
  <c r="H1770" i="5"/>
  <c r="AK1680" i="5"/>
  <c r="AP1680" i="5" s="1"/>
  <c r="AB1680" i="5"/>
  <c r="AC1680" i="5" s="1"/>
  <c r="AB1739" i="5"/>
  <c r="AG1739" i="5" s="1"/>
  <c r="AK1739" i="5"/>
  <c r="AL1739" i="5" s="1"/>
  <c r="AK1820" i="5"/>
  <c r="AL1820" i="5" s="1"/>
  <c r="AB1820" i="5"/>
  <c r="AC1820" i="5" s="1"/>
  <c r="H1509" i="5"/>
  <c r="AK1536" i="5"/>
  <c r="AB1536" i="5"/>
  <c r="G1121" i="5"/>
  <c r="H1121" i="5" s="1"/>
  <c r="G1167" i="5"/>
  <c r="H1167" i="5" s="1"/>
  <c r="AK1150" i="5"/>
  <c r="AL1150" i="5" s="1"/>
  <c r="AB1150" i="5"/>
  <c r="AG1150" i="5" s="1"/>
  <c r="AB777" i="5"/>
  <c r="AC777" i="5" s="1"/>
  <c r="AK777" i="5"/>
  <c r="AL777" i="5" s="1"/>
  <c r="G2936" i="5"/>
  <c r="H2936" i="5" s="1"/>
  <c r="H2576" i="5"/>
  <c r="AK1206" i="5"/>
  <c r="AL1206" i="5" s="1"/>
  <c r="AB1206" i="5"/>
  <c r="G582" i="5"/>
  <c r="H582" i="5" s="1"/>
  <c r="F477" i="7"/>
  <c r="D382" i="7"/>
  <c r="F356" i="7"/>
  <c r="D328" i="7"/>
  <c r="F307" i="7"/>
  <c r="M264" i="5"/>
  <c r="R264" i="5" s="1"/>
  <c r="M181" i="5" a="1"/>
  <c r="M181" i="5" s="1"/>
  <c r="R181" i="5" s="1"/>
  <c r="D168" i="7"/>
  <c r="G2930" i="5"/>
  <c r="H2930" i="5" s="1"/>
  <c r="G2430" i="5"/>
  <c r="H2430" i="5" s="1"/>
  <c r="AB2419" i="5"/>
  <c r="AG2419" i="5" s="1"/>
  <c r="AK2419" i="5"/>
  <c r="AP2419" i="5" s="1"/>
  <c r="H2337" i="5"/>
  <c r="H2289" i="5"/>
  <c r="AB2195" i="5"/>
  <c r="AG2195" i="5" s="1"/>
  <c r="AK2195" i="5"/>
  <c r="AP2195" i="5" s="1"/>
  <c r="H2002" i="5"/>
  <c r="AB2025" i="5"/>
  <c r="AC2025" i="5" s="1"/>
  <c r="AK2025" i="5"/>
  <c r="AP2025" i="5" s="1"/>
  <c r="H2170" i="5"/>
  <c r="H1944" i="5"/>
  <c r="H1524" i="5"/>
  <c r="H1663" i="5"/>
  <c r="AB2001" i="5"/>
  <c r="AK2001" i="5"/>
  <c r="AP2001" i="5" s="1"/>
  <c r="AB1425" i="5"/>
  <c r="AG1425" i="5" s="1"/>
  <c r="AK1425" i="5"/>
  <c r="AB1574" i="5"/>
  <c r="AG1574" i="5" s="1"/>
  <c r="AK1574" i="5"/>
  <c r="AP1574" i="5" s="1"/>
  <c r="G1550" i="5"/>
  <c r="H1550" i="5" s="1"/>
  <c r="H1616" i="5"/>
  <c r="AK1520" i="5"/>
  <c r="AP1520" i="5" s="1"/>
  <c r="AB1520" i="5"/>
  <c r="AG1520" i="5" s="1"/>
  <c r="G1367" i="5"/>
  <c r="H1367" i="5" s="1"/>
  <c r="H1342" i="5"/>
  <c r="AK1295" i="5"/>
  <c r="AP1295" i="5" s="1"/>
  <c r="AB1295" i="5"/>
  <c r="H1103" i="5"/>
  <c r="H1139" i="5"/>
  <c r="G1105" i="5"/>
  <c r="H1105" i="5" s="1"/>
  <c r="H1201" i="5"/>
  <c r="AK1028" i="5"/>
  <c r="AL1028" i="5" s="1"/>
  <c r="AB1028" i="5"/>
  <c r="G872" i="5"/>
  <c r="H872" i="5" s="1"/>
  <c r="AK689" i="5"/>
  <c r="AL689" i="5" s="1"/>
  <c r="AB689" i="5"/>
  <c r="AG689" i="5" s="1"/>
  <c r="AK618" i="5"/>
  <c r="AP618" i="5" s="1"/>
  <c r="AB618" i="5"/>
  <c r="AC618" i="5" s="1"/>
  <c r="H1764" i="5"/>
  <c r="AK1618" i="5"/>
  <c r="AP1618" i="5" s="1"/>
  <c r="AB1618" i="5"/>
  <c r="AG1618" i="5" s="1"/>
  <c r="D115" i="7"/>
  <c r="AB2320" i="5"/>
  <c r="AG2320" i="5" s="1"/>
  <c r="AK2320" i="5"/>
  <c r="AB2240" i="5"/>
  <c r="AG2240" i="5" s="1"/>
  <c r="AK2240" i="5"/>
  <c r="H1748" i="5"/>
  <c r="A585" i="7"/>
  <c r="F504" i="7"/>
  <c r="M486" i="5"/>
  <c r="R486" i="5" s="1"/>
  <c r="F448" i="7"/>
  <c r="M477" i="5"/>
  <c r="R477" i="5" s="1"/>
  <c r="M471" i="5"/>
  <c r="R471" i="5" s="1"/>
  <c r="D451" i="7"/>
  <c r="D161" i="7"/>
  <c r="M147" i="5" a="1"/>
  <c r="M147" i="5" s="1"/>
  <c r="R147" i="5" s="1"/>
  <c r="G2978" i="5"/>
  <c r="H2978" i="5" s="1"/>
  <c r="H2822" i="5"/>
  <c r="AK2903" i="5"/>
  <c r="AP2903" i="5" s="1"/>
  <c r="AB2903" i="5"/>
  <c r="AK2704" i="5"/>
  <c r="AP2704" i="5" s="1"/>
  <c r="AB2704" i="5"/>
  <c r="AC2704" i="5" s="1"/>
  <c r="G2685" i="5"/>
  <c r="H2685" i="5" s="1"/>
  <c r="AK2722" i="5"/>
  <c r="AB2722" i="5"/>
  <c r="H2714" i="5"/>
  <c r="AK2553" i="5"/>
  <c r="AP2553" i="5" s="1"/>
  <c r="AB2553" i="5"/>
  <c r="AB2535" i="5"/>
  <c r="AG2535" i="5" s="1"/>
  <c r="AK2535" i="5"/>
  <c r="AP2535" i="5" s="1"/>
  <c r="H2399" i="5"/>
  <c r="H2282" i="5"/>
  <c r="G2188" i="5"/>
  <c r="H2188" i="5" s="1"/>
  <c r="AK2114" i="5"/>
  <c r="AP2114" i="5" s="1"/>
  <c r="AB2114" i="5"/>
  <c r="H1919" i="5"/>
  <c r="H1517" i="5"/>
  <c r="H1656" i="5"/>
  <c r="AK1763" i="5"/>
  <c r="AL1763" i="5" s="1"/>
  <c r="AB1763" i="5"/>
  <c r="AG1763" i="5" s="1"/>
  <c r="AB1525" i="5"/>
  <c r="AK1525" i="5"/>
  <c r="AP1525" i="5" s="1"/>
  <c r="H1567" i="5"/>
  <c r="AK1547" i="5"/>
  <c r="AL1547" i="5" s="1"/>
  <c r="AB1547" i="5"/>
  <c r="AG1547" i="5" s="1"/>
  <c r="AK1361" i="5"/>
  <c r="AP1361" i="5" s="1"/>
  <c r="AB1361" i="5"/>
  <c r="AC1361" i="5" s="1"/>
  <c r="H1476" i="5"/>
  <c r="G1240" i="5"/>
  <c r="H1240" i="5" s="1"/>
  <c r="H1096" i="5"/>
  <c r="AB1332" i="5"/>
  <c r="AC1332" i="5" s="1"/>
  <c r="AK1332" i="5"/>
  <c r="AP1332" i="5" s="1"/>
  <c r="H1108" i="5"/>
  <c r="AK1097" i="5"/>
  <c r="AP1097" i="5" s="1"/>
  <c r="AB1097" i="5"/>
  <c r="AC1097" i="5" s="1"/>
  <c r="AK979" i="5"/>
  <c r="AL979" i="5" s="1"/>
  <c r="AB979" i="5"/>
  <c r="AB907" i="5"/>
  <c r="AK907" i="5"/>
  <c r="AL907" i="5" s="1"/>
  <c r="AK856" i="5"/>
  <c r="AB856" i="5"/>
  <c r="AC856" i="5" s="1"/>
  <c r="AK687" i="5"/>
  <c r="AB687" i="5"/>
  <c r="AK682" i="5"/>
  <c r="AP682" i="5" s="1"/>
  <c r="AB682" i="5"/>
  <c r="AG682" i="5" s="1"/>
  <c r="H1019" i="5"/>
  <c r="AK1980" i="5"/>
  <c r="AP1980" i="5" s="1"/>
  <c r="AB1980" i="5"/>
  <c r="AG1980" i="5" s="1"/>
  <c r="H1298" i="5"/>
  <c r="D529" i="7"/>
  <c r="AK519" i="5"/>
  <c r="AP519" i="5" s="1"/>
  <c r="AB519" i="5"/>
  <c r="AG519" i="5" s="1"/>
  <c r="D516" i="7"/>
  <c r="AK506" i="5"/>
  <c r="AL506" i="5" s="1"/>
  <c r="D441" i="7"/>
  <c r="D139" i="7"/>
  <c r="AK2953" i="5"/>
  <c r="AB2953" i="5"/>
  <c r="AC2953" i="5" s="1"/>
  <c r="AK2715" i="5"/>
  <c r="AB2715" i="5"/>
  <c r="AG2715" i="5" s="1"/>
  <c r="AK2703" i="5"/>
  <c r="AP2703" i="5" s="1"/>
  <c r="AB2703" i="5"/>
  <c r="AC2703" i="5" s="1"/>
  <c r="AB2659" i="5"/>
  <c r="AC2659" i="5" s="1"/>
  <c r="AK2659" i="5"/>
  <c r="AL2659" i="5" s="1"/>
  <c r="AB2486" i="5"/>
  <c r="AG2486" i="5" s="1"/>
  <c r="AK2486" i="5"/>
  <c r="AP2486" i="5" s="1"/>
  <c r="H2275" i="5"/>
  <c r="AK2166" i="5"/>
  <c r="AP2166" i="5" s="1"/>
  <c r="AB2166" i="5"/>
  <c r="H2069" i="5"/>
  <c r="G1954" i="5"/>
  <c r="H1954" i="5" s="1"/>
  <c r="H1510" i="5"/>
  <c r="H1649" i="5"/>
  <c r="G1411" i="5"/>
  <c r="H1411" i="5" s="1"/>
  <c r="H1518" i="5"/>
  <c r="H1434" i="5"/>
  <c r="H1209" i="5"/>
  <c r="H1320" i="5"/>
  <c r="H1192" i="5"/>
  <c r="H1089" i="5"/>
  <c r="AK1077" i="5"/>
  <c r="AP1077" i="5" s="1"/>
  <c r="AB1077" i="5"/>
  <c r="AC1077" i="5" s="1"/>
  <c r="AK1047" i="5"/>
  <c r="AP1047" i="5" s="1"/>
  <c r="AB1047" i="5"/>
  <c r="H936" i="5"/>
  <c r="G823" i="5"/>
  <c r="H823" i="5" s="1"/>
  <c r="AK675" i="5"/>
  <c r="AP675" i="5" s="1"/>
  <c r="AB675" i="5"/>
  <c r="AK808" i="5"/>
  <c r="AB808" i="5"/>
  <c r="AC808" i="5" s="1"/>
  <c r="H760" i="5"/>
  <c r="H874" i="5"/>
  <c r="AB847" i="5"/>
  <c r="AG847" i="5" s="1"/>
  <c r="AK847" i="5"/>
  <c r="AP847" i="5" s="1"/>
  <c r="D435" i="7"/>
  <c r="H2981" i="5"/>
  <c r="G1893" i="5"/>
  <c r="H1893" i="5" s="1"/>
  <c r="H1474" i="5"/>
  <c r="H1020" i="5"/>
  <c r="H712" i="5"/>
  <c r="D616" i="7"/>
  <c r="AK606" i="5"/>
  <c r="AP606" i="5" s="1"/>
  <c r="AB606" i="5"/>
  <c r="AG606" i="5" s="1"/>
  <c r="F442" i="7"/>
  <c r="G409" i="5"/>
  <c r="D419" i="7"/>
  <c r="M413" i="5"/>
  <c r="R413" i="5" s="1"/>
  <c r="D371" i="7"/>
  <c r="D326" i="7"/>
  <c r="F249" i="7"/>
  <c r="D248" i="7"/>
  <c r="G117" i="5"/>
  <c r="D104" i="7"/>
  <c r="D125" i="7"/>
  <c r="G40" i="5"/>
  <c r="G2866" i="5"/>
  <c r="H2866" i="5" s="1"/>
  <c r="G2841" i="5"/>
  <c r="H2841" i="5" s="1"/>
  <c r="H2737" i="5"/>
  <c r="H2571" i="5"/>
  <c r="AK2534" i="5"/>
  <c r="AL2534" i="5" s="1"/>
  <c r="AB2534" i="5"/>
  <c r="G2432" i="5"/>
  <c r="H2432" i="5" s="1"/>
  <c r="H2532" i="5"/>
  <c r="H2407" i="5"/>
  <c r="H2096" i="5"/>
  <c r="AK2079" i="5"/>
  <c r="AP2079" i="5" s="1"/>
  <c r="AB2079" i="5"/>
  <c r="AG2079" i="5" s="1"/>
  <c r="H2102" i="5"/>
  <c r="G2186" i="5"/>
  <c r="H2186" i="5" s="1"/>
  <c r="AB2121" i="5"/>
  <c r="AK2121" i="5"/>
  <c r="AB1943" i="5"/>
  <c r="AG1943" i="5" s="1"/>
  <c r="AK1943" i="5"/>
  <c r="AP1943" i="5" s="1"/>
  <c r="AK1947" i="5"/>
  <c r="AL1947" i="5" s="1"/>
  <c r="AB1947" i="5"/>
  <c r="AC1947" i="5" s="1"/>
  <c r="G1749" i="5"/>
  <c r="H1749" i="5" s="1"/>
  <c r="H1408" i="5"/>
  <c r="AK1527" i="5"/>
  <c r="AB1527" i="5"/>
  <c r="AC1527" i="5" s="1"/>
  <c r="H1511" i="5"/>
  <c r="AK1409" i="5"/>
  <c r="AP1409" i="5" s="1"/>
  <c r="AB1409" i="5"/>
  <c r="AG1409" i="5" s="1"/>
  <c r="H1226" i="5"/>
  <c r="H1071" i="5"/>
  <c r="H1255" i="5"/>
  <c r="AK1395" i="5"/>
  <c r="AB1395" i="5"/>
  <c r="AC1395" i="5" s="1"/>
  <c r="AK1193" i="5"/>
  <c r="AB1193" i="5"/>
  <c r="AG1193" i="5" s="1"/>
  <c r="H892" i="5"/>
  <c r="F312" i="7"/>
  <c r="G208" i="5"/>
  <c r="H2923" i="5"/>
  <c r="G2839" i="5"/>
  <c r="H2839" i="5" s="1"/>
  <c r="H2251" i="5"/>
  <c r="AB2066" i="5"/>
  <c r="AG2066" i="5" s="1"/>
  <c r="AK2066" i="5"/>
  <c r="AK1679" i="5"/>
  <c r="AL1679" i="5" s="1"/>
  <c r="AB1679" i="5"/>
  <c r="AG1679" i="5" s="1"/>
  <c r="H741" i="5"/>
  <c r="G574" i="5"/>
  <c r="H574" i="5" s="1"/>
  <c r="M415" i="5"/>
  <c r="R415" i="5" s="1"/>
  <c r="G2649" i="5"/>
  <c r="H2649" i="5" s="1"/>
  <c r="AK957" i="5"/>
  <c r="AP957" i="5" s="1"/>
  <c r="AB957" i="5"/>
  <c r="AC957" i="5" s="1"/>
  <c r="A600" i="7"/>
  <c r="A560" i="7"/>
  <c r="F510" i="7"/>
  <c r="G308" i="5"/>
  <c r="D123" i="7"/>
  <c r="M134" i="5" a="1"/>
  <c r="M134" i="5" s="1"/>
  <c r="R134" i="5" s="1"/>
  <c r="M108" i="5" a="1"/>
  <c r="M108" i="5" s="1"/>
  <c r="R108" i="5" s="1"/>
  <c r="G13" i="5"/>
  <c r="D23" i="7"/>
  <c r="G2859" i="5"/>
  <c r="H2859" i="5" s="1"/>
  <c r="AB2834" i="5"/>
  <c r="AG2834" i="5" s="1"/>
  <c r="AK2834" i="5"/>
  <c r="AP2834" i="5" s="1"/>
  <c r="H2564" i="5"/>
  <c r="G2612" i="5"/>
  <c r="H2612" i="5" s="1"/>
  <c r="AK2527" i="5"/>
  <c r="AL2527" i="5" s="1"/>
  <c r="AB2527" i="5"/>
  <c r="H2501" i="5"/>
  <c r="H2516" i="5"/>
  <c r="AK2472" i="5"/>
  <c r="AL2472" i="5" s="1"/>
  <c r="AB2472" i="5"/>
  <c r="AG2472" i="5" s="1"/>
  <c r="H2354" i="5"/>
  <c r="H2325" i="5"/>
  <c r="AB2167" i="5"/>
  <c r="AK2167" i="5"/>
  <c r="H2089" i="5"/>
  <c r="H2095" i="5"/>
  <c r="H2142" i="5"/>
  <c r="H2162" i="5"/>
  <c r="AB1894" i="5"/>
  <c r="AC1894" i="5" s="1"/>
  <c r="AK1894" i="5"/>
  <c r="AL1894" i="5" s="1"/>
  <c r="G1941" i="5"/>
  <c r="H1941" i="5" s="1"/>
  <c r="AB1594" i="5"/>
  <c r="AK1594" i="5"/>
  <c r="AL1594" i="5" s="1"/>
  <c r="H1401" i="5"/>
  <c r="H1448" i="5"/>
  <c r="H1184" i="5"/>
  <c r="G950" i="5"/>
  <c r="H950" i="5" s="1"/>
  <c r="H2595" i="5"/>
  <c r="H1084" i="5"/>
  <c r="H647" i="5"/>
  <c r="AB879" i="5"/>
  <c r="AC879" i="5" s="1"/>
  <c r="AK879" i="5"/>
  <c r="AL879" i="5" s="1"/>
  <c r="M387" i="5"/>
  <c r="R387" i="5" s="1"/>
  <c r="D275" i="7"/>
  <c r="AK2817" i="5"/>
  <c r="AL2817" i="5" s="1"/>
  <c r="AB2817" i="5"/>
  <c r="H1726" i="5"/>
  <c r="A517" i="7"/>
  <c r="M194" i="5" a="1"/>
  <c r="M194" i="5" s="1"/>
  <c r="R194" i="5" s="1"/>
  <c r="M270" i="5"/>
  <c r="R270" i="5" s="1"/>
  <c r="M176" i="5" a="1"/>
  <c r="M176" i="5" s="1"/>
  <c r="R176" i="5" s="1"/>
  <c r="G106" i="5"/>
  <c r="M122" i="5" a="1"/>
  <c r="M122" i="5" s="1"/>
  <c r="R122" i="5" s="1"/>
  <c r="M71" i="5" a="1"/>
  <c r="M71" i="5" s="1"/>
  <c r="R71" i="5" s="1"/>
  <c r="H2827" i="5"/>
  <c r="AK3005" i="5"/>
  <c r="AP3005" i="5" s="1"/>
  <c r="AB3005" i="5"/>
  <c r="AG3005" i="5" s="1"/>
  <c r="H2778" i="5"/>
  <c r="AK2676" i="5"/>
  <c r="AL2676" i="5" s="1"/>
  <c r="AB2676" i="5"/>
  <c r="AC2676" i="5" s="1"/>
  <c r="AK2689" i="5"/>
  <c r="AP2689" i="5" s="1"/>
  <c r="AB2689" i="5"/>
  <c r="AC2689" i="5" s="1"/>
  <c r="AK2550" i="5"/>
  <c r="AL2550" i="5" s="1"/>
  <c r="AB2550" i="5"/>
  <c r="AK1990" i="5"/>
  <c r="AP1990" i="5" s="1"/>
  <c r="AB1990" i="5"/>
  <c r="AC1990" i="5" s="1"/>
  <c r="AK1962" i="5"/>
  <c r="AP1962" i="5" s="1"/>
  <c r="AB1962" i="5"/>
  <c r="AG1962" i="5" s="1"/>
  <c r="H1819" i="5"/>
  <c r="G1488" i="5"/>
  <c r="H1488" i="5" s="1"/>
  <c r="H1519" i="5"/>
  <c r="AB1581" i="5"/>
  <c r="AG1581" i="5" s="1"/>
  <c r="AK1581" i="5"/>
  <c r="AP1581" i="5" s="1"/>
  <c r="H1389" i="5"/>
  <c r="G1079" i="5"/>
  <c r="H1079" i="5" s="1"/>
  <c r="G1325" i="5"/>
  <c r="H1325" i="5" s="1"/>
  <c r="H1250" i="5"/>
  <c r="G974" i="5"/>
  <c r="H974" i="5" s="1"/>
  <c r="AK1157" i="5"/>
  <c r="AL1157" i="5" s="1"/>
  <c r="AB1157" i="5"/>
  <c r="AK1056" i="5"/>
  <c r="AP1056" i="5" s="1"/>
  <c r="AB1056" i="5"/>
  <c r="AC1056" i="5" s="1"/>
  <c r="H1045" i="5"/>
  <c r="G650" i="5"/>
  <c r="H650" i="5" s="1"/>
  <c r="H749" i="5"/>
  <c r="AB830" i="5"/>
  <c r="AC830" i="5" s="1"/>
  <c r="AK830" i="5"/>
  <c r="AL830" i="5" s="1"/>
  <c r="H613" i="5"/>
  <c r="H723" i="5"/>
  <c r="F591" i="7"/>
  <c r="H581" i="5"/>
  <c r="M362" i="5"/>
  <c r="R362" i="5" s="1"/>
  <c r="M260" i="5"/>
  <c r="R260" i="5" s="1"/>
  <c r="G182" i="5"/>
  <c r="H2954" i="5"/>
  <c r="H2862" i="5"/>
  <c r="AK2597" i="5"/>
  <c r="AL2597" i="5" s="1"/>
  <c r="AB2597" i="5"/>
  <c r="AC2597" i="5" s="1"/>
  <c r="AK2173" i="5"/>
  <c r="AP2173" i="5" s="1"/>
  <c r="AB2173" i="5"/>
  <c r="D587" i="7"/>
  <c r="AB577" i="5"/>
  <c r="AC577" i="5" s="1"/>
  <c r="AK577" i="5"/>
  <c r="AP577" i="5" s="1"/>
  <c r="D26" i="7"/>
  <c r="AK2051" i="5"/>
  <c r="AP2051" i="5" s="1"/>
  <c r="AB2051" i="5"/>
  <c r="H1317" i="5"/>
  <c r="H965" i="5"/>
  <c r="AB636" i="5"/>
  <c r="AK636" i="5"/>
  <c r="AP636" i="5" s="1"/>
  <c r="F457" i="7"/>
  <c r="F479" i="7"/>
  <c r="F420" i="7"/>
  <c r="D388" i="7"/>
  <c r="M389" i="5"/>
  <c r="R389" i="5" s="1"/>
  <c r="M289" i="5"/>
  <c r="R289" i="5" s="1"/>
  <c r="D250" i="7"/>
  <c r="F293" i="7"/>
  <c r="D295" i="7"/>
  <c r="D176" i="7"/>
  <c r="D189" i="7"/>
  <c r="AK2806" i="5"/>
  <c r="AP2806" i="5" s="1"/>
  <c r="AB2806" i="5"/>
  <c r="AG2806" i="5" s="1"/>
  <c r="H2805" i="5"/>
  <c r="H2854" i="5"/>
  <c r="AK2655" i="5"/>
  <c r="AB2655" i="5"/>
  <c r="AG2655" i="5" s="1"/>
  <c r="AK2586" i="5"/>
  <c r="AB2586" i="5"/>
  <c r="AK2218" i="5"/>
  <c r="AB2218" i="5"/>
  <c r="AG2218" i="5" s="1"/>
  <c r="H1724" i="5"/>
  <c r="AK1828" i="5"/>
  <c r="AP1828" i="5" s="1"/>
  <c r="AB1828" i="5"/>
  <c r="AC1828" i="5" s="1"/>
  <c r="H1730" i="5"/>
  <c r="AB1369" i="5"/>
  <c r="AC1369" i="5" s="1"/>
  <c r="AK1369" i="5"/>
  <c r="AL1369" i="5" s="1"/>
  <c r="H1471" i="5"/>
  <c r="H1610" i="5"/>
  <c r="AK1115" i="5"/>
  <c r="AP1115" i="5" s="1"/>
  <c r="AB1115" i="5"/>
  <c r="H953" i="5"/>
  <c r="H1067" i="5"/>
  <c r="AK727" i="5"/>
  <c r="AP727" i="5" s="1"/>
  <c r="AB727" i="5"/>
  <c r="AC727" i="5" s="1"/>
  <c r="H616" i="5"/>
  <c r="AK806" i="5"/>
  <c r="AL806" i="5" s="1"/>
  <c r="AB806" i="5"/>
  <c r="AG806" i="5" s="1"/>
  <c r="F532" i="7"/>
  <c r="H522" i="5"/>
  <c r="AK2892" i="5"/>
  <c r="AL2892" i="5" s="1"/>
  <c r="AB2892" i="5"/>
  <c r="H2221" i="5"/>
  <c r="AB1538" i="5"/>
  <c r="AK1538" i="5"/>
  <c r="AK1712" i="5"/>
  <c r="AP1712" i="5" s="1"/>
  <c r="AB1712" i="5"/>
  <c r="AC1712" i="5" s="1"/>
  <c r="G1721" i="5"/>
  <c r="H1721" i="5" s="1"/>
  <c r="AK1813" i="5"/>
  <c r="AP1813" i="5" s="1"/>
  <c r="AB1813" i="5"/>
  <c r="AG1813" i="5" s="1"/>
  <c r="AK1592" i="5"/>
  <c r="AL1592" i="5" s="1"/>
  <c r="AB1592" i="5"/>
  <c r="AG1592" i="5" s="1"/>
  <c r="H1258" i="5"/>
  <c r="AK1239" i="5"/>
  <c r="AP1239" i="5" s="1"/>
  <c r="AB1239" i="5"/>
  <c r="AG1239" i="5" s="1"/>
  <c r="AK1223" i="5"/>
  <c r="AL1223" i="5" s="1"/>
  <c r="AB1223" i="5"/>
  <c r="AC1223" i="5" s="1"/>
  <c r="AK1117" i="5"/>
  <c r="AP1117" i="5" s="1"/>
  <c r="AB1117" i="5"/>
  <c r="AG1117" i="5" s="1"/>
  <c r="AK768" i="5"/>
  <c r="AP768" i="5" s="1"/>
  <c r="AB768" i="5"/>
  <c r="AG768" i="5" s="1"/>
  <c r="AK896" i="5"/>
  <c r="AB896" i="5"/>
  <c r="AC896" i="5" s="1"/>
  <c r="H1485" i="5"/>
  <c r="H1144" i="5"/>
  <c r="H2913" i="5"/>
  <c r="AK2506" i="5"/>
  <c r="AL2506" i="5" s="1"/>
  <c r="AB2506" i="5"/>
  <c r="AK1806" i="5"/>
  <c r="AL1806" i="5" s="1"/>
  <c r="AB1806" i="5"/>
  <c r="AC1806" i="5" s="1"/>
  <c r="AK968" i="5"/>
  <c r="AP968" i="5" s="1"/>
  <c r="AB968" i="5"/>
  <c r="AC968" i="5" s="1"/>
  <c r="A550" i="7"/>
  <c r="F491" i="7"/>
  <c r="M393" i="5"/>
  <c r="R393" i="5" s="1"/>
  <c r="D247" i="7"/>
  <c r="M26" i="5" a="1"/>
  <c r="M26" i="5" s="1"/>
  <c r="R26" i="5" s="1"/>
  <c r="D32" i="7"/>
  <c r="H3002" i="5"/>
  <c r="H2894" i="5"/>
  <c r="AK2968" i="5"/>
  <c r="AP2968" i="5" s="1"/>
  <c r="AB2968" i="5"/>
  <c r="AG2968" i="5" s="1"/>
  <c r="AB2599" i="5"/>
  <c r="AG2599" i="5" s="1"/>
  <c r="AK2599" i="5"/>
  <c r="AP2599" i="5" s="1"/>
  <c r="AK2739" i="5"/>
  <c r="AP2739" i="5" s="1"/>
  <c r="AB2739" i="5"/>
  <c r="AG2739" i="5" s="1"/>
  <c r="AK2588" i="5"/>
  <c r="AP2588" i="5" s="1"/>
  <c r="AB2588" i="5"/>
  <c r="AC2588" i="5" s="1"/>
  <c r="AB2376" i="5"/>
  <c r="AC2376" i="5" s="1"/>
  <c r="AK2376" i="5"/>
  <c r="AL2376" i="5" s="1"/>
  <c r="AB2217" i="5"/>
  <c r="AG2217" i="5" s="1"/>
  <c r="AK2217" i="5"/>
  <c r="AB2377" i="5"/>
  <c r="AC2377" i="5" s="1"/>
  <c r="AK2377" i="5"/>
  <c r="AL2377" i="5" s="1"/>
  <c r="G2157" i="5"/>
  <c r="H2157" i="5" s="1"/>
  <c r="H2309" i="5"/>
  <c r="H2236" i="5"/>
  <c r="AK2137" i="5"/>
  <c r="AL2137" i="5" s="1"/>
  <c r="AB2137" i="5"/>
  <c r="AC2137" i="5" s="1"/>
  <c r="G2122" i="5"/>
  <c r="H2122" i="5" s="1"/>
  <c r="AB2003" i="5"/>
  <c r="AG2003" i="5" s="1"/>
  <c r="AK2003" i="5"/>
  <c r="AP2003" i="5" s="1"/>
  <c r="AB2052" i="5"/>
  <c r="AK2052" i="5"/>
  <c r="AL2052" i="5" s="1"/>
  <c r="AB1915" i="5"/>
  <c r="AC1915" i="5" s="1"/>
  <c r="AK1915" i="5"/>
  <c r="AL1915" i="5" s="1"/>
  <c r="AK1948" i="5"/>
  <c r="AB1948" i="5"/>
  <c r="AK1965" i="5"/>
  <c r="AB1965" i="5"/>
  <c r="AG1965" i="5" s="1"/>
  <c r="AK1584" i="5"/>
  <c r="AP1584" i="5" s="1"/>
  <c r="AB1584" i="5"/>
  <c r="H1576" i="5"/>
  <c r="H1458" i="5"/>
  <c r="G1381" i="5"/>
  <c r="H1381" i="5" s="1"/>
  <c r="AB1370" i="5"/>
  <c r="AG1370" i="5" s="1"/>
  <c r="AK1370" i="5"/>
  <c r="AP1370" i="5" s="1"/>
  <c r="AB1215" i="5"/>
  <c r="AG1215" i="5" s="1"/>
  <c r="AK1215" i="5"/>
  <c r="AP1215" i="5" s="1"/>
  <c r="G1099" i="5"/>
  <c r="H1099" i="5" s="1"/>
  <c r="H1306" i="5"/>
  <c r="AK1167" i="5"/>
  <c r="AP1167" i="5" s="1"/>
  <c r="AB1167" i="5"/>
  <c r="AG1167" i="5" s="1"/>
  <c r="H1109" i="5"/>
  <c r="AK1074" i="5"/>
  <c r="AP1074" i="5" s="1"/>
  <c r="AB1074" i="5"/>
  <c r="AC1074" i="5" s="1"/>
  <c r="AK961" i="5"/>
  <c r="AP961" i="5" s="1"/>
  <c r="AB961" i="5"/>
  <c r="AG961" i="5" s="1"/>
  <c r="AK859" i="5"/>
  <c r="AL859" i="5" s="1"/>
  <c r="AB859" i="5"/>
  <c r="AC859" i="5" s="1"/>
  <c r="G761" i="5"/>
  <c r="H761" i="5" s="1"/>
  <c r="H955" i="5"/>
  <c r="H864" i="5"/>
  <c r="H757" i="5"/>
  <c r="H857" i="5"/>
  <c r="H1041" i="5"/>
  <c r="AK801" i="5"/>
  <c r="AL801" i="5" s="1"/>
  <c r="AB801" i="5"/>
  <c r="AG801" i="5" s="1"/>
  <c r="G1050" i="5"/>
  <c r="H1050" i="5" s="1"/>
  <c r="H1756" i="5"/>
  <c r="AK1449" i="5"/>
  <c r="AB1449" i="5"/>
  <c r="AG1449" i="5" s="1"/>
  <c r="F519" i="7"/>
  <c r="H509" i="5"/>
  <c r="D544" i="7"/>
  <c r="AK534" i="5"/>
  <c r="AP534" i="5" s="1"/>
  <c r="AB534" i="5"/>
  <c r="AC534" i="5" s="1"/>
  <c r="M460" i="5"/>
  <c r="R460" i="5" s="1"/>
  <c r="D477" i="7"/>
  <c r="M297" i="5"/>
  <c r="R297" i="5" s="1"/>
  <c r="D313" i="7"/>
  <c r="F228" i="7"/>
  <c r="M17" i="5" a="1"/>
  <c r="M17" i="5" s="1"/>
  <c r="R17" i="5" s="1"/>
  <c r="H2988" i="5"/>
  <c r="AK2907" i="5"/>
  <c r="AP2907" i="5" s="1"/>
  <c r="AB2907" i="5"/>
  <c r="G2783" i="5"/>
  <c r="H2783" i="5" s="1"/>
  <c r="G2656" i="5"/>
  <c r="H2656" i="5" s="1"/>
  <c r="G2661" i="5"/>
  <c r="H2661" i="5" s="1"/>
  <c r="AK2559" i="5"/>
  <c r="AP2559" i="5" s="1"/>
  <c r="AB2559" i="5"/>
  <c r="AG2559" i="5" s="1"/>
  <c r="AK2430" i="5"/>
  <c r="AL2430" i="5" s="1"/>
  <c r="AB2430" i="5"/>
  <c r="AG2430" i="5" s="1"/>
  <c r="H2419" i="5"/>
  <c r="H2205" i="5"/>
  <c r="H2100" i="5"/>
  <c r="G2097" i="5"/>
  <c r="H2097" i="5" s="1"/>
  <c r="AB1864" i="5"/>
  <c r="AK1864" i="5"/>
  <c r="AL1864" i="5" s="1"/>
  <c r="H1902" i="5"/>
  <c r="AK1550" i="5"/>
  <c r="AP1550" i="5" s="1"/>
  <c r="AB1550" i="5"/>
  <c r="AC1550" i="5" s="1"/>
  <c r="AK1367" i="5"/>
  <c r="AP1367" i="5" s="1"/>
  <c r="AB1367" i="5"/>
  <c r="AB1342" i="5"/>
  <c r="AC1342" i="5" s="1"/>
  <c r="AK1342" i="5"/>
  <c r="AP1342" i="5" s="1"/>
  <c r="G1304" i="5"/>
  <c r="H1304" i="5" s="1"/>
  <c r="AK1288" i="5"/>
  <c r="AB1288" i="5"/>
  <c r="AG1288" i="5" s="1"/>
  <c r="H1222" i="5"/>
  <c r="AK1122" i="5"/>
  <c r="AL1122" i="5" s="1"/>
  <c r="AB1122" i="5"/>
  <c r="AG1122" i="5" s="1"/>
  <c r="G922" i="5"/>
  <c r="H922" i="5" s="1"/>
  <c r="AK872" i="5"/>
  <c r="AL872" i="5" s="1"/>
  <c r="AB872" i="5"/>
  <c r="AG872" i="5" s="1"/>
  <c r="H689" i="5"/>
  <c r="H1170" i="5"/>
  <c r="H982" i="5"/>
  <c r="H2918" i="5"/>
  <c r="H2320" i="5"/>
  <c r="AB1748" i="5"/>
  <c r="AC1748" i="5" s="1"/>
  <c r="AK1748" i="5"/>
  <c r="AP1748" i="5" s="1"/>
  <c r="H1043" i="5"/>
  <c r="D590" i="7"/>
  <c r="AK580" i="5"/>
  <c r="AP580" i="5" s="1"/>
  <c r="AB580" i="5"/>
  <c r="AC580" i="5" s="1"/>
  <c r="D571" i="7"/>
  <c r="AK561" i="5"/>
  <c r="AP561" i="5" s="1"/>
  <c r="AB561" i="5"/>
  <c r="G521" i="5"/>
  <c r="H521" i="5" s="1"/>
  <c r="F496" i="7"/>
  <c r="F381" i="7"/>
  <c r="M286" i="5"/>
  <c r="R286" i="5" s="1"/>
  <c r="D231" i="7"/>
  <c r="G81" i="5"/>
  <c r="G2919" i="5"/>
  <c r="H2919" i="5" s="1"/>
  <c r="AK2976" i="5"/>
  <c r="AL2976" i="5" s="1"/>
  <c r="AB2976" i="5"/>
  <c r="AG2976" i="5" s="1"/>
  <c r="H2741" i="5"/>
  <c r="AK2879" i="5"/>
  <c r="AP2879" i="5" s="1"/>
  <c r="AB2879" i="5"/>
  <c r="AG2879" i="5" s="1"/>
  <c r="H2767" i="5"/>
  <c r="H2722" i="5"/>
  <c r="AB2585" i="5"/>
  <c r="AC2585" i="5" s="1"/>
  <c r="AK2585" i="5"/>
  <c r="H2700" i="5"/>
  <c r="H2323" i="5"/>
  <c r="H2093" i="5"/>
  <c r="H1995" i="5"/>
  <c r="G2165" i="5"/>
  <c r="H2165" i="5" s="1"/>
  <c r="H1877" i="5"/>
  <c r="AK1760" i="5"/>
  <c r="AB1760" i="5"/>
  <c r="AK1472" i="5"/>
  <c r="AB1472" i="5"/>
  <c r="AG1472" i="5" s="1"/>
  <c r="AB1240" i="5"/>
  <c r="AG1240" i="5" s="1"/>
  <c r="AK1240" i="5"/>
  <c r="AL1240" i="5" s="1"/>
  <c r="G1059" i="5"/>
  <c r="H1059" i="5" s="1"/>
  <c r="AK1130" i="5"/>
  <c r="AL1130" i="5" s="1"/>
  <c r="AB1130" i="5"/>
  <c r="AC1130" i="5" s="1"/>
  <c r="G687" i="5"/>
  <c r="H687" i="5" s="1"/>
  <c r="H682" i="5"/>
  <c r="H614" i="5"/>
  <c r="AK1466" i="5"/>
  <c r="AP1466" i="5" s="1"/>
  <c r="AB1466" i="5"/>
  <c r="AC1466" i="5" s="1"/>
  <c r="H881" i="5"/>
  <c r="H2838" i="5"/>
  <c r="G1980" i="5"/>
  <c r="H1980" i="5" s="1"/>
  <c r="G568" i="5"/>
  <c r="H568" i="5" s="1"/>
  <c r="F576" i="7"/>
  <c r="H566" i="5"/>
  <c r="F541" i="7"/>
  <c r="H531" i="5"/>
  <c r="A542" i="7"/>
  <c r="G476" i="5"/>
  <c r="D267" i="7"/>
  <c r="D154" i="7"/>
  <c r="M139" i="5" a="1"/>
  <c r="M139" i="5" s="1"/>
  <c r="R139" i="5" s="1"/>
  <c r="AK2873" i="5"/>
  <c r="AP2873" i="5" s="1"/>
  <c r="AB2873" i="5"/>
  <c r="AC2873" i="5" s="1"/>
  <c r="H2734" i="5"/>
  <c r="H2756" i="5"/>
  <c r="H2715" i="5"/>
  <c r="H2789" i="5"/>
  <c r="AK2531" i="5"/>
  <c r="AP2531" i="5" s="1"/>
  <c r="AB2531" i="5"/>
  <c r="AC2531" i="5" s="1"/>
  <c r="AK2716" i="5"/>
  <c r="AP2716" i="5" s="1"/>
  <c r="AB2716" i="5"/>
  <c r="AB2537" i="5"/>
  <c r="AK2537" i="5"/>
  <c r="AL2537" i="5" s="1"/>
  <c r="AK2508" i="5"/>
  <c r="AL2508" i="5" s="1"/>
  <c r="AB2508" i="5"/>
  <c r="AK2103" i="5"/>
  <c r="AP2103" i="5" s="1"/>
  <c r="AB2103" i="5"/>
  <c r="AG2103" i="5" s="1"/>
  <c r="H2086" i="5"/>
  <c r="AK1954" i="5"/>
  <c r="AP1954" i="5" s="1"/>
  <c r="AB1954" i="5"/>
  <c r="AG1954" i="5" s="1"/>
  <c r="AK1903" i="5"/>
  <c r="AB1903" i="5"/>
  <c r="H1674" i="5"/>
  <c r="AK1235" i="5"/>
  <c r="AP1235" i="5" s="1"/>
  <c r="AB1235" i="5"/>
  <c r="AC1235" i="5" s="1"/>
  <c r="AK1224" i="5"/>
  <c r="AL1224" i="5" s="1"/>
  <c r="AB1224" i="5"/>
  <c r="AG1224" i="5" s="1"/>
  <c r="H1118" i="5"/>
  <c r="H1310" i="5"/>
  <c r="AK823" i="5"/>
  <c r="AL823" i="5" s="1"/>
  <c r="AB823" i="5"/>
  <c r="H675" i="5"/>
  <c r="H1505" i="5"/>
  <c r="AB709" i="5"/>
  <c r="AK709" i="5"/>
  <c r="AP709" i="5" s="1"/>
  <c r="D485" i="7"/>
  <c r="D440" i="7"/>
  <c r="AK1835" i="5"/>
  <c r="AB1835" i="5"/>
  <c r="AC1835" i="5" s="1"/>
  <c r="H989" i="5"/>
  <c r="F553" i="7"/>
  <c r="H543" i="5"/>
  <c r="A556" i="7"/>
  <c r="F539" i="7"/>
  <c r="H529" i="5"/>
  <c r="D442" i="7"/>
  <c r="F423" i="7"/>
  <c r="F360" i="7"/>
  <c r="F333" i="7"/>
  <c r="D263" i="7"/>
  <c r="G183" i="5"/>
  <c r="D195" i="7"/>
  <c r="AB2841" i="5"/>
  <c r="AG2841" i="5" s="1"/>
  <c r="AK2841" i="5"/>
  <c r="AP2841" i="5" s="1"/>
  <c r="H2840" i="5"/>
  <c r="H2948" i="5"/>
  <c r="H2911" i="5"/>
  <c r="H2940" i="5"/>
  <c r="AK2910" i="5"/>
  <c r="AP2910" i="5" s="1"/>
  <c r="AB2910" i="5"/>
  <c r="AC2910" i="5" s="1"/>
  <c r="AB2671" i="5"/>
  <c r="AG2671" i="5" s="1"/>
  <c r="AK2671" i="5"/>
  <c r="AP2671" i="5" s="1"/>
  <c r="H2821" i="5"/>
  <c r="AK2755" i="5"/>
  <c r="AL2755" i="5" s="1"/>
  <c r="AB2755" i="5"/>
  <c r="AG2755" i="5" s="1"/>
  <c r="H2534" i="5"/>
  <c r="AK2406" i="5"/>
  <c r="AB2406" i="5"/>
  <c r="AB2482" i="5"/>
  <c r="AC2482" i="5" s="1"/>
  <c r="AK2482" i="5"/>
  <c r="AL2482" i="5" s="1"/>
  <c r="AK2253" i="5"/>
  <c r="AP2253" i="5" s="1"/>
  <c r="AB2253" i="5"/>
  <c r="AC2253" i="5" s="1"/>
  <c r="AB1914" i="5"/>
  <c r="AG1914" i="5" s="1"/>
  <c r="AK1914" i="5"/>
  <c r="AK2186" i="5"/>
  <c r="AP2186" i="5" s="1"/>
  <c r="AB2186" i="5"/>
  <c r="AG2186" i="5" s="1"/>
  <c r="AB1759" i="5"/>
  <c r="AG1759" i="5" s="1"/>
  <c r="AK1759" i="5"/>
  <c r="AL1759" i="5" s="1"/>
  <c r="AK1765" i="5"/>
  <c r="AP1765" i="5" s="1"/>
  <c r="AB1765" i="5"/>
  <c r="AC1765" i="5" s="1"/>
  <c r="AB1901" i="5"/>
  <c r="AG1901" i="5" s="1"/>
  <c r="AK1901" i="5"/>
  <c r="AL1901" i="5" s="1"/>
  <c r="H1736" i="5"/>
  <c r="AK1749" i="5"/>
  <c r="AP1749" i="5" s="1"/>
  <c r="AB1749" i="5"/>
  <c r="AC1749" i="5" s="1"/>
  <c r="G1338" i="5"/>
  <c r="H1338" i="5" s="1"/>
  <c r="AK1343" i="5"/>
  <c r="AB1343" i="5"/>
  <c r="AG1343" i="5" s="1"/>
  <c r="H1169" i="5"/>
  <c r="AB1280" i="5"/>
  <c r="AG1280" i="5" s="1"/>
  <c r="AK1280" i="5"/>
  <c r="AL1280" i="5" s="1"/>
  <c r="AB1221" i="5"/>
  <c r="AG1221" i="5" s="1"/>
  <c r="AK1221" i="5"/>
  <c r="AP1221" i="5" s="1"/>
  <c r="H1052" i="5"/>
  <c r="G987" i="5"/>
  <c r="H987" i="5" s="1"/>
  <c r="H1006" i="5"/>
  <c r="H1095" i="5"/>
  <c r="H831" i="5"/>
  <c r="AB819" i="5"/>
  <c r="AK819" i="5"/>
  <c r="AP819" i="5" s="1"/>
  <c r="H664" i="5"/>
  <c r="H780" i="5"/>
  <c r="AB611" i="5"/>
  <c r="AG611" i="5" s="1"/>
  <c r="AK611" i="5"/>
  <c r="AP611" i="5" s="1"/>
  <c r="H1075" i="5"/>
  <c r="G1205" i="5"/>
  <c r="H1205" i="5" s="1"/>
  <c r="H620" i="5"/>
  <c r="H762" i="5"/>
  <c r="AB2502" i="5"/>
  <c r="AG2502" i="5" s="1"/>
  <c r="AK2502" i="5"/>
  <c r="AP2502" i="5" s="1"/>
  <c r="H2483" i="5"/>
  <c r="AB2081" i="5"/>
  <c r="AG2081" i="5" s="1"/>
  <c r="AK2081" i="5"/>
  <c r="AL2081" i="5" s="1"/>
  <c r="AK2068" i="5"/>
  <c r="AP2068" i="5" s="1"/>
  <c r="AB2068" i="5"/>
  <c r="AC2068" i="5" s="1"/>
  <c r="G1034" i="5"/>
  <c r="H1034" i="5" s="1"/>
  <c r="H1639" i="5"/>
  <c r="G1141" i="5"/>
  <c r="H1141" i="5" s="1"/>
  <c r="G1076" i="5"/>
  <c r="H1076" i="5" s="1"/>
  <c r="D506" i="7"/>
  <c r="D510" i="7"/>
  <c r="D475" i="7"/>
  <c r="F355" i="7"/>
  <c r="F304" i="7"/>
  <c r="M110" i="5" a="1"/>
  <c r="M110" i="5" s="1"/>
  <c r="R110" i="5" s="1"/>
  <c r="AK2859" i="5"/>
  <c r="AP2859" i="5" s="1"/>
  <c r="AB2859" i="5"/>
  <c r="AC2859" i="5" s="1"/>
  <c r="H2833" i="5"/>
  <c r="AK2801" i="5"/>
  <c r="AB2801" i="5"/>
  <c r="AC2801" i="5" s="1"/>
  <c r="AK2925" i="5"/>
  <c r="AP2925" i="5" s="1"/>
  <c r="AB2925" i="5"/>
  <c r="AC2925" i="5" s="1"/>
  <c r="AK2683" i="5"/>
  <c r="AP2683" i="5" s="1"/>
  <c r="AB2683" i="5"/>
  <c r="AG2683" i="5" s="1"/>
  <c r="AB2636" i="5"/>
  <c r="AG2636" i="5" s="1"/>
  <c r="AK2636" i="5"/>
  <c r="AL2636" i="5" s="1"/>
  <c r="H2527" i="5"/>
  <c r="H2484" i="5"/>
  <c r="AB2425" i="5"/>
  <c r="AG2425" i="5" s="1"/>
  <c r="AK2425" i="5"/>
  <c r="AL2425" i="5" s="1"/>
  <c r="AB2461" i="5"/>
  <c r="AG2461" i="5" s="1"/>
  <c r="AK2461" i="5"/>
  <c r="AP2461" i="5" s="1"/>
  <c r="H2416" i="5"/>
  <c r="AB2120" i="5"/>
  <c r="AG2120" i="5" s="1"/>
  <c r="AK2120" i="5"/>
  <c r="AL2120" i="5" s="1"/>
  <c r="H2045" i="5"/>
  <c r="AB1752" i="5"/>
  <c r="AC1752" i="5" s="1"/>
  <c r="AK1752" i="5"/>
  <c r="AP1752" i="5" s="1"/>
  <c r="AB1852" i="5"/>
  <c r="AG1852" i="5" s="1"/>
  <c r="AK1852" i="5"/>
  <c r="AL1852" i="5" s="1"/>
  <c r="H1728" i="5"/>
  <c r="AK1705" i="5"/>
  <c r="AP1705" i="5" s="1"/>
  <c r="AB1705" i="5"/>
  <c r="AC1705" i="5" s="1"/>
  <c r="H1627" i="5"/>
  <c r="AK1502" i="5"/>
  <c r="AP1502" i="5" s="1"/>
  <c r="AB1502" i="5"/>
  <c r="AG1502" i="5" s="1"/>
  <c r="AB1497" i="5"/>
  <c r="AG1497" i="5" s="1"/>
  <c r="AK1497" i="5"/>
  <c r="AB1086" i="5"/>
  <c r="AC1086" i="5" s="1"/>
  <c r="AK1086" i="5"/>
  <c r="AP1086" i="5" s="1"/>
  <c r="AK1225" i="5"/>
  <c r="AP1225" i="5" s="1"/>
  <c r="AB1225" i="5"/>
  <c r="AG1225" i="5" s="1"/>
  <c r="AK958" i="5"/>
  <c r="AL958" i="5" s="1"/>
  <c r="AB958" i="5"/>
  <c r="AG958" i="5" s="1"/>
  <c r="H1091" i="5"/>
  <c r="AB950" i="5"/>
  <c r="AG950" i="5" s="1"/>
  <c r="AK950" i="5"/>
  <c r="AP950" i="5" s="1"/>
  <c r="H638" i="5"/>
  <c r="H2993" i="5"/>
  <c r="AK2869" i="5"/>
  <c r="AB2869" i="5"/>
  <c r="AC2869" i="5" s="1"/>
  <c r="AK2811" i="5"/>
  <c r="AP2811" i="5" s="1"/>
  <c r="AB2811" i="5"/>
  <c r="AC2811" i="5" s="1"/>
  <c r="AK2470" i="5"/>
  <c r="AP2470" i="5" s="1"/>
  <c r="AB2470" i="5"/>
  <c r="AG2470" i="5" s="1"/>
  <c r="H2314" i="5"/>
  <c r="H2129" i="5"/>
  <c r="AK1923" i="5"/>
  <c r="AL1923" i="5" s="1"/>
  <c r="AB1923" i="5"/>
  <c r="AB1886" i="5"/>
  <c r="AG1886" i="5" s="1"/>
  <c r="AK1886" i="5"/>
  <c r="AL1886" i="5" s="1"/>
  <c r="AK1305" i="5"/>
  <c r="AP1305" i="5" s="1"/>
  <c r="AB1305" i="5"/>
  <c r="AG1305" i="5" s="1"/>
  <c r="D538" i="7"/>
  <c r="AB528" i="5"/>
  <c r="AC528" i="5" s="1"/>
  <c r="AK528" i="5"/>
  <c r="AP528" i="5" s="1"/>
  <c r="M377" i="5"/>
  <c r="R377" i="5" s="1"/>
  <c r="F394" i="7"/>
  <c r="D348" i="7"/>
  <c r="F316" i="7"/>
  <c r="F286" i="7"/>
  <c r="M300" i="5"/>
  <c r="R300" i="5" s="1"/>
  <c r="D81" i="7"/>
  <c r="AK2967" i="5"/>
  <c r="AP2967" i="5" s="1"/>
  <c r="AB2967" i="5"/>
  <c r="AB2826" i="5"/>
  <c r="AK2826" i="5"/>
  <c r="AL2826" i="5" s="1"/>
  <c r="AK2876" i="5"/>
  <c r="AL2876" i="5" s="1"/>
  <c r="AB2876" i="5"/>
  <c r="AC2876" i="5" s="1"/>
  <c r="AK2765" i="5"/>
  <c r="AP2765" i="5" s="1"/>
  <c r="AB2765" i="5"/>
  <c r="AC2765" i="5" s="1"/>
  <c r="H2605" i="5"/>
  <c r="AB2334" i="5"/>
  <c r="AG2334" i="5" s="1"/>
  <c r="AK2334" i="5"/>
  <c r="AP2334" i="5" s="1"/>
  <c r="G2476" i="5"/>
  <c r="H2476" i="5" s="1"/>
  <c r="AB2175" i="5"/>
  <c r="AK2175" i="5"/>
  <c r="AK2160" i="5"/>
  <c r="AL2160" i="5" s="1"/>
  <c r="AB2160" i="5"/>
  <c r="AB2276" i="5"/>
  <c r="AG2276" i="5" s="1"/>
  <c r="AK2276" i="5"/>
  <c r="AL2276" i="5" s="1"/>
  <c r="AK2113" i="5"/>
  <c r="AP2113" i="5" s="1"/>
  <c r="AB2113" i="5"/>
  <c r="AG2113" i="5" s="1"/>
  <c r="AB2088" i="5"/>
  <c r="AC2088" i="5" s="1"/>
  <c r="AK2088" i="5"/>
  <c r="AL2088" i="5" s="1"/>
  <c r="H2395" i="5"/>
  <c r="AK2138" i="5"/>
  <c r="AP2138" i="5" s="1"/>
  <c r="AB2138" i="5"/>
  <c r="AC2138" i="5" s="1"/>
  <c r="AK2124" i="5"/>
  <c r="AP2124" i="5" s="1"/>
  <c r="AB2124" i="5"/>
  <c r="AC2124" i="5" s="1"/>
  <c r="AK1937" i="5"/>
  <c r="AL1937" i="5" s="1"/>
  <c r="AB1937" i="5"/>
  <c r="AC1937" i="5" s="1"/>
  <c r="AK1542" i="5"/>
  <c r="AP1542" i="5" s="1"/>
  <c r="AB1542" i="5"/>
  <c r="AG1542" i="5" s="1"/>
  <c r="G1697" i="5"/>
  <c r="H1697" i="5" s="1"/>
  <c r="G1774" i="5"/>
  <c r="H1774" i="5" s="1"/>
  <c r="H1506" i="5"/>
  <c r="H1588" i="5"/>
  <c r="AK1325" i="5"/>
  <c r="AP1325" i="5" s="1"/>
  <c r="AB1325" i="5"/>
  <c r="AG1325" i="5" s="1"/>
  <c r="G1155" i="5"/>
  <c r="H1155" i="5" s="1"/>
  <c r="AK1341" i="5"/>
  <c r="AL1341" i="5" s="1"/>
  <c r="AB1341" i="5"/>
  <c r="AC1341" i="5" s="1"/>
  <c r="H1194" i="5"/>
  <c r="AK1088" i="5"/>
  <c r="AB1088" i="5"/>
  <c r="AK1048" i="5"/>
  <c r="AP1048" i="5" s="1"/>
  <c r="AB1048" i="5"/>
  <c r="AC1048" i="5" s="1"/>
  <c r="AK817" i="5"/>
  <c r="AL817" i="5" s="1"/>
  <c r="AB817" i="5"/>
  <c r="AG817" i="5" s="1"/>
  <c r="G1053" i="5"/>
  <c r="H1053" i="5" s="1"/>
  <c r="H778" i="5"/>
  <c r="H660" i="5"/>
  <c r="D557" i="7"/>
  <c r="AK547" i="5"/>
  <c r="AL547" i="5" s="1"/>
  <c r="AB547" i="5"/>
  <c r="G482" i="5"/>
  <c r="F309" i="7"/>
  <c r="D264" i="7"/>
  <c r="D109" i="7"/>
  <c r="H2748" i="5"/>
  <c r="G492" i="5"/>
  <c r="F450" i="7"/>
  <c r="F399" i="7"/>
  <c r="F271" i="7"/>
  <c r="F250" i="7"/>
  <c r="F221" i="7"/>
  <c r="M191" i="5" a="1"/>
  <c r="M191" i="5" s="1"/>
  <c r="R191" i="5" s="1"/>
  <c r="M234" i="5"/>
  <c r="R234" i="5" s="1"/>
  <c r="AK2877" i="5"/>
  <c r="AL2877" i="5" s="1"/>
  <c r="AB2877" i="5"/>
  <c r="H2728" i="5"/>
  <c r="H2652" i="5"/>
  <c r="G2584" i="5"/>
  <c r="H2584" i="5" s="1"/>
  <c r="H2637" i="5"/>
  <c r="H2505" i="5"/>
  <c r="H2491" i="5"/>
  <c r="G2139" i="5"/>
  <c r="H2139" i="5" s="1"/>
  <c r="H2321" i="5"/>
  <c r="H2180" i="5"/>
  <c r="AB2232" i="5"/>
  <c r="AC2232" i="5" s="1"/>
  <c r="AK2232" i="5"/>
  <c r="AL2232" i="5" s="1"/>
  <c r="G1992" i="5"/>
  <c r="H1992" i="5" s="1"/>
  <c r="H2075" i="5"/>
  <c r="AK1822" i="5"/>
  <c r="AP1822" i="5" s="1"/>
  <c r="AB1822" i="5"/>
  <c r="AG1822" i="5" s="1"/>
  <c r="H1828" i="5"/>
  <c r="AK1455" i="5"/>
  <c r="AL1455" i="5" s="1"/>
  <c r="AB1455" i="5"/>
  <c r="AC1455" i="5" s="1"/>
  <c r="H1398" i="5"/>
  <c r="AB1156" i="5"/>
  <c r="AG1156" i="5" s="1"/>
  <c r="AK1156" i="5"/>
  <c r="AP1156" i="5" s="1"/>
  <c r="AK1301" i="5"/>
  <c r="AP1301" i="5" s="1"/>
  <c r="AB1301" i="5"/>
  <c r="AC1301" i="5" s="1"/>
  <c r="H1104" i="5"/>
  <c r="AB952" i="5"/>
  <c r="AG952" i="5" s="1"/>
  <c r="AK952" i="5"/>
  <c r="AL952" i="5" s="1"/>
  <c r="AK933" i="5"/>
  <c r="AL933" i="5" s="1"/>
  <c r="AB933" i="5"/>
  <c r="AG933" i="5" s="1"/>
  <c r="AK807" i="5"/>
  <c r="AL807" i="5" s="1"/>
  <c r="AB807" i="5"/>
  <c r="AG807" i="5" s="1"/>
  <c r="AK827" i="5"/>
  <c r="AL827" i="5" s="1"/>
  <c r="AB827" i="5"/>
  <c r="AC827" i="5" s="1"/>
  <c r="H727" i="5"/>
  <c r="H836" i="5"/>
  <c r="AK633" i="5"/>
  <c r="AB633" i="5"/>
  <c r="AC633" i="5" s="1"/>
  <c r="G886" i="5"/>
  <c r="H886" i="5" s="1"/>
  <c r="G914" i="5"/>
  <c r="H914" i="5" s="1"/>
  <c r="D532" i="7"/>
  <c r="AB522" i="5"/>
  <c r="AG522" i="5" s="1"/>
  <c r="AK522" i="5"/>
  <c r="AL522" i="5" s="1"/>
  <c r="F566" i="7"/>
  <c r="H556" i="5"/>
  <c r="M484" i="5"/>
  <c r="R484" i="5" s="1"/>
  <c r="F342" i="7"/>
  <c r="M217" i="5"/>
  <c r="R217" i="5" s="1"/>
  <c r="D134" i="7"/>
  <c r="H2699" i="5"/>
  <c r="AK2886" i="5"/>
  <c r="AL2886" i="5" s="1"/>
  <c r="AB2886" i="5"/>
  <c r="AC2886" i="5" s="1"/>
  <c r="AB2696" i="5"/>
  <c r="AC2696" i="5" s="1"/>
  <c r="AK2696" i="5"/>
  <c r="AL2696" i="5" s="1"/>
  <c r="H2376" i="5"/>
  <c r="H2469" i="5"/>
  <c r="AK2370" i="5"/>
  <c r="AL2370" i="5" s="1"/>
  <c r="AB2370" i="5"/>
  <c r="AG2370" i="5" s="1"/>
  <c r="H2217" i="5"/>
  <c r="AK2300" i="5"/>
  <c r="AL2300" i="5" s="1"/>
  <c r="AB2300" i="5"/>
  <c r="AG2300" i="5" s="1"/>
  <c r="H2202" i="5"/>
  <c r="H2135" i="5"/>
  <c r="H2038" i="5"/>
  <c r="AB1531" i="5"/>
  <c r="AG1531" i="5" s="1"/>
  <c r="AK1531" i="5"/>
  <c r="H1584" i="5"/>
  <c r="H1372" i="5"/>
  <c r="AK1381" i="5"/>
  <c r="AP1381" i="5" s="1"/>
  <c r="AB1381" i="5"/>
  <c r="AC1381" i="5" s="1"/>
  <c r="H1234" i="5"/>
  <c r="H1270" i="5"/>
  <c r="H1213" i="5"/>
  <c r="AK1147" i="5"/>
  <c r="AL1147" i="5" s="1"/>
  <c r="AB1147" i="5"/>
  <c r="AG1147" i="5" s="1"/>
  <c r="H1153" i="5"/>
  <c r="AK893" i="5"/>
  <c r="AP893" i="5" s="1"/>
  <c r="AB893" i="5"/>
  <c r="AG893" i="5" s="1"/>
  <c r="AK1492" i="5"/>
  <c r="AP1492" i="5" s="1"/>
  <c r="AB1492" i="5"/>
  <c r="AK1050" i="5"/>
  <c r="AL1050" i="5" s="1"/>
  <c r="AB1050" i="5"/>
  <c r="AC1050" i="5" s="1"/>
  <c r="M206" i="5"/>
  <c r="R206" i="5" s="1"/>
  <c r="AB2361" i="5"/>
  <c r="AG2361" i="5" s="1"/>
  <c r="AK2361" i="5"/>
  <c r="AP2361" i="5" s="1"/>
  <c r="H1832" i="5"/>
  <c r="A592" i="7"/>
  <c r="F559" i="7"/>
  <c r="H549" i="5"/>
  <c r="A519" i="7"/>
  <c r="D497" i="7"/>
  <c r="F470" i="7"/>
  <c r="D393" i="7"/>
  <c r="F306" i="7"/>
  <c r="M15" i="5" a="1"/>
  <c r="M15" i="5" s="1"/>
  <c r="R15" i="5" s="1"/>
  <c r="H2965" i="5"/>
  <c r="AK2930" i="5"/>
  <c r="AL2930" i="5" s="1"/>
  <c r="AB2930" i="5"/>
  <c r="AC2930" i="5" s="1"/>
  <c r="H2746" i="5"/>
  <c r="AB2592" i="5"/>
  <c r="AG2592" i="5" s="1"/>
  <c r="AK2592" i="5"/>
  <c r="AL2592" i="5" s="1"/>
  <c r="AB2729" i="5"/>
  <c r="AC2729" i="5" s="1"/>
  <c r="AK2729" i="5"/>
  <c r="AK2803" i="5"/>
  <c r="AB2803" i="5"/>
  <c r="AG2803" i="5" s="1"/>
  <c r="H2679" i="5"/>
  <c r="H2453" i="5"/>
  <c r="H2507" i="5"/>
  <c r="AB2337" i="5"/>
  <c r="AG2337" i="5" s="1"/>
  <c r="AK2337" i="5"/>
  <c r="AL2337" i="5" s="1"/>
  <c r="AB2112" i="5"/>
  <c r="AC2112" i="5" s="1"/>
  <c r="AK2112" i="5"/>
  <c r="AP2112" i="5" s="1"/>
  <c r="H2330" i="5"/>
  <c r="AB2149" i="5"/>
  <c r="AG2149" i="5" s="1"/>
  <c r="AK2149" i="5"/>
  <c r="AP2149" i="5" s="1"/>
  <c r="H2228" i="5"/>
  <c r="AB2097" i="5"/>
  <c r="AC2097" i="5" s="1"/>
  <c r="AK2097" i="5"/>
  <c r="AL2097" i="5" s="1"/>
  <c r="H1935" i="5"/>
  <c r="H1978" i="5"/>
  <c r="H1866" i="5"/>
  <c r="H1622" i="5"/>
  <c r="H1841" i="5"/>
  <c r="AB1706" i="5"/>
  <c r="AG1706" i="5" s="1"/>
  <c r="AK1706" i="5"/>
  <c r="AL1706" i="5" s="1"/>
  <c r="H1541" i="5"/>
  <c r="AB1616" i="5"/>
  <c r="AG1616" i="5" s="1"/>
  <c r="AK1616" i="5"/>
  <c r="AP1616" i="5" s="1"/>
  <c r="AK1551" i="5"/>
  <c r="AL1551" i="5" s="1"/>
  <c r="AB1551" i="5"/>
  <c r="AC1551" i="5" s="1"/>
  <c r="AB1500" i="5"/>
  <c r="AG1500" i="5" s="1"/>
  <c r="AK1500" i="5"/>
  <c r="AP1500" i="5" s="1"/>
  <c r="H1344" i="5"/>
  <c r="H1480" i="5"/>
  <c r="AK1304" i="5"/>
  <c r="AP1304" i="5" s="1"/>
  <c r="AB1304" i="5"/>
  <c r="AC1304" i="5" s="1"/>
  <c r="H1195" i="5"/>
  <c r="H1440" i="5"/>
  <c r="H1008" i="5"/>
  <c r="AK935" i="5"/>
  <c r="AL935" i="5" s="1"/>
  <c r="AB935" i="5"/>
  <c r="AG935" i="5" s="1"/>
  <c r="AK922" i="5"/>
  <c r="AL922" i="5" s="1"/>
  <c r="AB922" i="5"/>
  <c r="H863" i="5"/>
  <c r="AK926" i="5"/>
  <c r="AL926" i="5" s="1"/>
  <c r="AB926" i="5"/>
  <c r="AG926" i="5" s="1"/>
  <c r="H840" i="5"/>
  <c r="AK2918" i="5"/>
  <c r="AP2918" i="5" s="1"/>
  <c r="AB2918" i="5"/>
  <c r="AG2918" i="5" s="1"/>
  <c r="H2872" i="5"/>
  <c r="H2591" i="5"/>
  <c r="F535" i="7"/>
  <c r="H525" i="5"/>
  <c r="F524" i="7"/>
  <c r="H514" i="5"/>
  <c r="D496" i="7"/>
  <c r="F389" i="7"/>
  <c r="M371" i="5"/>
  <c r="R371" i="5" s="1"/>
  <c r="M354" i="5"/>
  <c r="R354" i="5" s="1"/>
  <c r="M329" i="5"/>
  <c r="R329" i="5" s="1"/>
  <c r="AK2919" i="5"/>
  <c r="AP2919" i="5" s="1"/>
  <c r="AB2919" i="5"/>
  <c r="AC2919" i="5" s="1"/>
  <c r="H2927" i="5"/>
  <c r="H2879" i="5"/>
  <c r="H2446" i="5"/>
  <c r="H2111" i="5"/>
  <c r="AK2141" i="5"/>
  <c r="AP2141" i="5" s="1"/>
  <c r="AB2141" i="5"/>
  <c r="AG2141" i="5" s="1"/>
  <c r="H1928" i="5"/>
  <c r="AK2165" i="5"/>
  <c r="AP2165" i="5" s="1"/>
  <c r="AB2165" i="5"/>
  <c r="AG2165" i="5" s="1"/>
  <c r="AK1847" i="5"/>
  <c r="AP1847" i="5" s="1"/>
  <c r="AB1847" i="5"/>
  <c r="AG1847" i="5" s="1"/>
  <c r="H1615" i="5"/>
  <c r="AB1698" i="5"/>
  <c r="AG1698" i="5" s="1"/>
  <c r="AK1698" i="5"/>
  <c r="AP1698" i="5" s="1"/>
  <c r="AB1567" i="5"/>
  <c r="AC1567" i="5" s="1"/>
  <c r="AK1567" i="5"/>
  <c r="AP1567" i="5" s="1"/>
  <c r="AK1516" i="5"/>
  <c r="AP1516" i="5" s="1"/>
  <c r="AB1516" i="5"/>
  <c r="AC1516" i="5" s="1"/>
  <c r="AB904" i="5"/>
  <c r="AC904" i="5" s="1"/>
  <c r="AK904" i="5"/>
  <c r="AP904" i="5" s="1"/>
  <c r="H1001" i="5"/>
  <c r="H993" i="5"/>
  <c r="H856" i="5"/>
  <c r="H795" i="5"/>
  <c r="AK927" i="5"/>
  <c r="AL927" i="5" s="1"/>
  <c r="AB927" i="5"/>
  <c r="AG927" i="5" s="1"/>
  <c r="H797" i="5"/>
  <c r="H693" i="5"/>
  <c r="H672" i="5"/>
  <c r="H1922" i="5"/>
  <c r="AK1607" i="5"/>
  <c r="AP1607" i="5" s="1"/>
  <c r="AB1607" i="5"/>
  <c r="AG1607" i="5" s="1"/>
  <c r="AB967" i="5"/>
  <c r="AC967" i="5" s="1"/>
  <c r="AK967" i="5"/>
  <c r="AP967" i="5" s="1"/>
  <c r="AB881" i="5"/>
  <c r="AG881" i="5" s="1"/>
  <c r="AK881" i="5"/>
  <c r="AP881" i="5" s="1"/>
  <c r="H774" i="5"/>
  <c r="D595" i="7"/>
  <c r="AK585" i="5"/>
  <c r="AL585" i="5" s="1"/>
  <c r="AB585" i="5"/>
  <c r="AG585" i="5" s="1"/>
  <c r="A541" i="7"/>
  <c r="M463" i="5"/>
  <c r="R463" i="5" s="1"/>
  <c r="F384" i="7"/>
  <c r="D377" i="7"/>
  <c r="M340" i="5"/>
  <c r="R340" i="5" s="1"/>
  <c r="M257" i="5"/>
  <c r="R257" i="5" s="1"/>
  <c r="M39" i="5" a="1"/>
  <c r="M39" i="5" s="1"/>
  <c r="R39" i="5" s="1"/>
  <c r="AB2971" i="5"/>
  <c r="AK2971" i="5"/>
  <c r="AP2971" i="5" s="1"/>
  <c r="AK2961" i="5"/>
  <c r="AP2961" i="5" s="1"/>
  <c r="AB2961" i="5"/>
  <c r="AG2961" i="5" s="1"/>
  <c r="H2878" i="5"/>
  <c r="AK2723" i="5"/>
  <c r="AL2723" i="5" s="1"/>
  <c r="AB2723" i="5"/>
  <c r="AC2723" i="5" s="1"/>
  <c r="H2439" i="5"/>
  <c r="AK2519" i="5"/>
  <c r="AP2519" i="5" s="1"/>
  <c r="AB2519" i="5"/>
  <c r="AG2519" i="5" s="1"/>
  <c r="H2544" i="5"/>
  <c r="AK2389" i="5"/>
  <c r="AL2389" i="5" s="1"/>
  <c r="AB2389" i="5"/>
  <c r="AC2389" i="5" s="1"/>
  <c r="H2486" i="5"/>
  <c r="AK2420" i="5"/>
  <c r="AP2420" i="5" s="1"/>
  <c r="AB2420" i="5"/>
  <c r="AC2420" i="5" s="1"/>
  <c r="AK2181" i="5"/>
  <c r="AP2181" i="5" s="1"/>
  <c r="AB2181" i="5"/>
  <c r="AG2181" i="5" s="1"/>
  <c r="H2322" i="5"/>
  <c r="H2110" i="5"/>
  <c r="AB2164" i="5"/>
  <c r="AC2164" i="5" s="1"/>
  <c r="AK2164" i="5"/>
  <c r="AP2164" i="5" s="1"/>
  <c r="H2179" i="5"/>
  <c r="H1921" i="5"/>
  <c r="AB2090" i="5"/>
  <c r="AG2090" i="5" s="1"/>
  <c r="AK2090" i="5"/>
  <c r="AP2090" i="5" s="1"/>
  <c r="AK1840" i="5"/>
  <c r="AL1840" i="5" s="1"/>
  <c r="AB1840" i="5"/>
  <c r="AG1840" i="5" s="1"/>
  <c r="H1861" i="5"/>
  <c r="H1608" i="5"/>
  <c r="H1725" i="5"/>
  <c r="AB1690" i="5"/>
  <c r="AG1690" i="5" s="1"/>
  <c r="AK1690" i="5"/>
  <c r="AL1690" i="5" s="1"/>
  <c r="AB1674" i="5"/>
  <c r="AC1674" i="5" s="1"/>
  <c r="AK1674" i="5"/>
  <c r="H1533" i="5"/>
  <c r="H1743" i="5"/>
  <c r="AB1518" i="5"/>
  <c r="AG1518" i="5" s="1"/>
  <c r="AK1518" i="5"/>
  <c r="AP1518" i="5" s="1"/>
  <c r="H1543" i="5"/>
  <c r="AK1512" i="5"/>
  <c r="AL1512" i="5" s="1"/>
  <c r="AB1512" i="5"/>
  <c r="AG1512" i="5" s="1"/>
  <c r="AK1078" i="5"/>
  <c r="AP1078" i="5" s="1"/>
  <c r="AB1078" i="5"/>
  <c r="AC1078" i="5" s="1"/>
  <c r="H994" i="5"/>
  <c r="AB838" i="5"/>
  <c r="AC838" i="5" s="1"/>
  <c r="AK838" i="5"/>
  <c r="AP838" i="5" s="1"/>
  <c r="AB940" i="5"/>
  <c r="AG940" i="5" s="1"/>
  <c r="AK940" i="5"/>
  <c r="AL940" i="5" s="1"/>
  <c r="H849" i="5"/>
  <c r="H791" i="5"/>
  <c r="AK649" i="5"/>
  <c r="AP649" i="5" s="1"/>
  <c r="AB649" i="5"/>
  <c r="AC649" i="5" s="1"/>
  <c r="AK610" i="5"/>
  <c r="AL610" i="5" s="1"/>
  <c r="AB610" i="5"/>
  <c r="AC610" i="5" s="1"/>
  <c r="H679" i="5"/>
  <c r="H644" i="5"/>
  <c r="AK1070" i="5"/>
  <c r="AB1070" i="5"/>
  <c r="AC1070" i="5" s="1"/>
  <c r="M425" i="5"/>
  <c r="R425" i="5" s="1"/>
  <c r="AB2638" i="5"/>
  <c r="AK2638" i="5"/>
  <c r="AP2638" i="5" s="1"/>
  <c r="H966" i="5"/>
  <c r="AK2026" i="5"/>
  <c r="AP2026" i="5" s="1"/>
  <c r="AB2026" i="5"/>
  <c r="AG2026" i="5" s="1"/>
  <c r="H1835" i="5"/>
  <c r="H1573" i="5"/>
  <c r="AB1203" i="5"/>
  <c r="AG1203" i="5" s="1"/>
  <c r="AK1203" i="5"/>
  <c r="AL1203" i="5" s="1"/>
  <c r="A539" i="7"/>
  <c r="M497" i="5"/>
  <c r="R497" i="5" s="1"/>
  <c r="F432" i="7"/>
  <c r="D249" i="7"/>
  <c r="D147" i="7"/>
  <c r="M143" i="5" a="1"/>
  <c r="M143" i="5" s="1"/>
  <c r="R143" i="5" s="1"/>
  <c r="D50" i="7"/>
  <c r="H2997" i="5"/>
  <c r="M31" i="5" a="1"/>
  <c r="M31" i="5" s="1"/>
  <c r="R31" i="5" s="1"/>
  <c r="H2810" i="5"/>
  <c r="H2482" i="5"/>
  <c r="AK2374" i="5"/>
  <c r="AB2374" i="5"/>
  <c r="AG2374" i="5" s="1"/>
  <c r="AK2268" i="5"/>
  <c r="AL2268" i="5" s="1"/>
  <c r="AB2268" i="5"/>
  <c r="AG2268" i="5" s="1"/>
  <c r="AK2174" i="5"/>
  <c r="AP2174" i="5" s="1"/>
  <c r="AB2174" i="5"/>
  <c r="AC2174" i="5" s="1"/>
  <c r="H2253" i="5"/>
  <c r="AK2242" i="5"/>
  <c r="AP2242" i="5" s="1"/>
  <c r="AB2242" i="5"/>
  <c r="AC2242" i="5" s="1"/>
  <c r="AK1989" i="5"/>
  <c r="AL1989" i="5" s="1"/>
  <c r="AB1989" i="5"/>
  <c r="AG1989" i="5" s="1"/>
  <c r="H2121" i="5"/>
  <c r="H1759" i="5"/>
  <c r="H1765" i="5"/>
  <c r="AK1642" i="5"/>
  <c r="AP1642" i="5" s="1"/>
  <c r="AB1642" i="5"/>
  <c r="AC1642" i="5" s="1"/>
  <c r="AB1511" i="5"/>
  <c r="AC1511" i="5" s="1"/>
  <c r="AK1511" i="5"/>
  <c r="H1508" i="5"/>
  <c r="H1452" i="5"/>
  <c r="H988" i="5"/>
  <c r="H1193" i="5"/>
  <c r="AB805" i="5"/>
  <c r="AC805" i="5" s="1"/>
  <c r="AK805" i="5"/>
  <c r="H690" i="5"/>
  <c r="AB1208" i="5"/>
  <c r="AG1208" i="5" s="1"/>
  <c r="AK1208" i="5"/>
  <c r="AL1208" i="5" s="1"/>
  <c r="AB1205" i="5"/>
  <c r="AG1205" i="5" s="1"/>
  <c r="AK1205" i="5"/>
  <c r="AP1205" i="5" s="1"/>
  <c r="H998" i="5"/>
  <c r="AK824" i="5"/>
  <c r="AP824" i="5" s="1"/>
  <c r="AB824" i="5"/>
  <c r="AC824" i="5" s="1"/>
  <c r="H792" i="5"/>
  <c r="D256" i="7"/>
  <c r="M162" i="5" a="1"/>
  <c r="M162" i="5" s="1"/>
  <c r="R162" i="5" s="1"/>
  <c r="H2229" i="5"/>
  <c r="AB1950" i="5"/>
  <c r="AG1950" i="5" s="1"/>
  <c r="AK1950" i="5"/>
  <c r="AP1950" i="5" s="1"/>
  <c r="AK1034" i="5"/>
  <c r="AP1034" i="5" s="1"/>
  <c r="AB1034" i="5"/>
  <c r="AC1034" i="5" s="1"/>
  <c r="F425" i="7"/>
  <c r="AK1076" i="5"/>
  <c r="AL1076" i="5" s="1"/>
  <c r="AB1076" i="5"/>
  <c r="AG1076" i="5" s="1"/>
  <c r="D608" i="7"/>
  <c r="AB598" i="5"/>
  <c r="AK598" i="5"/>
  <c r="D483" i="7"/>
  <c r="M446" i="5"/>
  <c r="R446" i="5" s="1"/>
  <c r="F347" i="7"/>
  <c r="D279" i="7"/>
  <c r="D211" i="7"/>
  <c r="D196" i="7"/>
  <c r="D52" i="7"/>
  <c r="D118" i="7"/>
  <c r="H2957" i="5"/>
  <c r="H2989" i="5"/>
  <c r="AK2691" i="5"/>
  <c r="AL2691" i="5" s="1"/>
  <c r="AB2691" i="5"/>
  <c r="AG2691" i="5" s="1"/>
  <c r="AB2658" i="5"/>
  <c r="AG2658" i="5" s="1"/>
  <c r="AK2658" i="5"/>
  <c r="AL2658" i="5" s="1"/>
  <c r="H2558" i="5"/>
  <c r="H2512" i="5"/>
  <c r="AK2261" i="5"/>
  <c r="AP2261" i="5" s="1"/>
  <c r="AB2261" i="5"/>
  <c r="AG2261" i="5" s="1"/>
  <c r="AK1969" i="5"/>
  <c r="AL1969" i="5" s="1"/>
  <c r="AB1969" i="5"/>
  <c r="H1752" i="5"/>
  <c r="H1758" i="5"/>
  <c r="H1930" i="5"/>
  <c r="AK1491" i="5"/>
  <c r="AL1491" i="5" s="1"/>
  <c r="AB1491" i="5"/>
  <c r="AB1776" i="5"/>
  <c r="AK1776" i="5"/>
  <c r="AP1776" i="5" s="1"/>
  <c r="AB1523" i="5"/>
  <c r="AC1523" i="5" s="1"/>
  <c r="AK1523" i="5"/>
  <c r="AL1523" i="5" s="1"/>
  <c r="AK1162" i="5"/>
  <c r="AP1162" i="5" s="1"/>
  <c r="AB1162" i="5"/>
  <c r="AG1162" i="5" s="1"/>
  <c r="AK1172" i="5"/>
  <c r="AL1172" i="5" s="1"/>
  <c r="AB1172" i="5"/>
  <c r="AC1172" i="5" s="1"/>
  <c r="M64" i="5" a="1"/>
  <c r="M64" i="5" s="1"/>
  <c r="R64" i="5" s="1"/>
  <c r="AK2604" i="5"/>
  <c r="AL2604" i="5" s="1"/>
  <c r="AB2604" i="5"/>
  <c r="AG2604" i="5" s="1"/>
  <c r="H2151" i="5"/>
  <c r="AB1383" i="5"/>
  <c r="AK1383" i="5"/>
  <c r="AL1383" i="5" s="1"/>
  <c r="H1026" i="5"/>
  <c r="A538" i="7"/>
  <c r="D455" i="7"/>
  <c r="D396" i="7"/>
  <c r="D316" i="7"/>
  <c r="D206" i="7"/>
  <c r="D116" i="7"/>
  <c r="D132" i="7"/>
  <c r="D83" i="7"/>
  <c r="D70" i="7"/>
  <c r="AK2934" i="5"/>
  <c r="AP2934" i="5" s="1"/>
  <c r="AB2934" i="5"/>
  <c r="H2852" i="5"/>
  <c r="G2794" i="5"/>
  <c r="H2794" i="5" s="1"/>
  <c r="H2876" i="5"/>
  <c r="AK2778" i="5"/>
  <c r="AL2778" i="5" s="1"/>
  <c r="AB2778" i="5"/>
  <c r="AC2778" i="5" s="1"/>
  <c r="H2657" i="5"/>
  <c r="H2523" i="5"/>
  <c r="G2561" i="5"/>
  <c r="H2561" i="5" s="1"/>
  <c r="H2334" i="5"/>
  <c r="G2273" i="5"/>
  <c r="H2273" i="5" s="1"/>
  <c r="H2175" i="5"/>
  <c r="AK2347" i="5"/>
  <c r="AL2347" i="5" s="1"/>
  <c r="AB2347" i="5"/>
  <c r="AG2347" i="5" s="1"/>
  <c r="AK2258" i="5"/>
  <c r="AP2258" i="5" s="1"/>
  <c r="AB2258" i="5"/>
  <c r="AC2258" i="5" s="1"/>
  <c r="H2160" i="5"/>
  <c r="G2276" i="5"/>
  <c r="H2276" i="5" s="1"/>
  <c r="H2214" i="5"/>
  <c r="AK2159" i="5"/>
  <c r="AL2159" i="5" s="1"/>
  <c r="AB2159" i="5"/>
  <c r="AC2159" i="5" s="1"/>
  <c r="H1962" i="5"/>
  <c r="G1809" i="5"/>
  <c r="H1809" i="5" s="1"/>
  <c r="AB1938" i="5"/>
  <c r="AC1938" i="5" s="1"/>
  <c r="AK1938" i="5"/>
  <c r="AP1938" i="5" s="1"/>
  <c r="AK1640" i="5"/>
  <c r="AL1640" i="5" s="1"/>
  <c r="AB1640" i="5"/>
  <c r="AC1640" i="5" s="1"/>
  <c r="H1542" i="5"/>
  <c r="AB974" i="5"/>
  <c r="AC974" i="5" s="1"/>
  <c r="AK974" i="5"/>
  <c r="AP974" i="5" s="1"/>
  <c r="AB1194" i="5"/>
  <c r="AG1194" i="5" s="1"/>
  <c r="AK1194" i="5"/>
  <c r="AP1194" i="5" s="1"/>
  <c r="H1005" i="5"/>
  <c r="H1048" i="5"/>
  <c r="AB650" i="5"/>
  <c r="AG650" i="5" s="1"/>
  <c r="AK650" i="5"/>
  <c r="AL650" i="5" s="1"/>
  <c r="G885" i="5"/>
  <c r="H885" i="5" s="1"/>
  <c r="G578" i="5"/>
  <c r="H578" i="5" s="1"/>
  <c r="A557" i="7"/>
  <c r="F509" i="7"/>
  <c r="G362" i="5"/>
  <c r="M328" i="5"/>
  <c r="R328" i="5" s="1"/>
  <c r="AK2871" i="5"/>
  <c r="AB2871" i="5"/>
  <c r="AC2871" i="5" s="1"/>
  <c r="H2241" i="5"/>
  <c r="G1633" i="5"/>
  <c r="H1633" i="5" s="1"/>
  <c r="G745" i="5"/>
  <c r="H745" i="5" s="1"/>
  <c r="H1123" i="5"/>
  <c r="F572" i="7"/>
  <c r="H562" i="5"/>
  <c r="D547" i="7"/>
  <c r="AK537" i="5"/>
  <c r="AL537" i="5" s="1"/>
  <c r="AB537" i="5"/>
  <c r="D420" i="7"/>
  <c r="D383" i="7"/>
  <c r="M385" i="5"/>
  <c r="R385" i="5" s="1"/>
  <c r="D399" i="7"/>
  <c r="D201" i="7"/>
  <c r="F244" i="7"/>
  <c r="M32" i="5" a="1"/>
  <c r="M32" i="5" s="1"/>
  <c r="R32" i="5" s="1"/>
  <c r="AK2773" i="5"/>
  <c r="AP2773" i="5" s="1"/>
  <c r="AB2773" i="5"/>
  <c r="AC2773" i="5" s="1"/>
  <c r="G2694" i="5"/>
  <c r="H2694" i="5" s="1"/>
  <c r="H2579" i="5"/>
  <c r="H2618" i="5"/>
  <c r="H2529" i="5"/>
  <c r="AK2385" i="5"/>
  <c r="AP2385" i="5" s="1"/>
  <c r="AB2385" i="5"/>
  <c r="H2311" i="5"/>
  <c r="AK1993" i="5"/>
  <c r="AL1993" i="5" s="1"/>
  <c r="AB1993" i="5"/>
  <c r="AG1993" i="5" s="1"/>
  <c r="H2109" i="5"/>
  <c r="AK2029" i="5"/>
  <c r="AP2029" i="5" s="1"/>
  <c r="AB2029" i="5"/>
  <c r="AG2029" i="5" s="1"/>
  <c r="H1822" i="5"/>
  <c r="H1740" i="5"/>
  <c r="H1718" i="5"/>
  <c r="AB1467" i="5"/>
  <c r="AG1467" i="5" s="1"/>
  <c r="AK1467" i="5"/>
  <c r="AL1467" i="5" s="1"/>
  <c r="H1620" i="5"/>
  <c r="AK1437" i="5"/>
  <c r="AP1437" i="5" s="1"/>
  <c r="AB1437" i="5"/>
  <c r="AG1437" i="5" s="1"/>
  <c r="AK1473" i="5"/>
  <c r="AP1473" i="5" s="1"/>
  <c r="AB1473" i="5"/>
  <c r="AC1473" i="5" s="1"/>
  <c r="H1331" i="5"/>
  <c r="AK1294" i="5"/>
  <c r="AL1294" i="5" s="1"/>
  <c r="AB1294" i="5"/>
  <c r="AC1294" i="5" s="1"/>
  <c r="H1018" i="5"/>
  <c r="AK1017" i="5"/>
  <c r="AP1017" i="5" s="1"/>
  <c r="AB1017" i="5"/>
  <c r="AG1017" i="5" s="1"/>
  <c r="AK731" i="5"/>
  <c r="AL731" i="5" s="1"/>
  <c r="AB731" i="5"/>
  <c r="AG731" i="5" s="1"/>
  <c r="H633" i="5"/>
  <c r="AK886" i="5"/>
  <c r="AP886" i="5" s="1"/>
  <c r="AB886" i="5"/>
  <c r="AC886" i="5" s="1"/>
  <c r="H772" i="5"/>
  <c r="AB616" i="5"/>
  <c r="AC616" i="5" s="1"/>
  <c r="AK616" i="5"/>
  <c r="AL616" i="5" s="1"/>
  <c r="AB681" i="5"/>
  <c r="AG681" i="5" s="1"/>
  <c r="AK681" i="5"/>
  <c r="AL681" i="5" s="1"/>
  <c r="D367" i="7"/>
  <c r="AB2404" i="5"/>
  <c r="AC2404" i="5" s="1"/>
  <c r="AK2404" i="5"/>
  <c r="AL2404" i="5" s="1"/>
  <c r="AK1932" i="5"/>
  <c r="AL1932" i="5" s="1"/>
  <c r="AB1932" i="5"/>
  <c r="AG1932" i="5" s="1"/>
  <c r="H1799" i="5"/>
  <c r="AK1884" i="5"/>
  <c r="AL1884" i="5" s="1"/>
  <c r="AB1884" i="5"/>
  <c r="AG1884" i="5" s="1"/>
  <c r="AK1636" i="5"/>
  <c r="AP1636" i="5" s="1"/>
  <c r="AB1636" i="5"/>
  <c r="AG1636" i="5" s="1"/>
  <c r="H1747" i="5"/>
  <c r="H1797" i="5"/>
  <c r="G1443" i="5"/>
  <c r="H1443" i="5" s="1"/>
  <c r="AK1571" i="5"/>
  <c r="AP1571" i="5" s="1"/>
  <c r="AB1571" i="5"/>
  <c r="AG1571" i="5" s="1"/>
  <c r="H1406" i="5"/>
  <c r="H1496" i="5"/>
  <c r="H1128" i="5"/>
  <c r="H1207" i="5"/>
  <c r="AB1296" i="5"/>
  <c r="AC1296" i="5" s="1"/>
  <c r="AK1296" i="5"/>
  <c r="AP1296" i="5" s="1"/>
  <c r="H1210" i="5"/>
  <c r="H1094" i="5"/>
  <c r="H896" i="5"/>
  <c r="AB721" i="5"/>
  <c r="AC721" i="5" s="1"/>
  <c r="AK721" i="5"/>
  <c r="AL721" i="5" s="1"/>
  <c r="G785" i="5"/>
  <c r="H785" i="5" s="1"/>
  <c r="H1535" i="5"/>
  <c r="D301" i="7"/>
  <c r="H2832" i="5"/>
  <c r="H2108" i="5"/>
  <c r="H1478" i="5"/>
  <c r="D601" i="7"/>
  <c r="AB591" i="5"/>
  <c r="AG591" i="5" s="1"/>
  <c r="AK591" i="5"/>
  <c r="AP591" i="5" s="1"/>
  <c r="D566" i="7"/>
  <c r="AB556" i="5"/>
  <c r="AG556" i="5" s="1"/>
  <c r="AK556" i="5"/>
  <c r="AL556" i="5" s="1"/>
  <c r="A537" i="7"/>
  <c r="F494" i="7"/>
  <c r="F403" i="7"/>
  <c r="D227" i="7"/>
  <c r="M131" i="5" a="1"/>
  <c r="M131" i="5" s="1"/>
  <c r="R131" i="5" s="1"/>
  <c r="G124" i="5"/>
  <c r="D75" i="7"/>
  <c r="AB2935" i="5"/>
  <c r="AK2935" i="5"/>
  <c r="AP2935" i="5" s="1"/>
  <c r="AB2889" i="5"/>
  <c r="AG2889" i="5" s="1"/>
  <c r="AK2889" i="5"/>
  <c r="AP2889" i="5" s="1"/>
  <c r="AK2828" i="5"/>
  <c r="AP2828" i="5" s="1"/>
  <c r="AB2828" i="5"/>
  <c r="AG2828" i="5" s="1"/>
  <c r="H2800" i="5"/>
  <c r="AK2742" i="5"/>
  <c r="AP2742" i="5" s="1"/>
  <c r="AB2742" i="5"/>
  <c r="AG2742" i="5" s="1"/>
  <c r="H2886" i="5"/>
  <c r="AK2667" i="5"/>
  <c r="AL2667" i="5" s="1"/>
  <c r="AB2667" i="5"/>
  <c r="H2300" i="5"/>
  <c r="H2318" i="5"/>
  <c r="AK2056" i="5"/>
  <c r="AL2056" i="5" s="1"/>
  <c r="AB2056" i="5"/>
  <c r="AC2056" i="5" s="1"/>
  <c r="AK2009" i="5"/>
  <c r="AP2009" i="5" s="1"/>
  <c r="AB2009" i="5"/>
  <c r="AC2009" i="5" s="1"/>
  <c r="AK1890" i="5"/>
  <c r="AB1890" i="5"/>
  <c r="AC1890" i="5" s="1"/>
  <c r="G1695" i="5"/>
  <c r="H1695" i="5" s="1"/>
  <c r="H1880" i="5"/>
  <c r="H1868" i="5"/>
  <c r="AK1906" i="5"/>
  <c r="AL1906" i="5" s="1"/>
  <c r="AB1906" i="5"/>
  <c r="AC1906" i="5" s="1"/>
  <c r="H1704" i="5"/>
  <c r="AB1788" i="5"/>
  <c r="AC1788" i="5" s="1"/>
  <c r="AK1788" i="5"/>
  <c r="AP1788" i="5" s="1"/>
  <c r="H1432" i="5"/>
  <c r="G1575" i="5"/>
  <c r="H1575" i="5" s="1"/>
  <c r="G1555" i="5"/>
  <c r="H1555" i="5" s="1"/>
  <c r="AB1251" i="5"/>
  <c r="AG1251" i="5" s="1"/>
  <c r="AK1251" i="5"/>
  <c r="AL1251" i="5" s="1"/>
  <c r="G918" i="5"/>
  <c r="H918" i="5" s="1"/>
  <c r="G1015" i="5"/>
  <c r="H1015" i="5" s="1"/>
  <c r="H701" i="5"/>
  <c r="G634" i="5"/>
  <c r="H634" i="5" s="1"/>
  <c r="AB707" i="5"/>
  <c r="AC707" i="5" s="1"/>
  <c r="AK707" i="5"/>
  <c r="AL707" i="5" s="1"/>
  <c r="H1102" i="5"/>
  <c r="AK843" i="5"/>
  <c r="AB843" i="5"/>
  <c r="AG843" i="5" s="1"/>
  <c r="V28" i="4"/>
  <c r="S28" i="4"/>
  <c r="T28" i="4" s="1"/>
  <c r="U28" i="4" s="1"/>
  <c r="M403" i="5"/>
  <c r="R403" i="5" s="1"/>
  <c r="F216" i="7"/>
  <c r="G2653" i="5"/>
  <c r="H2653" i="5" s="1"/>
  <c r="AK983" i="5"/>
  <c r="AB983" i="5"/>
  <c r="F597" i="7"/>
  <c r="H587" i="5"/>
  <c r="D575" i="7"/>
  <c r="AK565" i="5"/>
  <c r="AL565" i="5" s="1"/>
  <c r="AB565" i="5"/>
  <c r="AG565" i="5" s="1"/>
  <c r="M388" i="5"/>
  <c r="R388" i="5" s="1"/>
  <c r="F391" i="7"/>
  <c r="F274" i="7"/>
  <c r="D245" i="7"/>
  <c r="D27" i="7"/>
  <c r="H2804" i="5"/>
  <c r="G2803" i="5"/>
  <c r="H2803" i="5" s="1"/>
  <c r="G2580" i="5"/>
  <c r="H2580" i="5" s="1"/>
  <c r="H2559" i="5"/>
  <c r="H2547" i="5"/>
  <c r="G2369" i="5"/>
  <c r="H2369" i="5" s="1"/>
  <c r="AK2409" i="5"/>
  <c r="AL2409" i="5" s="1"/>
  <c r="AB2409" i="5"/>
  <c r="AC2409" i="5" s="1"/>
  <c r="G2210" i="5"/>
  <c r="H2210" i="5" s="1"/>
  <c r="H2112" i="5"/>
  <c r="G2317" i="5"/>
  <c r="H2317" i="5" s="1"/>
  <c r="G2127" i="5"/>
  <c r="H2127" i="5" s="1"/>
  <c r="AK2205" i="5"/>
  <c r="AP2205" i="5" s="1"/>
  <c r="AB2205" i="5"/>
  <c r="AC2205" i="5" s="1"/>
  <c r="H2149" i="5"/>
  <c r="G1996" i="5"/>
  <c r="H1996" i="5" s="1"/>
  <c r="AK1991" i="5"/>
  <c r="AP1991" i="5" s="1"/>
  <c r="AB1991" i="5"/>
  <c r="AG1991" i="5" s="1"/>
  <c r="H1741" i="5"/>
  <c r="G1577" i="5"/>
  <c r="H1577" i="5" s="1"/>
  <c r="H1442" i="5"/>
  <c r="AB1630" i="5"/>
  <c r="AG1630" i="5" s="1"/>
  <c r="AK1630" i="5"/>
  <c r="AP1630" i="5" s="1"/>
  <c r="G1242" i="5"/>
  <c r="H1242" i="5" s="1"/>
  <c r="AB1201" i="5"/>
  <c r="AC1201" i="5" s="1"/>
  <c r="AK1201" i="5"/>
  <c r="AP1201" i="5" s="1"/>
  <c r="AK754" i="5"/>
  <c r="AP754" i="5" s="1"/>
  <c r="AB754" i="5"/>
  <c r="AC754" i="5" s="1"/>
  <c r="H929" i="5"/>
  <c r="AK972" i="5"/>
  <c r="AL972" i="5" s="1"/>
  <c r="AB972" i="5"/>
  <c r="AG972" i="5" s="1"/>
  <c r="G1812" i="5"/>
  <c r="H1812" i="5" s="1"/>
  <c r="AK1764" i="5"/>
  <c r="AL1764" i="5" s="1"/>
  <c r="AB1764" i="5"/>
  <c r="AG1764" i="5" s="1"/>
  <c r="F324" i="7"/>
  <c r="AK2356" i="5"/>
  <c r="AP2356" i="5" s="1"/>
  <c r="AB2356" i="5"/>
  <c r="G2041" i="5"/>
  <c r="H2041" i="5" s="1"/>
  <c r="H665" i="5"/>
  <c r="D585" i="7"/>
  <c r="AK575" i="5"/>
  <c r="AP575" i="5" s="1"/>
  <c r="AB575" i="5"/>
  <c r="D535" i="7"/>
  <c r="AK525" i="5"/>
  <c r="AP525" i="5" s="1"/>
  <c r="AB525" i="5"/>
  <c r="AC525" i="5" s="1"/>
  <c r="A524" i="7"/>
  <c r="D358" i="7"/>
  <c r="F472" i="7"/>
  <c r="G379" i="5"/>
  <c r="D389" i="7"/>
  <c r="D339" i="7"/>
  <c r="D272" i="7"/>
  <c r="D230" i="7"/>
  <c r="AB2978" i="5"/>
  <c r="AG2978" i="5" s="1"/>
  <c r="AK2978" i="5"/>
  <c r="AP2978" i="5" s="1"/>
  <c r="G2921" i="5"/>
  <c r="H2921" i="5" s="1"/>
  <c r="H2898" i="5"/>
  <c r="G2903" i="5"/>
  <c r="H2903" i="5" s="1"/>
  <c r="G2611" i="5"/>
  <c r="H2611" i="5" s="1"/>
  <c r="G2681" i="5"/>
  <c r="H2681" i="5" s="1"/>
  <c r="G2553" i="5"/>
  <c r="H2553" i="5" s="1"/>
  <c r="H2543" i="5"/>
  <c r="G2362" i="5"/>
  <c r="H2362" i="5" s="1"/>
  <c r="G2203" i="5"/>
  <c r="H2203" i="5" s="1"/>
  <c r="G2371" i="5"/>
  <c r="H2371" i="5" s="1"/>
  <c r="H2197" i="5"/>
  <c r="G2187" i="5"/>
  <c r="H2187" i="5" s="1"/>
  <c r="H1975" i="5"/>
  <c r="G2130" i="5"/>
  <c r="H2130" i="5" s="1"/>
  <c r="AB2220" i="5"/>
  <c r="AC2220" i="5" s="1"/>
  <c r="AK2220" i="5"/>
  <c r="AP2220" i="5" s="1"/>
  <c r="H1847" i="5"/>
  <c r="AK1805" i="5"/>
  <c r="AP1805" i="5" s="1"/>
  <c r="AB1805" i="5"/>
  <c r="AC1805" i="5" s="1"/>
  <c r="H1733" i="5"/>
  <c r="G1570" i="5"/>
  <c r="H1570" i="5" s="1"/>
  <c r="G1498" i="5"/>
  <c r="H1498" i="5" s="1"/>
  <c r="H1568" i="5"/>
  <c r="H1438" i="5"/>
  <c r="H1229" i="5"/>
  <c r="G1248" i="5"/>
  <c r="H1248" i="5" s="1"/>
  <c r="H1297" i="5"/>
  <c r="G1002" i="5"/>
  <c r="H1002" i="5" s="1"/>
  <c r="H1230" i="5"/>
  <c r="AB1285" i="5"/>
  <c r="AC1285" i="5" s="1"/>
  <c r="AK1285" i="5"/>
  <c r="AK1059" i="5"/>
  <c r="AP1059" i="5" s="1"/>
  <c r="AB1059" i="5"/>
  <c r="AC1059" i="5" s="1"/>
  <c r="AK924" i="5"/>
  <c r="AL924" i="5" s="1"/>
  <c r="AB924" i="5"/>
  <c r="G907" i="5"/>
  <c r="H907" i="5" s="1"/>
  <c r="H848" i="5"/>
  <c r="G854" i="5"/>
  <c r="H854" i="5" s="1"/>
  <c r="H662" i="5"/>
  <c r="D555" i="7"/>
  <c r="AK545" i="5"/>
  <c r="AL545" i="5" s="1"/>
  <c r="AB545" i="5"/>
  <c r="AG545" i="5" s="1"/>
  <c r="H2633" i="5"/>
  <c r="H2448" i="5"/>
  <c r="AK1298" i="5"/>
  <c r="AP1298" i="5" s="1"/>
  <c r="AB1298" i="5"/>
  <c r="AG1298" i="5" s="1"/>
  <c r="H803" i="5"/>
  <c r="A595" i="7"/>
  <c r="D541" i="7"/>
  <c r="AK531" i="5"/>
  <c r="AL531" i="5" s="1"/>
  <c r="AB531" i="5"/>
  <c r="AC531" i="5" s="1"/>
  <c r="F473" i="7"/>
  <c r="D431" i="7"/>
  <c r="F449" i="7"/>
  <c r="F344" i="7"/>
  <c r="M258" i="5"/>
  <c r="R258" i="5" s="1"/>
  <c r="G139" i="5"/>
  <c r="D149" i="7"/>
  <c r="M27" i="5" a="1"/>
  <c r="M27" i="5" s="1"/>
  <c r="R27" i="5" s="1"/>
  <c r="AB3001" i="5"/>
  <c r="AC3001" i="5" s="1"/>
  <c r="AK3001" i="5"/>
  <c r="AP3001" i="5" s="1"/>
  <c r="AB2760" i="5"/>
  <c r="AG2760" i="5" s="1"/>
  <c r="AK2760" i="5"/>
  <c r="AK2756" i="5"/>
  <c r="AL2756" i="5" s="1"/>
  <c r="AB2756" i="5"/>
  <c r="AC2756" i="5" s="1"/>
  <c r="G2842" i="5"/>
  <c r="H2842" i="5" s="1"/>
  <c r="H2723" i="5"/>
  <c r="AB2789" i="5"/>
  <c r="AG2789" i="5" s="1"/>
  <c r="AK2789" i="5"/>
  <c r="AL2789" i="5" s="1"/>
  <c r="H2518" i="5"/>
  <c r="G2355" i="5"/>
  <c r="H2355" i="5" s="1"/>
  <c r="G2196" i="5"/>
  <c r="H2196" i="5" s="1"/>
  <c r="G2363" i="5"/>
  <c r="H2363" i="5" s="1"/>
  <c r="H2103" i="5"/>
  <c r="AK2069" i="5"/>
  <c r="AL2069" i="5" s="1"/>
  <c r="AB2069" i="5"/>
  <c r="AG2069" i="5" s="1"/>
  <c r="G1998" i="5"/>
  <c r="H1998" i="5" s="1"/>
  <c r="H1840" i="5"/>
  <c r="AK2076" i="5"/>
  <c r="AL2076" i="5" s="1"/>
  <c r="AB2076" i="5"/>
  <c r="AC2076" i="5" s="1"/>
  <c r="AK2101" i="5"/>
  <c r="AP2101" i="5" s="1"/>
  <c r="AB2101" i="5"/>
  <c r="AG2101" i="5" s="1"/>
  <c r="G1563" i="5"/>
  <c r="H1563" i="5" s="1"/>
  <c r="AB1347" i="5"/>
  <c r="AC1347" i="5" s="1"/>
  <c r="AK1347" i="5"/>
  <c r="AL1347" i="5" s="1"/>
  <c r="G1593" i="5"/>
  <c r="H1593" i="5" s="1"/>
  <c r="G1357" i="5"/>
  <c r="H1357" i="5" s="1"/>
  <c r="AK1451" i="5"/>
  <c r="AP1451" i="5" s="1"/>
  <c r="AB1451" i="5"/>
  <c r="AG1451" i="5" s="1"/>
  <c r="AB1100" i="5"/>
  <c r="AG1100" i="5" s="1"/>
  <c r="AK1100" i="5"/>
  <c r="AP1100" i="5" s="1"/>
  <c r="AB1320" i="5"/>
  <c r="AC1320" i="5" s="1"/>
  <c r="AK1320" i="5"/>
  <c r="AP1320" i="5" s="1"/>
  <c r="H1284" i="5"/>
  <c r="AK1192" i="5"/>
  <c r="AL1192" i="5" s="1"/>
  <c r="AB1192" i="5"/>
  <c r="AC1192" i="5" s="1"/>
  <c r="AB995" i="5"/>
  <c r="AC995" i="5" s="1"/>
  <c r="AK995" i="5"/>
  <c r="AP995" i="5" s="1"/>
  <c r="H1182" i="5"/>
  <c r="AK1066" i="5"/>
  <c r="AP1066" i="5" s="1"/>
  <c r="AB1066" i="5"/>
  <c r="AG1066" i="5" s="1"/>
  <c r="AB1231" i="5"/>
  <c r="AG1231" i="5" s="1"/>
  <c r="AK1231" i="5"/>
  <c r="AP1231" i="5" s="1"/>
  <c r="AB671" i="5"/>
  <c r="AG671" i="5" s="1"/>
  <c r="AK671" i="5"/>
  <c r="AL671" i="5" s="1"/>
  <c r="G916" i="5"/>
  <c r="H916" i="5" s="1"/>
  <c r="H753" i="5"/>
  <c r="H646" i="5"/>
  <c r="H1188" i="5"/>
  <c r="G1189" i="5"/>
  <c r="H1189" i="5" s="1"/>
  <c r="AK769" i="5"/>
  <c r="AP769" i="5" s="1"/>
  <c r="AB769" i="5"/>
  <c r="AG769" i="5" s="1"/>
  <c r="G661" i="5"/>
  <c r="H661" i="5" s="1"/>
  <c r="AK639" i="5"/>
  <c r="AP639" i="5" s="1"/>
  <c r="AB639" i="5"/>
  <c r="AC639" i="5" s="1"/>
  <c r="F435" i="7"/>
  <c r="M112" i="5" a="1"/>
  <c r="M112" i="5" s="1"/>
  <c r="R112" i="5" s="1"/>
  <c r="H2549" i="5"/>
  <c r="G2168" i="5"/>
  <c r="H2168" i="5" s="1"/>
  <c r="AB2269" i="5"/>
  <c r="AG2269" i="5" s="1"/>
  <c r="AK2269" i="5"/>
  <c r="AL2269" i="5" s="1"/>
  <c r="H2234" i="5"/>
  <c r="H1955" i="5"/>
  <c r="AB1580" i="5"/>
  <c r="AC1580" i="5" s="1"/>
  <c r="AK1580" i="5"/>
  <c r="AL1580" i="5" s="1"/>
  <c r="G1539" i="5"/>
  <c r="H1539" i="5" s="1"/>
  <c r="G1407" i="5"/>
  <c r="H1407" i="5" s="1"/>
  <c r="G1318" i="5"/>
  <c r="H1318" i="5" s="1"/>
  <c r="H709" i="5"/>
  <c r="AK2865" i="5"/>
  <c r="AB2865" i="5"/>
  <c r="AC2865" i="5" s="1"/>
  <c r="H2358" i="5"/>
  <c r="A527" i="7"/>
  <c r="G449" i="5"/>
  <c r="D423" i="7"/>
  <c r="F331" i="7"/>
  <c r="D314" i="7"/>
  <c r="AB2964" i="5"/>
  <c r="AC2964" i="5" s="1"/>
  <c r="AK2964" i="5"/>
  <c r="AP2964" i="5" s="1"/>
  <c r="AK2948" i="5"/>
  <c r="AP2948" i="5" s="1"/>
  <c r="AB2948" i="5"/>
  <c r="AC2948" i="5" s="1"/>
  <c r="G2708" i="5"/>
  <c r="H2708" i="5" s="1"/>
  <c r="AK2702" i="5"/>
  <c r="AL2702" i="5" s="1"/>
  <c r="AB2702" i="5"/>
  <c r="AB2619" i="5"/>
  <c r="AG2619" i="5" s="1"/>
  <c r="AK2619" i="5"/>
  <c r="AP2619" i="5" s="1"/>
  <c r="H2693" i="5"/>
  <c r="AB2524" i="5"/>
  <c r="AG2524" i="5" s="1"/>
  <c r="AK2524" i="5"/>
  <c r="AL2524" i="5" s="1"/>
  <c r="H2480" i="5"/>
  <c r="H2268" i="5"/>
  <c r="G2156" i="5"/>
  <c r="H2156" i="5" s="1"/>
  <c r="H2365" i="5"/>
  <c r="H2057" i="5"/>
  <c r="H1899" i="5"/>
  <c r="G1857" i="5"/>
  <c r="H1857" i="5" s="1"/>
  <c r="H1503" i="5"/>
  <c r="G1692" i="5"/>
  <c r="H1692" i="5" s="1"/>
  <c r="H1642" i="5"/>
  <c r="AK1714" i="5"/>
  <c r="AL1714" i="5" s="1"/>
  <c r="AB1714" i="5"/>
  <c r="AC1714" i="5" s="1"/>
  <c r="AK1495" i="5"/>
  <c r="AB1495" i="5"/>
  <c r="AC1495" i="5" s="1"/>
  <c r="H1727" i="5"/>
  <c r="G1635" i="5"/>
  <c r="H1635" i="5" s="1"/>
  <c r="H1686" i="5"/>
  <c r="H1435" i="5"/>
  <c r="G1199" i="5"/>
  <c r="H1199" i="5" s="1"/>
  <c r="AB1093" i="5"/>
  <c r="AG1093" i="5" s="1"/>
  <c r="AK1093" i="5"/>
  <c r="AP1093" i="5" s="1"/>
  <c r="H1316" i="5"/>
  <c r="AK1214" i="5"/>
  <c r="AP1214" i="5" s="1"/>
  <c r="AB1214" i="5"/>
  <c r="H1082" i="5"/>
  <c r="AB1255" i="5"/>
  <c r="AG1255" i="5" s="1"/>
  <c r="AK1255" i="5"/>
  <c r="AL1255" i="5" s="1"/>
  <c r="AK930" i="5"/>
  <c r="AP930" i="5" s="1"/>
  <c r="AB930" i="5"/>
  <c r="AG930" i="5" s="1"/>
  <c r="AB668" i="5"/>
  <c r="AG668" i="5" s="1"/>
  <c r="AK668" i="5"/>
  <c r="AL668" i="5" s="1"/>
  <c r="AK645" i="5"/>
  <c r="AL645" i="5" s="1"/>
  <c r="AB645" i="5"/>
  <c r="AG645" i="5" s="1"/>
  <c r="AK1064" i="5"/>
  <c r="AP1064" i="5" s="1"/>
  <c r="AB1064" i="5"/>
  <c r="AC1064" i="5" s="1"/>
  <c r="H1126" i="5"/>
  <c r="AB764" i="5"/>
  <c r="AC764" i="5" s="1"/>
  <c r="AK764" i="5"/>
  <c r="AL764" i="5" s="1"/>
  <c r="AK822" i="5"/>
  <c r="AB822" i="5"/>
  <c r="AC822" i="5" s="1"/>
  <c r="M302" i="5"/>
  <c r="R302" i="5" s="1"/>
  <c r="G200" i="5"/>
  <c r="AB2411" i="5"/>
  <c r="AG2411" i="5" s="1"/>
  <c r="AK2411" i="5"/>
  <c r="AL2411" i="5" s="1"/>
  <c r="AK2247" i="5"/>
  <c r="AL2247" i="5" s="1"/>
  <c r="AB2247" i="5"/>
  <c r="AK1912" i="5"/>
  <c r="AP1912" i="5" s="1"/>
  <c r="AB1912" i="5"/>
  <c r="AG1912" i="5" s="1"/>
  <c r="H1465" i="5"/>
  <c r="G1072" i="5"/>
  <c r="H1072" i="5" s="1"/>
  <c r="G1311" i="5"/>
  <c r="H1311" i="5" s="1"/>
  <c r="D285" i="7"/>
  <c r="H2864" i="5"/>
  <c r="H2146" i="5"/>
  <c r="G759" i="5"/>
  <c r="H759" i="5" s="1"/>
  <c r="G783" i="5"/>
  <c r="H783" i="5" s="1"/>
  <c r="F605" i="7"/>
  <c r="H595" i="5"/>
  <c r="D560" i="7"/>
  <c r="AB550" i="5"/>
  <c r="AC550" i="5" s="1"/>
  <c r="AK550" i="5"/>
  <c r="AP550" i="5" s="1"/>
  <c r="F506" i="7"/>
  <c r="F456" i="7"/>
  <c r="F468" i="7"/>
  <c r="F401" i="7"/>
  <c r="D355" i="7"/>
  <c r="G337" i="5"/>
  <c r="F322" i="7"/>
  <c r="M157" i="5" a="1"/>
  <c r="M157" i="5" s="1"/>
  <c r="R157" i="5" s="1"/>
  <c r="D120" i="7"/>
  <c r="G36" i="5"/>
  <c r="AB3000" i="5"/>
  <c r="AG3000" i="5" s="1"/>
  <c r="AK3000" i="5"/>
  <c r="AP3000" i="5" s="1"/>
  <c r="G2891" i="5"/>
  <c r="H2891" i="5" s="1"/>
  <c r="G2946" i="5"/>
  <c r="H2946" i="5" s="1"/>
  <c r="H2896" i="5"/>
  <c r="G2802" i="5"/>
  <c r="H2802" i="5" s="1"/>
  <c r="H2701" i="5"/>
  <c r="H2825" i="5"/>
  <c r="G2628" i="5"/>
  <c r="H2628" i="5" s="1"/>
  <c r="G2497" i="5"/>
  <c r="H2497" i="5" s="1"/>
  <c r="G2567" i="5"/>
  <c r="H2567" i="5" s="1"/>
  <c r="H2261" i="5"/>
  <c r="H2367" i="5"/>
  <c r="G2392" i="5"/>
  <c r="H2392" i="5" s="1"/>
  <c r="G2148" i="5"/>
  <c r="H2148" i="5" s="1"/>
  <c r="G2349" i="5"/>
  <c r="H2349" i="5" s="1"/>
  <c r="G1997" i="5"/>
  <c r="H1997" i="5" s="1"/>
  <c r="G1969" i="5"/>
  <c r="H1969" i="5" s="1"/>
  <c r="H2059" i="5"/>
  <c r="H1895" i="5"/>
  <c r="G1853" i="5"/>
  <c r="H1853" i="5" s="1"/>
  <c r="G1684" i="5"/>
  <c r="H1684" i="5" s="1"/>
  <c r="AB1397" i="5"/>
  <c r="AC1397" i="5" s="1"/>
  <c r="AK1397" i="5"/>
  <c r="AL1397" i="5" s="1"/>
  <c r="H1776" i="5"/>
  <c r="G1486" i="5"/>
  <c r="H1486" i="5" s="1"/>
  <c r="G1393" i="5"/>
  <c r="H1393" i="5" s="1"/>
  <c r="G1431" i="5"/>
  <c r="H1431" i="5" s="1"/>
  <c r="AB1184" i="5"/>
  <c r="AG1184" i="5" s="1"/>
  <c r="AK1184" i="5"/>
  <c r="AL1184" i="5" s="1"/>
  <c r="H657" i="5"/>
  <c r="H810" i="5"/>
  <c r="F397" i="7"/>
  <c r="G89" i="5"/>
  <c r="D99" i="7"/>
  <c r="H2813" i="5"/>
  <c r="H2233" i="5"/>
  <c r="G579" i="5"/>
  <c r="H579" i="5" s="1"/>
  <c r="D569" i="7"/>
  <c r="AK559" i="5"/>
  <c r="AP559" i="5" s="1"/>
  <c r="AB559" i="5"/>
  <c r="AG559" i="5" s="1"/>
  <c r="G306" i="5"/>
  <c r="F310" i="7"/>
  <c r="M213" i="5"/>
  <c r="R213" i="5" s="1"/>
  <c r="M103" i="5" a="1"/>
  <c r="M103" i="5" s="1"/>
  <c r="R103" i="5" s="1"/>
  <c r="G71" i="5"/>
  <c r="G2967" i="5"/>
  <c r="H2967" i="5" s="1"/>
  <c r="G2934" i="5"/>
  <c r="H2934" i="5" s="1"/>
  <c r="AB2557" i="5"/>
  <c r="AC2557" i="5" s="1"/>
  <c r="AK2557" i="5"/>
  <c r="AP2557" i="5" s="1"/>
  <c r="AK2666" i="5"/>
  <c r="AP2666" i="5" s="1"/>
  <c r="AB2666" i="5"/>
  <c r="AC2666" i="5" s="1"/>
  <c r="AK2561" i="5"/>
  <c r="AP2561" i="5" s="1"/>
  <c r="AB2561" i="5"/>
  <c r="AG2561" i="5" s="1"/>
  <c r="AK2273" i="5"/>
  <c r="AP2273" i="5" s="1"/>
  <c r="AB2273" i="5"/>
  <c r="AG2273" i="5" s="1"/>
  <c r="G2305" i="5"/>
  <c r="H2305" i="5" s="1"/>
  <c r="H2258" i="5"/>
  <c r="G2243" i="5"/>
  <c r="H2243" i="5" s="1"/>
  <c r="AK2014" i="5"/>
  <c r="AL2014" i="5" s="1"/>
  <c r="AB2014" i="5"/>
  <c r="AG2014" i="5" s="1"/>
  <c r="H2087" i="5"/>
  <c r="H1927" i="5"/>
  <c r="G1817" i="5"/>
  <c r="H1817" i="5" s="1"/>
  <c r="G1870" i="5"/>
  <c r="H1870" i="5" s="1"/>
  <c r="H1859" i="5"/>
  <c r="AK1809" i="5"/>
  <c r="AP1809" i="5" s="1"/>
  <c r="AB1809" i="5"/>
  <c r="AG1809" i="5" s="1"/>
  <c r="G1587" i="5"/>
  <c r="H1587" i="5" s="1"/>
  <c r="H1700" i="5"/>
  <c r="H1640" i="5"/>
  <c r="H1390" i="5"/>
  <c r="G1546" i="5"/>
  <c r="H1546" i="5" s="1"/>
  <c r="G1470" i="5"/>
  <c r="H1470" i="5" s="1"/>
  <c r="G1479" i="5"/>
  <c r="H1479" i="5" s="1"/>
  <c r="G1363" i="5"/>
  <c r="H1363" i="5" s="1"/>
  <c r="G1253" i="5"/>
  <c r="H1253" i="5" s="1"/>
  <c r="H1341" i="5"/>
  <c r="AB1391" i="5"/>
  <c r="AC1391" i="5" s="1"/>
  <c r="AK1391" i="5"/>
  <c r="AP1391" i="5" s="1"/>
  <c r="AK1168" i="5"/>
  <c r="AP1168" i="5" s="1"/>
  <c r="AB1168" i="5"/>
  <c r="AC1168" i="5" s="1"/>
  <c r="H999" i="5"/>
  <c r="AB1045" i="5"/>
  <c r="AC1045" i="5" s="1"/>
  <c r="AK1045" i="5"/>
  <c r="AL1045" i="5" s="1"/>
  <c r="AK885" i="5"/>
  <c r="AP885" i="5" s="1"/>
  <c r="AB885" i="5"/>
  <c r="AG885" i="5" s="1"/>
  <c r="G635" i="5"/>
  <c r="H635" i="5" s="1"/>
  <c r="D591" i="7"/>
  <c r="AK581" i="5"/>
  <c r="AL581" i="5" s="1"/>
  <c r="AB581" i="5"/>
  <c r="AC581" i="5" s="1"/>
  <c r="A588" i="7"/>
  <c r="F554" i="7"/>
  <c r="H544" i="5"/>
  <c r="D509" i="7"/>
  <c r="F428" i="7"/>
  <c r="D335" i="7"/>
  <c r="G328" i="5"/>
  <c r="M46" i="5" a="1"/>
  <c r="M46" i="5" s="1"/>
  <c r="R46" i="5" s="1"/>
  <c r="H2452" i="5"/>
  <c r="AB2241" i="5"/>
  <c r="AG2241" i="5" s="1"/>
  <c r="AK2241" i="5"/>
  <c r="AL2241" i="5" s="1"/>
  <c r="AB1633" i="5"/>
  <c r="AG1633" i="5" s="1"/>
  <c r="AK1633" i="5"/>
  <c r="AP1633" i="5" s="1"/>
  <c r="H1116" i="5"/>
  <c r="AK745" i="5"/>
  <c r="AP745" i="5" s="1"/>
  <c r="AB745" i="5"/>
  <c r="AC745" i="5" s="1"/>
  <c r="D183" i="7"/>
  <c r="AK1905" i="5"/>
  <c r="AP1905" i="5" s="1"/>
  <c r="AB1905" i="5"/>
  <c r="AG1905" i="5" s="1"/>
  <c r="F582" i="7"/>
  <c r="H572" i="5"/>
  <c r="D561" i="7"/>
  <c r="AK551" i="5"/>
  <c r="AP551" i="5" s="1"/>
  <c r="AB551" i="5"/>
  <c r="AG551" i="5" s="1"/>
  <c r="D498" i="7"/>
  <c r="M492" i="5"/>
  <c r="R492" i="5" s="1"/>
  <c r="F462" i="7"/>
  <c r="G378" i="5"/>
  <c r="F383" i="7"/>
  <c r="G301" i="5"/>
  <c r="F315" i="7"/>
  <c r="D299" i="7"/>
  <c r="M285" i="5"/>
  <c r="R285" i="5" s="1"/>
  <c r="D244" i="7"/>
  <c r="G2929" i="5"/>
  <c r="H2929" i="5" s="1"/>
  <c r="AK2992" i="5"/>
  <c r="AP2992" i="5" s="1"/>
  <c r="AB2992" i="5"/>
  <c r="AC2992" i="5" s="1"/>
  <c r="AB2830" i="5"/>
  <c r="AG2830" i="5" s="1"/>
  <c r="AK2830" i="5"/>
  <c r="AP2830" i="5" s="1"/>
  <c r="AK2926" i="5"/>
  <c r="AL2926" i="5" s="1"/>
  <c r="AB2926" i="5"/>
  <c r="AG2926" i="5" s="1"/>
  <c r="AK2694" i="5"/>
  <c r="AL2694" i="5" s="1"/>
  <c r="AB2694" i="5"/>
  <c r="AC2694" i="5" s="1"/>
  <c r="H2397" i="5"/>
  <c r="H2385" i="5"/>
  <c r="G2431" i="5"/>
  <c r="H2431" i="5" s="1"/>
  <c r="G2462" i="5"/>
  <c r="H2462" i="5" s="1"/>
  <c r="G2237" i="5"/>
  <c r="H2237" i="5" s="1"/>
  <c r="H2044" i="5"/>
  <c r="H2250" i="5"/>
  <c r="H1879" i="5"/>
  <c r="H1825" i="5"/>
  <c r="G1664" i="5"/>
  <c r="H1664" i="5" s="1"/>
  <c r="H1566" i="5"/>
  <c r="AB1802" i="5"/>
  <c r="AC1802" i="5" s="1"/>
  <c r="AK1802" i="5"/>
  <c r="AP1802" i="5" s="1"/>
  <c r="AK1445" i="5"/>
  <c r="AL1445" i="5" s="1"/>
  <c r="AB1445" i="5"/>
  <c r="AG1445" i="5" s="1"/>
  <c r="G1405" i="5"/>
  <c r="H1405" i="5" s="1"/>
  <c r="H1382" i="5"/>
  <c r="H1145" i="5"/>
  <c r="AK945" i="5"/>
  <c r="AP945" i="5" s="1"/>
  <c r="AB945" i="5"/>
  <c r="AG945" i="5" s="1"/>
  <c r="G933" i="5"/>
  <c r="H933" i="5" s="1"/>
  <c r="G796" i="5"/>
  <c r="H796" i="5" s="1"/>
  <c r="AK975" i="5"/>
  <c r="AP975" i="5" s="1"/>
  <c r="AB975" i="5"/>
  <c r="AC975" i="5" s="1"/>
  <c r="H917" i="5"/>
  <c r="H807" i="5"/>
  <c r="H731" i="5"/>
  <c r="AK813" i="5"/>
  <c r="AP813" i="5" s="1"/>
  <c r="AB813" i="5"/>
  <c r="AG813" i="5" s="1"/>
  <c r="G681" i="5"/>
  <c r="H681" i="5" s="1"/>
  <c r="G806" i="5"/>
  <c r="H806" i="5" s="1"/>
  <c r="D190" i="7"/>
  <c r="M61" i="5" a="1"/>
  <c r="M61" i="5" s="1"/>
  <c r="R61" i="5" s="1"/>
  <c r="H2677" i="5"/>
  <c r="H1932" i="5"/>
  <c r="K38" i="7" l="1"/>
  <c r="K39" i="7"/>
  <c r="K35" i="7"/>
  <c r="K26" i="7"/>
  <c r="K43" i="7"/>
  <c r="K27" i="7"/>
  <c r="K30" i="7"/>
  <c r="K33" i="7"/>
  <c r="K25" i="7"/>
  <c r="K34" i="7"/>
  <c r="K32" i="7"/>
  <c r="K41" i="7"/>
  <c r="K42" i="7"/>
  <c r="K28" i="7"/>
  <c r="K23" i="7"/>
  <c r="K36" i="7"/>
  <c r="K37" i="7"/>
  <c r="K40" i="7"/>
  <c r="K29" i="7"/>
  <c r="K48" i="7"/>
  <c r="K47" i="7"/>
  <c r="K46" i="7"/>
  <c r="K45" i="7"/>
  <c r="Q166" i="5"/>
  <c r="U176" i="7" s="1"/>
  <c r="S166" i="5"/>
  <c r="T166" i="5" s="1" a="1"/>
  <c r="T166" i="5" s="1"/>
  <c r="Z166" i="5" s="1"/>
  <c r="Q454" i="5"/>
  <c r="U464" i="7" s="1"/>
  <c r="S454" i="5"/>
  <c r="T454" i="5" s="1" a="1"/>
  <c r="T454" i="5" s="1"/>
  <c r="AB454" i="5" s="1"/>
  <c r="AC454" i="5" s="1"/>
  <c r="Q310" i="5"/>
  <c r="U320" i="7" s="1"/>
  <c r="S310" i="5"/>
  <c r="T310" i="5" s="1" a="1"/>
  <c r="T310" i="5" s="1"/>
  <c r="Z310" i="5" s="1"/>
  <c r="Q47" i="5"/>
  <c r="U57" i="7" s="1"/>
  <c r="S47" i="5"/>
  <c r="T47" i="5" s="1" a="1"/>
  <c r="T47" i="5" s="1"/>
  <c r="Z47" i="5" s="1"/>
  <c r="S394" i="5"/>
  <c r="T394" i="5" s="1" a="1"/>
  <c r="T394" i="5" s="1"/>
  <c r="U394" i="5" s="1" a="1"/>
  <c r="U394" i="5" s="1"/>
  <c r="L404" i="7" s="1"/>
  <c r="Q394" i="5"/>
  <c r="U404" i="7" s="1"/>
  <c r="Q403" i="5"/>
  <c r="U413" i="7" s="1"/>
  <c r="S403" i="5"/>
  <c r="T403" i="5" s="1" a="1"/>
  <c r="T403" i="5" s="1"/>
  <c r="Z403" i="5" s="1"/>
  <c r="Q300" i="5"/>
  <c r="U310" i="7" s="1"/>
  <c r="S300" i="5"/>
  <c r="T300" i="5" s="1" a="1"/>
  <c r="T300" i="5" s="1"/>
  <c r="AB300" i="5" s="1"/>
  <c r="AC300" i="5" s="1"/>
  <c r="S469" i="5"/>
  <c r="T469" i="5" s="1" a="1"/>
  <c r="T469" i="5" s="1"/>
  <c r="Z469" i="5" s="1"/>
  <c r="Q469" i="5"/>
  <c r="U479" i="7" s="1"/>
  <c r="Q19" i="5"/>
  <c r="U29" i="7" s="1"/>
  <c r="S19" i="5"/>
  <c r="T19" i="5" s="1" a="1"/>
  <c r="T19" i="5" s="1"/>
  <c r="U19" i="5" s="1" a="1"/>
  <c r="U19" i="5" s="1"/>
  <c r="L29" i="7" s="1"/>
  <c r="Q286" i="5"/>
  <c r="U296" i="7" s="1"/>
  <c r="S286" i="5"/>
  <c r="T286" i="5" s="1" a="1"/>
  <c r="T286" i="5" s="1"/>
  <c r="Z286" i="5" s="1"/>
  <c r="Q89" i="5"/>
  <c r="U99" i="7" s="1"/>
  <c r="S89" i="5"/>
  <c r="T89" i="5" s="1" a="1"/>
  <c r="T89" i="5" s="1"/>
  <c r="Z89" i="5" s="1"/>
  <c r="S255" i="5"/>
  <c r="T255" i="5" s="1" a="1"/>
  <c r="T255" i="5" s="1"/>
  <c r="Z255" i="5" s="1"/>
  <c r="Q255" i="5"/>
  <c r="U265" i="7" s="1"/>
  <c r="Q137" i="5"/>
  <c r="U147" i="7" s="1"/>
  <c r="S137" i="5"/>
  <c r="T137" i="5" s="1" a="1"/>
  <c r="T137" i="5" s="1"/>
  <c r="U137" i="5" s="1" a="1"/>
  <c r="U137" i="5" s="1"/>
  <c r="L147" i="7" s="1"/>
  <c r="S455" i="5"/>
  <c r="T455" i="5" s="1" a="1"/>
  <c r="T455" i="5" s="1"/>
  <c r="Z455" i="5" s="1"/>
  <c r="Q455" i="5"/>
  <c r="U465" i="7" s="1"/>
  <c r="Q436" i="5"/>
  <c r="U446" i="7" s="1"/>
  <c r="S436" i="5"/>
  <c r="T436" i="5" s="1" a="1"/>
  <c r="T436" i="5" s="1"/>
  <c r="Z436" i="5" s="1"/>
  <c r="Q212" i="5"/>
  <c r="U222" i="7" s="1"/>
  <c r="S212" i="5"/>
  <c r="T212" i="5" s="1" a="1"/>
  <c r="T212" i="5" s="1"/>
  <c r="Z212" i="5" s="1"/>
  <c r="S167" i="5"/>
  <c r="T167" i="5" s="1" a="1"/>
  <c r="T167" i="5" s="1"/>
  <c r="AB167" i="5" s="1"/>
  <c r="AC167" i="5" s="1" a="1"/>
  <c r="AC167" i="5" s="1"/>
  <c r="Q167" i="5"/>
  <c r="U177" i="7" s="1"/>
  <c r="Q261" i="5"/>
  <c r="U271" i="7" s="1"/>
  <c r="S261" i="5"/>
  <c r="T261" i="5" s="1" a="1"/>
  <c r="T261" i="5" s="1"/>
  <c r="Z261" i="5" s="1"/>
  <c r="S97" i="5"/>
  <c r="T97" i="5" s="1" a="1"/>
  <c r="T97" i="5" s="1"/>
  <c r="W97" i="5" s="1" a="1"/>
  <c r="W97" i="5" s="1"/>
  <c r="X97" i="5" s="1"/>
  <c r="Q97" i="5"/>
  <c r="U107" i="7" s="1"/>
  <c r="Q281" i="5"/>
  <c r="U291" i="7" s="1"/>
  <c r="S281" i="5"/>
  <c r="T281" i="5" s="1" a="1"/>
  <c r="T281" i="5" s="1"/>
  <c r="U281" i="5" s="1" a="1"/>
  <c r="U281" i="5" s="1"/>
  <c r="L291" i="7" s="1"/>
  <c r="S390" i="5"/>
  <c r="T390" i="5" s="1" a="1"/>
  <c r="T390" i="5" s="1"/>
  <c r="Z390" i="5" s="1"/>
  <c r="Q390" i="5"/>
  <c r="U400" i="7" s="1"/>
  <c r="Q355" i="5"/>
  <c r="U365" i="7" s="1"/>
  <c r="S355" i="5"/>
  <c r="T355" i="5" s="1" a="1"/>
  <c r="T355" i="5" s="1"/>
  <c r="AB355" i="5" s="1"/>
  <c r="AC355" i="5" s="1"/>
  <c r="AE355" i="5" s="1"/>
  <c r="Q365" i="7" s="1"/>
  <c r="S51" i="5"/>
  <c r="T51" i="5" s="1" a="1"/>
  <c r="T51" i="5" s="1"/>
  <c r="Z51" i="5" s="1"/>
  <c r="Q51" i="5"/>
  <c r="U61" i="7" s="1"/>
  <c r="S27" i="5"/>
  <c r="T27" i="5" s="1" a="1"/>
  <c r="T27" i="5" s="1"/>
  <c r="U27" i="5" s="1" a="1"/>
  <c r="U27" i="5" s="1"/>
  <c r="L37" i="7" s="1"/>
  <c r="Q27" i="5"/>
  <c r="U37" i="7" s="1"/>
  <c r="Q162" i="5"/>
  <c r="U172" i="7" s="1"/>
  <c r="S162" i="5"/>
  <c r="T162" i="5" s="1" a="1"/>
  <c r="T162" i="5" s="1"/>
  <c r="U162" i="5" s="1" a="1"/>
  <c r="U162" i="5" s="1"/>
  <c r="L172" i="7" s="1"/>
  <c r="S46" i="5"/>
  <c r="T46" i="5" s="1" a="1"/>
  <c r="T46" i="5" s="1"/>
  <c r="V46" i="5" s="1" a="1"/>
  <c r="V46" i="5" s="1"/>
  <c r="P56" i="7" s="1"/>
  <c r="Q46" i="5"/>
  <c r="U56" i="7" s="1"/>
  <c r="Q70" i="5"/>
  <c r="U80" i="7" s="1"/>
  <c r="S70" i="5"/>
  <c r="T70" i="5" s="1" a="1"/>
  <c r="T70" i="5" s="1"/>
  <c r="U70" i="5" s="1" a="1"/>
  <c r="U70" i="5" s="1"/>
  <c r="L80" i="7" s="1"/>
  <c r="Q268" i="5"/>
  <c r="U278" i="7" s="1"/>
  <c r="S268" i="5"/>
  <c r="T268" i="5" s="1" a="1"/>
  <c r="T268" i="5" s="1"/>
  <c r="Z268" i="5" s="1"/>
  <c r="Q258" i="5"/>
  <c r="U268" i="7" s="1"/>
  <c r="S258" i="5"/>
  <c r="T258" i="5" s="1" a="1"/>
  <c r="T258" i="5" s="1"/>
  <c r="U258" i="5" s="1" a="1"/>
  <c r="U258" i="5" s="1"/>
  <c r="L268" i="7" s="1"/>
  <c r="S497" i="5"/>
  <c r="T497" i="5" s="1" a="1"/>
  <c r="T497" i="5" s="1"/>
  <c r="AB497" i="5" s="1"/>
  <c r="AC497" i="5" s="1"/>
  <c r="Q497" i="5"/>
  <c r="U507" i="7" s="1"/>
  <c r="Q50" i="5"/>
  <c r="U60" i="7" s="1"/>
  <c r="S50" i="5"/>
  <c r="T50" i="5" s="1" a="1"/>
  <c r="T50" i="5" s="1"/>
  <c r="U50" i="5" s="1" a="1"/>
  <c r="U50" i="5" s="1"/>
  <c r="L60" i="7" s="1"/>
  <c r="Q148" i="5"/>
  <c r="U158" i="7" s="1"/>
  <c r="S148" i="5"/>
  <c r="T148" i="5" s="1" a="1"/>
  <c r="T148" i="5" s="1"/>
  <c r="Z148" i="5" s="1"/>
  <c r="Q398" i="5"/>
  <c r="U408" i="7" s="1"/>
  <c r="S398" i="5"/>
  <c r="T398" i="5" s="1" a="1"/>
  <c r="T398" i="5" s="1"/>
  <c r="Z398" i="5" s="1"/>
  <c r="S428" i="5"/>
  <c r="T428" i="5" s="1" a="1"/>
  <c r="T428" i="5" s="1"/>
  <c r="Z428" i="5" s="1"/>
  <c r="Q428" i="5"/>
  <c r="U438" i="7" s="1"/>
  <c r="Q371" i="5"/>
  <c r="U381" i="7" s="1"/>
  <c r="S371" i="5"/>
  <c r="T371" i="5" s="1" a="1"/>
  <c r="T371" i="5" s="1"/>
  <c r="Z371" i="5" s="1"/>
  <c r="S359" i="5"/>
  <c r="T359" i="5" s="1" a="1"/>
  <c r="T359" i="5" s="1"/>
  <c r="AB359" i="5" s="1"/>
  <c r="AC359" i="5" s="1"/>
  <c r="Q359" i="5"/>
  <c r="U369" i="7" s="1"/>
  <c r="Q30" i="5"/>
  <c r="U40" i="7" s="1"/>
  <c r="S30" i="5"/>
  <c r="T30" i="5" s="1" a="1"/>
  <c r="T30" i="5" s="1"/>
  <c r="U30" i="5" s="1" a="1"/>
  <c r="U30" i="5" s="1"/>
  <c r="L40" i="7" s="1"/>
  <c r="Q347" i="5"/>
  <c r="U357" i="7" s="1"/>
  <c r="S347" i="5"/>
  <c r="T347" i="5" s="1" a="1"/>
  <c r="T347" i="5" s="1"/>
  <c r="Z347" i="5" s="1"/>
  <c r="Q357" i="5"/>
  <c r="U367" i="7" s="1"/>
  <c r="S357" i="5"/>
  <c r="T357" i="5" s="1" a="1"/>
  <c r="T357" i="5" s="1"/>
  <c r="Z357" i="5" s="1"/>
  <c r="Q61" i="5"/>
  <c r="U71" i="7" s="1"/>
  <c r="S61" i="5"/>
  <c r="T61" i="5" s="1" a="1"/>
  <c r="T61" i="5" s="1"/>
  <c r="Z61" i="5" s="1"/>
  <c r="S328" i="5"/>
  <c r="T328" i="5" s="1" a="1"/>
  <c r="T328" i="5" s="1"/>
  <c r="Z328" i="5" s="1"/>
  <c r="Q328" i="5"/>
  <c r="U338" i="7" s="1"/>
  <c r="Q415" i="5"/>
  <c r="U425" i="7" s="1"/>
  <c r="S415" i="5"/>
  <c r="T415" i="5" s="1" a="1"/>
  <c r="T415" i="5" s="1"/>
  <c r="AB415" i="5" s="1"/>
  <c r="AC415" i="5" s="1"/>
  <c r="S260" i="5"/>
  <c r="T260" i="5" s="1" a="1"/>
  <c r="T260" i="5" s="1"/>
  <c r="Z260" i="5" s="1"/>
  <c r="Q260" i="5"/>
  <c r="U270" i="7" s="1"/>
  <c r="Q176" i="5"/>
  <c r="U186" i="7" s="1"/>
  <c r="S176" i="5"/>
  <c r="T176" i="5" s="1" a="1"/>
  <c r="T176" i="5" s="1"/>
  <c r="AB176" i="5" s="1"/>
  <c r="AC176" i="5" s="1" a="1"/>
  <c r="AC176" i="5" s="1"/>
  <c r="Q385" i="5"/>
  <c r="U395" i="7" s="1"/>
  <c r="S385" i="5"/>
  <c r="T385" i="5" s="1" a="1"/>
  <c r="T385" i="5" s="1"/>
  <c r="AB385" i="5" s="1"/>
  <c r="AC385" i="5" s="1"/>
  <c r="S139" i="5"/>
  <c r="T139" i="5" s="1" a="1"/>
  <c r="T139" i="5" s="1"/>
  <c r="V139" i="5" s="1" a="1"/>
  <c r="V139" i="5" s="1"/>
  <c r="P149" i="7" s="1"/>
  <c r="Q139" i="5"/>
  <c r="U149" i="7" s="1"/>
  <c r="S13" i="5"/>
  <c r="T13" i="5" s="1" a="1"/>
  <c r="T13" i="5" s="1"/>
  <c r="W13" i="5" s="1" a="1"/>
  <c r="W13" i="5" s="1"/>
  <c r="Q13" i="5"/>
  <c r="U23" i="7" s="1"/>
  <c r="Q381" i="5"/>
  <c r="U391" i="7" s="1"/>
  <c r="S381" i="5"/>
  <c r="T381" i="5" s="1" a="1"/>
  <c r="T381" i="5" s="1"/>
  <c r="Z381" i="5" s="1"/>
  <c r="S69" i="5"/>
  <c r="T69" i="5" s="1" a="1"/>
  <c r="T69" i="5" s="1"/>
  <c r="Z69" i="5" s="1"/>
  <c r="Q69" i="5"/>
  <c r="U79" i="7" s="1"/>
  <c r="Q477" i="5"/>
  <c r="U487" i="7" s="1"/>
  <c r="S477" i="5"/>
  <c r="T477" i="5" s="1" a="1"/>
  <c r="T477" i="5" s="1"/>
  <c r="Z477" i="5" s="1"/>
  <c r="Q492" i="5"/>
  <c r="U502" i="7" s="1"/>
  <c r="S492" i="5"/>
  <c r="T492" i="5" s="1" a="1"/>
  <c r="T492" i="5" s="1"/>
  <c r="AB492" i="5" s="1"/>
  <c r="AC492" i="5" s="1"/>
  <c r="Q143" i="5"/>
  <c r="U153" i="7" s="1"/>
  <c r="S143" i="5"/>
  <c r="T143" i="5" s="1" a="1"/>
  <c r="T143" i="5" s="1"/>
  <c r="Z143" i="5" s="1"/>
  <c r="Q354" i="5"/>
  <c r="U364" i="7" s="1"/>
  <c r="S354" i="5"/>
  <c r="T354" i="5" s="1" a="1"/>
  <c r="T354" i="5" s="1"/>
  <c r="Z354" i="5" s="1"/>
  <c r="Q217" i="5"/>
  <c r="U227" i="7" s="1"/>
  <c r="S217" i="5"/>
  <c r="T217" i="5" s="1" a="1"/>
  <c r="T217" i="5" s="1"/>
  <c r="Z217" i="5" s="1"/>
  <c r="Q316" i="5"/>
  <c r="U326" i="7" s="1"/>
  <c r="S316" i="5"/>
  <c r="T316" i="5" s="1" a="1"/>
  <c r="T316" i="5" s="1"/>
  <c r="Z316" i="5" s="1"/>
  <c r="S63" i="5"/>
  <c r="T63" i="5" s="1" a="1"/>
  <c r="T63" i="5" s="1"/>
  <c r="AB63" i="5" s="1"/>
  <c r="AC63" i="5" s="1" a="1"/>
  <c r="AC63" i="5" s="1"/>
  <c r="Q63" i="5"/>
  <c r="U73" i="7" s="1"/>
  <c r="S52" i="5"/>
  <c r="T52" i="5" s="1" a="1"/>
  <c r="T52" i="5" s="1"/>
  <c r="Z52" i="5" s="1"/>
  <c r="Q52" i="5"/>
  <c r="U62" i="7" s="1"/>
  <c r="Q343" i="5"/>
  <c r="U353" i="7" s="1"/>
  <c r="S343" i="5"/>
  <c r="T343" i="5" s="1" a="1"/>
  <c r="T343" i="5" s="1"/>
  <c r="AB343" i="5" s="1"/>
  <c r="AC343" i="5" s="1"/>
  <c r="Q211" i="5"/>
  <c r="U221" i="7" s="1"/>
  <c r="S211" i="5"/>
  <c r="T211" i="5" s="1" a="1"/>
  <c r="T211" i="5" s="1"/>
  <c r="Z211" i="5" s="1"/>
  <c r="Q437" i="5"/>
  <c r="U447" i="7" s="1"/>
  <c r="S437" i="5"/>
  <c r="T437" i="5" s="1" a="1"/>
  <c r="T437" i="5" s="1"/>
  <c r="Z437" i="5" s="1"/>
  <c r="Q117" i="5"/>
  <c r="U127" i="7" s="1"/>
  <c r="S117" i="5"/>
  <c r="T117" i="5" s="1" a="1"/>
  <c r="T117" i="5" s="1"/>
  <c r="Z117" i="5" s="1"/>
  <c r="Q197" i="5"/>
  <c r="U207" i="7" s="1"/>
  <c r="S197" i="5"/>
  <c r="T197" i="5" s="1" a="1"/>
  <c r="T197" i="5" s="1"/>
  <c r="U197" i="5" s="1" a="1"/>
  <c r="U197" i="5" s="1"/>
  <c r="L207" i="7" s="1"/>
  <c r="S266" i="5"/>
  <c r="T266" i="5" s="1" a="1"/>
  <c r="T266" i="5" s="1"/>
  <c r="AB266" i="5" s="1"/>
  <c r="AC266" i="5" s="1"/>
  <c r="Q266" i="5"/>
  <c r="U276" i="7" s="1"/>
  <c r="Q405" i="5"/>
  <c r="U415" i="7" s="1"/>
  <c r="S405" i="5"/>
  <c r="T405" i="5" s="1" a="1"/>
  <c r="T405" i="5" s="1"/>
  <c r="Z405" i="5" s="1"/>
  <c r="Q144" i="5"/>
  <c r="U154" i="7" s="1"/>
  <c r="S144" i="5"/>
  <c r="T144" i="5" s="1" a="1"/>
  <c r="T144" i="5" s="1"/>
  <c r="U144" i="5" s="1" a="1"/>
  <c r="U144" i="5" s="1"/>
  <c r="L154" i="7" s="1"/>
  <c r="Q332" i="5"/>
  <c r="U342" i="7" s="1"/>
  <c r="S332" i="5"/>
  <c r="T332" i="5" s="1" a="1"/>
  <c r="T332" i="5" s="1"/>
  <c r="AB332" i="5" s="1"/>
  <c r="AC332" i="5" s="1"/>
  <c r="Q330" i="5"/>
  <c r="U340" i="7" s="1"/>
  <c r="S330" i="5"/>
  <c r="T330" i="5" s="1" a="1"/>
  <c r="T330" i="5" s="1"/>
  <c r="Z330" i="5" s="1"/>
  <c r="Q145" i="5"/>
  <c r="U155" i="7" s="1"/>
  <c r="S145" i="5"/>
  <c r="T145" i="5" s="1" a="1"/>
  <c r="T145" i="5" s="1"/>
  <c r="AB145" i="5" s="1"/>
  <c r="AC145" i="5" s="1" a="1"/>
  <c r="AC145" i="5" s="1"/>
  <c r="S83" i="5"/>
  <c r="T83" i="5" s="1" a="1"/>
  <c r="T83" i="5" s="1"/>
  <c r="Z83" i="5" s="1"/>
  <c r="Q83" i="5"/>
  <c r="U93" i="7" s="1"/>
  <c r="S331" i="5"/>
  <c r="T331" i="5" s="1" a="1"/>
  <c r="T331" i="5" s="1"/>
  <c r="Z331" i="5" s="1"/>
  <c r="Q331" i="5"/>
  <c r="U341" i="7" s="1"/>
  <c r="S101" i="5"/>
  <c r="T101" i="5" s="1" a="1"/>
  <c r="T101" i="5" s="1"/>
  <c r="U101" i="5" s="1" a="1"/>
  <c r="U101" i="5" s="1"/>
  <c r="L111" i="7" s="1"/>
  <c r="Q101" i="5"/>
  <c r="U111" i="7" s="1"/>
  <c r="S192" i="5"/>
  <c r="T192" i="5" s="1" a="1"/>
  <c r="T192" i="5" s="1"/>
  <c r="U192" i="5" s="1" a="1"/>
  <c r="U192" i="5" s="1"/>
  <c r="L202" i="7" s="1"/>
  <c r="Q192" i="5"/>
  <c r="U202" i="7" s="1"/>
  <c r="S48" i="5"/>
  <c r="T48" i="5" s="1" a="1"/>
  <c r="T48" i="5" s="1"/>
  <c r="AB48" i="5" s="1"/>
  <c r="AC48" i="5" s="1" a="1"/>
  <c r="AC48" i="5" s="1"/>
  <c r="Q48" i="5"/>
  <c r="U58" i="7" s="1"/>
  <c r="S41" i="5"/>
  <c r="T41" i="5" s="1" a="1"/>
  <c r="T41" i="5" s="1"/>
  <c r="Z41" i="5" s="1"/>
  <c r="Q41" i="5"/>
  <c r="U51" i="7" s="1"/>
  <c r="S125" i="5"/>
  <c r="T125" i="5" s="1" a="1"/>
  <c r="T125" i="5" s="1"/>
  <c r="W125" i="5" s="1" a="1"/>
  <c r="W125" i="5" s="1"/>
  <c r="Q125" i="5"/>
  <c r="U135" i="7" s="1"/>
  <c r="Q326" i="5"/>
  <c r="U336" i="7" s="1"/>
  <c r="S326" i="5"/>
  <c r="T326" i="5" s="1" a="1"/>
  <c r="T326" i="5" s="1"/>
  <c r="Z326" i="5" s="1"/>
  <c r="S452" i="5"/>
  <c r="T452" i="5" s="1" a="1"/>
  <c r="T452" i="5" s="1"/>
  <c r="U452" i="5" s="1" a="1"/>
  <c r="U452" i="5" s="1"/>
  <c r="L462" i="7" s="1"/>
  <c r="Q452" i="5"/>
  <c r="U462" i="7" s="1"/>
  <c r="Q349" i="5"/>
  <c r="U359" i="7" s="1"/>
  <c r="S349" i="5"/>
  <c r="T349" i="5" s="1" a="1"/>
  <c r="T349" i="5" s="1"/>
  <c r="Z349" i="5" s="1"/>
  <c r="Q446" i="5"/>
  <c r="U456" i="7" s="1"/>
  <c r="S446" i="5"/>
  <c r="T446" i="5" s="1" a="1"/>
  <c r="T446" i="5" s="1"/>
  <c r="Z446" i="5" s="1"/>
  <c r="Q484" i="5"/>
  <c r="U494" i="7" s="1"/>
  <c r="S484" i="5"/>
  <c r="T484" i="5" s="1" a="1"/>
  <c r="T484" i="5" s="1"/>
  <c r="Z484" i="5" s="1"/>
  <c r="Q110" i="5"/>
  <c r="U120" i="7" s="1"/>
  <c r="S110" i="5"/>
  <c r="T110" i="5" s="1" a="1"/>
  <c r="T110" i="5" s="1"/>
  <c r="AB110" i="5" s="1"/>
  <c r="AC110" i="5" s="1" a="1"/>
  <c r="AC110" i="5" s="1"/>
  <c r="S297" i="5"/>
  <c r="T297" i="5" s="1" a="1"/>
  <c r="T297" i="5" s="1"/>
  <c r="AB297" i="5" s="1"/>
  <c r="AC297" i="5" s="1"/>
  <c r="Q297" i="5"/>
  <c r="U307" i="7" s="1"/>
  <c r="Q71" i="5"/>
  <c r="U81" i="7" s="1"/>
  <c r="S71" i="5"/>
  <c r="T71" i="5" s="1" a="1"/>
  <c r="T71" i="5" s="1"/>
  <c r="U71" i="5" s="1" a="1"/>
  <c r="U71" i="5" s="1"/>
  <c r="L81" i="7" s="1"/>
  <c r="S60" i="5"/>
  <c r="T60" i="5" s="1" a="1"/>
  <c r="T60" i="5" s="1"/>
  <c r="U60" i="5" s="1" a="1"/>
  <c r="U60" i="5" s="1"/>
  <c r="L70" i="7" s="1"/>
  <c r="Q60" i="5"/>
  <c r="U70" i="7" s="1"/>
  <c r="S344" i="5"/>
  <c r="T344" i="5" s="1" a="1"/>
  <c r="T344" i="5" s="1"/>
  <c r="AB344" i="5" s="1"/>
  <c r="AC344" i="5" s="1"/>
  <c r="Q344" i="5"/>
  <c r="U354" i="7" s="1"/>
  <c r="Q298" i="5"/>
  <c r="U308" i="7" s="1"/>
  <c r="S298" i="5"/>
  <c r="T298" i="5" s="1" a="1"/>
  <c r="T298" i="5" s="1"/>
  <c r="Z298" i="5" s="1"/>
  <c r="S292" i="5"/>
  <c r="T292" i="5" s="1" a="1"/>
  <c r="T292" i="5" s="1"/>
  <c r="AB292" i="5" s="1"/>
  <c r="AC292" i="5" s="1"/>
  <c r="Q292" i="5"/>
  <c r="U302" i="7" s="1"/>
  <c r="Q54" i="5"/>
  <c r="U64" i="7" s="1"/>
  <c r="S54" i="5"/>
  <c r="T54" i="5" s="1" a="1"/>
  <c r="T54" i="5" s="1"/>
  <c r="U54" i="5" s="1" a="1"/>
  <c r="U54" i="5" s="1"/>
  <c r="L64" i="7" s="1"/>
  <c r="S480" i="5"/>
  <c r="T480" i="5" s="1" a="1"/>
  <c r="T480" i="5" s="1"/>
  <c r="Z480" i="5" s="1"/>
  <c r="Q480" i="5"/>
  <c r="U490" i="7" s="1"/>
  <c r="S401" i="5"/>
  <c r="T401" i="5" s="1" a="1"/>
  <c r="T401" i="5" s="1"/>
  <c r="AB401" i="5" s="1"/>
  <c r="AC401" i="5" s="1"/>
  <c r="Q401" i="5"/>
  <c r="U411" i="7" s="1"/>
  <c r="S174" i="5"/>
  <c r="T174" i="5" s="1" a="1"/>
  <c r="T174" i="5" s="1"/>
  <c r="AB174" i="5" s="1"/>
  <c r="AC174" i="5" s="1" a="1"/>
  <c r="AC174" i="5" s="1"/>
  <c r="Q174" i="5"/>
  <c r="U184" i="7" s="1"/>
  <c r="S95" i="5"/>
  <c r="T95" i="5" s="1" a="1"/>
  <c r="T95" i="5" s="1"/>
  <c r="Z95" i="5" s="1"/>
  <c r="Q95" i="5"/>
  <c r="U105" i="7" s="1"/>
  <c r="Q233" i="5"/>
  <c r="U243" i="7" s="1"/>
  <c r="S233" i="5"/>
  <c r="T233" i="5" s="1" a="1"/>
  <c r="T233" i="5" s="1"/>
  <c r="U233" i="5" s="1" a="1"/>
  <c r="U233" i="5" s="1"/>
  <c r="L243" i="7" s="1"/>
  <c r="Q189" i="5"/>
  <c r="U199" i="7" s="1"/>
  <c r="S189" i="5"/>
  <c r="T189" i="5" s="1" a="1"/>
  <c r="T189" i="5" s="1"/>
  <c r="AB189" i="5" s="1"/>
  <c r="AC189" i="5" s="1" a="1"/>
  <c r="AC189" i="5" s="1"/>
  <c r="Q423" i="5"/>
  <c r="U433" i="7" s="1"/>
  <c r="S423" i="5"/>
  <c r="T423" i="5" s="1" a="1"/>
  <c r="T423" i="5" s="1"/>
  <c r="AB423" i="5" s="1"/>
  <c r="AC423" i="5" s="1"/>
  <c r="Q380" i="5"/>
  <c r="U390" i="7" s="1"/>
  <c r="S380" i="5"/>
  <c r="T380" i="5" s="1" a="1"/>
  <c r="T380" i="5" s="1"/>
  <c r="Z380" i="5" s="1"/>
  <c r="Q382" i="5"/>
  <c r="U392" i="7" s="1"/>
  <c r="S382" i="5"/>
  <c r="T382" i="5" s="1" a="1"/>
  <c r="T382" i="5" s="1"/>
  <c r="Z382" i="5" s="1"/>
  <c r="Q92" i="5"/>
  <c r="U102" i="7" s="1"/>
  <c r="S92" i="5"/>
  <c r="T92" i="5" s="1" a="1"/>
  <c r="T92" i="5" s="1"/>
  <c r="V92" i="5" s="1" a="1"/>
  <c r="V92" i="5" s="1"/>
  <c r="P102" i="7" s="1"/>
  <c r="S136" i="5"/>
  <c r="T136" i="5" s="1" a="1"/>
  <c r="T136" i="5" s="1"/>
  <c r="Z136" i="5" s="1"/>
  <c r="Q136" i="5"/>
  <c r="U146" i="7" s="1"/>
  <c r="Q273" i="5"/>
  <c r="U283" i="7" s="1"/>
  <c r="S273" i="5"/>
  <c r="T273" i="5" s="1" a="1"/>
  <c r="T273" i="5" s="1"/>
  <c r="Z273" i="5" s="1"/>
  <c r="Q198" i="5"/>
  <c r="U208" i="7" s="1"/>
  <c r="S198" i="5"/>
  <c r="T198" i="5" s="1" a="1"/>
  <c r="T198" i="5" s="1"/>
  <c r="U198" i="5" s="1" a="1"/>
  <c r="U198" i="5" s="1"/>
  <c r="L208" i="7" s="1"/>
  <c r="Q476" i="5"/>
  <c r="U486" i="7" s="1"/>
  <c r="S476" i="5"/>
  <c r="T476" i="5" s="1" a="1"/>
  <c r="T476" i="5" s="1"/>
  <c r="Z476" i="5" s="1"/>
  <c r="Q368" i="5"/>
  <c r="U378" i="7" s="1"/>
  <c r="S368" i="5"/>
  <c r="T368" i="5" s="1" a="1"/>
  <c r="T368" i="5" s="1"/>
  <c r="U368" i="5" s="1" a="1"/>
  <c r="U368" i="5" s="1"/>
  <c r="L378" i="7" s="1"/>
  <c r="Q225" i="5"/>
  <c r="U235" i="7" s="1"/>
  <c r="S225" i="5"/>
  <c r="T225" i="5" s="1" a="1"/>
  <c r="T225" i="5" s="1"/>
  <c r="AB225" i="5" s="1"/>
  <c r="AC225" i="5" s="1"/>
  <c r="AF225" i="5" s="1"/>
  <c r="AG225" i="5" s="1"/>
  <c r="AH225" i="5" s="1"/>
  <c r="AJ225" i="5" s="1"/>
  <c r="S122" i="5"/>
  <c r="T122" i="5" s="1" a="1"/>
  <c r="T122" i="5" s="1"/>
  <c r="V122" i="5" s="1" a="1"/>
  <c r="V122" i="5" s="1"/>
  <c r="P132" i="7" s="1"/>
  <c r="Q122" i="5"/>
  <c r="U132" i="7" s="1"/>
  <c r="Q402" i="5"/>
  <c r="U412" i="7" s="1"/>
  <c r="S402" i="5"/>
  <c r="T402" i="5" s="1" a="1"/>
  <c r="T402" i="5" s="1"/>
  <c r="AB402" i="5" s="1"/>
  <c r="AC402" i="5" s="1"/>
  <c r="Q75" i="5"/>
  <c r="U85" i="7" s="1"/>
  <c r="S75" i="5"/>
  <c r="T75" i="5" s="1" a="1"/>
  <c r="T75" i="5" s="1"/>
  <c r="U75" i="5" s="1" a="1"/>
  <c r="U75" i="5" s="1"/>
  <c r="L85" i="7" s="1"/>
  <c r="Q429" i="5"/>
  <c r="U439" i="7" s="1"/>
  <c r="S429" i="5"/>
  <c r="T429" i="5" s="1" a="1"/>
  <c r="T429" i="5" s="1"/>
  <c r="Z429" i="5" s="1"/>
  <c r="S169" i="5"/>
  <c r="T169" i="5" s="1" a="1"/>
  <c r="T169" i="5" s="1"/>
  <c r="U169" i="5" s="1" a="1"/>
  <c r="U169" i="5" s="1"/>
  <c r="L179" i="7" s="1"/>
  <c r="Q169" i="5"/>
  <c r="U179" i="7" s="1"/>
  <c r="S496" i="5"/>
  <c r="T496" i="5" s="1" a="1"/>
  <c r="T496" i="5" s="1"/>
  <c r="U496" i="5" s="1" a="1"/>
  <c r="U496" i="5" s="1"/>
  <c r="L506" i="7" s="1"/>
  <c r="Q496" i="5"/>
  <c r="U506" i="7" s="1"/>
  <c r="Q98" i="5"/>
  <c r="U108" i="7" s="1"/>
  <c r="S98" i="5"/>
  <c r="T98" i="5" s="1" a="1"/>
  <c r="T98" i="5" s="1"/>
  <c r="Z98" i="5" s="1"/>
  <c r="Q411" i="5"/>
  <c r="U421" i="7" s="1"/>
  <c r="S411" i="5"/>
  <c r="T411" i="5" s="1" a="1"/>
  <c r="T411" i="5" s="1"/>
  <c r="Z411" i="5" s="1"/>
  <c r="Q253" i="5"/>
  <c r="U263" i="7" s="1"/>
  <c r="S253" i="5"/>
  <c r="T253" i="5" s="1" a="1"/>
  <c r="T253" i="5" s="1"/>
  <c r="Z253" i="5" s="1"/>
  <c r="Q158" i="5"/>
  <c r="U168" i="7" s="1"/>
  <c r="S158" i="5"/>
  <c r="T158" i="5" s="1" a="1"/>
  <c r="T158" i="5" s="1"/>
  <c r="Z158" i="5" s="1"/>
  <c r="S237" i="5"/>
  <c r="T237" i="5" s="1" a="1"/>
  <c r="T237" i="5" s="1"/>
  <c r="U237" i="5" s="1" a="1"/>
  <c r="U237" i="5" s="1"/>
  <c r="L247" i="7" s="1"/>
  <c r="Q237" i="5"/>
  <c r="U247" i="7" s="1"/>
  <c r="Q240" i="5"/>
  <c r="U250" i="7" s="1"/>
  <c r="S240" i="5"/>
  <c r="T240" i="5" s="1" a="1"/>
  <c r="T240" i="5" s="1"/>
  <c r="AB240" i="5" s="1"/>
  <c r="AC240" i="5" s="1"/>
  <c r="S294" i="5"/>
  <c r="T294" i="5" s="1" a="1"/>
  <c r="T294" i="5" s="1"/>
  <c r="AB294" i="5" s="1"/>
  <c r="AC294" i="5" s="1"/>
  <c r="Q294" i="5"/>
  <c r="U304" i="7" s="1"/>
  <c r="Q397" i="5"/>
  <c r="U407" i="7" s="1"/>
  <c r="S397" i="5"/>
  <c r="T397" i="5" s="1" a="1"/>
  <c r="T397" i="5" s="1"/>
  <c r="Z397" i="5" s="1"/>
  <c r="Q493" i="5"/>
  <c r="U503" i="7" s="1"/>
  <c r="S493" i="5"/>
  <c r="T493" i="5" s="1" a="1"/>
  <c r="T493" i="5" s="1"/>
  <c r="Z493" i="5" s="1"/>
  <c r="S28" i="5"/>
  <c r="T28" i="5" s="1" a="1"/>
  <c r="T28" i="5" s="1"/>
  <c r="U28" i="5" s="1" a="1"/>
  <c r="U28" i="5" s="1"/>
  <c r="L38" i="7" s="1"/>
  <c r="Q28" i="5"/>
  <c r="U38" i="7" s="1"/>
  <c r="Q462" i="5"/>
  <c r="U472" i="7" s="1"/>
  <c r="S462" i="5"/>
  <c r="T462" i="5" s="1" a="1"/>
  <c r="T462" i="5" s="1"/>
  <c r="Z462" i="5" s="1"/>
  <c r="S150" i="5"/>
  <c r="T150" i="5" s="1" a="1"/>
  <c r="T150" i="5" s="1"/>
  <c r="Z150" i="5" s="1"/>
  <c r="Q150" i="5"/>
  <c r="U160" i="7" s="1"/>
  <c r="S290" i="5"/>
  <c r="T290" i="5" s="1" a="1"/>
  <c r="T290" i="5" s="1"/>
  <c r="Z290" i="5" s="1"/>
  <c r="Q290" i="5"/>
  <c r="U300" i="7" s="1"/>
  <c r="Q155" i="5"/>
  <c r="U165" i="7" s="1"/>
  <c r="S155" i="5"/>
  <c r="T155" i="5" s="1" a="1"/>
  <c r="T155" i="5" s="1"/>
  <c r="W155" i="5" s="1" a="1"/>
  <c r="W155" i="5" s="1"/>
  <c r="Q232" i="5"/>
  <c r="U242" i="7" s="1"/>
  <c r="S232" i="5"/>
  <c r="T232" i="5" s="1" a="1"/>
  <c r="T232" i="5" s="1"/>
  <c r="Z232" i="5" s="1"/>
  <c r="Q367" i="5"/>
  <c r="U377" i="7" s="1"/>
  <c r="S367" i="5"/>
  <c r="T367" i="5" s="1" a="1"/>
  <c r="T367" i="5" s="1"/>
  <c r="Z367" i="5" s="1"/>
  <c r="Q395" i="5"/>
  <c r="U405" i="7" s="1"/>
  <c r="S395" i="5"/>
  <c r="T395" i="5" s="1" a="1"/>
  <c r="T395" i="5" s="1"/>
  <c r="U395" i="5" s="1" a="1"/>
  <c r="U395" i="5" s="1"/>
  <c r="L405" i="7" s="1"/>
  <c r="S472" i="5"/>
  <c r="T472" i="5" s="1" a="1"/>
  <c r="T472" i="5" s="1"/>
  <c r="U472" i="5" s="1" a="1"/>
  <c r="U472" i="5" s="1"/>
  <c r="L482" i="7" s="1"/>
  <c r="Q472" i="5"/>
  <c r="U482" i="7" s="1"/>
  <c r="Q59" i="5"/>
  <c r="U69" i="7" s="1"/>
  <c r="S59" i="5"/>
  <c r="T59" i="5" s="1" a="1"/>
  <c r="T59" i="5" s="1"/>
  <c r="Z59" i="5" s="1"/>
  <c r="Q152" i="5"/>
  <c r="U162" i="7" s="1"/>
  <c r="S152" i="5"/>
  <c r="T152" i="5" s="1" a="1"/>
  <c r="T152" i="5" s="1"/>
  <c r="Z152" i="5" s="1"/>
  <c r="Q425" i="5"/>
  <c r="U435" i="7" s="1"/>
  <c r="S425" i="5"/>
  <c r="T425" i="5" s="1" a="1"/>
  <c r="T425" i="5" s="1"/>
  <c r="Z425" i="5" s="1"/>
  <c r="Q103" i="5"/>
  <c r="U113" i="7" s="1"/>
  <c r="S103" i="5"/>
  <c r="T103" i="5" s="1" a="1"/>
  <c r="T103" i="5" s="1"/>
  <c r="AB103" i="5" s="1"/>
  <c r="AC103" i="5" s="1" a="1"/>
  <c r="AC103" i="5" s="1"/>
  <c r="Q213" i="5"/>
  <c r="U223" i="7" s="1"/>
  <c r="S213" i="5"/>
  <c r="T213" i="5" s="1" a="1"/>
  <c r="T213" i="5" s="1"/>
  <c r="Z213" i="5" s="1"/>
  <c r="S460" i="5"/>
  <c r="T460" i="5" s="1" a="1"/>
  <c r="T460" i="5" s="1"/>
  <c r="Z460" i="5" s="1"/>
  <c r="Q460" i="5"/>
  <c r="U470" i="7" s="1"/>
  <c r="S449" i="5"/>
  <c r="T449" i="5" s="1" a="1"/>
  <c r="T449" i="5" s="1"/>
  <c r="Z449" i="5" s="1"/>
  <c r="Q449" i="5"/>
  <c r="U459" i="7" s="1"/>
  <c r="S179" i="5"/>
  <c r="T179" i="5" s="1" a="1"/>
  <c r="T179" i="5" s="1"/>
  <c r="Z179" i="5" s="1"/>
  <c r="Q179" i="5"/>
  <c r="U189" i="7" s="1"/>
  <c r="S119" i="5"/>
  <c r="T119" i="5" s="1" a="1"/>
  <c r="T119" i="5" s="1"/>
  <c r="Z119" i="5" s="1"/>
  <c r="Q119" i="5"/>
  <c r="U129" i="7" s="1"/>
  <c r="S153" i="5"/>
  <c r="T153" i="5" s="1" a="1"/>
  <c r="T153" i="5" s="1"/>
  <c r="U153" i="5" s="1" a="1"/>
  <c r="U153" i="5" s="1"/>
  <c r="L163" i="7" s="1"/>
  <c r="Q153" i="5"/>
  <c r="U163" i="7" s="1"/>
  <c r="S123" i="5"/>
  <c r="T123" i="5" s="1" a="1"/>
  <c r="T123" i="5" s="1"/>
  <c r="W123" i="5" s="1" a="1"/>
  <c r="W123" i="5" s="1"/>
  <c r="X123" i="5" s="1"/>
  <c r="Q123" i="5"/>
  <c r="U133" i="7" s="1"/>
  <c r="Q432" i="5"/>
  <c r="U442" i="7" s="1"/>
  <c r="S432" i="5"/>
  <c r="T432" i="5" s="1" a="1"/>
  <c r="T432" i="5" s="1"/>
  <c r="Z432" i="5" s="1"/>
  <c r="S274" i="5"/>
  <c r="T274" i="5" s="1" a="1"/>
  <c r="T274" i="5" s="1"/>
  <c r="Z274" i="5" s="1"/>
  <c r="Q274" i="5"/>
  <c r="U284" i="7" s="1"/>
  <c r="S438" i="5"/>
  <c r="T438" i="5" s="1" a="1"/>
  <c r="T438" i="5" s="1"/>
  <c r="Z438" i="5" s="1"/>
  <c r="Q438" i="5"/>
  <c r="U448" i="7" s="1"/>
  <c r="Q372" i="5"/>
  <c r="U382" i="7" s="1"/>
  <c r="S372" i="5"/>
  <c r="T372" i="5" s="1" a="1"/>
  <c r="T372" i="5" s="1"/>
  <c r="Z372" i="5" s="1"/>
  <c r="Q265" i="5"/>
  <c r="U275" i="7" s="1"/>
  <c r="S265" i="5"/>
  <c r="T265" i="5" s="1" a="1"/>
  <c r="T265" i="5" s="1"/>
  <c r="Z265" i="5" s="1"/>
  <c r="Q113" i="5"/>
  <c r="U123" i="7" s="1"/>
  <c r="S113" i="5"/>
  <c r="T113" i="5" s="1" a="1"/>
  <c r="T113" i="5" s="1"/>
  <c r="W113" i="5" s="1" a="1"/>
  <c r="W113" i="5" s="1"/>
  <c r="Q481" i="5"/>
  <c r="U491" i="7" s="1"/>
  <c r="S481" i="5"/>
  <c r="T481" i="5" s="1" a="1"/>
  <c r="T481" i="5" s="1"/>
  <c r="Z481" i="5" s="1"/>
  <c r="S276" i="5"/>
  <c r="T276" i="5" s="1" a="1"/>
  <c r="T276" i="5" s="1"/>
  <c r="U276" i="5" s="1" a="1"/>
  <c r="U276" i="5" s="1"/>
  <c r="L286" i="7" s="1"/>
  <c r="Q276" i="5"/>
  <c r="U286" i="7" s="1"/>
  <c r="S444" i="5"/>
  <c r="T444" i="5" s="1" a="1"/>
  <c r="T444" i="5" s="1"/>
  <c r="Z444" i="5" s="1"/>
  <c r="Q444" i="5"/>
  <c r="U454" i="7" s="1"/>
  <c r="Q204" i="5"/>
  <c r="U214" i="7" s="1"/>
  <c r="S204" i="5"/>
  <c r="T204" i="5" s="1" a="1"/>
  <c r="T204" i="5" s="1"/>
  <c r="AB204" i="5" s="1"/>
  <c r="AC204" i="5" s="1"/>
  <c r="Q159" i="5"/>
  <c r="U169" i="7" s="1"/>
  <c r="S159" i="5"/>
  <c r="T159" i="5" s="1" a="1"/>
  <c r="T159" i="5" s="1"/>
  <c r="AB159" i="5" s="1"/>
  <c r="AC159" i="5" s="1" a="1"/>
  <c r="AC159" i="5" s="1"/>
  <c r="S38" i="5"/>
  <c r="T38" i="5" s="1" a="1"/>
  <c r="T38" i="5" s="1"/>
  <c r="Z38" i="5" s="1"/>
  <c r="Q38" i="5"/>
  <c r="U48" i="7" s="1"/>
  <c r="S370" i="5"/>
  <c r="T370" i="5" s="1" a="1"/>
  <c r="T370" i="5" s="1"/>
  <c r="Z370" i="5" s="1"/>
  <c r="Q370" i="5"/>
  <c r="U380" i="7" s="1"/>
  <c r="Q138" i="5"/>
  <c r="U148" i="7" s="1"/>
  <c r="S138" i="5"/>
  <c r="T138" i="5" s="1" a="1"/>
  <c r="T138" i="5" s="1"/>
  <c r="W138" i="5" s="1" a="1"/>
  <c r="W138" i="5" s="1"/>
  <c r="Q207" i="5"/>
  <c r="U217" i="7" s="1"/>
  <c r="S207" i="5"/>
  <c r="T207" i="5" s="1" a="1"/>
  <c r="T207" i="5" s="1"/>
  <c r="Z207" i="5" s="1"/>
  <c r="Q102" i="5"/>
  <c r="U112" i="7" s="1"/>
  <c r="S102" i="5"/>
  <c r="T102" i="5" s="1" a="1"/>
  <c r="T102" i="5" s="1"/>
  <c r="Z102" i="5" s="1"/>
  <c r="Q396" i="5"/>
  <c r="U406" i="7" s="1"/>
  <c r="S396" i="5"/>
  <c r="T396" i="5" s="1" a="1"/>
  <c r="T396" i="5" s="1"/>
  <c r="Z396" i="5" s="1"/>
  <c r="Q364" i="5"/>
  <c r="U374" i="7" s="1"/>
  <c r="S364" i="5"/>
  <c r="T364" i="5" s="1" a="1"/>
  <c r="T364" i="5" s="1"/>
  <c r="AB364" i="5" s="1"/>
  <c r="AC364" i="5" s="1"/>
  <c r="AF364" i="5" s="1"/>
  <c r="AG364" i="5" s="1"/>
  <c r="AH364" i="5" s="1"/>
  <c r="AJ364" i="5" s="1"/>
  <c r="S224" i="5"/>
  <c r="T224" i="5" s="1" a="1"/>
  <c r="T224" i="5" s="1"/>
  <c r="Z224" i="5" s="1"/>
  <c r="Q224" i="5"/>
  <c r="U234" i="7" s="1"/>
  <c r="Q184" i="5"/>
  <c r="U194" i="7" s="1"/>
  <c r="S184" i="5"/>
  <c r="T184" i="5" s="1" a="1"/>
  <c r="T184" i="5" s="1"/>
  <c r="W184" i="5" s="1" a="1"/>
  <c r="W184" i="5" s="1"/>
  <c r="S458" i="5"/>
  <c r="T458" i="5" s="1" a="1"/>
  <c r="T458" i="5" s="1"/>
  <c r="Z458" i="5" s="1"/>
  <c r="Q458" i="5"/>
  <c r="U468" i="7" s="1"/>
  <c r="S309" i="5"/>
  <c r="T309" i="5" s="1" a="1"/>
  <c r="T309" i="5" s="1"/>
  <c r="Z309" i="5" s="1"/>
  <c r="Q309" i="5"/>
  <c r="U319" i="7" s="1"/>
  <c r="S39" i="5"/>
  <c r="T39" i="5" s="1" a="1"/>
  <c r="T39" i="5" s="1"/>
  <c r="Z39" i="5" s="1"/>
  <c r="Q39" i="5"/>
  <c r="U49" i="7" s="1"/>
  <c r="S206" i="5"/>
  <c r="T206" i="5" s="1" a="1"/>
  <c r="T206" i="5" s="1"/>
  <c r="AB206" i="5" s="1"/>
  <c r="AC206" i="5" s="1"/>
  <c r="Q206" i="5"/>
  <c r="U216" i="7" s="1"/>
  <c r="S234" i="5"/>
  <c r="T234" i="5" s="1" a="1"/>
  <c r="T234" i="5" s="1"/>
  <c r="Z234" i="5" s="1"/>
  <c r="Q234" i="5"/>
  <c r="U244" i="7" s="1"/>
  <c r="Q26" i="5"/>
  <c r="U36" i="7" s="1"/>
  <c r="S26" i="5"/>
  <c r="T26" i="5" s="1" a="1"/>
  <c r="T26" i="5" s="1"/>
  <c r="Z26" i="5" s="1"/>
  <c r="S362" i="5"/>
  <c r="T362" i="5" s="1" a="1"/>
  <c r="T362" i="5" s="1"/>
  <c r="U362" i="5" s="1" a="1"/>
  <c r="U362" i="5" s="1"/>
  <c r="L372" i="7" s="1"/>
  <c r="Q362" i="5"/>
  <c r="U372" i="7" s="1"/>
  <c r="Q270" i="5"/>
  <c r="U280" i="7" s="1"/>
  <c r="S270" i="5"/>
  <c r="T270" i="5" s="1" a="1"/>
  <c r="T270" i="5" s="1"/>
  <c r="U270" i="5" s="1" a="1"/>
  <c r="U270" i="5" s="1"/>
  <c r="L280" i="7" s="1"/>
  <c r="Q413" i="5"/>
  <c r="U423" i="7" s="1"/>
  <c r="S413" i="5"/>
  <c r="T413" i="5" s="1" a="1"/>
  <c r="T413" i="5" s="1"/>
  <c r="Z413" i="5" s="1"/>
  <c r="Q147" i="5"/>
  <c r="U157" i="7" s="1"/>
  <c r="S147" i="5"/>
  <c r="T147" i="5" s="1" a="1"/>
  <c r="T147" i="5" s="1"/>
  <c r="U147" i="5" s="1" a="1"/>
  <c r="U147" i="5" s="1"/>
  <c r="L157" i="7" s="1"/>
  <c r="S249" i="5"/>
  <c r="T249" i="5" s="1" a="1"/>
  <c r="T249" i="5" s="1"/>
  <c r="Z249" i="5" s="1"/>
  <c r="Q249" i="5"/>
  <c r="U259" i="7" s="1"/>
  <c r="S42" i="5"/>
  <c r="T42" i="5" s="1" a="1"/>
  <c r="T42" i="5" s="1"/>
  <c r="Z42" i="5" s="1"/>
  <c r="Q42" i="5"/>
  <c r="U52" i="7" s="1"/>
  <c r="S488" i="5"/>
  <c r="T488" i="5" s="1" a="1"/>
  <c r="T488" i="5" s="1"/>
  <c r="AB488" i="5" s="1"/>
  <c r="AC488" i="5" s="1"/>
  <c r="AF488" i="5" s="1"/>
  <c r="AG488" i="5" s="1"/>
  <c r="AH488" i="5" s="1"/>
  <c r="AJ488" i="5" s="1"/>
  <c r="Q488" i="5"/>
  <c r="U498" i="7" s="1"/>
  <c r="Q245" i="5"/>
  <c r="U255" i="7" s="1"/>
  <c r="S245" i="5"/>
  <c r="T245" i="5" s="1" a="1"/>
  <c r="T245" i="5" s="1"/>
  <c r="AB245" i="5" s="1"/>
  <c r="AC245" i="5" s="1"/>
  <c r="Q447" i="5"/>
  <c r="U457" i="7" s="1"/>
  <c r="S447" i="5"/>
  <c r="T447" i="5" s="1" a="1"/>
  <c r="T447" i="5" s="1"/>
  <c r="Z447" i="5" s="1"/>
  <c r="S404" i="5"/>
  <c r="T404" i="5" s="1" a="1"/>
  <c r="T404" i="5" s="1"/>
  <c r="Z404" i="5" s="1"/>
  <c r="Q404" i="5"/>
  <c r="U414" i="7" s="1"/>
  <c r="Q190" i="5"/>
  <c r="U200" i="7" s="1"/>
  <c r="S190" i="5"/>
  <c r="T190" i="5" s="1" a="1"/>
  <c r="T190" i="5" s="1"/>
  <c r="Z190" i="5" s="1"/>
  <c r="S140" i="5"/>
  <c r="T140" i="5" s="1" a="1"/>
  <c r="T140" i="5" s="1"/>
  <c r="Z140" i="5" s="1"/>
  <c r="Q140" i="5"/>
  <c r="U150" i="7" s="1"/>
  <c r="S146" i="5"/>
  <c r="T146" i="5" s="1" a="1"/>
  <c r="T146" i="5" s="1"/>
  <c r="U146" i="5" s="1" a="1"/>
  <c r="U146" i="5" s="1"/>
  <c r="L156" i="7" s="1"/>
  <c r="Q146" i="5"/>
  <c r="U156" i="7" s="1"/>
  <c r="Q254" i="5"/>
  <c r="U264" i="7" s="1"/>
  <c r="S254" i="5"/>
  <c r="T254" i="5" s="1" a="1"/>
  <c r="T254" i="5" s="1"/>
  <c r="Z254" i="5" s="1"/>
  <c r="S49" i="5"/>
  <c r="T49" i="5" s="1" a="1"/>
  <c r="T49" i="5" s="1"/>
  <c r="Z49" i="5" s="1"/>
  <c r="Q49" i="5"/>
  <c r="U59" i="7" s="1"/>
  <c r="S239" i="5"/>
  <c r="T239" i="5" s="1" a="1"/>
  <c r="T239" i="5" s="1"/>
  <c r="U239" i="5" s="1" a="1"/>
  <c r="U239" i="5" s="1"/>
  <c r="L249" i="7" s="1"/>
  <c r="Q239" i="5"/>
  <c r="U249" i="7" s="1"/>
  <c r="Q408" i="5"/>
  <c r="U418" i="7" s="1"/>
  <c r="S408" i="5"/>
  <c r="T408" i="5" s="1" a="1"/>
  <c r="T408" i="5" s="1"/>
  <c r="Z408" i="5" s="1"/>
  <c r="Q229" i="5"/>
  <c r="U239" i="7" s="1"/>
  <c r="S229" i="5"/>
  <c r="T229" i="5" s="1" a="1"/>
  <c r="T229" i="5" s="1"/>
  <c r="Z229" i="5" s="1"/>
  <c r="S43" i="5"/>
  <c r="T43" i="5" s="1" a="1"/>
  <c r="T43" i="5" s="1"/>
  <c r="V43" i="5" s="1" a="1"/>
  <c r="V43" i="5" s="1"/>
  <c r="P53" i="7" s="1"/>
  <c r="Q43" i="5"/>
  <c r="U53" i="7" s="1"/>
  <c r="S456" i="5"/>
  <c r="T456" i="5" s="1" a="1"/>
  <c r="T456" i="5" s="1"/>
  <c r="Z456" i="5" s="1"/>
  <c r="Q456" i="5"/>
  <c r="U466" i="7" s="1"/>
  <c r="Q33" i="5"/>
  <c r="U43" i="7" s="1"/>
  <c r="S33" i="5"/>
  <c r="T33" i="5" s="1" a="1"/>
  <c r="T33" i="5" s="1"/>
  <c r="U33" i="5" s="1" a="1"/>
  <c r="U33" i="5" s="1"/>
  <c r="L43" i="7" s="1"/>
  <c r="Q25" i="5"/>
  <c r="U35" i="7" s="1"/>
  <c r="S25" i="5"/>
  <c r="T25" i="5" s="1" a="1"/>
  <c r="T25" i="5" s="1"/>
  <c r="Z25" i="5" s="1"/>
  <c r="Q293" i="5"/>
  <c r="U303" i="7" s="1"/>
  <c r="S293" i="5"/>
  <c r="T293" i="5" s="1" a="1"/>
  <c r="T293" i="5" s="1"/>
  <c r="Z293" i="5" s="1"/>
  <c r="S376" i="5"/>
  <c r="T376" i="5" s="1" a="1"/>
  <c r="T376" i="5" s="1"/>
  <c r="U376" i="5" s="1" a="1"/>
  <c r="U376" i="5" s="1"/>
  <c r="L386" i="7" s="1"/>
  <c r="Q376" i="5"/>
  <c r="U386" i="7" s="1"/>
  <c r="Q369" i="5"/>
  <c r="U379" i="7" s="1"/>
  <c r="S369" i="5"/>
  <c r="T369" i="5" s="1" a="1"/>
  <c r="T369" i="5" s="1"/>
  <c r="AB369" i="5" s="1"/>
  <c r="AC369" i="5" s="1"/>
  <c r="S285" i="5"/>
  <c r="T285" i="5" s="1" a="1"/>
  <c r="T285" i="5" s="1"/>
  <c r="U285" i="5" s="1" a="1"/>
  <c r="U285" i="5" s="1"/>
  <c r="L295" i="7" s="1"/>
  <c r="Q285" i="5"/>
  <c r="U295" i="7" s="1"/>
  <c r="Q257" i="5"/>
  <c r="U267" i="7" s="1"/>
  <c r="S257" i="5"/>
  <c r="T257" i="5" s="1" a="1"/>
  <c r="T257" i="5" s="1"/>
  <c r="Z257" i="5" s="1"/>
  <c r="Q191" i="5"/>
  <c r="U201" i="7" s="1"/>
  <c r="S191" i="5"/>
  <c r="T191" i="5" s="1" a="1"/>
  <c r="T191" i="5" s="1"/>
  <c r="W191" i="5" s="1" a="1"/>
  <c r="W191" i="5" s="1"/>
  <c r="X191" i="5" s="1"/>
  <c r="Q194" i="5"/>
  <c r="U204" i="7" s="1"/>
  <c r="S194" i="5"/>
  <c r="T194" i="5" s="1" a="1"/>
  <c r="T194" i="5" s="1"/>
  <c r="V194" i="5" s="1" a="1"/>
  <c r="V194" i="5" s="1"/>
  <c r="P204" i="7" s="1"/>
  <c r="S308" i="5"/>
  <c r="T308" i="5" s="1" a="1"/>
  <c r="T308" i="5" s="1"/>
  <c r="Z308" i="5" s="1"/>
  <c r="Q308" i="5"/>
  <c r="U318" i="7" s="1"/>
  <c r="Q296" i="5"/>
  <c r="U306" i="7" s="1"/>
  <c r="S296" i="5"/>
  <c r="T296" i="5" s="1" a="1"/>
  <c r="T296" i="5" s="1"/>
  <c r="AB296" i="5" s="1"/>
  <c r="AC296" i="5" s="1"/>
  <c r="Q306" i="5"/>
  <c r="U316" i="7" s="1"/>
  <c r="S306" i="5"/>
  <c r="T306" i="5" s="1" a="1"/>
  <c r="T306" i="5" s="1"/>
  <c r="AB306" i="5" s="1"/>
  <c r="AC306" i="5" s="1"/>
  <c r="Q142" i="5"/>
  <c r="U152" i="7" s="1"/>
  <c r="S142" i="5"/>
  <c r="T142" i="5" s="1" a="1"/>
  <c r="T142" i="5" s="1"/>
  <c r="Z142" i="5" s="1"/>
  <c r="Q495" i="5"/>
  <c r="U505" i="7" s="1"/>
  <c r="S495" i="5"/>
  <c r="T495" i="5" s="1" a="1"/>
  <c r="T495" i="5" s="1"/>
  <c r="U495" i="5" s="1" a="1"/>
  <c r="U495" i="5" s="1"/>
  <c r="L505" i="7" s="1"/>
  <c r="Q67" i="5"/>
  <c r="U77" i="7" s="1"/>
  <c r="S67" i="5"/>
  <c r="T67" i="5" s="1" a="1"/>
  <c r="T67" i="5" s="1"/>
  <c r="AB67" i="5" s="1"/>
  <c r="AC67" i="5" s="1" a="1"/>
  <c r="AC67" i="5" s="1"/>
  <c r="Q218" i="5"/>
  <c r="U228" i="7" s="1"/>
  <c r="S218" i="5"/>
  <c r="T218" i="5" s="1" a="1"/>
  <c r="T218" i="5" s="1"/>
  <c r="AB218" i="5" s="1"/>
  <c r="AC218" i="5" s="1"/>
  <c r="S424" i="5"/>
  <c r="T424" i="5" s="1" a="1"/>
  <c r="T424" i="5" s="1"/>
  <c r="Z424" i="5" s="1"/>
  <c r="Q424" i="5"/>
  <c r="U434" i="7" s="1"/>
  <c r="Q392" i="5"/>
  <c r="U402" i="7" s="1"/>
  <c r="S392" i="5"/>
  <c r="T392" i="5" s="1" a="1"/>
  <c r="T392" i="5" s="1"/>
  <c r="AB392" i="5" s="1"/>
  <c r="AC392" i="5" s="1"/>
  <c r="S66" i="5"/>
  <c r="T66" i="5" s="1" a="1"/>
  <c r="T66" i="5" s="1"/>
  <c r="Z66" i="5" s="1"/>
  <c r="Q66" i="5"/>
  <c r="U76" i="7" s="1"/>
  <c r="Q193" i="5"/>
  <c r="U203" i="7" s="1"/>
  <c r="S193" i="5"/>
  <c r="T193" i="5" s="1" a="1"/>
  <c r="T193" i="5" s="1"/>
  <c r="V193" i="5" s="1" a="1"/>
  <c r="V193" i="5" s="1"/>
  <c r="P203" i="7" s="1"/>
  <c r="S80" i="5"/>
  <c r="T80" i="5" s="1" a="1"/>
  <c r="T80" i="5" s="1"/>
  <c r="AB80" i="5" s="1"/>
  <c r="AC80" i="5" s="1" a="1"/>
  <c r="AC80" i="5" s="1"/>
  <c r="Q80" i="5"/>
  <c r="U90" i="7" s="1"/>
  <c r="Q236" i="5"/>
  <c r="U246" i="7" s="1"/>
  <c r="S236" i="5"/>
  <c r="T236" i="5" s="1" a="1"/>
  <c r="T236" i="5" s="1"/>
  <c r="AB236" i="5" s="1"/>
  <c r="AC236" i="5" s="1"/>
  <c r="Q440" i="5"/>
  <c r="U450" i="7" s="1"/>
  <c r="S440" i="5"/>
  <c r="T440" i="5" s="1" a="1"/>
  <c r="T440" i="5" s="1"/>
  <c r="Z440" i="5" s="1"/>
  <c r="Q338" i="5"/>
  <c r="U348" i="7" s="1"/>
  <c r="S338" i="5"/>
  <c r="T338" i="5" s="1" a="1"/>
  <c r="T338" i="5" s="1"/>
  <c r="Z338" i="5" s="1"/>
  <c r="S304" i="5"/>
  <c r="T304" i="5" s="1" a="1"/>
  <c r="T304" i="5" s="1"/>
  <c r="Z304" i="5" s="1"/>
  <c r="Q304" i="5"/>
  <c r="U314" i="7" s="1"/>
  <c r="Q135" i="5"/>
  <c r="U145" i="7" s="1"/>
  <c r="S135" i="5"/>
  <c r="T135" i="5" s="1" a="1"/>
  <c r="T135" i="5" s="1"/>
  <c r="W135" i="5" s="1" a="1"/>
  <c r="W135" i="5" s="1"/>
  <c r="X135" i="5" s="1"/>
  <c r="Q414" i="5"/>
  <c r="U424" i="7" s="1"/>
  <c r="S414" i="5"/>
  <c r="T414" i="5" s="1" a="1"/>
  <c r="T414" i="5" s="1"/>
  <c r="Z414" i="5" s="1"/>
  <c r="Q219" i="5"/>
  <c r="U229" i="7" s="1"/>
  <c r="S219" i="5"/>
  <c r="T219" i="5" s="1" a="1"/>
  <c r="T219" i="5" s="1"/>
  <c r="Z219" i="5" s="1"/>
  <c r="Q474" i="5"/>
  <c r="U484" i="7" s="1"/>
  <c r="S474" i="5"/>
  <c r="T474" i="5" s="1" a="1"/>
  <c r="T474" i="5" s="1"/>
  <c r="U474" i="5" s="1" a="1"/>
  <c r="U474" i="5" s="1"/>
  <c r="L484" i="7" s="1"/>
  <c r="S172" i="5"/>
  <c r="T172" i="5" s="1" a="1"/>
  <c r="T172" i="5" s="1"/>
  <c r="V172" i="5" s="1" a="1"/>
  <c r="V172" i="5" s="1"/>
  <c r="P182" i="7" s="1"/>
  <c r="Q172" i="5"/>
  <c r="U182" i="7" s="1"/>
  <c r="Q478" i="5"/>
  <c r="U488" i="7" s="1"/>
  <c r="S478" i="5"/>
  <c r="T478" i="5" s="1" a="1"/>
  <c r="T478" i="5" s="1"/>
  <c r="Z478" i="5" s="1"/>
  <c r="S164" i="5"/>
  <c r="T164" i="5" s="1" a="1"/>
  <c r="T164" i="5" s="1"/>
  <c r="Z164" i="5" s="1"/>
  <c r="Q164" i="5"/>
  <c r="U174" i="7" s="1"/>
  <c r="Q72" i="5"/>
  <c r="U82" i="7" s="1"/>
  <c r="S72" i="5"/>
  <c r="T72" i="5" s="1" a="1"/>
  <c r="T72" i="5" s="1"/>
  <c r="Z72" i="5" s="1"/>
  <c r="Q210" i="5"/>
  <c r="U220" i="7" s="1"/>
  <c r="S210" i="5"/>
  <c r="T210" i="5" s="1" a="1"/>
  <c r="T210" i="5" s="1"/>
  <c r="Z210" i="5" s="1"/>
  <c r="Q85" i="5"/>
  <c r="U95" i="7" s="1"/>
  <c r="S85" i="5"/>
  <c r="T85" i="5" s="1" a="1"/>
  <c r="T85" i="5" s="1"/>
  <c r="AB85" i="5" s="1"/>
  <c r="AC85" i="5" s="1" a="1"/>
  <c r="AC85" i="5" s="1"/>
  <c r="Q453" i="5"/>
  <c r="U463" i="7" s="1"/>
  <c r="S453" i="5"/>
  <c r="T453" i="5" s="1" a="1"/>
  <c r="T453" i="5" s="1"/>
  <c r="AB453" i="5" s="1"/>
  <c r="AC453" i="5" s="1"/>
  <c r="Q74" i="5"/>
  <c r="U84" i="7" s="1"/>
  <c r="S74" i="5"/>
  <c r="T74" i="5" s="1" a="1"/>
  <c r="T74" i="5" s="1"/>
  <c r="Z74" i="5" s="1"/>
  <c r="Q64" i="5"/>
  <c r="U74" i="7" s="1"/>
  <c r="S64" i="5"/>
  <c r="T64" i="5" s="1" a="1"/>
  <c r="T64" i="5" s="1"/>
  <c r="U64" i="5" s="1" a="1"/>
  <c r="U64" i="5" s="1"/>
  <c r="L74" i="7" s="1"/>
  <c r="Q340" i="5"/>
  <c r="U350" i="7" s="1"/>
  <c r="S340" i="5"/>
  <c r="T340" i="5" s="1" a="1"/>
  <c r="T340" i="5" s="1"/>
  <c r="U340" i="5" s="1" a="1"/>
  <c r="U340" i="5" s="1"/>
  <c r="L350" i="7" s="1"/>
  <c r="Q15" i="5"/>
  <c r="U25" i="7" s="1"/>
  <c r="S15" i="5"/>
  <c r="T15" i="5" s="1" a="1"/>
  <c r="T15" i="5" s="1"/>
  <c r="Z15" i="5" s="1"/>
  <c r="S393" i="5"/>
  <c r="T393" i="5" s="1" a="1"/>
  <c r="T393" i="5" s="1"/>
  <c r="U393" i="5" s="1" a="1"/>
  <c r="U393" i="5" s="1"/>
  <c r="L403" i="7" s="1"/>
  <c r="Q393" i="5"/>
  <c r="U403" i="7" s="1"/>
  <c r="S108" i="5"/>
  <c r="T108" i="5" s="1" a="1"/>
  <c r="T108" i="5" s="1"/>
  <c r="Z108" i="5" s="1"/>
  <c r="Q108" i="5"/>
  <c r="U118" i="7" s="1"/>
  <c r="S373" i="5"/>
  <c r="T373" i="5" s="1" a="1"/>
  <c r="T373" i="5" s="1"/>
  <c r="U373" i="5" s="1" a="1"/>
  <c r="U373" i="5" s="1"/>
  <c r="L383" i="7" s="1"/>
  <c r="Q373" i="5"/>
  <c r="U383" i="7" s="1"/>
  <c r="S337" i="5"/>
  <c r="T337" i="5" s="1" a="1"/>
  <c r="T337" i="5" s="1"/>
  <c r="U337" i="5" s="1" a="1"/>
  <c r="U337" i="5" s="1"/>
  <c r="L347" i="7" s="1"/>
  <c r="Q337" i="5"/>
  <c r="U347" i="7" s="1"/>
  <c r="S56" i="5"/>
  <c r="T56" i="5" s="1" a="1"/>
  <c r="T56" i="5" s="1"/>
  <c r="AB56" i="5" s="1"/>
  <c r="AC56" i="5" s="1" a="1"/>
  <c r="AC56" i="5" s="1"/>
  <c r="Q56" i="5"/>
  <c r="U66" i="7" s="1"/>
  <c r="S494" i="5"/>
  <c r="T494" i="5" s="1" a="1"/>
  <c r="T494" i="5" s="1"/>
  <c r="U494" i="5" s="1" a="1"/>
  <c r="U494" i="5" s="1"/>
  <c r="L504" i="7" s="1"/>
  <c r="Q494" i="5"/>
  <c r="U504" i="7" s="1"/>
  <c r="Q282" i="5"/>
  <c r="U292" i="7" s="1"/>
  <c r="S282" i="5"/>
  <c r="T282" i="5" s="1" a="1"/>
  <c r="T282" i="5" s="1"/>
  <c r="AB282" i="5" s="1"/>
  <c r="AC282" i="5" s="1"/>
  <c r="S196" i="5"/>
  <c r="T196" i="5" s="1" a="1"/>
  <c r="T196" i="5" s="1"/>
  <c r="Z196" i="5" s="1"/>
  <c r="Q196" i="5"/>
  <c r="U206" i="7" s="1"/>
  <c r="Q36" i="5"/>
  <c r="U46" i="7" s="1"/>
  <c r="S36" i="5"/>
  <c r="T36" i="5" s="1" a="1"/>
  <c r="T36" i="5" s="1"/>
  <c r="U36" i="5" s="1" a="1"/>
  <c r="U36" i="5" s="1"/>
  <c r="L46" i="7" s="1"/>
  <c r="S409" i="5"/>
  <c r="T409" i="5" s="1" a="1"/>
  <c r="T409" i="5" s="1"/>
  <c r="AB409" i="5" s="1"/>
  <c r="AC409" i="5" s="1"/>
  <c r="Q409" i="5"/>
  <c r="U419" i="7" s="1"/>
  <c r="Q199" i="5"/>
  <c r="U209" i="7" s="1"/>
  <c r="S199" i="5"/>
  <c r="T199" i="5" s="1" a="1"/>
  <c r="T199" i="5" s="1"/>
  <c r="Z199" i="5" s="1"/>
  <c r="Q461" i="5"/>
  <c r="U471" i="7" s="1"/>
  <c r="S461" i="5"/>
  <c r="T461" i="5" s="1" a="1"/>
  <c r="T461" i="5" s="1"/>
  <c r="Z461" i="5" s="1"/>
  <c r="Q473" i="5"/>
  <c r="U483" i="7" s="1"/>
  <c r="S473" i="5"/>
  <c r="T473" i="5" s="1" a="1"/>
  <c r="T473" i="5" s="1"/>
  <c r="Z473" i="5" s="1"/>
  <c r="Q383" i="5"/>
  <c r="U393" i="7" s="1"/>
  <c r="S383" i="5"/>
  <c r="T383" i="5" s="1" a="1"/>
  <c r="T383" i="5" s="1"/>
  <c r="Z383" i="5" s="1"/>
  <c r="S246" i="5"/>
  <c r="T246" i="5" s="1" a="1"/>
  <c r="T246" i="5" s="1"/>
  <c r="AB246" i="5" s="1"/>
  <c r="AC246" i="5" s="1"/>
  <c r="Q246" i="5"/>
  <c r="U256" i="7" s="1"/>
  <c r="Q107" i="5"/>
  <c r="U117" i="7" s="1"/>
  <c r="S107" i="5"/>
  <c r="T107" i="5" s="1" a="1"/>
  <c r="T107" i="5" s="1"/>
  <c r="W107" i="5" s="1" a="1"/>
  <c r="W107" i="5" s="1"/>
  <c r="X107" i="5" s="1"/>
  <c r="S200" i="5"/>
  <c r="T200" i="5" s="1" a="1"/>
  <c r="T200" i="5" s="1"/>
  <c r="Z200" i="5" s="1"/>
  <c r="Q200" i="5"/>
  <c r="U210" i="7" s="1"/>
  <c r="Q58" i="5"/>
  <c r="U68" i="7" s="1"/>
  <c r="S58" i="5"/>
  <c r="T58" i="5" s="1" a="1"/>
  <c r="T58" i="5" s="1"/>
  <c r="AB58" i="5" s="1"/>
  <c r="AC58" i="5" s="1" a="1"/>
  <c r="AC58" i="5" s="1"/>
  <c r="Q313" i="5"/>
  <c r="U323" i="7" s="1"/>
  <c r="S313" i="5"/>
  <c r="T313" i="5" s="1" a="1"/>
  <c r="T313" i="5" s="1"/>
  <c r="U313" i="5" s="1" a="1"/>
  <c r="U313" i="5" s="1"/>
  <c r="L323" i="7" s="1"/>
  <c r="S365" i="5"/>
  <c r="T365" i="5" s="1" a="1"/>
  <c r="T365" i="5" s="1"/>
  <c r="AB365" i="5" s="1"/>
  <c r="AC365" i="5" s="1"/>
  <c r="Q365" i="5"/>
  <c r="U375" i="7" s="1"/>
  <c r="Q222" i="5"/>
  <c r="U232" i="7" s="1"/>
  <c r="S222" i="5"/>
  <c r="T222" i="5" s="1" a="1"/>
  <c r="T222" i="5" s="1"/>
  <c r="Z222" i="5" s="1"/>
  <c r="S231" i="5"/>
  <c r="T231" i="5" s="1" a="1"/>
  <c r="T231" i="5" s="1"/>
  <c r="U231" i="5" s="1" a="1"/>
  <c r="U231" i="5" s="1"/>
  <c r="L241" i="7" s="1"/>
  <c r="Q231" i="5"/>
  <c r="U241" i="7" s="1"/>
  <c r="S351" i="5"/>
  <c r="T351" i="5" s="1" a="1"/>
  <c r="T351" i="5" s="1"/>
  <c r="Z351" i="5" s="1"/>
  <c r="Q351" i="5"/>
  <c r="U361" i="7" s="1"/>
  <c r="Q433" i="5"/>
  <c r="U443" i="7" s="1"/>
  <c r="S433" i="5"/>
  <c r="T433" i="5" s="1" a="1"/>
  <c r="T433" i="5" s="1"/>
  <c r="AB433" i="5" s="1"/>
  <c r="AC433" i="5" s="1"/>
  <c r="Q360" i="5"/>
  <c r="U370" i="7" s="1"/>
  <c r="S360" i="5"/>
  <c r="T360" i="5" s="1" a="1"/>
  <c r="T360" i="5" s="1"/>
  <c r="U360" i="5" s="1" a="1"/>
  <c r="U360" i="5" s="1"/>
  <c r="L370" i="7" s="1"/>
  <c r="S427" i="5"/>
  <c r="T427" i="5" s="1" a="1"/>
  <c r="T427" i="5" s="1"/>
  <c r="AB427" i="5" s="1"/>
  <c r="AC427" i="5" s="1"/>
  <c r="Q427" i="5"/>
  <c r="U437" i="7" s="1"/>
  <c r="Q156" i="5"/>
  <c r="U166" i="7" s="1"/>
  <c r="S156" i="5"/>
  <c r="T156" i="5" s="1" a="1"/>
  <c r="T156" i="5" s="1"/>
  <c r="Z156" i="5" s="1"/>
  <c r="S358" i="5"/>
  <c r="T358" i="5" s="1" a="1"/>
  <c r="T358" i="5" s="1"/>
  <c r="AB358" i="5" s="1"/>
  <c r="AC358" i="5" s="1"/>
  <c r="Q358" i="5"/>
  <c r="U368" i="7" s="1"/>
  <c r="Q388" i="5"/>
  <c r="U398" i="7" s="1"/>
  <c r="S388" i="5"/>
  <c r="T388" i="5" s="1" a="1"/>
  <c r="T388" i="5" s="1"/>
  <c r="Z388" i="5" s="1"/>
  <c r="Q289" i="5"/>
  <c r="U299" i="7" s="1"/>
  <c r="S289" i="5"/>
  <c r="T289" i="5" s="1" a="1"/>
  <c r="T289" i="5" s="1"/>
  <c r="Z289" i="5" s="1"/>
  <c r="Q134" i="5"/>
  <c r="U144" i="7" s="1"/>
  <c r="S134" i="5"/>
  <c r="T134" i="5" s="1" a="1"/>
  <c r="T134" i="5" s="1"/>
  <c r="Z134" i="5" s="1"/>
  <c r="S386" i="5"/>
  <c r="T386" i="5" s="1" a="1"/>
  <c r="T386" i="5" s="1"/>
  <c r="U386" i="5" s="1" a="1"/>
  <c r="U386" i="5" s="1"/>
  <c r="L396" i="7" s="1"/>
  <c r="Q386" i="5"/>
  <c r="U396" i="7" s="1"/>
  <c r="Q288" i="5"/>
  <c r="U298" i="7" s="1"/>
  <c r="S288" i="5"/>
  <c r="T288" i="5" s="1" a="1"/>
  <c r="T288" i="5" s="1"/>
  <c r="Z288" i="5" s="1"/>
  <c r="Q267" i="5"/>
  <c r="U277" i="7" s="1"/>
  <c r="S267" i="5"/>
  <c r="T267" i="5" s="1" a="1"/>
  <c r="T267" i="5" s="1"/>
  <c r="Z267" i="5" s="1"/>
  <c r="S99" i="5"/>
  <c r="T99" i="5" s="1" a="1"/>
  <c r="T99" i="5" s="1"/>
  <c r="U99" i="5" s="1" a="1"/>
  <c r="U99" i="5" s="1"/>
  <c r="L109" i="7" s="1"/>
  <c r="Q99" i="5"/>
  <c r="U109" i="7" s="1"/>
  <c r="Q87" i="5"/>
  <c r="U97" i="7" s="1"/>
  <c r="S87" i="5"/>
  <c r="T87" i="5" s="1" a="1"/>
  <c r="T87" i="5" s="1"/>
  <c r="U87" i="5" s="1" a="1"/>
  <c r="U87" i="5" s="1"/>
  <c r="L97" i="7" s="1"/>
  <c r="Q465" i="5"/>
  <c r="U475" i="7" s="1"/>
  <c r="S465" i="5"/>
  <c r="T465" i="5" s="1" a="1"/>
  <c r="T465" i="5" s="1"/>
  <c r="Z465" i="5" s="1"/>
  <c r="S20" i="5"/>
  <c r="T20" i="5" s="1" a="1"/>
  <c r="T20" i="5" s="1"/>
  <c r="Z20" i="5" s="1"/>
  <c r="Q20" i="5"/>
  <c r="U30" i="7" s="1"/>
  <c r="Q205" i="5"/>
  <c r="U215" i="7" s="1"/>
  <c r="S205" i="5"/>
  <c r="T205" i="5" s="1" a="1"/>
  <c r="T205" i="5" s="1"/>
  <c r="AB205" i="5" s="1"/>
  <c r="AC205" i="5" s="1"/>
  <c r="Q303" i="5"/>
  <c r="U313" i="7" s="1"/>
  <c r="S303" i="5"/>
  <c r="T303" i="5" s="1" a="1"/>
  <c r="T303" i="5" s="1"/>
  <c r="Z303" i="5" s="1"/>
  <c r="Q333" i="5"/>
  <c r="U343" i="7" s="1"/>
  <c r="S333" i="5"/>
  <c r="T333" i="5" s="1" a="1"/>
  <c r="T333" i="5" s="1"/>
  <c r="Z333" i="5" s="1"/>
  <c r="S366" i="5"/>
  <c r="T366" i="5" s="1" a="1"/>
  <c r="T366" i="5" s="1"/>
  <c r="AB366" i="5" s="1"/>
  <c r="AC366" i="5" s="1"/>
  <c r="Q366" i="5"/>
  <c r="U376" i="7" s="1"/>
  <c r="Q86" i="5"/>
  <c r="U96" i="7" s="1"/>
  <c r="S86" i="5"/>
  <c r="T86" i="5" s="1" a="1"/>
  <c r="T86" i="5" s="1"/>
  <c r="V86" i="5" s="1" a="1"/>
  <c r="V86" i="5" s="1"/>
  <c r="P96" i="7" s="1"/>
  <c r="S248" i="5"/>
  <c r="T248" i="5" s="1" a="1"/>
  <c r="T248" i="5" s="1"/>
  <c r="Z248" i="5" s="1"/>
  <c r="Q248" i="5"/>
  <c r="U258" i="7" s="1"/>
  <c r="Q320" i="5"/>
  <c r="U330" i="7" s="1"/>
  <c r="S320" i="5"/>
  <c r="T320" i="5" s="1" a="1"/>
  <c r="T320" i="5" s="1"/>
  <c r="Z320" i="5" s="1"/>
  <c r="S121" i="5"/>
  <c r="T121" i="5" s="1" a="1"/>
  <c r="T121" i="5" s="1"/>
  <c r="U121" i="5" s="1" a="1"/>
  <c r="U121" i="5" s="1"/>
  <c r="L131" i="7" s="1"/>
  <c r="Q121" i="5"/>
  <c r="U131" i="7" s="1"/>
  <c r="Q287" i="5"/>
  <c r="U297" i="7" s="1"/>
  <c r="S287" i="5"/>
  <c r="T287" i="5" s="1" a="1"/>
  <c r="T287" i="5" s="1"/>
  <c r="AB287" i="5" s="1"/>
  <c r="AC287" i="5" s="1"/>
  <c r="Q278" i="5"/>
  <c r="U288" i="7" s="1"/>
  <c r="S278" i="5"/>
  <c r="T278" i="5" s="1" a="1"/>
  <c r="T278" i="5" s="1"/>
  <c r="Z278" i="5" s="1"/>
  <c r="Q416" i="5"/>
  <c r="U426" i="7" s="1"/>
  <c r="S416" i="5"/>
  <c r="T416" i="5" s="1" a="1"/>
  <c r="T416" i="5" s="1"/>
  <c r="U416" i="5" s="1" a="1"/>
  <c r="U416" i="5" s="1"/>
  <c r="L426" i="7" s="1"/>
  <c r="S157" i="5"/>
  <c r="T157" i="5" s="1" a="1"/>
  <c r="T157" i="5" s="1"/>
  <c r="V157" i="5" s="1" a="1"/>
  <c r="V157" i="5" s="1"/>
  <c r="P167" i="7" s="1"/>
  <c r="Q157" i="5"/>
  <c r="U167" i="7" s="1"/>
  <c r="Q302" i="5"/>
  <c r="U312" i="7" s="1"/>
  <c r="S302" i="5"/>
  <c r="T302" i="5" s="1" a="1"/>
  <c r="T302" i="5" s="1"/>
  <c r="AB302" i="5" s="1"/>
  <c r="AC302" i="5" s="1"/>
  <c r="S32" i="5"/>
  <c r="T32" i="5" s="1" a="1"/>
  <c r="T32" i="5" s="1"/>
  <c r="U32" i="5" s="1" a="1"/>
  <c r="U32" i="5" s="1"/>
  <c r="L42" i="7" s="1"/>
  <c r="Q32" i="5"/>
  <c r="U42" i="7" s="1"/>
  <c r="Q31" i="5"/>
  <c r="U41" i="7" s="1"/>
  <c r="S31" i="5"/>
  <c r="T31" i="5" s="1" a="1"/>
  <c r="T31" i="5" s="1"/>
  <c r="U31" i="5" s="1" a="1"/>
  <c r="U31" i="5" s="1"/>
  <c r="L41" i="7" s="1"/>
  <c r="Q377" i="5"/>
  <c r="U387" i="7" s="1"/>
  <c r="S377" i="5"/>
  <c r="T377" i="5" s="1" a="1"/>
  <c r="T377" i="5" s="1"/>
  <c r="AB377" i="5" s="1"/>
  <c r="AC377" i="5" s="1"/>
  <c r="Q389" i="5"/>
  <c r="U399" i="7" s="1"/>
  <c r="S389" i="5"/>
  <c r="T389" i="5" s="1" a="1"/>
  <c r="T389" i="5" s="1"/>
  <c r="U389" i="5" s="1" a="1"/>
  <c r="U389" i="5" s="1"/>
  <c r="L399" i="7" s="1"/>
  <c r="Q471" i="5"/>
  <c r="U481" i="7" s="1"/>
  <c r="S471" i="5"/>
  <c r="T471" i="5" s="1" a="1"/>
  <c r="T471" i="5" s="1"/>
  <c r="Z471" i="5" s="1"/>
  <c r="Q201" i="5"/>
  <c r="U211" i="7" s="1"/>
  <c r="S201" i="5"/>
  <c r="T201" i="5" s="1" a="1"/>
  <c r="T201" i="5" s="1"/>
  <c r="Z201" i="5" s="1"/>
  <c r="Q324" i="5"/>
  <c r="U334" i="7" s="1"/>
  <c r="S324" i="5"/>
  <c r="T324" i="5" s="1" a="1"/>
  <c r="T324" i="5" s="1"/>
  <c r="AB324" i="5" s="1"/>
  <c r="AC324" i="5" s="1"/>
  <c r="Q23" i="5"/>
  <c r="U33" i="7" s="1"/>
  <c r="S23" i="5"/>
  <c r="T23" i="5" s="1" a="1"/>
  <c r="T23" i="5" s="1"/>
  <c r="Z23" i="5" s="1"/>
  <c r="Q431" i="5"/>
  <c r="U441" i="7" s="1"/>
  <c r="S431" i="5"/>
  <c r="T431" i="5" s="1" a="1"/>
  <c r="T431" i="5" s="1"/>
  <c r="AB431" i="5" s="1"/>
  <c r="AC431" i="5" s="1"/>
  <c r="S35" i="5"/>
  <c r="T35" i="5" s="1" a="1"/>
  <c r="T35" i="5" s="1"/>
  <c r="AB35" i="5" s="1"/>
  <c r="AC35" i="5" s="1" a="1"/>
  <c r="AC35" i="5" s="1"/>
  <c r="Q35" i="5"/>
  <c r="U45" i="7" s="1"/>
  <c r="S335" i="5"/>
  <c r="T335" i="5" s="1" a="1"/>
  <c r="T335" i="5" s="1"/>
  <c r="AB335" i="5" s="1"/>
  <c r="AC335" i="5" s="1"/>
  <c r="AF335" i="5" s="1"/>
  <c r="AG335" i="5" s="1"/>
  <c r="AH335" i="5" s="1"/>
  <c r="AJ335" i="5" s="1"/>
  <c r="Q335" i="5"/>
  <c r="U345" i="7" s="1"/>
  <c r="Q120" i="5"/>
  <c r="U130" i="7" s="1"/>
  <c r="S120" i="5"/>
  <c r="T120" i="5" s="1" a="1"/>
  <c r="T120" i="5" s="1"/>
  <c r="U120" i="5" s="1" a="1"/>
  <c r="U120" i="5" s="1"/>
  <c r="L130" i="7" s="1"/>
  <c r="Q434" i="5"/>
  <c r="U444" i="7" s="1"/>
  <c r="S434" i="5"/>
  <c r="T434" i="5" s="1" a="1"/>
  <c r="T434" i="5" s="1"/>
  <c r="Z434" i="5" s="1"/>
  <c r="Q251" i="5"/>
  <c r="U261" i="7" s="1"/>
  <c r="S251" i="5"/>
  <c r="T251" i="5" s="1" a="1"/>
  <c r="T251" i="5" s="1"/>
  <c r="AB251" i="5" s="1"/>
  <c r="AC251" i="5" s="1"/>
  <c r="Q175" i="5"/>
  <c r="U185" i="7" s="1"/>
  <c r="S175" i="5"/>
  <c r="T175" i="5" s="1" a="1"/>
  <c r="T175" i="5" s="1"/>
  <c r="W175" i="5" s="1" a="1"/>
  <c r="W175" i="5" s="1"/>
  <c r="X175" i="5" s="1"/>
  <c r="S322" i="5"/>
  <c r="T322" i="5" s="1" a="1"/>
  <c r="T322" i="5" s="1"/>
  <c r="Z322" i="5" s="1"/>
  <c r="Q322" i="5"/>
  <c r="U332" i="7" s="1"/>
  <c r="S280" i="5"/>
  <c r="T280" i="5" s="1" a="1"/>
  <c r="T280" i="5" s="1"/>
  <c r="AB280" i="5" s="1"/>
  <c r="AC280" i="5" s="1"/>
  <c r="Q280" i="5"/>
  <c r="U290" i="7" s="1"/>
  <c r="S165" i="5"/>
  <c r="T165" i="5" s="1" a="1"/>
  <c r="T165" i="5" s="1"/>
  <c r="Z165" i="5" s="1"/>
  <c r="Q165" i="5"/>
  <c r="U175" i="7" s="1"/>
  <c r="Q242" i="5"/>
  <c r="U252" i="7" s="1"/>
  <c r="S242" i="5"/>
  <c r="T242" i="5" s="1" a="1"/>
  <c r="T242" i="5" s="1"/>
  <c r="AB242" i="5" s="1"/>
  <c r="AC242" i="5" s="1"/>
  <c r="Q417" i="5"/>
  <c r="U427" i="7" s="1"/>
  <c r="S417" i="5"/>
  <c r="T417" i="5" s="1" a="1"/>
  <c r="T417" i="5" s="1"/>
  <c r="AB417" i="5" s="1"/>
  <c r="AC417" i="5" s="1"/>
  <c r="Q68" i="5"/>
  <c r="U78" i="7" s="1"/>
  <c r="S68" i="5"/>
  <c r="T68" i="5" s="1" a="1"/>
  <c r="T68" i="5" s="1"/>
  <c r="U68" i="5" s="1" a="1"/>
  <c r="U68" i="5" s="1"/>
  <c r="L78" i="7" s="1"/>
  <c r="Q88" i="5"/>
  <c r="U98" i="7" s="1"/>
  <c r="S88" i="5"/>
  <c r="T88" i="5" s="1" a="1"/>
  <c r="T88" i="5" s="1"/>
  <c r="Z88" i="5" s="1"/>
  <c r="Q498" i="5"/>
  <c r="U508" i="7" s="1"/>
  <c r="S498" i="5"/>
  <c r="T498" i="5" s="1" a="1"/>
  <c r="T498" i="5" s="1"/>
  <c r="Z498" i="5" s="1"/>
  <c r="S29" i="5"/>
  <c r="T29" i="5" s="1" a="1"/>
  <c r="T29" i="5" s="1"/>
  <c r="AB29" i="5" s="1"/>
  <c r="AC29" i="5" s="1" a="1"/>
  <c r="AC29" i="5" s="1"/>
  <c r="Q29" i="5"/>
  <c r="U39" i="7" s="1"/>
  <c r="S466" i="5"/>
  <c r="T466" i="5" s="1" a="1"/>
  <c r="T466" i="5" s="1"/>
  <c r="U466" i="5" s="1" a="1"/>
  <c r="U466" i="5" s="1"/>
  <c r="L476" i="7" s="1"/>
  <c r="Q466" i="5"/>
  <c r="U476" i="7" s="1"/>
  <c r="Q353" i="5"/>
  <c r="U363" i="7" s="1"/>
  <c r="S353" i="5"/>
  <c r="T353" i="5" s="1" a="1"/>
  <c r="T353" i="5" s="1"/>
  <c r="AB353" i="5" s="1"/>
  <c r="AC353" i="5" s="1"/>
  <c r="S345" i="5"/>
  <c r="T345" i="5" s="1" a="1"/>
  <c r="T345" i="5" s="1"/>
  <c r="Z345" i="5" s="1"/>
  <c r="Q345" i="5"/>
  <c r="U355" i="7" s="1"/>
  <c r="Q128" i="5"/>
  <c r="U138" i="7" s="1"/>
  <c r="S128" i="5"/>
  <c r="T128" i="5" s="1" a="1"/>
  <c r="T128" i="5" s="1"/>
  <c r="AB128" i="5" s="1"/>
  <c r="AC128" i="5" s="1" a="1"/>
  <c r="AC128" i="5" s="1"/>
  <c r="S262" i="5"/>
  <c r="T262" i="5" s="1" a="1"/>
  <c r="T262" i="5" s="1"/>
  <c r="U262" i="5" s="1" a="1"/>
  <c r="U262" i="5" s="1"/>
  <c r="L272" i="7" s="1"/>
  <c r="Q262" i="5"/>
  <c r="U272" i="7" s="1"/>
  <c r="Q228" i="5"/>
  <c r="U238" i="7" s="1"/>
  <c r="S228" i="5"/>
  <c r="T228" i="5" s="1" a="1"/>
  <c r="T228" i="5" s="1"/>
  <c r="Z228" i="5" s="1"/>
  <c r="Q53" i="5"/>
  <c r="U63" i="7" s="1"/>
  <c r="S53" i="5"/>
  <c r="T53" i="5" s="1" a="1"/>
  <c r="T53" i="5" s="1"/>
  <c r="W53" i="5" s="1" a="1"/>
  <c r="W53" i="5" s="1"/>
  <c r="X53" i="5" s="1"/>
  <c r="Q78" i="5"/>
  <c r="U88" i="7" s="1"/>
  <c r="S78" i="5"/>
  <c r="T78" i="5" s="1" a="1"/>
  <c r="T78" i="5" s="1"/>
  <c r="AB78" i="5" s="1"/>
  <c r="AC78" i="5" s="1" a="1"/>
  <c r="AC78" i="5" s="1"/>
  <c r="Q275" i="5"/>
  <c r="U285" i="7" s="1"/>
  <c r="S275" i="5"/>
  <c r="T275" i="5" s="1" a="1"/>
  <c r="T275" i="5" s="1"/>
  <c r="AB275" i="5" s="1"/>
  <c r="AC275" i="5" s="1"/>
  <c r="Q238" i="5"/>
  <c r="U248" i="7" s="1"/>
  <c r="S238" i="5"/>
  <c r="T238" i="5" s="1" a="1"/>
  <c r="T238" i="5" s="1"/>
  <c r="AB238" i="5" s="1"/>
  <c r="AC238" i="5" s="1"/>
  <c r="Q459" i="5"/>
  <c r="U469" i="7" s="1"/>
  <c r="S459" i="5"/>
  <c r="T459" i="5" s="1" a="1"/>
  <c r="T459" i="5" s="1"/>
  <c r="Z459" i="5" s="1"/>
  <c r="S163" i="5"/>
  <c r="T163" i="5" s="1" a="1"/>
  <c r="T163" i="5" s="1"/>
  <c r="U163" i="5" s="1" a="1"/>
  <c r="U163" i="5" s="1"/>
  <c r="L173" i="7" s="1"/>
  <c r="Q163" i="5"/>
  <c r="U173" i="7" s="1"/>
  <c r="Q271" i="5"/>
  <c r="U281" i="7" s="1"/>
  <c r="S271" i="5"/>
  <c r="T271" i="5" s="1" a="1"/>
  <c r="T271" i="5" s="1"/>
  <c r="AB271" i="5" s="1"/>
  <c r="AC271" i="5" s="1"/>
  <c r="AF271" i="5" s="1"/>
  <c r="AG271" i="5" s="1"/>
  <c r="AH271" i="5" s="1"/>
  <c r="AJ271" i="5" s="1"/>
  <c r="S307" i="5"/>
  <c r="T307" i="5" s="1" a="1"/>
  <c r="T307" i="5" s="1"/>
  <c r="AB307" i="5" s="1"/>
  <c r="AC307" i="5" s="1"/>
  <c r="Q307" i="5"/>
  <c r="U317" i="7" s="1"/>
  <c r="S319" i="5"/>
  <c r="T319" i="5" s="1" a="1"/>
  <c r="T319" i="5" s="1"/>
  <c r="AB319" i="5" s="1"/>
  <c r="AC319" i="5" s="1"/>
  <c r="Q319" i="5"/>
  <c r="U329" i="7" s="1"/>
  <c r="Q317" i="5"/>
  <c r="U327" i="7" s="1"/>
  <c r="S317" i="5"/>
  <c r="T317" i="5" s="1" a="1"/>
  <c r="T317" i="5" s="1"/>
  <c r="AB317" i="5" s="1"/>
  <c r="AC317" i="5" s="1"/>
  <c r="S223" i="5"/>
  <c r="T223" i="5" s="1" a="1"/>
  <c r="T223" i="5" s="1"/>
  <c r="AB223" i="5" s="1"/>
  <c r="AC223" i="5" s="1"/>
  <c r="Q223" i="5"/>
  <c r="U233" i="7" s="1"/>
  <c r="Q467" i="5"/>
  <c r="U477" i="7" s="1"/>
  <c r="S467" i="5"/>
  <c r="T467" i="5" s="1" a="1"/>
  <c r="T467" i="5" s="1"/>
  <c r="Z467" i="5" s="1"/>
  <c r="S407" i="5"/>
  <c r="T407" i="5" s="1" a="1"/>
  <c r="T407" i="5" s="1"/>
  <c r="U407" i="5" s="1" a="1"/>
  <c r="U407" i="5" s="1"/>
  <c r="L417" i="7" s="1"/>
  <c r="Q407" i="5"/>
  <c r="U417" i="7" s="1"/>
  <c r="Q18" i="5"/>
  <c r="U28" i="7" s="1"/>
  <c r="S18" i="5"/>
  <c r="T18" i="5" s="1" a="1"/>
  <c r="T18" i="5" s="1"/>
  <c r="AB18" i="5" s="1"/>
  <c r="AC18" i="5" s="1" a="1"/>
  <c r="AC18" i="5" s="1"/>
  <c r="Q448" i="5"/>
  <c r="U458" i="7" s="1"/>
  <c r="S448" i="5"/>
  <c r="T448" i="5" s="1" a="1"/>
  <c r="T448" i="5" s="1"/>
  <c r="U448" i="5" s="1" a="1"/>
  <c r="U448" i="5" s="1"/>
  <c r="L458" i="7" s="1"/>
  <c r="S470" i="5"/>
  <c r="T470" i="5" s="1" a="1"/>
  <c r="T470" i="5" s="1"/>
  <c r="Z470" i="5" s="1"/>
  <c r="Q470" i="5"/>
  <c r="U480" i="7" s="1"/>
  <c r="S126" i="5"/>
  <c r="T126" i="5" s="1" a="1"/>
  <c r="T126" i="5" s="1"/>
  <c r="U126" i="5" s="1" a="1"/>
  <c r="U126" i="5" s="1"/>
  <c r="L136" i="7" s="1"/>
  <c r="Q126" i="5"/>
  <c r="U136" i="7" s="1"/>
  <c r="Q426" i="5"/>
  <c r="U436" i="7" s="1"/>
  <c r="S426" i="5"/>
  <c r="T426" i="5" s="1" a="1"/>
  <c r="T426" i="5" s="1"/>
  <c r="Z426" i="5" s="1"/>
  <c r="S378" i="5"/>
  <c r="T378" i="5" s="1" a="1"/>
  <c r="T378" i="5" s="1"/>
  <c r="U378" i="5" s="1" a="1"/>
  <c r="U378" i="5" s="1"/>
  <c r="L388" i="7" s="1"/>
  <c r="Q378" i="5"/>
  <c r="U388" i="7" s="1"/>
  <c r="Q100" i="5"/>
  <c r="U110" i="7" s="1"/>
  <c r="S100" i="5"/>
  <c r="T100" i="5" s="1" a="1"/>
  <c r="T100" i="5" s="1"/>
  <c r="U100" i="5" s="1" a="1"/>
  <c r="U100" i="5" s="1"/>
  <c r="L110" i="7" s="1"/>
  <c r="Q247" i="5"/>
  <c r="U257" i="7" s="1"/>
  <c r="S247" i="5"/>
  <c r="T247" i="5" s="1" a="1"/>
  <c r="T247" i="5" s="1"/>
  <c r="AB247" i="5" s="1"/>
  <c r="AC247" i="5" s="1"/>
  <c r="Q463" i="5"/>
  <c r="U473" i="7" s="1"/>
  <c r="S463" i="5"/>
  <c r="T463" i="5" s="1" a="1"/>
  <c r="T463" i="5" s="1"/>
  <c r="AB463" i="5" s="1"/>
  <c r="AC463" i="5" s="1"/>
  <c r="Q485" i="5"/>
  <c r="U495" i="7" s="1"/>
  <c r="S485" i="5"/>
  <c r="T485" i="5" s="1" a="1"/>
  <c r="T485" i="5" s="1"/>
  <c r="Z485" i="5" s="1"/>
  <c r="S421" i="5"/>
  <c r="T421" i="5" s="1" a="1"/>
  <c r="T421" i="5" s="1"/>
  <c r="U421" i="5" s="1" a="1"/>
  <c r="U421" i="5" s="1"/>
  <c r="L431" i="7" s="1"/>
  <c r="Q421" i="5"/>
  <c r="U431" i="7" s="1"/>
  <c r="S181" i="5"/>
  <c r="T181" i="5" s="1" a="1"/>
  <c r="T181" i="5" s="1"/>
  <c r="Z181" i="5" s="1"/>
  <c r="Q181" i="5"/>
  <c r="U191" i="7" s="1"/>
  <c r="S500" i="5"/>
  <c r="T500" i="5" s="1" a="1"/>
  <c r="T500" i="5" s="1"/>
  <c r="AB500" i="5" s="1"/>
  <c r="AC500" i="5" s="1"/>
  <c r="Q500" i="5"/>
  <c r="U510" i="7" s="1"/>
  <c r="Q499" i="5"/>
  <c r="U509" i="7" s="1"/>
  <c r="S499" i="5"/>
  <c r="T499" i="5" s="1" a="1"/>
  <c r="T499" i="5" s="1"/>
  <c r="Z499" i="5" s="1"/>
  <c r="S115" i="5"/>
  <c r="T115" i="5" s="1" a="1"/>
  <c r="T115" i="5" s="1"/>
  <c r="AB115" i="5" s="1"/>
  <c r="AC115" i="5" s="1" a="1"/>
  <c r="AC115" i="5" s="1"/>
  <c r="Q115" i="5"/>
  <c r="U125" i="7" s="1"/>
  <c r="Q314" i="5"/>
  <c r="U324" i="7" s="1"/>
  <c r="S314" i="5"/>
  <c r="T314" i="5" s="1" a="1"/>
  <c r="T314" i="5" s="1"/>
  <c r="Z314" i="5" s="1"/>
  <c r="Q400" i="5"/>
  <c r="U410" i="7" s="1"/>
  <c r="S400" i="5"/>
  <c r="T400" i="5" s="1" a="1"/>
  <c r="T400" i="5" s="1"/>
  <c r="Z400" i="5" s="1"/>
  <c r="S188" i="5"/>
  <c r="T188" i="5" s="1" a="1"/>
  <c r="T188" i="5" s="1"/>
  <c r="Z188" i="5" s="1"/>
  <c r="Q188" i="5"/>
  <c r="U198" i="7" s="1"/>
  <c r="S171" i="5"/>
  <c r="T171" i="5" s="1" a="1"/>
  <c r="T171" i="5" s="1"/>
  <c r="V171" i="5" s="1" a="1"/>
  <c r="V171" i="5" s="1"/>
  <c r="P181" i="7" s="1"/>
  <c r="Q171" i="5"/>
  <c r="U181" i="7" s="1"/>
  <c r="Q384" i="5"/>
  <c r="U394" i="7" s="1"/>
  <c r="S384" i="5"/>
  <c r="T384" i="5" s="1" a="1"/>
  <c r="T384" i="5" s="1"/>
  <c r="Z384" i="5" s="1"/>
  <c r="S149" i="5"/>
  <c r="T149" i="5" s="1" a="1"/>
  <c r="T149" i="5" s="1"/>
  <c r="AB149" i="5" s="1"/>
  <c r="AC149" i="5" s="1" a="1"/>
  <c r="AC149" i="5" s="1"/>
  <c r="Q149" i="5"/>
  <c r="U159" i="7" s="1"/>
  <c r="S323" i="5"/>
  <c r="T323" i="5" s="1" a="1"/>
  <c r="T323" i="5" s="1"/>
  <c r="U323" i="5" s="1" a="1"/>
  <c r="U323" i="5" s="1"/>
  <c r="L333" i="7" s="1"/>
  <c r="Q323" i="5"/>
  <c r="U333" i="7" s="1"/>
  <c r="Q375" i="5"/>
  <c r="U385" i="7" s="1"/>
  <c r="S375" i="5"/>
  <c r="T375" i="5" s="1" a="1"/>
  <c r="T375" i="5" s="1"/>
  <c r="Z375" i="5" s="1"/>
  <c r="Q45" i="5"/>
  <c r="U55" i="7" s="1"/>
  <c r="S45" i="5"/>
  <c r="T45" i="5" s="1" a="1"/>
  <c r="T45" i="5" s="1"/>
  <c r="Z45" i="5" s="1"/>
  <c r="Q419" i="5"/>
  <c r="U429" i="7" s="1"/>
  <c r="S419" i="5"/>
  <c r="T419" i="5" s="1" a="1"/>
  <c r="T419" i="5" s="1"/>
  <c r="Z419" i="5" s="1"/>
  <c r="Q109" i="5"/>
  <c r="U119" i="7" s="1"/>
  <c r="S109" i="5"/>
  <c r="T109" i="5" s="1" a="1"/>
  <c r="T109" i="5" s="1"/>
  <c r="U109" i="5" s="1" a="1"/>
  <c r="U109" i="5" s="1"/>
  <c r="L119" i="7" s="1"/>
  <c r="S214" i="5"/>
  <c r="T214" i="5" s="1" a="1"/>
  <c r="T214" i="5" s="1"/>
  <c r="U214" i="5" s="1" a="1"/>
  <c r="U214" i="5" s="1"/>
  <c r="L224" i="7" s="1"/>
  <c r="Q214" i="5"/>
  <c r="U224" i="7" s="1"/>
  <c r="Q450" i="5"/>
  <c r="U460" i="7" s="1"/>
  <c r="S450" i="5"/>
  <c r="T450" i="5" s="1" a="1"/>
  <c r="T450" i="5" s="1"/>
  <c r="Z450" i="5" s="1"/>
  <c r="Q399" i="5"/>
  <c r="U409" i="7" s="1"/>
  <c r="S399" i="5"/>
  <c r="T399" i="5" s="1" a="1"/>
  <c r="T399" i="5" s="1"/>
  <c r="Z399" i="5" s="1"/>
  <c r="Q443" i="5"/>
  <c r="U453" i="7" s="1"/>
  <c r="S443" i="5"/>
  <c r="T443" i="5" s="1" a="1"/>
  <c r="T443" i="5" s="1"/>
  <c r="Z443" i="5" s="1"/>
  <c r="Q131" i="5"/>
  <c r="U141" i="7" s="1"/>
  <c r="S131" i="5"/>
  <c r="T131" i="5" s="1" a="1"/>
  <c r="T131" i="5" s="1"/>
  <c r="U131" i="5" s="1" a="1"/>
  <c r="U131" i="5" s="1"/>
  <c r="L141" i="7" s="1"/>
  <c r="Q391" i="5"/>
  <c r="U401" i="7" s="1"/>
  <c r="S391" i="5"/>
  <c r="T391" i="5" s="1" a="1"/>
  <c r="T391" i="5" s="1"/>
  <c r="AB391" i="5" s="1"/>
  <c r="AC391" i="5" s="1"/>
  <c r="S430" i="5"/>
  <c r="T430" i="5" s="1" a="1"/>
  <c r="T430" i="5" s="1"/>
  <c r="U430" i="5" s="1" a="1"/>
  <c r="U430" i="5" s="1"/>
  <c r="L440" i="7" s="1"/>
  <c r="Q430" i="5"/>
  <c r="U440" i="7" s="1"/>
  <c r="Q489" i="5"/>
  <c r="U499" i="7" s="1"/>
  <c r="S489" i="5"/>
  <c r="T489" i="5" s="1" a="1"/>
  <c r="T489" i="5" s="1"/>
  <c r="Z489" i="5" s="1"/>
  <c r="Q112" i="5"/>
  <c r="U122" i="7" s="1"/>
  <c r="S112" i="5"/>
  <c r="T112" i="5" s="1" a="1"/>
  <c r="T112" i="5" s="1"/>
  <c r="Z112" i="5" s="1"/>
  <c r="Q329" i="5"/>
  <c r="U339" i="7" s="1"/>
  <c r="S329" i="5"/>
  <c r="T329" i="5" s="1" a="1"/>
  <c r="T329" i="5" s="1"/>
  <c r="Z329" i="5" s="1"/>
  <c r="S17" i="5"/>
  <c r="T17" i="5" s="1" a="1"/>
  <c r="T17" i="5" s="1"/>
  <c r="Z17" i="5" s="1"/>
  <c r="Q17" i="5"/>
  <c r="U27" i="7" s="1"/>
  <c r="S387" i="5"/>
  <c r="T387" i="5" s="1" a="1"/>
  <c r="T387" i="5" s="1"/>
  <c r="U387" i="5" s="1" a="1"/>
  <c r="U387" i="5" s="1"/>
  <c r="L397" i="7" s="1"/>
  <c r="Q387" i="5"/>
  <c r="U397" i="7" s="1"/>
  <c r="S486" i="5"/>
  <c r="T486" i="5" s="1" a="1"/>
  <c r="T486" i="5" s="1"/>
  <c r="Z486" i="5" s="1"/>
  <c r="Q486" i="5"/>
  <c r="U496" i="7" s="1"/>
  <c r="S264" i="5"/>
  <c r="T264" i="5" s="1" a="1"/>
  <c r="T264" i="5" s="1"/>
  <c r="U264" i="5" s="1" a="1"/>
  <c r="U264" i="5" s="1"/>
  <c r="L274" i="7" s="1"/>
  <c r="Q264" i="5"/>
  <c r="U274" i="7" s="1"/>
  <c r="Q482" i="5"/>
  <c r="U492" i="7" s="1"/>
  <c r="S482" i="5"/>
  <c r="T482" i="5" s="1" a="1"/>
  <c r="T482" i="5" s="1"/>
  <c r="Z482" i="5" s="1"/>
  <c r="Q96" i="5"/>
  <c r="U106" i="7" s="1"/>
  <c r="S96" i="5"/>
  <c r="T96" i="5" s="1" a="1"/>
  <c r="T96" i="5" s="1"/>
  <c r="Z96" i="5" s="1"/>
  <c r="Q312" i="5"/>
  <c r="U322" i="7" s="1"/>
  <c r="S312" i="5"/>
  <c r="T312" i="5" s="1" a="1"/>
  <c r="T312" i="5" s="1"/>
  <c r="U312" i="5" s="1" a="1"/>
  <c r="U312" i="5" s="1"/>
  <c r="L322" i="7" s="1"/>
  <c r="S305" i="5"/>
  <c r="T305" i="5" s="1" a="1"/>
  <c r="T305" i="5" s="1"/>
  <c r="AB305" i="5" s="1"/>
  <c r="AC305" i="5" s="1"/>
  <c r="Q305" i="5"/>
  <c r="U315" i="7" s="1"/>
  <c r="Q325" i="5"/>
  <c r="U335" i="7" s="1"/>
  <c r="S325" i="5"/>
  <c r="T325" i="5" s="1" a="1"/>
  <c r="T325" i="5" s="1"/>
  <c r="Z325" i="5" s="1"/>
  <c r="S141" i="5"/>
  <c r="T141" i="5" s="1" a="1"/>
  <c r="T141" i="5" s="1"/>
  <c r="Z141" i="5" s="1"/>
  <c r="Q141" i="5"/>
  <c r="U151" i="7" s="1"/>
  <c r="S442" i="5"/>
  <c r="T442" i="5" s="1" a="1"/>
  <c r="T442" i="5" s="1"/>
  <c r="AB442" i="5" s="1"/>
  <c r="AC442" i="5" s="1"/>
  <c r="Q442" i="5"/>
  <c r="U452" i="7" s="1"/>
  <c r="Q363" i="5"/>
  <c r="U373" i="7" s="1"/>
  <c r="S363" i="5"/>
  <c r="T363" i="5" s="1" a="1"/>
  <c r="T363" i="5" s="1"/>
  <c r="U363" i="5" s="1" a="1"/>
  <c r="U363" i="5" s="1"/>
  <c r="L373" i="7" s="1"/>
  <c r="S203" i="5"/>
  <c r="T203" i="5" s="1" a="1"/>
  <c r="T203" i="5" s="1"/>
  <c r="Z203" i="5" s="1"/>
  <c r="Q203" i="5"/>
  <c r="U213" i="7" s="1"/>
  <c r="S133" i="5"/>
  <c r="T133" i="5" s="1" a="1"/>
  <c r="T133" i="5" s="1"/>
  <c r="V133" i="5" s="1" a="1"/>
  <c r="V133" i="5" s="1"/>
  <c r="P143" i="7" s="1"/>
  <c r="Q133" i="5"/>
  <c r="U143" i="7" s="1"/>
  <c r="S160" i="5"/>
  <c r="T160" i="5" s="1" a="1"/>
  <c r="T160" i="5" s="1"/>
  <c r="AB160" i="5" s="1"/>
  <c r="AC160" i="5" s="1" a="1"/>
  <c r="AC160" i="5" s="1"/>
  <c r="Q160" i="5"/>
  <c r="U170" i="7" s="1"/>
  <c r="S259" i="5"/>
  <c r="T259" i="5" s="1" a="1"/>
  <c r="T259" i="5" s="1"/>
  <c r="Z259" i="5" s="1"/>
  <c r="Q259" i="5"/>
  <c r="U269" i="7" s="1"/>
  <c r="Q151" i="5"/>
  <c r="U161" i="7" s="1"/>
  <c r="S151" i="5"/>
  <c r="T151" i="5" s="1" a="1"/>
  <c r="T151" i="5" s="1"/>
  <c r="Z151" i="5" s="1"/>
  <c r="S202" i="5"/>
  <c r="T202" i="5" s="1" a="1"/>
  <c r="T202" i="5" s="1"/>
  <c r="Z202" i="5" s="1"/>
  <c r="Q202" i="5"/>
  <c r="U212" i="7" s="1"/>
  <c r="Q420" i="5"/>
  <c r="U430" i="7" s="1"/>
  <c r="S420" i="5"/>
  <c r="T420" i="5" s="1" a="1"/>
  <c r="T420" i="5" s="1"/>
  <c r="AB420" i="5" s="1"/>
  <c r="AC420" i="5" s="1"/>
  <c r="S209" i="5"/>
  <c r="T209" i="5" s="1" a="1"/>
  <c r="T209" i="5" s="1"/>
  <c r="AB209" i="5" s="1"/>
  <c r="AC209" i="5" s="1"/>
  <c r="Q209" i="5"/>
  <c r="U219" i="7" s="1"/>
  <c r="Q37" i="5"/>
  <c r="U47" i="7" s="1"/>
  <c r="S37" i="5"/>
  <c r="T37" i="5" s="1" a="1"/>
  <c r="T37" i="5" s="1"/>
  <c r="U37" i="5" s="1" a="1"/>
  <c r="U37" i="5" s="1"/>
  <c r="L47" i="7" s="1"/>
  <c r="Q339" i="5"/>
  <c r="U349" i="7" s="1"/>
  <c r="S339" i="5"/>
  <c r="T339" i="5" s="1" a="1"/>
  <c r="T339" i="5" s="1"/>
  <c r="Z339" i="5" s="1"/>
  <c r="Q127" i="5"/>
  <c r="U137" i="7" s="1"/>
  <c r="S127" i="5"/>
  <c r="T127" i="5" s="1" a="1"/>
  <c r="T127" i="5" s="1"/>
  <c r="AB127" i="5" s="1"/>
  <c r="AC127" i="5" s="1" a="1"/>
  <c r="AC127" i="5" s="1"/>
  <c r="Q215" i="5"/>
  <c r="U225" i="7" s="1"/>
  <c r="S215" i="5"/>
  <c r="T215" i="5" s="1" a="1"/>
  <c r="T215" i="5" s="1"/>
  <c r="AB215" i="5" s="1"/>
  <c r="AC215" i="5" s="1"/>
  <c r="S342" i="5"/>
  <c r="T342" i="5" s="1" a="1"/>
  <c r="T342" i="5" s="1"/>
  <c r="Z342" i="5" s="1"/>
  <c r="Q342" i="5"/>
  <c r="U352" i="7" s="1"/>
  <c r="S252" i="5"/>
  <c r="T252" i="5" s="1" a="1"/>
  <c r="T252" i="5" s="1"/>
  <c r="Z252" i="5" s="1"/>
  <c r="Q252" i="5"/>
  <c r="U262" i="7" s="1"/>
  <c r="Z385" i="5"/>
  <c r="Z332" i="5"/>
  <c r="O277" i="7"/>
  <c r="O122" i="7"/>
  <c r="O350" i="7"/>
  <c r="O227" i="7"/>
  <c r="O191" i="7"/>
  <c r="O73" i="7"/>
  <c r="O176" i="7"/>
  <c r="O133" i="7"/>
  <c r="O442" i="7"/>
  <c r="O151" i="7"/>
  <c r="O207" i="7"/>
  <c r="O161" i="7"/>
  <c r="O247" i="7"/>
  <c r="O123" i="7"/>
  <c r="O465" i="7"/>
  <c r="O203" i="7"/>
  <c r="O90" i="7"/>
  <c r="O357" i="7"/>
  <c r="O217" i="7"/>
  <c r="O47" i="7"/>
  <c r="O107" i="7"/>
  <c r="O446" i="7"/>
  <c r="O460" i="7"/>
  <c r="O288" i="7"/>
  <c r="O98" i="7"/>
  <c r="O482" i="7"/>
  <c r="O386" i="7"/>
  <c r="T89" i="7"/>
  <c r="T402" i="7"/>
  <c r="T439" i="7"/>
  <c r="T173" i="7"/>
  <c r="T241" i="7"/>
  <c r="T182" i="7"/>
  <c r="T149" i="7"/>
  <c r="T507" i="7"/>
  <c r="T295" i="7"/>
  <c r="T246" i="7"/>
  <c r="T252" i="7"/>
  <c r="T287" i="7"/>
  <c r="T494" i="7"/>
  <c r="O453" i="7"/>
  <c r="T485" i="7"/>
  <c r="T111" i="7"/>
  <c r="T326" i="7"/>
  <c r="O459" i="7"/>
  <c r="O174" i="7"/>
  <c r="O426" i="7"/>
  <c r="O480" i="7"/>
  <c r="O95" i="7"/>
  <c r="O58" i="7"/>
  <c r="T283" i="7"/>
  <c r="T143" i="7"/>
  <c r="T426" i="7"/>
  <c r="T323" i="7"/>
  <c r="T390" i="7"/>
  <c r="T405" i="7"/>
  <c r="T288" i="7"/>
  <c r="O68" i="7"/>
  <c r="O425" i="7"/>
  <c r="O155" i="7"/>
  <c r="O312" i="7"/>
  <c r="O153" i="7"/>
  <c r="O25" i="7"/>
  <c r="O144" i="7"/>
  <c r="O495" i="7"/>
  <c r="O401" i="7"/>
  <c r="O129" i="7"/>
  <c r="O324" i="7"/>
  <c r="O209" i="7"/>
  <c r="O334" i="7"/>
  <c r="O228" i="7"/>
  <c r="O345" i="7"/>
  <c r="O212" i="7"/>
  <c r="O169" i="7"/>
  <c r="O278" i="7"/>
  <c r="O182" i="7"/>
  <c r="O488" i="7"/>
  <c r="O202" i="7"/>
  <c r="O370" i="7"/>
  <c r="O135" i="7"/>
  <c r="O235" i="7"/>
  <c r="T229" i="7"/>
  <c r="T315" i="7"/>
  <c r="T191" i="7"/>
  <c r="T395" i="7"/>
  <c r="T202" i="7"/>
  <c r="T412" i="7"/>
  <c r="T154" i="7"/>
  <c r="T320" i="7"/>
  <c r="T72" i="7"/>
  <c r="O336" i="7"/>
  <c r="O462" i="7"/>
  <c r="O359" i="7"/>
  <c r="O456" i="7"/>
  <c r="O274" i="7"/>
  <c r="O46" i="7"/>
  <c r="O85" i="7"/>
  <c r="O113" i="7"/>
  <c r="O395" i="7"/>
  <c r="O473" i="7"/>
  <c r="O216" i="7"/>
  <c r="O27" i="7"/>
  <c r="O403" i="7"/>
  <c r="O510" i="7"/>
  <c r="O125" i="7"/>
  <c r="O292" i="7"/>
  <c r="O506" i="7"/>
  <c r="O363" i="7"/>
  <c r="O355" i="7"/>
  <c r="O221" i="7"/>
  <c r="O373" i="7"/>
  <c r="O198" i="7"/>
  <c r="O393" i="7"/>
  <c r="O60" i="7"/>
  <c r="O61" i="7"/>
  <c r="O117" i="7"/>
  <c r="O343" i="7"/>
  <c r="O29" i="7"/>
  <c r="O390" i="7"/>
  <c r="O392" i="7"/>
  <c r="O57" i="7"/>
  <c r="O175" i="7"/>
  <c r="O232" i="7"/>
  <c r="O225" i="7"/>
  <c r="O28" i="7"/>
  <c r="O303" i="7"/>
  <c r="O378" i="7"/>
  <c r="T108" i="7"/>
  <c r="T419" i="7"/>
  <c r="T58" i="7"/>
  <c r="T203" i="7"/>
  <c r="T145" i="7"/>
  <c r="T267" i="7"/>
  <c r="T51" i="7"/>
  <c r="T327" i="7"/>
  <c r="T332" i="7"/>
  <c r="T490" i="7"/>
  <c r="O415" i="7"/>
  <c r="O320" i="7"/>
  <c r="O387" i="7"/>
  <c r="O261" i="7"/>
  <c r="O300" i="7"/>
  <c r="O291" i="7"/>
  <c r="O223" i="7"/>
  <c r="O397" i="7"/>
  <c r="O383" i="7"/>
  <c r="O259" i="7"/>
  <c r="O298" i="7"/>
  <c r="O315" i="7"/>
  <c r="O163" i="7"/>
  <c r="O97" i="7"/>
  <c r="O483" i="7"/>
  <c r="O181" i="7"/>
  <c r="O394" i="7"/>
  <c r="O256" i="7"/>
  <c r="O215" i="7"/>
  <c r="O469" i="7"/>
  <c r="O444" i="7"/>
  <c r="O249" i="7"/>
  <c r="O430" i="7"/>
  <c r="O214" i="7"/>
  <c r="O503" i="7"/>
  <c r="O53" i="7"/>
  <c r="O38" i="7"/>
  <c r="O406" i="7"/>
  <c r="O341" i="7"/>
  <c r="O427" i="7"/>
  <c r="O39" i="7"/>
  <c r="T345" i="7"/>
  <c r="T392" i="7"/>
  <c r="T334" i="7"/>
  <c r="T272" i="7"/>
  <c r="T70" i="7"/>
  <c r="T278" i="7"/>
  <c r="O69" i="7"/>
  <c r="O162" i="7"/>
  <c r="O167" i="7"/>
  <c r="O157" i="7"/>
  <c r="O213" i="7"/>
  <c r="T381" i="7"/>
  <c r="T126" i="7"/>
  <c r="O56" i="7"/>
  <c r="O141" i="7"/>
  <c r="O338" i="7"/>
  <c r="O244" i="7"/>
  <c r="O316" i="7"/>
  <c r="O308" i="7"/>
  <c r="O80" i="7"/>
  <c r="O62" i="7"/>
  <c r="O353" i="7"/>
  <c r="O147" i="7"/>
  <c r="O448" i="7"/>
  <c r="O475" i="7"/>
  <c r="O170" i="7"/>
  <c r="O30" i="7"/>
  <c r="O491" i="7"/>
  <c r="O59" i="7"/>
  <c r="O185" i="7"/>
  <c r="O424" i="7"/>
  <c r="O380" i="7"/>
  <c r="O229" i="7"/>
  <c r="O438" i="7"/>
  <c r="O165" i="7"/>
  <c r="O297" i="7"/>
  <c r="O111" i="7"/>
  <c r="O405" i="7"/>
  <c r="O486" i="7"/>
  <c r="O508" i="7"/>
  <c r="O136" i="7"/>
  <c r="T488" i="7"/>
  <c r="T120" i="7"/>
  <c r="T342" i="7"/>
  <c r="T409" i="7"/>
  <c r="T380" i="7"/>
  <c r="T209" i="7"/>
  <c r="T181" i="7"/>
  <c r="O468" i="7"/>
  <c r="O319" i="7"/>
  <c r="O206" i="7"/>
  <c r="O146" i="7"/>
  <c r="O224" i="7"/>
  <c r="O410" i="7"/>
  <c r="O109" i="7"/>
  <c r="O409" i="7"/>
  <c r="O339" i="7"/>
  <c r="O201" i="7"/>
  <c r="O81" i="7"/>
  <c r="O66" i="7"/>
  <c r="O439" i="7"/>
  <c r="O476" i="7"/>
  <c r="O479" i="7"/>
  <c r="O127" i="7"/>
  <c r="O63" i="7"/>
  <c r="O33" i="7"/>
  <c r="O263" i="7"/>
  <c r="O441" i="7"/>
  <c r="O255" i="7"/>
  <c r="O154" i="7"/>
  <c r="O250" i="7"/>
  <c r="O130" i="7"/>
  <c r="O369" i="7"/>
  <c r="O76" i="7"/>
  <c r="O314" i="7"/>
  <c r="O281" i="7"/>
  <c r="O429" i="7"/>
  <c r="O119" i="7"/>
  <c r="O239" i="7"/>
  <c r="O375" i="7"/>
  <c r="O234" i="7"/>
  <c r="O437" i="7"/>
  <c r="T338" i="7"/>
  <c r="T441" i="7"/>
  <c r="T168" i="7"/>
  <c r="T110" i="7"/>
  <c r="T79" i="7"/>
  <c r="T158" i="7"/>
  <c r="T350" i="7"/>
  <c r="T357" i="7"/>
  <c r="T63" i="7"/>
  <c r="O166" i="7"/>
  <c r="T128" i="7"/>
  <c r="O222" i="7"/>
  <c r="O368" i="7"/>
  <c r="O177" i="7"/>
  <c r="T91" i="7"/>
  <c r="O70" i="7"/>
  <c r="O412" i="7"/>
  <c r="O106" i="7"/>
  <c r="O179" i="7"/>
  <c r="O211" i="7"/>
  <c r="O272" i="7"/>
  <c r="O367" i="7"/>
  <c r="O382" i="7"/>
  <c r="O276" i="7"/>
  <c r="O45" i="7"/>
  <c r="O275" i="7"/>
  <c r="O411" i="7"/>
  <c r="O285" i="7"/>
  <c r="O269" i="7"/>
  <c r="O248" i="7"/>
  <c r="O414" i="7"/>
  <c r="O210" i="7"/>
  <c r="O323" i="7"/>
  <c r="O385" i="7"/>
  <c r="O418" i="7"/>
  <c r="O340" i="7"/>
  <c r="O219" i="7"/>
  <c r="O327" i="7"/>
  <c r="O283" i="7"/>
  <c r="O477" i="7"/>
  <c r="O242" i="7"/>
  <c r="O352" i="7"/>
  <c r="O194" i="7"/>
  <c r="T335" i="7"/>
  <c r="T307" i="7"/>
  <c r="T471" i="7"/>
  <c r="T223" i="7"/>
  <c r="T136" i="7"/>
  <c r="T230" i="7"/>
  <c r="T416" i="7"/>
  <c r="O36" i="7"/>
  <c r="O342" i="7"/>
  <c r="O262" i="7"/>
  <c r="T340" i="7"/>
  <c r="T475" i="7"/>
  <c r="O435" i="7"/>
  <c r="O364" i="7"/>
  <c r="O120" i="7"/>
  <c r="O307" i="7"/>
  <c r="O132" i="7"/>
  <c r="O481" i="7"/>
  <c r="O381" i="7"/>
  <c r="O487" i="7"/>
  <c r="O335" i="7"/>
  <c r="O284" i="7"/>
  <c r="O152" i="7"/>
  <c r="O64" i="7"/>
  <c r="O391" i="7"/>
  <c r="O434" i="7"/>
  <c r="O243" i="7"/>
  <c r="O376" i="7"/>
  <c r="O55" i="7"/>
  <c r="O148" i="7"/>
  <c r="O317" i="7"/>
  <c r="O241" i="7"/>
  <c r="O43" i="7"/>
  <c r="O35" i="7"/>
  <c r="T459" i="7"/>
  <c r="T82" i="7"/>
  <c r="T221" i="7"/>
  <c r="T146" i="7"/>
  <c r="T71" i="7"/>
  <c r="T227" i="7"/>
  <c r="T240" i="7"/>
  <c r="T349" i="7"/>
  <c r="O84" i="7"/>
  <c r="O138" i="7"/>
  <c r="O400" i="7"/>
  <c r="O313" i="7"/>
  <c r="T506" i="7"/>
  <c r="O37" i="7"/>
  <c r="O42" i="7"/>
  <c r="O310" i="7"/>
  <c r="O296" i="7"/>
  <c r="O270" i="7"/>
  <c r="O186" i="7"/>
  <c r="O423" i="7"/>
  <c r="O99" i="7"/>
  <c r="O265" i="7"/>
  <c r="O326" i="7"/>
  <c r="O440" i="7"/>
  <c r="O504" i="7"/>
  <c r="O306" i="7"/>
  <c r="O499" i="7"/>
  <c r="O23" i="7"/>
  <c r="O354" i="7"/>
  <c r="O302" i="7"/>
  <c r="O419" i="7"/>
  <c r="O447" i="7"/>
  <c r="O108" i="7"/>
  <c r="O471" i="7"/>
  <c r="O77" i="7"/>
  <c r="O184" i="7"/>
  <c r="O200" i="7"/>
  <c r="O304" i="7"/>
  <c r="O258" i="7"/>
  <c r="O102" i="7"/>
  <c r="O330" i="7"/>
  <c r="O466" i="7"/>
  <c r="O82" i="7"/>
  <c r="O220" i="7"/>
  <c r="T90" i="7"/>
  <c r="T214" i="7"/>
  <c r="T383" i="7"/>
  <c r="T233" i="7"/>
  <c r="T483" i="7"/>
  <c r="T107" i="7"/>
  <c r="T393" i="7"/>
  <c r="T346" i="7"/>
  <c r="O150" i="7"/>
  <c r="O173" i="7"/>
  <c r="O145" i="7"/>
  <c r="T170" i="7"/>
  <c r="T400" i="7"/>
  <c r="O295" i="7"/>
  <c r="O268" i="7"/>
  <c r="O398" i="7"/>
  <c r="O156" i="7"/>
  <c r="O41" i="7"/>
  <c r="O507" i="7"/>
  <c r="O470" i="7"/>
  <c r="O299" i="7"/>
  <c r="O372" i="7"/>
  <c r="O280" i="7"/>
  <c r="O496" i="7"/>
  <c r="O492" i="7"/>
  <c r="O431" i="7"/>
  <c r="O509" i="7"/>
  <c r="O52" i="7"/>
  <c r="O452" i="7"/>
  <c r="O88" i="7"/>
  <c r="O490" i="7"/>
  <c r="O143" i="7"/>
  <c r="O168" i="7"/>
  <c r="O457" i="7"/>
  <c r="O464" i="7"/>
  <c r="O450" i="7"/>
  <c r="O79" i="7"/>
  <c r="O348" i="7"/>
  <c r="O454" i="7"/>
  <c r="O199" i="7"/>
  <c r="O96" i="7"/>
  <c r="O404" i="7"/>
  <c r="O407" i="7"/>
  <c r="O290" i="7"/>
  <c r="O472" i="7"/>
  <c r="O160" i="7"/>
  <c r="O349" i="7"/>
  <c r="O131" i="7"/>
  <c r="O208" i="7"/>
  <c r="O158" i="7"/>
  <c r="O443" i="7"/>
  <c r="O463" i="7"/>
  <c r="O379" i="7"/>
  <c r="T129" i="7"/>
  <c r="T184" i="7"/>
  <c r="T476" i="7"/>
  <c r="T396" i="7"/>
  <c r="O502" i="7"/>
  <c r="O71" i="7"/>
  <c r="O413" i="7"/>
  <c r="O74" i="7"/>
  <c r="O49" i="7"/>
  <c r="O399" i="7"/>
  <c r="O204" i="7"/>
  <c r="O318" i="7"/>
  <c r="O271" i="7"/>
  <c r="O505" i="7"/>
  <c r="O402" i="7"/>
  <c r="O333" i="7"/>
  <c r="O264" i="7"/>
  <c r="O408" i="7"/>
  <c r="O433" i="7"/>
  <c r="O484" i="7"/>
  <c r="O112" i="7"/>
  <c r="O329" i="7"/>
  <c r="O252" i="7"/>
  <c r="O377" i="7"/>
  <c r="T474" i="7"/>
  <c r="T216" i="7"/>
  <c r="T427" i="7"/>
  <c r="O172" i="7"/>
  <c r="O238" i="7"/>
  <c r="O233" i="7"/>
  <c r="O417" i="7"/>
  <c r="T376" i="7"/>
  <c r="O494" i="7"/>
  <c r="O149" i="7"/>
  <c r="O118" i="7"/>
  <c r="O365" i="7"/>
  <c r="O246" i="7"/>
  <c r="O48" i="7"/>
  <c r="T379" i="7"/>
  <c r="O267" i="7"/>
  <c r="O396" i="7"/>
  <c r="O347" i="7"/>
  <c r="O189" i="7"/>
  <c r="O40" i="7"/>
  <c r="O322" i="7"/>
  <c r="O498" i="7"/>
  <c r="O421" i="7"/>
  <c r="O105" i="7"/>
  <c r="O159" i="7"/>
  <c r="O286" i="7"/>
  <c r="O332" i="7"/>
  <c r="O93" i="7"/>
  <c r="O137" i="7"/>
  <c r="O374" i="7"/>
  <c r="O361" i="7"/>
  <c r="O78" i="7"/>
  <c r="O51" i="7"/>
  <c r="O458" i="7"/>
  <c r="T337" i="7"/>
  <c r="T502" i="7"/>
  <c r="T378" i="7"/>
  <c r="T238" i="7"/>
  <c r="T210" i="7"/>
  <c r="O436" i="7"/>
  <c r="O388" i="7"/>
  <c r="O110" i="7"/>
  <c r="O257" i="7"/>
  <c r="M182" i="5" a="1"/>
  <c r="M182" i="5" s="1"/>
  <c r="R182" i="5" s="1"/>
  <c r="N234" i="5" a="1"/>
  <c r="N234" i="5" s="1"/>
  <c r="O234" i="5" s="1"/>
  <c r="P234" i="5" s="1"/>
  <c r="L102" i="5" a="1"/>
  <c r="L102" i="5" s="1"/>
  <c r="K112" i="7" s="1"/>
  <c r="M410" i="5"/>
  <c r="R410" i="5" s="1"/>
  <c r="N182" i="5" a="1"/>
  <c r="N182" i="5" s="1"/>
  <c r="O182" i="5" s="1"/>
  <c r="P182" i="5" s="1"/>
  <c r="N441" i="5" a="1"/>
  <c r="N441" i="5" s="1"/>
  <c r="O441" i="5" s="1"/>
  <c r="P441" i="5" s="1"/>
  <c r="M279" i="5"/>
  <c r="R279" i="5" s="1"/>
  <c r="M441" i="5"/>
  <c r="R441" i="5" s="1"/>
  <c r="N162" i="5" a="1"/>
  <c r="N162" i="5" s="1"/>
  <c r="O162" i="5" s="1"/>
  <c r="P162" i="5" s="1"/>
  <c r="N195" i="5" a="1"/>
  <c r="N195" i="5" s="1"/>
  <c r="O195" i="5" s="1"/>
  <c r="P195" i="5" s="1"/>
  <c r="M352" i="5"/>
  <c r="R352" i="5" s="1"/>
  <c r="N410" i="5" a="1"/>
  <c r="N410" i="5" s="1"/>
  <c r="O410" i="5" s="1"/>
  <c r="P410" i="5" s="1"/>
  <c r="N294" i="5" a="1"/>
  <c r="N294" i="5" s="1"/>
  <c r="O294" i="5" s="1"/>
  <c r="P294" i="5" s="1"/>
  <c r="N353" i="5" a="1"/>
  <c r="N353" i="5" s="1"/>
  <c r="O353" i="5" s="1"/>
  <c r="P353" i="5" s="1"/>
  <c r="N89" i="5" a="1"/>
  <c r="N89" i="5" s="1"/>
  <c r="O89" i="5" s="1"/>
  <c r="P89" i="5" s="1"/>
  <c r="M195" i="5" a="1"/>
  <c r="M195" i="5" s="1"/>
  <c r="R195" i="5" s="1"/>
  <c r="N252" i="5" a="1"/>
  <c r="N252" i="5" s="1"/>
  <c r="O252" i="5" s="1"/>
  <c r="P252" i="5" s="1"/>
  <c r="N83" i="5" a="1"/>
  <c r="N83" i="5" s="1"/>
  <c r="O83" i="5" s="1"/>
  <c r="P83" i="5" s="1"/>
  <c r="N329" i="5" a="1"/>
  <c r="N329" i="5" s="1"/>
  <c r="O329" i="5" s="1"/>
  <c r="P329" i="5" s="1"/>
  <c r="N279" i="5" a="1"/>
  <c r="N279" i="5" s="1"/>
  <c r="O279" i="5" s="1"/>
  <c r="P279" i="5" s="1"/>
  <c r="M479" i="5"/>
  <c r="R479" i="5" s="1"/>
  <c r="N350" i="5" a="1"/>
  <c r="N350" i="5" s="1"/>
  <c r="O350" i="5" s="1"/>
  <c r="P350" i="5" s="1"/>
  <c r="N177" i="5" a="1"/>
  <c r="N177" i="5" s="1"/>
  <c r="O177" i="5" s="1"/>
  <c r="P177" i="5" s="1"/>
  <c r="L263" i="5" a="1"/>
  <c r="L263" i="5" s="1"/>
  <c r="K273" i="7" s="1"/>
  <c r="L114" i="5" a="1"/>
  <c r="L114" i="5" s="1"/>
  <c r="K124" i="7" s="1"/>
  <c r="L116" i="5" a="1"/>
  <c r="L116" i="5" s="1"/>
  <c r="K126" i="7" s="1"/>
  <c r="L358" i="5" a="1"/>
  <c r="L358" i="5" s="1"/>
  <c r="K368" i="7" s="1"/>
  <c r="L167" i="5" a="1"/>
  <c r="L167" i="5" s="1"/>
  <c r="K177" i="7" s="1"/>
  <c r="L81" i="5" a="1"/>
  <c r="L81" i="5" s="1"/>
  <c r="K91" i="7" s="1"/>
  <c r="L445" i="5" a="1"/>
  <c r="L445" i="5" s="1"/>
  <c r="K455" i="7" s="1"/>
  <c r="L483" i="5" a="1"/>
  <c r="L483" i="5" s="1"/>
  <c r="K493" i="7" s="1"/>
  <c r="L118" i="5" a="1"/>
  <c r="L118" i="5" s="1"/>
  <c r="K128" i="7" s="1"/>
  <c r="L284" i="5" a="1"/>
  <c r="L284" i="5" s="1"/>
  <c r="K294" i="7" s="1"/>
  <c r="L349" i="5" a="1"/>
  <c r="L349" i="5" s="1"/>
  <c r="K359" i="7" s="1"/>
  <c r="M216" i="5"/>
  <c r="R216" i="5" s="1"/>
  <c r="M334" i="5"/>
  <c r="R334" i="5" s="1"/>
  <c r="M180" i="5" a="1"/>
  <c r="M180" i="5" s="1"/>
  <c r="R180" i="5" s="1"/>
  <c r="M76" i="5" a="1"/>
  <c r="M76" i="5" s="1"/>
  <c r="R76" i="5" s="1"/>
  <c r="M418" i="5"/>
  <c r="R418" i="5" s="1"/>
  <c r="M348" i="5"/>
  <c r="R348" i="5" s="1"/>
  <c r="M91" i="5" a="1"/>
  <c r="M91" i="5" s="1"/>
  <c r="R91" i="5" s="1"/>
  <c r="N167" i="5" a="1"/>
  <c r="N167" i="5" s="1"/>
  <c r="O167" i="5" s="1"/>
  <c r="P167" i="5" s="1"/>
  <c r="N354" i="5" a="1"/>
  <c r="N354" i="5" s="1"/>
  <c r="O354" i="5" s="1"/>
  <c r="P354" i="5" s="1"/>
  <c r="N191" i="5" a="1"/>
  <c r="N191" i="5" s="1"/>
  <c r="O191" i="5" s="1"/>
  <c r="P191" i="5" s="1"/>
  <c r="N130" i="5" a="1"/>
  <c r="N130" i="5" s="1"/>
  <c r="O130" i="5" s="1"/>
  <c r="P130" i="5" s="1"/>
  <c r="N57" i="5" a="1"/>
  <c r="N57" i="5" s="1"/>
  <c r="O57" i="5" s="1"/>
  <c r="P57" i="5" s="1"/>
  <c r="N91" i="5" a="1"/>
  <c r="N91" i="5" s="1"/>
  <c r="O91" i="5" s="1"/>
  <c r="P91" i="5" s="1"/>
  <c r="N309" i="5" a="1"/>
  <c r="N309" i="5" s="1"/>
  <c r="O309" i="5" s="1"/>
  <c r="P309" i="5" s="1"/>
  <c r="N282" i="5" a="1"/>
  <c r="N282" i="5" s="1"/>
  <c r="O282" i="5" s="1"/>
  <c r="P282" i="5" s="1"/>
  <c r="N491" i="5" a="1"/>
  <c r="N491" i="5" s="1"/>
  <c r="O491" i="5" s="1"/>
  <c r="P491" i="5" s="1"/>
  <c r="N197" i="5" a="1"/>
  <c r="N197" i="5" s="1"/>
  <c r="O197" i="5" s="1"/>
  <c r="P197" i="5" s="1"/>
  <c r="N326" i="5" a="1"/>
  <c r="N326" i="5" s="1"/>
  <c r="O326" i="5" s="1"/>
  <c r="P326" i="5" s="1"/>
  <c r="M284" i="5"/>
  <c r="R284" i="5" s="1"/>
  <c r="N183" i="5" a="1"/>
  <c r="N183" i="5" s="1"/>
  <c r="O183" i="5" s="1"/>
  <c r="P183" i="5" s="1"/>
  <c r="M73" i="5" a="1"/>
  <c r="M73" i="5" s="1"/>
  <c r="R73" i="5" s="1"/>
  <c r="M185" i="5" a="1"/>
  <c r="M185" i="5" s="1"/>
  <c r="R185" i="5" s="1"/>
  <c r="M439" i="5"/>
  <c r="R439" i="5" s="1"/>
  <c r="M263" i="5"/>
  <c r="R263" i="5" s="1"/>
  <c r="M104" i="5" a="1"/>
  <c r="M104" i="5" s="1"/>
  <c r="R104" i="5" s="1"/>
  <c r="M327" i="5"/>
  <c r="R327" i="5" s="1"/>
  <c r="M406" i="5"/>
  <c r="R406" i="5" s="1"/>
  <c r="M269" i="5"/>
  <c r="R269" i="5" s="1"/>
  <c r="M336" i="5"/>
  <c r="R336" i="5" s="1"/>
  <c r="M464" i="5"/>
  <c r="R464" i="5" s="1"/>
  <c r="N90" i="5" a="1"/>
  <c r="N90" i="5" s="1"/>
  <c r="O90" i="5" s="1"/>
  <c r="P90" i="5" s="1"/>
  <c r="N490" i="5" a="1"/>
  <c r="N490" i="5" s="1"/>
  <c r="O490" i="5" s="1"/>
  <c r="P490" i="5" s="1"/>
  <c r="N227" i="5" a="1"/>
  <c r="N227" i="5" s="1"/>
  <c r="O227" i="5" s="1"/>
  <c r="P227" i="5" s="1"/>
  <c r="N44" i="5" a="1"/>
  <c r="N44" i="5" s="1"/>
  <c r="O44" i="5" s="1"/>
  <c r="P44" i="5" s="1"/>
  <c r="N377" i="5" a="1"/>
  <c r="N377" i="5" s="1"/>
  <c r="O377" i="5" s="1"/>
  <c r="P377" i="5" s="1"/>
  <c r="N40" i="5" a="1"/>
  <c r="N40" i="5" s="1"/>
  <c r="O40" i="5" s="1"/>
  <c r="P40" i="5" s="1"/>
  <c r="N452" i="5" a="1"/>
  <c r="N452" i="5" s="1"/>
  <c r="O452" i="5" s="1"/>
  <c r="P452" i="5" s="1"/>
  <c r="N308" i="5" a="1"/>
  <c r="N308" i="5" s="1"/>
  <c r="O308" i="5" s="1"/>
  <c r="P308" i="5" s="1"/>
  <c r="L339" i="5" a="1"/>
  <c r="L339" i="5" s="1"/>
  <c r="K349" i="7" s="1"/>
  <c r="L59" i="5" a="1"/>
  <c r="L59" i="5" s="1"/>
  <c r="K69" i="7" s="1"/>
  <c r="L185" i="5" a="1"/>
  <c r="L185" i="5" s="1"/>
  <c r="K195" i="7" s="1"/>
  <c r="L458" i="5" a="1"/>
  <c r="L458" i="5" s="1"/>
  <c r="K468" i="7" s="1"/>
  <c r="L291" i="5" a="1"/>
  <c r="L291" i="5" s="1"/>
  <c r="K301" i="7" s="1"/>
  <c r="L348" i="5" a="1"/>
  <c r="L348" i="5" s="1"/>
  <c r="K358" i="7" s="1"/>
  <c r="L62" i="5" a="1"/>
  <c r="L62" i="5" s="1"/>
  <c r="K72" i="7" s="1"/>
  <c r="L241" i="5" a="1"/>
  <c r="L241" i="5" s="1"/>
  <c r="K251" i="7" s="1"/>
  <c r="L326" i="5" a="1"/>
  <c r="L326" i="5" s="1"/>
  <c r="K336" i="7" s="1"/>
  <c r="L212" i="5" a="1"/>
  <c r="L212" i="5" s="1"/>
  <c r="K222" i="7" s="1"/>
  <c r="L440" i="5" a="1"/>
  <c r="L440" i="5" s="1"/>
  <c r="K450" i="7" s="1"/>
  <c r="L406" i="5" a="1"/>
  <c r="L406" i="5" s="1"/>
  <c r="K416" i="7" s="1"/>
  <c r="L269" i="5" a="1"/>
  <c r="L269" i="5" s="1"/>
  <c r="K279" i="7" s="1"/>
  <c r="L247" i="5" a="1"/>
  <c r="L247" i="5" s="1"/>
  <c r="K257" i="7" s="1"/>
  <c r="L106" i="5" a="1"/>
  <c r="L106" i="5" s="1"/>
  <c r="K116" i="7" s="1"/>
  <c r="M177" i="5" a="1"/>
  <c r="M177" i="5" s="1"/>
  <c r="R177" i="5" s="1"/>
  <c r="N240" i="5" a="1"/>
  <c r="N240" i="5" s="1"/>
  <c r="O240" i="5" s="1"/>
  <c r="P240" i="5" s="1"/>
  <c r="M277" i="5"/>
  <c r="R277" i="5" s="1"/>
  <c r="M130" i="5" a="1"/>
  <c r="M130" i="5" s="1"/>
  <c r="R130" i="5" s="1"/>
  <c r="M468" i="5"/>
  <c r="R468" i="5" s="1"/>
  <c r="M230" i="5"/>
  <c r="R230" i="5" s="1"/>
  <c r="M62" i="5" a="1"/>
  <c r="M62" i="5" s="1"/>
  <c r="R62" i="5" s="1"/>
  <c r="M21" i="5" a="1"/>
  <c r="M21" i="5" s="1"/>
  <c r="R21" i="5" s="1"/>
  <c r="M24" i="5" a="1"/>
  <c r="M24" i="5" s="1"/>
  <c r="R24" i="5" s="1"/>
  <c r="M321" i="5"/>
  <c r="R321" i="5" s="1"/>
  <c r="N142" i="5" a="1"/>
  <c r="N142" i="5" s="1"/>
  <c r="O142" i="5" s="1"/>
  <c r="P142" i="5" s="1"/>
  <c r="N341" i="5" a="1"/>
  <c r="N341" i="5" s="1"/>
  <c r="O341" i="5" s="1"/>
  <c r="P341" i="5" s="1"/>
  <c r="N379" i="5" a="1"/>
  <c r="N379" i="5" s="1"/>
  <c r="O379" i="5" s="1"/>
  <c r="P379" i="5" s="1"/>
  <c r="L159" i="5" a="1"/>
  <c r="L159" i="5" s="1"/>
  <c r="K169" i="7" s="1"/>
  <c r="M412" i="5"/>
  <c r="R412" i="5" s="1"/>
  <c r="N74" i="5" a="1"/>
  <c r="N74" i="5" s="1"/>
  <c r="O74" i="5" s="1"/>
  <c r="P74" i="5" s="1"/>
  <c r="M220" i="5"/>
  <c r="R220" i="5" s="1"/>
  <c r="M173" i="5" a="1"/>
  <c r="M173" i="5" s="1"/>
  <c r="R173" i="5" s="1"/>
  <c r="M315" i="5"/>
  <c r="R315" i="5" s="1"/>
  <c r="M451" i="5"/>
  <c r="R451" i="5" s="1"/>
  <c r="M178" i="5" a="1"/>
  <c r="M178" i="5" s="1"/>
  <c r="R178" i="5" s="1"/>
  <c r="M483" i="5"/>
  <c r="R483" i="5" s="1"/>
  <c r="M118" i="5" a="1"/>
  <c r="M118" i="5" s="1"/>
  <c r="R118" i="5" s="1"/>
  <c r="M44" i="5" a="1"/>
  <c r="M44" i="5" s="1"/>
  <c r="R44" i="5" s="1"/>
  <c r="M241" i="5"/>
  <c r="R241" i="5" s="1"/>
  <c r="M435" i="5"/>
  <c r="R435" i="5" s="1"/>
  <c r="M154" i="5" a="1"/>
  <c r="M154" i="5" s="1"/>
  <c r="R154" i="5" s="1"/>
  <c r="M311" i="5"/>
  <c r="R311" i="5" s="1"/>
  <c r="M227" i="5"/>
  <c r="R227" i="5" s="1"/>
  <c r="N315" i="5" a="1"/>
  <c r="N315" i="5" s="1"/>
  <c r="O315" i="5" s="1"/>
  <c r="P315" i="5" s="1"/>
  <c r="N256" i="5" a="1"/>
  <c r="N256" i="5" s="1"/>
  <c r="O256" i="5" s="1"/>
  <c r="P256" i="5" s="1"/>
  <c r="N178" i="5" a="1"/>
  <c r="N178" i="5" s="1"/>
  <c r="O178" i="5" s="1"/>
  <c r="P178" i="5" s="1"/>
  <c r="N187" i="5" a="1"/>
  <c r="N187" i="5" s="1"/>
  <c r="O187" i="5" s="1"/>
  <c r="P187" i="5" s="1"/>
  <c r="N152" i="5" a="1"/>
  <c r="N152" i="5" s="1"/>
  <c r="O152" i="5" s="1"/>
  <c r="P152" i="5" s="1"/>
  <c r="N311" i="5" a="1"/>
  <c r="N311" i="5" s="1"/>
  <c r="O311" i="5" s="1"/>
  <c r="P311" i="5" s="1"/>
  <c r="N218" i="5" a="1"/>
  <c r="N218" i="5" s="1"/>
  <c r="O218" i="5" s="1"/>
  <c r="P218" i="5" s="1"/>
  <c r="N208" i="5" a="1"/>
  <c r="N208" i="5" s="1"/>
  <c r="O208" i="5" s="1"/>
  <c r="P208" i="5" s="1"/>
  <c r="N358" i="5" a="1"/>
  <c r="N358" i="5" s="1"/>
  <c r="O358" i="5" s="1"/>
  <c r="P358" i="5" s="1"/>
  <c r="M250" i="5"/>
  <c r="R250" i="5" s="1"/>
  <c r="M82" i="5" a="1"/>
  <c r="M82" i="5" s="1"/>
  <c r="R82" i="5" s="1"/>
  <c r="M341" i="5"/>
  <c r="R341" i="5" s="1"/>
  <c r="M183" i="5" a="1"/>
  <c r="M183" i="5" s="1"/>
  <c r="R183" i="5" s="1"/>
  <c r="N295" i="5" a="1"/>
  <c r="N295" i="5" s="1"/>
  <c r="O295" i="5" s="1"/>
  <c r="P295" i="5" s="1"/>
  <c r="N250" i="5" a="1"/>
  <c r="N250" i="5" s="1"/>
  <c r="O250" i="5" s="1"/>
  <c r="P250" i="5" s="1"/>
  <c r="N349" i="5" a="1"/>
  <c r="N349" i="5" s="1"/>
  <c r="O349" i="5" s="1"/>
  <c r="P349" i="5" s="1"/>
  <c r="M445" i="5"/>
  <c r="R445" i="5" s="1"/>
  <c r="M244" i="5"/>
  <c r="R244" i="5" s="1"/>
  <c r="M221" i="5"/>
  <c r="R221" i="5" s="1"/>
  <c r="M291" i="5"/>
  <c r="R291" i="5" s="1"/>
  <c r="M299" i="5"/>
  <c r="R299" i="5" s="1"/>
  <c r="M208" i="5"/>
  <c r="R208" i="5" s="1"/>
  <c r="M90" i="5" a="1"/>
  <c r="M90" i="5" s="1"/>
  <c r="R90" i="5" s="1"/>
  <c r="M132" i="5" a="1"/>
  <c r="M132" i="5" s="1"/>
  <c r="R132" i="5" s="1"/>
  <c r="M170" i="5" a="1"/>
  <c r="M170" i="5" s="1"/>
  <c r="R170" i="5" s="1"/>
  <c r="M491" i="5"/>
  <c r="R491" i="5" s="1"/>
  <c r="N412" i="5" a="1"/>
  <c r="N412" i="5" s="1"/>
  <c r="O412" i="5" s="1"/>
  <c r="P412" i="5" s="1"/>
  <c r="N247" i="5" a="1"/>
  <c r="N247" i="5" s="1"/>
  <c r="O247" i="5" s="1"/>
  <c r="P247" i="5" s="1"/>
  <c r="N426" i="5" a="1"/>
  <c r="N426" i="5" s="1"/>
  <c r="O426" i="5" s="1"/>
  <c r="P426" i="5" s="1"/>
  <c r="N286" i="5" a="1"/>
  <c r="N286" i="5" s="1"/>
  <c r="O286" i="5" s="1"/>
  <c r="P286" i="5" s="1"/>
  <c r="N55" i="5" a="1"/>
  <c r="N55" i="5" s="1"/>
  <c r="O55" i="5" s="1"/>
  <c r="P55" i="5" s="1"/>
  <c r="N24" i="5" a="1"/>
  <c r="N24" i="5" s="1"/>
  <c r="O24" i="5" s="1"/>
  <c r="P24" i="5" s="1"/>
  <c r="M226" i="5"/>
  <c r="R226" i="5" s="1"/>
  <c r="N129" i="5" a="1"/>
  <c r="N129" i="5" s="1"/>
  <c r="O129" i="5" s="1"/>
  <c r="P129" i="5" s="1"/>
  <c r="N105" i="5" a="1"/>
  <c r="N105" i="5" s="1"/>
  <c r="O105" i="5" s="1"/>
  <c r="P105" i="5" s="1"/>
  <c r="L74" i="5" a="1"/>
  <c r="L74" i="5" s="1"/>
  <c r="K84" i="7" s="1"/>
  <c r="L378" i="5" a="1"/>
  <c r="L378" i="5" s="1"/>
  <c r="K388" i="7" s="1"/>
  <c r="L336" i="5" a="1"/>
  <c r="L336" i="5" s="1"/>
  <c r="K346" i="7" s="1"/>
  <c r="L346" i="5" a="1"/>
  <c r="L346" i="5" s="1"/>
  <c r="K356" i="7" s="1"/>
  <c r="L452" i="5" a="1"/>
  <c r="L452" i="5" s="1"/>
  <c r="K462" i="7" s="1"/>
  <c r="M379" i="5"/>
  <c r="R379" i="5" s="1"/>
  <c r="L435" i="5" a="1"/>
  <c r="L435" i="5" s="1"/>
  <c r="K445" i="7" s="1"/>
  <c r="L309" i="5" a="1"/>
  <c r="L309" i="5" s="1"/>
  <c r="K319" i="7" s="1"/>
  <c r="M65" i="5" a="1"/>
  <c r="M65" i="5" s="1"/>
  <c r="R65" i="5" s="1"/>
  <c r="M361" i="5"/>
  <c r="R361" i="5" s="1"/>
  <c r="M356" i="5"/>
  <c r="R356" i="5" s="1"/>
  <c r="N20" i="5" a="1"/>
  <c r="N20" i="5" s="1"/>
  <c r="O20" i="5" s="1"/>
  <c r="P20" i="5" s="1"/>
  <c r="N59" i="5" a="1"/>
  <c r="N59" i="5" s="1"/>
  <c r="O59" i="5" s="1"/>
  <c r="P59" i="5" s="1"/>
  <c r="N457" i="5" a="1"/>
  <c r="N457" i="5" s="1"/>
  <c r="O457" i="5" s="1"/>
  <c r="P457" i="5" s="1"/>
  <c r="N362" i="5" a="1"/>
  <c r="N362" i="5" s="1"/>
  <c r="O362" i="5" s="1"/>
  <c r="P362" i="5" s="1"/>
  <c r="N77" i="5" a="1"/>
  <c r="N77" i="5" s="1"/>
  <c r="O77" i="5" s="1"/>
  <c r="P77" i="5" s="1"/>
  <c r="L352" i="5" a="1"/>
  <c r="L352" i="5" s="1"/>
  <c r="K362" i="7" s="1"/>
  <c r="L230" i="5" a="1"/>
  <c r="L230" i="5" s="1"/>
  <c r="K240" i="7" s="1"/>
  <c r="L243" i="5" a="1"/>
  <c r="L243" i="5" s="1"/>
  <c r="K253" i="7" s="1"/>
  <c r="L278" i="5" a="1"/>
  <c r="L278" i="5" s="1"/>
  <c r="K288" i="7" s="1"/>
  <c r="L76" i="5" a="1"/>
  <c r="L76" i="5" s="1"/>
  <c r="K86" i="7" s="1"/>
  <c r="L100" i="5" a="1"/>
  <c r="L100" i="5" s="1"/>
  <c r="K110" i="7" s="1"/>
  <c r="L289" i="5" a="1"/>
  <c r="L289" i="5" s="1"/>
  <c r="K299" i="7" s="1"/>
  <c r="M129" i="5" a="1"/>
  <c r="M129" i="5" s="1"/>
  <c r="R129" i="5" s="1"/>
  <c r="N356" i="5" a="1"/>
  <c r="N356" i="5" s="1"/>
  <c r="O356" i="5" s="1"/>
  <c r="P356" i="5" s="1"/>
  <c r="M487" i="5"/>
  <c r="R487" i="5" s="1"/>
  <c r="M318" i="5"/>
  <c r="R318" i="5" s="1"/>
  <c r="M84" i="5" a="1"/>
  <c r="M84" i="5" s="1"/>
  <c r="R84" i="5" s="1"/>
  <c r="M161" i="5" a="1"/>
  <c r="M161" i="5" s="1"/>
  <c r="R161" i="5" s="1"/>
  <c r="N124" i="5" a="1"/>
  <c r="N124" i="5" s="1"/>
  <c r="O124" i="5" s="1"/>
  <c r="P124" i="5" s="1"/>
  <c r="N378" i="5" a="1"/>
  <c r="N378" i="5" s="1"/>
  <c r="O378" i="5" s="1"/>
  <c r="P378" i="5" s="1"/>
  <c r="N170" i="5" a="1"/>
  <c r="N170" i="5" s="1"/>
  <c r="O170" i="5" s="1"/>
  <c r="P170" i="5" s="1"/>
  <c r="N73" i="5" a="1"/>
  <c r="N73" i="5" s="1"/>
  <c r="O73" i="5" s="1"/>
  <c r="P73" i="5" s="1"/>
  <c r="N301" i="5" a="1"/>
  <c r="N301" i="5" s="1"/>
  <c r="O301" i="5" s="1"/>
  <c r="P301" i="5" s="1"/>
  <c r="N374" i="5" a="1"/>
  <c r="N374" i="5" s="1"/>
  <c r="O374" i="5" s="1"/>
  <c r="P374" i="5" s="1"/>
  <c r="N318" i="5" a="1"/>
  <c r="N318" i="5" s="1"/>
  <c r="O318" i="5" s="1"/>
  <c r="P318" i="5" s="1"/>
  <c r="L34" i="5" a="1"/>
  <c r="L34" i="5" s="1"/>
  <c r="L468" i="5" a="1"/>
  <c r="L468" i="5" s="1"/>
  <c r="K478" i="7" s="1"/>
  <c r="L475" i="5" a="1"/>
  <c r="L475" i="5" s="1"/>
  <c r="K485" i="7" s="1"/>
  <c r="M116" i="5" a="1"/>
  <c r="M116" i="5" s="1"/>
  <c r="R116" i="5" s="1"/>
  <c r="L426" i="5" a="1"/>
  <c r="L426" i="5" s="1"/>
  <c r="K436" i="7" s="1"/>
  <c r="L152" i="5" a="1"/>
  <c r="L152" i="5" s="1"/>
  <c r="K162" i="7" s="1"/>
  <c r="L93" i="5" a="1"/>
  <c r="L93" i="5" s="1"/>
  <c r="K103" i="7" s="1"/>
  <c r="M34" i="5" a="1"/>
  <c r="M34" i="5" s="1"/>
  <c r="R34" i="5" s="1"/>
  <c r="M93" i="5" a="1"/>
  <c r="M93" i="5" s="1"/>
  <c r="R93" i="5" s="1"/>
  <c r="M16" i="5" a="1"/>
  <c r="M16" i="5" s="1"/>
  <c r="R16" i="5" s="1"/>
  <c r="M77" i="5" a="1"/>
  <c r="M77" i="5" s="1"/>
  <c r="R77" i="5" s="1"/>
  <c r="M106" i="5" a="1"/>
  <c r="M106" i="5" s="1"/>
  <c r="R106" i="5" s="1"/>
  <c r="M243" i="5"/>
  <c r="R243" i="5" s="1"/>
  <c r="M490" i="5"/>
  <c r="R490" i="5" s="1"/>
  <c r="N244" i="5" a="1"/>
  <c r="N244" i="5" s="1"/>
  <c r="O244" i="5" s="1"/>
  <c r="P244" i="5" s="1"/>
  <c r="N94" i="5" a="1"/>
  <c r="N94" i="5" s="1"/>
  <c r="O94" i="5" s="1"/>
  <c r="P94" i="5" s="1"/>
  <c r="N216" i="5" a="1"/>
  <c r="N216" i="5" s="1"/>
  <c r="O216" i="5" s="1"/>
  <c r="P216" i="5" s="1"/>
  <c r="N321" i="5" a="1"/>
  <c r="N321" i="5" s="1"/>
  <c r="O321" i="5" s="1"/>
  <c r="P321" i="5" s="1"/>
  <c r="N154" i="5" a="1"/>
  <c r="N154" i="5" s="1"/>
  <c r="O154" i="5" s="1"/>
  <c r="P154" i="5" s="1"/>
  <c r="N235" i="5" a="1"/>
  <c r="N235" i="5" s="1"/>
  <c r="O235" i="5" s="1"/>
  <c r="P235" i="5" s="1"/>
  <c r="N487" i="5" a="1"/>
  <c r="N487" i="5" s="1"/>
  <c r="O487" i="5" s="1"/>
  <c r="P487" i="5" s="1"/>
  <c r="L347" i="5" a="1"/>
  <c r="L347" i="5" s="1"/>
  <c r="K357" i="7" s="1"/>
  <c r="M57" i="5" a="1"/>
  <c r="M57" i="5" s="1"/>
  <c r="R57" i="5" s="1"/>
  <c r="M256" i="5"/>
  <c r="R256" i="5" s="1"/>
  <c r="N82" i="5" a="1"/>
  <c r="N82" i="5" s="1"/>
  <c r="O82" i="5" s="1"/>
  <c r="P82" i="5" s="1"/>
  <c r="M55" i="5" a="1"/>
  <c r="M55" i="5" s="1"/>
  <c r="R55" i="5" s="1"/>
  <c r="M94" i="5" a="1"/>
  <c r="M94" i="5" s="1"/>
  <c r="R94" i="5" s="1"/>
  <c r="M301" i="5"/>
  <c r="R301" i="5" s="1"/>
  <c r="M124" i="5" a="1"/>
  <c r="M124" i="5" s="1"/>
  <c r="R124" i="5" s="1"/>
  <c r="M22" i="5" a="1"/>
  <c r="M22" i="5" s="1"/>
  <c r="R22" i="5" s="1"/>
  <c r="M40" i="5" a="1"/>
  <c r="M40" i="5" s="1"/>
  <c r="R40" i="5" s="1"/>
  <c r="M168" i="5" a="1"/>
  <c r="M168" i="5" s="1"/>
  <c r="R168" i="5" s="1"/>
  <c r="M105" i="5" a="1"/>
  <c r="M105" i="5" s="1"/>
  <c r="R105" i="5" s="1"/>
  <c r="M346" i="5"/>
  <c r="R346" i="5" s="1"/>
  <c r="M374" i="5"/>
  <c r="R374" i="5" s="1"/>
  <c r="M295" i="5"/>
  <c r="R295" i="5" s="1"/>
  <c r="M79" i="5" a="1"/>
  <c r="M79" i="5" s="1"/>
  <c r="R79" i="5" s="1"/>
  <c r="M457" i="5"/>
  <c r="R457" i="5" s="1"/>
  <c r="N161" i="5" a="1"/>
  <c r="N161" i="5" s="1"/>
  <c r="O161" i="5" s="1"/>
  <c r="P161" i="5" s="1"/>
  <c r="N132" i="5" a="1"/>
  <c r="N132" i="5" s="1"/>
  <c r="O132" i="5" s="1"/>
  <c r="P132" i="5" s="1"/>
  <c r="N84" i="5" a="1"/>
  <c r="N84" i="5" s="1"/>
  <c r="O84" i="5" s="1"/>
  <c r="P84" i="5" s="1"/>
  <c r="M475" i="5"/>
  <c r="R475" i="5" s="1"/>
  <c r="M187" i="5" a="1"/>
  <c r="M187" i="5" s="1"/>
  <c r="R187" i="5" s="1"/>
  <c r="M114" i="5" a="1"/>
  <c r="M114" i="5" s="1"/>
  <c r="R114" i="5" s="1"/>
  <c r="M111" i="5" a="1"/>
  <c r="M111" i="5" s="1"/>
  <c r="R111" i="5" s="1"/>
  <c r="M81" i="5" a="1"/>
  <c r="M81" i="5" s="1"/>
  <c r="R81" i="5" s="1"/>
  <c r="M350" i="5"/>
  <c r="R350" i="5" s="1"/>
  <c r="M235" i="5"/>
  <c r="R235" i="5" s="1"/>
  <c r="N299" i="5" a="1"/>
  <c r="N299" i="5" s="1"/>
  <c r="O299" i="5" s="1"/>
  <c r="P299" i="5" s="1"/>
  <c r="L186" i="5" a="1"/>
  <c r="L186" i="5" s="1"/>
  <c r="K196" i="7" s="1"/>
  <c r="L156" i="5" a="1"/>
  <c r="L156" i="5" s="1"/>
  <c r="K166" i="7" s="1"/>
  <c r="L422" i="5" a="1"/>
  <c r="L422" i="5" s="1"/>
  <c r="K432" i="7" s="1"/>
  <c r="L272" i="5" a="1"/>
  <c r="L272" i="5" s="1"/>
  <c r="K282" i="7" s="1"/>
  <c r="L14" i="5" a="1"/>
  <c r="L14" i="5" s="1"/>
  <c r="L12" i="5" a="1"/>
  <c r="L12" i="5" s="1"/>
  <c r="N111" i="5" a="1"/>
  <c r="N111" i="5" s="1"/>
  <c r="O111" i="5" s="1"/>
  <c r="P111" i="5" s="1"/>
  <c r="N156" i="5" a="1"/>
  <c r="N156" i="5" s="1"/>
  <c r="O156" i="5" s="1"/>
  <c r="P156" i="5" s="1"/>
  <c r="L443" i="5" a="1"/>
  <c r="L443" i="5" s="1"/>
  <c r="K453" i="7" s="1"/>
  <c r="L21" i="5" a="1"/>
  <c r="L21" i="5" s="1"/>
  <c r="L283" i="5" a="1"/>
  <c r="L283" i="5" s="1"/>
  <c r="K293" i="7" s="1"/>
  <c r="L67" i="5" a="1"/>
  <c r="L67" i="5" s="1"/>
  <c r="K77" i="7" s="1"/>
  <c r="L103" i="5" a="1"/>
  <c r="L103" i="5" s="1"/>
  <c r="K113" i="7" s="1"/>
  <c r="L220" i="5" a="1"/>
  <c r="L220" i="5" s="1"/>
  <c r="K230" i="7" s="1"/>
  <c r="M11" i="5" a="1"/>
  <c r="M11" i="5" s="1"/>
  <c r="R11" i="5" s="1"/>
  <c r="M422" i="5"/>
  <c r="R422" i="5" s="1"/>
  <c r="M283" i="5"/>
  <c r="R283" i="5" s="1"/>
  <c r="M272" i="5"/>
  <c r="R272" i="5" s="1"/>
  <c r="M14" i="5" a="1"/>
  <c r="M14" i="5" s="1"/>
  <c r="R14" i="5" s="1"/>
  <c r="N320" i="5" a="1"/>
  <c r="N320" i="5" s="1"/>
  <c r="O320" i="5" s="1"/>
  <c r="P320" i="5" s="1"/>
  <c r="L115" i="5" a="1"/>
  <c r="L115" i="5" s="1"/>
  <c r="K125" i="7" s="1"/>
  <c r="N443" i="5" a="1"/>
  <c r="N443" i="5" s="1"/>
  <c r="O443" i="5" s="1"/>
  <c r="P443" i="5" s="1"/>
  <c r="L447" i="5" a="1"/>
  <c r="L447" i="5" s="1"/>
  <c r="K457" i="7" s="1"/>
  <c r="L53" i="5" a="1"/>
  <c r="L53" i="5" s="1"/>
  <c r="K63" i="7" s="1"/>
  <c r="L221" i="5" a="1"/>
  <c r="L221" i="5" s="1"/>
  <c r="K231" i="7" s="1"/>
  <c r="M186" i="5" a="1"/>
  <c r="M186" i="5" s="1"/>
  <c r="R186" i="5" s="1"/>
  <c r="L471" i="5" a="1"/>
  <c r="L471" i="5" s="1"/>
  <c r="K481" i="7" s="1"/>
  <c r="L112" i="5" a="1"/>
  <c r="L112" i="5" s="1"/>
  <c r="K122" i="7" s="1"/>
  <c r="L479" i="5" a="1"/>
  <c r="L479" i="5" s="1"/>
  <c r="K489" i="7" s="1"/>
  <c r="L371" i="5" a="1"/>
  <c r="L371" i="5" s="1"/>
  <c r="K381" i="7" s="1"/>
  <c r="L343" i="5" a="1"/>
  <c r="L343" i="5" s="1"/>
  <c r="K353" i="7" s="1"/>
  <c r="M10" i="5" a="1"/>
  <c r="M10" i="5" s="1"/>
  <c r="R10" i="5" s="1"/>
  <c r="L9" i="5" a="1"/>
  <c r="L9" i="5" s="1"/>
  <c r="L8" i="5" a="1"/>
  <c r="L8" i="5" s="1"/>
  <c r="AL1320" i="5"/>
  <c r="AG2112" i="5"/>
  <c r="AG1650" i="5"/>
  <c r="AC2858" i="5"/>
  <c r="AG1133" i="5"/>
  <c r="AL1001" i="5"/>
  <c r="AL2669" i="5"/>
  <c r="AC1875" i="5"/>
  <c r="AL2672" i="5"/>
  <c r="AC2493" i="5"/>
  <c r="AL1431" i="5"/>
  <c r="AC1998" i="5"/>
  <c r="AC1852" i="5"/>
  <c r="AP2892" i="5"/>
  <c r="AL2910" i="5"/>
  <c r="AP2054" i="5"/>
  <c r="AC2463" i="5"/>
  <c r="AL2689" i="5"/>
  <c r="AC2806" i="5"/>
  <c r="AP655" i="5"/>
  <c r="AC2312" i="5"/>
  <c r="AL2704" i="5"/>
  <c r="AL2985" i="5"/>
  <c r="AC651" i="5"/>
  <c r="AL2718" i="5"/>
  <c r="AG629" i="5"/>
  <c r="AL2741" i="5"/>
  <c r="AG1897" i="5"/>
  <c r="AC2780" i="5"/>
  <c r="AC981" i="5"/>
  <c r="AG2025" i="5"/>
  <c r="AC2898" i="5"/>
  <c r="AC1991" i="5"/>
  <c r="AG2585" i="5"/>
  <c r="AL2028" i="5"/>
  <c r="AL2515" i="5"/>
  <c r="AC1101" i="5"/>
  <c r="AP833" i="5"/>
  <c r="AP1892" i="5"/>
  <c r="AG1293" i="5"/>
  <c r="AL860" i="5"/>
  <c r="AC1598" i="5"/>
  <c r="AG586" i="5"/>
  <c r="AC2136" i="5"/>
  <c r="AC1618" i="5"/>
  <c r="AP1027" i="5"/>
  <c r="AL1163" i="5"/>
  <c r="AL2830" i="5"/>
  <c r="AP1122" i="5"/>
  <c r="AC1219" i="5"/>
  <c r="AG745" i="5"/>
  <c r="AC1328" i="5"/>
  <c r="AC2692" i="5"/>
  <c r="AC2763" i="5"/>
  <c r="AC2268" i="5"/>
  <c r="AC1871" i="5"/>
  <c r="AP2207" i="5"/>
  <c r="AP1671" i="5"/>
  <c r="AG2632" i="5"/>
  <c r="AL2841" i="5"/>
  <c r="AG2129" i="5"/>
  <c r="AP2810" i="5"/>
  <c r="AC2266" i="5"/>
  <c r="AG2489" i="5"/>
  <c r="AP686" i="5"/>
  <c r="AL1446" i="5"/>
  <c r="AC2442" i="5"/>
  <c r="AP1338" i="5"/>
  <c r="AC1430" i="5"/>
  <c r="AC1564" i="5"/>
  <c r="AG2345" i="5"/>
  <c r="AL1938" i="5"/>
  <c r="AL1773" i="5"/>
  <c r="AC851" i="5"/>
  <c r="AP815" i="5"/>
  <c r="AL809" i="5"/>
  <c r="AC1532" i="5"/>
  <c r="AC982" i="5"/>
  <c r="AL1861" i="5"/>
  <c r="AL2135" i="5"/>
  <c r="AC2979" i="5"/>
  <c r="AC1198" i="5"/>
  <c r="AC2879" i="5"/>
  <c r="AL1117" i="5"/>
  <c r="AC2007" i="5"/>
  <c r="AL2004" i="5"/>
  <c r="AL1742" i="5"/>
  <c r="AP1448" i="5"/>
  <c r="AG2478" i="5"/>
  <c r="AC1885" i="5"/>
  <c r="AL1460" i="5"/>
  <c r="AP2797" i="5"/>
  <c r="AL1205" i="5"/>
  <c r="AP1592" i="5"/>
  <c r="AP1659" i="5"/>
  <c r="AC716" i="5"/>
  <c r="AL1200" i="5"/>
  <c r="AP2152" i="5"/>
  <c r="AP994" i="5"/>
  <c r="AC1096" i="5"/>
  <c r="AP1491" i="5"/>
  <c r="AL1542" i="5"/>
  <c r="AL2113" i="5"/>
  <c r="AG1573" i="5"/>
  <c r="AG2057" i="5"/>
  <c r="AL1815" i="5"/>
  <c r="AC2912" i="5"/>
  <c r="AL1080" i="5"/>
  <c r="AL975" i="5"/>
  <c r="AG2689" i="5"/>
  <c r="AC2066" i="5"/>
  <c r="AG810" i="5"/>
  <c r="AC903" i="5"/>
  <c r="AG2271" i="5"/>
  <c r="AG1937" i="5"/>
  <c r="AG1241" i="5"/>
  <c r="AL1424" i="5"/>
  <c r="AP2757" i="5"/>
  <c r="AG2613" i="5"/>
  <c r="AL2402" i="5"/>
  <c r="AL1142" i="5"/>
  <c r="AP776" i="5"/>
  <c r="AL2246" i="5"/>
  <c r="AP1450" i="5"/>
  <c r="AG2751" i="5"/>
  <c r="AL2827" i="5"/>
  <c r="AG889" i="5"/>
  <c r="AC2481" i="5"/>
  <c r="AG2427" i="5"/>
  <c r="AP586" i="5"/>
  <c r="AL1396" i="5"/>
  <c r="AC1678" i="5"/>
  <c r="AL870" i="5"/>
  <c r="AC2607" i="5"/>
  <c r="AP2373" i="5"/>
  <c r="AL978" i="5"/>
  <c r="AL631" i="5"/>
  <c r="AL587" i="5"/>
  <c r="AC2802" i="5"/>
  <c r="AL2958" i="5"/>
  <c r="AG2464" i="5"/>
  <c r="AC2273" i="5"/>
  <c r="AL2964" i="5"/>
  <c r="AL3001" i="5"/>
  <c r="AL838" i="5"/>
  <c r="AP933" i="5"/>
  <c r="AL2599" i="5"/>
  <c r="AL2350" i="5"/>
  <c r="AC2568" i="5"/>
  <c r="AC2686" i="5"/>
  <c r="AP1711" i="5"/>
  <c r="AG1509" i="5"/>
  <c r="AL965" i="5"/>
  <c r="AL2630" i="5"/>
  <c r="AL2607" i="5"/>
  <c r="AC1789" i="5"/>
  <c r="AG2231" i="5"/>
  <c r="AC786" i="5"/>
  <c r="AG658" i="5"/>
  <c r="AP2665" i="5"/>
  <c r="AL609" i="5"/>
  <c r="AG1721" i="5"/>
  <c r="AP1764" i="5"/>
  <c r="AL1744" i="5"/>
  <c r="AC2875" i="5"/>
  <c r="AC2565" i="5"/>
  <c r="AG1945" i="5"/>
  <c r="AC921" i="5"/>
  <c r="AL1849" i="5"/>
  <c r="AL725" i="5"/>
  <c r="AG1585" i="5"/>
  <c r="AP1982" i="5"/>
  <c r="AC2017" i="5"/>
  <c r="AC843" i="5"/>
  <c r="AP1251" i="5"/>
  <c r="AC1512" i="5"/>
  <c r="AG827" i="5"/>
  <c r="AP1852" i="5"/>
  <c r="AL1367" i="5"/>
  <c r="AL742" i="5"/>
  <c r="AG1175" i="5"/>
  <c r="AL2102" i="5"/>
  <c r="AL2058" i="5"/>
  <c r="AL1062" i="5"/>
  <c r="AC2358" i="5"/>
  <c r="AL552" i="5"/>
  <c r="AP1789" i="5"/>
  <c r="AC1956" i="5"/>
  <c r="AC1865" i="5"/>
  <c r="AC2263" i="5"/>
  <c r="AP2017" i="5"/>
  <c r="AG2544" i="5"/>
  <c r="AL1137" i="5"/>
  <c r="AP2199" i="5"/>
  <c r="AP1669" i="5"/>
  <c r="AL1021" i="5"/>
  <c r="AC1263" i="5"/>
  <c r="AG1320" i="5"/>
  <c r="AP1993" i="5"/>
  <c r="AG974" i="5"/>
  <c r="AC2461" i="5"/>
  <c r="AL1342" i="5"/>
  <c r="AP1369" i="5"/>
  <c r="AP2846" i="5"/>
  <c r="AP2714" i="5"/>
  <c r="AC1663" i="5"/>
  <c r="AL1757" i="5"/>
  <c r="AC742" i="5"/>
  <c r="AP1340" i="5"/>
  <c r="AL2395" i="5"/>
  <c r="AG2578" i="5"/>
  <c r="AC1297" i="5"/>
  <c r="AC1510" i="5"/>
  <c r="AG1248" i="5"/>
  <c r="AG1842" i="5"/>
  <c r="AL1887" i="5"/>
  <c r="AC1646" i="5"/>
  <c r="AG715" i="5"/>
  <c r="AC1407" i="5"/>
  <c r="AL1179" i="5"/>
  <c r="AP2407" i="5"/>
  <c r="AL1168" i="5"/>
  <c r="AC2828" i="5"/>
  <c r="AG1705" i="5"/>
  <c r="AC1547" i="5"/>
  <c r="AL1933" i="5"/>
  <c r="AC2602" i="5"/>
  <c r="AG1282" i="5"/>
  <c r="AL2484" i="5"/>
  <c r="AG2650" i="5"/>
  <c r="AL1479" i="5"/>
  <c r="AG2687" i="5"/>
  <c r="AL1238" i="5"/>
  <c r="AC2881" i="5"/>
  <c r="AP2551" i="5"/>
  <c r="AP527" i="5"/>
  <c r="AP700" i="5"/>
  <c r="AP1123" i="5"/>
  <c r="AC668" i="5"/>
  <c r="AL528" i="5"/>
  <c r="AL1409" i="5"/>
  <c r="AP3004" i="5"/>
  <c r="AP2274" i="5"/>
  <c r="AL1079" i="5"/>
  <c r="AG2290" i="5"/>
  <c r="AC2887" i="5"/>
  <c r="AC2462" i="5"/>
  <c r="AG2707" i="5"/>
  <c r="AL2913" i="5"/>
  <c r="AC2438" i="5"/>
  <c r="AP1786" i="5"/>
  <c r="AP1417" i="5"/>
  <c r="AC2170" i="5"/>
  <c r="AG2948" i="5"/>
  <c r="AP616" i="5"/>
  <c r="AL2638" i="5"/>
  <c r="AP1840" i="5"/>
  <c r="AG785" i="5"/>
  <c r="AG861" i="5"/>
  <c r="AL2518" i="5"/>
  <c r="AP533" i="5"/>
  <c r="AL2365" i="5"/>
  <c r="AP2075" i="5"/>
  <c r="AP2870" i="5"/>
  <c r="AP1121" i="5"/>
  <c r="AC1474" i="5"/>
  <c r="AC2717" i="5"/>
  <c r="AC1844" i="5"/>
  <c r="AP2505" i="5"/>
  <c r="AP2598" i="5"/>
  <c r="AL818" i="5"/>
  <c r="AC2752" i="5"/>
  <c r="AG995" i="5"/>
  <c r="AP1932" i="5"/>
  <c r="AP681" i="5"/>
  <c r="AC1076" i="5"/>
  <c r="AG2919" i="5"/>
  <c r="AC2739" i="5"/>
  <c r="AL2637" i="5"/>
  <c r="AG1526" i="5"/>
  <c r="AG1013" i="5"/>
  <c r="AP1796" i="5"/>
  <c r="AC2399" i="5"/>
  <c r="AC953" i="5"/>
  <c r="AC853" i="5"/>
  <c r="AL1996" i="5"/>
  <c r="AL1363" i="5"/>
  <c r="AC840" i="5"/>
  <c r="AL960" i="5"/>
  <c r="AG1315" i="5"/>
  <c r="AP2336" i="5"/>
  <c r="AC2344" i="5"/>
  <c r="AC2764" i="5"/>
  <c r="AC757" i="5"/>
  <c r="AL2027" i="5"/>
  <c r="AG751" i="5"/>
  <c r="AP1585" i="5"/>
  <c r="AC2359" i="5"/>
  <c r="AP1289" i="5"/>
  <c r="AP1096" i="5"/>
  <c r="AG1498" i="5"/>
  <c r="AG1416" i="5"/>
  <c r="AC816" i="5"/>
  <c r="AC2339" i="5"/>
  <c r="AG2801" i="5"/>
  <c r="AG1806" i="5"/>
  <c r="AG1894" i="5"/>
  <c r="AP979" i="5"/>
  <c r="AL2456" i="5"/>
  <c r="AG2678" i="5"/>
  <c r="AC1220" i="5"/>
  <c r="AC2633" i="5"/>
  <c r="AC663" i="5"/>
  <c r="AP954" i="5"/>
  <c r="AC971" i="5"/>
  <c r="AC2036" i="5"/>
  <c r="AG583" i="5"/>
  <c r="AC2693" i="5"/>
  <c r="AC2913" i="5"/>
  <c r="AC1736" i="5"/>
  <c r="AL2424" i="5"/>
  <c r="AP2530" i="5"/>
  <c r="AL2273" i="5"/>
  <c r="AL1991" i="5"/>
  <c r="AP1523" i="5"/>
  <c r="AL1078" i="5"/>
  <c r="AL1492" i="5"/>
  <c r="AG577" i="5"/>
  <c r="AL1574" i="5"/>
  <c r="AP1639" i="5"/>
  <c r="AL2000" i="5"/>
  <c r="AG795" i="5"/>
  <c r="AG2902" i="5"/>
  <c r="AP2400" i="5"/>
  <c r="AC1311" i="5"/>
  <c r="AC1030" i="5"/>
  <c r="AG2450" i="5"/>
  <c r="AL1273" i="5"/>
  <c r="AG2351" i="5"/>
  <c r="AP724" i="5"/>
  <c r="AL2463" i="5"/>
  <c r="AL2037" i="5"/>
  <c r="AL1798" i="5"/>
  <c r="AC877" i="5"/>
  <c r="AG1308" i="5"/>
  <c r="AG2075" i="5"/>
  <c r="AC551" i="5"/>
  <c r="AP671" i="5"/>
  <c r="AC1066" i="5"/>
  <c r="AL1305" i="5"/>
  <c r="AC2320" i="5"/>
  <c r="AP1708" i="5"/>
  <c r="AP733" i="5"/>
  <c r="AP712" i="5"/>
  <c r="AG849" i="5"/>
  <c r="AL1737" i="5"/>
  <c r="AC1537" i="5"/>
  <c r="AL543" i="5"/>
  <c r="AL2383" i="5"/>
  <c r="AC1731" i="5"/>
  <c r="AL2901" i="5"/>
  <c r="AP1971" i="5"/>
  <c r="AC2238" i="5"/>
  <c r="AL1125" i="5"/>
  <c r="AP617" i="5"/>
  <c r="AC632" i="5"/>
  <c r="AG1617" i="5"/>
  <c r="AP2247" i="5"/>
  <c r="AL1805" i="5"/>
  <c r="AL1437" i="5"/>
  <c r="AC1305" i="5"/>
  <c r="AC958" i="5"/>
  <c r="AP2817" i="5"/>
  <c r="AP2923" i="5"/>
  <c r="AC1651" i="5"/>
  <c r="AG1726" i="5"/>
  <c r="AG1534" i="5"/>
  <c r="AC2372" i="5"/>
  <c r="AG2049" i="5"/>
  <c r="AP792" i="5"/>
  <c r="AC1798" i="5"/>
  <c r="AL1059" i="5"/>
  <c r="AL1813" i="5"/>
  <c r="AC1856" i="5"/>
  <c r="AL2745" i="5"/>
  <c r="AC1083" i="5"/>
  <c r="AL1654" i="5"/>
  <c r="AG517" i="5"/>
  <c r="AC540" i="5"/>
  <c r="AL1447" i="5"/>
  <c r="AP1099" i="5"/>
  <c r="AP2015" i="5"/>
  <c r="AG2914" i="5"/>
  <c r="AG669" i="5"/>
  <c r="AC1670" i="5"/>
  <c r="AG1888" i="5"/>
  <c r="AG1657" i="5"/>
  <c r="AC677" i="5"/>
  <c r="AG832" i="5"/>
  <c r="AL1584" i="5"/>
  <c r="AC1520" i="5"/>
  <c r="AL509" i="5"/>
  <c r="AP2291" i="5"/>
  <c r="AP2938" i="5"/>
  <c r="AG555" i="5"/>
  <c r="AG2621" i="5"/>
  <c r="AC945" i="5"/>
  <c r="AG2076" i="5"/>
  <c r="AL1296" i="5"/>
  <c r="AC2149" i="5"/>
  <c r="AC1595" i="5"/>
  <c r="AP1978" i="5"/>
  <c r="AL2840" i="5"/>
  <c r="AG2571" i="5"/>
  <c r="AP2927" i="5"/>
  <c r="AL1388" i="5"/>
  <c r="AG1974" i="5"/>
  <c r="AG1139" i="5"/>
  <c r="AL766" i="5"/>
  <c r="AL2908" i="5"/>
  <c r="AP1144" i="5"/>
  <c r="AL2947" i="5"/>
  <c r="AP2793" i="5"/>
  <c r="AP2759" i="5"/>
  <c r="AL2008" i="5"/>
  <c r="AL1102" i="5"/>
  <c r="AG997" i="5"/>
  <c r="AL2495" i="5"/>
  <c r="AP2977" i="5"/>
  <c r="AL632" i="5"/>
  <c r="AP2650" i="5"/>
  <c r="AC2889" i="5"/>
  <c r="AL1776" i="5"/>
  <c r="AL2879" i="5"/>
  <c r="AL561" i="5"/>
  <c r="AP1157" i="5"/>
  <c r="AP1373" i="5"/>
  <c r="AG1588" i="5"/>
  <c r="AL1686" i="5"/>
  <c r="AC753" i="5"/>
  <c r="AC1185" i="5"/>
  <c r="AP1534" i="5"/>
  <c r="AC1388" i="5"/>
  <c r="AL1261" i="5"/>
  <c r="AC1237" i="5"/>
  <c r="AG1506" i="5"/>
  <c r="AP573" i="5"/>
  <c r="AL638" i="5"/>
  <c r="AL2196" i="5"/>
  <c r="AL1812" i="5"/>
  <c r="AG784" i="5"/>
  <c r="AP608" i="5"/>
  <c r="AP2613" i="5"/>
  <c r="AG923" i="5"/>
  <c r="AG2537" i="5"/>
  <c r="AC2537" i="5"/>
  <c r="AC2387" i="5"/>
  <c r="AG2387" i="5"/>
  <c r="AP1702" i="5"/>
  <c r="AL1702" i="5"/>
  <c r="AP581" i="5"/>
  <c r="AG1580" i="5"/>
  <c r="AG1805" i="5"/>
  <c r="AL754" i="5"/>
  <c r="AP565" i="5"/>
  <c r="AG2723" i="5"/>
  <c r="AG2729" i="5"/>
  <c r="AL2175" i="5"/>
  <c r="AP2175" i="5"/>
  <c r="AC1702" i="5"/>
  <c r="AG1702" i="5"/>
  <c r="AP2584" i="5"/>
  <c r="AL2584" i="5"/>
  <c r="AG2229" i="5"/>
  <c r="AC2229" i="5"/>
  <c r="AL841" i="5"/>
  <c r="AP841" i="5"/>
  <c r="AC2985" i="5"/>
  <c r="AG2985" i="5"/>
  <c r="AP865" i="5"/>
  <c r="AL865" i="5"/>
  <c r="AG2418" i="5"/>
  <c r="AC2418" i="5"/>
  <c r="AL1726" i="5"/>
  <c r="AP1726" i="5"/>
  <c r="AC1169" i="5"/>
  <c r="AG1169" i="5"/>
  <c r="AG2844" i="5"/>
  <c r="AC2844" i="5"/>
  <c r="AL1814" i="5"/>
  <c r="AP1814" i="5"/>
  <c r="AG1923" i="5"/>
  <c r="AC1923" i="5"/>
  <c r="AG1016" i="5"/>
  <c r="AC1016" i="5"/>
  <c r="AG2034" i="5"/>
  <c r="AC2034" i="5"/>
  <c r="AL2644" i="5"/>
  <c r="AP2644" i="5"/>
  <c r="AP2820" i="5"/>
  <c r="AL2820" i="5"/>
  <c r="AL2628" i="5"/>
  <c r="AP2628" i="5"/>
  <c r="AP2579" i="5"/>
  <c r="AL2579" i="5"/>
  <c r="AP1974" i="5"/>
  <c r="AL1974" i="5"/>
  <c r="AP1129" i="5"/>
  <c r="AL1129" i="5"/>
  <c r="AL2048" i="5"/>
  <c r="AP2048" i="5"/>
  <c r="AL2434" i="5"/>
  <c r="AP2434" i="5"/>
  <c r="AG3002" i="5"/>
  <c r="AC3002" i="5"/>
  <c r="AG1529" i="5"/>
  <c r="AC1529" i="5"/>
  <c r="AG1274" i="5"/>
  <c r="AC1274" i="5"/>
  <c r="AP668" i="5"/>
  <c r="AP1192" i="5"/>
  <c r="AP2789" i="5"/>
  <c r="AP1088" i="5"/>
  <c r="AL1088" i="5"/>
  <c r="AG2508" i="5"/>
  <c r="AC2508" i="5"/>
  <c r="AP2597" i="5"/>
  <c r="AC1206" i="5"/>
  <c r="AG1206" i="5"/>
  <c r="AC2824" i="5"/>
  <c r="AG2824" i="5"/>
  <c r="AP2089" i="5"/>
  <c r="AL2089" i="5"/>
  <c r="AL2444" i="5"/>
  <c r="AP2661" i="5"/>
  <c r="AC965" i="5"/>
  <c r="AG965" i="5"/>
  <c r="AC760" i="5"/>
  <c r="AG760" i="5"/>
  <c r="AG2460" i="5"/>
  <c r="AC2460" i="5"/>
  <c r="AP2072" i="5"/>
  <c r="AL2072" i="5"/>
  <c r="AG1728" i="5"/>
  <c r="AC1728" i="5"/>
  <c r="AL2382" i="5"/>
  <c r="AP2382" i="5"/>
  <c r="AG1285" i="5"/>
  <c r="AP537" i="5"/>
  <c r="AP2604" i="5"/>
  <c r="AC1903" i="5"/>
  <c r="AG1903" i="5"/>
  <c r="AG2550" i="5"/>
  <c r="AC2550" i="5"/>
  <c r="AC2118" i="5"/>
  <c r="AG2118" i="5"/>
  <c r="AG2028" i="5"/>
  <c r="AC2028" i="5"/>
  <c r="AC2318" i="5"/>
  <c r="AG2318" i="5"/>
  <c r="AG2221" i="5"/>
  <c r="AC2221" i="5"/>
  <c r="AG1597" i="5"/>
  <c r="AC1597" i="5"/>
  <c r="AL2035" i="5"/>
  <c r="AP2035" i="5"/>
  <c r="AG1199" i="5"/>
  <c r="AC1199" i="5"/>
  <c r="AP1976" i="5"/>
  <c r="AL1976" i="5"/>
  <c r="AC1910" i="5"/>
  <c r="AG1910" i="5"/>
  <c r="AG1968" i="5"/>
  <c r="AC1968" i="5"/>
  <c r="AP2915" i="5"/>
  <c r="AL2915" i="5"/>
  <c r="AC1090" i="5"/>
  <c r="AG1090" i="5"/>
  <c r="AG868" i="5"/>
  <c r="AC868" i="5"/>
  <c r="AC1879" i="5"/>
  <c r="AG1879" i="5"/>
  <c r="AP1939" i="5"/>
  <c r="AL1939" i="5"/>
  <c r="AG2817" i="5"/>
  <c r="AC2817" i="5"/>
  <c r="AP1445" i="5"/>
  <c r="AP2694" i="5"/>
  <c r="AG1168" i="5"/>
  <c r="AC2014" i="5"/>
  <c r="AP2524" i="5"/>
  <c r="AL1201" i="5"/>
  <c r="AG1890" i="5"/>
  <c r="AC1017" i="5"/>
  <c r="AG1294" i="5"/>
  <c r="AG1304" i="5"/>
  <c r="AC872" i="5"/>
  <c r="AL856" i="5"/>
  <c r="AP856" i="5"/>
  <c r="AC2195" i="5"/>
  <c r="AL2157" i="5"/>
  <c r="AP2157" i="5"/>
  <c r="AP953" i="5"/>
  <c r="AL953" i="5"/>
  <c r="AL1792" i="5"/>
  <c r="AP1792" i="5"/>
  <c r="AL2790" i="5"/>
  <c r="AP2790" i="5"/>
  <c r="AG560" i="5"/>
  <c r="AC560" i="5"/>
  <c r="AG678" i="5"/>
  <c r="AC678" i="5"/>
  <c r="AL814" i="5"/>
  <c r="AP814" i="5"/>
  <c r="AC2107" i="5"/>
  <c r="AG2107" i="5"/>
  <c r="AG721" i="5"/>
  <c r="AP2347" i="5"/>
  <c r="AL2934" i="5"/>
  <c r="AG610" i="5"/>
  <c r="AC1690" i="5"/>
  <c r="AG1115" i="5"/>
  <c r="AC1115" i="5"/>
  <c r="AG907" i="5"/>
  <c r="AC907" i="5"/>
  <c r="AG1697" i="5"/>
  <c r="AC1697" i="5"/>
  <c r="AP2197" i="5"/>
  <c r="AL2197" i="5"/>
  <c r="AP840" i="5"/>
  <c r="AL840" i="5"/>
  <c r="AC2708" i="5"/>
  <c r="AG2708" i="5"/>
  <c r="AP1263" i="5"/>
  <c r="AL1263" i="5"/>
  <c r="AC2720" i="5"/>
  <c r="AG2720" i="5"/>
  <c r="AG2284" i="5"/>
  <c r="AC2284" i="5"/>
  <c r="AG1327" i="5"/>
  <c r="AC1327" i="5"/>
  <c r="AP2781" i="5"/>
  <c r="AL2781" i="5"/>
  <c r="AL2948" i="5"/>
  <c r="AC2181" i="5"/>
  <c r="AC1607" i="5"/>
  <c r="AL904" i="5"/>
  <c r="AC935" i="5"/>
  <c r="AP1531" i="5"/>
  <c r="AL1531" i="5"/>
  <c r="AL1835" i="5"/>
  <c r="AP1835" i="5"/>
  <c r="AG2527" i="5"/>
  <c r="AC2527" i="5"/>
  <c r="AG2852" i="5"/>
  <c r="AC2852" i="5"/>
  <c r="AP670" i="5"/>
  <c r="AL670" i="5"/>
  <c r="AC2545" i="5"/>
  <c r="AL1641" i="5"/>
  <c r="AP1641" i="5"/>
  <c r="AL848" i="5"/>
  <c r="AP1463" i="5"/>
  <c r="AL1463" i="5"/>
  <c r="AL791" i="5"/>
  <c r="AP791" i="5"/>
  <c r="AG2196" i="5"/>
  <c r="AC2196" i="5"/>
  <c r="AC2952" i="5"/>
  <c r="AG2952" i="5"/>
  <c r="AC1586" i="5"/>
  <c r="AG1586" i="5"/>
  <c r="AL1372" i="5"/>
  <c r="AP1372" i="5"/>
  <c r="AC2403" i="5"/>
  <c r="AG2403" i="5"/>
  <c r="AG1464" i="5"/>
  <c r="AC1464" i="5"/>
  <c r="AG2357" i="5"/>
  <c r="AC2357" i="5"/>
  <c r="AC1864" i="5"/>
  <c r="AG1864" i="5"/>
  <c r="AC914" i="5"/>
  <c r="AG914" i="5"/>
  <c r="AL1754" i="5"/>
  <c r="AP1754" i="5"/>
  <c r="AP2297" i="5"/>
  <c r="AL2297" i="5"/>
  <c r="AC1041" i="5"/>
  <c r="AG1041" i="5"/>
  <c r="AL2620" i="5"/>
  <c r="AP2620" i="5"/>
  <c r="AC1811" i="5"/>
  <c r="AG1811" i="5"/>
  <c r="AL2406" i="5"/>
  <c r="AP2406" i="5"/>
  <c r="AP2657" i="5"/>
  <c r="AL2657" i="5"/>
  <c r="AC817" i="5"/>
  <c r="AG1028" i="5"/>
  <c r="AC1028" i="5"/>
  <c r="AC2533" i="5"/>
  <c r="AG1735" i="5"/>
  <c r="AC1735" i="5"/>
  <c r="AG2520" i="5"/>
  <c r="AC2520" i="5"/>
  <c r="AL2348" i="5"/>
  <c r="AC1176" i="5"/>
  <c r="AG1176" i="5"/>
  <c r="AC1804" i="5"/>
  <c r="AG1804" i="5"/>
  <c r="AG2700" i="5"/>
  <c r="AC1957" i="5"/>
  <c r="AG1957" i="5"/>
  <c r="AG2409" i="5"/>
  <c r="AC2933" i="5"/>
  <c r="AG2933" i="5"/>
  <c r="AP1714" i="5"/>
  <c r="AL769" i="5"/>
  <c r="AG1906" i="5"/>
  <c r="AL1567" i="5"/>
  <c r="AC2141" i="5"/>
  <c r="AC926" i="5"/>
  <c r="AL709" i="5"/>
  <c r="AC2051" i="5"/>
  <c r="AG2051" i="5"/>
  <c r="AL2798" i="5"/>
  <c r="AL762" i="5"/>
  <c r="AP762" i="5"/>
  <c r="AC2681" i="5"/>
  <c r="AG2681" i="5"/>
  <c r="AL1412" i="5"/>
  <c r="AP1412" i="5"/>
  <c r="AP1222" i="5"/>
  <c r="AL1222" i="5"/>
  <c r="AC2341" i="5"/>
  <c r="AL2894" i="5"/>
  <c r="AP2894" i="5"/>
  <c r="AG1984" i="5"/>
  <c r="AC1984" i="5"/>
  <c r="AL2663" i="5"/>
  <c r="AP1940" i="5"/>
  <c r="AL1940" i="5"/>
  <c r="AG1843" i="5"/>
  <c r="AC1843" i="5"/>
  <c r="AC547" i="5"/>
  <c r="AG547" i="5"/>
  <c r="AL1011" i="5"/>
  <c r="AP1011" i="5"/>
  <c r="AG975" i="5"/>
  <c r="AP2926" i="5"/>
  <c r="AG581" i="5"/>
  <c r="AG822" i="5"/>
  <c r="AP1580" i="5"/>
  <c r="AG2205" i="5"/>
  <c r="AG1296" i="5"/>
  <c r="AG649" i="5"/>
  <c r="AG904" i="5"/>
  <c r="AL2729" i="5"/>
  <c r="AP2729" i="5"/>
  <c r="AP1193" i="5"/>
  <c r="AL1193" i="5"/>
  <c r="AG2860" i="5"/>
  <c r="AL2711" i="5"/>
  <c r="AP2711" i="5"/>
  <c r="AG695" i="5"/>
  <c r="AC695" i="5"/>
  <c r="AP1556" i="5"/>
  <c r="AL1556" i="5"/>
  <c r="AG2799" i="5"/>
  <c r="AL2099" i="5"/>
  <c r="AP2099" i="5"/>
  <c r="AC2950" i="5"/>
  <c r="AG2950" i="5"/>
  <c r="AG1123" i="5"/>
  <c r="AC1123" i="5"/>
  <c r="AG2336" i="5"/>
  <c r="AC2336" i="5"/>
  <c r="AG2302" i="5"/>
  <c r="AC2302" i="5"/>
  <c r="AG2363" i="5"/>
  <c r="AC2363" i="5"/>
  <c r="AP2538" i="5"/>
  <c r="AL2538" i="5"/>
  <c r="AC2755" i="5"/>
  <c r="AC2251" i="5"/>
  <c r="AL1166" i="5"/>
  <c r="AC2885" i="5"/>
  <c r="AL1522" i="5"/>
  <c r="AP1060" i="5"/>
  <c r="AG2649" i="5"/>
  <c r="AL2110" i="5"/>
  <c r="AP1432" i="5"/>
  <c r="AP1148" i="5"/>
  <c r="AL1270" i="5"/>
  <c r="AP988" i="5"/>
  <c r="AP2497" i="5"/>
  <c r="AL2130" i="5"/>
  <c r="AP1761" i="5"/>
  <c r="AP903" i="5"/>
  <c r="AL2555" i="5"/>
  <c r="AP2835" i="5"/>
  <c r="AG2473" i="5"/>
  <c r="AC1629" i="5"/>
  <c r="AC608" i="5"/>
  <c r="AC2542" i="5"/>
  <c r="AP1368" i="5"/>
  <c r="AC1555" i="5"/>
  <c r="AG2373" i="5"/>
  <c r="AP1457" i="5"/>
  <c r="AP947" i="5"/>
  <c r="AC2117" i="5"/>
  <c r="AG2591" i="5"/>
  <c r="AP644" i="5"/>
  <c r="AC2814" i="5"/>
  <c r="AL1239" i="5"/>
  <c r="AL2419" i="5"/>
  <c r="AL1680" i="5"/>
  <c r="AC1164" i="5"/>
  <c r="AC869" i="5"/>
  <c r="AL2999" i="5"/>
  <c r="AG987" i="5"/>
  <c r="AP1082" i="5"/>
  <c r="AP1300" i="5"/>
  <c r="AC1816" i="5"/>
  <c r="AL2517" i="5"/>
  <c r="AP2414" i="5"/>
  <c r="AP2808" i="5"/>
  <c r="AP981" i="5"/>
  <c r="AC1040" i="5"/>
  <c r="AP2832" i="5"/>
  <c r="AG1892" i="5"/>
  <c r="AG2182" i="5"/>
  <c r="AL2480" i="5"/>
  <c r="AP1921" i="5"/>
  <c r="AC1845" i="5"/>
  <c r="AG1244" i="5"/>
  <c r="AL1406" i="5"/>
  <c r="AG792" i="5"/>
  <c r="AL773" i="5"/>
  <c r="AP2737" i="5"/>
  <c r="AL1000" i="5"/>
  <c r="AG2286" i="5"/>
  <c r="AC1870" i="5"/>
  <c r="AG566" i="5"/>
  <c r="AC1866" i="5"/>
  <c r="AG1189" i="5"/>
  <c r="AL1600" i="5"/>
  <c r="AP2312" i="5"/>
  <c r="AP1453" i="5"/>
  <c r="AC526" i="5"/>
  <c r="AC2580" i="5"/>
  <c r="AL2945" i="5"/>
  <c r="AL985" i="5"/>
  <c r="AL2994" i="5"/>
  <c r="AC2562" i="5"/>
  <c r="AC2198" i="5"/>
  <c r="AG1137" i="5"/>
  <c r="AG2774" i="5"/>
  <c r="AG2443" i="5"/>
  <c r="AL624" i="5"/>
  <c r="AL1267" i="5"/>
  <c r="AG1848" i="5"/>
  <c r="AG2184" i="5"/>
  <c r="AG2092" i="5"/>
  <c r="AC2300" i="5"/>
  <c r="AL785" i="5"/>
  <c r="AG1694" i="5"/>
  <c r="AG1708" i="5"/>
  <c r="AL674" i="5"/>
  <c r="AC1758" i="5"/>
  <c r="AL1678" i="5"/>
  <c r="AC2532" i="5"/>
  <c r="AP1442" i="5"/>
  <c r="AG899" i="5"/>
  <c r="AL2323" i="5"/>
  <c r="AC2942" i="5"/>
  <c r="AP894" i="5"/>
  <c r="AC2510" i="5"/>
  <c r="AG2754" i="5"/>
  <c r="AC2923" i="5"/>
  <c r="AL1957" i="5"/>
  <c r="AC1959" i="5"/>
  <c r="AL1952" i="5"/>
  <c r="AC1375" i="5"/>
  <c r="AL1348" i="5"/>
  <c r="AL1893" i="5"/>
  <c r="AL563" i="5"/>
  <c r="AC1779" i="5"/>
  <c r="AL2625" i="5"/>
  <c r="AL2429" i="5"/>
  <c r="AP1562" i="5"/>
  <c r="AL2334" i="5"/>
  <c r="AC1943" i="5"/>
  <c r="AG2704" i="5"/>
  <c r="AG2807" i="5"/>
  <c r="AL1769" i="5"/>
  <c r="AC2512" i="5"/>
  <c r="AL1008" i="5"/>
  <c r="AL2554" i="5"/>
  <c r="AL976" i="5"/>
  <c r="AC766" i="5"/>
  <c r="AC2783" i="5"/>
  <c r="AC2983" i="5"/>
  <c r="AP2449" i="5"/>
  <c r="AG1044" i="5"/>
  <c r="AP1832" i="5"/>
  <c r="AG1699" i="5"/>
  <c r="AL850" i="5"/>
  <c r="AP1723" i="5"/>
  <c r="AP2847" i="5"/>
  <c r="AP1710" i="5"/>
  <c r="AC2582" i="5"/>
  <c r="AG2342" i="5"/>
  <c r="AP1410" i="5"/>
  <c r="AP2895" i="5"/>
  <c r="AL2872" i="5"/>
  <c r="AL2719" i="5"/>
  <c r="AG1323" i="5"/>
  <c r="AL1350" i="5"/>
  <c r="AL1469" i="5"/>
  <c r="AG2588" i="5"/>
  <c r="AP2534" i="5"/>
  <c r="AC1011" i="5"/>
  <c r="AG1401" i="5"/>
  <c r="AG1412" i="5"/>
  <c r="AG1054" i="5"/>
  <c r="AC1046" i="5"/>
  <c r="AG2226" i="5"/>
  <c r="AP1250" i="5"/>
  <c r="AC2661" i="5"/>
  <c r="AG2788" i="5"/>
  <c r="AL2483" i="5"/>
  <c r="AL1966" i="5"/>
  <c r="AP991" i="5"/>
  <c r="AC2972" i="5"/>
  <c r="AC1756" i="5"/>
  <c r="AP2728" i="5"/>
  <c r="AP802" i="5"/>
  <c r="AG2354" i="5"/>
  <c r="AG1577" i="5"/>
  <c r="AL2193" i="5"/>
  <c r="AL1586" i="5"/>
  <c r="AP1878" i="5"/>
  <c r="AP2786" i="5"/>
  <c r="AC1371" i="5"/>
  <c r="AC2126" i="5"/>
  <c r="AP1249" i="5"/>
  <c r="AL760" i="5"/>
  <c r="AC1106" i="5"/>
  <c r="AG928" i="5"/>
  <c r="AP1247" i="5"/>
  <c r="AL2405" i="5"/>
  <c r="AG1701" i="5"/>
  <c r="AC1094" i="5"/>
  <c r="AG1350" i="5"/>
  <c r="AL1400" i="5"/>
  <c r="AG2930" i="5"/>
  <c r="AG1381" i="5"/>
  <c r="AP622" i="5"/>
  <c r="AP1165" i="5"/>
  <c r="AC765" i="5"/>
  <c r="AC1605" i="5"/>
  <c r="AL1098" i="5"/>
  <c r="AG2155" i="5"/>
  <c r="AC2573" i="5"/>
  <c r="AP2338" i="5"/>
  <c r="AG2631" i="5"/>
  <c r="AL2448" i="5"/>
  <c r="AG1037" i="5"/>
  <c r="AP713" i="5"/>
  <c r="AP1346" i="5"/>
  <c r="AG2277" i="5"/>
  <c r="AL1049" i="5"/>
  <c r="AG1873" i="5"/>
  <c r="AL2907" i="5"/>
  <c r="AL2968" i="5"/>
  <c r="AP2676" i="5"/>
  <c r="AC1423" i="5"/>
  <c r="AC1727" i="5"/>
  <c r="AG1314" i="5"/>
  <c r="AC2491" i="5"/>
  <c r="AC1448" i="5"/>
  <c r="AC1793" i="5"/>
  <c r="AC2236" i="5"/>
  <c r="AC1558" i="5"/>
  <c r="AP2969" i="5"/>
  <c r="AC1729" i="5"/>
  <c r="AC798" i="5"/>
  <c r="AG527" i="5"/>
  <c r="AG713" i="5"/>
  <c r="AP2176" i="5"/>
  <c r="AP788" i="5"/>
  <c r="AC1673" i="5"/>
  <c r="AC2572" i="5"/>
  <c r="AC1874" i="5"/>
  <c r="AP2330" i="5"/>
  <c r="AG2815" i="5"/>
  <c r="AL2758" i="5"/>
  <c r="AP1269" i="5"/>
  <c r="AP1928" i="5"/>
  <c r="AG2414" i="5"/>
  <c r="AC2657" i="5"/>
  <c r="AL535" i="5"/>
  <c r="AP1722" i="5"/>
  <c r="AL2708" i="5"/>
  <c r="AC2234" i="5"/>
  <c r="AL2144" i="5"/>
  <c r="AP2369" i="5"/>
  <c r="AP1910" i="5"/>
  <c r="AL1609" i="5"/>
  <c r="AP1275" i="5"/>
  <c r="AP913" i="5"/>
  <c r="AL2845" i="5"/>
  <c r="AC729" i="5"/>
  <c r="AC1292" i="5"/>
  <c r="AP2629" i="5"/>
  <c r="AC1142" i="5"/>
  <c r="AP1673" i="5"/>
  <c r="AP2814" i="5"/>
  <c r="AG1074" i="5"/>
  <c r="AC1471" i="5"/>
  <c r="AG1785" i="5"/>
  <c r="AP1143" i="5"/>
  <c r="AG2158" i="5"/>
  <c r="AC1435" i="5"/>
  <c r="AG2094" i="5"/>
  <c r="AC1432" i="5"/>
  <c r="AC1936" i="5"/>
  <c r="AP2565" i="5"/>
  <c r="AG1319" i="5"/>
  <c r="AG1128" i="5"/>
  <c r="AG2297" i="5"/>
  <c r="AG897" i="5"/>
  <c r="AL982" i="5"/>
  <c r="AC2045" i="5"/>
  <c r="AL756" i="5"/>
  <c r="AP1351" i="5"/>
  <c r="AG2555" i="5"/>
  <c r="AL2641" i="5"/>
  <c r="AG1850" i="5"/>
  <c r="AP2941" i="5"/>
  <c r="AL2987" i="5"/>
  <c r="AL1658" i="5"/>
  <c r="AG2322" i="5"/>
  <c r="AG2903" i="5"/>
  <c r="AC2903" i="5"/>
  <c r="AG2741" i="5"/>
  <c r="AC2741" i="5"/>
  <c r="AL835" i="5"/>
  <c r="AP835" i="5"/>
  <c r="AG2035" i="5"/>
  <c r="AC2035" i="5"/>
  <c r="AC2926" i="5"/>
  <c r="AC575" i="5"/>
  <c r="AG575" i="5"/>
  <c r="AG2056" i="5"/>
  <c r="AG1383" i="5"/>
  <c r="AC1383" i="5"/>
  <c r="AC2877" i="5"/>
  <c r="AG2877" i="5"/>
  <c r="AG2506" i="5"/>
  <c r="AC2506" i="5"/>
  <c r="AC1813" i="5"/>
  <c r="AG727" i="5"/>
  <c r="AC636" i="5"/>
  <c r="AG636" i="5"/>
  <c r="AP2240" i="5"/>
  <c r="AL2240" i="5"/>
  <c r="AG2001" i="5"/>
  <c r="AC2001" i="5"/>
  <c r="AG670" i="5"/>
  <c r="AC670" i="5"/>
  <c r="AC602" i="5"/>
  <c r="AG602" i="5"/>
  <c r="AP1700" i="5"/>
  <c r="AL1700" i="5"/>
  <c r="AG1465" i="5"/>
  <c r="AC1465" i="5"/>
  <c r="AG2750" i="5"/>
  <c r="AC2750" i="5"/>
  <c r="AP2900" i="5"/>
  <c r="AL2900" i="5"/>
  <c r="AC1770" i="5"/>
  <c r="AG2144" i="5"/>
  <c r="AC2144" i="5"/>
  <c r="AP2944" i="5"/>
  <c r="AL2944" i="5"/>
  <c r="AG1776" i="5"/>
  <c r="AC1776" i="5"/>
  <c r="AC983" i="5"/>
  <c r="AG983" i="5"/>
  <c r="AP1161" i="5"/>
  <c r="AL1161" i="5"/>
  <c r="AP983" i="5"/>
  <c r="AL983" i="5"/>
  <c r="AG598" i="5"/>
  <c r="AC598" i="5"/>
  <c r="AL2096" i="5"/>
  <c r="AP2096" i="5"/>
  <c r="AL1031" i="5"/>
  <c r="AP1031" i="5"/>
  <c r="AC2866" i="5"/>
  <c r="AG2866" i="5"/>
  <c r="AC2208" i="5"/>
  <c r="AG2208" i="5"/>
  <c r="AP1258" i="5"/>
  <c r="AL1258" i="5"/>
  <c r="AC1725" i="5"/>
  <c r="AG1725" i="5"/>
  <c r="AG2385" i="5"/>
  <c r="AC2385" i="5"/>
  <c r="AL1497" i="5"/>
  <c r="AP1497" i="5"/>
  <c r="AC544" i="5"/>
  <c r="AG544" i="5"/>
  <c r="AG990" i="5"/>
  <c r="AC990" i="5"/>
  <c r="AG2401" i="5"/>
  <c r="AC2401" i="5"/>
  <c r="AG1517" i="5"/>
  <c r="AC1517" i="5"/>
  <c r="AL852" i="5"/>
  <c r="AG1454" i="5"/>
  <c r="AC1454" i="5"/>
  <c r="AP1281" i="5"/>
  <c r="AL1281" i="5"/>
  <c r="AP612" i="5"/>
  <c r="AL612" i="5"/>
  <c r="AC537" i="5"/>
  <c r="AG537" i="5"/>
  <c r="AG2160" i="5"/>
  <c r="AC2160" i="5"/>
  <c r="AG2099" i="5"/>
  <c r="AC2099" i="5"/>
  <c r="AP1790" i="5"/>
  <c r="AC576" i="5"/>
  <c r="AG576" i="5"/>
  <c r="AP690" i="5"/>
  <c r="AL690" i="5"/>
  <c r="AG1750" i="5"/>
  <c r="AC1750" i="5"/>
  <c r="AL1674" i="5"/>
  <c r="AP1674" i="5"/>
  <c r="AG2377" i="5"/>
  <c r="AP896" i="5"/>
  <c r="AL896" i="5"/>
  <c r="AP2722" i="5"/>
  <c r="AL2722" i="5"/>
  <c r="AG1536" i="5"/>
  <c r="AC1536" i="5"/>
  <c r="AG2213" i="5"/>
  <c r="AC2213" i="5"/>
  <c r="AL1081" i="5"/>
  <c r="AP1081" i="5"/>
  <c r="AP990" i="5"/>
  <c r="AL990" i="5"/>
  <c r="AG2180" i="5"/>
  <c r="AC2180" i="5"/>
  <c r="AP2485" i="5"/>
  <c r="AP1826" i="5"/>
  <c r="AL2802" i="5"/>
  <c r="AP2802" i="5"/>
  <c r="AC857" i="5"/>
  <c r="AG857" i="5"/>
  <c r="AG2988" i="5"/>
  <c r="AC2988" i="5"/>
  <c r="AG796" i="5"/>
  <c r="AC796" i="5"/>
  <c r="AG1053" i="5"/>
  <c r="AC1053" i="5"/>
  <c r="AL2760" i="5"/>
  <c r="AP2760" i="5"/>
  <c r="AP1072" i="5"/>
  <c r="AL1072" i="5"/>
  <c r="AP2902" i="5"/>
  <c r="AL2902" i="5"/>
  <c r="AG2398" i="5"/>
  <c r="AC2398" i="5"/>
  <c r="AL1139" i="5"/>
  <c r="AP1139" i="5"/>
  <c r="AP2241" i="5"/>
  <c r="AC2411" i="5"/>
  <c r="AG1064" i="5"/>
  <c r="AP1495" i="5"/>
  <c r="AL1495" i="5"/>
  <c r="AC2269" i="5"/>
  <c r="AP1906" i="5"/>
  <c r="AP1070" i="5"/>
  <c r="AL1070" i="5"/>
  <c r="AG2232" i="5"/>
  <c r="AC1088" i="5"/>
  <c r="AG1088" i="5"/>
  <c r="AP1914" i="5"/>
  <c r="AL1914" i="5"/>
  <c r="AG1367" i="5"/>
  <c r="AC1367" i="5"/>
  <c r="AP1536" i="5"/>
  <c r="AL1536" i="5"/>
  <c r="AL583" i="5"/>
  <c r="AP583" i="5"/>
  <c r="AP1418" i="5"/>
  <c r="AL1418" i="5"/>
  <c r="AL1539" i="5"/>
  <c r="AG1490" i="5"/>
  <c r="AC1490" i="5"/>
  <c r="AC685" i="5"/>
  <c r="AG685" i="5"/>
  <c r="AP1140" i="5"/>
  <c r="AL1140" i="5"/>
  <c r="AC1358" i="5"/>
  <c r="AG1358" i="5"/>
  <c r="AP1926" i="5"/>
  <c r="AL1926" i="5"/>
  <c r="AL2953" i="5"/>
  <c r="AP2953" i="5"/>
  <c r="AG1095" i="5"/>
  <c r="AC1095" i="5"/>
  <c r="AC2935" i="5"/>
  <c r="AG2935" i="5"/>
  <c r="AP2374" i="5"/>
  <c r="AL2374" i="5"/>
  <c r="AP2865" i="5"/>
  <c r="AL2865" i="5"/>
  <c r="AL2066" i="5"/>
  <c r="AP2066" i="5"/>
  <c r="AG2848" i="5"/>
  <c r="AC2848" i="5"/>
  <c r="AL1067" i="5"/>
  <c r="AP1067" i="5"/>
  <c r="AC885" i="5"/>
  <c r="AP2411" i="5"/>
  <c r="AL1285" i="5"/>
  <c r="AP1285" i="5"/>
  <c r="AG754" i="5"/>
  <c r="AP633" i="5"/>
  <c r="AL633" i="5"/>
  <c r="AG2826" i="5"/>
  <c r="AC2826" i="5"/>
  <c r="AP1343" i="5"/>
  <c r="AL1343" i="5"/>
  <c r="AG580" i="5"/>
  <c r="AP2146" i="5"/>
  <c r="AL2146" i="5"/>
  <c r="AG1501" i="5"/>
  <c r="AC1501" i="5"/>
  <c r="AG568" i="5"/>
  <c r="AC568" i="5"/>
  <c r="AC1166" i="5"/>
  <c r="AP2466" i="5"/>
  <c r="AL2466" i="5"/>
  <c r="AP1925" i="5"/>
  <c r="AC2609" i="5"/>
  <c r="AG2609" i="5"/>
  <c r="AC1975" i="5"/>
  <c r="AG1975" i="5"/>
  <c r="AG2281" i="5"/>
  <c r="AC2281" i="5"/>
  <c r="AC1737" i="5"/>
  <c r="AL1783" i="5"/>
  <c r="AP1783" i="5"/>
  <c r="AG2997" i="5"/>
  <c r="AC2997" i="5"/>
  <c r="AL1187" i="5"/>
  <c r="AP1187" i="5"/>
  <c r="AP1533" i="5"/>
  <c r="AL1869" i="5"/>
  <c r="AP1869" i="5"/>
  <c r="AG755" i="5"/>
  <c r="AC755" i="5"/>
  <c r="AP598" i="5"/>
  <c r="AL598" i="5"/>
  <c r="AP2432" i="5"/>
  <c r="AL2432" i="5"/>
  <c r="AC2328" i="5"/>
  <c r="AG2328" i="5"/>
  <c r="AL2324" i="5"/>
  <c r="AP2324" i="5"/>
  <c r="AC1214" i="5"/>
  <c r="AG1214" i="5"/>
  <c r="AG973" i="5"/>
  <c r="AC973" i="5"/>
  <c r="AL2356" i="5"/>
  <c r="AG1201" i="5"/>
  <c r="AL843" i="5"/>
  <c r="AP843" i="5"/>
  <c r="AG2667" i="5"/>
  <c r="AC2667" i="5"/>
  <c r="AC2971" i="5"/>
  <c r="AG2971" i="5"/>
  <c r="AC922" i="5"/>
  <c r="AG922" i="5"/>
  <c r="AG819" i="5"/>
  <c r="AC819" i="5"/>
  <c r="AL1425" i="5"/>
  <c r="AP1425" i="5"/>
  <c r="AP1777" i="5"/>
  <c r="AL1777" i="5"/>
  <c r="AG2792" i="5"/>
  <c r="AC2792" i="5"/>
  <c r="AP1831" i="5"/>
  <c r="AL1831" i="5"/>
  <c r="AP2281" i="5"/>
  <c r="AL2281" i="5"/>
  <c r="AG2108" i="5"/>
  <c r="AC2108" i="5"/>
  <c r="AP1331" i="5"/>
  <c r="AL1331" i="5"/>
  <c r="AC2308" i="5"/>
  <c r="AG2308" i="5"/>
  <c r="AC1476" i="5"/>
  <c r="AG1476" i="5"/>
  <c r="AC2991" i="5"/>
  <c r="AG2991" i="5"/>
  <c r="AL1229" i="5"/>
  <c r="AP1229" i="5"/>
  <c r="AP2525" i="5"/>
  <c r="AL2525" i="5"/>
  <c r="AC2855" i="5"/>
  <c r="AG2855" i="5"/>
  <c r="AP1965" i="5"/>
  <c r="AL1965" i="5"/>
  <c r="AC1933" i="5"/>
  <c r="AG1933" i="5"/>
  <c r="AP805" i="5"/>
  <c r="AL805" i="5"/>
  <c r="AL1375" i="5"/>
  <c r="AP1375" i="5"/>
  <c r="AP2803" i="5"/>
  <c r="AL2803" i="5"/>
  <c r="AP2013" i="5"/>
  <c r="AL2013" i="5"/>
  <c r="AL822" i="5"/>
  <c r="AP822" i="5"/>
  <c r="AG2356" i="5"/>
  <c r="AC2356" i="5"/>
  <c r="AG2009" i="5"/>
  <c r="AG886" i="5"/>
  <c r="AG2934" i="5"/>
  <c r="AC2934" i="5"/>
  <c r="AG1969" i="5"/>
  <c r="AC1969" i="5"/>
  <c r="AG2638" i="5"/>
  <c r="AC2638" i="5"/>
  <c r="AG1492" i="5"/>
  <c r="AC1492" i="5"/>
  <c r="AL2869" i="5"/>
  <c r="AP2869" i="5"/>
  <c r="AG2406" i="5"/>
  <c r="AC2406" i="5"/>
  <c r="AG2907" i="5"/>
  <c r="AC2907" i="5"/>
  <c r="AP1894" i="5"/>
  <c r="AG2114" i="5"/>
  <c r="AC2114" i="5"/>
  <c r="AL2792" i="5"/>
  <c r="AP2792" i="5"/>
  <c r="AC694" i="5"/>
  <c r="AG694" i="5"/>
  <c r="AG876" i="5"/>
  <c r="AL2838" i="5"/>
  <c r="AP2838" i="5"/>
  <c r="AP1230" i="5"/>
  <c r="AL1230" i="5"/>
  <c r="AC1065" i="5"/>
  <c r="AP1632" i="5"/>
  <c r="AL1632" i="5"/>
  <c r="AG1270" i="5"/>
  <c r="AC1270" i="5"/>
  <c r="AC1132" i="5"/>
  <c r="AG1132" i="5"/>
  <c r="AC1403" i="5"/>
  <c r="AG1403" i="5"/>
  <c r="AP938" i="5"/>
  <c r="AL938" i="5"/>
  <c r="AC1402" i="5"/>
  <c r="AG1402" i="5"/>
  <c r="AP1611" i="5"/>
  <c r="AL1611" i="5"/>
  <c r="AL1890" i="5"/>
  <c r="AP1890" i="5"/>
  <c r="AG2989" i="5"/>
  <c r="AC2989" i="5"/>
  <c r="AG1522" i="5"/>
  <c r="AC1522" i="5"/>
  <c r="AC2543" i="5"/>
  <c r="AG2543" i="5"/>
  <c r="AC980" i="5"/>
  <c r="AG980" i="5"/>
  <c r="AL1391" i="5"/>
  <c r="AG1491" i="5"/>
  <c r="AC1491" i="5"/>
  <c r="AG2175" i="5"/>
  <c r="AC2175" i="5"/>
  <c r="AG687" i="5"/>
  <c r="AC687" i="5"/>
  <c r="AC979" i="5"/>
  <c r="AG979" i="5"/>
  <c r="AG693" i="5"/>
  <c r="AC693" i="5"/>
  <c r="AL1242" i="5"/>
  <c r="AP1242" i="5"/>
  <c r="AC2499" i="5"/>
  <c r="AG2499" i="5"/>
  <c r="AL1376" i="5"/>
  <c r="AP1376" i="5"/>
  <c r="AP2311" i="5"/>
  <c r="AL2311" i="5"/>
  <c r="AC1895" i="5"/>
  <c r="AG1895" i="5"/>
  <c r="AG1692" i="5"/>
  <c r="AC1692" i="5"/>
  <c r="AL1967" i="5"/>
  <c r="AP1967" i="5"/>
  <c r="AL2753" i="5"/>
  <c r="AP2753" i="5"/>
  <c r="AC2301" i="5"/>
  <c r="AG2301" i="5"/>
  <c r="AG870" i="5"/>
  <c r="AC870" i="5"/>
  <c r="AG2966" i="5"/>
  <c r="AC2966" i="5"/>
  <c r="AL726" i="5"/>
  <c r="AP726" i="5"/>
  <c r="AG2006" i="5"/>
  <c r="AC2006" i="5"/>
  <c r="AC813" i="5"/>
  <c r="AC561" i="5"/>
  <c r="AG561" i="5"/>
  <c r="AG2247" i="5"/>
  <c r="AC2247" i="5"/>
  <c r="AL1511" i="5"/>
  <c r="AP1511" i="5"/>
  <c r="AC1809" i="5"/>
  <c r="AC924" i="5"/>
  <c r="AG924" i="5"/>
  <c r="AC681" i="5"/>
  <c r="AP2159" i="5"/>
  <c r="AL2242" i="5"/>
  <c r="AL2121" i="5"/>
  <c r="AP2121" i="5"/>
  <c r="AG2000" i="5"/>
  <c r="AC2000" i="5"/>
  <c r="AG2928" i="5"/>
  <c r="AC2928" i="5"/>
  <c r="AG1653" i="5"/>
  <c r="AC1653" i="5"/>
  <c r="AG2073" i="5"/>
  <c r="AP2883" i="5"/>
  <c r="AL2883" i="5"/>
  <c r="AL2299" i="5"/>
  <c r="AP2299" i="5"/>
  <c r="AL2272" i="5"/>
  <c r="AP2272" i="5"/>
  <c r="AC2514" i="5"/>
  <c r="AP2576" i="5"/>
  <c r="AL2576" i="5"/>
  <c r="AG1668" i="5"/>
  <c r="AC1668" i="5"/>
  <c r="AG2187" i="5"/>
  <c r="AC2187" i="5"/>
  <c r="AG936" i="5"/>
  <c r="AC936" i="5"/>
  <c r="AG1391" i="5"/>
  <c r="AC559" i="5"/>
  <c r="AC2702" i="5"/>
  <c r="AG2702" i="5"/>
  <c r="AL2871" i="5"/>
  <c r="AP2871" i="5"/>
  <c r="AC2967" i="5"/>
  <c r="AG2967" i="5"/>
  <c r="AL738" i="5"/>
  <c r="AC1290" i="5"/>
  <c r="AG1290" i="5"/>
  <c r="AP2965" i="5"/>
  <c r="AL2965" i="5"/>
  <c r="AG863" i="5"/>
  <c r="AC863" i="5"/>
  <c r="AC1655" i="5"/>
  <c r="AC1952" i="5"/>
  <c r="AG1952" i="5"/>
  <c r="AP2372" i="5"/>
  <c r="AL2372" i="5"/>
  <c r="AG1024" i="5"/>
  <c r="AC1024" i="5"/>
  <c r="AC2197" i="5"/>
  <c r="AG2197" i="5"/>
  <c r="AG818" i="5"/>
  <c r="AC818" i="5"/>
  <c r="AC2123" i="5"/>
  <c r="AG2123" i="5"/>
  <c r="AC2430" i="5"/>
  <c r="AC2968" i="5"/>
  <c r="AC2218" i="5"/>
  <c r="AL1047" i="5"/>
  <c r="AG1001" i="5"/>
  <c r="AP2248" i="5"/>
  <c r="AL1727" i="5"/>
  <c r="AG1803" i="5"/>
  <c r="AL1735" i="5"/>
  <c r="AC1745" i="5"/>
  <c r="AC1855" i="5"/>
  <c r="AL1480" i="5"/>
  <c r="AC1236" i="5"/>
  <c r="AL2067" i="5"/>
  <c r="AP2067" i="5"/>
  <c r="AC988" i="5"/>
  <c r="AL951" i="5"/>
  <c r="AP951" i="5"/>
  <c r="AC2672" i="5"/>
  <c r="AG2672" i="5"/>
  <c r="AP511" i="5"/>
  <c r="AL511" i="5"/>
  <c r="AG1600" i="5"/>
  <c r="AC1600" i="5"/>
  <c r="AL1191" i="5"/>
  <c r="AP1191" i="5"/>
  <c r="AP599" i="5"/>
  <c r="AL599" i="5"/>
  <c r="AG1872" i="5"/>
  <c r="AC1872" i="5"/>
  <c r="AL575" i="5"/>
  <c r="AP972" i="5"/>
  <c r="AL2009" i="5"/>
  <c r="AG1640" i="5"/>
  <c r="AG1511" i="5"/>
  <c r="AG1070" i="5"/>
  <c r="AP922" i="5"/>
  <c r="AG2696" i="5"/>
  <c r="AL1301" i="5"/>
  <c r="AC2276" i="5"/>
  <c r="AG1086" i="5"/>
  <c r="AC1962" i="5"/>
  <c r="AL1943" i="5"/>
  <c r="AG2733" i="5"/>
  <c r="AC2733" i="5"/>
  <c r="AL2496" i="5"/>
  <c r="AP2496" i="5"/>
  <c r="AC2675" i="5"/>
  <c r="AG2675" i="5"/>
  <c r="AC2343" i="5"/>
  <c r="AG2343" i="5"/>
  <c r="AC1559" i="5"/>
  <c r="AG1559" i="5"/>
  <c r="AG1495" i="5"/>
  <c r="AG967" i="5"/>
  <c r="AL2716" i="5"/>
  <c r="AG1550" i="5"/>
  <c r="AL968" i="5"/>
  <c r="AC1117" i="5"/>
  <c r="AL1828" i="5"/>
  <c r="AG1077" i="5"/>
  <c r="AC2699" i="5"/>
  <c r="AC1628" i="5"/>
  <c r="AC2456" i="5"/>
  <c r="AP647" i="5"/>
  <c r="AL2825" i="5"/>
  <c r="AC2096" i="5"/>
  <c r="AG2917" i="5"/>
  <c r="AP2275" i="5"/>
  <c r="AC536" i="5"/>
  <c r="AL1620" i="5"/>
  <c r="AG2410" i="5"/>
  <c r="AL2494" i="5"/>
  <c r="AP2866" i="5"/>
  <c r="AL1277" i="5"/>
  <c r="AP579" i="5"/>
  <c r="AC1667" i="5"/>
  <c r="AG2721" i="5"/>
  <c r="AG2272" i="5"/>
  <c r="AP1476" i="5"/>
  <c r="AC1458" i="5"/>
  <c r="AL2318" i="5"/>
  <c r="AP1185" i="5"/>
  <c r="AL1919" i="5"/>
  <c r="AL2453" i="5"/>
  <c r="AG2753" i="5"/>
  <c r="AG761" i="5"/>
  <c r="AL594" i="5"/>
  <c r="AP594" i="5"/>
  <c r="AG960" i="5"/>
  <c r="AC960" i="5"/>
  <c r="AG891" i="5"/>
  <c r="AC891" i="5"/>
  <c r="AP508" i="5"/>
  <c r="AG2258" i="5"/>
  <c r="AL2519" i="5"/>
  <c r="AC1472" i="5"/>
  <c r="AP1547" i="5"/>
  <c r="AL992" i="5"/>
  <c r="AP2852" i="5"/>
  <c r="AC1860" i="5"/>
  <c r="AL2928" i="5"/>
  <c r="AG1349" i="5"/>
  <c r="AL829" i="5"/>
  <c r="AG2317" i="5"/>
  <c r="AC690" i="5"/>
  <c r="AP1537" i="5"/>
  <c r="AP1283" i="5"/>
  <c r="AC2749" i="5"/>
  <c r="AC1919" i="5"/>
  <c r="AL2970" i="5"/>
  <c r="AG1632" i="5"/>
  <c r="AP1597" i="5"/>
  <c r="AP1293" i="5"/>
  <c r="AG1533" i="5"/>
  <c r="AP2042" i="5"/>
  <c r="AP1091" i="5"/>
  <c r="AL1091" i="5"/>
  <c r="AC2004" i="5"/>
  <c r="AG2004" i="5"/>
  <c r="AG2738" i="5"/>
  <c r="AC2738" i="5"/>
  <c r="AP1660" i="5"/>
  <c r="AL1660" i="5"/>
  <c r="AG2437" i="5"/>
  <c r="AC2437" i="5"/>
  <c r="AC1781" i="5"/>
  <c r="AG1781" i="5"/>
  <c r="AC930" i="5"/>
  <c r="AL591" i="5"/>
  <c r="AG1551" i="5"/>
  <c r="AG2124" i="5"/>
  <c r="AP958" i="5"/>
  <c r="AG968" i="5"/>
  <c r="AG2953" i="5"/>
  <c r="AC2567" i="5"/>
  <c r="AG2628" i="5"/>
  <c r="AL1033" i="5"/>
  <c r="AP1733" i="5"/>
  <c r="AL1733" i="5"/>
  <c r="AP1110" i="5"/>
  <c r="AL1110" i="5"/>
  <c r="AG2623" i="5"/>
  <c r="AC2623" i="5"/>
  <c r="AC1791" i="5"/>
  <c r="AG1791" i="5"/>
  <c r="AC1703" i="5"/>
  <c r="AG1703" i="5"/>
  <c r="AP3002" i="5"/>
  <c r="AL3002" i="5"/>
  <c r="AG616" i="5"/>
  <c r="AL1017" i="5"/>
  <c r="AG1938" i="5"/>
  <c r="AC2691" i="5"/>
  <c r="AG1642" i="5"/>
  <c r="AL2174" i="5"/>
  <c r="AL580" i="5"/>
  <c r="AL2003" i="5"/>
  <c r="AC1143" i="5"/>
  <c r="AL1526" i="5"/>
  <c r="AG1291" i="5"/>
  <c r="AP1879" i="5"/>
  <c r="AC2805" i="5"/>
  <c r="AL2073" i="5"/>
  <c r="AP1953" i="5"/>
  <c r="AC2325" i="5"/>
  <c r="AC2946" i="5"/>
  <c r="AC2249" i="5"/>
  <c r="AL1770" i="5"/>
  <c r="AG1859" i="5"/>
  <c r="AP2940" i="5"/>
  <c r="AL1681" i="5"/>
  <c r="AP1681" i="5"/>
  <c r="AL2783" i="5"/>
  <c r="AP2783" i="5"/>
  <c r="AG1800" i="5"/>
  <c r="AC1800" i="5"/>
  <c r="AL1870" i="5"/>
  <c r="AP1870" i="5"/>
  <c r="AP2203" i="5"/>
  <c r="AL2203" i="5"/>
  <c r="AL1055" i="5"/>
  <c r="AP1055" i="5"/>
  <c r="AP1963" i="5"/>
  <c r="AL1963" i="5"/>
  <c r="AG696" i="5"/>
  <c r="AC696" i="5"/>
  <c r="AC2470" i="5"/>
  <c r="AP1806" i="5"/>
  <c r="AG1223" i="5"/>
  <c r="AL2834" i="5"/>
  <c r="AL1025" i="5"/>
  <c r="AL1227" i="5"/>
  <c r="AP1227" i="5"/>
  <c r="AP911" i="5"/>
  <c r="AL911" i="5"/>
  <c r="AG1541" i="5"/>
  <c r="AC1541" i="5"/>
  <c r="AG2974" i="5"/>
  <c r="AC2974" i="5"/>
  <c r="AP1937" i="5"/>
  <c r="AG2138" i="5"/>
  <c r="AC2186" i="5"/>
  <c r="AP1130" i="5"/>
  <c r="AP1864" i="5"/>
  <c r="AP1223" i="5"/>
  <c r="AC1256" i="5"/>
  <c r="AC1039" i="5"/>
  <c r="AC2782" i="5"/>
  <c r="AG1431" i="5"/>
  <c r="AC2365" i="5"/>
  <c r="AL1573" i="5"/>
  <c r="AG512" i="5"/>
  <c r="AL876" i="5"/>
  <c r="AL642" i="5"/>
  <c r="AP2805" i="5"/>
  <c r="AC1488" i="5"/>
  <c r="AL1141" i="5"/>
  <c r="AG804" i="5"/>
  <c r="AP1435" i="5"/>
  <c r="AG1601" i="5"/>
  <c r="AC584" i="5"/>
  <c r="AP635" i="5"/>
  <c r="AC1158" i="5"/>
  <c r="AC1181" i="5"/>
  <c r="AL1743" i="5"/>
  <c r="AC2111" i="5"/>
  <c r="AC2874" i="5"/>
  <c r="AP1627" i="5"/>
  <c r="AC2884" i="5"/>
  <c r="AC2645" i="5"/>
  <c r="AL853" i="5"/>
  <c r="AC864" i="5"/>
  <c r="AG2128" i="5"/>
  <c r="AG2416" i="5"/>
  <c r="AP2795" i="5"/>
  <c r="AG2697" i="5"/>
  <c r="AC2697" i="5"/>
  <c r="AC1129" i="5"/>
  <c r="AG1129" i="5"/>
  <c r="AG1348" i="5"/>
  <c r="AC1348" i="5"/>
  <c r="AC3003" i="5"/>
  <c r="AG3003" i="5"/>
  <c r="AP696" i="5"/>
  <c r="AL696" i="5"/>
  <c r="AC2329" i="5"/>
  <c r="AG2329" i="5"/>
  <c r="AG1284" i="5"/>
  <c r="AC1284" i="5"/>
  <c r="AP940" i="5"/>
  <c r="AL2918" i="5"/>
  <c r="AC2361" i="5"/>
  <c r="AP2370" i="5"/>
  <c r="AP1240" i="5"/>
  <c r="AL1370" i="5"/>
  <c r="AG830" i="5"/>
  <c r="AP2472" i="5"/>
  <c r="AL2486" i="5"/>
  <c r="AL2553" i="5"/>
  <c r="AL618" i="5"/>
  <c r="AL1295" i="5"/>
  <c r="AP1515" i="5"/>
  <c r="AP2678" i="5"/>
  <c r="AG533" i="5"/>
  <c r="AC1715" i="5"/>
  <c r="AL1494" i="5"/>
  <c r="AG1795" i="5"/>
  <c r="AC799" i="5"/>
  <c r="AP1291" i="5"/>
  <c r="AG2526" i="5"/>
  <c r="AL2568" i="5"/>
  <c r="AL2885" i="5"/>
  <c r="AC613" i="5"/>
  <c r="AL584" i="5"/>
  <c r="AL1631" i="5"/>
  <c r="AC2951" i="5"/>
  <c r="AP2587" i="5"/>
  <c r="AL1875" i="5"/>
  <c r="AP2863" i="5"/>
  <c r="AG1627" i="5"/>
  <c r="AC2808" i="5"/>
  <c r="AP1474" i="5"/>
  <c r="AC1688" i="5"/>
  <c r="AG2832" i="5"/>
  <c r="AC1882" i="5"/>
  <c r="AG1967" i="5"/>
  <c r="AG2790" i="5"/>
  <c r="AL1830" i="5"/>
  <c r="AL1844" i="5"/>
  <c r="AG2100" i="5"/>
  <c r="AL1665" i="5"/>
  <c r="AP1665" i="5"/>
  <c r="AC1259" i="5"/>
  <c r="AG1259" i="5"/>
  <c r="AG1364" i="5"/>
  <c r="AG2458" i="5"/>
  <c r="AC2458" i="5"/>
  <c r="AG1127" i="5"/>
  <c r="AC1127" i="5"/>
  <c r="AG1413" i="5"/>
  <c r="AL1212" i="5"/>
  <c r="AP1212" i="5"/>
  <c r="AC1599" i="5"/>
  <c r="AL1265" i="5"/>
  <c r="AP1265" i="5"/>
  <c r="AP1690" i="5"/>
  <c r="AL881" i="5"/>
  <c r="AC1449" i="5"/>
  <c r="AG1947" i="5"/>
  <c r="AP1471" i="5"/>
  <c r="AL1825" i="5"/>
  <c r="AL862" i="5"/>
  <c r="AC2688" i="5"/>
  <c r="AC1777" i="5"/>
  <c r="AL2936" i="5"/>
  <c r="AC2864" i="5"/>
  <c r="AL2981" i="5"/>
  <c r="AL653" i="5"/>
  <c r="AL512" i="5"/>
  <c r="AC574" i="5"/>
  <c r="AL2475" i="5"/>
  <c r="AG828" i="5"/>
  <c r="AC1637" i="5"/>
  <c r="AL1824" i="5"/>
  <c r="AG1508" i="5"/>
  <c r="AC1960" i="5"/>
  <c r="AL810" i="5"/>
  <c r="AG2021" i="5"/>
  <c r="AC2280" i="5"/>
  <c r="AL1684" i="5"/>
  <c r="AC759" i="5"/>
  <c r="AP1105" i="5"/>
  <c r="AG898" i="5"/>
  <c r="AL1619" i="5"/>
  <c r="AL2252" i="5"/>
  <c r="AP2595" i="5"/>
  <c r="AL1977" i="5"/>
  <c r="AC976" i="5"/>
  <c r="AG2012" i="5"/>
  <c r="AC1261" i="5"/>
  <c r="AL2707" i="5"/>
  <c r="AG1229" i="5"/>
  <c r="AC2984" i="5"/>
  <c r="AG1134" i="5"/>
  <c r="AC1134" i="5"/>
  <c r="AP1063" i="5"/>
  <c r="AL1063" i="5"/>
  <c r="AC1722" i="5"/>
  <c r="AG1722" i="5"/>
  <c r="AG573" i="5"/>
  <c r="AC573" i="5"/>
  <c r="AG1740" i="5"/>
  <c r="AC1740" i="5"/>
  <c r="AC1404" i="5"/>
  <c r="AP614" i="5"/>
  <c r="AL614" i="5"/>
  <c r="AP2850" i="5"/>
  <c r="AL2850" i="5"/>
  <c r="AL2458" i="5"/>
  <c r="AP2458" i="5"/>
  <c r="AG2938" i="5"/>
  <c r="AC2938" i="5"/>
  <c r="AC1950" i="5"/>
  <c r="AC2026" i="5"/>
  <c r="AG1567" i="5"/>
  <c r="AC2165" i="5"/>
  <c r="AL2141" i="5"/>
  <c r="AC2803" i="5"/>
  <c r="AP2930" i="5"/>
  <c r="AP1455" i="5"/>
  <c r="AC2081" i="5"/>
  <c r="AC2671" i="5"/>
  <c r="AL1167" i="5"/>
  <c r="AC1965" i="5"/>
  <c r="AG2376" i="5"/>
  <c r="AL847" i="5"/>
  <c r="AC1150" i="5"/>
  <c r="AG621" i="5"/>
  <c r="AG2651" i="5"/>
  <c r="AC762" i="5"/>
  <c r="AC2119" i="5"/>
  <c r="AP2392" i="5"/>
  <c r="AG2332" i="5"/>
  <c r="AL2307" i="5"/>
  <c r="AL2526" i="5"/>
  <c r="AC2731" i="5"/>
  <c r="AP2457" i="5"/>
  <c r="AL1177" i="5"/>
  <c r="AP2394" i="5"/>
  <c r="AL2142" i="5"/>
  <c r="AP2804" i="5"/>
  <c r="AC1121" i="5"/>
  <c r="AP2108" i="5"/>
  <c r="AC2091" i="5"/>
  <c r="AG1253" i="5"/>
  <c r="AL2512" i="5"/>
  <c r="AG2019" i="5"/>
  <c r="AC1379" i="5"/>
  <c r="AP1517" i="5"/>
  <c r="AL629" i="5"/>
  <c r="AP1945" i="5"/>
  <c r="AC750" i="5"/>
  <c r="AC2503" i="5"/>
  <c r="AG791" i="5"/>
  <c r="AC844" i="5"/>
  <c r="AG2761" i="5"/>
  <c r="AL589" i="5"/>
  <c r="AP589" i="5"/>
  <c r="AG1307" i="5"/>
  <c r="AC1307" i="5"/>
  <c r="AP1946" i="5"/>
  <c r="AG2324" i="5"/>
  <c r="AP1740" i="5"/>
  <c r="AL1740" i="5"/>
  <c r="AG1934" i="5"/>
  <c r="AG1108" i="5"/>
  <c r="AC1108" i="5"/>
  <c r="AP2695" i="5"/>
  <c r="AL2695" i="5"/>
  <c r="AG951" i="5"/>
  <c r="AC951" i="5"/>
  <c r="AP2270" i="5"/>
  <c r="AL2270" i="5"/>
  <c r="AP1775" i="5"/>
  <c r="AL1775" i="5"/>
  <c r="AG1775" i="5"/>
  <c r="AL2427" i="5"/>
  <c r="AL719" i="5"/>
  <c r="AP2235" i="5"/>
  <c r="AP939" i="5"/>
  <c r="AG2245" i="5"/>
  <c r="AP711" i="5"/>
  <c r="AL918" i="5"/>
  <c r="AG2326" i="5"/>
  <c r="AC905" i="5"/>
  <c r="AL2191" i="5"/>
  <c r="AP648" i="5"/>
  <c r="AL2131" i="5"/>
  <c r="AL1988" i="5"/>
  <c r="AC724" i="5"/>
  <c r="AG978" i="5"/>
  <c r="AC2849" i="5"/>
  <c r="AL1530" i="5"/>
  <c r="AG895" i="5"/>
  <c r="AL1801" i="5"/>
  <c r="AG700" i="5"/>
  <c r="AG699" i="5"/>
  <c r="AL2464" i="5"/>
  <c r="AG1768" i="5"/>
  <c r="AP1052" i="5"/>
  <c r="AC2038" i="5"/>
  <c r="AP1751" i="5"/>
  <c r="AL588" i="5"/>
  <c r="AP2993" i="5"/>
  <c r="AL1404" i="5"/>
  <c r="AG2168" i="5"/>
  <c r="AC1073" i="5"/>
  <c r="AL1951" i="5"/>
  <c r="AL1030" i="5"/>
  <c r="AL1385" i="5"/>
  <c r="AG800" i="5"/>
  <c r="AG612" i="5"/>
  <c r="AC2449" i="5"/>
  <c r="AG2726" i="5"/>
  <c r="AP2772" i="5"/>
  <c r="AP2974" i="5"/>
  <c r="AC1913" i="5"/>
  <c r="AL2473" i="5"/>
  <c r="AL2868" i="5"/>
  <c r="AC826" i="5"/>
  <c r="AP625" i="5"/>
  <c r="AL2762" i="5"/>
  <c r="AL2766" i="5"/>
  <c r="AL2679" i="5"/>
  <c r="AP706" i="5"/>
  <c r="AG1339" i="5"/>
  <c r="AL2346" i="5"/>
  <c r="AC1858" i="5"/>
  <c r="AL1362" i="5"/>
  <c r="AC2417" i="5"/>
  <c r="AL1885" i="5"/>
  <c r="AP2219" i="5"/>
  <c r="AL1109" i="5"/>
  <c r="AC593" i="5"/>
  <c r="AG2223" i="5"/>
  <c r="AP2257" i="5"/>
  <c r="AC779" i="5"/>
  <c r="AL775" i="5"/>
  <c r="AL1738" i="5"/>
  <c r="AL1154" i="5"/>
  <c r="AC2239" i="5"/>
  <c r="AG2574" i="5"/>
  <c r="AL564" i="5"/>
  <c r="AC866" i="5"/>
  <c r="AL2047" i="5"/>
  <c r="AL2590" i="5"/>
  <c r="AC1624" i="5"/>
  <c r="AC902" i="5"/>
  <c r="AP2899" i="5"/>
  <c r="AC2977" i="5"/>
  <c r="AP2563" i="5"/>
  <c r="AL1797" i="5"/>
  <c r="AC2316" i="5"/>
  <c r="AP1916" i="5"/>
  <c r="AP1032" i="5"/>
  <c r="AP1804" i="5"/>
  <c r="AC1344" i="5"/>
  <c r="AL549" i="5"/>
  <c r="AC2309" i="5"/>
  <c r="AP891" i="5"/>
  <c r="AL800" i="5"/>
  <c r="AC2048" i="5"/>
  <c r="AC2663" i="5"/>
  <c r="AC2901" i="5"/>
  <c r="AL2046" i="5"/>
  <c r="AC1979" i="5"/>
  <c r="AL2070" i="5"/>
  <c r="AG959" i="5"/>
  <c r="AG1626" i="5"/>
  <c r="AP2809" i="5"/>
  <c r="AC1355" i="5"/>
  <c r="AP2223" i="5"/>
  <c r="AG985" i="5"/>
  <c r="AP1863" i="5"/>
  <c r="AC603" i="5"/>
  <c r="AC553" i="5"/>
  <c r="AL786" i="5"/>
  <c r="AC592" i="5"/>
  <c r="AL1593" i="5"/>
  <c r="AC1306" i="5"/>
  <c r="AC2706" i="5"/>
  <c r="AL2277" i="5"/>
  <c r="AC931" i="5"/>
  <c r="AC793" i="5"/>
  <c r="AC2037" i="5"/>
  <c r="AL1233" i="5"/>
  <c r="AC1669" i="5"/>
  <c r="AC1911" i="5"/>
  <c r="AC2563" i="5"/>
  <c r="AP2316" i="5"/>
  <c r="AC1545" i="5"/>
  <c r="AG722" i="5"/>
  <c r="AP2489" i="5"/>
  <c r="AC2027" i="5"/>
  <c r="AG2791" i="5"/>
  <c r="AP1355" i="5"/>
  <c r="AL560" i="5"/>
  <c r="AP2296" i="5"/>
  <c r="AL1135" i="5"/>
  <c r="AC2713" i="5"/>
  <c r="AC2893" i="5"/>
  <c r="AG2333" i="5"/>
  <c r="AL1322" i="5"/>
  <c r="AC1924" i="5"/>
  <c r="AL1260" i="5"/>
  <c r="AC2899" i="5"/>
  <c r="AL970" i="5"/>
  <c r="AL634" i="5"/>
  <c r="AL1339" i="5"/>
  <c r="AL877" i="5"/>
  <c r="AP1545" i="5"/>
  <c r="AP623" i="5"/>
  <c r="AP2403" i="5"/>
  <c r="AL2639" i="5"/>
  <c r="AC539" i="5"/>
  <c r="AC1414" i="5"/>
  <c r="AG1814" i="5"/>
  <c r="AL691" i="5"/>
  <c r="AP1985" i="5"/>
  <c r="AG883" i="5"/>
  <c r="AC2484" i="5"/>
  <c r="AG2400" i="5"/>
  <c r="AC1976" i="5"/>
  <c r="AP1635" i="5"/>
  <c r="AC2740" i="5"/>
  <c r="AG552" i="5"/>
  <c r="AC1918" i="5"/>
  <c r="AP2446" i="5"/>
  <c r="AL1178" i="5"/>
  <c r="AP701" i="5"/>
  <c r="AG2285" i="5"/>
  <c r="AL1559" i="5"/>
  <c r="AG1484" i="5"/>
  <c r="AC2629" i="5"/>
  <c r="AL1170" i="5"/>
  <c r="AG1794" i="5"/>
  <c r="AC1565" i="5"/>
  <c r="AG691" i="5"/>
  <c r="AL2230" i="5"/>
  <c r="AC1677" i="5"/>
  <c r="AL1970" i="5"/>
  <c r="AC557" i="5"/>
  <c r="AL1701" i="5"/>
  <c r="AP1151" i="5"/>
  <c r="AG912" i="5"/>
  <c r="AL538" i="5"/>
  <c r="AL1867" i="5"/>
  <c r="AC1346" i="5"/>
  <c r="AP2648" i="5"/>
  <c r="AC994" i="5"/>
  <c r="AC2937" i="5"/>
  <c r="AL2183" i="5"/>
  <c r="AP2888" i="5"/>
  <c r="AP2572" i="5"/>
  <c r="AG604" i="5"/>
  <c r="AL2596" i="5"/>
  <c r="AL2771" i="5"/>
  <c r="AG2212" i="5"/>
  <c r="AL566" i="5"/>
  <c r="AG2188" i="5"/>
  <c r="AL2039" i="5"/>
  <c r="AC1660" i="5"/>
  <c r="AC2161" i="5"/>
  <c r="AL1535" i="5"/>
  <c r="AL1685" i="5"/>
  <c r="AG1354" i="5"/>
  <c r="AC2115" i="5"/>
  <c r="AC1514" i="5"/>
  <c r="AC2230" i="5"/>
  <c r="AG2890" i="5"/>
  <c r="AL652" i="5"/>
  <c r="AL1374" i="5"/>
  <c r="AG1267" i="5"/>
  <c r="AC2183" i="5"/>
  <c r="AC2330" i="5"/>
  <c r="AG1487" i="5"/>
  <c r="AC1421" i="5"/>
  <c r="AG1265" i="5"/>
  <c r="AL2285" i="5"/>
  <c r="AG596" i="5"/>
  <c r="AC2908" i="5"/>
  <c r="AG1612" i="5"/>
  <c r="AL2634" i="5"/>
  <c r="AG1262" i="5"/>
  <c r="AP1475" i="5"/>
  <c r="AL557" i="5"/>
  <c r="AC1889" i="5"/>
  <c r="AL941" i="5"/>
  <c r="AP1604" i="5"/>
  <c r="AG2246" i="5"/>
  <c r="AG643" i="5"/>
  <c r="AP2540" i="5"/>
  <c r="AC2061" i="5"/>
  <c r="AP1149" i="5"/>
  <c r="AG1186" i="5"/>
  <c r="AL1617" i="5"/>
  <c r="AL1478" i="5"/>
  <c r="AG2719" i="5"/>
  <c r="AL2002" i="5"/>
  <c r="AG625" i="5"/>
  <c r="AL718" i="5"/>
  <c r="AL1213" i="5"/>
  <c r="AP2379" i="5"/>
  <c r="AL2949" i="5"/>
  <c r="AL2594" i="5"/>
  <c r="AG1961" i="5"/>
  <c r="AG1710" i="5"/>
  <c r="AG2131" i="5"/>
  <c r="AG2746" i="5"/>
  <c r="AG728" i="5"/>
  <c r="AG1638" i="5"/>
  <c r="AP2849" i="5"/>
  <c r="AL2552" i="5"/>
  <c r="AG2125" i="5"/>
  <c r="AG1179" i="5"/>
  <c r="AC1920" i="5"/>
  <c r="AP2751" i="5"/>
  <c r="AC1666" i="5"/>
  <c r="AL1807" i="5"/>
  <c r="AG1562" i="5"/>
  <c r="AL2310" i="5"/>
  <c r="AC686" i="5"/>
  <c r="AC1733" i="5"/>
  <c r="AC802" i="5"/>
  <c r="AG1570" i="5"/>
  <c r="AG2015" i="5"/>
  <c r="AP2062" i="5"/>
  <c r="AL2720" i="5"/>
  <c r="AG1683" i="5"/>
  <c r="AC2851" i="5"/>
  <c r="AC1829" i="5"/>
  <c r="AL2343" i="5"/>
  <c r="AP1709" i="5"/>
  <c r="AG2646" i="5"/>
  <c r="AG673" i="5"/>
  <c r="AP2192" i="5"/>
  <c r="AP1614" i="5"/>
  <c r="AC1621" i="5"/>
  <c r="AC570" i="5"/>
  <c r="AP1693" i="5"/>
  <c r="AG708" i="5"/>
  <c r="AC918" i="5"/>
  <c r="AL663" i="5"/>
  <c r="AG2448" i="5"/>
  <c r="AC1753" i="5"/>
  <c r="AC2766" i="5"/>
  <c r="AP1834" i="5"/>
  <c r="AC2665" i="5"/>
  <c r="AC1218" i="5"/>
  <c r="AL1334" i="5"/>
  <c r="AG637" i="5"/>
  <c r="AL2725" i="5"/>
  <c r="AL2295" i="5"/>
  <c r="AP2776" i="5"/>
  <c r="AC617" i="5"/>
  <c r="AG1272" i="5"/>
  <c r="AP1821" i="5"/>
  <c r="AG1120" i="5"/>
  <c r="AC2509" i="5"/>
  <c r="AG823" i="5"/>
  <c r="AC823" i="5"/>
  <c r="AP1948" i="5"/>
  <c r="AL1948" i="5"/>
  <c r="AL2520" i="5"/>
  <c r="AP2520" i="5"/>
  <c r="AL1282" i="5"/>
  <c r="AP1282" i="5"/>
  <c r="AG2694" i="5"/>
  <c r="AL1905" i="5"/>
  <c r="AP1184" i="5"/>
  <c r="AG1397" i="5"/>
  <c r="AP645" i="5"/>
  <c r="AL1214" i="5"/>
  <c r="AG2756" i="5"/>
  <c r="AP545" i="5"/>
  <c r="AG2220" i="5"/>
  <c r="AP2409" i="5"/>
  <c r="AG1788" i="5"/>
  <c r="AP2056" i="5"/>
  <c r="AL2935" i="5"/>
  <c r="AC1884" i="5"/>
  <c r="AP731" i="5"/>
  <c r="AP1076" i="5"/>
  <c r="AP2268" i="5"/>
  <c r="AC585" i="5"/>
  <c r="AG2097" i="5"/>
  <c r="AL2361" i="5"/>
  <c r="AG633" i="5"/>
  <c r="AG1455" i="5"/>
  <c r="AP817" i="5"/>
  <c r="AP2160" i="5"/>
  <c r="AP1923" i="5"/>
  <c r="AG1130" i="5"/>
  <c r="AG1948" i="5"/>
  <c r="AC1948" i="5"/>
  <c r="AG1538" i="5"/>
  <c r="AC1538" i="5"/>
  <c r="AG2892" i="5"/>
  <c r="AC2892" i="5"/>
  <c r="AL1527" i="5"/>
  <c r="AP1527" i="5"/>
  <c r="AG675" i="5"/>
  <c r="AC675" i="5"/>
  <c r="AL2715" i="5"/>
  <c r="AP2715" i="5"/>
  <c r="AC2433" i="5"/>
  <c r="AG1384" i="5"/>
  <c r="AP576" i="5"/>
  <c r="AL576" i="5"/>
  <c r="AP748" i="5"/>
  <c r="AL748" i="5"/>
  <c r="AL657" i="5"/>
  <c r="AP657" i="5"/>
  <c r="AG2142" i="5"/>
  <c r="AC2142" i="5"/>
  <c r="AP723" i="5"/>
  <c r="AL723" i="5"/>
  <c r="AG1045" i="5"/>
  <c r="AG2666" i="5"/>
  <c r="AL1231" i="5"/>
  <c r="AG1347" i="5"/>
  <c r="AC972" i="5"/>
  <c r="AG2389" i="5"/>
  <c r="AP2723" i="5"/>
  <c r="AP585" i="5"/>
  <c r="AP927" i="5"/>
  <c r="AC1500" i="5"/>
  <c r="AP1706" i="5"/>
  <c r="AL1822" i="5"/>
  <c r="AL2811" i="5"/>
  <c r="AC2167" i="5"/>
  <c r="AG2167" i="5"/>
  <c r="AG2722" i="5"/>
  <c r="AC2722" i="5"/>
  <c r="AL1724" i="5"/>
  <c r="AP1724" i="5"/>
  <c r="AP1171" i="5"/>
  <c r="AC2428" i="5"/>
  <c r="AG2428" i="5"/>
  <c r="AG515" i="5"/>
  <c r="AG1896" i="5"/>
  <c r="AC780" i="5"/>
  <c r="AG780" i="5"/>
  <c r="AG1802" i="5"/>
  <c r="AP2702" i="5"/>
  <c r="AC1231" i="5"/>
  <c r="AL995" i="5"/>
  <c r="AP1347" i="5"/>
  <c r="AL2029" i="5"/>
  <c r="AC1993" i="5"/>
  <c r="AC2370" i="5"/>
  <c r="AG1301" i="5"/>
  <c r="AG2088" i="5"/>
  <c r="AP2276" i="5"/>
  <c r="AP2876" i="5"/>
  <c r="AL2655" i="5"/>
  <c r="AP2655" i="5"/>
  <c r="AG1157" i="5"/>
  <c r="AC1157" i="5"/>
  <c r="AL2320" i="5"/>
  <c r="AP2320" i="5"/>
  <c r="AL514" i="5"/>
  <c r="AP514" i="5"/>
  <c r="AL2499" i="5"/>
  <c r="AP2499" i="5"/>
  <c r="AP2170" i="5"/>
  <c r="AL2170" i="5"/>
  <c r="AC1298" i="5"/>
  <c r="AC1989" i="5"/>
  <c r="AG2992" i="5"/>
  <c r="AP2014" i="5"/>
  <c r="AL2992" i="5"/>
  <c r="AC2241" i="5"/>
  <c r="AG2557" i="5"/>
  <c r="AP1255" i="5"/>
  <c r="AC671" i="5"/>
  <c r="AG531" i="5"/>
  <c r="AG1059" i="5"/>
  <c r="AL2205" i="5"/>
  <c r="AG707" i="5"/>
  <c r="AC1208" i="5"/>
  <c r="AG2174" i="5"/>
  <c r="AG1674" i="5"/>
  <c r="AL1607" i="5"/>
  <c r="AL1847" i="5"/>
  <c r="AL1500" i="5"/>
  <c r="AC2592" i="5"/>
  <c r="AC893" i="5"/>
  <c r="AG1048" i="5"/>
  <c r="AL2124" i="5"/>
  <c r="AP2088" i="5"/>
  <c r="AP2217" i="5"/>
  <c r="AL2217" i="5"/>
  <c r="AG2534" i="5"/>
  <c r="AC2534" i="5"/>
  <c r="AP758" i="5"/>
  <c r="AL758" i="5"/>
  <c r="AP2839" i="5"/>
  <c r="AL854" i="5"/>
  <c r="AL2653" i="5"/>
  <c r="AL1126" i="5"/>
  <c r="AP1126" i="5"/>
  <c r="AC2784" i="5"/>
  <c r="AG2784" i="5"/>
  <c r="AG550" i="5"/>
  <c r="AL1064" i="5"/>
  <c r="AG525" i="5"/>
  <c r="AC2742" i="5"/>
  <c r="AL2889" i="5"/>
  <c r="AC1437" i="5"/>
  <c r="AP1208" i="5"/>
  <c r="AG1078" i="5"/>
  <c r="AP926" i="5"/>
  <c r="AP687" i="5"/>
  <c r="AL687" i="5"/>
  <c r="AL1090" i="5"/>
  <c r="AP1090" i="5"/>
  <c r="AC2350" i="5"/>
  <c r="AG2350" i="5"/>
  <c r="AC2911" i="5"/>
  <c r="AG2911" i="5"/>
  <c r="AP2782" i="5"/>
  <c r="AL2782" i="5"/>
  <c r="AC1072" i="5"/>
  <c r="AG1072" i="5"/>
  <c r="AL2777" i="5"/>
  <c r="AP2777" i="5"/>
  <c r="AP2418" i="5"/>
  <c r="AL2418" i="5"/>
  <c r="AP1557" i="5"/>
  <c r="AL1557" i="5"/>
  <c r="AG2095" i="5"/>
  <c r="AC2095" i="5"/>
  <c r="AG756" i="5"/>
  <c r="AC756" i="5"/>
  <c r="AL2557" i="5"/>
  <c r="AC2524" i="5"/>
  <c r="AC1630" i="5"/>
  <c r="AL2967" i="5"/>
  <c r="AC2121" i="5"/>
  <c r="AG2121" i="5"/>
  <c r="AL2911" i="5"/>
  <c r="AP2911" i="5"/>
  <c r="AP1039" i="5"/>
  <c r="AL1039" i="5"/>
  <c r="AL1694" i="5"/>
  <c r="AP1694" i="5"/>
  <c r="AC2432" i="5"/>
  <c r="AG2432" i="5"/>
  <c r="AC1283" i="5"/>
  <c r="AG1283" i="5"/>
  <c r="AL1092" i="5"/>
  <c r="AP1092" i="5"/>
  <c r="AC597" i="5"/>
  <c r="AG597" i="5"/>
  <c r="AP807" i="5"/>
  <c r="AC1325" i="5"/>
  <c r="AL550" i="5"/>
  <c r="AP764" i="5"/>
  <c r="AC1255" i="5"/>
  <c r="AP2069" i="5"/>
  <c r="AL2978" i="5"/>
  <c r="AC1764" i="5"/>
  <c r="AC1636" i="5"/>
  <c r="AG1473" i="5"/>
  <c r="AC2029" i="5"/>
  <c r="AP1640" i="5"/>
  <c r="AG1172" i="5"/>
  <c r="AG2242" i="5"/>
  <c r="AG838" i="5"/>
  <c r="AP1551" i="5"/>
  <c r="AP2097" i="5"/>
  <c r="AP2232" i="5"/>
  <c r="AP1341" i="5"/>
  <c r="AG2869" i="5"/>
  <c r="AC2716" i="5"/>
  <c r="AG2716" i="5"/>
  <c r="AL2585" i="5"/>
  <c r="AP2585" i="5"/>
  <c r="AP1449" i="5"/>
  <c r="AL1449" i="5"/>
  <c r="AC2052" i="5"/>
  <c r="AG2052" i="5"/>
  <c r="AP2218" i="5"/>
  <c r="AL2218" i="5"/>
  <c r="AC2173" i="5"/>
  <c r="AG2173" i="5"/>
  <c r="AP2550" i="5"/>
  <c r="AC1525" i="5"/>
  <c r="AG1525" i="5"/>
  <c r="AC2553" i="5"/>
  <c r="AG2553" i="5"/>
  <c r="AG2818" i="5"/>
  <c r="AC2818" i="5"/>
  <c r="AC1242" i="5"/>
  <c r="AG1242" i="5"/>
  <c r="AG2581" i="5"/>
  <c r="AP1846" i="5"/>
  <c r="AL1846" i="5"/>
  <c r="AP2612" i="5"/>
  <c r="AP1297" i="5"/>
  <c r="AL1297" i="5"/>
  <c r="AC1594" i="5"/>
  <c r="AG1594" i="5"/>
  <c r="AP2516" i="5"/>
  <c r="AL2516" i="5"/>
  <c r="AL2220" i="5"/>
  <c r="AC2090" i="5"/>
  <c r="AP2167" i="5"/>
  <c r="AL2167" i="5"/>
  <c r="AC2637" i="5"/>
  <c r="AG2637" i="5"/>
  <c r="AC1698" i="5"/>
  <c r="AC2586" i="5"/>
  <c r="AG2586" i="5"/>
  <c r="AG2166" i="5"/>
  <c r="AC2166" i="5"/>
  <c r="AC1295" i="5"/>
  <c r="AG1295" i="5"/>
  <c r="AG2798" i="5"/>
  <c r="AC2798" i="5"/>
  <c r="AL2498" i="5"/>
  <c r="AP2498" i="5"/>
  <c r="AP2917" i="5"/>
  <c r="AL2917" i="5"/>
  <c r="AC2981" i="5"/>
  <c r="AG2981" i="5"/>
  <c r="AG1584" i="5"/>
  <c r="AC1584" i="5"/>
  <c r="AC2031" i="5"/>
  <c r="AG2031" i="5"/>
  <c r="AC1345" i="5"/>
  <c r="AG1345" i="5"/>
  <c r="AG2865" i="5"/>
  <c r="AL1788" i="5"/>
  <c r="AC1203" i="5"/>
  <c r="AC1518" i="5"/>
  <c r="AL2420" i="5"/>
  <c r="AL1698" i="5"/>
  <c r="AP2300" i="5"/>
  <c r="AP1903" i="5"/>
  <c r="AL1903" i="5"/>
  <c r="AG1760" i="5"/>
  <c r="AC1760" i="5"/>
  <c r="AP2586" i="5"/>
  <c r="AL2586" i="5"/>
  <c r="AG1047" i="5"/>
  <c r="AC1047" i="5"/>
  <c r="AC1180" i="5"/>
  <c r="AG1180" i="5"/>
  <c r="AP1459" i="5"/>
  <c r="AL1459" i="5"/>
  <c r="AC1790" i="5"/>
  <c r="AG1790" i="5"/>
  <c r="AL2801" i="5"/>
  <c r="AP2801" i="5"/>
  <c r="AP1245" i="5"/>
  <c r="AC2619" i="5"/>
  <c r="AL1066" i="5"/>
  <c r="AP2667" i="5"/>
  <c r="AP2778" i="5"/>
  <c r="AL824" i="5"/>
  <c r="AL1518" i="5"/>
  <c r="AL2090" i="5"/>
  <c r="AL2961" i="5"/>
  <c r="AL1516" i="5"/>
  <c r="AL2165" i="5"/>
  <c r="AC1147" i="5"/>
  <c r="AP2696" i="5"/>
  <c r="AP827" i="5"/>
  <c r="AP2826" i="5"/>
  <c r="AP1760" i="5"/>
  <c r="AL1760" i="5"/>
  <c r="AC749" i="5"/>
  <c r="AG749" i="5"/>
  <c r="AP2289" i="5"/>
  <c r="AL2289" i="5"/>
  <c r="AC1704" i="5"/>
  <c r="AG1704" i="5"/>
  <c r="AC1633" i="5"/>
  <c r="AP650" i="5"/>
  <c r="AC2604" i="5"/>
  <c r="AP1172" i="5"/>
  <c r="AC2519" i="5"/>
  <c r="AL1381" i="5"/>
  <c r="AP1759" i="5"/>
  <c r="AG709" i="5"/>
  <c r="AC709" i="5"/>
  <c r="AP1472" i="5"/>
  <c r="AL1472" i="5"/>
  <c r="AP1288" i="5"/>
  <c r="AL1288" i="5"/>
  <c r="AP1538" i="5"/>
  <c r="AL1538" i="5"/>
  <c r="AL1395" i="5"/>
  <c r="AP1395" i="5"/>
  <c r="AP808" i="5"/>
  <c r="AL808" i="5"/>
  <c r="AG2999" i="5"/>
  <c r="AG654" i="5"/>
  <c r="AC654" i="5"/>
  <c r="AP676" i="5"/>
  <c r="AL676" i="5"/>
  <c r="AL2925" i="5"/>
  <c r="AG2253" i="5"/>
  <c r="AL636" i="5"/>
  <c r="AP830" i="5"/>
  <c r="AG1395" i="5"/>
  <c r="AG808" i="5"/>
  <c r="AP689" i="5"/>
  <c r="AC2653" i="5"/>
  <c r="AG2022" i="5"/>
  <c r="AL1386" i="5"/>
  <c r="AP1252" i="5"/>
  <c r="AP2158" i="5"/>
  <c r="AG676" i="5"/>
  <c r="AP666" i="5"/>
  <c r="AL666" i="5"/>
  <c r="AC2521" i="5"/>
  <c r="AG2521" i="5"/>
  <c r="AP1392" i="5"/>
  <c r="AL1392" i="5"/>
  <c r="AL1393" i="5"/>
  <c r="AP1393" i="5"/>
  <c r="AL2611" i="5"/>
  <c r="AP2611" i="5"/>
  <c r="AC2927" i="5"/>
  <c r="AC991" i="5"/>
  <c r="AG991" i="5"/>
  <c r="AC2737" i="5"/>
  <c r="AG2737" i="5"/>
  <c r="AC1477" i="5"/>
  <c r="AG1477" i="5"/>
  <c r="AP1800" i="5"/>
  <c r="AL1800" i="5"/>
  <c r="AG1987" i="5"/>
  <c r="AC1987" i="5"/>
  <c r="AL2709" i="5"/>
  <c r="AP2709" i="5"/>
  <c r="AL2748" i="5"/>
  <c r="AP2748" i="5"/>
  <c r="AL2819" i="5"/>
  <c r="AP2819" i="5"/>
  <c r="AP1175" i="5"/>
  <c r="AL1175" i="5"/>
  <c r="AG999" i="5"/>
  <c r="AC999" i="5"/>
  <c r="AP864" i="5"/>
  <c r="AL864" i="5"/>
  <c r="AG1353" i="5"/>
  <c r="AC1353" i="5"/>
  <c r="AL2962" i="5"/>
  <c r="AP2962" i="5"/>
  <c r="AL2513" i="5"/>
  <c r="AP2513" i="5"/>
  <c r="AC1530" i="5"/>
  <c r="AG1530" i="5"/>
  <c r="AL1221" i="5"/>
  <c r="AC1224" i="5"/>
  <c r="AP801" i="5"/>
  <c r="AG1171" i="5"/>
  <c r="AC1620" i="5"/>
  <c r="AC1995" i="5"/>
  <c r="AC1459" i="5"/>
  <c r="AG1566" i="5"/>
  <c r="AL654" i="5"/>
  <c r="AL2095" i="5"/>
  <c r="AL1290" i="5"/>
  <c r="AL630" i="5"/>
  <c r="AP804" i="5"/>
  <c r="AL1493" i="5"/>
  <c r="AP2946" i="5"/>
  <c r="AL2946" i="5"/>
  <c r="AL1089" i="5"/>
  <c r="AP1089" i="5"/>
  <c r="AP2093" i="5"/>
  <c r="AL2093" i="5"/>
  <c r="AG1438" i="5"/>
  <c r="AP2924" i="5"/>
  <c r="AL2924" i="5"/>
  <c r="AC1434" i="5"/>
  <c r="AL1883" i="5"/>
  <c r="AP1883" i="5"/>
  <c r="AC2916" i="5"/>
  <c r="AL2256" i="5"/>
  <c r="AP2256" i="5"/>
  <c r="AG1849" i="5"/>
  <c r="AC1849" i="5"/>
  <c r="AL2500" i="5"/>
  <c r="AP2500" i="5"/>
  <c r="AG1268" i="5"/>
  <c r="AC1268" i="5"/>
  <c r="AP524" i="5"/>
  <c r="AL524" i="5"/>
  <c r="AP2622" i="5"/>
  <c r="AL2622" i="5"/>
  <c r="AG2615" i="5"/>
  <c r="AC2615" i="5"/>
  <c r="AP2943" i="5"/>
  <c r="AC1174" i="5"/>
  <c r="AG1082" i="5"/>
  <c r="AG1398" i="5"/>
  <c r="AC1398" i="5"/>
  <c r="AG2444" i="5"/>
  <c r="AC2444" i="5"/>
  <c r="AP2501" i="5"/>
  <c r="AL2501" i="5"/>
  <c r="AP1336" i="5"/>
  <c r="AL1336" i="5"/>
  <c r="AG2452" i="5"/>
  <c r="AC2452" i="5"/>
  <c r="AL1958" i="5"/>
  <c r="AP1958" i="5"/>
  <c r="AL2038" i="5"/>
  <c r="AP2038" i="5"/>
  <c r="AL714" i="5"/>
  <c r="AP714" i="5"/>
  <c r="AG2482" i="5"/>
  <c r="AC2103" i="5"/>
  <c r="AG2531" i="5"/>
  <c r="AG2873" i="5"/>
  <c r="AG1748" i="5"/>
  <c r="AL675" i="5"/>
  <c r="AL2166" i="5"/>
  <c r="AL2703" i="5"/>
  <c r="AG1680" i="5"/>
  <c r="AP2747" i="5"/>
  <c r="AG1724" i="5"/>
  <c r="AP1964" i="5"/>
  <c r="AC2447" i="5"/>
  <c r="AG878" i="5"/>
  <c r="AC2468" i="5"/>
  <c r="AC917" i="5"/>
  <c r="AC2397" i="5"/>
  <c r="AC1622" i="5"/>
  <c r="AP660" i="5"/>
  <c r="AL660" i="5"/>
  <c r="AC1700" i="5"/>
  <c r="AG1700" i="5"/>
  <c r="AP2162" i="5"/>
  <c r="AL2162" i="5"/>
  <c r="AG595" i="5"/>
  <c r="AC595" i="5"/>
  <c r="AP2439" i="5"/>
  <c r="AL2439" i="5"/>
  <c r="AL1019" i="5"/>
  <c r="AP1019" i="5"/>
  <c r="AG1008" i="5"/>
  <c r="AC1008" i="5"/>
  <c r="AL2360" i="5"/>
  <c r="AP2360" i="5"/>
  <c r="AC2695" i="5"/>
  <c r="AG2695" i="5"/>
  <c r="AP2187" i="5"/>
  <c r="AL2187" i="5"/>
  <c r="AC1370" i="5"/>
  <c r="AC2003" i="5"/>
  <c r="AC1193" i="5"/>
  <c r="AP2651" i="5"/>
  <c r="AG1719" i="5"/>
  <c r="AL2387" i="5"/>
  <c r="AL1656" i="5"/>
  <c r="AP2032" i="5"/>
  <c r="AP2468" i="5"/>
  <c r="AG2375" i="5"/>
  <c r="AP2397" i="5"/>
  <c r="AG723" i="5"/>
  <c r="AC1373" i="5"/>
  <c r="AL1566" i="5"/>
  <c r="AC778" i="5"/>
  <c r="AL2610" i="5"/>
  <c r="AL1007" i="5"/>
  <c r="AL2693" i="5"/>
  <c r="AL2118" i="5"/>
  <c r="AL1196" i="5"/>
  <c r="AG2439" i="5"/>
  <c r="AC2439" i="5"/>
  <c r="AP1730" i="5"/>
  <c r="AL1730" i="5"/>
  <c r="AP2339" i="5"/>
  <c r="AL2339" i="5"/>
  <c r="AP2189" i="5"/>
  <c r="AL2189" i="5"/>
  <c r="AC1921" i="5"/>
  <c r="AG1921" i="5"/>
  <c r="AC1939" i="5"/>
  <c r="AG1939" i="5"/>
  <c r="AP1756" i="5"/>
  <c r="AL1756" i="5"/>
  <c r="AG594" i="5"/>
  <c r="AC594" i="5"/>
  <c r="AG2728" i="5"/>
  <c r="AC2728" i="5"/>
  <c r="AP820" i="5"/>
  <c r="AL820" i="5"/>
  <c r="AC1225" i="5"/>
  <c r="AL1705" i="5"/>
  <c r="AG2859" i="5"/>
  <c r="AG1235" i="5"/>
  <c r="AP2377" i="5"/>
  <c r="AL1056" i="5"/>
  <c r="AG1990" i="5"/>
  <c r="AC2079" i="5"/>
  <c r="AC606" i="5"/>
  <c r="AG1582" i="5"/>
  <c r="AP2225" i="5"/>
  <c r="AC1964" i="5"/>
  <c r="AP1572" i="5"/>
  <c r="AC683" i="5"/>
  <c r="AC2943" i="5"/>
  <c r="AC1746" i="5"/>
  <c r="AL1803" i="5"/>
  <c r="AG1081" i="5"/>
  <c r="AP2780" i="5"/>
  <c r="AP2214" i="5"/>
  <c r="AP2794" i="5"/>
  <c r="AL1314" i="5"/>
  <c r="AP1908" i="5"/>
  <c r="AC567" i="5"/>
  <c r="AG2065" i="5"/>
  <c r="AC1602" i="5"/>
  <c r="AG1286" i="5"/>
  <c r="AC1286" i="5"/>
  <c r="AP2018" i="5"/>
  <c r="AC1769" i="5"/>
  <c r="AG1769" i="5"/>
  <c r="AC1853" i="5"/>
  <c r="AG2371" i="5"/>
  <c r="AC2371" i="5"/>
  <c r="AG664" i="5"/>
  <c r="AP2057" i="5"/>
  <c r="AL2057" i="5"/>
  <c r="AC2190" i="5"/>
  <c r="AG2190" i="5"/>
  <c r="AL1954" i="5"/>
  <c r="AP2508" i="5"/>
  <c r="AL1748" i="5"/>
  <c r="AL2051" i="5"/>
  <c r="AG618" i="5"/>
  <c r="AP1028" i="5"/>
  <c r="AG1820" i="5"/>
  <c r="AP888" i="5"/>
  <c r="AG2010" i="5"/>
  <c r="AL693" i="5"/>
  <c r="AL2428" i="5"/>
  <c r="AG514" i="5"/>
  <c r="AP536" i="5"/>
  <c r="AC1303" i="5"/>
  <c r="AL2375" i="5"/>
  <c r="AG2982" i="5"/>
  <c r="AL2864" i="5"/>
  <c r="AG655" i="5"/>
  <c r="AP1501" i="5"/>
  <c r="AP1602" i="5"/>
  <c r="AL1602" i="5"/>
  <c r="AP2264" i="5"/>
  <c r="AL2264" i="5"/>
  <c r="AP747" i="5"/>
  <c r="AL747" i="5"/>
  <c r="AG1331" i="5"/>
  <c r="AC1331" i="5"/>
  <c r="AG1390" i="5"/>
  <c r="AC1390" i="5"/>
  <c r="AG2471" i="5"/>
  <c r="AC2471" i="5"/>
  <c r="AP855" i="5"/>
  <c r="AL855" i="5"/>
  <c r="AG1876" i="5"/>
  <c r="AC1876" i="5"/>
  <c r="AP1018" i="5"/>
  <c r="AL1018" i="5"/>
  <c r="AP2623" i="5"/>
  <c r="AL2623" i="5"/>
  <c r="AL1112" i="5"/>
  <c r="AP1112" i="5"/>
  <c r="AP1956" i="5"/>
  <c r="AL1956" i="5"/>
  <c r="AG788" i="5"/>
  <c r="AC788" i="5"/>
  <c r="AC2120" i="5"/>
  <c r="AL2461" i="5"/>
  <c r="AG2925" i="5"/>
  <c r="AG2068" i="5"/>
  <c r="AC1280" i="5"/>
  <c r="AL2186" i="5"/>
  <c r="AL2253" i="5"/>
  <c r="AL534" i="5"/>
  <c r="AL768" i="5"/>
  <c r="AC1581" i="5"/>
  <c r="AL957" i="5"/>
  <c r="AL1164" i="5"/>
  <c r="AL1582" i="5"/>
  <c r="AP2134" i="5"/>
  <c r="AC2225" i="5"/>
  <c r="AC572" i="5"/>
  <c r="AC1027" i="5"/>
  <c r="AP1719" i="5"/>
  <c r="AP1136" i="5"/>
  <c r="AG1572" i="5"/>
  <c r="AL1038" i="5"/>
  <c r="AC1992" i="5"/>
  <c r="AG2311" i="5"/>
  <c r="AL2686" i="5"/>
  <c r="AG2394" i="5"/>
  <c r="AL567" i="5"/>
  <c r="AL2813" i="5"/>
  <c r="AC733" i="5"/>
  <c r="AG1862" i="5"/>
  <c r="AC1862" i="5"/>
  <c r="AL1236" i="5"/>
  <c r="AP1236" i="5"/>
  <c r="AL1799" i="5"/>
  <c r="AP1799" i="5"/>
  <c r="AP2645" i="5"/>
  <c r="AL2645" i="5"/>
  <c r="AP2244" i="5"/>
  <c r="AL2244" i="5"/>
  <c r="AG2643" i="5"/>
  <c r="AC2643" i="5"/>
  <c r="AC1792" i="5"/>
  <c r="AG1792" i="5"/>
  <c r="AP2163" i="5"/>
  <c r="AL2163" i="5"/>
  <c r="AG1188" i="5"/>
  <c r="AC1188" i="5"/>
  <c r="AL1225" i="5"/>
  <c r="AL1502" i="5"/>
  <c r="AC1901" i="5"/>
  <c r="AP2755" i="5"/>
  <c r="AC1954" i="5"/>
  <c r="AL2806" i="5"/>
  <c r="AL1990" i="5"/>
  <c r="AC519" i="5"/>
  <c r="AC682" i="5"/>
  <c r="AG856" i="5"/>
  <c r="AG2601" i="5"/>
  <c r="AL2861" i="5"/>
  <c r="AG888" i="5"/>
  <c r="AG1713" i="5"/>
  <c r="AP1257" i="5"/>
  <c r="AL861" i="5"/>
  <c r="AG1515" i="5"/>
  <c r="AG2853" i="5"/>
  <c r="AC1195" i="5"/>
  <c r="AC1023" i="5"/>
  <c r="AC674" i="5"/>
  <c r="AL1461" i="5"/>
  <c r="AP2602" i="5"/>
  <c r="AL1357" i="5"/>
  <c r="AG1386" i="5"/>
  <c r="AL2731" i="5"/>
  <c r="AC1003" i="5"/>
  <c r="AL1843" i="5"/>
  <c r="AG2407" i="5"/>
  <c r="AP2929" i="5"/>
  <c r="AC2820" i="5"/>
  <c r="AC1953" i="5"/>
  <c r="AL1975" i="5"/>
  <c r="AP1975" i="5"/>
  <c r="AC736" i="5"/>
  <c r="AG1796" i="5"/>
  <c r="AC1796" i="5"/>
  <c r="AC781" i="5"/>
  <c r="AG781" i="5"/>
  <c r="AG1015" i="5"/>
  <c r="AC1015" i="5"/>
  <c r="AP1689" i="5"/>
  <c r="AL1689" i="5"/>
  <c r="AG2618" i="5"/>
  <c r="AL2080" i="5"/>
  <c r="AG2179" i="5"/>
  <c r="AL1005" i="5"/>
  <c r="AC2233" i="5"/>
  <c r="AG2233" i="5"/>
  <c r="AC2538" i="5"/>
  <c r="AG2538" i="5"/>
  <c r="AG1662" i="5"/>
  <c r="AC1662" i="5"/>
  <c r="AP1610" i="5"/>
  <c r="AL1610" i="5"/>
  <c r="AC1326" i="5"/>
  <c r="AG1326" i="5"/>
  <c r="AP872" i="5"/>
  <c r="AC1592" i="5"/>
  <c r="AP2527" i="5"/>
  <c r="AC1679" i="5"/>
  <c r="AC1409" i="5"/>
  <c r="AG1361" i="5"/>
  <c r="AP2699" i="5"/>
  <c r="AG1136" i="5"/>
  <c r="AP2031" i="5"/>
  <c r="AC2289" i="5"/>
  <c r="AL1349" i="5"/>
  <c r="AG2157" i="5"/>
  <c r="AL1023" i="5"/>
  <c r="AP1715" i="5"/>
  <c r="AC767" i="5"/>
  <c r="AP799" i="5"/>
  <c r="AG2071" i="5"/>
  <c r="AC2307" i="5"/>
  <c r="AL2652" i="5"/>
  <c r="AP2652" i="5"/>
  <c r="AG582" i="5"/>
  <c r="AC582" i="5"/>
  <c r="AG1338" i="5"/>
  <c r="AC1338" i="5"/>
  <c r="AL1929" i="5"/>
  <c r="AP1929" i="5"/>
  <c r="AL1578" i="5"/>
  <c r="AP1578" i="5"/>
  <c r="AG2139" i="5"/>
  <c r="AC2139" i="5"/>
  <c r="AP2549" i="5"/>
  <c r="AL2549" i="5"/>
  <c r="AP2779" i="5"/>
  <c r="AL2779" i="5"/>
  <c r="AG1752" i="5"/>
  <c r="AP2537" i="5"/>
  <c r="AL1712" i="5"/>
  <c r="AC2715" i="5"/>
  <c r="AL519" i="5"/>
  <c r="AL1525" i="5"/>
  <c r="AL1146" i="5"/>
  <c r="AG1485" i="5"/>
  <c r="AG1483" i="5"/>
  <c r="AG758" i="5"/>
  <c r="AL1819" i="5"/>
  <c r="AL2815" i="5"/>
  <c r="AL842" i="5"/>
  <c r="AG1461" i="5"/>
  <c r="AP980" i="5"/>
  <c r="AL1992" i="5"/>
  <c r="AG2494" i="5"/>
  <c r="AC1611" i="5"/>
  <c r="AC1824" i="5"/>
  <c r="AC2314" i="5"/>
  <c r="AG2314" i="5"/>
  <c r="AG1983" i="5"/>
  <c r="AC1983" i="5"/>
  <c r="AG2539" i="5"/>
  <c r="AG2611" i="5"/>
  <c r="AC2611" i="5"/>
  <c r="AC1396" i="5"/>
  <c r="AG1396" i="5"/>
  <c r="AL1845" i="5"/>
  <c r="AP1845" i="5"/>
  <c r="AG1207" i="5"/>
  <c r="AC1207" i="5"/>
  <c r="AG2768" i="5"/>
  <c r="AC2768" i="5"/>
  <c r="AL2954" i="5"/>
  <c r="AP2954" i="5"/>
  <c r="AP2212" i="5"/>
  <c r="AL2212" i="5"/>
  <c r="AG725" i="5"/>
  <c r="AC725" i="5"/>
  <c r="AP2562" i="5"/>
  <c r="AL2562" i="5"/>
  <c r="AC1288" i="5"/>
  <c r="AL1962" i="5"/>
  <c r="AP2659" i="5"/>
  <c r="AL1361" i="5"/>
  <c r="AL2535" i="5"/>
  <c r="AL2195" i="5"/>
  <c r="AP914" i="5"/>
  <c r="AG2134" i="5"/>
  <c r="AC647" i="5"/>
  <c r="AG2714" i="5"/>
  <c r="AG2857" i="5"/>
  <c r="AC2392" i="5"/>
  <c r="AP2533" i="5"/>
  <c r="AL1766" i="5"/>
  <c r="AG1252" i="5"/>
  <c r="AL1317" i="5"/>
  <c r="AC2612" i="5"/>
  <c r="AL574" i="5"/>
  <c r="AG1382" i="5"/>
  <c r="AC2777" i="5"/>
  <c r="AP1508" i="5"/>
  <c r="AL1508" i="5"/>
  <c r="AP966" i="5"/>
  <c r="AL966" i="5"/>
  <c r="AC1857" i="5"/>
  <c r="AG1857" i="5"/>
  <c r="AG1393" i="5"/>
  <c r="AC1393" i="5"/>
  <c r="AG1647" i="5"/>
  <c r="AC1647" i="5"/>
  <c r="AL1232" i="5"/>
  <c r="AP1549" i="5"/>
  <c r="AL1207" i="5"/>
  <c r="AP1207" i="5"/>
  <c r="AG1557" i="5"/>
  <c r="AC1557" i="5"/>
  <c r="AL1254" i="5"/>
  <c r="AP1254" i="5"/>
  <c r="AL882" i="5"/>
  <c r="AP882" i="5"/>
  <c r="AC2083" i="5"/>
  <c r="AG2083" i="5"/>
  <c r="AL1053" i="5"/>
  <c r="AP1053" i="5"/>
  <c r="AC2771" i="5"/>
  <c r="AP2690" i="5"/>
  <c r="AP1085" i="5"/>
  <c r="AL1085" i="5"/>
  <c r="AL2362" i="5"/>
  <c r="AP2362" i="5"/>
  <c r="AP1750" i="5"/>
  <c r="AL1750" i="5"/>
  <c r="AL2764" i="5"/>
  <c r="AP2764" i="5"/>
  <c r="AG1029" i="5"/>
  <c r="AC1029" i="5"/>
  <c r="AG2816" i="5"/>
  <c r="AC2816" i="5"/>
  <c r="AC2577" i="5"/>
  <c r="AG2577" i="5"/>
  <c r="AL1682" i="5"/>
  <c r="AP1682" i="5"/>
  <c r="AG1614" i="5"/>
  <c r="AC1614" i="5"/>
  <c r="AL2083" i="5"/>
  <c r="AP2083" i="5"/>
  <c r="AC949" i="5"/>
  <c r="AG949" i="5"/>
  <c r="AG2634" i="5"/>
  <c r="AC2634" i="5"/>
  <c r="AC1154" i="5"/>
  <c r="AG1154" i="5"/>
  <c r="AG2641" i="5"/>
  <c r="AC2641" i="5"/>
  <c r="AG2762" i="5"/>
  <c r="AC2762" i="5"/>
  <c r="AP2023" i="5"/>
  <c r="AL2023" i="5"/>
  <c r="AC2396" i="5"/>
  <c r="AG2396" i="5"/>
  <c r="AG942" i="5"/>
  <c r="AC942" i="5"/>
  <c r="AP1486" i="5"/>
  <c r="AL1486" i="5"/>
  <c r="AC2496" i="5"/>
  <c r="AG2496" i="5"/>
  <c r="AG659" i="5"/>
  <c r="AC659" i="5"/>
  <c r="AP510" i="5"/>
  <c r="AL510" i="5"/>
  <c r="AC1351" i="5"/>
  <c r="AG1351" i="5"/>
  <c r="AG1652" i="5"/>
  <c r="AC1652" i="5"/>
  <c r="AG1682" i="5"/>
  <c r="AC1682" i="5"/>
  <c r="AP669" i="5"/>
  <c r="AL669" i="5"/>
  <c r="AL2231" i="5"/>
  <c r="AP2231" i="5"/>
  <c r="AG882" i="5"/>
  <c r="AC882" i="5"/>
  <c r="AP607" i="5"/>
  <c r="AL607" i="5"/>
  <c r="AG2589" i="5"/>
  <c r="AC2589" i="5"/>
  <c r="AG2147" i="5"/>
  <c r="AC2147" i="5"/>
  <c r="AC564" i="5"/>
  <c r="AG564" i="5"/>
  <c r="AG2040" i="5"/>
  <c r="AC2040" i="5"/>
  <c r="AP837" i="5"/>
  <c r="AL837" i="5"/>
  <c r="AP2490" i="5"/>
  <c r="AL2490" i="5"/>
  <c r="AC619" i="5"/>
  <c r="AG619" i="5"/>
  <c r="AG916" i="5"/>
  <c r="AL2951" i="5"/>
  <c r="AG562" i="5"/>
  <c r="AG1196" i="5"/>
  <c r="AP1745" i="5"/>
  <c r="AL1941" i="5"/>
  <c r="AP2325" i="5"/>
  <c r="AC2287" i="5"/>
  <c r="AG2698" i="5"/>
  <c r="AC1757" i="5"/>
  <c r="AL1390" i="5"/>
  <c r="AP1853" i="5"/>
  <c r="AL2265" i="5"/>
  <c r="AC1528" i="5"/>
  <c r="AC1075" i="5"/>
  <c r="AG1089" i="5"/>
  <c r="AG1019" i="5"/>
  <c r="AC2415" i="5"/>
  <c r="AG2244" i="5"/>
  <c r="AG2189" i="5"/>
  <c r="AG1310" i="5"/>
  <c r="AC1711" i="5"/>
  <c r="AG1977" i="5"/>
  <c r="AC2924" i="5"/>
  <c r="AC1470" i="5"/>
  <c r="AL2488" i="5"/>
  <c r="AC2163" i="5"/>
  <c r="AC2106" i="5"/>
  <c r="AG2106" i="5"/>
  <c r="AG2850" i="5"/>
  <c r="AC1443" i="5"/>
  <c r="AG1443" i="5"/>
  <c r="AP1330" i="5"/>
  <c r="AP1791" i="5"/>
  <c r="AP1703" i="5"/>
  <c r="AL1703" i="5"/>
  <c r="AP2171" i="5"/>
  <c r="AL2171" i="5"/>
  <c r="AG913" i="5"/>
  <c r="AC913" i="5"/>
  <c r="AC1378" i="5"/>
  <c r="AP2843" i="5"/>
  <c r="AL2843" i="5"/>
  <c r="AL1014" i="5"/>
  <c r="AP1014" i="5"/>
  <c r="AG771" i="5"/>
  <c r="AC771" i="5"/>
  <c r="AG1271" i="5"/>
  <c r="AC1271" i="5"/>
  <c r="AG1247" i="5"/>
  <c r="AC1247" i="5"/>
  <c r="AP2021" i="5"/>
  <c r="AG1009" i="5"/>
  <c r="AP2721" i="5"/>
  <c r="AP2640" i="5"/>
  <c r="AL2086" i="5"/>
  <c r="AL520" i="5"/>
  <c r="AL2151" i="5"/>
  <c r="AG1452" i="5"/>
  <c r="AP2386" i="5"/>
  <c r="AL2656" i="5"/>
  <c r="AP628" i="5"/>
  <c r="AL1134" i="5"/>
  <c r="AG2505" i="5"/>
  <c r="AL2381" i="5"/>
  <c r="AG2528" i="5"/>
  <c r="AG1227" i="5"/>
  <c r="AL1477" i="5"/>
  <c r="AC2256" i="5"/>
  <c r="AC1610" i="5"/>
  <c r="AL661" i="5"/>
  <c r="AG1456" i="5"/>
  <c r="AG2331" i="5"/>
  <c r="AC2331" i="5"/>
  <c r="AP2188" i="5"/>
  <c r="AL2188" i="5"/>
  <c r="AP1443" i="5"/>
  <c r="AL1443" i="5"/>
  <c r="AG2062" i="5"/>
  <c r="AP2006" i="5"/>
  <c r="AL2006" i="5"/>
  <c r="AG2812" i="5"/>
  <c r="AC2812" i="5"/>
  <c r="AL875" i="5"/>
  <c r="AG2904" i="5"/>
  <c r="AC2904" i="5"/>
  <c r="AC2627" i="5"/>
  <c r="AG2627" i="5"/>
  <c r="AP857" i="5"/>
  <c r="AL857" i="5"/>
  <c r="AL1904" i="5"/>
  <c r="AG554" i="5"/>
  <c r="AC554" i="5"/>
  <c r="AP1626" i="5"/>
  <c r="AL1626" i="5"/>
  <c r="AL2932" i="5"/>
  <c r="AP2932" i="5"/>
  <c r="AL2074" i="5"/>
  <c r="AL1565" i="5"/>
  <c r="AP1888" i="5"/>
  <c r="AL1888" i="5"/>
  <c r="AG1264" i="5"/>
  <c r="AC1264" i="5"/>
  <c r="AL2785" i="5"/>
  <c r="AP2408" i="5"/>
  <c r="AP1153" i="5"/>
  <c r="AC1363" i="5"/>
  <c r="AP871" i="5"/>
  <c r="AG1861" i="5"/>
  <c r="AC1861" i="5"/>
  <c r="AP1248" i="5"/>
  <c r="AL1248" i="5"/>
  <c r="AC1762" i="5"/>
  <c r="AG1762" i="5"/>
  <c r="AG518" i="5"/>
  <c r="AC2413" i="5"/>
  <c r="AG2413" i="5"/>
  <c r="AC2412" i="5"/>
  <c r="AG2412" i="5"/>
  <c r="AG2390" i="5"/>
  <c r="AC2390" i="5"/>
  <c r="AP1913" i="5"/>
  <c r="AL1913" i="5"/>
  <c r="AG946" i="5"/>
  <c r="AC946" i="5"/>
  <c r="AC1113" i="5"/>
  <c r="AG1113" i="5"/>
  <c r="AG2405" i="5"/>
  <c r="AC2405" i="5"/>
  <c r="AP895" i="5"/>
  <c r="AL895" i="5"/>
  <c r="AG1507" i="5"/>
  <c r="AP1158" i="5"/>
  <c r="AC2957" i="5"/>
  <c r="AP2647" i="5"/>
  <c r="AL2111" i="5"/>
  <c r="AL2887" i="5"/>
  <c r="AP1647" i="5"/>
  <c r="AG1654" i="5"/>
  <c r="AL2642" i="5"/>
  <c r="AP2371" i="5"/>
  <c r="AC2408" i="5"/>
  <c r="AG1981" i="5"/>
  <c r="AG1556" i="5"/>
  <c r="AG2480" i="5"/>
  <c r="AL1454" i="5"/>
  <c r="AC1153" i="5"/>
  <c r="AC772" i="5"/>
  <c r="AG1067" i="5"/>
  <c r="AP1399" i="5"/>
  <c r="AP2768" i="5"/>
  <c r="AG2970" i="5"/>
  <c r="AL1470" i="5"/>
  <c r="AC1587" i="5"/>
  <c r="AL2012" i="5"/>
  <c r="AC1316" i="5"/>
  <c r="AC1406" i="5"/>
  <c r="AC2598" i="5"/>
  <c r="AG2204" i="5"/>
  <c r="AC2664" i="5"/>
  <c r="AG2664" i="5"/>
  <c r="AC2005" i="5"/>
  <c r="AG2005" i="5"/>
  <c r="AP1968" i="5"/>
  <c r="AL1968" i="5"/>
  <c r="AG2878" i="5"/>
  <c r="AC2878" i="5"/>
  <c r="AP2851" i="5"/>
  <c r="AL2851" i="5"/>
  <c r="AG2994" i="5"/>
  <c r="AC2994" i="5"/>
  <c r="AL678" i="5"/>
  <c r="AP2333" i="5"/>
  <c r="AL2333" i="5"/>
  <c r="AC2870" i="5"/>
  <c r="AC1079" i="5"/>
  <c r="AL2609" i="5"/>
  <c r="AG2883" i="5"/>
  <c r="AL1065" i="5"/>
  <c r="AP2848" i="5"/>
  <c r="AP2262" i="5"/>
  <c r="AG2145" i="5"/>
  <c r="AP1319" i="5"/>
  <c r="AC2237" i="5"/>
  <c r="AP1895" i="5"/>
  <c r="AL2182" i="5"/>
  <c r="AP998" i="5"/>
  <c r="AG1148" i="5"/>
  <c r="AG1026" i="5"/>
  <c r="AP2972" i="5"/>
  <c r="AC2842" i="5"/>
  <c r="AC2042" i="5"/>
  <c r="AL844" i="5"/>
  <c r="AC1575" i="5"/>
  <c r="AG743" i="5"/>
  <c r="AG1063" i="5"/>
  <c r="AG2013" i="5"/>
  <c r="AP1041" i="5"/>
  <c r="AG1058" i="5"/>
  <c r="AL2664" i="5"/>
  <c r="AP2664" i="5"/>
  <c r="AC2515" i="5"/>
  <c r="AG2515" i="5"/>
  <c r="AL2355" i="5"/>
  <c r="AP2355" i="5"/>
  <c r="AL2633" i="5"/>
  <c r="AG1107" i="5"/>
  <c r="AC1107" i="5"/>
  <c r="AP1073" i="5"/>
  <c r="AP1433" i="5"/>
  <c r="AP1364" i="5"/>
  <c r="AP2309" i="5"/>
  <c r="AL1731" i="5"/>
  <c r="AL2878" i="5"/>
  <c r="AP2878" i="5"/>
  <c r="AC1191" i="5"/>
  <c r="AG1191" i="5"/>
  <c r="AL2922" i="5"/>
  <c r="AP2922" i="5"/>
  <c r="AL1333" i="5"/>
  <c r="AP1333" i="5"/>
  <c r="AG2380" i="5"/>
  <c r="AC2380" i="5"/>
  <c r="AC1887" i="5"/>
  <c r="AP1629" i="5"/>
  <c r="AL1629" i="5"/>
  <c r="AP2881" i="5"/>
  <c r="AL2881" i="5"/>
  <c r="AC2296" i="5"/>
  <c r="AL1564" i="5"/>
  <c r="AP1564" i="5"/>
  <c r="AC1881" i="5"/>
  <c r="AG1881" i="5"/>
  <c r="AP708" i="5"/>
  <c r="AG2536" i="5"/>
  <c r="AC2536" i="5"/>
  <c r="AC996" i="5"/>
  <c r="AG996" i="5"/>
  <c r="AP883" i="5"/>
  <c r="AL883" i="5"/>
  <c r="AC2162" i="5"/>
  <c r="AC2148" i="5"/>
  <c r="AP1736" i="5"/>
  <c r="AL1736" i="5"/>
  <c r="AL1108" i="5"/>
  <c r="AP1108" i="5"/>
  <c r="AG2909" i="5"/>
  <c r="AC2909" i="5"/>
  <c r="AC2847" i="5"/>
  <c r="AG2847" i="5"/>
  <c r="AL1865" i="5"/>
  <c r="AP1865" i="5"/>
  <c r="AP1037" i="5"/>
  <c r="AL1037" i="5"/>
  <c r="AC734" i="5"/>
  <c r="AC2292" i="5"/>
  <c r="AL2208" i="5"/>
  <c r="AC2262" i="5"/>
  <c r="AL2145" i="5"/>
  <c r="AC1504" i="5"/>
  <c r="AG2677" i="5"/>
  <c r="AP1839" i="5"/>
  <c r="AP772" i="5"/>
  <c r="AP1118" i="5"/>
  <c r="AG1427" i="5"/>
  <c r="AL2799" i="5"/>
  <c r="AP1439" i="5"/>
  <c r="AL1439" i="5"/>
  <c r="AC1540" i="5"/>
  <c r="AG1540" i="5"/>
  <c r="AG2078" i="5"/>
  <c r="AC2078" i="5"/>
  <c r="AG1568" i="5"/>
  <c r="AP717" i="5"/>
  <c r="AL717" i="5"/>
  <c r="AP1583" i="5"/>
  <c r="AL1583" i="5"/>
  <c r="AP1416" i="5"/>
  <c r="AL1416" i="5"/>
  <c r="AL2682" i="5"/>
  <c r="AP2682" i="5"/>
  <c r="AP555" i="5"/>
  <c r="AL555" i="5"/>
  <c r="AC563" i="5"/>
  <c r="AG563" i="5"/>
  <c r="AG1125" i="5"/>
  <c r="AC1125" i="5"/>
  <c r="AP1601" i="5"/>
  <c r="AC2652" i="5"/>
  <c r="AP1481" i="5"/>
  <c r="AL973" i="5"/>
  <c r="AG2200" i="5"/>
  <c r="AC835" i="5"/>
  <c r="AL795" i="5"/>
  <c r="AG2259" i="5"/>
  <c r="AL1253" i="5"/>
  <c r="AG2087" i="5"/>
  <c r="AL2569" i="5"/>
  <c r="AP1688" i="5"/>
  <c r="AC640" i="5"/>
  <c r="AL695" i="5"/>
  <c r="AC836" i="5"/>
  <c r="AP1489" i="5"/>
  <c r="AC2104" i="5"/>
  <c r="AC1057" i="5"/>
  <c r="AC2603" i="5"/>
  <c r="AG1543" i="5"/>
  <c r="AC1996" i="5"/>
  <c r="AG1187" i="5"/>
  <c r="AG2529" i="5"/>
  <c r="AG2579" i="5"/>
  <c r="AL578" i="5"/>
  <c r="AC1548" i="5"/>
  <c r="AG1546" i="5"/>
  <c r="AC2080" i="5"/>
  <c r="AL1026" i="5"/>
  <c r="AL2891" i="5"/>
  <c r="AL2503" i="5"/>
  <c r="AP1316" i="5"/>
  <c r="AC546" i="5"/>
  <c r="AC730" i="5"/>
  <c r="AL2955" i="5"/>
  <c r="AG986" i="5"/>
  <c r="AG2313" i="5"/>
  <c r="AC989" i="5"/>
  <c r="AC2122" i="5"/>
  <c r="AG2122" i="5"/>
  <c r="AL1563" i="5"/>
  <c r="AP1563" i="5"/>
  <c r="AG2767" i="5"/>
  <c r="AL1541" i="5"/>
  <c r="AP2224" i="5"/>
  <c r="AL2224" i="5"/>
  <c r="AG2206" i="5"/>
  <c r="AC2206" i="5"/>
  <c r="AG1972" i="5"/>
  <c r="AC1972" i="5"/>
  <c r="AL615" i="5"/>
  <c r="AP615" i="5"/>
  <c r="AG2169" i="5"/>
  <c r="AC2169" i="5"/>
  <c r="AG1569" i="5"/>
  <c r="AC1569" i="5"/>
  <c r="AC2969" i="5"/>
  <c r="AG2969" i="5"/>
  <c r="AG1808" i="5"/>
  <c r="AC2854" i="5"/>
  <c r="AG783" i="5"/>
  <c r="AL2455" i="5"/>
  <c r="AL2426" i="5"/>
  <c r="AG2278" i="5"/>
  <c r="AL759" i="5"/>
  <c r="AL811" i="5"/>
  <c r="AC2569" i="5"/>
  <c r="AG2880" i="5"/>
  <c r="AG1489" i="5"/>
  <c r="AL1006" i="5"/>
  <c r="AC1899" i="5"/>
  <c r="AL1695" i="5"/>
  <c r="AP2179" i="5"/>
  <c r="AC993" i="5"/>
  <c r="AC1092" i="5"/>
  <c r="AL1427" i="5"/>
  <c r="AG2422" i="5"/>
  <c r="AC1439" i="5"/>
  <c r="AG1439" i="5"/>
  <c r="AC590" i="5"/>
  <c r="AC1226" i="5"/>
  <c r="AC1482" i="5"/>
  <c r="AG1482" i="5"/>
  <c r="AG2436" i="5"/>
  <c r="AP834" i="5"/>
  <c r="AL834" i="5"/>
  <c r="AP2169" i="5"/>
  <c r="AL2169" i="5"/>
  <c r="AL2770" i="5"/>
  <c r="AP2770" i="5"/>
  <c r="AC1685" i="5"/>
  <c r="AG1685" i="5"/>
  <c r="AL1854" i="5"/>
  <c r="AP1854" i="5"/>
  <c r="AG2593" i="5"/>
  <c r="AC2593" i="5"/>
  <c r="AG2551" i="5"/>
  <c r="AC2551" i="5"/>
  <c r="AP1186" i="5"/>
  <c r="AL1186" i="5"/>
  <c r="AC1823" i="5"/>
  <c r="AP2710" i="5"/>
  <c r="AC2965" i="5"/>
  <c r="AL1898" i="5"/>
  <c r="AL969" i="5"/>
  <c r="AP2259" i="5"/>
  <c r="AG1405" i="5"/>
  <c r="AL2094" i="5"/>
  <c r="AL2087" i="5"/>
  <c r="AL2292" i="5"/>
  <c r="AL1827" i="5"/>
  <c r="AP1220" i="5"/>
  <c r="AP2153" i="5"/>
  <c r="AL1379" i="5"/>
  <c r="AL2543" i="5"/>
  <c r="AG1576" i="5"/>
  <c r="AL2104" i="5"/>
  <c r="AP1728" i="5"/>
  <c r="AP774" i="5"/>
  <c r="AC1877" i="5"/>
  <c r="AC944" i="5"/>
  <c r="AL1015" i="5"/>
  <c r="AP2128" i="5"/>
  <c r="AP1024" i="5"/>
  <c r="AG2962" i="5"/>
  <c r="AL2313" i="5"/>
  <c r="AP2916" i="5"/>
  <c r="AC2525" i="5"/>
  <c r="AC2605" i="5"/>
  <c r="AC697" i="5"/>
  <c r="AL1668" i="5"/>
  <c r="AC2382" i="5"/>
  <c r="AC1841" i="5"/>
  <c r="AG1018" i="5"/>
  <c r="AL1664" i="5"/>
  <c r="AL1987" i="5"/>
  <c r="AC1020" i="5"/>
  <c r="AG1020" i="5"/>
  <c r="AC1544" i="5"/>
  <c r="AG513" i="5"/>
  <c r="AC1111" i="5"/>
  <c r="AL2577" i="5"/>
  <c r="AP2577" i="5"/>
  <c r="AP1209" i="5"/>
  <c r="AC834" i="5"/>
  <c r="AG834" i="5"/>
  <c r="AC2620" i="5"/>
  <c r="AG2620" i="5"/>
  <c r="AL2580" i="5"/>
  <c r="AL732" i="5"/>
  <c r="AP732" i="5"/>
  <c r="AL570" i="5"/>
  <c r="AP1529" i="5"/>
  <c r="AL1529" i="5"/>
  <c r="AP2593" i="5"/>
  <c r="AP1131" i="5"/>
  <c r="AP887" i="5"/>
  <c r="AL2060" i="5"/>
  <c r="AP2060" i="5"/>
  <c r="AC1917" i="5"/>
  <c r="AG1917" i="5"/>
  <c r="AG2690" i="5"/>
  <c r="AL2767" i="5"/>
  <c r="AL2344" i="5"/>
  <c r="AC2835" i="5"/>
  <c r="AC2127" i="5"/>
  <c r="AL1284" i="5"/>
  <c r="AG2932" i="5"/>
  <c r="AP2202" i="5"/>
  <c r="AL2202" i="5"/>
  <c r="AP2893" i="5"/>
  <c r="AL2893" i="5"/>
  <c r="AG600" i="5"/>
  <c r="AC600" i="5"/>
  <c r="AP2359" i="5"/>
  <c r="AL2359" i="5"/>
  <c r="AG954" i="5"/>
  <c r="AC2622" i="5"/>
  <c r="AG2622" i="5"/>
  <c r="AC1909" i="5"/>
  <c r="AG1909" i="5"/>
  <c r="AG2730" i="5"/>
  <c r="AC2730" i="5"/>
  <c r="AG2735" i="5"/>
  <c r="AC2735" i="5"/>
  <c r="AP797" i="5"/>
  <c r="AL797" i="5"/>
  <c r="AP659" i="5"/>
  <c r="AG2098" i="5"/>
  <c r="AL784" i="5"/>
  <c r="AG2709" i="5"/>
  <c r="AP1720" i="5"/>
  <c r="AL2417" i="5"/>
  <c r="AG2856" i="5"/>
  <c r="AL2329" i="5"/>
  <c r="AC732" i="5"/>
  <c r="AC746" i="5"/>
  <c r="AL782" i="5"/>
  <c r="AL2573" i="5"/>
  <c r="AP523" i="5"/>
  <c r="AC1068" i="5"/>
  <c r="AL1808" i="5"/>
  <c r="AL763" i="5"/>
  <c r="AP763" i="5"/>
  <c r="AP2823" i="5"/>
  <c r="AP1677" i="5"/>
  <c r="AL1677" i="5"/>
  <c r="AC1596" i="5"/>
  <c r="AG1596" i="5"/>
  <c r="AL2963" i="5"/>
  <c r="AP2963" i="5"/>
  <c r="AG1460" i="5"/>
  <c r="AC1460" i="5"/>
  <c r="AC1374" i="5"/>
  <c r="AG1374" i="5"/>
  <c r="AL3006" i="5"/>
  <c r="AP3006" i="5"/>
  <c r="AC2608" i="5"/>
  <c r="AG2608" i="5"/>
  <c r="AL1120" i="5"/>
  <c r="AP1120" i="5"/>
  <c r="AP2509" i="5"/>
  <c r="AL2509" i="5"/>
  <c r="AL539" i="5"/>
  <c r="AP539" i="5"/>
  <c r="AC2680" i="5"/>
  <c r="AG2680" i="5"/>
  <c r="AP2239" i="5"/>
  <c r="AL2239" i="5"/>
  <c r="AL996" i="5"/>
  <c r="AP996" i="5"/>
  <c r="AG2939" i="5"/>
  <c r="AC2939" i="5"/>
  <c r="AP2040" i="5"/>
  <c r="AL2040" i="5"/>
  <c r="AL1499" i="5"/>
  <c r="AP1499" i="5"/>
  <c r="AP2591" i="5"/>
  <c r="AL2591" i="5"/>
  <c r="AC1880" i="5"/>
  <c r="AG1880" i="5"/>
  <c r="AL1544" i="5"/>
  <c r="AC2837" i="5"/>
  <c r="AL2380" i="5"/>
  <c r="AP2465" i="5"/>
  <c r="AL2465" i="5"/>
  <c r="AG2008" i="5"/>
  <c r="AC2008" i="5"/>
  <c r="AP934" i="5"/>
  <c r="AG2423" i="5"/>
  <c r="AC2423" i="5"/>
  <c r="AC1444" i="5"/>
  <c r="AC820" i="5"/>
  <c r="AG820" i="5"/>
  <c r="AP1456" i="5"/>
  <c r="AL2303" i="5"/>
  <c r="AC1832" i="5"/>
  <c r="AC1591" i="5"/>
  <c r="AG2116" i="5"/>
  <c r="AG2219" i="5"/>
  <c r="AL1872" i="5"/>
  <c r="AC719" i="5"/>
  <c r="AP2791" i="5"/>
  <c r="AL698" i="5"/>
  <c r="AC1940" i="5"/>
  <c r="AG1747" i="5"/>
  <c r="AC1747" i="5"/>
  <c r="AG2949" i="5"/>
  <c r="AC2949" i="5"/>
  <c r="AC1834" i="5"/>
  <c r="AG1834" i="5"/>
  <c r="AP1624" i="5"/>
  <c r="AL1624" i="5"/>
  <c r="AL846" i="5"/>
  <c r="AP846" i="5"/>
  <c r="AG1415" i="5"/>
  <c r="AC1415" i="5"/>
  <c r="AP2668" i="5"/>
  <c r="AL2668" i="5"/>
  <c r="AP2016" i="5"/>
  <c r="AL2016" i="5"/>
  <c r="AG605" i="5"/>
  <c r="AP889" i="5"/>
  <c r="AC1761" i="5"/>
  <c r="AC1851" i="5"/>
  <c r="AL1606" i="5"/>
  <c r="AC2958" i="5"/>
  <c r="AG2769" i="5"/>
  <c r="AP1829" i="5"/>
  <c r="AC2772" i="5"/>
  <c r="AP1326" i="5"/>
  <c r="AP1387" i="5"/>
  <c r="AL1061" i="5"/>
  <c r="AP2116" i="5"/>
  <c r="AG821" i="5"/>
  <c r="AP722" i="5"/>
  <c r="AG900" i="5"/>
  <c r="AL673" i="5"/>
  <c r="AC2809" i="5"/>
  <c r="AG884" i="5"/>
  <c r="AP2178" i="5"/>
  <c r="AG2402" i="5"/>
  <c r="AC2402" i="5"/>
  <c r="AC1707" i="5"/>
  <c r="AP2692" i="5"/>
  <c r="AL2692" i="5"/>
  <c r="AG1643" i="5"/>
  <c r="AC1643" i="5"/>
  <c r="AP1657" i="5"/>
  <c r="AL2467" i="5"/>
  <c r="AP2467" i="5"/>
  <c r="AP728" i="5"/>
  <c r="AL2238" i="5"/>
  <c r="AP2238" i="5"/>
  <c r="AL1646" i="5"/>
  <c r="AC1625" i="5"/>
  <c r="AG1625" i="5"/>
  <c r="AC2421" i="5"/>
  <c r="AG2421" i="5"/>
  <c r="AP2631" i="5"/>
  <c r="AL2631" i="5"/>
  <c r="AC1867" i="5"/>
  <c r="AG1867" i="5"/>
  <c r="AC2673" i="5"/>
  <c r="AG2673" i="5"/>
  <c r="AP1778" i="5"/>
  <c r="AL1778" i="5"/>
  <c r="AC1149" i="5"/>
  <c r="AG1149" i="5"/>
  <c r="AP2421" i="5"/>
  <c r="AL2421" i="5"/>
  <c r="AL1095" i="5"/>
  <c r="AL1188" i="5"/>
  <c r="AC1609" i="5"/>
  <c r="AC1771" i="5"/>
  <c r="AL1127" i="5"/>
  <c r="AL2855" i="5"/>
  <c r="AP1243" i="5"/>
  <c r="AL2627" i="5"/>
  <c r="AP1069" i="5"/>
  <c r="AC1287" i="5"/>
  <c r="AC1426" i="5"/>
  <c r="AG1112" i="5"/>
  <c r="AL1429" i="5"/>
  <c r="AG1144" i="5"/>
  <c r="AG814" i="5"/>
  <c r="AL1621" i="5"/>
  <c r="AL1732" i="5"/>
  <c r="AL2570" i="5"/>
  <c r="AC850" i="5"/>
  <c r="AG858" i="5"/>
  <c r="AC2043" i="5"/>
  <c r="AL1211" i="5"/>
  <c r="AL1613" i="5"/>
  <c r="AP1613" i="5"/>
  <c r="AP2752" i="5"/>
  <c r="AL2752" i="5"/>
  <c r="AP2730" i="5"/>
  <c r="AP1420" i="5"/>
  <c r="AG1801" i="5"/>
  <c r="AC1801" i="5"/>
  <c r="AG1469" i="5"/>
  <c r="AP699" i="5"/>
  <c r="AP1217" i="5"/>
  <c r="AL1217" i="5"/>
  <c r="AP720" i="5"/>
  <c r="AL720" i="5"/>
  <c r="AL2450" i="5"/>
  <c r="AP956" i="5"/>
  <c r="AL1842" i="5"/>
  <c r="AC1583" i="5"/>
  <c r="AP1044" i="5"/>
  <c r="AC1273" i="5"/>
  <c r="AP1440" i="5"/>
  <c r="AL2127" i="5"/>
  <c r="AC703" i="5"/>
  <c r="AL821" i="5"/>
  <c r="AG1190" i="5"/>
  <c r="AP729" i="5"/>
  <c r="AP2084" i="5"/>
  <c r="AL1598" i="5"/>
  <c r="AP715" i="5"/>
  <c r="AG2353" i="5"/>
  <c r="AL1484" i="5"/>
  <c r="AG2055" i="5"/>
  <c r="AG2639" i="5"/>
  <c r="AP1407" i="5"/>
  <c r="AL1407" i="5"/>
  <c r="AG1368" i="5"/>
  <c r="AL1555" i="5"/>
  <c r="AG915" i="5"/>
  <c r="AC915" i="5"/>
  <c r="AC2178" i="5"/>
  <c r="AG2178" i="5"/>
  <c r="AC2459" i="5"/>
  <c r="AG2459" i="5"/>
  <c r="AG1417" i="5"/>
  <c r="AL1676" i="5"/>
  <c r="AG1475" i="5"/>
  <c r="AG1419" i="5"/>
  <c r="AP2621" i="5"/>
  <c r="AL2621" i="5"/>
  <c r="AL658" i="5"/>
  <c r="AL2858" i="5"/>
  <c r="AL971" i="5"/>
  <c r="AP971" i="5"/>
  <c r="AP2477" i="5"/>
  <c r="AL2477" i="5"/>
  <c r="AP2556" i="5"/>
  <c r="AG1004" i="5"/>
  <c r="AC1004" i="5"/>
  <c r="AG2143" i="5"/>
  <c r="AC2143" i="5"/>
  <c r="AC588" i="5"/>
  <c r="AP2106" i="5"/>
  <c r="AC1433" i="5"/>
  <c r="AP1771" i="5"/>
  <c r="AP908" i="5"/>
  <c r="AL2412" i="5"/>
  <c r="AC2779" i="5"/>
  <c r="AG1732" i="5"/>
  <c r="AL2542" i="5"/>
  <c r="AG2074" i="5"/>
  <c r="AC1131" i="5"/>
  <c r="AG890" i="5"/>
  <c r="AP1268" i="5"/>
  <c r="AC542" i="5"/>
  <c r="AG542" i="5"/>
  <c r="AC2429" i="5"/>
  <c r="AG2429" i="5"/>
  <c r="AC1260" i="5"/>
  <c r="AG1260" i="5"/>
  <c r="AC1098" i="5"/>
  <c r="AG1098" i="5"/>
  <c r="AL2366" i="5"/>
  <c r="AP2366" i="5"/>
  <c r="AC2590" i="5"/>
  <c r="AC1499" i="5"/>
  <c r="AG1211" i="5"/>
  <c r="AC932" i="5"/>
  <c r="AL2133" i="5"/>
  <c r="AC2030" i="5"/>
  <c r="AL1514" i="5"/>
  <c r="AL2511" i="5"/>
  <c r="AG2941" i="5"/>
  <c r="AL2033" i="5"/>
  <c r="AL2980" i="5"/>
  <c r="AC1165" i="5"/>
  <c r="AC2963" i="5"/>
  <c r="AP2493" i="5"/>
  <c r="AC2176" i="5"/>
  <c r="AG1593" i="5"/>
  <c r="AL643" i="5"/>
  <c r="AL2271" i="5"/>
  <c r="AP1524" i="5"/>
  <c r="AG2105" i="5"/>
  <c r="AL651" i="5"/>
  <c r="AP832" i="5"/>
  <c r="AP2548" i="5"/>
  <c r="AG1021" i="5"/>
  <c r="AG706" i="5"/>
  <c r="AC1035" i="5"/>
  <c r="AL2092" i="5"/>
  <c r="AC601" i="5"/>
  <c r="AC2872" i="5"/>
  <c r="AL1306" i="5"/>
  <c r="AC2552" i="5"/>
  <c r="AL1345" i="5"/>
  <c r="AP1308" i="5"/>
  <c r="AC1359" i="5"/>
  <c r="AL2673" i="5"/>
  <c r="AP1198" i="5"/>
  <c r="AL2423" i="5"/>
  <c r="AL2396" i="5"/>
  <c r="AL1868" i="5"/>
  <c r="AP1051" i="5"/>
  <c r="AL1625" i="5"/>
  <c r="AG2596" i="5"/>
  <c r="AL2143" i="5"/>
  <c r="AP548" i="5"/>
  <c r="AP2115" i="5"/>
  <c r="AP2288" i="5"/>
  <c r="AC763" i="5"/>
  <c r="AG2133" i="5"/>
  <c r="AP928" i="5"/>
  <c r="AP2906" i="5"/>
  <c r="AG2594" i="5"/>
  <c r="AC1615" i="5"/>
  <c r="AC1810" i="5"/>
  <c r="AC2956" i="5"/>
  <c r="AC648" i="5"/>
  <c r="AC558" i="5"/>
  <c r="AC1645" i="5"/>
  <c r="AG2895" i="5"/>
  <c r="AP765" i="5"/>
  <c r="AL2378" i="5"/>
  <c r="AG1450" i="5"/>
  <c r="AL2615" i="5"/>
  <c r="AP1101" i="5"/>
  <c r="AL943" i="5"/>
  <c r="AC1658" i="5"/>
  <c r="AG652" i="5"/>
  <c r="AG1772" i="5"/>
  <c r="AC919" i="5"/>
  <c r="AC1334" i="5"/>
  <c r="AP1302" i="5"/>
  <c r="AP710" i="5"/>
  <c r="AL2632" i="5"/>
  <c r="AG2063" i="5"/>
  <c r="AG634" i="5"/>
  <c r="AC2668" i="5"/>
  <c r="AG656" i="5"/>
  <c r="AP2608" i="5"/>
  <c r="AG2077" i="5"/>
  <c r="AP2990" i="5"/>
  <c r="AG735" i="5"/>
  <c r="AP2342" i="5"/>
  <c r="AL1747" i="5"/>
  <c r="AG2177" i="5"/>
  <c r="AP2326" i="5"/>
  <c r="AP2306" i="5"/>
  <c r="AG906" i="5"/>
  <c r="AP1615" i="5"/>
  <c r="AG2335" i="5"/>
  <c r="AG2060" i="5"/>
  <c r="AP603" i="5"/>
  <c r="AC2679" i="5"/>
  <c r="AL2746" i="5"/>
  <c r="AC2829" i="5"/>
  <c r="AG1579" i="5"/>
  <c r="AG909" i="5"/>
  <c r="AG2540" i="5"/>
  <c r="AC846" i="5"/>
  <c r="AG624" i="5"/>
  <c r="AG2648" i="5"/>
  <c r="AG2725" i="5"/>
  <c r="AG3006" i="5"/>
  <c r="AG970" i="5"/>
  <c r="AC1278" i="5"/>
  <c r="AC1441" i="5"/>
  <c r="AG1949" i="5"/>
  <c r="AC2530" i="5"/>
  <c r="AG702" i="5"/>
  <c r="AP2626" i="5"/>
  <c r="AG1170" i="5"/>
  <c r="AP2507" i="5"/>
  <c r="AC2625" i="5"/>
  <c r="AG2906" i="5"/>
  <c r="AL2583" i="5"/>
  <c r="AG2020" i="5"/>
  <c r="AP2956" i="5"/>
  <c r="AL1496" i="5"/>
  <c r="AC1152" i="5"/>
  <c r="AC770" i="5"/>
  <c r="AL1218" i="5"/>
  <c r="AL1772" i="5"/>
  <c r="AC2323" i="5"/>
  <c r="AP1717" i="5"/>
  <c r="AP677" i="5"/>
  <c r="AG2050" i="5"/>
  <c r="AP915" i="5"/>
  <c r="AP2536" i="5"/>
  <c r="AP2177" i="5"/>
  <c r="AL1691" i="5"/>
  <c r="AG789" i="5"/>
  <c r="AP1419" i="5"/>
  <c r="AP2763" i="5"/>
  <c r="AC744" i="5"/>
  <c r="AP1935" i="5"/>
  <c r="AC1942" i="5"/>
  <c r="AL2890" i="5"/>
  <c r="AP1645" i="5"/>
  <c r="AC2987" i="5"/>
  <c r="AC2199" i="5"/>
  <c r="AG1102" i="5"/>
  <c r="AP2973" i="5"/>
  <c r="AL1920" i="5"/>
  <c r="AL2216" i="5"/>
  <c r="AC626" i="5"/>
  <c r="AP1278" i="5"/>
  <c r="AP1441" i="5"/>
  <c r="AL2063" i="5"/>
  <c r="AP1666" i="5"/>
  <c r="AC2606" i="5"/>
  <c r="AL2942" i="5"/>
  <c r="AP2660" i="5"/>
  <c r="AG571" i="5"/>
  <c r="AC1246" i="5"/>
  <c r="AC2298" i="5"/>
  <c r="AP702" i="5"/>
  <c r="AC1982" i="5"/>
  <c r="AC2288" i="5"/>
  <c r="AG1613" i="5"/>
  <c r="AP906" i="5"/>
  <c r="AC1322" i="5"/>
  <c r="AP2939" i="5"/>
  <c r="AP592" i="5"/>
  <c r="AP1152" i="5"/>
  <c r="AC1422" i="5"/>
  <c r="AL1638" i="5"/>
  <c r="AP2774" i="5"/>
  <c r="AP2443" i="5"/>
  <c r="AL1264" i="5"/>
  <c r="AG934" i="5"/>
  <c r="AC1365" i="5"/>
  <c r="AP2474" i="5"/>
  <c r="AG2304" i="5"/>
  <c r="AC1818" i="5"/>
  <c r="AC2185" i="5"/>
  <c r="AC1400" i="5"/>
  <c r="AC2660" i="5"/>
  <c r="AC2556" i="5"/>
  <c r="AC1042" i="5"/>
  <c r="AG1821" i="5"/>
  <c r="AC1797" i="5"/>
  <c r="AP2492" i="5"/>
  <c r="AL912" i="5"/>
  <c r="AL899" i="5"/>
  <c r="AG2867" i="5"/>
  <c r="AC2490" i="5"/>
  <c r="AG2776" i="5"/>
  <c r="AL1498" i="5"/>
  <c r="AN506" i="5"/>
  <c r="AM506" i="5"/>
  <c r="AO506" i="5"/>
  <c r="AP506" i="5" s="1"/>
  <c r="AQ506" i="5" s="1"/>
  <c r="AS506" i="5" s="1"/>
  <c r="I52" i="7"/>
  <c r="G52" i="7"/>
  <c r="H52" i="7"/>
  <c r="I343" i="7"/>
  <c r="H343" i="7"/>
  <c r="G343" i="7"/>
  <c r="AP1667" i="5"/>
  <c r="AL1667" i="5"/>
  <c r="I592" i="7"/>
  <c r="G592" i="7"/>
  <c r="H592" i="7"/>
  <c r="G351" i="7"/>
  <c r="I351" i="7"/>
  <c r="H351" i="7"/>
  <c r="I416" i="7"/>
  <c r="H416" i="7"/>
  <c r="G416" i="7"/>
  <c r="I84" i="7"/>
  <c r="G84" i="7"/>
  <c r="H84" i="7"/>
  <c r="AG1006" i="5"/>
  <c r="AC1006" i="5"/>
  <c r="I18" i="7"/>
  <c r="H18" i="7"/>
  <c r="G18" i="7"/>
  <c r="I19" i="7"/>
  <c r="H19" i="7"/>
  <c r="G19" i="7"/>
  <c r="AP2750" i="5"/>
  <c r="AL2750" i="5"/>
  <c r="AG2355" i="5"/>
  <c r="AC2355" i="5"/>
  <c r="AG1944" i="5"/>
  <c r="AC1944" i="5"/>
  <c r="AP1810" i="5"/>
  <c r="AL1810" i="5"/>
  <c r="G498" i="7"/>
  <c r="I498" i="7"/>
  <c r="H498" i="7"/>
  <c r="I355" i="7"/>
  <c r="H355" i="7"/>
  <c r="G355" i="7"/>
  <c r="AG2964" i="5"/>
  <c r="AP2269" i="5"/>
  <c r="AC769" i="5"/>
  <c r="AP2076" i="5"/>
  <c r="AC2760" i="5"/>
  <c r="AP531" i="5"/>
  <c r="AP924" i="5"/>
  <c r="G535" i="7"/>
  <c r="H535" i="7"/>
  <c r="I535" i="7"/>
  <c r="AP556" i="5"/>
  <c r="I601" i="7"/>
  <c r="H601" i="7"/>
  <c r="G601" i="7"/>
  <c r="AP1294" i="5"/>
  <c r="AP1467" i="5"/>
  <c r="AG2773" i="5"/>
  <c r="I201" i="7"/>
  <c r="H201" i="7"/>
  <c r="G201" i="7"/>
  <c r="G420" i="7"/>
  <c r="I420" i="7"/>
  <c r="H420" i="7"/>
  <c r="AG2871" i="5"/>
  <c r="AC1194" i="5"/>
  <c r="AC2347" i="5"/>
  <c r="AG2778" i="5"/>
  <c r="AL1162" i="5"/>
  <c r="AP1969" i="5"/>
  <c r="AP2691" i="5"/>
  <c r="AP1989" i="5"/>
  <c r="I147" i="7"/>
  <c r="H147" i="7"/>
  <c r="G147" i="7"/>
  <c r="AP1203" i="5"/>
  <c r="AP610" i="5"/>
  <c r="AP1512" i="5"/>
  <c r="AG2164" i="5"/>
  <c r="AP2389" i="5"/>
  <c r="AL2971" i="5"/>
  <c r="AL967" i="5"/>
  <c r="AP2337" i="5"/>
  <c r="I497" i="7"/>
  <c r="G497" i="7"/>
  <c r="H497" i="7"/>
  <c r="AP1147" i="5"/>
  <c r="AC1531" i="5"/>
  <c r="AG2886" i="5"/>
  <c r="AP952" i="5"/>
  <c r="AP2877" i="5"/>
  <c r="AP547" i="5"/>
  <c r="AG1341" i="5"/>
  <c r="AL2138" i="5"/>
  <c r="AG2765" i="5"/>
  <c r="AG528" i="5"/>
  <c r="AP1886" i="5"/>
  <c r="AC950" i="5"/>
  <c r="AC1502" i="5"/>
  <c r="AP2636" i="5"/>
  <c r="AL2683" i="5"/>
  <c r="AG1749" i="5"/>
  <c r="AG1765" i="5"/>
  <c r="I485" i="7"/>
  <c r="G485" i="7"/>
  <c r="H485" i="7"/>
  <c r="AP823" i="5"/>
  <c r="AC2976" i="5"/>
  <c r="I590" i="7"/>
  <c r="G590" i="7"/>
  <c r="H590" i="7"/>
  <c r="AG1342" i="5"/>
  <c r="AP2430" i="5"/>
  <c r="H477" i="7"/>
  <c r="G477" i="7"/>
  <c r="I477" i="7"/>
  <c r="AG859" i="5"/>
  <c r="AP1915" i="5"/>
  <c r="AG2137" i="5"/>
  <c r="AP2376" i="5"/>
  <c r="AG1712" i="5"/>
  <c r="AP806" i="5"/>
  <c r="AG1369" i="5"/>
  <c r="AG1828" i="5"/>
  <c r="AL2173" i="5"/>
  <c r="AG2676" i="5"/>
  <c r="AP1679" i="5"/>
  <c r="AP1947" i="5"/>
  <c r="G104" i="7"/>
  <c r="I104" i="7"/>
  <c r="H104" i="7"/>
  <c r="I248" i="7"/>
  <c r="H248" i="7"/>
  <c r="G248" i="7"/>
  <c r="AC2486" i="5"/>
  <c r="AG2703" i="5"/>
  <c r="AG1097" i="5"/>
  <c r="AP1763" i="5"/>
  <c r="AC1574" i="5"/>
  <c r="AP1206" i="5"/>
  <c r="AP777" i="5"/>
  <c r="AP1150" i="5"/>
  <c r="AP1820" i="5"/>
  <c r="AC1258" i="5"/>
  <c r="AP1483" i="5"/>
  <c r="AP621" i="5"/>
  <c r="AP1628" i="5"/>
  <c r="AG1825" i="5"/>
  <c r="AP2824" i="5"/>
  <c r="I62" i="7"/>
  <c r="H62" i="7"/>
  <c r="G62" i="7"/>
  <c r="AP2796" i="5"/>
  <c r="AL749" i="5"/>
  <c r="AP1401" i="5"/>
  <c r="AP1907" i="5"/>
  <c r="AP878" i="5"/>
  <c r="AP2010" i="5"/>
  <c r="AP2688" i="5"/>
  <c r="AP1785" i="5"/>
  <c r="AC2921" i="5"/>
  <c r="AG1103" i="5"/>
  <c r="AP1663" i="5"/>
  <c r="AP2215" i="5"/>
  <c r="I519" i="7"/>
  <c r="H519" i="7"/>
  <c r="G519" i="7"/>
  <c r="AL2119" i="5"/>
  <c r="AP925" i="5"/>
  <c r="AG2248" i="5"/>
  <c r="H178" i="7"/>
  <c r="I178" i="7"/>
  <c r="G178" i="7"/>
  <c r="AG1687" i="5"/>
  <c r="I363" i="7"/>
  <c r="H363" i="7"/>
  <c r="G363" i="7"/>
  <c r="AP683" i="5"/>
  <c r="AL2059" i="5"/>
  <c r="AP2222" i="5"/>
  <c r="AG831" i="5"/>
  <c r="AP597" i="5"/>
  <c r="AP1746" i="5"/>
  <c r="AG1766" i="5"/>
  <c r="AP2022" i="5"/>
  <c r="AP2260" i="5"/>
  <c r="AP2410" i="5"/>
  <c r="AG738" i="5"/>
  <c r="AP1999" i="5"/>
  <c r="AP694" i="5"/>
  <c r="AP2317" i="5"/>
  <c r="AG964" i="5"/>
  <c r="AG2291" i="5"/>
  <c r="I60" i="7"/>
  <c r="G60" i="7"/>
  <c r="H60" i="7"/>
  <c r="AP2754" i="5"/>
  <c r="AP544" i="5"/>
  <c r="AG1177" i="5"/>
  <c r="AG2794" i="5"/>
  <c r="AG1505" i="5"/>
  <c r="AC1505" i="5"/>
  <c r="AP2431" i="5"/>
  <c r="AG2264" i="5"/>
  <c r="AP1697" i="5"/>
  <c r="AL1697" i="5"/>
  <c r="AG1269" i="5"/>
  <c r="AC1269" i="5"/>
  <c r="AP1490" i="5"/>
  <c r="AG2455" i="5"/>
  <c r="AC2455" i="5"/>
  <c r="AP2875" i="5"/>
  <c r="AL2875" i="5"/>
  <c r="AG2110" i="5"/>
  <c r="AP1335" i="5"/>
  <c r="AL1335" i="5"/>
  <c r="AG2711" i="5"/>
  <c r="AC2711" i="5"/>
  <c r="AP1513" i="5"/>
  <c r="AL1513" i="5"/>
  <c r="AG2252" i="5"/>
  <c r="AC2252" i="5"/>
  <c r="AG1549" i="5"/>
  <c r="AG998" i="5"/>
  <c r="AL1310" i="5"/>
  <c r="AP1310" i="5"/>
  <c r="AP1380" i="5"/>
  <c r="AL1380" i="5"/>
  <c r="AC1340" i="5"/>
  <c r="AG1340" i="5"/>
  <c r="G412" i="7"/>
  <c r="H412" i="7"/>
  <c r="I412" i="7"/>
  <c r="I265" i="7"/>
  <c r="H265" i="7"/>
  <c r="G265" i="7"/>
  <c r="AG2156" i="5"/>
  <c r="AC2156" i="5"/>
  <c r="H364" i="7"/>
  <c r="G364" i="7"/>
  <c r="I364" i="7"/>
  <c r="I597" i="7"/>
  <c r="G597" i="7"/>
  <c r="H597" i="7"/>
  <c r="AP540" i="5"/>
  <c r="AL540" i="5"/>
  <c r="AG2513" i="5"/>
  <c r="AC2513" i="5"/>
  <c r="AG2381" i="5"/>
  <c r="AP1768" i="5"/>
  <c r="AL1768" i="5"/>
  <c r="I526" i="7"/>
  <c r="H526" i="7"/>
  <c r="G526" i="7"/>
  <c r="AG871" i="5"/>
  <c r="AC871" i="5"/>
  <c r="AP1934" i="5"/>
  <c r="AL1934" i="5"/>
  <c r="AP2168" i="5"/>
  <c r="AL2168" i="5"/>
  <c r="AC2616" i="5"/>
  <c r="AG2616" i="5"/>
  <c r="AL1762" i="5"/>
  <c r="AP1762" i="5"/>
  <c r="AG2384" i="5"/>
  <c r="AC2384" i="5"/>
  <c r="AG2224" i="5"/>
  <c r="I480" i="7"/>
  <c r="G480" i="7"/>
  <c r="H480" i="7"/>
  <c r="I352" i="7"/>
  <c r="H352" i="7"/>
  <c r="G352" i="7"/>
  <c r="AP2437" i="5"/>
  <c r="AL2437" i="5"/>
  <c r="AL2438" i="5"/>
  <c r="AP2438" i="5"/>
  <c r="AL1190" i="5"/>
  <c r="AP1190" i="5"/>
  <c r="AL1356" i="5"/>
  <c r="AP1356" i="5"/>
  <c r="AL2460" i="5"/>
  <c r="AP2460" i="5"/>
  <c r="AG2947" i="5"/>
  <c r="AC2947" i="5"/>
  <c r="AC1213" i="5"/>
  <c r="AG1213" i="5"/>
  <c r="AL2589" i="5"/>
  <c r="AP2589" i="5"/>
  <c r="AC569" i="5"/>
  <c r="AG569" i="5"/>
  <c r="AG2379" i="5"/>
  <c r="AC2379" i="5"/>
  <c r="AP2933" i="5"/>
  <c r="AL2933" i="5"/>
  <c r="AL790" i="5"/>
  <c r="AP790" i="5"/>
  <c r="AG2541" i="5"/>
  <c r="AC2541" i="5"/>
  <c r="AP905" i="5"/>
  <c r="AL905" i="5"/>
  <c r="AP798" i="5"/>
  <c r="AL798" i="5"/>
  <c r="AG794" i="5"/>
  <c r="AC794" i="5"/>
  <c r="AP1094" i="5"/>
  <c r="AL1094" i="5"/>
  <c r="AP1359" i="5"/>
  <c r="AL1359" i="5"/>
  <c r="AC2575" i="5"/>
  <c r="AG2575" i="5"/>
  <c r="I301" i="7"/>
  <c r="H301" i="7"/>
  <c r="G301" i="7"/>
  <c r="I367" i="7"/>
  <c r="H367" i="7"/>
  <c r="G367" i="7"/>
  <c r="I538" i="7"/>
  <c r="H538" i="7"/>
  <c r="G538" i="7"/>
  <c r="I176" i="7"/>
  <c r="H176" i="7"/>
  <c r="G176" i="7"/>
  <c r="I275" i="7"/>
  <c r="H275" i="7"/>
  <c r="G275" i="7"/>
  <c r="I115" i="7"/>
  <c r="H115" i="7"/>
  <c r="G115" i="7"/>
  <c r="AG2584" i="5"/>
  <c r="AC815" i="5"/>
  <c r="AG815" i="5"/>
  <c r="AG1631" i="5"/>
  <c r="AC1631" i="5"/>
  <c r="I184" i="7"/>
  <c r="H184" i="7"/>
  <c r="G184" i="7"/>
  <c r="AP507" i="5"/>
  <c r="AL507" i="5"/>
  <c r="AG1997" i="5"/>
  <c r="AC1997" i="5"/>
  <c r="AL2416" i="5"/>
  <c r="AP2416" i="5"/>
  <c r="AP1984" i="5"/>
  <c r="AL1984" i="5"/>
  <c r="AP993" i="5"/>
  <c r="AL993" i="5"/>
  <c r="AG1022" i="5"/>
  <c r="AC1022" i="5"/>
  <c r="AP665" i="5"/>
  <c r="AL665" i="5"/>
  <c r="AP1058" i="5"/>
  <c r="AL1058" i="5"/>
  <c r="G539" i="7"/>
  <c r="I539" i="7"/>
  <c r="H539" i="7"/>
  <c r="AP2331" i="5"/>
  <c r="AL2331" i="5"/>
  <c r="H341" i="7"/>
  <c r="G341" i="7"/>
  <c r="I341" i="7"/>
  <c r="AL2024" i="5"/>
  <c r="AP2024" i="5"/>
  <c r="AG2171" i="5"/>
  <c r="AC2171" i="5"/>
  <c r="AC1440" i="5"/>
  <c r="AG1440" i="5"/>
  <c r="AG1299" i="5"/>
  <c r="AC1299" i="5"/>
  <c r="AL2155" i="5"/>
  <c r="AP2155" i="5"/>
  <c r="AL2055" i="5"/>
  <c r="AP2055" i="5"/>
  <c r="AP884" i="5"/>
  <c r="AL884" i="5"/>
  <c r="AC887" i="5"/>
  <c r="AG887" i="5"/>
  <c r="AL2459" i="5"/>
  <c r="AP2459" i="5"/>
  <c r="G549" i="7"/>
  <c r="H549" i="7"/>
  <c r="I549" i="7"/>
  <c r="AP716" i="5"/>
  <c r="AL716" i="5"/>
  <c r="AP1414" i="5"/>
  <c r="AL1414" i="5"/>
  <c r="AP2030" i="5"/>
  <c r="AL2030" i="5"/>
  <c r="AP2566" i="5"/>
  <c r="AL2566" i="5"/>
  <c r="AG2975" i="5"/>
  <c r="AC2975" i="5"/>
  <c r="AP920" i="5"/>
  <c r="AL920" i="5"/>
  <c r="AG2990" i="5"/>
  <c r="AC2990" i="5"/>
  <c r="I555" i="7"/>
  <c r="H555" i="7"/>
  <c r="G555" i="7"/>
  <c r="AC731" i="5"/>
  <c r="I396" i="7"/>
  <c r="H396" i="7"/>
  <c r="G396" i="7"/>
  <c r="AC1840" i="5"/>
  <c r="G595" i="7"/>
  <c r="I595" i="7"/>
  <c r="H595" i="7"/>
  <c r="AC1847" i="5"/>
  <c r="AP2886" i="5"/>
  <c r="AP522" i="5"/>
  <c r="G557" i="7"/>
  <c r="I557" i="7"/>
  <c r="H557" i="7"/>
  <c r="AP2120" i="5"/>
  <c r="AP2081" i="5"/>
  <c r="AL2502" i="5"/>
  <c r="AL819" i="5"/>
  <c r="AP1280" i="5"/>
  <c r="AL1749" i="5"/>
  <c r="AL1765" i="5"/>
  <c r="AP2482" i="5"/>
  <c r="I195" i="7"/>
  <c r="H195" i="7"/>
  <c r="G195" i="7"/>
  <c r="AG1835" i="5"/>
  <c r="AP1224" i="5"/>
  <c r="AC1240" i="5"/>
  <c r="H313" i="7"/>
  <c r="G313" i="7"/>
  <c r="I313" i="7"/>
  <c r="G544" i="7"/>
  <c r="I544" i="7"/>
  <c r="H544" i="7"/>
  <c r="AP859" i="5"/>
  <c r="AG1915" i="5"/>
  <c r="AP2137" i="5"/>
  <c r="AL2588" i="5"/>
  <c r="AG1056" i="5"/>
  <c r="I419" i="7"/>
  <c r="H419" i="7"/>
  <c r="G419" i="7"/>
  <c r="I435" i="7"/>
  <c r="H435" i="7"/>
  <c r="G435" i="7"/>
  <c r="AC1980" i="5"/>
  <c r="AC1763" i="5"/>
  <c r="AL1891" i="5"/>
  <c r="AG2861" i="5"/>
  <c r="AL1360" i="5"/>
  <c r="AG2796" i="5"/>
  <c r="AP1713" i="5"/>
  <c r="AC2498" i="5"/>
  <c r="AC2944" i="5"/>
  <c r="AL1955" i="5"/>
  <c r="AG1649" i="5"/>
  <c r="AC2518" i="5"/>
  <c r="G260" i="7"/>
  <c r="I260" i="7"/>
  <c r="H260" i="7"/>
  <c r="AL662" i="5"/>
  <c r="AL2681" i="5"/>
  <c r="AL2921" i="5"/>
  <c r="AP1103" i="5"/>
  <c r="AL2388" i="5"/>
  <c r="AL1687" i="5"/>
  <c r="AL2982" i="5"/>
  <c r="I46" i="7"/>
  <c r="H46" i="7"/>
  <c r="G46" i="7"/>
  <c r="AP831" i="5"/>
  <c r="AG1539" i="5"/>
  <c r="I268" i="7"/>
  <c r="H268" i="7"/>
  <c r="G268" i="7"/>
  <c r="AC1999" i="5"/>
  <c r="AP2267" i="5"/>
  <c r="AL964" i="5"/>
  <c r="I554" i="7"/>
  <c r="G554" i="7"/>
  <c r="H554" i="7"/>
  <c r="AC1994" i="5"/>
  <c r="AL2950" i="5"/>
  <c r="AL1672" i="5"/>
  <c r="AL2226" i="5"/>
  <c r="AC2305" i="5"/>
  <c r="G192" i="7"/>
  <c r="I192" i="7"/>
  <c r="H192" i="7"/>
  <c r="AG1931" i="5"/>
  <c r="AC1931" i="5"/>
  <c r="I365" i="7"/>
  <c r="G365" i="7"/>
  <c r="H365" i="7"/>
  <c r="AC1126" i="5"/>
  <c r="AG1126" i="5"/>
  <c r="I207" i="7"/>
  <c r="H207" i="7"/>
  <c r="G207" i="7"/>
  <c r="AP2539" i="5"/>
  <c r="AL2539" i="5"/>
  <c r="AG507" i="5"/>
  <c r="AP2471" i="5"/>
  <c r="AL2471" i="5"/>
  <c r="AC1966" i="5"/>
  <c r="AG1966" i="5"/>
  <c r="AP2401" i="5"/>
  <c r="AL2401" i="5"/>
  <c r="AG1222" i="5"/>
  <c r="AL692" i="5"/>
  <c r="AP1793" i="5"/>
  <c r="AL1793" i="5"/>
  <c r="AC2352" i="5"/>
  <c r="AG2352" i="5"/>
  <c r="AG688" i="5"/>
  <c r="AC688" i="5"/>
  <c r="AP1057" i="5"/>
  <c r="AL1057" i="5"/>
  <c r="AG2151" i="5"/>
  <c r="AC2151" i="5"/>
  <c r="AC1838" i="5"/>
  <c r="I49" i="7"/>
  <c r="H49" i="7"/>
  <c r="G49" i="7"/>
  <c r="AP2041" i="5"/>
  <c r="AL2041" i="5"/>
  <c r="AG2194" i="5"/>
  <c r="AP2221" i="5"/>
  <c r="AL2221" i="5"/>
  <c r="AG1116" i="5"/>
  <c r="AL2007" i="5"/>
  <c r="AP2007" i="5"/>
  <c r="AG1869" i="5"/>
  <c r="AC1869" i="5"/>
  <c r="AP2578" i="5"/>
  <c r="AL2578" i="5"/>
  <c r="AL1155" i="5"/>
  <c r="AP1155" i="5"/>
  <c r="AG1052" i="5"/>
  <c r="AC1052" i="5"/>
  <c r="AG704" i="5"/>
  <c r="AC704" i="5"/>
  <c r="AG665" i="5"/>
  <c r="AG2724" i="5"/>
  <c r="AC2724" i="5"/>
  <c r="AG638" i="5"/>
  <c r="AC638" i="5"/>
  <c r="AP2045" i="5"/>
  <c r="AL2045" i="5"/>
  <c r="I67" i="7"/>
  <c r="G67" i="7"/>
  <c r="H67" i="7"/>
  <c r="I103" i="7"/>
  <c r="H103" i="7"/>
  <c r="G103" i="7"/>
  <c r="AP1741" i="5"/>
  <c r="AP667" i="5"/>
  <c r="AL667" i="5"/>
  <c r="AG714" i="5"/>
  <c r="AC714" i="5"/>
  <c r="AG2454" i="5"/>
  <c r="AG510" i="5"/>
  <c r="AP1402" i="5"/>
  <c r="AL1402" i="5"/>
  <c r="AG1197" i="5"/>
  <c r="AL1279" i="5"/>
  <c r="AP1279" i="5"/>
  <c r="AC2617" i="5"/>
  <c r="AG2617" i="5"/>
  <c r="AC2235" i="5"/>
  <c r="AG2235" i="5"/>
  <c r="AG718" i="5"/>
  <c r="AC718" i="5"/>
  <c r="AL1612" i="5"/>
  <c r="AP1612" i="5"/>
  <c r="AP1329" i="5"/>
  <c r="AL1329" i="5"/>
  <c r="AP2979" i="5"/>
  <c r="AL2979" i="5"/>
  <c r="AG2980" i="5"/>
  <c r="AC2980" i="5"/>
  <c r="AG2705" i="5"/>
  <c r="AC2705" i="5"/>
  <c r="AG2670" i="5"/>
  <c r="AC2670" i="5"/>
  <c r="AL2164" i="5"/>
  <c r="AG2420" i="5"/>
  <c r="AG1516" i="5"/>
  <c r="AC1706" i="5"/>
  <c r="AP2592" i="5"/>
  <c r="AL893" i="5"/>
  <c r="AC1156" i="5"/>
  <c r="AC1822" i="5"/>
  <c r="AL1752" i="5"/>
  <c r="AC2425" i="5"/>
  <c r="I475" i="7"/>
  <c r="H475" i="7"/>
  <c r="G475" i="7"/>
  <c r="AC611" i="5"/>
  <c r="AC1221" i="5"/>
  <c r="AC2841" i="5"/>
  <c r="AC2599" i="5"/>
  <c r="AG896" i="5"/>
  <c r="I26" i="7"/>
  <c r="H26" i="7"/>
  <c r="G26" i="7"/>
  <c r="AL2114" i="5"/>
  <c r="AL2001" i="5"/>
  <c r="H172" i="7"/>
  <c r="G172" i="7"/>
  <c r="I172" i="7"/>
  <c r="AG1955" i="5"/>
  <c r="AL2818" i="5"/>
  <c r="AL515" i="5"/>
  <c r="AC829" i="5"/>
  <c r="AP1180" i="5"/>
  <c r="AL2393" i="5"/>
  <c r="I296" i="7"/>
  <c r="H296" i="7"/>
  <c r="G296" i="7"/>
  <c r="AP1013" i="5"/>
  <c r="AL1013" i="5"/>
  <c r="AP1321" i="5"/>
  <c r="AL1382" i="5"/>
  <c r="AP1382" i="5"/>
  <c r="AP1553" i="5"/>
  <c r="AL1553" i="5"/>
  <c r="AP1588" i="5"/>
  <c r="AL1588" i="5"/>
  <c r="AP1931" i="5"/>
  <c r="AL1931" i="5"/>
  <c r="G596" i="7"/>
  <c r="I596" i="7"/>
  <c r="H596" i="7"/>
  <c r="V143" i="5" a="1"/>
  <c r="V143" i="5" s="1"/>
  <c r="P153" i="7" s="1"/>
  <c r="W143" i="5" a="1"/>
  <c r="W143" i="5" s="1"/>
  <c r="I427" i="7"/>
  <c r="H427" i="7"/>
  <c r="G427" i="7"/>
  <c r="AP1458" i="5"/>
  <c r="AL1458" i="5"/>
  <c r="AL2255" i="5"/>
  <c r="AP2255" i="5"/>
  <c r="AG2743" i="5"/>
  <c r="AC2743" i="5"/>
  <c r="I315" i="7"/>
  <c r="H315" i="7"/>
  <c r="G315" i="7"/>
  <c r="AP1784" i="5"/>
  <c r="AL1784" i="5"/>
  <c r="AG1695" i="5"/>
  <c r="AC1695" i="5"/>
  <c r="AG2894" i="5"/>
  <c r="AC2894" i="5"/>
  <c r="AG1830" i="5"/>
  <c r="AC1830" i="5"/>
  <c r="AP1002" i="5"/>
  <c r="AL1002" i="5"/>
  <c r="AP1575" i="5"/>
  <c r="AL1575" i="5"/>
  <c r="AG1767" i="5"/>
  <c r="AC1767" i="5"/>
  <c r="AL2358" i="5"/>
  <c r="AP2358" i="5"/>
  <c r="AP1675" i="5"/>
  <c r="AL1675" i="5"/>
  <c r="G356" i="7"/>
  <c r="I356" i="7"/>
  <c r="H356" i="7"/>
  <c r="AP2733" i="5"/>
  <c r="AL2733" i="5"/>
  <c r="AP2476" i="5"/>
  <c r="AL2476" i="5"/>
  <c r="AC1635" i="5"/>
  <c r="AG1635" i="5"/>
  <c r="AG661" i="5"/>
  <c r="AC661" i="5"/>
  <c r="AC614" i="5"/>
  <c r="AG614" i="5"/>
  <c r="AL2616" i="5"/>
  <c r="AG1812" i="5"/>
  <c r="AC1812" i="5"/>
  <c r="AG2024" i="5"/>
  <c r="AC2024" i="5"/>
  <c r="AL1262" i="5"/>
  <c r="AP1262" i="5"/>
  <c r="AP1696" i="5"/>
  <c r="AL1696" i="5"/>
  <c r="AP1889" i="5"/>
  <c r="AL1889" i="5"/>
  <c r="AP909" i="5"/>
  <c r="AL909" i="5"/>
  <c r="AP931" i="5"/>
  <c r="AL931" i="5"/>
  <c r="I29" i="7"/>
  <c r="H29" i="7"/>
  <c r="G29" i="7"/>
  <c r="AL2227" i="5"/>
  <c r="AP2227" i="5"/>
  <c r="I102" i="7"/>
  <c r="H102" i="7"/>
  <c r="G102" i="7"/>
  <c r="I32" i="7"/>
  <c r="H32" i="7"/>
  <c r="G32" i="7"/>
  <c r="I161" i="7"/>
  <c r="H161" i="7"/>
  <c r="G161" i="7"/>
  <c r="I499" i="7"/>
  <c r="H499" i="7"/>
  <c r="G499" i="7"/>
  <c r="AG2466" i="5"/>
  <c r="AC2466" i="5"/>
  <c r="AG2745" i="5"/>
  <c r="AC2745" i="5"/>
  <c r="AP1083" i="5"/>
  <c r="AL1083" i="5"/>
  <c r="AP1823" i="5"/>
  <c r="AL1823" i="5"/>
  <c r="H179" i="7"/>
  <c r="G179" i="7"/>
  <c r="I179" i="7"/>
  <c r="AC2501" i="5"/>
  <c r="AG2501" i="5"/>
  <c r="AG692" i="5"/>
  <c r="AC692" i="5"/>
  <c r="I402" i="7"/>
  <c r="H402" i="7"/>
  <c r="G402" i="7"/>
  <c r="AL1451" i="5"/>
  <c r="I541" i="7"/>
  <c r="G541" i="7"/>
  <c r="H541" i="7"/>
  <c r="G196" i="7"/>
  <c r="I196" i="7"/>
  <c r="H196" i="7"/>
  <c r="G509" i="7"/>
  <c r="H509" i="7"/>
  <c r="I509" i="7"/>
  <c r="AL885" i="5"/>
  <c r="AC2101" i="5"/>
  <c r="AP1884" i="5"/>
  <c r="AL2773" i="5"/>
  <c r="I116" i="7"/>
  <c r="G116" i="7"/>
  <c r="H116" i="7"/>
  <c r="AL551" i="5"/>
  <c r="AC1905" i="5"/>
  <c r="AL3000" i="5"/>
  <c r="AC1912" i="5"/>
  <c r="AG764" i="5"/>
  <c r="AG1714" i="5"/>
  <c r="AC1451" i="5"/>
  <c r="I272" i="7"/>
  <c r="H272" i="7"/>
  <c r="G272" i="7"/>
  <c r="AC556" i="5"/>
  <c r="AG2404" i="5"/>
  <c r="AL1473" i="5"/>
  <c r="AL974" i="5"/>
  <c r="AC2261" i="5"/>
  <c r="AL1950" i="5"/>
  <c r="AL649" i="5"/>
  <c r="AC927" i="5"/>
  <c r="AC2918" i="5"/>
  <c r="I393" i="7"/>
  <c r="H393" i="7"/>
  <c r="G393" i="7"/>
  <c r="AC522" i="5"/>
  <c r="AL1156" i="5"/>
  <c r="AG2811" i="5"/>
  <c r="AL1086" i="5"/>
  <c r="AC1497" i="5"/>
  <c r="AG2910" i="5"/>
  <c r="AL2531" i="5"/>
  <c r="AL1074" i="5"/>
  <c r="AC1215" i="5"/>
  <c r="AC768" i="5"/>
  <c r="AL577" i="5"/>
  <c r="AL1581" i="5"/>
  <c r="AG957" i="5"/>
  <c r="H125" i="7"/>
  <c r="G125" i="7"/>
  <c r="I125" i="7"/>
  <c r="I371" i="7"/>
  <c r="G371" i="7"/>
  <c r="H371" i="7"/>
  <c r="AC847" i="5"/>
  <c r="AL1980" i="5"/>
  <c r="AC2535" i="5"/>
  <c r="AC689" i="5"/>
  <c r="AC2419" i="5"/>
  <c r="AC1891" i="5"/>
  <c r="AL2433" i="5"/>
  <c r="H321" i="7"/>
  <c r="I321" i="7"/>
  <c r="G321" i="7"/>
  <c r="H491" i="7"/>
  <c r="G491" i="7"/>
  <c r="I491" i="7"/>
  <c r="AG992" i="5"/>
  <c r="AC1360" i="5"/>
  <c r="AC741" i="5"/>
  <c r="AL2251" i="5"/>
  <c r="AC2839" i="5"/>
  <c r="AC1408" i="5"/>
  <c r="AG2758" i="5"/>
  <c r="AL1649" i="5"/>
  <c r="AC662" i="5"/>
  <c r="AC2282" i="5"/>
  <c r="AG3004" i="5"/>
  <c r="AC2388" i="5"/>
  <c r="AC1603" i="5"/>
  <c r="I298" i="7"/>
  <c r="H298" i="7"/>
  <c r="G298" i="7"/>
  <c r="G525" i="7"/>
  <c r="H525" i="7"/>
  <c r="I525" i="7"/>
  <c r="AL2349" i="5"/>
  <c r="AC2146" i="5"/>
  <c r="I607" i="7"/>
  <c r="H607" i="7"/>
  <c r="G607" i="7"/>
  <c r="AC680" i="5"/>
  <c r="AC2260" i="5"/>
  <c r="I486" i="7"/>
  <c r="H486" i="7"/>
  <c r="G486" i="7"/>
  <c r="AC653" i="5"/>
  <c r="AC1773" i="5"/>
  <c r="AL1995" i="5"/>
  <c r="AC2644" i="5"/>
  <c r="AC1978" i="5"/>
  <c r="AL602" i="5"/>
  <c r="AL1994" i="5"/>
  <c r="AC1672" i="5"/>
  <c r="AG1145" i="5"/>
  <c r="AC1145" i="5"/>
  <c r="AG2929" i="5"/>
  <c r="AP1160" i="5"/>
  <c r="AL1160" i="5"/>
  <c r="AL2148" i="5"/>
  <c r="AP2148" i="5"/>
  <c r="I188" i="7"/>
  <c r="H188" i="7"/>
  <c r="G188" i="7"/>
  <c r="AP1181" i="5"/>
  <c r="AG2840" i="5"/>
  <c r="AC2840" i="5"/>
  <c r="AG1743" i="5"/>
  <c r="AG1928" i="5"/>
  <c r="AC1928" i="5"/>
  <c r="I177" i="7"/>
  <c r="H177" i="7"/>
  <c r="G177" i="7"/>
  <c r="AG969" i="5"/>
  <c r="AC969" i="5"/>
  <c r="AC1684" i="5"/>
  <c r="AG811" i="5"/>
  <c r="AC811" i="5"/>
  <c r="AP2896" i="5"/>
  <c r="I432" i="7"/>
  <c r="H432" i="7"/>
  <c r="G432" i="7"/>
  <c r="AP2547" i="5"/>
  <c r="AL2547" i="5"/>
  <c r="AG2435" i="5"/>
  <c r="AC2435" i="5"/>
  <c r="AG641" i="5"/>
  <c r="AC641" i="5"/>
  <c r="AP1116" i="5"/>
  <c r="AL1116" i="5"/>
  <c r="I387" i="7"/>
  <c r="H387" i="7"/>
  <c r="G387" i="7"/>
  <c r="AG2891" i="5"/>
  <c r="AC2891" i="5"/>
  <c r="AP546" i="5"/>
  <c r="AL546" i="5"/>
  <c r="AP2049" i="5"/>
  <c r="AC2656" i="5"/>
  <c r="AP1767" i="5"/>
  <c r="AL1767" i="5"/>
  <c r="AC892" i="5"/>
  <c r="AL1833" i="5"/>
  <c r="AG1173" i="5"/>
  <c r="AC1173" i="5"/>
  <c r="AP704" i="5"/>
  <c r="AL704" i="5"/>
  <c r="AL1900" i="5"/>
  <c r="AP1900" i="5"/>
  <c r="AG2497" i="5"/>
  <c r="AC2497" i="5"/>
  <c r="AC1071" i="5"/>
  <c r="AC1085" i="5"/>
  <c r="AG1741" i="5"/>
  <c r="AC1741" i="5"/>
  <c r="AP2085" i="5"/>
  <c r="AG2209" i="5"/>
  <c r="AP2123" i="5"/>
  <c r="AL2123" i="5"/>
  <c r="AP513" i="5"/>
  <c r="AL513" i="5"/>
  <c r="AP1986" i="5"/>
  <c r="AL2390" i="5"/>
  <c r="AP2390" i="5"/>
  <c r="AG2070" i="5"/>
  <c r="AC2070" i="5"/>
  <c r="AL703" i="5"/>
  <c r="AP703" i="5"/>
  <c r="H241" i="7"/>
  <c r="G241" i="7"/>
  <c r="I241" i="7"/>
  <c r="AL867" i="5"/>
  <c r="AP867" i="5"/>
  <c r="AP900" i="5"/>
  <c r="AL900" i="5"/>
  <c r="AL1292" i="5"/>
  <c r="AP1292" i="5"/>
  <c r="AP751" i="5"/>
  <c r="AL751" i="5"/>
  <c r="AG2626" i="5"/>
  <c r="AC2626" i="5"/>
  <c r="AG2306" i="5"/>
  <c r="AC2306" i="5"/>
  <c r="AP1596" i="5"/>
  <c r="AL1596" i="5"/>
  <c r="AP2706" i="5"/>
  <c r="AL2706" i="5"/>
  <c r="AG1049" i="5"/>
  <c r="AC1049" i="5"/>
  <c r="I575" i="7"/>
  <c r="H575" i="7"/>
  <c r="G575" i="7"/>
  <c r="I227" i="7"/>
  <c r="H227" i="7"/>
  <c r="G227" i="7"/>
  <c r="I348" i="7"/>
  <c r="H348" i="7"/>
  <c r="G348" i="7"/>
  <c r="AC2834" i="5"/>
  <c r="AL1860" i="5"/>
  <c r="I407" i="7"/>
  <c r="H407" i="7"/>
  <c r="G407" i="7"/>
  <c r="G228" i="7"/>
  <c r="I228" i="7"/>
  <c r="H228" i="7"/>
  <c r="AP2989" i="5"/>
  <c r="AL2989" i="5"/>
  <c r="I560" i="7"/>
  <c r="H560" i="7"/>
  <c r="G560" i="7"/>
  <c r="AL1912" i="5"/>
  <c r="I431" i="7"/>
  <c r="H431" i="7"/>
  <c r="G431" i="7"/>
  <c r="H358" i="7"/>
  <c r="G358" i="7"/>
  <c r="I358" i="7"/>
  <c r="AP2658" i="5"/>
  <c r="AL813" i="5"/>
  <c r="AC1445" i="5"/>
  <c r="I423" i="7"/>
  <c r="H423" i="7"/>
  <c r="G423" i="7"/>
  <c r="H149" i="7"/>
  <c r="I149" i="7"/>
  <c r="G149" i="7"/>
  <c r="AC2978" i="5"/>
  <c r="AP2404" i="5"/>
  <c r="AP1383" i="5"/>
  <c r="AG1523" i="5"/>
  <c r="AC2658" i="5"/>
  <c r="AG824" i="5"/>
  <c r="AG805" i="5"/>
  <c r="AC940" i="5"/>
  <c r="I496" i="7"/>
  <c r="H496" i="7"/>
  <c r="G496" i="7"/>
  <c r="AG1050" i="5"/>
  <c r="AC933" i="5"/>
  <c r="I264" i="7"/>
  <c r="G264" i="7"/>
  <c r="H264" i="7"/>
  <c r="AP2425" i="5"/>
  <c r="I506" i="7"/>
  <c r="H506" i="7"/>
  <c r="G506" i="7"/>
  <c r="AL2873" i="5"/>
  <c r="AG1466" i="5"/>
  <c r="AL2559" i="5"/>
  <c r="AC2217" i="5"/>
  <c r="I247" i="7"/>
  <c r="H247" i="7"/>
  <c r="G247" i="7"/>
  <c r="AC2655" i="5"/>
  <c r="G189" i="7"/>
  <c r="I189" i="7"/>
  <c r="H189" i="7"/>
  <c r="I250" i="7"/>
  <c r="H250" i="7"/>
  <c r="G250" i="7"/>
  <c r="I23" i="7"/>
  <c r="H23" i="7"/>
  <c r="G23" i="7"/>
  <c r="AG2659" i="5"/>
  <c r="G441" i="7"/>
  <c r="I441" i="7"/>
  <c r="H441" i="7"/>
  <c r="AG1332" i="5"/>
  <c r="I168" i="7"/>
  <c r="H168" i="7"/>
  <c r="G168" i="7"/>
  <c r="AC1146" i="5"/>
  <c r="AG2862" i="5"/>
  <c r="AG862" i="5"/>
  <c r="I255" i="7"/>
  <c r="H255" i="7"/>
  <c r="G255" i="7"/>
  <c r="AP679" i="5"/>
  <c r="AC1031" i="5"/>
  <c r="I324" i="7"/>
  <c r="G324" i="7"/>
  <c r="H324" i="7"/>
  <c r="I546" i="7"/>
  <c r="H546" i="7"/>
  <c r="G546" i="7"/>
  <c r="AP2213" i="5"/>
  <c r="AP1303" i="5"/>
  <c r="I334" i="7"/>
  <c r="H334" i="7"/>
  <c r="G334" i="7"/>
  <c r="AC1494" i="5"/>
  <c r="AL740" i="5"/>
  <c r="AP2071" i="5"/>
  <c r="AL2332" i="5"/>
  <c r="AP1054" i="5"/>
  <c r="I448" i="7"/>
  <c r="H448" i="7"/>
  <c r="G448" i="7"/>
  <c r="AG2610" i="5"/>
  <c r="AC2882" i="5"/>
  <c r="AG1321" i="5"/>
  <c r="AC1321" i="5"/>
  <c r="AG630" i="5"/>
  <c r="AG1831" i="5"/>
  <c r="AC1831" i="5"/>
  <c r="AP2957" i="5"/>
  <c r="AP595" i="5"/>
  <c r="AL595" i="5"/>
  <c r="AG1898" i="5"/>
  <c r="AC1898" i="5"/>
  <c r="AP2180" i="5"/>
  <c r="AC541" i="5"/>
  <c r="AG541" i="5"/>
  <c r="AG1060" i="5"/>
  <c r="AC1060" i="5"/>
  <c r="AP2514" i="5"/>
  <c r="AL2514" i="5"/>
  <c r="AP2884" i="5"/>
  <c r="AL2884" i="5"/>
  <c r="AC2207" i="5"/>
  <c r="AP863" i="5"/>
  <c r="AL863" i="5"/>
  <c r="AG1105" i="5"/>
  <c r="AC1105" i="5"/>
  <c r="AG1161" i="5"/>
  <c r="AC1161" i="5"/>
  <c r="AG1232" i="5"/>
  <c r="AG2624" i="5"/>
  <c r="AL2341" i="5"/>
  <c r="AP2341" i="5"/>
  <c r="AP532" i="5"/>
  <c r="AL532" i="5"/>
  <c r="AP1324" i="5"/>
  <c r="AP944" i="5"/>
  <c r="AL944" i="5"/>
  <c r="AL1436" i="5"/>
  <c r="AP1436" i="5"/>
  <c r="AP2194" i="5"/>
  <c r="AL2194" i="5"/>
  <c r="H276" i="7"/>
  <c r="G276" i="7"/>
  <c r="I276" i="7"/>
  <c r="AP641" i="5"/>
  <c r="AL641" i="5"/>
  <c r="AC1336" i="5"/>
  <c r="AG1399" i="5"/>
  <c r="AC1399" i="5"/>
  <c r="AP2452" i="5"/>
  <c r="AL2452" i="5"/>
  <c r="AP2266" i="5"/>
  <c r="AL2266" i="5"/>
  <c r="AP2363" i="5"/>
  <c r="AP2966" i="5"/>
  <c r="AL2966" i="5"/>
  <c r="AP1521" i="5"/>
  <c r="H280" i="7"/>
  <c r="G280" i="7"/>
  <c r="I280" i="7"/>
  <c r="AG2058" i="5"/>
  <c r="AP2279" i="5"/>
  <c r="AL2279" i="5"/>
  <c r="AD501" i="5" a="1"/>
  <c r="AD501" i="5" s="1"/>
  <c r="AG1043" i="5"/>
  <c r="AC1043" i="5"/>
  <c r="AP1259" i="5"/>
  <c r="AL1259" i="5"/>
  <c r="AL2340" i="5"/>
  <c r="AP2340" i="5"/>
  <c r="AP1311" i="5"/>
  <c r="AP2005" i="5"/>
  <c r="AL2005" i="5"/>
  <c r="AP2700" i="5"/>
  <c r="AP2732" i="5"/>
  <c r="AL2732" i="5"/>
  <c r="AG511" i="5"/>
  <c r="AD505" i="5" a="1"/>
  <c r="AD505" i="5" s="1"/>
  <c r="AC2920" i="5"/>
  <c r="AG2920" i="5"/>
  <c r="I182" i="7"/>
  <c r="H182" i="7"/>
  <c r="G182" i="7"/>
  <c r="AG948" i="5"/>
  <c r="AC948" i="5"/>
  <c r="AC2039" i="5"/>
  <c r="AG2039" i="5"/>
  <c r="AC873" i="5"/>
  <c r="AG873" i="5"/>
  <c r="AC787" i="5"/>
  <c r="AP2481" i="5"/>
  <c r="AL2481" i="5"/>
  <c r="AG2922" i="5"/>
  <c r="AC2922" i="5"/>
  <c r="AC2822" i="5"/>
  <c r="AG2822" i="5"/>
  <c r="AG1061" i="5"/>
  <c r="AC1061" i="5"/>
  <c r="AP596" i="5"/>
  <c r="AL596" i="5"/>
  <c r="AC1623" i="5"/>
  <c r="AG1623" i="5"/>
  <c r="AL977" i="5"/>
  <c r="AP977" i="5"/>
  <c r="AG2770" i="5"/>
  <c r="AC2770" i="5"/>
  <c r="AC880" i="5"/>
  <c r="AG880" i="5"/>
  <c r="AP1464" i="5"/>
  <c r="AL1464" i="5"/>
  <c r="I205" i="7"/>
  <c r="G205" i="7"/>
  <c r="H205" i="7"/>
  <c r="AL1411" i="5"/>
  <c r="AP1411" i="5"/>
  <c r="AG2507" i="5"/>
  <c r="AC2507" i="5"/>
  <c r="AP1643" i="5"/>
  <c r="AL1643" i="5"/>
  <c r="AG776" i="5"/>
  <c r="AC776" i="5"/>
  <c r="AG1604" i="5"/>
  <c r="AC1604" i="5"/>
  <c r="AP2061" i="5"/>
  <c r="AL2061" i="5"/>
  <c r="AL2185" i="5"/>
  <c r="AP2185" i="5"/>
  <c r="AG1051" i="5"/>
  <c r="AC1051" i="5"/>
  <c r="G566" i="7"/>
  <c r="H566" i="7"/>
  <c r="I566" i="7"/>
  <c r="H524" i="7"/>
  <c r="G524" i="7"/>
  <c r="I524" i="7"/>
  <c r="AL1327" i="5"/>
  <c r="AP1327" i="5"/>
  <c r="AG2479" i="5"/>
  <c r="AC2479" i="5"/>
  <c r="AP2937" i="5"/>
  <c r="AL2937" i="5"/>
  <c r="I299" i="7"/>
  <c r="H299" i="7"/>
  <c r="G299" i="7"/>
  <c r="I561" i="7"/>
  <c r="G561" i="7"/>
  <c r="H561" i="7"/>
  <c r="I335" i="7"/>
  <c r="H335" i="7"/>
  <c r="G335" i="7"/>
  <c r="AP1045" i="5"/>
  <c r="AC1184" i="5"/>
  <c r="AP1397" i="5"/>
  <c r="AC3000" i="5"/>
  <c r="AC645" i="5"/>
  <c r="AG639" i="5"/>
  <c r="AG1192" i="5"/>
  <c r="AL2101" i="5"/>
  <c r="AG3001" i="5"/>
  <c r="AL1630" i="5"/>
  <c r="AL1571" i="5"/>
  <c r="I132" i="7"/>
  <c r="H132" i="7"/>
  <c r="G132" i="7"/>
  <c r="I316" i="7"/>
  <c r="H316" i="7"/>
  <c r="G316" i="7"/>
  <c r="AL2261" i="5"/>
  <c r="AC2374" i="5"/>
  <c r="AL2026" i="5"/>
  <c r="AC881" i="5"/>
  <c r="AC1616" i="5"/>
  <c r="AL2112" i="5"/>
  <c r="AP1050" i="5"/>
  <c r="AL611" i="5"/>
  <c r="AP1901" i="5"/>
  <c r="AC1914" i="5"/>
  <c r="AL2671" i="5"/>
  <c r="AL1466" i="5"/>
  <c r="AC961" i="5"/>
  <c r="AL1215" i="5"/>
  <c r="AP2052" i="5"/>
  <c r="I388" i="7"/>
  <c r="H388" i="7"/>
  <c r="G388" i="7"/>
  <c r="AP879" i="5"/>
  <c r="AP1594" i="5"/>
  <c r="AL1332" i="5"/>
  <c r="AC2240" i="5"/>
  <c r="AL1618" i="5"/>
  <c r="AL1520" i="5"/>
  <c r="AC1425" i="5"/>
  <c r="AP1739" i="5"/>
  <c r="AC2800" i="5"/>
  <c r="AL2601" i="5"/>
  <c r="AP2862" i="5"/>
  <c r="G478" i="7"/>
  <c r="I478" i="7"/>
  <c r="H478" i="7"/>
  <c r="AC2089" i="5"/>
  <c r="AG2825" i="5"/>
  <c r="AL2447" i="5"/>
  <c r="AL741" i="5"/>
  <c r="AL1408" i="5"/>
  <c r="G174" i="7"/>
  <c r="I174" i="7"/>
  <c r="H174" i="7"/>
  <c r="AC2275" i="5"/>
  <c r="AG1656" i="5"/>
  <c r="AL2282" i="5"/>
  <c r="AL1016" i="5"/>
  <c r="AC2032" i="5"/>
  <c r="AC1659" i="5"/>
  <c r="I450" i="7"/>
  <c r="H450" i="7"/>
  <c r="G450" i="7"/>
  <c r="AL1603" i="5"/>
  <c r="AL1795" i="5"/>
  <c r="AC657" i="5"/>
  <c r="AL1595" i="5"/>
  <c r="AC2349" i="5"/>
  <c r="AG740" i="5"/>
  <c r="AC1038" i="5"/>
  <c r="AL680" i="5"/>
  <c r="AL868" i="5"/>
  <c r="AC2267" i="5"/>
  <c r="AC1376" i="5"/>
  <c r="AC1114" i="5"/>
  <c r="I612" i="7"/>
  <c r="H612" i="7"/>
  <c r="G612" i="7"/>
  <c r="AG2523" i="5"/>
  <c r="AL1930" i="5"/>
  <c r="AP1758" i="5"/>
  <c r="AL1758" i="5"/>
  <c r="AP1204" i="5"/>
  <c r="AL1204" i="5"/>
  <c r="AP1816" i="5"/>
  <c r="AL1816" i="5"/>
  <c r="G199" i="7"/>
  <c r="I199" i="7"/>
  <c r="H199" i="7"/>
  <c r="AL910" i="5"/>
  <c r="AP734" i="5"/>
  <c r="AL734" i="5"/>
  <c r="AC2748" i="5"/>
  <c r="AC1216" i="5"/>
  <c r="AP2367" i="5"/>
  <c r="AL2367" i="5"/>
  <c r="I425" i="7"/>
  <c r="H425" i="7"/>
  <c r="G425" i="7"/>
  <c r="AL1428" i="5"/>
  <c r="AP1936" i="5"/>
  <c r="AL1936" i="5"/>
  <c r="AG2109" i="5"/>
  <c r="AC2109" i="5"/>
  <c r="AC520" i="5"/>
  <c r="AG520" i="5"/>
  <c r="AP2603" i="5"/>
  <c r="AL2603" i="5"/>
  <c r="AP1981" i="5"/>
  <c r="AL1981" i="5"/>
  <c r="AL2283" i="5"/>
  <c r="AP2283" i="5"/>
  <c r="AG1686" i="5"/>
  <c r="AC1686" i="5"/>
  <c r="AG1324" i="5"/>
  <c r="AC1324" i="5"/>
  <c r="AG2395" i="5"/>
  <c r="AC2395" i="5"/>
  <c r="AC535" i="5"/>
  <c r="AG2228" i="5"/>
  <c r="AC2228" i="5"/>
  <c r="I599" i="7"/>
  <c r="G599" i="7"/>
  <c r="H599" i="7"/>
  <c r="AG1000" i="5"/>
  <c r="AC1000" i="5"/>
  <c r="AG646" i="5"/>
  <c r="AC646" i="5"/>
  <c r="AP1661" i="5"/>
  <c r="AL1661" i="5"/>
  <c r="AP1841" i="5"/>
  <c r="AL1841" i="5"/>
  <c r="AG2718" i="5"/>
  <c r="AC2718" i="5"/>
  <c r="AP1662" i="5"/>
  <c r="AL1662" i="5"/>
  <c r="AC726" i="5"/>
  <c r="AP2364" i="5"/>
  <c r="AL2364" i="5"/>
  <c r="AL502" i="5"/>
  <c r="AM502" i="5" s="1"/>
  <c r="H312" i="7"/>
  <c r="G312" i="7"/>
  <c r="I312" i="7"/>
  <c r="AG543" i="5"/>
  <c r="AP2210" i="5"/>
  <c r="AL2210" i="5"/>
  <c r="AG1330" i="5"/>
  <c r="AG1385" i="5"/>
  <c r="AC1385" i="5"/>
  <c r="AC2836" i="5"/>
  <c r="AG2836" i="5"/>
  <c r="AP2064" i="5"/>
  <c r="AL2064" i="5"/>
  <c r="AG2434" i="5"/>
  <c r="AP2479" i="5"/>
  <c r="AL2479" i="5"/>
  <c r="AC1468" i="5"/>
  <c r="AG1468" i="5"/>
  <c r="AG711" i="5"/>
  <c r="AC711" i="5"/>
  <c r="AP984" i="5"/>
  <c r="AG1411" i="5"/>
  <c r="AC1411" i="5"/>
  <c r="G291" i="7"/>
  <c r="H291" i="7"/>
  <c r="I291" i="7"/>
  <c r="AG2467" i="5"/>
  <c r="AC2467" i="5"/>
  <c r="AC2560" i="5"/>
  <c r="AG2560" i="5"/>
  <c r="AG1589" i="5"/>
  <c r="AC1589" i="5"/>
  <c r="I183" i="7"/>
  <c r="H183" i="7"/>
  <c r="G183" i="7"/>
  <c r="H440" i="7"/>
  <c r="G440" i="7"/>
  <c r="I440" i="7"/>
  <c r="I267" i="7"/>
  <c r="H267" i="7"/>
  <c r="G267" i="7"/>
  <c r="AG1479" i="5"/>
  <c r="AC1479" i="5"/>
  <c r="AG1453" i="5"/>
  <c r="AC1453" i="5"/>
  <c r="AG2495" i="5"/>
  <c r="AC2495" i="5"/>
  <c r="I190" i="7"/>
  <c r="H190" i="7"/>
  <c r="G190" i="7"/>
  <c r="AL1633" i="5"/>
  <c r="AC2561" i="5"/>
  <c r="I120" i="7"/>
  <c r="H120" i="7"/>
  <c r="G120" i="7"/>
  <c r="I285" i="7"/>
  <c r="H285" i="7"/>
  <c r="G285" i="7"/>
  <c r="AC1093" i="5"/>
  <c r="AC1100" i="5"/>
  <c r="AP2756" i="5"/>
  <c r="I585" i="7"/>
  <c r="G585" i="7"/>
  <c r="H585" i="7"/>
  <c r="AL2828" i="5"/>
  <c r="I399" i="7"/>
  <c r="H399" i="7"/>
  <c r="G399" i="7"/>
  <c r="I547" i="7"/>
  <c r="H547" i="7"/>
  <c r="G547" i="7"/>
  <c r="AG2159" i="5"/>
  <c r="AG1034" i="5"/>
  <c r="H50" i="7"/>
  <c r="G50" i="7"/>
  <c r="I50" i="7"/>
  <c r="H249" i="7"/>
  <c r="I249" i="7"/>
  <c r="G249" i="7"/>
  <c r="AL2181" i="5"/>
  <c r="AL1304" i="5"/>
  <c r="AL1616" i="5"/>
  <c r="AL2149" i="5"/>
  <c r="I532" i="7"/>
  <c r="H532" i="7"/>
  <c r="G532" i="7"/>
  <c r="AC2113" i="5"/>
  <c r="AL2859" i="5"/>
  <c r="AL1235" i="5"/>
  <c r="AC1122" i="5"/>
  <c r="AC2559" i="5"/>
  <c r="AC1167" i="5"/>
  <c r="AL2739" i="5"/>
  <c r="AC806" i="5"/>
  <c r="AG2597" i="5"/>
  <c r="AG879" i="5"/>
  <c r="AP907" i="5"/>
  <c r="AG2747" i="5"/>
  <c r="AP1485" i="5"/>
  <c r="AL869" i="5"/>
  <c r="AL1256" i="5"/>
  <c r="I40" i="7"/>
  <c r="H40" i="7"/>
  <c r="G40" i="7"/>
  <c r="AG2846" i="5"/>
  <c r="H354" i="7"/>
  <c r="I354" i="7"/>
  <c r="G354" i="7"/>
  <c r="AG803" i="5"/>
  <c r="AG631" i="5"/>
  <c r="I543" i="7"/>
  <c r="H543" i="7"/>
  <c r="G543" i="7"/>
  <c r="AC2936" i="5"/>
  <c r="AL917" i="5"/>
  <c r="I421" i="7"/>
  <c r="H421" i="7"/>
  <c r="G421" i="7"/>
  <c r="I294" i="7"/>
  <c r="H294" i="7"/>
  <c r="G294" i="7"/>
  <c r="AC842" i="5"/>
  <c r="AP1998" i="5"/>
  <c r="I202" i="7"/>
  <c r="H202" i="7"/>
  <c r="G202" i="7"/>
  <c r="AC1754" i="5"/>
  <c r="AL1114" i="5"/>
  <c r="AL1780" i="5"/>
  <c r="AL1003" i="5"/>
  <c r="AL1653" i="5"/>
  <c r="AP778" i="5"/>
  <c r="AP2882" i="5"/>
  <c r="I133" i="7"/>
  <c r="H133" i="7"/>
  <c r="G133" i="7"/>
  <c r="AP1174" i="5"/>
  <c r="AL1174" i="5"/>
  <c r="AG748" i="5"/>
  <c r="AG1141" i="5"/>
  <c r="AC1141" i="5"/>
  <c r="AP851" i="5"/>
  <c r="I59" i="7"/>
  <c r="G59" i="7"/>
  <c r="H59" i="7"/>
  <c r="AL2107" i="5"/>
  <c r="AP2200" i="5"/>
  <c r="AG2838" i="5"/>
  <c r="AC2838" i="5"/>
  <c r="AG1266" i="5"/>
  <c r="AC1266" i="5"/>
  <c r="AG2804" i="5"/>
  <c r="AG620" i="5"/>
  <c r="AC620" i="5"/>
  <c r="AG874" i="5"/>
  <c r="AG1234" i="5"/>
  <c r="AG1619" i="5"/>
  <c r="AP999" i="5"/>
  <c r="AL999" i="5"/>
  <c r="AP1927" i="5"/>
  <c r="AG2082" i="5"/>
  <c r="AP2478" i="5"/>
  <c r="AL2478" i="5"/>
  <c r="H394" i="7"/>
  <c r="G394" i="7"/>
  <c r="I394" i="7"/>
  <c r="AC2595" i="5"/>
  <c r="I76" i="7"/>
  <c r="H76" i="7"/>
  <c r="G76" i="7"/>
  <c r="I73" i="7"/>
  <c r="G73" i="7"/>
  <c r="H73" i="7"/>
  <c r="AP2618" i="5"/>
  <c r="AL2618" i="5"/>
  <c r="AP2842" i="5"/>
  <c r="H336" i="7"/>
  <c r="G336" i="7"/>
  <c r="I336" i="7"/>
  <c r="AP521" i="5"/>
  <c r="AL521" i="5"/>
  <c r="AL2228" i="5"/>
  <c r="AP2228" i="5"/>
  <c r="AG773" i="5"/>
  <c r="AP646" i="5"/>
  <c r="AL646" i="5"/>
  <c r="AG2011" i="5"/>
  <c r="AC2011" i="5"/>
  <c r="AL1202" i="5"/>
  <c r="AP1202" i="5"/>
  <c r="AE503" i="5"/>
  <c r="AF503" i="5"/>
  <c r="AG503" i="5" s="1"/>
  <c r="AH503" i="5" s="1"/>
  <c r="AJ503" i="5" s="1"/>
  <c r="AG2391" i="5"/>
  <c r="AC2391" i="5"/>
  <c r="AG2736" i="5"/>
  <c r="AC2736" i="5"/>
  <c r="G271" i="7"/>
  <c r="I271" i="7"/>
  <c r="H271" i="7"/>
  <c r="AF502" i="5"/>
  <c r="AG502" i="5" s="1"/>
  <c r="AH502" i="5" s="1"/>
  <c r="AJ502" i="5" s="1"/>
  <c r="AE502" i="5"/>
  <c r="H78" i="7"/>
  <c r="G78" i="7"/>
  <c r="I78" i="7"/>
  <c r="AL685" i="5"/>
  <c r="AP685" i="5"/>
  <c r="AC2193" i="5"/>
  <c r="AG2193" i="5"/>
  <c r="I615" i="7"/>
  <c r="H615" i="7"/>
  <c r="G615" i="7"/>
  <c r="AG1138" i="5"/>
  <c r="AC1138" i="5"/>
  <c r="AL2098" i="5"/>
  <c r="AP2098" i="5"/>
  <c r="AD504" i="5" a="1"/>
  <c r="AD504" i="5" s="1"/>
  <c r="AG615" i="5"/>
  <c r="AC615" i="5"/>
  <c r="AP1683" i="5"/>
  <c r="AG962" i="5"/>
  <c r="AC962" i="5"/>
  <c r="AL2140" i="5"/>
  <c r="AG2786" i="5"/>
  <c r="AC2786" i="5"/>
  <c r="AC1069" i="5"/>
  <c r="AG1069" i="5"/>
  <c r="AG1709" i="5"/>
  <c r="AC1709" i="5"/>
  <c r="AG523" i="5"/>
  <c r="AC523" i="5"/>
  <c r="AG1723" i="5"/>
  <c r="AC1723" i="5"/>
  <c r="AC2368" i="5"/>
  <c r="AG1676" i="5"/>
  <c r="AC1676" i="5"/>
  <c r="AG2191" i="5"/>
  <c r="AC2191" i="5"/>
  <c r="AC1778" i="5"/>
  <c r="AG1778" i="5"/>
  <c r="AP2065" i="5"/>
  <c r="AL2065" i="5"/>
  <c r="AP2521" i="5"/>
  <c r="AL2521" i="5"/>
  <c r="AC2998" i="5"/>
  <c r="AG2998" i="5"/>
  <c r="AP1899" i="5"/>
  <c r="AL1899" i="5"/>
  <c r="I469" i="7"/>
  <c r="H469" i="7"/>
  <c r="G469" i="7"/>
  <c r="AL2844" i="5"/>
  <c r="AP2844" i="5"/>
  <c r="AL1949" i="5"/>
  <c r="AP1949" i="5"/>
  <c r="AL945" i="5"/>
  <c r="AL1802" i="5"/>
  <c r="I244" i="7"/>
  <c r="H244" i="7"/>
  <c r="G244" i="7"/>
  <c r="AL2666" i="5"/>
  <c r="AL559" i="5"/>
  <c r="AL1093" i="5"/>
  <c r="G314" i="7"/>
  <c r="I314" i="7"/>
  <c r="H314" i="7"/>
  <c r="AL1100" i="5"/>
  <c r="AC2069" i="5"/>
  <c r="AC2789" i="5"/>
  <c r="AC545" i="5"/>
  <c r="I245" i="7"/>
  <c r="H245" i="7"/>
  <c r="G245" i="7"/>
  <c r="AC565" i="5"/>
  <c r="AC1571" i="5"/>
  <c r="AC1932" i="5"/>
  <c r="AL886" i="5"/>
  <c r="AL2385" i="5"/>
  <c r="AC650" i="5"/>
  <c r="AL2258" i="5"/>
  <c r="I455" i="7"/>
  <c r="H455" i="7"/>
  <c r="G455" i="7"/>
  <c r="AC1162" i="5"/>
  <c r="G377" i="7"/>
  <c r="I377" i="7"/>
  <c r="H377" i="7"/>
  <c r="AL2919" i="5"/>
  <c r="AP935" i="5"/>
  <c r="AP2976" i="5"/>
  <c r="AG534" i="5"/>
  <c r="AL961" i="5"/>
  <c r="AP2506" i="5"/>
  <c r="I295" i="7"/>
  <c r="H295" i="7"/>
  <c r="G295" i="7"/>
  <c r="I529" i="7"/>
  <c r="H529" i="7"/>
  <c r="G529" i="7"/>
  <c r="H451" i="7"/>
  <c r="G451" i="7"/>
  <c r="I451" i="7"/>
  <c r="AL2800" i="5"/>
  <c r="AC894" i="5"/>
  <c r="AC1245" i="5"/>
  <c r="AL572" i="5"/>
  <c r="G338" i="7"/>
  <c r="I338" i="7"/>
  <c r="H338" i="7"/>
  <c r="AL2510" i="5"/>
  <c r="G186" i="7"/>
  <c r="I186" i="7"/>
  <c r="H186" i="7"/>
  <c r="I476" i="7"/>
  <c r="H476" i="7"/>
  <c r="G476" i="7"/>
  <c r="AC679" i="5"/>
  <c r="AL2853" i="5"/>
  <c r="AL1195" i="5"/>
  <c r="AP2581" i="5"/>
  <c r="AL767" i="5"/>
  <c r="G415" i="7"/>
  <c r="H415" i="7"/>
  <c r="I415" i="7"/>
  <c r="AC2522" i="5"/>
  <c r="AL568" i="5"/>
  <c r="AL1871" i="5"/>
  <c r="AL2034" i="5"/>
  <c r="I240" i="7"/>
  <c r="G240" i="7"/>
  <c r="H240" i="7"/>
  <c r="AP1046" i="5"/>
  <c r="AC1780" i="5"/>
  <c r="AC2274" i="5"/>
  <c r="AG1930" i="5"/>
  <c r="AC1930" i="5"/>
  <c r="AC642" i="5"/>
  <c r="AG642" i="5"/>
  <c r="AG737" i="5"/>
  <c r="AC737" i="5"/>
  <c r="AG1718" i="5"/>
  <c r="AC1718" i="5"/>
  <c r="AG2321" i="5"/>
  <c r="AC2321" i="5"/>
  <c r="AG1481" i="5"/>
  <c r="AC1481" i="5"/>
  <c r="I411" i="7"/>
  <c r="H411" i="7"/>
  <c r="G411" i="7"/>
  <c r="AP783" i="5"/>
  <c r="AL783" i="5"/>
  <c r="AP2287" i="5"/>
  <c r="AL2287" i="5"/>
  <c r="AC1730" i="5"/>
  <c r="AG1730" i="5"/>
  <c r="AG2044" i="5"/>
  <c r="AC2044" i="5"/>
  <c r="H223" i="7"/>
  <c r="I223" i="7"/>
  <c r="G223" i="7"/>
  <c r="AP620" i="5"/>
  <c r="AL620" i="5"/>
  <c r="AP2415" i="5"/>
  <c r="AL2415" i="5"/>
  <c r="AG2283" i="5"/>
  <c r="AC2283" i="5"/>
  <c r="AG2453" i="5"/>
  <c r="AC2453" i="5"/>
  <c r="AG578" i="5"/>
  <c r="AC578" i="5"/>
  <c r="AP2564" i="5"/>
  <c r="AL2564" i="5"/>
  <c r="AG2386" i="5"/>
  <c r="AC2386" i="5"/>
  <c r="AG2294" i="5"/>
  <c r="AC2294" i="5"/>
  <c r="AG521" i="5"/>
  <c r="AC521" i="5"/>
  <c r="AP1244" i="5"/>
  <c r="AL1244" i="5"/>
  <c r="AG1958" i="5"/>
  <c r="AC1958" i="5"/>
  <c r="AP1774" i="5"/>
  <c r="AL1774" i="5"/>
  <c r="AG2360" i="5"/>
  <c r="AC2360" i="5"/>
  <c r="AG865" i="5"/>
  <c r="AC865" i="5"/>
  <c r="AL2286" i="5"/>
  <c r="AC2293" i="5"/>
  <c r="AG2293" i="5"/>
  <c r="U211" i="5" a="1"/>
  <c r="U211" i="5" s="1"/>
  <c r="L221" i="7" s="1"/>
  <c r="AG2210" i="5"/>
  <c r="AC2210" i="5"/>
  <c r="AL1858" i="5"/>
  <c r="AP1858" i="5"/>
  <c r="AG2270" i="5"/>
  <c r="AC2270" i="5"/>
  <c r="AP2738" i="5"/>
  <c r="AL2738" i="5"/>
  <c r="AG825" i="5"/>
  <c r="AC825" i="5"/>
  <c r="I514" i="7"/>
  <c r="G514" i="7"/>
  <c r="H514" i="7"/>
  <c r="AP2836" i="5"/>
  <c r="AC1055" i="5"/>
  <c r="AG1055" i="5"/>
  <c r="AP962" i="5"/>
  <c r="AL962" i="5"/>
  <c r="AC1372" i="5"/>
  <c r="AG1372" i="5"/>
  <c r="AC623" i="5"/>
  <c r="AG623" i="5"/>
  <c r="AC1693" i="5"/>
  <c r="AG1693" i="5"/>
  <c r="AL1354" i="5"/>
  <c r="AP1354" i="5"/>
  <c r="AL1113" i="5"/>
  <c r="AP1113" i="5"/>
  <c r="AG1036" i="5"/>
  <c r="AC1036" i="5"/>
  <c r="AL1942" i="5"/>
  <c r="AP1942" i="5"/>
  <c r="AP839" i="5"/>
  <c r="AL839" i="5"/>
  <c r="AG2378" i="5"/>
  <c r="AC2378" i="5"/>
  <c r="I385" i="7"/>
  <c r="H385" i="7"/>
  <c r="G385" i="7"/>
  <c r="AP997" i="5"/>
  <c r="AL997" i="5"/>
  <c r="AP1323" i="5"/>
  <c r="AL1323" i="5"/>
  <c r="AP1561" i="5"/>
  <c r="AL1561" i="5"/>
  <c r="AG2744" i="5"/>
  <c r="AC2744" i="5"/>
  <c r="I389" i="7"/>
  <c r="H389" i="7"/>
  <c r="G389" i="7"/>
  <c r="G571" i="7"/>
  <c r="H571" i="7"/>
  <c r="I571" i="7"/>
  <c r="H382" i="7"/>
  <c r="I382" i="7"/>
  <c r="G382" i="7"/>
  <c r="I593" i="7"/>
  <c r="G593" i="7"/>
  <c r="H593" i="7"/>
  <c r="I319" i="7"/>
  <c r="H319" i="7"/>
  <c r="G319" i="7"/>
  <c r="AG2785" i="5"/>
  <c r="AC2785" i="5"/>
  <c r="AG2554" i="5"/>
  <c r="AC2554" i="5"/>
  <c r="I344" i="7"/>
  <c r="H344" i="7"/>
  <c r="G344" i="7"/>
  <c r="AL752" i="5"/>
  <c r="AP752" i="5"/>
  <c r="AL2619" i="5"/>
  <c r="AL639" i="5"/>
  <c r="AL1298" i="5"/>
  <c r="I230" i="7"/>
  <c r="H230" i="7"/>
  <c r="G230" i="7"/>
  <c r="AP707" i="5"/>
  <c r="I75" i="7"/>
  <c r="H75" i="7"/>
  <c r="G75" i="7"/>
  <c r="AP721" i="5"/>
  <c r="G70" i="7"/>
  <c r="I70" i="7"/>
  <c r="H70" i="7"/>
  <c r="H118" i="7"/>
  <c r="G118" i="7"/>
  <c r="I118" i="7"/>
  <c r="I483" i="7"/>
  <c r="G483" i="7"/>
  <c r="H483" i="7"/>
  <c r="AL1034" i="5"/>
  <c r="AC807" i="5"/>
  <c r="AL1048" i="5"/>
  <c r="AG2876" i="5"/>
  <c r="AL2068" i="5"/>
  <c r="AC1759" i="5"/>
  <c r="AL3005" i="5"/>
  <c r="I326" i="7"/>
  <c r="H326" i="7"/>
  <c r="G326" i="7"/>
  <c r="AL2903" i="5"/>
  <c r="G328" i="7"/>
  <c r="H328" i="7"/>
  <c r="I328" i="7"/>
  <c r="I108" i="7"/>
  <c r="H108" i="7"/>
  <c r="G108" i="7"/>
  <c r="AP803" i="5"/>
  <c r="AG854" i="5"/>
  <c r="AG2215" i="5"/>
  <c r="AC2059" i="5"/>
  <c r="AG2222" i="5"/>
  <c r="I456" i="7"/>
  <c r="H456" i="7"/>
  <c r="G456" i="7"/>
  <c r="I369" i="7"/>
  <c r="H369" i="7"/>
  <c r="G369" i="7"/>
  <c r="AP2860" i="5"/>
  <c r="U286" i="5" a="1"/>
  <c r="U286" i="5" s="1"/>
  <c r="L296" i="7" s="1"/>
  <c r="AP1622" i="5"/>
  <c r="AC1908" i="5"/>
  <c r="AG966" i="5"/>
  <c r="AC966" i="5"/>
  <c r="AP1718" i="5"/>
  <c r="AL1718" i="5"/>
  <c r="G502" i="7"/>
  <c r="I502" i="7"/>
  <c r="H502" i="7"/>
  <c r="AG1250" i="5"/>
  <c r="AC1250" i="5"/>
  <c r="AG579" i="5"/>
  <c r="AC579" i="5"/>
  <c r="AG2517" i="5"/>
  <c r="AC2517" i="5"/>
  <c r="AP1857" i="5"/>
  <c r="H308" i="7"/>
  <c r="G308" i="7"/>
  <c r="I308" i="7"/>
  <c r="G391" i="7"/>
  <c r="H391" i="7"/>
  <c r="I391" i="7"/>
  <c r="AP736" i="5"/>
  <c r="AL736" i="5"/>
  <c r="AL2044" i="5"/>
  <c r="AP2044" i="5"/>
  <c r="AG2640" i="5"/>
  <c r="AC2640" i="5"/>
  <c r="AG1104" i="5"/>
  <c r="AC1104" i="5"/>
  <c r="AP2237" i="5"/>
  <c r="AL2237" i="5"/>
  <c r="AP2451" i="5"/>
  <c r="AL2451" i="5"/>
  <c r="AP2236" i="5"/>
  <c r="AP750" i="5"/>
  <c r="AL750" i="5"/>
  <c r="H42" i="7"/>
  <c r="G42" i="7"/>
  <c r="I42" i="7"/>
  <c r="AP1546" i="5"/>
  <c r="AP1587" i="5"/>
  <c r="AG2564" i="5"/>
  <c r="AC2564" i="5"/>
  <c r="AP1434" i="5"/>
  <c r="AL1434" i="5"/>
  <c r="AL929" i="5"/>
  <c r="AP2250" i="5"/>
  <c r="AL2154" i="5"/>
  <c r="AP2154" i="5"/>
  <c r="AG1774" i="5"/>
  <c r="AC1774" i="5"/>
  <c r="AL2528" i="5"/>
  <c r="AC1202" i="5"/>
  <c r="AG1202" i="5"/>
  <c r="AP1902" i="5"/>
  <c r="AL1902" i="5"/>
  <c r="AP2293" i="5"/>
  <c r="AL2293" i="5"/>
  <c r="AC1389" i="5"/>
  <c r="AG1389" i="5"/>
  <c r="AG1817" i="5"/>
  <c r="AC1817" i="5"/>
  <c r="H85" i="7"/>
  <c r="G85" i="7"/>
  <c r="I85" i="7"/>
  <c r="AP755" i="5"/>
  <c r="AL755" i="5"/>
  <c r="AP1866" i="5"/>
  <c r="AL1189" i="5"/>
  <c r="AP1189" i="5"/>
  <c r="AP1337" i="5"/>
  <c r="AL1337" i="5"/>
  <c r="AC908" i="5"/>
  <c r="I320" i="7"/>
  <c r="H320" i="7"/>
  <c r="G320" i="7"/>
  <c r="AP1979" i="5"/>
  <c r="G458" i="7"/>
  <c r="H458" i="7"/>
  <c r="I458" i="7"/>
  <c r="AP1599" i="5"/>
  <c r="AL1599" i="5"/>
  <c r="AL746" i="5"/>
  <c r="AP746" i="5"/>
  <c r="AP2713" i="5"/>
  <c r="AL2713" i="5"/>
  <c r="I262" i="7"/>
  <c r="H262" i="7"/>
  <c r="G262" i="7"/>
  <c r="AG901" i="5"/>
  <c r="AC901" i="5"/>
  <c r="AG2465" i="5"/>
  <c r="AC2465" i="5"/>
  <c r="H613" i="7"/>
  <c r="G613" i="7"/>
  <c r="I613" i="7"/>
  <c r="I55" i="7"/>
  <c r="H55" i="7"/>
  <c r="G55" i="7"/>
  <c r="AP2117" i="5"/>
  <c r="AL2117" i="5"/>
  <c r="AG2635" i="5"/>
  <c r="AC2635" i="5"/>
  <c r="I591" i="7"/>
  <c r="G591" i="7"/>
  <c r="H591" i="7"/>
  <c r="I383" i="7"/>
  <c r="H383" i="7"/>
  <c r="G383" i="7"/>
  <c r="AL745" i="5"/>
  <c r="AL1809" i="5"/>
  <c r="AL2561" i="5"/>
  <c r="AL930" i="5"/>
  <c r="AL525" i="5"/>
  <c r="AC1251" i="5"/>
  <c r="AL2742" i="5"/>
  <c r="AC591" i="5"/>
  <c r="AL1636" i="5"/>
  <c r="AL1194" i="5"/>
  <c r="I83" i="7"/>
  <c r="H83" i="7"/>
  <c r="G83" i="7"/>
  <c r="AL1642" i="5"/>
  <c r="AC2961" i="5"/>
  <c r="AC952" i="5"/>
  <c r="I109" i="7"/>
  <c r="G109" i="7"/>
  <c r="H109" i="7"/>
  <c r="AL1325" i="5"/>
  <c r="AC2334" i="5"/>
  <c r="I510" i="7"/>
  <c r="H510" i="7"/>
  <c r="G510" i="7"/>
  <c r="AC2502" i="5"/>
  <c r="AC1343" i="5"/>
  <c r="H263" i="7"/>
  <c r="G263" i="7"/>
  <c r="I263" i="7"/>
  <c r="I442" i="7"/>
  <c r="H442" i="7"/>
  <c r="G442" i="7"/>
  <c r="AL2103" i="5"/>
  <c r="H231" i="7"/>
  <c r="G231" i="7"/>
  <c r="I231" i="7"/>
  <c r="I587" i="7"/>
  <c r="H587" i="7"/>
  <c r="G587" i="7"/>
  <c r="AC3005" i="5"/>
  <c r="AG1527" i="5"/>
  <c r="AL606" i="5"/>
  <c r="AL1077" i="5"/>
  <c r="G139" i="7"/>
  <c r="I139" i="7"/>
  <c r="H139" i="7"/>
  <c r="AF506" i="5"/>
  <c r="AG506" i="5" s="1"/>
  <c r="AH506" i="5" s="1"/>
  <c r="AJ506" i="5" s="1"/>
  <c r="AE506" i="5"/>
  <c r="AD506" i="5"/>
  <c r="AL2025" i="5"/>
  <c r="AG777" i="5"/>
  <c r="AC1739" i="5"/>
  <c r="I410" i="7"/>
  <c r="H410" i="7"/>
  <c r="G410" i="7"/>
  <c r="AC1418" i="5"/>
  <c r="AC925" i="5"/>
  <c r="I270" i="7"/>
  <c r="H270" i="7"/>
  <c r="G270" i="7"/>
  <c r="I586" i="7"/>
  <c r="H586" i="7"/>
  <c r="G586" i="7"/>
  <c r="AL2545" i="5"/>
  <c r="I522" i="7"/>
  <c r="H522" i="7"/>
  <c r="G522" i="7"/>
  <c r="AC1317" i="5"/>
  <c r="AL987" i="5"/>
  <c r="AP1959" i="5"/>
  <c r="AL1959" i="5"/>
  <c r="AG2813" i="5"/>
  <c r="AC2813" i="5"/>
  <c r="I362" i="7"/>
  <c r="H362" i="7"/>
  <c r="G362" i="7"/>
  <c r="I33" i="7"/>
  <c r="H33" i="7"/>
  <c r="G33" i="7"/>
  <c r="AL1313" i="5"/>
  <c r="AP1862" i="5"/>
  <c r="AL1862" i="5"/>
  <c r="AG2710" i="5"/>
  <c r="AC2710" i="5"/>
  <c r="AP1519" i="5"/>
  <c r="AL1519" i="5"/>
  <c r="AL2567" i="5"/>
  <c r="AP2567" i="5"/>
  <c r="AP936" i="5"/>
  <c r="AL936" i="5"/>
  <c r="AP2717" i="5"/>
  <c r="AL2717" i="5"/>
  <c r="I530" i="7"/>
  <c r="H530" i="7"/>
  <c r="G530" i="7"/>
  <c r="AP1394" i="5"/>
  <c r="AL1394" i="5"/>
  <c r="AG1839" i="5"/>
  <c r="AC1839" i="5"/>
  <c r="G254" i="7"/>
  <c r="I254" i="7"/>
  <c r="H254" i="7"/>
  <c r="AP1543" i="5"/>
  <c r="AL1543" i="5"/>
  <c r="AL1608" i="5"/>
  <c r="AP1608" i="5"/>
  <c r="AP1877" i="5"/>
  <c r="AL1877" i="5"/>
  <c r="AC2954" i="5"/>
  <c r="AG2954" i="5"/>
  <c r="I588" i="7"/>
  <c r="H588" i="7"/>
  <c r="G588" i="7"/>
  <c r="AG2795" i="5"/>
  <c r="AC2795" i="5"/>
  <c r="AP730" i="5"/>
  <c r="AL730" i="5"/>
  <c r="AL845" i="5"/>
  <c r="AP845" i="5"/>
  <c r="AP1836" i="5"/>
  <c r="AL1836" i="5"/>
  <c r="AC2243" i="5"/>
  <c r="AG2243" i="5"/>
  <c r="AG1062" i="5"/>
  <c r="AC1062" i="5"/>
  <c r="I511" i="7"/>
  <c r="G511" i="7"/>
  <c r="H511" i="7"/>
  <c r="I428" i="7"/>
  <c r="H428" i="7"/>
  <c r="G428" i="7"/>
  <c r="I129" i="7"/>
  <c r="H129" i="7"/>
  <c r="G129" i="7"/>
  <c r="AL590" i="5"/>
  <c r="AL2234" i="5"/>
  <c r="AP2234" i="5"/>
  <c r="AP1540" i="5"/>
  <c r="AL1540" i="5"/>
  <c r="AL1570" i="5"/>
  <c r="AL518" i="5"/>
  <c r="AP2812" i="5"/>
  <c r="AL2812" i="5"/>
  <c r="AC937" i="5"/>
  <c r="AG937" i="5"/>
  <c r="AG2140" i="5"/>
  <c r="AC2140" i="5"/>
  <c r="AL554" i="5"/>
  <c r="AP554" i="5"/>
  <c r="AP1569" i="5"/>
  <c r="AL1569" i="5"/>
  <c r="AG939" i="5"/>
  <c r="AC939" i="5"/>
  <c r="AC2257" i="5"/>
  <c r="AG2257" i="5"/>
  <c r="AP1881" i="5"/>
  <c r="AL1881" i="5"/>
  <c r="AL2136" i="5"/>
  <c r="AP2136" i="5"/>
  <c r="AG2492" i="5"/>
  <c r="AC2492" i="5"/>
  <c r="I87" i="7"/>
  <c r="G87" i="7"/>
  <c r="H87" i="7"/>
  <c r="AP919" i="5"/>
  <c r="AL919" i="5"/>
  <c r="AC2548" i="5"/>
  <c r="AG2548" i="5"/>
  <c r="M8" i="5" a="1"/>
  <c r="M8" i="5" s="1"/>
  <c r="H279" i="7"/>
  <c r="G279" i="7"/>
  <c r="I279" i="7"/>
  <c r="I163" i="7"/>
  <c r="H163" i="7"/>
  <c r="G163" i="7"/>
  <c r="AP1644" i="5"/>
  <c r="AL1644" i="5"/>
  <c r="AG910" i="5"/>
  <c r="AC910" i="5"/>
  <c r="AP1241" i="5"/>
  <c r="AL1241" i="5"/>
  <c r="AP1876" i="5"/>
  <c r="AL1876" i="5"/>
  <c r="AL949" i="5"/>
  <c r="AP949" i="5"/>
  <c r="AL2211" i="5"/>
  <c r="AP2211" i="5"/>
  <c r="AP626" i="5"/>
  <c r="AL626" i="5"/>
  <c r="AG2366" i="5"/>
  <c r="AC2366" i="5"/>
  <c r="AC2830" i="5"/>
  <c r="G569" i="7"/>
  <c r="H569" i="7"/>
  <c r="I569" i="7"/>
  <c r="I339" i="7"/>
  <c r="G339" i="7"/>
  <c r="H339" i="7"/>
  <c r="AC1467" i="5"/>
  <c r="I211" i="7"/>
  <c r="H211" i="7"/>
  <c r="G211" i="7"/>
  <c r="H256" i="7"/>
  <c r="G256" i="7"/>
  <c r="I256" i="7"/>
  <c r="AC1205" i="5"/>
  <c r="AC2337" i="5"/>
  <c r="H134" i="7"/>
  <c r="G134" i="7"/>
  <c r="I134" i="7"/>
  <c r="AC1542" i="5"/>
  <c r="AL2765" i="5"/>
  <c r="AC1886" i="5"/>
  <c r="AL2470" i="5"/>
  <c r="AL950" i="5"/>
  <c r="AC2636" i="5"/>
  <c r="AC2683" i="5"/>
  <c r="I154" i="7"/>
  <c r="H154" i="7"/>
  <c r="G154" i="7"/>
  <c r="AL1550" i="5"/>
  <c r="AC801" i="5"/>
  <c r="AC1239" i="5"/>
  <c r="AL727" i="5"/>
  <c r="AL1115" i="5"/>
  <c r="AC2472" i="5"/>
  <c r="I123" i="7"/>
  <c r="G123" i="7"/>
  <c r="H123" i="7"/>
  <c r="AL2079" i="5"/>
  <c r="AL682" i="5"/>
  <c r="AL1097" i="5"/>
  <c r="G582" i="7"/>
  <c r="I582" i="7"/>
  <c r="H582" i="7"/>
  <c r="AC1819" i="5"/>
  <c r="AC1907" i="5"/>
  <c r="AC1639" i="5"/>
  <c r="AL1384" i="5"/>
  <c r="AC1257" i="5"/>
  <c r="H171" i="7"/>
  <c r="I171" i="7"/>
  <c r="G171" i="7"/>
  <c r="AL1423" i="5"/>
  <c r="AL2857" i="5"/>
  <c r="I197" i="7"/>
  <c r="H197" i="7"/>
  <c r="G197" i="7"/>
  <c r="AC1357" i="5"/>
  <c r="AL2522" i="5"/>
  <c r="I578" i="7"/>
  <c r="G578" i="7"/>
  <c r="H578" i="7"/>
  <c r="AC2393" i="5"/>
  <c r="AC2457" i="5"/>
  <c r="AC1846" i="5"/>
  <c r="AC2214" i="5"/>
  <c r="AL2523" i="5"/>
  <c r="AP1119" i="5"/>
  <c r="AL1119" i="5"/>
  <c r="AP613" i="5"/>
  <c r="AL613" i="5"/>
  <c r="AP849" i="5"/>
  <c r="AC635" i="5"/>
  <c r="AG635" i="5"/>
  <c r="AC1300" i="5"/>
  <c r="AP2314" i="5"/>
  <c r="AL2314" i="5"/>
  <c r="AP1855" i="5"/>
  <c r="AG747" i="5"/>
  <c r="AC2996" i="5"/>
  <c r="AG1787" i="5"/>
  <c r="AC1787" i="5"/>
  <c r="AP1651" i="5"/>
  <c r="AL1651" i="5"/>
  <c r="AG812" i="5"/>
  <c r="AC812" i="5"/>
  <c r="I122" i="7"/>
  <c r="H122" i="7"/>
  <c r="G122" i="7"/>
  <c r="AG2093" i="5"/>
  <c r="AC2093" i="5"/>
  <c r="AP2249" i="5"/>
  <c r="AL2249" i="5"/>
  <c r="AG1513" i="5"/>
  <c r="I273" i="7"/>
  <c r="H273" i="7"/>
  <c r="G273" i="7"/>
  <c r="AP2734" i="5"/>
  <c r="AL2734" i="5"/>
  <c r="AL2988" i="5"/>
  <c r="AP2988" i="5"/>
  <c r="AL1837" i="5"/>
  <c r="AG587" i="5"/>
  <c r="AC587" i="5"/>
  <c r="AP986" i="5"/>
  <c r="AL986" i="5"/>
  <c r="AP1132" i="5"/>
  <c r="AC2067" i="5"/>
  <c r="AG2067" i="5"/>
  <c r="AP1532" i="5"/>
  <c r="AL1532" i="5"/>
  <c r="AG2905" i="5"/>
  <c r="AC2319" i="5"/>
  <c r="AL1509" i="5"/>
  <c r="AP1509" i="5"/>
  <c r="I462" i="7"/>
  <c r="H462" i="7"/>
  <c r="G462" i="7"/>
  <c r="AP529" i="5"/>
  <c r="AP1318" i="5"/>
  <c r="AP2684" i="5"/>
  <c r="AL2684" i="5"/>
  <c r="AL1922" i="5"/>
  <c r="AG1110" i="5"/>
  <c r="AC1110" i="5"/>
  <c r="H500" i="7"/>
  <c r="G500" i="7"/>
  <c r="I500" i="7"/>
  <c r="AP2436" i="5"/>
  <c r="AL2436" i="5"/>
  <c r="AG508" i="5"/>
  <c r="AL1366" i="5"/>
  <c r="AP1366" i="5"/>
  <c r="I258" i="7"/>
  <c r="H258" i="7"/>
  <c r="G258" i="7"/>
  <c r="AC2674" i="5"/>
  <c r="AG2674" i="5"/>
  <c r="AP1634" i="5"/>
  <c r="AL1634" i="5"/>
  <c r="AG2504" i="5"/>
  <c r="AC2504" i="5"/>
  <c r="AL2353" i="5"/>
  <c r="AP2353" i="5"/>
  <c r="AP2600" i="5"/>
  <c r="AL2600" i="5"/>
  <c r="I159" i="7"/>
  <c r="H159" i="7"/>
  <c r="G159" i="7"/>
  <c r="AC2757" i="5"/>
  <c r="AG2757" i="5"/>
  <c r="AP600" i="5"/>
  <c r="AL600" i="5"/>
  <c r="AC1352" i="5"/>
  <c r="AG1352" i="5"/>
  <c r="AP890" i="5"/>
  <c r="AL890" i="5"/>
  <c r="AP1707" i="5"/>
  <c r="AL1707" i="5"/>
  <c r="AP1415" i="5"/>
  <c r="AL1415" i="5"/>
  <c r="AG797" i="5"/>
  <c r="AC797" i="5"/>
  <c r="AC1868" i="5"/>
  <c r="AG1868" i="5"/>
  <c r="AP1004" i="5"/>
  <c r="AL1004" i="5"/>
  <c r="I608" i="7"/>
  <c r="H608" i="7"/>
  <c r="G608" i="7"/>
  <c r="I311" i="7"/>
  <c r="H311" i="7"/>
  <c r="G311" i="7"/>
  <c r="AP2685" i="5"/>
  <c r="AL2685" i="5"/>
  <c r="AG1392" i="5"/>
  <c r="AC1392" i="5"/>
  <c r="AP2571" i="5"/>
  <c r="AL2571" i="5"/>
  <c r="AP1128" i="5"/>
  <c r="AL1128" i="5"/>
  <c r="AG1012" i="5"/>
  <c r="AC1012" i="5"/>
  <c r="G542" i="7"/>
  <c r="H542" i="7"/>
  <c r="I542" i="7"/>
  <c r="AG549" i="5"/>
  <c r="AC549" i="5"/>
  <c r="AG963" i="5"/>
  <c r="AC963" i="5"/>
  <c r="I99" i="7"/>
  <c r="H99" i="7"/>
  <c r="G99" i="7"/>
  <c r="G27" i="7"/>
  <c r="I27" i="7"/>
  <c r="H27" i="7"/>
  <c r="I206" i="7"/>
  <c r="G206" i="7"/>
  <c r="H206" i="7"/>
  <c r="I81" i="7"/>
  <c r="H81" i="7"/>
  <c r="G81" i="7"/>
  <c r="G616" i="7"/>
  <c r="I616" i="7"/>
  <c r="H616" i="7"/>
  <c r="I516" i="7"/>
  <c r="G516" i="7"/>
  <c r="H516" i="7"/>
  <c r="H64" i="7"/>
  <c r="G64" i="7"/>
  <c r="I64" i="7"/>
  <c r="I479" i="7"/>
  <c r="H479" i="7"/>
  <c r="G479" i="7"/>
  <c r="AP2701" i="5"/>
  <c r="AP1503" i="5"/>
  <c r="AG2614" i="5"/>
  <c r="AC2614" i="5"/>
  <c r="AG2587" i="5"/>
  <c r="AC2587" i="5"/>
  <c r="AP1983" i="5"/>
  <c r="AL1983" i="5"/>
  <c r="I306" i="7"/>
  <c r="H306" i="7"/>
  <c r="G306" i="7"/>
  <c r="AP2462" i="5"/>
  <c r="AL2462" i="5"/>
  <c r="AG2265" i="5"/>
  <c r="AG2642" i="5"/>
  <c r="AC2642" i="5"/>
  <c r="AP1504" i="5"/>
  <c r="AP1182" i="5"/>
  <c r="AL1182" i="5"/>
  <c r="I200" i="7"/>
  <c r="G200" i="7"/>
  <c r="H200" i="7"/>
  <c r="AP2991" i="5"/>
  <c r="AL2991" i="5"/>
  <c r="AP1704" i="5"/>
  <c r="AL1704" i="5"/>
  <c r="H156" i="7"/>
  <c r="G156" i="7"/>
  <c r="I156" i="7"/>
  <c r="AC2654" i="5"/>
  <c r="AG1281" i="5"/>
  <c r="AC1281" i="5"/>
  <c r="AG1183" i="5"/>
  <c r="AC1183" i="5"/>
  <c r="AG1837" i="5"/>
  <c r="AC1837" i="5"/>
  <c r="AP2761" i="5"/>
  <c r="AL2761" i="5"/>
  <c r="AL705" i="5"/>
  <c r="AP705" i="5"/>
  <c r="AC2485" i="5"/>
  <c r="I461" i="7"/>
  <c r="H461" i="7"/>
  <c r="G461" i="7"/>
  <c r="AG1091" i="5"/>
  <c r="AP897" i="5"/>
  <c r="AG1424" i="5"/>
  <c r="AC1424" i="5"/>
  <c r="I513" i="7"/>
  <c r="G513" i="7"/>
  <c r="H513" i="7"/>
  <c r="AP516" i="5"/>
  <c r="AL516" i="5"/>
  <c r="AG1751" i="5"/>
  <c r="AC1751" i="5"/>
  <c r="AP1084" i="5"/>
  <c r="AL1084" i="5"/>
  <c r="AG2369" i="5"/>
  <c r="AP2952" i="5"/>
  <c r="AL2952" i="5"/>
  <c r="AG1951" i="5"/>
  <c r="AC1951" i="5"/>
  <c r="AP2740" i="5"/>
  <c r="AL2740" i="5"/>
  <c r="AC1878" i="5"/>
  <c r="AG1878" i="5"/>
  <c r="H142" i="7"/>
  <c r="I142" i="7"/>
  <c r="G142" i="7"/>
  <c r="AP1568" i="5"/>
  <c r="AP2413" i="5"/>
  <c r="AL2413" i="5"/>
  <c r="AG938" i="5"/>
  <c r="AC938" i="5"/>
  <c r="AC701" i="5"/>
  <c r="AG701" i="5"/>
  <c r="AC1312" i="5"/>
  <c r="AG1312" i="5"/>
  <c r="AG1309" i="5"/>
  <c r="AC1309" i="5"/>
  <c r="AG2845" i="5"/>
  <c r="AP1133" i="5"/>
  <c r="AL1133" i="5"/>
  <c r="AL1560" i="5"/>
  <c r="AP1560" i="5"/>
  <c r="AC1159" i="5"/>
  <c r="AG1159" i="5"/>
  <c r="AG2441" i="5"/>
  <c r="AC2441" i="5"/>
  <c r="AG2823" i="5"/>
  <c r="AC2823" i="5"/>
  <c r="AG947" i="5"/>
  <c r="AC947" i="5"/>
  <c r="AL1734" i="5"/>
  <c r="AP1734" i="5"/>
  <c r="AG833" i="5"/>
  <c r="AC833" i="5"/>
  <c r="AL1378" i="5"/>
  <c r="AC1249" i="5"/>
  <c r="I119" i="7"/>
  <c r="H119" i="7"/>
  <c r="G119" i="7"/>
  <c r="AG2781" i="5"/>
  <c r="I330" i="7"/>
  <c r="H330" i="7"/>
  <c r="G330" i="7"/>
  <c r="I374" i="7"/>
  <c r="G374" i="7"/>
  <c r="H374" i="7"/>
  <c r="AL1276" i="5"/>
  <c r="I51" i="7"/>
  <c r="H51" i="7"/>
  <c r="G51" i="7"/>
  <c r="AP1106" i="5"/>
  <c r="AP779" i="5"/>
  <c r="AL771" i="5"/>
  <c r="AC775" i="5"/>
  <c r="AC1135" i="5"/>
  <c r="I466" i="7"/>
  <c r="H466" i="7"/>
  <c r="G466" i="7"/>
  <c r="AP1811" i="5"/>
  <c r="AL569" i="5"/>
  <c r="AL2150" i="5"/>
  <c r="I216" i="7"/>
  <c r="H216" i="7"/>
  <c r="G216" i="7"/>
  <c r="I82" i="7"/>
  <c r="H82" i="7"/>
  <c r="G82" i="7"/>
  <c r="AL1755" i="5"/>
  <c r="I58" i="7"/>
  <c r="G58" i="7"/>
  <c r="H58" i="7"/>
  <c r="AC622" i="5"/>
  <c r="I175" i="7"/>
  <c r="H175" i="7"/>
  <c r="G175" i="7"/>
  <c r="I281" i="7"/>
  <c r="H281" i="7"/>
  <c r="G281" i="7"/>
  <c r="AC2445" i="5"/>
  <c r="I602" i="7"/>
  <c r="H602" i="7"/>
  <c r="G602" i="7"/>
  <c r="I194" i="7"/>
  <c r="G194" i="7"/>
  <c r="H194" i="7"/>
  <c r="I253" i="7"/>
  <c r="H253" i="7"/>
  <c r="G253" i="7"/>
  <c r="AG2295" i="5"/>
  <c r="AP2986" i="5"/>
  <c r="AC2440" i="5"/>
  <c r="G474" i="7"/>
  <c r="I474" i="7"/>
  <c r="H474" i="7"/>
  <c r="AP656" i="5"/>
  <c r="AL2036" i="5"/>
  <c r="AC2712" i="5"/>
  <c r="I438" i="7"/>
  <c r="H438" i="7"/>
  <c r="G438" i="7"/>
  <c r="AP1042" i="5"/>
  <c r="AP2897" i="5"/>
  <c r="I386" i="7"/>
  <c r="G386" i="7"/>
  <c r="H386" i="7"/>
  <c r="AL1753" i="5"/>
  <c r="AP2020" i="5"/>
  <c r="AL789" i="5"/>
  <c r="AC1552" i="5"/>
  <c r="AP2960" i="5"/>
  <c r="AC2023" i="5"/>
  <c r="AL2345" i="5"/>
  <c r="AC1988" i="5"/>
  <c r="AC1446" i="5"/>
  <c r="AL1924" i="5"/>
  <c r="AL2829" i="5"/>
  <c r="AL1782" i="5"/>
  <c r="AL601" i="5"/>
  <c r="I424" i="7"/>
  <c r="H424" i="7"/>
  <c r="G424" i="7"/>
  <c r="AC1973" i="5"/>
  <c r="AG2477" i="5"/>
  <c r="AL1365" i="5"/>
  <c r="AL637" i="5"/>
  <c r="I219" i="7"/>
  <c r="H219" i="7"/>
  <c r="G219" i="7"/>
  <c r="H390" i="7"/>
  <c r="G390" i="7"/>
  <c r="I390" i="7"/>
  <c r="AL2184" i="5"/>
  <c r="G329" i="7"/>
  <c r="I329" i="7"/>
  <c r="H329" i="7"/>
  <c r="AL2546" i="5"/>
  <c r="I494" i="7"/>
  <c r="H494" i="7"/>
  <c r="G494" i="7"/>
  <c r="AC1561" i="5"/>
  <c r="AL1228" i="5"/>
  <c r="AG720" i="5"/>
  <c r="AL619" i="5"/>
  <c r="I284" i="7"/>
  <c r="H284" i="7"/>
  <c r="G284" i="7"/>
  <c r="AP1124" i="5"/>
  <c r="H57" i="7"/>
  <c r="G57" i="7"/>
  <c r="I57" i="7"/>
  <c r="AP1856" i="5"/>
  <c r="I218" i="7"/>
  <c r="H218" i="7"/>
  <c r="G218" i="7"/>
  <c r="AP2491" i="5"/>
  <c r="I577" i="7"/>
  <c r="G577" i="7"/>
  <c r="H577" i="7"/>
  <c r="AG2475" i="5"/>
  <c r="AL2305" i="5"/>
  <c r="AG712" i="5"/>
  <c r="AL1505" i="5"/>
  <c r="AL916" i="5"/>
  <c r="AL1286" i="5"/>
  <c r="AP2321" i="5"/>
  <c r="AL2280" i="5"/>
  <c r="AL2328" i="5"/>
  <c r="H505" i="7"/>
  <c r="G505" i="7"/>
  <c r="I505" i="7"/>
  <c r="AC2685" i="5"/>
  <c r="AL2996" i="5"/>
  <c r="AL1787" i="5"/>
  <c r="AL2874" i="5"/>
  <c r="AL1219" i="5"/>
  <c r="AC2299" i="5"/>
  <c r="AL2398" i="5"/>
  <c r="AC2863" i="5"/>
  <c r="AC1744" i="5"/>
  <c r="AL1216" i="5"/>
  <c r="AC1641" i="5"/>
  <c r="AL2019" i="5"/>
  <c r="AL816" i="5"/>
  <c r="AP1040" i="5"/>
  <c r="AL1328" i="5"/>
  <c r="AC841" i="5"/>
  <c r="AG1335" i="5"/>
  <c r="AL2399" i="5"/>
  <c r="AP2880" i="5"/>
  <c r="I481" i="7"/>
  <c r="G481" i="7"/>
  <c r="H481" i="7"/>
  <c r="AG852" i="5"/>
  <c r="AL1234" i="5"/>
  <c r="AL1655" i="5"/>
  <c r="I36" i="7"/>
  <c r="H36" i="7"/>
  <c r="G36" i="7"/>
  <c r="AC1927" i="5"/>
  <c r="AL2082" i="5"/>
  <c r="AP2624" i="5"/>
  <c r="AL2749" i="5"/>
  <c r="AG2896" i="5"/>
  <c r="AC1033" i="5"/>
  <c r="AG1608" i="5"/>
  <c r="AL1838" i="5"/>
  <c r="AC2734" i="5"/>
  <c r="AG2547" i="5"/>
  <c r="I191" i="7"/>
  <c r="H191" i="7"/>
  <c r="G191" i="7"/>
  <c r="AL761" i="5"/>
  <c r="AP1353" i="5"/>
  <c r="AC855" i="5"/>
  <c r="AL2529" i="5"/>
  <c r="G302" i="7"/>
  <c r="I302" i="7"/>
  <c r="H302" i="7"/>
  <c r="AL2654" i="5"/>
  <c r="AL2301" i="5"/>
  <c r="AC929" i="5"/>
  <c r="AC1883" i="5"/>
  <c r="AP2100" i="5"/>
  <c r="AG2955" i="5"/>
  <c r="I470" i="7"/>
  <c r="H470" i="7"/>
  <c r="G470" i="7"/>
  <c r="I150" i="7"/>
  <c r="H150" i="7"/>
  <c r="G150" i="7"/>
  <c r="AL2139" i="5"/>
  <c r="H457" i="7"/>
  <c r="G457" i="7"/>
  <c r="I457" i="7"/>
  <c r="AC1155" i="5"/>
  <c r="AL743" i="5"/>
  <c r="AC1826" i="5"/>
  <c r="AC2787" i="5"/>
  <c r="AL892" i="5"/>
  <c r="G360" i="7"/>
  <c r="I360" i="7"/>
  <c r="H360" i="7"/>
  <c r="AC2549" i="5"/>
  <c r="AL1725" i="5"/>
  <c r="AL2319" i="5"/>
  <c r="I583" i="7"/>
  <c r="G583" i="7"/>
  <c r="H583" i="7"/>
  <c r="AP1043" i="5"/>
  <c r="AP2724" i="5"/>
  <c r="I400" i="7"/>
  <c r="H400" i="7"/>
  <c r="G400" i="7"/>
  <c r="AC1916" i="5"/>
  <c r="I221" i="7"/>
  <c r="H221" i="7"/>
  <c r="G221" i="7"/>
  <c r="AC1900" i="5"/>
  <c r="I204" i="7"/>
  <c r="H204" i="7"/>
  <c r="G204" i="7"/>
  <c r="AL2354" i="5"/>
  <c r="I468" i="7"/>
  <c r="H468" i="7"/>
  <c r="G468" i="7"/>
  <c r="AL1071" i="5"/>
  <c r="AC529" i="5"/>
  <c r="I553" i="7"/>
  <c r="G553" i="7"/>
  <c r="H553" i="7"/>
  <c r="AC1318" i="5"/>
  <c r="AP1176" i="5"/>
  <c r="AL1107" i="5"/>
  <c r="AC2130" i="5"/>
  <c r="AC2203" i="5"/>
  <c r="AC2684" i="5"/>
  <c r="AG1922" i="5"/>
  <c r="AC2085" i="5"/>
  <c r="AL2209" i="5"/>
  <c r="AC2383" i="5"/>
  <c r="AP2983" i="5"/>
  <c r="G528" i="7"/>
  <c r="I528" i="7"/>
  <c r="H528" i="7"/>
  <c r="AC1337" i="5"/>
  <c r="AP2206" i="5"/>
  <c r="G518" i="7"/>
  <c r="H518" i="7"/>
  <c r="I518" i="7"/>
  <c r="AC1366" i="5"/>
  <c r="AC2064" i="5"/>
  <c r="G398" i="7"/>
  <c r="I398" i="7"/>
  <c r="H398" i="7"/>
  <c r="AL1197" i="5"/>
  <c r="AL2769" i="5"/>
  <c r="AL787" i="5"/>
  <c r="AC1742" i="5"/>
  <c r="AC1963" i="5"/>
  <c r="AP2161" i="5"/>
  <c r="AL2126" i="5"/>
  <c r="AL1312" i="5"/>
  <c r="I403" i="7"/>
  <c r="H403" i="7"/>
  <c r="G403" i="7"/>
  <c r="G564" i="7"/>
  <c r="I564" i="7"/>
  <c r="H564" i="7"/>
  <c r="AG867" i="5"/>
  <c r="AG1356" i="5"/>
  <c r="AL2504" i="5"/>
  <c r="AC1893" i="5"/>
  <c r="AG1276" i="5"/>
  <c r="AP1159" i="5"/>
  <c r="AP880" i="5"/>
  <c r="AP1699" i="5"/>
  <c r="AC2915" i="5"/>
  <c r="AL2441" i="5"/>
  <c r="I209" i="7"/>
  <c r="H209" i="7"/>
  <c r="G209" i="7"/>
  <c r="AC607" i="5"/>
  <c r="AL1271" i="5"/>
  <c r="AL2995" i="5"/>
  <c r="I357" i="7"/>
  <c r="H357" i="7"/>
  <c r="G357" i="7"/>
  <c r="AC2202" i="5"/>
  <c r="AL2368" i="5"/>
  <c r="G610" i="7"/>
  <c r="I610" i="7"/>
  <c r="H610" i="7"/>
  <c r="AC1329" i="5"/>
  <c r="AL1352" i="5"/>
  <c r="AP2680" i="5"/>
  <c r="AC1863" i="5"/>
  <c r="AG790" i="5"/>
  <c r="AG2511" i="5"/>
  <c r="AC1971" i="5"/>
  <c r="AC1985" i="5"/>
  <c r="AC1671" i="5"/>
  <c r="AL558" i="5"/>
  <c r="AC2566" i="5"/>
  <c r="AL744" i="5"/>
  <c r="AC1200" i="5"/>
  <c r="AC1151" i="5"/>
  <c r="AL770" i="5"/>
  <c r="AL684" i="5"/>
  <c r="AC2831" i="5"/>
  <c r="H463" i="7"/>
  <c r="G463" i="7"/>
  <c r="I463" i="7"/>
  <c r="AL1721" i="5"/>
  <c r="AC538" i="5"/>
  <c r="AC943" i="5"/>
  <c r="H611" i="7"/>
  <c r="I611" i="7"/>
  <c r="G611" i="7"/>
  <c r="AL1973" i="5"/>
  <c r="AL542" i="5"/>
  <c r="AP793" i="5"/>
  <c r="AC752" i="5"/>
  <c r="AC1302" i="5"/>
  <c r="AP1444" i="5"/>
  <c r="G128" i="7"/>
  <c r="I128" i="7"/>
  <c r="H128" i="7"/>
  <c r="AC710" i="5"/>
  <c r="AC2216" i="5"/>
  <c r="AL2442" i="5"/>
  <c r="AC2888" i="5"/>
  <c r="AL2304" i="5"/>
  <c r="I220" i="7"/>
  <c r="H220" i="7"/>
  <c r="G220" i="7"/>
  <c r="H489" i="7"/>
  <c r="G489" i="7"/>
  <c r="I489" i="7"/>
  <c r="AL2735" i="5"/>
  <c r="AG2546" i="5"/>
  <c r="AC920" i="5"/>
  <c r="H111" i="7"/>
  <c r="G111" i="7"/>
  <c r="I111" i="7"/>
  <c r="AL1589" i="5"/>
  <c r="AP2077" i="5"/>
  <c r="AL2670" i="5"/>
  <c r="I614" i="7"/>
  <c r="H614" i="7"/>
  <c r="G614" i="7"/>
  <c r="AL571" i="5"/>
  <c r="AP1246" i="5"/>
  <c r="AC2346" i="5"/>
  <c r="I304" i="7"/>
  <c r="H304" i="7"/>
  <c r="G304" i="7"/>
  <c r="AP1488" i="5"/>
  <c r="AC1553" i="5"/>
  <c r="AC2516" i="5"/>
  <c r="AC2431" i="5"/>
  <c r="AP2998" i="5"/>
  <c r="I98" i="7"/>
  <c r="H98" i="7"/>
  <c r="G98" i="7"/>
  <c r="AL2788" i="5"/>
  <c r="AL1528" i="5"/>
  <c r="AL2308" i="5"/>
  <c r="I96" i="7"/>
  <c r="H96" i="7"/>
  <c r="G96" i="7"/>
  <c r="I269" i="7"/>
  <c r="H269" i="7"/>
  <c r="G269" i="7"/>
  <c r="I307" i="7"/>
  <c r="H307" i="7"/>
  <c r="G307" i="7"/>
  <c r="AP796" i="5"/>
  <c r="U385" i="5" a="1"/>
  <c r="U385" i="5" s="1"/>
  <c r="L395" i="7" s="1"/>
  <c r="I447" i="7"/>
  <c r="H447" i="7"/>
  <c r="G447" i="7"/>
  <c r="AP2997" i="5"/>
  <c r="I66" i="7"/>
  <c r="G66" i="7"/>
  <c r="H66" i="7"/>
  <c r="AL2643" i="5"/>
  <c r="AG2488" i="5"/>
  <c r="I545" i="7"/>
  <c r="H545" i="7"/>
  <c r="G545" i="7"/>
  <c r="AP2532" i="5"/>
  <c r="I323" i="7"/>
  <c r="H323" i="7"/>
  <c r="G323" i="7"/>
  <c r="AG845" i="5"/>
  <c r="AC1002" i="5"/>
  <c r="AL2984" i="5"/>
  <c r="AG1447" i="5"/>
  <c r="AG628" i="5"/>
  <c r="AC2827" i="5"/>
  <c r="AL1315" i="5"/>
  <c r="AP2898" i="5"/>
  <c r="I598" i="7"/>
  <c r="G598" i="7"/>
  <c r="H598" i="7"/>
  <c r="AC2993" i="5"/>
  <c r="I472" i="7"/>
  <c r="H472" i="7"/>
  <c r="G472" i="7"/>
  <c r="AL1344" i="5"/>
  <c r="AP2078" i="5"/>
  <c r="AG1140" i="5"/>
  <c r="AC1986" i="5"/>
  <c r="AL2687" i="5"/>
  <c r="AL2675" i="5"/>
  <c r="AP2904" i="5"/>
  <c r="AL1487" i="5"/>
  <c r="AL2726" i="5"/>
  <c r="I173" i="7"/>
  <c r="H173" i="7"/>
  <c r="G173" i="7"/>
  <c r="AL2822" i="5"/>
  <c r="AC1387" i="5"/>
  <c r="AL1426" i="5"/>
  <c r="AC2682" i="5"/>
  <c r="H437" i="7"/>
  <c r="G437" i="7"/>
  <c r="I437" i="7"/>
  <c r="AC1014" i="5"/>
  <c r="AC2500" i="5"/>
  <c r="I609" i="7"/>
  <c r="H609" i="7"/>
  <c r="G609" i="7"/>
  <c r="AP826" i="5"/>
  <c r="G332" i="7"/>
  <c r="I332" i="7"/>
  <c r="H332" i="7"/>
  <c r="I580" i="7"/>
  <c r="H580" i="7"/>
  <c r="G580" i="7"/>
  <c r="AG698" i="5"/>
  <c r="AL2245" i="5"/>
  <c r="AL1779" i="5"/>
  <c r="AC984" i="5"/>
  <c r="AG2600" i="5"/>
  <c r="AG1080" i="5"/>
  <c r="H380" i="7"/>
  <c r="G380" i="7"/>
  <c r="I380" i="7"/>
  <c r="I503" i="7"/>
  <c r="H503" i="7"/>
  <c r="G503" i="7"/>
  <c r="AC2211" i="5"/>
  <c r="AC2583" i="5"/>
  <c r="AC2759" i="5"/>
  <c r="I69" i="7"/>
  <c r="H69" i="7"/>
  <c r="G69" i="7"/>
  <c r="AC2033" i="5"/>
  <c r="AP1552" i="5"/>
  <c r="I534" i="7"/>
  <c r="H534" i="7"/>
  <c r="G534" i="7"/>
  <c r="H378" i="7"/>
  <c r="G378" i="7"/>
  <c r="I378" i="7"/>
  <c r="AC1496" i="5"/>
  <c r="AC1696" i="5"/>
  <c r="AG1734" i="5"/>
  <c r="AG1410" i="5"/>
  <c r="I251" i="7"/>
  <c r="H251" i="7"/>
  <c r="G251" i="7"/>
  <c r="AC839" i="5"/>
  <c r="AC941" i="5"/>
  <c r="I101" i="7"/>
  <c r="H101" i="7"/>
  <c r="G101" i="7"/>
  <c r="AL1909" i="5"/>
  <c r="AL1917" i="5"/>
  <c r="AL1818" i="5"/>
  <c r="AG2227" i="5"/>
  <c r="G488" i="7"/>
  <c r="I488" i="7"/>
  <c r="H488" i="7"/>
  <c r="AG644" i="5"/>
  <c r="G300" i="7"/>
  <c r="I300" i="7"/>
  <c r="H300" i="7"/>
  <c r="AP1272" i="5"/>
  <c r="I48" i="7"/>
  <c r="H48" i="7"/>
  <c r="G48" i="7"/>
  <c r="AC530" i="5"/>
  <c r="I581" i="7"/>
  <c r="H581" i="7"/>
  <c r="G581" i="7"/>
  <c r="AL2775" i="5"/>
  <c r="AG2016" i="5"/>
  <c r="G558" i="7"/>
  <c r="I558" i="7"/>
  <c r="H558" i="7"/>
  <c r="H144" i="7"/>
  <c r="I144" i="7"/>
  <c r="G144" i="7"/>
  <c r="AG1007" i="5"/>
  <c r="AG1277" i="5"/>
  <c r="G444" i="7"/>
  <c r="H444" i="7"/>
  <c r="I444" i="7"/>
  <c r="AG1204" i="5"/>
  <c r="AL1960" i="5"/>
  <c r="G464" i="7"/>
  <c r="I464" i="7"/>
  <c r="H464" i="7"/>
  <c r="AL1465" i="5"/>
  <c r="AL2229" i="5"/>
  <c r="I333" i="7"/>
  <c r="H333" i="7"/>
  <c r="G333" i="7"/>
  <c r="G325" i="7"/>
  <c r="I325" i="7"/>
  <c r="H325" i="7"/>
  <c r="H157" i="7"/>
  <c r="I157" i="7"/>
  <c r="G157" i="7"/>
  <c r="I517" i="7"/>
  <c r="G517" i="7"/>
  <c r="H517" i="7"/>
  <c r="AC2819" i="5"/>
  <c r="I130" i="7"/>
  <c r="G130" i="7"/>
  <c r="H130" i="7"/>
  <c r="AC2086" i="5"/>
  <c r="I140" i="7"/>
  <c r="G140" i="7"/>
  <c r="H140" i="7"/>
  <c r="I21" i="7"/>
  <c r="H21" i="7"/>
  <c r="G21" i="7"/>
  <c r="I531" i="7"/>
  <c r="H531" i="7"/>
  <c r="G531" i="7"/>
  <c r="I143" i="7"/>
  <c r="H143" i="7"/>
  <c r="G143" i="7"/>
  <c r="AO501" i="5"/>
  <c r="AP501" i="5" s="1"/>
  <c r="AQ501" i="5" s="1"/>
  <c r="AS501" i="5" s="1"/>
  <c r="AN501" i="5"/>
  <c r="G56" i="7"/>
  <c r="I56" i="7"/>
  <c r="H56" i="7"/>
  <c r="I397" i="7"/>
  <c r="H397" i="7"/>
  <c r="G397" i="7"/>
  <c r="I600" i="7"/>
  <c r="H600" i="7"/>
  <c r="G600" i="7"/>
  <c r="G521" i="7"/>
  <c r="I521" i="7"/>
  <c r="H521" i="7"/>
  <c r="AP1851" i="5"/>
  <c r="H520" i="7"/>
  <c r="I520" i="7"/>
  <c r="G520" i="7"/>
  <c r="I148" i="7"/>
  <c r="H148" i="7"/>
  <c r="G148" i="7"/>
  <c r="AP2816" i="5"/>
  <c r="AC1178" i="5"/>
  <c r="AL1287" i="5"/>
  <c r="AG2424" i="5"/>
  <c r="AC1720" i="5"/>
  <c r="AP2856" i="5"/>
  <c r="I24" i="7"/>
  <c r="H24" i="7"/>
  <c r="G24" i="7"/>
  <c r="I38" i="7"/>
  <c r="H38" i="7"/>
  <c r="G38" i="7"/>
  <c r="I606" i="7"/>
  <c r="G606" i="7"/>
  <c r="H606" i="7"/>
  <c r="G34" i="7"/>
  <c r="I34" i="7"/>
  <c r="H34" i="7"/>
  <c r="AG1333" i="5"/>
  <c r="AL1430" i="5"/>
  <c r="AC2192" i="5"/>
  <c r="AG782" i="5"/>
  <c r="AL2617" i="5"/>
  <c r="AL593" i="5"/>
  <c r="H28" i="7"/>
  <c r="G28" i="7"/>
  <c r="I28" i="7"/>
  <c r="AL1729" i="5"/>
  <c r="AL2198" i="5"/>
  <c r="AG2995" i="5"/>
  <c r="H35" i="7"/>
  <c r="G35" i="7"/>
  <c r="I35" i="7"/>
  <c r="G361" i="7"/>
  <c r="I361" i="7"/>
  <c r="H361" i="7"/>
  <c r="I213" i="7"/>
  <c r="H213" i="7"/>
  <c r="G213" i="7"/>
  <c r="I266" i="7"/>
  <c r="H266" i="7"/>
  <c r="G266" i="7"/>
  <c r="I567" i="7"/>
  <c r="H567" i="7"/>
  <c r="G567" i="7"/>
  <c r="AC1935" i="5"/>
  <c r="AP2831" i="5"/>
  <c r="AC837" i="5"/>
  <c r="AL2322" i="5"/>
  <c r="H453" i="7"/>
  <c r="G453" i="7"/>
  <c r="I453" i="7"/>
  <c r="H375" i="7"/>
  <c r="G375" i="7"/>
  <c r="I375" i="7"/>
  <c r="AC1524" i="5"/>
  <c r="AL1035" i="5"/>
  <c r="I217" i="7"/>
  <c r="H217" i="7"/>
  <c r="G217" i="7"/>
  <c r="AP1145" i="5"/>
  <c r="H331" i="7"/>
  <c r="G331" i="7"/>
  <c r="I331" i="7"/>
  <c r="G594" i="7"/>
  <c r="I594" i="7"/>
  <c r="H594" i="7"/>
  <c r="AG1925" i="5"/>
  <c r="AL562" i="5"/>
  <c r="AG1941" i="5"/>
  <c r="AP2290" i="5"/>
  <c r="I77" i="7"/>
  <c r="G77" i="7"/>
  <c r="H77" i="7"/>
  <c r="AG1480" i="5"/>
  <c r="I493" i="7"/>
  <c r="H493" i="7"/>
  <c r="G493" i="7"/>
  <c r="AP2091" i="5"/>
  <c r="AP2821" i="5"/>
  <c r="AP1012" i="5"/>
  <c r="H376" i="7"/>
  <c r="G376" i="7"/>
  <c r="I376" i="7"/>
  <c r="I439" i="7"/>
  <c r="H439" i="7"/>
  <c r="G439" i="7"/>
  <c r="AC1689" i="5"/>
  <c r="I236" i="7"/>
  <c r="H236" i="7"/>
  <c r="G236" i="7"/>
  <c r="I353" i="7"/>
  <c r="H353" i="7"/>
  <c r="G353" i="7"/>
  <c r="AC2959" i="5"/>
  <c r="AP2605" i="5"/>
  <c r="H408" i="7"/>
  <c r="G408" i="7"/>
  <c r="I408" i="7"/>
  <c r="AL2787" i="5"/>
  <c r="AG1681" i="5"/>
  <c r="AC860" i="5"/>
  <c r="AP1403" i="5"/>
  <c r="AG1254" i="5"/>
  <c r="I88" i="7"/>
  <c r="H88" i="7"/>
  <c r="G88" i="7"/>
  <c r="AG2669" i="5"/>
  <c r="AP672" i="5"/>
  <c r="I559" i="7"/>
  <c r="G559" i="7"/>
  <c r="H559" i="7"/>
  <c r="AP2384" i="5"/>
  <c r="G290" i="7"/>
  <c r="I290" i="7"/>
  <c r="H290" i="7"/>
  <c r="T212" i="7"/>
  <c r="H145" i="7"/>
  <c r="G145" i="7"/>
  <c r="I145" i="7"/>
  <c r="AG1535" i="5"/>
  <c r="AL2914" i="5"/>
  <c r="AL1670" i="5"/>
  <c r="G305" i="7"/>
  <c r="H305" i="7"/>
  <c r="I305" i="7"/>
  <c r="I233" i="7"/>
  <c r="H233" i="7"/>
  <c r="G233" i="7"/>
  <c r="AC1163" i="5"/>
  <c r="G460" i="7"/>
  <c r="I460" i="7"/>
  <c r="H460" i="7"/>
  <c r="H568" i="7"/>
  <c r="I568" i="7"/>
  <c r="G568" i="7"/>
  <c r="I471" i="7"/>
  <c r="H471" i="7"/>
  <c r="G471" i="7"/>
  <c r="I124" i="7"/>
  <c r="H124" i="7"/>
  <c r="G124" i="7"/>
  <c r="G346" i="7"/>
  <c r="H346" i="7"/>
  <c r="I346" i="7"/>
  <c r="AC609" i="5"/>
  <c r="AG684" i="5"/>
  <c r="AL2635" i="5"/>
  <c r="H350" i="7"/>
  <c r="I350" i="7"/>
  <c r="G350" i="7"/>
  <c r="H137" i="7"/>
  <c r="I137" i="7"/>
  <c r="G137" i="7"/>
  <c r="I225" i="7"/>
  <c r="H225" i="7"/>
  <c r="G225" i="7"/>
  <c r="G379" i="7"/>
  <c r="I379" i="7"/>
  <c r="H379" i="7"/>
  <c r="I20" i="7"/>
  <c r="H20" i="7"/>
  <c r="G20" i="7"/>
  <c r="I169" i="7"/>
  <c r="H169" i="7"/>
  <c r="G169" i="7"/>
  <c r="G160" i="7"/>
  <c r="I160" i="7"/>
  <c r="H160" i="7"/>
  <c r="AL530" i="5"/>
  <c r="AC2775" i="5"/>
  <c r="AL2544" i="5"/>
  <c r="AG1119" i="5"/>
  <c r="AL2614" i="5"/>
  <c r="AC2254" i="5"/>
  <c r="AP2129" i="5"/>
  <c r="AL737" i="5"/>
  <c r="AL1398" i="5"/>
  <c r="AL1507" i="5"/>
  <c r="I45" i="7"/>
  <c r="H45" i="7"/>
  <c r="G45" i="7"/>
  <c r="I605" i="7"/>
  <c r="G605" i="7"/>
  <c r="H605" i="7"/>
  <c r="I170" i="7"/>
  <c r="H170" i="7"/>
  <c r="G170" i="7"/>
  <c r="AL1266" i="5"/>
  <c r="AC2426" i="5"/>
  <c r="G286" i="7"/>
  <c r="I286" i="7"/>
  <c r="H286" i="7"/>
  <c r="AL541" i="5"/>
  <c r="AP2649" i="5"/>
  <c r="AC2821" i="5"/>
  <c r="I30" i="7"/>
  <c r="H30" i="7"/>
  <c r="G30" i="7"/>
  <c r="I414" i="7"/>
  <c r="H414" i="7"/>
  <c r="G414" i="7"/>
  <c r="I215" i="7"/>
  <c r="H215" i="7"/>
  <c r="G215" i="7"/>
  <c r="AC955" i="5"/>
  <c r="AL2352" i="5"/>
  <c r="U332" i="5" a="1"/>
  <c r="U332" i="5" s="1"/>
  <c r="L342" i="7" s="1"/>
  <c r="AL688" i="5"/>
  <c r="AG1210" i="5"/>
  <c r="AL1104" i="5"/>
  <c r="AC1783" i="5"/>
  <c r="AL2109" i="5"/>
  <c r="AL2743" i="5"/>
  <c r="H395" i="7"/>
  <c r="G395" i="7"/>
  <c r="I395" i="7"/>
  <c r="I74" i="7"/>
  <c r="G74" i="7"/>
  <c r="H74" i="7"/>
  <c r="AL1997" i="5"/>
  <c r="H243" i="7"/>
  <c r="G243" i="7"/>
  <c r="I243" i="7"/>
  <c r="AP753" i="5"/>
  <c r="AG1182" i="5"/>
  <c r="I54" i="7"/>
  <c r="H54" i="7"/>
  <c r="G54" i="7"/>
  <c r="I110" i="7"/>
  <c r="H110" i="7"/>
  <c r="G110" i="7"/>
  <c r="AC1578" i="5"/>
  <c r="I492" i="7"/>
  <c r="H492" i="7"/>
  <c r="G492" i="7"/>
  <c r="G97" i="7"/>
  <c r="I97" i="7"/>
  <c r="H97" i="7"/>
  <c r="I556" i="7"/>
  <c r="H556" i="7"/>
  <c r="G556" i="7"/>
  <c r="I259" i="7"/>
  <c r="H259" i="7"/>
  <c r="G259" i="7"/>
  <c r="AL2294" i="5"/>
  <c r="H151" i="7"/>
  <c r="G151" i="7"/>
  <c r="I151" i="7"/>
  <c r="I449" i="7"/>
  <c r="H449" i="7"/>
  <c r="G449" i="7"/>
  <c r="AP1183" i="5"/>
  <c r="AL1237" i="5"/>
  <c r="AG2900" i="5"/>
  <c r="I68" i="7"/>
  <c r="H68" i="7"/>
  <c r="G68" i="7"/>
  <c r="I405" i="7"/>
  <c r="G405" i="7"/>
  <c r="H405" i="7"/>
  <c r="I550" i="7"/>
  <c r="H550" i="7"/>
  <c r="G550" i="7"/>
  <c r="AC1087" i="5"/>
  <c r="AL2243" i="5"/>
  <c r="AL2487" i="5"/>
  <c r="I113" i="7"/>
  <c r="H113" i="7"/>
  <c r="G113" i="7"/>
  <c r="AC2327" i="5"/>
  <c r="AP2558" i="5"/>
  <c r="AG2833" i="5"/>
  <c r="AP1199" i="5"/>
  <c r="AP1173" i="5"/>
  <c r="AC1661" i="5"/>
  <c r="AL2011" i="5"/>
  <c r="AC911" i="5"/>
  <c r="AC1675" i="5"/>
  <c r="AC1664" i="5"/>
  <c r="AL2736" i="5"/>
  <c r="I309" i="7"/>
  <c r="H309" i="7"/>
  <c r="G309" i="7"/>
  <c r="AL1389" i="5"/>
  <c r="AL1817" i="5"/>
  <c r="AG1084" i="5"/>
  <c r="AG2364" i="5"/>
  <c r="G121" i="7"/>
  <c r="I121" i="7"/>
  <c r="H121" i="7"/>
  <c r="AL1944" i="5"/>
  <c r="AC672" i="5"/>
  <c r="AP2912" i="5"/>
  <c r="G89" i="7"/>
  <c r="H89" i="7"/>
  <c r="I89" i="7"/>
  <c r="AC2630" i="5"/>
  <c r="AP2909" i="5"/>
  <c r="AP1138" i="5"/>
  <c r="AL3003" i="5"/>
  <c r="I278" i="7"/>
  <c r="G278" i="7"/>
  <c r="H278" i="7"/>
  <c r="AL2920" i="5"/>
  <c r="H349" i="7"/>
  <c r="I349" i="7"/>
  <c r="G349" i="7"/>
  <c r="AP2837" i="5"/>
  <c r="AC1212" i="5"/>
  <c r="AL948" i="5"/>
  <c r="AP873" i="5"/>
  <c r="AL937" i="5"/>
  <c r="AC1243" i="5"/>
  <c r="AP2674" i="5"/>
  <c r="AL1309" i="5"/>
  <c r="I136" i="7"/>
  <c r="H136" i="7"/>
  <c r="G136" i="7"/>
  <c r="AP959" i="5"/>
  <c r="AC1010" i="5"/>
  <c r="I417" i="7"/>
  <c r="H417" i="7"/>
  <c r="G417" i="7"/>
  <c r="AG2793" i="5"/>
  <c r="AC1738" i="5"/>
  <c r="I579" i="7"/>
  <c r="G579" i="7"/>
  <c r="H579" i="7"/>
  <c r="I473" i="7"/>
  <c r="H473" i="7"/>
  <c r="G473" i="7"/>
  <c r="AP2541" i="5"/>
  <c r="AC1377" i="5"/>
  <c r="AL1961" i="5"/>
  <c r="AG2201" i="5"/>
  <c r="AP627" i="5"/>
  <c r="AP2351" i="5"/>
  <c r="I239" i="7"/>
  <c r="H239" i="7"/>
  <c r="G239" i="7"/>
  <c r="I574" i="7"/>
  <c r="H574" i="7"/>
  <c r="G574" i="7"/>
  <c r="AP866" i="5"/>
  <c r="AC2054" i="5"/>
  <c r="AC2047" i="5"/>
  <c r="I232" i="7"/>
  <c r="H232" i="7"/>
  <c r="G232" i="7"/>
  <c r="I373" i="7"/>
  <c r="G373" i="7"/>
  <c r="H373" i="7"/>
  <c r="AL794" i="5"/>
  <c r="AC2132" i="5"/>
  <c r="AL2975" i="5"/>
  <c r="AP963" i="5"/>
  <c r="I237" i="7"/>
  <c r="H237" i="7"/>
  <c r="G237" i="7"/>
  <c r="AP2575" i="5"/>
  <c r="AP2560" i="5"/>
  <c r="I337" i="7"/>
  <c r="H337" i="7"/>
  <c r="G337" i="7"/>
  <c r="AP2744" i="5"/>
  <c r="I234" i="7"/>
  <c r="H234" i="7"/>
  <c r="G234" i="7"/>
  <c r="AC1590" i="5"/>
  <c r="H210" i="7"/>
  <c r="G210" i="7"/>
  <c r="I210" i="7"/>
  <c r="AL828" i="5"/>
  <c r="AC1160" i="5"/>
  <c r="AC1644" i="5"/>
  <c r="AL2854" i="5"/>
  <c r="G153" i="7"/>
  <c r="I153" i="7"/>
  <c r="H153" i="7"/>
  <c r="AC1929" i="5"/>
  <c r="AG1799" i="5"/>
  <c r="AL836" i="5"/>
  <c r="AP898" i="5"/>
  <c r="AC1784" i="5"/>
  <c r="AG1394" i="5"/>
  <c r="AP1452" i="5"/>
  <c r="AG2102" i="5"/>
  <c r="AL517" i="5"/>
  <c r="AC532" i="5"/>
  <c r="AC1380" i="5"/>
  <c r="AL1438" i="5"/>
  <c r="AC2041" i="5"/>
  <c r="I152" i="7"/>
  <c r="H152" i="7"/>
  <c r="G152" i="7"/>
  <c r="AP664" i="5"/>
  <c r="AC1118" i="5"/>
  <c r="AG2576" i="5"/>
  <c r="AC1836" i="5"/>
  <c r="AC1005" i="5"/>
  <c r="AL1307" i="5"/>
  <c r="AC1665" i="5"/>
  <c r="AL2905" i="5"/>
  <c r="AL989" i="5"/>
  <c r="AL697" i="5"/>
  <c r="AG2279" i="5"/>
  <c r="AL2697" i="5"/>
  <c r="AC1442" i="5"/>
  <c r="AC1902" i="5"/>
  <c r="AL2391" i="5"/>
  <c r="AC1099" i="5"/>
  <c r="AL2422" i="5"/>
  <c r="AC2340" i="5"/>
  <c r="I92" i="7"/>
  <c r="H92" i="7"/>
  <c r="G92" i="7"/>
  <c r="AC2476" i="5"/>
  <c r="AC1486" i="5"/>
  <c r="G401" i="7"/>
  <c r="H401" i="7"/>
  <c r="I401" i="7"/>
  <c r="AC1032" i="5"/>
  <c r="AL1226" i="5"/>
  <c r="AG1563" i="5"/>
  <c r="AP1510" i="5"/>
  <c r="AC2362" i="5"/>
  <c r="AL1577" i="5"/>
  <c r="I434" i="7"/>
  <c r="H434" i="7"/>
  <c r="G434" i="7"/>
  <c r="AL1482" i="5"/>
  <c r="I523" i="7"/>
  <c r="H523" i="7"/>
  <c r="G523" i="7"/>
  <c r="AL605" i="5"/>
  <c r="AL1358" i="5"/>
  <c r="AC1362" i="5"/>
  <c r="AG2172" i="5"/>
  <c r="AL2284" i="5"/>
  <c r="AC1275" i="5"/>
  <c r="AL1650" i="5"/>
  <c r="AP825" i="5"/>
  <c r="AL1918" i="5"/>
  <c r="AL1972" i="5"/>
  <c r="AL1413" i="5"/>
  <c r="AC1606" i="5"/>
  <c r="AL1652" i="5"/>
  <c r="I43" i="7"/>
  <c r="H43" i="7"/>
  <c r="G43" i="7"/>
  <c r="AL1029" i="5"/>
  <c r="AC1926" i="5"/>
  <c r="I31" i="7"/>
  <c r="H31" i="7"/>
  <c r="G31" i="7"/>
  <c r="AC739" i="5"/>
  <c r="AL1371" i="5"/>
  <c r="I238" i="7"/>
  <c r="G238" i="7"/>
  <c r="H238" i="7"/>
  <c r="AL2469" i="5"/>
  <c r="I95" i="7"/>
  <c r="H95" i="7"/>
  <c r="G95" i="7"/>
  <c r="I198" i="7"/>
  <c r="H198" i="7"/>
  <c r="G198" i="7"/>
  <c r="AL1591" i="5"/>
  <c r="AL526" i="5"/>
  <c r="AC2843" i="5"/>
  <c r="AL1558" i="5"/>
  <c r="I406" i="7"/>
  <c r="H406" i="7"/>
  <c r="G406" i="7"/>
  <c r="AC1648" i="5"/>
  <c r="H433" i="7"/>
  <c r="G433" i="7"/>
  <c r="I433" i="7"/>
  <c r="AC1109" i="5"/>
  <c r="AL946" i="5"/>
  <c r="AC2570" i="5"/>
  <c r="AC2727" i="5"/>
  <c r="AL2043" i="5"/>
  <c r="AL1794" i="5"/>
  <c r="AL2357" i="5"/>
  <c r="AL932" i="5"/>
  <c r="AL1850" i="5"/>
  <c r="AL901" i="5"/>
  <c r="AL2147" i="5"/>
  <c r="G242" i="7"/>
  <c r="I242" i="7"/>
  <c r="H242" i="7"/>
  <c r="AC2315" i="5"/>
  <c r="AL1377" i="5"/>
  <c r="AC1691" i="5"/>
  <c r="AL2335" i="5"/>
  <c r="AC1716" i="5"/>
  <c r="H327" i="7"/>
  <c r="G327" i="7"/>
  <c r="I327" i="7"/>
  <c r="AL553" i="5"/>
  <c r="I72" i="7"/>
  <c r="H72" i="7"/>
  <c r="G72" i="7"/>
  <c r="AC1554" i="5"/>
  <c r="AC2053" i="5"/>
  <c r="H404" i="7"/>
  <c r="G404" i="7"/>
  <c r="I404" i="7"/>
  <c r="H214" i="7"/>
  <c r="G214" i="7"/>
  <c r="I214" i="7"/>
  <c r="I548" i="7"/>
  <c r="H548" i="7"/>
  <c r="G548" i="7"/>
  <c r="AL1422" i="5"/>
  <c r="AL1579" i="5"/>
  <c r="AG2152" i="5"/>
  <c r="G370" i="7"/>
  <c r="I370" i="7"/>
  <c r="H370" i="7"/>
  <c r="AL2705" i="5"/>
  <c r="AC2973" i="5"/>
  <c r="AC1462" i="5"/>
  <c r="AC1717" i="5"/>
  <c r="AL2050" i="5"/>
  <c r="AL2263" i="5"/>
  <c r="AC1420" i="5"/>
  <c r="I162" i="7"/>
  <c r="H162" i="7"/>
  <c r="G162" i="7"/>
  <c r="I443" i="7"/>
  <c r="G443" i="7"/>
  <c r="H443" i="7"/>
  <c r="AC1815" i="5"/>
  <c r="G114" i="7"/>
  <c r="I114" i="7"/>
  <c r="H114" i="7"/>
  <c r="U484" i="5" a="1"/>
  <c r="U484" i="5" s="1"/>
  <c r="L494" i="7" s="1"/>
  <c r="AL1874" i="5"/>
  <c r="AL1911" i="5"/>
  <c r="I501" i="7"/>
  <c r="H501" i="7"/>
  <c r="G501" i="7"/>
  <c r="I208" i="7"/>
  <c r="H208" i="7"/>
  <c r="G208" i="7"/>
  <c r="AL1873" i="5"/>
  <c r="AL2298" i="5"/>
  <c r="AC2072" i="5"/>
  <c r="AC2701" i="5"/>
  <c r="G347" i="7"/>
  <c r="H347" i="7"/>
  <c r="I347" i="7"/>
  <c r="AG1503" i="5"/>
  <c r="I127" i="7"/>
  <c r="H127" i="7"/>
  <c r="G127" i="7"/>
  <c r="I454" i="7"/>
  <c r="H454" i="7"/>
  <c r="G454" i="7"/>
  <c r="AC1493" i="5"/>
  <c r="AC2810" i="5"/>
  <c r="AC2647" i="5"/>
  <c r="AC2018" i="5"/>
  <c r="AG1519" i="5"/>
  <c r="AL874" i="5"/>
  <c r="AL640" i="5"/>
  <c r="AL955" i="5"/>
  <c r="AL1576" i="5"/>
  <c r="AC2931" i="5"/>
  <c r="AL1210" i="5"/>
  <c r="AC2255" i="5"/>
  <c r="AP1692" i="5"/>
  <c r="AG2348" i="5"/>
  <c r="AC774" i="5"/>
  <c r="AC848" i="5"/>
  <c r="AC1436" i="5"/>
  <c r="AL2435" i="5"/>
  <c r="AC1463" i="5"/>
  <c r="AC1025" i="5"/>
  <c r="AL2156" i="5"/>
  <c r="I604" i="7"/>
  <c r="G604" i="7"/>
  <c r="H604" i="7"/>
  <c r="AC1521" i="5"/>
  <c r="AC2250" i="5"/>
  <c r="AL1087" i="5"/>
  <c r="AL1506" i="5"/>
  <c r="G310" i="7"/>
  <c r="I310" i="7"/>
  <c r="H310" i="7"/>
  <c r="AC2558" i="5"/>
  <c r="I322" i="7"/>
  <c r="H322" i="7"/>
  <c r="G322" i="7"/>
  <c r="AL2204" i="5"/>
  <c r="I413" i="7"/>
  <c r="H413" i="7"/>
  <c r="G413" i="7"/>
  <c r="AP2122" i="5"/>
  <c r="G372" i="7"/>
  <c r="I372" i="7"/>
  <c r="H372" i="7"/>
  <c r="AP942" i="5"/>
  <c r="G41" i="7"/>
  <c r="I41" i="7"/>
  <c r="H41" i="7"/>
  <c r="I106" i="7"/>
  <c r="G106" i="7"/>
  <c r="H106" i="7"/>
  <c r="G576" i="7"/>
  <c r="I576" i="7"/>
  <c r="H576" i="7"/>
  <c r="I381" i="7"/>
  <c r="H381" i="7"/>
  <c r="G381" i="7"/>
  <c r="AG2732" i="5"/>
  <c r="I25" i="7"/>
  <c r="H25" i="7"/>
  <c r="G25" i="7"/>
  <c r="G562" i="7"/>
  <c r="H562" i="7"/>
  <c r="I562" i="7"/>
  <c r="AC875" i="5"/>
  <c r="AC2446" i="5"/>
  <c r="AP757" i="5"/>
  <c r="AG2469" i="5"/>
  <c r="I436" i="7"/>
  <c r="H436" i="7"/>
  <c r="G436" i="7"/>
  <c r="AC2868" i="5"/>
  <c r="I565" i="7"/>
  <c r="H565" i="7"/>
  <c r="G565" i="7"/>
  <c r="AC1560" i="5"/>
  <c r="AP1068" i="5"/>
  <c r="AP1468" i="5"/>
  <c r="G146" i="7"/>
  <c r="I146" i="7"/>
  <c r="H146" i="7"/>
  <c r="I482" i="7"/>
  <c r="H482" i="7"/>
  <c r="G482" i="7"/>
  <c r="G603" i="7"/>
  <c r="I603" i="7"/>
  <c r="H603" i="7"/>
  <c r="I573" i="7"/>
  <c r="H573" i="7"/>
  <c r="G573" i="7"/>
  <c r="AL1010" i="5"/>
  <c r="AG1786" i="5"/>
  <c r="AL1274" i="5"/>
  <c r="G203" i="7"/>
  <c r="I203" i="7"/>
  <c r="H203" i="7"/>
  <c r="G224" i="7"/>
  <c r="I224" i="7"/>
  <c r="H224" i="7"/>
  <c r="I138" i="7"/>
  <c r="H138" i="7"/>
  <c r="G138" i="7"/>
  <c r="AL2201" i="5"/>
  <c r="AP2574" i="5"/>
  <c r="AP1897" i="5"/>
  <c r="I187" i="7"/>
  <c r="H187" i="7"/>
  <c r="G187" i="7"/>
  <c r="AC2662" i="5"/>
  <c r="I39" i="7"/>
  <c r="H39" i="7"/>
  <c r="G39" i="7"/>
  <c r="AL2132" i="5"/>
  <c r="AP1605" i="5"/>
  <c r="G552" i="7"/>
  <c r="I552" i="7"/>
  <c r="H552" i="7"/>
  <c r="AP2105" i="5"/>
  <c r="I484" i="7"/>
  <c r="H484" i="7"/>
  <c r="G484" i="7"/>
  <c r="AG1217" i="5"/>
  <c r="AG1807" i="5"/>
  <c r="I212" i="7"/>
  <c r="H212" i="7"/>
  <c r="G212" i="7"/>
  <c r="AP2712" i="5"/>
  <c r="AP604" i="5"/>
  <c r="AP735" i="5"/>
  <c r="I540" i="7"/>
  <c r="H540" i="7"/>
  <c r="G540" i="7"/>
  <c r="AG2897" i="5"/>
  <c r="AL1896" i="5"/>
  <c r="AL1637" i="5"/>
  <c r="AL2254" i="5"/>
  <c r="AL2807" i="5"/>
  <c r="I572" i="7"/>
  <c r="H572" i="7"/>
  <c r="G572" i="7"/>
  <c r="I79" i="7"/>
  <c r="H79" i="7"/>
  <c r="G79" i="7"/>
  <c r="AC660" i="5"/>
  <c r="AC666" i="5"/>
  <c r="G589" i="7"/>
  <c r="I589" i="7"/>
  <c r="H589" i="7"/>
  <c r="I287" i="7"/>
  <c r="H287" i="7"/>
  <c r="G287" i="7"/>
  <c r="AL2698" i="5"/>
  <c r="I193" i="7"/>
  <c r="G193" i="7"/>
  <c r="H193" i="7"/>
  <c r="I507" i="7"/>
  <c r="H507" i="7"/>
  <c r="G507" i="7"/>
  <c r="AG809" i="5"/>
  <c r="AC1230" i="5"/>
  <c r="AL1009" i="5"/>
  <c r="AL582" i="5"/>
  <c r="AL1405" i="5"/>
  <c r="AL781" i="5"/>
  <c r="AC1827" i="5"/>
  <c r="AL2278" i="5"/>
  <c r="AC2367" i="5"/>
  <c r="AC2483" i="5"/>
  <c r="AL812" i="5"/>
  <c r="AP1075" i="5"/>
  <c r="AC2153" i="5"/>
  <c r="AC1428" i="5"/>
  <c r="I452" i="7"/>
  <c r="H452" i="7"/>
  <c r="G452" i="7"/>
  <c r="AL2677" i="5"/>
  <c r="AL1882" i="5"/>
  <c r="I345" i="7"/>
  <c r="H345" i="7"/>
  <c r="G345" i="7"/>
  <c r="AL2784" i="5"/>
  <c r="I61" i="7"/>
  <c r="H61" i="7"/>
  <c r="G61" i="7"/>
  <c r="AP921" i="5"/>
  <c r="AL1548" i="5"/>
  <c r="AL2959" i="5"/>
  <c r="G487" i="7"/>
  <c r="I487" i="7"/>
  <c r="H487" i="7"/>
  <c r="AC589" i="5"/>
  <c r="AL1022" i="5"/>
  <c r="AG705" i="5"/>
  <c r="AC2154" i="5"/>
  <c r="AL1859" i="5"/>
  <c r="AC1946" i="5"/>
  <c r="AC2487" i="5"/>
  <c r="AP2327" i="5"/>
  <c r="AP2833" i="5"/>
  <c r="AL780" i="5"/>
  <c r="AC1833" i="5"/>
  <c r="AC2940" i="5"/>
  <c r="I384" i="7"/>
  <c r="G384" i="7"/>
  <c r="H384" i="7"/>
  <c r="I86" i="7"/>
  <c r="H86" i="7"/>
  <c r="G86" i="7"/>
  <c r="G277" i="7"/>
  <c r="I277" i="7"/>
  <c r="H277" i="7"/>
  <c r="I512" i="7"/>
  <c r="H512" i="7"/>
  <c r="G512" i="7"/>
  <c r="AL1111" i="5"/>
  <c r="AN504" i="5"/>
  <c r="AO504" i="5"/>
  <c r="AP504" i="5" s="1"/>
  <c r="AQ504" i="5" s="1"/>
  <c r="AS504" i="5" s="1"/>
  <c r="AO505" i="5"/>
  <c r="AP505" i="5" s="1"/>
  <c r="AQ505" i="5" s="1"/>
  <c r="AS505" i="5" s="1"/>
  <c r="AN505" i="5"/>
  <c r="AC2135" i="5"/>
  <c r="I429" i="7"/>
  <c r="H429" i="7"/>
  <c r="G429" i="7"/>
  <c r="AL2646" i="5"/>
  <c r="I409" i="7"/>
  <c r="H409" i="7"/>
  <c r="G409" i="7"/>
  <c r="AC2945" i="5"/>
  <c r="I533" i="7"/>
  <c r="H533" i="7"/>
  <c r="G533" i="7"/>
  <c r="I126" i="7"/>
  <c r="H126" i="7"/>
  <c r="G126" i="7"/>
  <c r="I131" i="7"/>
  <c r="H131" i="7"/>
  <c r="G131" i="7"/>
  <c r="AL2302" i="5"/>
  <c r="AL858" i="5"/>
  <c r="I261" i="7"/>
  <c r="H261" i="7"/>
  <c r="G261" i="7"/>
  <c r="AC1970" i="5"/>
  <c r="AP2867" i="5"/>
  <c r="AL923" i="5"/>
  <c r="AL2125" i="5"/>
  <c r="I288" i="7"/>
  <c r="H288" i="7"/>
  <c r="G288" i="7"/>
  <c r="AL1880" i="5"/>
  <c r="G47" i="7"/>
  <c r="H47" i="7"/>
  <c r="I47" i="7"/>
  <c r="G318" i="7"/>
  <c r="I318" i="7"/>
  <c r="H318" i="7"/>
  <c r="I584" i="7"/>
  <c r="G584" i="7"/>
  <c r="H584" i="7"/>
  <c r="AC1313" i="5"/>
  <c r="I22" i="7"/>
  <c r="H22" i="7"/>
  <c r="G22" i="7"/>
  <c r="I465" i="7"/>
  <c r="H465" i="7"/>
  <c r="G465" i="7"/>
  <c r="G181" i="7"/>
  <c r="I181" i="7"/>
  <c r="H181" i="7"/>
  <c r="AL2931" i="5"/>
  <c r="H71" i="7"/>
  <c r="G71" i="7"/>
  <c r="I71" i="7"/>
  <c r="H527" i="7"/>
  <c r="G527" i="7"/>
  <c r="I527" i="7"/>
  <c r="AC2451" i="5"/>
  <c r="I80" i="7"/>
  <c r="G80" i="7"/>
  <c r="H80" i="7"/>
  <c r="AP1169" i="5"/>
  <c r="G90" i="7"/>
  <c r="I90" i="7"/>
  <c r="H90" i="7"/>
  <c r="AL2233" i="5"/>
  <c r="G167" i="7"/>
  <c r="I167" i="7"/>
  <c r="H167" i="7"/>
  <c r="I37" i="7"/>
  <c r="H37" i="7"/>
  <c r="G37" i="7"/>
  <c r="I44" i="7"/>
  <c r="H44" i="7"/>
  <c r="G44" i="7"/>
  <c r="AO503" i="5"/>
  <c r="AP503" i="5" s="1"/>
  <c r="AQ503" i="5" s="1"/>
  <c r="AS503" i="5" s="1"/>
  <c r="AN503" i="5"/>
  <c r="AL1020" i="5"/>
  <c r="AC667" i="5"/>
  <c r="AL2172" i="5"/>
  <c r="H446" i="7"/>
  <c r="I446" i="7"/>
  <c r="G446" i="7"/>
  <c r="AL2454" i="5"/>
  <c r="AC956" i="5"/>
  <c r="AC2303" i="5"/>
  <c r="AC717" i="5"/>
  <c r="H490" i="7"/>
  <c r="G490" i="7"/>
  <c r="I490" i="7"/>
  <c r="AC2046" i="5"/>
  <c r="U310" i="5" a="1"/>
  <c r="U310" i="5" s="1"/>
  <c r="L320" i="7" s="1"/>
  <c r="AL739" i="5"/>
  <c r="AL1421" i="5"/>
  <c r="AC1209" i="5"/>
  <c r="AL1781" i="5"/>
  <c r="AL2190" i="5"/>
  <c r="AG1904" i="5"/>
  <c r="AC1238" i="5"/>
  <c r="AC1279" i="5"/>
  <c r="AC1634" i="5"/>
  <c r="I536" i="7"/>
  <c r="H536" i="7"/>
  <c r="G536" i="7"/>
  <c r="AL1299" i="5"/>
  <c r="AC599" i="5"/>
  <c r="AL1648" i="5"/>
  <c r="AC2084" i="5"/>
  <c r="AC1429" i="5"/>
  <c r="AC2002" i="5"/>
  <c r="AL1623" i="5"/>
  <c r="AC977" i="5"/>
  <c r="I366" i="7"/>
  <c r="H366" i="7"/>
  <c r="G366" i="7"/>
  <c r="G430" i="7"/>
  <c r="H430" i="7"/>
  <c r="I430" i="7"/>
  <c r="I282" i="7"/>
  <c r="H282" i="7"/>
  <c r="G282" i="7"/>
  <c r="AC1854" i="5"/>
  <c r="AC2338" i="5"/>
  <c r="AL2727" i="5"/>
  <c r="AC2150" i="5"/>
  <c r="I166" i="7"/>
  <c r="H166" i="7"/>
  <c r="G166" i="7"/>
  <c r="AC1755" i="5"/>
  <c r="AL1036" i="5"/>
  <c r="AL2315" i="5"/>
  <c r="I508" i="7"/>
  <c r="H508" i="7"/>
  <c r="G508" i="7"/>
  <c r="AC1457" i="5"/>
  <c r="AL1716" i="5"/>
  <c r="AC627" i="5"/>
  <c r="AC1289" i="5"/>
  <c r="AC2960" i="5"/>
  <c r="AC524" i="5"/>
  <c r="I563" i="7"/>
  <c r="H563" i="7"/>
  <c r="G563" i="7"/>
  <c r="AL2445" i="5"/>
  <c r="AL2662" i="5"/>
  <c r="I91" i="7"/>
  <c r="H91" i="7"/>
  <c r="G91" i="7"/>
  <c r="AL2582" i="5"/>
  <c r="AL1554" i="5"/>
  <c r="AL2053" i="5"/>
  <c r="I422" i="7"/>
  <c r="G422" i="7"/>
  <c r="H422" i="7"/>
  <c r="AC1782" i="5"/>
  <c r="AG2797" i="5"/>
  <c r="AL1462" i="5"/>
  <c r="I17" i="7"/>
  <c r="H17" i="7"/>
  <c r="G17" i="7"/>
  <c r="AC2310" i="5"/>
  <c r="H418" i="7"/>
  <c r="G418" i="7"/>
  <c r="I418" i="7"/>
  <c r="G100" i="7"/>
  <c r="I100" i="7"/>
  <c r="H100" i="7"/>
  <c r="AG548" i="5"/>
  <c r="I392" i="7"/>
  <c r="H392" i="7"/>
  <c r="G392" i="7"/>
  <c r="G63" i="7"/>
  <c r="I63" i="7"/>
  <c r="H63" i="7"/>
  <c r="I292" i="7"/>
  <c r="H292" i="7"/>
  <c r="G292" i="7"/>
  <c r="H551" i="7"/>
  <c r="G551" i="7"/>
  <c r="I551" i="7"/>
  <c r="I226" i="7"/>
  <c r="G226" i="7"/>
  <c r="H226" i="7"/>
  <c r="I141" i="7"/>
  <c r="H141" i="7"/>
  <c r="G141" i="7"/>
  <c r="I342" i="7"/>
  <c r="G342" i="7"/>
  <c r="H342" i="7"/>
  <c r="I495" i="7"/>
  <c r="G495" i="7"/>
  <c r="H495" i="7"/>
  <c r="I117" i="7"/>
  <c r="H117" i="7"/>
  <c r="G117" i="7"/>
  <c r="I504" i="7"/>
  <c r="H504" i="7"/>
  <c r="G504" i="7"/>
  <c r="I105" i="7"/>
  <c r="H105" i="7"/>
  <c r="G105" i="7"/>
  <c r="I459" i="7"/>
  <c r="H459" i="7"/>
  <c r="G459" i="7"/>
  <c r="I65" i="7"/>
  <c r="G65" i="7"/>
  <c r="H65" i="7"/>
  <c r="H293" i="7"/>
  <c r="G293" i="7"/>
  <c r="I293" i="7"/>
  <c r="I53" i="7"/>
  <c r="G53" i="7"/>
  <c r="H53" i="7"/>
  <c r="H164" i="7"/>
  <c r="I164" i="7"/>
  <c r="G164" i="7"/>
  <c r="I515" i="7"/>
  <c r="G515" i="7"/>
  <c r="H515" i="7"/>
  <c r="I235" i="7"/>
  <c r="H235" i="7"/>
  <c r="G235" i="7"/>
  <c r="H165" i="7"/>
  <c r="G165" i="7"/>
  <c r="I165" i="7"/>
  <c r="H340" i="7"/>
  <c r="I340" i="7"/>
  <c r="G340" i="7"/>
  <c r="H229" i="7"/>
  <c r="G229" i="7"/>
  <c r="I229" i="7"/>
  <c r="H359" i="7"/>
  <c r="G359" i="7"/>
  <c r="I359" i="7"/>
  <c r="I112" i="7"/>
  <c r="H112" i="7"/>
  <c r="G112" i="7"/>
  <c r="H303" i="7"/>
  <c r="G303" i="7"/>
  <c r="I303" i="7"/>
  <c r="I222" i="7"/>
  <c r="H222" i="7"/>
  <c r="G222" i="7"/>
  <c r="H257" i="7"/>
  <c r="G257" i="7"/>
  <c r="I257" i="7"/>
  <c r="G274" i="7"/>
  <c r="H274" i="7"/>
  <c r="I274" i="7"/>
  <c r="AL902" i="5"/>
  <c r="AC2474" i="5"/>
  <c r="AG2986" i="5"/>
  <c r="AL1848" i="5"/>
  <c r="AL2440" i="5"/>
  <c r="AC1233" i="5"/>
  <c r="AL2606" i="5"/>
  <c r="AC1228" i="5"/>
  <c r="AC1478" i="5"/>
  <c r="I185" i="7"/>
  <c r="H185" i="7"/>
  <c r="G185" i="7"/>
  <c r="AC1124" i="5"/>
  <c r="AL1590" i="5"/>
  <c r="I135" i="7"/>
  <c r="H135" i="7"/>
  <c r="G135" i="7"/>
  <c r="I445" i="7"/>
  <c r="H445" i="7"/>
  <c r="G445" i="7"/>
  <c r="I180" i="7"/>
  <c r="H180" i="7"/>
  <c r="G180" i="7"/>
  <c r="I252" i="7"/>
  <c r="G252" i="7"/>
  <c r="H252" i="7"/>
  <c r="H289" i="7"/>
  <c r="I289" i="7"/>
  <c r="G289" i="7"/>
  <c r="G107" i="7"/>
  <c r="I107" i="7"/>
  <c r="H107" i="7"/>
  <c r="I283" i="7"/>
  <c r="G283" i="7"/>
  <c r="H283" i="7"/>
  <c r="I297" i="7"/>
  <c r="H297" i="7"/>
  <c r="G297" i="7"/>
  <c r="I570" i="7"/>
  <c r="H570" i="7"/>
  <c r="G570" i="7"/>
  <c r="I426" i="7"/>
  <c r="H426" i="7"/>
  <c r="G426" i="7"/>
  <c r="U347" i="5" a="1"/>
  <c r="U347" i="5" s="1"/>
  <c r="L357" i="7" s="1"/>
  <c r="V59" i="5" a="1"/>
  <c r="V59" i="5" s="1"/>
  <c r="P69" i="7" s="1"/>
  <c r="W59" i="5" a="1"/>
  <c r="W59" i="5" s="1"/>
  <c r="X59" i="5" s="1"/>
  <c r="H158" i="7"/>
  <c r="G158" i="7"/>
  <c r="I158" i="7"/>
  <c r="G537" i="7"/>
  <c r="I537" i="7"/>
  <c r="H537" i="7"/>
  <c r="H317" i="7"/>
  <c r="I317" i="7"/>
  <c r="G317" i="7"/>
  <c r="H467" i="7"/>
  <c r="G467" i="7"/>
  <c r="I467" i="7"/>
  <c r="G246" i="7"/>
  <c r="I246" i="7"/>
  <c r="H246" i="7"/>
  <c r="I155" i="7"/>
  <c r="H155" i="7"/>
  <c r="G155" i="7"/>
  <c r="H368" i="7"/>
  <c r="I368" i="7"/>
  <c r="G368" i="7"/>
  <c r="I94" i="7"/>
  <c r="H94" i="7"/>
  <c r="G94" i="7"/>
  <c r="G93" i="7"/>
  <c r="H93" i="7"/>
  <c r="I93" i="7"/>
  <c r="U219" i="5" l="1" a="1"/>
  <c r="U219" i="5" s="1"/>
  <c r="L229" i="7" s="1"/>
  <c r="U489" i="5" a="1"/>
  <c r="U489" i="5" s="1"/>
  <c r="L499" i="7" s="1"/>
  <c r="V159" i="5" a="1"/>
  <c r="V159" i="5" s="1"/>
  <c r="P169" i="7" s="1"/>
  <c r="U364" i="5" a="1"/>
  <c r="U364" i="5" s="1"/>
  <c r="L374" i="7" s="1"/>
  <c r="W159" i="5" a="1"/>
  <c r="W159" i="5" s="1"/>
  <c r="X159" i="5" s="1"/>
  <c r="U302" i="5" a="1"/>
  <c r="U302" i="5" s="1"/>
  <c r="L312" i="7" s="1"/>
  <c r="V85" i="5" a="1"/>
  <c r="V85" i="5" s="1"/>
  <c r="P95" i="7" s="1"/>
  <c r="U372" i="5" a="1"/>
  <c r="U372" i="5" s="1"/>
  <c r="L382" i="7" s="1"/>
  <c r="W85" i="5" a="1"/>
  <c r="W85" i="5" s="1"/>
  <c r="X85" i="5" s="1"/>
  <c r="W101" i="5" a="1"/>
  <c r="W101" i="5" s="1"/>
  <c r="X101" i="5" s="1"/>
  <c r="Y101" i="5" s="1"/>
  <c r="AA101" i="5" s="1"/>
  <c r="V101" i="5" a="1"/>
  <c r="V101" i="5" s="1"/>
  <c r="P111" i="7" s="1"/>
  <c r="Z300" i="5"/>
  <c r="U500" i="5" a="1"/>
  <c r="U500" i="5" s="1"/>
  <c r="L510" i="7" s="1"/>
  <c r="U260" i="5" a="1"/>
  <c r="U260" i="5" s="1"/>
  <c r="L270" i="7" s="1"/>
  <c r="U251" i="5" a="1"/>
  <c r="U251" i="5" s="1"/>
  <c r="L261" i="7" s="1"/>
  <c r="U444" i="5" a="1"/>
  <c r="U444" i="5" s="1"/>
  <c r="L454" i="7" s="1"/>
  <c r="W189" i="5" a="1"/>
  <c r="W189" i="5" s="1"/>
  <c r="X189" i="5" s="1"/>
  <c r="Y189" i="5" s="1"/>
  <c r="AA189" i="5" s="1"/>
  <c r="U420" i="5" a="1"/>
  <c r="U420" i="5" s="1"/>
  <c r="L430" i="7" s="1"/>
  <c r="V198" i="5" a="1"/>
  <c r="V198" i="5" s="1"/>
  <c r="P208" i="7" s="1"/>
  <c r="W198" i="5" a="1"/>
  <c r="W198" i="5" s="1"/>
  <c r="X198" i="5" s="1"/>
  <c r="Y198" i="5" s="1"/>
  <c r="AA198" i="5" s="1"/>
  <c r="V52" i="5" a="1"/>
  <c r="V52" i="5" s="1"/>
  <c r="P62" i="7" s="1"/>
  <c r="AB101" i="5"/>
  <c r="AC101" i="5" s="1" a="1"/>
  <c r="AC101" i="5" s="1"/>
  <c r="AF101" i="5" s="1" a="1"/>
  <c r="AF101" i="5" s="1"/>
  <c r="AG101" i="5" s="1"/>
  <c r="AH101" i="5" s="1"/>
  <c r="AJ101" i="5" s="1"/>
  <c r="W52" i="5" a="1"/>
  <c r="W52" i="5" s="1"/>
  <c r="X52" i="5" s="1"/>
  <c r="Y52" i="5" s="1"/>
  <c r="AA52" i="5" s="1"/>
  <c r="Z101" i="5"/>
  <c r="U429" i="5" a="1"/>
  <c r="U429" i="5" s="1"/>
  <c r="L439" i="7" s="1"/>
  <c r="W188" i="5" a="1"/>
  <c r="W188" i="5" s="1"/>
  <c r="X188" i="5" s="1"/>
  <c r="Y188" i="5" s="1"/>
  <c r="AA188" i="5" s="1"/>
  <c r="V136" i="5" a="1"/>
  <c r="V136" i="5" s="1"/>
  <c r="P146" i="7" s="1"/>
  <c r="AB52" i="5"/>
  <c r="AC52" i="5" s="1" a="1"/>
  <c r="AC52" i="5" s="1"/>
  <c r="AD52" i="5" s="1" a="1"/>
  <c r="AD52" i="5" s="1"/>
  <c r="M62" i="7" s="1"/>
  <c r="V128" i="5" a="1"/>
  <c r="V128" i="5" s="1"/>
  <c r="P138" i="7" s="1"/>
  <c r="U465" i="5" a="1"/>
  <c r="U465" i="5" s="1"/>
  <c r="L475" i="7" s="1"/>
  <c r="W136" i="5" a="1"/>
  <c r="W136" i="5" s="1"/>
  <c r="X136" i="5" s="1"/>
  <c r="Y136" i="5" s="1"/>
  <c r="AA136" i="5" s="1"/>
  <c r="U344" i="5" a="1"/>
  <c r="U344" i="5" s="1"/>
  <c r="L354" i="7" s="1"/>
  <c r="U257" i="5" a="1"/>
  <c r="U257" i="5" s="1"/>
  <c r="L267" i="7" s="1"/>
  <c r="U136" i="5" a="1"/>
  <c r="U136" i="5" s="1"/>
  <c r="L146" i="7" s="1"/>
  <c r="W128" i="5" a="1"/>
  <c r="W128" i="5" s="1"/>
  <c r="X128" i="5" s="1"/>
  <c r="Y128" i="5" s="1"/>
  <c r="AA128" i="5" s="1"/>
  <c r="U52" i="5" a="1"/>
  <c r="U52" i="5" s="1"/>
  <c r="L62" i="7" s="1"/>
  <c r="AB260" i="5"/>
  <c r="AC260" i="5" s="1"/>
  <c r="AK260" i="5" s="1"/>
  <c r="U467" i="5" a="1"/>
  <c r="U467" i="5" s="1"/>
  <c r="L477" i="7" s="1"/>
  <c r="Z189" i="5"/>
  <c r="U391" i="5" a="1"/>
  <c r="U391" i="5" s="1"/>
  <c r="L401" i="7" s="1"/>
  <c r="U355" i="5" a="1"/>
  <c r="U355" i="5" s="1"/>
  <c r="L365" i="7" s="1"/>
  <c r="U402" i="5" a="1"/>
  <c r="U402" i="5" s="1"/>
  <c r="L412" i="7" s="1"/>
  <c r="U471" i="5" a="1"/>
  <c r="U471" i="5" s="1"/>
  <c r="L481" i="7" s="1"/>
  <c r="U278" i="5" a="1"/>
  <c r="U278" i="5" s="1"/>
  <c r="L288" i="7" s="1"/>
  <c r="U428" i="5" a="1"/>
  <c r="U428" i="5" s="1"/>
  <c r="L438" i="7" s="1"/>
  <c r="U351" i="5" a="1"/>
  <c r="U351" i="5" s="1"/>
  <c r="L361" i="7" s="1"/>
  <c r="U307" i="5" a="1"/>
  <c r="U307" i="5" s="1"/>
  <c r="L317" i="7" s="1"/>
  <c r="U366" i="5" a="1"/>
  <c r="U366" i="5" s="1"/>
  <c r="L376" i="7" s="1"/>
  <c r="V188" i="5" a="1"/>
  <c r="V188" i="5" s="1"/>
  <c r="P198" i="7" s="1"/>
  <c r="U274" i="5" a="1"/>
  <c r="U274" i="5" s="1"/>
  <c r="L284" i="7" s="1"/>
  <c r="U358" i="5" a="1"/>
  <c r="U358" i="5" s="1"/>
  <c r="L368" i="7" s="1"/>
  <c r="U39" i="5" a="1"/>
  <c r="U39" i="5" s="1"/>
  <c r="L49" i="7" s="1"/>
  <c r="V39" i="5" a="1"/>
  <c r="V39" i="5" s="1"/>
  <c r="P49" i="7" s="1"/>
  <c r="W141" i="5" a="1"/>
  <c r="W141" i="5" s="1"/>
  <c r="X141" i="5" s="1"/>
  <c r="Y141" i="5" s="1"/>
  <c r="AA141" i="5" s="1"/>
  <c r="V126" i="5" a="1"/>
  <c r="V126" i="5" s="1"/>
  <c r="P136" i="7" s="1"/>
  <c r="W39" i="5" a="1"/>
  <c r="W39" i="5" s="1"/>
  <c r="X39" i="5" s="1"/>
  <c r="Y39" i="5" s="1"/>
  <c r="AA39" i="5" s="1"/>
  <c r="V141" i="5" a="1"/>
  <c r="V141" i="5" s="1"/>
  <c r="P151" i="7" s="1"/>
  <c r="AB274" i="5"/>
  <c r="AC274" i="5" s="1"/>
  <c r="AF274" i="5" s="1"/>
  <c r="AG274" i="5" s="1"/>
  <c r="AH274" i="5" s="1"/>
  <c r="AJ274" i="5" s="1"/>
  <c r="W126" i="5" a="1"/>
  <c r="W126" i="5" s="1"/>
  <c r="X126" i="5" s="1"/>
  <c r="Y126" i="5" s="1"/>
  <c r="AA126" i="5" s="1"/>
  <c r="AB444" i="5"/>
  <c r="AC444" i="5" s="1"/>
  <c r="AF444" i="5" s="1"/>
  <c r="AG444" i="5" s="1"/>
  <c r="AH444" i="5" s="1"/>
  <c r="AJ444" i="5" s="1"/>
  <c r="U436" i="5" a="1"/>
  <c r="U436" i="5" s="1"/>
  <c r="L446" i="7" s="1"/>
  <c r="V102" i="5" a="1"/>
  <c r="V102" i="5" s="1"/>
  <c r="P112" i="7" s="1"/>
  <c r="V72" i="5" a="1"/>
  <c r="V72" i="5" s="1"/>
  <c r="P82" i="7" s="1"/>
  <c r="U215" i="5" a="1"/>
  <c r="U215" i="5" s="1"/>
  <c r="L225" i="7" s="1"/>
  <c r="Z402" i="5"/>
  <c r="Z306" i="5"/>
  <c r="U349" i="5" a="1"/>
  <c r="U349" i="5" s="1"/>
  <c r="L359" i="7" s="1"/>
  <c r="W15" i="5" a="1"/>
  <c r="W15" i="5" s="1"/>
  <c r="X15" i="5" s="1"/>
  <c r="Y15" i="5" s="1"/>
  <c r="AA15" i="5" s="1"/>
  <c r="AB39" i="5"/>
  <c r="AC39" i="5" s="1" a="1"/>
  <c r="AC39" i="5" s="1"/>
  <c r="AD39" i="5" s="1" a="1"/>
  <c r="AD39" i="5" s="1"/>
  <c r="M49" i="7" s="1"/>
  <c r="V166" i="5" a="1"/>
  <c r="V166" i="5" s="1"/>
  <c r="P176" i="7" s="1"/>
  <c r="Z355" i="5"/>
  <c r="AB136" i="5"/>
  <c r="AC136" i="5" s="1" a="1"/>
  <c r="AC136" i="5" s="1"/>
  <c r="AD136" i="5" s="1" a="1"/>
  <c r="AD136" i="5" s="1"/>
  <c r="M146" i="7" s="1"/>
  <c r="AB253" i="5"/>
  <c r="AC253" i="5" s="1"/>
  <c r="AE253" i="5" s="1"/>
  <c r="Q263" i="7" s="1"/>
  <c r="U166" i="5" a="1"/>
  <c r="U166" i="5" s="1"/>
  <c r="L176" i="7" s="1"/>
  <c r="AB405" i="5"/>
  <c r="AC405" i="5" s="1"/>
  <c r="AI405" i="5" s="1"/>
  <c r="U343" i="5" a="1"/>
  <c r="U343" i="5" s="1"/>
  <c r="L353" i="7" s="1"/>
  <c r="Z358" i="5"/>
  <c r="W147" i="5" a="1"/>
  <c r="W147" i="5" s="1"/>
  <c r="X147" i="5" s="1"/>
  <c r="Y147" i="5" s="1"/>
  <c r="AA147" i="5" s="1"/>
  <c r="U405" i="5" a="1"/>
  <c r="U405" i="5" s="1"/>
  <c r="L415" i="7" s="1"/>
  <c r="V15" i="5" a="1"/>
  <c r="V15" i="5" s="1"/>
  <c r="P25" i="7" s="1"/>
  <c r="U188" i="5" a="1"/>
  <c r="U188" i="5" s="1"/>
  <c r="L198" i="7" s="1"/>
  <c r="V147" i="5" a="1"/>
  <c r="V147" i="5" s="1"/>
  <c r="P157" i="7" s="1"/>
  <c r="W166" i="5" a="1"/>
  <c r="W166" i="5" s="1"/>
  <c r="X166" i="5" s="1"/>
  <c r="Y166" i="5" s="1"/>
  <c r="AA166" i="5" s="1"/>
  <c r="W72" i="5" a="1"/>
  <c r="W72" i="5" s="1"/>
  <c r="X72" i="5" s="1"/>
  <c r="Y72" i="5" s="1"/>
  <c r="AA72" i="5" s="1"/>
  <c r="U342" i="5" a="1"/>
  <c r="U342" i="5" s="1"/>
  <c r="L352" i="7" s="1"/>
  <c r="U282" i="5" a="1"/>
  <c r="U282" i="5" s="1"/>
  <c r="L292" i="7" s="1"/>
  <c r="U396" i="5" a="1"/>
  <c r="U396" i="5" s="1"/>
  <c r="L406" i="7" s="1"/>
  <c r="U419" i="5" a="1"/>
  <c r="U419" i="5" s="1"/>
  <c r="L429" i="7" s="1"/>
  <c r="U353" i="5" a="1"/>
  <c r="U353" i="5" s="1"/>
  <c r="L363" i="7" s="1"/>
  <c r="U497" i="5" a="1"/>
  <c r="U497" i="5" s="1"/>
  <c r="L507" i="7" s="1"/>
  <c r="U229" i="5" a="1"/>
  <c r="U229" i="5" s="1"/>
  <c r="L239" i="7" s="1"/>
  <c r="U190" i="5" a="1"/>
  <c r="U190" i="5" s="1"/>
  <c r="L200" i="7" s="1"/>
  <c r="U275" i="5" a="1"/>
  <c r="U275" i="5" s="1"/>
  <c r="L285" i="7" s="1"/>
  <c r="AB436" i="5"/>
  <c r="AC436" i="5" s="1"/>
  <c r="AD436" i="5" s="1" a="1"/>
  <c r="AD436" i="5" s="1"/>
  <c r="M446" i="7" s="1"/>
  <c r="U273" i="5" a="1"/>
  <c r="U273" i="5" s="1"/>
  <c r="L283" i="7" s="1"/>
  <c r="U212" i="5" a="1"/>
  <c r="U212" i="5" s="1"/>
  <c r="L222" i="7" s="1"/>
  <c r="AB258" i="5"/>
  <c r="AC258" i="5" s="1"/>
  <c r="AI258" i="5" s="1"/>
  <c r="U454" i="5" a="1"/>
  <c r="U454" i="5" s="1"/>
  <c r="L464" i="7" s="1"/>
  <c r="U414" i="5" a="1"/>
  <c r="U414" i="5" s="1"/>
  <c r="L424" i="7" s="1"/>
  <c r="U206" i="5" a="1"/>
  <c r="U206" i="5" s="1"/>
  <c r="L216" i="7" s="1"/>
  <c r="W102" i="5" a="1"/>
  <c r="W102" i="5" s="1"/>
  <c r="X102" i="5" s="1"/>
  <c r="Y102" i="5" s="1"/>
  <c r="AA102" i="5" s="1"/>
  <c r="U369" i="5" a="1"/>
  <c r="U369" i="5" s="1"/>
  <c r="L379" i="7" s="1"/>
  <c r="Z497" i="5"/>
  <c r="AB190" i="5"/>
  <c r="AC190" i="5" s="1" a="1"/>
  <c r="AC190" i="5" s="1"/>
  <c r="AF190" i="5" s="1" a="1"/>
  <c r="AF190" i="5" s="1"/>
  <c r="AG190" i="5" s="1"/>
  <c r="AH190" i="5" s="1"/>
  <c r="AJ190" i="5" s="1"/>
  <c r="Z258" i="5"/>
  <c r="U298" i="5" a="1"/>
  <c r="U298" i="5" s="1"/>
  <c r="L308" i="7" s="1"/>
  <c r="U477" i="5" a="1"/>
  <c r="U477" i="5" s="1"/>
  <c r="L487" i="7" s="1"/>
  <c r="U51" i="5" a="1"/>
  <c r="U51" i="5" s="1"/>
  <c r="L61" i="7" s="1"/>
  <c r="AB471" i="5"/>
  <c r="AC471" i="5" s="1"/>
  <c r="AK471" i="5" s="1"/>
  <c r="W176" i="5" a="1"/>
  <c r="W176" i="5" s="1"/>
  <c r="X176" i="5" s="1"/>
  <c r="Y176" i="5" s="1"/>
  <c r="AA176" i="5" s="1"/>
  <c r="U492" i="5" a="1"/>
  <c r="U492" i="5" s="1"/>
  <c r="L502" i="7" s="1"/>
  <c r="W190" i="5" a="1"/>
  <c r="W190" i="5" s="1"/>
  <c r="X190" i="5" s="1"/>
  <c r="Y190" i="5" s="1"/>
  <c r="AA190" i="5" s="1"/>
  <c r="V151" i="5" a="1"/>
  <c r="V151" i="5" s="1"/>
  <c r="P161" i="7" s="1"/>
  <c r="AB477" i="5"/>
  <c r="AC477" i="5" s="1"/>
  <c r="AE477" i="5" s="1"/>
  <c r="Q487" i="7" s="1"/>
  <c r="AB395" i="5"/>
  <c r="AC395" i="5" s="1"/>
  <c r="AI395" i="5" s="1"/>
  <c r="U242" i="5" a="1"/>
  <c r="U242" i="5" s="1"/>
  <c r="L252" i="7" s="1"/>
  <c r="U253" i="5" a="1"/>
  <c r="U253" i="5" s="1"/>
  <c r="L263" i="7" s="1"/>
  <c r="V190" i="5" a="1"/>
  <c r="V190" i="5" s="1"/>
  <c r="P200" i="7" s="1"/>
  <c r="U306" i="5" a="1"/>
  <c r="U306" i="5" s="1"/>
  <c r="L316" i="7" s="1"/>
  <c r="AB416" i="5"/>
  <c r="AC416" i="5" s="1"/>
  <c r="AD416" i="5" s="1" a="1"/>
  <c r="AD416" i="5" s="1"/>
  <c r="M426" i="7" s="1"/>
  <c r="Z395" i="5"/>
  <c r="U222" i="5" a="1"/>
  <c r="U222" i="5" s="1"/>
  <c r="L232" i="7" s="1"/>
  <c r="AB166" i="5"/>
  <c r="AC166" i="5" s="1" a="1"/>
  <c r="AC166" i="5" s="1"/>
  <c r="AI166" i="5" s="1"/>
  <c r="U223" i="5" a="1"/>
  <c r="U223" i="5" s="1"/>
  <c r="L233" i="7" s="1"/>
  <c r="AB349" i="5"/>
  <c r="AC349" i="5" s="1"/>
  <c r="AK349" i="5" s="1"/>
  <c r="U427" i="5" a="1"/>
  <c r="U427" i="5" s="1"/>
  <c r="L437" i="7" s="1"/>
  <c r="U458" i="5" a="1"/>
  <c r="U458" i="5" s="1"/>
  <c r="L468" i="7" s="1"/>
  <c r="U326" i="5" a="1"/>
  <c r="U326" i="5" s="1"/>
  <c r="L336" i="7" s="1"/>
  <c r="U308" i="5" a="1"/>
  <c r="U308" i="5" s="1"/>
  <c r="L318" i="7" s="1"/>
  <c r="U225" i="5" a="1"/>
  <c r="U225" i="5" s="1"/>
  <c r="L235" i="7" s="1"/>
  <c r="U443" i="5" a="1"/>
  <c r="U443" i="5" s="1"/>
  <c r="L453" i="7" s="1"/>
  <c r="V29" i="5" a="1"/>
  <c r="V29" i="5" s="1"/>
  <c r="P39" i="7" s="1"/>
  <c r="U438" i="5" a="1"/>
  <c r="U438" i="5" s="1"/>
  <c r="L448" i="7" s="1"/>
  <c r="U328" i="5" a="1"/>
  <c r="U328" i="5" s="1"/>
  <c r="L338" i="7" s="1"/>
  <c r="Z123" i="5"/>
  <c r="AB328" i="5"/>
  <c r="AC328" i="5" s="1"/>
  <c r="AK328" i="5" s="1"/>
  <c r="V83" i="5" a="1"/>
  <c r="V83" i="5" s="1"/>
  <c r="P93" i="7" s="1"/>
  <c r="U293" i="5" a="1"/>
  <c r="U293" i="5" s="1"/>
  <c r="L303" i="7" s="1"/>
  <c r="U381" i="5" a="1"/>
  <c r="U381" i="5" s="1"/>
  <c r="L391" i="7" s="1"/>
  <c r="U442" i="5" a="1"/>
  <c r="U442" i="5" s="1"/>
  <c r="L452" i="7" s="1"/>
  <c r="W29" i="5" a="1"/>
  <c r="W29" i="5" s="1"/>
  <c r="X29" i="5" s="1"/>
  <c r="Y29" i="5" s="1"/>
  <c r="AA29" i="5" s="1"/>
  <c r="U288" i="5" a="1"/>
  <c r="U288" i="5" s="1"/>
  <c r="L298" i="7" s="1"/>
  <c r="AB438" i="5"/>
  <c r="AC438" i="5" s="1"/>
  <c r="AI438" i="5" s="1"/>
  <c r="W83" i="5" a="1"/>
  <c r="W83" i="5" s="1"/>
  <c r="X83" i="5" s="1"/>
  <c r="Y83" i="5" s="1"/>
  <c r="AA83" i="5" s="1"/>
  <c r="U401" i="5" a="1"/>
  <c r="U401" i="5" s="1"/>
  <c r="L411" i="7" s="1"/>
  <c r="U246" i="5" a="1"/>
  <c r="U246" i="5" s="1"/>
  <c r="L256" i="7" s="1"/>
  <c r="AB249" i="5"/>
  <c r="AC249" i="5" s="1"/>
  <c r="AF249" i="5" s="1"/>
  <c r="AG249" i="5" s="1"/>
  <c r="AH249" i="5" s="1"/>
  <c r="AJ249" i="5" s="1"/>
  <c r="Z192" i="5"/>
  <c r="U447" i="5" a="1"/>
  <c r="U447" i="5" s="1"/>
  <c r="L457" i="7" s="1"/>
  <c r="U478" i="5" a="1"/>
  <c r="U478" i="5" s="1"/>
  <c r="L488" i="7" s="1"/>
  <c r="V17" i="5" a="1"/>
  <c r="V17" i="5" s="1"/>
  <c r="P27" i="7" s="1"/>
  <c r="V70" i="5" a="1"/>
  <c r="V70" i="5" s="1"/>
  <c r="P80" i="7" s="1"/>
  <c r="U287" i="5" a="1"/>
  <c r="U287" i="5" s="1"/>
  <c r="L297" i="7" s="1"/>
  <c r="U305" i="5" a="1"/>
  <c r="U305" i="5" s="1"/>
  <c r="L315" i="7" s="1"/>
  <c r="W17" i="5" a="1"/>
  <c r="W17" i="5" s="1"/>
  <c r="X17" i="5" s="1"/>
  <c r="Y17" i="5" s="1"/>
  <c r="AA17" i="5" s="1"/>
  <c r="W70" i="5" a="1"/>
  <c r="W70" i="5" s="1"/>
  <c r="X70" i="5" s="1"/>
  <c r="Y70" i="5" s="1"/>
  <c r="AA70" i="5" s="1"/>
  <c r="V197" i="5" a="1"/>
  <c r="V197" i="5" s="1"/>
  <c r="P207" i="7" s="1"/>
  <c r="Z239" i="5"/>
  <c r="U377" i="5" a="1"/>
  <c r="U377" i="5" s="1"/>
  <c r="L387" i="7" s="1"/>
  <c r="V192" i="5" a="1"/>
  <c r="V192" i="5" s="1"/>
  <c r="P202" i="7" s="1"/>
  <c r="W192" i="5" a="1"/>
  <c r="W192" i="5" s="1"/>
  <c r="X192" i="5" s="1"/>
  <c r="Y192" i="5" s="1"/>
  <c r="AA192" i="5" s="1"/>
  <c r="AB298" i="5"/>
  <c r="AC298" i="5" s="1"/>
  <c r="AE298" i="5" s="1"/>
  <c r="Q308" i="7" s="1"/>
  <c r="AB273" i="5"/>
  <c r="AC273" i="5" s="1"/>
  <c r="AF273" i="5" s="1"/>
  <c r="AG273" i="5" s="1"/>
  <c r="AH273" i="5" s="1"/>
  <c r="AJ273" i="5" s="1"/>
  <c r="AB192" i="5"/>
  <c r="AC192" i="5" s="1" a="1"/>
  <c r="AC192" i="5" s="1"/>
  <c r="AD192" i="5" s="1" a="1"/>
  <c r="AD192" i="5" s="1"/>
  <c r="M202" i="7" s="1"/>
  <c r="U382" i="5" a="1"/>
  <c r="U382" i="5" s="1"/>
  <c r="L392" i="7" s="1"/>
  <c r="U463" i="5" a="1"/>
  <c r="U463" i="5" s="1"/>
  <c r="L473" i="7" s="1"/>
  <c r="W43" i="5" a="1"/>
  <c r="W43" i="5" s="1"/>
  <c r="X43" i="5" s="1"/>
  <c r="Y43" i="5" s="1"/>
  <c r="AA43" i="5" s="1"/>
  <c r="U339" i="5" a="1"/>
  <c r="U339" i="5" s="1"/>
  <c r="L349" i="7" s="1"/>
  <c r="W103" i="5" a="1"/>
  <c r="W103" i="5" s="1"/>
  <c r="X103" i="5" s="1"/>
  <c r="Y103" i="5" s="1"/>
  <c r="AA103" i="5" s="1"/>
  <c r="U345" i="5" a="1"/>
  <c r="U345" i="5" s="1"/>
  <c r="L355" i="7" s="1"/>
  <c r="Z225" i="5"/>
  <c r="U403" i="5" a="1"/>
  <c r="U403" i="5" s="1"/>
  <c r="L413" i="7" s="1"/>
  <c r="U249" i="5" a="1"/>
  <c r="U249" i="5" s="1"/>
  <c r="L259" i="7" s="1"/>
  <c r="V103" i="5" a="1"/>
  <c r="V103" i="5" s="1"/>
  <c r="P113" i="7" s="1"/>
  <c r="AB472" i="5"/>
  <c r="AC472" i="5" s="1"/>
  <c r="AE472" i="5" s="1"/>
  <c r="Q482" i="7" s="1"/>
  <c r="U202" i="5" a="1"/>
  <c r="U202" i="5" s="1"/>
  <c r="L212" i="7" s="1"/>
  <c r="AB197" i="5"/>
  <c r="AC197" i="5" s="1" a="1"/>
  <c r="AC197" i="5" s="1"/>
  <c r="AF197" i="5" s="1" a="1"/>
  <c r="AF197" i="5" s="1"/>
  <c r="AG197" i="5" s="1"/>
  <c r="AH197" i="5" s="1"/>
  <c r="AJ197" i="5" s="1"/>
  <c r="W197" i="5" a="1"/>
  <c r="W197" i="5" s="1"/>
  <c r="X197" i="5" s="1"/>
  <c r="Y197" i="5" s="1"/>
  <c r="AA197" i="5" s="1"/>
  <c r="Z197" i="5"/>
  <c r="K24" i="7"/>
  <c r="K31" i="7"/>
  <c r="Z246" i="5"/>
  <c r="K44" i="7"/>
  <c r="AB59" i="5"/>
  <c r="AC59" i="5" s="1" a="1"/>
  <c r="AC59" i="5" s="1"/>
  <c r="AE59" i="5" s="1" a="1"/>
  <c r="AE59" i="5" s="1"/>
  <c r="Q69" i="7" s="1"/>
  <c r="Z362" i="5"/>
  <c r="V176" i="5" a="1"/>
  <c r="V176" i="5" s="1"/>
  <c r="P186" i="7" s="1"/>
  <c r="W86" i="5" a="1"/>
  <c r="W86" i="5" s="1"/>
  <c r="X86" i="5" s="1"/>
  <c r="Y86" i="5" s="1"/>
  <c r="AA86" i="5" s="1"/>
  <c r="U176" i="5" a="1"/>
  <c r="U176" i="5" s="1"/>
  <c r="L186" i="7" s="1"/>
  <c r="Z454" i="5"/>
  <c r="W158" i="5" a="1"/>
  <c r="W158" i="5" s="1"/>
  <c r="X158" i="5" s="1"/>
  <c r="Y158" i="5" s="1"/>
  <c r="AA158" i="5" s="1"/>
  <c r="AB396" i="5"/>
  <c r="AC396" i="5" s="1"/>
  <c r="AI396" i="5" s="1"/>
  <c r="V158" i="5" a="1"/>
  <c r="V158" i="5" s="1"/>
  <c r="P168" i="7" s="1"/>
  <c r="Z242" i="5"/>
  <c r="W20" i="5" a="1"/>
  <c r="W20" i="5" s="1"/>
  <c r="X20" i="5" s="1"/>
  <c r="Y20" i="5" s="1"/>
  <c r="AA20" i="5" s="1"/>
  <c r="Z353" i="5"/>
  <c r="Z344" i="5"/>
  <c r="AB419" i="5"/>
  <c r="AC419" i="5" s="1"/>
  <c r="AF419" i="5" s="1"/>
  <c r="AG419" i="5" s="1"/>
  <c r="AH419" i="5" s="1"/>
  <c r="AJ419" i="5" s="1"/>
  <c r="Z176" i="5"/>
  <c r="AB496" i="5"/>
  <c r="AC496" i="5" s="1"/>
  <c r="AE496" i="5" s="1"/>
  <c r="Q506" i="7" s="1"/>
  <c r="U329" i="5" a="1"/>
  <c r="U329" i="5" s="1"/>
  <c r="L339" i="7" s="1"/>
  <c r="Z496" i="5"/>
  <c r="U113" i="5" a="1"/>
  <c r="U113" i="5" s="1"/>
  <c r="L123" i="7" s="1"/>
  <c r="U431" i="5" a="1"/>
  <c r="U431" i="5" s="1"/>
  <c r="L441" i="7" s="1"/>
  <c r="U245" i="5" a="1"/>
  <c r="U245" i="5" s="1"/>
  <c r="L255" i="7" s="1"/>
  <c r="W74" i="5" a="1"/>
  <c r="W74" i="5" s="1"/>
  <c r="X74" i="5" s="1"/>
  <c r="Y74" i="5" s="1"/>
  <c r="AA74" i="5" s="1"/>
  <c r="W49" i="5" a="1"/>
  <c r="W49" i="5" s="1"/>
  <c r="X49" i="5" s="1"/>
  <c r="Y49" i="5" s="1"/>
  <c r="AA49" i="5" s="1"/>
  <c r="U498" i="5" a="1"/>
  <c r="U498" i="5" s="1"/>
  <c r="L508" i="7" s="1"/>
  <c r="AB212" i="5"/>
  <c r="AC212" i="5" s="1"/>
  <c r="AE212" i="5" s="1"/>
  <c r="Q222" i="7" s="1"/>
  <c r="U252" i="5" a="1"/>
  <c r="U252" i="5" s="1"/>
  <c r="L262" i="7" s="1"/>
  <c r="U158" i="5" a="1"/>
  <c r="U158" i="5" s="1"/>
  <c r="L168" i="7" s="1"/>
  <c r="Z343" i="5"/>
  <c r="Z233" i="5"/>
  <c r="V27" i="5" a="1"/>
  <c r="V27" i="5" s="1"/>
  <c r="P37" i="7" s="1"/>
  <c r="W48" i="5" a="1"/>
  <c r="W48" i="5" s="1"/>
  <c r="X48" i="5" s="1"/>
  <c r="Y48" i="5" s="1"/>
  <c r="AA48" i="5" s="1"/>
  <c r="W27" i="5" a="1"/>
  <c r="W27" i="5" s="1"/>
  <c r="X27" i="5" s="1"/>
  <c r="Y27" i="5" s="1"/>
  <c r="AA27" i="5" s="1"/>
  <c r="U142" i="5" a="1"/>
  <c r="U142" i="5" s="1"/>
  <c r="L152" i="7" s="1"/>
  <c r="AB46" i="5"/>
  <c r="AC46" i="5" s="1" a="1"/>
  <c r="AC46" i="5" s="1"/>
  <c r="AF46" i="5" s="1" a="1"/>
  <c r="AF46" i="5" s="1"/>
  <c r="AG46" i="5" s="1"/>
  <c r="AH46" i="5" s="1"/>
  <c r="AJ46" i="5" s="1"/>
  <c r="W108" i="5" a="1"/>
  <c r="W108" i="5" s="1"/>
  <c r="X108" i="5" s="1"/>
  <c r="Y108" i="5" s="1"/>
  <c r="AA108" i="5" s="1"/>
  <c r="AB25" i="5"/>
  <c r="AC25" i="5" s="1" a="1"/>
  <c r="AC25" i="5" s="1"/>
  <c r="AD25" i="5" s="1" a="1"/>
  <c r="AD25" i="5" s="1"/>
  <c r="M35" i="7" s="1"/>
  <c r="Z46" i="5"/>
  <c r="V150" i="5" a="1"/>
  <c r="V150" i="5" s="1"/>
  <c r="P160" i="7" s="1"/>
  <c r="Z215" i="5"/>
  <c r="AB113" i="5"/>
  <c r="AC113" i="5" s="1" a="1"/>
  <c r="AC113" i="5" s="1"/>
  <c r="AF113" i="5" s="1" a="1"/>
  <c r="AF113" i="5" s="1"/>
  <c r="AG113" i="5" s="1"/>
  <c r="AH113" i="5" s="1"/>
  <c r="AJ113" i="5" s="1"/>
  <c r="U247" i="5" a="1"/>
  <c r="U247" i="5" s="1"/>
  <c r="L257" i="7" s="1"/>
  <c r="U322" i="5" a="1"/>
  <c r="U322" i="5" s="1"/>
  <c r="L332" i="7" s="1"/>
  <c r="V49" i="5" a="1"/>
  <c r="V49" i="5" s="1"/>
  <c r="P59" i="7" s="1"/>
  <c r="V145" i="5" a="1"/>
  <c r="V145" i="5" s="1"/>
  <c r="P155" i="7" s="1"/>
  <c r="V184" i="5" a="1"/>
  <c r="V184" i="5" s="1"/>
  <c r="P194" i="7" s="1"/>
  <c r="V115" i="5" a="1"/>
  <c r="V115" i="5" s="1"/>
  <c r="P125" i="7" s="1"/>
  <c r="U117" i="5" a="1"/>
  <c r="U117" i="5" s="1"/>
  <c r="L127" i="7" s="1"/>
  <c r="AB322" i="5"/>
  <c r="AC322" i="5" s="1"/>
  <c r="AF322" i="5" s="1"/>
  <c r="AG322" i="5" s="1"/>
  <c r="AH322" i="5" s="1"/>
  <c r="AJ322" i="5" s="1"/>
  <c r="AB362" i="5"/>
  <c r="AC362" i="5" s="1"/>
  <c r="AI362" i="5" s="1"/>
  <c r="U294" i="5" a="1"/>
  <c r="U294" i="5" s="1"/>
  <c r="L304" i="7" s="1"/>
  <c r="V58" i="5" a="1"/>
  <c r="V58" i="5" s="1"/>
  <c r="P68" i="7" s="1"/>
  <c r="V162" i="5" a="1"/>
  <c r="V162" i="5" s="1"/>
  <c r="P172" i="7" s="1"/>
  <c r="U49" i="5" a="1"/>
  <c r="U49" i="5" s="1"/>
  <c r="L59" i="7" s="1"/>
  <c r="AB184" i="5"/>
  <c r="AC184" i="5" s="1" a="1"/>
  <c r="AC184" i="5" s="1"/>
  <c r="AD184" i="5" s="1" a="1"/>
  <c r="AD184" i="5" s="1"/>
  <c r="M194" i="7" s="1"/>
  <c r="U297" i="5" a="1"/>
  <c r="U297" i="5" s="1"/>
  <c r="L307" i="7" s="1"/>
  <c r="W23" i="5" a="1"/>
  <c r="W23" i="5" s="1"/>
  <c r="X23" i="5" s="1"/>
  <c r="Y23" i="5" s="1"/>
  <c r="AA23" i="5" s="1"/>
  <c r="W58" i="5" a="1"/>
  <c r="W58" i="5" s="1"/>
  <c r="X58" i="5" s="1"/>
  <c r="Y58" i="5" s="1"/>
  <c r="AA58" i="5" s="1"/>
  <c r="W117" i="5" a="1"/>
  <c r="W117" i="5" s="1"/>
  <c r="X117" i="5" s="1"/>
  <c r="Y117" i="5" s="1"/>
  <c r="AA117" i="5" s="1"/>
  <c r="U46" i="5" a="1"/>
  <c r="U46" i="5" s="1"/>
  <c r="L56" i="7" s="1"/>
  <c r="Z184" i="5"/>
  <c r="U184" i="5" a="1"/>
  <c r="U184" i="5" s="1"/>
  <c r="L194" i="7" s="1"/>
  <c r="Z113" i="5"/>
  <c r="U453" i="5" a="1"/>
  <c r="U453" i="5" s="1"/>
  <c r="L463" i="7" s="1"/>
  <c r="W25" i="5" a="1"/>
  <c r="W25" i="5" s="1"/>
  <c r="X25" i="5" s="1"/>
  <c r="Y25" i="5" s="1"/>
  <c r="AA25" i="5" s="1"/>
  <c r="V25" i="5" a="1"/>
  <c r="V25" i="5" s="1"/>
  <c r="P35" i="7" s="1"/>
  <c r="V117" i="5" a="1"/>
  <c r="V117" i="5" s="1"/>
  <c r="P127" i="7" s="1"/>
  <c r="U133" i="5" a="1"/>
  <c r="U133" i="5" s="1"/>
  <c r="L143" i="7" s="1"/>
  <c r="AB27" i="5"/>
  <c r="AC27" i="5" s="1" a="1"/>
  <c r="AC27" i="5" s="1"/>
  <c r="AD27" i="5" s="1" a="1"/>
  <c r="AD27" i="5" s="1"/>
  <c r="M37" i="7" s="1"/>
  <c r="AB368" i="5"/>
  <c r="AC368" i="5" s="1"/>
  <c r="AE368" i="5" s="1"/>
  <c r="Q378" i="7" s="1"/>
  <c r="AB49" i="5"/>
  <c r="AC49" i="5" s="1" a="1"/>
  <c r="AC49" i="5" s="1"/>
  <c r="AE49" i="5" s="1" a="1"/>
  <c r="AE49" i="5" s="1"/>
  <c r="Q59" i="7" s="1"/>
  <c r="V134" i="5" a="1"/>
  <c r="V134" i="5" s="1"/>
  <c r="P144" i="7" s="1"/>
  <c r="U25" i="5" a="1"/>
  <c r="U25" i="5" s="1"/>
  <c r="L35" i="7" s="1"/>
  <c r="Z27" i="5"/>
  <c r="AB430" i="5"/>
  <c r="AC430" i="5" s="1"/>
  <c r="AI430" i="5" s="1"/>
  <c r="Z368" i="5"/>
  <c r="U354" i="5" a="1"/>
  <c r="U354" i="5" s="1"/>
  <c r="L364" i="7" s="1"/>
  <c r="U290" i="5" a="1"/>
  <c r="U290" i="5" s="1"/>
  <c r="L300" i="7" s="1"/>
  <c r="U58" i="5" a="1"/>
  <c r="U58" i="5" s="1"/>
  <c r="L68" i="7" s="1"/>
  <c r="AB117" i="5"/>
  <c r="AC117" i="5" s="1" a="1"/>
  <c r="AC117" i="5" s="1"/>
  <c r="AI117" i="5" s="1"/>
  <c r="U218" i="5" a="1"/>
  <c r="U218" i="5" s="1"/>
  <c r="L228" i="7" s="1"/>
  <c r="V113" i="5" a="1"/>
  <c r="V113" i="5" s="1"/>
  <c r="P123" i="7" s="1"/>
  <c r="W31" i="5" a="1"/>
  <c r="W31" i="5" s="1"/>
  <c r="X31" i="5" s="1"/>
  <c r="Y31" i="5" s="1"/>
  <c r="AA31" i="5" s="1"/>
  <c r="U115" i="5" a="1"/>
  <c r="U115" i="5" s="1"/>
  <c r="L125" i="7" s="1"/>
  <c r="U271" i="5" a="1"/>
  <c r="U271" i="5" s="1"/>
  <c r="L281" i="7" s="1"/>
  <c r="AF355" i="5"/>
  <c r="AG355" i="5" s="1"/>
  <c r="AH355" i="5" s="1"/>
  <c r="AJ355" i="5" s="1"/>
  <c r="W46" i="5" a="1"/>
  <c r="W46" i="5" s="1"/>
  <c r="X46" i="5" s="1"/>
  <c r="Y46" i="5" s="1"/>
  <c r="AA46" i="5" s="1"/>
  <c r="AB398" i="5"/>
  <c r="AC398" i="5" s="1"/>
  <c r="AK398" i="5" s="1"/>
  <c r="Z245" i="5"/>
  <c r="U398" i="5" a="1"/>
  <c r="U398" i="5" s="1"/>
  <c r="L408" i="7" s="1"/>
  <c r="W115" i="5" a="1"/>
  <c r="W115" i="5" s="1"/>
  <c r="X115" i="5" s="1"/>
  <c r="Y115" i="5" s="1"/>
  <c r="AA115" i="5" s="1"/>
  <c r="Z162" i="5"/>
  <c r="U384" i="5" a="1"/>
  <c r="U384" i="5" s="1"/>
  <c r="L394" i="7" s="1"/>
  <c r="AB198" i="5"/>
  <c r="AC198" i="5" s="1" a="1"/>
  <c r="AC198" i="5" s="1"/>
  <c r="AF198" i="5" s="1" a="1"/>
  <c r="AF198" i="5" s="1"/>
  <c r="AG198" i="5" s="1"/>
  <c r="AH198" i="5" s="1"/>
  <c r="AJ198" i="5" s="1"/>
  <c r="AB310" i="5"/>
  <c r="AC310" i="5" s="1"/>
  <c r="AD310" i="5" s="1" a="1"/>
  <c r="AD310" i="5" s="1"/>
  <c r="M320" i="7" s="1"/>
  <c r="U85" i="5" a="1"/>
  <c r="U85" i="5" s="1"/>
  <c r="L95" i="7" s="1"/>
  <c r="Z198" i="5"/>
  <c r="W36" i="5" a="1"/>
  <c r="W36" i="5" s="1"/>
  <c r="X36" i="5" s="1"/>
  <c r="Y36" i="5" s="1"/>
  <c r="AA36" i="5" s="1"/>
  <c r="AB143" i="5"/>
  <c r="AC143" i="5" s="1" a="1"/>
  <c r="AC143" i="5" s="1"/>
  <c r="AD143" i="5" s="1" a="1"/>
  <c r="AD143" i="5" s="1"/>
  <c r="M153" i="7" s="1"/>
  <c r="V36" i="5" a="1"/>
  <c r="V36" i="5" s="1"/>
  <c r="P46" i="7" s="1"/>
  <c r="U141" i="5" a="1"/>
  <c r="U141" i="5" s="1"/>
  <c r="L151" i="7" s="1"/>
  <c r="AB286" i="5"/>
  <c r="AC286" i="5" s="1"/>
  <c r="AD286" i="5" s="1" a="1"/>
  <c r="AD286" i="5" s="1"/>
  <c r="M296" i="7" s="1"/>
  <c r="Z488" i="5"/>
  <c r="AB372" i="5"/>
  <c r="AC372" i="5" s="1"/>
  <c r="AD372" i="5" s="1" a="1"/>
  <c r="AD372" i="5" s="1"/>
  <c r="M382" i="7" s="1"/>
  <c r="AB498" i="5"/>
  <c r="AC498" i="5" s="1"/>
  <c r="AE498" i="5" s="1"/>
  <c r="Q508" i="7" s="1"/>
  <c r="AB188" i="5"/>
  <c r="AC188" i="5" s="1" a="1"/>
  <c r="AC188" i="5" s="1"/>
  <c r="AD188" i="5" s="1" a="1"/>
  <c r="AD188" i="5" s="1"/>
  <c r="M198" i="7" s="1"/>
  <c r="Z364" i="5"/>
  <c r="V189" i="5" a="1"/>
  <c r="V189" i="5" s="1"/>
  <c r="P199" i="7" s="1"/>
  <c r="Z251" i="5"/>
  <c r="U59" i="5" a="1"/>
  <c r="U59" i="5" s="1"/>
  <c r="L69" i="7" s="1"/>
  <c r="U189" i="5" a="1"/>
  <c r="U189" i="5" s="1"/>
  <c r="L199" i="7" s="1"/>
  <c r="AB211" i="5"/>
  <c r="AC211" i="5" s="1"/>
  <c r="AK211" i="5" s="1"/>
  <c r="AB465" i="5"/>
  <c r="AC465" i="5" s="1"/>
  <c r="AD465" i="5" s="1" a="1"/>
  <c r="AD465" i="5" s="1"/>
  <c r="M475" i="7" s="1"/>
  <c r="AB329" i="5"/>
  <c r="AC329" i="5" s="1"/>
  <c r="AE329" i="5" s="1"/>
  <c r="Q339" i="7" s="1"/>
  <c r="AB257" i="5"/>
  <c r="AC257" i="5" s="1"/>
  <c r="AF257" i="5" s="1"/>
  <c r="AG257" i="5" s="1"/>
  <c r="AH257" i="5" s="1"/>
  <c r="AJ257" i="5" s="1"/>
  <c r="U482" i="5" a="1"/>
  <c r="U482" i="5" s="1"/>
  <c r="L492" i="7" s="1"/>
  <c r="AB219" i="5"/>
  <c r="AC219" i="5" s="1"/>
  <c r="AF219" i="5" s="1"/>
  <c r="AG219" i="5" s="1"/>
  <c r="AH219" i="5" s="1"/>
  <c r="AJ219" i="5" s="1"/>
  <c r="U365" i="5" a="1"/>
  <c r="U365" i="5" s="1"/>
  <c r="L375" i="7" s="1"/>
  <c r="Z500" i="5"/>
  <c r="U390" i="5" a="1"/>
  <c r="U390" i="5" s="1"/>
  <c r="L400" i="7" s="1"/>
  <c r="V78" i="5" a="1"/>
  <c r="V78" i="5" s="1"/>
  <c r="P88" i="7" s="1"/>
  <c r="Z430" i="5"/>
  <c r="Z48" i="5"/>
  <c r="Z128" i="5"/>
  <c r="AB86" i="5"/>
  <c r="AC86" i="5" s="1" a="1"/>
  <c r="AC86" i="5" s="1"/>
  <c r="AD86" i="5" s="1" a="1"/>
  <c r="AD86" i="5" s="1"/>
  <c r="M96" i="7" s="1"/>
  <c r="Z85" i="5"/>
  <c r="U493" i="5" a="1"/>
  <c r="U493" i="5" s="1"/>
  <c r="L503" i="7" s="1"/>
  <c r="U455" i="5" a="1"/>
  <c r="U455" i="5" s="1"/>
  <c r="L465" i="7" s="1"/>
  <c r="Z302" i="5"/>
  <c r="Z43" i="5"/>
  <c r="AB239" i="5"/>
  <c r="AC239" i="5" s="1"/>
  <c r="AD239" i="5" s="1" a="1"/>
  <c r="AD239" i="5" s="1"/>
  <c r="M249" i="7" s="1"/>
  <c r="Z36" i="5"/>
  <c r="V69" i="5" a="1"/>
  <c r="V69" i="5" s="1"/>
  <c r="P79" i="7" s="1"/>
  <c r="Z442" i="5"/>
  <c r="AB158" i="5"/>
  <c r="AC158" i="5" s="1" a="1"/>
  <c r="AC158" i="5" s="1"/>
  <c r="AD158" i="5" s="1" a="1"/>
  <c r="AD158" i="5" s="1"/>
  <c r="M168" i="7" s="1"/>
  <c r="W69" i="5" a="1"/>
  <c r="W69" i="5" s="1"/>
  <c r="X69" i="5" s="1"/>
  <c r="Y69" i="5" s="1"/>
  <c r="AA69" i="5" s="1"/>
  <c r="U309" i="5" a="1"/>
  <c r="U309" i="5" s="1"/>
  <c r="L319" i="7" s="1"/>
  <c r="U267" i="5" a="1"/>
  <c r="U267" i="5" s="1"/>
  <c r="L277" i="7" s="1"/>
  <c r="V165" i="5" a="1"/>
  <c r="V165" i="5" s="1"/>
  <c r="P175" i="7" s="1"/>
  <c r="W122" i="5" a="1"/>
  <c r="W122" i="5" s="1"/>
  <c r="X122" i="5" s="1"/>
  <c r="Y122" i="5" s="1"/>
  <c r="AA122" i="5" s="1"/>
  <c r="U259" i="5" a="1"/>
  <c r="U259" i="5" s="1"/>
  <c r="L269" i="7" s="1"/>
  <c r="AB482" i="5"/>
  <c r="AC482" i="5" s="1"/>
  <c r="AD482" i="5" s="1" a="1"/>
  <c r="AD482" i="5" s="1"/>
  <c r="M492" i="7" s="1"/>
  <c r="Z159" i="5"/>
  <c r="AB326" i="5"/>
  <c r="AC326" i="5" s="1"/>
  <c r="AF326" i="5" s="1"/>
  <c r="AG326" i="5" s="1"/>
  <c r="AH326" i="5" s="1"/>
  <c r="AJ326" i="5" s="1"/>
  <c r="U38" i="5" a="1"/>
  <c r="U38" i="5" s="1"/>
  <c r="L48" i="7" s="1"/>
  <c r="AB270" i="5"/>
  <c r="AC270" i="5" s="1"/>
  <c r="AK270" i="5" s="1"/>
  <c r="U69" i="5" a="1"/>
  <c r="U69" i="5" s="1"/>
  <c r="L79" i="7" s="1"/>
  <c r="Z270" i="5"/>
  <c r="V20" i="5" a="1"/>
  <c r="V20" i="5" s="1"/>
  <c r="P30" i="7" s="1"/>
  <c r="AB32" i="5"/>
  <c r="AC32" i="5" s="1" a="1"/>
  <c r="AC32" i="5" s="1"/>
  <c r="AK32" i="5" s="1"/>
  <c r="AB478" i="5"/>
  <c r="AC478" i="5" s="1"/>
  <c r="AD478" i="5" s="1" a="1"/>
  <c r="AD478" i="5" s="1"/>
  <c r="M488" i="7" s="1"/>
  <c r="V169" i="5" a="1"/>
  <c r="V169" i="5" s="1"/>
  <c r="P179" i="7" s="1"/>
  <c r="U375" i="5" a="1"/>
  <c r="U375" i="5" s="1"/>
  <c r="L385" i="7" s="1"/>
  <c r="Z409" i="5"/>
  <c r="Z313" i="5"/>
  <c r="AB407" i="5"/>
  <c r="AC407" i="5" s="1"/>
  <c r="AF407" i="5" s="1"/>
  <c r="AG407" i="5" s="1"/>
  <c r="AH407" i="5" s="1"/>
  <c r="AJ407" i="5" s="1"/>
  <c r="Z420" i="5"/>
  <c r="U314" i="5" a="1"/>
  <c r="U314" i="5" s="1"/>
  <c r="L324" i="7" s="1"/>
  <c r="U409" i="5" a="1"/>
  <c r="U409" i="5" s="1"/>
  <c r="L419" i="7" s="1"/>
  <c r="U330" i="5" a="1"/>
  <c r="U330" i="5" s="1"/>
  <c r="L340" i="7" s="1"/>
  <c r="U203" i="5" a="1"/>
  <c r="U203" i="5" s="1"/>
  <c r="L213" i="7" s="1"/>
  <c r="W41" i="5" a="1"/>
  <c r="W41" i="5" s="1"/>
  <c r="X41" i="5" s="1"/>
  <c r="Y41" i="5" s="1"/>
  <c r="AA41" i="5" s="1"/>
  <c r="V149" i="5" a="1"/>
  <c r="V149" i="5" s="1"/>
  <c r="P159" i="7" s="1"/>
  <c r="V135" i="5" a="1"/>
  <c r="V135" i="5" s="1"/>
  <c r="P145" i="7" s="1"/>
  <c r="U15" i="5" a="1"/>
  <c r="U15" i="5" s="1"/>
  <c r="L25" i="7" s="1"/>
  <c r="Z453" i="5"/>
  <c r="Z115" i="5"/>
  <c r="AB414" i="5"/>
  <c r="AC414" i="5" s="1"/>
  <c r="AD414" i="5" s="1" a="1"/>
  <c r="AD414" i="5" s="1"/>
  <c r="M424" i="7" s="1"/>
  <c r="Z275" i="5"/>
  <c r="U388" i="5" a="1"/>
  <c r="U388" i="5" s="1"/>
  <c r="L398" i="7" s="1"/>
  <c r="U383" i="5" a="1"/>
  <c r="U383" i="5" s="1"/>
  <c r="L393" i="7" s="1"/>
  <c r="U151" i="5" a="1"/>
  <c r="U151" i="5" s="1"/>
  <c r="L161" i="7" s="1"/>
  <c r="U86" i="5" a="1"/>
  <c r="U86" i="5" s="1"/>
  <c r="L96" i="7" s="1"/>
  <c r="AB354" i="5"/>
  <c r="AC354" i="5" s="1"/>
  <c r="AF354" i="5" s="1"/>
  <c r="AG354" i="5" s="1"/>
  <c r="AH354" i="5" s="1"/>
  <c r="AJ354" i="5" s="1"/>
  <c r="AB388" i="5"/>
  <c r="AC388" i="5" s="1"/>
  <c r="AF388" i="5" s="1"/>
  <c r="AG388" i="5" s="1"/>
  <c r="AH388" i="5" s="1"/>
  <c r="AJ388" i="5" s="1"/>
  <c r="AB96" i="5"/>
  <c r="AC96" i="5" s="1" a="1"/>
  <c r="AC96" i="5" s="1"/>
  <c r="AI96" i="5" s="1"/>
  <c r="AB15" i="5"/>
  <c r="AC15" i="5" s="1" a="1"/>
  <c r="AC15" i="5" s="1"/>
  <c r="AF15" i="5" s="1" a="1"/>
  <c r="AF15" i="5" s="1"/>
  <c r="AG15" i="5" s="1"/>
  <c r="AH15" i="5" s="1"/>
  <c r="AJ15" i="5" s="1"/>
  <c r="V142" i="5" a="1"/>
  <c r="V142" i="5" s="1"/>
  <c r="P152" i="7" s="1"/>
  <c r="W119" i="5" a="1"/>
  <c r="W119" i="5" s="1"/>
  <c r="X119" i="5" s="1"/>
  <c r="Y119" i="5" s="1"/>
  <c r="AA119" i="5" s="1"/>
  <c r="V26" i="5" a="1"/>
  <c r="V26" i="5" s="1"/>
  <c r="P36" i="7" s="1"/>
  <c r="W201" i="5" a="1"/>
  <c r="W201" i="5" s="1"/>
  <c r="X201" i="5" s="1"/>
  <c r="Y201" i="5" s="1"/>
  <c r="AA201" i="5" s="1"/>
  <c r="U119" i="5" a="1"/>
  <c r="U119" i="5" s="1"/>
  <c r="L129" i="7" s="1"/>
  <c r="AB102" i="5"/>
  <c r="AC102" i="5" s="1" a="1"/>
  <c r="AC102" i="5" s="1"/>
  <c r="AD102" i="5" s="1" a="1"/>
  <c r="AD102" i="5" s="1"/>
  <c r="M112" i="7" s="1"/>
  <c r="AB142" i="5"/>
  <c r="AC142" i="5" s="1" a="1"/>
  <c r="AC142" i="5" s="1"/>
  <c r="AE142" i="5" s="1" a="1"/>
  <c r="AE142" i="5" s="1"/>
  <c r="Q152" i="7" s="1"/>
  <c r="Z369" i="5"/>
  <c r="AB229" i="5"/>
  <c r="AC229" i="5" s="1"/>
  <c r="AE229" i="5" s="1"/>
  <c r="Q239" i="7" s="1"/>
  <c r="W142" i="5" a="1"/>
  <c r="W142" i="5" s="1"/>
  <c r="X142" i="5" s="1"/>
  <c r="Y142" i="5" s="1"/>
  <c r="AA142" i="5" s="1"/>
  <c r="V119" i="5" a="1"/>
  <c r="V119" i="5" s="1"/>
  <c r="P129" i="7" s="1"/>
  <c r="U357" i="5" a="1"/>
  <c r="U357" i="5" s="1"/>
  <c r="L367" i="7" s="1"/>
  <c r="V112" i="5" a="1"/>
  <c r="V112" i="5" s="1"/>
  <c r="P122" i="7" s="1"/>
  <c r="V201" i="5" a="1"/>
  <c r="V201" i="5" s="1"/>
  <c r="P211" i="7" s="1"/>
  <c r="U102" i="5" a="1"/>
  <c r="U102" i="5" s="1"/>
  <c r="L112" i="7" s="1"/>
  <c r="U191" i="5" a="1"/>
  <c r="U191" i="5" s="1"/>
  <c r="L201" i="7" s="1"/>
  <c r="AB147" i="5"/>
  <c r="AC147" i="5" s="1" a="1"/>
  <c r="AC147" i="5" s="1"/>
  <c r="AD147" i="5" s="1" a="1"/>
  <c r="AD147" i="5" s="1"/>
  <c r="M157" i="7" s="1"/>
  <c r="AB169" i="5"/>
  <c r="AC169" i="5" s="1" a="1"/>
  <c r="AC169" i="5" s="1"/>
  <c r="AE169" i="5" s="1" a="1"/>
  <c r="AE169" i="5" s="1"/>
  <c r="Q179" i="7" s="1"/>
  <c r="AB383" i="5"/>
  <c r="AC383" i="5" s="1"/>
  <c r="AD383" i="5" s="1" a="1"/>
  <c r="AD383" i="5" s="1"/>
  <c r="M393" i="7" s="1"/>
  <c r="AB119" i="5"/>
  <c r="AC119" i="5" s="1" a="1"/>
  <c r="AC119" i="5" s="1"/>
  <c r="AD119" i="5" s="1" a="1"/>
  <c r="AD119" i="5" s="1"/>
  <c r="M129" i="7" s="1"/>
  <c r="U238" i="5" a="1"/>
  <c r="U238" i="5" s="1"/>
  <c r="L248" i="7" s="1"/>
  <c r="U209" i="5" a="1"/>
  <c r="U209" i="5" s="1"/>
  <c r="L219" i="7" s="1"/>
  <c r="W96" i="5" a="1"/>
  <c r="W96" i="5" s="1"/>
  <c r="X96" i="5" s="1"/>
  <c r="Y96" i="5" s="1"/>
  <c r="AA96" i="5" s="1"/>
  <c r="W112" i="5" a="1"/>
  <c r="W112" i="5" s="1"/>
  <c r="X112" i="5" s="1"/>
  <c r="Y112" i="5" s="1"/>
  <c r="AA112" i="5" s="1"/>
  <c r="U488" i="5" a="1"/>
  <c r="U488" i="5" s="1"/>
  <c r="L498" i="7" s="1"/>
  <c r="V110" i="5" a="1"/>
  <c r="V110" i="5" s="1"/>
  <c r="P120" i="7" s="1"/>
  <c r="U135" i="5" a="1"/>
  <c r="U135" i="5" s="1"/>
  <c r="L145" i="7" s="1"/>
  <c r="AB467" i="5"/>
  <c r="AC467" i="5" s="1"/>
  <c r="AD467" i="5" s="1" a="1"/>
  <c r="AD467" i="5" s="1"/>
  <c r="M477" i="7" s="1"/>
  <c r="AB135" i="5"/>
  <c r="AC135" i="5" s="1" a="1"/>
  <c r="AC135" i="5" s="1"/>
  <c r="AD135" i="5" s="1" a="1"/>
  <c r="AD135" i="5" s="1"/>
  <c r="M145" i="7" s="1"/>
  <c r="Z147" i="5"/>
  <c r="Z169" i="5"/>
  <c r="AB262" i="5"/>
  <c r="AC262" i="5" s="1"/>
  <c r="AD262" i="5" s="1" a="1"/>
  <c r="AD262" i="5" s="1"/>
  <c r="M272" i="7" s="1"/>
  <c r="U426" i="5" a="1"/>
  <c r="U426" i="5" s="1"/>
  <c r="L436" i="7" s="1"/>
  <c r="W134" i="5" a="1"/>
  <c r="W134" i="5" s="1"/>
  <c r="X134" i="5" s="1"/>
  <c r="Y134" i="5" s="1"/>
  <c r="AA134" i="5" s="1"/>
  <c r="W110" i="5" a="1"/>
  <c r="W110" i="5" s="1"/>
  <c r="X110" i="5" s="1"/>
  <c r="Y110" i="5" s="1"/>
  <c r="AA110" i="5" s="1"/>
  <c r="U110" i="5" a="1"/>
  <c r="U110" i="5" s="1"/>
  <c r="L120" i="7" s="1"/>
  <c r="AB201" i="5"/>
  <c r="AC201" i="5" s="1" a="1"/>
  <c r="AC201" i="5" s="1"/>
  <c r="AD201" i="5" s="1" a="1"/>
  <c r="AD201" i="5" s="1"/>
  <c r="M211" i="7" s="1"/>
  <c r="Z236" i="5"/>
  <c r="Z135" i="5"/>
  <c r="AB139" i="5"/>
  <c r="AC139" i="5" s="1" a="1"/>
  <c r="AC139" i="5" s="1"/>
  <c r="AD139" i="5" s="1" a="1"/>
  <c r="AD139" i="5" s="1"/>
  <c r="M149" i="7" s="1"/>
  <c r="Z262" i="5"/>
  <c r="Z407" i="5"/>
  <c r="AB38" i="5"/>
  <c r="AC38" i="5" s="1" a="1"/>
  <c r="AC38" i="5" s="1"/>
  <c r="AK38" i="5" s="1"/>
  <c r="AB290" i="5"/>
  <c r="AC290" i="5" s="1"/>
  <c r="AK290" i="5" s="1"/>
  <c r="Z32" i="5"/>
  <c r="Z86" i="5"/>
  <c r="V38" i="5" a="1"/>
  <c r="V38" i="5" s="1"/>
  <c r="P48" i="7" s="1"/>
  <c r="W32" i="5" a="1"/>
  <c r="W32" i="5" s="1"/>
  <c r="X32" i="5" s="1"/>
  <c r="Y32" i="5" s="1"/>
  <c r="AA32" i="5" s="1"/>
  <c r="W169" i="5" a="1"/>
  <c r="W169" i="5" s="1"/>
  <c r="X169" i="5" s="1"/>
  <c r="Y169" i="5" s="1"/>
  <c r="AA169" i="5" s="1"/>
  <c r="U224" i="5" a="1"/>
  <c r="U224" i="5" s="1"/>
  <c r="L234" i="7" s="1"/>
  <c r="W38" i="5" a="1"/>
  <c r="W38" i="5" s="1"/>
  <c r="X38" i="5" s="1"/>
  <c r="Y38" i="5" s="1"/>
  <c r="AA38" i="5" s="1"/>
  <c r="V32" i="5" a="1"/>
  <c r="V32" i="5" s="1"/>
  <c r="P42" i="7" s="1"/>
  <c r="U20" i="5" a="1"/>
  <c r="U20" i="5" s="1"/>
  <c r="L30" i="7" s="1"/>
  <c r="AB499" i="5"/>
  <c r="AC499" i="5" s="1"/>
  <c r="AD499" i="5" s="1" a="1"/>
  <c r="AD499" i="5" s="1"/>
  <c r="M509" i="7" s="1"/>
  <c r="Z110" i="5"/>
  <c r="U417" i="5" a="1"/>
  <c r="U417" i="5" s="1"/>
  <c r="L427" i="7" s="1"/>
  <c r="W193" i="5" a="1"/>
  <c r="W193" i="5" s="1"/>
  <c r="X193" i="5" s="1"/>
  <c r="Y193" i="5" s="1"/>
  <c r="AA193" i="5" s="1"/>
  <c r="V191" i="5" a="1"/>
  <c r="V191" i="5" s="1"/>
  <c r="P201" i="7" s="1"/>
  <c r="AB357" i="5"/>
  <c r="AC357" i="5" s="1"/>
  <c r="AK357" i="5" s="1"/>
  <c r="Z247" i="5"/>
  <c r="Z238" i="5"/>
  <c r="AB351" i="5"/>
  <c r="AC351" i="5" s="1"/>
  <c r="AF351" i="5" s="1"/>
  <c r="AG351" i="5" s="1"/>
  <c r="AH351" i="5" s="1"/>
  <c r="AJ351" i="5" s="1"/>
  <c r="Z417" i="5"/>
  <c r="U201" i="5" a="1"/>
  <c r="U201" i="5" s="1"/>
  <c r="L211" i="7" s="1"/>
  <c r="Z423" i="5"/>
  <c r="AB20" i="5"/>
  <c r="AC20" i="5" s="1" a="1"/>
  <c r="AC20" i="5" s="1"/>
  <c r="AK20" i="5" s="1"/>
  <c r="W151" i="5" a="1"/>
  <c r="W151" i="5" s="1"/>
  <c r="X151" i="5" s="1"/>
  <c r="Y151" i="5" s="1"/>
  <c r="AA151" i="5" s="1"/>
  <c r="Z416" i="5"/>
  <c r="U83" i="5" a="1"/>
  <c r="U83" i="5" s="1"/>
  <c r="L93" i="7" s="1"/>
  <c r="AB122" i="5"/>
  <c r="AC122" i="5" s="1" a="1"/>
  <c r="AC122" i="5" s="1"/>
  <c r="AK122" i="5" s="1"/>
  <c r="Z307" i="5"/>
  <c r="Z401" i="5"/>
  <c r="AB123" i="5"/>
  <c r="AC123" i="5" s="1" a="1"/>
  <c r="AC123" i="5" s="1"/>
  <c r="AF123" i="5" s="1" a="1"/>
  <c r="AF123" i="5" s="1"/>
  <c r="AG123" i="5" s="1"/>
  <c r="AH123" i="5" s="1"/>
  <c r="AJ123" i="5" s="1"/>
  <c r="AB313" i="5"/>
  <c r="AC313" i="5" s="1"/>
  <c r="AK313" i="5" s="1"/>
  <c r="Z103" i="5"/>
  <c r="W160" i="5" a="1"/>
  <c r="W160" i="5" s="1"/>
  <c r="X160" i="5" s="1"/>
  <c r="Y160" i="5" s="1"/>
  <c r="AA160" i="5" s="1"/>
  <c r="U481" i="5" a="1"/>
  <c r="U481" i="5" s="1"/>
  <c r="L491" i="7" s="1"/>
  <c r="V71" i="5" a="1"/>
  <c r="V71" i="5" s="1"/>
  <c r="P81" i="7" s="1"/>
  <c r="Z174" i="5"/>
  <c r="AB69" i="5"/>
  <c r="AC69" i="5" s="1" a="1"/>
  <c r="AC69" i="5" s="1"/>
  <c r="AF69" i="5" s="1" a="1"/>
  <c r="AF69" i="5" s="1"/>
  <c r="AG69" i="5" s="1"/>
  <c r="AH69" i="5" s="1"/>
  <c r="AJ69" i="5" s="1"/>
  <c r="U424" i="5" a="1"/>
  <c r="U424" i="5" s="1"/>
  <c r="L434" i="7" s="1"/>
  <c r="V160" i="5" a="1"/>
  <c r="V160" i="5" s="1"/>
  <c r="P170" i="7" s="1"/>
  <c r="W71" i="5" a="1"/>
  <c r="W71" i="5" s="1"/>
  <c r="X71" i="5" s="1"/>
  <c r="Y71" i="5" s="1"/>
  <c r="AA71" i="5" s="1"/>
  <c r="AB138" i="5"/>
  <c r="AC138" i="5" s="1" a="1"/>
  <c r="AC138" i="5" s="1"/>
  <c r="AF138" i="5" s="1" a="1"/>
  <c r="AF138" i="5" s="1"/>
  <c r="AG138" i="5" s="1"/>
  <c r="AH138" i="5" s="1"/>
  <c r="AJ138" i="5" s="1"/>
  <c r="Z266" i="5"/>
  <c r="U174" i="5" a="1"/>
  <c r="U174" i="5" s="1"/>
  <c r="L184" i="7" s="1"/>
  <c r="U103" i="5" a="1"/>
  <c r="U103" i="5" s="1"/>
  <c r="L113" i="7" s="1"/>
  <c r="U17" i="5" a="1"/>
  <c r="U17" i="5" s="1"/>
  <c r="L27" i="7" s="1"/>
  <c r="AB381" i="5"/>
  <c r="AC381" i="5" s="1"/>
  <c r="AE381" i="5" s="1"/>
  <c r="Q391" i="7" s="1"/>
  <c r="AB71" i="5"/>
  <c r="AC71" i="5" s="1" a="1"/>
  <c r="AC71" i="5" s="1"/>
  <c r="AF71" i="5" s="1" a="1"/>
  <c r="AF71" i="5" s="1"/>
  <c r="AG71" i="5" s="1"/>
  <c r="AH71" i="5" s="1"/>
  <c r="AJ71" i="5" s="1"/>
  <c r="AB309" i="5"/>
  <c r="AC309" i="5" s="1"/>
  <c r="AK309" i="5" s="1"/>
  <c r="U397" i="5" a="1"/>
  <c r="U397" i="5" s="1"/>
  <c r="L407" i="7" s="1"/>
  <c r="U303" i="5" a="1"/>
  <c r="U303" i="5" s="1"/>
  <c r="L313" i="7" s="1"/>
  <c r="AB293" i="5"/>
  <c r="AC293" i="5" s="1"/>
  <c r="AD293" i="5" s="1" a="1"/>
  <c r="AD293" i="5" s="1"/>
  <c r="M303" i="7" s="1"/>
  <c r="AB83" i="5"/>
  <c r="AC83" i="5" s="1" a="1"/>
  <c r="AC83" i="5" s="1"/>
  <c r="AK83" i="5" s="1"/>
  <c r="Z71" i="5"/>
  <c r="AB458" i="5"/>
  <c r="AC458" i="5" s="1"/>
  <c r="AI458" i="5" s="1"/>
  <c r="Z276" i="5"/>
  <c r="U470" i="5" a="1"/>
  <c r="U470" i="5" s="1"/>
  <c r="L480" i="7" s="1"/>
  <c r="W35" i="5" a="1"/>
  <c r="W35" i="5" s="1"/>
  <c r="X35" i="5" s="1"/>
  <c r="Y35" i="5" s="1"/>
  <c r="AA35" i="5" s="1"/>
  <c r="U160" i="5" a="1"/>
  <c r="U160" i="5" s="1"/>
  <c r="L170" i="7" s="1"/>
  <c r="U164" i="5" a="1"/>
  <c r="U164" i="5" s="1"/>
  <c r="L174" i="7" s="1"/>
  <c r="AB281" i="5"/>
  <c r="AC281" i="5" s="1"/>
  <c r="AF281" i="5" s="1"/>
  <c r="AG281" i="5" s="1"/>
  <c r="AH281" i="5" s="1"/>
  <c r="AJ281" i="5" s="1"/>
  <c r="AB481" i="5"/>
  <c r="AC481" i="5" s="1"/>
  <c r="AK481" i="5" s="1"/>
  <c r="Z433" i="5"/>
  <c r="AB447" i="5"/>
  <c r="AC447" i="5" s="1"/>
  <c r="AI447" i="5" s="1"/>
  <c r="AB254" i="5"/>
  <c r="AC254" i="5" s="1"/>
  <c r="AD254" i="5" s="1" a="1"/>
  <c r="AD254" i="5" s="1"/>
  <c r="M264" i="7" s="1"/>
  <c r="AB397" i="5"/>
  <c r="AC397" i="5" s="1"/>
  <c r="AD397" i="5" s="1" a="1"/>
  <c r="AD397" i="5" s="1"/>
  <c r="M407" i="7" s="1"/>
  <c r="AB375" i="5"/>
  <c r="AC375" i="5" s="1"/>
  <c r="AD375" i="5" s="1" a="1"/>
  <c r="AD375" i="5" s="1"/>
  <c r="M385" i="7" s="1"/>
  <c r="V35" i="5" a="1"/>
  <c r="V35" i="5" s="1"/>
  <c r="P45" i="7" s="1"/>
  <c r="Z35" i="5"/>
  <c r="Z281" i="5"/>
  <c r="AB376" i="5"/>
  <c r="AC376" i="5" s="1"/>
  <c r="AD376" i="5" s="1" a="1"/>
  <c r="AD376" i="5" s="1"/>
  <c r="M386" i="7" s="1"/>
  <c r="AB231" i="5"/>
  <c r="AC231" i="5" s="1"/>
  <c r="AD231" i="5" s="1" a="1"/>
  <c r="AD231" i="5" s="1"/>
  <c r="M241" i="7" s="1"/>
  <c r="U171" i="5" a="1"/>
  <c r="U171" i="5" s="1"/>
  <c r="L181" i="7" s="1"/>
  <c r="U123" i="5" a="1"/>
  <c r="U123" i="5" s="1"/>
  <c r="L133" i="7" s="1"/>
  <c r="Z100" i="5"/>
  <c r="AB17" i="5"/>
  <c r="AC17" i="5" s="1" a="1"/>
  <c r="AC17" i="5" s="1"/>
  <c r="AD17" i="5" s="1" a="1"/>
  <c r="AD17" i="5" s="1"/>
  <c r="M27" i="7" s="1"/>
  <c r="Z287" i="5"/>
  <c r="Z366" i="5"/>
  <c r="AB428" i="5"/>
  <c r="AC428" i="5" s="1"/>
  <c r="AI428" i="5" s="1"/>
  <c r="Z431" i="5"/>
  <c r="Z231" i="5"/>
  <c r="Z56" i="5"/>
  <c r="Z393" i="5"/>
  <c r="AB403" i="5"/>
  <c r="AC403" i="5" s="1"/>
  <c r="AD403" i="5" s="1" a="1"/>
  <c r="AD403" i="5" s="1"/>
  <c r="M413" i="7" s="1"/>
  <c r="V56" i="5" a="1"/>
  <c r="V56" i="5" s="1"/>
  <c r="P66" i="7" s="1"/>
  <c r="V123" i="5" a="1"/>
  <c r="V123" i="5" s="1"/>
  <c r="P133" i="7" s="1"/>
  <c r="U122" i="5" a="1"/>
  <c r="U122" i="5" s="1"/>
  <c r="L132" i="7" s="1"/>
  <c r="AB452" i="5"/>
  <c r="AC452" i="5" s="1"/>
  <c r="AF452" i="5" s="1"/>
  <c r="AG452" i="5" s="1"/>
  <c r="AH452" i="5" s="1"/>
  <c r="AJ452" i="5" s="1"/>
  <c r="Z335" i="5"/>
  <c r="AB308" i="5"/>
  <c r="AC308" i="5" s="1"/>
  <c r="AD308" i="5" s="1" a="1"/>
  <c r="AD308" i="5" s="1"/>
  <c r="M318" i="7" s="1"/>
  <c r="Z29" i="5"/>
  <c r="AB288" i="5"/>
  <c r="AC288" i="5" s="1"/>
  <c r="AD288" i="5" s="1" a="1"/>
  <c r="AD288" i="5" s="1"/>
  <c r="M298" i="7" s="1"/>
  <c r="W56" i="5" a="1"/>
  <c r="W56" i="5" s="1"/>
  <c r="X56" i="5" s="1"/>
  <c r="Y56" i="5" s="1"/>
  <c r="AA56" i="5" s="1"/>
  <c r="U404" i="5" a="1"/>
  <c r="U404" i="5" s="1"/>
  <c r="L414" i="7" s="1"/>
  <c r="U159" i="5" a="1"/>
  <c r="U159" i="5" s="1"/>
  <c r="L169" i="7" s="1"/>
  <c r="U96" i="5" a="1"/>
  <c r="U96" i="5" s="1"/>
  <c r="L106" i="7" s="1"/>
  <c r="AB312" i="5"/>
  <c r="AC312" i="5" s="1"/>
  <c r="AF312" i="5" s="1"/>
  <c r="AG312" i="5" s="1"/>
  <c r="AH312" i="5" s="1"/>
  <c r="AJ312" i="5" s="1"/>
  <c r="Z376" i="5"/>
  <c r="AB126" i="5"/>
  <c r="AC126" i="5" s="1" a="1"/>
  <c r="AC126" i="5" s="1"/>
  <c r="AF126" i="5" s="1" a="1"/>
  <c r="AF126" i="5" s="1"/>
  <c r="AG126" i="5" s="1"/>
  <c r="AH126" i="5" s="1"/>
  <c r="AJ126" i="5" s="1"/>
  <c r="AB424" i="5"/>
  <c r="AC424" i="5" s="1"/>
  <c r="AE424" i="5" s="1"/>
  <c r="Q434" i="7" s="1"/>
  <c r="AB191" i="5"/>
  <c r="AC191" i="5" s="1" a="1"/>
  <c r="AC191" i="5" s="1"/>
  <c r="AE191" i="5" s="1" a="1"/>
  <c r="AE191" i="5" s="1"/>
  <c r="Q201" i="7" s="1"/>
  <c r="U213" i="5" a="1"/>
  <c r="U213" i="5" s="1"/>
  <c r="L223" i="7" s="1"/>
  <c r="U296" i="5" a="1"/>
  <c r="U296" i="5" s="1"/>
  <c r="L306" i="7" s="1"/>
  <c r="U423" i="5" a="1"/>
  <c r="U423" i="5" s="1"/>
  <c r="L433" i="7" s="1"/>
  <c r="U499" i="5" a="1"/>
  <c r="U499" i="5" s="1"/>
  <c r="L509" i="7" s="1"/>
  <c r="U392" i="5" a="1"/>
  <c r="U392" i="5" s="1"/>
  <c r="L402" i="7" s="1"/>
  <c r="V164" i="5" a="1"/>
  <c r="V164" i="5" s="1"/>
  <c r="P174" i="7" s="1"/>
  <c r="AB387" i="5"/>
  <c r="AC387" i="5" s="1"/>
  <c r="AD387" i="5" s="1" a="1"/>
  <c r="AD387" i="5" s="1"/>
  <c r="M397" i="7" s="1"/>
  <c r="AB92" i="5"/>
  <c r="AC92" i="5" s="1" a="1"/>
  <c r="AC92" i="5" s="1"/>
  <c r="AF92" i="5" s="1" a="1"/>
  <c r="AF92" i="5" s="1"/>
  <c r="AG92" i="5" s="1"/>
  <c r="AH92" i="5" s="1"/>
  <c r="AJ92" i="5" s="1"/>
  <c r="Z126" i="5"/>
  <c r="Z191" i="5"/>
  <c r="Z297" i="5"/>
  <c r="W174" i="5" a="1"/>
  <c r="W174" i="5" s="1"/>
  <c r="X174" i="5" s="1"/>
  <c r="Y174" i="5" s="1"/>
  <c r="AA174" i="5" s="1"/>
  <c r="U433" i="5" a="1"/>
  <c r="U433" i="5" s="1"/>
  <c r="L443" i="7" s="1"/>
  <c r="W45" i="5" a="1"/>
  <c r="W45" i="5" s="1"/>
  <c r="X45" i="5" s="1"/>
  <c r="Y45" i="5" s="1"/>
  <c r="AA45" i="5" s="1"/>
  <c r="U300" i="5" a="1"/>
  <c r="U300" i="5" s="1"/>
  <c r="L310" i="7" s="1"/>
  <c r="U411" i="5" a="1"/>
  <c r="U411" i="5" s="1"/>
  <c r="L421" i="7" s="1"/>
  <c r="W89" i="5" a="1"/>
  <c r="W89" i="5" s="1"/>
  <c r="X89" i="5" s="1"/>
  <c r="Y89" i="5" s="1"/>
  <c r="AA89" i="5" s="1"/>
  <c r="W164" i="5" a="1"/>
  <c r="W164" i="5" s="1"/>
  <c r="X164" i="5" s="1"/>
  <c r="Y164" i="5" s="1"/>
  <c r="AA164" i="5" s="1"/>
  <c r="U43" i="5" a="1"/>
  <c r="U43" i="5" s="1"/>
  <c r="L53" i="7" s="1"/>
  <c r="AB429" i="5"/>
  <c r="AC429" i="5" s="1"/>
  <c r="AD429" i="5" s="1" a="1"/>
  <c r="AD429" i="5" s="1"/>
  <c r="M439" i="7" s="1"/>
  <c r="Z387" i="5"/>
  <c r="AB164" i="5"/>
  <c r="AC164" i="5" s="1" a="1"/>
  <c r="AC164" i="5" s="1"/>
  <c r="AE164" i="5" s="1" a="1"/>
  <c r="AE164" i="5" s="1"/>
  <c r="Q174" i="7" s="1"/>
  <c r="AB404" i="5"/>
  <c r="AC404" i="5" s="1"/>
  <c r="AK404" i="5" s="1"/>
  <c r="AB484" i="5"/>
  <c r="AC484" i="5" s="1"/>
  <c r="AD484" i="5" s="1" a="1"/>
  <c r="AD484" i="5" s="1"/>
  <c r="M494" i="7" s="1"/>
  <c r="U236" i="5" a="1"/>
  <c r="U236" i="5" s="1"/>
  <c r="L246" i="7" s="1"/>
  <c r="U266" i="5" a="1"/>
  <c r="U266" i="5" s="1"/>
  <c r="L276" i="7" s="1"/>
  <c r="V174" i="5" a="1"/>
  <c r="V174" i="5" s="1"/>
  <c r="P184" i="7" s="1"/>
  <c r="V89" i="5" a="1"/>
  <c r="V89" i="5" s="1"/>
  <c r="P99" i="7" s="1"/>
  <c r="U254" i="5" a="1"/>
  <c r="U254" i="5" s="1"/>
  <c r="L264" i="7" s="1"/>
  <c r="U89" i="5" a="1"/>
  <c r="U89" i="5" s="1"/>
  <c r="L99" i="7" s="1"/>
  <c r="AB371" i="5"/>
  <c r="AC371" i="5" s="1"/>
  <c r="AK371" i="5" s="1"/>
  <c r="Z80" i="5"/>
  <c r="U371" i="5" a="1"/>
  <c r="U371" i="5" s="1"/>
  <c r="L381" i="7" s="1"/>
  <c r="U255" i="5" a="1"/>
  <c r="U255" i="5" s="1"/>
  <c r="L265" i="7" s="1"/>
  <c r="V42" i="5" a="1"/>
  <c r="V42" i="5" s="1"/>
  <c r="P52" i="7" s="1"/>
  <c r="U26" i="5" a="1"/>
  <c r="U26" i="5" s="1"/>
  <c r="L36" i="7" s="1"/>
  <c r="AB203" i="5"/>
  <c r="AC203" i="5" s="1"/>
  <c r="AF203" i="5" s="1"/>
  <c r="AG203" i="5" s="1"/>
  <c r="AH203" i="5" s="1"/>
  <c r="AJ203" i="5" s="1"/>
  <c r="AB36" i="5"/>
  <c r="AC36" i="5" s="1" a="1"/>
  <c r="AC36" i="5" s="1"/>
  <c r="AE36" i="5" s="1" a="1"/>
  <c r="AE36" i="5" s="1"/>
  <c r="Q46" i="7" s="1"/>
  <c r="Z160" i="5"/>
  <c r="AB393" i="5"/>
  <c r="AC393" i="5" s="1"/>
  <c r="AF393" i="5" s="1"/>
  <c r="AG393" i="5" s="1"/>
  <c r="AH393" i="5" s="1"/>
  <c r="AJ393" i="5" s="1"/>
  <c r="V66" i="5" a="1"/>
  <c r="V66" i="5" s="1"/>
  <c r="P76" i="7" s="1"/>
  <c r="Z145" i="5"/>
  <c r="U319" i="5" a="1"/>
  <c r="U319" i="5" s="1"/>
  <c r="L329" i="7" s="1"/>
  <c r="V48" i="5" a="1"/>
  <c r="V48" i="5" s="1"/>
  <c r="P58" i="7" s="1"/>
  <c r="V96" i="5" a="1"/>
  <c r="V96" i="5" s="1"/>
  <c r="P106" i="7" s="1"/>
  <c r="W26" i="5" a="1"/>
  <c r="W26" i="5" s="1"/>
  <c r="X26" i="5" s="1"/>
  <c r="Y26" i="5" s="1"/>
  <c r="AA26" i="5" s="1"/>
  <c r="W162" i="5" a="1"/>
  <c r="W162" i="5" s="1"/>
  <c r="X162" i="5" s="1"/>
  <c r="Y162" i="5" s="1"/>
  <c r="AA162" i="5" s="1"/>
  <c r="U29" i="5" a="1"/>
  <c r="U29" i="5" s="1"/>
  <c r="L39" i="7" s="1"/>
  <c r="Z122" i="5"/>
  <c r="AB43" i="5"/>
  <c r="AC43" i="5" s="1" a="1"/>
  <c r="AC43" i="5" s="1"/>
  <c r="AF43" i="5" s="1" a="1"/>
  <c r="AF43" i="5" s="1"/>
  <c r="AG43" i="5" s="1"/>
  <c r="AH43" i="5" s="1"/>
  <c r="AJ43" i="5" s="1"/>
  <c r="AB162" i="5"/>
  <c r="AC162" i="5" s="1" a="1"/>
  <c r="AC162" i="5" s="1"/>
  <c r="AD162" i="5" s="1" a="1"/>
  <c r="AD162" i="5" s="1"/>
  <c r="M172" i="7" s="1"/>
  <c r="AB276" i="5"/>
  <c r="AC276" i="5" s="1"/>
  <c r="AF276" i="5" s="1"/>
  <c r="AG276" i="5" s="1"/>
  <c r="AH276" i="5" s="1"/>
  <c r="AJ276" i="5" s="1"/>
  <c r="AB89" i="5"/>
  <c r="AC89" i="5" s="1" a="1"/>
  <c r="AC89" i="5" s="1"/>
  <c r="AE89" i="5" s="1" a="1"/>
  <c r="AE89" i="5" s="1"/>
  <c r="Q99" i="7" s="1"/>
  <c r="U248" i="5" a="1"/>
  <c r="U248" i="5" s="1"/>
  <c r="L258" i="7" s="1"/>
  <c r="V31" i="5" a="1"/>
  <c r="V31" i="5" s="1"/>
  <c r="P41" i="7" s="1"/>
  <c r="U35" i="5" a="1"/>
  <c r="U35" i="5" s="1"/>
  <c r="L45" i="7" s="1"/>
  <c r="AB26" i="5"/>
  <c r="AC26" i="5" s="1" a="1"/>
  <c r="AC26" i="5" s="1"/>
  <c r="AE26" i="5" s="1" a="1"/>
  <c r="AE26" i="5" s="1"/>
  <c r="Q36" i="7" s="1"/>
  <c r="Z452" i="5"/>
  <c r="Z472" i="5"/>
  <c r="AB347" i="5"/>
  <c r="AC347" i="5" s="1"/>
  <c r="AI347" i="5" s="1"/>
  <c r="Z377" i="5"/>
  <c r="AB450" i="5"/>
  <c r="AC450" i="5" s="1"/>
  <c r="AF450" i="5" s="1"/>
  <c r="AG450" i="5" s="1"/>
  <c r="AH450" i="5" s="1"/>
  <c r="AJ450" i="5" s="1"/>
  <c r="U450" i="5" a="1"/>
  <c r="U450" i="5" s="1"/>
  <c r="L460" i="7" s="1"/>
  <c r="U335" i="5" a="1"/>
  <c r="U335" i="5" s="1"/>
  <c r="L345" i="7" s="1"/>
  <c r="W131" i="5" a="1"/>
  <c r="W131" i="5" s="1"/>
  <c r="X131" i="5" s="1"/>
  <c r="Y131" i="5" s="1"/>
  <c r="AA131" i="5" s="1"/>
  <c r="U128" i="5" a="1"/>
  <c r="U128" i="5" s="1"/>
  <c r="L138" i="7" s="1"/>
  <c r="U143" i="5" a="1"/>
  <c r="U143" i="5" s="1"/>
  <c r="L153" i="7" s="1"/>
  <c r="Z296" i="5"/>
  <c r="AB494" i="5"/>
  <c r="AC494" i="5" s="1"/>
  <c r="AF494" i="5" s="1"/>
  <c r="AG494" i="5" s="1"/>
  <c r="AH494" i="5" s="1"/>
  <c r="AJ494" i="5" s="1"/>
  <c r="Z415" i="5"/>
  <c r="U485" i="5" a="1"/>
  <c r="U485" i="5" s="1"/>
  <c r="L495" i="7" s="1"/>
  <c r="U108" i="5" a="1"/>
  <c r="U108" i="5" s="1"/>
  <c r="L118" i="7" s="1"/>
  <c r="AB390" i="5"/>
  <c r="AC390" i="5" s="1"/>
  <c r="AE390" i="5" s="1"/>
  <c r="Q400" i="7" s="1"/>
  <c r="AB330" i="5"/>
  <c r="AC330" i="5" s="1"/>
  <c r="AI330" i="5" s="1"/>
  <c r="Z494" i="5"/>
  <c r="AB175" i="5"/>
  <c r="AC175" i="5" s="1" a="1"/>
  <c r="AC175" i="5" s="1"/>
  <c r="AK175" i="5" s="1"/>
  <c r="AB493" i="5"/>
  <c r="AC493" i="5" s="1"/>
  <c r="AD493" i="5" s="1" a="1"/>
  <c r="AD493" i="5" s="1"/>
  <c r="M503" i="7" s="1"/>
  <c r="U456" i="5" a="1"/>
  <c r="U456" i="5" s="1"/>
  <c r="L466" i="7" s="1"/>
  <c r="U370" i="5" a="1"/>
  <c r="U370" i="5" s="1"/>
  <c r="L380" i="7" s="1"/>
  <c r="U380" i="5" a="1"/>
  <c r="U380" i="5" s="1"/>
  <c r="L390" i="7" s="1"/>
  <c r="V108" i="5" a="1"/>
  <c r="V108" i="5" s="1"/>
  <c r="P118" i="7" s="1"/>
  <c r="U56" i="5" a="1"/>
  <c r="U56" i="5" s="1"/>
  <c r="L66" i="7" s="1"/>
  <c r="U175" i="5" a="1"/>
  <c r="U175" i="5" s="1"/>
  <c r="L185" i="7" s="1"/>
  <c r="AB389" i="5"/>
  <c r="AC389" i="5" s="1"/>
  <c r="AF389" i="5" s="1"/>
  <c r="AG389" i="5" s="1"/>
  <c r="AH389" i="5" s="1"/>
  <c r="AJ389" i="5" s="1"/>
  <c r="Z175" i="5"/>
  <c r="W165" i="5" a="1"/>
  <c r="W165" i="5" s="1"/>
  <c r="X165" i="5" s="1"/>
  <c r="Y165" i="5" s="1"/>
  <c r="AA165" i="5" s="1"/>
  <c r="W139" i="5" a="1"/>
  <c r="W139" i="5" s="1"/>
  <c r="X139" i="5" s="1"/>
  <c r="Y139" i="5" s="1"/>
  <c r="AA139" i="5" s="1"/>
  <c r="W149" i="5" a="1"/>
  <c r="W149" i="5" s="1"/>
  <c r="X149" i="5" s="1"/>
  <c r="Y149" i="5" s="1"/>
  <c r="AA149" i="5" s="1"/>
  <c r="V95" i="5" a="1"/>
  <c r="V95" i="5" s="1"/>
  <c r="P105" i="7" s="1"/>
  <c r="V23" i="5" a="1"/>
  <c r="V23" i="5" s="1"/>
  <c r="P33" i="7" s="1"/>
  <c r="V75" i="5" a="1"/>
  <c r="V75" i="5" s="1"/>
  <c r="P85" i="7" s="1"/>
  <c r="W137" i="5" a="1"/>
  <c r="W137" i="5" s="1"/>
  <c r="X137" i="5" s="1"/>
  <c r="Y137" i="5" s="1"/>
  <c r="AA137" i="5" s="1"/>
  <c r="U304" i="5" a="1"/>
  <c r="U304" i="5" s="1"/>
  <c r="L314" i="7" s="1"/>
  <c r="V100" i="5" a="1"/>
  <c r="V100" i="5" s="1"/>
  <c r="P110" i="7" s="1"/>
  <c r="W157" i="5" a="1"/>
  <c r="W157" i="5" s="1"/>
  <c r="X157" i="5" s="1"/>
  <c r="Y157" i="5" s="1"/>
  <c r="AA157" i="5" s="1"/>
  <c r="AB87" i="5"/>
  <c r="AC87" i="5" s="1" a="1"/>
  <c r="AC87" i="5" s="1"/>
  <c r="AD87" i="5" s="1" a="1"/>
  <c r="AD87" i="5" s="1"/>
  <c r="M97" i="7" s="1"/>
  <c r="Z149" i="5"/>
  <c r="Z223" i="5"/>
  <c r="W100" i="5" a="1"/>
  <c r="W100" i="5" s="1"/>
  <c r="X100" i="5" s="1"/>
  <c r="Y100" i="5" s="1"/>
  <c r="AA100" i="5" s="1"/>
  <c r="AB100" i="5"/>
  <c r="AC100" i="5" s="1" a="1"/>
  <c r="AC100" i="5" s="1"/>
  <c r="AE100" i="5" s="1" a="1"/>
  <c r="AE100" i="5" s="1"/>
  <c r="Q110" i="7" s="1"/>
  <c r="W18" i="5" a="1"/>
  <c r="W18" i="5" s="1"/>
  <c r="X18" i="5" s="1"/>
  <c r="Y18" i="5" s="1"/>
  <c r="AA18" i="5" s="1"/>
  <c r="U149" i="5" a="1"/>
  <c r="U149" i="5" s="1"/>
  <c r="L159" i="7" s="1"/>
  <c r="U134" i="5" a="1"/>
  <c r="U134" i="5" s="1"/>
  <c r="L144" i="7" s="1"/>
  <c r="Z312" i="5"/>
  <c r="AB163" i="5"/>
  <c r="AC163" i="5" s="1" a="1"/>
  <c r="AC163" i="5" s="1"/>
  <c r="AE163" i="5" s="1" a="1"/>
  <c r="AE163" i="5" s="1"/>
  <c r="Q173" i="7" s="1"/>
  <c r="AB165" i="5"/>
  <c r="AC165" i="5" s="1" a="1"/>
  <c r="AC165" i="5" s="1"/>
  <c r="AK165" i="5" s="1"/>
  <c r="AB264" i="5"/>
  <c r="AC264" i="5" s="1"/>
  <c r="AE264" i="5" s="1"/>
  <c r="Q274" i="7" s="1"/>
  <c r="AB455" i="5"/>
  <c r="AC455" i="5" s="1"/>
  <c r="AE455" i="5" s="1"/>
  <c r="Q465" i="7" s="1"/>
  <c r="AB378" i="5"/>
  <c r="AC378" i="5" s="1"/>
  <c r="AE378" i="5" s="1"/>
  <c r="Q388" i="7" s="1"/>
  <c r="U165" i="5" a="1"/>
  <c r="U165" i="5" s="1"/>
  <c r="L175" i="7" s="1"/>
  <c r="U449" i="5" a="1"/>
  <c r="U449" i="5" s="1"/>
  <c r="L459" i="7" s="1"/>
  <c r="U232" i="5" a="1"/>
  <c r="U232" i="5" s="1"/>
  <c r="L242" i="7" s="1"/>
  <c r="U95" i="5" a="1"/>
  <c r="U95" i="5" s="1"/>
  <c r="L105" i="7" s="1"/>
  <c r="U138" i="5" a="1"/>
  <c r="U138" i="5" s="1"/>
  <c r="L148" i="7" s="1"/>
  <c r="U155" i="5" a="1"/>
  <c r="U155" i="5" s="1"/>
  <c r="L165" i="7" s="1"/>
  <c r="Z163" i="5"/>
  <c r="Z264" i="5"/>
  <c r="AB134" i="5"/>
  <c r="AC134" i="5" s="1" a="1"/>
  <c r="AC134" i="5" s="1"/>
  <c r="AK134" i="5" s="1"/>
  <c r="U476" i="5" a="1"/>
  <c r="U476" i="5" s="1"/>
  <c r="L486" i="7" s="1"/>
  <c r="AB474" i="5"/>
  <c r="AC474" i="5" s="1"/>
  <c r="AD474" i="5" s="1" a="1"/>
  <c r="AD474" i="5" s="1"/>
  <c r="M484" i="7" s="1"/>
  <c r="W88" i="5" a="1"/>
  <c r="W88" i="5" s="1"/>
  <c r="X88" i="5" s="1"/>
  <c r="Y88" i="5" s="1"/>
  <c r="AA88" i="5" s="1"/>
  <c r="W152" i="5" a="1"/>
  <c r="W152" i="5" s="1"/>
  <c r="X152" i="5" s="1"/>
  <c r="Y152" i="5" s="1"/>
  <c r="AA152" i="5" s="1"/>
  <c r="V181" i="5" a="1"/>
  <c r="V181" i="5" s="1"/>
  <c r="P191" i="7" s="1"/>
  <c r="U112" i="5" a="1"/>
  <c r="U112" i="5" s="1"/>
  <c r="L122" i="7" s="1"/>
  <c r="U78" i="5" a="1"/>
  <c r="U78" i="5" s="1"/>
  <c r="L88" i="7" s="1"/>
  <c r="U88" i="5" a="1"/>
  <c r="U88" i="5" s="1"/>
  <c r="L98" i="7" s="1"/>
  <c r="Z138" i="5"/>
  <c r="AB339" i="5"/>
  <c r="AC339" i="5" s="1"/>
  <c r="AD339" i="5" s="1" a="1"/>
  <c r="AD339" i="5" s="1"/>
  <c r="M349" i="7" s="1"/>
  <c r="Z474" i="5"/>
  <c r="AB144" i="5"/>
  <c r="AC144" i="5" s="1" a="1"/>
  <c r="AC144" i="5" s="1"/>
  <c r="AK144" i="5" s="1"/>
  <c r="V37" i="5" a="1"/>
  <c r="V37" i="5" s="1"/>
  <c r="P47" i="7" s="1"/>
  <c r="V109" i="5" a="1"/>
  <c r="V109" i="5" s="1"/>
  <c r="P119" i="7" s="1"/>
  <c r="U204" i="5" a="1"/>
  <c r="U204" i="5" s="1"/>
  <c r="L214" i="7" s="1"/>
  <c r="W33" i="5" a="1"/>
  <c r="W33" i="5" s="1"/>
  <c r="X33" i="5" s="1"/>
  <c r="Y33" i="5" s="1"/>
  <c r="AA33" i="5" s="1"/>
  <c r="W61" i="5" a="1"/>
  <c r="W61" i="5" s="1"/>
  <c r="X61" i="5" s="1"/>
  <c r="Y61" i="5" s="1"/>
  <c r="AA61" i="5" s="1"/>
  <c r="U469" i="5" a="1"/>
  <c r="U469" i="5" s="1"/>
  <c r="L479" i="7" s="1"/>
  <c r="V163" i="5" a="1"/>
  <c r="V163" i="5" s="1"/>
  <c r="P173" i="7" s="1"/>
  <c r="V88" i="5" a="1"/>
  <c r="V88" i="5" s="1"/>
  <c r="P98" i="7" s="1"/>
  <c r="V196" i="5" a="1"/>
  <c r="V196" i="5" s="1"/>
  <c r="P206" i="7" s="1"/>
  <c r="W181" i="5" a="1"/>
  <c r="W181" i="5" s="1"/>
  <c r="X181" i="5" s="1"/>
  <c r="Y181" i="5" s="1"/>
  <c r="AA181" i="5" s="1"/>
  <c r="V54" i="5" a="1"/>
  <c r="V54" i="5" s="1"/>
  <c r="P64" i="7" s="1"/>
  <c r="U152" i="5" a="1"/>
  <c r="U152" i="5" s="1"/>
  <c r="L162" i="7" s="1"/>
  <c r="U157" i="5" a="1"/>
  <c r="U157" i="5" s="1"/>
  <c r="L167" i="7" s="1"/>
  <c r="AB133" i="5"/>
  <c r="AC133" i="5" s="1" a="1"/>
  <c r="AC133" i="5" s="1"/>
  <c r="AD133" i="5" s="1" a="1"/>
  <c r="AD133" i="5" s="1"/>
  <c r="M143" i="7" s="1"/>
  <c r="AB202" i="5"/>
  <c r="AC202" i="5" s="1"/>
  <c r="AI202" i="5" s="1"/>
  <c r="AB157" i="5"/>
  <c r="AC157" i="5" s="1" a="1"/>
  <c r="AC157" i="5" s="1"/>
  <c r="AK157" i="5" s="1"/>
  <c r="AB448" i="5"/>
  <c r="AC448" i="5" s="1"/>
  <c r="AD448" i="5" s="1" a="1"/>
  <c r="AD448" i="5" s="1"/>
  <c r="M458" i="7" s="1"/>
  <c r="V30" i="5" a="1"/>
  <c r="V30" i="5" s="1"/>
  <c r="P40" i="7" s="1"/>
  <c r="U210" i="5" a="1"/>
  <c r="U210" i="5" s="1"/>
  <c r="L220" i="7" s="1"/>
  <c r="W109" i="5" a="1"/>
  <c r="W109" i="5" s="1"/>
  <c r="X109" i="5" s="1"/>
  <c r="Y109" i="5" s="1"/>
  <c r="AA109" i="5" s="1"/>
  <c r="U480" i="5" a="1"/>
  <c r="U480" i="5" s="1"/>
  <c r="L490" i="7" s="1"/>
  <c r="V98" i="5" a="1"/>
  <c r="V98" i="5" s="1"/>
  <c r="P108" i="7" s="1"/>
  <c r="W199" i="5" a="1"/>
  <c r="W199" i="5" s="1"/>
  <c r="X199" i="5" s="1"/>
  <c r="Y199" i="5" s="1"/>
  <c r="AA199" i="5" s="1"/>
  <c r="W163" i="5" a="1"/>
  <c r="W163" i="5" s="1"/>
  <c r="X163" i="5" s="1"/>
  <c r="Y163" i="5" s="1"/>
  <c r="AA163" i="5" s="1"/>
  <c r="W64" i="5" a="1"/>
  <c r="W64" i="5" s="1"/>
  <c r="X64" i="5" s="1"/>
  <c r="Y64" i="5" s="1"/>
  <c r="AA64" i="5" s="1"/>
  <c r="W196" i="5" a="1"/>
  <c r="W196" i="5" s="1"/>
  <c r="X196" i="5" s="1"/>
  <c r="Y196" i="5" s="1"/>
  <c r="AA196" i="5" s="1"/>
  <c r="Z133" i="5"/>
  <c r="Z137" i="5"/>
  <c r="Z157" i="5"/>
  <c r="Z448" i="5"/>
  <c r="U320" i="5" a="1"/>
  <c r="U320" i="5" s="1"/>
  <c r="L330" i="7" s="1"/>
  <c r="U181" i="5" a="1"/>
  <c r="U181" i="5" s="1"/>
  <c r="L191" i="7" s="1"/>
  <c r="V19" i="5" a="1"/>
  <c r="V19" i="5" s="1"/>
  <c r="P29" i="7" s="1"/>
  <c r="U331" i="5" a="1"/>
  <c r="U331" i="5" s="1"/>
  <c r="L341" i="7" s="1"/>
  <c r="W47" i="5" a="1"/>
  <c r="W47" i="5" s="1"/>
  <c r="X47" i="5" s="1"/>
  <c r="Y47" i="5" s="1"/>
  <c r="AA47" i="5" s="1"/>
  <c r="U462" i="5" a="1"/>
  <c r="U462" i="5" s="1"/>
  <c r="L472" i="7" s="1"/>
  <c r="V140" i="5" a="1"/>
  <c r="V140" i="5" s="1"/>
  <c r="P150" i="7" s="1"/>
  <c r="W148" i="5" a="1"/>
  <c r="W148" i="5" s="1"/>
  <c r="X148" i="5" s="1"/>
  <c r="Y148" i="5" s="1"/>
  <c r="AA148" i="5" s="1"/>
  <c r="V199" i="5" a="1"/>
  <c r="V199" i="5" s="1"/>
  <c r="P209" i="7" s="1"/>
  <c r="V64" i="5" a="1"/>
  <c r="V64" i="5" s="1"/>
  <c r="P74" i="7" s="1"/>
  <c r="U23" i="5" a="1"/>
  <c r="U23" i="5" s="1"/>
  <c r="L33" i="7" s="1"/>
  <c r="AB181" i="5"/>
  <c r="AC181" i="5" s="1" a="1"/>
  <c r="AC181" i="5" s="1"/>
  <c r="AD181" i="5" s="1" a="1"/>
  <c r="AD181" i="5" s="1"/>
  <c r="M191" i="7" s="1"/>
  <c r="W37" i="5" a="1"/>
  <c r="W37" i="5" s="1"/>
  <c r="X37" i="5" s="1"/>
  <c r="Y37" i="5" s="1"/>
  <c r="AA37" i="5" s="1"/>
  <c r="W19" i="5" a="1"/>
  <c r="W19" i="5" s="1"/>
  <c r="X19" i="5" s="1"/>
  <c r="Y19" i="5" s="1"/>
  <c r="AA19" i="5" s="1"/>
  <c r="V47" i="5" a="1"/>
  <c r="V47" i="5" s="1"/>
  <c r="P57" i="7" s="1"/>
  <c r="W140" i="5" a="1"/>
  <c r="W140" i="5" s="1"/>
  <c r="X140" i="5" s="1"/>
  <c r="Y140" i="5" s="1"/>
  <c r="AA140" i="5" s="1"/>
  <c r="V148" i="5" a="1"/>
  <c r="V148" i="5" s="1"/>
  <c r="P158" i="7" s="1"/>
  <c r="U139" i="5" a="1"/>
  <c r="U139" i="5" s="1"/>
  <c r="L149" i="7" s="1"/>
  <c r="AB303" i="5"/>
  <c r="AC303" i="5" s="1"/>
  <c r="AK303" i="5" s="1"/>
  <c r="AB345" i="5"/>
  <c r="AC345" i="5" s="1"/>
  <c r="AD345" i="5" s="1" a="1"/>
  <c r="AD345" i="5" s="1"/>
  <c r="M355" i="7" s="1"/>
  <c r="AB151" i="5"/>
  <c r="AC151" i="5" s="1" a="1"/>
  <c r="AC151" i="5" s="1"/>
  <c r="AE151" i="5" s="1" a="1"/>
  <c r="AE151" i="5" s="1"/>
  <c r="Q161" i="7" s="1"/>
  <c r="Z58" i="5"/>
  <c r="AB314" i="5"/>
  <c r="AC314" i="5" s="1"/>
  <c r="AF314" i="5" s="1"/>
  <c r="AG314" i="5" s="1"/>
  <c r="AH314" i="5" s="1"/>
  <c r="AJ314" i="5" s="1"/>
  <c r="AB443" i="5"/>
  <c r="AC443" i="5" s="1"/>
  <c r="AE443" i="5" s="1"/>
  <c r="Q453" i="7" s="1"/>
  <c r="AB23" i="5"/>
  <c r="AC23" i="5" s="1" a="1"/>
  <c r="AC23" i="5" s="1"/>
  <c r="AE23" i="5" s="1" a="1"/>
  <c r="AE23" i="5" s="1"/>
  <c r="Q33" i="7" s="1"/>
  <c r="AB155" i="5"/>
  <c r="AC155" i="5" s="1" a="1"/>
  <c r="AC155" i="5" s="1"/>
  <c r="AE155" i="5" s="1" a="1"/>
  <c r="AE155" i="5" s="1"/>
  <c r="Q165" i="7" s="1"/>
  <c r="AB88" i="5"/>
  <c r="AC88" i="5" s="1" a="1"/>
  <c r="AC88" i="5" s="1"/>
  <c r="AD88" i="5" s="1" a="1"/>
  <c r="AD88" i="5" s="1"/>
  <c r="M98" i="7" s="1"/>
  <c r="Z70" i="5"/>
  <c r="AB449" i="5"/>
  <c r="AC449" i="5" s="1"/>
  <c r="AI449" i="5" s="1"/>
  <c r="Z155" i="5"/>
  <c r="V179" i="5" a="1"/>
  <c r="V179" i="5" s="1"/>
  <c r="P189" i="7" s="1"/>
  <c r="Z389" i="5"/>
  <c r="Z92" i="5"/>
  <c r="AB386" i="5"/>
  <c r="AC386" i="5" s="1"/>
  <c r="AD386" i="5" s="1" a="1"/>
  <c r="AD386" i="5" s="1"/>
  <c r="M396" i="7" s="1"/>
  <c r="AB125" i="5"/>
  <c r="AC125" i="5" s="1" a="1"/>
  <c r="AC125" i="5" s="1"/>
  <c r="AD125" i="5" s="1" a="1"/>
  <c r="AD125" i="5" s="1"/>
  <c r="M135" i="7" s="1"/>
  <c r="AB214" i="5"/>
  <c r="AC214" i="5" s="1"/>
  <c r="AI214" i="5" s="1"/>
  <c r="V131" i="5" a="1"/>
  <c r="V131" i="5" s="1"/>
  <c r="P141" i="7" s="1"/>
  <c r="U400" i="5" a="1"/>
  <c r="U400" i="5" s="1"/>
  <c r="L410" i="7" s="1"/>
  <c r="W66" i="5" a="1"/>
  <c r="W66" i="5" s="1"/>
  <c r="X66" i="5" s="1"/>
  <c r="Y66" i="5" s="1"/>
  <c r="AA66" i="5" s="1"/>
  <c r="V74" i="5" a="1"/>
  <c r="V74" i="5" s="1"/>
  <c r="P84" i="7" s="1"/>
  <c r="W87" i="5" a="1"/>
  <c r="W87" i="5" s="1"/>
  <c r="X87" i="5" s="1"/>
  <c r="Y87" i="5" s="1"/>
  <c r="AA87" i="5" s="1"/>
  <c r="U127" i="5" a="1"/>
  <c r="U127" i="5" s="1"/>
  <c r="L137" i="7" s="1"/>
  <c r="U74" i="5" a="1"/>
  <c r="U74" i="5" s="1"/>
  <c r="L84" i="7" s="1"/>
  <c r="AB267" i="5"/>
  <c r="AC267" i="5" s="1"/>
  <c r="AI267" i="5" s="1"/>
  <c r="AB75" i="5"/>
  <c r="AC75" i="5" s="1" a="1"/>
  <c r="AC75" i="5" s="1"/>
  <c r="AE75" i="5" s="1" a="1"/>
  <c r="AE75" i="5" s="1"/>
  <c r="Q85" i="7" s="1"/>
  <c r="AB13" i="5"/>
  <c r="AC13" i="5" s="1" a="1"/>
  <c r="AC13" i="5" s="1"/>
  <c r="AE13" i="5" s="1" a="1"/>
  <c r="AE13" i="5" s="1"/>
  <c r="Q23" i="7" s="1"/>
  <c r="AB495" i="5"/>
  <c r="AC495" i="5" s="1"/>
  <c r="AK495" i="5" s="1"/>
  <c r="AB194" i="5"/>
  <c r="AC194" i="5" s="1" a="1"/>
  <c r="AC194" i="5" s="1"/>
  <c r="AD194" i="5" s="1" a="1"/>
  <c r="AD194" i="5" s="1"/>
  <c r="M204" i="7" s="1"/>
  <c r="Z386" i="5"/>
  <c r="Z125" i="5"/>
  <c r="Z214" i="5"/>
  <c r="W179" i="5" a="1"/>
  <c r="W179" i="5" s="1"/>
  <c r="X179" i="5" s="1"/>
  <c r="Y179" i="5" s="1"/>
  <c r="AA179" i="5" s="1"/>
  <c r="U434" i="5" a="1"/>
  <c r="U434" i="5" s="1"/>
  <c r="L444" i="7" s="1"/>
  <c r="U292" i="5" a="1"/>
  <c r="U292" i="5" s="1"/>
  <c r="L302" i="7" s="1"/>
  <c r="V61" i="5" a="1"/>
  <c r="V61" i="5" s="1"/>
  <c r="P71" i="7" s="1"/>
  <c r="W42" i="5" a="1"/>
  <c r="W42" i="5" s="1"/>
  <c r="X42" i="5" s="1"/>
  <c r="Y42" i="5" s="1"/>
  <c r="AA42" i="5" s="1"/>
  <c r="W156" i="5" a="1"/>
  <c r="W156" i="5" s="1"/>
  <c r="X156" i="5" s="1"/>
  <c r="Y156" i="5" s="1"/>
  <c r="AA156" i="5" s="1"/>
  <c r="U325" i="5" a="1"/>
  <c r="U325" i="5" s="1"/>
  <c r="L335" i="7" s="1"/>
  <c r="U432" i="5" a="1"/>
  <c r="U432" i="5" s="1"/>
  <c r="L442" i="7" s="1"/>
  <c r="U234" i="5" a="1"/>
  <c r="U234" i="5" s="1"/>
  <c r="L244" i="7" s="1"/>
  <c r="V28" i="5" a="1"/>
  <c r="V28" i="5" s="1"/>
  <c r="P38" i="7" s="1"/>
  <c r="U333" i="5" a="1"/>
  <c r="U333" i="5" s="1"/>
  <c r="L343" i="7" s="1"/>
  <c r="V87" i="5" a="1"/>
  <c r="V87" i="5" s="1"/>
  <c r="P97" i="7" s="1"/>
  <c r="U199" i="5" a="1"/>
  <c r="U199" i="5" s="1"/>
  <c r="L209" i="7" s="1"/>
  <c r="U48" i="5" a="1"/>
  <c r="U48" i="5" s="1"/>
  <c r="L58" i="7" s="1"/>
  <c r="U125" i="5" a="1"/>
  <c r="U125" i="5" s="1"/>
  <c r="L135" i="7" s="1"/>
  <c r="U66" i="5" a="1"/>
  <c r="U66" i="5" s="1"/>
  <c r="L76" i="7" s="1"/>
  <c r="AB340" i="5"/>
  <c r="AC340" i="5" s="1"/>
  <c r="AD340" i="5" s="1" a="1"/>
  <c r="AD340" i="5" s="1"/>
  <c r="M350" i="7" s="1"/>
  <c r="Z75" i="5"/>
  <c r="AB323" i="5"/>
  <c r="AC323" i="5" s="1"/>
  <c r="AE323" i="5" s="1"/>
  <c r="Q333" i="7" s="1"/>
  <c r="Z13" i="5"/>
  <c r="Z495" i="5"/>
  <c r="Z194" i="5"/>
  <c r="AB278" i="5"/>
  <c r="AC278" i="5" s="1"/>
  <c r="AI278" i="5" s="1"/>
  <c r="Z78" i="5"/>
  <c r="AB207" i="5"/>
  <c r="AC207" i="5" s="1"/>
  <c r="AI207" i="5" s="1"/>
  <c r="AB172" i="5"/>
  <c r="AC172" i="5" s="1" a="1"/>
  <c r="AC172" i="5" s="1"/>
  <c r="AE172" i="5" s="1" a="1"/>
  <c r="AE172" i="5" s="1"/>
  <c r="Q182" i="7" s="1"/>
  <c r="W150" i="5" a="1"/>
  <c r="W150" i="5" s="1"/>
  <c r="X150" i="5" s="1"/>
  <c r="Y150" i="5" s="1"/>
  <c r="AA150" i="5" s="1"/>
  <c r="U460" i="5" a="1"/>
  <c r="U460" i="5" s="1"/>
  <c r="L470" i="7" s="1"/>
  <c r="U207" i="5" a="1"/>
  <c r="U207" i="5" s="1"/>
  <c r="L217" i="7" s="1"/>
  <c r="V127" i="5" a="1"/>
  <c r="V127" i="5" s="1"/>
  <c r="P137" i="7" s="1"/>
  <c r="V156" i="5" a="1"/>
  <c r="V156" i="5" s="1"/>
  <c r="P166" i="7" s="1"/>
  <c r="U359" i="5" a="1"/>
  <c r="U359" i="5" s="1"/>
  <c r="L369" i="7" s="1"/>
  <c r="W28" i="5" a="1"/>
  <c r="W28" i="5" s="1"/>
  <c r="X28" i="5" s="1"/>
  <c r="Y28" i="5" s="1"/>
  <c r="AA28" i="5" s="1"/>
  <c r="U440" i="5" a="1"/>
  <c r="U440" i="5" s="1"/>
  <c r="L450" i="7" s="1"/>
  <c r="U179" i="5" a="1"/>
  <c r="U179" i="5" s="1"/>
  <c r="L189" i="7" s="1"/>
  <c r="AB66" i="5"/>
  <c r="AC66" i="5" s="1" a="1"/>
  <c r="AC66" i="5" s="1"/>
  <c r="AI66" i="5" s="1"/>
  <c r="AB394" i="5"/>
  <c r="AC394" i="5" s="1"/>
  <c r="AI394" i="5" s="1"/>
  <c r="AB31" i="5"/>
  <c r="AC31" i="5" s="1" a="1"/>
  <c r="AC31" i="5" s="1"/>
  <c r="AK31" i="5" s="1"/>
  <c r="AB108" i="5"/>
  <c r="AC108" i="5" s="1" a="1"/>
  <c r="AC108" i="5" s="1"/>
  <c r="AD108" i="5" s="1" a="1"/>
  <c r="AD108" i="5" s="1"/>
  <c r="M118" i="7" s="1"/>
  <c r="Z340" i="5"/>
  <c r="Z323" i="5"/>
  <c r="AB179" i="5"/>
  <c r="AC179" i="5" s="1" a="1"/>
  <c r="AC179" i="5" s="1"/>
  <c r="AD179" i="5" s="1" a="1"/>
  <c r="AD179" i="5" s="1"/>
  <c r="M189" i="7" s="1"/>
  <c r="AB400" i="5"/>
  <c r="AC400" i="5" s="1"/>
  <c r="AI400" i="5" s="1"/>
  <c r="AB141" i="5"/>
  <c r="AC141" i="5" s="1" a="1"/>
  <c r="AC141" i="5" s="1"/>
  <c r="AF141" i="5" s="1" a="1"/>
  <c r="AF141" i="5" s="1"/>
  <c r="AG141" i="5" s="1"/>
  <c r="AH141" i="5" s="1"/>
  <c r="AJ141" i="5" s="1"/>
  <c r="Z172" i="5"/>
  <c r="Z218" i="5"/>
  <c r="U415" i="5" a="1"/>
  <c r="U415" i="5" s="1"/>
  <c r="L425" i="7" s="1"/>
  <c r="W127" i="5" a="1"/>
  <c r="W127" i="5" s="1"/>
  <c r="X127" i="5" s="1"/>
  <c r="Y127" i="5" s="1"/>
  <c r="AA127" i="5" s="1"/>
  <c r="U473" i="5" a="1"/>
  <c r="U473" i="5" s="1"/>
  <c r="L483" i="7" s="1"/>
  <c r="U172" i="5" a="1"/>
  <c r="U172" i="5" s="1"/>
  <c r="L182" i="7" s="1"/>
  <c r="U97" i="5" a="1"/>
  <c r="U97" i="5" s="1"/>
  <c r="L107" i="7" s="1"/>
  <c r="U194" i="5" a="1"/>
  <c r="U194" i="5" s="1"/>
  <c r="L204" i="7" s="1"/>
  <c r="Z394" i="5"/>
  <c r="Z31" i="5"/>
  <c r="AB473" i="5"/>
  <c r="AC473" i="5" s="1"/>
  <c r="AI473" i="5" s="1"/>
  <c r="AB337" i="5"/>
  <c r="AC337" i="5" s="1"/>
  <c r="AI337" i="5" s="1"/>
  <c r="U80" i="5" a="1"/>
  <c r="U80" i="5" s="1"/>
  <c r="L90" i="7" s="1"/>
  <c r="AB131" i="5"/>
  <c r="AC131" i="5" s="1" a="1"/>
  <c r="AC131" i="5" s="1"/>
  <c r="AD131" i="5" s="1" a="1"/>
  <c r="AD131" i="5" s="1"/>
  <c r="M141" i="7" s="1"/>
  <c r="Z337" i="5"/>
  <c r="W121" i="5" a="1"/>
  <c r="W121" i="5" s="1"/>
  <c r="X121" i="5" s="1"/>
  <c r="Y121" i="5" s="1"/>
  <c r="AA121" i="5" s="1"/>
  <c r="V18" i="5" a="1"/>
  <c r="V18" i="5" s="1"/>
  <c r="P28" i="7" s="1"/>
  <c r="U193" i="5" a="1"/>
  <c r="U193" i="5" s="1"/>
  <c r="L203" i="7" s="1"/>
  <c r="Z87" i="5"/>
  <c r="AB434" i="5"/>
  <c r="AC434" i="5" s="1"/>
  <c r="AI434" i="5" s="1"/>
  <c r="AB97" i="5"/>
  <c r="AC97" i="5" s="1" a="1"/>
  <c r="AC97" i="5" s="1"/>
  <c r="AE97" i="5" s="1" a="1"/>
  <c r="AE97" i="5" s="1"/>
  <c r="Q107" i="7" s="1"/>
  <c r="AB199" i="5"/>
  <c r="AC199" i="5" s="1" a="1"/>
  <c r="AC199" i="5" s="1"/>
  <c r="AI199" i="5" s="1"/>
  <c r="Z131" i="5"/>
  <c r="Z127" i="5"/>
  <c r="AB217" i="5"/>
  <c r="AC217" i="5" s="1"/>
  <c r="AD217" i="5" s="1" a="1"/>
  <c r="AD217" i="5" s="1"/>
  <c r="M227" i="7" s="1"/>
  <c r="W145" i="5" a="1"/>
  <c r="W145" i="5" s="1"/>
  <c r="X145" i="5" s="1"/>
  <c r="Y145" i="5" s="1"/>
  <c r="AA145" i="5" s="1"/>
  <c r="V121" i="5" a="1"/>
  <c r="V121" i="5" s="1"/>
  <c r="P131" i="7" s="1"/>
  <c r="W95" i="5" a="1"/>
  <c r="W95" i="5" s="1"/>
  <c r="X95" i="5" s="1"/>
  <c r="Y95" i="5" s="1"/>
  <c r="AA95" i="5" s="1"/>
  <c r="V13" i="5" a="1"/>
  <c r="V13" i="5" s="1"/>
  <c r="P23" i="7" s="1"/>
  <c r="W194" i="5" a="1"/>
  <c r="W194" i="5" s="1"/>
  <c r="X194" i="5" s="1"/>
  <c r="Y194" i="5" s="1"/>
  <c r="AA194" i="5" s="1"/>
  <c r="W133" i="5" a="1"/>
  <c r="W133" i="5" s="1"/>
  <c r="X133" i="5" s="1"/>
  <c r="Y133" i="5" s="1"/>
  <c r="AA133" i="5" s="1"/>
  <c r="U13" i="5" a="1"/>
  <c r="U13" i="5" s="1"/>
  <c r="L23" i="7" s="1"/>
  <c r="AB234" i="5"/>
  <c r="AC234" i="5" s="1"/>
  <c r="AK234" i="5" s="1"/>
  <c r="AB146" i="5"/>
  <c r="AC146" i="5" s="1" a="1"/>
  <c r="AC146" i="5" s="1"/>
  <c r="AK146" i="5" s="1"/>
  <c r="AB255" i="5"/>
  <c r="AC255" i="5" s="1"/>
  <c r="AI255" i="5" s="1"/>
  <c r="AB210" i="5"/>
  <c r="AC210" i="5" s="1"/>
  <c r="AK210" i="5" s="1"/>
  <c r="AB333" i="5"/>
  <c r="AC333" i="5" s="1"/>
  <c r="AI333" i="5" s="1"/>
  <c r="AB153" i="5"/>
  <c r="AC153" i="5" s="1" a="1"/>
  <c r="AC153" i="5" s="1"/>
  <c r="AE153" i="5" s="1" a="1"/>
  <c r="AE153" i="5" s="1"/>
  <c r="Q163" i="7" s="1"/>
  <c r="Z97" i="5"/>
  <c r="Z392" i="5"/>
  <c r="V97" i="5" a="1"/>
  <c r="V97" i="5" s="1"/>
  <c r="P107" i="7" s="1"/>
  <c r="W92" i="5" a="1"/>
  <c r="W92" i="5" s="1"/>
  <c r="X92" i="5" s="1"/>
  <c r="Y92" i="5" s="1"/>
  <c r="AA92" i="5" s="1"/>
  <c r="W172" i="5" a="1"/>
  <c r="W172" i="5" s="1"/>
  <c r="X172" i="5" s="1"/>
  <c r="Y172" i="5" s="1"/>
  <c r="AA172" i="5" s="1"/>
  <c r="U413" i="5" a="1"/>
  <c r="U413" i="5" s="1"/>
  <c r="L423" i="7" s="1"/>
  <c r="V153" i="5" a="1"/>
  <c r="V153" i="5" s="1"/>
  <c r="P163" i="7" s="1"/>
  <c r="U150" i="5" a="1"/>
  <c r="U150" i="5" s="1"/>
  <c r="L160" i="7" s="1"/>
  <c r="U92" i="5" a="1"/>
  <c r="U92" i="5" s="1"/>
  <c r="L102" i="7" s="1"/>
  <c r="Z146" i="5"/>
  <c r="AB74" i="5"/>
  <c r="AC74" i="5" s="1" a="1"/>
  <c r="AC74" i="5" s="1"/>
  <c r="AF74" i="5" s="1" a="1"/>
  <c r="AF74" i="5" s="1"/>
  <c r="AG74" i="5" s="1"/>
  <c r="AH74" i="5" s="1"/>
  <c r="AJ74" i="5" s="1"/>
  <c r="Z209" i="5"/>
  <c r="Z153" i="5"/>
  <c r="AB432" i="5"/>
  <c r="AC432" i="5" s="1"/>
  <c r="AI432" i="5" s="1"/>
  <c r="AB426" i="5"/>
  <c r="AC426" i="5" s="1"/>
  <c r="AI426" i="5" s="1"/>
  <c r="Z271" i="5"/>
  <c r="U425" i="5" a="1"/>
  <c r="U425" i="5" s="1"/>
  <c r="L435" i="7" s="1"/>
  <c r="V146" i="5" a="1"/>
  <c r="V146" i="5" s="1"/>
  <c r="P156" i="7" s="1"/>
  <c r="V80" i="5" a="1"/>
  <c r="V80" i="5" s="1"/>
  <c r="P90" i="7" s="1"/>
  <c r="W153" i="5" a="1"/>
  <c r="W153" i="5" s="1"/>
  <c r="X153" i="5" s="1"/>
  <c r="Y153" i="5" s="1"/>
  <c r="AA153" i="5" s="1"/>
  <c r="U156" i="5" a="1"/>
  <c r="U156" i="5" s="1"/>
  <c r="L166" i="7" s="1"/>
  <c r="AB121" i="5"/>
  <c r="AC121" i="5" s="1" a="1"/>
  <c r="AC121" i="5" s="1"/>
  <c r="AE121" i="5" s="1" a="1"/>
  <c r="AE121" i="5" s="1"/>
  <c r="Q131" i="7" s="1"/>
  <c r="AB150" i="5"/>
  <c r="AC150" i="5" s="1" a="1"/>
  <c r="AC150" i="5" s="1"/>
  <c r="AE150" i="5" s="1" a="1"/>
  <c r="AE150" i="5" s="1"/>
  <c r="Q160" i="7" s="1"/>
  <c r="AB470" i="5"/>
  <c r="AC470" i="5" s="1"/>
  <c r="AE470" i="5" s="1"/>
  <c r="Q480" i="7" s="1"/>
  <c r="Z359" i="5"/>
  <c r="AB30" i="5"/>
  <c r="AC30" i="5" s="1" a="1"/>
  <c r="AC30" i="5" s="1"/>
  <c r="AF30" i="5" s="1" a="1"/>
  <c r="AF30" i="5" s="1"/>
  <c r="AG30" i="5" s="1"/>
  <c r="AH30" i="5" s="1"/>
  <c r="AJ30" i="5" s="1"/>
  <c r="AB413" i="5"/>
  <c r="AC413" i="5" s="1"/>
  <c r="AF413" i="5" s="1"/>
  <c r="AG413" i="5" s="1"/>
  <c r="AH413" i="5" s="1"/>
  <c r="AJ413" i="5" s="1"/>
  <c r="AB425" i="5"/>
  <c r="AC425" i="5" s="1"/>
  <c r="AD425" i="5" s="1" a="1"/>
  <c r="AD425" i="5" s="1"/>
  <c r="M435" i="7" s="1"/>
  <c r="W146" i="5" a="1"/>
  <c r="W146" i="5" s="1"/>
  <c r="X146" i="5" s="1"/>
  <c r="Y146" i="5" s="1"/>
  <c r="AA146" i="5" s="1"/>
  <c r="W80" i="5" a="1"/>
  <c r="W80" i="5" s="1"/>
  <c r="X80" i="5" s="1"/>
  <c r="Y80" i="5" s="1"/>
  <c r="AA80" i="5" s="1"/>
  <c r="U61" i="5" a="1"/>
  <c r="U61" i="5" s="1"/>
  <c r="L71" i="7" s="1"/>
  <c r="Z121" i="5"/>
  <c r="AB193" i="5"/>
  <c r="AC193" i="5" s="1" a="1"/>
  <c r="AC193" i="5" s="1"/>
  <c r="AD193" i="5" s="1" a="1"/>
  <c r="AD193" i="5" s="1"/>
  <c r="M203" i="7" s="1"/>
  <c r="AB360" i="5"/>
  <c r="AC360" i="5" s="1"/>
  <c r="AD360" i="5" s="1" a="1"/>
  <c r="AD360" i="5" s="1"/>
  <c r="M370" i="7" s="1"/>
  <c r="Z30" i="5"/>
  <c r="AB325" i="5"/>
  <c r="AC325" i="5" s="1"/>
  <c r="AD325" i="5" s="1" a="1"/>
  <c r="AD325" i="5" s="1"/>
  <c r="M335" i="7" s="1"/>
  <c r="AB248" i="5"/>
  <c r="AC248" i="5" s="1"/>
  <c r="AF248" i="5" s="1"/>
  <c r="AG248" i="5" s="1"/>
  <c r="AH248" i="5" s="1"/>
  <c r="AJ248" i="5" s="1"/>
  <c r="AB460" i="5"/>
  <c r="AC460" i="5" s="1"/>
  <c r="AD460" i="5" s="1" a="1"/>
  <c r="AD460" i="5" s="1"/>
  <c r="M470" i="7" s="1"/>
  <c r="AB320" i="5"/>
  <c r="AC320" i="5" s="1"/>
  <c r="AI320" i="5" s="1"/>
  <c r="AB109" i="5"/>
  <c r="AC109" i="5" s="1" a="1"/>
  <c r="AC109" i="5" s="1"/>
  <c r="AE109" i="5" s="1" a="1"/>
  <c r="AE109" i="5" s="1"/>
  <c r="Q119" i="7" s="1"/>
  <c r="AB411" i="5"/>
  <c r="AC411" i="5" s="1"/>
  <c r="AI411" i="5" s="1"/>
  <c r="AB213" i="5"/>
  <c r="AC213" i="5" s="1"/>
  <c r="AE213" i="5" s="1"/>
  <c r="Q223" i="7" s="1"/>
  <c r="V125" i="5" a="1"/>
  <c r="V125" i="5" s="1"/>
  <c r="P135" i="7" s="1"/>
  <c r="U145" i="5" a="1"/>
  <c r="U145" i="5" s="1"/>
  <c r="L155" i="7" s="1"/>
  <c r="AB440" i="5"/>
  <c r="AC440" i="5" s="1"/>
  <c r="AI440" i="5" s="1"/>
  <c r="AB370" i="5"/>
  <c r="AC370" i="5" s="1"/>
  <c r="AF370" i="5" s="1"/>
  <c r="AG370" i="5" s="1"/>
  <c r="AH370" i="5" s="1"/>
  <c r="AJ370" i="5" s="1"/>
  <c r="Z193" i="5"/>
  <c r="Z360" i="5"/>
  <c r="AB156" i="5"/>
  <c r="AC156" i="5" s="1" a="1"/>
  <c r="AC156" i="5" s="1"/>
  <c r="AF156" i="5" s="1" a="1"/>
  <c r="AF156" i="5" s="1"/>
  <c r="AG156" i="5" s="1"/>
  <c r="AH156" i="5" s="1"/>
  <c r="AJ156" i="5" s="1"/>
  <c r="Z109" i="5"/>
  <c r="W78" i="5" a="1"/>
  <c r="W78" i="5" s="1"/>
  <c r="X78" i="5" s="1"/>
  <c r="Y78" i="5" s="1"/>
  <c r="AA78" i="5" s="1"/>
  <c r="Z237" i="5"/>
  <c r="AB233" i="5"/>
  <c r="AC233" i="5" s="1"/>
  <c r="AK233" i="5" s="1"/>
  <c r="AE209" i="5"/>
  <c r="Q219" i="7" s="1"/>
  <c r="AF209" i="5"/>
  <c r="AG209" i="5" s="1"/>
  <c r="AH209" i="5" s="1"/>
  <c r="AJ209" i="5" s="1"/>
  <c r="U408" i="5" a="1"/>
  <c r="U408" i="5" s="1"/>
  <c r="L418" i="7" s="1"/>
  <c r="W67" i="5" a="1"/>
  <c r="W67" i="5" s="1"/>
  <c r="X67" i="5" s="1"/>
  <c r="Y67" i="5" s="1"/>
  <c r="AA67" i="5" s="1"/>
  <c r="V45" i="5" a="1"/>
  <c r="V45" i="5" s="1"/>
  <c r="P55" i="7" s="1"/>
  <c r="V137" i="5" a="1"/>
  <c r="V137" i="5" s="1"/>
  <c r="P147" i="7" s="1"/>
  <c r="W171" i="5" a="1"/>
  <c r="W171" i="5" s="1"/>
  <c r="X171" i="5" s="1"/>
  <c r="Y171" i="5" s="1"/>
  <c r="AA171" i="5" s="1"/>
  <c r="V63" i="5" a="1"/>
  <c r="V63" i="5" s="1"/>
  <c r="P73" i="7" s="1"/>
  <c r="W167" i="5" a="1"/>
  <c r="W167" i="5" s="1"/>
  <c r="X167" i="5" s="1"/>
  <c r="Y167" i="5" s="1"/>
  <c r="AA167" i="5" s="1"/>
  <c r="V107" i="5" a="1"/>
  <c r="V107" i="5" s="1"/>
  <c r="P117" i="7" s="1"/>
  <c r="U437" i="5" a="1"/>
  <c r="U437" i="5" s="1"/>
  <c r="L447" i="7" s="1"/>
  <c r="U228" i="5" a="1"/>
  <c r="U228" i="5" s="1"/>
  <c r="L238" i="7" s="1"/>
  <c r="U217" i="5" a="1"/>
  <c r="U217" i="5" s="1"/>
  <c r="L227" i="7" s="1"/>
  <c r="S94" i="5"/>
  <c r="T94" i="5" s="1" a="1"/>
  <c r="T94" i="5" s="1"/>
  <c r="Q94" i="5"/>
  <c r="U104" i="7" s="1"/>
  <c r="Q243" i="5"/>
  <c r="U253" i="7" s="1"/>
  <c r="S243" i="5"/>
  <c r="T243" i="5" s="1" a="1"/>
  <c r="T243" i="5" s="1"/>
  <c r="W243" i="5" s="1" a="1"/>
  <c r="W243" i="5" s="1"/>
  <c r="S227" i="5"/>
  <c r="T227" i="5" s="1" a="1"/>
  <c r="T227" i="5" s="1"/>
  <c r="V227" i="5" s="1" a="1"/>
  <c r="V227" i="5" s="1"/>
  <c r="P237" i="7" s="1"/>
  <c r="Q227" i="5"/>
  <c r="U237" i="7" s="1"/>
  <c r="S412" i="5"/>
  <c r="T412" i="5" s="1" a="1"/>
  <c r="T412" i="5" s="1"/>
  <c r="W412" i="5" s="1" a="1"/>
  <c r="W412" i="5" s="1"/>
  <c r="Q412" i="5"/>
  <c r="U422" i="7" s="1"/>
  <c r="Q177" i="5"/>
  <c r="U187" i="7" s="1"/>
  <c r="S177" i="5"/>
  <c r="T177" i="5" s="1" a="1"/>
  <c r="T177" i="5" s="1"/>
  <c r="S327" i="5"/>
  <c r="T327" i="5" s="1" a="1"/>
  <c r="T327" i="5" s="1"/>
  <c r="V327" i="5" s="1" a="1"/>
  <c r="V327" i="5" s="1"/>
  <c r="P337" i="7" s="1"/>
  <c r="Q327" i="5"/>
  <c r="U337" i="7" s="1"/>
  <c r="Q410" i="5"/>
  <c r="U420" i="7" s="1"/>
  <c r="S410" i="5"/>
  <c r="T410" i="5" s="1" a="1"/>
  <c r="T410" i="5" s="1"/>
  <c r="V410" i="5" s="1" a="1"/>
  <c r="V410" i="5" s="1"/>
  <c r="P420" i="7" s="1"/>
  <c r="Z427" i="5"/>
  <c r="Z204" i="5"/>
  <c r="Z18" i="5"/>
  <c r="Z167" i="5"/>
  <c r="Z63" i="5"/>
  <c r="Z305" i="5"/>
  <c r="Z292" i="5"/>
  <c r="Z240" i="5"/>
  <c r="Z294" i="5"/>
  <c r="Z67" i="5"/>
  <c r="Z205" i="5"/>
  <c r="Z206" i="5"/>
  <c r="Z319" i="5"/>
  <c r="Z365" i="5"/>
  <c r="Z282" i="5"/>
  <c r="Z492" i="5"/>
  <c r="Z391" i="5"/>
  <c r="Z463" i="5"/>
  <c r="Z317" i="5"/>
  <c r="Z324" i="5"/>
  <c r="Z280" i="5"/>
  <c r="Q14" i="5"/>
  <c r="U24" i="7" s="1"/>
  <c r="S14" i="5"/>
  <c r="T14" i="5" s="1" a="1"/>
  <c r="T14" i="5" s="1"/>
  <c r="S55" i="5"/>
  <c r="T55" i="5" s="1" a="1"/>
  <c r="T55" i="5" s="1"/>
  <c r="Q55" i="5"/>
  <c r="U65" i="7" s="1"/>
  <c r="Q106" i="5"/>
  <c r="U116" i="7" s="1"/>
  <c r="S106" i="5"/>
  <c r="T106" i="5" s="1" a="1"/>
  <c r="T106" i="5" s="1"/>
  <c r="S379" i="5"/>
  <c r="T379" i="5" s="1" a="1"/>
  <c r="T379" i="5" s="1"/>
  <c r="V379" i="5" s="1" a="1"/>
  <c r="V379" i="5" s="1"/>
  <c r="P389" i="7" s="1"/>
  <c r="Q379" i="5"/>
  <c r="U389" i="7" s="1"/>
  <c r="Q183" i="5"/>
  <c r="U193" i="7" s="1"/>
  <c r="S183" i="5"/>
  <c r="T183" i="5" s="1" a="1"/>
  <c r="T183" i="5" s="1"/>
  <c r="S311" i="5"/>
  <c r="T311" i="5" s="1" a="1"/>
  <c r="T311" i="5" s="1"/>
  <c r="V311" i="5" s="1" a="1"/>
  <c r="V311" i="5" s="1"/>
  <c r="P321" i="7" s="1"/>
  <c r="Q311" i="5"/>
  <c r="U321" i="7" s="1"/>
  <c r="S104" i="5"/>
  <c r="T104" i="5" s="1" a="1"/>
  <c r="T104" i="5" s="1"/>
  <c r="Q104" i="5"/>
  <c r="U114" i="7" s="1"/>
  <c r="S10" i="5"/>
  <c r="Q10" i="5"/>
  <c r="Q272" i="5"/>
  <c r="U282" i="7" s="1"/>
  <c r="S272" i="5"/>
  <c r="T272" i="5" s="1" a="1"/>
  <c r="T272" i="5" s="1"/>
  <c r="V272" i="5" s="1" a="1"/>
  <c r="V272" i="5" s="1"/>
  <c r="P282" i="7" s="1"/>
  <c r="S77" i="5"/>
  <c r="T77" i="5" s="1" a="1"/>
  <c r="T77" i="5" s="1"/>
  <c r="Q77" i="5"/>
  <c r="U87" i="7" s="1"/>
  <c r="Q491" i="5"/>
  <c r="U501" i="7" s="1"/>
  <c r="S491" i="5"/>
  <c r="T491" i="5" s="1" a="1"/>
  <c r="T491" i="5" s="1"/>
  <c r="V491" i="5" s="1" a="1"/>
  <c r="V491" i="5" s="1"/>
  <c r="P501" i="7" s="1"/>
  <c r="Q341" i="5"/>
  <c r="U351" i="7" s="1"/>
  <c r="S341" i="5"/>
  <c r="T341" i="5" s="1" a="1"/>
  <c r="T341" i="5" s="1"/>
  <c r="V341" i="5" s="1" a="1"/>
  <c r="V341" i="5" s="1"/>
  <c r="P351" i="7" s="1"/>
  <c r="Q154" i="5"/>
  <c r="U164" i="7" s="1"/>
  <c r="S154" i="5"/>
  <c r="T154" i="5" s="1" a="1"/>
  <c r="T154" i="5" s="1"/>
  <c r="S263" i="5"/>
  <c r="T263" i="5" s="1" a="1"/>
  <c r="T263" i="5" s="1"/>
  <c r="W263" i="5" s="1" a="1"/>
  <c r="W263" i="5" s="1"/>
  <c r="Q263" i="5"/>
  <c r="U273" i="7" s="1"/>
  <c r="S195" i="5"/>
  <c r="T195" i="5" s="1" a="1"/>
  <c r="T195" i="5" s="1"/>
  <c r="Q195" i="5"/>
  <c r="U205" i="7" s="1"/>
  <c r="S283" i="5"/>
  <c r="T283" i="5" s="1" a="1"/>
  <c r="T283" i="5" s="1"/>
  <c r="V283" i="5" s="1" a="1"/>
  <c r="V283" i="5" s="1"/>
  <c r="P293" i="7" s="1"/>
  <c r="Q283" i="5"/>
  <c r="U293" i="7" s="1"/>
  <c r="Q457" i="5"/>
  <c r="U467" i="7" s="1"/>
  <c r="S457" i="5"/>
  <c r="T457" i="5" s="1" a="1"/>
  <c r="T457" i="5" s="1"/>
  <c r="V457" i="5" s="1" a="1"/>
  <c r="V457" i="5" s="1"/>
  <c r="P467" i="7" s="1"/>
  <c r="S256" i="5"/>
  <c r="T256" i="5" s="1" a="1"/>
  <c r="T256" i="5" s="1"/>
  <c r="V256" i="5" s="1" a="1"/>
  <c r="V256" i="5" s="1"/>
  <c r="P266" i="7" s="1"/>
  <c r="Q256" i="5"/>
  <c r="U266" i="7" s="1"/>
  <c r="Q16" i="5"/>
  <c r="U26" i="7" s="1"/>
  <c r="S16" i="5"/>
  <c r="T16" i="5" s="1" a="1"/>
  <c r="T16" i="5" s="1"/>
  <c r="Q170" i="5"/>
  <c r="U180" i="7" s="1"/>
  <c r="S170" i="5"/>
  <c r="T170" i="5" s="1" a="1"/>
  <c r="T170" i="5" s="1"/>
  <c r="Q82" i="5"/>
  <c r="U92" i="7" s="1"/>
  <c r="S82" i="5"/>
  <c r="T82" i="5" s="1" a="1"/>
  <c r="T82" i="5" s="1"/>
  <c r="Q439" i="5"/>
  <c r="U449" i="7" s="1"/>
  <c r="S439" i="5"/>
  <c r="T439" i="5" s="1" a="1"/>
  <c r="T439" i="5" s="1"/>
  <c r="V439" i="5" s="1" a="1"/>
  <c r="V439" i="5" s="1"/>
  <c r="P449" i="7" s="1"/>
  <c r="Q182" i="5"/>
  <c r="U192" i="7" s="1"/>
  <c r="S182" i="5"/>
  <c r="T182" i="5" s="1" a="1"/>
  <c r="T182" i="5" s="1"/>
  <c r="AB363" i="5"/>
  <c r="AC363" i="5" s="1"/>
  <c r="AK363" i="5" s="1"/>
  <c r="AB33" i="5"/>
  <c r="AC33" i="5" s="1" a="1"/>
  <c r="AC33" i="5" s="1"/>
  <c r="AD33" i="5" s="1" a="1"/>
  <c r="AD33" i="5" s="1"/>
  <c r="M43" i="7" s="1"/>
  <c r="AB421" i="5"/>
  <c r="AC421" i="5" s="1"/>
  <c r="AK421" i="5" s="1"/>
  <c r="AB408" i="5"/>
  <c r="AC408" i="5" s="1"/>
  <c r="AK408" i="5" s="1"/>
  <c r="AB399" i="5"/>
  <c r="AC399" i="5" s="1"/>
  <c r="AK399" i="5" s="1"/>
  <c r="AB37" i="5"/>
  <c r="AC37" i="5" s="1" a="1"/>
  <c r="AC37" i="5" s="1"/>
  <c r="AD37" i="5" s="1" a="1"/>
  <c r="AD37" i="5" s="1"/>
  <c r="M47" i="7" s="1"/>
  <c r="AB120" i="5"/>
  <c r="AC120" i="5" s="1" a="1"/>
  <c r="AC120" i="5" s="1"/>
  <c r="AD120" i="5" s="1" a="1"/>
  <c r="AD120" i="5" s="1"/>
  <c r="M130" i="7" s="1"/>
  <c r="Q435" i="5"/>
  <c r="U445" i="7" s="1"/>
  <c r="S435" i="5"/>
  <c r="T435" i="5" s="1" a="1"/>
  <c r="T435" i="5" s="1"/>
  <c r="V435" i="5" s="1" a="1"/>
  <c r="V435" i="5" s="1"/>
  <c r="P445" i="7" s="1"/>
  <c r="W200" i="5" a="1"/>
  <c r="W200" i="5" s="1"/>
  <c r="X200" i="5" s="1"/>
  <c r="Y200" i="5" s="1"/>
  <c r="AA200" i="5" s="1"/>
  <c r="U399" i="5" a="1"/>
  <c r="U399" i="5" s="1"/>
  <c r="L409" i="7" s="1"/>
  <c r="V41" i="5" a="1"/>
  <c r="V41" i="5" s="1"/>
  <c r="P51" i="7" s="1"/>
  <c r="W30" i="5" a="1"/>
  <c r="W30" i="5" s="1"/>
  <c r="X30" i="5" s="1"/>
  <c r="Y30" i="5" s="1"/>
  <c r="AA30" i="5" s="1"/>
  <c r="U289" i="5" a="1"/>
  <c r="U289" i="5" s="1"/>
  <c r="L299" i="7" s="1"/>
  <c r="U446" i="5" a="1"/>
  <c r="U446" i="5" s="1"/>
  <c r="L456" i="7" s="1"/>
  <c r="V152" i="5" a="1"/>
  <c r="V152" i="5" s="1"/>
  <c r="P162" i="7" s="1"/>
  <c r="U265" i="5" a="1"/>
  <c r="U265" i="5" s="1"/>
  <c r="L275" i="7" s="1"/>
  <c r="W50" i="5" a="1"/>
  <c r="W50" i="5" s="1"/>
  <c r="X50" i="5" s="1"/>
  <c r="Y50" i="5" s="1"/>
  <c r="AA50" i="5" s="1"/>
  <c r="W60" i="5" a="1"/>
  <c r="W60" i="5" s="1"/>
  <c r="X60" i="5" s="1"/>
  <c r="Y60" i="5" s="1"/>
  <c r="AA60" i="5" s="1"/>
  <c r="U42" i="5" a="1"/>
  <c r="U42" i="5" s="1"/>
  <c r="L52" i="7" s="1"/>
  <c r="U107" i="5" a="1"/>
  <c r="U107" i="5" s="1"/>
  <c r="L117" i="7" s="1"/>
  <c r="U140" i="5" a="1"/>
  <c r="U140" i="5" s="1"/>
  <c r="L150" i="7" s="1"/>
  <c r="U45" i="5" a="1"/>
  <c r="U45" i="5" s="1"/>
  <c r="L55" i="7" s="1"/>
  <c r="Q422" i="5"/>
  <c r="U432" i="7" s="1"/>
  <c r="S422" i="5"/>
  <c r="T422" i="5" s="1" a="1"/>
  <c r="T422" i="5" s="1"/>
  <c r="W422" i="5" s="1" a="1"/>
  <c r="W422" i="5" s="1"/>
  <c r="Q79" i="5"/>
  <c r="U89" i="7" s="1"/>
  <c r="S79" i="5"/>
  <c r="T79" i="5" s="1" a="1"/>
  <c r="T79" i="5" s="1"/>
  <c r="Q57" i="5"/>
  <c r="U67" i="7" s="1"/>
  <c r="S57" i="5"/>
  <c r="T57" i="5" s="1" a="1"/>
  <c r="T57" i="5" s="1"/>
  <c r="Q93" i="5"/>
  <c r="U103" i="7" s="1"/>
  <c r="S93" i="5"/>
  <c r="T93" i="5" s="1" a="1"/>
  <c r="T93" i="5" s="1"/>
  <c r="S132" i="5"/>
  <c r="T132" i="5" s="1" a="1"/>
  <c r="T132" i="5" s="1"/>
  <c r="Q132" i="5"/>
  <c r="U142" i="7" s="1"/>
  <c r="Q250" i="5"/>
  <c r="U260" i="7" s="1"/>
  <c r="S250" i="5"/>
  <c r="T250" i="5" s="1" a="1"/>
  <c r="T250" i="5" s="1"/>
  <c r="V250" i="5" s="1" a="1"/>
  <c r="V250" i="5" s="1"/>
  <c r="P260" i="7" s="1"/>
  <c r="Q241" i="5"/>
  <c r="U251" i="7" s="1"/>
  <c r="S241" i="5"/>
  <c r="T241" i="5" s="1" a="1"/>
  <c r="T241" i="5" s="1"/>
  <c r="W241" i="5" s="1" a="1"/>
  <c r="W241" i="5" s="1"/>
  <c r="Q185" i="5"/>
  <c r="U195" i="7" s="1"/>
  <c r="S185" i="5"/>
  <c r="T185" i="5" s="1" a="1"/>
  <c r="T185" i="5" s="1"/>
  <c r="Z363" i="5"/>
  <c r="Z33" i="5"/>
  <c r="Z421" i="5"/>
  <c r="Z144" i="5"/>
  <c r="Z139" i="5"/>
  <c r="Z37" i="5"/>
  <c r="Z120" i="5"/>
  <c r="Z378" i="5"/>
  <c r="V33" i="5" a="1"/>
  <c r="V33" i="5" s="1"/>
  <c r="P43" i="7" s="1"/>
  <c r="V200" i="5" a="1"/>
  <c r="V200" i="5" s="1"/>
  <c r="P210" i="7" s="1"/>
  <c r="U280" i="5" a="1"/>
  <c r="U280" i="5" s="1"/>
  <c r="L290" i="7" s="1"/>
  <c r="W75" i="5" a="1"/>
  <c r="W75" i="5" s="1"/>
  <c r="X75" i="5" s="1"/>
  <c r="Y75" i="5" s="1"/>
  <c r="AA75" i="5" s="1"/>
  <c r="V50" i="5" a="1"/>
  <c r="V50" i="5" s="1"/>
  <c r="P60" i="7" s="1"/>
  <c r="V60" i="5" a="1"/>
  <c r="V60" i="5" s="1"/>
  <c r="P70" i="7" s="1"/>
  <c r="W54" i="5" a="1"/>
  <c r="W54" i="5" s="1"/>
  <c r="X54" i="5" s="1"/>
  <c r="Y54" i="5" s="1"/>
  <c r="AA54" i="5" s="1"/>
  <c r="U167" i="5" a="1"/>
  <c r="U167" i="5" s="1"/>
  <c r="L177" i="7" s="1"/>
  <c r="U98" i="5" a="1"/>
  <c r="U98" i="5" s="1"/>
  <c r="L108" i="7" s="1"/>
  <c r="U72" i="5" a="1"/>
  <c r="U72" i="5" s="1"/>
  <c r="L82" i="7" s="1"/>
  <c r="U67" i="5" a="1"/>
  <c r="U67" i="5" s="1"/>
  <c r="L77" i="7" s="1"/>
  <c r="Q11" i="5"/>
  <c r="S11" i="5"/>
  <c r="S295" i="5"/>
  <c r="T295" i="5" s="1" a="1"/>
  <c r="T295" i="5" s="1"/>
  <c r="V295" i="5" s="1" a="1"/>
  <c r="V295" i="5" s="1"/>
  <c r="P305" i="7" s="1"/>
  <c r="Q295" i="5"/>
  <c r="U305" i="7" s="1"/>
  <c r="S34" i="5"/>
  <c r="T34" i="5" s="1" a="1"/>
  <c r="T34" i="5" s="1"/>
  <c r="Q34" i="5"/>
  <c r="U44" i="7" s="1"/>
  <c r="S90" i="5"/>
  <c r="T90" i="5" s="1" a="1"/>
  <c r="T90" i="5" s="1"/>
  <c r="Q90" i="5"/>
  <c r="U100" i="7" s="1"/>
  <c r="Q44" i="5"/>
  <c r="U54" i="7" s="1"/>
  <c r="S44" i="5"/>
  <c r="T44" i="5" s="1" a="1"/>
  <c r="T44" i="5" s="1"/>
  <c r="Q321" i="5"/>
  <c r="U331" i="7" s="1"/>
  <c r="S321" i="5"/>
  <c r="T321" i="5" s="1" a="1"/>
  <c r="T321" i="5" s="1"/>
  <c r="V321" i="5" s="1" a="1"/>
  <c r="V321" i="5" s="1"/>
  <c r="P331" i="7" s="1"/>
  <c r="S73" i="5"/>
  <c r="T73" i="5" s="1" a="1"/>
  <c r="T73" i="5" s="1"/>
  <c r="Q73" i="5"/>
  <c r="U83" i="7" s="1"/>
  <c r="S91" i="5"/>
  <c r="T91" i="5" s="1" a="1"/>
  <c r="T91" i="5" s="1"/>
  <c r="Q91" i="5"/>
  <c r="U101" i="7" s="1"/>
  <c r="AB373" i="5"/>
  <c r="AC373" i="5" s="1"/>
  <c r="AK373" i="5" s="1"/>
  <c r="AB331" i="5"/>
  <c r="AC331" i="5" s="1"/>
  <c r="AI331" i="5" s="1"/>
  <c r="AB446" i="5"/>
  <c r="AC446" i="5" s="1"/>
  <c r="AI446" i="5" s="1"/>
  <c r="AB237" i="5"/>
  <c r="AC237" i="5" s="1"/>
  <c r="AF237" i="5" s="1"/>
  <c r="AG237" i="5" s="1"/>
  <c r="AH237" i="5" s="1"/>
  <c r="AJ237" i="5" s="1"/>
  <c r="AB137" i="5"/>
  <c r="AC137" i="5" s="1" a="1"/>
  <c r="AC137" i="5" s="1"/>
  <c r="AD137" i="5" s="1" a="1"/>
  <c r="AD137" i="5" s="1"/>
  <c r="M147" i="7" s="1"/>
  <c r="AB54" i="5"/>
  <c r="AC54" i="5" s="1" a="1"/>
  <c r="AC54" i="5" s="1"/>
  <c r="AI54" i="5" s="1"/>
  <c r="AB384" i="5"/>
  <c r="AC384" i="5" s="1"/>
  <c r="AI384" i="5" s="1"/>
  <c r="AB64" i="5"/>
  <c r="AC64" i="5" s="1" a="1"/>
  <c r="AC64" i="5" s="1"/>
  <c r="AF64" i="5" s="1" a="1"/>
  <c r="AF64" i="5" s="1"/>
  <c r="AG64" i="5" s="1"/>
  <c r="AH64" i="5" s="1"/>
  <c r="AJ64" i="5" s="1"/>
  <c r="AB232" i="5"/>
  <c r="AC232" i="5" s="1"/>
  <c r="AE232" i="5" s="1"/>
  <c r="Q242" i="7" s="1"/>
  <c r="AB19" i="5"/>
  <c r="AC19" i="5" s="1" a="1"/>
  <c r="AC19" i="5" s="1"/>
  <c r="AF19" i="5" s="1" a="1"/>
  <c r="AF19" i="5" s="1"/>
  <c r="AG19" i="5" s="1"/>
  <c r="AH19" i="5" s="1"/>
  <c r="AJ19" i="5" s="1"/>
  <c r="AB70" i="5"/>
  <c r="AC70" i="5" s="1" a="1"/>
  <c r="AC70" i="5" s="1"/>
  <c r="AD70" i="5" s="1" a="1"/>
  <c r="AD70" i="5" s="1"/>
  <c r="M80" i="7" s="1"/>
  <c r="AB60" i="5"/>
  <c r="AC60" i="5" s="1" a="1"/>
  <c r="AC60" i="5" s="1"/>
  <c r="AD60" i="5" s="1" a="1"/>
  <c r="AD60" i="5" s="1"/>
  <c r="M70" i="7" s="1"/>
  <c r="U47" i="5" a="1"/>
  <c r="U47" i="5" s="1"/>
  <c r="L57" i="7" s="1"/>
  <c r="U196" i="5" a="1"/>
  <c r="U196" i="5" s="1"/>
  <c r="L206" i="7" s="1"/>
  <c r="U200" i="5" a="1"/>
  <c r="U200" i="5" s="1"/>
  <c r="L210" i="7" s="1"/>
  <c r="Q374" i="5"/>
  <c r="U384" i="7" s="1"/>
  <c r="S374" i="5"/>
  <c r="T374" i="5" s="1" a="1"/>
  <c r="T374" i="5" s="1"/>
  <c r="V374" i="5" s="1" a="1"/>
  <c r="V374" i="5" s="1"/>
  <c r="P384" i="7" s="1"/>
  <c r="S161" i="5"/>
  <c r="T161" i="5" s="1" a="1"/>
  <c r="T161" i="5" s="1"/>
  <c r="Q161" i="5"/>
  <c r="U171" i="7" s="1"/>
  <c r="Q208" i="5"/>
  <c r="U218" i="7" s="1"/>
  <c r="S208" i="5"/>
  <c r="T208" i="5" s="1" a="1"/>
  <c r="T208" i="5" s="1"/>
  <c r="V208" i="5" s="1" a="1"/>
  <c r="V208" i="5" s="1"/>
  <c r="P218" i="7" s="1"/>
  <c r="S118" i="5"/>
  <c r="T118" i="5" s="1" a="1"/>
  <c r="T118" i="5" s="1"/>
  <c r="Q118" i="5"/>
  <c r="U128" i="7" s="1"/>
  <c r="S24" i="5"/>
  <c r="T24" i="5" s="1" a="1"/>
  <c r="T24" i="5" s="1"/>
  <c r="Q24" i="5"/>
  <c r="U34" i="7" s="1"/>
  <c r="S348" i="5"/>
  <c r="T348" i="5" s="1" a="1"/>
  <c r="T348" i="5" s="1"/>
  <c r="V348" i="5" s="1" a="1"/>
  <c r="V348" i="5" s="1"/>
  <c r="P358" i="7" s="1"/>
  <c r="Q348" i="5"/>
  <c r="U358" i="7" s="1"/>
  <c r="Z373" i="5"/>
  <c r="Z54" i="5"/>
  <c r="Z64" i="5"/>
  <c r="Z19" i="5"/>
  <c r="Z60" i="5"/>
  <c r="U261" i="5" a="1"/>
  <c r="U261" i="5" s="1"/>
  <c r="L271" i="7" s="1"/>
  <c r="U459" i="5" a="1"/>
  <c r="U459" i="5" s="1"/>
  <c r="L469" i="7" s="1"/>
  <c r="U240" i="5" a="1"/>
  <c r="U240" i="5" s="1"/>
  <c r="L250" i="7" s="1"/>
  <c r="U324" i="5" a="1"/>
  <c r="U324" i="5" s="1"/>
  <c r="L334" i="7" s="1"/>
  <c r="U486" i="5" a="1"/>
  <c r="U486" i="5" s="1"/>
  <c r="L496" i="7" s="1"/>
  <c r="W98" i="5" a="1"/>
  <c r="W98" i="5" s="1"/>
  <c r="X98" i="5" s="1"/>
  <c r="Y98" i="5" s="1"/>
  <c r="AA98" i="5" s="1"/>
  <c r="W120" i="5" a="1"/>
  <c r="W120" i="5" s="1"/>
  <c r="X120" i="5" s="1"/>
  <c r="Y120" i="5" s="1"/>
  <c r="AA120" i="5" s="1"/>
  <c r="U317" i="5" a="1"/>
  <c r="U317" i="5" s="1"/>
  <c r="L327" i="7" s="1"/>
  <c r="Q235" i="5"/>
  <c r="U245" i="7" s="1"/>
  <c r="S235" i="5"/>
  <c r="T235" i="5" s="1" a="1"/>
  <c r="T235" i="5" s="1"/>
  <c r="W235" i="5" s="1" a="1"/>
  <c r="W235" i="5" s="1"/>
  <c r="Q346" i="5"/>
  <c r="U356" i="7" s="1"/>
  <c r="S346" i="5"/>
  <c r="T346" i="5" s="1" a="1"/>
  <c r="T346" i="5" s="1"/>
  <c r="W346" i="5" s="1" a="1"/>
  <c r="W346" i="5" s="1"/>
  <c r="Q84" i="5"/>
  <c r="U94" i="7" s="1"/>
  <c r="S84" i="5"/>
  <c r="T84" i="5" s="1" a="1"/>
  <c r="T84" i="5" s="1"/>
  <c r="S299" i="5"/>
  <c r="T299" i="5" s="1" a="1"/>
  <c r="T299" i="5" s="1"/>
  <c r="V299" i="5" s="1" a="1"/>
  <c r="V299" i="5" s="1"/>
  <c r="P309" i="7" s="1"/>
  <c r="Q299" i="5"/>
  <c r="U309" i="7" s="1"/>
  <c r="S483" i="5"/>
  <c r="T483" i="5" s="1" a="1"/>
  <c r="T483" i="5" s="1"/>
  <c r="V483" i="5" s="1" a="1"/>
  <c r="V483" i="5" s="1"/>
  <c r="P493" i="7" s="1"/>
  <c r="Q483" i="5"/>
  <c r="U493" i="7" s="1"/>
  <c r="S21" i="5"/>
  <c r="T21" i="5" s="1" a="1"/>
  <c r="T21" i="5" s="1"/>
  <c r="Q21" i="5"/>
  <c r="U31" i="7" s="1"/>
  <c r="S284" i="5"/>
  <c r="T284" i="5" s="1" a="1"/>
  <c r="T284" i="5" s="1"/>
  <c r="W284" i="5" s="1" a="1"/>
  <c r="W284" i="5" s="1"/>
  <c r="Q284" i="5"/>
  <c r="U294" i="7" s="1"/>
  <c r="Q418" i="5"/>
  <c r="U428" i="7" s="1"/>
  <c r="S418" i="5"/>
  <c r="T418" i="5" s="1" a="1"/>
  <c r="T418" i="5" s="1"/>
  <c r="W418" i="5" s="1" a="1"/>
  <c r="W418" i="5" s="1"/>
  <c r="S352" i="5"/>
  <c r="T352" i="5" s="1" a="1"/>
  <c r="T352" i="5" s="1"/>
  <c r="V352" i="5" s="1" a="1"/>
  <c r="V352" i="5" s="1"/>
  <c r="P362" i="7" s="1"/>
  <c r="Q352" i="5"/>
  <c r="U362" i="7" s="1"/>
  <c r="AB265" i="5"/>
  <c r="AC265" i="5" s="1"/>
  <c r="AD265" i="5" s="1" a="1"/>
  <c r="AD265" i="5" s="1"/>
  <c r="M275" i="7" s="1"/>
  <c r="AB228" i="5"/>
  <c r="AC228" i="5" s="1"/>
  <c r="AI228" i="5" s="1"/>
  <c r="AB252" i="5"/>
  <c r="AC252" i="5" s="1"/>
  <c r="AD252" i="5" s="1" a="1"/>
  <c r="AD252" i="5" s="1"/>
  <c r="M262" i="7" s="1"/>
  <c r="AB171" i="5"/>
  <c r="AC171" i="5" s="1" a="1"/>
  <c r="AC171" i="5" s="1"/>
  <c r="AD171" i="5" s="1" a="1"/>
  <c r="AD171" i="5" s="1"/>
  <c r="M181" i="7" s="1"/>
  <c r="AB469" i="5"/>
  <c r="AC469" i="5" s="1"/>
  <c r="AD469" i="5" s="1" a="1"/>
  <c r="AD469" i="5" s="1"/>
  <c r="M479" i="7" s="1"/>
  <c r="AB466" i="5"/>
  <c r="AC466" i="5" s="1"/>
  <c r="AI466" i="5" s="1"/>
  <c r="AB285" i="5"/>
  <c r="AC285" i="5" s="1"/>
  <c r="AD285" i="5" s="1" a="1"/>
  <c r="AD285" i="5" s="1"/>
  <c r="M295" i="7" s="1"/>
  <c r="AB462" i="5"/>
  <c r="AC462" i="5" s="1"/>
  <c r="AE462" i="5" s="1"/>
  <c r="Q472" i="7" s="1"/>
  <c r="AB152" i="5"/>
  <c r="AC152" i="5" s="1" a="1"/>
  <c r="AC152" i="5" s="1"/>
  <c r="AD152" i="5" s="1" a="1"/>
  <c r="AD152" i="5" s="1"/>
  <c r="M162" i="7" s="1"/>
  <c r="AB112" i="5"/>
  <c r="AC112" i="5" s="1" a="1"/>
  <c r="AC112" i="5" s="1"/>
  <c r="AD112" i="5" s="1" a="1"/>
  <c r="AD112" i="5" s="1"/>
  <c r="M122" i="7" s="1"/>
  <c r="AB196" i="5"/>
  <c r="AC196" i="5" s="1" a="1"/>
  <c r="AC196" i="5" s="1"/>
  <c r="AD196" i="5" s="1" a="1"/>
  <c r="AD196" i="5" s="1"/>
  <c r="M206" i="7" s="1"/>
  <c r="AB42" i="5"/>
  <c r="AC42" i="5" s="1" a="1"/>
  <c r="AC42" i="5" s="1"/>
  <c r="AF42" i="5" s="1" a="1"/>
  <c r="AF42" i="5" s="1"/>
  <c r="AG42" i="5" s="1"/>
  <c r="AH42" i="5" s="1"/>
  <c r="AJ42" i="5" s="1"/>
  <c r="AB485" i="5"/>
  <c r="AC485" i="5" s="1"/>
  <c r="AI485" i="5" s="1"/>
  <c r="AB107" i="5"/>
  <c r="AC107" i="5" s="1" a="1"/>
  <c r="AC107" i="5" s="1"/>
  <c r="AI107" i="5" s="1"/>
  <c r="AB222" i="5"/>
  <c r="AC222" i="5" s="1"/>
  <c r="AD222" i="5" s="1" a="1"/>
  <c r="AD222" i="5" s="1"/>
  <c r="M232" i="7" s="1"/>
  <c r="AB489" i="5"/>
  <c r="AC489" i="5" s="1"/>
  <c r="AK489" i="5" s="1"/>
  <c r="V138" i="5" a="1"/>
  <c r="V138" i="5" s="1"/>
  <c r="P148" i="7" s="1"/>
  <c r="V155" i="5" a="1"/>
  <c r="V155" i="5" s="1"/>
  <c r="P165" i="7" s="1"/>
  <c r="V120" i="5" a="1"/>
  <c r="V120" i="5" s="1"/>
  <c r="P130" i="7" s="1"/>
  <c r="V99" i="5" a="1"/>
  <c r="V99" i="5" s="1"/>
  <c r="P109" i="7" s="1"/>
  <c r="U316" i="5" a="1"/>
  <c r="U316" i="5" s="1"/>
  <c r="L326" i="7" s="1"/>
  <c r="U148" i="5" a="1"/>
  <c r="U148" i="5" s="1"/>
  <c r="L158" i="7" s="1"/>
  <c r="U53" i="5" a="1"/>
  <c r="U53" i="5" s="1"/>
  <c r="L63" i="7" s="1"/>
  <c r="U63" i="5" a="1"/>
  <c r="U63" i="5" s="1"/>
  <c r="L73" i="7" s="1"/>
  <c r="Q186" i="5"/>
  <c r="U196" i="7" s="1"/>
  <c r="S186" i="5"/>
  <c r="T186" i="5" s="1" a="1"/>
  <c r="T186" i="5" s="1"/>
  <c r="S350" i="5"/>
  <c r="T350" i="5" s="1" a="1"/>
  <c r="T350" i="5" s="1"/>
  <c r="W350" i="5" s="1" a="1"/>
  <c r="W350" i="5" s="1"/>
  <c r="Q350" i="5"/>
  <c r="U360" i="7" s="1"/>
  <c r="S105" i="5"/>
  <c r="T105" i="5" s="1" a="1"/>
  <c r="T105" i="5" s="1"/>
  <c r="Q105" i="5"/>
  <c r="U115" i="7" s="1"/>
  <c r="S318" i="5"/>
  <c r="T318" i="5" s="1" a="1"/>
  <c r="T318" i="5" s="1"/>
  <c r="W318" i="5" s="1" a="1"/>
  <c r="W318" i="5" s="1"/>
  <c r="Q318" i="5"/>
  <c r="U328" i="7" s="1"/>
  <c r="S291" i="5"/>
  <c r="T291" i="5" s="1" a="1"/>
  <c r="T291" i="5" s="1"/>
  <c r="V291" i="5" s="1" a="1"/>
  <c r="V291" i="5" s="1"/>
  <c r="P301" i="7" s="1"/>
  <c r="Q291" i="5"/>
  <c r="U301" i="7" s="1"/>
  <c r="S178" i="5"/>
  <c r="T178" i="5" s="1" a="1"/>
  <c r="T178" i="5" s="1"/>
  <c r="Q178" i="5"/>
  <c r="U188" i="7" s="1"/>
  <c r="S62" i="5"/>
  <c r="T62" i="5" s="1" a="1"/>
  <c r="T62" i="5" s="1"/>
  <c r="Q62" i="5"/>
  <c r="U72" i="7" s="1"/>
  <c r="S76" i="5"/>
  <c r="T76" i="5" s="1" a="1"/>
  <c r="T76" i="5" s="1"/>
  <c r="Q76" i="5"/>
  <c r="U86" i="7" s="1"/>
  <c r="Z171" i="5"/>
  <c r="Z466" i="5"/>
  <c r="Z285" i="5"/>
  <c r="Z107" i="5"/>
  <c r="U268" i="5" a="1"/>
  <c r="U268" i="5" s="1"/>
  <c r="L278" i="7" s="1"/>
  <c r="U461" i="5" a="1"/>
  <c r="U461" i="5" s="1"/>
  <c r="L471" i="7" s="1"/>
  <c r="W51" i="5" a="1"/>
  <c r="W51" i="5" s="1"/>
  <c r="X51" i="5" s="1"/>
  <c r="Y51" i="5" s="1"/>
  <c r="AA51" i="5" s="1"/>
  <c r="V175" i="5" a="1"/>
  <c r="V175" i="5" s="1"/>
  <c r="P185" i="7" s="1"/>
  <c r="W99" i="5" a="1"/>
  <c r="W99" i="5" s="1"/>
  <c r="X99" i="5" s="1"/>
  <c r="Y99" i="5" s="1"/>
  <c r="AA99" i="5" s="1"/>
  <c r="W144" i="5" a="1"/>
  <c r="W144" i="5" s="1"/>
  <c r="X144" i="5" s="1"/>
  <c r="Y144" i="5" s="1"/>
  <c r="AA144" i="5" s="1"/>
  <c r="Q81" i="5"/>
  <c r="U91" i="7" s="1"/>
  <c r="S81" i="5"/>
  <c r="T81" i="5" s="1" a="1"/>
  <c r="T81" i="5" s="1"/>
  <c r="Q168" i="5"/>
  <c r="U178" i="7" s="1"/>
  <c r="S168" i="5"/>
  <c r="T168" i="5" s="1" a="1"/>
  <c r="T168" i="5" s="1"/>
  <c r="S116" i="5"/>
  <c r="T116" i="5" s="1" a="1"/>
  <c r="T116" i="5" s="1"/>
  <c r="Q116" i="5"/>
  <c r="U126" i="7" s="1"/>
  <c r="Q487" i="5"/>
  <c r="U497" i="7" s="1"/>
  <c r="S487" i="5"/>
  <c r="T487" i="5" s="1" a="1"/>
  <c r="T487" i="5" s="1"/>
  <c r="V487" i="5" s="1" a="1"/>
  <c r="V487" i="5" s="1"/>
  <c r="P497" i="7" s="1"/>
  <c r="Q226" i="5"/>
  <c r="U236" i="7" s="1"/>
  <c r="S226" i="5"/>
  <c r="T226" i="5" s="1" a="1"/>
  <c r="T226" i="5" s="1"/>
  <c r="W226" i="5" s="1" a="1"/>
  <c r="W226" i="5" s="1"/>
  <c r="Q221" i="5"/>
  <c r="U231" i="7" s="1"/>
  <c r="S221" i="5"/>
  <c r="T221" i="5" s="1" a="1"/>
  <c r="T221" i="5" s="1"/>
  <c r="V221" i="5" s="1" a="1"/>
  <c r="V221" i="5" s="1"/>
  <c r="P231" i="7" s="1"/>
  <c r="Q451" i="5"/>
  <c r="U461" i="7" s="1"/>
  <c r="S451" i="5"/>
  <c r="T451" i="5" s="1" a="1"/>
  <c r="T451" i="5" s="1"/>
  <c r="V451" i="5" s="1" a="1"/>
  <c r="V451" i="5" s="1"/>
  <c r="P461" i="7" s="1"/>
  <c r="S230" i="5"/>
  <c r="T230" i="5" s="1" a="1"/>
  <c r="T230" i="5" s="1"/>
  <c r="W230" i="5" s="1" a="1"/>
  <c r="W230" i="5" s="1"/>
  <c r="Q230" i="5"/>
  <c r="U240" i="7" s="1"/>
  <c r="Q180" i="5"/>
  <c r="U190" i="7" s="1"/>
  <c r="S180" i="5"/>
  <c r="T180" i="5" s="1" a="1"/>
  <c r="T180" i="5" s="1"/>
  <c r="AB437" i="5"/>
  <c r="AC437" i="5" s="1"/>
  <c r="AD437" i="5" s="1" a="1"/>
  <c r="AD437" i="5" s="1"/>
  <c r="M447" i="7" s="1"/>
  <c r="AB316" i="5"/>
  <c r="AC316" i="5" s="1"/>
  <c r="AI316" i="5" s="1"/>
  <c r="AB382" i="5"/>
  <c r="AC382" i="5" s="1"/>
  <c r="AD382" i="5" s="1" a="1"/>
  <c r="AD382" i="5" s="1"/>
  <c r="M392" i="7" s="1"/>
  <c r="AB268" i="5"/>
  <c r="AC268" i="5" s="1"/>
  <c r="AD268" i="5" s="1" a="1"/>
  <c r="AD268" i="5" s="1"/>
  <c r="M278" i="7" s="1"/>
  <c r="AB68" i="5"/>
  <c r="AC68" i="5" s="1" a="1"/>
  <c r="AC68" i="5" s="1"/>
  <c r="AF68" i="5" s="1" a="1"/>
  <c r="AF68" i="5" s="1"/>
  <c r="AG68" i="5" s="1"/>
  <c r="AH68" i="5" s="1"/>
  <c r="AJ68" i="5" s="1"/>
  <c r="AB459" i="5"/>
  <c r="AC459" i="5" s="1"/>
  <c r="AF459" i="5" s="1"/>
  <c r="AG459" i="5" s="1"/>
  <c r="AH459" i="5" s="1"/>
  <c r="AJ459" i="5" s="1"/>
  <c r="AB61" i="5"/>
  <c r="AC61" i="5" s="1" a="1"/>
  <c r="AC61" i="5" s="1"/>
  <c r="AE61" i="5" s="1" a="1"/>
  <c r="AE61" i="5" s="1"/>
  <c r="Q71" i="7" s="1"/>
  <c r="AB98" i="5"/>
  <c r="AC98" i="5" s="1" a="1"/>
  <c r="AC98" i="5" s="1"/>
  <c r="AK98" i="5" s="1"/>
  <c r="AB342" i="5"/>
  <c r="AC342" i="5" s="1"/>
  <c r="AD342" i="5" s="1" a="1"/>
  <c r="AD342" i="5" s="1"/>
  <c r="M352" i="7" s="1"/>
  <c r="AB259" i="5"/>
  <c r="AC259" i="5" s="1"/>
  <c r="AD259" i="5" s="1" a="1"/>
  <c r="AD259" i="5" s="1"/>
  <c r="M269" i="7" s="1"/>
  <c r="AB261" i="5"/>
  <c r="AC261" i="5" s="1"/>
  <c r="AD261" i="5" s="1" a="1"/>
  <c r="AD261" i="5" s="1"/>
  <c r="M271" i="7" s="1"/>
  <c r="AB140" i="5"/>
  <c r="AC140" i="5" s="1" a="1"/>
  <c r="AC140" i="5" s="1"/>
  <c r="AK140" i="5" s="1"/>
  <c r="AB480" i="5"/>
  <c r="AC480" i="5" s="1"/>
  <c r="AK480" i="5" s="1"/>
  <c r="AB148" i="5"/>
  <c r="AC148" i="5" s="1" a="1"/>
  <c r="AC148" i="5" s="1"/>
  <c r="AI148" i="5" s="1"/>
  <c r="AB224" i="5"/>
  <c r="AC224" i="5" s="1"/>
  <c r="AE224" i="5" s="1"/>
  <c r="Q234" i="7" s="1"/>
  <c r="AB51" i="5"/>
  <c r="AC51" i="5" s="1" a="1"/>
  <c r="AC51" i="5" s="1"/>
  <c r="AI51" i="5" s="1"/>
  <c r="AB28" i="5"/>
  <c r="AC28" i="5" s="1" a="1"/>
  <c r="AC28" i="5" s="1"/>
  <c r="AE28" i="5" s="1" a="1"/>
  <c r="AE28" i="5" s="1"/>
  <c r="Q38" i="7" s="1"/>
  <c r="AB53" i="5"/>
  <c r="AC53" i="5" s="1" a="1"/>
  <c r="AC53" i="5" s="1"/>
  <c r="AF53" i="5" s="1" a="1"/>
  <c r="AF53" i="5" s="1"/>
  <c r="AG53" i="5" s="1"/>
  <c r="AH53" i="5" s="1"/>
  <c r="AJ53" i="5" s="1"/>
  <c r="AE225" i="5"/>
  <c r="Q235" i="7" s="1"/>
  <c r="V51" i="5" a="1"/>
  <c r="V51" i="5" s="1"/>
  <c r="P61" i="7" s="1"/>
  <c r="U338" i="5" a="1"/>
  <c r="U338" i="5" s="1"/>
  <c r="L348" i="7" s="1"/>
  <c r="V144" i="5" a="1"/>
  <c r="V144" i="5" s="1"/>
  <c r="P154" i="7" s="1"/>
  <c r="V68" i="5" a="1"/>
  <c r="V68" i="5" s="1"/>
  <c r="P78" i="7" s="1"/>
  <c r="S111" i="5"/>
  <c r="T111" i="5" s="1" a="1"/>
  <c r="T111" i="5" s="1"/>
  <c r="Q111" i="5"/>
  <c r="U121" i="7" s="1"/>
  <c r="Q40" i="5"/>
  <c r="U50" i="7" s="1"/>
  <c r="S40" i="5"/>
  <c r="T40" i="5" s="1" a="1"/>
  <c r="T40" i="5" s="1"/>
  <c r="Q356" i="5"/>
  <c r="U366" i="7" s="1"/>
  <c r="S356" i="5"/>
  <c r="T356" i="5" s="1" a="1"/>
  <c r="T356" i="5" s="1"/>
  <c r="W356" i="5" s="1" a="1"/>
  <c r="W356" i="5" s="1"/>
  <c r="S244" i="5"/>
  <c r="T244" i="5" s="1" a="1"/>
  <c r="T244" i="5" s="1"/>
  <c r="W244" i="5" s="1" a="1"/>
  <c r="W244" i="5" s="1"/>
  <c r="Q244" i="5"/>
  <c r="U254" i="7" s="1"/>
  <c r="S315" i="5"/>
  <c r="T315" i="5" s="1" a="1"/>
  <c r="T315" i="5" s="1"/>
  <c r="V315" i="5" s="1" a="1"/>
  <c r="V315" i="5" s="1"/>
  <c r="P325" i="7" s="1"/>
  <c r="Q315" i="5"/>
  <c r="U325" i="7" s="1"/>
  <c r="Q468" i="5"/>
  <c r="U478" i="7" s="1"/>
  <c r="S468" i="5"/>
  <c r="T468" i="5" s="1" a="1"/>
  <c r="T468" i="5" s="1"/>
  <c r="W468" i="5" s="1" a="1"/>
  <c r="W468" i="5" s="1"/>
  <c r="Q464" i="5"/>
  <c r="U474" i="7" s="1"/>
  <c r="S464" i="5"/>
  <c r="T464" i="5" s="1" a="1"/>
  <c r="T464" i="5" s="1"/>
  <c r="W464" i="5" s="1" a="1"/>
  <c r="W464" i="5" s="1"/>
  <c r="S334" i="5"/>
  <c r="T334" i="5" s="1" a="1"/>
  <c r="T334" i="5" s="1"/>
  <c r="V334" i="5" s="1" a="1"/>
  <c r="V334" i="5" s="1"/>
  <c r="P344" i="7" s="1"/>
  <c r="Q334" i="5"/>
  <c r="U344" i="7" s="1"/>
  <c r="S441" i="5"/>
  <c r="T441" i="5" s="1" a="1"/>
  <c r="T441" i="5" s="1"/>
  <c r="V441" i="5" s="1" a="1"/>
  <c r="V441" i="5" s="1"/>
  <c r="P451" i="7" s="1"/>
  <c r="Q441" i="5"/>
  <c r="U451" i="7" s="1"/>
  <c r="Z68" i="5"/>
  <c r="Z28" i="5"/>
  <c r="Z53" i="5"/>
  <c r="U205" i="5" a="1"/>
  <c r="U205" i="5" s="1"/>
  <c r="L215" i="7" s="1"/>
  <c r="W68" i="5" a="1"/>
  <c r="W68" i="5" s="1"/>
  <c r="X68" i="5" s="1"/>
  <c r="Y68" i="5" s="1"/>
  <c r="AA68" i="5" s="1"/>
  <c r="U41" i="5" a="1"/>
  <c r="U41" i="5" s="1"/>
  <c r="L51" i="7" s="1"/>
  <c r="Q114" i="5"/>
  <c r="U124" i="7" s="1"/>
  <c r="S114" i="5"/>
  <c r="T114" i="5" s="1" a="1"/>
  <c r="T114" i="5" s="1"/>
  <c r="Q22" i="5"/>
  <c r="U32" i="7" s="1"/>
  <c r="S22" i="5"/>
  <c r="T22" i="5" s="1" a="1"/>
  <c r="T22" i="5" s="1"/>
  <c r="S129" i="5"/>
  <c r="T129" i="5" s="1" a="1"/>
  <c r="T129" i="5" s="1"/>
  <c r="Q129" i="5"/>
  <c r="U139" i="7" s="1"/>
  <c r="Q361" i="5"/>
  <c r="U371" i="7" s="1"/>
  <c r="S361" i="5"/>
  <c r="T361" i="5" s="1" a="1"/>
  <c r="T361" i="5" s="1"/>
  <c r="V361" i="5" s="1" a="1"/>
  <c r="V361" i="5" s="1"/>
  <c r="P371" i="7" s="1"/>
  <c r="Q445" i="5"/>
  <c r="U455" i="7" s="1"/>
  <c r="S445" i="5"/>
  <c r="T445" i="5" s="1" a="1"/>
  <c r="T445" i="5" s="1"/>
  <c r="V445" i="5" s="1" a="1"/>
  <c r="V445" i="5" s="1"/>
  <c r="P455" i="7" s="1"/>
  <c r="Q173" i="5"/>
  <c r="U183" i="7" s="1"/>
  <c r="S173" i="5"/>
  <c r="T173" i="5" s="1" a="1"/>
  <c r="T173" i="5" s="1"/>
  <c r="Q130" i="5"/>
  <c r="U140" i="7" s="1"/>
  <c r="S130" i="5"/>
  <c r="T130" i="5" s="1" a="1"/>
  <c r="T130" i="5" s="1"/>
  <c r="S336" i="5"/>
  <c r="T336" i="5" s="1" a="1"/>
  <c r="T336" i="5" s="1"/>
  <c r="V336" i="5" s="1" a="1"/>
  <c r="V336" i="5" s="1"/>
  <c r="P346" i="7" s="1"/>
  <c r="Q336" i="5"/>
  <c r="U346" i="7" s="1"/>
  <c r="S216" i="5"/>
  <c r="T216" i="5" s="1" a="1"/>
  <c r="T216" i="5" s="1"/>
  <c r="W216" i="5" s="1" a="1"/>
  <c r="W216" i="5" s="1"/>
  <c r="Q216" i="5"/>
  <c r="U226" i="7" s="1"/>
  <c r="Q479" i="5"/>
  <c r="U489" i="7" s="1"/>
  <c r="S479" i="5"/>
  <c r="T479" i="5" s="1" a="1"/>
  <c r="T479" i="5" s="1"/>
  <c r="V479" i="5" s="1" a="1"/>
  <c r="V479" i="5" s="1"/>
  <c r="P489" i="7" s="1"/>
  <c r="S279" i="5"/>
  <c r="T279" i="5" s="1" a="1"/>
  <c r="T279" i="5" s="1"/>
  <c r="W279" i="5" s="1" a="1"/>
  <c r="W279" i="5" s="1"/>
  <c r="Q279" i="5"/>
  <c r="U289" i="7" s="1"/>
  <c r="AB476" i="5"/>
  <c r="AC476" i="5" s="1"/>
  <c r="AD476" i="5" s="1" a="1"/>
  <c r="AD476" i="5" s="1"/>
  <c r="M486" i="7" s="1"/>
  <c r="AB47" i="5"/>
  <c r="AC47" i="5" s="1" a="1"/>
  <c r="AC47" i="5" s="1"/>
  <c r="AK47" i="5" s="1"/>
  <c r="AB41" i="5"/>
  <c r="AC41" i="5" s="1" a="1"/>
  <c r="AC41" i="5" s="1"/>
  <c r="AF41" i="5" s="1" a="1"/>
  <c r="AF41" i="5" s="1"/>
  <c r="AG41" i="5" s="1"/>
  <c r="AH41" i="5" s="1"/>
  <c r="AJ41" i="5" s="1"/>
  <c r="AB338" i="5"/>
  <c r="AC338" i="5" s="1"/>
  <c r="AD338" i="5" s="1" a="1"/>
  <c r="AD338" i="5" s="1"/>
  <c r="M348" i="7" s="1"/>
  <c r="AB380" i="5"/>
  <c r="AC380" i="5" s="1"/>
  <c r="AF380" i="5" s="1"/>
  <c r="AG380" i="5" s="1"/>
  <c r="AH380" i="5" s="1"/>
  <c r="AJ380" i="5" s="1"/>
  <c r="AB95" i="5"/>
  <c r="AC95" i="5" s="1" a="1"/>
  <c r="AC95" i="5" s="1"/>
  <c r="AI95" i="5" s="1"/>
  <c r="AB289" i="5"/>
  <c r="AC289" i="5" s="1"/>
  <c r="AD289" i="5" s="1" a="1"/>
  <c r="AD289" i="5" s="1"/>
  <c r="M299" i="7" s="1"/>
  <c r="AB45" i="5"/>
  <c r="AC45" i="5" s="1" a="1"/>
  <c r="AC45" i="5" s="1"/>
  <c r="AE45" i="5" s="1" a="1"/>
  <c r="AE45" i="5" s="1"/>
  <c r="Q55" i="7" s="1"/>
  <c r="AB50" i="5"/>
  <c r="AC50" i="5" s="1" a="1"/>
  <c r="AC50" i="5" s="1"/>
  <c r="AD50" i="5" s="1" a="1"/>
  <c r="AD50" i="5" s="1"/>
  <c r="M60" i="7" s="1"/>
  <c r="AB486" i="5"/>
  <c r="AC486" i="5" s="1"/>
  <c r="AD486" i="5" s="1" a="1"/>
  <c r="AD486" i="5" s="1"/>
  <c r="M496" i="7" s="1"/>
  <c r="AB304" i="5"/>
  <c r="AC304" i="5" s="1"/>
  <c r="AI304" i="5" s="1"/>
  <c r="AB461" i="5"/>
  <c r="AC461" i="5" s="1"/>
  <c r="AD461" i="5" s="1" a="1"/>
  <c r="AD461" i="5" s="1"/>
  <c r="M471" i="7" s="1"/>
  <c r="AB72" i="5"/>
  <c r="AC72" i="5" s="1" a="1"/>
  <c r="AC72" i="5" s="1"/>
  <c r="AE72" i="5" s="1" a="1"/>
  <c r="AE72" i="5" s="1"/>
  <c r="Q82" i="7" s="1"/>
  <c r="AB367" i="5"/>
  <c r="AC367" i="5" s="1"/>
  <c r="AF367" i="5" s="1"/>
  <c r="AG367" i="5" s="1"/>
  <c r="AH367" i="5" s="1"/>
  <c r="AJ367" i="5" s="1"/>
  <c r="AB456" i="5"/>
  <c r="AC456" i="5" s="1"/>
  <c r="AD456" i="5" s="1" a="1"/>
  <c r="AD456" i="5" s="1"/>
  <c r="M466" i="7" s="1"/>
  <c r="AB200" i="5"/>
  <c r="AC200" i="5" s="1" a="1"/>
  <c r="AC200" i="5" s="1"/>
  <c r="AD200" i="5" s="1" a="1"/>
  <c r="AD200" i="5" s="1"/>
  <c r="M210" i="7" s="1"/>
  <c r="AB99" i="5"/>
  <c r="AC99" i="5" s="1" a="1"/>
  <c r="AC99" i="5" s="1"/>
  <c r="AD99" i="5" s="1" a="1"/>
  <c r="AD99" i="5" s="1"/>
  <c r="M109" i="7" s="1"/>
  <c r="V53" i="5" a="1"/>
  <c r="V53" i="5" s="1"/>
  <c r="P63" i="7" s="1"/>
  <c r="U367" i="5" a="1"/>
  <c r="U367" i="5" s="1"/>
  <c r="L377" i="7" s="1"/>
  <c r="Q187" i="5"/>
  <c r="U197" i="7" s="1"/>
  <c r="S187" i="5"/>
  <c r="T187" i="5" s="1" a="1"/>
  <c r="T187" i="5" s="1"/>
  <c r="Q124" i="5"/>
  <c r="U134" i="7" s="1"/>
  <c r="S124" i="5"/>
  <c r="T124" i="5" s="1" a="1"/>
  <c r="T124" i="5" s="1"/>
  <c r="Q65" i="5"/>
  <c r="U75" i="7" s="1"/>
  <c r="S65" i="5"/>
  <c r="T65" i="5" s="1" a="1"/>
  <c r="T65" i="5" s="1"/>
  <c r="S220" i="5"/>
  <c r="T220" i="5" s="1" a="1"/>
  <c r="T220" i="5" s="1"/>
  <c r="W220" i="5" s="1" a="1"/>
  <c r="W220" i="5" s="1"/>
  <c r="Q220" i="5"/>
  <c r="U230" i="7" s="1"/>
  <c r="S277" i="5"/>
  <c r="T277" i="5" s="1" a="1"/>
  <c r="T277" i="5" s="1"/>
  <c r="V277" i="5" s="1" a="1"/>
  <c r="V277" i="5" s="1"/>
  <c r="P287" i="7" s="1"/>
  <c r="Q277" i="5"/>
  <c r="U287" i="7" s="1"/>
  <c r="S269" i="5"/>
  <c r="T269" i="5" s="1" a="1"/>
  <c r="T269" i="5" s="1"/>
  <c r="W269" i="5" s="1" a="1"/>
  <c r="W269" i="5" s="1"/>
  <c r="Q269" i="5"/>
  <c r="U279" i="7" s="1"/>
  <c r="Z50" i="5"/>
  <c r="Z99" i="5"/>
  <c r="V67" i="5" a="1"/>
  <c r="V67" i="5" s="1"/>
  <c r="P77" i="7" s="1"/>
  <c r="W63" i="5" a="1"/>
  <c r="W63" i="5" s="1"/>
  <c r="X63" i="5" s="1"/>
  <c r="Y63" i="5" s="1"/>
  <c r="AA63" i="5" s="1"/>
  <c r="V167" i="5" a="1"/>
  <c r="V167" i="5" s="1"/>
  <c r="P177" i="7" s="1"/>
  <c r="U18" i="5" a="1"/>
  <c r="U18" i="5" s="1"/>
  <c r="L28" i="7" s="1"/>
  <c r="Q475" i="5"/>
  <c r="U485" i="7" s="1"/>
  <c r="S475" i="5"/>
  <c r="T475" i="5" s="1" a="1"/>
  <c r="T475" i="5" s="1"/>
  <c r="V475" i="5" s="1" a="1"/>
  <c r="V475" i="5" s="1"/>
  <c r="P485" i="7" s="1"/>
  <c r="S301" i="5"/>
  <c r="T301" i="5" s="1" a="1"/>
  <c r="T301" i="5" s="1"/>
  <c r="V301" i="5" s="1" a="1"/>
  <c r="V301" i="5" s="1"/>
  <c r="P311" i="7" s="1"/>
  <c r="Q301" i="5"/>
  <c r="U311" i="7" s="1"/>
  <c r="Q490" i="5"/>
  <c r="U500" i="7" s="1"/>
  <c r="S490" i="5"/>
  <c r="T490" i="5" s="1" a="1"/>
  <c r="T490" i="5" s="1"/>
  <c r="W490" i="5" s="1" a="1"/>
  <c r="W490" i="5" s="1"/>
  <c r="Q406" i="5"/>
  <c r="U416" i="7" s="1"/>
  <c r="S406" i="5"/>
  <c r="T406" i="5" s="1" a="1"/>
  <c r="T406" i="5" s="1"/>
  <c r="W406" i="5" s="1" a="1"/>
  <c r="W406" i="5" s="1"/>
  <c r="AD236" i="5" a="1"/>
  <c r="AD236" i="5" s="1"/>
  <c r="M246" i="7" s="1"/>
  <c r="AK236" i="5"/>
  <c r="AI236" i="5"/>
  <c r="AD225" i="5" a="1"/>
  <c r="AD225" i="5" s="1"/>
  <c r="M235" i="7" s="1"/>
  <c r="AK225" i="5"/>
  <c r="AI225" i="5"/>
  <c r="AD353" i="5" a="1"/>
  <c r="AD353" i="5" s="1"/>
  <c r="M363" i="7" s="1"/>
  <c r="AK353" i="5"/>
  <c r="AI353" i="5"/>
  <c r="AD300" i="5" a="1"/>
  <c r="AD300" i="5" s="1"/>
  <c r="M310" i="7" s="1"/>
  <c r="AK300" i="5"/>
  <c r="AI300" i="5"/>
  <c r="AD343" i="5" a="1"/>
  <c r="AD343" i="5" s="1"/>
  <c r="M353" i="7" s="1"/>
  <c r="AI343" i="5"/>
  <c r="AK343" i="5"/>
  <c r="AD344" i="5" a="1"/>
  <c r="AD344" i="5" s="1"/>
  <c r="M354" i="7" s="1"/>
  <c r="AK344" i="5"/>
  <c r="AI344" i="5"/>
  <c r="AD275" i="5" a="1"/>
  <c r="AD275" i="5" s="1"/>
  <c r="M285" i="7" s="1"/>
  <c r="AI275" i="5"/>
  <c r="AK275" i="5"/>
  <c r="AD364" i="5" a="1"/>
  <c r="AD364" i="5" s="1"/>
  <c r="M374" i="7" s="1"/>
  <c r="AK364" i="5"/>
  <c r="AI364" i="5"/>
  <c r="AD128" i="5" a="1"/>
  <c r="AD128" i="5" s="1"/>
  <c r="M138" i="7" s="1"/>
  <c r="AK128" i="5"/>
  <c r="AI128" i="5"/>
  <c r="AD358" i="5" a="1"/>
  <c r="AD358" i="5" s="1"/>
  <c r="M368" i="7" s="1"/>
  <c r="AK358" i="5"/>
  <c r="AI358" i="5"/>
  <c r="AD145" i="5" a="1"/>
  <c r="AD145" i="5" s="1"/>
  <c r="M155" i="7" s="1"/>
  <c r="AK145" i="5"/>
  <c r="AI145" i="5"/>
  <c r="AD420" i="5" a="1"/>
  <c r="AD420" i="5" s="1"/>
  <c r="M430" i="7" s="1"/>
  <c r="AI420" i="5"/>
  <c r="AK420" i="5"/>
  <c r="AD423" i="5" a="1"/>
  <c r="AD423" i="5" s="1"/>
  <c r="M433" i="7" s="1"/>
  <c r="AI423" i="5"/>
  <c r="AK423" i="5"/>
  <c r="AD115" i="5" a="1"/>
  <c r="AD115" i="5" s="1"/>
  <c r="M125" i="7" s="1"/>
  <c r="AI115" i="5"/>
  <c r="AK115" i="5"/>
  <c r="AD247" i="5" a="1"/>
  <c r="AD247" i="5" s="1"/>
  <c r="M257" i="7" s="1"/>
  <c r="AI247" i="5"/>
  <c r="AK247" i="5"/>
  <c r="AD401" i="5" a="1"/>
  <c r="AD401" i="5" s="1"/>
  <c r="M411" i="7" s="1"/>
  <c r="AI401" i="5"/>
  <c r="AK401" i="5"/>
  <c r="AD366" i="5" a="1"/>
  <c r="AD366" i="5" s="1"/>
  <c r="M376" i="7" s="1"/>
  <c r="AI366" i="5"/>
  <c r="AK366" i="5"/>
  <c r="AD149" i="5" a="1"/>
  <c r="AD149" i="5" s="1"/>
  <c r="M159" i="7" s="1"/>
  <c r="AI149" i="5"/>
  <c r="AK149" i="5"/>
  <c r="AD415" i="5" a="1"/>
  <c r="AD415" i="5" s="1"/>
  <c r="M425" i="7" s="1"/>
  <c r="AI415" i="5"/>
  <c r="AK415" i="5"/>
  <c r="AD417" i="5" a="1"/>
  <c r="AD417" i="5" s="1"/>
  <c r="M427" i="7" s="1"/>
  <c r="AI417" i="5"/>
  <c r="AK417" i="5"/>
  <c r="AD56" i="5" a="1"/>
  <c r="AD56" i="5" s="1"/>
  <c r="M66" i="7" s="1"/>
  <c r="AI56" i="5"/>
  <c r="AK56" i="5"/>
  <c r="AD58" i="5" a="1"/>
  <c r="AD58" i="5" s="1"/>
  <c r="M68" i="7" s="1"/>
  <c r="AK58" i="5"/>
  <c r="AI58" i="5"/>
  <c r="AD453" i="5" a="1"/>
  <c r="AD453" i="5" s="1"/>
  <c r="M463" i="7" s="1"/>
  <c r="AI453" i="5"/>
  <c r="AK453" i="5"/>
  <c r="AD385" i="5" a="1"/>
  <c r="AD385" i="5" s="1"/>
  <c r="M395" i="7" s="1"/>
  <c r="AK385" i="5"/>
  <c r="AI385" i="5"/>
  <c r="AD215" i="5" a="1"/>
  <c r="AD215" i="5" s="1"/>
  <c r="M225" i="7" s="1"/>
  <c r="AK215" i="5"/>
  <c r="AI215" i="5"/>
  <c r="AD359" i="5" a="1"/>
  <c r="AD359" i="5" s="1"/>
  <c r="M369" i="7" s="1"/>
  <c r="AI359" i="5"/>
  <c r="AK359" i="5"/>
  <c r="AD251" i="5" a="1"/>
  <c r="AD251" i="5" s="1"/>
  <c r="M261" i="7" s="1"/>
  <c r="AI251" i="5"/>
  <c r="AK251" i="5"/>
  <c r="AD335" i="5" a="1"/>
  <c r="AD335" i="5" s="1"/>
  <c r="M345" i="7" s="1"/>
  <c r="AI335" i="5"/>
  <c r="AK335" i="5"/>
  <c r="AD209" i="5" a="1"/>
  <c r="AD209" i="5" s="1"/>
  <c r="M219" i="7" s="1"/>
  <c r="AK209" i="5"/>
  <c r="AI209" i="5"/>
  <c r="AD488" i="5" a="1"/>
  <c r="AD488" i="5" s="1"/>
  <c r="M498" i="7" s="1"/>
  <c r="AK488" i="5"/>
  <c r="AI488" i="5"/>
  <c r="AD223" i="5" a="1"/>
  <c r="AD223" i="5" s="1"/>
  <c r="M233" i="7" s="1"/>
  <c r="AK223" i="5"/>
  <c r="AI223" i="5"/>
  <c r="AD159" i="5" a="1"/>
  <c r="AD159" i="5" s="1"/>
  <c r="M169" i="7" s="1"/>
  <c r="AK159" i="5"/>
  <c r="AI159" i="5"/>
  <c r="AD103" i="5" a="1"/>
  <c r="AD103" i="5" s="1"/>
  <c r="M113" i="7" s="1"/>
  <c r="AK103" i="5"/>
  <c r="AI103" i="5"/>
  <c r="AD242" i="5" a="1"/>
  <c r="AD242" i="5" s="1"/>
  <c r="M252" i="7" s="1"/>
  <c r="AI242" i="5"/>
  <c r="AK242" i="5"/>
  <c r="AD392" i="5" a="1"/>
  <c r="AD392" i="5" s="1"/>
  <c r="M402" i="7" s="1"/>
  <c r="AI392" i="5"/>
  <c r="AK392" i="5"/>
  <c r="AD297" i="5" a="1"/>
  <c r="AD297" i="5" s="1"/>
  <c r="M307" i="7" s="1"/>
  <c r="AK297" i="5"/>
  <c r="AI297" i="5"/>
  <c r="AD307" i="5" a="1"/>
  <c r="AD307" i="5" s="1"/>
  <c r="M317" i="7" s="1"/>
  <c r="AK307" i="5"/>
  <c r="AI307" i="5"/>
  <c r="AD302" i="5" a="1"/>
  <c r="AD302" i="5" s="1"/>
  <c r="M312" i="7" s="1"/>
  <c r="AK302" i="5"/>
  <c r="AI302" i="5"/>
  <c r="AD287" i="5" a="1"/>
  <c r="AD287" i="5" s="1"/>
  <c r="M297" i="7" s="1"/>
  <c r="AK287" i="5"/>
  <c r="AI287" i="5"/>
  <c r="AD80" i="5" a="1"/>
  <c r="AD80" i="5" s="1"/>
  <c r="M90" i="7" s="1"/>
  <c r="AK80" i="5"/>
  <c r="AI80" i="5"/>
  <c r="AD433" i="5" a="1"/>
  <c r="AD433" i="5" s="1"/>
  <c r="M443" i="7" s="1"/>
  <c r="AK433" i="5"/>
  <c r="AI433" i="5"/>
  <c r="AD29" i="5" a="1"/>
  <c r="AD29" i="5" s="1"/>
  <c r="M39" i="7" s="1"/>
  <c r="AI29" i="5"/>
  <c r="AK29" i="5"/>
  <c r="AD127" i="5" a="1"/>
  <c r="AD127" i="5" s="1"/>
  <c r="M137" i="7" s="1"/>
  <c r="AI127" i="5"/>
  <c r="AK127" i="5"/>
  <c r="AD377" i="5" a="1"/>
  <c r="AD377" i="5" s="1"/>
  <c r="M387" i="7" s="1"/>
  <c r="AK377" i="5"/>
  <c r="AI377" i="5"/>
  <c r="AD454" i="5" a="1"/>
  <c r="AD454" i="5" s="1"/>
  <c r="M464" i="7" s="1"/>
  <c r="AK454" i="5"/>
  <c r="AI454" i="5"/>
  <c r="AD78" i="5" a="1"/>
  <c r="AD78" i="5" s="1"/>
  <c r="M88" i="7" s="1"/>
  <c r="AI78" i="5"/>
  <c r="AK78" i="5"/>
  <c r="AD85" i="5" a="1"/>
  <c r="AD85" i="5" s="1"/>
  <c r="M95" i="7" s="1"/>
  <c r="AK85" i="5"/>
  <c r="AI85" i="5"/>
  <c r="AD189" i="5" a="1"/>
  <c r="AD189" i="5" s="1"/>
  <c r="M199" i="7" s="1"/>
  <c r="AK189" i="5"/>
  <c r="AI189" i="5"/>
  <c r="AD500" i="5" a="1"/>
  <c r="AD500" i="5" s="1"/>
  <c r="M510" i="7" s="1"/>
  <c r="AI500" i="5"/>
  <c r="AK500" i="5"/>
  <c r="AD442" i="5" a="1"/>
  <c r="AD442" i="5" s="1"/>
  <c r="M452" i="7" s="1"/>
  <c r="AI442" i="5"/>
  <c r="AK442" i="5"/>
  <c r="AD174" i="5" a="1"/>
  <c r="AD174" i="5" s="1"/>
  <c r="M184" i="7" s="1"/>
  <c r="AK174" i="5"/>
  <c r="AI174" i="5"/>
  <c r="AD238" i="5" a="1"/>
  <c r="AD238" i="5" s="1"/>
  <c r="M248" i="7" s="1"/>
  <c r="AI238" i="5"/>
  <c r="AK238" i="5"/>
  <c r="AD266" i="5" a="1"/>
  <c r="AD266" i="5" s="1"/>
  <c r="M276" i="7" s="1"/>
  <c r="AI266" i="5"/>
  <c r="AK266" i="5"/>
  <c r="AD110" i="5" a="1"/>
  <c r="AD110" i="5" s="1"/>
  <c r="M120" i="7" s="1"/>
  <c r="AK110" i="5"/>
  <c r="AI110" i="5"/>
  <c r="AD245" i="5" a="1"/>
  <c r="AD245" i="5" s="1"/>
  <c r="M255" i="7" s="1"/>
  <c r="AI245" i="5"/>
  <c r="AK245" i="5"/>
  <c r="AD218" i="5" a="1"/>
  <c r="AD218" i="5" s="1"/>
  <c r="M228" i="7" s="1"/>
  <c r="AK218" i="5"/>
  <c r="AI218" i="5"/>
  <c r="AD409" i="5" a="1"/>
  <c r="AD409" i="5" s="1"/>
  <c r="M419" i="7" s="1"/>
  <c r="AI409" i="5"/>
  <c r="AK409" i="5"/>
  <c r="AD332" i="5" a="1"/>
  <c r="AD332" i="5" s="1"/>
  <c r="M342" i="7" s="1"/>
  <c r="AI332" i="5"/>
  <c r="AK332" i="5"/>
  <c r="AD246" i="5" a="1"/>
  <c r="AD246" i="5" s="1"/>
  <c r="M256" i="7" s="1"/>
  <c r="AK246" i="5"/>
  <c r="AI246" i="5"/>
  <c r="AD497" i="5" a="1"/>
  <c r="AD497" i="5" s="1"/>
  <c r="M507" i="7" s="1"/>
  <c r="AI497" i="5"/>
  <c r="AK497" i="5"/>
  <c r="AD306" i="5" a="1"/>
  <c r="AD306" i="5" s="1"/>
  <c r="M316" i="7" s="1"/>
  <c r="AI306" i="5"/>
  <c r="AK306" i="5"/>
  <c r="AD160" i="5" a="1"/>
  <c r="AD160" i="5" s="1"/>
  <c r="M170" i="7" s="1"/>
  <c r="AI160" i="5"/>
  <c r="AK160" i="5"/>
  <c r="AD431" i="5" a="1"/>
  <c r="AD431" i="5" s="1"/>
  <c r="M441" i="7" s="1"/>
  <c r="AI431" i="5"/>
  <c r="AK431" i="5"/>
  <c r="AD369" i="5" a="1"/>
  <c r="AD369" i="5" s="1"/>
  <c r="M379" i="7" s="1"/>
  <c r="AI369" i="5"/>
  <c r="AK369" i="5"/>
  <c r="AD355" i="5" a="1"/>
  <c r="AD355" i="5" s="1"/>
  <c r="M365" i="7" s="1"/>
  <c r="AI355" i="5"/>
  <c r="AK355" i="5"/>
  <c r="AD271" i="5" a="1"/>
  <c r="AD271" i="5" s="1"/>
  <c r="M281" i="7" s="1"/>
  <c r="AK271" i="5"/>
  <c r="AI271" i="5"/>
  <c r="AD427" i="5" a="1"/>
  <c r="AD427" i="5" s="1"/>
  <c r="M437" i="7" s="1"/>
  <c r="AI427" i="5"/>
  <c r="AK427" i="5"/>
  <c r="AD204" i="5" a="1"/>
  <c r="AD204" i="5" s="1"/>
  <c r="M214" i="7" s="1"/>
  <c r="AK204" i="5"/>
  <c r="AI204" i="5"/>
  <c r="AD18" i="5" a="1"/>
  <c r="AD18" i="5" s="1"/>
  <c r="M28" i="7" s="1"/>
  <c r="AI18" i="5"/>
  <c r="AK18" i="5"/>
  <c r="AD167" i="5" a="1"/>
  <c r="AD167" i="5" s="1"/>
  <c r="M177" i="7" s="1"/>
  <c r="AI167" i="5"/>
  <c r="AK167" i="5"/>
  <c r="AD63" i="5" a="1"/>
  <c r="AD63" i="5" s="1"/>
  <c r="M73" i="7" s="1"/>
  <c r="AK63" i="5"/>
  <c r="AI63" i="5"/>
  <c r="AD305" i="5" a="1"/>
  <c r="AD305" i="5" s="1"/>
  <c r="M315" i="7" s="1"/>
  <c r="AK305" i="5"/>
  <c r="AI305" i="5"/>
  <c r="AD35" i="5" a="1"/>
  <c r="AD35" i="5" s="1"/>
  <c r="M45" i="7" s="1"/>
  <c r="AI35" i="5"/>
  <c r="AK35" i="5"/>
  <c r="AD292" i="5" a="1"/>
  <c r="AD292" i="5" s="1"/>
  <c r="M302" i="7" s="1"/>
  <c r="AI292" i="5"/>
  <c r="AK292" i="5"/>
  <c r="AD240" i="5" a="1"/>
  <c r="AD240" i="5" s="1"/>
  <c r="M250" i="7" s="1"/>
  <c r="AK240" i="5"/>
  <c r="AI240" i="5"/>
  <c r="AD176" i="5" a="1"/>
  <c r="AD176" i="5" s="1"/>
  <c r="M186" i="7" s="1"/>
  <c r="AI176" i="5"/>
  <c r="AK176" i="5"/>
  <c r="AD294" i="5" a="1"/>
  <c r="AD294" i="5" s="1"/>
  <c r="M304" i="7" s="1"/>
  <c r="AK294" i="5"/>
  <c r="AI294" i="5"/>
  <c r="AD67" i="5" a="1"/>
  <c r="AD67" i="5" s="1"/>
  <c r="M77" i="7" s="1"/>
  <c r="AI67" i="5"/>
  <c r="AK67" i="5"/>
  <c r="AD296" i="5" a="1"/>
  <c r="AD296" i="5" s="1"/>
  <c r="M306" i="7" s="1"/>
  <c r="AI296" i="5"/>
  <c r="AK296" i="5"/>
  <c r="AD205" i="5" a="1"/>
  <c r="AD205" i="5" s="1"/>
  <c r="M215" i="7" s="1"/>
  <c r="AI205" i="5"/>
  <c r="AK205" i="5"/>
  <c r="AD402" i="5" a="1"/>
  <c r="AD402" i="5" s="1"/>
  <c r="M412" i="7" s="1"/>
  <c r="AI402" i="5"/>
  <c r="AK402" i="5"/>
  <c r="AD206" i="5" a="1"/>
  <c r="AD206" i="5" s="1"/>
  <c r="M216" i="7" s="1"/>
  <c r="AI206" i="5"/>
  <c r="AK206" i="5"/>
  <c r="AD319" i="5" a="1"/>
  <c r="AD319" i="5" s="1"/>
  <c r="M329" i="7" s="1"/>
  <c r="AK319" i="5"/>
  <c r="AI319" i="5"/>
  <c r="AD48" i="5" a="1"/>
  <c r="AD48" i="5" s="1"/>
  <c r="M58" i="7" s="1"/>
  <c r="AI48" i="5"/>
  <c r="AK48" i="5"/>
  <c r="AD365" i="5" a="1"/>
  <c r="AD365" i="5" s="1"/>
  <c r="M375" i="7" s="1"/>
  <c r="AI365" i="5"/>
  <c r="AK365" i="5"/>
  <c r="AD282" i="5" a="1"/>
  <c r="AD282" i="5" s="1"/>
  <c r="M292" i="7" s="1"/>
  <c r="AI282" i="5"/>
  <c r="AK282" i="5"/>
  <c r="AD492" i="5" a="1"/>
  <c r="AD492" i="5" s="1"/>
  <c r="M502" i="7" s="1"/>
  <c r="AI492" i="5"/>
  <c r="AK492" i="5"/>
  <c r="AD391" i="5" a="1"/>
  <c r="AD391" i="5" s="1"/>
  <c r="M401" i="7" s="1"/>
  <c r="AK391" i="5"/>
  <c r="AI391" i="5"/>
  <c r="AD463" i="5" a="1"/>
  <c r="AD463" i="5" s="1"/>
  <c r="M473" i="7" s="1"/>
  <c r="AI463" i="5"/>
  <c r="AK463" i="5"/>
  <c r="AD317" i="5" a="1"/>
  <c r="AD317" i="5" s="1"/>
  <c r="M327" i="7" s="1"/>
  <c r="AI317" i="5"/>
  <c r="AK317" i="5"/>
  <c r="AD324" i="5" a="1"/>
  <c r="AD324" i="5" s="1"/>
  <c r="M334" i="7" s="1"/>
  <c r="AK324" i="5"/>
  <c r="AI324" i="5"/>
  <c r="AD280" i="5" a="1"/>
  <c r="AD280" i="5" s="1"/>
  <c r="M290" i="7" s="1"/>
  <c r="AI280" i="5"/>
  <c r="AK280" i="5"/>
  <c r="AE245" i="5"/>
  <c r="Q255" i="7" s="1"/>
  <c r="AE442" i="5"/>
  <c r="Q452" i="7" s="1"/>
  <c r="AE218" i="5"/>
  <c r="Q228" i="7" s="1"/>
  <c r="AF218" i="5"/>
  <c r="AG218" i="5" s="1"/>
  <c r="AH218" i="5" s="1"/>
  <c r="AJ218" i="5" s="1"/>
  <c r="AE174" i="5" a="1"/>
  <c r="AE174" i="5" s="1"/>
  <c r="Q184" i="7" s="1"/>
  <c r="AF442" i="5"/>
  <c r="AG442" i="5" s="1"/>
  <c r="AH442" i="5" s="1"/>
  <c r="AJ442" i="5" s="1"/>
  <c r="AF145" i="5" a="1"/>
  <c r="AF145" i="5" s="1"/>
  <c r="AG145" i="5" s="1"/>
  <c r="AH145" i="5" s="1"/>
  <c r="AJ145" i="5" s="1"/>
  <c r="AE353" i="5"/>
  <c r="Q363" i="7" s="1"/>
  <c r="AE145" i="5" a="1"/>
  <c r="AE145" i="5" s="1"/>
  <c r="Q155" i="7" s="1"/>
  <c r="AF353" i="5"/>
  <c r="AG353" i="5" s="1"/>
  <c r="AH353" i="5" s="1"/>
  <c r="AJ353" i="5" s="1"/>
  <c r="AE344" i="5"/>
  <c r="Q354" i="7" s="1"/>
  <c r="AE364" i="5"/>
  <c r="Q374" i="7" s="1"/>
  <c r="AF344" i="5"/>
  <c r="AG344" i="5" s="1"/>
  <c r="AH344" i="5" s="1"/>
  <c r="AJ344" i="5" s="1"/>
  <c r="AE343" i="5"/>
  <c r="Q353" i="7" s="1"/>
  <c r="AE358" i="5"/>
  <c r="Q368" i="7" s="1"/>
  <c r="AE300" i="5"/>
  <c r="Q310" i="7" s="1"/>
  <c r="AF343" i="5"/>
  <c r="AG343" i="5" s="1"/>
  <c r="AH343" i="5" s="1"/>
  <c r="AJ343" i="5" s="1"/>
  <c r="AE420" i="5"/>
  <c r="Q430" i="7" s="1"/>
  <c r="AF358" i="5"/>
  <c r="AG358" i="5" s="1"/>
  <c r="AH358" i="5" s="1"/>
  <c r="AJ358" i="5" s="1"/>
  <c r="AF300" i="5"/>
  <c r="AG300" i="5" s="1"/>
  <c r="AH300" i="5" s="1"/>
  <c r="AJ300" i="5" s="1"/>
  <c r="AF420" i="5"/>
  <c r="AG420" i="5" s="1"/>
  <c r="AH420" i="5" s="1"/>
  <c r="AJ420" i="5" s="1"/>
  <c r="AF128" i="5" a="1"/>
  <c r="AF128" i="5" s="1"/>
  <c r="AG128" i="5" s="1"/>
  <c r="AH128" i="5" s="1"/>
  <c r="AJ128" i="5" s="1"/>
  <c r="AF275" i="5"/>
  <c r="AG275" i="5" s="1"/>
  <c r="AH275" i="5" s="1"/>
  <c r="AJ275" i="5" s="1"/>
  <c r="AE128" i="5" a="1"/>
  <c r="AE128" i="5" s="1"/>
  <c r="Q138" i="7" s="1"/>
  <c r="AE275" i="5"/>
  <c r="Q285" i="7" s="1"/>
  <c r="AE18" i="5" a="1"/>
  <c r="AE18" i="5" s="1"/>
  <c r="Q28" i="7" s="1"/>
  <c r="AE294" i="5"/>
  <c r="Q304" i="7" s="1"/>
  <c r="AF391" i="5"/>
  <c r="AG391" i="5" s="1"/>
  <c r="AH391" i="5" s="1"/>
  <c r="AJ391" i="5" s="1"/>
  <c r="AE391" i="5"/>
  <c r="Q401" i="7" s="1"/>
  <c r="AE35" i="5" a="1"/>
  <c r="AE35" i="5" s="1"/>
  <c r="Q45" i="7" s="1"/>
  <c r="AF223" i="5"/>
  <c r="AG223" i="5" s="1"/>
  <c r="AH223" i="5" s="1"/>
  <c r="AJ223" i="5" s="1"/>
  <c r="AE223" i="5"/>
  <c r="Q233" i="7" s="1"/>
  <c r="AF359" i="5"/>
  <c r="AG359" i="5" s="1"/>
  <c r="AH359" i="5" s="1"/>
  <c r="AJ359" i="5" s="1"/>
  <c r="AE159" i="5" a="1"/>
  <c r="AE159" i="5" s="1"/>
  <c r="Q169" i="7" s="1"/>
  <c r="AF215" i="5"/>
  <c r="AG215" i="5" s="1"/>
  <c r="AH215" i="5" s="1"/>
  <c r="AJ215" i="5" s="1"/>
  <c r="AE359" i="5"/>
  <c r="Q369" i="7" s="1"/>
  <c r="AF159" i="5" a="1"/>
  <c r="AF159" i="5" s="1"/>
  <c r="AG159" i="5" s="1"/>
  <c r="AH159" i="5" s="1"/>
  <c r="AJ159" i="5" s="1"/>
  <c r="AF149" i="5" a="1"/>
  <c r="AF149" i="5" s="1"/>
  <c r="AG149" i="5" s="1"/>
  <c r="AH149" i="5" s="1"/>
  <c r="AJ149" i="5" s="1"/>
  <c r="AE215" i="5"/>
  <c r="Q225" i="7" s="1"/>
  <c r="AF453" i="5"/>
  <c r="AG453" i="5" s="1"/>
  <c r="AH453" i="5" s="1"/>
  <c r="AJ453" i="5" s="1"/>
  <c r="AE453" i="5"/>
  <c r="Q463" i="7" s="1"/>
  <c r="AE488" i="5"/>
  <c r="Q498" i="7" s="1"/>
  <c r="AE335" i="5"/>
  <c r="Q345" i="7" s="1"/>
  <c r="AF103" i="5" a="1"/>
  <c r="AF103" i="5" s="1"/>
  <c r="AG103" i="5" s="1"/>
  <c r="AH103" i="5" s="1"/>
  <c r="AJ103" i="5" s="1"/>
  <c r="AE56" i="5" a="1"/>
  <c r="AE56" i="5" s="1"/>
  <c r="Q66" i="7" s="1"/>
  <c r="AE103" i="5" a="1"/>
  <c r="AE103" i="5" s="1"/>
  <c r="Q113" i="7" s="1"/>
  <c r="AF500" i="5"/>
  <c r="AG500" i="5" s="1"/>
  <c r="AH500" i="5" s="1"/>
  <c r="AJ500" i="5" s="1"/>
  <c r="AE385" i="5"/>
  <c r="Q395" i="7" s="1"/>
  <c r="AF385" i="5"/>
  <c r="AG385" i="5" s="1"/>
  <c r="AH385" i="5" s="1"/>
  <c r="AJ385" i="5" s="1"/>
  <c r="AF35" i="5" a="1"/>
  <c r="AF35" i="5" s="1"/>
  <c r="AG35" i="5" s="1"/>
  <c r="AH35" i="5" s="1"/>
  <c r="AJ35" i="5" s="1"/>
  <c r="AF305" i="5"/>
  <c r="AG305" i="5" s="1"/>
  <c r="AH305" i="5" s="1"/>
  <c r="AJ305" i="5" s="1"/>
  <c r="AF294" i="5"/>
  <c r="AG294" i="5" s="1"/>
  <c r="AH294" i="5" s="1"/>
  <c r="AJ294" i="5" s="1"/>
  <c r="AF18" i="5" a="1"/>
  <c r="AF18" i="5" s="1"/>
  <c r="AG18" i="5" s="1"/>
  <c r="AH18" i="5" s="1"/>
  <c r="AJ18" i="5" s="1"/>
  <c r="AE305" i="5"/>
  <c r="Q315" i="7" s="1"/>
  <c r="AE324" i="5"/>
  <c r="Q334" i="7" s="1"/>
  <c r="AE240" i="5"/>
  <c r="Q250" i="7" s="1"/>
  <c r="AE206" i="5"/>
  <c r="Q216" i="7" s="1"/>
  <c r="AF324" i="5"/>
  <c r="AG324" i="5" s="1"/>
  <c r="AH324" i="5" s="1"/>
  <c r="AJ324" i="5" s="1"/>
  <c r="AF240" i="5"/>
  <c r="AG240" i="5" s="1"/>
  <c r="AH240" i="5" s="1"/>
  <c r="AJ240" i="5" s="1"/>
  <c r="AE296" i="5"/>
  <c r="Q306" i="7" s="1"/>
  <c r="AF63" i="5" a="1"/>
  <c r="AF63" i="5" s="1"/>
  <c r="AG63" i="5" s="1"/>
  <c r="AH63" i="5" s="1"/>
  <c r="AJ63" i="5" s="1"/>
  <c r="AF48" i="5" a="1"/>
  <c r="AF48" i="5" s="1"/>
  <c r="AG48" i="5" s="1"/>
  <c r="AH48" i="5" s="1"/>
  <c r="AJ48" i="5" s="1"/>
  <c r="AF206" i="5"/>
  <c r="AG206" i="5" s="1"/>
  <c r="AH206" i="5" s="1"/>
  <c r="AJ206" i="5" s="1"/>
  <c r="AF296" i="5"/>
  <c r="AG296" i="5" s="1"/>
  <c r="AH296" i="5" s="1"/>
  <c r="AJ296" i="5" s="1"/>
  <c r="AE63" i="5" a="1"/>
  <c r="AE63" i="5" s="1"/>
  <c r="Q73" i="7" s="1"/>
  <c r="AF205" i="5"/>
  <c r="AG205" i="5" s="1"/>
  <c r="AH205" i="5" s="1"/>
  <c r="AJ205" i="5" s="1"/>
  <c r="AE204" i="5"/>
  <c r="Q214" i="7" s="1"/>
  <c r="AE205" i="5"/>
  <c r="Q215" i="7" s="1"/>
  <c r="AE48" i="5" a="1"/>
  <c r="AE48" i="5" s="1"/>
  <c r="Q58" i="7" s="1"/>
  <c r="AF204" i="5"/>
  <c r="AG204" i="5" s="1"/>
  <c r="AH204" i="5" s="1"/>
  <c r="AJ204" i="5" s="1"/>
  <c r="AF176" i="5" a="1"/>
  <c r="AF176" i="5" s="1"/>
  <c r="AG176" i="5" s="1"/>
  <c r="AH176" i="5" s="1"/>
  <c r="AJ176" i="5" s="1"/>
  <c r="AE317" i="5"/>
  <c r="Q327" i="7" s="1"/>
  <c r="AE167" i="5" a="1"/>
  <c r="AE167" i="5" s="1"/>
  <c r="Q177" i="7" s="1"/>
  <c r="AF317" i="5"/>
  <c r="AG317" i="5" s="1"/>
  <c r="AH317" i="5" s="1"/>
  <c r="AJ317" i="5" s="1"/>
  <c r="AF67" i="5" a="1"/>
  <c r="AF67" i="5" s="1"/>
  <c r="AG67" i="5" s="1"/>
  <c r="AH67" i="5" s="1"/>
  <c r="AJ67" i="5" s="1"/>
  <c r="AF365" i="5"/>
  <c r="AG365" i="5" s="1"/>
  <c r="AH365" i="5" s="1"/>
  <c r="AJ365" i="5" s="1"/>
  <c r="AE176" i="5" a="1"/>
  <c r="AE176" i="5" s="1"/>
  <c r="Q186" i="7" s="1"/>
  <c r="AF427" i="5"/>
  <c r="AG427" i="5" s="1"/>
  <c r="AH427" i="5" s="1"/>
  <c r="AJ427" i="5" s="1"/>
  <c r="AE365" i="5"/>
  <c r="Q375" i="7" s="1"/>
  <c r="AE67" i="5" a="1"/>
  <c r="AE67" i="5" s="1"/>
  <c r="Q77" i="7" s="1"/>
  <c r="AE319" i="5"/>
  <c r="Q329" i="7" s="1"/>
  <c r="AF167" i="5" a="1"/>
  <c r="AF167" i="5" s="1"/>
  <c r="AG167" i="5" s="1"/>
  <c r="AH167" i="5" s="1"/>
  <c r="AJ167" i="5" s="1"/>
  <c r="AF319" i="5"/>
  <c r="AG319" i="5" s="1"/>
  <c r="AH319" i="5" s="1"/>
  <c r="AJ319" i="5" s="1"/>
  <c r="AE427" i="5"/>
  <c r="Q437" i="7" s="1"/>
  <c r="AE246" i="5"/>
  <c r="Q256" i="7" s="1"/>
  <c r="AF160" i="5" a="1"/>
  <c r="AF160" i="5" s="1"/>
  <c r="AG160" i="5" s="1"/>
  <c r="AH160" i="5" s="1"/>
  <c r="AJ160" i="5" s="1"/>
  <c r="AE306" i="5"/>
  <c r="Q316" i="7" s="1"/>
  <c r="AF78" i="5" a="1"/>
  <c r="AF78" i="5" s="1"/>
  <c r="AG78" i="5" s="1"/>
  <c r="AH78" i="5" s="1"/>
  <c r="AJ78" i="5" s="1"/>
  <c r="AE78" i="5" a="1"/>
  <c r="AE78" i="5" s="1"/>
  <c r="Q88" i="7" s="1"/>
  <c r="AE29" i="5" a="1"/>
  <c r="AE29" i="5" s="1"/>
  <c r="Q39" i="7" s="1"/>
  <c r="AF246" i="5"/>
  <c r="AG246" i="5" s="1"/>
  <c r="AH246" i="5" s="1"/>
  <c r="AJ246" i="5" s="1"/>
  <c r="AF306" i="5"/>
  <c r="AG306" i="5" s="1"/>
  <c r="AH306" i="5" s="1"/>
  <c r="AJ306" i="5" s="1"/>
  <c r="AF302" i="5"/>
  <c r="AG302" i="5" s="1"/>
  <c r="AH302" i="5" s="1"/>
  <c r="AJ302" i="5" s="1"/>
  <c r="AF369" i="5"/>
  <c r="AG369" i="5" s="1"/>
  <c r="AH369" i="5" s="1"/>
  <c r="AJ369" i="5" s="1"/>
  <c r="AE369" i="5"/>
  <c r="Q379" i="7" s="1"/>
  <c r="AF431" i="5"/>
  <c r="AG431" i="5" s="1"/>
  <c r="AH431" i="5" s="1"/>
  <c r="AJ431" i="5" s="1"/>
  <c r="AE271" i="5"/>
  <c r="Q281" i="7" s="1"/>
  <c r="AE431" i="5"/>
  <c r="Q441" i="7" s="1"/>
  <c r="AF80" i="5" a="1"/>
  <c r="AF80" i="5" s="1"/>
  <c r="AG80" i="5" s="1"/>
  <c r="AH80" i="5" s="1"/>
  <c r="AJ80" i="5" s="1"/>
  <c r="AE160" i="5" a="1"/>
  <c r="AE160" i="5" s="1"/>
  <c r="Q170" i="7" s="1"/>
  <c r="AE115" i="5" a="1"/>
  <c r="AE115" i="5" s="1"/>
  <c r="Q125" i="7" s="1"/>
  <c r="AE238" i="5"/>
  <c r="Q248" i="7" s="1"/>
  <c r="AF238" i="5"/>
  <c r="AG238" i="5" s="1"/>
  <c r="AH238" i="5" s="1"/>
  <c r="AJ238" i="5" s="1"/>
  <c r="AF174" i="5" a="1"/>
  <c r="AF174" i="5" s="1"/>
  <c r="AG174" i="5" s="1"/>
  <c r="AH174" i="5" s="1"/>
  <c r="AJ174" i="5" s="1"/>
  <c r="AE500" i="5"/>
  <c r="Q510" i="7" s="1"/>
  <c r="AF245" i="5"/>
  <c r="AG245" i="5" s="1"/>
  <c r="AH245" i="5" s="1"/>
  <c r="AJ245" i="5" s="1"/>
  <c r="AE110" i="5" a="1"/>
  <c r="AE110" i="5" s="1"/>
  <c r="Q120" i="7" s="1"/>
  <c r="AF110" i="5" a="1"/>
  <c r="AF110" i="5" s="1"/>
  <c r="AG110" i="5" s="1"/>
  <c r="AH110" i="5" s="1"/>
  <c r="AJ110" i="5" s="1"/>
  <c r="AE149" i="5" a="1"/>
  <c r="AE149" i="5" s="1"/>
  <c r="Q159" i="7" s="1"/>
  <c r="AF115" i="5" a="1"/>
  <c r="AF115" i="5" s="1"/>
  <c r="AG115" i="5" s="1"/>
  <c r="AH115" i="5" s="1"/>
  <c r="AJ115" i="5" s="1"/>
  <c r="AE127" i="5" a="1"/>
  <c r="AE127" i="5" s="1"/>
  <c r="Q137" i="7" s="1"/>
  <c r="AF423" i="5"/>
  <c r="AG423" i="5" s="1"/>
  <c r="AH423" i="5" s="1"/>
  <c r="AJ423" i="5" s="1"/>
  <c r="AF29" i="5" a="1"/>
  <c r="AF29" i="5" s="1"/>
  <c r="AG29" i="5" s="1"/>
  <c r="AH29" i="5" s="1"/>
  <c r="AJ29" i="5" s="1"/>
  <c r="AE423" i="5"/>
  <c r="Q433" i="7" s="1"/>
  <c r="AF58" i="5" a="1"/>
  <c r="AF58" i="5" s="1"/>
  <c r="AG58" i="5" s="1"/>
  <c r="AH58" i="5" s="1"/>
  <c r="AJ58" i="5" s="1"/>
  <c r="AE58" i="5" a="1"/>
  <c r="AE58" i="5" s="1"/>
  <c r="Q68" i="7" s="1"/>
  <c r="AE85" i="5" a="1"/>
  <c r="AE85" i="5" s="1"/>
  <c r="Q95" i="7" s="1"/>
  <c r="AF415" i="5"/>
  <c r="AG415" i="5" s="1"/>
  <c r="AH415" i="5" s="1"/>
  <c r="AJ415" i="5" s="1"/>
  <c r="AF85" i="5" a="1"/>
  <c r="AF85" i="5" s="1"/>
  <c r="AG85" i="5" s="1"/>
  <c r="AH85" i="5" s="1"/>
  <c r="AJ85" i="5" s="1"/>
  <c r="AF56" i="5" a="1"/>
  <c r="AF56" i="5" s="1"/>
  <c r="AG56" i="5" s="1"/>
  <c r="AH56" i="5" s="1"/>
  <c r="AJ56" i="5" s="1"/>
  <c r="AE415" i="5"/>
  <c r="Q425" i="7" s="1"/>
  <c r="AF401" i="5"/>
  <c r="AG401" i="5" s="1"/>
  <c r="AH401" i="5" s="1"/>
  <c r="AJ401" i="5" s="1"/>
  <c r="AF247" i="5"/>
  <c r="AG247" i="5" s="1"/>
  <c r="AH247" i="5" s="1"/>
  <c r="AJ247" i="5" s="1"/>
  <c r="AE247" i="5"/>
  <c r="Q257" i="7" s="1"/>
  <c r="AE401" i="5"/>
  <c r="Q411" i="7" s="1"/>
  <c r="AF377" i="5"/>
  <c r="AG377" i="5" s="1"/>
  <c r="AH377" i="5" s="1"/>
  <c r="AJ377" i="5" s="1"/>
  <c r="AE287" i="5"/>
  <c r="Q297" i="7" s="1"/>
  <c r="AF307" i="5"/>
  <c r="AG307" i="5" s="1"/>
  <c r="AH307" i="5" s="1"/>
  <c r="AJ307" i="5" s="1"/>
  <c r="AE377" i="5"/>
  <c r="Q387" i="7" s="1"/>
  <c r="AF287" i="5"/>
  <c r="AG287" i="5" s="1"/>
  <c r="AH287" i="5" s="1"/>
  <c r="AJ287" i="5" s="1"/>
  <c r="AE307" i="5"/>
  <c r="Q317" i="7" s="1"/>
  <c r="AF433" i="5"/>
  <c r="AG433" i="5" s="1"/>
  <c r="AH433" i="5" s="1"/>
  <c r="AJ433" i="5" s="1"/>
  <c r="AF127" i="5" a="1"/>
  <c r="AF127" i="5" s="1"/>
  <c r="AG127" i="5" s="1"/>
  <c r="AH127" i="5" s="1"/>
  <c r="AJ127" i="5" s="1"/>
  <c r="AE433" i="5"/>
  <c r="Q443" i="7" s="1"/>
  <c r="AE80" i="5" a="1"/>
  <c r="AE80" i="5" s="1"/>
  <c r="Q90" i="7" s="1"/>
  <c r="AE302" i="5"/>
  <c r="Q312" i="7" s="1"/>
  <c r="AF189" i="5" a="1"/>
  <c r="AF189" i="5" s="1"/>
  <c r="AG189" i="5" s="1"/>
  <c r="AH189" i="5" s="1"/>
  <c r="AJ189" i="5" s="1"/>
  <c r="AE189" i="5" a="1"/>
  <c r="AE189" i="5" s="1"/>
  <c r="Q199" i="7" s="1"/>
  <c r="AE454" i="5"/>
  <c r="Q464" i="7" s="1"/>
  <c r="AF454" i="5"/>
  <c r="AG454" i="5" s="1"/>
  <c r="AH454" i="5" s="1"/>
  <c r="AJ454" i="5" s="1"/>
  <c r="T310" i="7"/>
  <c r="T190" i="7"/>
  <c r="T492" i="7"/>
  <c r="T125" i="7"/>
  <c r="T429" i="7"/>
  <c r="T481" i="7"/>
  <c r="T49" i="7"/>
  <c r="T473" i="7"/>
  <c r="T176" i="7"/>
  <c r="T486" i="7"/>
  <c r="T313" i="7"/>
  <c r="T314" i="7"/>
  <c r="T435" i="7"/>
  <c r="T465" i="7"/>
  <c r="T31" i="7"/>
  <c r="T160" i="7"/>
  <c r="T95" i="7"/>
  <c r="T509" i="7"/>
  <c r="T300" i="7"/>
  <c r="T484" i="7"/>
  <c r="T290" i="7"/>
  <c r="T510" i="7"/>
  <c r="T448" i="7"/>
  <c r="T119" i="7"/>
  <c r="T440" i="7"/>
  <c r="T369" i="7"/>
  <c r="T249" i="7"/>
  <c r="T271" i="7"/>
  <c r="T48" i="7"/>
  <c r="T112" i="7"/>
  <c r="T118" i="7"/>
  <c r="T97" i="7"/>
  <c r="T57" i="7"/>
  <c r="T232" i="7"/>
  <c r="T394" i="7"/>
  <c r="T375" i="7"/>
  <c r="T159" i="7"/>
  <c r="T424" i="7"/>
  <c r="T68" i="7"/>
  <c r="T324" i="7"/>
  <c r="T418" i="7"/>
  <c r="T264" i="7"/>
  <c r="T406" i="7"/>
  <c r="T367" i="7"/>
  <c r="T59" i="7"/>
  <c r="T423" i="7"/>
  <c r="T165" i="7"/>
  <c r="T155" i="7"/>
  <c r="T138" i="7"/>
  <c r="T122" i="7"/>
  <c r="T45" i="7"/>
  <c r="T449" i="7"/>
  <c r="T29" i="7"/>
  <c r="T434" i="7"/>
  <c r="T299" i="7"/>
  <c r="T354" i="7"/>
  <c r="T410" i="7"/>
  <c r="T25" i="7"/>
  <c r="T263" i="7"/>
  <c r="T23" i="7"/>
  <c r="T341" i="7"/>
  <c r="T98" i="7"/>
  <c r="T157" i="7"/>
  <c r="T329" i="7"/>
  <c r="T356" i="7"/>
  <c r="T458" i="7"/>
  <c r="T256" i="7"/>
  <c r="T198" i="7"/>
  <c r="T443" i="7"/>
  <c r="T109" i="7"/>
  <c r="T215" i="7"/>
  <c r="T470" i="7"/>
  <c r="T430" i="7"/>
  <c r="T88" i="7"/>
  <c r="T247" i="7"/>
  <c r="T280" i="7"/>
  <c r="T508" i="7"/>
  <c r="T358" i="7"/>
  <c r="T36" i="7"/>
  <c r="T144" i="7"/>
  <c r="T454" i="7"/>
  <c r="T258" i="7"/>
  <c r="T374" i="7"/>
  <c r="T464" i="7"/>
  <c r="T333" i="7"/>
  <c r="T235" i="7"/>
  <c r="T316" i="7"/>
  <c r="T401" i="7"/>
  <c r="T444" i="7"/>
  <c r="T491" i="7"/>
  <c r="T43" i="7"/>
  <c r="T301" i="7"/>
  <c r="T397" i="7"/>
  <c r="T224" i="7"/>
  <c r="T124" i="7"/>
  <c r="T211" i="7"/>
  <c r="T398" i="7"/>
  <c r="T279" i="7"/>
  <c r="T498" i="7"/>
  <c r="T220" i="7"/>
  <c r="T222" i="7"/>
  <c r="T39" i="7"/>
  <c r="T42" i="7"/>
  <c r="T414" i="7"/>
  <c r="T24" i="7"/>
  <c r="T156" i="7"/>
  <c r="T113" i="7"/>
  <c r="T442" i="7"/>
  <c r="T242" i="7"/>
  <c r="T86" i="7"/>
  <c r="T114" i="7"/>
  <c r="T185" i="7"/>
  <c r="T243" i="7"/>
  <c r="T75" i="7"/>
  <c r="T248" i="7"/>
  <c r="T415" i="7"/>
  <c r="T133" i="7"/>
  <c r="T437" i="7"/>
  <c r="T391" i="7"/>
  <c r="T85" i="7"/>
  <c r="T417" i="7"/>
  <c r="T204" i="7"/>
  <c r="T231" i="7"/>
  <c r="T433" i="7"/>
  <c r="T169" i="7"/>
  <c r="T274" i="7"/>
  <c r="T76" i="7"/>
  <c r="T479" i="7"/>
  <c r="T195" i="7"/>
  <c r="T407" i="7"/>
  <c r="T183" i="7"/>
  <c r="T135" i="7"/>
  <c r="T450" i="7"/>
  <c r="T466" i="7"/>
  <c r="T178" i="7"/>
  <c r="T66" i="7"/>
  <c r="T268" i="7"/>
  <c r="T312" i="7"/>
  <c r="T362" i="7"/>
  <c r="T273" i="7"/>
  <c r="T35" i="7"/>
  <c r="T355" i="7"/>
  <c r="T186" i="7"/>
  <c r="T102" i="7"/>
  <c r="T308" i="7"/>
  <c r="T96" i="7"/>
  <c r="T421" i="7"/>
  <c r="T217" i="7"/>
  <c r="T428" i="7"/>
  <c r="T106" i="7"/>
  <c r="T239" i="7"/>
  <c r="T452" i="7"/>
  <c r="T353" i="7"/>
  <c r="T64" i="7"/>
  <c r="T105" i="7"/>
  <c r="T370" i="7"/>
  <c r="T411" i="7"/>
  <c r="T468" i="7"/>
  <c r="T348" i="7"/>
  <c r="T28" i="7"/>
  <c r="T208" i="7"/>
  <c r="T179" i="7"/>
  <c r="T499" i="7"/>
  <c r="T306" i="7"/>
  <c r="T103" i="7"/>
  <c r="T504" i="7"/>
  <c r="T161" i="7"/>
  <c r="T463" i="7"/>
  <c r="T404" i="7"/>
  <c r="T276" i="7"/>
  <c r="T270" i="7"/>
  <c r="T151" i="7"/>
  <c r="T286" i="7"/>
  <c r="T213" i="7"/>
  <c r="T199" i="7"/>
  <c r="T147" i="7"/>
  <c r="T445" i="7"/>
  <c r="T251" i="7"/>
  <c r="T131" i="7"/>
  <c r="T53" i="7"/>
  <c r="T480" i="7"/>
  <c r="T206" i="7"/>
  <c r="T302" i="7"/>
  <c r="T163" i="7"/>
  <c r="T373" i="7"/>
  <c r="T46" i="7"/>
  <c r="T382" i="7"/>
  <c r="T432" i="7"/>
  <c r="T446" i="7"/>
  <c r="T457" i="7"/>
  <c r="T127" i="7"/>
  <c r="T431" i="7"/>
  <c r="T344" i="7"/>
  <c r="T225" i="7"/>
  <c r="T78" i="7"/>
  <c r="T52" i="7"/>
  <c r="T495" i="7"/>
  <c r="T141" i="7"/>
  <c r="T447" i="7"/>
  <c r="T403" i="7"/>
  <c r="T189" i="7"/>
  <c r="T503" i="7"/>
  <c r="T386" i="7"/>
  <c r="T269" i="7"/>
  <c r="T361" i="7"/>
  <c r="T130" i="7"/>
  <c r="T236" i="7"/>
  <c r="T74" i="7"/>
  <c r="T298" i="7"/>
  <c r="T343" i="7"/>
  <c r="T493" i="7"/>
  <c r="T174" i="7"/>
  <c r="T62" i="7"/>
  <c r="T116" i="7"/>
  <c r="T455" i="7"/>
  <c r="T200" i="7"/>
  <c r="T56" i="7"/>
  <c r="T123" i="7"/>
  <c r="T399" i="7"/>
  <c r="T153" i="7"/>
  <c r="T347" i="7"/>
  <c r="T81" i="7"/>
  <c r="T408" i="7"/>
  <c r="T255" i="7"/>
  <c r="T293" i="7"/>
  <c r="T297" i="7"/>
  <c r="T371" i="7"/>
  <c r="T303" i="7"/>
  <c r="T377" i="7"/>
  <c r="T150" i="7"/>
  <c r="T61" i="7"/>
  <c r="T167" i="7"/>
  <c r="T55" i="7"/>
  <c r="T77" i="7"/>
  <c r="T487" i="7"/>
  <c r="T461" i="7"/>
  <c r="T281" i="7"/>
  <c r="T259" i="7"/>
  <c r="T365" i="7"/>
  <c r="T137" i="7"/>
  <c r="T32" i="7"/>
  <c r="T253" i="7"/>
  <c r="T132" i="7"/>
  <c r="T275" i="7"/>
  <c r="T460" i="7"/>
  <c r="T60" i="7"/>
  <c r="T472" i="7"/>
  <c r="T265" i="7"/>
  <c r="T385" i="7"/>
  <c r="T482" i="7"/>
  <c r="T234" i="7"/>
  <c r="T285" i="7"/>
  <c r="T194" i="7"/>
  <c r="T456" i="7"/>
  <c r="T284" i="7"/>
  <c r="T117" i="7"/>
  <c r="T438" i="7"/>
  <c r="T505" i="7"/>
  <c r="T294" i="7"/>
  <c r="O18" i="7"/>
  <c r="T477" i="7"/>
  <c r="T175" i="7"/>
  <c r="T425" i="7"/>
  <c r="T73" i="7"/>
  <c r="O196" i="7"/>
  <c r="O360" i="7"/>
  <c r="O115" i="7"/>
  <c r="O328" i="7"/>
  <c r="O301" i="7"/>
  <c r="O188" i="7"/>
  <c r="O72" i="7"/>
  <c r="O86" i="7"/>
  <c r="O91" i="7"/>
  <c r="O178" i="7"/>
  <c r="O126" i="7"/>
  <c r="O497" i="7"/>
  <c r="O236" i="7"/>
  <c r="O231" i="7"/>
  <c r="O461" i="7"/>
  <c r="O240" i="7"/>
  <c r="O190" i="7"/>
  <c r="T80" i="7"/>
  <c r="O121" i="7"/>
  <c r="O50" i="7"/>
  <c r="O366" i="7"/>
  <c r="O254" i="7"/>
  <c r="O325" i="7"/>
  <c r="O478" i="7"/>
  <c r="O474" i="7"/>
  <c r="O344" i="7"/>
  <c r="O451" i="7"/>
  <c r="T317" i="7"/>
  <c r="T282" i="7"/>
  <c r="O124" i="7"/>
  <c r="O32" i="7"/>
  <c r="O139" i="7"/>
  <c r="O371" i="7"/>
  <c r="O455" i="7"/>
  <c r="O183" i="7"/>
  <c r="O140" i="7"/>
  <c r="O346" i="7"/>
  <c r="O226" i="7"/>
  <c r="O489" i="7"/>
  <c r="O289" i="7"/>
  <c r="T352" i="7"/>
  <c r="O197" i="7"/>
  <c r="O134" i="7"/>
  <c r="O75" i="7"/>
  <c r="O230" i="7"/>
  <c r="O287" i="7"/>
  <c r="O279" i="7"/>
  <c r="O485" i="7"/>
  <c r="O311" i="7"/>
  <c r="O500" i="7"/>
  <c r="O416" i="7"/>
  <c r="T489" i="7"/>
  <c r="T196" i="7"/>
  <c r="T148" i="7"/>
  <c r="T478" i="7"/>
  <c r="O104" i="7"/>
  <c r="O253" i="7"/>
  <c r="O237" i="7"/>
  <c r="O422" i="7"/>
  <c r="O187" i="7"/>
  <c r="O337" i="7"/>
  <c r="O420" i="7"/>
  <c r="T277" i="7"/>
  <c r="T496" i="7"/>
  <c r="T261" i="7"/>
  <c r="T322" i="7"/>
  <c r="O24" i="7"/>
  <c r="O65" i="7"/>
  <c r="O116" i="7"/>
  <c r="O389" i="7"/>
  <c r="O193" i="7"/>
  <c r="O321" i="7"/>
  <c r="O114" i="7"/>
  <c r="T219" i="7"/>
  <c r="T41" i="7"/>
  <c r="O20" i="7"/>
  <c r="O282" i="7"/>
  <c r="O87" i="7"/>
  <c r="O501" i="7"/>
  <c r="O351" i="7"/>
  <c r="O164" i="7"/>
  <c r="O273" i="7"/>
  <c r="O205" i="7"/>
  <c r="O293" i="7"/>
  <c r="O467" i="7"/>
  <c r="O266" i="7"/>
  <c r="O26" i="7"/>
  <c r="O180" i="7"/>
  <c r="O92" i="7"/>
  <c r="O445" i="7"/>
  <c r="O449" i="7"/>
  <c r="O192" i="7"/>
  <c r="O432" i="7"/>
  <c r="O89" i="7"/>
  <c r="O67" i="7"/>
  <c r="O103" i="7"/>
  <c r="O142" i="7"/>
  <c r="O260" i="7"/>
  <c r="O251" i="7"/>
  <c r="O195" i="7"/>
  <c r="T413" i="7"/>
  <c r="O21" i="7"/>
  <c r="O305" i="7"/>
  <c r="O44" i="7"/>
  <c r="O100" i="7"/>
  <c r="O54" i="7"/>
  <c r="O331" i="7"/>
  <c r="O83" i="7"/>
  <c r="O101" i="7"/>
  <c r="T469" i="7"/>
  <c r="O384" i="7"/>
  <c r="O171" i="7"/>
  <c r="O218" i="7"/>
  <c r="O128" i="7"/>
  <c r="O34" i="7"/>
  <c r="O358" i="7"/>
  <c r="T291" i="7"/>
  <c r="O245" i="7"/>
  <c r="O356" i="7"/>
  <c r="O94" i="7"/>
  <c r="O309" i="7"/>
  <c r="O493" i="7"/>
  <c r="O31" i="7"/>
  <c r="O294" i="7"/>
  <c r="O428" i="7"/>
  <c r="O362" i="7"/>
  <c r="L10" i="5" a="1"/>
  <c r="L10" i="5" s="1"/>
  <c r="M9" i="5" a="1"/>
  <c r="M9" i="5" s="1"/>
  <c r="L11" i="5" a="1"/>
  <c r="L11" i="5" s="1"/>
  <c r="K19" i="7"/>
  <c r="K22" i="7"/>
  <c r="N12" i="5" a="1"/>
  <c r="N12" i="5" s="1"/>
  <c r="O12" i="5" s="1"/>
  <c r="P12" i="5" s="1"/>
  <c r="N11" i="5" a="1"/>
  <c r="N11" i="5" s="1"/>
  <c r="O11" i="5" s="1"/>
  <c r="P11" i="5" s="1"/>
  <c r="M12" i="5" a="1"/>
  <c r="M12" i="5" s="1"/>
  <c r="R12" i="5" s="1"/>
  <c r="K18" i="7"/>
  <c r="T27" i="7"/>
  <c r="T40" i="7"/>
  <c r="T33" i="7"/>
  <c r="T47" i="7"/>
  <c r="T26" i="7"/>
  <c r="T37" i="7"/>
  <c r="T44" i="7"/>
  <c r="T38" i="7"/>
  <c r="X184" i="5"/>
  <c r="Y184" i="5" s="1"/>
  <c r="AA184" i="5" s="1"/>
  <c r="X13" i="5"/>
  <c r="Y13" i="5" s="1"/>
  <c r="AA13" i="5" s="1"/>
  <c r="Y191" i="5"/>
  <c r="AA191" i="5" s="1"/>
  <c r="Y159" i="5"/>
  <c r="AA159" i="5" s="1"/>
  <c r="Y107" i="5"/>
  <c r="AA107" i="5" s="1"/>
  <c r="X125" i="5"/>
  <c r="Y125" i="5" s="1"/>
  <c r="AA125" i="5" s="1"/>
  <c r="X113" i="5"/>
  <c r="Y113" i="5" s="1"/>
  <c r="AA113" i="5" s="1"/>
  <c r="X143" i="5"/>
  <c r="Y143" i="5" s="1"/>
  <c r="AA143" i="5" s="1"/>
  <c r="Y97" i="5"/>
  <c r="AA97" i="5" s="1"/>
  <c r="Y175" i="5"/>
  <c r="AA175" i="5" s="1"/>
  <c r="Y53" i="5"/>
  <c r="AA53" i="5" s="1"/>
  <c r="X138" i="5"/>
  <c r="Y138" i="5" s="1"/>
  <c r="AA138" i="5" s="1"/>
  <c r="X155" i="5"/>
  <c r="Y155" i="5" s="1"/>
  <c r="AA155" i="5" s="1"/>
  <c r="Y59" i="5"/>
  <c r="AA59" i="5" s="1"/>
  <c r="Y85" i="5"/>
  <c r="AA85" i="5" s="1"/>
  <c r="Y135" i="5"/>
  <c r="AA135" i="5" s="1"/>
  <c r="Y123" i="5"/>
  <c r="AA123" i="5" s="1"/>
  <c r="W300" i="5" a="1"/>
  <c r="W300" i="5" s="1"/>
  <c r="V300" i="5" a="1"/>
  <c r="V300" i="5" s="1"/>
  <c r="P310" i="7" s="1"/>
  <c r="W364" i="5" a="1"/>
  <c r="W364" i="5" s="1"/>
  <c r="V364" i="5" a="1"/>
  <c r="V364" i="5" s="1"/>
  <c r="P374" i="7" s="1"/>
  <c r="V417" i="5" a="1"/>
  <c r="V417" i="5" s="1"/>
  <c r="P427" i="7" s="1"/>
  <c r="W417" i="5" a="1"/>
  <c r="W417" i="5" s="1"/>
  <c r="W388" i="5" a="1"/>
  <c r="W388" i="5" s="1"/>
  <c r="V388" i="5" a="1"/>
  <c r="V388" i="5" s="1"/>
  <c r="P398" i="7" s="1"/>
  <c r="V427" i="5" a="1"/>
  <c r="V427" i="5" s="1"/>
  <c r="P437" i="7" s="1"/>
  <c r="W427" i="5" a="1"/>
  <c r="W427" i="5" s="1"/>
  <c r="V471" i="5" a="1"/>
  <c r="V471" i="5" s="1"/>
  <c r="P481" i="7" s="1"/>
  <c r="W471" i="5" a="1"/>
  <c r="W471" i="5" s="1"/>
  <c r="W322" i="5" a="1"/>
  <c r="W322" i="5" s="1"/>
  <c r="V322" i="5" a="1"/>
  <c r="V322" i="5" s="1"/>
  <c r="P332" i="7" s="1"/>
  <c r="V347" i="5" a="1"/>
  <c r="V347" i="5" s="1"/>
  <c r="P357" i="7" s="1"/>
  <c r="W347" i="5" a="1"/>
  <c r="W347" i="5" s="1"/>
  <c r="V393" i="5" a="1"/>
  <c r="V393" i="5" s="1"/>
  <c r="P403" i="7" s="1"/>
  <c r="W393" i="5" a="1"/>
  <c r="W393" i="5" s="1"/>
  <c r="W331" i="5" a="1"/>
  <c r="W331" i="5" s="1"/>
  <c r="V331" i="5" a="1"/>
  <c r="V331" i="5" s="1"/>
  <c r="P341" i="7" s="1"/>
  <c r="V213" i="5" a="1"/>
  <c r="V213" i="5" s="1"/>
  <c r="P223" i="7" s="1"/>
  <c r="W213" i="5" a="1"/>
  <c r="W213" i="5" s="1"/>
  <c r="W267" i="5" a="1"/>
  <c r="W267" i="5" s="1"/>
  <c r="V267" i="5" a="1"/>
  <c r="V267" i="5" s="1"/>
  <c r="P277" i="7" s="1"/>
  <c r="W402" i="5" a="1"/>
  <c r="W402" i="5" s="1"/>
  <c r="V402" i="5" a="1"/>
  <c r="V402" i="5" s="1"/>
  <c r="P412" i="7" s="1"/>
  <c r="V363" i="5" a="1"/>
  <c r="V363" i="5" s="1"/>
  <c r="P373" i="7" s="1"/>
  <c r="W363" i="5" a="1"/>
  <c r="W363" i="5" s="1"/>
  <c r="W268" i="5" a="1"/>
  <c r="W268" i="5" s="1"/>
  <c r="V268" i="5" a="1"/>
  <c r="V268" i="5" s="1"/>
  <c r="P278" i="7" s="1"/>
  <c r="W362" i="5" a="1"/>
  <c r="W362" i="5" s="1"/>
  <c r="V362" i="5" a="1"/>
  <c r="V362" i="5" s="1"/>
  <c r="P372" i="7" s="1"/>
  <c r="AE497" i="5"/>
  <c r="Q507" i="7" s="1"/>
  <c r="AF497" i="5"/>
  <c r="AG497" i="5" s="1"/>
  <c r="AH497" i="5" s="1"/>
  <c r="AJ497" i="5" s="1"/>
  <c r="V375" i="5" a="1"/>
  <c r="V375" i="5" s="1"/>
  <c r="P385" i="7" s="1"/>
  <c r="W375" i="5" a="1"/>
  <c r="W375" i="5" s="1"/>
  <c r="V214" i="5" a="1"/>
  <c r="V214" i="5" s="1"/>
  <c r="P224" i="7" s="1"/>
  <c r="W214" i="5" a="1"/>
  <c r="W214" i="5" s="1"/>
  <c r="W430" i="5" a="1"/>
  <c r="W430" i="5" s="1"/>
  <c r="V430" i="5" a="1"/>
  <c r="V430" i="5" s="1"/>
  <c r="P440" i="7" s="1"/>
  <c r="V499" i="5" a="1"/>
  <c r="V499" i="5" s="1"/>
  <c r="P509" i="7" s="1"/>
  <c r="W499" i="5" a="1"/>
  <c r="W499" i="5" s="1"/>
  <c r="W494" i="5" a="1"/>
  <c r="W494" i="5" s="1"/>
  <c r="V494" i="5" a="1"/>
  <c r="V494" i="5" s="1"/>
  <c r="P504" i="7" s="1"/>
  <c r="V409" i="5" a="1"/>
  <c r="V409" i="5" s="1"/>
  <c r="P419" i="7" s="1"/>
  <c r="W409" i="5" a="1"/>
  <c r="W409" i="5" s="1"/>
  <c r="V467" i="5" a="1"/>
  <c r="V467" i="5" s="1"/>
  <c r="P477" i="7" s="1"/>
  <c r="W467" i="5" a="1"/>
  <c r="W467" i="5" s="1"/>
  <c r="W424" i="5" a="1"/>
  <c r="W424" i="5" s="1"/>
  <c r="V424" i="5" a="1"/>
  <c r="V424" i="5" s="1"/>
  <c r="P434" i="7" s="1"/>
  <c r="V289" i="5" a="1"/>
  <c r="V289" i="5" s="1"/>
  <c r="P299" i="7" s="1"/>
  <c r="W289" i="5" a="1"/>
  <c r="W289" i="5" s="1"/>
  <c r="V333" i="5" a="1"/>
  <c r="V333" i="5" s="1"/>
  <c r="P343" i="7" s="1"/>
  <c r="W333" i="5" a="1"/>
  <c r="W333" i="5" s="1"/>
  <c r="W303" i="5" a="1"/>
  <c r="W303" i="5" s="1"/>
  <c r="V303" i="5" a="1"/>
  <c r="V303" i="5" s="1"/>
  <c r="P313" i="7" s="1"/>
  <c r="AF402" i="5"/>
  <c r="AG402" i="5" s="1"/>
  <c r="AH402" i="5" s="1"/>
  <c r="AJ402" i="5" s="1"/>
  <c r="AE402" i="5"/>
  <c r="Q412" i="7" s="1"/>
  <c r="W204" i="5" a="1"/>
  <c r="W204" i="5" s="1"/>
  <c r="V204" i="5" a="1"/>
  <c r="V204" i="5" s="1"/>
  <c r="P214" i="7" s="1"/>
  <c r="W212" i="5" a="1"/>
  <c r="W212" i="5" s="1"/>
  <c r="V212" i="5" a="1"/>
  <c r="V212" i="5" s="1"/>
  <c r="P222" i="7" s="1"/>
  <c r="W286" i="5" a="1"/>
  <c r="W286" i="5" s="1"/>
  <c r="V286" i="5" a="1"/>
  <c r="V286" i="5" s="1"/>
  <c r="P296" i="7" s="1"/>
  <c r="V469" i="5" a="1"/>
  <c r="V469" i="5" s="1"/>
  <c r="P479" i="7" s="1"/>
  <c r="W469" i="5" a="1"/>
  <c r="W469" i="5" s="1"/>
  <c r="V359" i="5" a="1"/>
  <c r="V359" i="5" s="1"/>
  <c r="P369" i="7" s="1"/>
  <c r="W359" i="5" a="1"/>
  <c r="W359" i="5" s="1"/>
  <c r="V367" i="5" a="1"/>
  <c r="V367" i="5" s="1"/>
  <c r="P377" i="7" s="1"/>
  <c r="W367" i="5" a="1"/>
  <c r="W367" i="5" s="1"/>
  <c r="W306" i="5" a="1"/>
  <c r="W306" i="5" s="1"/>
  <c r="V306" i="5" a="1"/>
  <c r="V306" i="5" s="1"/>
  <c r="P316" i="7" s="1"/>
  <c r="W400" i="5" a="1"/>
  <c r="W400" i="5" s="1"/>
  <c r="V400" i="5" a="1"/>
  <c r="V400" i="5" s="1"/>
  <c r="P410" i="7" s="1"/>
  <c r="V234" i="5" a="1"/>
  <c r="V234" i="5" s="1"/>
  <c r="P244" i="7" s="1"/>
  <c r="W234" i="5" a="1"/>
  <c r="W234" i="5" s="1"/>
  <c r="AF266" i="5"/>
  <c r="AG266" i="5" s="1"/>
  <c r="AH266" i="5" s="1"/>
  <c r="AJ266" i="5" s="1"/>
  <c r="AE266" i="5"/>
  <c r="Q276" i="7" s="1"/>
  <c r="V383" i="5" a="1"/>
  <c r="V383" i="5" s="1"/>
  <c r="P393" i="7" s="1"/>
  <c r="W383" i="5" a="1"/>
  <c r="W383" i="5" s="1"/>
  <c r="W209" i="5" a="1"/>
  <c r="W209" i="5" s="1"/>
  <c r="V209" i="5" a="1"/>
  <c r="V209" i="5" s="1"/>
  <c r="P219" i="7" s="1"/>
  <c r="V449" i="5" a="1"/>
  <c r="V449" i="5" s="1"/>
  <c r="P459" i="7" s="1"/>
  <c r="W449" i="5" a="1"/>
  <c r="W449" i="5" s="1"/>
  <c r="W275" i="5" a="1"/>
  <c r="W275" i="5" s="1"/>
  <c r="V275" i="5" a="1"/>
  <c r="V275" i="5" s="1"/>
  <c r="P285" i="7" s="1"/>
  <c r="AN502" i="5"/>
  <c r="AO502" i="5"/>
  <c r="AP502" i="5" s="1"/>
  <c r="AQ502" i="5" s="1"/>
  <c r="AS502" i="5" s="1"/>
  <c r="W500" i="5" a="1"/>
  <c r="W500" i="5" s="1"/>
  <c r="V500" i="5" a="1"/>
  <c r="V500" i="5" s="1"/>
  <c r="P510" i="7" s="1"/>
  <c r="W237" i="5" a="1"/>
  <c r="W237" i="5" s="1"/>
  <c r="V237" i="5" a="1"/>
  <c r="V237" i="5" s="1"/>
  <c r="P247" i="7" s="1"/>
  <c r="W446" i="5" a="1"/>
  <c r="W446" i="5" s="1"/>
  <c r="V446" i="5" a="1"/>
  <c r="V446" i="5" s="1"/>
  <c r="P456" i="7" s="1"/>
  <c r="W466" i="5" a="1"/>
  <c r="W466" i="5" s="1"/>
  <c r="V466" i="5" a="1"/>
  <c r="V466" i="5" s="1"/>
  <c r="P476" i="7" s="1"/>
  <c r="W366" i="5" a="1"/>
  <c r="W366" i="5" s="1"/>
  <c r="V366" i="5" a="1"/>
  <c r="V366" i="5" s="1"/>
  <c r="P376" i="7" s="1"/>
  <c r="W307" i="5" a="1"/>
  <c r="W307" i="5" s="1"/>
  <c r="V307" i="5" a="1"/>
  <c r="V307" i="5" s="1"/>
  <c r="P317" i="7" s="1"/>
  <c r="W232" i="5" a="1"/>
  <c r="W232" i="5" s="1"/>
  <c r="V232" i="5" a="1"/>
  <c r="V232" i="5" s="1"/>
  <c r="P242" i="7" s="1"/>
  <c r="W280" i="5" a="1"/>
  <c r="W280" i="5" s="1"/>
  <c r="V280" i="5" a="1"/>
  <c r="V280" i="5" s="1"/>
  <c r="P290" i="7" s="1"/>
  <c r="V443" i="5" a="1"/>
  <c r="V443" i="5" s="1"/>
  <c r="P453" i="7" s="1"/>
  <c r="W443" i="5" a="1"/>
  <c r="W443" i="5" s="1"/>
  <c r="W290" i="5" a="1"/>
  <c r="W290" i="5" s="1"/>
  <c r="V290" i="5" a="1"/>
  <c r="V290" i="5" s="1"/>
  <c r="P300" i="7" s="1"/>
  <c r="W498" i="5" a="1"/>
  <c r="W498" i="5" s="1"/>
  <c r="V498" i="5" a="1"/>
  <c r="V498" i="5" s="1"/>
  <c r="P508" i="7" s="1"/>
  <c r="V371" i="5" a="1"/>
  <c r="V371" i="5" s="1"/>
  <c r="P381" i="7" s="1"/>
  <c r="W371" i="5" a="1"/>
  <c r="W371" i="5" s="1"/>
  <c r="W486" i="5" a="1"/>
  <c r="W486" i="5" s="1"/>
  <c r="V486" i="5" a="1"/>
  <c r="V486" i="5" s="1"/>
  <c r="P496" i="7" s="1"/>
  <c r="W386" i="5" a="1"/>
  <c r="W386" i="5" s="1"/>
  <c r="V386" i="5" a="1"/>
  <c r="V386" i="5" s="1"/>
  <c r="P396" i="7" s="1"/>
  <c r="AF292" i="5"/>
  <c r="AG292" i="5" s="1"/>
  <c r="AH292" i="5" s="1"/>
  <c r="AJ292" i="5" s="1"/>
  <c r="AE292" i="5"/>
  <c r="Q302" i="7" s="1"/>
  <c r="V431" i="5" a="1"/>
  <c r="V431" i="5" s="1"/>
  <c r="P441" i="7" s="1"/>
  <c r="W431" i="5" a="1"/>
  <c r="W431" i="5" s="1"/>
  <c r="W233" i="5" a="1"/>
  <c r="W233" i="5" s="1"/>
  <c r="V233" i="5" a="1"/>
  <c r="V233" i="5" s="1"/>
  <c r="P243" i="7" s="1"/>
  <c r="W432" i="5" a="1"/>
  <c r="W432" i="5" s="1"/>
  <c r="V432" i="5" a="1"/>
  <c r="V432" i="5" s="1"/>
  <c r="P442" i="7" s="1"/>
  <c r="AF280" i="5"/>
  <c r="AG280" i="5" s="1"/>
  <c r="AH280" i="5" s="1"/>
  <c r="AJ280" i="5" s="1"/>
  <c r="AE280" i="5"/>
  <c r="Q290" i="7" s="1"/>
  <c r="W482" i="5" a="1"/>
  <c r="W482" i="5" s="1"/>
  <c r="V482" i="5" a="1"/>
  <c r="V482" i="5" s="1"/>
  <c r="P492" i="7" s="1"/>
  <c r="W265" i="5" a="1"/>
  <c r="W265" i="5" s="1"/>
  <c r="V265" i="5" a="1"/>
  <c r="V265" i="5" s="1"/>
  <c r="P275" i="7" s="1"/>
  <c r="V477" i="5" a="1"/>
  <c r="V477" i="5" s="1"/>
  <c r="P487" i="7" s="1"/>
  <c r="W477" i="5" a="1"/>
  <c r="W477" i="5" s="1"/>
  <c r="W326" i="5" a="1"/>
  <c r="W326" i="5" s="1"/>
  <c r="V326" i="5" a="1"/>
  <c r="V326" i="5" s="1"/>
  <c r="P336" i="7" s="1"/>
  <c r="V433" i="5" a="1"/>
  <c r="V433" i="5" s="1"/>
  <c r="P443" i="7" s="1"/>
  <c r="W433" i="5" a="1"/>
  <c r="W433" i="5" s="1"/>
  <c r="W436" i="5" a="1"/>
  <c r="W436" i="5" s="1"/>
  <c r="V436" i="5" a="1"/>
  <c r="V436" i="5" s="1"/>
  <c r="P446" i="7" s="1"/>
  <c r="V395" i="5" a="1"/>
  <c r="V395" i="5" s="1"/>
  <c r="P405" i="7" s="1"/>
  <c r="W395" i="5" a="1"/>
  <c r="W395" i="5" s="1"/>
  <c r="W474" i="5" a="1"/>
  <c r="W474" i="5" s="1"/>
  <c r="V474" i="5" a="1"/>
  <c r="V474" i="5" s="1"/>
  <c r="P484" i="7" s="1"/>
  <c r="W248" i="5" a="1"/>
  <c r="W248" i="5" s="1"/>
  <c r="V248" i="5" a="1"/>
  <c r="V248" i="5" s="1"/>
  <c r="P258" i="7" s="1"/>
  <c r="V447" i="5" a="1"/>
  <c r="V447" i="5" s="1"/>
  <c r="P457" i="7" s="1"/>
  <c r="W447" i="5" a="1"/>
  <c r="W447" i="5" s="1"/>
  <c r="W310" i="5" a="1"/>
  <c r="W310" i="5" s="1"/>
  <c r="V310" i="5" a="1"/>
  <c r="V310" i="5" s="1"/>
  <c r="P320" i="7" s="1"/>
  <c r="V415" i="5" a="1"/>
  <c r="V415" i="5" s="1"/>
  <c r="P425" i="7" s="1"/>
  <c r="W415" i="5" a="1"/>
  <c r="W415" i="5" s="1"/>
  <c r="W380" i="5" a="1"/>
  <c r="W380" i="5" s="1"/>
  <c r="V380" i="5" a="1"/>
  <c r="V380" i="5" s="1"/>
  <c r="P390" i="7" s="1"/>
  <c r="W296" i="5" a="1"/>
  <c r="W296" i="5" s="1"/>
  <c r="V296" i="5" a="1"/>
  <c r="V296" i="5" s="1"/>
  <c r="P306" i="7" s="1"/>
  <c r="W382" i="5" a="1"/>
  <c r="W382" i="5" s="1"/>
  <c r="V382" i="5" a="1"/>
  <c r="V382" i="5" s="1"/>
  <c r="P392" i="7" s="1"/>
  <c r="W223" i="5" a="1"/>
  <c r="W223" i="5" s="1"/>
  <c r="V223" i="5" a="1"/>
  <c r="V223" i="5" s="1"/>
  <c r="P233" i="7" s="1"/>
  <c r="W278" i="5" a="1"/>
  <c r="W278" i="5" s="1"/>
  <c r="V278" i="5" a="1"/>
  <c r="V278" i="5" s="1"/>
  <c r="P288" i="7" s="1"/>
  <c r="W222" i="5" a="1"/>
  <c r="W222" i="5" s="1"/>
  <c r="V222" i="5" a="1"/>
  <c r="V222" i="5" s="1"/>
  <c r="P232" i="7" s="1"/>
  <c r="W203" i="5" a="1"/>
  <c r="W203" i="5" s="1"/>
  <c r="V203" i="5" a="1"/>
  <c r="V203" i="5" s="1"/>
  <c r="P213" i="7" s="1"/>
  <c r="V419" i="5" a="1"/>
  <c r="V419" i="5" s="1"/>
  <c r="P429" i="7" s="1"/>
  <c r="W419" i="5" a="1"/>
  <c r="W419" i="5" s="1"/>
  <c r="W496" i="5" a="1"/>
  <c r="W496" i="5" s="1"/>
  <c r="V496" i="5" a="1"/>
  <c r="V496" i="5" s="1"/>
  <c r="P506" i="7" s="1"/>
  <c r="W324" i="5" a="1"/>
  <c r="W324" i="5" s="1"/>
  <c r="V324" i="5" a="1"/>
  <c r="V324" i="5" s="1"/>
  <c r="P334" i="7" s="1"/>
  <c r="V489" i="5" a="1"/>
  <c r="V489" i="5" s="1"/>
  <c r="P499" i="7" s="1"/>
  <c r="W489" i="5" a="1"/>
  <c r="W489" i="5" s="1"/>
  <c r="W246" i="5" a="1"/>
  <c r="W246" i="5" s="1"/>
  <c r="V246" i="5" a="1"/>
  <c r="V246" i="5" s="1"/>
  <c r="P256" i="7" s="1"/>
  <c r="V258" i="5" a="1"/>
  <c r="V258" i="5" s="1"/>
  <c r="P268" i="7" s="1"/>
  <c r="W258" i="5" a="1"/>
  <c r="W258" i="5" s="1"/>
  <c r="AF366" i="5"/>
  <c r="AG366" i="5" s="1"/>
  <c r="AH366" i="5" s="1"/>
  <c r="AJ366" i="5" s="1"/>
  <c r="AE366" i="5"/>
  <c r="Q376" i="7" s="1"/>
  <c r="W205" i="5" a="1"/>
  <c r="W205" i="5" s="1"/>
  <c r="V205" i="5" a="1"/>
  <c r="V205" i="5" s="1"/>
  <c r="P215" i="7" s="1"/>
  <c r="W245" i="5" a="1"/>
  <c r="W245" i="5" s="1"/>
  <c r="V245" i="5" a="1"/>
  <c r="V245" i="5" s="1"/>
  <c r="P255" i="7" s="1"/>
  <c r="V389" i="5" a="1"/>
  <c r="V389" i="5" s="1"/>
  <c r="P399" i="7" s="1"/>
  <c r="W389" i="5" a="1"/>
  <c r="W389" i="5" s="1"/>
  <c r="V373" i="5" a="1"/>
  <c r="V373" i="5" s="1"/>
  <c r="P383" i="7" s="1"/>
  <c r="W373" i="5" a="1"/>
  <c r="W373" i="5" s="1"/>
  <c r="W229" i="5" a="1"/>
  <c r="W229" i="5" s="1"/>
  <c r="V229" i="5" a="1"/>
  <c r="V229" i="5" s="1"/>
  <c r="P239" i="7" s="1"/>
  <c r="W254" i="5" a="1"/>
  <c r="W254" i="5" s="1"/>
  <c r="V254" i="5" a="1"/>
  <c r="V254" i="5" s="1"/>
  <c r="P264" i="7" s="1"/>
  <c r="AF236" i="5"/>
  <c r="AG236" i="5" s="1"/>
  <c r="AH236" i="5" s="1"/>
  <c r="AJ236" i="5" s="1"/>
  <c r="AE236" i="5"/>
  <c r="Q246" i="7" s="1"/>
  <c r="W378" i="5" a="1"/>
  <c r="W378" i="5" s="1"/>
  <c r="V378" i="5" a="1"/>
  <c r="V378" i="5" s="1"/>
  <c r="P388" i="7" s="1"/>
  <c r="W217" i="5" a="1"/>
  <c r="W217" i="5" s="1"/>
  <c r="V217" i="5" a="1"/>
  <c r="V217" i="5" s="1"/>
  <c r="P227" i="7" s="1"/>
  <c r="V317" i="5" a="1"/>
  <c r="V317" i="5" s="1"/>
  <c r="P327" i="7" s="1"/>
  <c r="W317" i="5" a="1"/>
  <c r="W317" i="5" s="1"/>
  <c r="W384" i="5" a="1"/>
  <c r="W384" i="5" s="1"/>
  <c r="V384" i="5" a="1"/>
  <c r="V384" i="5" s="1"/>
  <c r="P394" i="7" s="1"/>
  <c r="V459" i="5" a="1"/>
  <c r="V459" i="5" s="1"/>
  <c r="P469" i="7" s="1"/>
  <c r="W459" i="5" a="1"/>
  <c r="W459" i="5" s="1"/>
  <c r="W288" i="5" a="1"/>
  <c r="W288" i="5" s="1"/>
  <c r="V288" i="5" a="1"/>
  <c r="V288" i="5" s="1"/>
  <c r="P298" i="7" s="1"/>
  <c r="W247" i="5" a="1"/>
  <c r="W247" i="5" s="1"/>
  <c r="V247" i="5" a="1"/>
  <c r="V247" i="5" s="1"/>
  <c r="P257" i="7" s="1"/>
  <c r="V391" i="5" a="1"/>
  <c r="V391" i="5" s="1"/>
  <c r="P401" i="7" s="1"/>
  <c r="W391" i="5" a="1"/>
  <c r="W391" i="5" s="1"/>
  <c r="W472" i="5" a="1"/>
  <c r="W472" i="5" s="1"/>
  <c r="V472" i="5" a="1"/>
  <c r="V472" i="5" s="1"/>
  <c r="P482" i="7" s="1"/>
  <c r="V259" i="5" a="1"/>
  <c r="V259" i="5" s="1"/>
  <c r="P269" i="7" s="1"/>
  <c r="W259" i="5" a="1"/>
  <c r="W259" i="5" s="1"/>
  <c r="W448" i="5" a="1"/>
  <c r="W448" i="5" s="1"/>
  <c r="V448" i="5" a="1"/>
  <c r="V448" i="5" s="1"/>
  <c r="P458" i="7" s="1"/>
  <c r="W271" i="5" a="1"/>
  <c r="W271" i="5" s="1"/>
  <c r="V271" i="5" a="1"/>
  <c r="V271" i="5" s="1"/>
  <c r="P281" i="7" s="1"/>
  <c r="V495" i="5" a="1"/>
  <c r="V495" i="5" s="1"/>
  <c r="P505" i="7" s="1"/>
  <c r="W495" i="5" a="1"/>
  <c r="W495" i="5" s="1"/>
  <c r="W273" i="5" a="1"/>
  <c r="W273" i="5" s="1"/>
  <c r="V273" i="5" a="1"/>
  <c r="V273" i="5" s="1"/>
  <c r="P283" i="7" s="1"/>
  <c r="W484" i="5" a="1"/>
  <c r="W484" i="5" s="1"/>
  <c r="V484" i="5" a="1"/>
  <c r="V484" i="5" s="1"/>
  <c r="P494" i="7" s="1"/>
  <c r="W416" i="5" a="1"/>
  <c r="W416" i="5" s="1"/>
  <c r="V416" i="5" a="1"/>
  <c r="V416" i="5" s="1"/>
  <c r="P426" i="7" s="1"/>
  <c r="W242" i="5" a="1"/>
  <c r="W242" i="5" s="1"/>
  <c r="V242" i="5" a="1"/>
  <c r="V242" i="5" s="1"/>
  <c r="P252" i="7" s="1"/>
  <c r="W231" i="5" a="1"/>
  <c r="W231" i="5" s="1"/>
  <c r="V231" i="5" a="1"/>
  <c r="V231" i="5" s="1"/>
  <c r="P241" i="7" s="1"/>
  <c r="V261" i="5" a="1"/>
  <c r="V261" i="5" s="1"/>
  <c r="P271" i="7" s="1"/>
  <c r="W261" i="5" a="1"/>
  <c r="W261" i="5" s="1"/>
  <c r="W255" i="5" a="1"/>
  <c r="W255" i="5" s="1"/>
  <c r="V255" i="5" a="1"/>
  <c r="V255" i="5" s="1"/>
  <c r="P265" i="7" s="1"/>
  <c r="W309" i="5" a="1"/>
  <c r="W309" i="5" s="1"/>
  <c r="V309" i="5" a="1"/>
  <c r="V309" i="5" s="1"/>
  <c r="P319" i="7" s="1"/>
  <c r="W360" i="5" a="1"/>
  <c r="W360" i="5" s="1"/>
  <c r="V360" i="5" a="1"/>
  <c r="V360" i="5" s="1"/>
  <c r="P370" i="7" s="1"/>
  <c r="AE251" i="5"/>
  <c r="Q261" i="7" s="1"/>
  <c r="AF251" i="5"/>
  <c r="AG251" i="5" s="1"/>
  <c r="AH251" i="5" s="1"/>
  <c r="AJ251" i="5" s="1"/>
  <c r="W396" i="5" a="1"/>
  <c r="W396" i="5" s="1"/>
  <c r="V396" i="5" a="1"/>
  <c r="V396" i="5" s="1"/>
  <c r="P406" i="7" s="1"/>
  <c r="W426" i="5" a="1"/>
  <c r="W426" i="5" s="1"/>
  <c r="V426" i="5" a="1"/>
  <c r="V426" i="5" s="1"/>
  <c r="P436" i="7" s="1"/>
  <c r="V365" i="5" a="1"/>
  <c r="V365" i="5" s="1"/>
  <c r="P375" i="7" s="1"/>
  <c r="W365" i="5" a="1"/>
  <c r="W365" i="5" s="1"/>
  <c r="W314" i="5" a="1"/>
  <c r="W314" i="5" s="1"/>
  <c r="V314" i="5" a="1"/>
  <c r="V314" i="5" s="1"/>
  <c r="P324" i="7" s="1"/>
  <c r="V421" i="5" a="1"/>
  <c r="V421" i="5" s="1"/>
  <c r="P431" i="7" s="1"/>
  <c r="W421" i="5" a="1"/>
  <c r="W421" i="5" s="1"/>
  <c r="W276" i="5" a="1"/>
  <c r="W276" i="5" s="1"/>
  <c r="V276" i="5" a="1"/>
  <c r="V276" i="5" s="1"/>
  <c r="P286" i="7" s="1"/>
  <c r="AF492" i="5"/>
  <c r="AG492" i="5" s="1"/>
  <c r="AH492" i="5" s="1"/>
  <c r="AJ492" i="5" s="1"/>
  <c r="AE492" i="5"/>
  <c r="Q502" i="7" s="1"/>
  <c r="V473" i="5" a="1"/>
  <c r="V473" i="5" s="1"/>
  <c r="P483" i="7" s="1"/>
  <c r="W473" i="5" a="1"/>
  <c r="W473" i="5" s="1"/>
  <c r="V387" i="5" a="1"/>
  <c r="V387" i="5" s="1"/>
  <c r="P397" i="7" s="1"/>
  <c r="W387" i="5" a="1"/>
  <c r="W387" i="5" s="1"/>
  <c r="V413" i="5" a="1"/>
  <c r="V413" i="5" s="1"/>
  <c r="P423" i="7" s="1"/>
  <c r="W413" i="5" a="1"/>
  <c r="W413" i="5" s="1"/>
  <c r="W358" i="5" a="1"/>
  <c r="W358" i="5" s="1"/>
  <c r="V358" i="5" a="1"/>
  <c r="V358" i="5" s="1"/>
  <c r="P368" i="7" s="1"/>
  <c r="W215" i="5" a="1"/>
  <c r="W215" i="5" s="1"/>
  <c r="V215" i="5" a="1"/>
  <c r="V215" i="5" s="1"/>
  <c r="P225" i="7" s="1"/>
  <c r="W442" i="5" a="1"/>
  <c r="W442" i="5" s="1"/>
  <c r="V442" i="5" a="1"/>
  <c r="V442" i="5" s="1"/>
  <c r="P452" i="7" s="1"/>
  <c r="V337" i="5" a="1"/>
  <c r="V337" i="5" s="1"/>
  <c r="P347" i="7" s="1"/>
  <c r="W337" i="5" a="1"/>
  <c r="W337" i="5" s="1"/>
  <c r="W238" i="5" a="1"/>
  <c r="W238" i="5" s="1"/>
  <c r="V238" i="5" a="1"/>
  <c r="V238" i="5" s="1"/>
  <c r="P248" i="7" s="1"/>
  <c r="V493" i="5" a="1"/>
  <c r="V493" i="5" s="1"/>
  <c r="P503" i="7" s="1"/>
  <c r="W493" i="5" a="1"/>
  <c r="W493" i="5" s="1"/>
  <c r="W478" i="5" a="1"/>
  <c r="W478" i="5" s="1"/>
  <c r="V478" i="5" a="1"/>
  <c r="V478" i="5" s="1"/>
  <c r="P488" i="7" s="1"/>
  <c r="W460" i="5" a="1"/>
  <c r="W460" i="5" s="1"/>
  <c r="V460" i="5" a="1"/>
  <c r="V460" i="5" s="1"/>
  <c r="P470" i="7" s="1"/>
  <c r="W456" i="5" a="1"/>
  <c r="W456" i="5" s="1"/>
  <c r="V456" i="5" a="1"/>
  <c r="V456" i="5" s="1"/>
  <c r="P466" i="7" s="1"/>
  <c r="V463" i="5" a="1"/>
  <c r="V463" i="5" s="1"/>
  <c r="P473" i="7" s="1"/>
  <c r="W463" i="5" a="1"/>
  <c r="W463" i="5" s="1"/>
  <c r="W414" i="5" a="1"/>
  <c r="W414" i="5" s="1"/>
  <c r="V414" i="5" a="1"/>
  <c r="V414" i="5" s="1"/>
  <c r="P424" i="7" s="1"/>
  <c r="W390" i="5" a="1"/>
  <c r="W390" i="5" s="1"/>
  <c r="V390" i="5" a="1"/>
  <c r="V390" i="5" s="1"/>
  <c r="P400" i="7" s="1"/>
  <c r="V206" i="5" a="1"/>
  <c r="V206" i="5" s="1"/>
  <c r="P216" i="7" s="1"/>
  <c r="W206" i="5" a="1"/>
  <c r="W206" i="5" s="1"/>
  <c r="W335" i="5" a="1"/>
  <c r="W335" i="5" s="1"/>
  <c r="V335" i="5" a="1"/>
  <c r="V335" i="5" s="1"/>
  <c r="P345" i="7" s="1"/>
  <c r="V401" i="5" a="1"/>
  <c r="V401" i="5" s="1"/>
  <c r="P411" i="7" s="1"/>
  <c r="W401" i="5" a="1"/>
  <c r="W401" i="5" s="1"/>
  <c r="V465" i="5" a="1"/>
  <c r="V465" i="5" s="1"/>
  <c r="P475" i="7" s="1"/>
  <c r="W465" i="5" a="1"/>
  <c r="W465" i="5" s="1"/>
  <c r="AE409" i="5"/>
  <c r="Q419" i="7" s="1"/>
  <c r="AF409" i="5"/>
  <c r="AG409" i="5" s="1"/>
  <c r="AH409" i="5" s="1"/>
  <c r="AJ409" i="5" s="1"/>
  <c r="W253" i="5" a="1"/>
  <c r="W253" i="5" s="1"/>
  <c r="V253" i="5" a="1"/>
  <c r="V253" i="5" s="1"/>
  <c r="P263" i="7" s="1"/>
  <c r="W338" i="5" a="1"/>
  <c r="W338" i="5" s="1"/>
  <c r="V338" i="5" a="1"/>
  <c r="V338" i="5" s="1"/>
  <c r="P348" i="7" s="1"/>
  <c r="W329" i="5" a="1"/>
  <c r="W329" i="5" s="1"/>
  <c r="V329" i="5" a="1"/>
  <c r="V329" i="5" s="1"/>
  <c r="P339" i="7" s="1"/>
  <c r="AF504" i="5"/>
  <c r="AG504" i="5" s="1"/>
  <c r="AH504" i="5" s="1"/>
  <c r="AJ504" i="5" s="1"/>
  <c r="AE504" i="5"/>
  <c r="W239" i="5" a="1"/>
  <c r="W239" i="5" s="1"/>
  <c r="V239" i="5" a="1"/>
  <c r="V239" i="5" s="1"/>
  <c r="P249" i="7" s="1"/>
  <c r="W344" i="5" a="1"/>
  <c r="W344" i="5" s="1"/>
  <c r="V344" i="5" a="1"/>
  <c r="V344" i="5" s="1"/>
  <c r="P354" i="7" s="1"/>
  <c r="W270" i="5" a="1"/>
  <c r="W270" i="5" s="1"/>
  <c r="V270" i="5" a="1"/>
  <c r="V270" i="5" s="1"/>
  <c r="P280" i="7" s="1"/>
  <c r="AF282" i="5"/>
  <c r="AG282" i="5" s="1"/>
  <c r="AH282" i="5" s="1"/>
  <c r="AJ282" i="5" s="1"/>
  <c r="AE282" i="5"/>
  <c r="Q292" i="7" s="1"/>
  <c r="W392" i="5" a="1"/>
  <c r="W392" i="5" s="1"/>
  <c r="V392" i="5" a="1"/>
  <c r="V392" i="5" s="1"/>
  <c r="P402" i="7" s="1"/>
  <c r="V397" i="5" a="1"/>
  <c r="V397" i="5" s="1"/>
  <c r="P407" i="7" s="1"/>
  <c r="W397" i="5" a="1"/>
  <c r="W397" i="5" s="1"/>
  <c r="W345" i="5" a="1"/>
  <c r="W345" i="5" s="1"/>
  <c r="V345" i="5" a="1"/>
  <c r="V345" i="5" s="1"/>
  <c r="P355" i="7" s="1"/>
  <c r="V351" i="5" a="1"/>
  <c r="V351" i="5" s="1"/>
  <c r="P361" i="7" s="1"/>
  <c r="W351" i="5" a="1"/>
  <c r="W351" i="5" s="1"/>
  <c r="W404" i="5" a="1"/>
  <c r="W404" i="5" s="1"/>
  <c r="V404" i="5" a="1"/>
  <c r="V404" i="5" s="1"/>
  <c r="P414" i="7" s="1"/>
  <c r="V437" i="5" a="1"/>
  <c r="V437" i="5" s="1"/>
  <c r="P447" i="7" s="1"/>
  <c r="W437" i="5" a="1"/>
  <c r="W437" i="5" s="1"/>
  <c r="W440" i="5" a="1"/>
  <c r="W440" i="5" s="1"/>
  <c r="V440" i="5" a="1"/>
  <c r="V440" i="5" s="1"/>
  <c r="P450" i="7" s="1"/>
  <c r="V481" i="5" a="1"/>
  <c r="V481" i="5" s="1"/>
  <c r="P491" i="7" s="1"/>
  <c r="W481" i="5" a="1"/>
  <c r="W481" i="5" s="1"/>
  <c r="W420" i="5" a="1"/>
  <c r="W420" i="5" s="1"/>
  <c r="V420" i="5" a="1"/>
  <c r="V420" i="5" s="1"/>
  <c r="P430" i="7" s="1"/>
  <c r="W398" i="5" a="1"/>
  <c r="W398" i="5" s="1"/>
  <c r="V398" i="5" a="1"/>
  <c r="V398" i="5" s="1"/>
  <c r="P408" i="7" s="1"/>
  <c r="W454" i="5" a="1"/>
  <c r="W454" i="5" s="1"/>
  <c r="V454" i="5" a="1"/>
  <c r="V454" i="5" s="1"/>
  <c r="P464" i="7" s="1"/>
  <c r="V403" i="5" a="1"/>
  <c r="V403" i="5" s="1"/>
  <c r="P413" i="7" s="1"/>
  <c r="W403" i="5" a="1"/>
  <c r="W403" i="5" s="1"/>
  <c r="V423" i="5" a="1"/>
  <c r="V423" i="5" s="1"/>
  <c r="P433" i="7" s="1"/>
  <c r="W423" i="5" a="1"/>
  <c r="W423" i="5" s="1"/>
  <c r="W480" i="5" a="1"/>
  <c r="W480" i="5" s="1"/>
  <c r="V480" i="5" a="1"/>
  <c r="V480" i="5" s="1"/>
  <c r="P490" i="7" s="1"/>
  <c r="W219" i="5" a="1"/>
  <c r="W219" i="5" s="1"/>
  <c r="V219" i="5" a="1"/>
  <c r="V219" i="5" s="1"/>
  <c r="P229" i="7" s="1"/>
  <c r="AE417" i="5"/>
  <c r="Q427" i="7" s="1"/>
  <c r="AF417" i="5"/>
  <c r="AG417" i="5" s="1"/>
  <c r="AH417" i="5" s="1"/>
  <c r="AJ417" i="5" s="1"/>
  <c r="V455" i="5" a="1"/>
  <c r="V455" i="5" s="1"/>
  <c r="P465" i="7" s="1"/>
  <c r="W455" i="5" a="1"/>
  <c r="W455" i="5" s="1"/>
  <c r="V407" i="5" a="1"/>
  <c r="V407" i="5" s="1"/>
  <c r="P417" i="7" s="1"/>
  <c r="W407" i="5" a="1"/>
  <c r="W407" i="5" s="1"/>
  <c r="W302" i="5" a="1"/>
  <c r="W302" i="5" s="1"/>
  <c r="V302" i="5" a="1"/>
  <c r="V302" i="5" s="1"/>
  <c r="P312" i="7" s="1"/>
  <c r="W249" i="5" a="1"/>
  <c r="W249" i="5" s="1"/>
  <c r="V249" i="5" a="1"/>
  <c r="V249" i="5" s="1"/>
  <c r="P259" i="7" s="1"/>
  <c r="V497" i="5" a="1"/>
  <c r="V497" i="5" s="1"/>
  <c r="P507" i="7" s="1"/>
  <c r="W497" i="5" a="1"/>
  <c r="W497" i="5" s="1"/>
  <c r="V353" i="5" a="1"/>
  <c r="V353" i="5" s="1"/>
  <c r="P363" i="7" s="1"/>
  <c r="W353" i="5" a="1"/>
  <c r="W353" i="5" s="1"/>
  <c r="W470" i="5" a="1"/>
  <c r="W470" i="5" s="1"/>
  <c r="V470" i="5" a="1"/>
  <c r="V470" i="5" s="1"/>
  <c r="P480" i="7" s="1"/>
  <c r="V260" i="5" a="1"/>
  <c r="V260" i="5" s="1"/>
  <c r="P270" i="7" s="1"/>
  <c r="W260" i="5" a="1"/>
  <c r="W260" i="5" s="1"/>
  <c r="V285" i="5" a="1"/>
  <c r="V285" i="5" s="1"/>
  <c r="P295" i="7" s="1"/>
  <c r="W285" i="5" a="1"/>
  <c r="W285" i="5" s="1"/>
  <c r="W488" i="5" a="1"/>
  <c r="W488" i="5" s="1"/>
  <c r="V488" i="5" a="1"/>
  <c r="V488" i="5" s="1"/>
  <c r="P498" i="7" s="1"/>
  <c r="V313" i="5" a="1"/>
  <c r="V313" i="5" s="1"/>
  <c r="P323" i="7" s="1"/>
  <c r="W313" i="5" a="1"/>
  <c r="W313" i="5" s="1"/>
  <c r="W210" i="5" a="1"/>
  <c r="W210" i="5" s="1"/>
  <c r="V210" i="5" a="1"/>
  <c r="V210" i="5" s="1"/>
  <c r="P220" i="7" s="1"/>
  <c r="W292" i="5" a="1"/>
  <c r="W292" i="5" s="1"/>
  <c r="V292" i="5" a="1"/>
  <c r="V292" i="5" s="1"/>
  <c r="P302" i="7" s="1"/>
  <c r="W294" i="5" a="1"/>
  <c r="W294" i="5" s="1"/>
  <c r="V294" i="5" a="1"/>
  <c r="V294" i="5" s="1"/>
  <c r="P304" i="7" s="1"/>
  <c r="W450" i="5" a="1"/>
  <c r="W450" i="5" s="1"/>
  <c r="V450" i="5" a="1"/>
  <c r="V450" i="5" s="1"/>
  <c r="P460" i="7" s="1"/>
  <c r="V377" i="5" a="1"/>
  <c r="V377" i="5" s="1"/>
  <c r="P387" i="7" s="1"/>
  <c r="W377" i="5" a="1"/>
  <c r="W377" i="5" s="1"/>
  <c r="W462" i="5" a="1"/>
  <c r="W462" i="5" s="1"/>
  <c r="V462" i="5" a="1"/>
  <c r="V462" i="5" s="1"/>
  <c r="P472" i="7" s="1"/>
  <c r="W320" i="5" a="1"/>
  <c r="W320" i="5" s="1"/>
  <c r="V320" i="5" a="1"/>
  <c r="V320" i="5" s="1"/>
  <c r="P330" i="7" s="1"/>
  <c r="W349" i="5" a="1"/>
  <c r="W349" i="5" s="1"/>
  <c r="V349" i="5" a="1"/>
  <c r="V349" i="5" s="1"/>
  <c r="P359" i="7" s="1"/>
  <c r="W330" i="5" a="1"/>
  <c r="W330" i="5" s="1"/>
  <c r="V330" i="5" a="1"/>
  <c r="V330" i="5" s="1"/>
  <c r="P340" i="7" s="1"/>
  <c r="AF332" i="5"/>
  <c r="AG332" i="5" s="1"/>
  <c r="AH332" i="5" s="1"/>
  <c r="AJ332" i="5" s="1"/>
  <c r="AE332" i="5"/>
  <c r="Q342" i="7" s="1"/>
  <c r="V485" i="5" a="1"/>
  <c r="V485" i="5" s="1"/>
  <c r="P495" i="7" s="1"/>
  <c r="W485" i="5" a="1"/>
  <c r="W485" i="5" s="1"/>
  <c r="W312" i="5" a="1"/>
  <c r="W312" i="5" s="1"/>
  <c r="V312" i="5" a="1"/>
  <c r="V312" i="5" s="1"/>
  <c r="P322" i="7" s="1"/>
  <c r="V207" i="5" a="1"/>
  <c r="V207" i="5" s="1"/>
  <c r="P217" i="7" s="1"/>
  <c r="W207" i="5" a="1"/>
  <c r="W207" i="5" s="1"/>
  <c r="W343" i="5" a="1"/>
  <c r="W343" i="5" s="1"/>
  <c r="V343" i="5" a="1"/>
  <c r="V343" i="5" s="1"/>
  <c r="P353" i="7" s="1"/>
  <c r="V461" i="5" a="1"/>
  <c r="V461" i="5" s="1"/>
  <c r="P471" i="7" s="1"/>
  <c r="W461" i="5" a="1"/>
  <c r="W461" i="5" s="1"/>
  <c r="AF297" i="5"/>
  <c r="AG297" i="5" s="1"/>
  <c r="AH297" i="5" s="1"/>
  <c r="AJ297" i="5" s="1"/>
  <c r="AE297" i="5"/>
  <c r="Q307" i="7" s="1"/>
  <c r="W211" i="5" a="1"/>
  <c r="W211" i="5" s="1"/>
  <c r="V211" i="5" a="1"/>
  <c r="V211" i="5" s="1"/>
  <c r="P221" i="7" s="1"/>
  <c r="AE505" i="5"/>
  <c r="AF505" i="5"/>
  <c r="AG505" i="5" s="1"/>
  <c r="AH505" i="5" s="1"/>
  <c r="AJ505" i="5" s="1"/>
  <c r="V257" i="5" a="1"/>
  <c r="V257" i="5" s="1"/>
  <c r="P267" i="7" s="1"/>
  <c r="W257" i="5" a="1"/>
  <c r="W257" i="5" s="1"/>
  <c r="W304" i="5" a="1"/>
  <c r="W304" i="5" s="1"/>
  <c r="V304" i="5" a="1"/>
  <c r="V304" i="5" s="1"/>
  <c r="P314" i="7" s="1"/>
  <c r="V411" i="5" a="1"/>
  <c r="V411" i="5" s="1"/>
  <c r="P421" i="7" s="1"/>
  <c r="W411" i="5" a="1"/>
  <c r="W411" i="5" s="1"/>
  <c r="V228" i="5" a="1"/>
  <c r="V228" i="5" s="1"/>
  <c r="P238" i="7" s="1"/>
  <c r="W228" i="5" a="1"/>
  <c r="W228" i="5" s="1"/>
  <c r="V399" i="5" a="1"/>
  <c r="V399" i="5" s="1"/>
  <c r="P409" i="7" s="1"/>
  <c r="W399" i="5" a="1"/>
  <c r="W399" i="5" s="1"/>
  <c r="W476" i="5" a="1"/>
  <c r="W476" i="5" s="1"/>
  <c r="V476" i="5" a="1"/>
  <c r="V476" i="5" s="1"/>
  <c r="P486" i="7" s="1"/>
  <c r="AE501" i="5"/>
  <c r="AF501" i="5"/>
  <c r="AG501" i="5" s="1"/>
  <c r="AE463" i="5"/>
  <c r="Q473" i="7" s="1"/>
  <c r="AF463" i="5"/>
  <c r="AG463" i="5" s="1"/>
  <c r="AH463" i="5" s="1"/>
  <c r="AJ463" i="5" s="1"/>
  <c r="W266" i="5" a="1"/>
  <c r="W266" i="5" s="1"/>
  <c r="V266" i="5" a="1"/>
  <c r="V266" i="5" s="1"/>
  <c r="P276" i="7" s="1"/>
  <c r="W328" i="5" a="1"/>
  <c r="W328" i="5" s="1"/>
  <c r="V328" i="5" a="1"/>
  <c r="V328" i="5" s="1"/>
  <c r="P338" i="7" s="1"/>
  <c r="W368" i="5" a="1"/>
  <c r="W368" i="5" s="1"/>
  <c r="V368" i="5" a="1"/>
  <c r="V368" i="5" s="1"/>
  <c r="P378" i="7" s="1"/>
  <c r="W274" i="5" a="1"/>
  <c r="W274" i="5" s="1"/>
  <c r="V274" i="5" a="1"/>
  <c r="V274" i="5" s="1"/>
  <c r="P284" i="7" s="1"/>
  <c r="W408" i="5" a="1"/>
  <c r="W408" i="5" s="1"/>
  <c r="V408" i="5" a="1"/>
  <c r="V408" i="5" s="1"/>
  <c r="P418" i="7" s="1"/>
  <c r="W340" i="5" a="1"/>
  <c r="W340" i="5" s="1"/>
  <c r="V340" i="5" a="1"/>
  <c r="V340" i="5" s="1"/>
  <c r="P350" i="7" s="1"/>
  <c r="W452" i="5" a="1"/>
  <c r="W452" i="5" s="1"/>
  <c r="V452" i="5" a="1"/>
  <c r="V452" i="5" s="1"/>
  <c r="P462" i="7" s="1"/>
  <c r="W224" i="5" a="1"/>
  <c r="W224" i="5" s="1"/>
  <c r="V224" i="5" a="1"/>
  <c r="V224" i="5" s="1"/>
  <c r="P234" i="7" s="1"/>
  <c r="W370" i="5" a="1"/>
  <c r="W370" i="5" s="1"/>
  <c r="V370" i="5" a="1"/>
  <c r="V370" i="5" s="1"/>
  <c r="P380" i="7" s="1"/>
  <c r="V293" i="5" a="1"/>
  <c r="V293" i="5" s="1"/>
  <c r="P303" i="7" s="1"/>
  <c r="W293" i="5" a="1"/>
  <c r="W293" i="5" s="1"/>
  <c r="W458" i="5" a="1"/>
  <c r="W458" i="5" s="1"/>
  <c r="V458" i="5" a="1"/>
  <c r="V458" i="5" s="1"/>
  <c r="P468" i="7" s="1"/>
  <c r="W282" i="5" a="1"/>
  <c r="W282" i="5" s="1"/>
  <c r="V282" i="5" a="1"/>
  <c r="V282" i="5" s="1"/>
  <c r="P292" i="7" s="1"/>
  <c r="V264" i="5" a="1"/>
  <c r="V264" i="5" s="1"/>
  <c r="P274" i="7" s="1"/>
  <c r="W264" i="5" a="1"/>
  <c r="W264" i="5" s="1"/>
  <c r="W281" i="5" a="1"/>
  <c r="W281" i="5" s="1"/>
  <c r="V281" i="5" a="1"/>
  <c r="V281" i="5" s="1"/>
  <c r="P291" i="7" s="1"/>
  <c r="V385" i="5" a="1"/>
  <c r="V385" i="5" s="1"/>
  <c r="P395" i="7" s="1"/>
  <c r="W385" i="5" a="1"/>
  <c r="W385" i="5" s="1"/>
  <c r="W444" i="5" a="1"/>
  <c r="W444" i="5" s="1"/>
  <c r="V444" i="5" a="1"/>
  <c r="V444" i="5" s="1"/>
  <c r="P454" i="7" s="1"/>
  <c r="W354" i="5" a="1"/>
  <c r="W354" i="5" s="1"/>
  <c r="V354" i="5" a="1"/>
  <c r="V354" i="5" s="1"/>
  <c r="P364" i="7" s="1"/>
  <c r="V287" i="5" a="1"/>
  <c r="V287" i="5" s="1"/>
  <c r="P297" i="7" s="1"/>
  <c r="W287" i="5" a="1"/>
  <c r="W287" i="5" s="1"/>
  <c r="W225" i="5" a="1"/>
  <c r="W225" i="5" s="1"/>
  <c r="V225" i="5" a="1"/>
  <c r="V225" i="5" s="1"/>
  <c r="P235" i="7" s="1"/>
  <c r="W305" i="5" a="1"/>
  <c r="W305" i="5" s="1"/>
  <c r="V305" i="5" a="1"/>
  <c r="V305" i="5" s="1"/>
  <c r="P315" i="7" s="1"/>
  <c r="W434" i="5" a="1"/>
  <c r="W434" i="5" s="1"/>
  <c r="V434" i="5" a="1"/>
  <c r="V434" i="5" s="1"/>
  <c r="P444" i="7" s="1"/>
  <c r="W428" i="5" a="1"/>
  <c r="W428" i="5" s="1"/>
  <c r="V428" i="5" a="1"/>
  <c r="V428" i="5" s="1"/>
  <c r="P438" i="7" s="1"/>
  <c r="W332" i="5" a="1"/>
  <c r="W332" i="5" s="1"/>
  <c r="V332" i="5" a="1"/>
  <c r="V332" i="5" s="1"/>
  <c r="P342" i="7" s="1"/>
  <c r="W492" i="5" a="1"/>
  <c r="W492" i="5" s="1"/>
  <c r="V492" i="5" a="1"/>
  <c r="V492" i="5" s="1"/>
  <c r="P502" i="7" s="1"/>
  <c r="W308" i="5" a="1"/>
  <c r="W308" i="5" s="1"/>
  <c r="V308" i="5" a="1"/>
  <c r="V308" i="5" s="1"/>
  <c r="P318" i="7" s="1"/>
  <c r="V323" i="5" a="1"/>
  <c r="V323" i="5" s="1"/>
  <c r="P333" i="7" s="1"/>
  <c r="W323" i="5" a="1"/>
  <c r="W323" i="5" s="1"/>
  <c r="V369" i="5" a="1"/>
  <c r="V369" i="5" s="1"/>
  <c r="P379" i="7" s="1"/>
  <c r="W369" i="5" a="1"/>
  <c r="W369" i="5" s="1"/>
  <c r="W372" i="5" a="1"/>
  <c r="W372" i="5" s="1"/>
  <c r="V372" i="5" a="1"/>
  <c r="V372" i="5" s="1"/>
  <c r="P382" i="7" s="1"/>
  <c r="V262" i="5" a="1"/>
  <c r="V262" i="5" s="1"/>
  <c r="P272" i="7" s="1"/>
  <c r="W262" i="5" a="1"/>
  <c r="W262" i="5" s="1"/>
  <c r="W297" i="5" a="1"/>
  <c r="W297" i="5" s="1"/>
  <c r="V297" i="5" a="1"/>
  <c r="V297" i="5" s="1"/>
  <c r="P307" i="7" s="1"/>
  <c r="V425" i="5" a="1"/>
  <c r="V425" i="5" s="1"/>
  <c r="P435" i="7" s="1"/>
  <c r="W425" i="5" a="1"/>
  <c r="W425" i="5" s="1"/>
  <c r="V357" i="5" a="1"/>
  <c r="V357" i="5" s="1"/>
  <c r="P367" i="7" s="1"/>
  <c r="W357" i="5" a="1"/>
  <c r="W357" i="5" s="1"/>
  <c r="V405" i="5" a="1"/>
  <c r="V405" i="5" s="1"/>
  <c r="P415" i="7" s="1"/>
  <c r="W405" i="5" a="1"/>
  <c r="W405" i="5" s="1"/>
  <c r="W325" i="5" a="1"/>
  <c r="W325" i="5" s="1"/>
  <c r="V325" i="5" a="1"/>
  <c r="V325" i="5" s="1"/>
  <c r="P335" i="7" s="1"/>
  <c r="V381" i="5" a="1"/>
  <c r="V381" i="5" s="1"/>
  <c r="P391" i="7" s="1"/>
  <c r="W381" i="5" a="1"/>
  <c r="W381" i="5" s="1"/>
  <c r="W376" i="5" a="1"/>
  <c r="W376" i="5" s="1"/>
  <c r="V376" i="5" a="1"/>
  <c r="V376" i="5" s="1"/>
  <c r="P386" i="7" s="1"/>
  <c r="W252" i="5" a="1"/>
  <c r="W252" i="5" s="1"/>
  <c r="V252" i="5" a="1"/>
  <c r="V252" i="5" s="1"/>
  <c r="P262" i="7" s="1"/>
  <c r="W342" i="5" a="1"/>
  <c r="W342" i="5" s="1"/>
  <c r="V342" i="5" a="1"/>
  <c r="V342" i="5" s="1"/>
  <c r="P352" i="7" s="1"/>
  <c r="W236" i="5" a="1"/>
  <c r="W236" i="5" s="1"/>
  <c r="V236" i="5" a="1"/>
  <c r="V236" i="5" s="1"/>
  <c r="P246" i="7" s="1"/>
  <c r="W251" i="5" a="1"/>
  <c r="W251" i="5" s="1"/>
  <c r="V251" i="5" a="1"/>
  <c r="V251" i="5" s="1"/>
  <c r="P261" i="7" s="1"/>
  <c r="W298" i="5" a="1"/>
  <c r="W298" i="5" s="1"/>
  <c r="V298" i="5" a="1"/>
  <c r="V298" i="5" s="1"/>
  <c r="P308" i="7" s="1"/>
  <c r="V319" i="5" a="1"/>
  <c r="V319" i="5" s="1"/>
  <c r="P329" i="7" s="1"/>
  <c r="W319" i="5" a="1"/>
  <c r="W319" i="5" s="1"/>
  <c r="V453" i="5" a="1"/>
  <c r="V453" i="5" s="1"/>
  <c r="P463" i="7" s="1"/>
  <c r="W453" i="5" a="1"/>
  <c r="W453" i="5" s="1"/>
  <c r="V355" i="5" a="1"/>
  <c r="V355" i="5" s="1"/>
  <c r="P365" i="7" s="1"/>
  <c r="W355" i="5" a="1"/>
  <c r="W355" i="5" s="1"/>
  <c r="W339" i="5" a="1"/>
  <c r="W339" i="5" s="1"/>
  <c r="V339" i="5" a="1"/>
  <c r="V339" i="5" s="1"/>
  <c r="P349" i="7" s="1"/>
  <c r="W394" i="5" a="1"/>
  <c r="W394" i="5" s="1"/>
  <c r="V394" i="5" a="1"/>
  <c r="V394" i="5" s="1"/>
  <c r="P404" i="7" s="1"/>
  <c r="W438" i="5" a="1"/>
  <c r="W438" i="5" s="1"/>
  <c r="V438" i="5" a="1"/>
  <c r="V438" i="5" s="1"/>
  <c r="P448" i="7" s="1"/>
  <c r="W240" i="5" a="1"/>
  <c r="W240" i="5" s="1"/>
  <c r="V240" i="5" a="1"/>
  <c r="V240" i="5" s="1"/>
  <c r="P250" i="7" s="1"/>
  <c r="AF392" i="5"/>
  <c r="AG392" i="5" s="1"/>
  <c r="AH392" i="5" s="1"/>
  <c r="AJ392" i="5" s="1"/>
  <c r="AE392" i="5"/>
  <c r="Q402" i="7" s="1"/>
  <c r="AF242" i="5"/>
  <c r="AG242" i="5" s="1"/>
  <c r="AH242" i="5" s="1"/>
  <c r="AJ242" i="5" s="1"/>
  <c r="AE242" i="5"/>
  <c r="Q252" i="7" s="1"/>
  <c r="V429" i="5" a="1"/>
  <c r="V429" i="5" s="1"/>
  <c r="P439" i="7" s="1"/>
  <c r="W429" i="5" a="1"/>
  <c r="W429" i="5" s="1"/>
  <c r="W218" i="5" a="1"/>
  <c r="W218" i="5" s="1"/>
  <c r="V218" i="5" a="1"/>
  <c r="V218" i="5" s="1"/>
  <c r="P228" i="7" s="1"/>
  <c r="W202" i="5" a="1"/>
  <c r="W202" i="5" s="1"/>
  <c r="V202" i="5" a="1"/>
  <c r="V202" i="5" s="1"/>
  <c r="P212" i="7" s="1"/>
  <c r="W316" i="5" a="1"/>
  <c r="W316" i="5" s="1"/>
  <c r="V316" i="5" a="1"/>
  <c r="V316" i="5" s="1"/>
  <c r="P326" i="7" s="1"/>
  <c r="AE71" i="5" l="1" a="1"/>
  <c r="AE71" i="5" s="1"/>
  <c r="Q81" i="7" s="1"/>
  <c r="AI52" i="5"/>
  <c r="AF52" i="5" a="1"/>
  <c r="AF52" i="5" s="1"/>
  <c r="AG52" i="5" s="1"/>
  <c r="AH52" i="5" s="1"/>
  <c r="AJ52" i="5" s="1"/>
  <c r="AK52" i="5"/>
  <c r="AE52" i="5" a="1"/>
  <c r="AE52" i="5" s="1"/>
  <c r="Q62" i="7" s="1"/>
  <c r="AD349" i="5" a="1"/>
  <c r="AD349" i="5" s="1"/>
  <c r="M359" i="7" s="1"/>
  <c r="AF260" i="5"/>
  <c r="AG260" i="5" s="1"/>
  <c r="AH260" i="5" s="1"/>
  <c r="AJ260" i="5" s="1"/>
  <c r="AE260" i="5"/>
  <c r="Q270" i="7" s="1"/>
  <c r="AI260" i="5"/>
  <c r="AD260" i="5" a="1"/>
  <c r="AD260" i="5" s="1"/>
  <c r="M270" i="7" s="1"/>
  <c r="AE101" i="5" a="1"/>
  <c r="AE101" i="5" s="1"/>
  <c r="Q111" i="7" s="1"/>
  <c r="AE388" i="5"/>
  <c r="Q398" i="7" s="1"/>
  <c r="AK101" i="5"/>
  <c r="AL101" i="5" s="1" a="1"/>
  <c r="AL101" i="5" s="1"/>
  <c r="AI101" i="5"/>
  <c r="AD101" i="5" a="1"/>
  <c r="AD101" i="5" s="1"/>
  <c r="M111" i="7" s="1"/>
  <c r="AE404" i="5"/>
  <c r="Q414" i="7" s="1"/>
  <c r="AE430" i="5"/>
  <c r="Q440" i="7" s="1"/>
  <c r="AK405" i="5"/>
  <c r="AL405" i="5" s="1" a="1"/>
  <c r="AL405" i="5" s="1"/>
  <c r="AD398" i="5" a="1"/>
  <c r="AD398" i="5" s="1"/>
  <c r="M408" i="7" s="1"/>
  <c r="AF398" i="5"/>
  <c r="AG398" i="5" s="1"/>
  <c r="AH398" i="5" s="1"/>
  <c r="AJ398" i="5" s="1"/>
  <c r="AF286" i="5"/>
  <c r="AG286" i="5" s="1"/>
  <c r="AH286" i="5" s="1"/>
  <c r="AJ286" i="5" s="1"/>
  <c r="AF340" i="5"/>
  <c r="AG340" i="5" s="1"/>
  <c r="AH340" i="5" s="1"/>
  <c r="AJ340" i="5" s="1"/>
  <c r="AD405" i="5" a="1"/>
  <c r="AD405" i="5" s="1"/>
  <c r="M415" i="7" s="1"/>
  <c r="AE286" i="5"/>
  <c r="Q296" i="7" s="1"/>
  <c r="AF395" i="5"/>
  <c r="AG395" i="5" s="1"/>
  <c r="AH395" i="5" s="1"/>
  <c r="AJ395" i="5" s="1"/>
  <c r="AF405" i="5"/>
  <c r="AG405" i="5" s="1"/>
  <c r="AH405" i="5" s="1"/>
  <c r="AJ405" i="5" s="1"/>
  <c r="AF229" i="5"/>
  <c r="AG229" i="5" s="1"/>
  <c r="AH229" i="5" s="1"/>
  <c r="AJ229" i="5" s="1"/>
  <c r="AK444" i="5"/>
  <c r="AL444" i="5" s="1" a="1"/>
  <c r="AL444" i="5" s="1"/>
  <c r="AF404" i="5"/>
  <c r="AG404" i="5" s="1"/>
  <c r="AH404" i="5" s="1"/>
  <c r="AJ404" i="5" s="1"/>
  <c r="AE162" i="5" a="1"/>
  <c r="AE162" i="5" s="1"/>
  <c r="Q172" i="7" s="1"/>
  <c r="AF163" i="5" a="1"/>
  <c r="AF163" i="5" s="1"/>
  <c r="AG163" i="5" s="1"/>
  <c r="AH163" i="5" s="1"/>
  <c r="AJ163" i="5" s="1"/>
  <c r="AK368" i="5"/>
  <c r="AL368" i="5" s="1" a="1"/>
  <c r="AL368" i="5" s="1"/>
  <c r="AI444" i="5"/>
  <c r="AD444" i="5" a="1"/>
  <c r="AD444" i="5" s="1"/>
  <c r="M454" i="7" s="1"/>
  <c r="AE405" i="5"/>
  <c r="Q415" i="7" s="1"/>
  <c r="AE133" i="5" a="1"/>
  <c r="AE133" i="5" s="1"/>
  <c r="Q143" i="7" s="1"/>
  <c r="AI286" i="5"/>
  <c r="AE398" i="5"/>
  <c r="Q408" i="7" s="1"/>
  <c r="AE444" i="5"/>
  <c r="Q454" i="7" s="1"/>
  <c r="AK286" i="5"/>
  <c r="AL286" i="5" s="1" a="1"/>
  <c r="AL286" i="5" s="1"/>
  <c r="AE144" i="5" a="1"/>
  <c r="AE144" i="5" s="1"/>
  <c r="Q154" i="7" s="1"/>
  <c r="AF133" i="5" a="1"/>
  <c r="AF133" i="5" s="1"/>
  <c r="AG133" i="5" s="1"/>
  <c r="AH133" i="5" s="1"/>
  <c r="AJ133" i="5" s="1"/>
  <c r="AI398" i="5"/>
  <c r="W221" i="5" a="1"/>
  <c r="W221" i="5" s="1"/>
  <c r="X221" i="5" s="1"/>
  <c r="AE157" i="5" a="1"/>
  <c r="AE157" i="5" s="1"/>
  <c r="Q167" i="7" s="1"/>
  <c r="AI134" i="5"/>
  <c r="AF466" i="5"/>
  <c r="AG466" i="5" s="1"/>
  <c r="AH466" i="5" s="1"/>
  <c r="AJ466" i="5" s="1"/>
  <c r="AE466" i="5"/>
  <c r="Q476" i="7" s="1"/>
  <c r="AD134" i="5" a="1"/>
  <c r="AD134" i="5" s="1"/>
  <c r="M144" i="7" s="1"/>
  <c r="AD270" i="5" a="1"/>
  <c r="AD270" i="5" s="1"/>
  <c r="M280" i="7" s="1"/>
  <c r="AD175" i="5" a="1"/>
  <c r="AD175" i="5" s="1"/>
  <c r="M185" i="7" s="1"/>
  <c r="AF477" i="5"/>
  <c r="AG477" i="5" s="1"/>
  <c r="AH477" i="5" s="1"/>
  <c r="AJ477" i="5" s="1"/>
  <c r="AF430" i="5"/>
  <c r="AG430" i="5" s="1"/>
  <c r="AH430" i="5" s="1"/>
  <c r="AJ430" i="5" s="1"/>
  <c r="AI211" i="5"/>
  <c r="AF134" i="5" a="1"/>
  <c r="AF134" i="5" s="1"/>
  <c r="AG134" i="5" s="1"/>
  <c r="AH134" i="5" s="1"/>
  <c r="AJ134" i="5" s="1"/>
  <c r="AE375" i="5"/>
  <c r="Q385" i="7" s="1"/>
  <c r="AE314" i="5"/>
  <c r="Q324" i="7" s="1"/>
  <c r="AK388" i="5"/>
  <c r="AL388" i="5" s="1" a="1"/>
  <c r="AL388" i="5" s="1"/>
  <c r="AI388" i="5"/>
  <c r="AF166" i="5" a="1"/>
  <c r="AF166" i="5" s="1"/>
  <c r="AG166" i="5" s="1"/>
  <c r="AH166" i="5" s="1"/>
  <c r="AJ166" i="5" s="1"/>
  <c r="AD388" i="5" a="1"/>
  <c r="AD388" i="5" s="1"/>
  <c r="M398" i="7" s="1"/>
  <c r="AD166" i="5" a="1"/>
  <c r="AD166" i="5" s="1"/>
  <c r="M176" i="7" s="1"/>
  <c r="AF498" i="5"/>
  <c r="AG498" i="5" s="1"/>
  <c r="AH498" i="5" s="1"/>
  <c r="AJ498" i="5" s="1"/>
  <c r="AF258" i="5"/>
  <c r="AG258" i="5" s="1"/>
  <c r="AH258" i="5" s="1"/>
  <c r="AJ258" i="5" s="1"/>
  <c r="AK113" i="5"/>
  <c r="AL113" i="5" s="1" a="1"/>
  <c r="AL113" i="5" s="1"/>
  <c r="AF349" i="5"/>
  <c r="AG349" i="5" s="1"/>
  <c r="AH349" i="5" s="1"/>
  <c r="AJ349" i="5" s="1"/>
  <c r="AK351" i="5"/>
  <c r="AL351" i="5" s="1" a="1"/>
  <c r="AL351" i="5" s="1"/>
  <c r="AE39" i="5" a="1"/>
  <c r="AE39" i="5" s="1"/>
  <c r="Q49" i="7" s="1"/>
  <c r="AF262" i="5"/>
  <c r="AG262" i="5" s="1"/>
  <c r="AH262" i="5" s="1"/>
  <c r="AJ262" i="5" s="1"/>
  <c r="AI371" i="5"/>
  <c r="AE17" i="5" a="1"/>
  <c r="AE17" i="5" s="1"/>
  <c r="Q27" i="7" s="1"/>
  <c r="AF188" i="5" a="1"/>
  <c r="AF188" i="5" s="1"/>
  <c r="AG188" i="5" s="1"/>
  <c r="AH188" i="5" s="1"/>
  <c r="AJ188" i="5" s="1"/>
  <c r="AF362" i="5"/>
  <c r="AG362" i="5" s="1"/>
  <c r="AH362" i="5" s="1"/>
  <c r="AJ362" i="5" s="1"/>
  <c r="AF136" i="5" a="1"/>
  <c r="AF136" i="5" s="1"/>
  <c r="AG136" i="5" s="1"/>
  <c r="AH136" i="5" s="1"/>
  <c r="AJ136" i="5" s="1"/>
  <c r="AF26" i="5" a="1"/>
  <c r="AF26" i="5" s="1"/>
  <c r="AG26" i="5" s="1"/>
  <c r="AH26" i="5" s="1"/>
  <c r="AJ26" i="5" s="1"/>
  <c r="AI136" i="5"/>
  <c r="AF49" i="5" a="1"/>
  <c r="AF49" i="5" s="1"/>
  <c r="AG49" i="5" s="1"/>
  <c r="AH49" i="5" s="1"/>
  <c r="AJ49" i="5" s="1"/>
  <c r="AE136" i="5" a="1"/>
  <c r="AE136" i="5" s="1"/>
  <c r="Q146" i="7" s="1"/>
  <c r="AI49" i="5"/>
  <c r="AF119" i="5" a="1"/>
  <c r="AF119" i="5" s="1"/>
  <c r="AG119" i="5" s="1"/>
  <c r="AH119" i="5" s="1"/>
  <c r="AJ119" i="5" s="1"/>
  <c r="AD49" i="5" a="1"/>
  <c r="AD49" i="5" s="1"/>
  <c r="M59" i="7" s="1"/>
  <c r="AF481" i="5"/>
  <c r="AG481" i="5" s="1"/>
  <c r="AH481" i="5" s="1"/>
  <c r="AJ481" i="5" s="1"/>
  <c r="AE481" i="5"/>
  <c r="Q491" i="7" s="1"/>
  <c r="AE274" i="5"/>
  <c r="Q284" i="7" s="1"/>
  <c r="AI17" i="5"/>
  <c r="AE102" i="5" a="1"/>
  <c r="AE102" i="5" s="1"/>
  <c r="Q112" i="7" s="1"/>
  <c r="AI71" i="5"/>
  <c r="AD371" i="5" a="1"/>
  <c r="AD371" i="5" s="1"/>
  <c r="M381" i="7" s="1"/>
  <c r="AD351" i="5" a="1"/>
  <c r="AD351" i="5" s="1"/>
  <c r="M361" i="7" s="1"/>
  <c r="AE143" i="5" a="1"/>
  <c r="AE143" i="5" s="1"/>
  <c r="Q153" i="7" s="1"/>
  <c r="AK49" i="5"/>
  <c r="AL49" i="5" s="1" a="1"/>
  <c r="AL49" i="5" s="1"/>
  <c r="AK26" i="5"/>
  <c r="AL26" i="5" s="1" a="1"/>
  <c r="AL26" i="5" s="1"/>
  <c r="AI308" i="5"/>
  <c r="AE308" i="5"/>
  <c r="Q318" i="7" s="1"/>
  <c r="AK308" i="5"/>
  <c r="AL308" i="5" s="1" a="1"/>
  <c r="AL308" i="5" s="1"/>
  <c r="AI481" i="5"/>
  <c r="AF308" i="5"/>
  <c r="AG308" i="5" s="1"/>
  <c r="AH308" i="5" s="1"/>
  <c r="AJ308" i="5" s="1"/>
  <c r="AF143" i="5" a="1"/>
  <c r="AF143" i="5" s="1"/>
  <c r="AG143" i="5" s="1"/>
  <c r="AH143" i="5" s="1"/>
  <c r="AJ143" i="5" s="1"/>
  <c r="AF17" i="5" a="1"/>
  <c r="AF17" i="5" s="1"/>
  <c r="AG17" i="5" s="1"/>
  <c r="AH17" i="5" s="1"/>
  <c r="AJ17" i="5" s="1"/>
  <c r="AK136" i="5"/>
  <c r="AL136" i="5" s="1" a="1"/>
  <c r="AL136" i="5" s="1"/>
  <c r="AD26" i="5" a="1"/>
  <c r="AD26" i="5" s="1"/>
  <c r="M36" i="7" s="1"/>
  <c r="AK477" i="5"/>
  <c r="AL477" i="5" s="1" a="1"/>
  <c r="AL477" i="5" s="1"/>
  <c r="AD274" i="5" a="1"/>
  <c r="AD274" i="5" s="1"/>
  <c r="M284" i="7" s="1"/>
  <c r="AK71" i="5"/>
  <c r="AL71" i="5" s="1" a="1"/>
  <c r="AL71" i="5" s="1"/>
  <c r="AD481" i="5" a="1"/>
  <c r="AD481" i="5" s="1"/>
  <c r="M491" i="7" s="1"/>
  <c r="AF102" i="5" a="1"/>
  <c r="AF102" i="5" s="1"/>
  <c r="AG102" i="5" s="1"/>
  <c r="AH102" i="5" s="1"/>
  <c r="AJ102" i="5" s="1"/>
  <c r="AF371" i="5"/>
  <c r="AG371" i="5" s="1"/>
  <c r="AH371" i="5" s="1"/>
  <c r="AJ371" i="5" s="1"/>
  <c r="AE465" i="5"/>
  <c r="Q475" i="7" s="1"/>
  <c r="AI419" i="5"/>
  <c r="AD477" i="5" a="1"/>
  <c r="AD477" i="5" s="1"/>
  <c r="M487" i="7" s="1"/>
  <c r="AK119" i="5"/>
  <c r="AL119" i="5" s="1" a="1"/>
  <c r="AL119" i="5" s="1"/>
  <c r="AI26" i="5"/>
  <c r="AD71" i="5" a="1"/>
  <c r="AD71" i="5" s="1"/>
  <c r="M81" i="7" s="1"/>
  <c r="AK419" i="5"/>
  <c r="AL419" i="5" s="1" a="1"/>
  <c r="AL419" i="5" s="1"/>
  <c r="AK143" i="5"/>
  <c r="AL143" i="5" s="1" a="1"/>
  <c r="AL143" i="5" s="1"/>
  <c r="AI102" i="5"/>
  <c r="AK465" i="5"/>
  <c r="AL465" i="5" s="1" a="1"/>
  <c r="AL465" i="5" s="1"/>
  <c r="AI119" i="5"/>
  <c r="AE119" i="5" a="1"/>
  <c r="AE119" i="5" s="1"/>
  <c r="Q129" i="7" s="1"/>
  <c r="AD419" i="5" a="1"/>
  <c r="AD419" i="5" s="1"/>
  <c r="M429" i="7" s="1"/>
  <c r="AI143" i="5"/>
  <c r="AI53" i="5"/>
  <c r="AK102" i="5"/>
  <c r="AL102" i="5" s="1" a="1"/>
  <c r="AL102" i="5" s="1"/>
  <c r="AI465" i="5"/>
  <c r="AF465" i="5"/>
  <c r="AG465" i="5" s="1"/>
  <c r="AH465" i="5" s="1"/>
  <c r="AJ465" i="5" s="1"/>
  <c r="AE419" i="5"/>
  <c r="Q429" i="7" s="1"/>
  <c r="AE371" i="5"/>
  <c r="Q381" i="7" s="1"/>
  <c r="AF59" i="5" a="1"/>
  <c r="AF59" i="5" s="1"/>
  <c r="AG59" i="5" s="1"/>
  <c r="AH59" i="5" s="1"/>
  <c r="AJ59" i="5" s="1"/>
  <c r="AE351" i="5"/>
  <c r="Q361" i="7" s="1"/>
  <c r="AI351" i="5"/>
  <c r="AE373" i="5"/>
  <c r="Q383" i="7" s="1"/>
  <c r="AF172" i="5" a="1"/>
  <c r="AF172" i="5" s="1"/>
  <c r="AG172" i="5" s="1"/>
  <c r="AH172" i="5" s="1"/>
  <c r="AJ172" i="5" s="1"/>
  <c r="AK274" i="5"/>
  <c r="AL274" i="5" s="1" a="1"/>
  <c r="AL274" i="5" s="1"/>
  <c r="AD313" i="5" a="1"/>
  <c r="AD313" i="5" s="1"/>
  <c r="M323" i="7" s="1"/>
  <c r="AK432" i="5"/>
  <c r="AL432" i="5" s="1" a="1"/>
  <c r="AL432" i="5" s="1"/>
  <c r="AD432" i="5" a="1"/>
  <c r="AD432" i="5" s="1"/>
  <c r="M442" i="7" s="1"/>
  <c r="AI313" i="5"/>
  <c r="AE262" i="5"/>
  <c r="Q272" i="7" s="1"/>
  <c r="AI213" i="5"/>
  <c r="AF313" i="5"/>
  <c r="AG313" i="5" s="1"/>
  <c r="AH313" i="5" s="1"/>
  <c r="AJ313" i="5" s="1"/>
  <c r="AF37" i="5" a="1"/>
  <c r="AF37" i="5" s="1"/>
  <c r="AG37" i="5" s="1"/>
  <c r="AH37" i="5" s="1"/>
  <c r="AJ37" i="5" s="1"/>
  <c r="AE494" i="5"/>
  <c r="Q504" i="7" s="1"/>
  <c r="AK213" i="5"/>
  <c r="AL213" i="5" s="1" a="1"/>
  <c r="AL213" i="5" s="1"/>
  <c r="AD411" i="5" a="1"/>
  <c r="AD411" i="5" s="1"/>
  <c r="M421" i="7" s="1"/>
  <c r="V350" i="5" a="1"/>
  <c r="V350" i="5" s="1"/>
  <c r="P360" i="7" s="1"/>
  <c r="AE349" i="5"/>
  <c r="Q359" i="7" s="1"/>
  <c r="AI349" i="5"/>
  <c r="AF213" i="5"/>
  <c r="AG213" i="5" s="1"/>
  <c r="AH213" i="5" s="1"/>
  <c r="AJ213" i="5" s="1"/>
  <c r="AI39" i="5"/>
  <c r="AI274" i="5"/>
  <c r="AI113" i="5"/>
  <c r="AI31" i="5"/>
  <c r="AE166" i="5" a="1"/>
  <c r="AE166" i="5" s="1"/>
  <c r="Q176" i="7" s="1"/>
  <c r="AK166" i="5"/>
  <c r="AL166" i="5" s="1" a="1"/>
  <c r="AL166" i="5" s="1"/>
  <c r="AI407" i="5"/>
  <c r="AD407" i="5" a="1"/>
  <c r="AD407" i="5" s="1"/>
  <c r="M417" i="7" s="1"/>
  <c r="AF471" i="5"/>
  <c r="AG471" i="5" s="1"/>
  <c r="AH471" i="5" s="1"/>
  <c r="AJ471" i="5" s="1"/>
  <c r="AE471" i="5"/>
  <c r="Q481" i="7" s="1"/>
  <c r="AI471" i="5"/>
  <c r="AK395" i="5"/>
  <c r="AL395" i="5" s="1" a="1"/>
  <c r="AL395" i="5" s="1"/>
  <c r="AD471" i="5" a="1"/>
  <c r="AD471" i="5" s="1"/>
  <c r="M481" i="7" s="1"/>
  <c r="AD395" i="5" a="1"/>
  <c r="AD395" i="5" s="1"/>
  <c r="M405" i="7" s="1"/>
  <c r="AE199" i="5" a="1"/>
  <c r="AE199" i="5" s="1"/>
  <c r="Q209" i="7" s="1"/>
  <c r="AI192" i="5"/>
  <c r="AE258" i="5"/>
  <c r="Q268" i="7" s="1"/>
  <c r="AF289" i="5"/>
  <c r="AG289" i="5" s="1"/>
  <c r="AH289" i="5" s="1"/>
  <c r="AJ289" i="5" s="1"/>
  <c r="AD438" i="5" a="1"/>
  <c r="AD438" i="5" s="1"/>
  <c r="M448" i="7" s="1"/>
  <c r="AD258" i="5" a="1"/>
  <c r="AD258" i="5" s="1"/>
  <c r="M268" i="7" s="1"/>
  <c r="AF496" i="5"/>
  <c r="AG496" i="5" s="1"/>
  <c r="AH496" i="5" s="1"/>
  <c r="AJ496" i="5" s="1"/>
  <c r="AE395" i="5"/>
  <c r="Q405" i="7" s="1"/>
  <c r="AF39" i="5" a="1"/>
  <c r="AF39" i="5" s="1"/>
  <c r="AG39" i="5" s="1"/>
  <c r="AH39" i="5" s="1"/>
  <c r="AJ39" i="5" s="1"/>
  <c r="AF368" i="5"/>
  <c r="AG368" i="5" s="1"/>
  <c r="AH368" i="5" s="1"/>
  <c r="AJ368" i="5" s="1"/>
  <c r="AI368" i="5"/>
  <c r="AK447" i="5"/>
  <c r="AL447" i="5" s="1" a="1"/>
  <c r="AL447" i="5" s="1"/>
  <c r="AK39" i="5"/>
  <c r="AL39" i="5" s="1" a="1"/>
  <c r="AL39" i="5" s="1"/>
  <c r="AD368" i="5" a="1"/>
  <c r="AD368" i="5" s="1"/>
  <c r="M378" i="7" s="1"/>
  <c r="AD413" i="5" a="1"/>
  <c r="AD413" i="5" s="1"/>
  <c r="M423" i="7" s="1"/>
  <c r="AD211" i="5" a="1"/>
  <c r="AD211" i="5" s="1"/>
  <c r="M221" i="7" s="1"/>
  <c r="AK253" i="5"/>
  <c r="AL253" i="5" s="1" a="1"/>
  <c r="AL253" i="5" s="1"/>
  <c r="AF373" i="5"/>
  <c r="AG373" i="5" s="1"/>
  <c r="AH373" i="5" s="1"/>
  <c r="AJ373" i="5" s="1"/>
  <c r="AF253" i="5"/>
  <c r="AG253" i="5" s="1"/>
  <c r="AH253" i="5" s="1"/>
  <c r="AJ253" i="5" s="1"/>
  <c r="AF438" i="5"/>
  <c r="AG438" i="5" s="1"/>
  <c r="AH438" i="5" s="1"/>
  <c r="AJ438" i="5" s="1"/>
  <c r="AI329" i="5"/>
  <c r="AI253" i="5"/>
  <c r="AF447" i="5"/>
  <c r="AG447" i="5" s="1"/>
  <c r="AH447" i="5" s="1"/>
  <c r="AJ447" i="5" s="1"/>
  <c r="AF390" i="5"/>
  <c r="AG390" i="5" s="1"/>
  <c r="AH390" i="5" s="1"/>
  <c r="AJ390" i="5" s="1"/>
  <c r="AF329" i="5"/>
  <c r="AG329" i="5" s="1"/>
  <c r="AH329" i="5" s="1"/>
  <c r="AJ329" i="5" s="1"/>
  <c r="AD253" i="5" a="1"/>
  <c r="AD253" i="5" s="1"/>
  <c r="M263" i="7" s="1"/>
  <c r="AE438" i="5"/>
  <c r="Q448" i="7" s="1"/>
  <c r="AD309" i="5" a="1"/>
  <c r="AD309" i="5" s="1"/>
  <c r="M319" i="7" s="1"/>
  <c r="AI496" i="5"/>
  <c r="AE333" i="5"/>
  <c r="Q343" i="7" s="1"/>
  <c r="AE211" i="5"/>
  <c r="Q221" i="7" s="1"/>
  <c r="AK438" i="5"/>
  <c r="AL438" i="5" s="1" a="1"/>
  <c r="AL438" i="5" s="1"/>
  <c r="AK496" i="5"/>
  <c r="AL496" i="5" s="1" a="1"/>
  <c r="AL496" i="5" s="1"/>
  <c r="AK258" i="5"/>
  <c r="AL258" i="5" s="1" a="1"/>
  <c r="AL258" i="5" s="1"/>
  <c r="AD496" i="5" a="1"/>
  <c r="AD496" i="5" s="1"/>
  <c r="M506" i="7" s="1"/>
  <c r="AF270" i="5"/>
  <c r="AG270" i="5" s="1"/>
  <c r="AH270" i="5" s="1"/>
  <c r="AJ270" i="5" s="1"/>
  <c r="AD362" i="5" a="1"/>
  <c r="AD362" i="5" s="1"/>
  <c r="M372" i="7" s="1"/>
  <c r="AF375" i="5"/>
  <c r="AG375" i="5" s="1"/>
  <c r="AH375" i="5" s="1"/>
  <c r="AJ375" i="5" s="1"/>
  <c r="AE190" i="5" a="1"/>
  <c r="AE190" i="5" s="1"/>
  <c r="Q200" i="7" s="1"/>
  <c r="AI190" i="5"/>
  <c r="AD298" i="5" a="1"/>
  <c r="AD298" i="5" s="1"/>
  <c r="M308" i="7" s="1"/>
  <c r="AE15" i="5" a="1"/>
  <c r="AE15" i="5" s="1"/>
  <c r="Q25" i="7" s="1"/>
  <c r="AK203" i="5"/>
  <c r="AL203" i="5" s="1" a="1"/>
  <c r="AL203" i="5" s="1"/>
  <c r="AK190" i="5"/>
  <c r="AL190" i="5" s="1" a="1"/>
  <c r="AL190" i="5" s="1"/>
  <c r="AE499" i="5"/>
  <c r="Q509" i="7" s="1"/>
  <c r="AF493" i="5"/>
  <c r="AG493" i="5" s="1"/>
  <c r="AH493" i="5" s="1"/>
  <c r="AJ493" i="5" s="1"/>
  <c r="AI203" i="5"/>
  <c r="AK249" i="5"/>
  <c r="AL249" i="5" s="1" a="1"/>
  <c r="AL249" i="5" s="1"/>
  <c r="AD190" i="5" a="1"/>
  <c r="AD190" i="5" s="1"/>
  <c r="M200" i="7" s="1"/>
  <c r="AD203" i="5" a="1"/>
  <c r="AD203" i="5" s="1"/>
  <c r="M213" i="7" s="1"/>
  <c r="AI249" i="5"/>
  <c r="AI232" i="5"/>
  <c r="AK92" i="5"/>
  <c r="AL92" i="5" s="1" a="1"/>
  <c r="AL92" i="5" s="1"/>
  <c r="AI276" i="5"/>
  <c r="AF499" i="5"/>
  <c r="AG499" i="5" s="1"/>
  <c r="AH499" i="5" s="1"/>
  <c r="AJ499" i="5" s="1"/>
  <c r="AF325" i="5"/>
  <c r="AG325" i="5" s="1"/>
  <c r="AH325" i="5" s="1"/>
  <c r="AJ325" i="5" s="1"/>
  <c r="AE450" i="5"/>
  <c r="Q460" i="7" s="1"/>
  <c r="AI46" i="5"/>
  <c r="AD249" i="5" a="1"/>
  <c r="AD249" i="5" s="1"/>
  <c r="M259" i="7" s="1"/>
  <c r="AK450" i="5"/>
  <c r="AL450" i="5" s="1" a="1"/>
  <c r="AL450" i="5" s="1"/>
  <c r="AI92" i="5"/>
  <c r="AI298" i="5"/>
  <c r="AE249" i="5"/>
  <c r="Q259" i="7" s="1"/>
  <c r="AF157" i="5" a="1"/>
  <c r="AF157" i="5" s="1"/>
  <c r="AG157" i="5" s="1"/>
  <c r="AH157" i="5" s="1"/>
  <c r="AJ157" i="5" s="1"/>
  <c r="AF403" i="5"/>
  <c r="AG403" i="5" s="1"/>
  <c r="AH403" i="5" s="1"/>
  <c r="AJ403" i="5" s="1"/>
  <c r="AF83" i="5" a="1"/>
  <c r="AF83" i="5" s="1"/>
  <c r="AG83" i="5" s="1"/>
  <c r="AH83" i="5" s="1"/>
  <c r="AJ83" i="5" s="1"/>
  <c r="AK121" i="5"/>
  <c r="AL121" i="5" s="1" a="1"/>
  <c r="AL121" i="5" s="1"/>
  <c r="AI450" i="5"/>
  <c r="AD92" i="5" a="1"/>
  <c r="AD92" i="5" s="1"/>
  <c r="M102" i="7" s="1"/>
  <c r="AF164" i="5" a="1"/>
  <c r="AF164" i="5" s="1"/>
  <c r="AG164" i="5" s="1"/>
  <c r="AH164" i="5" s="1"/>
  <c r="AJ164" i="5" s="1"/>
  <c r="AE134" i="5" a="1"/>
  <c r="AE134" i="5" s="1"/>
  <c r="Q144" i="7" s="1"/>
  <c r="AI121" i="5"/>
  <c r="AD450" i="5" a="1"/>
  <c r="AD450" i="5" s="1"/>
  <c r="M460" i="7" s="1"/>
  <c r="AE493" i="5"/>
  <c r="Q503" i="7" s="1"/>
  <c r="AF449" i="5"/>
  <c r="AG449" i="5" s="1"/>
  <c r="AH449" i="5" s="1"/>
  <c r="AJ449" i="5" s="1"/>
  <c r="AI354" i="5"/>
  <c r="AE449" i="5"/>
  <c r="Q459" i="7" s="1"/>
  <c r="AF162" i="5" a="1"/>
  <c r="AF162" i="5" s="1"/>
  <c r="AG162" i="5" s="1"/>
  <c r="AH162" i="5" s="1"/>
  <c r="AJ162" i="5" s="1"/>
  <c r="AE276" i="5"/>
  <c r="Q286" i="7" s="1"/>
  <c r="AE203" i="5"/>
  <c r="Q213" i="7" s="1"/>
  <c r="AD157" i="5" a="1"/>
  <c r="AD157" i="5" s="1"/>
  <c r="M167" i="7" s="1"/>
  <c r="AD354" i="5" a="1"/>
  <c r="AD354" i="5" s="1"/>
  <c r="M364" i="7" s="1"/>
  <c r="AE407" i="5"/>
  <c r="Q417" i="7" s="1"/>
  <c r="AE188" i="5" a="1"/>
  <c r="AE188" i="5" s="1"/>
  <c r="Q198" i="7" s="1"/>
  <c r="AI309" i="5"/>
  <c r="AK362" i="5"/>
  <c r="AL362" i="5" s="1" a="1"/>
  <c r="AL362" i="5" s="1"/>
  <c r="AD396" i="5" a="1"/>
  <c r="AD396" i="5" s="1"/>
  <c r="M406" i="7" s="1"/>
  <c r="AE309" i="5"/>
  <c r="Q319" i="7" s="1"/>
  <c r="AF396" i="5"/>
  <c r="AG396" i="5" s="1"/>
  <c r="AH396" i="5" s="1"/>
  <c r="AJ396" i="5" s="1"/>
  <c r="AF474" i="5"/>
  <c r="AG474" i="5" s="1"/>
  <c r="AH474" i="5" s="1"/>
  <c r="AJ474" i="5" s="1"/>
  <c r="AE416" i="5"/>
  <c r="Q426" i="7" s="1"/>
  <c r="AI477" i="5"/>
  <c r="AK407" i="5"/>
  <c r="AL407" i="5" s="1" a="1"/>
  <c r="AL407" i="5" s="1"/>
  <c r="AK329" i="5"/>
  <c r="AL329" i="5" s="1" a="1"/>
  <c r="AL329" i="5" s="1"/>
  <c r="AK188" i="5"/>
  <c r="AL188" i="5" s="1" a="1"/>
  <c r="AL188" i="5" s="1"/>
  <c r="AD458" i="5" a="1"/>
  <c r="AD458" i="5" s="1"/>
  <c r="M468" i="7" s="1"/>
  <c r="AK276" i="5"/>
  <c r="AL276" i="5" s="1" a="1"/>
  <c r="AL276" i="5" s="1"/>
  <c r="AF36" i="5" a="1"/>
  <c r="AF36" i="5" s="1"/>
  <c r="AG36" i="5" s="1"/>
  <c r="AH36" i="5" s="1"/>
  <c r="AJ36" i="5" s="1"/>
  <c r="AF416" i="5"/>
  <c r="AG416" i="5" s="1"/>
  <c r="AH416" i="5" s="1"/>
  <c r="AJ416" i="5" s="1"/>
  <c r="AD329" i="5" a="1"/>
  <c r="AD329" i="5" s="1"/>
  <c r="M339" i="7" s="1"/>
  <c r="AK142" i="5"/>
  <c r="AL142" i="5" s="1" a="1"/>
  <c r="AL142" i="5" s="1"/>
  <c r="AI188" i="5"/>
  <c r="AF309" i="5"/>
  <c r="AG309" i="5" s="1"/>
  <c r="AH309" i="5" s="1"/>
  <c r="AJ309" i="5" s="1"/>
  <c r="AI142" i="5"/>
  <c r="AD328" i="5" a="1"/>
  <c r="AD328" i="5" s="1"/>
  <c r="M338" i="7" s="1"/>
  <c r="AI482" i="5"/>
  <c r="AF482" i="5"/>
  <c r="AG482" i="5" s="1"/>
  <c r="AH482" i="5" s="1"/>
  <c r="AJ482" i="5" s="1"/>
  <c r="AE362" i="5"/>
  <c r="Q372" i="7" s="1"/>
  <c r="AE396" i="5"/>
  <c r="Q406" i="7" s="1"/>
  <c r="AD142" i="5" a="1"/>
  <c r="AD142" i="5" s="1"/>
  <c r="M152" i="7" s="1"/>
  <c r="AK482" i="5"/>
  <c r="AL482" i="5" s="1" a="1"/>
  <c r="AL482" i="5" s="1"/>
  <c r="AE482" i="5"/>
  <c r="Q492" i="7" s="1"/>
  <c r="AF100" i="5" a="1"/>
  <c r="AF100" i="5" s="1"/>
  <c r="AG100" i="5" s="1"/>
  <c r="AH100" i="5" s="1"/>
  <c r="AJ100" i="5" s="1"/>
  <c r="AF142" i="5" a="1"/>
  <c r="AF142" i="5" s="1"/>
  <c r="AG142" i="5" s="1"/>
  <c r="AH142" i="5" s="1"/>
  <c r="AJ142" i="5" s="1"/>
  <c r="AK416" i="5"/>
  <c r="AL416" i="5" s="1" a="1"/>
  <c r="AL416" i="5" s="1"/>
  <c r="AD96" i="5" a="1"/>
  <c r="AD96" i="5" s="1"/>
  <c r="M106" i="7" s="1"/>
  <c r="AI416" i="5"/>
  <c r="AD234" i="5" a="1"/>
  <c r="AD234" i="5" s="1"/>
  <c r="M244" i="7" s="1"/>
  <c r="AK396" i="5"/>
  <c r="AL396" i="5" s="1" a="1"/>
  <c r="AL396" i="5" s="1"/>
  <c r="AK298" i="5"/>
  <c r="AL298" i="5" s="1" a="1"/>
  <c r="AL298" i="5" s="1"/>
  <c r="AE325" i="5"/>
  <c r="Q335" i="7" s="1"/>
  <c r="AE139" i="5" a="1"/>
  <c r="AE139" i="5" s="1"/>
  <c r="Q149" i="7" s="1"/>
  <c r="AF472" i="5"/>
  <c r="AG472" i="5" s="1"/>
  <c r="AH472" i="5" s="1"/>
  <c r="AJ472" i="5" s="1"/>
  <c r="AI328" i="5"/>
  <c r="AI162" i="5"/>
  <c r="AI404" i="5"/>
  <c r="AF328" i="5"/>
  <c r="AG328" i="5" s="1"/>
  <c r="AH328" i="5" s="1"/>
  <c r="AJ328" i="5" s="1"/>
  <c r="AE328" i="5"/>
  <c r="Q338" i="7" s="1"/>
  <c r="AK493" i="5"/>
  <c r="AL493" i="5" s="1" a="1"/>
  <c r="AL493" i="5" s="1"/>
  <c r="AD373" i="5" a="1"/>
  <c r="AD373" i="5" s="1"/>
  <c r="M383" i="7" s="1"/>
  <c r="AK37" i="5"/>
  <c r="AL37" i="5" s="1" a="1"/>
  <c r="AL37" i="5" s="1"/>
  <c r="AF436" i="5"/>
  <c r="AG436" i="5" s="1"/>
  <c r="AH436" i="5" s="1"/>
  <c r="AJ436" i="5" s="1"/>
  <c r="AF25" i="5" a="1"/>
  <c r="AF25" i="5" s="1"/>
  <c r="AG25" i="5" s="1"/>
  <c r="AH25" i="5" s="1"/>
  <c r="AJ25" i="5" s="1"/>
  <c r="AE436" i="5"/>
  <c r="Q446" i="7" s="1"/>
  <c r="AK499" i="5"/>
  <c r="AL499" i="5" s="1" a="1"/>
  <c r="AL499" i="5" s="1"/>
  <c r="AD472" i="5" a="1"/>
  <c r="AD472" i="5" s="1"/>
  <c r="M482" i="7" s="1"/>
  <c r="AI493" i="5"/>
  <c r="AK163" i="5"/>
  <c r="AL163" i="5" s="1" a="1"/>
  <c r="AL163" i="5" s="1"/>
  <c r="AK139" i="5"/>
  <c r="AL139" i="5" s="1" a="1"/>
  <c r="AL139" i="5" s="1"/>
  <c r="AF139" i="5" a="1"/>
  <c r="AF139" i="5" s="1"/>
  <c r="AG139" i="5" s="1"/>
  <c r="AH139" i="5" s="1"/>
  <c r="AJ139" i="5" s="1"/>
  <c r="AF298" i="5"/>
  <c r="AG298" i="5" s="1"/>
  <c r="AH298" i="5" s="1"/>
  <c r="AJ298" i="5" s="1"/>
  <c r="AI499" i="5"/>
  <c r="AI163" i="5"/>
  <c r="AK436" i="5"/>
  <c r="AL436" i="5" s="1" a="1"/>
  <c r="AL436" i="5" s="1"/>
  <c r="AE156" i="5" a="1"/>
  <c r="AE156" i="5" s="1"/>
  <c r="Q166" i="7" s="1"/>
  <c r="AI156" i="5"/>
  <c r="AI436" i="5"/>
  <c r="AF211" i="5"/>
  <c r="AG211" i="5" s="1"/>
  <c r="AH211" i="5" s="1"/>
  <c r="AJ211" i="5" s="1"/>
  <c r="AD213" i="5" a="1"/>
  <c r="AD213" i="5" s="1"/>
  <c r="M223" i="7" s="1"/>
  <c r="AK381" i="5"/>
  <c r="AL381" i="5" s="1" a="1"/>
  <c r="AL381" i="5" s="1"/>
  <c r="AK262" i="5"/>
  <c r="AL262" i="5" s="1" a="1"/>
  <c r="AL262" i="5" s="1"/>
  <c r="AI59" i="5"/>
  <c r="AD113" i="5" a="1"/>
  <c r="AD113" i="5" s="1"/>
  <c r="M123" i="7" s="1"/>
  <c r="AI281" i="5"/>
  <c r="AF473" i="5"/>
  <c r="AG473" i="5" s="1"/>
  <c r="AH473" i="5" s="1"/>
  <c r="AJ473" i="5" s="1"/>
  <c r="AE313" i="5"/>
  <c r="Q323" i="7" s="1"/>
  <c r="AK389" i="5"/>
  <c r="AL389" i="5" s="1" a="1"/>
  <c r="AL389" i="5" s="1"/>
  <c r="AI381" i="5"/>
  <c r="AI262" i="5"/>
  <c r="AK59" i="5"/>
  <c r="AL59" i="5" s="1" a="1"/>
  <c r="AL59" i="5" s="1"/>
  <c r="AD281" i="5" a="1"/>
  <c r="AD281" i="5" s="1"/>
  <c r="M291" i="7" s="1"/>
  <c r="AE113" i="5" a="1"/>
  <c r="AE113" i="5" s="1"/>
  <c r="Q123" i="7" s="1"/>
  <c r="AF153" i="5" a="1"/>
  <c r="AF153" i="5" s="1"/>
  <c r="AG153" i="5" s="1"/>
  <c r="AH153" i="5" s="1"/>
  <c r="AJ153" i="5" s="1"/>
  <c r="AE383" i="5"/>
  <c r="Q393" i="7" s="1"/>
  <c r="AE86" i="5" a="1"/>
  <c r="AE86" i="5" s="1"/>
  <c r="Q96" i="7" s="1"/>
  <c r="AE27" i="5" a="1"/>
  <c r="AE27" i="5" s="1"/>
  <c r="Q37" i="7" s="1"/>
  <c r="AK383" i="5"/>
  <c r="AL383" i="5" s="1" a="1"/>
  <c r="AL383" i="5" s="1"/>
  <c r="AK153" i="5"/>
  <c r="AL153" i="5" s="1" a="1"/>
  <c r="AL153" i="5" s="1"/>
  <c r="AI389" i="5"/>
  <c r="AD381" i="5" a="1"/>
  <c r="AD381" i="5" s="1"/>
  <c r="M391" i="7" s="1"/>
  <c r="AD59" i="5" a="1"/>
  <c r="AD59" i="5" s="1"/>
  <c r="M69" i="7" s="1"/>
  <c r="AE125" i="5" a="1"/>
  <c r="AE125" i="5" s="1"/>
  <c r="Q135" i="7" s="1"/>
  <c r="AF383" i="5"/>
  <c r="AG383" i="5" s="1"/>
  <c r="AH383" i="5" s="1"/>
  <c r="AJ383" i="5" s="1"/>
  <c r="AF151" i="5" a="1"/>
  <c r="AF151" i="5" s="1"/>
  <c r="AG151" i="5" s="1"/>
  <c r="AH151" i="5" s="1"/>
  <c r="AJ151" i="5" s="1"/>
  <c r="AF184" i="5" a="1"/>
  <c r="AF184" i="5" s="1"/>
  <c r="AG184" i="5" s="1"/>
  <c r="AH184" i="5" s="1"/>
  <c r="AJ184" i="5" s="1"/>
  <c r="AI383" i="5"/>
  <c r="AI153" i="5"/>
  <c r="AD389" i="5" a="1"/>
  <c r="AD389" i="5" s="1"/>
  <c r="M399" i="7" s="1"/>
  <c r="AI172" i="5"/>
  <c r="AK494" i="5"/>
  <c r="AL494" i="5" s="1" a="1"/>
  <c r="AL494" i="5" s="1"/>
  <c r="W250" i="5" a="1"/>
  <c r="W250" i="5" s="1"/>
  <c r="X250" i="5" s="1"/>
  <c r="Y250" i="5" s="1"/>
  <c r="AA250" i="5" s="1"/>
  <c r="W311" i="5" a="1"/>
  <c r="W311" i="5" s="1"/>
  <c r="X311" i="5" s="1"/>
  <c r="Y311" i="5" s="1"/>
  <c r="AA311" i="5" s="1"/>
  <c r="AE37" i="5" a="1"/>
  <c r="AE37" i="5" s="1"/>
  <c r="Q47" i="7" s="1"/>
  <c r="AF27" i="5" a="1"/>
  <c r="AF27" i="5" s="1"/>
  <c r="AG27" i="5" s="1"/>
  <c r="AH27" i="5" s="1"/>
  <c r="AJ27" i="5" s="1"/>
  <c r="AF426" i="5"/>
  <c r="AG426" i="5" s="1"/>
  <c r="AH426" i="5" s="1"/>
  <c r="AJ426" i="5" s="1"/>
  <c r="AD153" i="5" a="1"/>
  <c r="AD153" i="5" s="1"/>
  <c r="M163" i="7" s="1"/>
  <c r="AK172" i="5"/>
  <c r="AL172" i="5" s="1" a="1"/>
  <c r="AL172" i="5" s="1"/>
  <c r="AI494" i="5"/>
  <c r="AK125" i="5"/>
  <c r="AL125" i="5" s="1" a="1"/>
  <c r="AL125" i="5" s="1"/>
  <c r="AF217" i="5"/>
  <c r="AG217" i="5" s="1"/>
  <c r="AH217" i="5" s="1"/>
  <c r="AJ217" i="5" s="1"/>
  <c r="AF86" i="5" a="1"/>
  <c r="AF86" i="5" s="1"/>
  <c r="AG86" i="5" s="1"/>
  <c r="AH86" i="5" s="1"/>
  <c r="AJ86" i="5" s="1"/>
  <c r="AE389" i="5"/>
  <c r="Q399" i="7" s="1"/>
  <c r="AK169" i="5"/>
  <c r="AL169" i="5" s="1" a="1"/>
  <c r="AL169" i="5" s="1"/>
  <c r="AD172" i="5" a="1"/>
  <c r="AD172" i="5" s="1"/>
  <c r="M182" i="7" s="1"/>
  <c r="AD494" i="5" a="1"/>
  <c r="AD494" i="5" s="1"/>
  <c r="M504" i="7" s="1"/>
  <c r="AI125" i="5"/>
  <c r="AE425" i="5"/>
  <c r="Q435" i="7" s="1"/>
  <c r="AE432" i="5"/>
  <c r="Q442" i="7" s="1"/>
  <c r="AE217" i="5"/>
  <c r="Q227" i="7" s="1"/>
  <c r="AF125" i="5" a="1"/>
  <c r="AF125" i="5" s="1"/>
  <c r="AG125" i="5" s="1"/>
  <c r="AH125" i="5" s="1"/>
  <c r="AJ125" i="5" s="1"/>
  <c r="AF214" i="5"/>
  <c r="AG214" i="5" s="1"/>
  <c r="AH214" i="5" s="1"/>
  <c r="AJ214" i="5" s="1"/>
  <c r="AF169" i="5" a="1"/>
  <c r="AF169" i="5" s="1"/>
  <c r="AG169" i="5" s="1"/>
  <c r="AH169" i="5" s="1"/>
  <c r="AJ169" i="5" s="1"/>
  <c r="AK425" i="5"/>
  <c r="AL425" i="5" s="1" a="1"/>
  <c r="AL425" i="5" s="1"/>
  <c r="AI169" i="5"/>
  <c r="AK452" i="5"/>
  <c r="AL452" i="5" s="1" a="1"/>
  <c r="AL452" i="5" s="1"/>
  <c r="AD473" i="5" a="1"/>
  <c r="AD473" i="5" s="1"/>
  <c r="M483" i="7" s="1"/>
  <c r="AK27" i="5"/>
  <c r="AL27" i="5" s="1" a="1"/>
  <c r="AL27" i="5" s="1"/>
  <c r="AF381" i="5"/>
  <c r="AG381" i="5" s="1"/>
  <c r="AH381" i="5" s="1"/>
  <c r="AJ381" i="5" s="1"/>
  <c r="AF414" i="5"/>
  <c r="AG414" i="5" s="1"/>
  <c r="AH414" i="5" s="1"/>
  <c r="AJ414" i="5" s="1"/>
  <c r="AE281" i="5"/>
  <c r="Q291" i="7" s="1"/>
  <c r="AI425" i="5"/>
  <c r="AD47" i="5" a="1"/>
  <c r="AD47" i="5" s="1"/>
  <c r="M57" i="7" s="1"/>
  <c r="AD169" i="5" a="1"/>
  <c r="AD169" i="5" s="1"/>
  <c r="M179" i="7" s="1"/>
  <c r="AI373" i="5"/>
  <c r="AK86" i="5"/>
  <c r="AL86" i="5" s="1" a="1"/>
  <c r="AL86" i="5" s="1"/>
  <c r="AI452" i="5"/>
  <c r="AK426" i="5"/>
  <c r="AL426" i="5" s="1" a="1"/>
  <c r="AL426" i="5" s="1"/>
  <c r="AI27" i="5"/>
  <c r="AK338" i="5"/>
  <c r="AL338" i="5" s="1" a="1"/>
  <c r="AL338" i="5" s="1"/>
  <c r="AF425" i="5"/>
  <c r="AG425" i="5" s="1"/>
  <c r="AH425" i="5" s="1"/>
  <c r="AJ425" i="5" s="1"/>
  <c r="AE414" i="5"/>
  <c r="Q424" i="7" s="1"/>
  <c r="AE426" i="5"/>
  <c r="Q436" i="7" s="1"/>
  <c r="AK184" i="5"/>
  <c r="AL184" i="5" s="1" a="1"/>
  <c r="AL184" i="5" s="1"/>
  <c r="AK414" i="5"/>
  <c r="AL414" i="5" s="1" a="1"/>
  <c r="AL414" i="5" s="1"/>
  <c r="AI86" i="5"/>
  <c r="AD452" i="5" a="1"/>
  <c r="AD452" i="5" s="1"/>
  <c r="M462" i="7" s="1"/>
  <c r="AD426" i="5" a="1"/>
  <c r="AD426" i="5" s="1"/>
  <c r="M436" i="7" s="1"/>
  <c r="AK281" i="5"/>
  <c r="AL281" i="5" s="1" a="1"/>
  <c r="AL281" i="5" s="1"/>
  <c r="AE452" i="5"/>
  <c r="Q462" i="7" s="1"/>
  <c r="AF432" i="5"/>
  <c r="AG432" i="5" s="1"/>
  <c r="AH432" i="5" s="1"/>
  <c r="AJ432" i="5" s="1"/>
  <c r="AE473" i="5"/>
  <c r="Q483" i="7" s="1"/>
  <c r="AE184" i="5" a="1"/>
  <c r="AE184" i="5" s="1"/>
  <c r="Q194" i="7" s="1"/>
  <c r="AE214" i="5"/>
  <c r="Q224" i="7" s="1"/>
  <c r="AI184" i="5"/>
  <c r="AI414" i="5"/>
  <c r="AK151" i="5"/>
  <c r="AL151" i="5" s="1" a="1"/>
  <c r="AL151" i="5" s="1"/>
  <c r="AI151" i="5"/>
  <c r="AI217" i="5"/>
  <c r="AD151" i="5" a="1"/>
  <c r="AD151" i="5" s="1"/>
  <c r="M161" i="7" s="1"/>
  <c r="AI37" i="5"/>
  <c r="AD214" i="5" a="1"/>
  <c r="AD214" i="5" s="1"/>
  <c r="M224" i="7" s="1"/>
  <c r="AE411" i="5"/>
  <c r="Q421" i="7" s="1"/>
  <c r="AD290" i="5" a="1"/>
  <c r="AD290" i="5" s="1"/>
  <c r="M300" i="7" s="1"/>
  <c r="AD31" i="5" a="1"/>
  <c r="AD31" i="5" s="1"/>
  <c r="M41" i="7" s="1"/>
  <c r="AF345" i="5"/>
  <c r="AG345" i="5" s="1"/>
  <c r="AH345" i="5" s="1"/>
  <c r="AJ345" i="5" s="1"/>
  <c r="AE31" i="5" a="1"/>
  <c r="AE31" i="5" s="1"/>
  <c r="Q41" i="7" s="1"/>
  <c r="AI357" i="5"/>
  <c r="AK273" i="5"/>
  <c r="AL273" i="5" s="1" a="1"/>
  <c r="AL273" i="5" s="1"/>
  <c r="W491" i="5" a="1"/>
  <c r="W491" i="5" s="1"/>
  <c r="X491" i="5" s="1"/>
  <c r="Y491" i="5" s="1"/>
  <c r="AA491" i="5" s="1"/>
  <c r="AE478" i="5"/>
  <c r="Q488" i="7" s="1"/>
  <c r="AI273" i="5"/>
  <c r="AE257" i="5"/>
  <c r="Q267" i="7" s="1"/>
  <c r="AK390" i="5"/>
  <c r="AL390" i="5" s="1" a="1"/>
  <c r="AL390" i="5" s="1"/>
  <c r="AK257" i="5"/>
  <c r="AL257" i="5" s="1" a="1"/>
  <c r="AL257" i="5" s="1"/>
  <c r="AD447" i="5" a="1"/>
  <c r="AD447" i="5" s="1"/>
  <c r="M457" i="7" s="1"/>
  <c r="AD273" i="5" a="1"/>
  <c r="AD273" i="5" s="1"/>
  <c r="M283" i="7" s="1"/>
  <c r="AF147" i="5" a="1"/>
  <c r="AF147" i="5" s="1"/>
  <c r="AG147" i="5" s="1"/>
  <c r="AH147" i="5" s="1"/>
  <c r="AJ147" i="5" s="1"/>
  <c r="V490" i="5" a="1"/>
  <c r="V490" i="5" s="1"/>
  <c r="P500" i="7" s="1"/>
  <c r="W410" i="5" a="1"/>
  <c r="W410" i="5" s="1"/>
  <c r="X410" i="5" s="1"/>
  <c r="Y410" i="5" s="1"/>
  <c r="AA410" i="5" s="1"/>
  <c r="AF411" i="5"/>
  <c r="AG411" i="5" s="1"/>
  <c r="AH411" i="5" s="1"/>
  <c r="AJ411" i="5" s="1"/>
  <c r="AI390" i="5"/>
  <c r="AK197" i="5"/>
  <c r="AL197" i="5" s="1" a="1"/>
  <c r="AL197" i="5" s="1"/>
  <c r="AI257" i="5"/>
  <c r="AK87" i="5"/>
  <c r="AL87" i="5" s="1" a="1"/>
  <c r="AL87" i="5" s="1"/>
  <c r="AI194" i="5"/>
  <c r="AK25" i="5"/>
  <c r="AL25" i="5" s="1" a="1"/>
  <c r="AL25" i="5" s="1"/>
  <c r="AF476" i="5"/>
  <c r="AG476" i="5" s="1"/>
  <c r="AH476" i="5" s="1"/>
  <c r="AJ476" i="5" s="1"/>
  <c r="AF408" i="5"/>
  <c r="AG408" i="5" s="1"/>
  <c r="AH408" i="5" s="1"/>
  <c r="AJ408" i="5" s="1"/>
  <c r="AD357" i="5" a="1"/>
  <c r="AD357" i="5" s="1"/>
  <c r="M367" i="7" s="1"/>
  <c r="V235" i="5" a="1"/>
  <c r="V235" i="5" s="1"/>
  <c r="P245" i="7" s="1"/>
  <c r="AF152" i="5" a="1"/>
  <c r="AF152" i="5" s="1"/>
  <c r="AG152" i="5" s="1"/>
  <c r="AH152" i="5" s="1"/>
  <c r="AJ152" i="5" s="1"/>
  <c r="AF192" i="5" a="1"/>
  <c r="AF192" i="5" s="1"/>
  <c r="AG192" i="5" s="1"/>
  <c r="AH192" i="5" s="1"/>
  <c r="AJ192" i="5" s="1"/>
  <c r="AK413" i="5"/>
  <c r="AL413" i="5" s="1" a="1"/>
  <c r="AL413" i="5" s="1"/>
  <c r="AK472" i="5"/>
  <c r="AL472" i="5" s="1" a="1"/>
  <c r="AL472" i="5" s="1"/>
  <c r="AI197" i="5"/>
  <c r="AD257" i="5" a="1"/>
  <c r="AD257" i="5" s="1"/>
  <c r="M267" i="7" s="1"/>
  <c r="AI25" i="5"/>
  <c r="AD408" i="5" a="1"/>
  <c r="AD408" i="5" s="1"/>
  <c r="M418" i="7" s="1"/>
  <c r="AE197" i="5" a="1"/>
  <c r="AE197" i="5" s="1"/>
  <c r="Q207" i="7" s="1"/>
  <c r="AE25" i="5" a="1"/>
  <c r="AE25" i="5" s="1"/>
  <c r="Q35" i="7" s="1"/>
  <c r="AF357" i="5"/>
  <c r="AG357" i="5" s="1"/>
  <c r="AH357" i="5" s="1"/>
  <c r="AJ357" i="5" s="1"/>
  <c r="AI413" i="5"/>
  <c r="AI472" i="5"/>
  <c r="AD197" i="5" a="1"/>
  <c r="AD197" i="5" s="1"/>
  <c r="M207" i="7" s="1"/>
  <c r="AK411" i="5"/>
  <c r="AL411" i="5" s="1" a="1"/>
  <c r="AL411" i="5" s="1"/>
  <c r="AK192" i="5"/>
  <c r="AL192" i="5" s="1" a="1"/>
  <c r="AL192" i="5" s="1"/>
  <c r="AF467" i="5"/>
  <c r="AG467" i="5" s="1"/>
  <c r="AH467" i="5" s="1"/>
  <c r="AJ467" i="5" s="1"/>
  <c r="AE147" i="5" a="1"/>
  <c r="AE147" i="5" s="1"/>
  <c r="Q157" i="7" s="1"/>
  <c r="AE357" i="5"/>
  <c r="Q367" i="7" s="1"/>
  <c r="AE87" i="5" a="1"/>
  <c r="AE87" i="5" s="1"/>
  <c r="Q97" i="7" s="1"/>
  <c r="AI424" i="5"/>
  <c r="AK123" i="5"/>
  <c r="AL123" i="5" s="1" a="1"/>
  <c r="AL123" i="5" s="1"/>
  <c r="AK386" i="5"/>
  <c r="AL386" i="5" s="1" a="1"/>
  <c r="AL386" i="5" s="1"/>
  <c r="AK108" i="5"/>
  <c r="AL108" i="5" s="1" a="1"/>
  <c r="AL108" i="5" s="1"/>
  <c r="AI408" i="5"/>
  <c r="AF194" i="5" a="1"/>
  <c r="AF194" i="5" s="1"/>
  <c r="AG194" i="5" s="1"/>
  <c r="AH194" i="5" s="1"/>
  <c r="AJ194" i="5" s="1"/>
  <c r="AE413" i="5"/>
  <c r="Q423" i="7" s="1"/>
  <c r="AE123" i="5" a="1"/>
  <c r="AE123" i="5" s="1"/>
  <c r="Q133" i="7" s="1"/>
  <c r="AF424" i="5"/>
  <c r="AG424" i="5" s="1"/>
  <c r="AH424" i="5" s="1"/>
  <c r="AJ424" i="5" s="1"/>
  <c r="AE408" i="5"/>
  <c r="Q418" i="7" s="1"/>
  <c r="AF421" i="5"/>
  <c r="AG421" i="5" s="1"/>
  <c r="AH421" i="5" s="1"/>
  <c r="AJ421" i="5" s="1"/>
  <c r="AI123" i="5"/>
  <c r="AK147" i="5"/>
  <c r="AL147" i="5" s="1" a="1"/>
  <c r="AL147" i="5" s="1"/>
  <c r="AI345" i="5"/>
  <c r="AD207" i="5" a="1"/>
  <c r="AD207" i="5" s="1"/>
  <c r="M217" i="7" s="1"/>
  <c r="V418" i="5" a="1"/>
  <c r="V418" i="5" s="1"/>
  <c r="P428" i="7" s="1"/>
  <c r="AF87" i="5" a="1"/>
  <c r="AF87" i="5" s="1"/>
  <c r="AG87" i="5" s="1"/>
  <c r="AH87" i="5" s="1"/>
  <c r="AJ87" i="5" s="1"/>
  <c r="AE192" i="5" a="1"/>
  <c r="AE192" i="5" s="1"/>
  <c r="Q202" i="7" s="1"/>
  <c r="AE231" i="5"/>
  <c r="Q241" i="7" s="1"/>
  <c r="AD123" i="5" a="1"/>
  <c r="AD123" i="5" s="1"/>
  <c r="M133" i="7" s="1"/>
  <c r="AI147" i="5"/>
  <c r="AE345" i="5"/>
  <c r="Q355" i="7" s="1"/>
  <c r="AE194" i="5" a="1"/>
  <c r="AE194" i="5" s="1"/>
  <c r="Q204" i="7" s="1"/>
  <c r="AE273" i="5"/>
  <c r="Q283" i="7" s="1"/>
  <c r="W256" i="5" a="1"/>
  <c r="W256" i="5" s="1"/>
  <c r="X256" i="5" s="1"/>
  <c r="Y256" i="5" s="1"/>
  <c r="AA256" i="5" s="1"/>
  <c r="AF378" i="5"/>
  <c r="AG378" i="5" s="1"/>
  <c r="AH378" i="5" s="1"/>
  <c r="AJ378" i="5" s="1"/>
  <c r="AF231" i="5"/>
  <c r="AG231" i="5" s="1"/>
  <c r="AH231" i="5" s="1"/>
  <c r="AJ231" i="5" s="1"/>
  <c r="AI210" i="5"/>
  <c r="AK478" i="5"/>
  <c r="AL478" i="5" s="1" a="1"/>
  <c r="AL478" i="5" s="1"/>
  <c r="AF495" i="5"/>
  <c r="AG495" i="5" s="1"/>
  <c r="AH495" i="5" s="1"/>
  <c r="AJ495" i="5" s="1"/>
  <c r="AI478" i="5"/>
  <c r="AE495" i="5"/>
  <c r="Q505" i="7" s="1"/>
  <c r="AE210" i="5"/>
  <c r="Q220" i="7" s="1"/>
  <c r="AF31" i="5" a="1"/>
  <c r="AF31" i="5" s="1"/>
  <c r="AG31" i="5" s="1"/>
  <c r="AH31" i="5" s="1"/>
  <c r="AJ31" i="5" s="1"/>
  <c r="AD109" i="5" a="1"/>
  <c r="AD109" i="5" s="1"/>
  <c r="M119" i="7" s="1"/>
  <c r="AF290" i="5"/>
  <c r="AG290" i="5" s="1"/>
  <c r="AH290" i="5" s="1"/>
  <c r="AJ290" i="5" s="1"/>
  <c r="AF478" i="5"/>
  <c r="AG478" i="5" s="1"/>
  <c r="AH478" i="5" s="1"/>
  <c r="AJ478" i="5" s="1"/>
  <c r="AD232" i="5" a="1"/>
  <c r="AD232" i="5" s="1"/>
  <c r="M242" i="7" s="1"/>
  <c r="AK96" i="5"/>
  <c r="AL96" i="5" s="1" a="1"/>
  <c r="AL96" i="5" s="1"/>
  <c r="K20" i="7"/>
  <c r="AK117" i="5"/>
  <c r="AL117" i="5" s="1" a="1"/>
  <c r="AL117" i="5" s="1"/>
  <c r="AD117" i="5" a="1"/>
  <c r="AD117" i="5" s="1"/>
  <c r="M127" i="7" s="1"/>
  <c r="AK231" i="5"/>
  <c r="AL231" i="5" s="1" a="1"/>
  <c r="AL231" i="5" s="1"/>
  <c r="AD404" i="5" a="1"/>
  <c r="AD404" i="5" s="1"/>
  <c r="M414" i="7" s="1"/>
  <c r="AI231" i="5"/>
  <c r="AE290" i="5"/>
  <c r="Q300" i="7" s="1"/>
  <c r="AI290" i="5"/>
  <c r="AK162" i="5"/>
  <c r="AL162" i="5" s="1" a="1"/>
  <c r="AL162" i="5" s="1"/>
  <c r="W479" i="5" a="1"/>
  <c r="W479" i="5" s="1"/>
  <c r="X479" i="5" s="1"/>
  <c r="AF210" i="5"/>
  <c r="AG210" i="5" s="1"/>
  <c r="AH210" i="5" s="1"/>
  <c r="AJ210" i="5" s="1"/>
  <c r="AK424" i="5"/>
  <c r="AL424" i="5" s="1" a="1"/>
  <c r="AL424" i="5" s="1"/>
  <c r="AI15" i="5"/>
  <c r="AD15" i="5" a="1"/>
  <c r="AD15" i="5" s="1"/>
  <c r="M25" i="7" s="1"/>
  <c r="AD276" i="5" a="1"/>
  <c r="AD276" i="5" s="1"/>
  <c r="M286" i="7" s="1"/>
  <c r="W451" i="5" a="1"/>
  <c r="W451" i="5" s="1"/>
  <c r="X451" i="5" s="1"/>
  <c r="AE117" i="5" a="1"/>
  <c r="AE117" i="5" s="1"/>
  <c r="Q127" i="7" s="1"/>
  <c r="AF140" i="5" a="1"/>
  <c r="AF140" i="5" s="1"/>
  <c r="AG140" i="5" s="1"/>
  <c r="AH140" i="5" s="1"/>
  <c r="AJ140" i="5" s="1"/>
  <c r="AE96" i="5" a="1"/>
  <c r="AE96" i="5" s="1"/>
  <c r="Q106" i="7" s="1"/>
  <c r="AE484" i="5"/>
  <c r="Q494" i="7" s="1"/>
  <c r="AK312" i="5"/>
  <c r="AL312" i="5" s="1" a="1"/>
  <c r="AL312" i="5" s="1"/>
  <c r="V284" i="5" a="1"/>
  <c r="V284" i="5" s="1"/>
  <c r="P294" i="7" s="1"/>
  <c r="AK36" i="5"/>
  <c r="AL36" i="5" s="1" a="1"/>
  <c r="AL36" i="5" s="1"/>
  <c r="AI312" i="5"/>
  <c r="AE152" i="5" a="1"/>
  <c r="AE152" i="5" s="1"/>
  <c r="Q162" i="7" s="1"/>
  <c r="AF458" i="5"/>
  <c r="AG458" i="5" s="1"/>
  <c r="AH458" i="5" s="1"/>
  <c r="AJ458" i="5" s="1"/>
  <c r="AI36" i="5"/>
  <c r="AD312" i="5" a="1"/>
  <c r="AD312" i="5" s="1"/>
  <c r="M322" i="7" s="1"/>
  <c r="AF112" i="5" a="1"/>
  <c r="AF112" i="5" s="1"/>
  <c r="AG112" i="5" s="1"/>
  <c r="AH112" i="5" s="1"/>
  <c r="AJ112" i="5" s="1"/>
  <c r="AF33" i="5" a="1"/>
  <c r="AF33" i="5" s="1"/>
  <c r="AG33" i="5" s="1"/>
  <c r="AH33" i="5" s="1"/>
  <c r="AJ33" i="5" s="1"/>
  <c r="AF72" i="5" a="1"/>
  <c r="AF72" i="5" s="1"/>
  <c r="AG72" i="5" s="1"/>
  <c r="AH72" i="5" s="1"/>
  <c r="AJ72" i="5" s="1"/>
  <c r="AE165" i="5" a="1"/>
  <c r="AE165" i="5" s="1"/>
  <c r="Q175" i="7" s="1"/>
  <c r="AI72" i="5"/>
  <c r="AD36" i="5" a="1"/>
  <c r="AD36" i="5" s="1"/>
  <c r="M46" i="7" s="1"/>
  <c r="AD122" i="5" a="1"/>
  <c r="AD122" i="5" s="1"/>
  <c r="M132" i="7" s="1"/>
  <c r="AE138" i="5" a="1"/>
  <c r="AE138" i="5" s="1"/>
  <c r="Q148" i="7" s="1"/>
  <c r="AE312" i="5"/>
  <c r="Q322" i="7" s="1"/>
  <c r="V279" i="5" a="1"/>
  <c r="V279" i="5" s="1"/>
  <c r="P289" i="7" s="1"/>
  <c r="AF212" i="5"/>
  <c r="AG212" i="5" s="1"/>
  <c r="AH212" i="5" s="1"/>
  <c r="AJ212" i="5" s="1"/>
  <c r="AE458" i="5"/>
  <c r="Q468" i="7" s="1"/>
  <c r="AD72" i="5" a="1"/>
  <c r="AD72" i="5" s="1"/>
  <c r="M82" i="7" s="1"/>
  <c r="AK138" i="5"/>
  <c r="AL138" i="5" s="1" a="1"/>
  <c r="AL138" i="5" s="1"/>
  <c r="AF117" i="5" a="1"/>
  <c r="AF117" i="5" s="1"/>
  <c r="AG117" i="5" s="1"/>
  <c r="AH117" i="5" s="1"/>
  <c r="AJ117" i="5" s="1"/>
  <c r="AE140" i="5" a="1"/>
  <c r="AE140" i="5" s="1"/>
  <c r="Q150" i="7" s="1"/>
  <c r="AE461" i="5"/>
  <c r="Q471" i="7" s="1"/>
  <c r="AE70" i="5" a="1"/>
  <c r="AE70" i="5" s="1"/>
  <c r="Q80" i="7" s="1"/>
  <c r="AF96" i="5" a="1"/>
  <c r="AF96" i="5" s="1"/>
  <c r="AG96" i="5" s="1"/>
  <c r="AH96" i="5" s="1"/>
  <c r="AJ96" i="5" s="1"/>
  <c r="AK212" i="5"/>
  <c r="AL212" i="5" s="1" a="1"/>
  <c r="AL212" i="5" s="1"/>
  <c r="AE112" i="5" a="1"/>
  <c r="AE112" i="5" s="1"/>
  <c r="Q122" i="7" s="1"/>
  <c r="AK484" i="5"/>
  <c r="AL484" i="5" s="1" a="1"/>
  <c r="AL484" i="5" s="1"/>
  <c r="AI212" i="5"/>
  <c r="AK198" i="5"/>
  <c r="AL198" i="5" s="1" a="1"/>
  <c r="AL198" i="5" s="1"/>
  <c r="AF484" i="5"/>
  <c r="AG484" i="5" s="1"/>
  <c r="AH484" i="5" s="1"/>
  <c r="AJ484" i="5" s="1"/>
  <c r="AI484" i="5"/>
  <c r="AD212" i="5" a="1"/>
  <c r="AD212" i="5" s="1"/>
  <c r="M222" i="7" s="1"/>
  <c r="AI198" i="5"/>
  <c r="AK458" i="5"/>
  <c r="AL458" i="5" s="1" a="1"/>
  <c r="AL458" i="5" s="1"/>
  <c r="V220" i="5" a="1"/>
  <c r="V220" i="5" s="1"/>
  <c r="P230" i="7" s="1"/>
  <c r="AE33" i="5" a="1"/>
  <c r="AE33" i="5" s="1"/>
  <c r="Q43" i="7" s="1"/>
  <c r="AF455" i="5"/>
  <c r="AG455" i="5" s="1"/>
  <c r="AH455" i="5" s="1"/>
  <c r="AJ455" i="5" s="1"/>
  <c r="AF469" i="5"/>
  <c r="AG469" i="5" s="1"/>
  <c r="AH469" i="5" s="1"/>
  <c r="AJ469" i="5" s="1"/>
  <c r="AE88" i="5" a="1"/>
  <c r="AE88" i="5" s="1"/>
  <c r="Q98" i="7" s="1"/>
  <c r="AE469" i="5"/>
  <c r="Q479" i="7" s="1"/>
  <c r="AD430" i="5" a="1"/>
  <c r="AD430" i="5" s="1"/>
  <c r="M440" i="7" s="1"/>
  <c r="AK46" i="5"/>
  <c r="AL46" i="5" s="1" a="1"/>
  <c r="AL46" i="5" s="1"/>
  <c r="AD46" i="5" a="1"/>
  <c r="AD46" i="5" s="1"/>
  <c r="M56" i="7" s="1"/>
  <c r="AD202" i="5" a="1"/>
  <c r="AD202" i="5" s="1"/>
  <c r="M212" i="7" s="1"/>
  <c r="AK88" i="5"/>
  <c r="AL88" i="5" s="1" a="1"/>
  <c r="AL88" i="5" s="1"/>
  <c r="AD20" i="5" a="1"/>
  <c r="AD20" i="5" s="1"/>
  <c r="M30" i="7" s="1"/>
  <c r="W291" i="5" a="1"/>
  <c r="W291" i="5" s="1"/>
  <c r="X291" i="5" s="1"/>
  <c r="W483" i="5" a="1"/>
  <c r="W483" i="5" s="1"/>
  <c r="X483" i="5" s="1"/>
  <c r="AE202" i="5"/>
  <c r="Q212" i="7" s="1"/>
  <c r="AF61" i="5" a="1"/>
  <c r="AF61" i="5" s="1"/>
  <c r="AG61" i="5" s="1"/>
  <c r="AH61" i="5" s="1"/>
  <c r="AJ61" i="5" s="1"/>
  <c r="AK61" i="5"/>
  <c r="AL61" i="5" s="1" a="1"/>
  <c r="AL61" i="5" s="1"/>
  <c r="W208" i="5" a="1"/>
  <c r="W208" i="5" s="1"/>
  <c r="X208" i="5" s="1"/>
  <c r="Y208" i="5" s="1"/>
  <c r="AA208" i="5" s="1"/>
  <c r="AF372" i="5"/>
  <c r="AG372" i="5" s="1"/>
  <c r="AH372" i="5" s="1"/>
  <c r="AJ372" i="5" s="1"/>
  <c r="AE201" i="5" a="1"/>
  <c r="AE201" i="5" s="1"/>
  <c r="Q211" i="7" s="1"/>
  <c r="AE46" i="5" a="1"/>
  <c r="AE46" i="5" s="1"/>
  <c r="Q56" i="7" s="1"/>
  <c r="AK72" i="5"/>
  <c r="AL72" i="5" s="1" a="1"/>
  <c r="AL72" i="5" s="1"/>
  <c r="AI61" i="5"/>
  <c r="AD107" i="5" a="1"/>
  <c r="AD107" i="5" s="1"/>
  <c r="M117" i="7" s="1"/>
  <c r="AK202" i="5"/>
  <c r="AL202" i="5" s="1" a="1"/>
  <c r="AL202" i="5" s="1"/>
  <c r="AD61" i="5" a="1"/>
  <c r="AD61" i="5" s="1"/>
  <c r="M71" i="7" s="1"/>
  <c r="AD144" i="5" a="1"/>
  <c r="AD144" i="5" s="1"/>
  <c r="M154" i="7" s="1"/>
  <c r="AF88" i="5" a="1"/>
  <c r="AF88" i="5" s="1"/>
  <c r="AG88" i="5" s="1"/>
  <c r="AH88" i="5" s="1"/>
  <c r="AJ88" i="5" s="1"/>
  <c r="AE289" i="5"/>
  <c r="Q299" i="7" s="1"/>
  <c r="AF384" i="5"/>
  <c r="AG384" i="5" s="1"/>
  <c r="AH384" i="5" s="1"/>
  <c r="AJ384" i="5" s="1"/>
  <c r="V412" i="5" a="1"/>
  <c r="V412" i="5" s="1"/>
  <c r="P422" i="7" s="1"/>
  <c r="AK289" i="5"/>
  <c r="AL289" i="5" s="1" a="1"/>
  <c r="AL289" i="5" s="1"/>
  <c r="AI69" i="5"/>
  <c r="AK214" i="5"/>
  <c r="AL214" i="5" s="1" a="1"/>
  <c r="AL214" i="5" s="1"/>
  <c r="W336" i="5" a="1"/>
  <c r="W336" i="5" s="1"/>
  <c r="X336" i="5" s="1"/>
  <c r="AE340" i="5"/>
  <c r="Q350" i="7" s="1"/>
  <c r="AF202" i="5"/>
  <c r="AG202" i="5" s="1"/>
  <c r="AH202" i="5" s="1"/>
  <c r="AJ202" i="5" s="1"/>
  <c r="AF45" i="5" a="1"/>
  <c r="AF45" i="5" s="1"/>
  <c r="AG45" i="5" s="1"/>
  <c r="AH45" i="5" s="1"/>
  <c r="AJ45" i="5" s="1"/>
  <c r="AK430" i="5"/>
  <c r="AL430" i="5" s="1" a="1"/>
  <c r="AL430" i="5" s="1"/>
  <c r="AD140" i="5" a="1"/>
  <c r="AD140" i="5" s="1"/>
  <c r="M150" i="7" s="1"/>
  <c r="AD255" i="5" a="1"/>
  <c r="AD255" i="5" s="1"/>
  <c r="M265" i="7" s="1"/>
  <c r="AD466" i="5" a="1"/>
  <c r="AD466" i="5" s="1"/>
  <c r="M476" i="7" s="1"/>
  <c r="AI469" i="5"/>
  <c r="AD337" i="5" a="1"/>
  <c r="AD337" i="5" s="1"/>
  <c r="M347" i="7" s="1"/>
  <c r="AE126" i="5" a="1"/>
  <c r="AE126" i="5" s="1"/>
  <c r="Q136" i="7" s="1"/>
  <c r="AK28" i="5"/>
  <c r="AL28" i="5" s="1" a="1"/>
  <c r="AL28" i="5" s="1"/>
  <c r="AD421" i="5" a="1"/>
  <c r="AD421" i="5" s="1"/>
  <c r="M431" i="7" s="1"/>
  <c r="AK191" i="5"/>
  <c r="AL191" i="5" s="1" a="1"/>
  <c r="AL191" i="5" s="1"/>
  <c r="AI140" i="5"/>
  <c r="AI495" i="5"/>
  <c r="V243" i="5" a="1"/>
  <c r="V243" i="5" s="1"/>
  <c r="P253" i="7" s="1"/>
  <c r="AF233" i="5"/>
  <c r="AG233" i="5" s="1"/>
  <c r="AH233" i="5" s="1"/>
  <c r="AJ233" i="5" s="1"/>
  <c r="AK74" i="5"/>
  <c r="AL74" i="5" s="1" a="1"/>
  <c r="AL74" i="5" s="1"/>
  <c r="AK466" i="5"/>
  <c r="AL466" i="5" s="1" a="1"/>
  <c r="AL466" i="5" s="1"/>
  <c r="AI152" i="5"/>
  <c r="W435" i="5" a="1"/>
  <c r="W435" i="5" s="1"/>
  <c r="X435" i="5" s="1"/>
  <c r="W272" i="5" a="1"/>
  <c r="W272" i="5" s="1"/>
  <c r="X272" i="5" s="1"/>
  <c r="AE38" i="5" a="1"/>
  <c r="AE38" i="5" s="1"/>
  <c r="Q48" i="7" s="1"/>
  <c r="AE372" i="5"/>
  <c r="Q382" i="7" s="1"/>
  <c r="AE135" i="5" a="1"/>
  <c r="AE135" i="5" s="1"/>
  <c r="Q145" i="7" s="1"/>
  <c r="AF232" i="5"/>
  <c r="AG232" i="5" s="1"/>
  <c r="AH232" i="5" s="1"/>
  <c r="AJ232" i="5" s="1"/>
  <c r="AF23" i="5" a="1"/>
  <c r="AF23" i="5" s="1"/>
  <c r="AG23" i="5" s="1"/>
  <c r="AH23" i="5" s="1"/>
  <c r="AJ23" i="5" s="1"/>
  <c r="AK15" i="5"/>
  <c r="AL15" i="5" s="1" a="1"/>
  <c r="AL15" i="5" s="1"/>
  <c r="AI20" i="5"/>
  <c r="AI234" i="5"/>
  <c r="AK232" i="5"/>
  <c r="AL232" i="5" s="1" a="1"/>
  <c r="AL232" i="5" s="1"/>
  <c r="AD38" i="5" a="1"/>
  <c r="AD38" i="5" s="1"/>
  <c r="M48" i="7" s="1"/>
  <c r="AI122" i="5"/>
  <c r="AF135" i="5" a="1"/>
  <c r="AF135" i="5" s="1"/>
  <c r="AG135" i="5" s="1"/>
  <c r="AH135" i="5" s="1"/>
  <c r="AJ135" i="5" s="1"/>
  <c r="AF38" i="5" a="1"/>
  <c r="AF38" i="5" s="1"/>
  <c r="AG38" i="5" s="1"/>
  <c r="AH38" i="5" s="1"/>
  <c r="AJ38" i="5" s="1"/>
  <c r="AE158" i="5" a="1"/>
  <c r="AE158" i="5" s="1"/>
  <c r="Q168" i="7" s="1"/>
  <c r="AK264" i="5"/>
  <c r="AL264" i="5" s="1" a="1"/>
  <c r="AL264" i="5" s="1"/>
  <c r="AK156" i="5"/>
  <c r="AL156" i="5" s="1" a="1"/>
  <c r="AL156" i="5" s="1"/>
  <c r="AD121" i="5" a="1"/>
  <c r="AD121" i="5" s="1"/>
  <c r="M131" i="7" s="1"/>
  <c r="AI28" i="5"/>
  <c r="AD198" i="5" a="1"/>
  <c r="AD198" i="5" s="1"/>
  <c r="M208" i="7" s="1"/>
  <c r="AI138" i="5"/>
  <c r="AE267" i="5"/>
  <c r="Q277" i="7" s="1"/>
  <c r="AF234" i="5"/>
  <c r="AG234" i="5" s="1"/>
  <c r="AH234" i="5" s="1"/>
  <c r="AJ234" i="5" s="1"/>
  <c r="AD264" i="5" a="1"/>
  <c r="AD264" i="5" s="1"/>
  <c r="M274" i="7" s="1"/>
  <c r="AD156" i="5" a="1"/>
  <c r="AD156" i="5" s="1"/>
  <c r="M166" i="7" s="1"/>
  <c r="AD138" i="5" a="1"/>
  <c r="AD138" i="5" s="1"/>
  <c r="M148" i="7" s="1"/>
  <c r="AI264" i="5"/>
  <c r="AF267" i="5"/>
  <c r="AG267" i="5" s="1"/>
  <c r="AH267" i="5" s="1"/>
  <c r="AJ267" i="5" s="1"/>
  <c r="AE467" i="5"/>
  <c r="Q477" i="7" s="1"/>
  <c r="AE234" i="5"/>
  <c r="Q244" i="7" s="1"/>
  <c r="AE32" i="5" a="1"/>
  <c r="AE32" i="5" s="1"/>
  <c r="Q42" i="7" s="1"/>
  <c r="AE198" i="5" a="1"/>
  <c r="AE198" i="5" s="1"/>
  <c r="Q208" i="7" s="1"/>
  <c r="AE122" i="5" a="1"/>
  <c r="AE122" i="5" s="1"/>
  <c r="Q132" i="7" s="1"/>
  <c r="AK267" i="5"/>
  <c r="AL267" i="5" s="1" a="1"/>
  <c r="AL267" i="5" s="1"/>
  <c r="AF264" i="5"/>
  <c r="AG264" i="5" s="1"/>
  <c r="AH264" i="5" s="1"/>
  <c r="AJ264" i="5" s="1"/>
  <c r="AE448" i="5"/>
  <c r="Q458" i="7" s="1"/>
  <c r="AK325" i="5"/>
  <c r="AL325" i="5" s="1" a="1"/>
  <c r="AL325" i="5" s="1"/>
  <c r="AI32" i="5"/>
  <c r="AI126" i="5"/>
  <c r="AD267" i="5" a="1"/>
  <c r="AD267" i="5" s="1"/>
  <c r="M277" i="7" s="1"/>
  <c r="AF304" i="5"/>
  <c r="AG304" i="5" s="1"/>
  <c r="AH304" i="5" s="1"/>
  <c r="AJ304" i="5" s="1"/>
  <c r="W334" i="5" a="1"/>
  <c r="W334" i="5" s="1"/>
  <c r="X334" i="5" s="1"/>
  <c r="W283" i="5" a="1"/>
  <c r="W283" i="5" s="1"/>
  <c r="X283" i="5" s="1"/>
  <c r="AE20" i="5" a="1"/>
  <c r="AE20" i="5" s="1"/>
  <c r="Q30" i="7" s="1"/>
  <c r="AF310" i="5"/>
  <c r="AG310" i="5" s="1"/>
  <c r="AH310" i="5" s="1"/>
  <c r="AJ310" i="5" s="1"/>
  <c r="AE474" i="5"/>
  <c r="Q484" i="7" s="1"/>
  <c r="AI325" i="5"/>
  <c r="AD32" i="5" a="1"/>
  <c r="AD32" i="5" s="1"/>
  <c r="M42" i="7" s="1"/>
  <c r="AK126" i="5"/>
  <c r="AL126" i="5" s="1" a="1"/>
  <c r="AL126" i="5" s="1"/>
  <c r="AI393" i="5"/>
  <c r="AI474" i="5"/>
  <c r="AE393" i="5"/>
  <c r="Q403" i="7" s="1"/>
  <c r="AF121" i="5" a="1"/>
  <c r="AF121" i="5" s="1"/>
  <c r="AG121" i="5" s="1"/>
  <c r="AH121" i="5" s="1"/>
  <c r="AJ121" i="5" s="1"/>
  <c r="AE440" i="5"/>
  <c r="Q450" i="7" s="1"/>
  <c r="AK448" i="5"/>
  <c r="AL448" i="5" s="1" a="1"/>
  <c r="AL448" i="5" s="1"/>
  <c r="AD126" i="5" a="1"/>
  <c r="AD126" i="5" s="1"/>
  <c r="M136" i="7" s="1"/>
  <c r="AK393" i="5"/>
  <c r="AL393" i="5" s="1" a="1"/>
  <c r="AL393" i="5" s="1"/>
  <c r="AK376" i="5"/>
  <c r="AL376" i="5" s="1" a="1"/>
  <c r="AL376" i="5" s="1"/>
  <c r="AK17" i="5"/>
  <c r="AL17" i="5" s="1" a="1"/>
  <c r="AL17" i="5" s="1"/>
  <c r="AF158" i="5" a="1"/>
  <c r="AF158" i="5" s="1"/>
  <c r="AG158" i="5" s="1"/>
  <c r="AH158" i="5" s="1"/>
  <c r="AJ158" i="5" s="1"/>
  <c r="AF448" i="5"/>
  <c r="AG448" i="5" s="1"/>
  <c r="AH448" i="5" s="1"/>
  <c r="AJ448" i="5" s="1"/>
  <c r="AK310" i="5"/>
  <c r="AL310" i="5" s="1" a="1"/>
  <c r="AL310" i="5" s="1"/>
  <c r="AK322" i="5"/>
  <c r="AL322" i="5" s="1" a="1"/>
  <c r="AL322" i="5" s="1"/>
  <c r="AI248" i="5"/>
  <c r="AK135" i="5"/>
  <c r="AL135" i="5" s="1" a="1"/>
  <c r="AL135" i="5" s="1"/>
  <c r="AK467" i="5"/>
  <c r="AL467" i="5" s="1" a="1"/>
  <c r="AL467" i="5" s="1"/>
  <c r="AD393" i="5" a="1"/>
  <c r="AD393" i="5" s="1"/>
  <c r="M403" i="7" s="1"/>
  <c r="AI376" i="5"/>
  <c r="AE403" i="5"/>
  <c r="Q413" i="7" s="1"/>
  <c r="AF32" i="5" a="1"/>
  <c r="AF32" i="5" s="1"/>
  <c r="AG32" i="5" s="1"/>
  <c r="AH32" i="5" s="1"/>
  <c r="AJ32" i="5" s="1"/>
  <c r="AK158" i="5"/>
  <c r="AL158" i="5" s="1" a="1"/>
  <c r="AL158" i="5" s="1"/>
  <c r="AI310" i="5"/>
  <c r="AI322" i="5"/>
  <c r="AK403" i="5"/>
  <c r="AL403" i="5" s="1" a="1"/>
  <c r="AL403" i="5" s="1"/>
  <c r="AI135" i="5"/>
  <c r="AI467" i="5"/>
  <c r="AE397" i="5"/>
  <c r="Q407" i="7" s="1"/>
  <c r="AE322" i="5"/>
  <c r="Q332" i="7" s="1"/>
  <c r="AE310" i="5"/>
  <c r="Q320" i="7" s="1"/>
  <c r="AI158" i="5"/>
  <c r="AD322" i="5" a="1"/>
  <c r="AD322" i="5" s="1"/>
  <c r="M332" i="7" s="1"/>
  <c r="AI403" i="5"/>
  <c r="AI19" i="5"/>
  <c r="AI38" i="5"/>
  <c r="AD449" i="5" a="1"/>
  <c r="AD449" i="5" s="1"/>
  <c r="M459" i="7" s="1"/>
  <c r="AF397" i="5"/>
  <c r="AG397" i="5" s="1"/>
  <c r="AH397" i="5" s="1"/>
  <c r="AJ397" i="5" s="1"/>
  <c r="AF239" i="5"/>
  <c r="AG239" i="5" s="1"/>
  <c r="AH239" i="5" s="1"/>
  <c r="AJ239" i="5" s="1"/>
  <c r="AF20" i="5" a="1"/>
  <c r="AF20" i="5" s="1"/>
  <c r="AG20" i="5" s="1"/>
  <c r="AH20" i="5" s="1"/>
  <c r="AJ20" i="5" s="1"/>
  <c r="AF165" i="5" a="1"/>
  <c r="AF165" i="5" s="1"/>
  <c r="AG165" i="5" s="1"/>
  <c r="AH165" i="5" s="1"/>
  <c r="AJ165" i="5" s="1"/>
  <c r="AF122" i="5" a="1"/>
  <c r="AF122" i="5" s="1"/>
  <c r="AG122" i="5" s="1"/>
  <c r="AH122" i="5" s="1"/>
  <c r="AJ122" i="5" s="1"/>
  <c r="AF181" i="5" a="1"/>
  <c r="AF181" i="5" s="1"/>
  <c r="AG181" i="5" s="1"/>
  <c r="AH181" i="5" s="1"/>
  <c r="AJ181" i="5" s="1"/>
  <c r="AE175" i="5" a="1"/>
  <c r="AE175" i="5" s="1"/>
  <c r="Q185" i="7" s="1"/>
  <c r="AE382" i="5"/>
  <c r="Q392" i="7" s="1"/>
  <c r="AI141" i="5"/>
  <c r="AD83" i="5" a="1"/>
  <c r="AD83" i="5" s="1"/>
  <c r="M93" i="7" s="1"/>
  <c r="AI270" i="5"/>
  <c r="AK252" i="5"/>
  <c r="AL252" i="5" s="1" a="1"/>
  <c r="AL252" i="5" s="1"/>
  <c r="AK354" i="5"/>
  <c r="AL354" i="5" s="1" a="1"/>
  <c r="AL354" i="5" s="1"/>
  <c r="AI144" i="5"/>
  <c r="AI175" i="5"/>
  <c r="AE219" i="5"/>
  <c r="Q229" i="7" s="1"/>
  <c r="AF268" i="5"/>
  <c r="AG268" i="5" s="1"/>
  <c r="AH268" i="5" s="1"/>
  <c r="AJ268" i="5" s="1"/>
  <c r="AE181" i="5" a="1"/>
  <c r="AE181" i="5" s="1"/>
  <c r="Q191" i="7" s="1"/>
  <c r="AI338" i="5"/>
  <c r="AD28" i="5" a="1"/>
  <c r="AD28" i="5" s="1"/>
  <c r="M38" i="7" s="1"/>
  <c r="AE270" i="5"/>
  <c r="Q280" i="7" s="1"/>
  <c r="AE239" i="5"/>
  <c r="Q249" i="7" s="1"/>
  <c r="AE69" i="5" a="1"/>
  <c r="AE69" i="5" s="1"/>
  <c r="Q79" i="7" s="1"/>
  <c r="AE92" i="5" a="1"/>
  <c r="AE92" i="5" s="1"/>
  <c r="Q102" i="7" s="1"/>
  <c r="AK469" i="5"/>
  <c r="AL469" i="5" s="1" a="1"/>
  <c r="AL469" i="5" s="1"/>
  <c r="AK181" i="5"/>
  <c r="AL181" i="5" s="1" a="1"/>
  <c r="AL181" i="5" s="1"/>
  <c r="AI239" i="5"/>
  <c r="AK397" i="5"/>
  <c r="AL397" i="5" s="1" a="1"/>
  <c r="AL397" i="5" s="1"/>
  <c r="AI181" i="5"/>
  <c r="AK239" i="5"/>
  <c r="AL239" i="5" s="1" a="1"/>
  <c r="AL239" i="5" s="1"/>
  <c r="AK498" i="5"/>
  <c r="AL498" i="5" s="1" a="1"/>
  <c r="AL498" i="5" s="1"/>
  <c r="AF440" i="5"/>
  <c r="AG440" i="5" s="1"/>
  <c r="AH440" i="5" s="1"/>
  <c r="AJ440" i="5" s="1"/>
  <c r="AE83" i="5" a="1"/>
  <c r="AE83" i="5" s="1"/>
  <c r="Q93" i="7" s="1"/>
  <c r="AI289" i="5"/>
  <c r="AI268" i="5"/>
  <c r="AK375" i="5"/>
  <c r="AL375" i="5" s="1" a="1"/>
  <c r="AL375" i="5" s="1"/>
  <c r="AK340" i="5"/>
  <c r="AL340" i="5" s="1" a="1"/>
  <c r="AL340" i="5" s="1"/>
  <c r="AI498" i="5"/>
  <c r="V241" i="5" a="1"/>
  <c r="V241" i="5" s="1"/>
  <c r="P251" i="7" s="1"/>
  <c r="AF28" i="5" a="1"/>
  <c r="AF28" i="5" s="1"/>
  <c r="AG28" i="5" s="1"/>
  <c r="AH28" i="5" s="1"/>
  <c r="AJ28" i="5" s="1"/>
  <c r="AD229" i="5" a="1"/>
  <c r="AD229" i="5" s="1"/>
  <c r="M239" i="7" s="1"/>
  <c r="AK382" i="5"/>
  <c r="AL382" i="5" s="1" a="1"/>
  <c r="AL382" i="5" s="1"/>
  <c r="AI375" i="5"/>
  <c r="AI340" i="5"/>
  <c r="AK43" i="5"/>
  <c r="AL43" i="5" s="1" a="1"/>
  <c r="AL43" i="5" s="1"/>
  <c r="AD498" i="5" a="1"/>
  <c r="AD498" i="5" s="1"/>
  <c r="M508" i="7" s="1"/>
  <c r="AI155" i="5"/>
  <c r="AF252" i="5"/>
  <c r="AG252" i="5" s="1"/>
  <c r="AH252" i="5" s="1"/>
  <c r="AJ252" i="5" s="1"/>
  <c r="AE43" i="5" a="1"/>
  <c r="AE43" i="5" s="1"/>
  <c r="Q53" i="7" s="1"/>
  <c r="AI382" i="5"/>
  <c r="AI43" i="5"/>
  <c r="AK293" i="5"/>
  <c r="AL293" i="5" s="1" a="1"/>
  <c r="AL293" i="5" s="1"/>
  <c r="AK155" i="5"/>
  <c r="AL155" i="5" s="1" a="1"/>
  <c r="AL155" i="5" s="1"/>
  <c r="AF144" i="5" a="1"/>
  <c r="AF144" i="5" s="1"/>
  <c r="AG144" i="5" s="1"/>
  <c r="AH144" i="5" s="1"/>
  <c r="AJ144" i="5" s="1"/>
  <c r="AF175" i="5" a="1"/>
  <c r="AF175" i="5" s="1"/>
  <c r="AG175" i="5" s="1"/>
  <c r="AH175" i="5" s="1"/>
  <c r="AJ175" i="5" s="1"/>
  <c r="AF382" i="5"/>
  <c r="AG382" i="5" s="1"/>
  <c r="AH382" i="5" s="1"/>
  <c r="AJ382" i="5" s="1"/>
  <c r="AD43" i="5" a="1"/>
  <c r="AD43" i="5" s="1"/>
  <c r="M53" i="7" s="1"/>
  <c r="AK372" i="5"/>
  <c r="AL372" i="5" s="1" a="1"/>
  <c r="AL372" i="5" s="1"/>
  <c r="AI133" i="5"/>
  <c r="AD155" i="5" a="1"/>
  <c r="AD155" i="5" s="1"/>
  <c r="M165" i="7" s="1"/>
  <c r="AE293" i="5"/>
  <c r="Q303" i="7" s="1"/>
  <c r="AK164" i="5"/>
  <c r="AL164" i="5" s="1" a="1"/>
  <c r="AL164" i="5" s="1"/>
  <c r="AI372" i="5"/>
  <c r="AK133" i="5"/>
  <c r="AL133" i="5" s="1" a="1"/>
  <c r="AL133" i="5" s="1"/>
  <c r="AK219" i="5"/>
  <c r="AL219" i="5" s="1" a="1"/>
  <c r="AL219" i="5" s="1"/>
  <c r="AI164" i="5"/>
  <c r="AI83" i="5"/>
  <c r="AI219" i="5"/>
  <c r="AD164" i="5" a="1"/>
  <c r="AD164" i="5" s="1"/>
  <c r="M174" i="7" s="1"/>
  <c r="AD219" i="5" a="1"/>
  <c r="AD219" i="5" s="1"/>
  <c r="M229" i="7" s="1"/>
  <c r="AK440" i="5"/>
  <c r="AL440" i="5" s="1" a="1"/>
  <c r="AL440" i="5" s="1"/>
  <c r="AD428" i="5" a="1"/>
  <c r="AD428" i="5" s="1"/>
  <c r="M438" i="7" s="1"/>
  <c r="AF254" i="5"/>
  <c r="AG254" i="5" s="1"/>
  <c r="AH254" i="5" s="1"/>
  <c r="AJ254" i="5" s="1"/>
  <c r="AF201" i="5" a="1"/>
  <c r="AF201" i="5" s="1"/>
  <c r="AG201" i="5" s="1"/>
  <c r="AH201" i="5" s="1"/>
  <c r="AJ201" i="5" s="1"/>
  <c r="AK326" i="5"/>
  <c r="AL326" i="5" s="1" a="1"/>
  <c r="AL326" i="5" s="1"/>
  <c r="AI70" i="5"/>
  <c r="AE339" i="5"/>
  <c r="Q349" i="7" s="1"/>
  <c r="AF347" i="5"/>
  <c r="AG347" i="5" s="1"/>
  <c r="AH347" i="5" s="1"/>
  <c r="AJ347" i="5" s="1"/>
  <c r="AI326" i="5"/>
  <c r="AD326" i="5" a="1"/>
  <c r="AD326" i="5" s="1"/>
  <c r="M336" i="7" s="1"/>
  <c r="AK201" i="5"/>
  <c r="AL201" i="5" s="1" a="1"/>
  <c r="AL201" i="5" s="1"/>
  <c r="AE429" i="5"/>
  <c r="Q439" i="7" s="1"/>
  <c r="AE326" i="5"/>
  <c r="Q336" i="7" s="1"/>
  <c r="AI201" i="5"/>
  <c r="AE330" i="5"/>
  <c r="Q340" i="7" s="1"/>
  <c r="AE347" i="5"/>
  <c r="Q357" i="7" s="1"/>
  <c r="AI229" i="5"/>
  <c r="AF330" i="5"/>
  <c r="AG330" i="5" s="1"/>
  <c r="AH330" i="5" s="1"/>
  <c r="AJ330" i="5" s="1"/>
  <c r="AE254" i="5"/>
  <c r="Q264" i="7" s="1"/>
  <c r="AF428" i="5"/>
  <c r="AG428" i="5" s="1"/>
  <c r="AH428" i="5" s="1"/>
  <c r="AJ428" i="5" s="1"/>
  <c r="AK229" i="5"/>
  <c r="AL229" i="5" s="1" a="1"/>
  <c r="AL229" i="5" s="1"/>
  <c r="AF155" i="5" a="1"/>
  <c r="AF155" i="5" s="1"/>
  <c r="AG155" i="5" s="1"/>
  <c r="AH155" i="5" s="1"/>
  <c r="AJ155" i="5" s="1"/>
  <c r="AE66" i="5" a="1"/>
  <c r="AE66" i="5" s="1"/>
  <c r="Q76" i="7" s="1"/>
  <c r="AK254" i="5"/>
  <c r="AL254" i="5" s="1" a="1"/>
  <c r="AL254" i="5" s="1"/>
  <c r="AF429" i="5"/>
  <c r="AG429" i="5" s="1"/>
  <c r="AH429" i="5" s="1"/>
  <c r="AJ429" i="5" s="1"/>
  <c r="AF461" i="5"/>
  <c r="AG461" i="5" s="1"/>
  <c r="AH461" i="5" s="1"/>
  <c r="AJ461" i="5" s="1"/>
  <c r="AF486" i="5"/>
  <c r="AG486" i="5" s="1"/>
  <c r="AH486" i="5" s="1"/>
  <c r="AJ486" i="5" s="1"/>
  <c r="AF70" i="5" a="1"/>
  <c r="AF70" i="5" s="1"/>
  <c r="AG70" i="5" s="1"/>
  <c r="AH70" i="5" s="1"/>
  <c r="AJ70" i="5" s="1"/>
  <c r="AD347" i="5" a="1"/>
  <c r="AD347" i="5" s="1"/>
  <c r="M357" i="7" s="1"/>
  <c r="AI461" i="5"/>
  <c r="AF363" i="5"/>
  <c r="AG363" i="5" s="1"/>
  <c r="AH363" i="5" s="1"/>
  <c r="AJ363" i="5" s="1"/>
  <c r="AE428" i="5"/>
  <c r="Q438" i="7" s="1"/>
  <c r="AK428" i="5"/>
  <c r="AL428" i="5" s="1" a="1"/>
  <c r="AL428" i="5" s="1"/>
  <c r="AK461" i="5"/>
  <c r="AL461" i="5" s="1" a="1"/>
  <c r="AL461" i="5" s="1"/>
  <c r="AF179" i="5" a="1"/>
  <c r="AF179" i="5" s="1"/>
  <c r="AG179" i="5" s="1"/>
  <c r="AH179" i="5" s="1"/>
  <c r="AJ179" i="5" s="1"/>
  <c r="AD390" i="5" a="1"/>
  <c r="AD390" i="5" s="1"/>
  <c r="M400" i="7" s="1"/>
  <c r="AK100" i="5"/>
  <c r="AL100" i="5" s="1" a="1"/>
  <c r="AL100" i="5" s="1"/>
  <c r="AI179" i="5"/>
  <c r="AE41" i="5" a="1"/>
  <c r="AE41" i="5" s="1"/>
  <c r="Q51" i="7" s="1"/>
  <c r="AI100" i="5"/>
  <c r="AK179" i="5"/>
  <c r="AL179" i="5" s="1" a="1"/>
  <c r="AL179" i="5" s="1"/>
  <c r="AI314" i="5"/>
  <c r="AE288" i="5"/>
  <c r="Q298" i="7" s="1"/>
  <c r="AE179" i="5" a="1"/>
  <c r="AE179" i="5" s="1"/>
  <c r="Q189" i="7" s="1"/>
  <c r="AD100" i="5" a="1"/>
  <c r="AD100" i="5" s="1"/>
  <c r="M110" i="7" s="1"/>
  <c r="AK314" i="5"/>
  <c r="AL314" i="5" s="1" a="1"/>
  <c r="AL314" i="5" s="1"/>
  <c r="V244" i="5" a="1"/>
  <c r="V244" i="5" s="1"/>
  <c r="P254" i="7" s="1"/>
  <c r="AK68" i="5"/>
  <c r="AL68" i="5" s="1" a="1"/>
  <c r="AL68" i="5" s="1"/>
  <c r="AD314" i="5" a="1"/>
  <c r="AD314" i="5" s="1"/>
  <c r="M324" i="7" s="1"/>
  <c r="AE486" i="5"/>
  <c r="Q496" i="7" s="1"/>
  <c r="AI68" i="5"/>
  <c r="AI88" i="5"/>
  <c r="AK217" i="5"/>
  <c r="AL217" i="5" s="1" a="1"/>
  <c r="AL217" i="5" s="1"/>
  <c r="V406" i="5" a="1"/>
  <c r="V406" i="5" s="1"/>
  <c r="P416" i="7" s="1"/>
  <c r="AD68" i="5" a="1"/>
  <c r="AD68" i="5" s="1"/>
  <c r="M78" i="7" s="1"/>
  <c r="AI288" i="5"/>
  <c r="AK112" i="5"/>
  <c r="AL112" i="5" s="1" a="1"/>
  <c r="AL112" i="5" s="1"/>
  <c r="AK70" i="5"/>
  <c r="AL70" i="5" s="1" a="1"/>
  <c r="AL70" i="5" s="1"/>
  <c r="AI64" i="5"/>
  <c r="AK473" i="5"/>
  <c r="AL473" i="5" s="1" a="1"/>
  <c r="AL473" i="5" s="1"/>
  <c r="AI139" i="5"/>
  <c r="V356" i="5" a="1"/>
  <c r="V356" i="5" s="1"/>
  <c r="P366" i="7" s="1"/>
  <c r="V230" i="5" a="1"/>
  <c r="V230" i="5" s="1"/>
  <c r="P240" i="7" s="1"/>
  <c r="AE421" i="5"/>
  <c r="Q431" i="7" s="1"/>
  <c r="AE337" i="5"/>
  <c r="Q347" i="7" s="1"/>
  <c r="AF288" i="5"/>
  <c r="AG288" i="5" s="1"/>
  <c r="AH288" i="5" s="1"/>
  <c r="AJ288" i="5" s="1"/>
  <c r="AF99" i="5" a="1"/>
  <c r="AF99" i="5" s="1"/>
  <c r="AG99" i="5" s="1"/>
  <c r="AH99" i="5" s="1"/>
  <c r="AJ99" i="5" s="1"/>
  <c r="AK288" i="5"/>
  <c r="AL288" i="5" s="1" a="1"/>
  <c r="AL288" i="5" s="1"/>
  <c r="AK337" i="5"/>
  <c r="AL337" i="5" s="1" a="1"/>
  <c r="AL337" i="5" s="1"/>
  <c r="AI112" i="5"/>
  <c r="AD440" i="5" a="1"/>
  <c r="AD440" i="5" s="1"/>
  <c r="M450" i="7" s="1"/>
  <c r="AE384" i="5"/>
  <c r="Q394" i="7" s="1"/>
  <c r="AF337" i="5"/>
  <c r="AG337" i="5" s="1"/>
  <c r="AH337" i="5" s="1"/>
  <c r="AJ337" i="5" s="1"/>
  <c r="AE447" i="5"/>
  <c r="Q457" i="7" s="1"/>
  <c r="AI486" i="5"/>
  <c r="AI421" i="5"/>
  <c r="AE200" i="5" a="1"/>
  <c r="AE200" i="5" s="1"/>
  <c r="Q210" i="7" s="1"/>
  <c r="AE47" i="5" a="1"/>
  <c r="AE47" i="5" s="1"/>
  <c r="Q57" i="7" s="1"/>
  <c r="W327" i="5" a="1"/>
  <c r="W327" i="5" s="1"/>
  <c r="X327" i="5" s="1"/>
  <c r="AE98" i="5" a="1"/>
  <c r="AE98" i="5" s="1"/>
  <c r="Q108" i="7" s="1"/>
  <c r="AF150" i="5" a="1"/>
  <c r="AF150" i="5" s="1"/>
  <c r="AG150" i="5" s="1"/>
  <c r="AH150" i="5" s="1"/>
  <c r="AJ150" i="5" s="1"/>
  <c r="AF107" i="5" a="1"/>
  <c r="AF107" i="5" s="1"/>
  <c r="AG107" i="5" s="1"/>
  <c r="AH107" i="5" s="1"/>
  <c r="AJ107" i="5" s="1"/>
  <c r="AE434" i="5"/>
  <c r="Q444" i="7" s="1"/>
  <c r="AE268" i="5"/>
  <c r="Q278" i="7" s="1"/>
  <c r="AK268" i="5"/>
  <c r="AL268" i="5" s="1" a="1"/>
  <c r="AL268" i="5" s="1"/>
  <c r="AK437" i="5"/>
  <c r="AL437" i="5" s="1" a="1"/>
  <c r="AL437" i="5" s="1"/>
  <c r="W487" i="5" a="1"/>
  <c r="W487" i="5" s="1"/>
  <c r="X487" i="5" s="1"/>
  <c r="Y487" i="5" s="1"/>
  <c r="AA487" i="5" s="1"/>
  <c r="AF437" i="5"/>
  <c r="AG437" i="5" s="1"/>
  <c r="AH437" i="5" s="1"/>
  <c r="AJ437" i="5" s="1"/>
  <c r="AE252" i="5"/>
  <c r="Q262" i="7" s="1"/>
  <c r="AK224" i="5"/>
  <c r="AL224" i="5" s="1" a="1"/>
  <c r="AL224" i="5" s="1"/>
  <c r="V318" i="5" a="1"/>
  <c r="V318" i="5" s="1"/>
  <c r="P328" i="7" s="1"/>
  <c r="AE437" i="5"/>
  <c r="Q447" i="7" s="1"/>
  <c r="AF47" i="5" a="1"/>
  <c r="AF47" i="5" s="1"/>
  <c r="AG47" i="5" s="1"/>
  <c r="AH47" i="5" s="1"/>
  <c r="AJ47" i="5" s="1"/>
  <c r="AE19" i="5" a="1"/>
  <c r="AE19" i="5" s="1"/>
  <c r="Q29" i="7" s="1"/>
  <c r="AI224" i="5"/>
  <c r="W315" i="5" a="1"/>
  <c r="W315" i="5" s="1"/>
  <c r="X315" i="5" s="1"/>
  <c r="Y315" i="5" s="1"/>
  <c r="AA315" i="5" s="1"/>
  <c r="V346" i="5" a="1"/>
  <c r="V346" i="5" s="1"/>
  <c r="P356" i="7" s="1"/>
  <c r="AD224" i="5" a="1"/>
  <c r="AD224" i="5" s="1"/>
  <c r="M234" i="7" s="1"/>
  <c r="AI98" i="5"/>
  <c r="AF200" i="5" a="1"/>
  <c r="AF200" i="5" s="1"/>
  <c r="AG200" i="5" s="1"/>
  <c r="AH200" i="5" s="1"/>
  <c r="AJ200" i="5" s="1"/>
  <c r="AE120" i="5" a="1"/>
  <c r="AE120" i="5" s="1"/>
  <c r="Q130" i="7" s="1"/>
  <c r="AD98" i="5" a="1"/>
  <c r="AD98" i="5" s="1"/>
  <c r="M108" i="7" s="1"/>
  <c r="AE107" i="5" a="1"/>
  <c r="AE107" i="5" s="1"/>
  <c r="Q117" i="7" s="1"/>
  <c r="AF120" i="5" a="1"/>
  <c r="AF120" i="5" s="1"/>
  <c r="AG120" i="5" s="1"/>
  <c r="AH120" i="5" s="1"/>
  <c r="AJ120" i="5" s="1"/>
  <c r="AF285" i="5"/>
  <c r="AG285" i="5" s="1"/>
  <c r="AH285" i="5" s="1"/>
  <c r="AJ285" i="5" s="1"/>
  <c r="AE248" i="5"/>
  <c r="Q258" i="7" s="1"/>
  <c r="AI47" i="5"/>
  <c r="AK19" i="5"/>
  <c r="AL19" i="5" s="1" a="1"/>
  <c r="AL19" i="5" s="1"/>
  <c r="W445" i="5" a="1"/>
  <c r="W445" i="5" s="1"/>
  <c r="X445" i="5" s="1"/>
  <c r="AK53" i="5"/>
  <c r="AL53" i="5" s="1" a="1"/>
  <c r="AL53" i="5" s="1"/>
  <c r="AI285" i="5"/>
  <c r="AD19" i="5" a="1"/>
  <c r="AD19" i="5" s="1"/>
  <c r="M29" i="7" s="1"/>
  <c r="AD248" i="5" a="1"/>
  <c r="AD248" i="5" s="1"/>
  <c r="M258" i="7" s="1"/>
  <c r="AE285" i="5"/>
  <c r="Q295" i="7" s="1"/>
  <c r="AD53" i="5" a="1"/>
  <c r="AD53" i="5" s="1"/>
  <c r="M63" i="7" s="1"/>
  <c r="AK285" i="5"/>
  <c r="AL285" i="5" s="1" a="1"/>
  <c r="AL285" i="5" s="1"/>
  <c r="W299" i="5" a="1"/>
  <c r="W299" i="5" s="1"/>
  <c r="X299" i="5" s="1"/>
  <c r="Y299" i="5" s="1"/>
  <c r="AA299" i="5" s="1"/>
  <c r="AE53" i="5" a="1"/>
  <c r="AE53" i="5" s="1"/>
  <c r="Q63" i="7" s="1"/>
  <c r="AF98" i="5" a="1"/>
  <c r="AF98" i="5" s="1"/>
  <c r="AG98" i="5" s="1"/>
  <c r="AH98" i="5" s="1"/>
  <c r="AJ98" i="5" s="1"/>
  <c r="AF224" i="5"/>
  <c r="AG224" i="5" s="1"/>
  <c r="AH224" i="5" s="1"/>
  <c r="AJ224" i="5" s="1"/>
  <c r="AE354" i="5"/>
  <c r="Q364" i="7" s="1"/>
  <c r="AF293" i="5"/>
  <c r="AG293" i="5" s="1"/>
  <c r="AH293" i="5" s="1"/>
  <c r="AJ293" i="5" s="1"/>
  <c r="AK69" i="5"/>
  <c r="AL69" i="5" s="1" a="1"/>
  <c r="AL69" i="5" s="1"/>
  <c r="AI397" i="5"/>
  <c r="AI293" i="5"/>
  <c r="AK120" i="5"/>
  <c r="AL120" i="5" s="1" a="1"/>
  <c r="AL120" i="5" s="1"/>
  <c r="AI23" i="5"/>
  <c r="AE99" i="5" a="1"/>
  <c r="AE99" i="5" s="1"/>
  <c r="Q109" i="7" s="1"/>
  <c r="AK99" i="5"/>
  <c r="AL99" i="5" s="1" a="1"/>
  <c r="AL99" i="5" s="1"/>
  <c r="AD69" i="5" a="1"/>
  <c r="AD69" i="5" s="1"/>
  <c r="M79" i="7" s="1"/>
  <c r="AK141" i="5"/>
  <c r="AL141" i="5" s="1" a="1"/>
  <c r="AL141" i="5" s="1"/>
  <c r="AI437" i="5"/>
  <c r="AI254" i="5"/>
  <c r="AK429" i="5"/>
  <c r="AL429" i="5" s="1" a="1"/>
  <c r="AL429" i="5" s="1"/>
  <c r="AI120" i="5"/>
  <c r="AK23" i="5"/>
  <c r="AL23" i="5" s="1" a="1"/>
  <c r="AL23" i="5" s="1"/>
  <c r="AE131" i="5" a="1"/>
  <c r="AE131" i="5" s="1"/>
  <c r="Q141" i="7" s="1"/>
  <c r="AF131" i="5" a="1"/>
  <c r="AF131" i="5" s="1"/>
  <c r="AG131" i="5" s="1"/>
  <c r="AH131" i="5" s="1"/>
  <c r="AJ131" i="5" s="1"/>
  <c r="AE237" i="5"/>
  <c r="Q247" i="7" s="1"/>
  <c r="AI99" i="5"/>
  <c r="AD141" i="5" a="1"/>
  <c r="AD141" i="5" s="1"/>
  <c r="M151" i="7" s="1"/>
  <c r="AI131" i="5"/>
  <c r="AD23" i="5" a="1"/>
  <c r="AD23" i="5" s="1"/>
  <c r="M33" i="7" s="1"/>
  <c r="AI41" i="5"/>
  <c r="AK131" i="5"/>
  <c r="AL131" i="5" s="1" a="1"/>
  <c r="AL131" i="5" s="1"/>
  <c r="AF387" i="5"/>
  <c r="AG387" i="5" s="1"/>
  <c r="AH387" i="5" s="1"/>
  <c r="AJ387" i="5" s="1"/>
  <c r="AE141" i="5" a="1"/>
  <c r="AE141" i="5" s="1"/>
  <c r="Q151" i="7" s="1"/>
  <c r="AK200" i="5"/>
  <c r="AL200" i="5" s="1" a="1"/>
  <c r="AL200" i="5" s="1"/>
  <c r="AK41" i="5"/>
  <c r="AL41" i="5" s="1" a="1"/>
  <c r="AL41" i="5" s="1"/>
  <c r="AD446" i="5" a="1"/>
  <c r="AD446" i="5" s="1"/>
  <c r="M456" i="7" s="1"/>
  <c r="AI200" i="5"/>
  <c r="AD41" i="5" a="1"/>
  <c r="AD41" i="5" s="1"/>
  <c r="M51" i="7" s="1"/>
  <c r="AK33" i="5"/>
  <c r="AL33" i="5" s="1" a="1"/>
  <c r="AL33" i="5" s="1"/>
  <c r="AI387" i="5"/>
  <c r="AK486" i="5"/>
  <c r="AL486" i="5" s="1" a="1"/>
  <c r="AL486" i="5" s="1"/>
  <c r="AK107" i="5"/>
  <c r="AL107" i="5" s="1" a="1"/>
  <c r="AL107" i="5" s="1"/>
  <c r="AK152" i="5"/>
  <c r="AL152" i="5" s="1" a="1"/>
  <c r="AL152" i="5" s="1"/>
  <c r="AK237" i="5"/>
  <c r="AL237" i="5" s="1" a="1"/>
  <c r="AL237" i="5" s="1"/>
  <c r="AI33" i="5"/>
  <c r="AD210" i="5" a="1"/>
  <c r="AD210" i="5" s="1"/>
  <c r="M220" i="7" s="1"/>
  <c r="AD495" i="5" a="1"/>
  <c r="AD495" i="5" s="1"/>
  <c r="M505" i="7" s="1"/>
  <c r="AF376" i="5"/>
  <c r="AG376" i="5" s="1"/>
  <c r="AH376" i="5" s="1"/>
  <c r="AJ376" i="5" s="1"/>
  <c r="AE376" i="5"/>
  <c r="Q386" i="7" s="1"/>
  <c r="AF51" i="5" a="1"/>
  <c r="AF51" i="5" s="1"/>
  <c r="AG51" i="5" s="1"/>
  <c r="AH51" i="5" s="1"/>
  <c r="AJ51" i="5" s="1"/>
  <c r="AK387" i="5"/>
  <c r="AL387" i="5" s="1" a="1"/>
  <c r="AL387" i="5" s="1"/>
  <c r="AI237" i="5"/>
  <c r="AE387" i="5"/>
  <c r="Q397" i="7" s="1"/>
  <c r="AD237" i="5" a="1"/>
  <c r="AD237" i="5" s="1"/>
  <c r="M247" i="7" s="1"/>
  <c r="AK462" i="5"/>
  <c r="AL462" i="5" s="1" a="1"/>
  <c r="AL462" i="5" s="1"/>
  <c r="AD330" i="5" a="1"/>
  <c r="AD330" i="5" s="1"/>
  <c r="M340" i="7" s="1"/>
  <c r="V263" i="5" a="1"/>
  <c r="V263" i="5" s="1"/>
  <c r="P273" i="7" s="1"/>
  <c r="AI378" i="5"/>
  <c r="V422" i="5" a="1"/>
  <c r="V422" i="5" s="1"/>
  <c r="P432" i="7" s="1"/>
  <c r="AE278" i="5"/>
  <c r="Q288" i="7" s="1"/>
  <c r="AF434" i="5"/>
  <c r="AG434" i="5" s="1"/>
  <c r="AH434" i="5" s="1"/>
  <c r="AJ434" i="5" s="1"/>
  <c r="AF265" i="5"/>
  <c r="AG265" i="5" s="1"/>
  <c r="AH265" i="5" s="1"/>
  <c r="AJ265" i="5" s="1"/>
  <c r="AF470" i="5"/>
  <c r="AG470" i="5" s="1"/>
  <c r="AH470" i="5" s="1"/>
  <c r="AJ470" i="5" s="1"/>
  <c r="AE50" i="5" a="1"/>
  <c r="AE50" i="5" s="1"/>
  <c r="Q60" i="7" s="1"/>
  <c r="AF460" i="5"/>
  <c r="AG460" i="5" s="1"/>
  <c r="AH460" i="5" s="1"/>
  <c r="AJ460" i="5" s="1"/>
  <c r="AF480" i="5"/>
  <c r="AG480" i="5" s="1"/>
  <c r="AH480" i="5" s="1"/>
  <c r="AJ480" i="5" s="1"/>
  <c r="AD480" i="5" a="1"/>
  <c r="AD480" i="5" s="1"/>
  <c r="M490" i="7" s="1"/>
  <c r="AI97" i="5"/>
  <c r="AK228" i="5"/>
  <c r="AL228" i="5" s="1" a="1"/>
  <c r="AL228" i="5" s="1"/>
  <c r="AD66" i="5" a="1"/>
  <c r="AD66" i="5" s="1"/>
  <c r="M76" i="7" s="1"/>
  <c r="AK378" i="5"/>
  <c r="AL378" i="5" s="1" a="1"/>
  <c r="AL378" i="5" s="1"/>
  <c r="AF89" i="5" a="1"/>
  <c r="AF89" i="5" s="1"/>
  <c r="AG89" i="5" s="1"/>
  <c r="AH89" i="5" s="1"/>
  <c r="AJ89" i="5" s="1"/>
  <c r="AF394" i="5"/>
  <c r="AG394" i="5" s="1"/>
  <c r="AH394" i="5" s="1"/>
  <c r="AJ394" i="5" s="1"/>
  <c r="AE480" i="5"/>
  <c r="Q490" i="7" s="1"/>
  <c r="AD228" i="5" a="1"/>
  <c r="AD228" i="5" s="1"/>
  <c r="M238" i="7" s="1"/>
  <c r="AD378" i="5" a="1"/>
  <c r="AD378" i="5" s="1"/>
  <c r="M388" i="7" s="1"/>
  <c r="AI460" i="5"/>
  <c r="AE265" i="5"/>
  <c r="Q275" i="7" s="1"/>
  <c r="AE367" i="5"/>
  <c r="Q377" i="7" s="1"/>
  <c r="AE255" i="5"/>
  <c r="Q265" i="7" s="1"/>
  <c r="AK13" i="5"/>
  <c r="AL13" i="5" s="1" a="1"/>
  <c r="AL13" i="5" s="1"/>
  <c r="AI429" i="5"/>
  <c r="AK330" i="5"/>
  <c r="AL330" i="5" s="1" a="1"/>
  <c r="AL330" i="5" s="1"/>
  <c r="AD146" i="5" a="1"/>
  <c r="AD146" i="5" s="1"/>
  <c r="M156" i="7" s="1"/>
  <c r="AF66" i="5" a="1"/>
  <c r="AF66" i="5" s="1"/>
  <c r="AG66" i="5" s="1"/>
  <c r="AH66" i="5" s="1"/>
  <c r="AJ66" i="5" s="1"/>
  <c r="AD97" i="5" a="1"/>
  <c r="AD97" i="5" s="1"/>
  <c r="M107" i="7" s="1"/>
  <c r="AD470" i="5" a="1"/>
  <c r="AD470" i="5" s="1"/>
  <c r="M480" i="7" s="1"/>
  <c r="W379" i="5" a="1"/>
  <c r="W379" i="5" s="1"/>
  <c r="X379" i="5" s="1"/>
  <c r="Y379" i="5" s="1"/>
  <c r="AA379" i="5" s="1"/>
  <c r="AF146" i="5" a="1"/>
  <c r="AF146" i="5" s="1"/>
  <c r="AG146" i="5" s="1"/>
  <c r="AH146" i="5" s="1"/>
  <c r="AJ146" i="5" s="1"/>
  <c r="AE137" i="5" a="1"/>
  <c r="AE137" i="5" s="1"/>
  <c r="Q147" i="7" s="1"/>
  <c r="AF191" i="5" a="1"/>
  <c r="AF191" i="5" s="1"/>
  <c r="AG191" i="5" s="1"/>
  <c r="AH191" i="5" s="1"/>
  <c r="AJ191" i="5" s="1"/>
  <c r="AD13" i="5" a="1"/>
  <c r="AD13" i="5" s="1"/>
  <c r="M23" i="7" s="1"/>
  <c r="AI222" i="5"/>
  <c r="AK455" i="5"/>
  <c r="AL455" i="5" s="1" a="1"/>
  <c r="AL455" i="5" s="1"/>
  <c r="AK89" i="5"/>
  <c r="AL89" i="5" s="1" a="1"/>
  <c r="AL89" i="5" s="1"/>
  <c r="AI480" i="5"/>
  <c r="AF278" i="5"/>
  <c r="AG278" i="5" s="1"/>
  <c r="AH278" i="5" s="1"/>
  <c r="AJ278" i="5" s="1"/>
  <c r="AI13" i="5"/>
  <c r="AE222" i="5"/>
  <c r="Q232" i="7" s="1"/>
  <c r="AF13" i="5" a="1"/>
  <c r="AF13" i="5" s="1"/>
  <c r="AG13" i="5" s="1"/>
  <c r="AH13" i="5" s="1"/>
  <c r="AJ13" i="5" s="1"/>
  <c r="AF97" i="5" a="1"/>
  <c r="AF97" i="5" s="1"/>
  <c r="AG97" i="5" s="1"/>
  <c r="AH97" i="5" s="1"/>
  <c r="AJ97" i="5" s="1"/>
  <c r="AK222" i="5"/>
  <c r="AL222" i="5" s="1" a="1"/>
  <c r="AL222" i="5" s="1"/>
  <c r="AI455" i="5"/>
  <c r="AI89" i="5"/>
  <c r="AF489" i="5"/>
  <c r="AG489" i="5" s="1"/>
  <c r="AH489" i="5" s="1"/>
  <c r="AJ489" i="5" s="1"/>
  <c r="AE148" i="5" a="1"/>
  <c r="AE148" i="5" s="1"/>
  <c r="Q158" i="7" s="1"/>
  <c r="AK97" i="5"/>
  <c r="AL97" i="5" s="1" a="1"/>
  <c r="AL97" i="5" s="1"/>
  <c r="AD434" i="5" a="1"/>
  <c r="AD434" i="5" s="1"/>
  <c r="M444" i="7" s="1"/>
  <c r="AK66" i="5"/>
  <c r="AL66" i="5" s="1" a="1"/>
  <c r="AL66" i="5" s="1"/>
  <c r="AD394" i="5" a="1"/>
  <c r="AD394" i="5" s="1"/>
  <c r="M404" i="7" s="1"/>
  <c r="V269" i="5" a="1"/>
  <c r="V269" i="5" s="1"/>
  <c r="P279" i="7" s="1"/>
  <c r="AF222" i="5"/>
  <c r="AG222" i="5" s="1"/>
  <c r="AH222" i="5" s="1"/>
  <c r="AJ222" i="5" s="1"/>
  <c r="AK456" i="5"/>
  <c r="AL456" i="5" s="1" a="1"/>
  <c r="AL456" i="5" s="1"/>
  <c r="AK255" i="5"/>
  <c r="AL255" i="5" s="1" a="1"/>
  <c r="AL255" i="5" s="1"/>
  <c r="AI339" i="5"/>
  <c r="AK248" i="5"/>
  <c r="AL248" i="5" s="1" a="1"/>
  <c r="AL248" i="5" s="1"/>
  <c r="AD455" i="5" a="1"/>
  <c r="AD455" i="5" s="1"/>
  <c r="M465" i="7" s="1"/>
  <c r="AD89" i="5" a="1"/>
  <c r="AD89" i="5" s="1"/>
  <c r="M99" i="7" s="1"/>
  <c r="AK449" i="5"/>
  <c r="AL449" i="5" s="1" a="1"/>
  <c r="AL449" i="5" s="1"/>
  <c r="AD191" i="5" a="1"/>
  <c r="AD191" i="5" s="1"/>
  <c r="M201" i="7" s="1"/>
  <c r="AE489" i="5"/>
  <c r="Q499" i="7" s="1"/>
  <c r="V468" i="5" a="1"/>
  <c r="V468" i="5" s="1"/>
  <c r="P478" i="7" s="1"/>
  <c r="AI150" i="5"/>
  <c r="AF255" i="5"/>
  <c r="AG255" i="5" s="1"/>
  <c r="AH255" i="5" s="1"/>
  <c r="AJ255" i="5" s="1"/>
  <c r="AF148" i="5" a="1"/>
  <c r="AF148" i="5" s="1"/>
  <c r="AG148" i="5" s="1"/>
  <c r="AH148" i="5" s="1"/>
  <c r="AJ148" i="5" s="1"/>
  <c r="AF75" i="5" a="1"/>
  <c r="AF75" i="5" s="1"/>
  <c r="AG75" i="5" s="1"/>
  <c r="AH75" i="5" s="1"/>
  <c r="AJ75" i="5" s="1"/>
  <c r="AK150" i="5"/>
  <c r="AL150" i="5" s="1" a="1"/>
  <c r="AL150" i="5" s="1"/>
  <c r="AI367" i="5"/>
  <c r="AK50" i="5"/>
  <c r="AL50" i="5" s="1" a="1"/>
  <c r="AL50" i="5" s="1"/>
  <c r="AI489" i="5"/>
  <c r="AI265" i="5"/>
  <c r="AK75" i="5"/>
  <c r="AL75" i="5" s="1" a="1"/>
  <c r="AL75" i="5" s="1"/>
  <c r="AD424" i="5" a="1"/>
  <c r="AD424" i="5" s="1"/>
  <c r="M434" i="7" s="1"/>
  <c r="AE228" i="5"/>
  <c r="Q238" i="7" s="1"/>
  <c r="AD150" i="5" a="1"/>
  <c r="AD150" i="5" s="1"/>
  <c r="M160" i="7" s="1"/>
  <c r="AK367" i="5"/>
  <c r="AL367" i="5" s="1" a="1"/>
  <c r="AL367" i="5" s="1"/>
  <c r="AK45" i="5"/>
  <c r="AL45" i="5" s="1" a="1"/>
  <c r="AL45" i="5" s="1"/>
  <c r="AK265" i="5"/>
  <c r="AL265" i="5" s="1" a="1"/>
  <c r="AL265" i="5" s="1"/>
  <c r="AI137" i="5"/>
  <c r="AI75" i="5"/>
  <c r="AI191" i="5"/>
  <c r="AF228" i="5"/>
  <c r="AG228" i="5" s="1"/>
  <c r="AH228" i="5" s="1"/>
  <c r="AJ228" i="5" s="1"/>
  <c r="AE146" i="5" a="1"/>
  <c r="AE146" i="5" s="1"/>
  <c r="Q156" i="7" s="1"/>
  <c r="AF137" i="5" a="1"/>
  <c r="AF137" i="5" s="1"/>
  <c r="AG137" i="5" s="1"/>
  <c r="AH137" i="5" s="1"/>
  <c r="AJ137" i="5" s="1"/>
  <c r="AE460" i="5"/>
  <c r="Q470" i="7" s="1"/>
  <c r="AD367" i="5" a="1"/>
  <c r="AD367" i="5" s="1"/>
  <c r="M377" i="7" s="1"/>
  <c r="AI45" i="5"/>
  <c r="AD148" i="5" a="1"/>
  <c r="AD148" i="5" s="1"/>
  <c r="M158" i="7" s="1"/>
  <c r="AK434" i="5"/>
  <c r="AL434" i="5" s="1" a="1"/>
  <c r="AL434" i="5" s="1"/>
  <c r="AI146" i="5"/>
  <c r="AK137" i="5"/>
  <c r="AL137" i="5" s="1" a="1"/>
  <c r="AL137" i="5" s="1"/>
  <c r="AK347" i="5"/>
  <c r="AL347" i="5" s="1" a="1"/>
  <c r="AL347" i="5" s="1"/>
  <c r="AD75" i="5" a="1"/>
  <c r="AD75" i="5" s="1"/>
  <c r="M85" i="7" s="1"/>
  <c r="AK278" i="5"/>
  <c r="AL278" i="5" s="1" a="1"/>
  <c r="AL278" i="5" s="1"/>
  <c r="AE394" i="5"/>
  <c r="Q404" i="7" s="1"/>
  <c r="AF50" i="5" a="1"/>
  <c r="AF50" i="5" s="1"/>
  <c r="AG50" i="5" s="1"/>
  <c r="AH50" i="5" s="1"/>
  <c r="AJ50" i="5" s="1"/>
  <c r="AD45" i="5" a="1"/>
  <c r="AD45" i="5" s="1"/>
  <c r="M55" i="7" s="1"/>
  <c r="AD51" i="5" a="1"/>
  <c r="AD51" i="5" s="1"/>
  <c r="M61" i="7" s="1"/>
  <c r="AD278" i="5" a="1"/>
  <c r="AD278" i="5" s="1"/>
  <c r="M288" i="7" s="1"/>
  <c r="AE68" i="5" a="1"/>
  <c r="AE68" i="5" s="1"/>
  <c r="Q78" i="7" s="1"/>
  <c r="AD165" i="5" a="1"/>
  <c r="AD165" i="5" s="1"/>
  <c r="M175" i="7" s="1"/>
  <c r="AD320" i="5" a="1"/>
  <c r="AD320" i="5" s="1"/>
  <c r="M330" i="7" s="1"/>
  <c r="AK148" i="5"/>
  <c r="AL148" i="5" s="1" a="1"/>
  <c r="AL148" i="5" s="1"/>
  <c r="AD333" i="5" a="1"/>
  <c r="AD333" i="5" s="1"/>
  <c r="M343" i="7" s="1"/>
  <c r="AI157" i="5"/>
  <c r="AI171" i="5"/>
  <c r="AK64" i="5"/>
  <c r="AL64" i="5" s="1" a="1"/>
  <c r="AL64" i="5" s="1"/>
  <c r="AD54" i="5" a="1"/>
  <c r="AD54" i="5" s="1"/>
  <c r="M64" i="7" s="1"/>
  <c r="AK207" i="5"/>
  <c r="AL207" i="5" s="1" a="1"/>
  <c r="AL207" i="5" s="1"/>
  <c r="AD199" i="5" a="1"/>
  <c r="AD199" i="5" s="1"/>
  <c r="M209" i="7" s="1"/>
  <c r="AK30" i="5"/>
  <c r="AL30" i="5" s="1" a="1"/>
  <c r="AL30" i="5" s="1"/>
  <c r="AE108" i="5" a="1"/>
  <c r="AE108" i="5" s="1"/>
  <c r="Q118" i="7" s="1"/>
  <c r="AF443" i="5"/>
  <c r="AG443" i="5" s="1"/>
  <c r="AH443" i="5" s="1"/>
  <c r="AJ443" i="5" s="1"/>
  <c r="AD64" i="5" a="1"/>
  <c r="AD64" i="5" s="1"/>
  <c r="M74" i="7" s="1"/>
  <c r="AD399" i="5" a="1"/>
  <c r="AD399" i="5" s="1"/>
  <c r="M409" i="7" s="1"/>
  <c r="AF303" i="5"/>
  <c r="AG303" i="5" s="1"/>
  <c r="AH303" i="5" s="1"/>
  <c r="AJ303" i="5" s="1"/>
  <c r="AE303" i="5"/>
  <c r="Q313" i="7" s="1"/>
  <c r="AE171" i="5" a="1"/>
  <c r="AE171" i="5" s="1"/>
  <c r="Q181" i="7" s="1"/>
  <c r="AF400" i="5"/>
  <c r="AG400" i="5" s="1"/>
  <c r="AH400" i="5" s="1"/>
  <c r="AJ400" i="5" s="1"/>
  <c r="V226" i="5" a="1"/>
  <c r="V226" i="5" s="1"/>
  <c r="P236" i="7" s="1"/>
  <c r="AF316" i="5"/>
  <c r="AG316" i="5" s="1"/>
  <c r="AH316" i="5" s="1"/>
  <c r="AJ316" i="5" s="1"/>
  <c r="AK304" i="5"/>
  <c r="AL304" i="5" s="1" a="1"/>
  <c r="AL304" i="5" s="1"/>
  <c r="AK443" i="5"/>
  <c r="AL443" i="5" s="1" a="1"/>
  <c r="AL443" i="5" s="1"/>
  <c r="AE207" i="5"/>
  <c r="Q217" i="7" s="1"/>
  <c r="AF109" i="5" a="1"/>
  <c r="AF109" i="5" s="1"/>
  <c r="AG109" i="5" s="1"/>
  <c r="AH109" i="5" s="1"/>
  <c r="AJ109" i="5" s="1"/>
  <c r="AF199" i="5" a="1"/>
  <c r="AF199" i="5" s="1"/>
  <c r="AG199" i="5" s="1"/>
  <c r="AH199" i="5" s="1"/>
  <c r="AJ199" i="5" s="1"/>
  <c r="AE320" i="5"/>
  <c r="Q330" i="7" s="1"/>
  <c r="AD304" i="5" a="1"/>
  <c r="AD304" i="5" s="1"/>
  <c r="M314" i="7" s="1"/>
  <c r="AI443" i="5"/>
  <c r="AI363" i="5"/>
  <c r="AF108" i="5" a="1"/>
  <c r="AF108" i="5" s="1"/>
  <c r="AG108" i="5" s="1"/>
  <c r="AH108" i="5" s="1"/>
  <c r="AJ108" i="5" s="1"/>
  <c r="AE60" i="5" a="1"/>
  <c r="AE60" i="5" s="1"/>
  <c r="Q70" i="7" s="1"/>
  <c r="AD443" i="5" a="1"/>
  <c r="AD443" i="5" s="1"/>
  <c r="M453" i="7" s="1"/>
  <c r="AD363" i="5" a="1"/>
  <c r="AD363" i="5" s="1"/>
  <c r="M373" i="7" s="1"/>
  <c r="V464" i="5" a="1"/>
  <c r="V464" i="5" s="1"/>
  <c r="P474" i="7" s="1"/>
  <c r="W295" i="5" a="1"/>
  <c r="W295" i="5" s="1"/>
  <c r="X295" i="5" s="1"/>
  <c r="Y295" i="5" s="1"/>
  <c r="AA295" i="5" s="1"/>
  <c r="AF339" i="5"/>
  <c r="AG339" i="5" s="1"/>
  <c r="AH339" i="5" s="1"/>
  <c r="AJ339" i="5" s="1"/>
  <c r="AE363" i="5"/>
  <c r="Q373" i="7" s="1"/>
  <c r="AE74" i="5" a="1"/>
  <c r="AE74" i="5" s="1"/>
  <c r="Q84" i="7" s="1"/>
  <c r="AE386" i="5"/>
  <c r="Q396" i="7" s="1"/>
  <c r="AI50" i="5"/>
  <c r="AI74" i="5"/>
  <c r="AD489" i="5" a="1"/>
  <c r="AD489" i="5" s="1"/>
  <c r="M499" i="7" s="1"/>
  <c r="AI252" i="5"/>
  <c r="AD163" i="5" a="1"/>
  <c r="AD163" i="5" s="1"/>
  <c r="M173" i="7" s="1"/>
  <c r="AK470" i="5"/>
  <c r="AL470" i="5" s="1" a="1"/>
  <c r="AL470" i="5" s="1"/>
  <c r="AK474" i="5"/>
  <c r="AL474" i="5" s="1" a="1"/>
  <c r="AL474" i="5" s="1"/>
  <c r="AE51" i="5" a="1"/>
  <c r="AE51" i="5" s="1"/>
  <c r="Q61" i="7" s="1"/>
  <c r="AE304" i="5"/>
  <c r="Q314" i="7" s="1"/>
  <c r="AD74" i="5" a="1"/>
  <c r="AD74" i="5" s="1"/>
  <c r="M84" i="7" s="1"/>
  <c r="AK51" i="5"/>
  <c r="AL51" i="5" s="1" a="1"/>
  <c r="AL51" i="5" s="1"/>
  <c r="AK459" i="5"/>
  <c r="AL459" i="5" s="1" a="1"/>
  <c r="AL459" i="5" s="1"/>
  <c r="AK316" i="5"/>
  <c r="AL316" i="5" s="1" a="1"/>
  <c r="AL316" i="5" s="1"/>
  <c r="AK384" i="5"/>
  <c r="AL384" i="5" s="1" a="1"/>
  <c r="AL384" i="5" s="1"/>
  <c r="AI470" i="5"/>
  <c r="AK109" i="5"/>
  <c r="AL109" i="5" s="1" a="1"/>
  <c r="AL109" i="5" s="1"/>
  <c r="AK394" i="5"/>
  <c r="AL394" i="5" s="1" a="1"/>
  <c r="AL394" i="5" s="1"/>
  <c r="AI233" i="5"/>
  <c r="AE30" i="5" a="1"/>
  <c r="AE30" i="5" s="1"/>
  <c r="Q40" i="7" s="1"/>
  <c r="AD316" i="5" a="1"/>
  <c r="AD316" i="5" s="1"/>
  <c r="M326" i="7" s="1"/>
  <c r="AD384" i="5" a="1"/>
  <c r="AD384" i="5" s="1"/>
  <c r="M394" i="7" s="1"/>
  <c r="AK345" i="5"/>
  <c r="AL345" i="5" s="1" a="1"/>
  <c r="AL345" i="5" s="1"/>
  <c r="AI109" i="5"/>
  <c r="AK194" i="5"/>
  <c r="AL194" i="5" s="1" a="1"/>
  <c r="AL194" i="5" s="1"/>
  <c r="AD233" i="5" a="1"/>
  <c r="AD233" i="5" s="1"/>
  <c r="M243" i="7" s="1"/>
  <c r="AF333" i="5"/>
  <c r="AG333" i="5" s="1"/>
  <c r="AH333" i="5" s="1"/>
  <c r="AJ333" i="5" s="1"/>
  <c r="W321" i="5" a="1"/>
  <c r="W321" i="5" s="1"/>
  <c r="X321" i="5" s="1"/>
  <c r="Y321" i="5" s="1"/>
  <c r="AA321" i="5" s="1"/>
  <c r="AE64" i="5" a="1"/>
  <c r="AE64" i="5" s="1"/>
  <c r="Q74" i="7" s="1"/>
  <c r="AF386" i="5"/>
  <c r="AG386" i="5" s="1"/>
  <c r="AH386" i="5" s="1"/>
  <c r="AJ386" i="5" s="1"/>
  <c r="AE476" i="5"/>
  <c r="Q486" i="7" s="1"/>
  <c r="AE233" i="5"/>
  <c r="Q243" i="7" s="1"/>
  <c r="AF320" i="5"/>
  <c r="AG320" i="5" s="1"/>
  <c r="AH320" i="5" s="1"/>
  <c r="AJ320" i="5" s="1"/>
  <c r="AI303" i="5"/>
  <c r="AI165" i="5"/>
  <c r="AK320" i="5"/>
  <c r="AL320" i="5" s="1" a="1"/>
  <c r="AL320" i="5" s="1"/>
  <c r="AK333" i="5"/>
  <c r="AL333" i="5" s="1" a="1"/>
  <c r="AL333" i="5" s="1"/>
  <c r="AK42" i="5"/>
  <c r="AL42" i="5" s="1" a="1"/>
  <c r="AL42" i="5" s="1"/>
  <c r="AK339" i="5"/>
  <c r="AL339" i="5" s="1" a="1"/>
  <c r="AL339" i="5" s="1"/>
  <c r="AI448" i="5"/>
  <c r="AI386" i="5"/>
  <c r="AI87" i="5"/>
  <c r="AI108" i="5"/>
  <c r="AK199" i="5"/>
  <c r="AL199" i="5" s="1" a="1"/>
  <c r="AL199" i="5" s="1"/>
  <c r="AF207" i="5"/>
  <c r="AG207" i="5" s="1"/>
  <c r="AH207" i="5" s="1"/>
  <c r="AJ207" i="5" s="1"/>
  <c r="AF171" i="5" a="1"/>
  <c r="AF171" i="5" s="1"/>
  <c r="AG171" i="5" s="1"/>
  <c r="AH171" i="5" s="1"/>
  <c r="AJ171" i="5" s="1"/>
  <c r="AE316" i="5"/>
  <c r="Q326" i="7" s="1"/>
  <c r="AD303" i="5" a="1"/>
  <c r="AD303" i="5" s="1"/>
  <c r="M313" i="7" s="1"/>
  <c r="AI30" i="5"/>
  <c r="W301" i="5" a="1"/>
  <c r="W301" i="5" s="1"/>
  <c r="X301" i="5" s="1"/>
  <c r="Y301" i="5" s="1"/>
  <c r="AA301" i="5" s="1"/>
  <c r="W441" i="5" a="1"/>
  <c r="W441" i="5" s="1"/>
  <c r="X441" i="5" s="1"/>
  <c r="Y441" i="5" s="1"/>
  <c r="AA441" i="5" s="1"/>
  <c r="W352" i="5" a="1"/>
  <c r="W352" i="5" s="1"/>
  <c r="X352" i="5" s="1"/>
  <c r="AF193" i="5" a="1"/>
  <c r="AF193" i="5" s="1"/>
  <c r="AG193" i="5" s="1"/>
  <c r="AH193" i="5" s="1"/>
  <c r="AJ193" i="5" s="1"/>
  <c r="AE259" i="5"/>
  <c r="Q269" i="7" s="1"/>
  <c r="AD380" i="5" a="1"/>
  <c r="AD380" i="5" s="1"/>
  <c r="M390" i="7" s="1"/>
  <c r="AD485" i="5" a="1"/>
  <c r="AD485" i="5" s="1"/>
  <c r="M495" i="7" s="1"/>
  <c r="AD400" i="5" a="1"/>
  <c r="AD400" i="5" s="1"/>
  <c r="M410" i="7" s="1"/>
  <c r="AK446" i="5"/>
  <c r="AL446" i="5" s="1" a="1"/>
  <c r="AL446" i="5" s="1"/>
  <c r="AI399" i="5"/>
  <c r="AF259" i="5"/>
  <c r="AG259" i="5" s="1"/>
  <c r="AH259" i="5" s="1"/>
  <c r="AJ259" i="5" s="1"/>
  <c r="AI42" i="5"/>
  <c r="W348" i="5" a="1"/>
  <c r="W348" i="5" s="1"/>
  <c r="X348" i="5" s="1"/>
  <c r="AF196" i="5" a="1"/>
  <c r="AF196" i="5" s="1"/>
  <c r="AG196" i="5" s="1"/>
  <c r="AH196" i="5" s="1"/>
  <c r="AJ196" i="5" s="1"/>
  <c r="AF446" i="5"/>
  <c r="AG446" i="5" s="1"/>
  <c r="AH446" i="5" s="1"/>
  <c r="AJ446" i="5" s="1"/>
  <c r="AF342" i="5"/>
  <c r="AG342" i="5" s="1"/>
  <c r="AH342" i="5" s="1"/>
  <c r="AJ342" i="5" s="1"/>
  <c r="AI456" i="5"/>
  <c r="AD42" i="5" a="1"/>
  <c r="AD42" i="5" s="1"/>
  <c r="M52" i="7" s="1"/>
  <c r="AE193" i="5" a="1"/>
  <c r="AE193" i="5" s="1"/>
  <c r="Q203" i="7" s="1"/>
  <c r="AE446" i="5"/>
  <c r="Q456" i="7" s="1"/>
  <c r="AK95" i="5"/>
  <c r="AL95" i="5" s="1" a="1"/>
  <c r="AL95" i="5" s="1"/>
  <c r="AK259" i="5"/>
  <c r="AL259" i="5" s="1" a="1"/>
  <c r="AL259" i="5" s="1"/>
  <c r="AK331" i="5"/>
  <c r="AL331" i="5" s="1" a="1"/>
  <c r="AL331" i="5" s="1"/>
  <c r="AI259" i="5"/>
  <c r="V216" i="5" a="1"/>
  <c r="V216" i="5" s="1"/>
  <c r="P226" i="7" s="1"/>
  <c r="W457" i="5" a="1"/>
  <c r="W457" i="5" s="1"/>
  <c r="X457" i="5" s="1"/>
  <c r="Y457" i="5" s="1"/>
  <c r="AA457" i="5" s="1"/>
  <c r="W475" i="5" a="1"/>
  <c r="W475" i="5" s="1"/>
  <c r="X475" i="5" s="1"/>
  <c r="AF360" i="5"/>
  <c r="AG360" i="5" s="1"/>
  <c r="AH360" i="5" s="1"/>
  <c r="AJ360" i="5" s="1"/>
  <c r="AE42" i="5" a="1"/>
  <c r="AE42" i="5" s="1"/>
  <c r="Q52" i="7" s="1"/>
  <c r="AF95" i="5" a="1"/>
  <c r="AF95" i="5" s="1"/>
  <c r="AG95" i="5" s="1"/>
  <c r="AH95" i="5" s="1"/>
  <c r="AJ95" i="5" s="1"/>
  <c r="AI193" i="5"/>
  <c r="AK323" i="5"/>
  <c r="AL323" i="5" s="1" a="1"/>
  <c r="AL323" i="5" s="1"/>
  <c r="AD95" i="5" a="1"/>
  <c r="AD95" i="5" s="1"/>
  <c r="M105" i="7" s="1"/>
  <c r="AI261" i="5"/>
  <c r="AI459" i="5"/>
  <c r="AI462" i="5"/>
  <c r="AD331" i="5" a="1"/>
  <c r="AD331" i="5" s="1"/>
  <c r="M341" i="7" s="1"/>
  <c r="AK460" i="5"/>
  <c r="AL460" i="5" s="1" a="1"/>
  <c r="AL460" i="5" s="1"/>
  <c r="W439" i="5" a="1"/>
  <c r="W439" i="5" s="1"/>
  <c r="X439" i="5" s="1"/>
  <c r="AE360" i="5"/>
  <c r="Q370" i="7" s="1"/>
  <c r="AK193" i="5"/>
  <c r="AL193" i="5" s="1" a="1"/>
  <c r="AL193" i="5" s="1"/>
  <c r="AD323" i="5" a="1"/>
  <c r="AD323" i="5" s="1"/>
  <c r="M333" i="7" s="1"/>
  <c r="AI342" i="5"/>
  <c r="AD459" i="5" a="1"/>
  <c r="AD459" i="5" s="1"/>
  <c r="M469" i="7" s="1"/>
  <c r="AD462" i="5" a="1"/>
  <c r="AD462" i="5" s="1"/>
  <c r="M472" i="7" s="1"/>
  <c r="AD30" i="5" a="1"/>
  <c r="AD30" i="5" s="1"/>
  <c r="M40" i="7" s="1"/>
  <c r="AE95" i="5" a="1"/>
  <c r="AE95" i="5" s="1"/>
  <c r="Q105" i="7" s="1"/>
  <c r="AE400" i="5"/>
  <c r="Q410" i="7" s="1"/>
  <c r="AK370" i="5"/>
  <c r="AL370" i="5" s="1" a="1"/>
  <c r="AL370" i="5" s="1"/>
  <c r="AK342" i="5"/>
  <c r="AL342" i="5" s="1" a="1"/>
  <c r="AL342" i="5" s="1"/>
  <c r="AI60" i="5"/>
  <c r="AI323" i="5"/>
  <c r="AK261" i="5"/>
  <c r="AL261" i="5" s="1" a="1"/>
  <c r="AL261" i="5" s="1"/>
  <c r="W361" i="5" a="1"/>
  <c r="W361" i="5" s="1"/>
  <c r="X361" i="5" s="1"/>
  <c r="W341" i="5" a="1"/>
  <c r="W341" i="5" s="1"/>
  <c r="X341" i="5" s="1"/>
  <c r="Y341" i="5" s="1"/>
  <c r="AA341" i="5" s="1"/>
  <c r="AE459" i="5"/>
  <c r="Q469" i="7" s="1"/>
  <c r="W374" i="5" a="1"/>
  <c r="W374" i="5" s="1"/>
  <c r="X374" i="5" s="1"/>
  <c r="Y374" i="5" s="1"/>
  <c r="AA374" i="5" s="1"/>
  <c r="W277" i="5" a="1"/>
  <c r="W277" i="5" s="1"/>
  <c r="X277" i="5" s="1"/>
  <c r="AF462" i="5"/>
  <c r="AG462" i="5" s="1"/>
  <c r="AH462" i="5" s="1"/>
  <c r="AJ462" i="5" s="1"/>
  <c r="AE380" i="5"/>
  <c r="Q390" i="7" s="1"/>
  <c r="AF323" i="5"/>
  <c r="AG323" i="5" s="1"/>
  <c r="AH323" i="5" s="1"/>
  <c r="AJ323" i="5" s="1"/>
  <c r="AF60" i="5" a="1"/>
  <c r="AF60" i="5" s="1"/>
  <c r="AG60" i="5" s="1"/>
  <c r="AH60" i="5" s="1"/>
  <c r="AJ60" i="5" s="1"/>
  <c r="AE342" i="5"/>
  <c r="Q352" i="7" s="1"/>
  <c r="AI370" i="5"/>
  <c r="AK60" i="5"/>
  <c r="AL60" i="5" s="1" a="1"/>
  <c r="AL60" i="5" s="1"/>
  <c r="AK360" i="5"/>
  <c r="AL360" i="5" s="1" a="1"/>
  <c r="AL360" i="5" s="1"/>
  <c r="AF261" i="5"/>
  <c r="AG261" i="5" s="1"/>
  <c r="AH261" i="5" s="1"/>
  <c r="AJ261" i="5" s="1"/>
  <c r="AF485" i="5"/>
  <c r="AG485" i="5" s="1"/>
  <c r="AH485" i="5" s="1"/>
  <c r="AJ485" i="5" s="1"/>
  <c r="W227" i="5" a="1"/>
  <c r="W227" i="5" s="1"/>
  <c r="X227" i="5" s="1"/>
  <c r="Y227" i="5" s="1"/>
  <c r="AA227" i="5" s="1"/>
  <c r="AE399" i="5"/>
  <c r="Q409" i="7" s="1"/>
  <c r="AE261" i="5"/>
  <c r="Q271" i="7" s="1"/>
  <c r="AD370" i="5" a="1"/>
  <c r="AD370" i="5" s="1"/>
  <c r="M380" i="7" s="1"/>
  <c r="AK476" i="5"/>
  <c r="AL476" i="5" s="1" a="1"/>
  <c r="AL476" i="5" s="1"/>
  <c r="AK196" i="5"/>
  <c r="AL196" i="5" s="1" a="1"/>
  <c r="AL196" i="5" s="1"/>
  <c r="AK171" i="5"/>
  <c r="AL171" i="5" s="1" a="1"/>
  <c r="AL171" i="5" s="1"/>
  <c r="AI360" i="5"/>
  <c r="AE485" i="5"/>
  <c r="Q495" i="7" s="1"/>
  <c r="AE196" i="5" a="1"/>
  <c r="AE196" i="5" s="1"/>
  <c r="Q206" i="7" s="1"/>
  <c r="AE370" i="5"/>
  <c r="Q380" i="7" s="1"/>
  <c r="AI380" i="5"/>
  <c r="AI476" i="5"/>
  <c r="AK485" i="5"/>
  <c r="AL485" i="5" s="1" a="1"/>
  <c r="AL485" i="5" s="1"/>
  <c r="AI196" i="5"/>
  <c r="AK400" i="5"/>
  <c r="AL400" i="5" s="1" a="1"/>
  <c r="AL400" i="5" s="1"/>
  <c r="AF399" i="5"/>
  <c r="AG399" i="5" s="1"/>
  <c r="AH399" i="5" s="1"/>
  <c r="AJ399" i="5" s="1"/>
  <c r="AK380" i="5"/>
  <c r="AL380" i="5" s="1" a="1"/>
  <c r="AL380" i="5" s="1"/>
  <c r="AB269" i="5"/>
  <c r="AC269" i="5" s="1"/>
  <c r="U269" i="5" a="1"/>
  <c r="U269" i="5" s="1"/>
  <c r="L279" i="7" s="1"/>
  <c r="Z269" i="5"/>
  <c r="AB187" i="5"/>
  <c r="AC187" i="5" s="1" a="1"/>
  <c r="AC187" i="5" s="1"/>
  <c r="U187" i="5" a="1"/>
  <c r="U187" i="5" s="1"/>
  <c r="L197" i="7" s="1"/>
  <c r="W187" i="5" a="1"/>
  <c r="W187" i="5" s="1"/>
  <c r="X187" i="5" s="1"/>
  <c r="Y187" i="5" s="1"/>
  <c r="AA187" i="5" s="1"/>
  <c r="V187" i="5" a="1"/>
  <c r="V187" i="5" s="1"/>
  <c r="P197" i="7" s="1"/>
  <c r="Z187" i="5"/>
  <c r="U468" i="5" a="1"/>
  <c r="U468" i="5" s="1"/>
  <c r="L478" i="7" s="1"/>
  <c r="Z468" i="5"/>
  <c r="AB468" i="5"/>
  <c r="AC468" i="5" s="1"/>
  <c r="V180" i="5" a="1"/>
  <c r="V180" i="5" s="1"/>
  <c r="P190" i="7" s="1"/>
  <c r="U180" i="5" a="1"/>
  <c r="U180" i="5" s="1"/>
  <c r="L190" i="7" s="1"/>
  <c r="W180" i="5" a="1"/>
  <c r="W180" i="5" s="1"/>
  <c r="X180" i="5" s="1"/>
  <c r="Y180" i="5" s="1"/>
  <c r="AA180" i="5" s="1"/>
  <c r="Z180" i="5"/>
  <c r="AB180" i="5"/>
  <c r="AC180" i="5" s="1" a="1"/>
  <c r="AC180" i="5" s="1"/>
  <c r="V62" i="5" a="1"/>
  <c r="V62" i="5" s="1"/>
  <c r="P72" i="7" s="1"/>
  <c r="W62" i="5" a="1"/>
  <c r="W62" i="5" s="1"/>
  <c r="X62" i="5" s="1"/>
  <c r="Y62" i="5" s="1"/>
  <c r="AA62" i="5" s="1"/>
  <c r="U62" i="5" a="1"/>
  <c r="U62" i="5" s="1"/>
  <c r="L72" i="7" s="1"/>
  <c r="Z62" i="5"/>
  <c r="AB62" i="5"/>
  <c r="AC62" i="5" s="1" a="1"/>
  <c r="AC62" i="5" s="1"/>
  <c r="U321" i="5" a="1"/>
  <c r="U321" i="5" s="1"/>
  <c r="L331" i="7" s="1"/>
  <c r="Z321" i="5"/>
  <c r="AB321" i="5"/>
  <c r="AC321" i="5" s="1"/>
  <c r="Z295" i="5"/>
  <c r="AB295" i="5"/>
  <c r="AC295" i="5" s="1"/>
  <c r="U295" i="5" a="1"/>
  <c r="U295" i="5" s="1"/>
  <c r="L305" i="7" s="1"/>
  <c r="V77" i="5" a="1"/>
  <c r="V77" i="5" s="1"/>
  <c r="P87" i="7" s="1"/>
  <c r="Z77" i="5"/>
  <c r="W77" i="5" a="1"/>
  <c r="W77" i="5" s="1"/>
  <c r="X77" i="5" s="1"/>
  <c r="Y77" i="5" s="1"/>
  <c r="AA77" i="5" s="1"/>
  <c r="AB77" i="5"/>
  <c r="AC77" i="5" s="1" a="1"/>
  <c r="AC77" i="5" s="1"/>
  <c r="U77" i="5" a="1"/>
  <c r="U77" i="5" s="1"/>
  <c r="L87" i="7" s="1"/>
  <c r="Z487" i="5"/>
  <c r="U487" i="5" a="1"/>
  <c r="U487" i="5" s="1"/>
  <c r="L497" i="7" s="1"/>
  <c r="AB487" i="5"/>
  <c r="AC487" i="5" s="1"/>
  <c r="AB350" i="5"/>
  <c r="AC350" i="5" s="1"/>
  <c r="U350" i="5" a="1"/>
  <c r="U350" i="5" s="1"/>
  <c r="L360" i="7" s="1"/>
  <c r="Z350" i="5"/>
  <c r="Z483" i="5"/>
  <c r="AB483" i="5"/>
  <c r="AC483" i="5" s="1"/>
  <c r="U483" i="5" a="1"/>
  <c r="U483" i="5" s="1"/>
  <c r="L493" i="7" s="1"/>
  <c r="U250" i="5" a="1"/>
  <c r="U250" i="5" s="1"/>
  <c r="L260" i="7" s="1"/>
  <c r="Z250" i="5"/>
  <c r="AB250" i="5"/>
  <c r="AC250" i="5" s="1"/>
  <c r="U182" i="5" a="1"/>
  <c r="U182" i="5" s="1"/>
  <c r="L192" i="7" s="1"/>
  <c r="W182" i="5" a="1"/>
  <c r="W182" i="5" s="1"/>
  <c r="X182" i="5" s="1"/>
  <c r="Y182" i="5" s="1"/>
  <c r="AA182" i="5" s="1"/>
  <c r="V182" i="5" a="1"/>
  <c r="V182" i="5" s="1"/>
  <c r="P192" i="7" s="1"/>
  <c r="Z182" i="5"/>
  <c r="AB182" i="5"/>
  <c r="AC182" i="5" s="1" a="1"/>
  <c r="AC182" i="5" s="1"/>
  <c r="U272" i="5" a="1"/>
  <c r="U272" i="5" s="1"/>
  <c r="L282" i="7" s="1"/>
  <c r="Z272" i="5"/>
  <c r="AB272" i="5"/>
  <c r="AC272" i="5" s="1"/>
  <c r="Z216" i="5"/>
  <c r="AB216" i="5"/>
  <c r="AC216" i="5" s="1"/>
  <c r="U216" i="5" a="1"/>
  <c r="U216" i="5" s="1"/>
  <c r="L226" i="7" s="1"/>
  <c r="U361" i="5" a="1"/>
  <c r="U361" i="5" s="1"/>
  <c r="L371" i="7" s="1"/>
  <c r="Z361" i="5"/>
  <c r="AB361" i="5"/>
  <c r="AC361" i="5" s="1"/>
  <c r="U111" i="5" a="1"/>
  <c r="U111" i="5" s="1"/>
  <c r="L121" i="7" s="1"/>
  <c r="W111" i="5" a="1"/>
  <c r="W111" i="5" s="1"/>
  <c r="X111" i="5" s="1"/>
  <c r="Y111" i="5" s="1"/>
  <c r="AA111" i="5" s="1"/>
  <c r="V111" i="5" a="1"/>
  <c r="V111" i="5" s="1"/>
  <c r="P121" i="7" s="1"/>
  <c r="Z111" i="5"/>
  <c r="AB111" i="5"/>
  <c r="AC111" i="5" s="1" a="1"/>
  <c r="AC111" i="5" s="1"/>
  <c r="V186" i="5" a="1"/>
  <c r="V186" i="5" s="1"/>
  <c r="P196" i="7" s="1"/>
  <c r="W186" i="5" a="1"/>
  <c r="W186" i="5" s="1"/>
  <c r="X186" i="5" s="1"/>
  <c r="Y186" i="5" s="1"/>
  <c r="AA186" i="5" s="1"/>
  <c r="U186" i="5" a="1"/>
  <c r="U186" i="5" s="1"/>
  <c r="L196" i="7" s="1"/>
  <c r="Z186" i="5"/>
  <c r="AB186" i="5"/>
  <c r="AC186" i="5" s="1" a="1"/>
  <c r="AC186" i="5" s="1"/>
  <c r="AB352" i="5"/>
  <c r="AC352" i="5" s="1"/>
  <c r="U352" i="5" a="1"/>
  <c r="U352" i="5" s="1"/>
  <c r="L362" i="7" s="1"/>
  <c r="Z352" i="5"/>
  <c r="Z161" i="5"/>
  <c r="AB161" i="5"/>
  <c r="AC161" i="5" s="1" a="1"/>
  <c r="AC161" i="5" s="1"/>
  <c r="W161" i="5" a="1"/>
  <c r="W161" i="5" s="1"/>
  <c r="X161" i="5" s="1"/>
  <c r="Y161" i="5" s="1"/>
  <c r="AA161" i="5" s="1"/>
  <c r="V161" i="5" a="1"/>
  <c r="V161" i="5" s="1"/>
  <c r="P171" i="7" s="1"/>
  <c r="U161" i="5" a="1"/>
  <c r="U161" i="5" s="1"/>
  <c r="L171" i="7" s="1"/>
  <c r="AF54" i="5" a="1"/>
  <c r="AF54" i="5" s="1"/>
  <c r="AG54" i="5" s="1"/>
  <c r="AH54" i="5" s="1"/>
  <c r="AJ54" i="5" s="1"/>
  <c r="AE54" i="5" a="1"/>
  <c r="AE54" i="5" s="1"/>
  <c r="Q64" i="7" s="1"/>
  <c r="U422" i="5" a="1"/>
  <c r="U422" i="5" s="1"/>
  <c r="L432" i="7" s="1"/>
  <c r="Z422" i="5"/>
  <c r="AB422" i="5"/>
  <c r="AC422" i="5" s="1"/>
  <c r="Z263" i="5"/>
  <c r="U263" i="5" a="1"/>
  <c r="U263" i="5" s="1"/>
  <c r="L273" i="7" s="1"/>
  <c r="AB263" i="5"/>
  <c r="AC263" i="5" s="1"/>
  <c r="U301" i="5" a="1"/>
  <c r="U301" i="5" s="1"/>
  <c r="L311" i="7" s="1"/>
  <c r="Z301" i="5"/>
  <c r="AB301" i="5"/>
  <c r="AC301" i="5" s="1"/>
  <c r="AB178" i="5"/>
  <c r="AC178" i="5" s="1" a="1"/>
  <c r="AC178" i="5" s="1"/>
  <c r="W178" i="5" a="1"/>
  <c r="W178" i="5" s="1"/>
  <c r="X178" i="5" s="1"/>
  <c r="Y178" i="5" s="1"/>
  <c r="AA178" i="5" s="1"/>
  <c r="V178" i="5" a="1"/>
  <c r="V178" i="5" s="1"/>
  <c r="P188" i="7" s="1"/>
  <c r="Z178" i="5"/>
  <c r="U178" i="5" a="1"/>
  <c r="U178" i="5" s="1"/>
  <c r="L188" i="7" s="1"/>
  <c r="Z44" i="5"/>
  <c r="W44" i="5" a="1"/>
  <c r="W44" i="5" s="1"/>
  <c r="X44" i="5" s="1"/>
  <c r="Y44" i="5" s="1"/>
  <c r="AA44" i="5" s="1"/>
  <c r="AB44" i="5"/>
  <c r="AC44" i="5" s="1" a="1"/>
  <c r="AC44" i="5" s="1"/>
  <c r="V44" i="5" a="1"/>
  <c r="V44" i="5" s="1"/>
  <c r="P54" i="7" s="1"/>
  <c r="U44" i="5" a="1"/>
  <c r="U44" i="5" s="1"/>
  <c r="L54" i="7" s="1"/>
  <c r="Z154" i="5"/>
  <c r="AB154" i="5"/>
  <c r="AC154" i="5" s="1" a="1"/>
  <c r="AC154" i="5" s="1"/>
  <c r="W154" i="5" a="1"/>
  <c r="W154" i="5" s="1"/>
  <c r="X154" i="5" s="1"/>
  <c r="Y154" i="5" s="1"/>
  <c r="AA154" i="5" s="1"/>
  <c r="V154" i="5" a="1"/>
  <c r="V154" i="5" s="1"/>
  <c r="P164" i="7" s="1"/>
  <c r="U154" i="5" a="1"/>
  <c r="U154" i="5" s="1"/>
  <c r="L164" i="7" s="1"/>
  <c r="U379" i="5" a="1"/>
  <c r="U379" i="5" s="1"/>
  <c r="L389" i="7" s="1"/>
  <c r="Z379" i="5"/>
  <c r="AB379" i="5"/>
  <c r="AC379" i="5" s="1"/>
  <c r="AB475" i="5"/>
  <c r="AC475" i="5" s="1"/>
  <c r="U475" i="5" a="1"/>
  <c r="U475" i="5" s="1"/>
  <c r="L485" i="7" s="1"/>
  <c r="Z475" i="5"/>
  <c r="U277" i="5" a="1"/>
  <c r="U277" i="5" s="1"/>
  <c r="L287" i="7" s="1"/>
  <c r="Z277" i="5"/>
  <c r="AB277" i="5"/>
  <c r="AC277" i="5" s="1"/>
  <c r="AE338" i="5"/>
  <c r="Q348" i="7" s="1"/>
  <c r="AF338" i="5"/>
  <c r="AG338" i="5" s="1"/>
  <c r="AH338" i="5" s="1"/>
  <c r="AJ338" i="5" s="1"/>
  <c r="AB336" i="5"/>
  <c r="AC336" i="5" s="1"/>
  <c r="U336" i="5" a="1"/>
  <c r="U336" i="5" s="1"/>
  <c r="L346" i="7" s="1"/>
  <c r="Z336" i="5"/>
  <c r="Z230" i="5"/>
  <c r="AB230" i="5"/>
  <c r="AC230" i="5" s="1"/>
  <c r="U230" i="5" a="1"/>
  <c r="U230" i="5" s="1"/>
  <c r="L240" i="7" s="1"/>
  <c r="Z418" i="5"/>
  <c r="AB418" i="5"/>
  <c r="AC418" i="5" s="1"/>
  <c r="U418" i="5" a="1"/>
  <c r="U418" i="5" s="1"/>
  <c r="L428" i="7" s="1"/>
  <c r="Z299" i="5"/>
  <c r="AB299" i="5"/>
  <c r="AC299" i="5" s="1"/>
  <c r="U299" i="5" a="1"/>
  <c r="U299" i="5" s="1"/>
  <c r="L309" i="7" s="1"/>
  <c r="U256" i="5" a="1"/>
  <c r="U256" i="5" s="1"/>
  <c r="L266" i="7" s="1"/>
  <c r="Z256" i="5"/>
  <c r="AB256" i="5"/>
  <c r="AC256" i="5" s="1"/>
  <c r="U412" i="5" a="1"/>
  <c r="U412" i="5" s="1"/>
  <c r="L422" i="7" s="1"/>
  <c r="Z412" i="5"/>
  <c r="AB412" i="5"/>
  <c r="AC412" i="5" s="1"/>
  <c r="U315" i="5" a="1"/>
  <c r="U315" i="5" s="1"/>
  <c r="L325" i="7" s="1"/>
  <c r="Z315" i="5"/>
  <c r="AB315" i="5"/>
  <c r="AC315" i="5" s="1"/>
  <c r="Z451" i="5"/>
  <c r="AB451" i="5"/>
  <c r="AC451" i="5" s="1"/>
  <c r="U451" i="5" a="1"/>
  <c r="U451" i="5" s="1"/>
  <c r="L461" i="7" s="1"/>
  <c r="V116" i="5" a="1"/>
  <c r="V116" i="5" s="1"/>
  <c r="P126" i="7" s="1"/>
  <c r="W116" i="5" a="1"/>
  <c r="W116" i="5" s="1"/>
  <c r="X116" i="5" s="1"/>
  <c r="Y116" i="5" s="1"/>
  <c r="AA116" i="5" s="1"/>
  <c r="U116" i="5" a="1"/>
  <c r="U116" i="5" s="1"/>
  <c r="L126" i="7" s="1"/>
  <c r="Z116" i="5"/>
  <c r="AB116" i="5"/>
  <c r="AC116" i="5" s="1" a="1"/>
  <c r="AC116" i="5" s="1"/>
  <c r="U84" i="5" a="1"/>
  <c r="U84" i="5" s="1"/>
  <c r="L94" i="7" s="1"/>
  <c r="Z84" i="5"/>
  <c r="W84" i="5" a="1"/>
  <c r="W84" i="5" s="1"/>
  <c r="X84" i="5" s="1"/>
  <c r="Y84" i="5" s="1"/>
  <c r="AA84" i="5" s="1"/>
  <c r="AB84" i="5"/>
  <c r="AC84" i="5" s="1" a="1"/>
  <c r="AC84" i="5" s="1"/>
  <c r="V84" i="5" a="1"/>
  <c r="V84" i="5" s="1"/>
  <c r="P94" i="7" s="1"/>
  <c r="Z348" i="5"/>
  <c r="U348" i="5" a="1"/>
  <c r="U348" i="5" s="1"/>
  <c r="L358" i="7" s="1"/>
  <c r="AB348" i="5"/>
  <c r="AC348" i="5" s="1"/>
  <c r="U374" i="5" a="1"/>
  <c r="U374" i="5" s="1"/>
  <c r="L384" i="7" s="1"/>
  <c r="Z374" i="5"/>
  <c r="AB374" i="5"/>
  <c r="AC374" i="5" s="1"/>
  <c r="Z435" i="5"/>
  <c r="AB435" i="5"/>
  <c r="AC435" i="5" s="1"/>
  <c r="U435" i="5" a="1"/>
  <c r="U435" i="5" s="1"/>
  <c r="L445" i="7" s="1"/>
  <c r="AB439" i="5"/>
  <c r="AC439" i="5" s="1"/>
  <c r="U439" i="5" a="1"/>
  <c r="U439" i="5" s="1"/>
  <c r="L449" i="7" s="1"/>
  <c r="Z439" i="5"/>
  <c r="U457" i="5" a="1"/>
  <c r="U457" i="5" s="1"/>
  <c r="L467" i="7" s="1"/>
  <c r="Z457" i="5"/>
  <c r="AB457" i="5"/>
  <c r="AC457" i="5" s="1"/>
  <c r="Z106" i="5"/>
  <c r="U106" i="5" a="1"/>
  <c r="U106" i="5" s="1"/>
  <c r="L116" i="7" s="1"/>
  <c r="AB106" i="5"/>
  <c r="AC106" i="5" s="1" a="1"/>
  <c r="AC106" i="5" s="1"/>
  <c r="V106" i="5" a="1"/>
  <c r="V106" i="5" s="1"/>
  <c r="P116" i="7" s="1"/>
  <c r="W106" i="5" a="1"/>
  <c r="W106" i="5" s="1"/>
  <c r="X106" i="5" s="1"/>
  <c r="Y106" i="5" s="1"/>
  <c r="AA106" i="5" s="1"/>
  <c r="AB130" i="5"/>
  <c r="AC130" i="5" s="1" a="1"/>
  <c r="AC130" i="5" s="1"/>
  <c r="U130" i="5" a="1"/>
  <c r="U130" i="5" s="1"/>
  <c r="L140" i="7" s="1"/>
  <c r="V130" i="5" a="1"/>
  <c r="V130" i="5" s="1"/>
  <c r="P140" i="7" s="1"/>
  <c r="Z130" i="5"/>
  <c r="W130" i="5" a="1"/>
  <c r="W130" i="5" s="1"/>
  <c r="X130" i="5" s="1"/>
  <c r="Y130" i="5" s="1"/>
  <c r="AA130" i="5" s="1"/>
  <c r="U129" i="5" a="1"/>
  <c r="U129" i="5" s="1"/>
  <c r="L139" i="7" s="1"/>
  <c r="Z129" i="5"/>
  <c r="AB129" i="5"/>
  <c r="AC129" i="5" s="1" a="1"/>
  <c r="AC129" i="5" s="1"/>
  <c r="V129" i="5" a="1"/>
  <c r="V129" i="5" s="1"/>
  <c r="P139" i="7" s="1"/>
  <c r="W129" i="5" a="1"/>
  <c r="W129" i="5" s="1"/>
  <c r="X129" i="5" s="1"/>
  <c r="Y129" i="5" s="1"/>
  <c r="AA129" i="5" s="1"/>
  <c r="W168" i="5" a="1"/>
  <c r="W168" i="5" s="1"/>
  <c r="X168" i="5" s="1"/>
  <c r="Y168" i="5" s="1"/>
  <c r="AA168" i="5" s="1"/>
  <c r="V168" i="5" a="1"/>
  <c r="V168" i="5" s="1"/>
  <c r="P178" i="7" s="1"/>
  <c r="Z168" i="5"/>
  <c r="AB168" i="5"/>
  <c r="AC168" i="5" s="1" a="1"/>
  <c r="AC168" i="5" s="1"/>
  <c r="U168" i="5" a="1"/>
  <c r="U168" i="5" s="1"/>
  <c r="L178" i="7" s="1"/>
  <c r="Z291" i="5"/>
  <c r="AB291" i="5"/>
  <c r="AC291" i="5" s="1"/>
  <c r="U291" i="5" a="1"/>
  <c r="U291" i="5" s="1"/>
  <c r="L301" i="7" s="1"/>
  <c r="AF331" i="5"/>
  <c r="AG331" i="5" s="1"/>
  <c r="AH331" i="5" s="1"/>
  <c r="AJ331" i="5" s="1"/>
  <c r="AE331" i="5"/>
  <c r="Q341" i="7" s="1"/>
  <c r="Z132" i="5"/>
  <c r="U132" i="5" a="1"/>
  <c r="U132" i="5" s="1"/>
  <c r="L142" i="7" s="1"/>
  <c r="AB132" i="5"/>
  <c r="AC132" i="5" s="1" a="1"/>
  <c r="AC132" i="5" s="1"/>
  <c r="V132" i="5" a="1"/>
  <c r="V132" i="5" s="1"/>
  <c r="P142" i="7" s="1"/>
  <c r="W132" i="5" a="1"/>
  <c r="W132" i="5" s="1"/>
  <c r="X132" i="5" s="1"/>
  <c r="Y132" i="5" s="1"/>
  <c r="AA132" i="5" s="1"/>
  <c r="Z341" i="5"/>
  <c r="AB341" i="5"/>
  <c r="AC341" i="5" s="1"/>
  <c r="U341" i="5" a="1"/>
  <c r="U341" i="5" s="1"/>
  <c r="L351" i="7" s="1"/>
  <c r="Z220" i="5"/>
  <c r="AB220" i="5"/>
  <c r="AC220" i="5" s="1"/>
  <c r="U220" i="5" a="1"/>
  <c r="U220" i="5" s="1"/>
  <c r="L230" i="7" s="1"/>
  <c r="AF456" i="5"/>
  <c r="AG456" i="5" s="1"/>
  <c r="AH456" i="5" s="1"/>
  <c r="AJ456" i="5" s="1"/>
  <c r="AE456" i="5"/>
  <c r="Q466" i="7" s="1"/>
  <c r="U22" i="5" a="1"/>
  <c r="U22" i="5" s="1"/>
  <c r="L32" i="7" s="1"/>
  <c r="Z22" i="5"/>
  <c r="AB22" i="5"/>
  <c r="AC22" i="5" s="1" a="1"/>
  <c r="AC22" i="5" s="1"/>
  <c r="V22" i="5" a="1"/>
  <c r="V22" i="5" s="1"/>
  <c r="P32" i="7" s="1"/>
  <c r="W22" i="5" a="1"/>
  <c r="W22" i="5" s="1"/>
  <c r="X22" i="5" s="1"/>
  <c r="Y22" i="5" s="1"/>
  <c r="AA22" i="5" s="1"/>
  <c r="Z441" i="5"/>
  <c r="AB441" i="5"/>
  <c r="AC441" i="5" s="1"/>
  <c r="U441" i="5" a="1"/>
  <c r="U441" i="5" s="1"/>
  <c r="L451" i="7" s="1"/>
  <c r="AB93" i="5"/>
  <c r="AC93" i="5" s="1" a="1"/>
  <c r="AC93" i="5" s="1"/>
  <c r="W93" i="5" a="1"/>
  <c r="W93" i="5" s="1"/>
  <c r="X93" i="5" s="1"/>
  <c r="Y93" i="5" s="1"/>
  <c r="AA93" i="5" s="1"/>
  <c r="U93" i="5" a="1"/>
  <c r="U93" i="5" s="1"/>
  <c r="L103" i="7" s="1"/>
  <c r="V93" i="5" a="1"/>
  <c r="V93" i="5" s="1"/>
  <c r="P103" i="7" s="1"/>
  <c r="Z93" i="5"/>
  <c r="U410" i="5" a="1"/>
  <c r="U410" i="5" s="1"/>
  <c r="L420" i="7" s="1"/>
  <c r="Z410" i="5"/>
  <c r="AB410" i="5"/>
  <c r="AC410" i="5" s="1"/>
  <c r="U227" i="5" a="1"/>
  <c r="U227" i="5" s="1"/>
  <c r="L237" i="7" s="1"/>
  <c r="Z227" i="5"/>
  <c r="AB227" i="5"/>
  <c r="AC227" i="5" s="1"/>
  <c r="U65" i="5" a="1"/>
  <c r="U65" i="5" s="1"/>
  <c r="L75" i="7" s="1"/>
  <c r="V65" i="5" a="1"/>
  <c r="V65" i="5" s="1"/>
  <c r="P75" i="7" s="1"/>
  <c r="W65" i="5" a="1"/>
  <c r="W65" i="5" s="1"/>
  <c r="X65" i="5" s="1"/>
  <c r="Y65" i="5" s="1"/>
  <c r="AA65" i="5" s="1"/>
  <c r="Z65" i="5"/>
  <c r="AB65" i="5"/>
  <c r="AC65" i="5" s="1" a="1"/>
  <c r="AC65" i="5" s="1"/>
  <c r="Z244" i="5"/>
  <c r="AB244" i="5"/>
  <c r="AC244" i="5" s="1"/>
  <c r="U244" i="5" a="1"/>
  <c r="U244" i="5" s="1"/>
  <c r="L254" i="7" s="1"/>
  <c r="U221" i="5" a="1"/>
  <c r="U221" i="5" s="1"/>
  <c r="L231" i="7" s="1"/>
  <c r="Z221" i="5"/>
  <c r="AB221" i="5"/>
  <c r="AC221" i="5" s="1"/>
  <c r="AB284" i="5"/>
  <c r="AC284" i="5" s="1"/>
  <c r="U284" i="5" a="1"/>
  <c r="U284" i="5" s="1"/>
  <c r="L294" i="7" s="1"/>
  <c r="Z284" i="5"/>
  <c r="Z346" i="5"/>
  <c r="U346" i="5" a="1"/>
  <c r="U346" i="5" s="1"/>
  <c r="L356" i="7" s="1"/>
  <c r="AB346" i="5"/>
  <c r="AC346" i="5" s="1"/>
  <c r="U24" i="5" a="1"/>
  <c r="U24" i="5" s="1"/>
  <c r="L34" i="7" s="1"/>
  <c r="Z24" i="5"/>
  <c r="AB24" i="5"/>
  <c r="AC24" i="5" s="1" a="1"/>
  <c r="AC24" i="5" s="1"/>
  <c r="W24" i="5" a="1"/>
  <c r="W24" i="5" s="1"/>
  <c r="X24" i="5" s="1"/>
  <c r="Y24" i="5" s="1"/>
  <c r="AA24" i="5" s="1"/>
  <c r="V24" i="5" a="1"/>
  <c r="V24" i="5" s="1"/>
  <c r="P34" i="7" s="1"/>
  <c r="U90" i="5" a="1"/>
  <c r="U90" i="5" s="1"/>
  <c r="L100" i="7" s="1"/>
  <c r="V90" i="5" a="1"/>
  <c r="V90" i="5" s="1"/>
  <c r="P100" i="7" s="1"/>
  <c r="Z90" i="5"/>
  <c r="W90" i="5" a="1"/>
  <c r="W90" i="5" s="1"/>
  <c r="X90" i="5" s="1"/>
  <c r="Y90" i="5" s="1"/>
  <c r="AA90" i="5" s="1"/>
  <c r="AB90" i="5"/>
  <c r="AC90" i="5" s="1" a="1"/>
  <c r="AC90" i="5" s="1"/>
  <c r="W82" i="5" a="1"/>
  <c r="W82" i="5" s="1"/>
  <c r="X82" i="5" s="1"/>
  <c r="Y82" i="5" s="1"/>
  <c r="AA82" i="5" s="1"/>
  <c r="V82" i="5" a="1"/>
  <c r="V82" i="5" s="1"/>
  <c r="P92" i="7" s="1"/>
  <c r="U82" i="5" a="1"/>
  <c r="U82" i="5" s="1"/>
  <c r="L92" i="7" s="1"/>
  <c r="Z82" i="5"/>
  <c r="AB82" i="5"/>
  <c r="AC82" i="5" s="1" a="1"/>
  <c r="AC82" i="5" s="1"/>
  <c r="Z243" i="5"/>
  <c r="AB243" i="5"/>
  <c r="AC243" i="5" s="1"/>
  <c r="U243" i="5" a="1"/>
  <c r="U243" i="5" s="1"/>
  <c r="L253" i="7" s="1"/>
  <c r="AB406" i="5"/>
  <c r="AC406" i="5" s="1"/>
  <c r="U406" i="5" a="1"/>
  <c r="U406" i="5" s="1"/>
  <c r="L416" i="7" s="1"/>
  <c r="Z406" i="5"/>
  <c r="Z279" i="5"/>
  <c r="AB279" i="5"/>
  <c r="AC279" i="5" s="1"/>
  <c r="U279" i="5" a="1"/>
  <c r="U279" i="5" s="1"/>
  <c r="L289" i="7" s="1"/>
  <c r="V173" i="5" a="1"/>
  <c r="V173" i="5" s="1"/>
  <c r="P183" i="7" s="1"/>
  <c r="Z173" i="5"/>
  <c r="AB173" i="5"/>
  <c r="AC173" i="5" s="1" a="1"/>
  <c r="AC173" i="5" s="1"/>
  <c r="U173" i="5" a="1"/>
  <c r="U173" i="5" s="1"/>
  <c r="L183" i="7" s="1"/>
  <c r="W173" i="5" a="1"/>
  <c r="W173" i="5" s="1"/>
  <c r="X173" i="5" s="1"/>
  <c r="Y173" i="5" s="1"/>
  <c r="AA173" i="5" s="1"/>
  <c r="AB356" i="5"/>
  <c r="AC356" i="5" s="1"/>
  <c r="Z356" i="5"/>
  <c r="U356" i="5" a="1"/>
  <c r="U356" i="5" s="1"/>
  <c r="L366" i="7" s="1"/>
  <c r="Z318" i="5"/>
  <c r="AB318" i="5"/>
  <c r="AC318" i="5" s="1"/>
  <c r="U318" i="5" a="1"/>
  <c r="U318" i="5" s="1"/>
  <c r="L328" i="7" s="1"/>
  <c r="Z185" i="5"/>
  <c r="U185" i="5" a="1"/>
  <c r="U185" i="5" s="1"/>
  <c r="L195" i="7" s="1"/>
  <c r="AB185" i="5"/>
  <c r="AC185" i="5" s="1" a="1"/>
  <c r="AC185" i="5" s="1"/>
  <c r="V185" i="5" a="1"/>
  <c r="V185" i="5" s="1"/>
  <c r="P195" i="7" s="1"/>
  <c r="W185" i="5" a="1"/>
  <c r="W185" i="5" s="1"/>
  <c r="X185" i="5" s="1"/>
  <c r="Y185" i="5" s="1"/>
  <c r="AA185" i="5" s="1"/>
  <c r="U283" i="5" a="1"/>
  <c r="U283" i="5" s="1"/>
  <c r="L293" i="7" s="1"/>
  <c r="Z283" i="5"/>
  <c r="AB283" i="5"/>
  <c r="AC283" i="5" s="1"/>
  <c r="Z491" i="5"/>
  <c r="AB491" i="5"/>
  <c r="AC491" i="5" s="1"/>
  <c r="U491" i="5" a="1"/>
  <c r="U491" i="5" s="1"/>
  <c r="L501" i="7" s="1"/>
  <c r="AB104" i="5"/>
  <c r="AC104" i="5" s="1" a="1"/>
  <c r="AC104" i="5" s="1"/>
  <c r="U104" i="5" a="1"/>
  <c r="U104" i="5" s="1"/>
  <c r="L114" i="7" s="1"/>
  <c r="V104" i="5" a="1"/>
  <c r="V104" i="5" s="1"/>
  <c r="P114" i="7" s="1"/>
  <c r="W104" i="5" a="1"/>
  <c r="W104" i="5" s="1"/>
  <c r="X104" i="5" s="1"/>
  <c r="Y104" i="5" s="1"/>
  <c r="AA104" i="5" s="1"/>
  <c r="Z104" i="5"/>
  <c r="W55" i="5" a="1"/>
  <c r="W55" i="5" s="1"/>
  <c r="X55" i="5" s="1"/>
  <c r="Y55" i="5" s="1"/>
  <c r="AA55" i="5" s="1"/>
  <c r="V55" i="5" a="1"/>
  <c r="V55" i="5" s="1"/>
  <c r="P65" i="7" s="1"/>
  <c r="U55" i="5" a="1"/>
  <c r="U55" i="5" s="1"/>
  <c r="L65" i="7" s="1"/>
  <c r="Z55" i="5"/>
  <c r="AB55" i="5"/>
  <c r="AC55" i="5" s="1" a="1"/>
  <c r="AC55" i="5" s="1"/>
  <c r="Q12" i="5"/>
  <c r="S12" i="5"/>
  <c r="U114" i="5" a="1"/>
  <c r="U114" i="5" s="1"/>
  <c r="L124" i="7" s="1"/>
  <c r="Z114" i="5"/>
  <c r="AB114" i="5"/>
  <c r="AC114" i="5" s="1" a="1"/>
  <c r="AC114" i="5" s="1"/>
  <c r="V114" i="5" a="1"/>
  <c r="V114" i="5" s="1"/>
  <c r="P124" i="7" s="1"/>
  <c r="W114" i="5" a="1"/>
  <c r="W114" i="5" s="1"/>
  <c r="X114" i="5" s="1"/>
  <c r="Y114" i="5" s="1"/>
  <c r="AA114" i="5" s="1"/>
  <c r="Z334" i="5"/>
  <c r="AB334" i="5"/>
  <c r="AC334" i="5" s="1"/>
  <c r="U334" i="5" a="1"/>
  <c r="U334" i="5" s="1"/>
  <c r="L344" i="7" s="1"/>
  <c r="AB81" i="5"/>
  <c r="AC81" i="5" s="1" a="1"/>
  <c r="AC81" i="5" s="1"/>
  <c r="W81" i="5" a="1"/>
  <c r="W81" i="5" s="1"/>
  <c r="X81" i="5" s="1"/>
  <c r="Y81" i="5" s="1"/>
  <c r="AA81" i="5" s="1"/>
  <c r="V81" i="5" a="1"/>
  <c r="V81" i="5" s="1"/>
  <c r="P91" i="7" s="1"/>
  <c r="U81" i="5" a="1"/>
  <c r="U81" i="5" s="1"/>
  <c r="L91" i="7" s="1"/>
  <c r="Z81" i="5"/>
  <c r="U91" i="5" a="1"/>
  <c r="U91" i="5" s="1"/>
  <c r="L101" i="7" s="1"/>
  <c r="V91" i="5" a="1"/>
  <c r="V91" i="5" s="1"/>
  <c r="P101" i="7" s="1"/>
  <c r="W91" i="5" a="1"/>
  <c r="W91" i="5" s="1"/>
  <c r="X91" i="5" s="1"/>
  <c r="Y91" i="5" s="1"/>
  <c r="AA91" i="5" s="1"/>
  <c r="Z91" i="5"/>
  <c r="AB91" i="5"/>
  <c r="AC91" i="5" s="1" a="1"/>
  <c r="AC91" i="5" s="1"/>
  <c r="V170" i="5" a="1"/>
  <c r="V170" i="5" s="1"/>
  <c r="P180" i="7" s="1"/>
  <c r="W170" i="5" a="1"/>
  <c r="W170" i="5" s="1"/>
  <c r="X170" i="5" s="1"/>
  <c r="Y170" i="5" s="1"/>
  <c r="AA170" i="5" s="1"/>
  <c r="U170" i="5" a="1"/>
  <c r="U170" i="5" s="1"/>
  <c r="L180" i="7" s="1"/>
  <c r="Z170" i="5"/>
  <c r="AB170" i="5"/>
  <c r="AC170" i="5" s="1" a="1"/>
  <c r="AC170" i="5" s="1"/>
  <c r="U124" i="5" a="1"/>
  <c r="U124" i="5" s="1"/>
  <c r="L134" i="7" s="1"/>
  <c r="W124" i="5" a="1"/>
  <c r="W124" i="5" s="1"/>
  <c r="X124" i="5" s="1"/>
  <c r="Y124" i="5" s="1"/>
  <c r="AA124" i="5" s="1"/>
  <c r="Z124" i="5"/>
  <c r="AB124" i="5"/>
  <c r="AC124" i="5" s="1" a="1"/>
  <c r="AC124" i="5" s="1"/>
  <c r="V124" i="5" a="1"/>
  <c r="V124" i="5" s="1"/>
  <c r="P134" i="7" s="1"/>
  <c r="U464" i="5" a="1"/>
  <c r="U464" i="5" s="1"/>
  <c r="L474" i="7" s="1"/>
  <c r="Z464" i="5"/>
  <c r="AB464" i="5"/>
  <c r="AC464" i="5" s="1"/>
  <c r="AB226" i="5"/>
  <c r="AC226" i="5" s="1"/>
  <c r="U226" i="5" a="1"/>
  <c r="U226" i="5" s="1"/>
  <c r="L236" i="7" s="1"/>
  <c r="Z226" i="5"/>
  <c r="AB76" i="5"/>
  <c r="AC76" i="5" s="1" a="1"/>
  <c r="AC76" i="5" s="1"/>
  <c r="U76" i="5" a="1"/>
  <c r="U76" i="5" s="1"/>
  <c r="L86" i="7" s="1"/>
  <c r="V76" i="5" a="1"/>
  <c r="V76" i="5" s="1"/>
  <c r="P86" i="7" s="1"/>
  <c r="W76" i="5" a="1"/>
  <c r="W76" i="5" s="1"/>
  <c r="X76" i="5" s="1"/>
  <c r="Y76" i="5" s="1"/>
  <c r="AA76" i="5" s="1"/>
  <c r="Z76" i="5"/>
  <c r="Z235" i="5"/>
  <c r="AB235" i="5"/>
  <c r="AC235" i="5" s="1"/>
  <c r="U235" i="5" a="1"/>
  <c r="U235" i="5" s="1"/>
  <c r="L245" i="7" s="1"/>
  <c r="W118" i="5" a="1"/>
  <c r="W118" i="5" s="1"/>
  <c r="X118" i="5" s="1"/>
  <c r="Y118" i="5" s="1"/>
  <c r="AA118" i="5" s="1"/>
  <c r="Z118" i="5"/>
  <c r="AB118" i="5"/>
  <c r="AC118" i="5" s="1" a="1"/>
  <c r="AC118" i="5" s="1"/>
  <c r="U118" i="5" a="1"/>
  <c r="U118" i="5" s="1"/>
  <c r="L128" i="7" s="1"/>
  <c r="V118" i="5" a="1"/>
  <c r="V118" i="5" s="1"/>
  <c r="P128" i="7" s="1"/>
  <c r="W34" i="5" a="1"/>
  <c r="W34" i="5" s="1"/>
  <c r="X34" i="5" s="1"/>
  <c r="Y34" i="5" s="1"/>
  <c r="AA34" i="5" s="1"/>
  <c r="V34" i="5" a="1"/>
  <c r="V34" i="5" s="1"/>
  <c r="P44" i="7" s="1"/>
  <c r="Z34" i="5"/>
  <c r="AB34" i="5"/>
  <c r="AC34" i="5" s="1" a="1"/>
  <c r="AC34" i="5" s="1"/>
  <c r="U34" i="5" a="1"/>
  <c r="U34" i="5" s="1"/>
  <c r="L44" i="7" s="1"/>
  <c r="U57" i="5" a="1"/>
  <c r="U57" i="5" s="1"/>
  <c r="L67" i="7" s="1"/>
  <c r="W57" i="5" a="1"/>
  <c r="W57" i="5" s="1"/>
  <c r="X57" i="5" s="1"/>
  <c r="Y57" i="5" s="1"/>
  <c r="AA57" i="5" s="1"/>
  <c r="V57" i="5" a="1"/>
  <c r="V57" i="5" s="1"/>
  <c r="P67" i="7" s="1"/>
  <c r="Z57" i="5"/>
  <c r="AB57" i="5"/>
  <c r="AC57" i="5" s="1" a="1"/>
  <c r="AC57" i="5" s="1"/>
  <c r="Z311" i="5"/>
  <c r="AB311" i="5"/>
  <c r="AC311" i="5" s="1"/>
  <c r="U311" i="5" a="1"/>
  <c r="U311" i="5" s="1"/>
  <c r="L321" i="7" s="1"/>
  <c r="AB14" i="5"/>
  <c r="AC14" i="5" s="1" a="1"/>
  <c r="AC14" i="5" s="1"/>
  <c r="U14" i="5" a="1"/>
  <c r="U14" i="5" s="1"/>
  <c r="L24" i="7" s="1"/>
  <c r="W14" i="5" a="1"/>
  <c r="W14" i="5" s="1"/>
  <c r="X14" i="5" s="1"/>
  <c r="Y14" i="5" s="1"/>
  <c r="AA14" i="5" s="1"/>
  <c r="V14" i="5" a="1"/>
  <c r="V14" i="5" s="1"/>
  <c r="P24" i="7" s="1"/>
  <c r="Z14" i="5"/>
  <c r="Z490" i="5"/>
  <c r="AB490" i="5"/>
  <c r="AC490" i="5" s="1"/>
  <c r="U490" i="5" a="1"/>
  <c r="U490" i="5" s="1"/>
  <c r="L500" i="7" s="1"/>
  <c r="Z479" i="5"/>
  <c r="AB479" i="5"/>
  <c r="AC479" i="5" s="1"/>
  <c r="U479" i="5" a="1"/>
  <c r="U479" i="5" s="1"/>
  <c r="L489" i="7" s="1"/>
  <c r="U445" i="5" a="1"/>
  <c r="U445" i="5" s="1"/>
  <c r="L455" i="7" s="1"/>
  <c r="Z445" i="5"/>
  <c r="AB445" i="5"/>
  <c r="AC445" i="5" s="1"/>
  <c r="Z40" i="5"/>
  <c r="W40" i="5" a="1"/>
  <c r="W40" i="5" s="1"/>
  <c r="X40" i="5" s="1"/>
  <c r="Y40" i="5" s="1"/>
  <c r="AA40" i="5" s="1"/>
  <c r="AB40" i="5"/>
  <c r="AC40" i="5" s="1" a="1"/>
  <c r="AC40" i="5" s="1"/>
  <c r="V40" i="5" a="1"/>
  <c r="V40" i="5" s="1"/>
  <c r="P50" i="7" s="1"/>
  <c r="U40" i="5" a="1"/>
  <c r="U40" i="5" s="1"/>
  <c r="L50" i="7" s="1"/>
  <c r="U105" i="5" a="1"/>
  <c r="U105" i="5" s="1"/>
  <c r="L115" i="7" s="1"/>
  <c r="V105" i="5" a="1"/>
  <c r="V105" i="5" s="1"/>
  <c r="P115" i="7" s="1"/>
  <c r="W105" i="5" a="1"/>
  <c r="W105" i="5" s="1"/>
  <c r="X105" i="5" s="1"/>
  <c r="Y105" i="5" s="1"/>
  <c r="AA105" i="5" s="1"/>
  <c r="Z105" i="5"/>
  <c r="AB105" i="5"/>
  <c r="AC105" i="5" s="1" a="1"/>
  <c r="AC105" i="5" s="1"/>
  <c r="Z21" i="5"/>
  <c r="AB21" i="5"/>
  <c r="AC21" i="5" s="1" a="1"/>
  <c r="AC21" i="5" s="1"/>
  <c r="V21" i="5" a="1"/>
  <c r="V21" i="5" s="1"/>
  <c r="P31" i="7" s="1"/>
  <c r="U21" i="5" a="1"/>
  <c r="U21" i="5" s="1"/>
  <c r="L31" i="7" s="1"/>
  <c r="W21" i="5" a="1"/>
  <c r="W21" i="5" s="1"/>
  <c r="X21" i="5" s="1"/>
  <c r="Y21" i="5" s="1"/>
  <c r="AA21" i="5" s="1"/>
  <c r="Z241" i="5"/>
  <c r="AB241" i="5"/>
  <c r="AC241" i="5" s="1"/>
  <c r="U241" i="5" a="1"/>
  <c r="U241" i="5" s="1"/>
  <c r="L251" i="7" s="1"/>
  <c r="AB195" i="5"/>
  <c r="AC195" i="5" s="1" a="1"/>
  <c r="AC195" i="5" s="1"/>
  <c r="V195" i="5" a="1"/>
  <c r="V195" i="5" s="1"/>
  <c r="P205" i="7" s="1"/>
  <c r="W195" i="5" a="1"/>
  <c r="W195" i="5" s="1"/>
  <c r="X195" i="5" s="1"/>
  <c r="Y195" i="5" s="1"/>
  <c r="AA195" i="5" s="1"/>
  <c r="U195" i="5" a="1"/>
  <c r="U195" i="5" s="1"/>
  <c r="L205" i="7" s="1"/>
  <c r="Z195" i="5"/>
  <c r="U327" i="5" a="1"/>
  <c r="U327" i="5" s="1"/>
  <c r="L337" i="7" s="1"/>
  <c r="Z327" i="5"/>
  <c r="AB327" i="5"/>
  <c r="AC327" i="5" s="1"/>
  <c r="AK54" i="5"/>
  <c r="AL54" i="5" s="1" a="1"/>
  <c r="AL54" i="5" s="1"/>
  <c r="AB208" i="5"/>
  <c r="AC208" i="5" s="1"/>
  <c r="U208" i="5" a="1"/>
  <c r="U208" i="5" s="1"/>
  <c r="L218" i="7" s="1"/>
  <c r="Z208" i="5"/>
  <c r="AB73" i="5"/>
  <c r="AC73" i="5" s="1" a="1"/>
  <c r="AC73" i="5" s="1"/>
  <c r="W73" i="5" a="1"/>
  <c r="W73" i="5" s="1"/>
  <c r="X73" i="5" s="1"/>
  <c r="Y73" i="5" s="1"/>
  <c r="AA73" i="5" s="1"/>
  <c r="U73" i="5" a="1"/>
  <c r="U73" i="5" s="1"/>
  <c r="L83" i="7" s="1"/>
  <c r="Z73" i="5"/>
  <c r="V73" i="5" a="1"/>
  <c r="V73" i="5" s="1"/>
  <c r="P83" i="7" s="1"/>
  <c r="AB79" i="5"/>
  <c r="AC79" i="5" s="1" a="1"/>
  <c r="AC79" i="5" s="1"/>
  <c r="W79" i="5" a="1"/>
  <c r="W79" i="5" s="1"/>
  <c r="X79" i="5" s="1"/>
  <c r="Y79" i="5" s="1"/>
  <c r="AA79" i="5" s="1"/>
  <c r="V79" i="5" a="1"/>
  <c r="V79" i="5" s="1"/>
  <c r="P89" i="7" s="1"/>
  <c r="Z79" i="5"/>
  <c r="U79" i="5" a="1"/>
  <c r="U79" i="5" s="1"/>
  <c r="L89" i="7" s="1"/>
  <c r="W16" i="5" a="1"/>
  <c r="W16" i="5" s="1"/>
  <c r="X16" i="5" s="1"/>
  <c r="Y16" i="5" s="1"/>
  <c r="AA16" i="5" s="1"/>
  <c r="V16" i="5" a="1"/>
  <c r="V16" i="5" s="1"/>
  <c r="P26" i="7" s="1"/>
  <c r="Z16" i="5"/>
  <c r="U16" i="5" a="1"/>
  <c r="U16" i="5" s="1"/>
  <c r="L26" i="7" s="1"/>
  <c r="AB16" i="5"/>
  <c r="AC16" i="5" s="1" a="1"/>
  <c r="AC16" i="5" s="1"/>
  <c r="U183" i="5" a="1"/>
  <c r="U183" i="5" s="1"/>
  <c r="L193" i="7" s="1"/>
  <c r="W183" i="5" a="1"/>
  <c r="W183" i="5" s="1"/>
  <c r="X183" i="5" s="1"/>
  <c r="Y183" i="5" s="1"/>
  <c r="AA183" i="5" s="1"/>
  <c r="V183" i="5" a="1"/>
  <c r="V183" i="5" s="1"/>
  <c r="P193" i="7" s="1"/>
  <c r="Z183" i="5"/>
  <c r="AB183" i="5"/>
  <c r="AC183" i="5" s="1" a="1"/>
  <c r="AC183" i="5" s="1"/>
  <c r="U177" i="5" a="1"/>
  <c r="U177" i="5" s="1"/>
  <c r="L187" i="7" s="1"/>
  <c r="V177" i="5" a="1"/>
  <c r="V177" i="5" s="1"/>
  <c r="P187" i="7" s="1"/>
  <c r="W177" i="5" a="1"/>
  <c r="W177" i="5" s="1"/>
  <c r="X177" i="5" s="1"/>
  <c r="Y177" i="5" s="1"/>
  <c r="AA177" i="5" s="1"/>
  <c r="Z177" i="5"/>
  <c r="AB177" i="5"/>
  <c r="AC177" i="5" s="1" a="1"/>
  <c r="AC177" i="5" s="1"/>
  <c r="W94" i="5" a="1"/>
  <c r="W94" i="5" s="1"/>
  <c r="X94" i="5" s="1"/>
  <c r="Y94" i="5" s="1"/>
  <c r="AA94" i="5" s="1"/>
  <c r="V94" i="5" a="1"/>
  <c r="V94" i="5" s="1"/>
  <c r="P104" i="7" s="1"/>
  <c r="U94" i="5" a="1"/>
  <c r="U94" i="5" s="1"/>
  <c r="L104" i="7" s="1"/>
  <c r="Z94" i="5"/>
  <c r="AB94" i="5"/>
  <c r="AC94" i="5" s="1" a="1"/>
  <c r="AC94" i="5" s="1"/>
  <c r="AL431" i="5" a="1"/>
  <c r="AL431" i="5" s="1"/>
  <c r="AL246" i="5" a="1"/>
  <c r="AL246" i="5" s="1"/>
  <c r="AL409" i="5" a="1"/>
  <c r="AL409" i="5" s="1"/>
  <c r="AL110" i="5" a="1"/>
  <c r="AL110" i="5" s="1"/>
  <c r="AL174" i="5" a="1"/>
  <c r="AL174" i="5" s="1"/>
  <c r="AL489" i="5" a="1"/>
  <c r="AL489" i="5" s="1"/>
  <c r="AL78" i="5" a="1"/>
  <c r="AL78" i="5" s="1"/>
  <c r="AL29" i="5" a="1"/>
  <c r="AL29" i="5" s="1"/>
  <c r="AL433" i="5" a="1"/>
  <c r="AL433" i="5" s="1"/>
  <c r="AL385" i="5" a="1"/>
  <c r="AL385" i="5" s="1"/>
  <c r="AL349" i="5" a="1"/>
  <c r="AL349" i="5" s="1"/>
  <c r="AL98" i="5" a="1"/>
  <c r="AL98" i="5" s="1"/>
  <c r="AL270" i="5" a="1"/>
  <c r="AL270" i="5" s="1"/>
  <c r="AL209" i="5" a="1"/>
  <c r="AL209" i="5" s="1"/>
  <c r="AL251" i="5" a="1"/>
  <c r="AL251" i="5" s="1"/>
  <c r="AL58" i="5" a="1"/>
  <c r="AL58" i="5" s="1"/>
  <c r="AL415" i="5" a="1"/>
  <c r="AL415" i="5" s="1"/>
  <c r="AL404" i="5" a="1"/>
  <c r="AL404" i="5" s="1"/>
  <c r="AL359" i="5" a="1"/>
  <c r="AL359" i="5" s="1"/>
  <c r="AL324" i="5" a="1"/>
  <c r="AL324" i="5" s="1"/>
  <c r="AL282" i="5" a="1"/>
  <c r="AL282" i="5" s="1"/>
  <c r="AL365" i="5" a="1"/>
  <c r="AL365" i="5" s="1"/>
  <c r="AL290" i="5" a="1"/>
  <c r="AL290" i="5" s="1"/>
  <c r="AL18" i="5" a="1"/>
  <c r="AL18" i="5" s="1"/>
  <c r="AL271" i="5" a="1"/>
  <c r="AL271" i="5" s="1"/>
  <c r="AL160" i="5" a="1"/>
  <c r="AL160" i="5" s="1"/>
  <c r="AL500" i="5" a="1"/>
  <c r="AL500" i="5" s="1"/>
  <c r="AL189" i="5" a="1"/>
  <c r="AL189" i="5" s="1"/>
  <c r="AL399" i="5" a="1"/>
  <c r="AL399" i="5" s="1"/>
  <c r="AL366" i="5" a="1"/>
  <c r="AL366" i="5" s="1"/>
  <c r="AL401" i="5" a="1"/>
  <c r="AL401" i="5" s="1"/>
  <c r="AL364" i="5" a="1"/>
  <c r="AL364" i="5" s="1"/>
  <c r="AL344" i="5" a="1"/>
  <c r="AL344" i="5" s="1"/>
  <c r="AL391" i="5" a="1"/>
  <c r="AL391" i="5" s="1"/>
  <c r="AL492" i="5" a="1"/>
  <c r="AL492" i="5" s="1"/>
  <c r="AL176" i="5" a="1"/>
  <c r="AL176" i="5" s="1"/>
  <c r="AL292" i="5" a="1"/>
  <c r="AL292" i="5" s="1"/>
  <c r="AL427" i="5" a="1"/>
  <c r="AL427" i="5" s="1"/>
  <c r="AL165" i="5" a="1"/>
  <c r="AL165" i="5" s="1"/>
  <c r="AL332" i="5" a="1"/>
  <c r="AL332" i="5" s="1"/>
  <c r="AL80" i="5" a="1"/>
  <c r="AL80" i="5" s="1"/>
  <c r="AL240" i="5" a="1"/>
  <c r="AL240" i="5" s="1"/>
  <c r="AL103" i="5" a="1"/>
  <c r="AL103" i="5" s="1"/>
  <c r="AL358" i="5" a="1"/>
  <c r="AL358" i="5" s="1"/>
  <c r="AL463" i="5" a="1"/>
  <c r="AL463" i="5" s="1"/>
  <c r="AL31" i="5" a="1"/>
  <c r="AL31" i="5" s="1"/>
  <c r="AL218" i="5" a="1"/>
  <c r="AL218" i="5" s="1"/>
  <c r="AL480" i="5" a="1"/>
  <c r="AL480" i="5" s="1"/>
  <c r="AL266" i="5" a="1"/>
  <c r="AL266" i="5" s="1"/>
  <c r="AL392" i="5" a="1"/>
  <c r="AL392" i="5" s="1"/>
  <c r="AL52" i="5" a="1"/>
  <c r="AL52" i="5" s="1"/>
  <c r="AL225" i="5" a="1"/>
  <c r="AL225" i="5" s="1"/>
  <c r="AL205" i="5" a="1"/>
  <c r="AL205" i="5" s="1"/>
  <c r="AL48" i="5" a="1"/>
  <c r="AL48" i="5" s="1"/>
  <c r="AL296" i="5" a="1"/>
  <c r="AL296" i="5" s="1"/>
  <c r="AL355" i="5" a="1"/>
  <c r="AL355" i="5" s="1"/>
  <c r="AL303" i="5" a="1"/>
  <c r="AL303" i="5" s="1"/>
  <c r="AL328" i="5" a="1"/>
  <c r="AL328" i="5" s="1"/>
  <c r="AL83" i="5" a="1"/>
  <c r="AL83" i="5" s="1"/>
  <c r="AL85" i="5" a="1"/>
  <c r="AL85" i="5" s="1"/>
  <c r="AL159" i="5" a="1"/>
  <c r="AL159" i="5" s="1"/>
  <c r="AL408" i="5" a="1"/>
  <c r="AL408" i="5" s="1"/>
  <c r="AL398" i="5" a="1"/>
  <c r="AL398" i="5" s="1"/>
  <c r="AL343" i="5" a="1"/>
  <c r="AL343" i="5" s="1"/>
  <c r="AL122" i="5" a="1"/>
  <c r="AL122" i="5" s="1"/>
  <c r="AL115" i="5" a="1"/>
  <c r="AL115" i="5" s="1"/>
  <c r="AL67" i="5" a="1"/>
  <c r="AL67" i="5" s="1"/>
  <c r="AL305" i="5" a="1"/>
  <c r="AL305" i="5" s="1"/>
  <c r="AL313" i="5" a="1"/>
  <c r="AL313" i="5" s="1"/>
  <c r="AL127" i="5" a="1"/>
  <c r="AL127" i="5" s="1"/>
  <c r="AL223" i="5" a="1"/>
  <c r="AL223" i="5" s="1"/>
  <c r="AL421" i="5" a="1"/>
  <c r="AL421" i="5" s="1"/>
  <c r="AL363" i="5" a="1"/>
  <c r="AL363" i="5" s="1"/>
  <c r="AL495" i="5" a="1"/>
  <c r="AL495" i="5" s="1"/>
  <c r="AL317" i="5" a="1"/>
  <c r="AL317" i="5" s="1"/>
  <c r="AL134" i="5" a="1"/>
  <c r="AL134" i="5" s="1"/>
  <c r="AL306" i="5" a="1"/>
  <c r="AL306" i="5" s="1"/>
  <c r="AL371" i="5" a="1"/>
  <c r="AL371" i="5" s="1"/>
  <c r="AL377" i="5" a="1"/>
  <c r="AL377" i="5" s="1"/>
  <c r="AL146" i="5" a="1"/>
  <c r="AL146" i="5" s="1"/>
  <c r="AL215" i="5" a="1"/>
  <c r="AL215" i="5" s="1"/>
  <c r="AL453" i="5" a="1"/>
  <c r="AL453" i="5" s="1"/>
  <c r="AL56" i="5" a="1"/>
  <c r="AL56" i="5" s="1"/>
  <c r="AL149" i="5" a="1"/>
  <c r="AL149" i="5" s="1"/>
  <c r="AL260" i="5" a="1"/>
  <c r="AL260" i="5" s="1"/>
  <c r="AL210" i="5" a="1"/>
  <c r="AL210" i="5" s="1"/>
  <c r="AL423" i="5" a="1"/>
  <c r="AL423" i="5" s="1"/>
  <c r="AL236" i="5" a="1"/>
  <c r="AL236" i="5" s="1"/>
  <c r="AL297" i="5" a="1"/>
  <c r="AL297" i="5" s="1"/>
  <c r="AL206" i="5" a="1"/>
  <c r="AL206" i="5" s="1"/>
  <c r="AL497" i="5" a="1"/>
  <c r="AL497" i="5" s="1"/>
  <c r="AL357" i="5" a="1"/>
  <c r="AL357" i="5" s="1"/>
  <c r="AL442" i="5" a="1"/>
  <c r="AL442" i="5" s="1"/>
  <c r="AL211" i="5" a="1"/>
  <c r="AL211" i="5" s="1"/>
  <c r="AL307" i="5" a="1"/>
  <c r="AL307" i="5" s="1"/>
  <c r="AL32" i="5" a="1"/>
  <c r="AL32" i="5" s="1"/>
  <c r="AL488" i="5" a="1"/>
  <c r="AL488" i="5" s="1"/>
  <c r="AL247" i="5" a="1"/>
  <c r="AL247" i="5" s="1"/>
  <c r="AL145" i="5" a="1"/>
  <c r="AL145" i="5" s="1"/>
  <c r="AL275" i="5" a="1"/>
  <c r="AL275" i="5" s="1"/>
  <c r="AL300" i="5" a="1"/>
  <c r="AL300" i="5" s="1"/>
  <c r="AL280" i="5" a="1"/>
  <c r="AL280" i="5" s="1"/>
  <c r="AL402" i="5" a="1"/>
  <c r="AL402" i="5" s="1"/>
  <c r="AL63" i="5" a="1"/>
  <c r="AL63" i="5" s="1"/>
  <c r="AL204" i="5" a="1"/>
  <c r="AL204" i="5" s="1"/>
  <c r="AL47" i="5" a="1"/>
  <c r="AL47" i="5" s="1"/>
  <c r="AL140" i="5" a="1"/>
  <c r="AL140" i="5" s="1"/>
  <c r="AL238" i="5" a="1"/>
  <c r="AL238" i="5" s="1"/>
  <c r="AL454" i="5" a="1"/>
  <c r="AL454" i="5" s="1"/>
  <c r="AL373" i="5" a="1"/>
  <c r="AL373" i="5" s="1"/>
  <c r="AL242" i="5" a="1"/>
  <c r="AL242" i="5" s="1"/>
  <c r="AL335" i="5" a="1"/>
  <c r="AL335" i="5" s="1"/>
  <c r="AL417" i="5" a="1"/>
  <c r="AL417" i="5" s="1"/>
  <c r="AL38" i="5" a="1"/>
  <c r="AL38" i="5" s="1"/>
  <c r="AL302" i="5" a="1"/>
  <c r="AL302" i="5" s="1"/>
  <c r="AL35" i="5" a="1"/>
  <c r="AL35" i="5" s="1"/>
  <c r="AL309" i="5" a="1"/>
  <c r="AL309" i="5" s="1"/>
  <c r="AL234" i="5" a="1"/>
  <c r="AL234" i="5" s="1"/>
  <c r="AL287" i="5" a="1"/>
  <c r="AL287" i="5" s="1"/>
  <c r="AL420" i="5" a="1"/>
  <c r="AL420" i="5" s="1"/>
  <c r="AL175" i="5" a="1"/>
  <c r="AL175" i="5" s="1"/>
  <c r="AL481" i="5" a="1"/>
  <c r="AL481" i="5" s="1"/>
  <c r="AL294" i="5" a="1"/>
  <c r="AL294" i="5" s="1"/>
  <c r="AL369" i="5" a="1"/>
  <c r="AL369" i="5" s="1"/>
  <c r="AL245" i="5" a="1"/>
  <c r="AL245" i="5" s="1"/>
  <c r="AL157" i="5" a="1"/>
  <c r="AL157" i="5" s="1"/>
  <c r="AL319" i="5" a="1"/>
  <c r="AL319" i="5" s="1"/>
  <c r="AL167" i="5" a="1"/>
  <c r="AL167" i="5" s="1"/>
  <c r="AL20" i="5" a="1"/>
  <c r="AL20" i="5" s="1"/>
  <c r="AL471" i="5" a="1"/>
  <c r="AL471" i="5" s="1"/>
  <c r="AL144" i="5" a="1"/>
  <c r="AL144" i="5" s="1"/>
  <c r="AL233" i="5" a="1"/>
  <c r="AL233" i="5" s="1"/>
  <c r="AL128" i="5" a="1"/>
  <c r="AL128" i="5" s="1"/>
  <c r="AL353" i="5" a="1"/>
  <c r="AL353" i="5" s="1"/>
  <c r="T467" i="7"/>
  <c r="T372" i="7"/>
  <c r="T388" i="7"/>
  <c r="T422" i="7"/>
  <c r="T166" i="7"/>
  <c r="T134" i="7"/>
  <c r="T451" i="7"/>
  <c r="T453" i="7"/>
  <c r="T245" i="7"/>
  <c r="T497" i="7"/>
  <c r="T311" i="7"/>
  <c r="T339" i="7"/>
  <c r="T289" i="7"/>
  <c r="T321" i="7"/>
  <c r="AH501" i="5"/>
  <c r="AJ501" i="5" s="1"/>
  <c r="T101" i="7"/>
  <c r="T309" i="7"/>
  <c r="T226" i="7"/>
  <c r="T139" i="7"/>
  <c r="T142" i="7"/>
  <c r="T69" i="7"/>
  <c r="T420" i="7"/>
  <c r="T244" i="7"/>
  <c r="T292" i="7"/>
  <c r="T164" i="7"/>
  <c r="T177" i="7"/>
  <c r="T325" i="7"/>
  <c r="T266" i="7"/>
  <c r="T193" i="7"/>
  <c r="T201" i="7"/>
  <c r="T260" i="7"/>
  <c r="T359" i="7"/>
  <c r="T54" i="7"/>
  <c r="T387" i="7"/>
  <c r="T50" i="7"/>
  <c r="T436" i="7"/>
  <c r="T152" i="7"/>
  <c r="T318" i="7"/>
  <c r="T140" i="7"/>
  <c r="T330" i="7"/>
  <c r="T188" i="7"/>
  <c r="T205" i="7"/>
  <c r="T228" i="7"/>
  <c r="T254" i="7"/>
  <c r="T93" i="7"/>
  <c r="T336" i="7"/>
  <c r="T115" i="7"/>
  <c r="T197" i="7"/>
  <c r="T500" i="7"/>
  <c r="T366" i="7"/>
  <c r="T65" i="7"/>
  <c r="T84" i="7"/>
  <c r="T67" i="7"/>
  <c r="T257" i="7"/>
  <c r="T305" i="7"/>
  <c r="T218" i="7"/>
  <c r="T389" i="7"/>
  <c r="T87" i="7"/>
  <c r="T363" i="7"/>
  <c r="T501" i="7"/>
  <c r="T250" i="7"/>
  <c r="T296" i="7"/>
  <c r="O22" i="7"/>
  <c r="T83" i="7"/>
  <c r="T331" i="7"/>
  <c r="T351" i="7"/>
  <c r="T368" i="7"/>
  <c r="T92" i="7"/>
  <c r="T187" i="7"/>
  <c r="T162" i="7"/>
  <c r="T262" i="7"/>
  <c r="T360" i="7"/>
  <c r="T121" i="7"/>
  <c r="T104" i="7"/>
  <c r="T171" i="7"/>
  <c r="T34" i="7"/>
  <c r="T192" i="7"/>
  <c r="T207" i="7"/>
  <c r="T30" i="7"/>
  <c r="T384" i="7"/>
  <c r="T99" i="7"/>
  <c r="T94" i="7"/>
  <c r="T100" i="7"/>
  <c r="T364" i="7"/>
  <c r="T180" i="7"/>
  <c r="O19" i="7"/>
  <c r="T328" i="7"/>
  <c r="T237" i="7"/>
  <c r="T462" i="7"/>
  <c r="T172" i="7"/>
  <c r="T304" i="7"/>
  <c r="T319" i="7"/>
  <c r="K21" i="7"/>
  <c r="X500" i="5"/>
  <c r="X343" i="5"/>
  <c r="X202" i="5"/>
  <c r="X394" i="5"/>
  <c r="X274" i="5"/>
  <c r="X330" i="5"/>
  <c r="X316" i="5"/>
  <c r="X251" i="5"/>
  <c r="X262" i="5"/>
  <c r="X444" i="5"/>
  <c r="X293" i="5"/>
  <c r="X399" i="5"/>
  <c r="X211" i="5"/>
  <c r="X216" i="5"/>
  <c r="Y216" i="5" s="1"/>
  <c r="AA216" i="5" s="1"/>
  <c r="X210" i="5"/>
  <c r="X313" i="5"/>
  <c r="X470" i="5"/>
  <c r="X219" i="5"/>
  <c r="X335" i="5"/>
  <c r="X309" i="5"/>
  <c r="Y309" i="5" s="1"/>
  <c r="AA309" i="5" s="1"/>
  <c r="X259" i="5"/>
  <c r="X324" i="5"/>
  <c r="X222" i="5"/>
  <c r="X415" i="5"/>
  <c r="X422" i="5"/>
  <c r="X400" i="5"/>
  <c r="X214" i="5"/>
  <c r="X331" i="5"/>
  <c r="X300" i="5"/>
  <c r="X349" i="5"/>
  <c r="Y349" i="5" s="1"/>
  <c r="AA349" i="5" s="1"/>
  <c r="X206" i="5"/>
  <c r="X325" i="5"/>
  <c r="X373" i="5"/>
  <c r="X405" i="5"/>
  <c r="X372" i="5"/>
  <c r="X428" i="5"/>
  <c r="X305" i="5"/>
  <c r="X370" i="5"/>
  <c r="X497" i="5"/>
  <c r="X398" i="5"/>
  <c r="X239" i="5"/>
  <c r="X496" i="5"/>
  <c r="X371" i="5"/>
  <c r="X232" i="5"/>
  <c r="X303" i="5"/>
  <c r="X347" i="5"/>
  <c r="X456" i="5"/>
  <c r="X258" i="5"/>
  <c r="X409" i="5"/>
  <c r="X418" i="5"/>
  <c r="X369" i="5"/>
  <c r="X465" i="5"/>
  <c r="X460" i="5"/>
  <c r="X215" i="5"/>
  <c r="X226" i="5"/>
  <c r="X233" i="5"/>
  <c r="X306" i="5"/>
  <c r="X353" i="5"/>
  <c r="Y353" i="5" s="1"/>
  <c r="AA353" i="5" s="1"/>
  <c r="X411" i="5"/>
  <c r="X442" i="5"/>
  <c r="X365" i="5"/>
  <c r="X278" i="5"/>
  <c r="X209" i="5"/>
  <c r="X286" i="5"/>
  <c r="Y286" i="5" s="1"/>
  <c r="AA286" i="5" s="1"/>
  <c r="X375" i="5"/>
  <c r="X243" i="5"/>
  <c r="X328" i="5"/>
  <c r="X207" i="5"/>
  <c r="X378" i="5"/>
  <c r="Y378" i="5" s="1"/>
  <c r="AA378" i="5" s="1"/>
  <c r="X389" i="5"/>
  <c r="X419" i="5"/>
  <c r="X474" i="5"/>
  <c r="X339" i="5"/>
  <c r="X355" i="5"/>
  <c r="X376" i="5"/>
  <c r="X225" i="5"/>
  <c r="X224" i="5"/>
  <c r="X320" i="5"/>
  <c r="Y320" i="5" s="1"/>
  <c r="AA320" i="5" s="1"/>
  <c r="X488" i="5"/>
  <c r="X413" i="5"/>
  <c r="X255" i="5"/>
  <c r="X484" i="5"/>
  <c r="X472" i="5"/>
  <c r="X223" i="5"/>
  <c r="X395" i="5"/>
  <c r="X346" i="5"/>
  <c r="X446" i="5"/>
  <c r="X333" i="5"/>
  <c r="X494" i="5"/>
  <c r="X402" i="5"/>
  <c r="X385" i="5"/>
  <c r="X381" i="5"/>
  <c r="X450" i="5"/>
  <c r="X285" i="5"/>
  <c r="X401" i="5"/>
  <c r="X478" i="5"/>
  <c r="X358" i="5"/>
  <c r="Y358" i="5" s="1"/>
  <c r="AA358" i="5" s="1"/>
  <c r="X261" i="5"/>
  <c r="X391" i="5"/>
  <c r="X284" i="5"/>
  <c r="X212" i="5"/>
  <c r="X499" i="5"/>
  <c r="X388" i="5"/>
  <c r="X377" i="5"/>
  <c r="Y377" i="5" s="1"/>
  <c r="AA377" i="5" s="1"/>
  <c r="X424" i="5"/>
  <c r="X217" i="5"/>
  <c r="X281" i="5"/>
  <c r="X304" i="5"/>
  <c r="X390" i="5"/>
  <c r="X426" i="5"/>
  <c r="Y426" i="5" s="1"/>
  <c r="AA426" i="5" s="1"/>
  <c r="X240" i="5"/>
  <c r="Y240" i="5" s="1"/>
  <c r="AA240" i="5" s="1"/>
  <c r="X453" i="5"/>
  <c r="X264" i="5"/>
  <c r="X452" i="5"/>
  <c r="Y452" i="5" s="1"/>
  <c r="AA452" i="5" s="1"/>
  <c r="X266" i="5"/>
  <c r="X257" i="5"/>
  <c r="X312" i="5"/>
  <c r="X249" i="5"/>
  <c r="X345" i="5"/>
  <c r="X270" i="5"/>
  <c r="X329" i="5"/>
  <c r="Y329" i="5" s="1"/>
  <c r="AA329" i="5" s="1"/>
  <c r="X493" i="5"/>
  <c r="X276" i="5"/>
  <c r="X273" i="5"/>
  <c r="X384" i="5"/>
  <c r="X269" i="5"/>
  <c r="X246" i="5"/>
  <c r="X241" i="5"/>
  <c r="X382" i="5"/>
  <c r="X431" i="5"/>
  <c r="X498" i="5"/>
  <c r="X307" i="5"/>
  <c r="X367" i="5"/>
  <c r="X230" i="5"/>
  <c r="X362" i="5"/>
  <c r="Y362" i="5" s="1"/>
  <c r="AA362" i="5" s="1"/>
  <c r="X267" i="5"/>
  <c r="X417" i="5"/>
  <c r="X332" i="5"/>
  <c r="X393" i="5"/>
  <c r="X357" i="5"/>
  <c r="X317" i="5"/>
  <c r="X254" i="5"/>
  <c r="X489" i="5"/>
  <c r="X436" i="5"/>
  <c r="X412" i="5"/>
  <c r="Y412" i="5" s="1"/>
  <c r="AA412" i="5" s="1"/>
  <c r="X322" i="5"/>
  <c r="X454" i="5"/>
  <c r="X416" i="5"/>
  <c r="X323" i="5"/>
  <c r="X476" i="5"/>
  <c r="X485" i="5"/>
  <c r="X397" i="5"/>
  <c r="X490" i="5"/>
  <c r="Y490" i="5" s="1"/>
  <c r="AA490" i="5" s="1"/>
  <c r="X236" i="5"/>
  <c r="X228" i="5"/>
  <c r="X462" i="5"/>
  <c r="X480" i="5"/>
  <c r="X481" i="5"/>
  <c r="X351" i="5"/>
  <c r="X473" i="5"/>
  <c r="X421" i="5"/>
  <c r="X231" i="5"/>
  <c r="X245" i="5"/>
  <c r="X296" i="5"/>
  <c r="X433" i="5"/>
  <c r="X482" i="5"/>
  <c r="X464" i="5"/>
  <c r="X366" i="5"/>
  <c r="X359" i="5"/>
  <c r="X430" i="5"/>
  <c r="X268" i="5"/>
  <c r="X213" i="5"/>
  <c r="X471" i="5"/>
  <c r="X235" i="5"/>
  <c r="Y235" i="5" s="1"/>
  <c r="AA235" i="5" s="1"/>
  <c r="X459" i="5"/>
  <c r="X404" i="5"/>
  <c r="X432" i="5"/>
  <c r="X287" i="5"/>
  <c r="X495" i="5"/>
  <c r="X319" i="5"/>
  <c r="X263" i="5"/>
  <c r="X294" i="5"/>
  <c r="Y294" i="5" s="1"/>
  <c r="AA294" i="5" s="1"/>
  <c r="X423" i="5"/>
  <c r="X338" i="5"/>
  <c r="X238" i="5"/>
  <c r="X468" i="5"/>
  <c r="X386" i="5"/>
  <c r="X237" i="5"/>
  <c r="X383" i="5"/>
  <c r="X204" i="5"/>
  <c r="X289" i="5"/>
  <c r="X364" i="5"/>
  <c r="X434" i="5"/>
  <c r="X280" i="5"/>
  <c r="X248" i="5"/>
  <c r="X425" i="5"/>
  <c r="X406" i="5"/>
  <c r="X438" i="5"/>
  <c r="X340" i="5"/>
  <c r="X218" i="5"/>
  <c r="Y218" i="5" s="1"/>
  <c r="AA218" i="5" s="1"/>
  <c r="X282" i="5"/>
  <c r="Y282" i="5" s="1"/>
  <c r="AA282" i="5" s="1"/>
  <c r="X342" i="5"/>
  <c r="X297" i="5"/>
  <c r="X408" i="5"/>
  <c r="X244" i="5"/>
  <c r="Y244" i="5" s="1"/>
  <c r="AA244" i="5" s="1"/>
  <c r="X392" i="5"/>
  <c r="X247" i="5"/>
  <c r="Y247" i="5" s="1"/>
  <c r="AA247" i="5" s="1"/>
  <c r="X466" i="5"/>
  <c r="X234" i="5"/>
  <c r="Y234" i="5" s="1"/>
  <c r="AA234" i="5" s="1"/>
  <c r="X279" i="5"/>
  <c r="Y279" i="5" s="1"/>
  <c r="AA279" i="5" s="1"/>
  <c r="X455" i="5"/>
  <c r="X265" i="5"/>
  <c r="X260" i="5"/>
  <c r="X420" i="5"/>
  <c r="X414" i="5"/>
  <c r="X396" i="5"/>
  <c r="X356" i="5"/>
  <c r="Y356" i="5" s="1"/>
  <c r="AA356" i="5" s="1"/>
  <c r="X429" i="5"/>
  <c r="X308" i="5"/>
  <c r="Y308" i="5" s="1"/>
  <c r="AA308" i="5" s="1"/>
  <c r="X302" i="5"/>
  <c r="X463" i="5"/>
  <c r="X337" i="5"/>
  <c r="X387" i="5"/>
  <c r="X271" i="5"/>
  <c r="X205" i="5"/>
  <c r="X380" i="5"/>
  <c r="X290" i="5"/>
  <c r="X298" i="5"/>
  <c r="X354" i="5"/>
  <c r="Y354" i="5" s="1"/>
  <c r="AA354" i="5" s="1"/>
  <c r="X318" i="5"/>
  <c r="Y318" i="5" s="1"/>
  <c r="AA318" i="5" s="1"/>
  <c r="X461" i="5"/>
  <c r="X292" i="5"/>
  <c r="X407" i="5"/>
  <c r="X403" i="5"/>
  <c r="X440" i="5"/>
  <c r="X344" i="5"/>
  <c r="X253" i="5"/>
  <c r="X360" i="5"/>
  <c r="X203" i="5"/>
  <c r="X310" i="5"/>
  <c r="X326" i="5"/>
  <c r="Y326" i="5" s="1"/>
  <c r="AA326" i="5" s="1"/>
  <c r="X486" i="5"/>
  <c r="X443" i="5"/>
  <c r="Y443" i="5" s="1"/>
  <c r="AA443" i="5" s="1"/>
  <c r="X275" i="5"/>
  <c r="X467" i="5"/>
  <c r="X363" i="5"/>
  <c r="X350" i="5"/>
  <c r="Y350" i="5" s="1"/>
  <c r="AA350" i="5" s="1"/>
  <c r="X368" i="5"/>
  <c r="X252" i="5"/>
  <c r="Y252" i="5" s="1"/>
  <c r="AA252" i="5" s="1"/>
  <c r="X492" i="5"/>
  <c r="X458" i="5"/>
  <c r="X437" i="5"/>
  <c r="X314" i="5"/>
  <c r="X242" i="5"/>
  <c r="X448" i="5"/>
  <c r="X288" i="5"/>
  <c r="X229" i="5"/>
  <c r="X447" i="5"/>
  <c r="X477" i="5"/>
  <c r="X220" i="5"/>
  <c r="X449" i="5"/>
  <c r="X469" i="5"/>
  <c r="X427" i="5"/>
  <c r="AF170" i="5" l="1" a="1"/>
  <c r="AF170" i="5" s="1"/>
  <c r="AG170" i="5" s="1"/>
  <c r="AH170" i="5" s="1"/>
  <c r="AJ170" i="5" s="1"/>
  <c r="AD170" i="5" a="1"/>
  <c r="AD170" i="5" s="1"/>
  <c r="M180" i="7" s="1"/>
  <c r="AI170" i="5"/>
  <c r="AK170" i="5"/>
  <c r="AL170" i="5" s="1" a="1"/>
  <c r="AL170" i="5" s="1"/>
  <c r="AR170" i="5" s="1"/>
  <c r="AE170" i="5" a="1"/>
  <c r="AE170" i="5" s="1"/>
  <c r="Q180" i="7" s="1"/>
  <c r="AE451" i="5"/>
  <c r="Q461" i="7" s="1"/>
  <c r="AD451" i="5" a="1"/>
  <c r="AD451" i="5" s="1"/>
  <c r="M461" i="7" s="1"/>
  <c r="AF451" i="5"/>
  <c r="AG451" i="5" s="1"/>
  <c r="AH451" i="5" s="1"/>
  <c r="AJ451" i="5" s="1"/>
  <c r="AI451" i="5"/>
  <c r="AK451" i="5"/>
  <c r="AL451" i="5" s="1" a="1"/>
  <c r="AL451" i="5" s="1"/>
  <c r="AT451" i="5" s="1"/>
  <c r="AD173" i="5" a="1"/>
  <c r="AD173" i="5" s="1"/>
  <c r="M183" i="7" s="1"/>
  <c r="AK173" i="5"/>
  <c r="AL173" i="5" s="1" a="1"/>
  <c r="AL173" i="5" s="1"/>
  <c r="AN173" i="5" s="1"/>
  <c r="R183" i="7" s="1"/>
  <c r="AI173" i="5"/>
  <c r="AF173" i="5" a="1"/>
  <c r="AF173" i="5" s="1"/>
  <c r="AG173" i="5" s="1"/>
  <c r="AH173" i="5" s="1"/>
  <c r="AJ173" i="5" s="1"/>
  <c r="AE173" i="5" a="1"/>
  <c r="AE173" i="5" s="1"/>
  <c r="Q183" i="7" s="1"/>
  <c r="AF441" i="5"/>
  <c r="AG441" i="5" s="1"/>
  <c r="AH441" i="5" s="1"/>
  <c r="AJ441" i="5" s="1"/>
  <c r="AE441" i="5"/>
  <c r="Q451" i="7" s="1"/>
  <c r="AD441" i="5" a="1"/>
  <c r="AD441" i="5" s="1"/>
  <c r="M451" i="7" s="1"/>
  <c r="AI441" i="5"/>
  <c r="AK441" i="5"/>
  <c r="AL441" i="5" s="1" a="1"/>
  <c r="AL441" i="5" s="1"/>
  <c r="AR441" i="5" s="1"/>
  <c r="AF106" i="5" a="1"/>
  <c r="AF106" i="5" s="1"/>
  <c r="AG106" i="5" s="1"/>
  <c r="AH106" i="5" s="1"/>
  <c r="AJ106" i="5" s="1"/>
  <c r="AD106" i="5" a="1"/>
  <c r="AD106" i="5" s="1"/>
  <c r="M116" i="7" s="1"/>
  <c r="AI106" i="5"/>
  <c r="AE106" i="5" a="1"/>
  <c r="AE106" i="5" s="1"/>
  <c r="Q116" i="7" s="1"/>
  <c r="AK106" i="5"/>
  <c r="AL106" i="5" s="1" a="1"/>
  <c r="AL106" i="5" s="1"/>
  <c r="AM106" i="5" s="1"/>
  <c r="N116" i="7" s="1"/>
  <c r="AF263" i="5"/>
  <c r="AG263" i="5" s="1"/>
  <c r="AH263" i="5" s="1"/>
  <c r="AJ263" i="5" s="1"/>
  <c r="AE263" i="5"/>
  <c r="Q273" i="7" s="1"/>
  <c r="AD263" i="5" a="1"/>
  <c r="AD263" i="5" s="1"/>
  <c r="M273" i="7" s="1"/>
  <c r="AI263" i="5"/>
  <c r="AK263" i="5"/>
  <c r="AL263" i="5" s="1" a="1"/>
  <c r="AL263" i="5" s="1"/>
  <c r="AR263" i="5" s="1"/>
  <c r="AE34" i="5" a="1"/>
  <c r="AE34" i="5" s="1"/>
  <c r="Q44" i="7" s="1"/>
  <c r="AD34" i="5" a="1"/>
  <c r="AD34" i="5" s="1"/>
  <c r="M44" i="7" s="1"/>
  <c r="AF34" i="5" a="1"/>
  <c r="AF34" i="5" s="1"/>
  <c r="AG34" i="5" s="1"/>
  <c r="AH34" i="5" s="1"/>
  <c r="AJ34" i="5" s="1"/>
  <c r="AI34" i="5"/>
  <c r="AK34" i="5"/>
  <c r="AL34" i="5" s="1" a="1"/>
  <c r="AL34" i="5" s="1"/>
  <c r="AT34" i="5" s="1"/>
  <c r="AF227" i="5"/>
  <c r="AG227" i="5" s="1"/>
  <c r="AH227" i="5" s="1"/>
  <c r="AJ227" i="5" s="1"/>
  <c r="AD227" i="5" a="1"/>
  <c r="AD227" i="5" s="1"/>
  <c r="M237" i="7" s="1"/>
  <c r="AK227" i="5"/>
  <c r="AL227" i="5" s="1" a="1"/>
  <c r="AL227" i="5" s="1"/>
  <c r="AT227" i="5" s="1"/>
  <c r="AI227" i="5"/>
  <c r="AE227" i="5"/>
  <c r="Q237" i="7" s="1"/>
  <c r="AD186" i="5" a="1"/>
  <c r="AD186" i="5" s="1"/>
  <c r="M196" i="7" s="1"/>
  <c r="AF186" i="5" a="1"/>
  <c r="AF186" i="5" s="1"/>
  <c r="AG186" i="5" s="1"/>
  <c r="AH186" i="5" s="1"/>
  <c r="AJ186" i="5" s="1"/>
  <c r="AI186" i="5"/>
  <c r="AK186" i="5"/>
  <c r="AL186" i="5" s="1" a="1"/>
  <c r="AL186" i="5" s="1"/>
  <c r="AT186" i="5" s="1"/>
  <c r="AE186" i="5" a="1"/>
  <c r="AE186" i="5" s="1"/>
  <c r="Q196" i="7" s="1"/>
  <c r="AF216" i="5"/>
  <c r="AG216" i="5" s="1"/>
  <c r="AH216" i="5" s="1"/>
  <c r="AJ216" i="5" s="1"/>
  <c r="AE216" i="5"/>
  <c r="Q226" i="7" s="1"/>
  <c r="AD216" i="5" a="1"/>
  <c r="AD216" i="5" s="1"/>
  <c r="M226" i="7" s="1"/>
  <c r="AK216" i="5"/>
  <c r="AL216" i="5" s="1" a="1"/>
  <c r="AL216" i="5" s="1"/>
  <c r="AO216" i="5" s="1"/>
  <c r="AP216" i="5" s="1"/>
  <c r="AQ216" i="5" s="1"/>
  <c r="AS216" i="5" s="1"/>
  <c r="AI216" i="5"/>
  <c r="AD483" i="5" a="1"/>
  <c r="AD483" i="5" s="1"/>
  <c r="M493" i="7" s="1"/>
  <c r="AF483" i="5"/>
  <c r="AG483" i="5" s="1"/>
  <c r="AH483" i="5" s="1"/>
  <c r="AJ483" i="5" s="1"/>
  <c r="AI483" i="5"/>
  <c r="AK483" i="5"/>
  <c r="AL483" i="5" s="1" a="1"/>
  <c r="AL483" i="5" s="1"/>
  <c r="AN483" i="5" s="1"/>
  <c r="R493" i="7" s="1"/>
  <c r="AE483" i="5"/>
  <c r="Q493" i="7" s="1"/>
  <c r="AI295" i="5"/>
  <c r="AK295" i="5"/>
  <c r="AL295" i="5" s="1" a="1"/>
  <c r="AL295" i="5" s="1"/>
  <c r="AT295" i="5" s="1"/>
  <c r="AF295" i="5"/>
  <c r="AG295" i="5" s="1"/>
  <c r="AH295" i="5" s="1"/>
  <c r="AJ295" i="5" s="1"/>
  <c r="AE295" i="5"/>
  <c r="Q305" i="7" s="1"/>
  <c r="AD295" i="5" a="1"/>
  <c r="AD295" i="5" s="1"/>
  <c r="M305" i="7" s="1"/>
  <c r="AE16" i="5" a="1"/>
  <c r="AE16" i="5" s="1"/>
  <c r="Q26" i="7" s="1"/>
  <c r="AD16" i="5" a="1"/>
  <c r="AD16" i="5" s="1"/>
  <c r="M26" i="7" s="1"/>
  <c r="AK16" i="5"/>
  <c r="AL16" i="5" s="1" a="1"/>
  <c r="AL16" i="5" s="1"/>
  <c r="AM16" i="5" s="1"/>
  <c r="N26" i="7" s="1"/>
  <c r="AF16" i="5" a="1"/>
  <c r="AF16" i="5" s="1"/>
  <c r="AG16" i="5" s="1"/>
  <c r="AH16" i="5" s="1"/>
  <c r="AJ16" i="5" s="1"/>
  <c r="AI16" i="5"/>
  <c r="AI73" i="5"/>
  <c r="AK73" i="5"/>
  <c r="AL73" i="5" s="1" a="1"/>
  <c r="AL73" i="5" s="1"/>
  <c r="AT73" i="5" s="1"/>
  <c r="AF73" i="5" a="1"/>
  <c r="AF73" i="5" s="1"/>
  <c r="AG73" i="5" s="1"/>
  <c r="AH73" i="5" s="1"/>
  <c r="AJ73" i="5" s="1"/>
  <c r="AE73" i="5" a="1"/>
  <c r="AE73" i="5" s="1"/>
  <c r="Q83" i="7" s="1"/>
  <c r="AD73" i="5" a="1"/>
  <c r="AD73" i="5" s="1"/>
  <c r="M83" i="7" s="1"/>
  <c r="AE241" i="5"/>
  <c r="Q251" i="7" s="1"/>
  <c r="AD241" i="5" a="1"/>
  <c r="AD241" i="5" s="1"/>
  <c r="M251" i="7" s="1"/>
  <c r="AI241" i="5"/>
  <c r="AK241" i="5"/>
  <c r="AL241" i="5" s="1" a="1"/>
  <c r="AL241" i="5" s="1"/>
  <c r="AR241" i="5" s="1"/>
  <c r="AF241" i="5"/>
  <c r="AG241" i="5" s="1"/>
  <c r="AH241" i="5" s="1"/>
  <c r="AJ241" i="5" s="1"/>
  <c r="AD40" i="5" a="1"/>
  <c r="AD40" i="5" s="1"/>
  <c r="M50" i="7" s="1"/>
  <c r="AI40" i="5"/>
  <c r="AK40" i="5"/>
  <c r="AL40" i="5" s="1" a="1"/>
  <c r="AL40" i="5" s="1"/>
  <c r="AT40" i="5" s="1"/>
  <c r="AF40" i="5" a="1"/>
  <c r="AF40" i="5" s="1"/>
  <c r="AG40" i="5" s="1"/>
  <c r="AH40" i="5" s="1"/>
  <c r="AJ40" i="5" s="1"/>
  <c r="AE40" i="5" a="1"/>
  <c r="AE40" i="5" s="1"/>
  <c r="Q50" i="7" s="1"/>
  <c r="AE76" i="5" a="1"/>
  <c r="AE76" i="5" s="1"/>
  <c r="Q86" i="7" s="1"/>
  <c r="AD76" i="5" a="1"/>
  <c r="AD76" i="5" s="1"/>
  <c r="M86" i="7" s="1"/>
  <c r="AI76" i="5"/>
  <c r="AK76" i="5"/>
  <c r="AL76" i="5" s="1" a="1"/>
  <c r="AL76" i="5" s="1"/>
  <c r="AM76" i="5" s="1"/>
  <c r="N86" i="7" s="1"/>
  <c r="AF76" i="5" a="1"/>
  <c r="AF76" i="5" s="1"/>
  <c r="AG76" i="5" s="1"/>
  <c r="AH76" i="5" s="1"/>
  <c r="AJ76" i="5" s="1"/>
  <c r="AI334" i="5"/>
  <c r="AF334" i="5"/>
  <c r="AG334" i="5" s="1"/>
  <c r="AH334" i="5" s="1"/>
  <c r="AJ334" i="5" s="1"/>
  <c r="AE334" i="5"/>
  <c r="Q344" i="7" s="1"/>
  <c r="AD334" i="5" a="1"/>
  <c r="AD334" i="5" s="1"/>
  <c r="M344" i="7" s="1"/>
  <c r="AK334" i="5"/>
  <c r="AL334" i="5" s="1" a="1"/>
  <c r="AL334" i="5" s="1"/>
  <c r="AT334" i="5" s="1"/>
  <c r="AD185" i="5" a="1"/>
  <c r="AD185" i="5" s="1"/>
  <c r="M195" i="7" s="1"/>
  <c r="AI185" i="5"/>
  <c r="AF185" i="5" a="1"/>
  <c r="AF185" i="5" s="1"/>
  <c r="AG185" i="5" s="1"/>
  <c r="AH185" i="5" s="1"/>
  <c r="AJ185" i="5" s="1"/>
  <c r="AK185" i="5"/>
  <c r="AL185" i="5" s="1" a="1"/>
  <c r="AL185" i="5" s="1"/>
  <c r="AR185" i="5" s="1"/>
  <c r="AE185" i="5" a="1"/>
  <c r="AE185" i="5" s="1"/>
  <c r="Q195" i="7" s="1"/>
  <c r="AE90" i="5" a="1"/>
  <c r="AE90" i="5" s="1"/>
  <c r="Q100" i="7" s="1"/>
  <c r="AD90" i="5" a="1"/>
  <c r="AD90" i="5" s="1"/>
  <c r="M100" i="7" s="1"/>
  <c r="AI90" i="5"/>
  <c r="AK90" i="5"/>
  <c r="AL90" i="5" s="1" a="1"/>
  <c r="AL90" i="5" s="1"/>
  <c r="AR90" i="5" s="1"/>
  <c r="AF90" i="5" a="1"/>
  <c r="AF90" i="5" s="1"/>
  <c r="AG90" i="5" s="1"/>
  <c r="AH90" i="5" s="1"/>
  <c r="AJ90" i="5" s="1"/>
  <c r="AF132" i="5" a="1"/>
  <c r="AF132" i="5" s="1"/>
  <c r="AG132" i="5" s="1"/>
  <c r="AH132" i="5" s="1"/>
  <c r="AJ132" i="5" s="1"/>
  <c r="AD132" i="5" a="1"/>
  <c r="AD132" i="5" s="1"/>
  <c r="M142" i="7" s="1"/>
  <c r="AI132" i="5"/>
  <c r="AK132" i="5"/>
  <c r="AL132" i="5" s="1" a="1"/>
  <c r="AL132" i="5" s="1"/>
  <c r="AR132" i="5" s="1"/>
  <c r="AE132" i="5" a="1"/>
  <c r="AE132" i="5" s="1"/>
  <c r="Q142" i="7" s="1"/>
  <c r="AK457" i="5"/>
  <c r="AL457" i="5" s="1" a="1"/>
  <c r="AL457" i="5" s="1"/>
  <c r="AR457" i="5" s="1"/>
  <c r="AE457" i="5"/>
  <c r="Q467" i="7" s="1"/>
  <c r="AF457" i="5"/>
  <c r="AG457" i="5" s="1"/>
  <c r="AH457" i="5" s="1"/>
  <c r="AJ457" i="5" s="1"/>
  <c r="AD457" i="5" a="1"/>
  <c r="AD457" i="5" s="1"/>
  <c r="M467" i="7" s="1"/>
  <c r="AI457" i="5"/>
  <c r="AD315" i="5" a="1"/>
  <c r="AD315" i="5" s="1"/>
  <c r="M325" i="7" s="1"/>
  <c r="AF315" i="5"/>
  <c r="AG315" i="5" s="1"/>
  <c r="AH315" i="5" s="1"/>
  <c r="AJ315" i="5" s="1"/>
  <c r="AI315" i="5"/>
  <c r="AK315" i="5"/>
  <c r="AL315" i="5" s="1" a="1"/>
  <c r="AL315" i="5" s="1"/>
  <c r="AM315" i="5" s="1"/>
  <c r="N325" i="7" s="1"/>
  <c r="AE315" i="5"/>
  <c r="Q325" i="7" s="1"/>
  <c r="AI475" i="5"/>
  <c r="AF475" i="5"/>
  <c r="AG475" i="5" s="1"/>
  <c r="AH475" i="5" s="1"/>
  <c r="AJ475" i="5" s="1"/>
  <c r="AD475" i="5" a="1"/>
  <c r="AD475" i="5" s="1"/>
  <c r="M485" i="7" s="1"/>
  <c r="AE475" i="5"/>
  <c r="Q485" i="7" s="1"/>
  <c r="AK475" i="5"/>
  <c r="AL475" i="5" s="1" a="1"/>
  <c r="AL475" i="5" s="1"/>
  <c r="AR475" i="5" s="1"/>
  <c r="AK44" i="5"/>
  <c r="AL44" i="5" s="1" a="1"/>
  <c r="AL44" i="5" s="1"/>
  <c r="AR44" i="5" s="1"/>
  <c r="AI44" i="5"/>
  <c r="AF44" i="5" a="1"/>
  <c r="AF44" i="5" s="1"/>
  <c r="AG44" i="5" s="1"/>
  <c r="AH44" i="5" s="1"/>
  <c r="AJ44" i="5" s="1"/>
  <c r="AE44" i="5" a="1"/>
  <c r="AE44" i="5" s="1"/>
  <c r="Q54" i="7" s="1"/>
  <c r="AD44" i="5" a="1"/>
  <c r="AD44" i="5" s="1"/>
  <c r="M54" i="7" s="1"/>
  <c r="AD422" i="5" a="1"/>
  <c r="AD422" i="5" s="1"/>
  <c r="M432" i="7" s="1"/>
  <c r="AF422" i="5"/>
  <c r="AG422" i="5" s="1"/>
  <c r="AH422" i="5" s="1"/>
  <c r="AJ422" i="5" s="1"/>
  <c r="AI422" i="5"/>
  <c r="AK422" i="5"/>
  <c r="AL422" i="5" s="1" a="1"/>
  <c r="AL422" i="5" s="1"/>
  <c r="AR422" i="5" s="1"/>
  <c r="AE422" i="5"/>
  <c r="Q432" i="7" s="1"/>
  <c r="AF468" i="5"/>
  <c r="AG468" i="5" s="1"/>
  <c r="AH468" i="5" s="1"/>
  <c r="AJ468" i="5" s="1"/>
  <c r="AD468" i="5" a="1"/>
  <c r="AD468" i="5" s="1"/>
  <c r="M478" i="7" s="1"/>
  <c r="AE468" i="5"/>
  <c r="Q478" i="7" s="1"/>
  <c r="AK468" i="5"/>
  <c r="AL468" i="5" s="1" a="1"/>
  <c r="AL468" i="5" s="1"/>
  <c r="AR468" i="5" s="1"/>
  <c r="AI468" i="5"/>
  <c r="AF94" i="5" a="1"/>
  <c r="AF94" i="5" s="1"/>
  <c r="AG94" i="5" s="1"/>
  <c r="AH94" i="5" s="1"/>
  <c r="AJ94" i="5" s="1"/>
  <c r="AD94" i="5" a="1"/>
  <c r="AD94" i="5" s="1"/>
  <c r="M104" i="7" s="1"/>
  <c r="AK94" i="5"/>
  <c r="AL94" i="5" s="1" a="1"/>
  <c r="AL94" i="5" s="1"/>
  <c r="AT94" i="5" s="1"/>
  <c r="AI94" i="5"/>
  <c r="AE94" i="5" a="1"/>
  <c r="AE94" i="5" s="1"/>
  <c r="Q104" i="7" s="1"/>
  <c r="AD279" i="5" a="1"/>
  <c r="AD279" i="5" s="1"/>
  <c r="M289" i="7" s="1"/>
  <c r="AF279" i="5"/>
  <c r="AG279" i="5" s="1"/>
  <c r="AH279" i="5" s="1"/>
  <c r="AJ279" i="5" s="1"/>
  <c r="AI279" i="5"/>
  <c r="AK279" i="5"/>
  <c r="AL279" i="5" s="1" a="1"/>
  <c r="AL279" i="5" s="1"/>
  <c r="AT279" i="5" s="1"/>
  <c r="AE279" i="5"/>
  <c r="Q289" i="7" s="1"/>
  <c r="AF284" i="5"/>
  <c r="AG284" i="5" s="1"/>
  <c r="AH284" i="5" s="1"/>
  <c r="AJ284" i="5" s="1"/>
  <c r="AD284" i="5" a="1"/>
  <c r="AD284" i="5" s="1"/>
  <c r="M294" i="7" s="1"/>
  <c r="AK284" i="5"/>
  <c r="AL284" i="5" s="1" a="1"/>
  <c r="AL284" i="5" s="1"/>
  <c r="AT284" i="5" s="1"/>
  <c r="AI284" i="5"/>
  <c r="AE284" i="5"/>
  <c r="Q294" i="7" s="1"/>
  <c r="AE22" i="5" a="1"/>
  <c r="AE22" i="5" s="1"/>
  <c r="Q32" i="7" s="1"/>
  <c r="AD22" i="5" a="1"/>
  <c r="AD22" i="5" s="1"/>
  <c r="M32" i="7" s="1"/>
  <c r="AI22" i="5"/>
  <c r="AK22" i="5"/>
  <c r="AL22" i="5" s="1" a="1"/>
  <c r="AL22" i="5" s="1"/>
  <c r="AT22" i="5" s="1"/>
  <c r="AF22" i="5" a="1"/>
  <c r="AF22" i="5" s="1"/>
  <c r="AG22" i="5" s="1"/>
  <c r="AH22" i="5" s="1"/>
  <c r="AJ22" i="5" s="1"/>
  <c r="AD129" i="5" a="1"/>
  <c r="AD129" i="5" s="1"/>
  <c r="M139" i="7" s="1"/>
  <c r="AI129" i="5"/>
  <c r="AK129" i="5"/>
  <c r="AL129" i="5" s="1" a="1"/>
  <c r="AL129" i="5" s="1"/>
  <c r="AT129" i="5" s="1"/>
  <c r="AF129" i="5" a="1"/>
  <c r="AF129" i="5" s="1"/>
  <c r="AG129" i="5" s="1"/>
  <c r="AH129" i="5" s="1"/>
  <c r="AJ129" i="5" s="1"/>
  <c r="AE129" i="5" a="1"/>
  <c r="AE129" i="5" s="1"/>
  <c r="Q139" i="7" s="1"/>
  <c r="AE272" i="5"/>
  <c r="Q282" i="7" s="1"/>
  <c r="AD272" i="5" a="1"/>
  <c r="AD272" i="5" s="1"/>
  <c r="M282" i="7" s="1"/>
  <c r="AI272" i="5"/>
  <c r="AK272" i="5"/>
  <c r="AL272" i="5" s="1" a="1"/>
  <c r="AL272" i="5" s="1"/>
  <c r="AT272" i="5" s="1"/>
  <c r="AF272" i="5"/>
  <c r="AG272" i="5" s="1"/>
  <c r="AH272" i="5" s="1"/>
  <c r="AJ272" i="5" s="1"/>
  <c r="AE321" i="5"/>
  <c r="Q331" i="7" s="1"/>
  <c r="AD321" i="5" a="1"/>
  <c r="AD321" i="5" s="1"/>
  <c r="M331" i="7" s="1"/>
  <c r="AI321" i="5"/>
  <c r="AK321" i="5"/>
  <c r="AL321" i="5" s="1" a="1"/>
  <c r="AL321" i="5" s="1"/>
  <c r="AT321" i="5" s="1"/>
  <c r="AF321" i="5"/>
  <c r="AG321" i="5" s="1"/>
  <c r="AH321" i="5" s="1"/>
  <c r="AJ321" i="5" s="1"/>
  <c r="AK14" i="5"/>
  <c r="AL14" i="5" s="1" a="1"/>
  <c r="AL14" i="5" s="1"/>
  <c r="AR14" i="5" s="1"/>
  <c r="AE14" i="5" a="1"/>
  <c r="AE14" i="5" s="1"/>
  <c r="Q24" i="7" s="1"/>
  <c r="AF14" i="5" a="1"/>
  <c r="AF14" i="5" s="1"/>
  <c r="AG14" i="5" s="1"/>
  <c r="AH14" i="5" s="1"/>
  <c r="AJ14" i="5" s="1"/>
  <c r="AD14" i="5" a="1"/>
  <c r="AD14" i="5" s="1"/>
  <c r="M24" i="7" s="1"/>
  <c r="AI14" i="5"/>
  <c r="AF221" i="5"/>
  <c r="AG221" i="5" s="1"/>
  <c r="AH221" i="5" s="1"/>
  <c r="AJ221" i="5" s="1"/>
  <c r="AE221" i="5"/>
  <c r="Q231" i="7" s="1"/>
  <c r="AD221" i="5" a="1"/>
  <c r="AD221" i="5" s="1"/>
  <c r="M231" i="7" s="1"/>
  <c r="AK221" i="5"/>
  <c r="AL221" i="5" s="1" a="1"/>
  <c r="AL221" i="5" s="1"/>
  <c r="AR221" i="5" s="1"/>
  <c r="AI221" i="5"/>
  <c r="AD410" i="5" a="1"/>
  <c r="AD410" i="5" s="1"/>
  <c r="M420" i="7" s="1"/>
  <c r="AF410" i="5"/>
  <c r="AG410" i="5" s="1"/>
  <c r="AH410" i="5" s="1"/>
  <c r="AJ410" i="5" s="1"/>
  <c r="AE410" i="5"/>
  <c r="Q420" i="7" s="1"/>
  <c r="AI410" i="5"/>
  <c r="AK410" i="5"/>
  <c r="AL410" i="5" s="1" a="1"/>
  <c r="AL410" i="5" s="1"/>
  <c r="AT410" i="5" s="1"/>
  <c r="AD84" i="5" a="1"/>
  <c r="AD84" i="5" s="1"/>
  <c r="M94" i="7" s="1"/>
  <c r="AI84" i="5"/>
  <c r="AK84" i="5"/>
  <c r="AL84" i="5" s="1" a="1"/>
  <c r="AL84" i="5" s="1"/>
  <c r="AT84" i="5" s="1"/>
  <c r="AE84" i="5" a="1"/>
  <c r="AE84" i="5" s="1"/>
  <c r="Q94" i="7" s="1"/>
  <c r="AF84" i="5" a="1"/>
  <c r="AF84" i="5" s="1"/>
  <c r="AG84" i="5" s="1"/>
  <c r="AH84" i="5" s="1"/>
  <c r="AJ84" i="5" s="1"/>
  <c r="AD230" i="5" a="1"/>
  <c r="AD230" i="5" s="1"/>
  <c r="M240" i="7" s="1"/>
  <c r="AK230" i="5"/>
  <c r="AL230" i="5" s="1" a="1"/>
  <c r="AL230" i="5" s="1"/>
  <c r="AR230" i="5" s="1"/>
  <c r="AI230" i="5"/>
  <c r="AF230" i="5"/>
  <c r="AG230" i="5" s="1"/>
  <c r="AH230" i="5" s="1"/>
  <c r="AJ230" i="5" s="1"/>
  <c r="AE230" i="5"/>
  <c r="Q240" i="7" s="1"/>
  <c r="AE208" i="5"/>
  <c r="Q218" i="7" s="1"/>
  <c r="AD208" i="5" a="1"/>
  <c r="AD208" i="5" s="1"/>
  <c r="M218" i="7" s="1"/>
  <c r="AF208" i="5"/>
  <c r="AG208" i="5" s="1"/>
  <c r="AH208" i="5" s="1"/>
  <c r="AJ208" i="5" s="1"/>
  <c r="AK208" i="5"/>
  <c r="AL208" i="5" s="1" a="1"/>
  <c r="AL208" i="5" s="1"/>
  <c r="AR208" i="5" s="1"/>
  <c r="AI208" i="5"/>
  <c r="AE445" i="5"/>
  <c r="Q455" i="7" s="1"/>
  <c r="AD445" i="5" a="1"/>
  <c r="AD445" i="5" s="1"/>
  <c r="M455" i="7" s="1"/>
  <c r="AI445" i="5"/>
  <c r="AK445" i="5"/>
  <c r="AL445" i="5" s="1" a="1"/>
  <c r="AL445" i="5" s="1"/>
  <c r="AT445" i="5" s="1"/>
  <c r="AF445" i="5"/>
  <c r="AG445" i="5" s="1"/>
  <c r="AH445" i="5" s="1"/>
  <c r="AJ445" i="5" s="1"/>
  <c r="AK226" i="5"/>
  <c r="AL226" i="5" s="1" a="1"/>
  <c r="AL226" i="5" s="1"/>
  <c r="AT226" i="5" s="1"/>
  <c r="AE226" i="5"/>
  <c r="Q236" i="7" s="1"/>
  <c r="AF226" i="5"/>
  <c r="AG226" i="5" s="1"/>
  <c r="AH226" i="5" s="1"/>
  <c r="AJ226" i="5" s="1"/>
  <c r="AD226" i="5" a="1"/>
  <c r="AD226" i="5" s="1"/>
  <c r="M236" i="7" s="1"/>
  <c r="AI226" i="5"/>
  <c r="AD91" i="5" a="1"/>
  <c r="AD91" i="5" s="1"/>
  <c r="M101" i="7" s="1"/>
  <c r="AK91" i="5"/>
  <c r="AL91" i="5" s="1" a="1"/>
  <c r="AL91" i="5" s="1"/>
  <c r="AT91" i="5" s="1"/>
  <c r="AI91" i="5"/>
  <c r="AF91" i="5" a="1"/>
  <c r="AF91" i="5" s="1"/>
  <c r="AG91" i="5" s="1"/>
  <c r="AH91" i="5" s="1"/>
  <c r="AJ91" i="5" s="1"/>
  <c r="AE91" i="5" a="1"/>
  <c r="AE91" i="5" s="1"/>
  <c r="Q101" i="7" s="1"/>
  <c r="AF412" i="5"/>
  <c r="AG412" i="5" s="1"/>
  <c r="AH412" i="5" s="1"/>
  <c r="AJ412" i="5" s="1"/>
  <c r="AE412" i="5"/>
  <c r="Q422" i="7" s="1"/>
  <c r="AD412" i="5" a="1"/>
  <c r="AD412" i="5" s="1"/>
  <c r="M422" i="7" s="1"/>
  <c r="AK412" i="5"/>
  <c r="AL412" i="5" s="1" a="1"/>
  <c r="AL412" i="5" s="1"/>
  <c r="AR412" i="5" s="1"/>
  <c r="AI412" i="5"/>
  <c r="AF350" i="5"/>
  <c r="AG350" i="5" s="1"/>
  <c r="AH350" i="5" s="1"/>
  <c r="AJ350" i="5" s="1"/>
  <c r="AD350" i="5" a="1"/>
  <c r="AD350" i="5" s="1"/>
  <c r="M360" i="7" s="1"/>
  <c r="AK350" i="5"/>
  <c r="AL350" i="5" s="1" a="1"/>
  <c r="AL350" i="5" s="1"/>
  <c r="AM350" i="5" s="1"/>
  <c r="N360" i="7" s="1"/>
  <c r="AI350" i="5"/>
  <c r="AE350" i="5"/>
  <c r="Q360" i="7" s="1"/>
  <c r="AK177" i="5"/>
  <c r="AL177" i="5" s="1" a="1"/>
  <c r="AL177" i="5" s="1"/>
  <c r="AR177" i="5" s="1"/>
  <c r="AF177" i="5" a="1"/>
  <c r="AF177" i="5" s="1"/>
  <c r="AG177" i="5" s="1"/>
  <c r="AH177" i="5" s="1"/>
  <c r="AJ177" i="5" s="1"/>
  <c r="AE177" i="5" a="1"/>
  <c r="AE177" i="5" s="1"/>
  <c r="Q187" i="7" s="1"/>
  <c r="AD177" i="5" a="1"/>
  <c r="AD177" i="5" s="1"/>
  <c r="M187" i="7" s="1"/>
  <c r="AI177" i="5"/>
  <c r="AD311" i="5" a="1"/>
  <c r="AD311" i="5" s="1"/>
  <c r="M321" i="7" s="1"/>
  <c r="AK311" i="5"/>
  <c r="AL311" i="5" s="1" a="1"/>
  <c r="AL311" i="5" s="1"/>
  <c r="AR311" i="5" s="1"/>
  <c r="AI311" i="5"/>
  <c r="AE311" i="5"/>
  <c r="Q321" i="7" s="1"/>
  <c r="AF311" i="5"/>
  <c r="AG311" i="5" s="1"/>
  <c r="AH311" i="5" s="1"/>
  <c r="AJ311" i="5" s="1"/>
  <c r="AK118" i="5"/>
  <c r="AL118" i="5" s="1" a="1"/>
  <c r="AL118" i="5" s="1"/>
  <c r="AN118" i="5" s="1"/>
  <c r="R128" i="7" s="1"/>
  <c r="AI118" i="5"/>
  <c r="AE118" i="5" a="1"/>
  <c r="AE118" i="5" s="1"/>
  <c r="Q128" i="7" s="1"/>
  <c r="AD118" i="5" a="1"/>
  <c r="AD118" i="5" s="1"/>
  <c r="M128" i="7" s="1"/>
  <c r="AF118" i="5" a="1"/>
  <c r="AF118" i="5" s="1"/>
  <c r="AG118" i="5" s="1"/>
  <c r="AH118" i="5" s="1"/>
  <c r="AJ118" i="5" s="1"/>
  <c r="AI464" i="5"/>
  <c r="AE464" i="5"/>
  <c r="Q474" i="7" s="1"/>
  <c r="AF464" i="5"/>
  <c r="AG464" i="5" s="1"/>
  <c r="AH464" i="5" s="1"/>
  <c r="AJ464" i="5" s="1"/>
  <c r="AD464" i="5" a="1"/>
  <c r="AD464" i="5" s="1"/>
  <c r="M474" i="7" s="1"/>
  <c r="AK464" i="5"/>
  <c r="AL464" i="5" s="1" a="1"/>
  <c r="AL464" i="5" s="1"/>
  <c r="AR464" i="5" s="1"/>
  <c r="AF114" i="5" a="1"/>
  <c r="AF114" i="5" s="1"/>
  <c r="AG114" i="5" s="1"/>
  <c r="AH114" i="5" s="1"/>
  <c r="AJ114" i="5" s="1"/>
  <c r="AD114" i="5" a="1"/>
  <c r="AD114" i="5" s="1"/>
  <c r="M124" i="7" s="1"/>
  <c r="AI114" i="5"/>
  <c r="AE114" i="5" a="1"/>
  <c r="AE114" i="5" s="1"/>
  <c r="Q124" i="7" s="1"/>
  <c r="AK114" i="5"/>
  <c r="AL114" i="5" s="1" a="1"/>
  <c r="AL114" i="5" s="1"/>
  <c r="AO114" i="5" s="1"/>
  <c r="AP114" i="5" s="1"/>
  <c r="AQ114" i="5" s="1"/>
  <c r="AS114" i="5" s="1"/>
  <c r="AD318" i="5" a="1"/>
  <c r="AD318" i="5" s="1"/>
  <c r="M328" i="7" s="1"/>
  <c r="AE318" i="5"/>
  <c r="Q328" i="7" s="1"/>
  <c r="AI318" i="5"/>
  <c r="AK318" i="5"/>
  <c r="AL318" i="5" s="1" a="1"/>
  <c r="AL318" i="5" s="1"/>
  <c r="AM318" i="5" s="1"/>
  <c r="N328" i="7" s="1"/>
  <c r="AF318" i="5"/>
  <c r="AG318" i="5" s="1"/>
  <c r="AH318" i="5" s="1"/>
  <c r="AJ318" i="5" s="1"/>
  <c r="AD379" i="5" a="1"/>
  <c r="AD379" i="5" s="1"/>
  <c r="M389" i="7" s="1"/>
  <c r="AE379" i="5"/>
  <c r="Q389" i="7" s="1"/>
  <c r="AI379" i="5"/>
  <c r="AK379" i="5"/>
  <c r="AL379" i="5" s="1" a="1"/>
  <c r="AL379" i="5" s="1"/>
  <c r="AT379" i="5" s="1"/>
  <c r="AF379" i="5"/>
  <c r="AG379" i="5" s="1"/>
  <c r="AH379" i="5" s="1"/>
  <c r="AJ379" i="5" s="1"/>
  <c r="AE111" i="5" a="1"/>
  <c r="AE111" i="5" s="1"/>
  <c r="Q121" i="7" s="1"/>
  <c r="AD111" i="5" a="1"/>
  <c r="AD111" i="5" s="1"/>
  <c r="M121" i="7" s="1"/>
  <c r="AK111" i="5"/>
  <c r="AL111" i="5" s="1" a="1"/>
  <c r="AL111" i="5" s="1"/>
  <c r="AM111" i="5" s="1"/>
  <c r="N121" i="7" s="1"/>
  <c r="AI111" i="5"/>
  <c r="AF111" i="5" a="1"/>
  <c r="AF111" i="5" s="1"/>
  <c r="AG111" i="5" s="1"/>
  <c r="AH111" i="5" s="1"/>
  <c r="AJ111" i="5" s="1"/>
  <c r="AF182" i="5" a="1"/>
  <c r="AF182" i="5" s="1"/>
  <c r="AG182" i="5" s="1"/>
  <c r="AH182" i="5" s="1"/>
  <c r="AJ182" i="5" s="1"/>
  <c r="AD182" i="5" a="1"/>
  <c r="AD182" i="5" s="1"/>
  <c r="M192" i="7" s="1"/>
  <c r="AE182" i="5" a="1"/>
  <c r="AE182" i="5" s="1"/>
  <c r="Q192" i="7" s="1"/>
  <c r="AK182" i="5"/>
  <c r="AL182" i="5" s="1" a="1"/>
  <c r="AL182" i="5" s="1"/>
  <c r="AR182" i="5" s="1"/>
  <c r="AI182" i="5"/>
  <c r="AF487" i="5"/>
  <c r="AG487" i="5" s="1"/>
  <c r="AH487" i="5" s="1"/>
  <c r="AJ487" i="5" s="1"/>
  <c r="AD487" i="5" a="1"/>
  <c r="AD487" i="5" s="1"/>
  <c r="M497" i="7" s="1"/>
  <c r="AI487" i="5"/>
  <c r="AK487" i="5"/>
  <c r="AL487" i="5" s="1" a="1"/>
  <c r="AL487" i="5" s="1"/>
  <c r="AT487" i="5" s="1"/>
  <c r="AE487" i="5"/>
  <c r="Q497" i="7" s="1"/>
  <c r="AE62" i="5" a="1"/>
  <c r="AE62" i="5" s="1"/>
  <c r="Q72" i="7" s="1"/>
  <c r="AD62" i="5" a="1"/>
  <c r="AD62" i="5" s="1"/>
  <c r="M72" i="7" s="1"/>
  <c r="AI62" i="5"/>
  <c r="AK62" i="5"/>
  <c r="AL62" i="5" s="1" a="1"/>
  <c r="AL62" i="5" s="1"/>
  <c r="AN62" i="5" s="1"/>
  <c r="R72" i="7" s="1"/>
  <c r="AF62" i="5" a="1"/>
  <c r="AF62" i="5" s="1"/>
  <c r="AG62" i="5" s="1"/>
  <c r="AH62" i="5" s="1"/>
  <c r="AJ62" i="5" s="1"/>
  <c r="AI327" i="5"/>
  <c r="AK327" i="5"/>
  <c r="AL327" i="5" s="1" a="1"/>
  <c r="AL327" i="5" s="1"/>
  <c r="AR327" i="5" s="1"/>
  <c r="AF327" i="5"/>
  <c r="AG327" i="5" s="1"/>
  <c r="AH327" i="5" s="1"/>
  <c r="AJ327" i="5" s="1"/>
  <c r="AE327" i="5"/>
  <c r="Q337" i="7" s="1"/>
  <c r="AD327" i="5" a="1"/>
  <c r="AD327" i="5" s="1"/>
  <c r="M337" i="7" s="1"/>
  <c r="AE21" i="5" a="1"/>
  <c r="AE21" i="5" s="1"/>
  <c r="Q31" i="7" s="1"/>
  <c r="AD21" i="5" a="1"/>
  <c r="AD21" i="5" s="1"/>
  <c r="M31" i="7" s="1"/>
  <c r="AI21" i="5"/>
  <c r="AK21" i="5"/>
  <c r="AL21" i="5" s="1" a="1"/>
  <c r="AL21" i="5" s="1"/>
  <c r="AT21" i="5" s="1"/>
  <c r="AF21" i="5" a="1"/>
  <c r="AF21" i="5" s="1"/>
  <c r="AG21" i="5" s="1"/>
  <c r="AH21" i="5" s="1"/>
  <c r="AJ21" i="5" s="1"/>
  <c r="AF104" i="5" a="1"/>
  <c r="AF104" i="5" s="1"/>
  <c r="AG104" i="5" s="1"/>
  <c r="AH104" i="5" s="1"/>
  <c r="AJ104" i="5" s="1"/>
  <c r="AD104" i="5" a="1"/>
  <c r="AD104" i="5" s="1"/>
  <c r="M114" i="7" s="1"/>
  <c r="AK104" i="5"/>
  <c r="AL104" i="5" s="1" a="1"/>
  <c r="AL104" i="5" s="1"/>
  <c r="AM104" i="5" s="1"/>
  <c r="N114" i="7" s="1"/>
  <c r="AI104" i="5"/>
  <c r="AE104" i="5" a="1"/>
  <c r="AE104" i="5" s="1"/>
  <c r="Q114" i="7" s="1"/>
  <c r="AI406" i="5"/>
  <c r="AK406" i="5"/>
  <c r="AL406" i="5" s="1" a="1"/>
  <c r="AL406" i="5" s="1"/>
  <c r="AT406" i="5" s="1"/>
  <c r="AE406" i="5"/>
  <c r="Q416" i="7" s="1"/>
  <c r="AF406" i="5"/>
  <c r="AG406" i="5" s="1"/>
  <c r="AH406" i="5" s="1"/>
  <c r="AJ406" i="5" s="1"/>
  <c r="AD406" i="5" a="1"/>
  <c r="AD406" i="5" s="1"/>
  <c r="M416" i="7" s="1"/>
  <c r="AK439" i="5"/>
  <c r="AL439" i="5" s="1" a="1"/>
  <c r="AL439" i="5" s="1"/>
  <c r="AT439" i="5" s="1"/>
  <c r="AE439" i="5"/>
  <c r="Q449" i="7" s="1"/>
  <c r="AF439" i="5"/>
  <c r="AG439" i="5" s="1"/>
  <c r="AH439" i="5" s="1"/>
  <c r="AJ439" i="5" s="1"/>
  <c r="AD439" i="5" a="1"/>
  <c r="AD439" i="5" s="1"/>
  <c r="M449" i="7" s="1"/>
  <c r="AI439" i="5"/>
  <c r="AD195" i="5" a="1"/>
  <c r="AD195" i="5" s="1"/>
  <c r="M205" i="7" s="1"/>
  <c r="AK195" i="5"/>
  <c r="AL195" i="5" s="1" a="1"/>
  <c r="AL195" i="5" s="1"/>
  <c r="AO195" i="5" s="1"/>
  <c r="AP195" i="5" s="1"/>
  <c r="AQ195" i="5" s="1"/>
  <c r="AS195" i="5" s="1"/>
  <c r="AI195" i="5"/>
  <c r="AF195" i="5" a="1"/>
  <c r="AF195" i="5" s="1"/>
  <c r="AG195" i="5" s="1"/>
  <c r="AH195" i="5" s="1"/>
  <c r="AJ195" i="5" s="1"/>
  <c r="AE195" i="5" a="1"/>
  <c r="AE195" i="5" s="1"/>
  <c r="Q205" i="7" s="1"/>
  <c r="AE348" i="5"/>
  <c r="Q358" i="7" s="1"/>
  <c r="AD348" i="5" a="1"/>
  <c r="AD348" i="5" s="1"/>
  <c r="M358" i="7" s="1"/>
  <c r="AF348" i="5"/>
  <c r="AG348" i="5" s="1"/>
  <c r="AH348" i="5" s="1"/>
  <c r="AJ348" i="5" s="1"/>
  <c r="AI348" i="5"/>
  <c r="AK348" i="5"/>
  <c r="AL348" i="5" s="1" a="1"/>
  <c r="AL348" i="5" s="1"/>
  <c r="AT348" i="5" s="1"/>
  <c r="AF57" i="5" a="1"/>
  <c r="AF57" i="5" s="1"/>
  <c r="AG57" i="5" s="1"/>
  <c r="AH57" i="5" s="1"/>
  <c r="AJ57" i="5" s="1"/>
  <c r="AE57" i="5" a="1"/>
  <c r="AE57" i="5" s="1"/>
  <c r="Q67" i="7" s="1"/>
  <c r="AD57" i="5" a="1"/>
  <c r="AD57" i="5" s="1"/>
  <c r="M67" i="7" s="1"/>
  <c r="AI57" i="5"/>
  <c r="AK57" i="5"/>
  <c r="AL57" i="5" s="1" a="1"/>
  <c r="AL57" i="5" s="1"/>
  <c r="AO57" i="5" s="1"/>
  <c r="AP57" i="5" s="1"/>
  <c r="AQ57" i="5" s="1"/>
  <c r="AS57" i="5" s="1"/>
  <c r="AK244" i="5"/>
  <c r="AL244" i="5" s="1" a="1"/>
  <c r="AL244" i="5" s="1"/>
  <c r="AM244" i="5" s="1"/>
  <c r="N254" i="7" s="1"/>
  <c r="AE244" i="5"/>
  <c r="Q254" i="7" s="1"/>
  <c r="AF244" i="5"/>
  <c r="AG244" i="5" s="1"/>
  <c r="AH244" i="5" s="1"/>
  <c r="AJ244" i="5" s="1"/>
  <c r="AD244" i="5" a="1"/>
  <c r="AD244" i="5" s="1"/>
  <c r="M254" i="7" s="1"/>
  <c r="AI244" i="5"/>
  <c r="AF291" i="5"/>
  <c r="AG291" i="5" s="1"/>
  <c r="AH291" i="5" s="1"/>
  <c r="AJ291" i="5" s="1"/>
  <c r="AE291" i="5"/>
  <c r="Q301" i="7" s="1"/>
  <c r="AD291" i="5" a="1"/>
  <c r="AD291" i="5" s="1"/>
  <c r="M301" i="7" s="1"/>
  <c r="AI291" i="5"/>
  <c r="AK291" i="5"/>
  <c r="AL291" i="5" s="1" a="1"/>
  <c r="AL291" i="5" s="1"/>
  <c r="AN291" i="5" s="1"/>
  <c r="R301" i="7" s="1"/>
  <c r="AK116" i="5"/>
  <c r="AL116" i="5" s="1" a="1"/>
  <c r="AL116" i="5" s="1"/>
  <c r="AR116" i="5" s="1"/>
  <c r="AI116" i="5"/>
  <c r="AE116" i="5" a="1"/>
  <c r="AE116" i="5" s="1"/>
  <c r="Q126" i="7" s="1"/>
  <c r="AF116" i="5" a="1"/>
  <c r="AF116" i="5" s="1"/>
  <c r="AG116" i="5" s="1"/>
  <c r="AH116" i="5" s="1"/>
  <c r="AJ116" i="5" s="1"/>
  <c r="AD116" i="5" a="1"/>
  <c r="AD116" i="5" s="1"/>
  <c r="M126" i="7" s="1"/>
  <c r="AE256" i="5"/>
  <c r="Q266" i="7" s="1"/>
  <c r="AD256" i="5" a="1"/>
  <c r="AD256" i="5" s="1"/>
  <c r="M266" i="7" s="1"/>
  <c r="AI256" i="5"/>
  <c r="AK256" i="5"/>
  <c r="AL256" i="5" s="1" a="1"/>
  <c r="AL256" i="5" s="1"/>
  <c r="AR256" i="5" s="1"/>
  <c r="AF256" i="5"/>
  <c r="AG256" i="5" s="1"/>
  <c r="AH256" i="5" s="1"/>
  <c r="AJ256" i="5" s="1"/>
  <c r="AF336" i="5"/>
  <c r="AG336" i="5" s="1"/>
  <c r="AH336" i="5" s="1"/>
  <c r="AJ336" i="5" s="1"/>
  <c r="AD336" i="5" a="1"/>
  <c r="AD336" i="5" s="1"/>
  <c r="M346" i="7" s="1"/>
  <c r="AE336" i="5"/>
  <c r="Q346" i="7" s="1"/>
  <c r="AK336" i="5"/>
  <c r="AL336" i="5" s="1" a="1"/>
  <c r="AL336" i="5" s="1"/>
  <c r="AR336" i="5" s="1"/>
  <c r="AI336" i="5"/>
  <c r="AF352" i="5"/>
  <c r="AG352" i="5" s="1"/>
  <c r="AH352" i="5" s="1"/>
  <c r="AJ352" i="5" s="1"/>
  <c r="AD352" i="5" a="1"/>
  <c r="AD352" i="5" s="1"/>
  <c r="M362" i="7" s="1"/>
  <c r="AI352" i="5"/>
  <c r="AK352" i="5"/>
  <c r="AL352" i="5" s="1" a="1"/>
  <c r="AL352" i="5" s="1"/>
  <c r="AM352" i="5" s="1"/>
  <c r="N362" i="7" s="1"/>
  <c r="AE352" i="5"/>
  <c r="Q362" i="7" s="1"/>
  <c r="AK105" i="5"/>
  <c r="AL105" i="5" s="1" a="1"/>
  <c r="AL105" i="5" s="1"/>
  <c r="AT105" i="5" s="1"/>
  <c r="AI105" i="5"/>
  <c r="AE105" i="5" a="1"/>
  <c r="AE105" i="5" s="1"/>
  <c r="Q115" i="7" s="1"/>
  <c r="AF105" i="5" a="1"/>
  <c r="AF105" i="5" s="1"/>
  <c r="AG105" i="5" s="1"/>
  <c r="AH105" i="5" s="1"/>
  <c r="AJ105" i="5" s="1"/>
  <c r="AD105" i="5" a="1"/>
  <c r="AD105" i="5" s="1"/>
  <c r="M115" i="7" s="1"/>
  <c r="AE479" i="5"/>
  <c r="Q489" i="7" s="1"/>
  <c r="AF479" i="5"/>
  <c r="AG479" i="5" s="1"/>
  <c r="AH479" i="5" s="1"/>
  <c r="AJ479" i="5" s="1"/>
  <c r="AD479" i="5" a="1"/>
  <c r="AD479" i="5" s="1"/>
  <c r="M489" i="7" s="1"/>
  <c r="AI479" i="5"/>
  <c r="AK479" i="5"/>
  <c r="AL479" i="5" s="1" a="1"/>
  <c r="AL479" i="5" s="1"/>
  <c r="AR479" i="5" s="1"/>
  <c r="AE491" i="5"/>
  <c r="Q501" i="7" s="1"/>
  <c r="AF491" i="5"/>
  <c r="AG491" i="5" s="1"/>
  <c r="AH491" i="5" s="1"/>
  <c r="AJ491" i="5" s="1"/>
  <c r="AD491" i="5" a="1"/>
  <c r="AD491" i="5" s="1"/>
  <c r="M501" i="7" s="1"/>
  <c r="AI491" i="5"/>
  <c r="AK491" i="5"/>
  <c r="AL491" i="5" s="1" a="1"/>
  <c r="AL491" i="5" s="1"/>
  <c r="AT491" i="5" s="1"/>
  <c r="AF243" i="5"/>
  <c r="AG243" i="5" s="1"/>
  <c r="AH243" i="5" s="1"/>
  <c r="AJ243" i="5" s="1"/>
  <c r="AD243" i="5" a="1"/>
  <c r="AD243" i="5" s="1"/>
  <c r="M253" i="7" s="1"/>
  <c r="AE243" i="5"/>
  <c r="Q253" i="7" s="1"/>
  <c r="AK243" i="5"/>
  <c r="AL243" i="5" s="1" a="1"/>
  <c r="AL243" i="5" s="1"/>
  <c r="AR243" i="5" s="1"/>
  <c r="AI243" i="5"/>
  <c r="AE24" i="5" a="1"/>
  <c r="AE24" i="5" s="1"/>
  <c r="Q34" i="7" s="1"/>
  <c r="AD24" i="5" a="1"/>
  <c r="AD24" i="5" s="1"/>
  <c r="M34" i="7" s="1"/>
  <c r="AK24" i="5"/>
  <c r="AL24" i="5" s="1" a="1"/>
  <c r="AL24" i="5" s="1"/>
  <c r="AT24" i="5" s="1"/>
  <c r="AI24" i="5"/>
  <c r="AF24" i="5" a="1"/>
  <c r="AF24" i="5" s="1"/>
  <c r="AG24" i="5" s="1"/>
  <c r="AH24" i="5" s="1"/>
  <c r="AJ24" i="5" s="1"/>
  <c r="AF220" i="5"/>
  <c r="AG220" i="5" s="1"/>
  <c r="AH220" i="5" s="1"/>
  <c r="AJ220" i="5" s="1"/>
  <c r="AE220" i="5"/>
  <c r="Q230" i="7" s="1"/>
  <c r="AD220" i="5" a="1"/>
  <c r="AD220" i="5" s="1"/>
  <c r="M230" i="7" s="1"/>
  <c r="AI220" i="5"/>
  <c r="AK220" i="5"/>
  <c r="AL220" i="5" s="1" a="1"/>
  <c r="AL220" i="5" s="1"/>
  <c r="AR220" i="5" s="1"/>
  <c r="AI435" i="5"/>
  <c r="AE435" i="5"/>
  <c r="Q445" i="7" s="1"/>
  <c r="AF435" i="5"/>
  <c r="AG435" i="5" s="1"/>
  <c r="AH435" i="5" s="1"/>
  <c r="AJ435" i="5" s="1"/>
  <c r="AD435" i="5" a="1"/>
  <c r="AD435" i="5" s="1"/>
  <c r="M445" i="7" s="1"/>
  <c r="AK435" i="5"/>
  <c r="AL435" i="5" s="1" a="1"/>
  <c r="AL435" i="5" s="1"/>
  <c r="AM435" i="5" s="1"/>
  <c r="N445" i="7" s="1"/>
  <c r="AI178" i="5"/>
  <c r="AK178" i="5"/>
  <c r="AL178" i="5" s="1" a="1"/>
  <c r="AL178" i="5" s="1"/>
  <c r="AT178" i="5" s="1"/>
  <c r="AE178" i="5" a="1"/>
  <c r="AE178" i="5" s="1"/>
  <c r="Q188" i="7" s="1"/>
  <c r="AF178" i="5" a="1"/>
  <c r="AF178" i="5" s="1"/>
  <c r="AG178" i="5" s="1"/>
  <c r="AH178" i="5" s="1"/>
  <c r="AJ178" i="5" s="1"/>
  <c r="AD178" i="5" a="1"/>
  <c r="AD178" i="5" s="1"/>
  <c r="M188" i="7" s="1"/>
  <c r="AF187" i="5" a="1"/>
  <c r="AF187" i="5" s="1"/>
  <c r="AG187" i="5" s="1"/>
  <c r="AH187" i="5" s="1"/>
  <c r="AJ187" i="5" s="1"/>
  <c r="AE187" i="5" a="1"/>
  <c r="AE187" i="5" s="1"/>
  <c r="Q197" i="7" s="1"/>
  <c r="AD187" i="5" a="1"/>
  <c r="AD187" i="5" s="1"/>
  <c r="M197" i="7" s="1"/>
  <c r="AK187" i="5"/>
  <c r="AL187" i="5" s="1" a="1"/>
  <c r="AL187" i="5" s="1"/>
  <c r="AT187" i="5" s="1"/>
  <c r="AI187" i="5"/>
  <c r="AF235" i="5"/>
  <c r="AG235" i="5" s="1"/>
  <c r="AH235" i="5" s="1"/>
  <c r="AJ235" i="5" s="1"/>
  <c r="AE235" i="5"/>
  <c r="Q245" i="7" s="1"/>
  <c r="AD235" i="5" a="1"/>
  <c r="AD235" i="5" s="1"/>
  <c r="M245" i="7" s="1"/>
  <c r="AI235" i="5"/>
  <c r="AK235" i="5"/>
  <c r="AL235" i="5" s="1" a="1"/>
  <c r="AL235" i="5" s="1"/>
  <c r="AT235" i="5" s="1"/>
  <c r="AK124" i="5"/>
  <c r="AL124" i="5" s="1" a="1"/>
  <c r="AL124" i="5" s="1"/>
  <c r="AT124" i="5" s="1"/>
  <c r="AF124" i="5" a="1"/>
  <c r="AF124" i="5" s="1"/>
  <c r="AG124" i="5" s="1"/>
  <c r="AH124" i="5" s="1"/>
  <c r="AJ124" i="5" s="1"/>
  <c r="AE124" i="5" a="1"/>
  <c r="AE124" i="5" s="1"/>
  <c r="Q134" i="7" s="1"/>
  <c r="AD124" i="5" a="1"/>
  <c r="AD124" i="5" s="1"/>
  <c r="M134" i="7" s="1"/>
  <c r="AI124" i="5"/>
  <c r="AE356" i="5"/>
  <c r="Q366" i="7" s="1"/>
  <c r="AF356" i="5"/>
  <c r="AG356" i="5" s="1"/>
  <c r="AH356" i="5" s="1"/>
  <c r="AJ356" i="5" s="1"/>
  <c r="AD356" i="5" a="1"/>
  <c r="AD356" i="5" s="1"/>
  <c r="M366" i="7" s="1"/>
  <c r="AK356" i="5"/>
  <c r="AL356" i="5" s="1" a="1"/>
  <c r="AL356" i="5" s="1"/>
  <c r="AR356" i="5" s="1"/>
  <c r="AI356" i="5"/>
  <c r="AE65" i="5" a="1"/>
  <c r="AE65" i="5" s="1"/>
  <c r="Q75" i="7" s="1"/>
  <c r="AD65" i="5" a="1"/>
  <c r="AD65" i="5" s="1"/>
  <c r="M75" i="7" s="1"/>
  <c r="AF65" i="5" a="1"/>
  <c r="AF65" i="5" s="1"/>
  <c r="AG65" i="5" s="1"/>
  <c r="AH65" i="5" s="1"/>
  <c r="AJ65" i="5" s="1"/>
  <c r="AI65" i="5"/>
  <c r="AK65" i="5"/>
  <c r="AL65" i="5" s="1" a="1"/>
  <c r="AL65" i="5" s="1"/>
  <c r="AR65" i="5" s="1"/>
  <c r="AF130" i="5" a="1"/>
  <c r="AF130" i="5" s="1"/>
  <c r="AG130" i="5" s="1"/>
  <c r="AH130" i="5" s="1"/>
  <c r="AJ130" i="5" s="1"/>
  <c r="AE130" i="5" a="1"/>
  <c r="AE130" i="5" s="1"/>
  <c r="Q140" i="7" s="1"/>
  <c r="AD130" i="5" a="1"/>
  <c r="AD130" i="5" s="1"/>
  <c r="M140" i="7" s="1"/>
  <c r="AK130" i="5"/>
  <c r="AL130" i="5" s="1" a="1"/>
  <c r="AL130" i="5" s="1"/>
  <c r="AT130" i="5" s="1"/>
  <c r="AI130" i="5"/>
  <c r="AF301" i="5"/>
  <c r="AG301" i="5" s="1"/>
  <c r="AH301" i="5" s="1"/>
  <c r="AJ301" i="5" s="1"/>
  <c r="AE301" i="5"/>
  <c r="Q311" i="7" s="1"/>
  <c r="AD301" i="5" a="1"/>
  <c r="AD301" i="5" s="1"/>
  <c r="M311" i="7" s="1"/>
  <c r="AI301" i="5"/>
  <c r="AK301" i="5"/>
  <c r="AL301" i="5" s="1" a="1"/>
  <c r="AL301" i="5" s="1"/>
  <c r="AR301" i="5" s="1"/>
  <c r="AD161" i="5" a="1"/>
  <c r="AD161" i="5" s="1"/>
  <c r="M171" i="7" s="1"/>
  <c r="AI161" i="5"/>
  <c r="AF161" i="5" a="1"/>
  <c r="AF161" i="5" s="1"/>
  <c r="AG161" i="5" s="1"/>
  <c r="AH161" i="5" s="1"/>
  <c r="AJ161" i="5" s="1"/>
  <c r="AE161" i="5" a="1"/>
  <c r="AE161" i="5" s="1"/>
  <c r="Q171" i="7" s="1"/>
  <c r="AK161" i="5"/>
  <c r="AL161" i="5" s="1" a="1"/>
  <c r="AL161" i="5" s="1"/>
  <c r="AR161" i="5" s="1"/>
  <c r="AE77" i="5" a="1"/>
  <c r="AE77" i="5" s="1"/>
  <c r="Q87" i="7" s="1"/>
  <c r="AF77" i="5" a="1"/>
  <c r="AF77" i="5" s="1"/>
  <c r="AG77" i="5" s="1"/>
  <c r="AH77" i="5" s="1"/>
  <c r="AJ77" i="5" s="1"/>
  <c r="AK77" i="5"/>
  <c r="AL77" i="5" s="1" a="1"/>
  <c r="AL77" i="5" s="1"/>
  <c r="AR77" i="5" s="1"/>
  <c r="AI77" i="5"/>
  <c r="AD77" i="5" a="1"/>
  <c r="AD77" i="5" s="1"/>
  <c r="M87" i="7" s="1"/>
  <c r="AE418" i="5"/>
  <c r="Q428" i="7" s="1"/>
  <c r="AF418" i="5"/>
  <c r="AG418" i="5" s="1"/>
  <c r="AH418" i="5" s="1"/>
  <c r="AJ418" i="5" s="1"/>
  <c r="AD418" i="5" a="1"/>
  <c r="AD418" i="5" s="1"/>
  <c r="M428" i="7" s="1"/>
  <c r="AK418" i="5"/>
  <c r="AL418" i="5" s="1" a="1"/>
  <c r="AL418" i="5" s="1"/>
  <c r="AR418" i="5" s="1"/>
  <c r="AI418" i="5"/>
  <c r="AD183" i="5" a="1"/>
  <c r="AD183" i="5" s="1"/>
  <c r="M193" i="7" s="1"/>
  <c r="AF183" i="5" a="1"/>
  <c r="AF183" i="5" s="1"/>
  <c r="AG183" i="5" s="1"/>
  <c r="AH183" i="5" s="1"/>
  <c r="AJ183" i="5" s="1"/>
  <c r="AI183" i="5"/>
  <c r="AE183" i="5" a="1"/>
  <c r="AE183" i="5" s="1"/>
  <c r="Q193" i="7" s="1"/>
  <c r="AK183" i="5"/>
  <c r="AL183" i="5" s="1" a="1"/>
  <c r="AL183" i="5" s="1"/>
  <c r="AT183" i="5" s="1"/>
  <c r="AD79" i="5" a="1"/>
  <c r="AD79" i="5" s="1"/>
  <c r="M89" i="7" s="1"/>
  <c r="AI79" i="5"/>
  <c r="AK79" i="5"/>
  <c r="AL79" i="5" s="1" a="1"/>
  <c r="AL79" i="5" s="1"/>
  <c r="AR79" i="5" s="1"/>
  <c r="AE79" i="5" a="1"/>
  <c r="AE79" i="5" s="1"/>
  <c r="Q89" i="7" s="1"/>
  <c r="AF79" i="5" a="1"/>
  <c r="AF79" i="5" s="1"/>
  <c r="AG79" i="5" s="1"/>
  <c r="AH79" i="5" s="1"/>
  <c r="AJ79" i="5" s="1"/>
  <c r="AF283" i="5"/>
  <c r="AG283" i="5" s="1"/>
  <c r="AH283" i="5" s="1"/>
  <c r="AJ283" i="5" s="1"/>
  <c r="AD283" i="5" a="1"/>
  <c r="AD283" i="5" s="1"/>
  <c r="M293" i="7" s="1"/>
  <c r="AE283" i="5"/>
  <c r="Q293" i="7" s="1"/>
  <c r="AK283" i="5"/>
  <c r="AL283" i="5" s="1" a="1"/>
  <c r="AL283" i="5" s="1"/>
  <c r="AR283" i="5" s="1"/>
  <c r="AI283" i="5"/>
  <c r="AF82" i="5" a="1"/>
  <c r="AF82" i="5" s="1"/>
  <c r="AG82" i="5" s="1"/>
  <c r="AH82" i="5" s="1"/>
  <c r="AJ82" i="5" s="1"/>
  <c r="AE82" i="5" a="1"/>
  <c r="AE82" i="5" s="1"/>
  <c r="Q92" i="7" s="1"/>
  <c r="AD82" i="5" a="1"/>
  <c r="AD82" i="5" s="1"/>
  <c r="M92" i="7" s="1"/>
  <c r="AI82" i="5"/>
  <c r="AK82" i="5"/>
  <c r="AL82" i="5" s="1" a="1"/>
  <c r="AL82" i="5" s="1"/>
  <c r="AT82" i="5" s="1"/>
  <c r="AE93" i="5" a="1"/>
  <c r="AE93" i="5" s="1"/>
  <c r="Q103" i="7" s="1"/>
  <c r="AD93" i="5" a="1"/>
  <c r="AD93" i="5" s="1"/>
  <c r="M103" i="7" s="1"/>
  <c r="AI93" i="5"/>
  <c r="AK93" i="5"/>
  <c r="AL93" i="5" s="1" a="1"/>
  <c r="AL93" i="5" s="1"/>
  <c r="AT93" i="5" s="1"/>
  <c r="AF93" i="5" a="1"/>
  <c r="AF93" i="5" s="1"/>
  <c r="AG93" i="5" s="1"/>
  <c r="AH93" i="5" s="1"/>
  <c r="AJ93" i="5" s="1"/>
  <c r="AE168" i="5" a="1"/>
  <c r="AE168" i="5" s="1"/>
  <c r="Q178" i="7" s="1"/>
  <c r="AD168" i="5" a="1"/>
  <c r="AD168" i="5" s="1"/>
  <c r="M178" i="7" s="1"/>
  <c r="AF168" i="5" a="1"/>
  <c r="AF168" i="5" s="1"/>
  <c r="AG168" i="5" s="1"/>
  <c r="AH168" i="5" s="1"/>
  <c r="AJ168" i="5" s="1"/>
  <c r="AI168" i="5"/>
  <c r="AK168" i="5"/>
  <c r="AL168" i="5" s="1" a="1"/>
  <c r="AL168" i="5" s="1"/>
  <c r="AT168" i="5" s="1"/>
  <c r="AD374" i="5" a="1"/>
  <c r="AD374" i="5" s="1"/>
  <c r="M384" i="7" s="1"/>
  <c r="AI374" i="5"/>
  <c r="AK374" i="5"/>
  <c r="AL374" i="5" s="1" a="1"/>
  <c r="AL374" i="5" s="1"/>
  <c r="AT374" i="5" s="1"/>
  <c r="AF374" i="5"/>
  <c r="AG374" i="5" s="1"/>
  <c r="AH374" i="5" s="1"/>
  <c r="AJ374" i="5" s="1"/>
  <c r="AE374" i="5"/>
  <c r="Q384" i="7" s="1"/>
  <c r="AF277" i="5"/>
  <c r="AG277" i="5" s="1"/>
  <c r="AH277" i="5" s="1"/>
  <c r="AJ277" i="5" s="1"/>
  <c r="AD277" i="5" a="1"/>
  <c r="AD277" i="5" s="1"/>
  <c r="M287" i="7" s="1"/>
  <c r="AI277" i="5"/>
  <c r="AK277" i="5"/>
  <c r="AL277" i="5" s="1" a="1"/>
  <c r="AL277" i="5" s="1"/>
  <c r="AR277" i="5" s="1"/>
  <c r="AE277" i="5"/>
  <c r="Q287" i="7" s="1"/>
  <c r="AD361" i="5" a="1"/>
  <c r="AD361" i="5" s="1"/>
  <c r="M371" i="7" s="1"/>
  <c r="AE361" i="5"/>
  <c r="Q371" i="7" s="1"/>
  <c r="AK361" i="5"/>
  <c r="AL361" i="5" s="1" a="1"/>
  <c r="AL361" i="5" s="1"/>
  <c r="AR361" i="5" s="1"/>
  <c r="AF361" i="5"/>
  <c r="AG361" i="5" s="1"/>
  <c r="AH361" i="5" s="1"/>
  <c r="AJ361" i="5" s="1"/>
  <c r="AI361" i="5"/>
  <c r="AD250" i="5" a="1"/>
  <c r="AD250" i="5" s="1"/>
  <c r="M260" i="7" s="1"/>
  <c r="AK250" i="5"/>
  <c r="AL250" i="5" s="1" a="1"/>
  <c r="AL250" i="5" s="1"/>
  <c r="AM250" i="5" s="1"/>
  <c r="N260" i="7" s="1"/>
  <c r="AI250" i="5"/>
  <c r="AF250" i="5"/>
  <c r="AG250" i="5" s="1"/>
  <c r="AH250" i="5" s="1"/>
  <c r="AJ250" i="5" s="1"/>
  <c r="AE250" i="5"/>
  <c r="Q260" i="7" s="1"/>
  <c r="AF180" i="5" a="1"/>
  <c r="AF180" i="5" s="1"/>
  <c r="AG180" i="5" s="1"/>
  <c r="AH180" i="5" s="1"/>
  <c r="AJ180" i="5" s="1"/>
  <c r="AD180" i="5" a="1"/>
  <c r="AD180" i="5" s="1"/>
  <c r="M190" i="7" s="1"/>
  <c r="AI180" i="5"/>
  <c r="AK180" i="5"/>
  <c r="AL180" i="5" s="1" a="1"/>
  <c r="AL180" i="5" s="1"/>
  <c r="AT180" i="5" s="1"/>
  <c r="AE180" i="5" a="1"/>
  <c r="AE180" i="5" s="1"/>
  <c r="Q190" i="7" s="1"/>
  <c r="AE81" i="5" a="1"/>
  <c r="AE81" i="5" s="1"/>
  <c r="Q91" i="7" s="1"/>
  <c r="AF81" i="5" a="1"/>
  <c r="AF81" i="5" s="1"/>
  <c r="AG81" i="5" s="1"/>
  <c r="AH81" i="5" s="1"/>
  <c r="AJ81" i="5" s="1"/>
  <c r="AD81" i="5" a="1"/>
  <c r="AD81" i="5" s="1"/>
  <c r="M91" i="7" s="1"/>
  <c r="AK81" i="5"/>
  <c r="AL81" i="5" s="1" a="1"/>
  <c r="AL81" i="5" s="1"/>
  <c r="AR81" i="5" s="1"/>
  <c r="AI81" i="5"/>
  <c r="AD490" i="5" a="1"/>
  <c r="AD490" i="5" s="1"/>
  <c r="M500" i="7" s="1"/>
  <c r="AI490" i="5"/>
  <c r="AK490" i="5"/>
  <c r="AL490" i="5" s="1" a="1"/>
  <c r="AL490" i="5" s="1"/>
  <c r="AM490" i="5" s="1"/>
  <c r="N500" i="7" s="1"/>
  <c r="AF490" i="5"/>
  <c r="AG490" i="5" s="1"/>
  <c r="AH490" i="5" s="1"/>
  <c r="AJ490" i="5" s="1"/>
  <c r="AE490" i="5"/>
  <c r="Q500" i="7" s="1"/>
  <c r="AE55" i="5" a="1"/>
  <c r="AE55" i="5" s="1"/>
  <c r="Q65" i="7" s="1"/>
  <c r="AD55" i="5" a="1"/>
  <c r="AD55" i="5" s="1"/>
  <c r="M65" i="7" s="1"/>
  <c r="AK55" i="5"/>
  <c r="AL55" i="5" s="1" a="1"/>
  <c r="AL55" i="5" s="1"/>
  <c r="AR55" i="5" s="1"/>
  <c r="AI55" i="5"/>
  <c r="AF55" i="5" a="1"/>
  <c r="AF55" i="5" s="1"/>
  <c r="AG55" i="5" s="1"/>
  <c r="AH55" i="5" s="1"/>
  <c r="AJ55" i="5" s="1"/>
  <c r="AD346" i="5" a="1"/>
  <c r="AD346" i="5" s="1"/>
  <c r="M356" i="7" s="1"/>
  <c r="AI346" i="5"/>
  <c r="AK346" i="5"/>
  <c r="AL346" i="5" s="1" a="1"/>
  <c r="AL346" i="5" s="1"/>
  <c r="AT346" i="5" s="1"/>
  <c r="AF346" i="5"/>
  <c r="AG346" i="5" s="1"/>
  <c r="AH346" i="5" s="1"/>
  <c r="AJ346" i="5" s="1"/>
  <c r="AE346" i="5"/>
  <c r="Q356" i="7" s="1"/>
  <c r="AK341" i="5"/>
  <c r="AL341" i="5" s="1" a="1"/>
  <c r="AL341" i="5" s="1"/>
  <c r="AR341" i="5" s="1"/>
  <c r="AE341" i="5"/>
  <c r="Q351" i="7" s="1"/>
  <c r="AF341" i="5"/>
  <c r="AG341" i="5" s="1"/>
  <c r="AH341" i="5" s="1"/>
  <c r="AJ341" i="5" s="1"/>
  <c r="AD341" i="5" a="1"/>
  <c r="AD341" i="5" s="1"/>
  <c r="M351" i="7" s="1"/>
  <c r="AI341" i="5"/>
  <c r="AF299" i="5"/>
  <c r="AG299" i="5" s="1"/>
  <c r="AH299" i="5" s="1"/>
  <c r="AJ299" i="5" s="1"/>
  <c r="AE299" i="5"/>
  <c r="Q309" i="7" s="1"/>
  <c r="AD299" i="5" a="1"/>
  <c r="AD299" i="5" s="1"/>
  <c r="M309" i="7" s="1"/>
  <c r="AI299" i="5"/>
  <c r="AK299" i="5"/>
  <c r="AL299" i="5" s="1" a="1"/>
  <c r="AL299" i="5" s="1"/>
  <c r="AT299" i="5" s="1"/>
  <c r="AF154" i="5" a="1"/>
  <c r="AF154" i="5" s="1"/>
  <c r="AG154" i="5" s="1"/>
  <c r="AH154" i="5" s="1"/>
  <c r="AJ154" i="5" s="1"/>
  <c r="AD154" i="5" a="1"/>
  <c r="AD154" i="5" s="1"/>
  <c r="M164" i="7" s="1"/>
  <c r="AK154" i="5"/>
  <c r="AL154" i="5" s="1" a="1"/>
  <c r="AL154" i="5" s="1"/>
  <c r="AT154" i="5" s="1"/>
  <c r="AI154" i="5"/>
  <c r="AE154" i="5" a="1"/>
  <c r="AE154" i="5" s="1"/>
  <c r="Q164" i="7" s="1"/>
  <c r="AE269" i="5"/>
  <c r="Q279" i="7" s="1"/>
  <c r="AF269" i="5"/>
  <c r="AG269" i="5" s="1"/>
  <c r="AH269" i="5" s="1"/>
  <c r="AJ269" i="5" s="1"/>
  <c r="AD269" i="5" a="1"/>
  <c r="AD269" i="5" s="1"/>
  <c r="M279" i="7" s="1"/>
  <c r="AK269" i="5"/>
  <c r="AL269" i="5" s="1" a="1"/>
  <c r="AL269" i="5" s="1"/>
  <c r="AT269" i="5" s="1"/>
  <c r="AI269" i="5"/>
  <c r="AT294" i="5"/>
  <c r="AR294" i="5"/>
  <c r="AR287" i="5"/>
  <c r="AT287" i="5"/>
  <c r="AT38" i="5"/>
  <c r="AR38" i="5"/>
  <c r="AT140" i="5"/>
  <c r="AR140" i="5"/>
  <c r="AR280" i="5"/>
  <c r="AT280" i="5"/>
  <c r="AR32" i="5"/>
  <c r="AT32" i="5"/>
  <c r="AR497" i="5"/>
  <c r="AT497" i="5"/>
  <c r="AT192" i="5"/>
  <c r="AR192" i="5"/>
  <c r="AR347" i="5"/>
  <c r="AT347" i="5"/>
  <c r="AT381" i="5"/>
  <c r="AR381" i="5"/>
  <c r="AR64" i="5"/>
  <c r="AT64" i="5"/>
  <c r="AT395" i="5"/>
  <c r="AR395" i="5"/>
  <c r="AR285" i="5"/>
  <c r="AT285" i="5"/>
  <c r="AR258" i="5"/>
  <c r="AT258" i="5"/>
  <c r="AT164" i="5"/>
  <c r="AR164" i="5"/>
  <c r="AT267" i="5"/>
  <c r="AR267" i="5"/>
  <c r="AR392" i="5"/>
  <c r="AT392" i="5"/>
  <c r="AT31" i="5"/>
  <c r="AR31" i="5"/>
  <c r="AR103" i="5"/>
  <c r="AT103" i="5"/>
  <c r="AR437" i="5"/>
  <c r="AT437" i="5"/>
  <c r="AT59" i="5"/>
  <c r="AR59" i="5"/>
  <c r="AT323" i="5"/>
  <c r="AR323" i="5"/>
  <c r="AR359" i="5"/>
  <c r="AT359" i="5"/>
  <c r="AR237" i="5"/>
  <c r="AT237" i="5"/>
  <c r="AT390" i="5"/>
  <c r="AR390" i="5"/>
  <c r="AR74" i="5"/>
  <c r="AT74" i="5"/>
  <c r="AR245" i="5"/>
  <c r="AT245" i="5"/>
  <c r="AR481" i="5"/>
  <c r="AT481" i="5"/>
  <c r="AT234" i="5"/>
  <c r="AR234" i="5"/>
  <c r="AR47" i="5"/>
  <c r="AT47" i="5"/>
  <c r="AT281" i="5"/>
  <c r="AR281" i="5"/>
  <c r="AR265" i="5"/>
  <c r="AT265" i="5"/>
  <c r="AR289" i="5"/>
  <c r="AT289" i="5"/>
  <c r="AR231" i="5"/>
  <c r="AT231" i="5"/>
  <c r="AR125" i="5"/>
  <c r="AT125" i="5"/>
  <c r="AT306" i="5"/>
  <c r="AR306" i="5"/>
  <c r="AR495" i="5"/>
  <c r="AT495" i="5"/>
  <c r="AR102" i="5"/>
  <c r="AT102" i="5"/>
  <c r="AR305" i="5"/>
  <c r="AT305" i="5"/>
  <c r="AR330" i="5"/>
  <c r="AT330" i="5"/>
  <c r="AT225" i="5"/>
  <c r="AR225" i="5"/>
  <c r="AT434" i="5"/>
  <c r="AR434" i="5"/>
  <c r="AT304" i="5"/>
  <c r="AR304" i="5"/>
  <c r="AT197" i="5"/>
  <c r="AR197" i="5"/>
  <c r="AR53" i="5"/>
  <c r="AT53" i="5"/>
  <c r="AT138" i="5"/>
  <c r="AR138" i="5"/>
  <c r="AR312" i="5"/>
  <c r="AT312" i="5"/>
  <c r="AT248" i="5"/>
  <c r="AR248" i="5"/>
  <c r="AR384" i="5"/>
  <c r="AT384" i="5"/>
  <c r="AR46" i="5"/>
  <c r="AT46" i="5"/>
  <c r="AR273" i="5"/>
  <c r="AT273" i="5"/>
  <c r="AR274" i="5"/>
  <c r="AT274" i="5"/>
  <c r="AR369" i="5"/>
  <c r="AT369" i="5"/>
  <c r="AR447" i="5"/>
  <c r="AT447" i="5"/>
  <c r="AR261" i="5"/>
  <c r="AT261" i="5"/>
  <c r="AR302" i="5"/>
  <c r="AT302" i="5"/>
  <c r="AT417" i="5"/>
  <c r="AR417" i="5"/>
  <c r="AR147" i="5"/>
  <c r="AT147" i="5"/>
  <c r="AT255" i="5"/>
  <c r="AR255" i="5"/>
  <c r="AR307" i="5"/>
  <c r="AT307" i="5"/>
  <c r="AT206" i="5"/>
  <c r="AR206" i="5"/>
  <c r="AR423" i="5"/>
  <c r="AT423" i="5"/>
  <c r="AR146" i="5"/>
  <c r="AT146" i="5"/>
  <c r="AR413" i="5"/>
  <c r="AT413" i="5"/>
  <c r="AT152" i="5"/>
  <c r="AR152" i="5"/>
  <c r="AT126" i="5"/>
  <c r="AR126" i="5"/>
  <c r="AR355" i="5"/>
  <c r="AT355" i="5"/>
  <c r="AT52" i="5"/>
  <c r="AR52" i="5"/>
  <c r="AR396" i="5"/>
  <c r="AT396" i="5"/>
  <c r="AR133" i="5"/>
  <c r="AT133" i="5"/>
  <c r="AR181" i="5"/>
  <c r="AT181" i="5"/>
  <c r="AT332" i="5"/>
  <c r="AR332" i="5"/>
  <c r="AR30" i="5"/>
  <c r="AT30" i="5"/>
  <c r="AR257" i="5"/>
  <c r="AT257" i="5"/>
  <c r="AR404" i="5"/>
  <c r="AT404" i="5"/>
  <c r="AR469" i="5"/>
  <c r="AT469" i="5"/>
  <c r="AR430" i="5"/>
  <c r="AT430" i="5"/>
  <c r="AR368" i="5"/>
  <c r="AT368" i="5"/>
  <c r="AR203" i="5"/>
  <c r="AT203" i="5"/>
  <c r="AT353" i="5"/>
  <c r="AR353" i="5"/>
  <c r="AR471" i="5"/>
  <c r="AT471" i="5"/>
  <c r="AR419" i="5"/>
  <c r="AT419" i="5"/>
  <c r="AR403" i="5"/>
  <c r="AT403" i="5"/>
  <c r="AR175" i="5"/>
  <c r="AT175" i="5"/>
  <c r="AT169" i="5"/>
  <c r="AR169" i="5"/>
  <c r="AT87" i="5"/>
  <c r="AR87" i="5"/>
  <c r="AR254" i="5"/>
  <c r="AT254" i="5"/>
  <c r="AR210" i="5"/>
  <c r="AT210" i="5"/>
  <c r="AR466" i="5"/>
  <c r="AT466" i="5"/>
  <c r="AR156" i="5"/>
  <c r="AT156" i="5"/>
  <c r="AR201" i="5"/>
  <c r="AT201" i="5"/>
  <c r="AR13" i="5"/>
  <c r="AT13" i="5"/>
  <c r="AR158" i="5"/>
  <c r="AT158" i="5"/>
  <c r="AR159" i="5"/>
  <c r="AT159" i="5"/>
  <c r="AR296" i="5"/>
  <c r="AT296" i="5"/>
  <c r="AR474" i="5"/>
  <c r="AT474" i="5"/>
  <c r="AT337" i="5"/>
  <c r="AR337" i="5"/>
  <c r="AR49" i="5"/>
  <c r="AT49" i="5"/>
  <c r="AR470" i="5"/>
  <c r="AT470" i="5"/>
  <c r="AR354" i="5"/>
  <c r="AT354" i="5"/>
  <c r="AR344" i="5"/>
  <c r="AT344" i="5"/>
  <c r="AT43" i="5"/>
  <c r="AR43" i="5"/>
  <c r="AR271" i="5"/>
  <c r="AT271" i="5"/>
  <c r="AR23" i="5"/>
  <c r="AT23" i="5"/>
  <c r="AR340" i="5"/>
  <c r="AT340" i="5"/>
  <c r="AT155" i="5"/>
  <c r="AR155" i="5"/>
  <c r="AR86" i="5"/>
  <c r="AT86" i="5"/>
  <c r="AR298" i="5"/>
  <c r="AT298" i="5"/>
  <c r="AT420" i="5"/>
  <c r="AR420" i="5"/>
  <c r="AT309" i="5"/>
  <c r="AR309" i="5"/>
  <c r="AT448" i="5"/>
  <c r="AR448" i="5"/>
  <c r="AR335" i="5"/>
  <c r="AT335" i="5"/>
  <c r="AT367" i="5"/>
  <c r="AR367" i="5"/>
  <c r="AT376" i="5"/>
  <c r="AR376" i="5"/>
  <c r="AR288" i="5"/>
  <c r="AT288" i="5"/>
  <c r="AR260" i="5"/>
  <c r="AT260" i="5"/>
  <c r="AR377" i="5"/>
  <c r="AT377" i="5"/>
  <c r="AR72" i="5"/>
  <c r="AT72" i="5"/>
  <c r="AR363" i="5"/>
  <c r="AT363" i="5"/>
  <c r="AT127" i="5"/>
  <c r="AR127" i="5"/>
  <c r="AR37" i="5"/>
  <c r="AT37" i="5"/>
  <c r="AT122" i="5"/>
  <c r="AR122" i="5"/>
  <c r="AR19" i="5"/>
  <c r="AT19" i="5"/>
  <c r="AR179" i="5"/>
  <c r="AT179" i="5"/>
  <c r="AR493" i="5"/>
  <c r="AT493" i="5"/>
  <c r="AR463" i="5"/>
  <c r="AT463" i="5"/>
  <c r="AT339" i="5"/>
  <c r="AR339" i="5"/>
  <c r="AR436" i="5"/>
  <c r="AT436" i="5"/>
  <c r="AR165" i="5"/>
  <c r="AT165" i="5"/>
  <c r="AR364" i="5"/>
  <c r="AT364" i="5"/>
  <c r="AT262" i="5"/>
  <c r="AR262" i="5"/>
  <c r="AR18" i="5"/>
  <c r="AT18" i="5"/>
  <c r="AT393" i="5"/>
  <c r="AR393" i="5"/>
  <c r="AR112" i="5"/>
  <c r="AT112" i="5"/>
  <c r="AT96" i="5"/>
  <c r="AR96" i="5"/>
  <c r="AT110" i="5"/>
  <c r="AR110" i="5"/>
  <c r="AR429" i="5"/>
  <c r="AT429" i="5"/>
  <c r="AR200" i="5"/>
  <c r="AT200" i="5"/>
  <c r="AR249" i="5"/>
  <c r="AT249" i="5"/>
  <c r="AR92" i="5"/>
  <c r="AT92" i="5"/>
  <c r="AR128" i="5"/>
  <c r="AT128" i="5"/>
  <c r="AT360" i="5"/>
  <c r="AR360" i="5"/>
  <c r="AR204" i="5"/>
  <c r="AT204" i="5"/>
  <c r="AR149" i="5"/>
  <c r="AT149" i="5"/>
  <c r="AT26" i="5"/>
  <c r="AR26" i="5"/>
  <c r="AT264" i="5"/>
  <c r="AR264" i="5"/>
  <c r="AT213" i="5"/>
  <c r="AR213" i="5"/>
  <c r="AR219" i="5"/>
  <c r="AT219" i="5"/>
  <c r="AR407" i="5"/>
  <c r="AT407" i="5"/>
  <c r="AR233" i="5"/>
  <c r="AT233" i="5"/>
  <c r="AR167" i="5"/>
  <c r="AT167" i="5"/>
  <c r="AR198" i="5"/>
  <c r="AT198" i="5"/>
  <c r="AR308" i="5"/>
  <c r="AT308" i="5"/>
  <c r="AR142" i="5"/>
  <c r="AT142" i="5"/>
  <c r="AR316" i="5"/>
  <c r="AT316" i="5"/>
  <c r="AR373" i="5"/>
  <c r="AT373" i="5"/>
  <c r="AR63" i="5"/>
  <c r="AT63" i="5"/>
  <c r="AT426" i="5"/>
  <c r="AR426" i="5"/>
  <c r="AR442" i="5"/>
  <c r="AT442" i="5"/>
  <c r="AT194" i="5"/>
  <c r="AR194" i="5"/>
  <c r="AR375" i="5"/>
  <c r="AT375" i="5"/>
  <c r="AR193" i="5"/>
  <c r="AT193" i="5"/>
  <c r="AR120" i="5"/>
  <c r="AT120" i="5"/>
  <c r="AR499" i="5"/>
  <c r="AT499" i="5"/>
  <c r="AR343" i="5"/>
  <c r="AT343" i="5"/>
  <c r="AR196" i="5"/>
  <c r="AT196" i="5"/>
  <c r="AR48" i="5"/>
  <c r="AT48" i="5"/>
  <c r="AR25" i="5"/>
  <c r="AT25" i="5"/>
  <c r="AT459" i="5"/>
  <c r="AR459" i="5"/>
  <c r="AR372" i="5"/>
  <c r="AT372" i="5"/>
  <c r="AR70" i="5"/>
  <c r="AT70" i="5"/>
  <c r="AR427" i="5"/>
  <c r="AT427" i="5"/>
  <c r="AR500" i="5"/>
  <c r="AT500" i="5"/>
  <c r="AR286" i="5"/>
  <c r="AT286" i="5"/>
  <c r="AT222" i="5"/>
  <c r="AR222" i="5"/>
  <c r="AR293" i="5"/>
  <c r="AT293" i="5"/>
  <c r="AT29" i="5"/>
  <c r="AR29" i="5"/>
  <c r="AR409" i="5"/>
  <c r="AT409" i="5"/>
  <c r="AT157" i="5"/>
  <c r="AR157" i="5"/>
  <c r="AR300" i="5"/>
  <c r="AT300" i="5"/>
  <c r="AR345" i="5"/>
  <c r="AT345" i="5"/>
  <c r="AR303" i="5"/>
  <c r="AT303" i="5"/>
  <c r="AT66" i="5"/>
  <c r="AR66" i="5"/>
  <c r="AR174" i="5"/>
  <c r="AT174" i="5"/>
  <c r="AR242" i="5"/>
  <c r="AT242" i="5"/>
  <c r="AT297" i="5"/>
  <c r="AR297" i="5"/>
  <c r="AR421" i="5"/>
  <c r="AT421" i="5"/>
  <c r="AT68" i="5"/>
  <c r="AR68" i="5"/>
  <c r="AR189" i="5"/>
  <c r="AT189" i="5"/>
  <c r="AR433" i="5"/>
  <c r="AT433" i="5"/>
  <c r="AT101" i="5"/>
  <c r="AR101" i="5"/>
  <c r="AT462" i="5"/>
  <c r="AR462" i="5"/>
  <c r="AR322" i="5"/>
  <c r="AT322" i="5"/>
  <c r="AR478" i="5"/>
  <c r="AT478" i="5"/>
  <c r="AR36" i="5"/>
  <c r="AT36" i="5"/>
  <c r="AT278" i="5"/>
  <c r="AR278" i="5"/>
  <c r="AR145" i="5"/>
  <c r="AT145" i="5"/>
  <c r="AR342" i="5"/>
  <c r="AT342" i="5"/>
  <c r="AR56" i="5"/>
  <c r="AT56" i="5"/>
  <c r="AR382" i="5"/>
  <c r="AT382" i="5"/>
  <c r="AT325" i="5"/>
  <c r="AR325" i="5"/>
  <c r="AR313" i="5"/>
  <c r="AT313" i="5"/>
  <c r="AR123" i="5"/>
  <c r="AT123" i="5"/>
  <c r="AR191" i="5"/>
  <c r="AT191" i="5"/>
  <c r="AR107" i="5"/>
  <c r="AT107" i="5"/>
  <c r="AT15" i="5"/>
  <c r="AR15" i="5"/>
  <c r="AR139" i="5"/>
  <c r="AT139" i="5"/>
  <c r="AR266" i="5"/>
  <c r="AT266" i="5"/>
  <c r="AR338" i="5"/>
  <c r="AT338" i="5"/>
  <c r="AT99" i="5"/>
  <c r="AR99" i="5"/>
  <c r="AT150" i="5"/>
  <c r="AR150" i="5"/>
  <c r="AR401" i="5"/>
  <c r="AT401" i="5"/>
  <c r="AR494" i="5"/>
  <c r="AT494" i="5"/>
  <c r="AR153" i="5"/>
  <c r="AT153" i="5"/>
  <c r="AR394" i="5"/>
  <c r="AT394" i="5"/>
  <c r="AR270" i="5"/>
  <c r="AT270" i="5"/>
  <c r="AR432" i="5"/>
  <c r="AT432" i="5"/>
  <c r="AR246" i="5"/>
  <c r="AT246" i="5"/>
  <c r="AR446" i="5"/>
  <c r="AT446" i="5"/>
  <c r="AR460" i="5"/>
  <c r="AT460" i="5"/>
  <c r="AT476" i="5"/>
  <c r="AR476" i="5"/>
  <c r="AR456" i="5"/>
  <c r="AT456" i="5"/>
  <c r="AT211" i="5"/>
  <c r="AR211" i="5"/>
  <c r="AR455" i="5"/>
  <c r="AT455" i="5"/>
  <c r="AR370" i="5"/>
  <c r="AT370" i="5"/>
  <c r="AR444" i="5"/>
  <c r="AT444" i="5"/>
  <c r="AR117" i="5"/>
  <c r="AT117" i="5"/>
  <c r="AR485" i="5"/>
  <c r="AT485" i="5"/>
  <c r="AR319" i="5"/>
  <c r="AT319" i="5"/>
  <c r="AT113" i="5"/>
  <c r="AR113" i="5"/>
  <c r="AR329" i="5"/>
  <c r="AT329" i="5"/>
  <c r="AR314" i="5"/>
  <c r="AT314" i="5"/>
  <c r="AR42" i="5"/>
  <c r="AT42" i="5"/>
  <c r="AR387" i="5"/>
  <c r="AT387" i="5"/>
  <c r="AR247" i="5"/>
  <c r="AT247" i="5"/>
  <c r="AR148" i="5"/>
  <c r="AT148" i="5"/>
  <c r="AR27" i="5"/>
  <c r="AT27" i="5"/>
  <c r="AR378" i="5"/>
  <c r="AT378" i="5"/>
  <c r="AR472" i="5"/>
  <c r="AT472" i="5"/>
  <c r="AR134" i="5"/>
  <c r="AT134" i="5"/>
  <c r="AR331" i="5"/>
  <c r="AT331" i="5"/>
  <c r="AR212" i="5"/>
  <c r="AT212" i="5"/>
  <c r="AR461" i="5"/>
  <c r="AT461" i="5"/>
  <c r="AR214" i="5"/>
  <c r="AT214" i="5"/>
  <c r="AT85" i="5"/>
  <c r="AR85" i="5"/>
  <c r="AR109" i="5"/>
  <c r="AT109" i="5"/>
  <c r="AR162" i="5"/>
  <c r="AT162" i="5"/>
  <c r="AR397" i="5"/>
  <c r="AT397" i="5"/>
  <c r="AR358" i="5"/>
  <c r="AT358" i="5"/>
  <c r="AR240" i="5"/>
  <c r="AT240" i="5"/>
  <c r="AR228" i="5"/>
  <c r="AT228" i="5"/>
  <c r="AT292" i="5"/>
  <c r="AR292" i="5"/>
  <c r="AR366" i="5"/>
  <c r="AT366" i="5"/>
  <c r="AR224" i="5"/>
  <c r="AT224" i="5"/>
  <c r="AT290" i="5"/>
  <c r="AR290" i="5"/>
  <c r="AT98" i="5"/>
  <c r="AR98" i="5"/>
  <c r="AR449" i="5"/>
  <c r="AT449" i="5"/>
  <c r="AR95" i="5"/>
  <c r="AT95" i="5"/>
  <c r="AR380" i="5"/>
  <c r="AT380" i="5"/>
  <c r="AR41" i="5"/>
  <c r="AT41" i="5"/>
  <c r="AR268" i="5"/>
  <c r="AT268" i="5"/>
  <c r="AR275" i="5"/>
  <c r="AT275" i="5"/>
  <c r="AR88" i="5"/>
  <c r="AT88" i="5"/>
  <c r="AR252" i="5"/>
  <c r="AT252" i="5"/>
  <c r="AT166" i="5"/>
  <c r="AR166" i="5"/>
  <c r="AR498" i="5"/>
  <c r="AT498" i="5"/>
  <c r="AR405" i="5"/>
  <c r="AT405" i="5"/>
  <c r="AR452" i="5"/>
  <c r="AT452" i="5"/>
  <c r="AR131" i="5"/>
  <c r="AT131" i="5"/>
  <c r="AT402" i="5"/>
  <c r="AR402" i="5"/>
  <c r="AR190" i="5"/>
  <c r="AT190" i="5"/>
  <c r="AT236" i="5"/>
  <c r="AR236" i="5"/>
  <c r="AT453" i="5"/>
  <c r="AR453" i="5"/>
  <c r="AR333" i="5"/>
  <c r="AT333" i="5"/>
  <c r="AR383" i="5"/>
  <c r="AT383" i="5"/>
  <c r="AT320" i="5"/>
  <c r="AR320" i="5"/>
  <c r="AR67" i="5"/>
  <c r="AT67" i="5"/>
  <c r="AR467" i="5"/>
  <c r="AT467" i="5"/>
  <c r="AR83" i="5"/>
  <c r="AT83" i="5"/>
  <c r="AR465" i="5"/>
  <c r="AT465" i="5"/>
  <c r="AT276" i="5"/>
  <c r="AR276" i="5"/>
  <c r="AR480" i="5"/>
  <c r="AT480" i="5"/>
  <c r="AR33" i="5"/>
  <c r="AT33" i="5"/>
  <c r="AT80" i="5"/>
  <c r="AR80" i="5"/>
  <c r="AR176" i="5"/>
  <c r="AT176" i="5"/>
  <c r="AT365" i="5"/>
  <c r="AR365" i="5"/>
  <c r="AR415" i="5"/>
  <c r="AT415" i="5"/>
  <c r="AR259" i="5"/>
  <c r="AT259" i="5"/>
  <c r="AR78" i="5"/>
  <c r="AT78" i="5"/>
  <c r="AR50" i="5"/>
  <c r="AT50" i="5"/>
  <c r="AT171" i="5"/>
  <c r="AR171" i="5"/>
  <c r="AR160" i="5"/>
  <c r="AT160" i="5"/>
  <c r="AR144" i="5"/>
  <c r="AT144" i="5"/>
  <c r="AT54" i="5"/>
  <c r="AR54" i="5"/>
  <c r="AR229" i="5"/>
  <c r="AT229" i="5"/>
  <c r="AT388" i="5"/>
  <c r="AR388" i="5"/>
  <c r="AT454" i="5"/>
  <c r="AR454" i="5"/>
  <c r="AR428" i="5"/>
  <c r="AT428" i="5"/>
  <c r="AR488" i="5"/>
  <c r="AT488" i="5"/>
  <c r="AR69" i="5"/>
  <c r="AT69" i="5"/>
  <c r="AT17" i="5"/>
  <c r="AR17" i="5"/>
  <c r="AR215" i="5"/>
  <c r="AT215" i="5"/>
  <c r="AR202" i="5"/>
  <c r="AT202" i="5"/>
  <c r="AR137" i="5"/>
  <c r="AT137" i="5"/>
  <c r="AR28" i="5"/>
  <c r="AT28" i="5"/>
  <c r="AT440" i="5"/>
  <c r="AR440" i="5"/>
  <c r="AR398" i="5"/>
  <c r="AT398" i="5"/>
  <c r="AR39" i="5"/>
  <c r="AT39" i="5"/>
  <c r="AR438" i="5"/>
  <c r="AT438" i="5"/>
  <c r="AR484" i="5"/>
  <c r="AT484" i="5"/>
  <c r="AT239" i="5"/>
  <c r="AR239" i="5"/>
  <c r="AR414" i="5"/>
  <c r="AT414" i="5"/>
  <c r="AR424" i="5"/>
  <c r="AT424" i="5"/>
  <c r="AR172" i="5"/>
  <c r="AT172" i="5"/>
  <c r="AR282" i="5"/>
  <c r="AT282" i="5"/>
  <c r="AR58" i="5"/>
  <c r="AT58" i="5"/>
  <c r="AR349" i="5"/>
  <c r="AT349" i="5"/>
  <c r="AR207" i="5"/>
  <c r="AT207" i="5"/>
  <c r="AR489" i="5"/>
  <c r="AT489" i="5"/>
  <c r="AT431" i="5"/>
  <c r="AR431" i="5"/>
  <c r="AR121" i="5"/>
  <c r="AT121" i="5"/>
  <c r="AR75" i="5"/>
  <c r="AT75" i="5"/>
  <c r="AR209" i="5"/>
  <c r="AT209" i="5"/>
  <c r="AR232" i="5"/>
  <c r="AT232" i="5"/>
  <c r="AT473" i="5"/>
  <c r="AR473" i="5"/>
  <c r="AR184" i="5"/>
  <c r="AT184" i="5"/>
  <c r="AT253" i="5"/>
  <c r="AR253" i="5"/>
  <c r="AR100" i="5"/>
  <c r="AT100" i="5"/>
  <c r="AR60" i="5"/>
  <c r="AT60" i="5"/>
  <c r="AR238" i="5"/>
  <c r="AT238" i="5"/>
  <c r="AR310" i="5"/>
  <c r="AT310" i="5"/>
  <c r="AR400" i="5"/>
  <c r="AT400" i="5"/>
  <c r="AR357" i="5"/>
  <c r="AT357" i="5"/>
  <c r="AR416" i="5"/>
  <c r="AT416" i="5"/>
  <c r="AT496" i="5"/>
  <c r="AR496" i="5"/>
  <c r="AT351" i="5"/>
  <c r="AR351" i="5"/>
  <c r="AR317" i="5"/>
  <c r="AT317" i="5"/>
  <c r="AR223" i="5"/>
  <c r="AT223" i="5"/>
  <c r="AT141" i="5"/>
  <c r="AR141" i="5"/>
  <c r="AT115" i="5"/>
  <c r="AR115" i="5"/>
  <c r="AT108" i="5"/>
  <c r="AR108" i="5"/>
  <c r="AR205" i="5"/>
  <c r="AT205" i="5"/>
  <c r="AT71" i="5"/>
  <c r="AR71" i="5"/>
  <c r="AR218" i="5"/>
  <c r="AT218" i="5"/>
  <c r="AT199" i="5"/>
  <c r="AR199" i="5"/>
  <c r="AT477" i="5"/>
  <c r="AR477" i="5"/>
  <c r="AR492" i="5"/>
  <c r="AT492" i="5"/>
  <c r="AR399" i="5"/>
  <c r="AT399" i="5"/>
  <c r="AR389" i="5"/>
  <c r="AT389" i="5"/>
  <c r="AR324" i="5"/>
  <c r="AT324" i="5"/>
  <c r="AR385" i="5"/>
  <c r="AT385" i="5"/>
  <c r="AR443" i="5"/>
  <c r="AT443" i="5"/>
  <c r="AR89" i="5"/>
  <c r="AT89" i="5"/>
  <c r="AT411" i="5"/>
  <c r="AR411" i="5"/>
  <c r="AR20" i="5"/>
  <c r="AT20" i="5"/>
  <c r="AR458" i="5"/>
  <c r="AT458" i="5"/>
  <c r="AR326" i="5"/>
  <c r="AT326" i="5"/>
  <c r="AT482" i="5"/>
  <c r="AR482" i="5"/>
  <c r="AR35" i="5"/>
  <c r="AT35" i="5"/>
  <c r="AR119" i="5"/>
  <c r="AT119" i="5"/>
  <c r="AR188" i="5"/>
  <c r="AT188" i="5"/>
  <c r="AT425" i="5"/>
  <c r="AR425" i="5"/>
  <c r="AT143" i="5"/>
  <c r="AR143" i="5"/>
  <c r="AR135" i="5"/>
  <c r="AT135" i="5"/>
  <c r="AR371" i="5"/>
  <c r="AT371" i="5"/>
  <c r="AR151" i="5"/>
  <c r="AT151" i="5"/>
  <c r="AR486" i="5"/>
  <c r="AT486" i="5"/>
  <c r="AR408" i="5"/>
  <c r="AT408" i="5"/>
  <c r="AR328" i="5"/>
  <c r="AT328" i="5"/>
  <c r="AR51" i="5"/>
  <c r="AT51" i="5"/>
  <c r="AR450" i="5"/>
  <c r="AT450" i="5"/>
  <c r="AT136" i="5"/>
  <c r="AR136" i="5"/>
  <c r="AT362" i="5"/>
  <c r="AR362" i="5"/>
  <c r="AR391" i="5"/>
  <c r="AT391" i="5"/>
  <c r="AR217" i="5"/>
  <c r="AT217" i="5"/>
  <c r="AT45" i="5"/>
  <c r="AR45" i="5"/>
  <c r="AR386" i="5"/>
  <c r="AT386" i="5"/>
  <c r="AR251" i="5"/>
  <c r="AT251" i="5"/>
  <c r="AR97" i="5"/>
  <c r="AT97" i="5"/>
  <c r="AR163" i="5"/>
  <c r="AT163" i="5"/>
  <c r="AR61" i="5"/>
  <c r="AT61" i="5"/>
  <c r="AM38" i="5"/>
  <c r="N48" i="7" s="1"/>
  <c r="AN38" i="5"/>
  <c r="R48" i="7" s="1"/>
  <c r="AO38" i="5"/>
  <c r="AP38" i="5" s="1"/>
  <c r="AQ38" i="5" s="1"/>
  <c r="AS38" i="5" s="1"/>
  <c r="AM347" i="5"/>
  <c r="N357" i="7" s="1"/>
  <c r="AN347" i="5"/>
  <c r="R357" i="7" s="1"/>
  <c r="AO347" i="5"/>
  <c r="AP347" i="5" s="1"/>
  <c r="AQ347" i="5" s="1"/>
  <c r="AS347" i="5" s="1"/>
  <c r="AM258" i="5"/>
  <c r="N268" i="7" s="1"/>
  <c r="AN258" i="5"/>
  <c r="R268" i="7" s="1"/>
  <c r="AO258" i="5"/>
  <c r="AP258" i="5" s="1"/>
  <c r="AQ258" i="5" s="1"/>
  <c r="AS258" i="5" s="1"/>
  <c r="AO222" i="5"/>
  <c r="AP222" i="5" s="1"/>
  <c r="AQ222" i="5" s="1"/>
  <c r="AS222" i="5" s="1"/>
  <c r="AM222" i="5"/>
  <c r="N232" i="7" s="1"/>
  <c r="AN222" i="5"/>
  <c r="R232" i="7" s="1"/>
  <c r="AM429" i="5"/>
  <c r="N439" i="7" s="1"/>
  <c r="AN429" i="5"/>
  <c r="R439" i="7" s="1"/>
  <c r="AO429" i="5"/>
  <c r="AP429" i="5" s="1"/>
  <c r="AQ429" i="5" s="1"/>
  <c r="AS429" i="5" s="1"/>
  <c r="AO171" i="5"/>
  <c r="AP171" i="5" s="1"/>
  <c r="AQ171" i="5" s="1"/>
  <c r="AS171" i="5" s="1"/>
  <c r="AM171" i="5"/>
  <c r="N181" i="7" s="1"/>
  <c r="AN171" i="5"/>
  <c r="R181" i="7" s="1"/>
  <c r="AM41" i="5"/>
  <c r="N51" i="7" s="1"/>
  <c r="AN41" i="5"/>
  <c r="R51" i="7" s="1"/>
  <c r="AO41" i="5"/>
  <c r="AP41" i="5" s="1"/>
  <c r="AQ41" i="5" s="1"/>
  <c r="AS41" i="5" s="1"/>
  <c r="AM322" i="5"/>
  <c r="N332" i="7" s="1"/>
  <c r="AN322" i="5"/>
  <c r="R332" i="7" s="1"/>
  <c r="AO322" i="5"/>
  <c r="AP322" i="5" s="1"/>
  <c r="AQ322" i="5" s="1"/>
  <c r="AS322" i="5" s="1"/>
  <c r="AN20" i="5"/>
  <c r="R30" i="7" s="1"/>
  <c r="AO20" i="5"/>
  <c r="AP20" i="5" s="1"/>
  <c r="AQ20" i="5" s="1"/>
  <c r="AS20" i="5" s="1"/>
  <c r="AM20" i="5"/>
  <c r="N30" i="7" s="1"/>
  <c r="AN287" i="5"/>
  <c r="R297" i="7" s="1"/>
  <c r="AM287" i="5"/>
  <c r="N297" i="7" s="1"/>
  <c r="AO287" i="5"/>
  <c r="AP287" i="5" s="1"/>
  <c r="AQ287" i="5" s="1"/>
  <c r="AS287" i="5" s="1"/>
  <c r="AN142" i="5"/>
  <c r="R152" i="7" s="1"/>
  <c r="AO142" i="5"/>
  <c r="AP142" i="5" s="1"/>
  <c r="AQ142" i="5" s="1"/>
  <c r="AS142" i="5" s="1"/>
  <c r="AM142" i="5"/>
  <c r="N152" i="7" s="1"/>
  <c r="AM373" i="5"/>
  <c r="N383" i="7" s="1"/>
  <c r="AN373" i="5"/>
  <c r="R383" i="7" s="1"/>
  <c r="AO373" i="5"/>
  <c r="AP373" i="5" s="1"/>
  <c r="AQ373" i="5" s="1"/>
  <c r="AS373" i="5" s="1"/>
  <c r="AM280" i="5"/>
  <c r="N290" i="7" s="1"/>
  <c r="AN280" i="5"/>
  <c r="R290" i="7" s="1"/>
  <c r="AO280" i="5"/>
  <c r="AP280" i="5" s="1"/>
  <c r="AQ280" i="5" s="1"/>
  <c r="AS280" i="5" s="1"/>
  <c r="AM32" i="5"/>
  <c r="N42" i="7" s="1"/>
  <c r="AN32" i="5"/>
  <c r="R42" i="7" s="1"/>
  <c r="AO32" i="5"/>
  <c r="AP32" i="5" s="1"/>
  <c r="AQ32" i="5" s="1"/>
  <c r="AS32" i="5" s="1"/>
  <c r="AN442" i="5"/>
  <c r="R452" i="7" s="1"/>
  <c r="AO442" i="5"/>
  <c r="AP442" i="5" s="1"/>
  <c r="AQ442" i="5" s="1"/>
  <c r="AS442" i="5" s="1"/>
  <c r="AM442" i="5"/>
  <c r="N452" i="7" s="1"/>
  <c r="AN192" i="5"/>
  <c r="R202" i="7" s="1"/>
  <c r="AO192" i="5"/>
  <c r="AP192" i="5" s="1"/>
  <c r="AQ192" i="5" s="1"/>
  <c r="AS192" i="5" s="1"/>
  <c r="AM192" i="5"/>
  <c r="N202" i="7" s="1"/>
  <c r="AM120" i="5"/>
  <c r="N130" i="7" s="1"/>
  <c r="AN120" i="5"/>
  <c r="R130" i="7" s="1"/>
  <c r="AO120" i="5"/>
  <c r="AP120" i="5" s="1"/>
  <c r="AQ120" i="5" s="1"/>
  <c r="AS120" i="5" s="1"/>
  <c r="AN395" i="5"/>
  <c r="R405" i="7" s="1"/>
  <c r="AO395" i="5"/>
  <c r="AP395" i="5" s="1"/>
  <c r="AQ395" i="5" s="1"/>
  <c r="AS395" i="5" s="1"/>
  <c r="AM395" i="5"/>
  <c r="N405" i="7" s="1"/>
  <c r="AM499" i="5"/>
  <c r="N509" i="7" s="1"/>
  <c r="AN499" i="5"/>
  <c r="R509" i="7" s="1"/>
  <c r="AO499" i="5"/>
  <c r="AP499" i="5" s="1"/>
  <c r="AQ499" i="5" s="1"/>
  <c r="AS499" i="5" s="1"/>
  <c r="AO285" i="5"/>
  <c r="AP285" i="5" s="1"/>
  <c r="AQ285" i="5" s="1"/>
  <c r="AS285" i="5" s="1"/>
  <c r="AN285" i="5"/>
  <c r="R295" i="7" s="1"/>
  <c r="AM285" i="5"/>
  <c r="N295" i="7" s="1"/>
  <c r="AN70" i="5"/>
  <c r="R80" i="7" s="1"/>
  <c r="AM70" i="5"/>
  <c r="N80" i="7" s="1"/>
  <c r="AO70" i="5"/>
  <c r="AP70" i="5" s="1"/>
  <c r="AQ70" i="5" s="1"/>
  <c r="AS70" i="5" s="1"/>
  <c r="AN437" i="5"/>
  <c r="R447" i="7" s="1"/>
  <c r="AO437" i="5"/>
  <c r="AP437" i="5" s="1"/>
  <c r="AQ437" i="5" s="1"/>
  <c r="AS437" i="5" s="1"/>
  <c r="AM437" i="5"/>
  <c r="N447" i="7" s="1"/>
  <c r="AM286" i="5"/>
  <c r="N296" i="7" s="1"/>
  <c r="AN286" i="5"/>
  <c r="R296" i="7" s="1"/>
  <c r="AO286" i="5"/>
  <c r="AP286" i="5" s="1"/>
  <c r="AQ286" i="5" s="1"/>
  <c r="AS286" i="5" s="1"/>
  <c r="AN359" i="5"/>
  <c r="R369" i="7" s="1"/>
  <c r="AM359" i="5"/>
  <c r="N369" i="7" s="1"/>
  <c r="AO359" i="5"/>
  <c r="AP359" i="5" s="1"/>
  <c r="AQ359" i="5" s="1"/>
  <c r="AS359" i="5" s="1"/>
  <c r="AO29" i="5"/>
  <c r="AP29" i="5" s="1"/>
  <c r="AQ29" i="5" s="1"/>
  <c r="AS29" i="5" s="1"/>
  <c r="AN29" i="5"/>
  <c r="R39" i="7" s="1"/>
  <c r="AM29" i="5"/>
  <c r="N39" i="7" s="1"/>
  <c r="AO390" i="5"/>
  <c r="AP390" i="5" s="1"/>
  <c r="AQ390" i="5" s="1"/>
  <c r="AS390" i="5" s="1"/>
  <c r="AM390" i="5"/>
  <c r="N400" i="7" s="1"/>
  <c r="AN390" i="5"/>
  <c r="R400" i="7" s="1"/>
  <c r="AN409" i="5"/>
  <c r="R419" i="7" s="1"/>
  <c r="AO409" i="5"/>
  <c r="AP409" i="5" s="1"/>
  <c r="AQ409" i="5" s="1"/>
  <c r="AS409" i="5" s="1"/>
  <c r="AM409" i="5"/>
  <c r="N419" i="7" s="1"/>
  <c r="AN249" i="5"/>
  <c r="R259" i="7" s="1"/>
  <c r="AM249" i="5"/>
  <c r="N259" i="7" s="1"/>
  <c r="AO249" i="5"/>
  <c r="AP249" i="5" s="1"/>
  <c r="AQ249" i="5" s="1"/>
  <c r="AS249" i="5" s="1"/>
  <c r="AM478" i="5"/>
  <c r="N488" i="7" s="1"/>
  <c r="AN478" i="5"/>
  <c r="R488" i="7" s="1"/>
  <c r="AO478" i="5"/>
  <c r="AP478" i="5" s="1"/>
  <c r="AQ478" i="5" s="1"/>
  <c r="AS478" i="5" s="1"/>
  <c r="AN266" i="5"/>
  <c r="R276" i="7" s="1"/>
  <c r="AO266" i="5"/>
  <c r="AP266" i="5" s="1"/>
  <c r="AQ266" i="5" s="1"/>
  <c r="AS266" i="5" s="1"/>
  <c r="AM266" i="5"/>
  <c r="N276" i="7" s="1"/>
  <c r="AM401" i="5"/>
  <c r="N411" i="7" s="1"/>
  <c r="AO401" i="5"/>
  <c r="AP401" i="5" s="1"/>
  <c r="AQ401" i="5" s="1"/>
  <c r="AS401" i="5" s="1"/>
  <c r="AN401" i="5"/>
  <c r="R411" i="7" s="1"/>
  <c r="AO160" i="5"/>
  <c r="AP160" i="5" s="1"/>
  <c r="AQ160" i="5" s="1"/>
  <c r="AS160" i="5" s="1"/>
  <c r="AN160" i="5"/>
  <c r="R170" i="7" s="1"/>
  <c r="AM160" i="5"/>
  <c r="N170" i="7" s="1"/>
  <c r="AM209" i="5"/>
  <c r="N219" i="7" s="1"/>
  <c r="AO209" i="5"/>
  <c r="AP209" i="5" s="1"/>
  <c r="AQ209" i="5" s="1"/>
  <c r="AS209" i="5" s="1"/>
  <c r="AN209" i="5"/>
  <c r="R219" i="7" s="1"/>
  <c r="AM476" i="5"/>
  <c r="N486" i="7" s="1"/>
  <c r="AO476" i="5"/>
  <c r="AP476" i="5" s="1"/>
  <c r="AQ476" i="5" s="1"/>
  <c r="AS476" i="5" s="1"/>
  <c r="AN476" i="5"/>
  <c r="R486" i="7" s="1"/>
  <c r="AN246" i="5"/>
  <c r="R256" i="7" s="1"/>
  <c r="AO246" i="5"/>
  <c r="AP246" i="5" s="1"/>
  <c r="AQ246" i="5" s="1"/>
  <c r="AS246" i="5" s="1"/>
  <c r="AM246" i="5"/>
  <c r="N256" i="7" s="1"/>
  <c r="AM74" i="5"/>
  <c r="N84" i="7" s="1"/>
  <c r="AO74" i="5"/>
  <c r="AP74" i="5" s="1"/>
  <c r="AQ74" i="5" s="1"/>
  <c r="AS74" i="5" s="1"/>
  <c r="AN74" i="5"/>
  <c r="R84" i="7" s="1"/>
  <c r="AM481" i="5"/>
  <c r="N491" i="7" s="1"/>
  <c r="AN481" i="5"/>
  <c r="R491" i="7" s="1"/>
  <c r="AO481" i="5"/>
  <c r="AP481" i="5" s="1"/>
  <c r="AQ481" i="5" s="1"/>
  <c r="AS481" i="5" s="1"/>
  <c r="AO234" i="5"/>
  <c r="AP234" i="5" s="1"/>
  <c r="AQ234" i="5" s="1"/>
  <c r="AS234" i="5" s="1"/>
  <c r="AN234" i="5"/>
  <c r="R244" i="7" s="1"/>
  <c r="AM234" i="5"/>
  <c r="N244" i="7" s="1"/>
  <c r="AO314" i="5"/>
  <c r="AP314" i="5" s="1"/>
  <c r="AQ314" i="5" s="1"/>
  <c r="AS314" i="5" s="1"/>
  <c r="AM314" i="5"/>
  <c r="N324" i="7" s="1"/>
  <c r="AN314" i="5"/>
  <c r="R324" i="7" s="1"/>
  <c r="AN42" i="5"/>
  <c r="R52" i="7" s="1"/>
  <c r="AO42" i="5"/>
  <c r="AP42" i="5" s="1"/>
  <c r="AQ42" i="5" s="1"/>
  <c r="AS42" i="5" s="1"/>
  <c r="AM42" i="5"/>
  <c r="N52" i="7" s="1"/>
  <c r="AM281" i="5"/>
  <c r="N291" i="7" s="1"/>
  <c r="AN281" i="5"/>
  <c r="R291" i="7" s="1"/>
  <c r="AO281" i="5"/>
  <c r="AP281" i="5" s="1"/>
  <c r="AQ281" i="5" s="1"/>
  <c r="AS281" i="5" s="1"/>
  <c r="AM289" i="5"/>
  <c r="N299" i="7" s="1"/>
  <c r="AO289" i="5"/>
  <c r="AP289" i="5" s="1"/>
  <c r="AQ289" i="5" s="1"/>
  <c r="AS289" i="5" s="1"/>
  <c r="AN289" i="5"/>
  <c r="R299" i="7" s="1"/>
  <c r="AM27" i="5"/>
  <c r="N37" i="7" s="1"/>
  <c r="AN27" i="5"/>
  <c r="R37" i="7" s="1"/>
  <c r="AO27" i="5"/>
  <c r="AP27" i="5" s="1"/>
  <c r="AQ27" i="5" s="1"/>
  <c r="AS27" i="5" s="1"/>
  <c r="AM231" i="5"/>
  <c r="N241" i="7" s="1"/>
  <c r="AN231" i="5"/>
  <c r="R241" i="7" s="1"/>
  <c r="AO231" i="5"/>
  <c r="AP231" i="5" s="1"/>
  <c r="AQ231" i="5" s="1"/>
  <c r="AS231" i="5" s="1"/>
  <c r="AM306" i="5"/>
  <c r="N316" i="7" s="1"/>
  <c r="AN306" i="5"/>
  <c r="R316" i="7" s="1"/>
  <c r="AO306" i="5"/>
  <c r="AP306" i="5" s="1"/>
  <c r="AQ306" i="5" s="1"/>
  <c r="AS306" i="5" s="1"/>
  <c r="AM495" i="5"/>
  <c r="N505" i="7" s="1"/>
  <c r="AN495" i="5"/>
  <c r="R505" i="7" s="1"/>
  <c r="AO495" i="5"/>
  <c r="AP495" i="5" s="1"/>
  <c r="AQ495" i="5" s="1"/>
  <c r="AS495" i="5" s="1"/>
  <c r="AN102" i="5"/>
  <c r="R112" i="7" s="1"/>
  <c r="AO102" i="5"/>
  <c r="AP102" i="5" s="1"/>
  <c r="AQ102" i="5" s="1"/>
  <c r="AS102" i="5" s="1"/>
  <c r="AM102" i="5"/>
  <c r="N112" i="7" s="1"/>
  <c r="AN212" i="5"/>
  <c r="R222" i="7" s="1"/>
  <c r="AO212" i="5"/>
  <c r="AP212" i="5" s="1"/>
  <c r="AQ212" i="5" s="1"/>
  <c r="AS212" i="5" s="1"/>
  <c r="AM212" i="5"/>
  <c r="N222" i="7" s="1"/>
  <c r="AN214" i="5"/>
  <c r="R224" i="7" s="1"/>
  <c r="AO214" i="5"/>
  <c r="AP214" i="5" s="1"/>
  <c r="AQ214" i="5" s="1"/>
  <c r="AS214" i="5" s="1"/>
  <c r="AM214" i="5"/>
  <c r="N224" i="7" s="1"/>
  <c r="AM109" i="5"/>
  <c r="N119" i="7" s="1"/>
  <c r="AN109" i="5"/>
  <c r="R119" i="7" s="1"/>
  <c r="AO109" i="5"/>
  <c r="AP109" i="5" s="1"/>
  <c r="AQ109" i="5" s="1"/>
  <c r="AS109" i="5" s="1"/>
  <c r="AM225" i="5"/>
  <c r="N235" i="7" s="1"/>
  <c r="AN225" i="5"/>
  <c r="R235" i="7" s="1"/>
  <c r="AO225" i="5"/>
  <c r="AP225" i="5" s="1"/>
  <c r="AQ225" i="5" s="1"/>
  <c r="AS225" i="5" s="1"/>
  <c r="AN397" i="5"/>
  <c r="R407" i="7" s="1"/>
  <c r="AM397" i="5"/>
  <c r="N407" i="7" s="1"/>
  <c r="AO397" i="5"/>
  <c r="AP397" i="5" s="1"/>
  <c r="AQ397" i="5" s="1"/>
  <c r="AS397" i="5" s="1"/>
  <c r="AN304" i="5"/>
  <c r="R314" i="7" s="1"/>
  <c r="AO304" i="5"/>
  <c r="AP304" i="5" s="1"/>
  <c r="AQ304" i="5" s="1"/>
  <c r="AS304" i="5" s="1"/>
  <c r="AM304" i="5"/>
  <c r="N314" i="7" s="1"/>
  <c r="AM228" i="5"/>
  <c r="N238" i="7" s="1"/>
  <c r="AN228" i="5"/>
  <c r="R238" i="7" s="1"/>
  <c r="AO228" i="5"/>
  <c r="AP228" i="5" s="1"/>
  <c r="AQ228" i="5" s="1"/>
  <c r="AS228" i="5" s="1"/>
  <c r="AN292" i="5"/>
  <c r="R302" i="7" s="1"/>
  <c r="AO292" i="5"/>
  <c r="AP292" i="5" s="1"/>
  <c r="AQ292" i="5" s="1"/>
  <c r="AS292" i="5" s="1"/>
  <c r="AM292" i="5"/>
  <c r="N302" i="7" s="1"/>
  <c r="AM224" i="5"/>
  <c r="N234" i="7" s="1"/>
  <c r="AN224" i="5"/>
  <c r="R234" i="7" s="1"/>
  <c r="AO224" i="5"/>
  <c r="AP224" i="5" s="1"/>
  <c r="AQ224" i="5" s="1"/>
  <c r="AS224" i="5" s="1"/>
  <c r="AM290" i="5"/>
  <c r="N300" i="7" s="1"/>
  <c r="AO290" i="5"/>
  <c r="AP290" i="5" s="1"/>
  <c r="AQ290" i="5" s="1"/>
  <c r="AS290" i="5" s="1"/>
  <c r="AN290" i="5"/>
  <c r="R300" i="7" s="1"/>
  <c r="AM98" i="5"/>
  <c r="N108" i="7" s="1"/>
  <c r="AN98" i="5"/>
  <c r="R108" i="7" s="1"/>
  <c r="AO98" i="5"/>
  <c r="AP98" i="5" s="1"/>
  <c r="AQ98" i="5" s="1"/>
  <c r="AS98" i="5" s="1"/>
  <c r="AM449" i="5"/>
  <c r="N459" i="7" s="1"/>
  <c r="AN449" i="5"/>
  <c r="R459" i="7" s="1"/>
  <c r="AO449" i="5"/>
  <c r="AP449" i="5" s="1"/>
  <c r="AQ449" i="5" s="1"/>
  <c r="AS449" i="5" s="1"/>
  <c r="AM384" i="5"/>
  <c r="N394" i="7" s="1"/>
  <c r="AN384" i="5"/>
  <c r="R394" i="7" s="1"/>
  <c r="AO384" i="5"/>
  <c r="AP384" i="5" s="1"/>
  <c r="AQ384" i="5" s="1"/>
  <c r="AS384" i="5" s="1"/>
  <c r="AN167" i="5"/>
  <c r="R177" i="7" s="1"/>
  <c r="AM167" i="5"/>
  <c r="N177" i="7" s="1"/>
  <c r="AO167" i="5"/>
  <c r="AP167" i="5" s="1"/>
  <c r="AQ167" i="5" s="1"/>
  <c r="AS167" i="5" s="1"/>
  <c r="AO64" i="5"/>
  <c r="AP64" i="5" s="1"/>
  <c r="AQ64" i="5" s="1"/>
  <c r="AS64" i="5" s="1"/>
  <c r="AN64" i="5"/>
  <c r="R74" i="7" s="1"/>
  <c r="AM64" i="5"/>
  <c r="N74" i="7" s="1"/>
  <c r="AM392" i="5"/>
  <c r="N402" i="7" s="1"/>
  <c r="AO392" i="5"/>
  <c r="AP392" i="5" s="1"/>
  <c r="AQ392" i="5" s="1"/>
  <c r="AS392" i="5" s="1"/>
  <c r="AN392" i="5"/>
  <c r="R402" i="7" s="1"/>
  <c r="AM200" i="5"/>
  <c r="N210" i="7" s="1"/>
  <c r="AN200" i="5"/>
  <c r="R210" i="7" s="1"/>
  <c r="AO200" i="5"/>
  <c r="AP200" i="5" s="1"/>
  <c r="AQ200" i="5" s="1"/>
  <c r="AS200" i="5" s="1"/>
  <c r="AM342" i="5"/>
  <c r="N352" i="7" s="1"/>
  <c r="AO342" i="5"/>
  <c r="AP342" i="5" s="1"/>
  <c r="AQ342" i="5" s="1"/>
  <c r="AS342" i="5" s="1"/>
  <c r="AN342" i="5"/>
  <c r="R352" i="7" s="1"/>
  <c r="AM443" i="5"/>
  <c r="N453" i="7" s="1"/>
  <c r="AN443" i="5"/>
  <c r="R453" i="7" s="1"/>
  <c r="AO443" i="5"/>
  <c r="AP443" i="5" s="1"/>
  <c r="AQ443" i="5" s="1"/>
  <c r="AS443" i="5" s="1"/>
  <c r="AM338" i="5"/>
  <c r="N348" i="7" s="1"/>
  <c r="AN338" i="5"/>
  <c r="R348" i="7" s="1"/>
  <c r="AO338" i="5"/>
  <c r="AP338" i="5" s="1"/>
  <c r="AQ338" i="5" s="1"/>
  <c r="AS338" i="5" s="1"/>
  <c r="AN92" i="5"/>
  <c r="R102" i="7" s="1"/>
  <c r="AO92" i="5"/>
  <c r="AP92" i="5" s="1"/>
  <c r="AQ92" i="5" s="1"/>
  <c r="AS92" i="5" s="1"/>
  <c r="AM92" i="5"/>
  <c r="N102" i="7" s="1"/>
  <c r="AN270" i="5"/>
  <c r="R280" i="7" s="1"/>
  <c r="AO270" i="5"/>
  <c r="AP270" i="5" s="1"/>
  <c r="AQ270" i="5" s="1"/>
  <c r="AS270" i="5" s="1"/>
  <c r="AM270" i="5"/>
  <c r="N280" i="7" s="1"/>
  <c r="AM432" i="5"/>
  <c r="N442" i="7" s="1"/>
  <c r="AN432" i="5"/>
  <c r="R442" i="7" s="1"/>
  <c r="AO432" i="5"/>
  <c r="AP432" i="5" s="1"/>
  <c r="AQ432" i="5" s="1"/>
  <c r="AS432" i="5" s="1"/>
  <c r="AN174" i="5"/>
  <c r="R184" i="7" s="1"/>
  <c r="AM174" i="5"/>
  <c r="N184" i="7" s="1"/>
  <c r="AO174" i="5"/>
  <c r="AP174" i="5" s="1"/>
  <c r="AQ174" i="5" s="1"/>
  <c r="AS174" i="5" s="1"/>
  <c r="AO117" i="5"/>
  <c r="AP117" i="5" s="1"/>
  <c r="AQ117" i="5" s="1"/>
  <c r="AS117" i="5" s="1"/>
  <c r="AN117" i="5"/>
  <c r="R127" i="7" s="1"/>
  <c r="AM117" i="5"/>
  <c r="N127" i="7" s="1"/>
  <c r="AO91" i="5"/>
  <c r="AP91" i="5" s="1"/>
  <c r="AQ91" i="5" s="1"/>
  <c r="AS91" i="5" s="1"/>
  <c r="AM485" i="5"/>
  <c r="N495" i="7" s="1"/>
  <c r="AN485" i="5"/>
  <c r="R495" i="7" s="1"/>
  <c r="AO485" i="5"/>
  <c r="AP485" i="5" s="1"/>
  <c r="AQ485" i="5" s="1"/>
  <c r="AS485" i="5" s="1"/>
  <c r="AO319" i="5"/>
  <c r="AP319" i="5" s="1"/>
  <c r="AQ319" i="5" s="1"/>
  <c r="AS319" i="5" s="1"/>
  <c r="AM319" i="5"/>
  <c r="N329" i="7" s="1"/>
  <c r="AN319" i="5"/>
  <c r="R329" i="7" s="1"/>
  <c r="AO245" i="5"/>
  <c r="AP245" i="5" s="1"/>
  <c r="AQ245" i="5" s="1"/>
  <c r="AS245" i="5" s="1"/>
  <c r="AN245" i="5"/>
  <c r="R255" i="7" s="1"/>
  <c r="AM245" i="5"/>
  <c r="N255" i="7" s="1"/>
  <c r="AM113" i="5"/>
  <c r="N123" i="7" s="1"/>
  <c r="AN113" i="5"/>
  <c r="R123" i="7" s="1"/>
  <c r="AO113" i="5"/>
  <c r="AP113" i="5" s="1"/>
  <c r="AQ113" i="5" s="1"/>
  <c r="AS113" i="5" s="1"/>
  <c r="AM329" i="5"/>
  <c r="N339" i="7" s="1"/>
  <c r="AN329" i="5"/>
  <c r="R339" i="7" s="1"/>
  <c r="AO329" i="5"/>
  <c r="AP329" i="5" s="1"/>
  <c r="AQ329" i="5" s="1"/>
  <c r="AS329" i="5" s="1"/>
  <c r="AM47" i="5"/>
  <c r="N57" i="7" s="1"/>
  <c r="AO47" i="5"/>
  <c r="AP47" i="5" s="1"/>
  <c r="AQ47" i="5" s="1"/>
  <c r="AS47" i="5" s="1"/>
  <c r="AN47" i="5"/>
  <c r="R57" i="7" s="1"/>
  <c r="AN387" i="5"/>
  <c r="R397" i="7" s="1"/>
  <c r="AM387" i="5"/>
  <c r="N397" i="7" s="1"/>
  <c r="AO387" i="5"/>
  <c r="AP387" i="5" s="1"/>
  <c r="AQ387" i="5" s="1"/>
  <c r="AS387" i="5" s="1"/>
  <c r="AM247" i="5"/>
  <c r="N257" i="7" s="1"/>
  <c r="AN247" i="5"/>
  <c r="R257" i="7" s="1"/>
  <c r="AO247" i="5"/>
  <c r="AP247" i="5" s="1"/>
  <c r="AQ247" i="5" s="1"/>
  <c r="AS247" i="5" s="1"/>
  <c r="AM265" i="5"/>
  <c r="N275" i="7" s="1"/>
  <c r="AN265" i="5"/>
  <c r="R275" i="7" s="1"/>
  <c r="AO265" i="5"/>
  <c r="AP265" i="5" s="1"/>
  <c r="AQ265" i="5" s="1"/>
  <c r="AS265" i="5" s="1"/>
  <c r="AM148" i="5"/>
  <c r="N158" i="7" s="1"/>
  <c r="AO148" i="5"/>
  <c r="AP148" i="5" s="1"/>
  <c r="AQ148" i="5" s="1"/>
  <c r="AS148" i="5" s="1"/>
  <c r="AN148" i="5"/>
  <c r="R158" i="7" s="1"/>
  <c r="AM378" i="5"/>
  <c r="N388" i="7" s="1"/>
  <c r="AN378" i="5"/>
  <c r="R388" i="7" s="1"/>
  <c r="AO378" i="5"/>
  <c r="AP378" i="5" s="1"/>
  <c r="AQ378" i="5" s="1"/>
  <c r="AS378" i="5" s="1"/>
  <c r="AM125" i="5"/>
  <c r="N135" i="7" s="1"/>
  <c r="AN125" i="5"/>
  <c r="R135" i="7" s="1"/>
  <c r="AO125" i="5"/>
  <c r="AP125" i="5" s="1"/>
  <c r="AQ125" i="5" s="1"/>
  <c r="AS125" i="5" s="1"/>
  <c r="AN472" i="5"/>
  <c r="R482" i="7" s="1"/>
  <c r="AO472" i="5"/>
  <c r="AP472" i="5" s="1"/>
  <c r="AQ472" i="5" s="1"/>
  <c r="AS472" i="5" s="1"/>
  <c r="AM472" i="5"/>
  <c r="N482" i="7" s="1"/>
  <c r="AM134" i="5"/>
  <c r="N144" i="7" s="1"/>
  <c r="AN134" i="5"/>
  <c r="R144" i="7" s="1"/>
  <c r="AO134" i="5"/>
  <c r="AP134" i="5" s="1"/>
  <c r="AQ134" i="5" s="1"/>
  <c r="AS134" i="5" s="1"/>
  <c r="AM331" i="5"/>
  <c r="N341" i="7" s="1"/>
  <c r="AN331" i="5"/>
  <c r="R341" i="7" s="1"/>
  <c r="AO331" i="5"/>
  <c r="AP331" i="5" s="1"/>
  <c r="AQ331" i="5" s="1"/>
  <c r="AS331" i="5" s="1"/>
  <c r="AO305" i="5"/>
  <c r="AP305" i="5" s="1"/>
  <c r="AQ305" i="5" s="1"/>
  <c r="AS305" i="5" s="1"/>
  <c r="AM305" i="5"/>
  <c r="N315" i="7" s="1"/>
  <c r="AN305" i="5"/>
  <c r="R315" i="7" s="1"/>
  <c r="AN461" i="5"/>
  <c r="R471" i="7" s="1"/>
  <c r="AM461" i="5"/>
  <c r="N471" i="7" s="1"/>
  <c r="AO461" i="5"/>
  <c r="AP461" i="5" s="1"/>
  <c r="AQ461" i="5" s="1"/>
  <c r="AS461" i="5" s="1"/>
  <c r="AM330" i="5"/>
  <c r="N340" i="7" s="1"/>
  <c r="AN330" i="5"/>
  <c r="R340" i="7" s="1"/>
  <c r="AO330" i="5"/>
  <c r="AP330" i="5" s="1"/>
  <c r="AQ330" i="5" s="1"/>
  <c r="AS330" i="5" s="1"/>
  <c r="AO85" i="5"/>
  <c r="AP85" i="5" s="1"/>
  <c r="AQ85" i="5" s="1"/>
  <c r="AS85" i="5" s="1"/>
  <c r="AM85" i="5"/>
  <c r="N95" i="7" s="1"/>
  <c r="AN85" i="5"/>
  <c r="R95" i="7" s="1"/>
  <c r="AM162" i="5"/>
  <c r="N172" i="7" s="1"/>
  <c r="AO162" i="5"/>
  <c r="AP162" i="5" s="1"/>
  <c r="AQ162" i="5" s="1"/>
  <c r="AS162" i="5" s="1"/>
  <c r="AN162" i="5"/>
  <c r="R172" i="7" s="1"/>
  <c r="AM434" i="5"/>
  <c r="N444" i="7" s="1"/>
  <c r="AO434" i="5"/>
  <c r="AP434" i="5" s="1"/>
  <c r="AQ434" i="5" s="1"/>
  <c r="AS434" i="5" s="1"/>
  <c r="AN434" i="5"/>
  <c r="R444" i="7" s="1"/>
  <c r="AO358" i="5"/>
  <c r="AP358" i="5" s="1"/>
  <c r="AQ358" i="5" s="1"/>
  <c r="AS358" i="5" s="1"/>
  <c r="AM358" i="5"/>
  <c r="N368" i="7" s="1"/>
  <c r="AN358" i="5"/>
  <c r="R368" i="7" s="1"/>
  <c r="AM197" i="5"/>
  <c r="N207" i="7" s="1"/>
  <c r="AN197" i="5"/>
  <c r="R207" i="7" s="1"/>
  <c r="AO197" i="5"/>
  <c r="AP197" i="5" s="1"/>
  <c r="AQ197" i="5" s="1"/>
  <c r="AS197" i="5" s="1"/>
  <c r="AN240" i="5"/>
  <c r="R250" i="7" s="1"/>
  <c r="AM240" i="5"/>
  <c r="N250" i="7" s="1"/>
  <c r="AO240" i="5"/>
  <c r="AP240" i="5" s="1"/>
  <c r="AQ240" i="5" s="1"/>
  <c r="AS240" i="5" s="1"/>
  <c r="AM53" i="5"/>
  <c r="N63" i="7" s="1"/>
  <c r="AN53" i="5"/>
  <c r="R63" i="7" s="1"/>
  <c r="AO53" i="5"/>
  <c r="AP53" i="5" s="1"/>
  <c r="AQ53" i="5" s="1"/>
  <c r="AS53" i="5" s="1"/>
  <c r="AN138" i="5"/>
  <c r="R148" i="7" s="1"/>
  <c r="AO138" i="5"/>
  <c r="AP138" i="5" s="1"/>
  <c r="AQ138" i="5" s="1"/>
  <c r="AS138" i="5" s="1"/>
  <c r="AM138" i="5"/>
  <c r="N148" i="7" s="1"/>
  <c r="AN366" i="5"/>
  <c r="R376" i="7" s="1"/>
  <c r="AM366" i="5"/>
  <c r="N376" i="7" s="1"/>
  <c r="AO366" i="5"/>
  <c r="AP366" i="5" s="1"/>
  <c r="AQ366" i="5" s="1"/>
  <c r="AS366" i="5" s="1"/>
  <c r="AM90" i="5"/>
  <c r="N100" i="7" s="1"/>
  <c r="AO90" i="5"/>
  <c r="AP90" i="5" s="1"/>
  <c r="AQ90" i="5" s="1"/>
  <c r="AS90" i="5" s="1"/>
  <c r="AN90" i="5"/>
  <c r="R100" i="7" s="1"/>
  <c r="AN312" i="5"/>
  <c r="R322" i="7" s="1"/>
  <c r="AO312" i="5"/>
  <c r="AP312" i="5" s="1"/>
  <c r="AQ312" i="5" s="1"/>
  <c r="AS312" i="5" s="1"/>
  <c r="AM312" i="5"/>
  <c r="N322" i="7" s="1"/>
  <c r="AN248" i="5"/>
  <c r="R258" i="7" s="1"/>
  <c r="AM248" i="5"/>
  <c r="N258" i="7" s="1"/>
  <c r="AO248" i="5"/>
  <c r="AP248" i="5" s="1"/>
  <c r="AQ248" i="5" s="1"/>
  <c r="AS248" i="5" s="1"/>
  <c r="AM46" i="5"/>
  <c r="N56" i="7" s="1"/>
  <c r="AN46" i="5"/>
  <c r="R56" i="7" s="1"/>
  <c r="AO46" i="5"/>
  <c r="AP46" i="5" s="1"/>
  <c r="AQ46" i="5" s="1"/>
  <c r="AS46" i="5" s="1"/>
  <c r="AM95" i="5"/>
  <c r="N105" i="7" s="1"/>
  <c r="AN95" i="5"/>
  <c r="R105" i="7" s="1"/>
  <c r="AO95" i="5"/>
  <c r="AP95" i="5" s="1"/>
  <c r="AQ95" i="5" s="1"/>
  <c r="AS95" i="5" s="1"/>
  <c r="AM308" i="5"/>
  <c r="N318" i="7" s="1"/>
  <c r="AN308" i="5"/>
  <c r="R318" i="7" s="1"/>
  <c r="AO308" i="5"/>
  <c r="AP308" i="5" s="1"/>
  <c r="AQ308" i="5" s="1"/>
  <c r="AS308" i="5" s="1"/>
  <c r="AO63" i="5"/>
  <c r="AP63" i="5" s="1"/>
  <c r="AQ63" i="5" s="1"/>
  <c r="AS63" i="5" s="1"/>
  <c r="AM63" i="5"/>
  <c r="N73" i="7" s="1"/>
  <c r="AN63" i="5"/>
  <c r="R73" i="7" s="1"/>
  <c r="AO193" i="5"/>
  <c r="AP193" i="5" s="1"/>
  <c r="AQ193" i="5" s="1"/>
  <c r="AS193" i="5" s="1"/>
  <c r="AM193" i="5"/>
  <c r="N203" i="7" s="1"/>
  <c r="AN193" i="5"/>
  <c r="R203" i="7" s="1"/>
  <c r="AN343" i="5"/>
  <c r="R353" i="7" s="1"/>
  <c r="AM343" i="5"/>
  <c r="N353" i="7" s="1"/>
  <c r="AO343" i="5"/>
  <c r="AP343" i="5" s="1"/>
  <c r="AQ343" i="5" s="1"/>
  <c r="AS343" i="5" s="1"/>
  <c r="AM25" i="5"/>
  <c r="N35" i="7" s="1"/>
  <c r="AN25" i="5"/>
  <c r="R35" i="7" s="1"/>
  <c r="AO25" i="5"/>
  <c r="AP25" i="5" s="1"/>
  <c r="AQ25" i="5" s="1"/>
  <c r="AS25" i="5" s="1"/>
  <c r="AM323" i="5"/>
  <c r="N333" i="7" s="1"/>
  <c r="AN323" i="5"/>
  <c r="R333" i="7" s="1"/>
  <c r="AO323" i="5"/>
  <c r="AP323" i="5" s="1"/>
  <c r="AQ323" i="5" s="1"/>
  <c r="AS323" i="5" s="1"/>
  <c r="AN382" i="5"/>
  <c r="R392" i="7" s="1"/>
  <c r="AO382" i="5"/>
  <c r="AP382" i="5" s="1"/>
  <c r="AQ382" i="5" s="1"/>
  <c r="AS382" i="5" s="1"/>
  <c r="AM382" i="5"/>
  <c r="N392" i="7" s="1"/>
  <c r="AM313" i="5"/>
  <c r="N323" i="7" s="1"/>
  <c r="AN313" i="5"/>
  <c r="R323" i="7" s="1"/>
  <c r="AO313" i="5"/>
  <c r="AP313" i="5" s="1"/>
  <c r="AQ313" i="5" s="1"/>
  <c r="AS313" i="5" s="1"/>
  <c r="AM268" i="5"/>
  <c r="N278" i="7" s="1"/>
  <c r="AN268" i="5"/>
  <c r="R278" i="7" s="1"/>
  <c r="AO268" i="5"/>
  <c r="AP268" i="5" s="1"/>
  <c r="AQ268" i="5" s="1"/>
  <c r="AS268" i="5" s="1"/>
  <c r="AO494" i="5"/>
  <c r="AP494" i="5" s="1"/>
  <c r="AQ494" i="5" s="1"/>
  <c r="AS494" i="5" s="1"/>
  <c r="AM494" i="5"/>
  <c r="N504" i="7" s="1"/>
  <c r="AN494" i="5"/>
  <c r="R504" i="7" s="1"/>
  <c r="AM89" i="5"/>
  <c r="N99" i="7" s="1"/>
  <c r="AN89" i="5"/>
  <c r="R99" i="7" s="1"/>
  <c r="AO89" i="5"/>
  <c r="AP89" i="5" s="1"/>
  <c r="AQ89" i="5" s="1"/>
  <c r="AS89" i="5" s="1"/>
  <c r="AM446" i="5"/>
  <c r="N456" i="7" s="1"/>
  <c r="AN446" i="5"/>
  <c r="R456" i="7" s="1"/>
  <c r="AO446" i="5"/>
  <c r="AP446" i="5" s="1"/>
  <c r="AQ446" i="5" s="1"/>
  <c r="AS446" i="5" s="1"/>
  <c r="AN278" i="5"/>
  <c r="R288" i="7" s="1"/>
  <c r="AO278" i="5"/>
  <c r="AP278" i="5" s="1"/>
  <c r="AQ278" i="5" s="1"/>
  <c r="AS278" i="5" s="1"/>
  <c r="AM278" i="5"/>
  <c r="N288" i="7" s="1"/>
  <c r="AN145" i="5"/>
  <c r="R155" i="7" s="1"/>
  <c r="AO145" i="5"/>
  <c r="AP145" i="5" s="1"/>
  <c r="AQ145" i="5" s="1"/>
  <c r="AS145" i="5" s="1"/>
  <c r="AM145" i="5"/>
  <c r="N155" i="7" s="1"/>
  <c r="AM380" i="5"/>
  <c r="N390" i="7" s="1"/>
  <c r="AN380" i="5"/>
  <c r="R390" i="7" s="1"/>
  <c r="AO380" i="5"/>
  <c r="AP380" i="5" s="1"/>
  <c r="AQ380" i="5" s="1"/>
  <c r="AS380" i="5" s="1"/>
  <c r="AN315" i="5"/>
  <c r="R325" i="7" s="1"/>
  <c r="AM394" i="5"/>
  <c r="N404" i="7" s="1"/>
  <c r="AN394" i="5"/>
  <c r="R404" i="7" s="1"/>
  <c r="AO394" i="5"/>
  <c r="AP394" i="5" s="1"/>
  <c r="AQ394" i="5" s="1"/>
  <c r="AS394" i="5" s="1"/>
  <c r="AO452" i="5"/>
  <c r="AP452" i="5" s="1"/>
  <c r="AQ452" i="5" s="1"/>
  <c r="AS452" i="5" s="1"/>
  <c r="AM452" i="5"/>
  <c r="N462" i="7" s="1"/>
  <c r="AN452" i="5"/>
  <c r="R462" i="7" s="1"/>
  <c r="AO147" i="5"/>
  <c r="AP147" i="5" s="1"/>
  <c r="AQ147" i="5" s="1"/>
  <c r="AS147" i="5" s="1"/>
  <c r="AN147" i="5"/>
  <c r="R157" i="7" s="1"/>
  <c r="AM147" i="5"/>
  <c r="N157" i="7" s="1"/>
  <c r="AM190" i="5"/>
  <c r="N200" i="7" s="1"/>
  <c r="AN190" i="5"/>
  <c r="R200" i="7" s="1"/>
  <c r="AO190" i="5"/>
  <c r="AP190" i="5" s="1"/>
  <c r="AQ190" i="5" s="1"/>
  <c r="AS190" i="5" s="1"/>
  <c r="AN206" i="5"/>
  <c r="R216" i="7" s="1"/>
  <c r="AO206" i="5"/>
  <c r="AP206" i="5" s="1"/>
  <c r="AQ206" i="5" s="1"/>
  <c r="AS206" i="5" s="1"/>
  <c r="AM206" i="5"/>
  <c r="N216" i="7" s="1"/>
  <c r="AM453" i="5"/>
  <c r="N463" i="7" s="1"/>
  <c r="AN453" i="5"/>
  <c r="R463" i="7" s="1"/>
  <c r="AO453" i="5"/>
  <c r="AP453" i="5" s="1"/>
  <c r="AQ453" i="5" s="1"/>
  <c r="AS453" i="5" s="1"/>
  <c r="AO383" i="5"/>
  <c r="AP383" i="5" s="1"/>
  <c r="AQ383" i="5" s="1"/>
  <c r="AS383" i="5" s="1"/>
  <c r="AM383" i="5"/>
  <c r="N393" i="7" s="1"/>
  <c r="AN383" i="5"/>
  <c r="R393" i="7" s="1"/>
  <c r="AM320" i="5"/>
  <c r="N330" i="7" s="1"/>
  <c r="AO320" i="5"/>
  <c r="AP320" i="5" s="1"/>
  <c r="AQ320" i="5" s="1"/>
  <c r="AS320" i="5" s="1"/>
  <c r="AN320" i="5"/>
  <c r="R330" i="7" s="1"/>
  <c r="AM83" i="5"/>
  <c r="N93" i="7" s="1"/>
  <c r="AO83" i="5"/>
  <c r="AP83" i="5" s="1"/>
  <c r="AQ83" i="5" s="1"/>
  <c r="AS83" i="5" s="1"/>
  <c r="AN83" i="5"/>
  <c r="R93" i="7" s="1"/>
  <c r="AM52" i="5"/>
  <c r="N62" i="7" s="1"/>
  <c r="AN52" i="5"/>
  <c r="R62" i="7" s="1"/>
  <c r="AO52" i="5"/>
  <c r="AP52" i="5" s="1"/>
  <c r="AQ52" i="5" s="1"/>
  <c r="AS52" i="5" s="1"/>
  <c r="AO396" i="5"/>
  <c r="AP396" i="5" s="1"/>
  <c r="AQ396" i="5" s="1"/>
  <c r="AS396" i="5" s="1"/>
  <c r="AM396" i="5"/>
  <c r="N406" i="7" s="1"/>
  <c r="AN396" i="5"/>
  <c r="R406" i="7" s="1"/>
  <c r="AN332" i="5"/>
  <c r="R342" i="7" s="1"/>
  <c r="AM332" i="5"/>
  <c r="N342" i="7" s="1"/>
  <c r="AO332" i="5"/>
  <c r="AP332" i="5" s="1"/>
  <c r="AQ332" i="5" s="1"/>
  <c r="AS332" i="5" s="1"/>
  <c r="AN259" i="5"/>
  <c r="R269" i="7" s="1"/>
  <c r="AM259" i="5"/>
  <c r="N269" i="7" s="1"/>
  <c r="AO259" i="5"/>
  <c r="AP259" i="5" s="1"/>
  <c r="AQ259" i="5" s="1"/>
  <c r="AS259" i="5" s="1"/>
  <c r="AM498" i="5"/>
  <c r="N508" i="7" s="1"/>
  <c r="AN498" i="5"/>
  <c r="R508" i="7" s="1"/>
  <c r="AO498" i="5"/>
  <c r="AP498" i="5" s="1"/>
  <c r="AQ498" i="5" s="1"/>
  <c r="AS498" i="5" s="1"/>
  <c r="AN405" i="5"/>
  <c r="R415" i="7" s="1"/>
  <c r="AM405" i="5"/>
  <c r="N415" i="7" s="1"/>
  <c r="AO405" i="5"/>
  <c r="AP405" i="5" s="1"/>
  <c r="AQ405" i="5" s="1"/>
  <c r="AS405" i="5" s="1"/>
  <c r="AM369" i="5"/>
  <c r="N379" i="7" s="1"/>
  <c r="AN369" i="5"/>
  <c r="R379" i="7" s="1"/>
  <c r="AO369" i="5"/>
  <c r="AP369" i="5" s="1"/>
  <c r="AQ369" i="5" s="1"/>
  <c r="AS369" i="5" s="1"/>
  <c r="AN447" i="5"/>
  <c r="R457" i="7" s="1"/>
  <c r="AO447" i="5"/>
  <c r="AP447" i="5" s="1"/>
  <c r="AQ447" i="5" s="1"/>
  <c r="AS447" i="5" s="1"/>
  <c r="AM447" i="5"/>
  <c r="N457" i="7" s="1"/>
  <c r="AN261" i="5"/>
  <c r="R271" i="7" s="1"/>
  <c r="AO261" i="5"/>
  <c r="AP261" i="5" s="1"/>
  <c r="AQ261" i="5" s="1"/>
  <c r="AS261" i="5" s="1"/>
  <c r="AM261" i="5"/>
  <c r="N271" i="7" s="1"/>
  <c r="AN302" i="5"/>
  <c r="R312" i="7" s="1"/>
  <c r="AO302" i="5"/>
  <c r="AP302" i="5" s="1"/>
  <c r="AQ302" i="5" s="1"/>
  <c r="AS302" i="5" s="1"/>
  <c r="AM302" i="5"/>
  <c r="N312" i="7" s="1"/>
  <c r="AO417" i="5"/>
  <c r="AP417" i="5" s="1"/>
  <c r="AQ417" i="5" s="1"/>
  <c r="AS417" i="5" s="1"/>
  <c r="AM417" i="5"/>
  <c r="N427" i="7" s="1"/>
  <c r="AN417" i="5"/>
  <c r="R427" i="7" s="1"/>
  <c r="AN402" i="5"/>
  <c r="R412" i="7" s="1"/>
  <c r="AM402" i="5"/>
  <c r="N412" i="7" s="1"/>
  <c r="AO402" i="5"/>
  <c r="AP402" i="5" s="1"/>
  <c r="AQ402" i="5" s="1"/>
  <c r="AS402" i="5" s="1"/>
  <c r="AO255" i="5"/>
  <c r="AP255" i="5" s="1"/>
  <c r="AQ255" i="5" s="1"/>
  <c r="AS255" i="5" s="1"/>
  <c r="AM255" i="5"/>
  <c r="N265" i="7" s="1"/>
  <c r="AN255" i="5"/>
  <c r="R265" i="7" s="1"/>
  <c r="AN236" i="5"/>
  <c r="R246" i="7" s="1"/>
  <c r="AO236" i="5"/>
  <c r="AP236" i="5" s="1"/>
  <c r="AQ236" i="5" s="1"/>
  <c r="AS236" i="5" s="1"/>
  <c r="AM236" i="5"/>
  <c r="N246" i="7" s="1"/>
  <c r="AN146" i="5"/>
  <c r="R156" i="7" s="1"/>
  <c r="AM146" i="5"/>
  <c r="N156" i="7" s="1"/>
  <c r="AO146" i="5"/>
  <c r="AP146" i="5" s="1"/>
  <c r="AQ146" i="5" s="1"/>
  <c r="AS146" i="5" s="1"/>
  <c r="AM413" i="5"/>
  <c r="N423" i="7" s="1"/>
  <c r="AO413" i="5"/>
  <c r="AP413" i="5" s="1"/>
  <c r="AQ413" i="5" s="1"/>
  <c r="AS413" i="5" s="1"/>
  <c r="AN413" i="5"/>
  <c r="R423" i="7" s="1"/>
  <c r="AM152" i="5"/>
  <c r="N162" i="7" s="1"/>
  <c r="AO152" i="5"/>
  <c r="AP152" i="5" s="1"/>
  <c r="AQ152" i="5" s="1"/>
  <c r="AS152" i="5" s="1"/>
  <c r="AN152" i="5"/>
  <c r="R162" i="7" s="1"/>
  <c r="AM67" i="5"/>
  <c r="N77" i="7" s="1"/>
  <c r="AN67" i="5"/>
  <c r="R77" i="7" s="1"/>
  <c r="AO67" i="5"/>
  <c r="AP67" i="5" s="1"/>
  <c r="AQ67" i="5" s="1"/>
  <c r="AS67" i="5" s="1"/>
  <c r="AO126" i="5"/>
  <c r="AP126" i="5" s="1"/>
  <c r="AQ126" i="5" s="1"/>
  <c r="AS126" i="5" s="1"/>
  <c r="AM126" i="5"/>
  <c r="N136" i="7" s="1"/>
  <c r="AN126" i="5"/>
  <c r="R136" i="7" s="1"/>
  <c r="AN355" i="5"/>
  <c r="R365" i="7" s="1"/>
  <c r="AO355" i="5"/>
  <c r="AP355" i="5" s="1"/>
  <c r="AQ355" i="5" s="1"/>
  <c r="AS355" i="5" s="1"/>
  <c r="AM355" i="5"/>
  <c r="N365" i="7" s="1"/>
  <c r="AN133" i="5"/>
  <c r="R143" i="7" s="1"/>
  <c r="AM133" i="5"/>
  <c r="N143" i="7" s="1"/>
  <c r="AO133" i="5"/>
  <c r="AP133" i="5" s="1"/>
  <c r="AQ133" i="5" s="1"/>
  <c r="AS133" i="5" s="1"/>
  <c r="AM80" i="5"/>
  <c r="N90" i="7" s="1"/>
  <c r="AO80" i="5"/>
  <c r="AP80" i="5" s="1"/>
  <c r="AQ80" i="5" s="1"/>
  <c r="AS80" i="5" s="1"/>
  <c r="AN80" i="5"/>
  <c r="R90" i="7" s="1"/>
  <c r="AM257" i="5"/>
  <c r="N267" i="7" s="1"/>
  <c r="AO257" i="5"/>
  <c r="AP257" i="5" s="1"/>
  <c r="AQ257" i="5" s="1"/>
  <c r="AS257" i="5" s="1"/>
  <c r="AN257" i="5"/>
  <c r="R267" i="7" s="1"/>
  <c r="AM404" i="5"/>
  <c r="N414" i="7" s="1"/>
  <c r="AN404" i="5"/>
  <c r="R414" i="7" s="1"/>
  <c r="AO404" i="5"/>
  <c r="AP404" i="5" s="1"/>
  <c r="AQ404" i="5" s="1"/>
  <c r="AS404" i="5" s="1"/>
  <c r="AM415" i="5"/>
  <c r="N425" i="7" s="1"/>
  <c r="AO415" i="5"/>
  <c r="AP415" i="5" s="1"/>
  <c r="AQ415" i="5" s="1"/>
  <c r="AS415" i="5" s="1"/>
  <c r="AN415" i="5"/>
  <c r="R425" i="7" s="1"/>
  <c r="AM469" i="5"/>
  <c r="N479" i="7" s="1"/>
  <c r="AN469" i="5"/>
  <c r="R479" i="7" s="1"/>
  <c r="AO469" i="5"/>
  <c r="AP469" i="5" s="1"/>
  <c r="AQ469" i="5" s="1"/>
  <c r="AS469" i="5" s="1"/>
  <c r="AN430" i="5"/>
  <c r="R440" i="7" s="1"/>
  <c r="AM430" i="5"/>
  <c r="N440" i="7" s="1"/>
  <c r="AO430" i="5"/>
  <c r="AP430" i="5" s="1"/>
  <c r="AQ430" i="5" s="1"/>
  <c r="AS430" i="5" s="1"/>
  <c r="AO368" i="5"/>
  <c r="AP368" i="5" s="1"/>
  <c r="AQ368" i="5" s="1"/>
  <c r="AS368" i="5" s="1"/>
  <c r="AM368" i="5"/>
  <c r="N378" i="7" s="1"/>
  <c r="AN368" i="5"/>
  <c r="R378" i="7" s="1"/>
  <c r="AN78" i="5"/>
  <c r="R88" i="7" s="1"/>
  <c r="AO78" i="5"/>
  <c r="AP78" i="5" s="1"/>
  <c r="AQ78" i="5" s="1"/>
  <c r="AS78" i="5" s="1"/>
  <c r="AM78" i="5"/>
  <c r="N88" i="7" s="1"/>
  <c r="AM203" i="5"/>
  <c r="N213" i="7" s="1"/>
  <c r="AN203" i="5"/>
  <c r="R213" i="7" s="1"/>
  <c r="AO203" i="5"/>
  <c r="AP203" i="5" s="1"/>
  <c r="AQ203" i="5" s="1"/>
  <c r="AS203" i="5" s="1"/>
  <c r="AO50" i="5"/>
  <c r="AP50" i="5" s="1"/>
  <c r="AQ50" i="5" s="1"/>
  <c r="AS50" i="5" s="1"/>
  <c r="AM50" i="5"/>
  <c r="N60" i="7" s="1"/>
  <c r="AN50" i="5"/>
  <c r="R60" i="7" s="1"/>
  <c r="AM294" i="5"/>
  <c r="N304" i="7" s="1"/>
  <c r="AO294" i="5"/>
  <c r="AP294" i="5" s="1"/>
  <c r="AQ294" i="5" s="1"/>
  <c r="AS294" i="5" s="1"/>
  <c r="AN294" i="5"/>
  <c r="R304" i="7" s="1"/>
  <c r="AO426" i="5"/>
  <c r="AP426" i="5" s="1"/>
  <c r="AQ426" i="5" s="1"/>
  <c r="AS426" i="5" s="1"/>
  <c r="AM426" i="5"/>
  <c r="N436" i="7" s="1"/>
  <c r="AN426" i="5"/>
  <c r="R436" i="7" s="1"/>
  <c r="AN375" i="5"/>
  <c r="R385" i="7" s="1"/>
  <c r="AO375" i="5"/>
  <c r="AP375" i="5" s="1"/>
  <c r="AQ375" i="5" s="1"/>
  <c r="AS375" i="5" s="1"/>
  <c r="AM375" i="5"/>
  <c r="N385" i="7" s="1"/>
  <c r="AO164" i="5"/>
  <c r="AP164" i="5" s="1"/>
  <c r="AQ164" i="5" s="1"/>
  <c r="AS164" i="5" s="1"/>
  <c r="AM164" i="5"/>
  <c r="N174" i="7" s="1"/>
  <c r="AN164" i="5"/>
  <c r="R174" i="7" s="1"/>
  <c r="AO31" i="5"/>
  <c r="AP31" i="5" s="1"/>
  <c r="AQ31" i="5" s="1"/>
  <c r="AS31" i="5" s="1"/>
  <c r="AM31" i="5"/>
  <c r="N41" i="7" s="1"/>
  <c r="AN31" i="5"/>
  <c r="R41" i="7" s="1"/>
  <c r="AM59" i="5"/>
  <c r="N69" i="7" s="1"/>
  <c r="AN59" i="5"/>
  <c r="R69" i="7" s="1"/>
  <c r="AO59" i="5"/>
  <c r="AP59" i="5" s="1"/>
  <c r="AQ59" i="5" s="1"/>
  <c r="AS59" i="5" s="1"/>
  <c r="AM237" i="5"/>
  <c r="N247" i="7" s="1"/>
  <c r="AN237" i="5"/>
  <c r="R247" i="7" s="1"/>
  <c r="AO237" i="5"/>
  <c r="AP237" i="5" s="1"/>
  <c r="AQ237" i="5" s="1"/>
  <c r="AS237" i="5" s="1"/>
  <c r="AN273" i="5"/>
  <c r="R283" i="7" s="1"/>
  <c r="AM273" i="5"/>
  <c r="N283" i="7" s="1"/>
  <c r="AO273" i="5"/>
  <c r="AP273" i="5" s="1"/>
  <c r="AQ273" i="5" s="1"/>
  <c r="AS273" i="5" s="1"/>
  <c r="AN465" i="5"/>
  <c r="R475" i="7" s="1"/>
  <c r="AO465" i="5"/>
  <c r="AP465" i="5" s="1"/>
  <c r="AQ465" i="5" s="1"/>
  <c r="AS465" i="5" s="1"/>
  <c r="AM465" i="5"/>
  <c r="N475" i="7" s="1"/>
  <c r="AM33" i="5"/>
  <c r="N43" i="7" s="1"/>
  <c r="AN33" i="5"/>
  <c r="R43" i="7" s="1"/>
  <c r="AO33" i="5"/>
  <c r="AP33" i="5" s="1"/>
  <c r="AQ33" i="5" s="1"/>
  <c r="AS33" i="5" s="1"/>
  <c r="AM176" i="5"/>
  <c r="N186" i="7" s="1"/>
  <c r="AO176" i="5"/>
  <c r="AP176" i="5" s="1"/>
  <c r="AQ176" i="5" s="1"/>
  <c r="AS176" i="5" s="1"/>
  <c r="AN176" i="5"/>
  <c r="R186" i="7" s="1"/>
  <c r="AN365" i="5"/>
  <c r="R375" i="7" s="1"/>
  <c r="AO365" i="5"/>
  <c r="AP365" i="5" s="1"/>
  <c r="AQ365" i="5" s="1"/>
  <c r="AS365" i="5" s="1"/>
  <c r="AM365" i="5"/>
  <c r="N375" i="7" s="1"/>
  <c r="AO353" i="5"/>
  <c r="AP353" i="5" s="1"/>
  <c r="AQ353" i="5" s="1"/>
  <c r="AS353" i="5" s="1"/>
  <c r="AM353" i="5"/>
  <c r="N363" i="7" s="1"/>
  <c r="AN353" i="5"/>
  <c r="R363" i="7" s="1"/>
  <c r="AM144" i="5"/>
  <c r="N154" i="7" s="1"/>
  <c r="AN144" i="5"/>
  <c r="R154" i="7" s="1"/>
  <c r="AO144" i="5"/>
  <c r="AP144" i="5" s="1"/>
  <c r="AQ144" i="5" s="1"/>
  <c r="AS144" i="5" s="1"/>
  <c r="AN175" i="5"/>
  <c r="R185" i="7" s="1"/>
  <c r="AO175" i="5"/>
  <c r="AP175" i="5" s="1"/>
  <c r="AQ175" i="5" s="1"/>
  <c r="AS175" i="5" s="1"/>
  <c r="AM175" i="5"/>
  <c r="N185" i="7" s="1"/>
  <c r="AN54" i="5"/>
  <c r="R64" i="7" s="1"/>
  <c r="AO54" i="5"/>
  <c r="AP54" i="5" s="1"/>
  <c r="AQ54" i="5" s="1"/>
  <c r="AS54" i="5" s="1"/>
  <c r="AM54" i="5"/>
  <c r="N64" i="7" s="1"/>
  <c r="AM229" i="5"/>
  <c r="N239" i="7" s="1"/>
  <c r="AN229" i="5"/>
  <c r="R239" i="7" s="1"/>
  <c r="AO229" i="5"/>
  <c r="AP229" i="5" s="1"/>
  <c r="AQ229" i="5" s="1"/>
  <c r="AS229" i="5" s="1"/>
  <c r="AN388" i="5"/>
  <c r="R398" i="7" s="1"/>
  <c r="AO388" i="5"/>
  <c r="AP388" i="5" s="1"/>
  <c r="AQ388" i="5" s="1"/>
  <c r="AS388" i="5" s="1"/>
  <c r="AM388" i="5"/>
  <c r="N398" i="7" s="1"/>
  <c r="AO87" i="5"/>
  <c r="AP87" i="5" s="1"/>
  <c r="AQ87" i="5" s="1"/>
  <c r="AS87" i="5" s="1"/>
  <c r="AM87" i="5"/>
  <c r="N97" i="7" s="1"/>
  <c r="AN87" i="5"/>
  <c r="R97" i="7" s="1"/>
  <c r="AM69" i="5"/>
  <c r="N79" i="7" s="1"/>
  <c r="AO69" i="5"/>
  <c r="AP69" i="5" s="1"/>
  <c r="AQ69" i="5" s="1"/>
  <c r="AS69" i="5" s="1"/>
  <c r="AN69" i="5"/>
  <c r="R79" i="7" s="1"/>
  <c r="AM210" i="5"/>
  <c r="N220" i="7" s="1"/>
  <c r="AO210" i="5"/>
  <c r="AP210" i="5" s="1"/>
  <c r="AQ210" i="5" s="1"/>
  <c r="AS210" i="5" s="1"/>
  <c r="AN210" i="5"/>
  <c r="R220" i="7" s="1"/>
  <c r="AO215" i="5"/>
  <c r="AP215" i="5" s="1"/>
  <c r="AQ215" i="5" s="1"/>
  <c r="AS215" i="5" s="1"/>
  <c r="AM215" i="5"/>
  <c r="N225" i="7" s="1"/>
  <c r="AN215" i="5"/>
  <c r="R225" i="7" s="1"/>
  <c r="AO466" i="5"/>
  <c r="AP466" i="5" s="1"/>
  <c r="AQ466" i="5" s="1"/>
  <c r="AS466" i="5" s="1"/>
  <c r="AM466" i="5"/>
  <c r="N476" i="7" s="1"/>
  <c r="AN466" i="5"/>
  <c r="R476" i="7" s="1"/>
  <c r="AM202" i="5"/>
  <c r="N212" i="7" s="1"/>
  <c r="AN202" i="5"/>
  <c r="R212" i="7" s="1"/>
  <c r="AO202" i="5"/>
  <c r="AP202" i="5" s="1"/>
  <c r="AQ202" i="5" s="1"/>
  <c r="AS202" i="5" s="1"/>
  <c r="AM156" i="5"/>
  <c r="N166" i="7" s="1"/>
  <c r="AN156" i="5"/>
  <c r="R166" i="7" s="1"/>
  <c r="AO156" i="5"/>
  <c r="AP156" i="5" s="1"/>
  <c r="AQ156" i="5" s="1"/>
  <c r="AS156" i="5" s="1"/>
  <c r="AM137" i="5"/>
  <c r="N147" i="7" s="1"/>
  <c r="AN137" i="5"/>
  <c r="R147" i="7" s="1"/>
  <c r="AO137" i="5"/>
  <c r="AP137" i="5" s="1"/>
  <c r="AQ137" i="5" s="1"/>
  <c r="AS137" i="5" s="1"/>
  <c r="AN28" i="5"/>
  <c r="R38" i="7" s="1"/>
  <c r="AO28" i="5"/>
  <c r="AP28" i="5" s="1"/>
  <c r="AQ28" i="5" s="1"/>
  <c r="AS28" i="5" s="1"/>
  <c r="AM28" i="5"/>
  <c r="N38" i="7" s="1"/>
  <c r="AM13" i="5"/>
  <c r="N23" i="7" s="1"/>
  <c r="AN13" i="5"/>
  <c r="R23" i="7" s="1"/>
  <c r="AO13" i="5"/>
  <c r="AP13" i="5" s="1"/>
  <c r="AQ13" i="5" s="1"/>
  <c r="AS13" i="5" s="1"/>
  <c r="AO440" i="5"/>
  <c r="AP440" i="5" s="1"/>
  <c r="AQ440" i="5" s="1"/>
  <c r="AS440" i="5" s="1"/>
  <c r="AN440" i="5"/>
  <c r="R450" i="7" s="1"/>
  <c r="AM440" i="5"/>
  <c r="N450" i="7" s="1"/>
  <c r="AN296" i="5"/>
  <c r="R306" i="7" s="1"/>
  <c r="AM296" i="5"/>
  <c r="N306" i="7" s="1"/>
  <c r="AO296" i="5"/>
  <c r="AP296" i="5" s="1"/>
  <c r="AQ296" i="5" s="1"/>
  <c r="AS296" i="5" s="1"/>
  <c r="AO438" i="5"/>
  <c r="AP438" i="5" s="1"/>
  <c r="AQ438" i="5" s="1"/>
  <c r="AS438" i="5" s="1"/>
  <c r="AM438" i="5"/>
  <c r="N448" i="7" s="1"/>
  <c r="AN438" i="5"/>
  <c r="R448" i="7" s="1"/>
  <c r="AM484" i="5"/>
  <c r="N494" i="7" s="1"/>
  <c r="AN484" i="5"/>
  <c r="R494" i="7" s="1"/>
  <c r="AO484" i="5"/>
  <c r="AP484" i="5" s="1"/>
  <c r="AQ484" i="5" s="1"/>
  <c r="AS484" i="5" s="1"/>
  <c r="AO49" i="5"/>
  <c r="AP49" i="5" s="1"/>
  <c r="AQ49" i="5" s="1"/>
  <c r="AS49" i="5" s="1"/>
  <c r="AM49" i="5"/>
  <c r="N59" i="7" s="1"/>
  <c r="AN49" i="5"/>
  <c r="R59" i="7" s="1"/>
  <c r="AO424" i="5"/>
  <c r="AP424" i="5" s="1"/>
  <c r="AQ424" i="5" s="1"/>
  <c r="AS424" i="5" s="1"/>
  <c r="AM424" i="5"/>
  <c r="N434" i="7" s="1"/>
  <c r="AN424" i="5"/>
  <c r="R434" i="7" s="1"/>
  <c r="AO344" i="5"/>
  <c r="AP344" i="5" s="1"/>
  <c r="AQ344" i="5" s="1"/>
  <c r="AS344" i="5" s="1"/>
  <c r="AN344" i="5"/>
  <c r="R354" i="7" s="1"/>
  <c r="AM344" i="5"/>
  <c r="N354" i="7" s="1"/>
  <c r="AM271" i="5"/>
  <c r="N281" i="7" s="1"/>
  <c r="AO271" i="5"/>
  <c r="AP271" i="5" s="1"/>
  <c r="AQ271" i="5" s="1"/>
  <c r="AS271" i="5" s="1"/>
  <c r="AN271" i="5"/>
  <c r="R281" i="7" s="1"/>
  <c r="AM282" i="5"/>
  <c r="N292" i="7" s="1"/>
  <c r="AN282" i="5"/>
  <c r="R292" i="7" s="1"/>
  <c r="AO282" i="5"/>
  <c r="AP282" i="5" s="1"/>
  <c r="AQ282" i="5" s="1"/>
  <c r="AS282" i="5" s="1"/>
  <c r="AN58" i="5"/>
  <c r="R68" i="7" s="1"/>
  <c r="AO58" i="5"/>
  <c r="AP58" i="5" s="1"/>
  <c r="AQ58" i="5" s="1"/>
  <c r="AS58" i="5" s="1"/>
  <c r="AM58" i="5"/>
  <c r="N68" i="7" s="1"/>
  <c r="AO207" i="5"/>
  <c r="AP207" i="5" s="1"/>
  <c r="AQ207" i="5" s="1"/>
  <c r="AS207" i="5" s="1"/>
  <c r="AM207" i="5"/>
  <c r="N217" i="7" s="1"/>
  <c r="AN207" i="5"/>
  <c r="R217" i="7" s="1"/>
  <c r="AO86" i="5"/>
  <c r="AP86" i="5" s="1"/>
  <c r="AQ86" i="5" s="1"/>
  <c r="AS86" i="5" s="1"/>
  <c r="AN86" i="5"/>
  <c r="R96" i="7" s="1"/>
  <c r="AM86" i="5"/>
  <c r="N96" i="7" s="1"/>
  <c r="AM233" i="5"/>
  <c r="N243" i="7" s="1"/>
  <c r="AN233" i="5"/>
  <c r="R243" i="7" s="1"/>
  <c r="AO233" i="5"/>
  <c r="AP233" i="5" s="1"/>
  <c r="AQ233" i="5" s="1"/>
  <c r="AS233" i="5" s="1"/>
  <c r="AN198" i="5"/>
  <c r="R208" i="7" s="1"/>
  <c r="AO198" i="5"/>
  <c r="AP198" i="5" s="1"/>
  <c r="AQ198" i="5" s="1"/>
  <c r="AS198" i="5" s="1"/>
  <c r="AM198" i="5"/>
  <c r="N208" i="7" s="1"/>
  <c r="AO140" i="5"/>
  <c r="AP140" i="5" s="1"/>
  <c r="AQ140" i="5" s="1"/>
  <c r="AS140" i="5" s="1"/>
  <c r="AN140" i="5"/>
  <c r="R150" i="7" s="1"/>
  <c r="AM140" i="5"/>
  <c r="N150" i="7" s="1"/>
  <c r="AM381" i="5"/>
  <c r="N391" i="7" s="1"/>
  <c r="AN381" i="5"/>
  <c r="R391" i="7" s="1"/>
  <c r="AO381" i="5"/>
  <c r="AP381" i="5" s="1"/>
  <c r="AQ381" i="5" s="1"/>
  <c r="AS381" i="5" s="1"/>
  <c r="AN48" i="5"/>
  <c r="R58" i="7" s="1"/>
  <c r="AM48" i="5"/>
  <c r="N58" i="7" s="1"/>
  <c r="AO48" i="5"/>
  <c r="AP48" i="5" s="1"/>
  <c r="AQ48" i="5" s="1"/>
  <c r="AS48" i="5" s="1"/>
  <c r="AM103" i="5"/>
  <c r="N113" i="7" s="1"/>
  <c r="AO103" i="5"/>
  <c r="AP103" i="5" s="1"/>
  <c r="AQ103" i="5" s="1"/>
  <c r="AS103" i="5" s="1"/>
  <c r="AN103" i="5"/>
  <c r="R113" i="7" s="1"/>
  <c r="AN500" i="5"/>
  <c r="R510" i="7" s="1"/>
  <c r="AM500" i="5"/>
  <c r="N510" i="7" s="1"/>
  <c r="AO500" i="5"/>
  <c r="AP500" i="5" s="1"/>
  <c r="AQ500" i="5" s="1"/>
  <c r="AS500" i="5" s="1"/>
  <c r="AN293" i="5"/>
  <c r="R303" i="7" s="1"/>
  <c r="AM293" i="5"/>
  <c r="N303" i="7" s="1"/>
  <c r="AO293" i="5"/>
  <c r="AP293" i="5" s="1"/>
  <c r="AQ293" i="5" s="1"/>
  <c r="AS293" i="5" s="1"/>
  <c r="AO75" i="5"/>
  <c r="AP75" i="5" s="1"/>
  <c r="AQ75" i="5" s="1"/>
  <c r="AS75" i="5" s="1"/>
  <c r="AM75" i="5"/>
  <c r="N85" i="7" s="1"/>
  <c r="AN75" i="5"/>
  <c r="R85" i="7" s="1"/>
  <c r="AM123" i="5"/>
  <c r="N133" i="7" s="1"/>
  <c r="AO123" i="5"/>
  <c r="AP123" i="5" s="1"/>
  <c r="AQ123" i="5" s="1"/>
  <c r="AS123" i="5" s="1"/>
  <c r="AN123" i="5"/>
  <c r="R133" i="7" s="1"/>
  <c r="AN139" i="5"/>
  <c r="R149" i="7" s="1"/>
  <c r="AO139" i="5"/>
  <c r="AP139" i="5" s="1"/>
  <c r="AQ139" i="5" s="1"/>
  <c r="AS139" i="5" s="1"/>
  <c r="AM139" i="5"/>
  <c r="N149" i="7" s="1"/>
  <c r="AO150" i="5"/>
  <c r="AP150" i="5" s="1"/>
  <c r="AQ150" i="5" s="1"/>
  <c r="AS150" i="5" s="1"/>
  <c r="AN150" i="5"/>
  <c r="R160" i="7" s="1"/>
  <c r="AM150" i="5"/>
  <c r="N160" i="7" s="1"/>
  <c r="AO153" i="5"/>
  <c r="AP153" i="5" s="1"/>
  <c r="AQ153" i="5" s="1"/>
  <c r="AS153" i="5" s="1"/>
  <c r="AN153" i="5"/>
  <c r="R163" i="7" s="1"/>
  <c r="AM153" i="5"/>
  <c r="N163" i="7" s="1"/>
  <c r="AO101" i="5"/>
  <c r="AP101" i="5" s="1"/>
  <c r="AQ101" i="5" s="1"/>
  <c r="AS101" i="5" s="1"/>
  <c r="AM101" i="5"/>
  <c r="N111" i="7" s="1"/>
  <c r="AN101" i="5"/>
  <c r="R111" i="7" s="1"/>
  <c r="AO300" i="5"/>
  <c r="AP300" i="5" s="1"/>
  <c r="AQ300" i="5" s="1"/>
  <c r="AS300" i="5" s="1"/>
  <c r="AN300" i="5"/>
  <c r="R310" i="7" s="1"/>
  <c r="AM300" i="5"/>
  <c r="N310" i="7" s="1"/>
  <c r="AM460" i="5"/>
  <c r="N470" i="7" s="1"/>
  <c r="AN460" i="5"/>
  <c r="R470" i="7" s="1"/>
  <c r="AO460" i="5"/>
  <c r="AP460" i="5" s="1"/>
  <c r="AQ460" i="5" s="1"/>
  <c r="AS460" i="5" s="1"/>
  <c r="AO274" i="5"/>
  <c r="AP274" i="5" s="1"/>
  <c r="AQ274" i="5" s="1"/>
  <c r="AS274" i="5" s="1"/>
  <c r="AN274" i="5"/>
  <c r="R284" i="7" s="1"/>
  <c r="AM274" i="5"/>
  <c r="N284" i="7" s="1"/>
  <c r="AO131" i="5"/>
  <c r="AP131" i="5" s="1"/>
  <c r="AQ131" i="5" s="1"/>
  <c r="AS131" i="5" s="1"/>
  <c r="AM131" i="5"/>
  <c r="N141" i="7" s="1"/>
  <c r="AN131" i="5"/>
  <c r="R141" i="7" s="1"/>
  <c r="AO307" i="5"/>
  <c r="AP307" i="5" s="1"/>
  <c r="AQ307" i="5" s="1"/>
  <c r="AS307" i="5" s="1"/>
  <c r="AN307" i="5"/>
  <c r="R317" i="7" s="1"/>
  <c r="AM307" i="5"/>
  <c r="N317" i="7" s="1"/>
  <c r="AN423" i="5"/>
  <c r="R433" i="7" s="1"/>
  <c r="AO423" i="5"/>
  <c r="AP423" i="5" s="1"/>
  <c r="AQ423" i="5" s="1"/>
  <c r="AS423" i="5" s="1"/>
  <c r="AM423" i="5"/>
  <c r="N433" i="7" s="1"/>
  <c r="AO333" i="5"/>
  <c r="AP333" i="5" s="1"/>
  <c r="AQ333" i="5" s="1"/>
  <c r="AS333" i="5" s="1"/>
  <c r="AM333" i="5"/>
  <c r="N343" i="7" s="1"/>
  <c r="AN333" i="5"/>
  <c r="R343" i="7" s="1"/>
  <c r="AN467" i="5"/>
  <c r="R477" i="7" s="1"/>
  <c r="AO467" i="5"/>
  <c r="AP467" i="5" s="1"/>
  <c r="AQ467" i="5" s="1"/>
  <c r="AS467" i="5" s="1"/>
  <c r="AM467" i="5"/>
  <c r="N477" i="7" s="1"/>
  <c r="AN276" i="5"/>
  <c r="R286" i="7" s="1"/>
  <c r="AM276" i="5"/>
  <c r="N286" i="7" s="1"/>
  <c r="AO276" i="5"/>
  <c r="AP276" i="5" s="1"/>
  <c r="AQ276" i="5" s="1"/>
  <c r="AS276" i="5" s="1"/>
  <c r="AO480" i="5"/>
  <c r="AP480" i="5" s="1"/>
  <c r="AQ480" i="5" s="1"/>
  <c r="AS480" i="5" s="1"/>
  <c r="AM480" i="5"/>
  <c r="N490" i="7" s="1"/>
  <c r="AN480" i="5"/>
  <c r="R490" i="7" s="1"/>
  <c r="AM181" i="5"/>
  <c r="N191" i="7" s="1"/>
  <c r="AN181" i="5"/>
  <c r="R191" i="7" s="1"/>
  <c r="AO181" i="5"/>
  <c r="AP181" i="5" s="1"/>
  <c r="AQ181" i="5" s="1"/>
  <c r="AS181" i="5" s="1"/>
  <c r="AN30" i="5"/>
  <c r="R40" i="7" s="1"/>
  <c r="AO30" i="5"/>
  <c r="AP30" i="5" s="1"/>
  <c r="AQ30" i="5" s="1"/>
  <c r="AS30" i="5" s="1"/>
  <c r="AM30" i="5"/>
  <c r="N40" i="7" s="1"/>
  <c r="AM471" i="5"/>
  <c r="N481" i="7" s="1"/>
  <c r="AN471" i="5"/>
  <c r="R481" i="7" s="1"/>
  <c r="AO471" i="5"/>
  <c r="AP471" i="5" s="1"/>
  <c r="AQ471" i="5" s="1"/>
  <c r="AS471" i="5" s="1"/>
  <c r="AN419" i="5"/>
  <c r="R429" i="7" s="1"/>
  <c r="AM419" i="5"/>
  <c r="N429" i="7" s="1"/>
  <c r="AO419" i="5"/>
  <c r="AP419" i="5" s="1"/>
  <c r="AQ419" i="5" s="1"/>
  <c r="AS419" i="5" s="1"/>
  <c r="AO403" i="5"/>
  <c r="AP403" i="5" s="1"/>
  <c r="AQ403" i="5" s="1"/>
  <c r="AS403" i="5" s="1"/>
  <c r="AM403" i="5"/>
  <c r="N413" i="7" s="1"/>
  <c r="AN403" i="5"/>
  <c r="R413" i="7" s="1"/>
  <c r="AM232" i="5"/>
  <c r="N242" i="7" s="1"/>
  <c r="AO232" i="5"/>
  <c r="AP232" i="5" s="1"/>
  <c r="AQ232" i="5" s="1"/>
  <c r="AS232" i="5" s="1"/>
  <c r="AN232" i="5"/>
  <c r="R242" i="7" s="1"/>
  <c r="AM169" i="5"/>
  <c r="N179" i="7" s="1"/>
  <c r="AN169" i="5"/>
  <c r="R179" i="7" s="1"/>
  <c r="AO169" i="5"/>
  <c r="AP169" i="5" s="1"/>
  <c r="AQ169" i="5" s="1"/>
  <c r="AS169" i="5" s="1"/>
  <c r="AM454" i="5"/>
  <c r="N464" i="7" s="1"/>
  <c r="AN454" i="5"/>
  <c r="R464" i="7" s="1"/>
  <c r="AO454" i="5"/>
  <c r="AP454" i="5" s="1"/>
  <c r="AQ454" i="5" s="1"/>
  <c r="AS454" i="5" s="1"/>
  <c r="AM428" i="5"/>
  <c r="N438" i="7" s="1"/>
  <c r="AN428" i="5"/>
  <c r="R438" i="7" s="1"/>
  <c r="AO428" i="5"/>
  <c r="AP428" i="5" s="1"/>
  <c r="AQ428" i="5" s="1"/>
  <c r="AS428" i="5" s="1"/>
  <c r="AM488" i="5"/>
  <c r="N498" i="7" s="1"/>
  <c r="AN488" i="5"/>
  <c r="R498" i="7" s="1"/>
  <c r="AO488" i="5"/>
  <c r="AP488" i="5" s="1"/>
  <c r="AQ488" i="5" s="1"/>
  <c r="AS488" i="5" s="1"/>
  <c r="AN254" i="5"/>
  <c r="R264" i="7" s="1"/>
  <c r="AO254" i="5"/>
  <c r="AP254" i="5" s="1"/>
  <c r="AQ254" i="5" s="1"/>
  <c r="AS254" i="5" s="1"/>
  <c r="AM254" i="5"/>
  <c r="N264" i="7" s="1"/>
  <c r="AO93" i="5"/>
  <c r="AP93" i="5" s="1"/>
  <c r="AQ93" i="5" s="1"/>
  <c r="AS93" i="5" s="1"/>
  <c r="AN93" i="5"/>
  <c r="R103" i="7" s="1"/>
  <c r="AO17" i="5"/>
  <c r="AP17" i="5" s="1"/>
  <c r="AQ17" i="5" s="1"/>
  <c r="AS17" i="5" s="1"/>
  <c r="AM17" i="5"/>
  <c r="N27" i="7" s="1"/>
  <c r="AN17" i="5"/>
  <c r="R27" i="7" s="1"/>
  <c r="AO201" i="5"/>
  <c r="AP201" i="5" s="1"/>
  <c r="AQ201" i="5" s="1"/>
  <c r="AS201" i="5" s="1"/>
  <c r="AM201" i="5"/>
  <c r="N211" i="7" s="1"/>
  <c r="AN201" i="5"/>
  <c r="R211" i="7" s="1"/>
  <c r="AO158" i="5"/>
  <c r="AP158" i="5" s="1"/>
  <c r="AQ158" i="5" s="1"/>
  <c r="AS158" i="5" s="1"/>
  <c r="AN158" i="5"/>
  <c r="R168" i="7" s="1"/>
  <c r="AM158" i="5"/>
  <c r="N168" i="7" s="1"/>
  <c r="AO398" i="5"/>
  <c r="AP398" i="5" s="1"/>
  <c r="AQ398" i="5" s="1"/>
  <c r="AS398" i="5" s="1"/>
  <c r="AN398" i="5"/>
  <c r="R408" i="7" s="1"/>
  <c r="AM398" i="5"/>
  <c r="N408" i="7" s="1"/>
  <c r="AM159" i="5"/>
  <c r="N169" i="7" s="1"/>
  <c r="AO159" i="5"/>
  <c r="AP159" i="5" s="1"/>
  <c r="AQ159" i="5" s="1"/>
  <c r="AS159" i="5" s="1"/>
  <c r="AN159" i="5"/>
  <c r="R169" i="7" s="1"/>
  <c r="AM39" i="5"/>
  <c r="N49" i="7" s="1"/>
  <c r="AN39" i="5"/>
  <c r="R49" i="7" s="1"/>
  <c r="AO39" i="5"/>
  <c r="AP39" i="5" s="1"/>
  <c r="AQ39" i="5" s="1"/>
  <c r="AS39" i="5" s="1"/>
  <c r="AM474" i="5"/>
  <c r="N484" i="7" s="1"/>
  <c r="AN474" i="5"/>
  <c r="R484" i="7" s="1"/>
  <c r="AO474" i="5"/>
  <c r="AP474" i="5" s="1"/>
  <c r="AQ474" i="5" s="1"/>
  <c r="AS474" i="5" s="1"/>
  <c r="AM337" i="5"/>
  <c r="N347" i="7" s="1"/>
  <c r="AN337" i="5"/>
  <c r="R347" i="7" s="1"/>
  <c r="AO337" i="5"/>
  <c r="AP337" i="5" s="1"/>
  <c r="AQ337" i="5" s="1"/>
  <c r="AS337" i="5" s="1"/>
  <c r="AM239" i="5"/>
  <c r="N249" i="7" s="1"/>
  <c r="AO239" i="5"/>
  <c r="AP239" i="5" s="1"/>
  <c r="AQ239" i="5" s="1"/>
  <c r="AS239" i="5" s="1"/>
  <c r="AN239" i="5"/>
  <c r="R249" i="7" s="1"/>
  <c r="AM470" i="5"/>
  <c r="N480" i="7" s="1"/>
  <c r="AN470" i="5"/>
  <c r="R480" i="7" s="1"/>
  <c r="AO470" i="5"/>
  <c r="AP470" i="5" s="1"/>
  <c r="AQ470" i="5" s="1"/>
  <c r="AS470" i="5" s="1"/>
  <c r="AM354" i="5"/>
  <c r="N364" i="7" s="1"/>
  <c r="AN354" i="5"/>
  <c r="R364" i="7" s="1"/>
  <c r="AO354" i="5"/>
  <c r="AP354" i="5" s="1"/>
  <c r="AQ354" i="5" s="1"/>
  <c r="AS354" i="5" s="1"/>
  <c r="AN414" i="5"/>
  <c r="R424" i="7" s="1"/>
  <c r="AM414" i="5"/>
  <c r="N424" i="7" s="1"/>
  <c r="AO414" i="5"/>
  <c r="AP414" i="5" s="1"/>
  <c r="AQ414" i="5" s="1"/>
  <c r="AS414" i="5" s="1"/>
  <c r="AO43" i="5"/>
  <c r="AP43" i="5" s="1"/>
  <c r="AQ43" i="5" s="1"/>
  <c r="AS43" i="5" s="1"/>
  <c r="AM43" i="5"/>
  <c r="N53" i="7" s="1"/>
  <c r="AN43" i="5"/>
  <c r="R53" i="7" s="1"/>
  <c r="AN172" i="5"/>
  <c r="R182" i="7" s="1"/>
  <c r="AO172" i="5"/>
  <c r="AP172" i="5" s="1"/>
  <c r="AQ172" i="5" s="1"/>
  <c r="AS172" i="5" s="1"/>
  <c r="AM172" i="5"/>
  <c r="N182" i="7" s="1"/>
  <c r="AM23" i="5"/>
  <c r="N33" i="7" s="1"/>
  <c r="AN23" i="5"/>
  <c r="R33" i="7" s="1"/>
  <c r="AO23" i="5"/>
  <c r="AP23" i="5" s="1"/>
  <c r="AQ23" i="5" s="1"/>
  <c r="AS23" i="5" s="1"/>
  <c r="AM340" i="5"/>
  <c r="N350" i="7" s="1"/>
  <c r="AN340" i="5"/>
  <c r="R350" i="7" s="1"/>
  <c r="AO340" i="5"/>
  <c r="AP340" i="5" s="1"/>
  <c r="AQ340" i="5" s="1"/>
  <c r="AS340" i="5" s="1"/>
  <c r="AN349" i="5"/>
  <c r="R359" i="7" s="1"/>
  <c r="AM349" i="5"/>
  <c r="N359" i="7" s="1"/>
  <c r="AO349" i="5"/>
  <c r="AP349" i="5" s="1"/>
  <c r="AQ349" i="5" s="1"/>
  <c r="AS349" i="5" s="1"/>
  <c r="AN155" i="5"/>
  <c r="R165" i="7" s="1"/>
  <c r="AO155" i="5"/>
  <c r="AP155" i="5" s="1"/>
  <c r="AQ155" i="5" s="1"/>
  <c r="AS155" i="5" s="1"/>
  <c r="AM155" i="5"/>
  <c r="N165" i="7" s="1"/>
  <c r="AN489" i="5"/>
  <c r="R499" i="7" s="1"/>
  <c r="AM489" i="5"/>
  <c r="N499" i="7" s="1"/>
  <c r="AO489" i="5"/>
  <c r="AP489" i="5" s="1"/>
  <c r="AQ489" i="5" s="1"/>
  <c r="AS489" i="5" s="1"/>
  <c r="AO422" i="5"/>
  <c r="AP422" i="5" s="1"/>
  <c r="AQ422" i="5" s="1"/>
  <c r="AS422" i="5" s="1"/>
  <c r="AO431" i="5"/>
  <c r="AP431" i="5" s="1"/>
  <c r="AQ431" i="5" s="1"/>
  <c r="AS431" i="5" s="1"/>
  <c r="AM431" i="5"/>
  <c r="N441" i="7" s="1"/>
  <c r="AN431" i="5"/>
  <c r="R441" i="7" s="1"/>
  <c r="AN325" i="5"/>
  <c r="R335" i="7" s="1"/>
  <c r="AO325" i="5"/>
  <c r="AP325" i="5" s="1"/>
  <c r="AQ325" i="5" s="1"/>
  <c r="AS325" i="5" s="1"/>
  <c r="AM325" i="5"/>
  <c r="N335" i="7" s="1"/>
  <c r="AN107" i="5"/>
  <c r="R117" i="7" s="1"/>
  <c r="AO107" i="5"/>
  <c r="AP107" i="5" s="1"/>
  <c r="AQ107" i="5" s="1"/>
  <c r="AS107" i="5" s="1"/>
  <c r="AM107" i="5"/>
  <c r="N117" i="7" s="1"/>
  <c r="AM99" i="5"/>
  <c r="N109" i="7" s="1"/>
  <c r="AO99" i="5"/>
  <c r="AP99" i="5" s="1"/>
  <c r="AQ99" i="5" s="1"/>
  <c r="AS99" i="5" s="1"/>
  <c r="AN99" i="5"/>
  <c r="R109" i="7" s="1"/>
  <c r="AN36" i="5"/>
  <c r="R46" i="7" s="1"/>
  <c r="AO36" i="5"/>
  <c r="AP36" i="5" s="1"/>
  <c r="AQ36" i="5" s="1"/>
  <c r="AS36" i="5" s="1"/>
  <c r="AM36" i="5"/>
  <c r="N46" i="7" s="1"/>
  <c r="AN100" i="5"/>
  <c r="R110" i="7" s="1"/>
  <c r="AO100" i="5"/>
  <c r="AP100" i="5" s="1"/>
  <c r="AQ100" i="5" s="1"/>
  <c r="AS100" i="5" s="1"/>
  <c r="AM100" i="5"/>
  <c r="N110" i="7" s="1"/>
  <c r="AM367" i="5"/>
  <c r="N377" i="7" s="1"/>
  <c r="AN367" i="5"/>
  <c r="R377" i="7" s="1"/>
  <c r="AO367" i="5"/>
  <c r="AP367" i="5" s="1"/>
  <c r="AQ367" i="5" s="1"/>
  <c r="AS367" i="5" s="1"/>
  <c r="AM310" i="5"/>
  <c r="N320" i="7" s="1"/>
  <c r="AO310" i="5"/>
  <c r="AP310" i="5" s="1"/>
  <c r="AQ310" i="5" s="1"/>
  <c r="AS310" i="5" s="1"/>
  <c r="AN310" i="5"/>
  <c r="R320" i="7" s="1"/>
  <c r="AN357" i="5"/>
  <c r="R367" i="7" s="1"/>
  <c r="AM357" i="5"/>
  <c r="N367" i="7" s="1"/>
  <c r="AO357" i="5"/>
  <c r="AP357" i="5" s="1"/>
  <c r="AQ357" i="5" s="1"/>
  <c r="AS357" i="5" s="1"/>
  <c r="AN351" i="5"/>
  <c r="R361" i="7" s="1"/>
  <c r="AO351" i="5"/>
  <c r="AP351" i="5" s="1"/>
  <c r="AQ351" i="5" s="1"/>
  <c r="AS351" i="5" s="1"/>
  <c r="AM351" i="5"/>
  <c r="N361" i="7" s="1"/>
  <c r="AM72" i="5"/>
  <c r="N82" i="7" s="1"/>
  <c r="AN72" i="5"/>
  <c r="R82" i="7" s="1"/>
  <c r="AO72" i="5"/>
  <c r="AP72" i="5" s="1"/>
  <c r="AQ72" i="5" s="1"/>
  <c r="AS72" i="5" s="1"/>
  <c r="AM317" i="5"/>
  <c r="N327" i="7" s="1"/>
  <c r="AO317" i="5"/>
  <c r="AP317" i="5" s="1"/>
  <c r="AQ317" i="5" s="1"/>
  <c r="AS317" i="5" s="1"/>
  <c r="AN317" i="5"/>
  <c r="R327" i="7" s="1"/>
  <c r="AN363" i="5"/>
  <c r="R373" i="7" s="1"/>
  <c r="AO363" i="5"/>
  <c r="AP363" i="5" s="1"/>
  <c r="AQ363" i="5" s="1"/>
  <c r="AS363" i="5" s="1"/>
  <c r="AM363" i="5"/>
  <c r="N373" i="7" s="1"/>
  <c r="AM127" i="5"/>
  <c r="N137" i="7" s="1"/>
  <c r="AO127" i="5"/>
  <c r="AP127" i="5" s="1"/>
  <c r="AQ127" i="5" s="1"/>
  <c r="AS127" i="5" s="1"/>
  <c r="AN127" i="5"/>
  <c r="R137" i="7" s="1"/>
  <c r="AO141" i="5"/>
  <c r="AP141" i="5" s="1"/>
  <c r="AQ141" i="5" s="1"/>
  <c r="AS141" i="5" s="1"/>
  <c r="AM141" i="5"/>
  <c r="N151" i="7" s="1"/>
  <c r="AN141" i="5"/>
  <c r="R151" i="7" s="1"/>
  <c r="AO115" i="5"/>
  <c r="AP115" i="5" s="1"/>
  <c r="AQ115" i="5" s="1"/>
  <c r="AS115" i="5" s="1"/>
  <c r="AN115" i="5"/>
  <c r="R125" i="7" s="1"/>
  <c r="AM115" i="5"/>
  <c r="N125" i="7" s="1"/>
  <c r="AO122" i="5"/>
  <c r="AP122" i="5" s="1"/>
  <c r="AQ122" i="5" s="1"/>
  <c r="AS122" i="5" s="1"/>
  <c r="AN122" i="5"/>
  <c r="R132" i="7" s="1"/>
  <c r="AM122" i="5"/>
  <c r="N132" i="7" s="1"/>
  <c r="AO108" i="5"/>
  <c r="AP108" i="5" s="1"/>
  <c r="AQ108" i="5" s="1"/>
  <c r="AS108" i="5" s="1"/>
  <c r="AN108" i="5"/>
  <c r="R118" i="7" s="1"/>
  <c r="AM108" i="5"/>
  <c r="N118" i="7" s="1"/>
  <c r="AM491" i="5"/>
  <c r="N501" i="7" s="1"/>
  <c r="AN491" i="5"/>
  <c r="R501" i="7" s="1"/>
  <c r="AO179" i="5"/>
  <c r="AP179" i="5" s="1"/>
  <c r="AQ179" i="5" s="1"/>
  <c r="AS179" i="5" s="1"/>
  <c r="AM179" i="5"/>
  <c r="N189" i="7" s="1"/>
  <c r="AN179" i="5"/>
  <c r="R189" i="7" s="1"/>
  <c r="AO71" i="5"/>
  <c r="AP71" i="5" s="1"/>
  <c r="AQ71" i="5" s="1"/>
  <c r="AS71" i="5" s="1"/>
  <c r="AN71" i="5"/>
  <c r="R81" i="7" s="1"/>
  <c r="AM71" i="5"/>
  <c r="N81" i="7" s="1"/>
  <c r="AN493" i="5"/>
  <c r="R503" i="7" s="1"/>
  <c r="AO493" i="5"/>
  <c r="AP493" i="5" s="1"/>
  <c r="AQ493" i="5" s="1"/>
  <c r="AS493" i="5" s="1"/>
  <c r="AM493" i="5"/>
  <c r="N503" i="7" s="1"/>
  <c r="AM218" i="5"/>
  <c r="N228" i="7" s="1"/>
  <c r="AN218" i="5"/>
  <c r="R228" i="7" s="1"/>
  <c r="AO218" i="5"/>
  <c r="AP218" i="5" s="1"/>
  <c r="AQ218" i="5" s="1"/>
  <c r="AS218" i="5" s="1"/>
  <c r="AM463" i="5"/>
  <c r="N473" i="7" s="1"/>
  <c r="AN463" i="5"/>
  <c r="R473" i="7" s="1"/>
  <c r="AO463" i="5"/>
  <c r="AP463" i="5" s="1"/>
  <c r="AQ463" i="5" s="1"/>
  <c r="AS463" i="5" s="1"/>
  <c r="AO199" i="5"/>
  <c r="AP199" i="5" s="1"/>
  <c r="AQ199" i="5" s="1"/>
  <c r="AS199" i="5" s="1"/>
  <c r="AM199" i="5"/>
  <c r="N209" i="7" s="1"/>
  <c r="AN199" i="5"/>
  <c r="R209" i="7" s="1"/>
  <c r="AM477" i="5"/>
  <c r="N487" i="7" s="1"/>
  <c r="AN477" i="5"/>
  <c r="R487" i="7" s="1"/>
  <c r="AO477" i="5"/>
  <c r="AP477" i="5" s="1"/>
  <c r="AQ477" i="5" s="1"/>
  <c r="AS477" i="5" s="1"/>
  <c r="AN165" i="5"/>
  <c r="R175" i="7" s="1"/>
  <c r="AO165" i="5"/>
  <c r="AP165" i="5" s="1"/>
  <c r="AQ165" i="5" s="1"/>
  <c r="AS165" i="5" s="1"/>
  <c r="AM165" i="5"/>
  <c r="N175" i="7" s="1"/>
  <c r="AO364" i="5"/>
  <c r="AP364" i="5" s="1"/>
  <c r="AQ364" i="5" s="1"/>
  <c r="AS364" i="5" s="1"/>
  <c r="AM364" i="5"/>
  <c r="N374" i="7" s="1"/>
  <c r="AN364" i="5"/>
  <c r="R374" i="7" s="1"/>
  <c r="AN324" i="5"/>
  <c r="R334" i="7" s="1"/>
  <c r="AO324" i="5"/>
  <c r="AP324" i="5" s="1"/>
  <c r="AQ324" i="5" s="1"/>
  <c r="AS324" i="5" s="1"/>
  <c r="AM324" i="5"/>
  <c r="N334" i="7" s="1"/>
  <c r="AM393" i="5"/>
  <c r="N403" i="7" s="1"/>
  <c r="AN393" i="5"/>
  <c r="R403" i="7" s="1"/>
  <c r="AO393" i="5"/>
  <c r="AP393" i="5" s="1"/>
  <c r="AQ393" i="5" s="1"/>
  <c r="AS393" i="5" s="1"/>
  <c r="AN112" i="5"/>
  <c r="R122" i="7" s="1"/>
  <c r="AM112" i="5"/>
  <c r="N122" i="7" s="1"/>
  <c r="AO112" i="5"/>
  <c r="AP112" i="5" s="1"/>
  <c r="AQ112" i="5" s="1"/>
  <c r="AS112" i="5" s="1"/>
  <c r="AN385" i="5"/>
  <c r="R395" i="7" s="1"/>
  <c r="AM385" i="5"/>
  <c r="N395" i="7" s="1"/>
  <c r="AO385" i="5"/>
  <c r="AP385" i="5" s="1"/>
  <c r="AQ385" i="5" s="1"/>
  <c r="AS385" i="5" s="1"/>
  <c r="AM110" i="5"/>
  <c r="N120" i="7" s="1"/>
  <c r="AO110" i="5"/>
  <c r="AP110" i="5" s="1"/>
  <c r="AQ110" i="5" s="1"/>
  <c r="AS110" i="5" s="1"/>
  <c r="AN110" i="5"/>
  <c r="R120" i="7" s="1"/>
  <c r="AM177" i="5"/>
  <c r="N187" i="7" s="1"/>
  <c r="AM497" i="5"/>
  <c r="N507" i="7" s="1"/>
  <c r="AO497" i="5"/>
  <c r="AP497" i="5" s="1"/>
  <c r="AQ497" i="5" s="1"/>
  <c r="AS497" i="5" s="1"/>
  <c r="AN497" i="5"/>
  <c r="R507" i="7" s="1"/>
  <c r="AO267" i="5"/>
  <c r="AP267" i="5" s="1"/>
  <c r="AQ267" i="5" s="1"/>
  <c r="AS267" i="5" s="1"/>
  <c r="AM267" i="5"/>
  <c r="N277" i="7" s="1"/>
  <c r="AN267" i="5"/>
  <c r="R277" i="7" s="1"/>
  <c r="AM427" i="5"/>
  <c r="N437" i="7" s="1"/>
  <c r="AN427" i="5"/>
  <c r="R437" i="7" s="1"/>
  <c r="AO427" i="5"/>
  <c r="AP427" i="5" s="1"/>
  <c r="AQ427" i="5" s="1"/>
  <c r="AS427" i="5" s="1"/>
  <c r="AO345" i="5"/>
  <c r="AP345" i="5" s="1"/>
  <c r="AQ345" i="5" s="1"/>
  <c r="AS345" i="5" s="1"/>
  <c r="AN345" i="5"/>
  <c r="R355" i="7" s="1"/>
  <c r="AM345" i="5"/>
  <c r="N355" i="7" s="1"/>
  <c r="AO15" i="5"/>
  <c r="AP15" i="5" s="1"/>
  <c r="AQ15" i="5" s="1"/>
  <c r="AS15" i="5" s="1"/>
  <c r="AN15" i="5"/>
  <c r="R25" i="7" s="1"/>
  <c r="AM15" i="5"/>
  <c r="N25" i="7" s="1"/>
  <c r="AM157" i="5"/>
  <c r="N167" i="7" s="1"/>
  <c r="AN157" i="5"/>
  <c r="R167" i="7" s="1"/>
  <c r="AO157" i="5"/>
  <c r="AP157" i="5" s="1"/>
  <c r="AQ157" i="5" s="1"/>
  <c r="AS157" i="5" s="1"/>
  <c r="AM298" i="5"/>
  <c r="N308" i="7" s="1"/>
  <c r="AO298" i="5"/>
  <c r="AP298" i="5" s="1"/>
  <c r="AQ298" i="5" s="1"/>
  <c r="AS298" i="5" s="1"/>
  <c r="AN298" i="5"/>
  <c r="R308" i="7" s="1"/>
  <c r="AO473" i="5"/>
  <c r="AP473" i="5" s="1"/>
  <c r="AQ473" i="5" s="1"/>
  <c r="AS473" i="5" s="1"/>
  <c r="AM473" i="5"/>
  <c r="N483" i="7" s="1"/>
  <c r="AN473" i="5"/>
  <c r="R483" i="7" s="1"/>
  <c r="AM184" i="5"/>
  <c r="N194" i="7" s="1"/>
  <c r="AN184" i="5"/>
  <c r="R194" i="7" s="1"/>
  <c r="AO184" i="5"/>
  <c r="AP184" i="5" s="1"/>
  <c r="AQ184" i="5" s="1"/>
  <c r="AS184" i="5" s="1"/>
  <c r="AM253" i="5"/>
  <c r="N263" i="7" s="1"/>
  <c r="AN253" i="5"/>
  <c r="R263" i="7" s="1"/>
  <c r="AO253" i="5"/>
  <c r="AP253" i="5" s="1"/>
  <c r="AQ253" i="5" s="1"/>
  <c r="AS253" i="5" s="1"/>
  <c r="AM420" i="5"/>
  <c r="N430" i="7" s="1"/>
  <c r="AO420" i="5"/>
  <c r="AP420" i="5" s="1"/>
  <c r="AQ420" i="5" s="1"/>
  <c r="AS420" i="5" s="1"/>
  <c r="AN420" i="5"/>
  <c r="R430" i="7" s="1"/>
  <c r="AM60" i="5"/>
  <c r="N70" i="7" s="1"/>
  <c r="AN60" i="5"/>
  <c r="R70" i="7" s="1"/>
  <c r="AO60" i="5"/>
  <c r="AP60" i="5" s="1"/>
  <c r="AQ60" i="5" s="1"/>
  <c r="AS60" i="5" s="1"/>
  <c r="AM309" i="5"/>
  <c r="N319" i="7" s="1"/>
  <c r="AN309" i="5"/>
  <c r="R319" i="7" s="1"/>
  <c r="AO309" i="5"/>
  <c r="AP309" i="5" s="1"/>
  <c r="AQ309" i="5" s="1"/>
  <c r="AS309" i="5" s="1"/>
  <c r="AM448" i="5"/>
  <c r="N458" i="7" s="1"/>
  <c r="AO448" i="5"/>
  <c r="AP448" i="5" s="1"/>
  <c r="AQ448" i="5" s="1"/>
  <c r="AS448" i="5" s="1"/>
  <c r="AN448" i="5"/>
  <c r="R458" i="7" s="1"/>
  <c r="AN182" i="5"/>
  <c r="R192" i="7" s="1"/>
  <c r="AM335" i="5"/>
  <c r="N345" i="7" s="1"/>
  <c r="AN335" i="5"/>
  <c r="R345" i="7" s="1"/>
  <c r="AO335" i="5"/>
  <c r="AP335" i="5" s="1"/>
  <c r="AQ335" i="5" s="1"/>
  <c r="AS335" i="5" s="1"/>
  <c r="AN238" i="5"/>
  <c r="R248" i="7" s="1"/>
  <c r="AO238" i="5"/>
  <c r="AP238" i="5" s="1"/>
  <c r="AQ238" i="5" s="1"/>
  <c r="AS238" i="5" s="1"/>
  <c r="AM238" i="5"/>
  <c r="N248" i="7" s="1"/>
  <c r="AM376" i="5"/>
  <c r="N386" i="7" s="1"/>
  <c r="AN376" i="5"/>
  <c r="R386" i="7" s="1"/>
  <c r="AO376" i="5"/>
  <c r="AP376" i="5" s="1"/>
  <c r="AQ376" i="5" s="1"/>
  <c r="AS376" i="5" s="1"/>
  <c r="AN400" i="5"/>
  <c r="R410" i="7" s="1"/>
  <c r="AM400" i="5"/>
  <c r="N410" i="7" s="1"/>
  <c r="AO400" i="5"/>
  <c r="AP400" i="5" s="1"/>
  <c r="AQ400" i="5" s="1"/>
  <c r="AS400" i="5" s="1"/>
  <c r="AO288" i="5"/>
  <c r="AP288" i="5" s="1"/>
  <c r="AQ288" i="5" s="1"/>
  <c r="AS288" i="5" s="1"/>
  <c r="AM288" i="5"/>
  <c r="N298" i="7" s="1"/>
  <c r="AN288" i="5"/>
  <c r="R298" i="7" s="1"/>
  <c r="AN416" i="5"/>
  <c r="R426" i="7" s="1"/>
  <c r="AM416" i="5"/>
  <c r="N426" i="7" s="1"/>
  <c r="AO416" i="5"/>
  <c r="AP416" i="5" s="1"/>
  <c r="AQ416" i="5" s="1"/>
  <c r="AS416" i="5" s="1"/>
  <c r="AM260" i="5"/>
  <c r="N270" i="7" s="1"/>
  <c r="AN260" i="5"/>
  <c r="R270" i="7" s="1"/>
  <c r="AO260" i="5"/>
  <c r="AP260" i="5" s="1"/>
  <c r="AQ260" i="5" s="1"/>
  <c r="AS260" i="5" s="1"/>
  <c r="AM496" i="5"/>
  <c r="N506" i="7" s="1"/>
  <c r="AN496" i="5"/>
  <c r="R506" i="7" s="1"/>
  <c r="AO496" i="5"/>
  <c r="AP496" i="5" s="1"/>
  <c r="AQ496" i="5" s="1"/>
  <c r="AS496" i="5" s="1"/>
  <c r="AO377" i="5"/>
  <c r="AP377" i="5" s="1"/>
  <c r="AQ377" i="5" s="1"/>
  <c r="AS377" i="5" s="1"/>
  <c r="AM377" i="5"/>
  <c r="N387" i="7" s="1"/>
  <c r="AN377" i="5"/>
  <c r="R387" i="7" s="1"/>
  <c r="AN223" i="5"/>
  <c r="R233" i="7" s="1"/>
  <c r="AM223" i="5"/>
  <c r="N233" i="7" s="1"/>
  <c r="AO223" i="5"/>
  <c r="AP223" i="5" s="1"/>
  <c r="AQ223" i="5" s="1"/>
  <c r="AS223" i="5" s="1"/>
  <c r="AO37" i="5"/>
  <c r="AP37" i="5" s="1"/>
  <c r="AQ37" i="5" s="1"/>
  <c r="AS37" i="5" s="1"/>
  <c r="AM37" i="5"/>
  <c r="N47" i="7" s="1"/>
  <c r="AN37" i="5"/>
  <c r="R47" i="7" s="1"/>
  <c r="AM19" i="5"/>
  <c r="N29" i="7" s="1"/>
  <c r="AN19" i="5"/>
  <c r="R29" i="7" s="1"/>
  <c r="AO19" i="5"/>
  <c r="AP19" i="5" s="1"/>
  <c r="AQ19" i="5" s="1"/>
  <c r="AS19" i="5" s="1"/>
  <c r="AM205" i="5"/>
  <c r="N215" i="7" s="1"/>
  <c r="AN205" i="5"/>
  <c r="R215" i="7" s="1"/>
  <c r="AO205" i="5"/>
  <c r="AP205" i="5" s="1"/>
  <c r="AQ205" i="5" s="1"/>
  <c r="AS205" i="5" s="1"/>
  <c r="AM339" i="5"/>
  <c r="N349" i="7" s="1"/>
  <c r="AN339" i="5"/>
  <c r="R349" i="7" s="1"/>
  <c r="AO339" i="5"/>
  <c r="AP339" i="5" s="1"/>
  <c r="AQ339" i="5" s="1"/>
  <c r="AS339" i="5" s="1"/>
  <c r="AM436" i="5"/>
  <c r="N446" i="7" s="1"/>
  <c r="AN436" i="5"/>
  <c r="R446" i="7" s="1"/>
  <c r="AO436" i="5"/>
  <c r="AP436" i="5" s="1"/>
  <c r="AQ436" i="5" s="1"/>
  <c r="AS436" i="5" s="1"/>
  <c r="AM492" i="5"/>
  <c r="N502" i="7" s="1"/>
  <c r="AN492" i="5"/>
  <c r="R502" i="7" s="1"/>
  <c r="AO492" i="5"/>
  <c r="AP492" i="5" s="1"/>
  <c r="AQ492" i="5" s="1"/>
  <c r="AS492" i="5" s="1"/>
  <c r="AM399" i="5"/>
  <c r="N409" i="7" s="1"/>
  <c r="AN399" i="5"/>
  <c r="R409" i="7" s="1"/>
  <c r="AO399" i="5"/>
  <c r="AP399" i="5" s="1"/>
  <c r="AQ399" i="5" s="1"/>
  <c r="AS399" i="5" s="1"/>
  <c r="AM262" i="5"/>
  <c r="N272" i="7" s="1"/>
  <c r="AN262" i="5"/>
  <c r="R272" i="7" s="1"/>
  <c r="AO262" i="5"/>
  <c r="AP262" i="5" s="1"/>
  <c r="AQ262" i="5" s="1"/>
  <c r="AS262" i="5" s="1"/>
  <c r="AM389" i="5"/>
  <c r="N399" i="7" s="1"/>
  <c r="AN389" i="5"/>
  <c r="R399" i="7" s="1"/>
  <c r="AO389" i="5"/>
  <c r="AP389" i="5" s="1"/>
  <c r="AQ389" i="5" s="1"/>
  <c r="AS389" i="5" s="1"/>
  <c r="AM18" i="5"/>
  <c r="N28" i="7" s="1"/>
  <c r="AN18" i="5"/>
  <c r="R28" i="7" s="1"/>
  <c r="AO18" i="5"/>
  <c r="AP18" i="5" s="1"/>
  <c r="AQ18" i="5" s="1"/>
  <c r="AS18" i="5" s="1"/>
  <c r="AN96" i="5"/>
  <c r="R106" i="7" s="1"/>
  <c r="AO96" i="5"/>
  <c r="AP96" i="5" s="1"/>
  <c r="AQ96" i="5" s="1"/>
  <c r="AS96" i="5" s="1"/>
  <c r="AM96" i="5"/>
  <c r="N106" i="7" s="1"/>
  <c r="AM194" i="5"/>
  <c r="N204" i="7" s="1"/>
  <c r="AN194" i="5"/>
  <c r="R204" i="7" s="1"/>
  <c r="AO194" i="5"/>
  <c r="AP194" i="5" s="1"/>
  <c r="AQ194" i="5" s="1"/>
  <c r="AS194" i="5" s="1"/>
  <c r="AO372" i="5"/>
  <c r="AP372" i="5" s="1"/>
  <c r="AQ372" i="5" s="1"/>
  <c r="AS372" i="5" s="1"/>
  <c r="AM372" i="5"/>
  <c r="N382" i="7" s="1"/>
  <c r="AN372" i="5"/>
  <c r="R382" i="7" s="1"/>
  <c r="AN295" i="5"/>
  <c r="R305" i="7" s="1"/>
  <c r="AO295" i="5"/>
  <c r="AP295" i="5" s="1"/>
  <c r="AQ295" i="5" s="1"/>
  <c r="AS295" i="5" s="1"/>
  <c r="AM295" i="5"/>
  <c r="N305" i="7" s="1"/>
  <c r="AN269" i="5"/>
  <c r="R279" i="7" s="1"/>
  <c r="AO191" i="5"/>
  <c r="AP191" i="5" s="1"/>
  <c r="AQ191" i="5" s="1"/>
  <c r="AS191" i="5" s="1"/>
  <c r="AN191" i="5"/>
  <c r="R201" i="7" s="1"/>
  <c r="AM191" i="5"/>
  <c r="N201" i="7" s="1"/>
  <c r="AM66" i="5"/>
  <c r="N76" i="7" s="1"/>
  <c r="AO66" i="5"/>
  <c r="AP66" i="5" s="1"/>
  <c r="AQ66" i="5" s="1"/>
  <c r="AS66" i="5" s="1"/>
  <c r="AN66" i="5"/>
  <c r="R76" i="7" s="1"/>
  <c r="AN121" i="5"/>
  <c r="R131" i="7" s="1"/>
  <c r="AO121" i="5"/>
  <c r="AP121" i="5" s="1"/>
  <c r="AQ121" i="5" s="1"/>
  <c r="AS121" i="5" s="1"/>
  <c r="AM121" i="5"/>
  <c r="N131" i="7" s="1"/>
  <c r="AM406" i="5"/>
  <c r="N416" i="7" s="1"/>
  <c r="AO406" i="5"/>
  <c r="AP406" i="5" s="1"/>
  <c r="AQ406" i="5" s="1"/>
  <c r="AS406" i="5" s="1"/>
  <c r="AN406" i="5"/>
  <c r="R416" i="7" s="1"/>
  <c r="AO128" i="5"/>
  <c r="AP128" i="5" s="1"/>
  <c r="AQ128" i="5" s="1"/>
  <c r="AS128" i="5" s="1"/>
  <c r="AM128" i="5"/>
  <c r="N138" i="7" s="1"/>
  <c r="AN128" i="5"/>
  <c r="R138" i="7" s="1"/>
  <c r="AN411" i="5"/>
  <c r="R421" i="7" s="1"/>
  <c r="AM411" i="5"/>
  <c r="N421" i="7" s="1"/>
  <c r="AO411" i="5"/>
  <c r="AP411" i="5" s="1"/>
  <c r="AQ411" i="5" s="1"/>
  <c r="AS411" i="5" s="1"/>
  <c r="AM326" i="5"/>
  <c r="N336" i="7" s="1"/>
  <c r="AN326" i="5"/>
  <c r="R336" i="7" s="1"/>
  <c r="AO326" i="5"/>
  <c r="AP326" i="5" s="1"/>
  <c r="AQ326" i="5" s="1"/>
  <c r="AS326" i="5" s="1"/>
  <c r="AO360" i="5"/>
  <c r="AP360" i="5" s="1"/>
  <c r="AQ360" i="5" s="1"/>
  <c r="AS360" i="5" s="1"/>
  <c r="AM360" i="5"/>
  <c r="N370" i="7" s="1"/>
  <c r="AN360" i="5"/>
  <c r="R370" i="7" s="1"/>
  <c r="AO482" i="5"/>
  <c r="AP482" i="5" s="1"/>
  <c r="AQ482" i="5" s="1"/>
  <c r="AS482" i="5" s="1"/>
  <c r="AM482" i="5"/>
  <c r="N492" i="7" s="1"/>
  <c r="AN482" i="5"/>
  <c r="R492" i="7" s="1"/>
  <c r="AM119" i="5"/>
  <c r="N129" i="7" s="1"/>
  <c r="AO119" i="5"/>
  <c r="AP119" i="5" s="1"/>
  <c r="AQ119" i="5" s="1"/>
  <c r="AS119" i="5" s="1"/>
  <c r="AN119" i="5"/>
  <c r="R129" i="7" s="1"/>
  <c r="AN242" i="5"/>
  <c r="R252" i="7" s="1"/>
  <c r="AO242" i="5"/>
  <c r="AP242" i="5" s="1"/>
  <c r="AQ242" i="5" s="1"/>
  <c r="AS242" i="5" s="1"/>
  <c r="AM242" i="5"/>
  <c r="N252" i="7" s="1"/>
  <c r="AM204" i="5"/>
  <c r="N214" i="7" s="1"/>
  <c r="AO204" i="5"/>
  <c r="AP204" i="5" s="1"/>
  <c r="AQ204" i="5" s="1"/>
  <c r="AS204" i="5" s="1"/>
  <c r="AN204" i="5"/>
  <c r="R214" i="7" s="1"/>
  <c r="AN425" i="5"/>
  <c r="R435" i="7" s="1"/>
  <c r="AM425" i="5"/>
  <c r="N435" i="7" s="1"/>
  <c r="AO425" i="5"/>
  <c r="AP425" i="5" s="1"/>
  <c r="AQ425" i="5" s="1"/>
  <c r="AS425" i="5" s="1"/>
  <c r="AN275" i="5"/>
  <c r="R285" i="7" s="1"/>
  <c r="AO275" i="5"/>
  <c r="AP275" i="5" s="1"/>
  <c r="AQ275" i="5" s="1"/>
  <c r="AS275" i="5" s="1"/>
  <c r="AM275" i="5"/>
  <c r="N285" i="7" s="1"/>
  <c r="AO297" i="5"/>
  <c r="AP297" i="5" s="1"/>
  <c r="AQ297" i="5" s="1"/>
  <c r="AS297" i="5" s="1"/>
  <c r="AN297" i="5"/>
  <c r="R307" i="7" s="1"/>
  <c r="AM297" i="5"/>
  <c r="N307" i="7" s="1"/>
  <c r="AO88" i="5"/>
  <c r="AP88" i="5" s="1"/>
  <c r="AQ88" i="5" s="1"/>
  <c r="AS88" i="5" s="1"/>
  <c r="AM88" i="5"/>
  <c r="N98" i="7" s="1"/>
  <c r="AN88" i="5"/>
  <c r="R98" i="7" s="1"/>
  <c r="AN371" i="5"/>
  <c r="R381" i="7" s="1"/>
  <c r="AM371" i="5"/>
  <c r="N381" i="7" s="1"/>
  <c r="AO371" i="5"/>
  <c r="AP371" i="5" s="1"/>
  <c r="AQ371" i="5" s="1"/>
  <c r="AS371" i="5" s="1"/>
  <c r="AM421" i="5"/>
  <c r="N431" i="7" s="1"/>
  <c r="AN421" i="5"/>
  <c r="R431" i="7" s="1"/>
  <c r="AO421" i="5"/>
  <c r="AP421" i="5" s="1"/>
  <c r="AQ421" i="5" s="1"/>
  <c r="AS421" i="5" s="1"/>
  <c r="AO151" i="5"/>
  <c r="AP151" i="5" s="1"/>
  <c r="AQ151" i="5" s="1"/>
  <c r="AS151" i="5" s="1"/>
  <c r="AM151" i="5"/>
  <c r="N161" i="7" s="1"/>
  <c r="AN151" i="5"/>
  <c r="R161" i="7" s="1"/>
  <c r="AM26" i="5"/>
  <c r="N36" i="7" s="1"/>
  <c r="AN26" i="5"/>
  <c r="R36" i="7" s="1"/>
  <c r="AO26" i="5"/>
  <c r="AP26" i="5" s="1"/>
  <c r="AQ26" i="5" s="1"/>
  <c r="AS26" i="5" s="1"/>
  <c r="AN410" i="5"/>
  <c r="R420" i="7" s="1"/>
  <c r="AN328" i="5"/>
  <c r="R338" i="7" s="1"/>
  <c r="AO328" i="5"/>
  <c r="AP328" i="5" s="1"/>
  <c r="AQ328" i="5" s="1"/>
  <c r="AS328" i="5" s="1"/>
  <c r="AM328" i="5"/>
  <c r="N338" i="7" s="1"/>
  <c r="AN264" i="5"/>
  <c r="R274" i="7" s="1"/>
  <c r="AO264" i="5"/>
  <c r="AP264" i="5" s="1"/>
  <c r="AQ264" i="5" s="1"/>
  <c r="AS264" i="5" s="1"/>
  <c r="AM264" i="5"/>
  <c r="N274" i="7" s="1"/>
  <c r="AO213" i="5"/>
  <c r="AP213" i="5" s="1"/>
  <c r="AQ213" i="5" s="1"/>
  <c r="AS213" i="5" s="1"/>
  <c r="AM213" i="5"/>
  <c r="N223" i="7" s="1"/>
  <c r="AN213" i="5"/>
  <c r="R223" i="7" s="1"/>
  <c r="AO219" i="5"/>
  <c r="AP219" i="5" s="1"/>
  <c r="AQ219" i="5" s="1"/>
  <c r="AS219" i="5" s="1"/>
  <c r="AN219" i="5"/>
  <c r="R229" i="7" s="1"/>
  <c r="AM219" i="5"/>
  <c r="N229" i="7" s="1"/>
  <c r="AM370" i="5"/>
  <c r="N380" i="7" s="1"/>
  <c r="AN370" i="5"/>
  <c r="R380" i="7" s="1"/>
  <c r="AO370" i="5"/>
  <c r="AP370" i="5" s="1"/>
  <c r="AQ370" i="5" s="1"/>
  <c r="AS370" i="5" s="1"/>
  <c r="AM407" i="5"/>
  <c r="N417" i="7" s="1"/>
  <c r="AN407" i="5"/>
  <c r="R417" i="7" s="1"/>
  <c r="AO407" i="5"/>
  <c r="AP407" i="5" s="1"/>
  <c r="AQ407" i="5" s="1"/>
  <c r="AS407" i="5" s="1"/>
  <c r="AM97" i="5"/>
  <c r="N107" i="7" s="1"/>
  <c r="AO97" i="5"/>
  <c r="AP97" i="5" s="1"/>
  <c r="AQ97" i="5" s="1"/>
  <c r="AS97" i="5" s="1"/>
  <c r="AN97" i="5"/>
  <c r="R107" i="7" s="1"/>
  <c r="AN163" i="5"/>
  <c r="R173" i="7" s="1"/>
  <c r="AO163" i="5"/>
  <c r="AP163" i="5" s="1"/>
  <c r="AQ163" i="5" s="1"/>
  <c r="AS163" i="5" s="1"/>
  <c r="AM163" i="5"/>
  <c r="N173" i="7" s="1"/>
  <c r="AM61" i="5"/>
  <c r="N71" i="7" s="1"/>
  <c r="AO61" i="5"/>
  <c r="AP61" i="5" s="1"/>
  <c r="AQ61" i="5" s="1"/>
  <c r="AS61" i="5" s="1"/>
  <c r="AN61" i="5"/>
  <c r="R71" i="7" s="1"/>
  <c r="AM316" i="5"/>
  <c r="N326" i="7" s="1"/>
  <c r="AN316" i="5"/>
  <c r="R326" i="7" s="1"/>
  <c r="AO316" i="5"/>
  <c r="AP316" i="5" s="1"/>
  <c r="AQ316" i="5" s="1"/>
  <c r="AS316" i="5" s="1"/>
  <c r="AO196" i="5"/>
  <c r="AP196" i="5" s="1"/>
  <c r="AQ196" i="5" s="1"/>
  <c r="AS196" i="5" s="1"/>
  <c r="AN196" i="5"/>
  <c r="R206" i="7" s="1"/>
  <c r="AM196" i="5"/>
  <c r="N206" i="7" s="1"/>
  <c r="AO459" i="5"/>
  <c r="AP459" i="5" s="1"/>
  <c r="AQ459" i="5" s="1"/>
  <c r="AS459" i="5" s="1"/>
  <c r="AM459" i="5"/>
  <c r="N469" i="7" s="1"/>
  <c r="AN459" i="5"/>
  <c r="R469" i="7" s="1"/>
  <c r="AN56" i="5"/>
  <c r="R66" i="7" s="1"/>
  <c r="AM56" i="5"/>
  <c r="N66" i="7" s="1"/>
  <c r="AO56" i="5"/>
  <c r="AP56" i="5" s="1"/>
  <c r="AQ56" i="5" s="1"/>
  <c r="AS56" i="5" s="1"/>
  <c r="AM303" i="5"/>
  <c r="N313" i="7" s="1"/>
  <c r="AN303" i="5"/>
  <c r="R313" i="7" s="1"/>
  <c r="AO303" i="5"/>
  <c r="AP303" i="5" s="1"/>
  <c r="AQ303" i="5" s="1"/>
  <c r="AS303" i="5" s="1"/>
  <c r="AM462" i="5"/>
  <c r="N472" i="7" s="1"/>
  <c r="AO462" i="5"/>
  <c r="AP462" i="5" s="1"/>
  <c r="AQ462" i="5" s="1"/>
  <c r="AS462" i="5" s="1"/>
  <c r="AN462" i="5"/>
  <c r="R472" i="7" s="1"/>
  <c r="AN186" i="5"/>
  <c r="R196" i="7" s="1"/>
  <c r="AO186" i="5"/>
  <c r="AP186" i="5" s="1"/>
  <c r="AQ186" i="5" s="1"/>
  <c r="AS186" i="5" s="1"/>
  <c r="AM186" i="5"/>
  <c r="N196" i="7" s="1"/>
  <c r="AM456" i="5"/>
  <c r="N466" i="7" s="1"/>
  <c r="AN456" i="5"/>
  <c r="R466" i="7" s="1"/>
  <c r="AO456" i="5"/>
  <c r="AP456" i="5" s="1"/>
  <c r="AQ456" i="5" s="1"/>
  <c r="AS456" i="5" s="1"/>
  <c r="AN458" i="5"/>
  <c r="R468" i="7" s="1"/>
  <c r="AM458" i="5"/>
  <c r="N468" i="7" s="1"/>
  <c r="AO458" i="5"/>
  <c r="AP458" i="5" s="1"/>
  <c r="AQ458" i="5" s="1"/>
  <c r="AS458" i="5" s="1"/>
  <c r="AO35" i="5"/>
  <c r="AP35" i="5" s="1"/>
  <c r="AQ35" i="5" s="1"/>
  <c r="AS35" i="5" s="1"/>
  <c r="AM35" i="5"/>
  <c r="N45" i="7" s="1"/>
  <c r="AN35" i="5"/>
  <c r="R45" i="7" s="1"/>
  <c r="AM188" i="5"/>
  <c r="N198" i="7" s="1"/>
  <c r="AO188" i="5"/>
  <c r="AP188" i="5" s="1"/>
  <c r="AQ188" i="5" s="1"/>
  <c r="AS188" i="5" s="1"/>
  <c r="AN188" i="5"/>
  <c r="R198" i="7" s="1"/>
  <c r="AM211" i="5"/>
  <c r="N221" i="7" s="1"/>
  <c r="AN211" i="5"/>
  <c r="R221" i="7" s="1"/>
  <c r="AO211" i="5"/>
  <c r="AP211" i="5" s="1"/>
  <c r="AQ211" i="5" s="1"/>
  <c r="AS211" i="5" s="1"/>
  <c r="AO143" i="5"/>
  <c r="AP143" i="5" s="1"/>
  <c r="AQ143" i="5" s="1"/>
  <c r="AS143" i="5" s="1"/>
  <c r="AM143" i="5"/>
  <c r="N153" i="7" s="1"/>
  <c r="AN143" i="5"/>
  <c r="R153" i="7" s="1"/>
  <c r="AN149" i="5"/>
  <c r="R159" i="7" s="1"/>
  <c r="AM149" i="5"/>
  <c r="N159" i="7" s="1"/>
  <c r="AO149" i="5"/>
  <c r="AP149" i="5" s="1"/>
  <c r="AQ149" i="5" s="1"/>
  <c r="AS149" i="5" s="1"/>
  <c r="AN135" i="5"/>
  <c r="R145" i="7" s="1"/>
  <c r="AO135" i="5"/>
  <c r="AP135" i="5" s="1"/>
  <c r="AQ135" i="5" s="1"/>
  <c r="AS135" i="5" s="1"/>
  <c r="AM135" i="5"/>
  <c r="N145" i="7" s="1"/>
  <c r="AN187" i="5"/>
  <c r="R197" i="7" s="1"/>
  <c r="AN486" i="5"/>
  <c r="R496" i="7" s="1"/>
  <c r="AM486" i="5"/>
  <c r="N496" i="7" s="1"/>
  <c r="AO486" i="5"/>
  <c r="AP486" i="5" s="1"/>
  <c r="AQ486" i="5" s="1"/>
  <c r="AS486" i="5" s="1"/>
  <c r="AM455" i="5"/>
  <c r="N465" i="7" s="1"/>
  <c r="AN455" i="5"/>
  <c r="R465" i="7" s="1"/>
  <c r="AO455" i="5"/>
  <c r="AP455" i="5" s="1"/>
  <c r="AQ455" i="5" s="1"/>
  <c r="AS455" i="5" s="1"/>
  <c r="AM327" i="5"/>
  <c r="N337" i="7" s="1"/>
  <c r="AN327" i="5"/>
  <c r="R337" i="7" s="1"/>
  <c r="AO327" i="5"/>
  <c r="AP327" i="5" s="1"/>
  <c r="AQ327" i="5" s="1"/>
  <c r="AS327" i="5" s="1"/>
  <c r="AM408" i="5"/>
  <c r="N418" i="7" s="1"/>
  <c r="AN408" i="5"/>
  <c r="R418" i="7" s="1"/>
  <c r="AO408" i="5"/>
  <c r="AP408" i="5" s="1"/>
  <c r="AQ408" i="5" s="1"/>
  <c r="AS408" i="5" s="1"/>
  <c r="AM252" i="5"/>
  <c r="N262" i="7" s="1"/>
  <c r="AO252" i="5"/>
  <c r="AP252" i="5" s="1"/>
  <c r="AQ252" i="5" s="1"/>
  <c r="AS252" i="5" s="1"/>
  <c r="AN252" i="5"/>
  <c r="R262" i="7" s="1"/>
  <c r="AN51" i="5"/>
  <c r="R61" i="7" s="1"/>
  <c r="AO51" i="5"/>
  <c r="AP51" i="5" s="1"/>
  <c r="AQ51" i="5" s="1"/>
  <c r="AS51" i="5" s="1"/>
  <c r="AM51" i="5"/>
  <c r="N61" i="7" s="1"/>
  <c r="AM450" i="5"/>
  <c r="N460" i="7" s="1"/>
  <c r="AN450" i="5"/>
  <c r="R460" i="7" s="1"/>
  <c r="AO450" i="5"/>
  <c r="AP450" i="5" s="1"/>
  <c r="AQ450" i="5" s="1"/>
  <c r="AS450" i="5" s="1"/>
  <c r="AN68" i="5"/>
  <c r="R78" i="7" s="1"/>
  <c r="AO68" i="5"/>
  <c r="AP68" i="5" s="1"/>
  <c r="AQ68" i="5" s="1"/>
  <c r="AS68" i="5" s="1"/>
  <c r="AM68" i="5"/>
  <c r="N78" i="7" s="1"/>
  <c r="AO136" i="5"/>
  <c r="AP136" i="5" s="1"/>
  <c r="AQ136" i="5" s="1"/>
  <c r="AS136" i="5" s="1"/>
  <c r="AM136" i="5"/>
  <c r="N146" i="7" s="1"/>
  <c r="AN136" i="5"/>
  <c r="R146" i="7" s="1"/>
  <c r="AM362" i="5"/>
  <c r="N372" i="7" s="1"/>
  <c r="AN362" i="5"/>
  <c r="R372" i="7" s="1"/>
  <c r="AO362" i="5"/>
  <c r="AP362" i="5" s="1"/>
  <c r="AQ362" i="5" s="1"/>
  <c r="AS362" i="5" s="1"/>
  <c r="AN391" i="5"/>
  <c r="R401" i="7" s="1"/>
  <c r="AM391" i="5"/>
  <c r="N401" i="7" s="1"/>
  <c r="AO391" i="5"/>
  <c r="AP391" i="5" s="1"/>
  <c r="AQ391" i="5" s="1"/>
  <c r="AS391" i="5" s="1"/>
  <c r="AM217" i="5"/>
  <c r="N227" i="7" s="1"/>
  <c r="AN217" i="5"/>
  <c r="R227" i="7" s="1"/>
  <c r="AO217" i="5"/>
  <c r="AP217" i="5" s="1"/>
  <c r="AQ217" i="5" s="1"/>
  <c r="AS217" i="5" s="1"/>
  <c r="AO189" i="5"/>
  <c r="AP189" i="5" s="1"/>
  <c r="AQ189" i="5" s="1"/>
  <c r="AS189" i="5" s="1"/>
  <c r="AM189" i="5"/>
  <c r="N199" i="7" s="1"/>
  <c r="AN189" i="5"/>
  <c r="R199" i="7" s="1"/>
  <c r="AM45" i="5"/>
  <c r="N55" i="7" s="1"/>
  <c r="AN45" i="5"/>
  <c r="R55" i="7" s="1"/>
  <c r="AO45" i="5"/>
  <c r="AP45" i="5" s="1"/>
  <c r="AQ45" i="5" s="1"/>
  <c r="AS45" i="5" s="1"/>
  <c r="AM386" i="5"/>
  <c r="N396" i="7" s="1"/>
  <c r="AN386" i="5"/>
  <c r="R396" i="7" s="1"/>
  <c r="AO386" i="5"/>
  <c r="AP386" i="5" s="1"/>
  <c r="AQ386" i="5" s="1"/>
  <c r="AS386" i="5" s="1"/>
  <c r="AN251" i="5"/>
  <c r="R261" i="7" s="1"/>
  <c r="AO251" i="5"/>
  <c r="AP251" i="5" s="1"/>
  <c r="AQ251" i="5" s="1"/>
  <c r="AS251" i="5" s="1"/>
  <c r="AM251" i="5"/>
  <c r="N261" i="7" s="1"/>
  <c r="AM166" i="5"/>
  <c r="N176" i="7" s="1"/>
  <c r="AO166" i="5"/>
  <c r="AP166" i="5" s="1"/>
  <c r="AQ166" i="5" s="1"/>
  <c r="AS166" i="5" s="1"/>
  <c r="AN166" i="5"/>
  <c r="R176" i="7" s="1"/>
  <c r="AN444" i="5"/>
  <c r="R454" i="7" s="1"/>
  <c r="AM444" i="5"/>
  <c r="N454" i="7" s="1"/>
  <c r="AO444" i="5"/>
  <c r="AP444" i="5" s="1"/>
  <c r="AQ444" i="5" s="1"/>
  <c r="AS444" i="5" s="1"/>
  <c r="AN433" i="5"/>
  <c r="R443" i="7" s="1"/>
  <c r="AM433" i="5"/>
  <c r="N443" i="7" s="1"/>
  <c r="AO433" i="5"/>
  <c r="AP433" i="5" s="1"/>
  <c r="AQ433" i="5" s="1"/>
  <c r="AS433" i="5" s="1"/>
  <c r="Y226" i="5"/>
  <c r="AA226" i="5" s="1"/>
  <c r="Y437" i="5"/>
  <c r="AA437" i="5" s="1"/>
  <c r="Y464" i="5"/>
  <c r="AA464" i="5" s="1"/>
  <c r="Y249" i="5"/>
  <c r="AA249" i="5" s="1"/>
  <c r="Y488" i="5"/>
  <c r="AA488" i="5" s="1"/>
  <c r="Y303" i="5"/>
  <c r="AA303" i="5" s="1"/>
  <c r="Y259" i="5"/>
  <c r="AA259" i="5" s="1"/>
  <c r="Y297" i="5"/>
  <c r="AA297" i="5" s="1"/>
  <c r="Y254" i="5"/>
  <c r="AA254" i="5" s="1"/>
  <c r="Y385" i="5"/>
  <c r="AA385" i="5" s="1"/>
  <c r="Y405" i="5"/>
  <c r="AA405" i="5" s="1"/>
  <c r="Y289" i="5"/>
  <c r="AA289" i="5" s="1"/>
  <c r="Y317" i="5"/>
  <c r="AA317" i="5" s="1"/>
  <c r="Y382" i="5"/>
  <c r="AA382" i="5" s="1"/>
  <c r="Y257" i="5"/>
  <c r="AA257" i="5" s="1"/>
  <c r="Y388" i="5"/>
  <c r="AA388" i="5" s="1"/>
  <c r="Y402" i="5"/>
  <c r="AA402" i="5" s="1"/>
  <c r="Y224" i="5"/>
  <c r="AA224" i="5" s="1"/>
  <c r="Y375" i="5"/>
  <c r="AA375" i="5" s="1"/>
  <c r="Y215" i="5"/>
  <c r="AA215" i="5" s="1"/>
  <c r="Y373" i="5"/>
  <c r="AA373" i="5" s="1"/>
  <c r="Y335" i="5"/>
  <c r="AA335" i="5" s="1"/>
  <c r="Y274" i="5"/>
  <c r="AA274" i="5" s="1"/>
  <c r="Y366" i="5"/>
  <c r="AA366" i="5" s="1"/>
  <c r="Y462" i="5"/>
  <c r="AA462" i="5" s="1"/>
  <c r="Y307" i="5"/>
  <c r="AA307" i="5" s="1"/>
  <c r="Y217" i="5"/>
  <c r="AA217" i="5" s="1"/>
  <c r="Y207" i="5"/>
  <c r="AA207" i="5" s="1"/>
  <c r="Y347" i="5"/>
  <c r="AA347" i="5" s="1"/>
  <c r="Y251" i="5"/>
  <c r="AA251" i="5" s="1"/>
  <c r="Y381" i="5"/>
  <c r="AA381" i="5" s="1"/>
  <c r="Y431" i="5"/>
  <c r="AA431" i="5" s="1"/>
  <c r="Y479" i="5"/>
  <c r="AA479" i="5" s="1"/>
  <c r="Y290" i="5"/>
  <c r="AA290" i="5" s="1"/>
  <c r="Y469" i="5"/>
  <c r="AA469" i="5" s="1"/>
  <c r="Y380" i="5"/>
  <c r="AA380" i="5" s="1"/>
  <c r="Y260" i="5"/>
  <c r="AA260" i="5" s="1"/>
  <c r="Y204" i="5"/>
  <c r="AA204" i="5" s="1"/>
  <c r="Y432" i="5"/>
  <c r="AA432" i="5" s="1"/>
  <c r="Y296" i="5"/>
  <c r="AA296" i="5" s="1"/>
  <c r="Y397" i="5"/>
  <c r="AA397" i="5" s="1"/>
  <c r="Y241" i="5"/>
  <c r="AA241" i="5" s="1"/>
  <c r="Y266" i="5"/>
  <c r="AA266" i="5" s="1"/>
  <c r="Y499" i="5"/>
  <c r="AA499" i="5" s="1"/>
  <c r="Y494" i="5"/>
  <c r="AA494" i="5" s="1"/>
  <c r="Y225" i="5"/>
  <c r="AA225" i="5" s="1"/>
  <c r="Y460" i="5"/>
  <c r="AA460" i="5" s="1"/>
  <c r="Y232" i="5"/>
  <c r="AA232" i="5" s="1"/>
  <c r="Y325" i="5"/>
  <c r="AA325" i="5" s="1"/>
  <c r="Y219" i="5"/>
  <c r="AA219" i="5" s="1"/>
  <c r="Y394" i="5"/>
  <c r="AA394" i="5" s="1"/>
  <c r="Y352" i="5"/>
  <c r="AA352" i="5" s="1"/>
  <c r="Y319" i="5"/>
  <c r="AA319" i="5" s="1"/>
  <c r="Y450" i="5"/>
  <c r="AA450" i="5" s="1"/>
  <c r="Y283" i="5"/>
  <c r="AA283" i="5" s="1"/>
  <c r="Y489" i="5"/>
  <c r="AA489" i="5" s="1"/>
  <c r="Y424" i="5"/>
  <c r="AA424" i="5" s="1"/>
  <c r="Y328" i="5"/>
  <c r="AA328" i="5" s="1"/>
  <c r="Y372" i="5"/>
  <c r="AA372" i="5" s="1"/>
  <c r="Y316" i="5"/>
  <c r="AA316" i="5" s="1"/>
  <c r="Y342" i="5"/>
  <c r="AA342" i="5" s="1"/>
  <c r="Y205" i="5"/>
  <c r="AA205" i="5" s="1"/>
  <c r="Y383" i="5"/>
  <c r="AA383" i="5" s="1"/>
  <c r="Y404" i="5"/>
  <c r="AA404" i="5" s="1"/>
  <c r="Y245" i="5"/>
  <c r="AA245" i="5" s="1"/>
  <c r="Y485" i="5"/>
  <c r="AA485" i="5" s="1"/>
  <c r="Y357" i="5"/>
  <c r="AA357" i="5" s="1"/>
  <c r="Y246" i="5"/>
  <c r="AA246" i="5" s="1"/>
  <c r="Y212" i="5"/>
  <c r="AA212" i="5" s="1"/>
  <c r="Y333" i="5"/>
  <c r="AA333" i="5" s="1"/>
  <c r="Y376" i="5"/>
  <c r="AA376" i="5" s="1"/>
  <c r="Y209" i="5"/>
  <c r="AA209" i="5" s="1"/>
  <c r="Y465" i="5"/>
  <c r="AA465" i="5" s="1"/>
  <c r="Y371" i="5"/>
  <c r="AA371" i="5" s="1"/>
  <c r="Y206" i="5"/>
  <c r="AA206" i="5" s="1"/>
  <c r="Y470" i="5"/>
  <c r="AA470" i="5" s="1"/>
  <c r="Y202" i="5"/>
  <c r="AA202" i="5" s="1"/>
  <c r="Y408" i="5"/>
  <c r="AA408" i="5" s="1"/>
  <c r="Y483" i="5"/>
  <c r="AA483" i="5" s="1"/>
  <c r="Y298" i="5"/>
  <c r="AA298" i="5" s="1"/>
  <c r="Y475" i="5"/>
  <c r="AA475" i="5" s="1"/>
  <c r="Y236" i="5"/>
  <c r="AA236" i="5" s="1"/>
  <c r="Y330" i="5"/>
  <c r="AA330" i="5" s="1"/>
  <c r="Y310" i="5"/>
  <c r="AA310" i="5" s="1"/>
  <c r="Y433" i="5"/>
  <c r="AA433" i="5" s="1"/>
  <c r="Y203" i="5"/>
  <c r="AA203" i="5" s="1"/>
  <c r="Y265" i="5"/>
  <c r="AA265" i="5" s="1"/>
  <c r="Y334" i="5"/>
  <c r="AA334" i="5" s="1"/>
  <c r="Y271" i="5"/>
  <c r="AA271" i="5" s="1"/>
  <c r="Y340" i="5"/>
  <c r="AA340" i="5" s="1"/>
  <c r="Y237" i="5"/>
  <c r="AA237" i="5" s="1"/>
  <c r="Y459" i="5"/>
  <c r="AA459" i="5" s="1"/>
  <c r="Y231" i="5"/>
  <c r="AA231" i="5" s="1"/>
  <c r="Y476" i="5"/>
  <c r="AA476" i="5" s="1"/>
  <c r="Y393" i="5"/>
  <c r="AA393" i="5" s="1"/>
  <c r="Y269" i="5"/>
  <c r="AA269" i="5" s="1"/>
  <c r="Y264" i="5"/>
  <c r="AA264" i="5" s="1"/>
  <c r="Y284" i="5"/>
  <c r="AA284" i="5" s="1"/>
  <c r="Y445" i="5"/>
  <c r="AA445" i="5" s="1"/>
  <c r="Y291" i="5"/>
  <c r="AA291" i="5" s="1"/>
  <c r="Y278" i="5"/>
  <c r="AA278" i="5" s="1"/>
  <c r="Y496" i="5"/>
  <c r="AA496" i="5" s="1"/>
  <c r="Y313" i="5"/>
  <c r="AA313" i="5" s="1"/>
  <c r="Y343" i="5"/>
  <c r="AA343" i="5" s="1"/>
  <c r="Y396" i="5"/>
  <c r="AA396" i="5" s="1"/>
  <c r="Y420" i="5"/>
  <c r="AA420" i="5" s="1"/>
  <c r="Y287" i="5"/>
  <c r="AA287" i="5" s="1"/>
  <c r="Y492" i="5"/>
  <c r="AA492" i="5" s="1"/>
  <c r="Y449" i="5"/>
  <c r="AA449" i="5" s="1"/>
  <c r="Y360" i="5"/>
  <c r="AA360" i="5" s="1"/>
  <c r="Y477" i="5"/>
  <c r="AA477" i="5" s="1"/>
  <c r="Y387" i="5"/>
  <c r="AA387" i="5" s="1"/>
  <c r="Y438" i="5"/>
  <c r="AA438" i="5" s="1"/>
  <c r="Y421" i="5"/>
  <c r="AA421" i="5" s="1"/>
  <c r="Y361" i="5"/>
  <c r="AA361" i="5" s="1"/>
  <c r="Y332" i="5"/>
  <c r="AA332" i="5" s="1"/>
  <c r="Y384" i="5"/>
  <c r="AA384" i="5" s="1"/>
  <c r="Y453" i="5"/>
  <c r="AA453" i="5" s="1"/>
  <c r="Y446" i="5"/>
  <c r="AA446" i="5" s="1"/>
  <c r="Y355" i="5"/>
  <c r="AA355" i="5" s="1"/>
  <c r="Y439" i="5"/>
  <c r="AA439" i="5" s="1"/>
  <c r="Y277" i="5"/>
  <c r="AA277" i="5" s="1"/>
  <c r="Y300" i="5"/>
  <c r="AA300" i="5" s="1"/>
  <c r="Y210" i="5"/>
  <c r="AA210" i="5" s="1"/>
  <c r="Y500" i="5"/>
  <c r="AA500" i="5" s="1"/>
  <c r="Y486" i="5"/>
  <c r="AA486" i="5" s="1"/>
  <c r="Y482" i="5"/>
  <c r="AA482" i="5" s="1"/>
  <c r="Y312" i="5"/>
  <c r="AA312" i="5" s="1"/>
  <c r="Y243" i="5"/>
  <c r="AA243" i="5" s="1"/>
  <c r="Y458" i="5"/>
  <c r="AA458" i="5" s="1"/>
  <c r="Y220" i="5"/>
  <c r="AA220" i="5" s="1"/>
  <c r="Y253" i="5"/>
  <c r="AA253" i="5" s="1"/>
  <c r="Y221" i="5"/>
  <c r="AA221" i="5" s="1"/>
  <c r="Y344" i="5"/>
  <c r="AA344" i="5" s="1"/>
  <c r="Y455" i="5"/>
  <c r="AA455" i="5" s="1"/>
  <c r="Y386" i="5"/>
  <c r="AA386" i="5" s="1"/>
  <c r="Y447" i="5"/>
  <c r="AA447" i="5" s="1"/>
  <c r="Y368" i="5"/>
  <c r="AA368" i="5" s="1"/>
  <c r="Y440" i="5"/>
  <c r="AA440" i="5" s="1"/>
  <c r="Y337" i="5"/>
  <c r="AA337" i="5" s="1"/>
  <c r="Y406" i="5"/>
  <c r="AA406" i="5" s="1"/>
  <c r="Y468" i="5"/>
  <c r="AA468" i="5" s="1"/>
  <c r="Y471" i="5"/>
  <c r="AA471" i="5" s="1"/>
  <c r="Y473" i="5"/>
  <c r="AA473" i="5" s="1"/>
  <c r="Y323" i="5"/>
  <c r="AA323" i="5" s="1"/>
  <c r="Y417" i="5"/>
  <c r="AA417" i="5" s="1"/>
  <c r="Y273" i="5"/>
  <c r="AA273" i="5" s="1"/>
  <c r="Y391" i="5"/>
  <c r="AA391" i="5" s="1"/>
  <c r="Y346" i="5"/>
  <c r="AA346" i="5" s="1"/>
  <c r="Y339" i="5"/>
  <c r="AA339" i="5" s="1"/>
  <c r="Y365" i="5"/>
  <c r="AA365" i="5" s="1"/>
  <c r="Y369" i="5"/>
  <c r="AA369" i="5" s="1"/>
  <c r="Y239" i="5"/>
  <c r="AA239" i="5" s="1"/>
  <c r="Y331" i="5"/>
  <c r="AA331" i="5" s="1"/>
  <c r="Y413" i="5"/>
  <c r="AA413" i="5" s="1"/>
  <c r="Y267" i="5"/>
  <c r="AA267" i="5" s="1"/>
  <c r="Y428" i="5"/>
  <c r="AA428" i="5" s="1"/>
  <c r="Y414" i="5"/>
  <c r="AA414" i="5" s="1"/>
  <c r="Y498" i="5"/>
  <c r="AA498" i="5" s="1"/>
  <c r="Y348" i="5"/>
  <c r="AA348" i="5" s="1"/>
  <c r="Y427" i="5"/>
  <c r="AA427" i="5" s="1"/>
  <c r="Y229" i="5"/>
  <c r="AA229" i="5" s="1"/>
  <c r="Y272" i="5"/>
  <c r="AA272" i="5" s="1"/>
  <c r="Y403" i="5"/>
  <c r="AA403" i="5" s="1"/>
  <c r="Y463" i="5"/>
  <c r="AA463" i="5" s="1"/>
  <c r="Y425" i="5"/>
  <c r="AA425" i="5" s="1"/>
  <c r="Y238" i="5"/>
  <c r="AA238" i="5" s="1"/>
  <c r="Y213" i="5"/>
  <c r="AA213" i="5" s="1"/>
  <c r="Y416" i="5"/>
  <c r="AA416" i="5" s="1"/>
  <c r="Y276" i="5"/>
  <c r="AA276" i="5" s="1"/>
  <c r="Y261" i="5"/>
  <c r="AA261" i="5" s="1"/>
  <c r="Y395" i="5"/>
  <c r="AA395" i="5" s="1"/>
  <c r="Y327" i="5"/>
  <c r="AA327" i="5" s="1"/>
  <c r="Y442" i="5"/>
  <c r="AA442" i="5" s="1"/>
  <c r="Y398" i="5"/>
  <c r="AA398" i="5" s="1"/>
  <c r="Y214" i="5"/>
  <c r="AA214" i="5" s="1"/>
  <c r="Y211" i="5"/>
  <c r="AA211" i="5" s="1"/>
  <c r="Y288" i="5"/>
  <c r="AA288" i="5" s="1"/>
  <c r="Y407" i="5"/>
  <c r="AA407" i="5" s="1"/>
  <c r="Y302" i="5"/>
  <c r="AA302" i="5" s="1"/>
  <c r="Y466" i="5"/>
  <c r="AA466" i="5" s="1"/>
  <c r="Y338" i="5"/>
  <c r="AA338" i="5" s="1"/>
  <c r="Y268" i="5"/>
  <c r="AA268" i="5" s="1"/>
  <c r="Y351" i="5"/>
  <c r="AA351" i="5" s="1"/>
  <c r="Y454" i="5"/>
  <c r="AA454" i="5" s="1"/>
  <c r="Y493" i="5"/>
  <c r="AA493" i="5" s="1"/>
  <c r="Y390" i="5"/>
  <c r="AA390" i="5" s="1"/>
  <c r="Y223" i="5"/>
  <c r="AA223" i="5" s="1"/>
  <c r="Y474" i="5"/>
  <c r="AA474" i="5" s="1"/>
  <c r="Y411" i="5"/>
  <c r="AA411" i="5" s="1"/>
  <c r="Y418" i="5"/>
  <c r="AA418" i="5" s="1"/>
  <c r="Y497" i="5"/>
  <c r="AA497" i="5" s="1"/>
  <c r="Y400" i="5"/>
  <c r="AA400" i="5" s="1"/>
  <c r="Y399" i="5"/>
  <c r="AA399" i="5" s="1"/>
  <c r="T12" i="5" a="1"/>
  <c r="T12" i="5" s="1"/>
  <c r="Y495" i="5"/>
  <c r="AA495" i="5" s="1"/>
  <c r="Y448" i="5"/>
  <c r="AA448" i="5" s="1"/>
  <c r="Y292" i="5"/>
  <c r="AA292" i="5" s="1"/>
  <c r="Y248" i="5"/>
  <c r="AA248" i="5" s="1"/>
  <c r="Y423" i="5"/>
  <c r="AA423" i="5" s="1"/>
  <c r="Y430" i="5"/>
  <c r="AA430" i="5" s="1"/>
  <c r="Y481" i="5"/>
  <c r="AA481" i="5" s="1"/>
  <c r="Y322" i="5"/>
  <c r="AA322" i="5" s="1"/>
  <c r="Y230" i="5"/>
  <c r="AA230" i="5" s="1"/>
  <c r="Y435" i="5"/>
  <c r="AA435" i="5" s="1"/>
  <c r="Y478" i="5"/>
  <c r="AA478" i="5" s="1"/>
  <c r="Y472" i="5"/>
  <c r="AA472" i="5" s="1"/>
  <c r="Y419" i="5"/>
  <c r="AA419" i="5" s="1"/>
  <c r="Y409" i="5"/>
  <c r="AA409" i="5" s="1"/>
  <c r="Y422" i="5"/>
  <c r="AA422" i="5" s="1"/>
  <c r="Y293" i="5"/>
  <c r="AA293" i="5" s="1"/>
  <c r="Y364" i="5"/>
  <c r="AA364" i="5" s="1"/>
  <c r="Y324" i="5"/>
  <c r="AA324" i="5" s="1"/>
  <c r="Y228" i="5"/>
  <c r="AA228" i="5" s="1"/>
  <c r="Y363" i="5"/>
  <c r="AA363" i="5" s="1"/>
  <c r="Y242" i="5"/>
  <c r="AA242" i="5" s="1"/>
  <c r="Y467" i="5"/>
  <c r="AA467" i="5" s="1"/>
  <c r="Y461" i="5"/>
  <c r="AA461" i="5" s="1"/>
  <c r="Y429" i="5"/>
  <c r="AA429" i="5" s="1"/>
  <c r="Y392" i="5"/>
  <c r="AA392" i="5" s="1"/>
  <c r="Y280" i="5"/>
  <c r="AA280" i="5" s="1"/>
  <c r="Y480" i="5"/>
  <c r="AA480" i="5" s="1"/>
  <c r="Y270" i="5"/>
  <c r="AA270" i="5" s="1"/>
  <c r="Y304" i="5"/>
  <c r="AA304" i="5" s="1"/>
  <c r="Y401" i="5"/>
  <c r="AA401" i="5" s="1"/>
  <c r="Y484" i="5"/>
  <c r="AA484" i="5" s="1"/>
  <c r="Y389" i="5"/>
  <c r="AA389" i="5" s="1"/>
  <c r="Y306" i="5"/>
  <c r="AA306" i="5" s="1"/>
  <c r="Y258" i="5"/>
  <c r="AA258" i="5" s="1"/>
  <c r="Y370" i="5"/>
  <c r="AA370" i="5" s="1"/>
  <c r="Y415" i="5"/>
  <c r="AA415" i="5" s="1"/>
  <c r="Y444" i="5"/>
  <c r="AA444" i="5" s="1"/>
  <c r="Y314" i="5"/>
  <c r="AA314" i="5" s="1"/>
  <c r="Y275" i="5"/>
  <c r="AA275" i="5" s="1"/>
  <c r="Y451" i="5"/>
  <c r="AA451" i="5" s="1"/>
  <c r="Y434" i="5"/>
  <c r="AA434" i="5" s="1"/>
  <c r="Y263" i="5"/>
  <c r="AA263" i="5" s="1"/>
  <c r="Y359" i="5"/>
  <c r="AA359" i="5" s="1"/>
  <c r="Y336" i="5"/>
  <c r="AA336" i="5" s="1"/>
  <c r="Y436" i="5"/>
  <c r="AA436" i="5" s="1"/>
  <c r="Y367" i="5"/>
  <c r="AA367" i="5" s="1"/>
  <c r="Y345" i="5"/>
  <c r="AA345" i="5" s="1"/>
  <c r="Y281" i="5"/>
  <c r="AA281" i="5" s="1"/>
  <c r="Y285" i="5"/>
  <c r="AA285" i="5" s="1"/>
  <c r="Y255" i="5"/>
  <c r="AA255" i="5" s="1"/>
  <c r="Y233" i="5"/>
  <c r="AA233" i="5" s="1"/>
  <c r="Y456" i="5"/>
  <c r="AA456" i="5" s="1"/>
  <c r="Y305" i="5"/>
  <c r="AA305" i="5" s="1"/>
  <c r="Y222" i="5"/>
  <c r="AA222" i="5" s="1"/>
  <c r="Y262" i="5"/>
  <c r="AA262" i="5" s="1"/>
  <c r="T22" i="7"/>
  <c r="T11" i="5" a="1"/>
  <c r="T11" i="5" s="1"/>
  <c r="AN129" i="5" l="1"/>
  <c r="R139" i="7" s="1"/>
  <c r="AN241" i="5"/>
  <c r="R251" i="7" s="1"/>
  <c r="AO491" i="5"/>
  <c r="AP491" i="5" s="1"/>
  <c r="AQ491" i="5" s="1"/>
  <c r="AS491" i="5" s="1"/>
  <c r="AO479" i="5"/>
  <c r="AP479" i="5" s="1"/>
  <c r="AQ479" i="5" s="1"/>
  <c r="AS479" i="5" s="1"/>
  <c r="AM321" i="5"/>
  <c r="N331" i="7" s="1"/>
  <c r="AO321" i="5"/>
  <c r="AP321" i="5" s="1"/>
  <c r="AQ321" i="5" s="1"/>
  <c r="AS321" i="5" s="1"/>
  <c r="AN321" i="5"/>
  <c r="R331" i="7" s="1"/>
  <c r="AM105" i="5"/>
  <c r="N115" i="7" s="1"/>
  <c r="AR105" i="5"/>
  <c r="AR295" i="5"/>
  <c r="AR315" i="5"/>
  <c r="AN116" i="5"/>
  <c r="R126" i="7" s="1"/>
  <c r="AN177" i="5"/>
  <c r="R187" i="7" s="1"/>
  <c r="AN263" i="5"/>
  <c r="R273" i="7" s="1"/>
  <c r="AN91" i="5"/>
  <c r="R101" i="7" s="1"/>
  <c r="AM263" i="5"/>
  <c r="N273" i="7" s="1"/>
  <c r="AR186" i="5"/>
  <c r="AO263" i="5"/>
  <c r="AP263" i="5" s="1"/>
  <c r="AQ263" i="5" s="1"/>
  <c r="AS263" i="5" s="1"/>
  <c r="AO220" i="5"/>
  <c r="AP220" i="5" s="1"/>
  <c r="AQ220" i="5" s="1"/>
  <c r="AS220" i="5" s="1"/>
  <c r="AM269" i="5"/>
  <c r="N279" i="7" s="1"/>
  <c r="AO315" i="5"/>
  <c r="AP315" i="5" s="1"/>
  <c r="AQ315" i="5" s="1"/>
  <c r="AS315" i="5" s="1"/>
  <c r="AT315" i="5"/>
  <c r="AM187" i="5"/>
  <c r="N197" i="7" s="1"/>
  <c r="AT263" i="5"/>
  <c r="AO187" i="5"/>
  <c r="AP187" i="5" s="1"/>
  <c r="AQ187" i="5" s="1"/>
  <c r="AS187" i="5" s="1"/>
  <c r="AO177" i="5"/>
  <c r="AP177" i="5" s="1"/>
  <c r="AQ177" i="5" s="1"/>
  <c r="AS177" i="5" s="1"/>
  <c r="AM91" i="5"/>
  <c r="N101" i="7" s="1"/>
  <c r="AN318" i="5"/>
  <c r="R328" i="7" s="1"/>
  <c r="AM227" i="5"/>
  <c r="N237" i="7" s="1"/>
  <c r="AO21" i="5"/>
  <c r="AP21" i="5" s="1"/>
  <c r="AQ21" i="5" s="1"/>
  <c r="AS21" i="5" s="1"/>
  <c r="AO441" i="5"/>
  <c r="AP441" i="5" s="1"/>
  <c r="AQ441" i="5" s="1"/>
  <c r="AS441" i="5" s="1"/>
  <c r="AN84" i="5"/>
  <c r="R94" i="7" s="1"/>
  <c r="AT220" i="5"/>
  <c r="AM220" i="5"/>
  <c r="N230" i="7" s="1"/>
  <c r="AO105" i="5"/>
  <c r="AP105" i="5" s="1"/>
  <c r="AQ105" i="5" s="1"/>
  <c r="AS105" i="5" s="1"/>
  <c r="AN220" i="5"/>
  <c r="R230" i="7" s="1"/>
  <c r="AN105" i="5"/>
  <c r="R115" i="7" s="1"/>
  <c r="AO318" i="5"/>
  <c r="AP318" i="5" s="1"/>
  <c r="AQ318" i="5" s="1"/>
  <c r="AS318" i="5" s="1"/>
  <c r="AT318" i="5"/>
  <c r="AN441" i="5"/>
  <c r="R451" i="7" s="1"/>
  <c r="AM441" i="5"/>
  <c r="N451" i="7" s="1"/>
  <c r="AN243" i="5"/>
  <c r="R253" i="7" s="1"/>
  <c r="AM241" i="5"/>
  <c r="N251" i="7" s="1"/>
  <c r="AM170" i="5"/>
  <c r="N180" i="7" s="1"/>
  <c r="AO241" i="5"/>
  <c r="AP241" i="5" s="1"/>
  <c r="AQ241" i="5" s="1"/>
  <c r="AS241" i="5" s="1"/>
  <c r="AM279" i="5"/>
  <c r="N289" i="7" s="1"/>
  <c r="AN451" i="5"/>
  <c r="R461" i="7" s="1"/>
  <c r="AT327" i="5"/>
  <c r="AO226" i="5"/>
  <c r="AP226" i="5" s="1"/>
  <c r="AQ226" i="5" s="1"/>
  <c r="AS226" i="5" s="1"/>
  <c r="AT412" i="5"/>
  <c r="AO227" i="5"/>
  <c r="AP227" i="5" s="1"/>
  <c r="AQ227" i="5" s="1"/>
  <c r="AS227" i="5" s="1"/>
  <c r="AM479" i="5"/>
  <c r="N489" i="7" s="1"/>
  <c r="AO230" i="5"/>
  <c r="AP230" i="5" s="1"/>
  <c r="AQ230" i="5" s="1"/>
  <c r="AS230" i="5" s="1"/>
  <c r="AN279" i="5"/>
  <c r="R289" i="7" s="1"/>
  <c r="AO170" i="5"/>
  <c r="AP170" i="5" s="1"/>
  <c r="AQ170" i="5" s="1"/>
  <c r="AS170" i="5" s="1"/>
  <c r="AM129" i="5"/>
  <c r="N139" i="7" s="1"/>
  <c r="AN170" i="5"/>
  <c r="R180" i="7" s="1"/>
  <c r="AO129" i="5"/>
  <c r="AP129" i="5" s="1"/>
  <c r="AQ129" i="5" s="1"/>
  <c r="AS129" i="5" s="1"/>
  <c r="AN161" i="5"/>
  <c r="R171" i="7" s="1"/>
  <c r="AN227" i="5"/>
  <c r="R237" i="7" s="1"/>
  <c r="AM161" i="5"/>
  <c r="N171" i="7" s="1"/>
  <c r="AN230" i="5"/>
  <c r="R240" i="7" s="1"/>
  <c r="AM226" i="5"/>
  <c r="N236" i="7" s="1"/>
  <c r="AM230" i="5"/>
  <c r="N240" i="7" s="1"/>
  <c r="AN479" i="5"/>
  <c r="R489" i="7" s="1"/>
  <c r="AN226" i="5"/>
  <c r="R236" i="7" s="1"/>
  <c r="AO272" i="5"/>
  <c r="AP272" i="5" s="1"/>
  <c r="AQ272" i="5" s="1"/>
  <c r="AS272" i="5" s="1"/>
  <c r="AR318" i="5"/>
  <c r="AM272" i="5"/>
  <c r="N282" i="7" s="1"/>
  <c r="AM451" i="5"/>
  <c r="N461" i="7" s="1"/>
  <c r="AM185" i="5"/>
  <c r="N195" i="7" s="1"/>
  <c r="AO161" i="5"/>
  <c r="AP161" i="5" s="1"/>
  <c r="AQ161" i="5" s="1"/>
  <c r="AS161" i="5" s="1"/>
  <c r="AO451" i="5"/>
  <c r="AP451" i="5" s="1"/>
  <c r="AQ451" i="5" s="1"/>
  <c r="AS451" i="5" s="1"/>
  <c r="AN185" i="5"/>
  <c r="R195" i="7" s="1"/>
  <c r="AR187" i="5"/>
  <c r="AO269" i="5"/>
  <c r="AP269" i="5" s="1"/>
  <c r="AQ269" i="5" s="1"/>
  <c r="AS269" i="5" s="1"/>
  <c r="AM93" i="5"/>
  <c r="N103" i="7" s="1"/>
  <c r="AN180" i="5"/>
  <c r="R190" i="7" s="1"/>
  <c r="AO279" i="5"/>
  <c r="AP279" i="5" s="1"/>
  <c r="AQ279" i="5" s="1"/>
  <c r="AS279" i="5" s="1"/>
  <c r="AR91" i="5"/>
  <c r="AM65" i="5"/>
  <c r="N75" i="7" s="1"/>
  <c r="AM348" i="5"/>
  <c r="N358" i="7" s="1"/>
  <c r="AM21" i="5"/>
  <c r="N31" i="7" s="1"/>
  <c r="AM116" i="5"/>
  <c r="N126" i="7" s="1"/>
  <c r="AN21" i="5"/>
  <c r="R31" i="7" s="1"/>
  <c r="AO116" i="5"/>
  <c r="AP116" i="5" s="1"/>
  <c r="AQ116" i="5" s="1"/>
  <c r="AS116" i="5" s="1"/>
  <c r="AN81" i="5"/>
  <c r="R91" i="7" s="1"/>
  <c r="AM81" i="5"/>
  <c r="N91" i="7" s="1"/>
  <c r="AN178" i="5"/>
  <c r="R188" i="7" s="1"/>
  <c r="AN412" i="5"/>
  <c r="R422" i="7" s="1"/>
  <c r="AM346" i="5"/>
  <c r="N356" i="7" s="1"/>
  <c r="AO124" i="5"/>
  <c r="AP124" i="5" s="1"/>
  <c r="AQ124" i="5" s="1"/>
  <c r="AS124" i="5" s="1"/>
  <c r="AO44" i="5"/>
  <c r="AP44" i="5" s="1"/>
  <c r="AQ44" i="5" s="1"/>
  <c r="AS44" i="5" s="1"/>
  <c r="AO178" i="5"/>
  <c r="AP178" i="5" s="1"/>
  <c r="AQ178" i="5" s="1"/>
  <c r="AS178" i="5" s="1"/>
  <c r="AM412" i="5"/>
  <c r="N422" i="7" s="1"/>
  <c r="AO346" i="5"/>
  <c r="AP346" i="5" s="1"/>
  <c r="AQ346" i="5" s="1"/>
  <c r="AS346" i="5" s="1"/>
  <c r="AN124" i="5"/>
  <c r="R134" i="7" s="1"/>
  <c r="AM44" i="5"/>
  <c r="N54" i="7" s="1"/>
  <c r="AM124" i="5"/>
  <c r="N134" i="7" s="1"/>
  <c r="AO412" i="5"/>
  <c r="AP412" i="5" s="1"/>
  <c r="AQ412" i="5" s="1"/>
  <c r="AS412" i="5" s="1"/>
  <c r="AM178" i="5"/>
  <c r="N188" i="7" s="1"/>
  <c r="AN34" i="5"/>
  <c r="R44" i="7" s="1"/>
  <c r="AO24" i="5"/>
  <c r="AP24" i="5" s="1"/>
  <c r="AQ24" i="5" s="1"/>
  <c r="AS24" i="5" s="1"/>
  <c r="AN65" i="5"/>
  <c r="R75" i="7" s="1"/>
  <c r="AN24" i="5"/>
  <c r="R34" i="7" s="1"/>
  <c r="AO65" i="5"/>
  <c r="AP65" i="5" s="1"/>
  <c r="AQ65" i="5" s="1"/>
  <c r="AS65" i="5" s="1"/>
  <c r="AM24" i="5"/>
  <c r="N34" i="7" s="1"/>
  <c r="AR226" i="5"/>
  <c r="AR279" i="5"/>
  <c r="AN301" i="5"/>
  <c r="R311" i="7" s="1"/>
  <c r="AO418" i="5"/>
  <c r="AP418" i="5" s="1"/>
  <c r="AQ418" i="5" s="1"/>
  <c r="AS418" i="5" s="1"/>
  <c r="AO180" i="5"/>
  <c r="AP180" i="5" s="1"/>
  <c r="AQ180" i="5" s="1"/>
  <c r="AS180" i="5" s="1"/>
  <c r="AR321" i="5"/>
  <c r="AO55" i="5"/>
  <c r="AP55" i="5" s="1"/>
  <c r="AQ55" i="5" s="1"/>
  <c r="AS55" i="5" s="1"/>
  <c r="AM55" i="5"/>
  <c r="N65" i="7" s="1"/>
  <c r="AM180" i="5"/>
  <c r="N190" i="7" s="1"/>
  <c r="AT422" i="5"/>
  <c r="AO208" i="5"/>
  <c r="AP208" i="5" s="1"/>
  <c r="AQ208" i="5" s="1"/>
  <c r="AS208" i="5" s="1"/>
  <c r="AM182" i="5"/>
  <c r="N192" i="7" s="1"/>
  <c r="AM256" i="5"/>
  <c r="N266" i="7" s="1"/>
  <c r="AN422" i="5"/>
  <c r="R432" i="7" s="1"/>
  <c r="AM14" i="5"/>
  <c r="N24" i="7" s="1"/>
  <c r="AN256" i="5"/>
  <c r="R266" i="7" s="1"/>
  <c r="AM208" i="5"/>
  <c r="N218" i="7" s="1"/>
  <c r="AO182" i="5"/>
  <c r="AP182" i="5" s="1"/>
  <c r="AQ182" i="5" s="1"/>
  <c r="AS182" i="5" s="1"/>
  <c r="AO256" i="5"/>
  <c r="AP256" i="5" s="1"/>
  <c r="AQ256" i="5" s="1"/>
  <c r="AS256" i="5" s="1"/>
  <c r="AM422" i="5"/>
  <c r="N432" i="7" s="1"/>
  <c r="AO14" i="5"/>
  <c r="AP14" i="5" s="1"/>
  <c r="AQ14" i="5" s="1"/>
  <c r="AS14" i="5" s="1"/>
  <c r="AT14" i="5"/>
  <c r="AN208" i="5"/>
  <c r="R218" i="7" s="1"/>
  <c r="AN14" i="5"/>
  <c r="R24" i="7" s="1"/>
  <c r="AM410" i="5"/>
  <c r="N420" i="7" s="1"/>
  <c r="AN356" i="5"/>
  <c r="R366" i="7" s="1"/>
  <c r="AO356" i="5"/>
  <c r="AP356" i="5" s="1"/>
  <c r="AQ356" i="5" s="1"/>
  <c r="AS356" i="5" s="1"/>
  <c r="AO410" i="5"/>
  <c r="AP410" i="5" s="1"/>
  <c r="AQ410" i="5" s="1"/>
  <c r="AS410" i="5" s="1"/>
  <c r="AM356" i="5"/>
  <c r="N366" i="7" s="1"/>
  <c r="AR272" i="5"/>
  <c r="AN272" i="5"/>
  <c r="R282" i="7" s="1"/>
  <c r="AT185" i="5"/>
  <c r="AO185" i="5"/>
  <c r="AP185" i="5" s="1"/>
  <c r="AQ185" i="5" s="1"/>
  <c r="AS185" i="5" s="1"/>
  <c r="AN154" i="5"/>
  <c r="R164" i="7" s="1"/>
  <c r="AM154" i="5"/>
  <c r="N164" i="7" s="1"/>
  <c r="AR269" i="5"/>
  <c r="AT208" i="5"/>
  <c r="AT256" i="5"/>
  <c r="AT182" i="5"/>
  <c r="AT361" i="5"/>
  <c r="AT177" i="5"/>
  <c r="AN44" i="5"/>
  <c r="R54" i="7" s="1"/>
  <c r="AT170" i="5"/>
  <c r="AO81" i="5"/>
  <c r="AP81" i="5" s="1"/>
  <c r="AQ81" i="5" s="1"/>
  <c r="AS81" i="5" s="1"/>
  <c r="AO40" i="5"/>
  <c r="AP40" i="5" s="1"/>
  <c r="AQ40" i="5" s="1"/>
  <c r="AS40" i="5" s="1"/>
  <c r="AO379" i="5"/>
  <c r="AP379" i="5" s="1"/>
  <c r="AQ379" i="5" s="1"/>
  <c r="AS379" i="5" s="1"/>
  <c r="AM216" i="5"/>
  <c r="N226" i="7" s="1"/>
  <c r="AO16" i="5"/>
  <c r="AP16" i="5" s="1"/>
  <c r="AQ16" i="5" s="1"/>
  <c r="AS16" i="5" s="1"/>
  <c r="AT216" i="5"/>
  <c r="AM34" i="5"/>
  <c r="N44" i="7" s="1"/>
  <c r="AM84" i="5"/>
  <c r="N94" i="7" s="1"/>
  <c r="AO334" i="5"/>
  <c r="AP334" i="5" s="1"/>
  <c r="AQ334" i="5" s="1"/>
  <c r="AS334" i="5" s="1"/>
  <c r="AO84" i="5"/>
  <c r="AP84" i="5" s="1"/>
  <c r="AQ84" i="5" s="1"/>
  <c r="AS84" i="5" s="1"/>
  <c r="AN334" i="5"/>
  <c r="R344" i="7" s="1"/>
  <c r="AR93" i="5"/>
  <c r="AM22" i="5"/>
  <c r="N32" i="7" s="1"/>
  <c r="AO132" i="5"/>
  <c r="AP132" i="5" s="1"/>
  <c r="AQ132" i="5" s="1"/>
  <c r="AS132" i="5" s="1"/>
  <c r="AM132" i="5"/>
  <c r="N142" i="7" s="1"/>
  <c r="AN132" i="5"/>
  <c r="R142" i="7" s="1"/>
  <c r="AT479" i="5"/>
  <c r="AR216" i="5"/>
  <c r="AR24" i="5"/>
  <c r="AO154" i="5"/>
  <c r="AP154" i="5" s="1"/>
  <c r="AQ154" i="5" s="1"/>
  <c r="AS154" i="5" s="1"/>
  <c r="AT44" i="5"/>
  <c r="AN55" i="5"/>
  <c r="R65" i="7" s="1"/>
  <c r="AR379" i="5"/>
  <c r="AO34" i="5"/>
  <c r="AP34" i="5" s="1"/>
  <c r="AQ34" i="5" s="1"/>
  <c r="AS34" i="5" s="1"/>
  <c r="AN348" i="5"/>
  <c r="R358" i="7" s="1"/>
  <c r="AN216" i="5"/>
  <c r="R226" i="7" s="1"/>
  <c r="AO299" i="5"/>
  <c r="AP299" i="5" s="1"/>
  <c r="AQ299" i="5" s="1"/>
  <c r="AS299" i="5" s="1"/>
  <c r="AN16" i="5"/>
  <c r="R26" i="7" s="1"/>
  <c r="AN379" i="5"/>
  <c r="R389" i="7" s="1"/>
  <c r="AN299" i="5"/>
  <c r="R309" i="7" s="1"/>
  <c r="AM379" i="5"/>
  <c r="N389" i="7" s="1"/>
  <c r="AM334" i="5"/>
  <c r="N344" i="7" s="1"/>
  <c r="AT464" i="5"/>
  <c r="AO435" i="5"/>
  <c r="AP435" i="5" s="1"/>
  <c r="AQ435" i="5" s="1"/>
  <c r="AS435" i="5" s="1"/>
  <c r="AN435" i="5"/>
  <c r="R445" i="7" s="1"/>
  <c r="AO464" i="5"/>
  <c r="AP464" i="5" s="1"/>
  <c r="AQ464" i="5" s="1"/>
  <c r="AS464" i="5" s="1"/>
  <c r="AO439" i="5"/>
  <c r="AP439" i="5" s="1"/>
  <c r="AQ439" i="5" s="1"/>
  <c r="AS439" i="5" s="1"/>
  <c r="AN464" i="5"/>
  <c r="R474" i="7" s="1"/>
  <c r="AM439" i="5"/>
  <c r="N449" i="7" s="1"/>
  <c r="AO348" i="5"/>
  <c r="AP348" i="5" s="1"/>
  <c r="AQ348" i="5" s="1"/>
  <c r="AS348" i="5" s="1"/>
  <c r="AM464" i="5"/>
  <c r="N474" i="7" s="1"/>
  <c r="AN439" i="5"/>
  <c r="R449" i="7" s="1"/>
  <c r="AT283" i="5"/>
  <c r="AO283" i="5"/>
  <c r="AP283" i="5" s="1"/>
  <c r="AQ283" i="5" s="1"/>
  <c r="AS283" i="5" s="1"/>
  <c r="AT116" i="5"/>
  <c r="AR34" i="5"/>
  <c r="AR439" i="5"/>
  <c r="AT16" i="5"/>
  <c r="AM361" i="5"/>
  <c r="N371" i="7" s="1"/>
  <c r="AR178" i="5"/>
  <c r="AR334" i="5"/>
  <c r="AT241" i="5"/>
  <c r="AR410" i="5"/>
  <c r="AR84" i="5"/>
  <c r="AM277" i="5"/>
  <c r="N287" i="7" s="1"/>
  <c r="AR435" i="5"/>
  <c r="AR406" i="5"/>
  <c r="AN277" i="5"/>
  <c r="R287" i="7" s="1"/>
  <c r="AR16" i="5"/>
  <c r="AR348" i="5"/>
  <c r="AT441" i="5"/>
  <c r="AM283" i="5"/>
  <c r="N293" i="7" s="1"/>
  <c r="AR227" i="5"/>
  <c r="AT132" i="5"/>
  <c r="AN283" i="5"/>
  <c r="R293" i="7" s="1"/>
  <c r="AN346" i="5"/>
  <c r="R356" i="7" s="1"/>
  <c r="AO183" i="5"/>
  <c r="AP183" i="5" s="1"/>
  <c r="AQ183" i="5" s="1"/>
  <c r="AS183" i="5" s="1"/>
  <c r="AM183" i="5"/>
  <c r="N193" i="7" s="1"/>
  <c r="AT106" i="5"/>
  <c r="AO173" i="5"/>
  <c r="AP173" i="5" s="1"/>
  <c r="AQ173" i="5" s="1"/>
  <c r="AS173" i="5" s="1"/>
  <c r="AT81" i="5"/>
  <c r="AT277" i="5"/>
  <c r="AO457" i="5"/>
  <c r="AP457" i="5" s="1"/>
  <c r="AQ457" i="5" s="1"/>
  <c r="AS457" i="5" s="1"/>
  <c r="AM336" i="5"/>
  <c r="N346" i="7" s="1"/>
  <c r="AO487" i="5"/>
  <c r="AP487" i="5" s="1"/>
  <c r="AQ487" i="5" s="1"/>
  <c r="AS487" i="5" s="1"/>
  <c r="AM284" i="5"/>
  <c r="N294" i="7" s="1"/>
  <c r="AO311" i="5"/>
  <c r="AP311" i="5" s="1"/>
  <c r="AQ311" i="5" s="1"/>
  <c r="AS311" i="5" s="1"/>
  <c r="AO22" i="5"/>
  <c r="AP22" i="5" s="1"/>
  <c r="AQ22" i="5" s="1"/>
  <c r="AS22" i="5" s="1"/>
  <c r="AN418" i="5"/>
  <c r="R428" i="7" s="1"/>
  <c r="AN40" i="5"/>
  <c r="R50" i="7" s="1"/>
  <c r="AM301" i="5"/>
  <c r="N311" i="7" s="1"/>
  <c r="AM418" i="5"/>
  <c r="N428" i="7" s="1"/>
  <c r="AM40" i="5"/>
  <c r="N50" i="7" s="1"/>
  <c r="AO475" i="5"/>
  <c r="AP475" i="5" s="1"/>
  <c r="AQ475" i="5" s="1"/>
  <c r="AS475" i="5" s="1"/>
  <c r="AT336" i="5"/>
  <c r="AN22" i="5"/>
  <c r="R32" i="7" s="1"/>
  <c r="AN79" i="5"/>
  <c r="R89" i="7" s="1"/>
  <c r="AM475" i="5"/>
  <c r="N485" i="7" s="1"/>
  <c r="AT418" i="5"/>
  <c r="AO79" i="5"/>
  <c r="AP79" i="5" s="1"/>
  <c r="AQ79" i="5" s="1"/>
  <c r="AS79" i="5" s="1"/>
  <c r="AN284" i="5"/>
  <c r="R294" i="7" s="1"/>
  <c r="AN487" i="5"/>
  <c r="R497" i="7" s="1"/>
  <c r="AM311" i="5"/>
  <c r="N321" i="7" s="1"/>
  <c r="AN475" i="5"/>
  <c r="R485" i="7" s="1"/>
  <c r="AO468" i="5"/>
  <c r="AP468" i="5" s="1"/>
  <c r="AQ468" i="5" s="1"/>
  <c r="AS468" i="5" s="1"/>
  <c r="AM79" i="5"/>
  <c r="N89" i="7" s="1"/>
  <c r="AO243" i="5"/>
  <c r="AP243" i="5" s="1"/>
  <c r="AQ243" i="5" s="1"/>
  <c r="AS243" i="5" s="1"/>
  <c r="AO284" i="5"/>
  <c r="AP284" i="5" s="1"/>
  <c r="AQ284" i="5" s="1"/>
  <c r="AS284" i="5" s="1"/>
  <c r="AM487" i="5"/>
  <c r="N497" i="7" s="1"/>
  <c r="AN336" i="5"/>
  <c r="R346" i="7" s="1"/>
  <c r="AN311" i="5"/>
  <c r="R321" i="7" s="1"/>
  <c r="AM243" i="5"/>
  <c r="N253" i="7" s="1"/>
  <c r="AO336" i="5"/>
  <c r="AP336" i="5" s="1"/>
  <c r="AQ336" i="5" s="1"/>
  <c r="AS336" i="5" s="1"/>
  <c r="AN457" i="5"/>
  <c r="R467" i="7" s="1"/>
  <c r="AR284" i="5"/>
  <c r="AT468" i="5"/>
  <c r="AT311" i="5"/>
  <c r="AM457" i="5"/>
  <c r="N467" i="7" s="1"/>
  <c r="AT457" i="5"/>
  <c r="AM445" i="5"/>
  <c r="N455" i="7" s="1"/>
  <c r="AM291" i="5"/>
  <c r="N301" i="7" s="1"/>
  <c r="AT291" i="5"/>
  <c r="AN445" i="5"/>
  <c r="R455" i="7" s="1"/>
  <c r="AO445" i="5"/>
  <c r="AP445" i="5" s="1"/>
  <c r="AQ445" i="5" s="1"/>
  <c r="AS445" i="5" s="1"/>
  <c r="AO301" i="5"/>
  <c r="AP301" i="5" s="1"/>
  <c r="AQ301" i="5" s="1"/>
  <c r="AS301" i="5" s="1"/>
  <c r="AO291" i="5"/>
  <c r="AP291" i="5" s="1"/>
  <c r="AQ291" i="5" s="1"/>
  <c r="AS291" i="5" s="1"/>
  <c r="AR22" i="5"/>
  <c r="AR291" i="5"/>
  <c r="AT475" i="5"/>
  <c r="AT435" i="5"/>
  <c r="AR299" i="5"/>
  <c r="AO361" i="5"/>
  <c r="AP361" i="5" s="1"/>
  <c r="AQ361" i="5" s="1"/>
  <c r="AS361" i="5" s="1"/>
  <c r="AR168" i="5"/>
  <c r="AO168" i="5"/>
  <c r="AP168" i="5" s="1"/>
  <c r="AQ168" i="5" s="1"/>
  <c r="AS168" i="5" s="1"/>
  <c r="AN361" i="5"/>
  <c r="R371" i="7" s="1"/>
  <c r="AM168" i="5"/>
  <c r="N178" i="7" s="1"/>
  <c r="AM299" i="5"/>
  <c r="N309" i="7" s="1"/>
  <c r="AN168" i="5"/>
  <c r="R178" i="7" s="1"/>
  <c r="AR235" i="5"/>
  <c r="AT243" i="5"/>
  <c r="AO235" i="5"/>
  <c r="AP235" i="5" s="1"/>
  <c r="AQ235" i="5" s="1"/>
  <c r="AS235" i="5" s="1"/>
  <c r="AM235" i="5"/>
  <c r="N245" i="7" s="1"/>
  <c r="AR21" i="5"/>
  <c r="AN76" i="5"/>
  <c r="R86" i="7" s="1"/>
  <c r="AO277" i="5"/>
  <c r="AP277" i="5" s="1"/>
  <c r="AQ277" i="5" s="1"/>
  <c r="AS277" i="5" s="1"/>
  <c r="AR346" i="5"/>
  <c r="AR451" i="5"/>
  <c r="AN235" i="5"/>
  <c r="R245" i="7" s="1"/>
  <c r="AR180" i="5"/>
  <c r="AT244" i="5"/>
  <c r="AT111" i="5"/>
  <c r="AT79" i="5"/>
  <c r="AT114" i="5"/>
  <c r="AR57" i="5"/>
  <c r="AM130" i="5"/>
  <c r="N140" i="7" s="1"/>
  <c r="AR114" i="5"/>
  <c r="AT57" i="5"/>
  <c r="AO76" i="5"/>
  <c r="AP76" i="5" s="1"/>
  <c r="AQ76" i="5" s="1"/>
  <c r="AS76" i="5" s="1"/>
  <c r="AT76" i="5"/>
  <c r="AR76" i="5"/>
  <c r="AM77" i="5"/>
  <c r="N87" i="7" s="1"/>
  <c r="AR445" i="5"/>
  <c r="AR250" i="5"/>
  <c r="AR487" i="5"/>
  <c r="AR40" i="5"/>
  <c r="AN468" i="5"/>
  <c r="R478" i="7" s="1"/>
  <c r="AT250" i="5"/>
  <c r="AT356" i="5"/>
  <c r="AM468" i="5"/>
  <c r="N478" i="7" s="1"/>
  <c r="AN114" i="5"/>
  <c r="R124" i="7" s="1"/>
  <c r="AM483" i="5"/>
  <c r="N493" i="7" s="1"/>
  <c r="AN130" i="5"/>
  <c r="R140" i="7" s="1"/>
  <c r="AM173" i="5"/>
  <c r="N183" i="7" s="1"/>
  <c r="AM118" i="5"/>
  <c r="N128" i="7" s="1"/>
  <c r="AR130" i="5"/>
  <c r="AN183" i="5"/>
  <c r="R193" i="7" s="1"/>
  <c r="AO244" i="5"/>
  <c r="AP244" i="5" s="1"/>
  <c r="AQ244" i="5" s="1"/>
  <c r="AS244" i="5" s="1"/>
  <c r="AN111" i="5"/>
  <c r="R121" i="7" s="1"/>
  <c r="AN374" i="5"/>
  <c r="R384" i="7" s="1"/>
  <c r="AR118" i="5"/>
  <c r="AR62" i="5"/>
  <c r="AR106" i="5"/>
  <c r="AT350" i="5"/>
  <c r="AR111" i="5"/>
  <c r="AO77" i="5"/>
  <c r="AP77" i="5" s="1"/>
  <c r="AQ77" i="5" s="1"/>
  <c r="AS77" i="5" s="1"/>
  <c r="AM82" i="5"/>
  <c r="N92" i="7" s="1"/>
  <c r="AN244" i="5"/>
  <c r="R254" i="7" s="1"/>
  <c r="AO111" i="5"/>
  <c r="AP111" i="5" s="1"/>
  <c r="AQ111" i="5" s="1"/>
  <c r="AS111" i="5" s="1"/>
  <c r="AM374" i="5"/>
  <c r="N384" i="7" s="1"/>
  <c r="AT55" i="5"/>
  <c r="AT483" i="5"/>
  <c r="AR374" i="5"/>
  <c r="AT104" i="5"/>
  <c r="AT352" i="5"/>
  <c r="AN77" i="5"/>
  <c r="R87" i="7" s="1"/>
  <c r="AN94" i="5"/>
  <c r="R104" i="7" s="1"/>
  <c r="AO82" i="5"/>
  <c r="AP82" i="5" s="1"/>
  <c r="AQ82" i="5" s="1"/>
  <c r="AS82" i="5" s="1"/>
  <c r="AO374" i="5"/>
  <c r="AP374" i="5" s="1"/>
  <c r="AQ374" i="5" s="1"/>
  <c r="AS374" i="5" s="1"/>
  <c r="AO250" i="5"/>
  <c r="AP250" i="5" s="1"/>
  <c r="AQ250" i="5" s="1"/>
  <c r="AS250" i="5" s="1"/>
  <c r="AR483" i="5"/>
  <c r="AR104" i="5"/>
  <c r="AR352" i="5"/>
  <c r="AR350" i="5"/>
  <c r="AO94" i="5"/>
  <c r="AP94" i="5" s="1"/>
  <c r="AQ94" i="5" s="1"/>
  <c r="AS94" i="5" s="1"/>
  <c r="AN82" i="5"/>
  <c r="R92" i="7" s="1"/>
  <c r="AO341" i="5"/>
  <c r="AP341" i="5" s="1"/>
  <c r="AQ341" i="5" s="1"/>
  <c r="AS341" i="5" s="1"/>
  <c r="AO221" i="5"/>
  <c r="AP221" i="5" s="1"/>
  <c r="AQ221" i="5" s="1"/>
  <c r="AS221" i="5" s="1"/>
  <c r="AN250" i="5"/>
  <c r="R260" i="7" s="1"/>
  <c r="AR154" i="5"/>
  <c r="AT161" i="5"/>
  <c r="AR82" i="5"/>
  <c r="AO104" i="5"/>
  <c r="AP104" i="5" s="1"/>
  <c r="AQ104" i="5" s="1"/>
  <c r="AS104" i="5" s="1"/>
  <c r="AM94" i="5"/>
  <c r="N104" i="7" s="1"/>
  <c r="AN341" i="5"/>
  <c r="R351" i="7" s="1"/>
  <c r="AO350" i="5"/>
  <c r="AP350" i="5" s="1"/>
  <c r="AQ350" i="5" s="1"/>
  <c r="AS350" i="5" s="1"/>
  <c r="AN221" i="5"/>
  <c r="R231" i="7" s="1"/>
  <c r="AR244" i="5"/>
  <c r="AN104" i="5"/>
  <c r="R114" i="7" s="1"/>
  <c r="AM341" i="5"/>
  <c r="N351" i="7" s="1"/>
  <c r="AN350" i="5"/>
  <c r="R360" i="7" s="1"/>
  <c r="AM221" i="5"/>
  <c r="N231" i="7" s="1"/>
  <c r="AR183" i="5"/>
  <c r="AT173" i="5"/>
  <c r="AT341" i="5"/>
  <c r="AT195" i="5"/>
  <c r="AR490" i="5"/>
  <c r="AR94" i="5"/>
  <c r="AT77" i="5"/>
  <c r="AT62" i="5"/>
  <c r="AN490" i="5"/>
  <c r="R500" i="7" s="1"/>
  <c r="AM114" i="5"/>
  <c r="N124" i="7" s="1"/>
  <c r="AN73" i="5"/>
  <c r="R83" i="7" s="1"/>
  <c r="AO106" i="5"/>
  <c r="AP106" i="5" s="1"/>
  <c r="AQ106" i="5" s="1"/>
  <c r="AS106" i="5" s="1"/>
  <c r="AM195" i="5"/>
  <c r="N205" i="7" s="1"/>
  <c r="AR173" i="5"/>
  <c r="AR195" i="5"/>
  <c r="AT490" i="5"/>
  <c r="AT118" i="5"/>
  <c r="AO490" i="5"/>
  <c r="AP490" i="5" s="1"/>
  <c r="AQ490" i="5" s="1"/>
  <c r="AS490" i="5" s="1"/>
  <c r="AN57" i="5"/>
  <c r="R67" i="7" s="1"/>
  <c r="AN352" i="5"/>
  <c r="R362" i="7" s="1"/>
  <c r="AM62" i="5"/>
  <c r="N72" i="7" s="1"/>
  <c r="AM73" i="5"/>
  <c r="N83" i="7" s="1"/>
  <c r="AN106" i="5"/>
  <c r="R116" i="7" s="1"/>
  <c r="AN195" i="5"/>
  <c r="R205" i="7" s="1"/>
  <c r="AR491" i="5"/>
  <c r="AT221" i="5"/>
  <c r="AT301" i="5"/>
  <c r="AR129" i="5"/>
  <c r="AR73" i="5"/>
  <c r="AT65" i="5"/>
  <c r="AT90" i="5"/>
  <c r="AT230" i="5"/>
  <c r="AR124" i="5"/>
  <c r="AO483" i="5"/>
  <c r="AP483" i="5" s="1"/>
  <c r="AQ483" i="5" s="1"/>
  <c r="AS483" i="5" s="1"/>
  <c r="AM57" i="5"/>
  <c r="N67" i="7" s="1"/>
  <c r="AO118" i="5"/>
  <c r="AP118" i="5" s="1"/>
  <c r="AQ118" i="5" s="1"/>
  <c r="AS118" i="5" s="1"/>
  <c r="AO352" i="5"/>
  <c r="AP352" i="5" s="1"/>
  <c r="AQ352" i="5" s="1"/>
  <c r="AS352" i="5" s="1"/>
  <c r="AO62" i="5"/>
  <c r="AP62" i="5" s="1"/>
  <c r="AQ62" i="5" s="1"/>
  <c r="AS62" i="5" s="1"/>
  <c r="AO73" i="5"/>
  <c r="AP73" i="5" s="1"/>
  <c r="AQ73" i="5" s="1"/>
  <c r="AS73" i="5" s="1"/>
  <c r="AO130" i="5"/>
  <c r="AP130" i="5" s="1"/>
  <c r="AQ130" i="5" s="1"/>
  <c r="AS130" i="5" s="1"/>
  <c r="AB11" i="5"/>
  <c r="AB12" i="5"/>
  <c r="AC12" i="5" s="1" a="1"/>
  <c r="AC12" i="5" s="1"/>
  <c r="V12" i="5" a="1"/>
  <c r="V12" i="5" s="1"/>
  <c r="P22" i="7" s="1"/>
  <c r="Z12" i="5"/>
  <c r="U11" i="5" a="1"/>
  <c r="U11" i="5" s="1"/>
  <c r="L21" i="7" s="1"/>
  <c r="Z11" i="5"/>
  <c r="U12" i="5" a="1"/>
  <c r="U12" i="5" s="1"/>
  <c r="L22" i="7" s="1"/>
  <c r="W12" i="5" a="1"/>
  <c r="W12" i="5" s="1"/>
  <c r="X12" i="5" s="1"/>
  <c r="W11" i="5" a="1"/>
  <c r="W11" i="5" s="1"/>
  <c r="X11" i="5" s="1"/>
  <c r="V11" i="5" a="1"/>
  <c r="V11" i="5" s="1"/>
  <c r="P21" i="7" s="1"/>
  <c r="AD12" i="5" l="1" a="1"/>
  <c r="AD12" i="5" s="1"/>
  <c r="M22" i="7" s="1"/>
  <c r="AI12" i="5"/>
  <c r="AK12" i="5"/>
  <c r="AE12" i="5" a="1"/>
  <c r="AE12" i="5" s="1"/>
  <c r="Q22" i="7" s="1"/>
  <c r="AF12" i="5" a="1"/>
  <c r="AF12" i="5" s="1"/>
  <c r="AG12" i="5" s="1"/>
  <c r="AH12" i="5" s="1"/>
  <c r="AJ12" i="5" s="1"/>
  <c r="Y12" i="5"/>
  <c r="AA12" i="5" s="1"/>
  <c r="AC11" i="5" a="1"/>
  <c r="AC11" i="5" s="1"/>
  <c r="Y11" i="5"/>
  <c r="AK11" i="5" l="1"/>
  <c r="AI11" i="5"/>
  <c r="AL12" i="5" a="1"/>
  <c r="AL12" i="5" s="1"/>
  <c r="AA11" i="5"/>
  <c r="AD11" i="5" a="1"/>
  <c r="AD11" i="5" s="1"/>
  <c r="M21" i="7" s="1"/>
  <c r="AF11" i="5" a="1"/>
  <c r="AF11" i="5" s="1"/>
  <c r="AG11" i="5" s="1"/>
  <c r="AE11" i="5" a="1"/>
  <c r="AE11" i="5" s="1"/>
  <c r="Q21" i="7" s="1"/>
  <c r="AT12" i="5" l="1"/>
  <c r="AR12" i="5"/>
  <c r="AM12" i="5"/>
  <c r="N22" i="7" s="1"/>
  <c r="AN12" i="5"/>
  <c r="R22" i="7" s="1"/>
  <c r="AO12" i="5"/>
  <c r="AP12" i="5" s="1"/>
  <c r="AQ12" i="5" s="1"/>
  <c r="AS12" i="5" s="1"/>
  <c r="AL11" i="5" a="1"/>
  <c r="AL11" i="5" s="1"/>
  <c r="AH11" i="5"/>
  <c r="AJ11" i="5" s="1"/>
  <c r="AR11" i="5" l="1"/>
  <c r="AT11" i="5"/>
  <c r="AM11" i="5"/>
  <c r="N21" i="7" s="1"/>
  <c r="AN11" i="5"/>
  <c r="R21" i="7" s="1"/>
  <c r="AO11" i="5"/>
  <c r="AP11" i="5" s="1"/>
  <c r="AQ11" i="5" s="1"/>
  <c r="AS11" i="5" s="1"/>
  <c r="S21" i="7" l="1"/>
  <c r="U22" i="7"/>
  <c r="T21" i="7" l="1"/>
  <c r="N10" i="5" a="1"/>
  <c r="N10" i="5" s="1"/>
  <c r="O10" i="5" s="1"/>
  <c r="P10" i="5" s="1"/>
  <c r="V21" i="7" l="1"/>
  <c r="U21" i="7"/>
  <c r="T10" i="5" l="1" a="1"/>
  <c r="T10" i="5" s="1"/>
  <c r="L9" i="4"/>
  <c r="Z10" i="5" l="1"/>
  <c r="AB10" i="5"/>
  <c r="V10" i="5" a="1"/>
  <c r="V10" i="5" s="1"/>
  <c r="P20" i="7" s="1"/>
  <c r="U10" i="5" a="1"/>
  <c r="U10" i="5" s="1"/>
  <c r="W10" i="5" a="1"/>
  <c r="W10" i="5" s="1"/>
  <c r="X10" i="5" s="1"/>
  <c r="L20" i="7" l="1"/>
  <c r="Y10" i="5"/>
  <c r="AA10" i="5" l="1"/>
  <c r="AC10" i="5" a="1"/>
  <c r="AC10" i="5" s="1"/>
  <c r="AK10" i="5" l="1"/>
  <c r="AI10" i="5"/>
  <c r="AF10" i="5" a="1"/>
  <c r="AF10" i="5" s="1"/>
  <c r="AG10" i="5" s="1"/>
  <c r="AE10" i="5" a="1"/>
  <c r="AE10" i="5" s="1"/>
  <c r="Q20" i="7" s="1"/>
  <c r="AD10" i="5" a="1"/>
  <c r="AD10" i="5" s="1"/>
  <c r="M20" i="7" l="1"/>
  <c r="AL10" i="5" a="1"/>
  <c r="AL10" i="5" s="1"/>
  <c r="AH10" i="5"/>
  <c r="AJ10" i="5" s="1"/>
  <c r="AT10" i="5" l="1"/>
  <c r="AR10" i="5"/>
  <c r="AM10" i="5"/>
  <c r="AN10" i="5"/>
  <c r="AO10" i="5"/>
  <c r="AP10" i="5" s="1"/>
  <c r="AQ10" i="5" s="1"/>
  <c r="AS10" i="5" s="1"/>
  <c r="R20" i="7" l="1"/>
  <c r="N20" i="7"/>
  <c r="S20" i="7"/>
  <c r="T20" i="7" l="1"/>
  <c r="V20" i="7" l="1"/>
  <c r="U20" i="7"/>
  <c r="N8" i="5" a="1"/>
  <c r="N8" i="5" s="1"/>
  <c r="O8" i="5" s="1"/>
  <c r="M7" i="5" a="1"/>
  <c r="M7" i="5" s="1"/>
  <c r="N7" i="5" a="1"/>
  <c r="N7" i="5" s="1"/>
  <c r="O7" i="5" s="1"/>
  <c r="L7" i="5" a="1"/>
  <c r="L7" i="5" s="1"/>
  <c r="K17" i="7" l="1"/>
  <c r="P7" i="5"/>
  <c r="P8" i="5"/>
  <c r="S8" i="5"/>
  <c r="T8" i="5" s="1" a="1"/>
  <c r="T8" i="5" s="1"/>
  <c r="N9" i="5" a="1"/>
  <c r="N9" i="5" s="1"/>
  <c r="O9" i="5" s="1"/>
  <c r="O17" i="7"/>
  <c r="Q7" i="5"/>
  <c r="R7" i="5"/>
  <c r="S7" i="5"/>
  <c r="T7" i="5" s="1" a="1"/>
  <c r="T7" i="5" s="1"/>
  <c r="R8" i="5" l="1"/>
  <c r="W7" i="5" a="1"/>
  <c r="W7" i="5" s="1"/>
  <c r="X7" i="5" s="1"/>
  <c r="V7" i="5" a="1"/>
  <c r="V7" i="5" s="1"/>
  <c r="P17" i="7" s="1"/>
  <c r="U7" i="5" a="1"/>
  <c r="U7" i="5" s="1"/>
  <c r="Z7" i="5"/>
  <c r="AB7" i="5"/>
  <c r="AC7" i="5" s="1" a="1"/>
  <c r="AC7" i="5" s="1"/>
  <c r="W8" i="5" a="1"/>
  <c r="W8" i="5" s="1"/>
  <c r="X8" i="5" s="1"/>
  <c r="V8" i="5" a="1"/>
  <c r="V8" i="5" s="1"/>
  <c r="P18" i="7" s="1"/>
  <c r="Z8" i="5"/>
  <c r="U8" i="5" a="1"/>
  <c r="U8" i="5" s="1"/>
  <c r="L18" i="7" s="1"/>
  <c r="AB8" i="5"/>
  <c r="AC8" i="5" s="1" a="1"/>
  <c r="AC8" i="5" s="1"/>
  <c r="P9" i="5"/>
  <c r="S9" i="5"/>
  <c r="T9" i="5" s="1" a="1"/>
  <c r="T9" i="5" s="1"/>
  <c r="L7" i="4"/>
  <c r="Y8" i="5" l="1"/>
  <c r="Y7" i="5"/>
  <c r="W9" i="5" a="1"/>
  <c r="W9" i="5" s="1"/>
  <c r="X9" i="5" s="1"/>
  <c r="V9" i="5" a="1"/>
  <c r="V9" i="5" s="1"/>
  <c r="P19" i="7" s="1"/>
  <c r="U9" i="5" a="1"/>
  <c r="U9" i="5" s="1"/>
  <c r="L19" i="7" s="1"/>
  <c r="AI7" i="5"/>
  <c r="AD7" i="5" a="1"/>
  <c r="AD7" i="5" s="1"/>
  <c r="M17" i="7" s="1"/>
  <c r="AK7" i="5"/>
  <c r="AE7" i="5" a="1"/>
  <c r="AE7" i="5" s="1"/>
  <c r="Q17" i="7" s="1"/>
  <c r="AF7" i="5" a="1"/>
  <c r="AF7" i="5" s="1"/>
  <c r="AG7" i="5" s="1"/>
  <c r="R9" i="5"/>
  <c r="L11" i="4"/>
  <c r="AE8" i="5" a="1"/>
  <c r="AE8" i="5" s="1"/>
  <c r="Q18" i="7" s="1"/>
  <c r="AI8" i="5"/>
  <c r="AD8" i="5" a="1"/>
  <c r="AD8" i="5" s="1"/>
  <c r="M18" i="7" s="1"/>
  <c r="AF8" i="5" a="1"/>
  <c r="AF8" i="5" s="1"/>
  <c r="AG8" i="5" s="1"/>
  <c r="AK8" i="5"/>
  <c r="L17" i="7"/>
  <c r="AH7" i="5" l="1"/>
  <c r="AJ7" i="5" s="1"/>
  <c r="AH8" i="5"/>
  <c r="AJ8" i="5" s="1"/>
  <c r="Y9" i="5"/>
  <c r="AB9" i="5"/>
  <c r="AC9" i="5" s="1" a="1"/>
  <c r="AC9" i="5" s="1"/>
  <c r="AL8" i="5" a="1"/>
  <c r="AL8" i="5" s="1"/>
  <c r="AA7" i="5"/>
  <c r="V1" i="5"/>
  <c r="AL7" i="5" a="1"/>
  <c r="AL7" i="5" s="1"/>
  <c r="AA8" i="5"/>
  <c r="AF9" i="5" l="1" a="1"/>
  <c r="AF9" i="5" s="1"/>
  <c r="AG9" i="5" s="1"/>
  <c r="AD9" i="5" a="1"/>
  <c r="AD9" i="5" s="1"/>
  <c r="AE9" i="5" a="1"/>
  <c r="AE9" i="5" s="1"/>
  <c r="Q19" i="7" s="1"/>
  <c r="AO8" i="5"/>
  <c r="AP8" i="5" s="1"/>
  <c r="AT8" i="5"/>
  <c r="AR8" i="5"/>
  <c r="AM8" i="5"/>
  <c r="N18" i="7" s="1"/>
  <c r="AN8" i="5"/>
  <c r="R18" i="7" s="1"/>
  <c r="AA9" i="5"/>
  <c r="Z9" i="5"/>
  <c r="AR7" i="5"/>
  <c r="U17" i="7" s="1"/>
  <c r="AN7" i="5"/>
  <c r="R17" i="7" s="1"/>
  <c r="AT7" i="5"/>
  <c r="AO7" i="5"/>
  <c r="AP7" i="5" s="1"/>
  <c r="AM7" i="5"/>
  <c r="N17" i="7" s="1"/>
  <c r="AH9" i="5" l="1"/>
  <c r="AK9" i="5"/>
  <c r="AQ8" i="5"/>
  <c r="S18" i="7"/>
  <c r="M19" i="7"/>
  <c r="AQ7" i="5"/>
  <c r="S17" i="7"/>
  <c r="AS7" i="5" l="1"/>
  <c r="V17" i="7" s="1"/>
  <c r="T17" i="7"/>
  <c r="AS8" i="5"/>
  <c r="V18" i="7" s="1"/>
  <c r="T18" i="7"/>
  <c r="Q8" i="5"/>
  <c r="AL9" i="5" a="1"/>
  <c r="AL9" i="5" s="1"/>
  <c r="AJ9" i="5"/>
  <c r="AI9" i="5"/>
  <c r="AT9" i="5" l="1"/>
  <c r="AN9" i="5"/>
  <c r="R19" i="7" s="1"/>
  <c r="AR9" i="5"/>
  <c r="AM9" i="5"/>
  <c r="AO9" i="5"/>
  <c r="AP9" i="5" s="1"/>
  <c r="U18" i="7"/>
  <c r="Z37" i="3"/>
  <c r="AA37" i="3" s="1"/>
  <c r="AB37" i="3" s="1"/>
  <c r="N19" i="7" l="1"/>
  <c r="Z20" i="3"/>
  <c r="AA20" i="3" s="1"/>
  <c r="AB20" i="3" s="1"/>
  <c r="Z7" i="3"/>
  <c r="AA7" i="3" s="1"/>
  <c r="AB7" i="3" s="1"/>
  <c r="Z23" i="3"/>
  <c r="AA23" i="3" s="1"/>
  <c r="AB23" i="3" s="1"/>
  <c r="Z34" i="3"/>
  <c r="AA34" i="3" s="1"/>
  <c r="AB34" i="3" s="1"/>
  <c r="Z28" i="3"/>
  <c r="AA28" i="3" s="1"/>
  <c r="AB28" i="3" s="1"/>
  <c r="Z33" i="3"/>
  <c r="AA33" i="3" s="1"/>
  <c r="AB33" i="3" s="1"/>
  <c r="Z6" i="3"/>
  <c r="AA6" i="3" s="1"/>
  <c r="AB6" i="3" s="1"/>
  <c r="Z18" i="3"/>
  <c r="AA18" i="3" s="1"/>
  <c r="AB18" i="3" s="1"/>
  <c r="Z12" i="3"/>
  <c r="AA12" i="3" s="1"/>
  <c r="AB12" i="3" s="1"/>
  <c r="Z17" i="3"/>
  <c r="AA17" i="3" s="1"/>
  <c r="AB17" i="3" s="1"/>
  <c r="Z15" i="3"/>
  <c r="AA15" i="3" s="1"/>
  <c r="AB15" i="3" s="1"/>
  <c r="Z35" i="3"/>
  <c r="AA35" i="3" s="1"/>
  <c r="AB35" i="3" s="1"/>
  <c r="Z21" i="3"/>
  <c r="AA21" i="3" s="1"/>
  <c r="AB21" i="3" s="1"/>
  <c r="Z30" i="3"/>
  <c r="AA30" i="3" s="1"/>
  <c r="AB30" i="3" s="1"/>
  <c r="Z16" i="3"/>
  <c r="AA16" i="3" s="1"/>
  <c r="AB16" i="3" s="1"/>
  <c r="Z19" i="3"/>
  <c r="AA19" i="3" s="1"/>
  <c r="AB19" i="3" s="1"/>
  <c r="Z27" i="3"/>
  <c r="AA27" i="3" s="1"/>
  <c r="AB27" i="3" s="1"/>
  <c r="Z26" i="3"/>
  <c r="AA26" i="3" s="1"/>
  <c r="AB26" i="3" s="1"/>
  <c r="Z31" i="3"/>
  <c r="AA31" i="3" s="1"/>
  <c r="AB31" i="3" s="1"/>
  <c r="Z14" i="3"/>
  <c r="AA14" i="3" s="1"/>
  <c r="AB14" i="3" s="1"/>
  <c r="Z25" i="3"/>
  <c r="AA25" i="3" s="1"/>
  <c r="AB25" i="3" s="1"/>
  <c r="Z10" i="3"/>
  <c r="AA10" i="3" s="1"/>
  <c r="AB10" i="3" s="1"/>
  <c r="Z29" i="3"/>
  <c r="AA29" i="3" s="1"/>
  <c r="AB29" i="3" s="1"/>
  <c r="Z11" i="3"/>
  <c r="AA11" i="3" s="1"/>
  <c r="AB11" i="3" s="1"/>
  <c r="Z22" i="3"/>
  <c r="AA22" i="3" s="1"/>
  <c r="AB22" i="3" s="1"/>
  <c r="Z32" i="3"/>
  <c r="AA32" i="3" s="1"/>
  <c r="AB32" i="3" s="1"/>
  <c r="Z9" i="3"/>
  <c r="AA9" i="3" s="1"/>
  <c r="AB9" i="3" s="1"/>
  <c r="Z13" i="3"/>
  <c r="AA13" i="3" s="1"/>
  <c r="AB13" i="3" s="1"/>
  <c r="Z36" i="3"/>
  <c r="AA36" i="3" s="1"/>
  <c r="AB36" i="3" s="1"/>
  <c r="Z24" i="3"/>
  <c r="AA24" i="3" s="1"/>
  <c r="AB24" i="3" s="1"/>
  <c r="Z8" i="3"/>
  <c r="AA8" i="3" s="1"/>
  <c r="AB8" i="3" s="1"/>
  <c r="AQ9" i="5"/>
  <c r="S19" i="7"/>
  <c r="AS9" i="5" l="1"/>
  <c r="V19" i="7" s="1"/>
  <c r="B12" i="7" s="1"/>
  <c r="Q9" i="5"/>
  <c r="V3" i="5"/>
  <c r="T19" i="7"/>
  <c r="B10" i="7" s="1"/>
  <c r="E5" i="7" l="1"/>
  <c r="U19" i="7"/>
  <c r="B11" i="7" s="1"/>
  <c r="V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<sst xmlns="http://schemas.openxmlformats.org/spreadsheetml/2006/main" count="294" uniqueCount="171">
  <si>
    <t>2_Review &amp; Audit</t>
  </si>
  <si>
    <t>Cleaned helper layer for imported rows. Gray area = review outputs and current-state calculations.</t>
  </si>
  <si>
    <t>Entry #</t>
  </si>
  <si>
    <t>Sleeve</t>
  </si>
  <si>
    <t>Asset Type</t>
  </si>
  <si>
    <t>Raw Ticker</t>
  </si>
  <si>
    <t>Clean Ticker</t>
  </si>
  <si>
    <t>Asset Description</t>
  </si>
  <si>
    <t>Buy Date</t>
  </si>
  <si>
    <t>Shares Bought</t>
  </si>
  <si>
    <t>Cost / Share</t>
  </si>
  <si>
    <t>Sell Date</t>
  </si>
  <si>
    <t>Sale Price / Share</t>
  </si>
  <si>
    <t>Shares Remaining</t>
  </si>
  <si>
    <t>Shares Sold</t>
  </si>
  <si>
    <t>Total Cost</t>
  </si>
  <si>
    <t>Sale Proceeds</t>
  </si>
  <si>
    <t>Realized Gain / (Loss)</t>
  </si>
  <si>
    <t>Generated Lot ID</t>
  </si>
  <si>
    <t>Validation Flag</t>
  </si>
  <si>
    <t>Data Entry Status</t>
  </si>
  <si>
    <t>Wash Candidate?</t>
  </si>
  <si>
    <t>Recent Rebuy?</t>
  </si>
  <si>
    <t>Wash Sale Window End Date</t>
  </si>
  <si>
    <t>Review Notes</t>
  </si>
  <si>
    <t>Holding Period (Days)</t>
  </si>
  <si>
    <t>Tax Term</t>
  </si>
  <si>
    <t>Wash Basis Adjustment</t>
  </si>
  <si>
    <t>Adjusted Total Cost</t>
  </si>
  <si>
    <t>Adjusted Cost / Share</t>
  </si>
  <si>
    <t>Loss Seq</t>
  </si>
  <si>
    <t>Review Row #</t>
  </si>
  <si>
    <t>OK</t>
  </si>
  <si>
    <t>Open lot</t>
  </si>
  <si>
    <t>No</t>
  </si>
  <si>
    <t>Ready</t>
  </si>
  <si>
    <t>Notes</t>
  </si>
  <si>
    <t>Sale Tracker — Structured Workbook (App Revision v34)</t>
  </si>
  <si>
    <t>Manual entry tab. One row per buy lot. For partial sales, split into multiple rows. Column L is optional for manual replacement-lot override. Asset Description auto-fills from the reference table.</t>
  </si>
  <si>
    <t>Ticker</t>
  </si>
  <si>
    <t>EPD</t>
  </si>
  <si>
    <t>ITOT</t>
  </si>
  <si>
    <t>SCHB</t>
  </si>
  <si>
    <t>Sold 800 shares @ 39.05; combined two same-day fills of 400 shares each.</t>
  </si>
  <si>
    <t>VTI</t>
  </si>
  <si>
    <t>VOO</t>
  </si>
  <si>
    <t>IXUS</t>
  </si>
  <si>
    <t>VXUS</t>
  </si>
  <si>
    <t>Sold 310 shares @ 39.0514; separate same-day execution.</t>
  </si>
  <si>
    <t>3_Wash Engine — Summary + Transaction Detail</t>
  </si>
  <si>
    <t>Top = ticker summary with short-term and long-term splits. Bottom = transaction-level audit trail. Default match method = FIFO by earliest eligible replacement lot; manual override supported via Data Entry column L.</t>
  </si>
  <si>
    <t>Ticker Summary</t>
  </si>
  <si>
    <t>Overall Summary</t>
  </si>
  <si>
    <t>Open Shares</t>
  </si>
  <si>
    <t>Recent Rebuy Ends</t>
  </si>
  <si>
    <t>Short-Term Gains</t>
  </si>
  <si>
    <t>Short-Term Losses</t>
  </si>
  <si>
    <t>Long-Term Gains</t>
  </si>
  <si>
    <t>Long-Term Losses</t>
  </si>
  <si>
    <t>YTD Net Realized Gain / (Loss)</t>
  </si>
  <si>
    <t>Latest Loss Sale Date</t>
  </si>
  <si>
    <t>Wash Sale End Date</t>
  </si>
  <si>
    <t>Wash Rows</t>
  </si>
  <si>
    <t>Net Realized Gain / (Loss)</t>
  </si>
  <si>
    <t>Transaction-Level Audit Detail</t>
  </si>
  <si>
    <t>Loss / Share</t>
  </si>
  <si>
    <t>Candidate Matched Shares</t>
  </si>
  <si>
    <t>Candidate Replacement Count</t>
  </si>
  <si>
    <t>Wash Sale?</t>
  </si>
  <si>
    <t>Disallowed Wash Loss</t>
  </si>
  <si>
    <t>Basis Adj In</t>
  </si>
  <si>
    <t>Adjusted Total Basis</t>
  </si>
  <si>
    <t>4_Wash Match Table</t>
  </si>
  <si>
    <t>Each row is one wash-sale match segment. Default logic = same-ticker FIFO within ±30 days across all accounts. Multi-lot matching enabled with up to 6 replacement segments per loss sale. Manual override only changes replacement-lot selection.</t>
  </si>
  <si>
    <t>Sold Lot ID</t>
  </si>
  <si>
    <t>Total Loss</t>
  </si>
  <si>
    <t>Matched Shares</t>
  </si>
  <si>
    <t>Disallowed Loss</t>
  </si>
  <si>
    <t>Allowed Loss</t>
  </si>
  <si>
    <t>Basis Adjustment</t>
  </si>
  <si>
    <t>Match Method</t>
  </si>
  <si>
    <t>Loss Review Row</t>
  </si>
  <si>
    <t>Total Basis Adjustments</t>
  </si>
  <si>
    <t>Effective Buy Row</t>
  </si>
  <si>
    <t>Slot 2 Row Ptr</t>
  </si>
  <si>
    <t>Slot 2 Lot ID</t>
  </si>
  <si>
    <t>Slot 2 Buy Date</t>
  </si>
  <si>
    <t>Slot 2 Shares Available</t>
  </si>
  <si>
    <t>Slot 2 Matched Shares</t>
  </si>
  <si>
    <t>Slot 2 Disallowed Loss</t>
  </si>
  <si>
    <t>Slot 2 Allowed Loss</t>
  </si>
  <si>
    <t>Slot 2 Basis Adj.</t>
  </si>
  <si>
    <t>Slot 2 Remaining Shares</t>
  </si>
  <si>
    <t>Slot 3 Row Ptr</t>
  </si>
  <si>
    <t>Slot 3 Lot ID</t>
  </si>
  <si>
    <t>Slot 3 Buy Date</t>
  </si>
  <si>
    <t>Slot 3 Shares Available</t>
  </si>
  <si>
    <t>Slot 3 Matched Shares</t>
  </si>
  <si>
    <t>Slot 3 Disallowed Loss</t>
  </si>
  <si>
    <t>Slot 3 Allowed Loss</t>
  </si>
  <si>
    <t>Slot 3 Basis Adj.</t>
  </si>
  <si>
    <t>Slot 3 Remaining Shares</t>
  </si>
  <si>
    <t>Slot 4 Row Ptr</t>
  </si>
  <si>
    <t>Slot 4 Lot ID</t>
  </si>
  <si>
    <t>Slot 4 Buy Date</t>
  </si>
  <si>
    <t>Slot 4 Shares Available</t>
  </si>
  <si>
    <t>Slot 4 Matched Shares</t>
  </si>
  <si>
    <t>Slot 4 Disallowed Loss</t>
  </si>
  <si>
    <t>Slot 4 Allowed Loss</t>
  </si>
  <si>
    <t>Slot 4 Basis Adj.</t>
  </si>
  <si>
    <t>Slot 4 Shares Remaining</t>
  </si>
  <si>
    <t>Loss Rows</t>
  </si>
  <si>
    <t>Total Disallowed Loss</t>
  </si>
  <si>
    <t>Total Allowed Loss</t>
  </si>
  <si>
    <t>Reference Lists</t>
  </si>
  <si>
    <t>Description</t>
  </si>
  <si>
    <t>Sleeves</t>
  </si>
  <si>
    <t>Asset Types</t>
  </si>
  <si>
    <t>US</t>
  </si>
  <si>
    <t>MLP</t>
  </si>
  <si>
    <t>Enterprise Products Partners L.P.</t>
  </si>
  <si>
    <t>Stock</t>
  </si>
  <si>
    <t>ETF</t>
  </si>
  <si>
    <t>iShares Core S&amp;P Total U.S. Stock Market ETF</t>
  </si>
  <si>
    <t>International</t>
  </si>
  <si>
    <t>IWB</t>
  </si>
  <si>
    <t>iShares Russell 1000 ETF</t>
  </si>
  <si>
    <t>iShares Core MSCI Total International Stock ETF</t>
  </si>
  <si>
    <t>Option</t>
  </si>
  <si>
    <t>RSP</t>
  </si>
  <si>
    <t>Invesco S&amp;P 500 Equal Weight ETF</t>
  </si>
  <si>
    <t>Mutual Fund</t>
  </si>
  <si>
    <t>Schwab U.S. Broad Market ETF</t>
  </si>
  <si>
    <t>ADR</t>
  </si>
  <si>
    <t>SCHF</t>
  </si>
  <si>
    <t>Schwab International Equity ETF</t>
  </si>
  <si>
    <t>CEF</t>
  </si>
  <si>
    <t>SCHX</t>
  </si>
  <si>
    <t>Schwab U.S. Large-Cap ETF</t>
  </si>
  <si>
    <t>Preferred</t>
  </si>
  <si>
    <t>Vanguard S&amp;P 500 ETF</t>
  </si>
  <si>
    <t>REIT</t>
  </si>
  <si>
    <t>Vanguard Total Stock Market ETF</t>
  </si>
  <si>
    <t>Other</t>
  </si>
  <si>
    <t>Vanguard Total International Stock ETF</t>
  </si>
  <si>
    <t>Lookup range reserved through row 64 to allow 50 additional ticker rows without editing formulas.</t>
  </si>
  <si>
    <t>Add new tickers to columns A:C on this sheet and Asset Description will auto-populate on 1_Data Entry.</t>
  </si>
  <si>
    <t>Audit Report</t>
  </si>
  <si>
    <t>Audit Summary</t>
  </si>
  <si>
    <t>Reconciliation Checks</t>
  </si>
  <si>
    <t>Disallowed = Basis Adj</t>
  </si>
  <si>
    <t>Net = ST+LT</t>
  </si>
  <si>
    <t>Status</t>
  </si>
  <si>
    <t>Purchase Cost</t>
  </si>
  <si>
    <t>schb</t>
  </si>
  <si>
    <t>Slot 1 Matched Shares</t>
  </si>
  <si>
    <t>Slot 1 Disallowed Loss</t>
  </si>
  <si>
    <t>Slot 1 Allowed Loss</t>
  </si>
  <si>
    <t>Slot 1 Remaining Shares</t>
  </si>
  <si>
    <t>Slot 1 Shares Available</t>
  </si>
  <si>
    <t>Slot 1 Buy Date</t>
  </si>
  <si>
    <t>REPLACEMENT SHARES</t>
  </si>
  <si>
    <t>Slot 1 Lot ID</t>
  </si>
  <si>
    <t>Slot 1 Basis Adj.</t>
  </si>
  <si>
    <t>Replacement Lot IDs</t>
  </si>
  <si>
    <t>Slot 1</t>
  </si>
  <si>
    <t>Slot 2</t>
  </si>
  <si>
    <t>Slot 3</t>
  </si>
  <si>
    <t>Slot 4</t>
  </si>
  <si>
    <t>Buy Dates</t>
  </si>
  <si>
    <t>DO NOT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</si>
</sst>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164" formatCode="yyyy\-mm\-dd"/>
    <numFmt numFmtId="165" formatCode="0.###"/>
    <numFmt numFmtId="166" formatCode="\$#,##0.00;&quot;-$&quot;#,##0.00"/>
    <numFmt numFmtId="167" formatCode="\$#,##0.00_);[Red]&quot;($&quot;#,##0.00\)"/>
    <numFmt numFmtId="168" formatCode="#,##0.00;[Red]\(#,##0.00\)"/>
    <numFmt numFmtId="169" formatCode="0.000######"/>
    <numFmt numFmtId="170" formatCode="#,##0.000"/>
    <numFmt numFmtId="171" formatCode="\$#,##0.00"/>
    <numFmt numFmtId="172" formatCode="&quot;$&quot;#,##0.00"/>
  </numFmts>
  <fonts count="19" x14ac:knownFonts="1">
    <font>
      <sz val="10"/>
      <name val="Arial"/>
      <family val="2"/>
    </font>
    <font>
      <b/>
      <sz val="10"/>
      <color rgb="FFFFFFFF"/>
      <name val="Arial"/>
    </font>
    <font>
      <b/>
      <sz val="10"/>
      <name val="Arial"/>
    </font>
    <font>
      <b/>
      <sz val="14"/>
      <color rgb="FFFFFFFF"/>
      <name val="Calibri"/>
    </font>
    <font>
      <i/>
      <sz val="11"/>
      <color rgb="FF444444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name val="Calibri"/>
    </font>
    <font>
      <b/>
      <sz val="11"/>
      <color rgb="FFFFFFFF"/>
      <name val="Cambria"/>
    </font>
    <font>
      <sz val="11"/>
      <color rgb="FF000000"/>
      <name val="Cambria"/>
    </font>
    <font>
      <b/>
      <sz val="14"/>
      <color rgb="FFFFFFFF"/>
      <name val="Arial"/>
    </font>
    <font>
      <b/>
      <sz val="14"/>
      <name val="Arial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b/>
      <sz val="14"/>
      <color rgb="FFC00000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8"/>
        <bgColor rgb="FF145A50"/>
      </patternFill>
    </fill>
    <fill>
      <patternFill patternType="solid">
        <fgColor rgb="FFD9EAF7"/>
        <bgColor rgb="FFE2F0D9"/>
      </patternFill>
    </fill>
    <fill>
      <patternFill patternType="solid">
        <fgColor rgb="FF145A50"/>
        <bgColor rgb="FF1F6A63"/>
      </patternFill>
    </fill>
    <fill>
      <patternFill patternType="solid">
        <fgColor rgb="FFFFF7DA"/>
        <bgColor rgb="FFF2F2F2"/>
      </patternFill>
    </fill>
    <fill>
      <patternFill patternType="solid">
        <fgColor rgb="FF1F6A63"/>
        <bgColor rgb="FF145A50"/>
      </patternFill>
    </fill>
    <fill>
      <patternFill patternType="solid">
        <fgColor rgb="FFFFFFFF"/>
        <bgColor rgb="FFF9FCFF"/>
      </patternFill>
    </fill>
    <fill>
      <patternFill patternType="solid">
        <fgColor rgb="FFF2F2F2"/>
        <bgColor rgb="FFF9FCFF"/>
      </patternFill>
    </fill>
    <fill>
      <patternFill patternType="solid">
        <fgColor rgb="FF0DAA52"/>
        <bgColor rgb="FF008080"/>
      </patternFill>
    </fill>
    <fill>
      <patternFill patternType="solid">
        <fgColor rgb="FFE2F0D9"/>
        <bgColor rgb="FFD9EAF7"/>
      </patternFill>
    </fill>
    <fill>
      <patternFill patternType="solid">
        <fgColor rgb="FFF9FCFF"/>
        <bgColor rgb="FFFFFFFF"/>
      </patternFill>
    </fill>
    <fill>
      <patternFill patternType="solid">
        <fgColor theme="0" tint="-4.9989318521683403E-2"/>
        <bgColor rgb="FFF9FC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rgb="FF145A50"/>
      </patternFill>
    </fill>
    <fill>
      <patternFill patternType="solid">
        <fgColor theme="6" tint="-0.249977111117893"/>
        <bgColor rgb="FF145A50"/>
      </patternFill>
    </fill>
    <fill>
      <patternFill patternType="solid">
        <fgColor theme="8" tint="-0.249977111117893"/>
        <bgColor rgb="FF145A50"/>
      </patternFill>
    </fill>
    <fill>
      <patternFill patternType="solid">
        <fgColor theme="2" tint="-0.749992370372631"/>
        <bgColor rgb="FF145A50"/>
      </patternFill>
    </fill>
    <fill>
      <patternFill patternType="solid">
        <fgColor theme="1" tint="0.249977111117893"/>
        <bgColor rgb="FF145A50"/>
      </patternFill>
    </fill>
    <fill>
      <patternFill patternType="solid">
        <fgColor theme="4" tint="0.59999389629810485"/>
        <bgColor rgb="FF145A5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145A50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7FB8B3"/>
      </left>
      <right style="thin">
        <color rgb="FF7FB8B3"/>
      </right>
      <top style="thin">
        <color rgb="FF7FB8B3"/>
      </top>
      <bottom style="thin">
        <color rgb="FF7FB8B3"/>
      </bottom>
      <diagonal/>
    </border>
    <border>
      <left/>
      <right/>
      <top style="thin">
        <color rgb="FF7FB8B3"/>
      </top>
      <bottom style="thin">
        <color rgb="FF7FB8B3"/>
      </bottom>
      <diagonal/>
    </border>
    <border>
      <left/>
      <right style="thin">
        <color rgb="FF7FB8B3"/>
      </right>
      <top style="thin">
        <color rgb="FF7FB8B3"/>
      </top>
      <bottom style="thin">
        <color rgb="FF7FB8B3"/>
      </bottom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 style="medium">
        <color indexed="64"/>
      </right>
      <top style="medium">
        <color indexed="64"/>
      </top>
      <bottom style="thin">
        <color rgb="FFB7C9D6"/>
      </bottom>
      <diagonal/>
    </border>
    <border>
      <left style="thin">
        <color rgb="FFB7C9D6"/>
      </left>
      <right style="medium">
        <color indexed="64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indexed="64"/>
      </right>
      <top style="thin">
        <color rgb="FFB7C9D6"/>
      </top>
      <bottom style="medium">
        <color indexed="64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theme="3" tint="0.89999084444715716"/>
      </left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/>
      <right style="thin">
        <color rgb="FFB7C9D6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B7C9D6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B7C9D6"/>
      </right>
      <top/>
      <bottom style="medium">
        <color indexed="64"/>
      </bottom>
      <diagonal/>
    </border>
    <border>
      <left style="thin">
        <color rgb="FFB7C9D6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2" fillId="3" borderId="1" xfId="0" applyFont="1" applyFill="1" applyBorder="1"/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/>
    <xf numFmtId="0" fontId="8" fillId="6" borderId="2" xfId="0" applyFont="1" applyFill="1" applyBorder="1" applyAlignment="1">
      <alignment horizontal="center" vertical="center" wrapText="1"/>
    </xf>
    <xf numFmtId="167" fontId="8" fillId="6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/>
    </xf>
    <xf numFmtId="166" fontId="8" fillId="6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>
      <alignment horizontal="left" vertical="center"/>
    </xf>
    <xf numFmtId="168" fontId="9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168" fontId="9" fillId="8" borderId="2" xfId="0" applyNumberFormat="1" applyFont="1" applyFill="1" applyBorder="1" applyAlignment="1">
      <alignment horizontal="left" vertical="center"/>
    </xf>
    <xf numFmtId="1" fontId="9" fillId="8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168" fontId="9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4" fontId="9" fillId="7" borderId="2" xfId="0" applyNumberFormat="1" applyFont="1" applyFill="1" applyBorder="1" applyAlignment="1">
      <alignment horizontal="center" vertical="center"/>
    </xf>
    <xf numFmtId="168" fontId="9" fillId="7" borderId="2" xfId="0" applyNumberFormat="1" applyFont="1" applyFill="1" applyBorder="1" applyAlignment="1">
      <alignment horizontal="left" vertical="center"/>
    </xf>
    <xf numFmtId="1" fontId="9" fillId="7" borderId="2" xfId="0" applyNumberFormat="1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7" fontId="9" fillId="0" borderId="0" xfId="0" applyNumberFormat="1" applyFont="1" applyAlignment="1">
      <alignment horizontal="left" vertical="center"/>
    </xf>
    <xf numFmtId="169" fontId="9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14" fontId="8" fillId="6" borderId="2" xfId="0" applyNumberFormat="1" applyFont="1" applyFill="1" applyBorder="1" applyAlignment="1">
      <alignment horizontal="center" vertical="center" wrapText="1"/>
    </xf>
    <xf numFmtId="169" fontId="8" fillId="6" borderId="2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/>
    <xf numFmtId="164" fontId="6" fillId="8" borderId="2" xfId="0" applyNumberFormat="1" applyFont="1" applyFill="1" applyBorder="1"/>
    <xf numFmtId="170" fontId="6" fillId="8" borderId="2" xfId="0" applyNumberFormat="1" applyFont="1" applyFill="1" applyBorder="1"/>
    <xf numFmtId="0" fontId="7" fillId="0" borderId="2" xfId="0" applyFont="1" applyBorder="1"/>
    <xf numFmtId="164" fontId="7" fillId="0" borderId="2" xfId="0" applyNumberFormat="1" applyFont="1" applyBorder="1"/>
    <xf numFmtId="170" fontId="7" fillId="0" borderId="2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5" fontId="0" fillId="0" borderId="1" xfId="0" applyNumberFormat="1" applyBorder="1"/>
    <xf numFmtId="171" fontId="0" fillId="0" borderId="1" xfId="0" applyNumberFormat="1" applyBorder="1"/>
    <xf numFmtId="0" fontId="11" fillId="0" borderId="0" xfId="0" applyFont="1"/>
    <xf numFmtId="0" fontId="2" fillId="0" borderId="0" xfId="0" applyFont="1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71" fontId="0" fillId="0" borderId="0" xfId="0" applyNumberFormat="1"/>
    <xf numFmtId="171" fontId="5" fillId="6" borderId="0" xfId="0" applyNumberFormat="1" applyFont="1" applyFill="1" applyAlignment="1">
      <alignment horizontal="center" vertical="center" wrapText="1"/>
    </xf>
    <xf numFmtId="0" fontId="6" fillId="12" borderId="0" xfId="0" applyFont="1" applyFill="1"/>
    <xf numFmtId="164" fontId="12" fillId="0" borderId="0" xfId="0" applyNumberFormat="1" applyFont="1"/>
    <xf numFmtId="165" fontId="12" fillId="0" borderId="0" xfId="0" applyNumberFormat="1" applyFont="1"/>
    <xf numFmtId="172" fontId="12" fillId="0" borderId="0" xfId="0" applyNumberFormat="1" applyFont="1"/>
    <xf numFmtId="164" fontId="13" fillId="0" borderId="0" xfId="0" applyNumberFormat="1" applyFont="1"/>
    <xf numFmtId="165" fontId="13" fillId="0" borderId="0" xfId="0" applyNumberFormat="1" applyFont="1"/>
    <xf numFmtId="172" fontId="13" fillId="0" borderId="0" xfId="0" applyNumberFormat="1" applyFont="1"/>
    <xf numFmtId="0" fontId="6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6" borderId="0" xfId="0" applyFont="1" applyFill="1" applyAlignment="1">
      <alignment horizontal="left" vertical="center" wrapText="1"/>
    </xf>
    <xf numFmtId="0" fontId="6" fillId="12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6" fillId="12" borderId="0" xfId="0" applyNumberFormat="1" applyFont="1" applyFill="1"/>
    <xf numFmtId="165" fontId="6" fillId="12" borderId="0" xfId="0" applyNumberFormat="1" applyFont="1" applyFill="1"/>
    <xf numFmtId="172" fontId="6" fillId="12" borderId="0" xfId="0" applyNumberFormat="1" applyFont="1" applyFill="1"/>
    <xf numFmtId="166" fontId="7" fillId="13" borderId="0" xfId="0" applyNumberFormat="1" applyFont="1" applyFill="1"/>
    <xf numFmtId="171" fontId="7" fillId="13" borderId="0" xfId="0" applyNumberFormat="1" applyFont="1" applyFill="1"/>
    <xf numFmtId="0" fontId="14" fillId="6" borderId="0" xfId="0" applyFont="1" applyFill="1" applyAlignment="1">
      <alignment horizontal="center" vertical="center" wrapText="1"/>
    </xf>
    <xf numFmtId="165" fontId="12" fillId="13" borderId="0" xfId="0" applyNumberFormat="1" applyFont="1" applyFill="1"/>
    <xf numFmtId="0" fontId="7" fillId="13" borderId="0" xfId="0" applyFont="1" applyFill="1" applyAlignment="1">
      <alignment horizontal="center"/>
    </xf>
    <xf numFmtId="1" fontId="7" fillId="13" borderId="0" xfId="0" applyNumberFormat="1" applyFont="1" applyFill="1" applyAlignment="1">
      <alignment horizontal="center"/>
    </xf>
    <xf numFmtId="3" fontId="7" fillId="13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167" fontId="6" fillId="0" borderId="0" xfId="0" applyNumberFormat="1" applyFont="1"/>
    <xf numFmtId="169" fontId="6" fillId="0" borderId="0" xfId="0" applyNumberFormat="1" applyFont="1"/>
    <xf numFmtId="0" fontId="6" fillId="0" borderId="0" xfId="0" applyFont="1"/>
    <xf numFmtId="14" fontId="6" fillId="0" borderId="0" xfId="0" applyNumberFormat="1" applyFont="1"/>
    <xf numFmtId="0" fontId="12" fillId="7" borderId="0" xfId="0" applyFont="1" applyFill="1" applyAlignment="1">
      <alignment horizontal="left"/>
    </xf>
    <xf numFmtId="0" fontId="5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1" fontId="7" fillId="8" borderId="2" xfId="0" applyNumberFormat="1" applyFont="1" applyFill="1" applyBorder="1" applyAlignment="1">
      <alignment horizontal="center"/>
    </xf>
    <xf numFmtId="1" fontId="7" fillId="7" borderId="2" xfId="0" applyNumberFormat="1" applyFont="1" applyFill="1" applyBorder="1" applyAlignment="1">
      <alignment horizontal="center"/>
    </xf>
    <xf numFmtId="0" fontId="8" fillId="6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left"/>
    </xf>
    <xf numFmtId="172" fontId="6" fillId="8" borderId="2" xfId="0" applyNumberFormat="1" applyFont="1" applyFill="1" applyBorder="1"/>
    <xf numFmtId="172" fontId="7" fillId="0" borderId="2" xfId="0" applyNumberFormat="1" applyFont="1" applyBorder="1"/>
    <xf numFmtId="0" fontId="6" fillId="0" borderId="0" xfId="0" applyFont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8" fontId="6" fillId="8" borderId="2" xfId="0" applyNumberFormat="1" applyFont="1" applyFill="1" applyBorder="1"/>
    <xf numFmtId="8" fontId="7" fillId="0" borderId="2" xfId="0" applyNumberFormat="1" applyFont="1" applyBorder="1"/>
    <xf numFmtId="8" fontId="6" fillId="12" borderId="0" xfId="0" applyNumberFormat="1" applyFont="1" applyFill="1"/>
    <xf numFmtId="4" fontId="0" fillId="0" borderId="5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0" fillId="13" borderId="10" xfId="0" applyFill="1" applyBorder="1"/>
    <xf numFmtId="0" fontId="0" fillId="0" borderId="5" xfId="0" applyBorder="1"/>
    <xf numFmtId="14" fontId="0" fillId="0" borderId="5" xfId="0" applyNumberFormat="1" applyBorder="1"/>
    <xf numFmtId="165" fontId="0" fillId="0" borderId="5" xfId="0" applyNumberFormat="1" applyBorder="1"/>
    <xf numFmtId="0" fontId="15" fillId="2" borderId="9" xfId="0" applyFont="1" applyFill="1" applyBorder="1" applyAlignment="1">
      <alignment horizontal="center" vertical="center" wrapText="1"/>
    </xf>
    <xf numFmtId="0" fontId="15" fillId="17" borderId="9" xfId="0" applyFont="1" applyFill="1" applyBorder="1" applyAlignment="1">
      <alignment horizontal="center" vertical="center" wrapText="1"/>
    </xf>
    <xf numFmtId="0" fontId="1" fillId="16" borderId="9" xfId="0" applyFont="1" applyFill="1" applyBorder="1" applyAlignment="1">
      <alignment horizontal="center" vertical="center" wrapText="1"/>
    </xf>
    <xf numFmtId="0" fontId="1" fillId="15" borderId="9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71" fontId="0" fillId="0" borderId="5" xfId="0" applyNumberFormat="1" applyBorder="1"/>
    <xf numFmtId="14" fontId="0" fillId="13" borderId="10" xfId="0" applyNumberFormat="1" applyFill="1" applyBorder="1"/>
    <xf numFmtId="165" fontId="0" fillId="13" borderId="10" xfId="0" applyNumberFormat="1" applyFill="1" applyBorder="1"/>
    <xf numFmtId="0" fontId="0" fillId="13" borderId="10" xfId="0" applyFill="1" applyBorder="1" applyAlignment="1">
      <alignment horizontal="center"/>
    </xf>
    <xf numFmtId="14" fontId="0" fillId="13" borderId="10" xfId="0" applyNumberFormat="1" applyFill="1" applyBorder="1" applyAlignment="1">
      <alignment horizontal="center"/>
    </xf>
    <xf numFmtId="171" fontId="0" fillId="13" borderId="10" xfId="0" applyNumberFormat="1" applyFill="1" applyBorder="1"/>
    <xf numFmtId="0" fontId="1" fillId="2" borderId="9" xfId="0" applyFont="1" applyFill="1" applyBorder="1" applyAlignment="1">
      <alignment horizontal="left" vertical="center" wrapText="1"/>
    </xf>
    <xf numFmtId="0" fontId="0" fillId="13" borderId="10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172" fontId="0" fillId="13" borderId="10" xfId="0" applyNumberFormat="1" applyFill="1" applyBorder="1"/>
    <xf numFmtId="3" fontId="0" fillId="0" borderId="6" xfId="0" applyNumberFormat="1" applyBorder="1"/>
    <xf numFmtId="171" fontId="1" fillId="2" borderId="17" xfId="0" applyNumberFormat="1" applyFont="1" applyFill="1" applyBorder="1" applyAlignment="1">
      <alignment horizontal="center" vertical="center" wrapText="1"/>
    </xf>
    <xf numFmtId="0" fontId="2" fillId="3" borderId="14" xfId="0" applyFont="1" applyFill="1" applyBorder="1"/>
    <xf numFmtId="0" fontId="2" fillId="3" borderId="11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1" fillId="2" borderId="12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2" fillId="3" borderId="12" xfId="0" applyFont="1" applyFill="1" applyBorder="1"/>
    <xf numFmtId="0" fontId="2" fillId="3" borderId="13" xfId="0" applyFont="1" applyFill="1" applyBorder="1"/>
    <xf numFmtId="0" fontId="0" fillId="0" borderId="0" xfId="0" applyAlignment="1">
      <alignment vertical="center"/>
    </xf>
    <xf numFmtId="0" fontId="10" fillId="2" borderId="0" xfId="0" applyFont="1" applyFill="1" applyAlignment="1">
      <alignment vertical="center"/>
    </xf>
    <xf numFmtId="0" fontId="0" fillId="10" borderId="0" xfId="0" applyFill="1" applyAlignment="1">
      <alignment wrapText="1"/>
    </xf>
    <xf numFmtId="172" fontId="0" fillId="0" borderId="1" xfId="0" applyNumberFormat="1" applyBorder="1"/>
    <xf numFmtId="0" fontId="5" fillId="6" borderId="0" xfId="0" applyFont="1" applyFill="1" applyAlignment="1">
      <alignment horizontal="right" vertical="center" wrapText="1"/>
    </xf>
    <xf numFmtId="165" fontId="6" fillId="12" borderId="0" xfId="0" applyNumberFormat="1" applyFont="1" applyFill="1" applyAlignment="1">
      <alignment horizontal="right"/>
    </xf>
    <xf numFmtId="0" fontId="6" fillId="12" borderId="0" xfId="0" applyFont="1" applyFill="1" applyAlignment="1">
      <alignment horizontal="right"/>
    </xf>
    <xf numFmtId="0" fontId="15" fillId="18" borderId="9" xfId="0" applyFont="1" applyFill="1" applyBorder="1" applyAlignment="1">
      <alignment horizontal="center" vertical="center" wrapText="1"/>
    </xf>
    <xf numFmtId="0" fontId="16" fillId="19" borderId="18" xfId="0" applyFont="1" applyFill="1" applyBorder="1" applyAlignment="1">
      <alignment vertical="center"/>
    </xf>
    <xf numFmtId="0" fontId="0" fillId="20" borderId="0" xfId="0" applyFill="1"/>
    <xf numFmtId="171" fontId="0" fillId="11" borderId="7" xfId="0" applyNumberFormat="1" applyFill="1" applyBorder="1"/>
    <xf numFmtId="8" fontId="0" fillId="11" borderId="8" xfId="0" applyNumberFormat="1" applyFill="1" applyBorder="1"/>
    <xf numFmtId="0" fontId="15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8" fontId="0" fillId="13" borderId="10" xfId="0" applyNumberFormat="1" applyFill="1" applyBorder="1"/>
    <xf numFmtId="8" fontId="0" fillId="0" borderId="5" xfId="0" applyNumberFormat="1" applyBorder="1"/>
    <xf numFmtId="8" fontId="0" fillId="0" borderId="1" xfId="0" applyNumberFormat="1" applyBorder="1"/>
    <xf numFmtId="8" fontId="0" fillId="0" borderId="0" xfId="0" applyNumberFormat="1"/>
    <xf numFmtId="0" fontId="0" fillId="13" borderId="0" xfId="0" applyFill="1"/>
    <xf numFmtId="164" fontId="0" fillId="13" borderId="0" xfId="0" applyNumberFormat="1" applyFill="1"/>
    <xf numFmtId="165" fontId="0" fillId="13" borderId="0" xfId="0" applyNumberFormat="1" applyFill="1"/>
    <xf numFmtId="166" fontId="0" fillId="13" borderId="0" xfId="0" applyNumberFormat="1" applyFill="1"/>
    <xf numFmtId="164" fontId="0" fillId="13" borderId="0" xfId="0" applyNumberFormat="1" applyFill="1" applyAlignment="1">
      <alignment horizontal="center"/>
    </xf>
    <xf numFmtId="172" fontId="0" fillId="13" borderId="0" xfId="0" applyNumberFormat="1" applyFill="1"/>
    <xf numFmtId="0" fontId="0" fillId="13" borderId="0" xfId="0" applyFill="1" applyAlignment="1">
      <alignment horizontal="right"/>
    </xf>
    <xf numFmtId="0" fontId="0" fillId="0" borderId="0" xfId="0" applyAlignment="1">
      <alignment horizontal="center"/>
    </xf>
    <xf numFmtId="0" fontId="17" fillId="22" borderId="18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/>
    <xf numFmtId="0" fontId="4" fillId="5" borderId="0" xfId="0" applyFont="1" applyFill="1" applyAlignment="1">
      <alignment wrapText="1"/>
    </xf>
    <xf numFmtId="0" fontId="3" fillId="4" borderId="0" xfId="0" applyFont="1" applyFill="1"/>
    <xf numFmtId="0" fontId="8" fillId="9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18" fillId="21" borderId="9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0" fillId="0" borderId="0" xfId="0" applyFill="1" applyAlignment="1">
      <alignment wrapText="1"/>
    </xf>
  </cellXfs>
  <cellStyles count="1">
    <cellStyle name="Normal" xfId="0" builtinId="0"/>
  </cellStyles>
  <dxfs count="24">
    <dxf>
      <alignment horizontal="left" textRotation="0" indent="0" justifyLastLine="0" shrinkToFit="0" readingOrder="0"/>
    </dxf>
    <dxf>
      <alignment horizontal="center" textRotation="0" indent="0" justifyLastLine="0" shrinkToFit="0" readingOrder="0"/>
    </dxf>
    <dxf>
      <numFmt numFmtId="172" formatCode="&quot;$&quot;#,##0.00"/>
    </dxf>
    <dxf>
      <numFmt numFmtId="172" formatCode="&quot;$&quot;#,##0.00"/>
    </dxf>
    <dxf>
      <numFmt numFmtId="172" formatCode="&quot;$&quot;#,##0.00"/>
    </dxf>
    <dxf>
      <numFmt numFmtId="172" formatCode="&quot;$&quot;#,##0.00"/>
    </dxf>
    <dxf>
      <alignment horizontal="center" textRotation="0" indent="0" justifyLastLine="0" shrinkToFit="0" readingOrder="0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family val="2"/>
      </font>
      <numFmt numFmtId="165" formatCode="0.###"/>
      <fill>
        <patternFill patternType="solid">
          <fgColor indexed="64"/>
          <bgColor theme="0" tint="-4.9989318521683403E-2"/>
        </patternFill>
      </fill>
    </dxf>
    <dxf>
      <font>
        <b val="0"/>
        <family val="2"/>
      </font>
      <numFmt numFmtId="172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0.###"/>
      <fill>
        <patternFill patternType="none">
          <fgColor indexed="64"/>
          <bgColor indexed="65"/>
        </patternFill>
      </fill>
    </dxf>
    <dxf>
      <font>
        <b val="0"/>
        <family val="2"/>
      </font>
      <fill>
        <patternFill patternType="none">
          <fgColor indexed="64"/>
          <bgColor auto="1"/>
        </patternFill>
      </fill>
    </dxf>
    <dxf>
      <font>
        <b val="0"/>
        <family val="2"/>
      </font>
      <numFmt numFmtId="172" formatCode="&quot;$&quot;#,##0.00"/>
      <fill>
        <patternFill patternType="none">
          <fgColor indexed="64"/>
          <bgColor auto="1"/>
        </patternFill>
      </fill>
    </dxf>
    <dxf>
      <font>
        <b val="0"/>
        <family val="2"/>
      </font>
      <fill>
        <patternFill patternType="none">
          <fgColor indexed="64"/>
          <bgColor auto="1"/>
        </patternFill>
      </fill>
    </dxf>
    <dxf>
      <font>
        <b val="0"/>
        <family val="2"/>
      </font>
      <fill>
        <patternFill patternType="none">
          <fgColor indexed="64"/>
          <bgColor auto="1"/>
        </patternFill>
      </fill>
    </dxf>
    <dxf>
      <fill>
        <patternFill patternType="solid">
          <fgColor rgb="FFF9FCFF"/>
          <bgColor theme="0" tint="-4.9989318521683403E-2"/>
        </patternFill>
      </fill>
    </dxf>
    <dxf>
      <alignment horizontal="left" textRotation="0" indent="0" justifyLastLine="0" shrinkToFit="0" readingOrder="0"/>
    </dxf>
    <dxf>
      <fill>
        <patternFill patternType="solid">
          <fgColor rgb="FFF9FCFF"/>
          <bgColor theme="0" tint="-4.9989318521683403E-2"/>
        </patternFill>
      </fill>
      <alignment horizontal="left" textRotation="0" indent="0" justifyLastLine="0" shrinkToFit="0" readingOrder="0"/>
    </dxf>
    <dxf>
      <fill>
        <patternFill patternType="solid">
          <fgColor rgb="FFF9FCFF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F9FCFF"/>
          <bgColor theme="0" tint="-4.9989318521683403E-2"/>
        </patternFill>
      </fill>
    </dxf>
    <dxf>
      <fill>
        <patternFill patternType="solid">
          <fgColor rgb="FFF9FCFF"/>
          <bgColor theme="0" tint="-4.9989318521683403E-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A63"/>
      <rgbColor rgb="FFB7C9D6"/>
      <rgbColor rgb="FF808080"/>
      <rgbColor rgb="FF9999FF"/>
      <rgbColor rgb="FF993366"/>
      <rgbColor rgb="FFFFF7DA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9FCF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B8B3"/>
      <rgbColor rgb="FF145A50"/>
      <rgbColor rgb="FF0DAA52"/>
      <rgbColor rgb="FF003300"/>
      <rgbColor rgb="FF333300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EntryTable" displayName="DataEntryTable" ref="A5:N505" totalsRowShown="0">
  <autoFilter ref="A5:N505" xr:uid="{00000000-0009-0000-0100-000001000000}"/>
  <tableColumns count="14">
    <tableColumn id="1" xr3:uid="{00000000-0010-0000-0000-000001000000}" name="Entry #" dataDxfId="23"/>
    <tableColumn id="13" xr3:uid="{C4A4A632-2DA1-4ED3-B98F-AF3B99BE86E8}" name="Status" dataDxfId="22">
      <calculatedColumnFormula>IF(E6="","",IF(DataEntryTable[[#This Row],[Sell Date]]="","Open","Closed"))</calculatedColumnFormula>
    </tableColumn>
    <tableColumn id="2" xr3:uid="{00000000-0010-0000-0000-000002000000}" name="Sleeve" dataDxfId="21"/>
    <tableColumn id="3" xr3:uid="{00000000-0010-0000-0000-000003000000}" name="Asset Type" dataDxfId="20"/>
    <tableColumn id="4" xr3:uid="{00000000-0010-0000-0000-000004000000}" name="Ticker" dataDxfId="19"/>
    <tableColumn id="5" xr3:uid="{00000000-0010-0000-0000-000005000000}" name="Asset Description" dataDxfId="18"/>
    <tableColumn id="6" xr3:uid="{00000000-0010-0000-0000-000006000000}" name="Buy Date" dataDxfId="17"/>
    <tableColumn id="7" xr3:uid="{00000000-0010-0000-0000-000007000000}" name="Shares Bought" dataDxfId="16"/>
    <tableColumn id="8" xr3:uid="{00000000-0010-0000-0000-000008000000}" name="Cost / Share" dataDxfId="15"/>
    <tableColumn id="9" xr3:uid="{00000000-0010-0000-0000-000009000000}" name="Sell Date" dataDxfId="14"/>
    <tableColumn id="14" xr3:uid="{7B246F7D-9832-4F03-93AA-17E82ECFCD50}" name="Shares Sold" dataDxfId="13"/>
    <tableColumn id="10" xr3:uid="{00000000-0010-0000-0000-00000A000000}" name="Sale Price / Share" dataDxfId="12"/>
    <tableColumn id="11" xr3:uid="{00000000-0010-0000-0000-00000B000000}" name="Shares Remaining" dataDxfId="11">
      <calculatedColumnFormula>IF(E6="","",DataEntryTable[[#This Row],[Shares Bought]]-DataEntryTable[[#This Row],[Shares Sold]])</calculatedColumnFormula>
    </tableColumn>
    <tableColumn id="15" xr3:uid="{00000000-0010-0000-0000-00000F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ickerSummaryTable" displayName="TickerSummaryTable" ref="A5:L16" totalsRowShown="0">
  <autoFilter ref="A5:L16" xr:uid="{00000000-0009-0000-0100-000003000000}"/>
  <tableColumns count="12">
    <tableColumn id="1" xr3:uid="{00000000-0010-0000-0200-000001000000}" name="Ticker"/>
    <tableColumn id="2" xr3:uid="{00000000-0010-0000-0200-000002000000}" name="Open Shares"/>
    <tableColumn id="3" xr3:uid="{00000000-0010-0000-0200-000003000000}" name="Recent Rebuy?"/>
    <tableColumn id="4" xr3:uid="{00000000-0010-0000-0200-000004000000}" name="Recent Rebuy Ends"/>
    <tableColumn id="5" xr3:uid="{00000000-0010-0000-0200-000005000000}" name="Short-Term Gains"/>
    <tableColumn id="6" xr3:uid="{00000000-0010-0000-0200-000006000000}" name="Short-Term Losses"/>
    <tableColumn id="7" xr3:uid="{00000000-0010-0000-0200-000007000000}" name="Long-Term Gains"/>
    <tableColumn id="8" xr3:uid="{00000000-0010-0000-0200-000008000000}" name="Long-Term Losses"/>
    <tableColumn id="9" xr3:uid="{00000000-0010-0000-0200-000009000000}" name="YTD Net Realized Gain / (Loss)"/>
    <tableColumn id="10" xr3:uid="{00000000-0010-0000-0200-00000A000000}" name="Latest Loss Sale Date"/>
    <tableColumn id="11" xr3:uid="{00000000-0010-0000-0200-00000B000000}" name="Wash Sale End Date"/>
    <tableColumn id="12" xr3:uid="{00000000-0010-0000-0200-00000C000000}" name="Wash Row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actionAuditTable" displayName="TransactionAuditTable" ref="A20:X520" totalsRowShown="0">
  <autoFilter ref="A20:X520" xr:uid="{00000000-0009-0000-0100-000004000000}"/>
  <tableColumns count="24">
    <tableColumn id="1" xr3:uid="{00000000-0010-0000-0300-000001000000}" name="Entry #"/>
    <tableColumn id="2" xr3:uid="{00000000-0010-0000-0300-000002000000}" name="Sleeve"/>
    <tableColumn id="3" xr3:uid="{00000000-0010-0000-0300-000003000000}" name="Asset Type"/>
    <tableColumn id="4" xr3:uid="{00000000-0010-0000-0300-000004000000}" name="Ticker"/>
    <tableColumn id="5" xr3:uid="{00000000-0010-0000-0300-000005000000}" name="Generated Lot ID"/>
    <tableColumn id="6" xr3:uid="{00000000-0010-0000-0300-000006000000}" name="Buy Date"/>
    <tableColumn id="7" xr3:uid="{00000000-0010-0000-0300-000007000000}" name="Sell Date"/>
    <tableColumn id="8" xr3:uid="{00000000-0010-0000-0300-000008000000}" name="Shares Bought"/>
    <tableColumn id="9" xr3:uid="{00000000-0010-0000-0300-000009000000}" name="Shares Sold"/>
    <tableColumn id="10" xr3:uid="{00000000-0010-0000-0300-00000A000000}" name="Shares Remaining"/>
    <tableColumn id="11" xr3:uid="{00000000-0010-0000-0300-00000B000000}" name="Total Cost" dataDxfId="10"/>
    <tableColumn id="12" xr3:uid="{00000000-0010-0000-0300-00000C000000}" name="Sale Proceeds" dataDxfId="9"/>
    <tableColumn id="13" xr3:uid="{00000000-0010-0000-0300-00000D000000}" name="Realized Gain / (Loss)" dataDxfId="8"/>
    <tableColumn id="14" xr3:uid="{00000000-0010-0000-0300-00000E000000}" name="Loss / Share" dataDxfId="7"/>
    <tableColumn id="15" xr3:uid="{00000000-0010-0000-0300-00000F000000}" name="Candidate Matched Shares"/>
    <tableColumn id="16" xr3:uid="{00000000-0010-0000-0300-000010000000}" name="Candidate Replacement Count"/>
    <tableColumn id="20" xr3:uid="{00000000-0010-0000-0300-000014000000}" name="Wash Sale?" dataDxfId="6"/>
    <tableColumn id="21" xr3:uid="{00000000-0010-0000-0300-000015000000}" name="Disallowed Wash Loss" dataDxfId="5">
      <calculatedColumnFormula>IF(TransactionAuditTable[[#This Row],[Ticker]]="","",IF(Q21&lt;&gt;"Yes",0,ABS(M21)*MIN(1,O21/I21)))</calculatedColumnFormula>
    </tableColumn>
    <tableColumn id="22" xr3:uid="{00000000-0010-0000-0300-000016000000}" name="Basis Adj In" dataDxfId="4"/>
    <tableColumn id="23" xr3:uid="{00000000-0010-0000-0300-000017000000}" name="Adjusted Total Basis" dataDxfId="3"/>
    <tableColumn id="24" xr3:uid="{00000000-0010-0000-0300-000018000000}" name="Adjusted Cost / Share" dataDxfId="2"/>
    <tableColumn id="26" xr3:uid="{00000000-0010-0000-0300-00001A000000}" name="Wash Sale Window End Date"/>
    <tableColumn id="27" xr3:uid="{00000000-0010-0000-0300-00001B000000}" name="Holding Period (Days)" dataDxfId="1"/>
    <tableColumn id="28" xr3:uid="{00000000-0010-0000-0300-00001C000000}" name="Tax Term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ferenceTickerTable" displayName="ReferenceTickerTable" ref="A3:E64" totalsRowShown="0">
  <autoFilter ref="A3:E64" xr:uid="{00000000-0009-0000-0100-000005000000}"/>
  <tableColumns count="5">
    <tableColumn id="1" xr3:uid="{00000000-0010-0000-0400-000001000000}" name="Ticker"/>
    <tableColumn id="2" xr3:uid="{00000000-0010-0000-0400-000002000000}" name="Sleeve"/>
    <tableColumn id="3" xr3:uid="{00000000-0010-0000-0400-000003000000}" name="Asset Type"/>
    <tableColumn id="4" xr3:uid="{00000000-0010-0000-0400-000004000000}" name="Description"/>
    <tableColumn id="5" xr3:uid="{00000000-0010-0000-0400-000005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5"/>
  <sheetViews>
    <sheetView tabSelected="1" zoomScaleNormal="100" zoomScalePageLayoutView="60" workbookViewId="0">
      <selection activeCell="T19" sqref="T19"/>
    </sheetView>
  </sheetViews>
  <sheetFormatPr defaultColWidth="8.5703125" defaultRowHeight="15" customHeight="1" x14ac:dyDescent="0.2"/>
  <cols>
    <col min="1" max="2" width="10" customWidth="1"/>
    <col min="3" max="3" width="12.5703125" bestFit="1" customWidth="1"/>
    <col min="4" max="4" width="14" style="60" customWidth="1"/>
    <col min="5" max="5" width="12" style="60" customWidth="1"/>
    <col min="6" max="6" width="45.7109375" customWidth="1"/>
    <col min="7" max="11" width="12" customWidth="1"/>
    <col min="12" max="13" width="14" customWidth="1"/>
    <col min="14" max="14" width="67.140625" bestFit="1" customWidth="1"/>
  </cols>
  <sheetData>
    <row r="1" spans="1:14" ht="17.25" customHeight="1" x14ac:dyDescent="0.3">
      <c r="A1" s="155" t="s">
        <v>37</v>
      </c>
      <c r="B1" s="155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15" customHeight="1" x14ac:dyDescent="0.25">
      <c r="A2" s="157" t="s">
        <v>38</v>
      </c>
      <c r="B2" s="157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</row>
    <row r="5" spans="1:14" ht="27.75" customHeight="1" x14ac:dyDescent="0.2">
      <c r="A5" s="2" t="s">
        <v>2</v>
      </c>
      <c r="B5" s="66" t="s">
        <v>152</v>
      </c>
      <c r="C5" s="2" t="s">
        <v>3</v>
      </c>
      <c r="D5" s="57" t="s">
        <v>4</v>
      </c>
      <c r="E5" s="57" t="s">
        <v>39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66" t="s">
        <v>14</v>
      </c>
      <c r="L5" s="2" t="s">
        <v>12</v>
      </c>
      <c r="M5" s="2" t="s">
        <v>13</v>
      </c>
      <c r="N5" s="2" t="s">
        <v>36</v>
      </c>
    </row>
    <row r="6" spans="1:14" ht="15" customHeight="1" x14ac:dyDescent="0.25">
      <c r="A6" s="47">
        <f t="shared" ref="A6:A69" si="0">IF($E6="","",IF(COUNTA(C6:N6)=0,"",ROW()-5))</f>
        <v>1</v>
      </c>
      <c r="B6" s="47" t="str">
        <f>IF(E6="","",IF(DataEntryTable[[#This Row],[Sell Date]]="","Open","Closed"))</f>
        <v>Closed</v>
      </c>
      <c r="C6" s="47" t="str">
        <f>IF(E6="","",IFERROR(VLOOKUP(UPPER(TRIM(E6)),'6_Reference Lists'!$A$4:$D$64,2,FALSE()),""))</f>
        <v>US</v>
      </c>
      <c r="D6" s="58" t="str">
        <f>IF(E6="","",IFERROR(VLOOKUP(UPPER(TRIM(E6)),'6_Reference Lists'!$A$4:$D$64,3,FALSE()),""))</f>
        <v>MLP</v>
      </c>
      <c r="E6" s="59" t="s">
        <v>40</v>
      </c>
      <c r="F6" s="47" t="str">
        <f>IF(E6="","",IFERROR(VLOOKUP(UPPER(TRIM(E6)),'6_Reference Lists'!$A$4:$D$64,4,FALSE()),""))</f>
        <v>Enterprise Products Partners L.P.</v>
      </c>
      <c r="G6" s="48">
        <v>45338</v>
      </c>
      <c r="H6" s="49">
        <v>580</v>
      </c>
      <c r="I6" s="50">
        <v>27.25</v>
      </c>
      <c r="J6" s="48">
        <v>46090</v>
      </c>
      <c r="K6" s="49">
        <v>580</v>
      </c>
      <c r="L6" s="50">
        <v>38.15</v>
      </c>
      <c r="M6" s="67">
        <f>IF(E6="","",DataEntryTable[[#This Row],[Shares Bought]]-DataEntryTable[[#This Row],[Shares Sold]])</f>
        <v>0</v>
      </c>
      <c r="N6" s="3"/>
    </row>
    <row r="7" spans="1:14" ht="15" customHeight="1" x14ac:dyDescent="0.25">
      <c r="A7" s="47">
        <f t="shared" si="0"/>
        <v>2</v>
      </c>
      <c r="B7" s="47" t="str">
        <f>IF(E7="","",IF(DataEntryTable[[#This Row],[Sell Date]]="","Open","Closed"))</f>
        <v>Closed</v>
      </c>
      <c r="C7" s="47" t="str">
        <f>IF(E7="","",IFERROR(VLOOKUP(UPPER(TRIM(E7)),'6_Reference Lists'!$A$4:$D$64,2,FALSE()),""))</f>
        <v>US</v>
      </c>
      <c r="D7" s="58" t="str">
        <f>IF(E7="","",IFERROR(VLOOKUP(UPPER(TRIM(E7)),'6_Reference Lists'!$A$4:$D$64,3,FALSE()),""))</f>
        <v>MLP</v>
      </c>
      <c r="E7" s="59" t="s">
        <v>40</v>
      </c>
      <c r="F7" s="47" t="str">
        <f>IF(E7="","",IFERROR(VLOOKUP(UPPER(TRIM(E7)),'6_Reference Lists'!$A$4:$D$64,4,FALSE()),""))</f>
        <v>Enterprise Products Partners L.P.</v>
      </c>
      <c r="G7" s="48">
        <v>45338</v>
      </c>
      <c r="H7" s="49">
        <v>615</v>
      </c>
      <c r="I7" s="50">
        <v>27.25</v>
      </c>
      <c r="J7" s="48">
        <v>46090</v>
      </c>
      <c r="K7" s="49">
        <v>615</v>
      </c>
      <c r="L7" s="50">
        <v>38.15</v>
      </c>
      <c r="M7" s="67">
        <f>IF(E7="","",DataEntryTable[[#This Row],[Shares Bought]]-DataEntryTable[[#This Row],[Shares Sold]])</f>
        <v>0</v>
      </c>
      <c r="N7" s="3"/>
    </row>
    <row r="8" spans="1:14" ht="15" customHeight="1" x14ac:dyDescent="0.25">
      <c r="A8" s="47">
        <f t="shared" si="0"/>
        <v>3</v>
      </c>
      <c r="B8" s="47" t="str">
        <f>IF(E8="","",IF(DataEntryTable[[#This Row],[Sell Date]]="","Open","Closed"))</f>
        <v>Closed</v>
      </c>
      <c r="C8" s="47" t="str">
        <f>IF(E8="","",IFERROR(VLOOKUP(UPPER(TRIM(E8)),'6_Reference Lists'!$A$4:$D$64,2,FALSE()),""))</f>
        <v>US</v>
      </c>
      <c r="D8" s="58" t="str">
        <f>IF(E8="","",IFERROR(VLOOKUP(UPPER(TRIM(E8)),'6_Reference Lists'!$A$4:$D$64,3,FALSE()),""))</f>
        <v>MLP</v>
      </c>
      <c r="E8" s="59" t="s">
        <v>40</v>
      </c>
      <c r="F8" s="47" t="str">
        <f>IF(E8="","",IFERROR(VLOOKUP(UPPER(TRIM(E8)),'6_Reference Lists'!$A$4:$D$64,4,FALSE()),""))</f>
        <v>Enterprise Products Partners L.P.</v>
      </c>
      <c r="G8" s="48">
        <v>45706</v>
      </c>
      <c r="H8" s="49">
        <v>580</v>
      </c>
      <c r="I8" s="50">
        <v>33.72</v>
      </c>
      <c r="J8" s="48">
        <v>46090</v>
      </c>
      <c r="K8" s="49">
        <v>580</v>
      </c>
      <c r="L8" s="50">
        <v>38.15</v>
      </c>
      <c r="M8" s="67">
        <f>IF(E8="","",DataEntryTable[[#This Row],[Shares Bought]]-DataEntryTable[[#This Row],[Shares Sold]])</f>
        <v>0</v>
      </c>
      <c r="N8" s="3"/>
    </row>
    <row r="9" spans="1:14" ht="15" customHeight="1" x14ac:dyDescent="0.25">
      <c r="A9" s="47">
        <f t="shared" si="0"/>
        <v>4</v>
      </c>
      <c r="B9" s="47" t="str">
        <f>IF(E9="","",IF(DataEntryTable[[#This Row],[Sell Date]]="","Open","Closed"))</f>
        <v>Closed</v>
      </c>
      <c r="C9" s="47" t="str">
        <f>IF(E9="","",IFERROR(VLOOKUP(UPPER(TRIM(E9)),'6_Reference Lists'!$A$4:$D$64,2,FALSE()),""))</f>
        <v>US</v>
      </c>
      <c r="D9" s="58" t="str">
        <f>IF(E9="","",IFERROR(VLOOKUP(UPPER(TRIM(E9)),'6_Reference Lists'!$A$4:$D$64,3,FALSE()),""))</f>
        <v>MLP</v>
      </c>
      <c r="E9" s="59" t="s">
        <v>40</v>
      </c>
      <c r="F9" s="47" t="str">
        <f>IF(E9="","",IFERROR(VLOOKUP(UPPER(TRIM(E9)),'6_Reference Lists'!$A$4:$D$64,4,FALSE()),""))</f>
        <v>Enterprise Products Partners L.P.</v>
      </c>
      <c r="G9" s="48">
        <v>45706</v>
      </c>
      <c r="H9" s="49">
        <v>30</v>
      </c>
      <c r="I9" s="50">
        <v>33.72</v>
      </c>
      <c r="J9" s="48">
        <v>46090</v>
      </c>
      <c r="K9" s="49">
        <v>30</v>
      </c>
      <c r="L9" s="50">
        <v>38</v>
      </c>
      <c r="M9" s="67">
        <f>IF(E9="","",DataEntryTable[[#This Row],[Shares Bought]]-DataEntryTable[[#This Row],[Shares Sold]])</f>
        <v>0</v>
      </c>
      <c r="N9" s="3"/>
    </row>
    <row r="10" spans="1:14" ht="15" customHeight="1" x14ac:dyDescent="0.25">
      <c r="A10" s="47">
        <f t="shared" si="0"/>
        <v>5</v>
      </c>
      <c r="B10" s="47" t="str">
        <f>IF(E10="","",IF(DataEntryTable[[#This Row],[Sell Date]]="","Open","Closed"))</f>
        <v>Closed</v>
      </c>
      <c r="C10" s="47" t="str">
        <f>IF(E10="","",IFERROR(VLOOKUP(UPPER(TRIM(E10)),'6_Reference Lists'!$A$4:$D$64,2,FALSE()),""))</f>
        <v>US</v>
      </c>
      <c r="D10" s="58" t="str">
        <f>IF(E10="","",IFERROR(VLOOKUP(UPPER(TRIM(E10)),'6_Reference Lists'!$A$4:$D$64,3,FALSE()),""))</f>
        <v>MLP</v>
      </c>
      <c r="E10" s="59" t="s">
        <v>40</v>
      </c>
      <c r="F10" s="47" t="str">
        <f>IF(E10="","",IFERROR(VLOOKUP(UPPER(TRIM(E10)),'6_Reference Lists'!$A$4:$D$64,4,FALSE()),""))</f>
        <v>Enterprise Products Partners L.P.</v>
      </c>
      <c r="G10" s="48">
        <v>45706</v>
      </c>
      <c r="H10" s="49">
        <v>585</v>
      </c>
      <c r="I10" s="50">
        <v>33.72</v>
      </c>
      <c r="J10" s="48">
        <v>46090</v>
      </c>
      <c r="K10" s="49">
        <v>585</v>
      </c>
      <c r="L10" s="50">
        <v>38</v>
      </c>
      <c r="M10" s="67">
        <f>IF(E10="","",DataEntryTable[[#This Row],[Shares Bought]]-DataEntryTable[[#This Row],[Shares Sold]])</f>
        <v>0</v>
      </c>
      <c r="N10" s="3"/>
    </row>
    <row r="11" spans="1:14" ht="15" customHeight="1" x14ac:dyDescent="0.25">
      <c r="A11" s="47">
        <f t="shared" si="0"/>
        <v>6</v>
      </c>
      <c r="B11" s="47" t="str">
        <f>IF(E11="","",IF(DataEntryTable[[#This Row],[Sell Date]]="","Open","Closed"))</f>
        <v>Closed</v>
      </c>
      <c r="C11" s="47" t="str">
        <f>IF(E11="","",IFERROR(VLOOKUP(UPPER(TRIM(E11)),'6_Reference Lists'!$A$4:$D$64,2,FALSE()),""))</f>
        <v>US</v>
      </c>
      <c r="D11" s="58" t="str">
        <f>IF(E11="","",IFERROR(VLOOKUP(UPPER(TRIM(E11)),'6_Reference Lists'!$A$4:$D$64,3,FALSE()),""))</f>
        <v>MLP</v>
      </c>
      <c r="E11" s="59" t="s">
        <v>40</v>
      </c>
      <c r="F11" s="47" t="str">
        <f>IF(E11="","",IFERROR(VLOOKUP(UPPER(TRIM(E11)),'6_Reference Lists'!$A$4:$D$64,4,FALSE()),""))</f>
        <v>Enterprise Products Partners L.P.</v>
      </c>
      <c r="G11" s="48">
        <v>45706</v>
      </c>
      <c r="H11" s="49">
        <v>562</v>
      </c>
      <c r="I11" s="50">
        <v>33.72</v>
      </c>
      <c r="J11" s="48">
        <v>46090</v>
      </c>
      <c r="K11" s="49">
        <v>562</v>
      </c>
      <c r="L11" s="50">
        <v>38</v>
      </c>
      <c r="M11" s="67">
        <f>IF(E11="","",DataEntryTable[[#This Row],[Shares Bought]]-DataEntryTable[[#This Row],[Shares Sold]])</f>
        <v>0</v>
      </c>
      <c r="N11" s="3"/>
    </row>
    <row r="12" spans="1:14" ht="15" customHeight="1" x14ac:dyDescent="0.25">
      <c r="A12" s="47">
        <f t="shared" si="0"/>
        <v>7</v>
      </c>
      <c r="B12" s="47" t="str">
        <f>IF(E12="","",IF(DataEntryTable[[#This Row],[Sell Date]]="","Open","Closed"))</f>
        <v>Closed</v>
      </c>
      <c r="C12" s="47" t="str">
        <f>IF(E12="","",IFERROR(VLOOKUP(UPPER(TRIM(E12)),'6_Reference Lists'!$A$4:$D$64,2,FALSE()),""))</f>
        <v>US</v>
      </c>
      <c r="D12" s="58" t="str">
        <f>IF(E12="","",IFERROR(VLOOKUP(UPPER(TRIM(E12)),'6_Reference Lists'!$A$4:$D$64,3,FALSE()),""))</f>
        <v>MLP</v>
      </c>
      <c r="E12" s="59" t="s">
        <v>40</v>
      </c>
      <c r="F12" s="47" t="str">
        <f>IF(E12="","",IFERROR(VLOOKUP(UPPER(TRIM(E12)),'6_Reference Lists'!$A$4:$D$64,4,FALSE()),""))</f>
        <v>Enterprise Products Partners L.P.</v>
      </c>
      <c r="G12" s="48">
        <v>45706</v>
      </c>
      <c r="H12" s="49">
        <v>580</v>
      </c>
      <c r="I12" s="50">
        <v>33.72</v>
      </c>
      <c r="J12" s="48">
        <v>46090</v>
      </c>
      <c r="K12" s="49">
        <v>580</v>
      </c>
      <c r="L12" s="50">
        <v>38</v>
      </c>
      <c r="M12" s="67">
        <f>IF(E12="","",DataEntryTable[[#This Row],[Shares Bought]]-DataEntryTable[[#This Row],[Shares Sold]])</f>
        <v>0</v>
      </c>
      <c r="N12" s="3"/>
    </row>
    <row r="13" spans="1:14" ht="15" customHeight="1" x14ac:dyDescent="0.25">
      <c r="A13" s="47">
        <f t="shared" si="0"/>
        <v>8</v>
      </c>
      <c r="B13" s="47" t="str">
        <f>IF(E13="","",IF(DataEntryTable[[#This Row],[Sell Date]]="","Open","Closed"))</f>
        <v>Closed</v>
      </c>
      <c r="C13" s="47" t="str">
        <f>IF(E13="","",IFERROR(VLOOKUP(UPPER(TRIM(E13)),'6_Reference Lists'!$A$4:$D$64,2,FALSE()),""))</f>
        <v>US</v>
      </c>
      <c r="D13" s="58" t="str">
        <f>IF(E13="","",IFERROR(VLOOKUP(UPPER(TRIM(E13)),'6_Reference Lists'!$A$4:$D$64,3,FALSE()),""))</f>
        <v>MLP</v>
      </c>
      <c r="E13" s="59" t="s">
        <v>40</v>
      </c>
      <c r="F13" s="47" t="str">
        <f>IF(E13="","",IFERROR(VLOOKUP(UPPER(TRIM(E13)),'6_Reference Lists'!$A$4:$D$64,4,FALSE()),""))</f>
        <v>Enterprise Products Partners L.P.</v>
      </c>
      <c r="G13" s="48">
        <v>45338</v>
      </c>
      <c r="H13" s="49">
        <v>580</v>
      </c>
      <c r="I13" s="50">
        <v>27.25</v>
      </c>
      <c r="J13" s="48">
        <v>46098</v>
      </c>
      <c r="K13" s="49">
        <v>580</v>
      </c>
      <c r="L13" s="50">
        <v>37.79</v>
      </c>
      <c r="M13" s="67">
        <f>IF(E13="","",DataEntryTable[[#This Row],[Shares Bought]]-DataEntryTable[[#This Row],[Shares Sold]])</f>
        <v>0</v>
      </c>
      <c r="N13" s="3"/>
    </row>
    <row r="14" spans="1:14" ht="15" customHeight="1" x14ac:dyDescent="0.25">
      <c r="A14" s="47">
        <f t="shared" si="0"/>
        <v>9</v>
      </c>
      <c r="B14" s="47" t="str">
        <f>IF(E14="","",IF(DataEntryTable[[#This Row],[Sell Date]]="","Open","Closed"))</f>
        <v>Closed</v>
      </c>
      <c r="C14" s="47" t="str">
        <f>IF(E14="","",IFERROR(VLOOKUP(UPPER(TRIM(E14)),'6_Reference Lists'!$A$4:$D$64,2,FALSE()),""))</f>
        <v>US</v>
      </c>
      <c r="D14" s="58" t="str">
        <f>IF(E14="","",IFERROR(VLOOKUP(UPPER(TRIM(E14)),'6_Reference Lists'!$A$4:$D$64,3,FALSE()),""))</f>
        <v>MLP</v>
      </c>
      <c r="E14" s="59" t="s">
        <v>40</v>
      </c>
      <c r="F14" s="47" t="str">
        <f>IF(E14="","",IFERROR(VLOOKUP(UPPER(TRIM(E14)),'6_Reference Lists'!$A$4:$D$64,4,FALSE()),""))</f>
        <v>Enterprise Products Partners L.P.</v>
      </c>
      <c r="G14" s="48">
        <v>45338</v>
      </c>
      <c r="H14" s="49">
        <v>351</v>
      </c>
      <c r="I14" s="50">
        <v>27.25</v>
      </c>
      <c r="J14" s="48">
        <v>46098</v>
      </c>
      <c r="K14" s="49">
        <v>351</v>
      </c>
      <c r="L14" s="50">
        <v>37.79</v>
      </c>
      <c r="M14" s="67">
        <f>IF(E14="","",DataEntryTable[[#This Row],[Shares Bought]]-DataEntryTable[[#This Row],[Shares Sold]])</f>
        <v>0</v>
      </c>
      <c r="N14" s="3"/>
    </row>
    <row r="15" spans="1:14" ht="15" customHeight="1" x14ac:dyDescent="0.25">
      <c r="A15" s="47">
        <f t="shared" si="0"/>
        <v>10</v>
      </c>
      <c r="B15" s="47" t="str">
        <f>IF(E15="","",IF(DataEntryTable[[#This Row],[Sell Date]]="","Open","Closed"))</f>
        <v>Closed</v>
      </c>
      <c r="C15" s="47" t="str">
        <f>IF(E15="","",IFERROR(VLOOKUP(UPPER(TRIM(E15)),'6_Reference Lists'!$A$4:$D$64,2,FALSE()),""))</f>
        <v>US</v>
      </c>
      <c r="D15" s="58" t="str">
        <f>IF(E15="","",IFERROR(VLOOKUP(UPPER(TRIM(E15)),'6_Reference Lists'!$A$4:$D$64,3,FALSE()),""))</f>
        <v>ETF</v>
      </c>
      <c r="E15" s="59" t="s">
        <v>41</v>
      </c>
      <c r="F15" s="47" t="str">
        <f>IF(E15="","",IFERROR(VLOOKUP(UPPER(TRIM(E15)),'6_Reference Lists'!$A$4:$D$64,4,FALSE()),""))</f>
        <v>iShares Core S&amp;P Total U.S. Stock Market ETF</v>
      </c>
      <c r="G15" s="48">
        <v>46098</v>
      </c>
      <c r="H15" s="49">
        <v>0.88300000000000001</v>
      </c>
      <c r="I15" s="50">
        <v>150.63</v>
      </c>
      <c r="J15" s="48">
        <v>46101</v>
      </c>
      <c r="K15" s="49">
        <v>0.88300000000000001</v>
      </c>
      <c r="L15" s="50">
        <v>142.93</v>
      </c>
      <c r="M15" s="67">
        <f>IF(E15="","",DataEntryTable[[#This Row],[Shares Bought]]-DataEntryTable[[#This Row],[Shares Sold]])</f>
        <v>0</v>
      </c>
      <c r="N15" s="3"/>
    </row>
    <row r="16" spans="1:14" ht="15" customHeight="1" x14ac:dyDescent="0.25">
      <c r="A16" s="47">
        <f t="shared" si="0"/>
        <v>11</v>
      </c>
      <c r="B16" s="47" t="str">
        <f>IF(E16="","",IF(DataEntryTable[[#This Row],[Sell Date]]="","Open","Closed"))</f>
        <v>Closed</v>
      </c>
      <c r="C16" s="47" t="str">
        <f>IF(E16="","",IFERROR(VLOOKUP(UPPER(TRIM(E16)),'6_Reference Lists'!$A$4:$D$64,2,FALSE()),""))</f>
        <v>US</v>
      </c>
      <c r="D16" s="58" t="str">
        <f>IF(E16="","",IFERROR(VLOOKUP(UPPER(TRIM(E16)),'6_Reference Lists'!$A$4:$D$64,3,FALSE()),""))</f>
        <v>ETF</v>
      </c>
      <c r="E16" s="59" t="s">
        <v>41</v>
      </c>
      <c r="F16" s="47" t="str">
        <f>IF(E16="","",IFERROR(VLOOKUP(UPPER(TRIM(E16)),'6_Reference Lists'!$A$4:$D$64,4,FALSE()),""))</f>
        <v>iShares Core S&amp;P Total U.S. Stock Market ETF</v>
      </c>
      <c r="G16" s="48">
        <v>46098</v>
      </c>
      <c r="H16" s="49">
        <v>143</v>
      </c>
      <c r="I16" s="50">
        <v>146.76</v>
      </c>
      <c r="J16" s="48">
        <v>46101</v>
      </c>
      <c r="K16" s="49">
        <v>143</v>
      </c>
      <c r="L16" s="50">
        <v>142.93</v>
      </c>
      <c r="M16" s="67">
        <f>IF(E16="","",DataEntryTable[[#This Row],[Shares Bought]]-DataEntryTable[[#This Row],[Shares Sold]])</f>
        <v>0</v>
      </c>
      <c r="N16" s="3"/>
    </row>
    <row r="17" spans="1:14" ht="15" customHeight="1" x14ac:dyDescent="0.25">
      <c r="A17" s="47">
        <f t="shared" si="0"/>
        <v>12</v>
      </c>
      <c r="B17" s="47" t="str">
        <f>IF(E17="","",IF(DataEntryTable[[#This Row],[Sell Date]]="","Open","Closed"))</f>
        <v>Closed</v>
      </c>
      <c r="C17" s="47" t="str">
        <f>IF(E17="","",IFERROR(VLOOKUP(UPPER(TRIM(E17)),'6_Reference Lists'!$A$4:$D$64,2,FALSE()),""))</f>
        <v>US</v>
      </c>
      <c r="D17" s="58" t="str">
        <f>IF(E17="","",IFERROR(VLOOKUP(UPPER(TRIM(E17)),'6_Reference Lists'!$A$4:$D$64,3,FALSE()),""))</f>
        <v>ETF</v>
      </c>
      <c r="E17" s="59" t="s">
        <v>42</v>
      </c>
      <c r="F17" s="47" t="str">
        <f>IF(E17="","",IFERROR(VLOOKUP(UPPER(TRIM(E17)),'6_Reference Lists'!$A$4:$D$64,4,FALSE()),""))</f>
        <v>Schwab U.S. Broad Market ETF</v>
      </c>
      <c r="G17" s="48">
        <v>46098</v>
      </c>
      <c r="H17" s="49">
        <v>0.872</v>
      </c>
      <c r="I17" s="50">
        <v>25.951834862385301</v>
      </c>
      <c r="J17" s="48">
        <v>46108</v>
      </c>
      <c r="K17" s="49">
        <v>0.872</v>
      </c>
      <c r="L17" s="50">
        <v>24.610091743119298</v>
      </c>
      <c r="M17" s="67">
        <f>IF(E17="","",DataEntryTable[[#This Row],[Shares Bought]]-DataEntryTable[[#This Row],[Shares Sold]])</f>
        <v>0</v>
      </c>
      <c r="N17" s="3"/>
    </row>
    <row r="18" spans="1:14" ht="15" customHeight="1" x14ac:dyDescent="0.25">
      <c r="A18" s="47">
        <f t="shared" si="0"/>
        <v>13</v>
      </c>
      <c r="B18" s="47" t="str">
        <f>IF(E18="","",IF(DataEntryTable[[#This Row],[Sell Date]]="","Open","Closed"))</f>
        <v>Closed</v>
      </c>
      <c r="C18" s="47" t="str">
        <f>IF(E18="","",IFERROR(VLOOKUP(UPPER(TRIM(E18)),'6_Reference Lists'!$A$4:$D$64,2,FALSE()),""))</f>
        <v>US</v>
      </c>
      <c r="D18" s="58" t="str">
        <f>IF(E18="","",IFERROR(VLOOKUP(UPPER(TRIM(E18)),'6_Reference Lists'!$A$4:$D$64,3,FALSE()),""))</f>
        <v>ETF</v>
      </c>
      <c r="E18" s="59" t="s">
        <v>42</v>
      </c>
      <c r="F18" s="47" t="str">
        <f>IF(E18="","",IFERROR(VLOOKUP(UPPER(TRIM(E18)),'6_Reference Lists'!$A$4:$D$64,4,FALSE()),""))</f>
        <v>Schwab U.S. Broad Market ETF</v>
      </c>
      <c r="G18" s="48">
        <v>46098</v>
      </c>
      <c r="H18" s="49">
        <v>813</v>
      </c>
      <c r="I18" s="50">
        <v>25.95</v>
      </c>
      <c r="J18" s="48">
        <v>46108</v>
      </c>
      <c r="K18" s="49">
        <v>813</v>
      </c>
      <c r="L18" s="50">
        <v>24.600295202952001</v>
      </c>
      <c r="M18" s="67">
        <f>IF(E18="","",DataEntryTable[[#This Row],[Shares Bought]]-DataEntryTable[[#This Row],[Shares Sold]])</f>
        <v>0</v>
      </c>
      <c r="N18" s="3"/>
    </row>
    <row r="19" spans="1:14" ht="15" customHeight="1" x14ac:dyDescent="0.25">
      <c r="A19" s="47">
        <f t="shared" si="0"/>
        <v>14</v>
      </c>
      <c r="B19" s="47" t="str">
        <f>IF(E19="","",IF(DataEntryTable[[#This Row],[Sell Date]]="","Open","Closed"))</f>
        <v>Closed</v>
      </c>
      <c r="C19" s="47" t="str">
        <f>IF(E19="","",IFERROR(VLOOKUP(UPPER(TRIM(E19)),'6_Reference Lists'!$A$4:$D$64,2,FALSE()),""))</f>
        <v>US</v>
      </c>
      <c r="D19" s="58" t="str">
        <f>IF(E19="","",IFERROR(VLOOKUP(UPPER(TRIM(E19)),'6_Reference Lists'!$A$4:$D$64,3,FALSE()),""))</f>
        <v>MLP</v>
      </c>
      <c r="E19" s="59" t="s">
        <v>40</v>
      </c>
      <c r="F19" s="47" t="str">
        <f>IF(E19="","",IFERROR(VLOOKUP(UPPER(TRIM(E19)),'6_Reference Lists'!$A$4:$D$64,4,FALSE()),""))</f>
        <v>Enterprise Products Partners L.P.</v>
      </c>
      <c r="G19" s="48">
        <v>45960</v>
      </c>
      <c r="H19" s="49">
        <v>800</v>
      </c>
      <c r="I19" s="50">
        <v>30.53</v>
      </c>
      <c r="J19" s="48">
        <v>46111</v>
      </c>
      <c r="K19" s="49">
        <v>800</v>
      </c>
      <c r="L19" s="50">
        <v>39.049999999999997</v>
      </c>
      <c r="M19" s="67">
        <f>IF(E19="","",DataEntryTable[[#This Row],[Shares Bought]]-DataEntryTable[[#This Row],[Shares Sold]])</f>
        <v>0</v>
      </c>
      <c r="N19" s="3" t="s">
        <v>43</v>
      </c>
    </row>
    <row r="20" spans="1:14" ht="15" customHeight="1" x14ac:dyDescent="0.25">
      <c r="A20" s="47">
        <f t="shared" si="0"/>
        <v>15</v>
      </c>
      <c r="B20" s="47" t="str">
        <f>IF(E20="","",IF(DataEntryTable[[#This Row],[Sell Date]]="","Open","Closed"))</f>
        <v>Open</v>
      </c>
      <c r="C20" s="47" t="str">
        <f>IF(E20="","",IFERROR(VLOOKUP(UPPER(TRIM(E20)),'6_Reference Lists'!$A$4:$D$64,2,FALSE()),""))</f>
        <v>US</v>
      </c>
      <c r="D20" s="58" t="str">
        <f>IF(E20="","",IFERROR(VLOOKUP(UPPER(TRIM(E20)),'6_Reference Lists'!$A$4:$D$64,3,FALSE()),""))</f>
        <v>ETF</v>
      </c>
      <c r="E20" s="59" t="s">
        <v>44</v>
      </c>
      <c r="F20" s="47" t="str">
        <f>IF(E20="","",IFERROR(VLOOKUP(UPPER(TRIM(E20)),'6_Reference Lists'!$A$4:$D$64,4,FALSE()),""))</f>
        <v>Vanguard Total Stock Market ETF</v>
      </c>
      <c r="G20" s="48">
        <v>46098</v>
      </c>
      <c r="H20" s="49">
        <v>0.251</v>
      </c>
      <c r="I20" s="50">
        <v>331.83266932270902</v>
      </c>
      <c r="J20" s="48"/>
      <c r="K20" s="49">
        <v>0</v>
      </c>
      <c r="L20" s="50"/>
      <c r="M20" s="67">
        <f>IF(E20="","",DataEntryTable[[#This Row],[Shares Bought]]-DataEntryTable[[#This Row],[Shares Sold]])</f>
        <v>0.251</v>
      </c>
      <c r="N20" s="3"/>
    </row>
    <row r="21" spans="1:14" ht="15" customHeight="1" x14ac:dyDescent="0.25">
      <c r="A21" s="47">
        <f t="shared" si="0"/>
        <v>16</v>
      </c>
      <c r="B21" s="47" t="str">
        <f>IF(E21="","",IF(DataEntryTable[[#This Row],[Sell Date]]="","Open","Closed"))</f>
        <v>Open</v>
      </c>
      <c r="C21" s="47" t="str">
        <f>IF(E21="","",IFERROR(VLOOKUP(UPPER(TRIM(E21)),'6_Reference Lists'!$A$4:$D$64,2,FALSE()),""))</f>
        <v>US</v>
      </c>
      <c r="D21" s="58" t="str">
        <f>IF(E21="","",IFERROR(VLOOKUP(UPPER(TRIM(E21)),'6_Reference Lists'!$A$4:$D$64,3,FALSE()),""))</f>
        <v>ETF</v>
      </c>
      <c r="E21" s="59" t="s">
        <v>44</v>
      </c>
      <c r="F21" s="47" t="str">
        <f>IF(E21="","",IFERROR(VLOOKUP(UPPER(TRIM(E21)),'6_Reference Lists'!$A$4:$D$64,4,FALSE()),""))</f>
        <v>Vanguard Total Stock Market ETF</v>
      </c>
      <c r="G21" s="48">
        <v>46098</v>
      </c>
      <c r="H21" s="49">
        <v>212</v>
      </c>
      <c r="I21" s="50">
        <v>331.8</v>
      </c>
      <c r="J21" s="48"/>
      <c r="K21" s="49">
        <v>0</v>
      </c>
      <c r="L21" s="50"/>
      <c r="M21" s="67">
        <f>IF(E21="","",DataEntryTable[[#This Row],[Shares Bought]]-DataEntryTable[[#This Row],[Shares Sold]])</f>
        <v>212</v>
      </c>
      <c r="N21" s="3"/>
    </row>
    <row r="22" spans="1:14" ht="15" customHeight="1" x14ac:dyDescent="0.25">
      <c r="A22" s="47">
        <f t="shared" si="0"/>
        <v>17</v>
      </c>
      <c r="B22" s="47" t="str">
        <f>IF(E22="","",IF(DataEntryTable[[#This Row],[Sell Date]]="","Open","Closed"))</f>
        <v>Open</v>
      </c>
      <c r="C22" s="47" t="str">
        <f>IF(E22="","",IFERROR(VLOOKUP(UPPER(TRIM(E22)),'6_Reference Lists'!$A$4:$D$64,2,FALSE()),""))</f>
        <v>US</v>
      </c>
      <c r="D22" s="58" t="str">
        <f>IF(E22="","",IFERROR(VLOOKUP(UPPER(TRIM(E22)),'6_Reference Lists'!$A$4:$D$64,3,FALSE()),""))</f>
        <v>ETF</v>
      </c>
      <c r="E22" s="59" t="s">
        <v>45</v>
      </c>
      <c r="F22" s="47" t="str">
        <f>IF(E22="","",IFERROR(VLOOKUP(UPPER(TRIM(E22)),'6_Reference Lists'!$A$4:$D$64,4,FALSE()),""))</f>
        <v>Vanguard S&amp;P 500 ETF</v>
      </c>
      <c r="G22" s="48">
        <v>46099</v>
      </c>
      <c r="H22" s="49">
        <v>0.99299999999999999</v>
      </c>
      <c r="I22" s="50">
        <v>614.73313192346404</v>
      </c>
      <c r="J22" s="48"/>
      <c r="K22" s="49">
        <v>0</v>
      </c>
      <c r="L22" s="50"/>
      <c r="M22" s="67">
        <f>IF(E22="","",DataEntryTable[[#This Row],[Shares Bought]]-DataEntryTable[[#This Row],[Shares Sold]])</f>
        <v>0.99299999999999999</v>
      </c>
      <c r="N22" s="3"/>
    </row>
    <row r="23" spans="1:14" ht="15" customHeight="1" x14ac:dyDescent="0.25">
      <c r="A23" s="47">
        <f t="shared" si="0"/>
        <v>18</v>
      </c>
      <c r="B23" s="47" t="str">
        <f>IF(E23="","",IF(DataEntryTable[[#This Row],[Sell Date]]="","Open","Closed"))</f>
        <v>Open</v>
      </c>
      <c r="C23" s="47" t="str">
        <f>IF(E23="","",IFERROR(VLOOKUP(UPPER(TRIM(E23)),'6_Reference Lists'!$A$4:$D$64,2,FALSE()),""))</f>
        <v>US</v>
      </c>
      <c r="D23" s="58" t="str">
        <f>IF(E23="","",IFERROR(VLOOKUP(UPPER(TRIM(E23)),'6_Reference Lists'!$A$4:$D$64,3,FALSE()),""))</f>
        <v>ETF</v>
      </c>
      <c r="E23" s="59" t="s">
        <v>45</v>
      </c>
      <c r="F23" s="47" t="str">
        <f>IF(E23="","",IFERROR(VLOOKUP(UPPER(TRIM(E23)),'6_Reference Lists'!$A$4:$D$64,4,FALSE()),""))</f>
        <v>Vanguard S&amp;P 500 ETF</v>
      </c>
      <c r="G23" s="48">
        <v>46099</v>
      </c>
      <c r="H23" s="49">
        <v>40</v>
      </c>
      <c r="I23" s="50">
        <v>614.73500000000001</v>
      </c>
      <c r="J23" s="48"/>
      <c r="K23" s="49">
        <v>0</v>
      </c>
      <c r="L23" s="50"/>
      <c r="M23" s="67">
        <f>IF(E23="","",DataEntryTable[[#This Row],[Shares Bought]]-DataEntryTable[[#This Row],[Shares Sold]])</f>
        <v>40</v>
      </c>
      <c r="N23" s="3"/>
    </row>
    <row r="24" spans="1:14" ht="15" customHeight="1" x14ac:dyDescent="0.25">
      <c r="A24" s="47">
        <f t="shared" si="0"/>
        <v>19</v>
      </c>
      <c r="B24" s="47" t="str">
        <f>IF(E24="","",IF(DataEntryTable[[#This Row],[Sell Date]]="","Open","Closed"))</f>
        <v>Open</v>
      </c>
      <c r="C24" s="47" t="str">
        <f>IF(E24="","",IFERROR(VLOOKUP(UPPER(TRIM(E24)),'6_Reference Lists'!$A$4:$D$64,2,FALSE()),""))</f>
        <v>US</v>
      </c>
      <c r="D24" s="58" t="str">
        <f>IF(E24="","",IFERROR(VLOOKUP(UPPER(TRIM(E24)),'6_Reference Lists'!$A$4:$D$64,3,FALSE()),""))</f>
        <v>ETF</v>
      </c>
      <c r="E24" s="59" t="s">
        <v>45</v>
      </c>
      <c r="F24" s="47" t="str">
        <f>IF(E24="","",IFERROR(VLOOKUP(UPPER(TRIM(E24)),'6_Reference Lists'!$A$4:$D$64,4,FALSE()),""))</f>
        <v>Vanguard S&amp;P 500 ETF</v>
      </c>
      <c r="G24" s="48">
        <v>46101</v>
      </c>
      <c r="H24" s="49">
        <v>34</v>
      </c>
      <c r="I24" s="50">
        <v>602.78499999999997</v>
      </c>
      <c r="J24" s="48"/>
      <c r="K24" s="49">
        <v>0</v>
      </c>
      <c r="L24" s="50"/>
      <c r="M24" s="67">
        <f>IF(E24="","",DataEntryTable[[#This Row],[Shares Bought]]-DataEntryTable[[#This Row],[Shares Sold]])</f>
        <v>34</v>
      </c>
      <c r="N24" s="3"/>
    </row>
    <row r="25" spans="1:14" ht="15" customHeight="1" x14ac:dyDescent="0.25">
      <c r="A25" s="47">
        <f t="shared" si="0"/>
        <v>20</v>
      </c>
      <c r="B25" s="47" t="str">
        <f>IF(E25="","",IF(DataEntryTable[[#This Row],[Sell Date]]="","Open","Closed"))</f>
        <v>Open</v>
      </c>
      <c r="C25" s="47" t="str">
        <f>IF(E25="","",IFERROR(VLOOKUP(UPPER(TRIM(E25)),'6_Reference Lists'!$A$4:$D$64,2,FALSE()),""))</f>
        <v>US</v>
      </c>
      <c r="D25" s="58" t="str">
        <f>IF(E25="","",IFERROR(VLOOKUP(UPPER(TRIM(E25)),'6_Reference Lists'!$A$4:$D$64,3,FALSE()),""))</f>
        <v>ETF</v>
      </c>
      <c r="E25" s="59" t="s">
        <v>45</v>
      </c>
      <c r="F25" s="47" t="str">
        <f>IF(E25="","",IFERROR(VLOOKUP(UPPER(TRIM(E25)),'6_Reference Lists'!$A$4:$D$64,4,FALSE()),""))</f>
        <v>Vanguard S&amp;P 500 ETF</v>
      </c>
      <c r="G25" s="48">
        <v>46101</v>
      </c>
      <c r="H25" s="49">
        <v>0.13500000000000001</v>
      </c>
      <c r="I25" s="50">
        <v>602.81481481481501</v>
      </c>
      <c r="J25" s="48"/>
      <c r="K25" s="49">
        <v>0</v>
      </c>
      <c r="L25" s="50"/>
      <c r="M25" s="67">
        <f>IF(E25="","",DataEntryTable[[#This Row],[Shares Bought]]-DataEntryTable[[#This Row],[Shares Sold]])</f>
        <v>0.13500000000000001</v>
      </c>
      <c r="N25" s="3"/>
    </row>
    <row r="26" spans="1:14" ht="15" customHeight="1" x14ac:dyDescent="0.25">
      <c r="A26" s="47">
        <f t="shared" si="0"/>
        <v>21</v>
      </c>
      <c r="B26" s="47" t="str">
        <f>IF(E26="","",IF(DataEntryTable[[#This Row],[Sell Date]]="","Open","Closed"))</f>
        <v>Open</v>
      </c>
      <c r="C26" s="47" t="str">
        <f>IF(E26="","",IFERROR(VLOOKUP(UPPER(TRIM(E26)),'6_Reference Lists'!$A$4:$D$64,2,FALSE()),""))</f>
        <v>US</v>
      </c>
      <c r="D26" s="58" t="str">
        <f>IF(E26="","",IFERROR(VLOOKUP(UPPER(TRIM(E26)),'6_Reference Lists'!$A$4:$D$64,3,FALSE()),""))</f>
        <v>ETF</v>
      </c>
      <c r="E26" s="59" t="s">
        <v>44</v>
      </c>
      <c r="F26" s="47" t="str">
        <f>IF(E26="","",IFERROR(VLOOKUP(UPPER(TRIM(E26)),'6_Reference Lists'!$A$4:$D$64,4,FALSE()),""))</f>
        <v>Vanguard Total Stock Market ETF</v>
      </c>
      <c r="G26" s="48">
        <v>46108</v>
      </c>
      <c r="H26" s="49">
        <v>0.73599999999999999</v>
      </c>
      <c r="I26" s="50">
        <v>314.34782608695701</v>
      </c>
      <c r="J26" s="48"/>
      <c r="K26" s="49">
        <v>0</v>
      </c>
      <c r="L26" s="50"/>
      <c r="M26" s="67">
        <f>IF(E26="","",DataEntryTable[[#This Row],[Shares Bought]]-DataEntryTable[[#This Row],[Shares Sold]])</f>
        <v>0.73599999999999999</v>
      </c>
      <c r="N26" s="3"/>
    </row>
    <row r="27" spans="1:14" ht="15" customHeight="1" x14ac:dyDescent="0.25">
      <c r="A27" s="47">
        <f t="shared" si="0"/>
        <v>22</v>
      </c>
      <c r="B27" s="47" t="str">
        <f>IF(E27="","",IF(DataEntryTable[[#This Row],[Sell Date]]="","Open","Closed"))</f>
        <v>Open</v>
      </c>
      <c r="C27" s="47" t="str">
        <f>IF(E27="","",IFERROR(VLOOKUP(UPPER(TRIM(E27)),'6_Reference Lists'!$A$4:$D$64,2,FALSE()),""))</f>
        <v>US</v>
      </c>
      <c r="D27" s="58" t="str">
        <f>IF(E27="","",IFERROR(VLOOKUP(UPPER(TRIM(E27)),'6_Reference Lists'!$A$4:$D$64,3,FALSE()),""))</f>
        <v>ETF</v>
      </c>
      <c r="E27" s="59" t="s">
        <v>44</v>
      </c>
      <c r="F27" s="47" t="str">
        <f>IF(E27="","",IFERROR(VLOOKUP(UPPER(TRIM(E27)),'6_Reference Lists'!$A$4:$D$64,4,FALSE()),""))</f>
        <v>Vanguard Total Stock Market ETF</v>
      </c>
      <c r="G27" s="48">
        <v>46108</v>
      </c>
      <c r="H27" s="49">
        <v>63</v>
      </c>
      <c r="I27" s="50">
        <v>314.35000000000002</v>
      </c>
      <c r="J27" s="48"/>
      <c r="K27" s="49">
        <v>0</v>
      </c>
      <c r="L27" s="50"/>
      <c r="M27" s="67">
        <f>IF(E27="","",DataEntryTable[[#This Row],[Shares Bought]]-DataEntryTable[[#This Row],[Shares Sold]])</f>
        <v>63</v>
      </c>
      <c r="N27" s="3"/>
    </row>
    <row r="28" spans="1:14" ht="15" customHeight="1" x14ac:dyDescent="0.25">
      <c r="A28" s="47">
        <f t="shared" si="0"/>
        <v>23</v>
      </c>
      <c r="B28" s="47" t="str">
        <f>IF(E28="","",IF(DataEntryTable[[#This Row],[Sell Date]]="","Open","Closed"))</f>
        <v>Closed</v>
      </c>
      <c r="C28" s="47" t="str">
        <f>IF(E28="","",IFERROR(VLOOKUP(UPPER(TRIM(E28)),'6_Reference Lists'!$A$4:$D$64,2,FALSE()),""))</f>
        <v>International</v>
      </c>
      <c r="D28" s="58" t="str">
        <f>IF(E28="","",IFERROR(VLOOKUP(UPPER(TRIM(E28)),'6_Reference Lists'!$A$4:$D$64,3,FALSE()),""))</f>
        <v>ETF</v>
      </c>
      <c r="E28" s="59" t="s">
        <v>46</v>
      </c>
      <c r="F28" s="47" t="str">
        <f>IF(E28="","",IFERROR(VLOOKUP(UPPER(TRIM(E28)),'6_Reference Lists'!$A$4:$D$64,4,FALSE()),""))</f>
        <v>iShares Core MSCI Total International Stock ETF</v>
      </c>
      <c r="G28" s="48">
        <v>46098</v>
      </c>
      <c r="H28" s="49">
        <v>157.00299999999999</v>
      </c>
      <c r="I28" s="50">
        <v>88.55</v>
      </c>
      <c r="J28" s="48">
        <v>46101</v>
      </c>
      <c r="K28" s="49">
        <v>157.00299999999999</v>
      </c>
      <c r="L28" s="50">
        <v>83.55</v>
      </c>
      <c r="M28" s="67">
        <f>IF(E28="","",DataEntryTable[[#This Row],[Shares Bought]]-DataEntryTable[[#This Row],[Shares Sold]])</f>
        <v>0</v>
      </c>
      <c r="N28" s="3"/>
    </row>
    <row r="29" spans="1:14" ht="15" customHeight="1" x14ac:dyDescent="0.25">
      <c r="A29" s="47">
        <f t="shared" si="0"/>
        <v>24</v>
      </c>
      <c r="B29" s="47" t="str">
        <f>IF(E29="","",IF(DataEntryTable[[#This Row],[Sell Date]]="","Open","Closed"))</f>
        <v>Closed</v>
      </c>
      <c r="C29" s="47" t="str">
        <f>IF(E29="","",IFERROR(VLOOKUP(UPPER(TRIM(E29)),'6_Reference Lists'!$A$4:$D$64,2,FALSE()),""))</f>
        <v>International</v>
      </c>
      <c r="D29" s="58" t="str">
        <f>IF(E29="","",IFERROR(VLOOKUP(UPPER(TRIM(E29)),'6_Reference Lists'!$A$4:$D$64,3,FALSE()),""))</f>
        <v>ETF</v>
      </c>
      <c r="E29" s="59" t="s">
        <v>46</v>
      </c>
      <c r="F29" s="47" t="str">
        <f>IF(E29="","",IFERROR(VLOOKUP(UPPER(TRIM(E29)),'6_Reference Lists'!$A$4:$D$64,4,FALSE()),""))</f>
        <v>iShares Core MSCI Total International Stock ETF</v>
      </c>
      <c r="G29" s="48">
        <v>46098</v>
      </c>
      <c r="H29" s="49">
        <v>0.997</v>
      </c>
      <c r="I29" s="50">
        <v>93.56</v>
      </c>
      <c r="J29" s="48">
        <v>46101</v>
      </c>
      <c r="K29" s="49">
        <v>0.997</v>
      </c>
      <c r="L29" s="50">
        <v>83.55</v>
      </c>
      <c r="M29" s="67">
        <f>IF(E29="","",DataEntryTable[[#This Row],[Shares Bought]]-DataEntryTable[[#This Row],[Shares Sold]])</f>
        <v>0</v>
      </c>
      <c r="N29" s="3"/>
    </row>
    <row r="30" spans="1:14" ht="15" customHeight="1" x14ac:dyDescent="0.25">
      <c r="A30" s="47">
        <f t="shared" si="0"/>
        <v>25</v>
      </c>
      <c r="B30" s="47" t="str">
        <f>IF(E30="","",IF(DataEntryTable[[#This Row],[Sell Date]]="","Open","Closed"))</f>
        <v>Open</v>
      </c>
      <c r="C30" s="47" t="str">
        <f>IF(E30="","",IFERROR(VLOOKUP(UPPER(TRIM(E30)),'6_Reference Lists'!$A$4:$D$64,2,FALSE()),""))</f>
        <v>International</v>
      </c>
      <c r="D30" s="58" t="str">
        <f>IF(E30="","",IFERROR(VLOOKUP(UPPER(TRIM(E30)),'6_Reference Lists'!$A$4:$D$64,3,FALSE()),""))</f>
        <v>ETF</v>
      </c>
      <c r="E30" s="59" t="s">
        <v>47</v>
      </c>
      <c r="F30" s="47" t="str">
        <f>IF(E30="","",IFERROR(VLOOKUP(UPPER(TRIM(E30)),'6_Reference Lists'!$A$4:$D$64,4,FALSE()),""))</f>
        <v>Vanguard Total International Stock ETF</v>
      </c>
      <c r="G30" s="48">
        <v>46098</v>
      </c>
      <c r="H30" s="49">
        <v>178</v>
      </c>
      <c r="I30" s="50">
        <v>79.019887640449397</v>
      </c>
      <c r="J30" s="48"/>
      <c r="K30" s="49">
        <v>0</v>
      </c>
      <c r="L30" s="50"/>
      <c r="M30" s="67">
        <f>IF(E30="","",DataEntryTable[[#This Row],[Shares Bought]]-DataEntryTable[[#This Row],[Shares Sold]])</f>
        <v>178</v>
      </c>
      <c r="N30" s="3"/>
    </row>
    <row r="31" spans="1:14" ht="15" customHeight="1" x14ac:dyDescent="0.25">
      <c r="A31" s="47">
        <f t="shared" si="0"/>
        <v>26</v>
      </c>
      <c r="B31" s="47" t="str">
        <f>IF(E31="","",IF(DataEntryTable[[#This Row],[Sell Date]]="","Open","Closed"))</f>
        <v>Open</v>
      </c>
      <c r="C31" s="47" t="str">
        <f>IF(E31="","",IFERROR(VLOOKUP(UPPER(TRIM(E31)),'6_Reference Lists'!$A$4:$D$64,2,FALSE()),""))</f>
        <v>International</v>
      </c>
      <c r="D31" s="58" t="str">
        <f>IF(E31="","",IFERROR(VLOOKUP(UPPER(TRIM(E31)),'6_Reference Lists'!$A$4:$D$64,3,FALSE()),""))</f>
        <v>ETF</v>
      </c>
      <c r="E31" s="59" t="s">
        <v>47</v>
      </c>
      <c r="F31" s="47" t="str">
        <f>IF(E31="","",IFERROR(VLOOKUP(UPPER(TRIM(E31)),'6_Reference Lists'!$A$4:$D$64,4,FALSE()),""))</f>
        <v>Vanguard Total International Stock ETF</v>
      </c>
      <c r="G31" s="48">
        <v>46098</v>
      </c>
      <c r="H31" s="49">
        <v>0.182</v>
      </c>
      <c r="I31" s="50">
        <v>79.010989010988993</v>
      </c>
      <c r="J31" s="48"/>
      <c r="K31" s="49">
        <v>0</v>
      </c>
      <c r="L31" s="50"/>
      <c r="M31" s="67">
        <f>IF(E31="","",DataEntryTable[[#This Row],[Shares Bought]]-DataEntryTable[[#This Row],[Shares Sold]])</f>
        <v>0.182</v>
      </c>
      <c r="N31" s="3"/>
    </row>
    <row r="32" spans="1:14" ht="15" customHeight="1" x14ac:dyDescent="0.25">
      <c r="A32" s="47">
        <f t="shared" si="0"/>
        <v>27</v>
      </c>
      <c r="B32" s="47" t="str">
        <f>IF(E32="","",IF(DataEntryTable[[#This Row],[Sell Date]]="","Open","Closed"))</f>
        <v>Open</v>
      </c>
      <c r="C32" s="47" t="str">
        <f>IF(E32="","",IFERROR(VLOOKUP(UPPER(TRIM(E32)),'6_Reference Lists'!$A$4:$D$64,2,FALSE()),""))</f>
        <v>International</v>
      </c>
      <c r="D32" s="58" t="str">
        <f>IF(E32="","",IFERROR(VLOOKUP(UPPER(TRIM(E32)),'6_Reference Lists'!$A$4:$D$64,3,FALSE()),""))</f>
        <v>ETF</v>
      </c>
      <c r="E32" s="59" t="s">
        <v>47</v>
      </c>
      <c r="F32" s="47" t="str">
        <f>IF(E32="","",IFERROR(VLOOKUP(UPPER(TRIM(E32)),'6_Reference Lists'!$A$4:$D$64,4,FALSE()),""))</f>
        <v>Vanguard Total International Stock ETF</v>
      </c>
      <c r="G32" s="48">
        <v>46101</v>
      </c>
      <c r="H32" s="49">
        <v>177</v>
      </c>
      <c r="I32" s="50">
        <v>74.639887005649697</v>
      </c>
      <c r="J32" s="48"/>
      <c r="K32" s="49">
        <v>0</v>
      </c>
      <c r="L32" s="50"/>
      <c r="M32" s="67">
        <f>IF(E32="","",DataEntryTable[[#This Row],[Shares Bought]]-DataEntryTable[[#This Row],[Shares Sold]])</f>
        <v>177</v>
      </c>
      <c r="N32" s="3"/>
    </row>
    <row r="33" spans="1:14" ht="15" customHeight="1" x14ac:dyDescent="0.25">
      <c r="A33" s="47">
        <f t="shared" si="0"/>
        <v>28</v>
      </c>
      <c r="B33" s="47" t="str">
        <f>IF(E33="","",IF(DataEntryTable[[#This Row],[Sell Date]]="","Open","Closed"))</f>
        <v>Open</v>
      </c>
      <c r="C33" s="47" t="str">
        <f>IF(E33="","",IFERROR(VLOOKUP(UPPER(TRIM(E33)),'6_Reference Lists'!$A$4:$D$64,2,FALSE()),""))</f>
        <v>International</v>
      </c>
      <c r="D33" s="58" t="str">
        <f>IF(E33="","",IFERROR(VLOOKUP(UPPER(TRIM(E33)),'6_Reference Lists'!$A$4:$D$64,3,FALSE()),""))</f>
        <v>ETF</v>
      </c>
      <c r="E33" s="59" t="s">
        <v>47</v>
      </c>
      <c r="F33" s="47" t="str">
        <f>IF(E33="","",IFERROR(VLOOKUP(UPPER(TRIM(E33)),'6_Reference Lists'!$A$4:$D$64,4,FALSE()),""))</f>
        <v>Vanguard Total International Stock ETF</v>
      </c>
      <c r="G33" s="48">
        <v>46101</v>
      </c>
      <c r="H33" s="49">
        <v>0.98</v>
      </c>
      <c r="I33" s="50">
        <v>74.632653061224502</v>
      </c>
      <c r="J33" s="48"/>
      <c r="K33" s="49">
        <v>0</v>
      </c>
      <c r="L33" s="50"/>
      <c r="M33" s="67">
        <f>IF(E33="","",DataEntryTable[[#This Row],[Shares Bought]]-DataEntryTable[[#This Row],[Shares Sold]])</f>
        <v>0.98</v>
      </c>
      <c r="N33" s="3"/>
    </row>
    <row r="34" spans="1:14" ht="15" customHeight="1" x14ac:dyDescent="0.25">
      <c r="A34" s="47">
        <f t="shared" si="0"/>
        <v>29</v>
      </c>
      <c r="B34" s="47" t="str">
        <f>IF(E34="","",IF(DataEntryTable[[#This Row],[Sell Date]]="","Open","Closed"))</f>
        <v>Closed</v>
      </c>
      <c r="C34" s="47" t="str">
        <f>IF(E34="","",IFERROR(VLOOKUP(UPPER(TRIM(E34)),'6_Reference Lists'!$A$4:$D$64,2,FALSE()),""))</f>
        <v>US</v>
      </c>
      <c r="D34" s="58" t="str">
        <f>IF(E34="","",IFERROR(VLOOKUP(UPPER(TRIM(E34)),'6_Reference Lists'!$A$4:$D$64,3,FALSE()),""))</f>
        <v>MLP</v>
      </c>
      <c r="E34" s="59" t="s">
        <v>40</v>
      </c>
      <c r="F34" s="47" t="str">
        <f>IF(E34="","",IFERROR(VLOOKUP(UPPER(TRIM(E34)),'6_Reference Lists'!$A$4:$D$64,4,FALSE()),""))</f>
        <v>Enterprise Products Partners L.P.</v>
      </c>
      <c r="G34" s="48">
        <v>45960</v>
      </c>
      <c r="H34" s="49">
        <v>310</v>
      </c>
      <c r="I34" s="50">
        <v>30.53</v>
      </c>
      <c r="J34" s="48">
        <v>46111</v>
      </c>
      <c r="K34" s="49">
        <v>310</v>
      </c>
      <c r="L34" s="50">
        <v>39.051400000000001</v>
      </c>
      <c r="M34" s="67">
        <f>IF(E34="","",DataEntryTable[[#This Row],[Shares Bought]]-DataEntryTable[[#This Row],[Shares Sold]])</f>
        <v>0</v>
      </c>
      <c r="N34" s="3" t="s">
        <v>48</v>
      </c>
    </row>
    <row r="35" spans="1:14" ht="15" customHeight="1" x14ac:dyDescent="0.25">
      <c r="A35" s="47">
        <f t="shared" si="0"/>
        <v>30</v>
      </c>
      <c r="B35" s="47" t="str">
        <f>IF(E35="","",IF(DataEntryTable[[#This Row],[Sell Date]]="","Open","Closed"))</f>
        <v>Open</v>
      </c>
      <c r="C35" s="47" t="str">
        <f>IF(E35="","",IFERROR(VLOOKUP(UPPER(TRIM(E35)),'6_Reference Lists'!$A$4:$D$64,2,FALSE()),""))</f>
        <v>US</v>
      </c>
      <c r="D35" s="58" t="str">
        <f>IF(E35="","",IFERROR(VLOOKUP(UPPER(TRIM(E35)),'6_Reference Lists'!$A$4:$D$64,3,FALSE()),""))</f>
        <v>ETF</v>
      </c>
      <c r="E35" s="76" t="s">
        <v>154</v>
      </c>
      <c r="F35" s="47" t="str">
        <f>IF(E35="","",IFERROR(VLOOKUP(UPPER(TRIM(E35)),'6_Reference Lists'!$A$4:$D$64,4,FALSE()),""))</f>
        <v>Schwab U.S. Broad Market ETF</v>
      </c>
      <c r="G35" s="48">
        <v>46111</v>
      </c>
      <c r="H35" s="49">
        <v>50</v>
      </c>
      <c r="I35" s="50">
        <v>20</v>
      </c>
      <c r="J35" s="48"/>
      <c r="K35" s="49"/>
      <c r="L35" s="50"/>
      <c r="M35" s="67">
        <f>IF(E35="","",DataEntryTable[[#This Row],[Shares Bought]]-DataEntryTable[[#This Row],[Shares Sold]])</f>
        <v>50</v>
      </c>
      <c r="N35" s="3"/>
    </row>
    <row r="36" spans="1:14" ht="15" customHeight="1" x14ac:dyDescent="0.25">
      <c r="A36" s="47">
        <f t="shared" si="0"/>
        <v>31</v>
      </c>
      <c r="B36" s="47" t="str">
        <f>IF(E36="","",IF(DataEntryTable[[#This Row],[Sell Date]]="","Open","Closed"))</f>
        <v>Open</v>
      </c>
      <c r="C36" s="47" t="str">
        <f>IF(E36="","",IFERROR(VLOOKUP(UPPER(TRIM(E36)),'6_Reference Lists'!$A$4:$D$64,2,FALSE()),""))</f>
        <v>US</v>
      </c>
      <c r="D36" s="58" t="str">
        <f>IF(E36="","",IFERROR(VLOOKUP(UPPER(TRIM(E36)),'6_Reference Lists'!$A$4:$D$64,3,FALSE()),""))</f>
        <v>ETF</v>
      </c>
      <c r="E36" s="76" t="s">
        <v>154</v>
      </c>
      <c r="F36" s="47" t="str">
        <f>IF(E36="","",IFERROR(VLOOKUP(UPPER(TRIM(E36)),'6_Reference Lists'!$A$4:$D$64,4,FALSE()),""))</f>
        <v>Schwab U.S. Broad Market ETF</v>
      </c>
      <c r="G36" s="48">
        <v>46112</v>
      </c>
      <c r="H36" s="49">
        <v>60</v>
      </c>
      <c r="I36" s="50">
        <v>22</v>
      </c>
      <c r="J36" s="48"/>
      <c r="K36" s="49"/>
      <c r="L36" s="50"/>
      <c r="M36" s="67">
        <f>IF(E36="","",DataEntryTable[[#This Row],[Shares Bought]]-DataEntryTable[[#This Row],[Shares Sold]])</f>
        <v>60</v>
      </c>
      <c r="N36" s="3"/>
    </row>
    <row r="37" spans="1:14" ht="15" customHeight="1" x14ac:dyDescent="0.25">
      <c r="A37" s="47">
        <f t="shared" si="0"/>
        <v>32</v>
      </c>
      <c r="B37" s="47" t="str">
        <f>IF(E37="","",IF(DataEntryTable[[#This Row],[Sell Date]]="","Open","Closed"))</f>
        <v>Open</v>
      </c>
      <c r="C37" s="47" t="str">
        <f>IF(E37="","",IFERROR(VLOOKUP(UPPER(TRIM(E37)),'6_Reference Lists'!$A$4:$D$64,2,FALSE()),""))</f>
        <v>US</v>
      </c>
      <c r="D37" s="58" t="str">
        <f>IF(E37="","",IFERROR(VLOOKUP(UPPER(TRIM(E37)),'6_Reference Lists'!$A$4:$D$64,3,FALSE()),""))</f>
        <v>ETF</v>
      </c>
      <c r="E37" s="76" t="s">
        <v>154</v>
      </c>
      <c r="F37" s="47" t="str">
        <f>IF(E37="","",IFERROR(VLOOKUP(UPPER(TRIM(E37)),'6_Reference Lists'!$A$4:$D$64,4,FALSE()),""))</f>
        <v>Schwab U.S. Broad Market ETF</v>
      </c>
      <c r="G37" s="48">
        <v>46133</v>
      </c>
      <c r="H37" s="49">
        <v>70</v>
      </c>
      <c r="I37" s="50">
        <v>24</v>
      </c>
      <c r="J37" s="48"/>
      <c r="K37" s="49"/>
      <c r="L37" s="50"/>
      <c r="M37" s="67">
        <f>IF(E37="","",DataEntryTable[[#This Row],[Shares Bought]]-DataEntryTable[[#This Row],[Shares Sold]])</f>
        <v>70</v>
      </c>
      <c r="N37" s="3"/>
    </row>
    <row r="38" spans="1:14" ht="15" customHeight="1" x14ac:dyDescent="0.25">
      <c r="A38" s="47" t="str">
        <f t="shared" si="0"/>
        <v/>
      </c>
      <c r="B38" s="47" t="str">
        <f>IF(E38="","",IF(DataEntryTable[[#This Row],[Sell Date]]="","Open","Closed"))</f>
        <v/>
      </c>
      <c r="C38" s="47" t="str">
        <f>IF(E38="","",IFERROR(VLOOKUP(UPPER(TRIM(E38)),'6_Reference Lists'!$A$4:$D$64,2,FALSE()),""))</f>
        <v/>
      </c>
      <c r="D38" s="58" t="str">
        <f>IF(E38="","",IFERROR(VLOOKUP(UPPER(TRIM(E38)),'6_Reference Lists'!$A$4:$D$64,3,FALSE()),""))</f>
        <v/>
      </c>
      <c r="E38" s="59"/>
      <c r="F38" s="47" t="str">
        <f>IF(E38="","",IFERROR(VLOOKUP(UPPER(TRIM(E38)),'6_Reference Lists'!$A$4:$D$64,4,FALSE()),""))</f>
        <v/>
      </c>
      <c r="G38" s="48"/>
      <c r="H38" s="49"/>
      <c r="I38" s="50"/>
      <c r="J38" s="48"/>
      <c r="K38" s="49"/>
      <c r="L38" s="50"/>
      <c r="M38" s="67" t="str">
        <f>IF(E38="","",DataEntryTable[[#This Row],[Shares Bought]]-DataEntryTable[[#This Row],[Shares Sold]])</f>
        <v/>
      </c>
      <c r="N38" s="3"/>
    </row>
    <row r="39" spans="1:14" ht="15" customHeight="1" x14ac:dyDescent="0.25">
      <c r="A39" s="47" t="str">
        <f t="shared" si="0"/>
        <v/>
      </c>
      <c r="B39" s="47" t="str">
        <f>IF(E39="","",IF(DataEntryTable[[#This Row],[Sell Date]]="","Open","Closed"))</f>
        <v/>
      </c>
      <c r="C39" s="47" t="str">
        <f>IF(E39="","",IFERROR(VLOOKUP(UPPER(TRIM(E39)),'6_Reference Lists'!$A$4:$D$64,2,FALSE()),""))</f>
        <v/>
      </c>
      <c r="D39" s="58" t="str">
        <f>IF(E39="","",IFERROR(VLOOKUP(UPPER(TRIM(E39)),'6_Reference Lists'!$A$4:$D$64,3,FALSE()),""))</f>
        <v/>
      </c>
      <c r="E39" s="59"/>
      <c r="F39" s="47" t="str">
        <f>IF(E39="","",IFERROR(VLOOKUP(UPPER(TRIM(E39)),'6_Reference Lists'!$A$4:$D$64,4,FALSE()),""))</f>
        <v/>
      </c>
      <c r="G39" s="48"/>
      <c r="H39" s="49"/>
      <c r="I39" s="50"/>
      <c r="J39" s="48"/>
      <c r="K39" s="49"/>
      <c r="L39" s="50"/>
      <c r="M39" s="67" t="str">
        <f>IF(E39="","",DataEntryTable[[#This Row],[Shares Bought]]-DataEntryTable[[#This Row],[Shares Sold]])</f>
        <v/>
      </c>
      <c r="N39" s="3"/>
    </row>
    <row r="40" spans="1:14" ht="15" customHeight="1" x14ac:dyDescent="0.25">
      <c r="A40" s="47" t="str">
        <f t="shared" si="0"/>
        <v/>
      </c>
      <c r="B40" s="47" t="str">
        <f>IF(E40="","",IF(DataEntryTable[[#This Row],[Sell Date]]="","Open","Closed"))</f>
        <v/>
      </c>
      <c r="C40" s="47" t="str">
        <f>IF(E40="","",IFERROR(VLOOKUP(UPPER(TRIM(E40)),'6_Reference Lists'!$A$4:$D$64,2,FALSE()),""))</f>
        <v/>
      </c>
      <c r="D40" s="58" t="str">
        <f>IF(E40="","",IFERROR(VLOOKUP(UPPER(TRIM(E40)),'6_Reference Lists'!$A$4:$D$64,3,FALSE()),""))</f>
        <v/>
      </c>
      <c r="E40" s="59"/>
      <c r="F40" s="47" t="str">
        <f>IF(E40="","",IFERROR(VLOOKUP(UPPER(TRIM(E40)),'6_Reference Lists'!$A$4:$D$64,4,FALSE()),""))</f>
        <v/>
      </c>
      <c r="G40" s="48"/>
      <c r="H40" s="49"/>
      <c r="I40" s="50"/>
      <c r="J40" s="48"/>
      <c r="K40" s="49"/>
      <c r="L40" s="50"/>
      <c r="M40" s="67" t="str">
        <f>IF(E40="","",DataEntryTable[[#This Row],[Shares Bought]]-DataEntryTable[[#This Row],[Shares Sold]])</f>
        <v/>
      </c>
      <c r="N40" s="3"/>
    </row>
    <row r="41" spans="1:14" ht="15" customHeight="1" x14ac:dyDescent="0.25">
      <c r="A41" s="47" t="str">
        <f t="shared" si="0"/>
        <v/>
      </c>
      <c r="B41" s="47" t="str">
        <f>IF(E41="","",IF(DataEntryTable[[#This Row],[Sell Date]]="","Open","Closed"))</f>
        <v/>
      </c>
      <c r="C41" s="47" t="str">
        <f>IF(E41="","",IFERROR(VLOOKUP(UPPER(TRIM(E41)),'6_Reference Lists'!$A$4:$D$64,2,FALSE()),""))</f>
        <v/>
      </c>
      <c r="D41" s="58" t="str">
        <f>IF(E41="","",IFERROR(VLOOKUP(UPPER(TRIM(E41)),'6_Reference Lists'!$A$4:$D$64,3,FALSE()),""))</f>
        <v/>
      </c>
      <c r="E41" s="59"/>
      <c r="F41" s="47" t="str">
        <f>IF(E41="","",IFERROR(VLOOKUP(UPPER(TRIM(E41)),'6_Reference Lists'!$A$4:$D$64,4,FALSE()),""))</f>
        <v/>
      </c>
      <c r="G41" s="48"/>
      <c r="H41" s="49"/>
      <c r="I41" s="50"/>
      <c r="J41" s="48"/>
      <c r="K41" s="49"/>
      <c r="L41" s="50"/>
      <c r="M41" s="67" t="str">
        <f>IF(E41="","",DataEntryTable[[#This Row],[Shares Bought]]-DataEntryTable[[#This Row],[Shares Sold]])</f>
        <v/>
      </c>
      <c r="N41" s="3"/>
    </row>
    <row r="42" spans="1:14" ht="15" customHeight="1" x14ac:dyDescent="0.25">
      <c r="A42" s="47" t="str">
        <f t="shared" si="0"/>
        <v/>
      </c>
      <c r="B42" s="47" t="str">
        <f>IF(E42="","",IF(DataEntryTable[[#This Row],[Sell Date]]="","Open","Closed"))</f>
        <v/>
      </c>
      <c r="C42" s="47" t="str">
        <f>IF(E42="","",IFERROR(VLOOKUP(UPPER(TRIM(E42)),'6_Reference Lists'!$A$4:$D$64,2,FALSE()),""))</f>
        <v/>
      </c>
      <c r="D42" s="58" t="str">
        <f>IF(E42="","",IFERROR(VLOOKUP(UPPER(TRIM(E42)),'6_Reference Lists'!$A$4:$D$64,3,FALSE()),""))</f>
        <v/>
      </c>
      <c r="E42" s="59"/>
      <c r="F42" s="47" t="str">
        <f>IF(E42="","",IFERROR(VLOOKUP(UPPER(TRIM(E42)),'6_Reference Lists'!$A$4:$D$64,4,FALSE()),""))</f>
        <v/>
      </c>
      <c r="G42" s="48"/>
      <c r="H42" s="49"/>
      <c r="I42" s="50"/>
      <c r="J42" s="48"/>
      <c r="K42" s="49"/>
      <c r="L42" s="50"/>
      <c r="M42" s="67" t="str">
        <f>IF(E42="","",DataEntryTable[[#This Row],[Shares Bought]]-DataEntryTable[[#This Row],[Shares Sold]])</f>
        <v/>
      </c>
      <c r="N42" s="3"/>
    </row>
    <row r="43" spans="1:14" ht="15" customHeight="1" x14ac:dyDescent="0.25">
      <c r="A43" s="47" t="str">
        <f t="shared" si="0"/>
        <v/>
      </c>
      <c r="B43" s="47" t="str">
        <f>IF(E43="","",IF(DataEntryTable[[#This Row],[Sell Date]]="","Open","Closed"))</f>
        <v/>
      </c>
      <c r="C43" s="47" t="str">
        <f>IF(E43="","",IFERROR(VLOOKUP(UPPER(TRIM(E43)),'6_Reference Lists'!$A$4:$D$64,2,FALSE()),""))</f>
        <v/>
      </c>
      <c r="D43" s="58" t="str">
        <f>IF(E43="","",IFERROR(VLOOKUP(UPPER(TRIM(E43)),'6_Reference Lists'!$A$4:$D$64,3,FALSE()),""))</f>
        <v/>
      </c>
      <c r="E43" s="59"/>
      <c r="F43" s="47" t="str">
        <f>IF(E43="","",IFERROR(VLOOKUP(UPPER(TRIM(E43)),'6_Reference Lists'!$A$4:$D$64,4,FALSE()),""))</f>
        <v/>
      </c>
      <c r="G43" s="48"/>
      <c r="H43" s="49"/>
      <c r="I43" s="50"/>
      <c r="J43" s="48"/>
      <c r="K43" s="49"/>
      <c r="L43" s="50"/>
      <c r="M43" s="67" t="str">
        <f>IF(E43="","",DataEntryTable[[#This Row],[Shares Bought]]-DataEntryTable[[#This Row],[Shares Sold]])</f>
        <v/>
      </c>
      <c r="N43" s="3"/>
    </row>
    <row r="44" spans="1:14" ht="15" customHeight="1" x14ac:dyDescent="0.25">
      <c r="A44" s="47" t="str">
        <f t="shared" si="0"/>
        <v/>
      </c>
      <c r="B44" s="47" t="str">
        <f>IF(E44="","",IF(DataEntryTable[[#This Row],[Sell Date]]="","Open","Closed"))</f>
        <v/>
      </c>
      <c r="C44" s="47" t="str">
        <f>IF(E44="","",IFERROR(VLOOKUP(UPPER(TRIM(E44)),'6_Reference Lists'!$A$4:$D$64,2,FALSE()),""))</f>
        <v/>
      </c>
      <c r="D44" s="58" t="str">
        <f>IF(E44="","",IFERROR(VLOOKUP(UPPER(TRIM(E44)),'6_Reference Lists'!$A$4:$D$64,3,FALSE()),""))</f>
        <v/>
      </c>
      <c r="E44" s="59"/>
      <c r="F44" s="47" t="str">
        <f>IF(E44="","",IFERROR(VLOOKUP(UPPER(TRIM(E44)),'6_Reference Lists'!$A$4:$D$64,4,FALSE()),""))</f>
        <v/>
      </c>
      <c r="G44" s="48"/>
      <c r="H44" s="49"/>
      <c r="I44" s="50"/>
      <c r="J44" s="48"/>
      <c r="K44" s="49"/>
      <c r="L44" s="50"/>
      <c r="M44" s="67" t="str">
        <f>IF(E44="","",DataEntryTable[[#This Row],[Shares Bought]]-DataEntryTable[[#This Row],[Shares Sold]])</f>
        <v/>
      </c>
      <c r="N44" s="3"/>
    </row>
    <row r="45" spans="1:14" ht="15" customHeight="1" x14ac:dyDescent="0.25">
      <c r="A45" s="47" t="str">
        <f t="shared" si="0"/>
        <v/>
      </c>
      <c r="B45" s="47" t="str">
        <f>IF(E45="","",IF(DataEntryTable[[#This Row],[Sell Date]]="","Open","Closed"))</f>
        <v/>
      </c>
      <c r="C45" s="47" t="str">
        <f>IF(E45="","",IFERROR(VLOOKUP(UPPER(TRIM(E45)),'6_Reference Lists'!$A$4:$D$64,2,FALSE()),""))</f>
        <v/>
      </c>
      <c r="D45" s="58" t="str">
        <f>IF(E45="","",IFERROR(VLOOKUP(UPPER(TRIM(E45)),'6_Reference Lists'!$A$4:$D$64,3,FALSE()),""))</f>
        <v/>
      </c>
      <c r="E45" s="59"/>
      <c r="F45" s="47" t="str">
        <f>IF(E45="","",IFERROR(VLOOKUP(UPPER(TRIM(E45)),'6_Reference Lists'!$A$4:$D$64,4,FALSE()),""))</f>
        <v/>
      </c>
      <c r="G45" s="48"/>
      <c r="H45" s="49"/>
      <c r="I45" s="50"/>
      <c r="J45" s="48"/>
      <c r="K45" s="49"/>
      <c r="L45" s="50"/>
      <c r="M45" s="67" t="str">
        <f>IF(E45="","",DataEntryTable[[#This Row],[Shares Bought]]-DataEntryTable[[#This Row],[Shares Sold]])</f>
        <v/>
      </c>
      <c r="N45" s="3"/>
    </row>
    <row r="46" spans="1:14" ht="15" customHeight="1" x14ac:dyDescent="0.25">
      <c r="A46" s="47" t="str">
        <f t="shared" si="0"/>
        <v/>
      </c>
      <c r="B46" s="47" t="str">
        <f>IF(E46="","",IF(DataEntryTable[[#This Row],[Sell Date]]="","Open","Closed"))</f>
        <v/>
      </c>
      <c r="C46" s="47" t="str">
        <f>IF(E46="","",IFERROR(VLOOKUP(UPPER(TRIM(E46)),'6_Reference Lists'!$A$4:$D$64,2,FALSE()),""))</f>
        <v/>
      </c>
      <c r="D46" s="58" t="str">
        <f>IF(E46="","",IFERROR(VLOOKUP(UPPER(TRIM(E46)),'6_Reference Lists'!$A$4:$D$64,3,FALSE()),""))</f>
        <v/>
      </c>
      <c r="E46" s="59"/>
      <c r="F46" s="47" t="str">
        <f>IF(E46="","",IFERROR(VLOOKUP(UPPER(TRIM(E46)),'6_Reference Lists'!$A$4:$D$64,4,FALSE()),""))</f>
        <v/>
      </c>
      <c r="G46" s="48"/>
      <c r="H46" s="49"/>
      <c r="I46" s="50"/>
      <c r="J46" s="48"/>
      <c r="K46" s="49"/>
      <c r="L46" s="50"/>
      <c r="M46" s="67" t="str">
        <f>IF(E46="","",DataEntryTable[[#This Row],[Shares Bought]]-DataEntryTable[[#This Row],[Shares Sold]])</f>
        <v/>
      </c>
      <c r="N46" s="3"/>
    </row>
    <row r="47" spans="1:14" ht="15" customHeight="1" x14ac:dyDescent="0.25">
      <c r="A47" s="47" t="str">
        <f t="shared" si="0"/>
        <v/>
      </c>
      <c r="B47" s="47" t="str">
        <f>IF(E47="","",IF(DataEntryTable[[#This Row],[Sell Date]]="","Open","Closed"))</f>
        <v/>
      </c>
      <c r="C47" s="47" t="str">
        <f>IF(E47="","",IFERROR(VLOOKUP(UPPER(TRIM(E47)),'6_Reference Lists'!$A$4:$D$64,2,FALSE()),""))</f>
        <v/>
      </c>
      <c r="D47" s="58" t="str">
        <f>IF(E47="","",IFERROR(VLOOKUP(UPPER(TRIM(E47)),'6_Reference Lists'!$A$4:$D$64,3,FALSE()),""))</f>
        <v/>
      </c>
      <c r="E47" s="59"/>
      <c r="F47" s="47" t="str">
        <f>IF(E47="","",IFERROR(VLOOKUP(UPPER(TRIM(E47)),'6_Reference Lists'!$A$4:$D$64,4,FALSE()),""))</f>
        <v/>
      </c>
      <c r="G47" s="48"/>
      <c r="H47" s="49"/>
      <c r="I47" s="50"/>
      <c r="J47" s="48"/>
      <c r="K47" s="49"/>
      <c r="L47" s="50"/>
      <c r="M47" s="67" t="str">
        <f>IF(E47="","",DataEntryTable[[#This Row],[Shares Bought]]-DataEntryTable[[#This Row],[Shares Sold]])</f>
        <v/>
      </c>
      <c r="N47" s="3"/>
    </row>
    <row r="48" spans="1:14" ht="15" customHeight="1" x14ac:dyDescent="0.25">
      <c r="A48" s="47" t="str">
        <f t="shared" si="0"/>
        <v/>
      </c>
      <c r="B48" s="47" t="str">
        <f>IF(E48="","",IF(DataEntryTable[[#This Row],[Sell Date]]="","Open","Closed"))</f>
        <v/>
      </c>
      <c r="C48" s="47" t="str">
        <f>IF(E48="","",IFERROR(VLOOKUP(UPPER(TRIM(E48)),'6_Reference Lists'!$A$4:$D$64,2,FALSE()),""))</f>
        <v/>
      </c>
      <c r="D48" s="58" t="str">
        <f>IF(E48="","",IFERROR(VLOOKUP(UPPER(TRIM(E48)),'6_Reference Lists'!$A$4:$D$64,3,FALSE()),""))</f>
        <v/>
      </c>
      <c r="E48" s="59"/>
      <c r="F48" s="47" t="str">
        <f>IF(E48="","",IFERROR(VLOOKUP(UPPER(TRIM(E48)),'6_Reference Lists'!$A$4:$D$64,4,FALSE()),""))</f>
        <v/>
      </c>
      <c r="G48" s="48"/>
      <c r="H48" s="49"/>
      <c r="I48" s="50"/>
      <c r="J48" s="48"/>
      <c r="K48" s="49"/>
      <c r="L48" s="50"/>
      <c r="M48" s="67" t="str">
        <f>IF(E48="","",DataEntryTable[[#This Row],[Shares Bought]]-DataEntryTable[[#This Row],[Shares Sold]])</f>
        <v/>
      </c>
      <c r="N48" s="3"/>
    </row>
    <row r="49" spans="1:14" ht="15" customHeight="1" x14ac:dyDescent="0.25">
      <c r="A49" s="47" t="str">
        <f t="shared" si="0"/>
        <v/>
      </c>
      <c r="B49" s="47" t="str">
        <f>IF(E49="","",IF(DataEntryTable[[#This Row],[Sell Date]]="","Open","Closed"))</f>
        <v/>
      </c>
      <c r="C49" s="47" t="str">
        <f>IF(E49="","",IFERROR(VLOOKUP(UPPER(TRIM(E49)),'6_Reference Lists'!$A$4:$D$64,2,FALSE()),""))</f>
        <v/>
      </c>
      <c r="D49" s="58" t="str">
        <f>IF(E49="","",IFERROR(VLOOKUP(UPPER(TRIM(E49)),'6_Reference Lists'!$A$4:$D$64,3,FALSE()),""))</f>
        <v/>
      </c>
      <c r="E49" s="59"/>
      <c r="F49" s="47" t="str">
        <f>IF(E49="","",IFERROR(VLOOKUP(UPPER(TRIM(E49)),'6_Reference Lists'!$A$4:$D$64,4,FALSE()),""))</f>
        <v/>
      </c>
      <c r="G49" s="48"/>
      <c r="H49" s="49"/>
      <c r="I49" s="50"/>
      <c r="J49" s="48"/>
      <c r="K49" s="49"/>
      <c r="L49" s="50"/>
      <c r="M49" s="67" t="str">
        <f>IF(E49="","",DataEntryTable[[#This Row],[Shares Bought]]-DataEntryTable[[#This Row],[Shares Sold]])</f>
        <v/>
      </c>
      <c r="N49" s="3"/>
    </row>
    <row r="50" spans="1:14" ht="15" customHeight="1" x14ac:dyDescent="0.25">
      <c r="A50" s="47" t="str">
        <f t="shared" si="0"/>
        <v/>
      </c>
      <c r="B50" s="47" t="str">
        <f>IF(E50="","",IF(DataEntryTable[[#This Row],[Sell Date]]="","Open","Closed"))</f>
        <v/>
      </c>
      <c r="C50" s="47" t="str">
        <f>IF(E50="","",IFERROR(VLOOKUP(UPPER(TRIM(E50)),'6_Reference Lists'!$A$4:$D$64,2,FALSE()),""))</f>
        <v/>
      </c>
      <c r="D50" s="58" t="str">
        <f>IF(E50="","",IFERROR(VLOOKUP(UPPER(TRIM(E50)),'6_Reference Lists'!$A$4:$D$64,3,FALSE()),""))</f>
        <v/>
      </c>
      <c r="E50" s="59"/>
      <c r="F50" s="47" t="str">
        <f>IF(E50="","",IFERROR(VLOOKUP(UPPER(TRIM(E50)),'6_Reference Lists'!$A$4:$D$64,4,FALSE()),""))</f>
        <v/>
      </c>
      <c r="G50" s="48"/>
      <c r="H50" s="49"/>
      <c r="I50" s="50"/>
      <c r="J50" s="48"/>
      <c r="K50" s="49"/>
      <c r="L50" s="50"/>
      <c r="M50" s="67" t="str">
        <f>IF(E50="","",DataEntryTable[[#This Row],[Shares Bought]]-DataEntryTable[[#This Row],[Shares Sold]])</f>
        <v/>
      </c>
      <c r="N50" s="3"/>
    </row>
    <row r="51" spans="1:14" ht="15" customHeight="1" x14ac:dyDescent="0.25">
      <c r="A51" s="47" t="str">
        <f t="shared" si="0"/>
        <v/>
      </c>
      <c r="B51" s="47" t="str">
        <f>IF(E51="","",IF(DataEntryTable[[#This Row],[Sell Date]]="","Open","Closed"))</f>
        <v/>
      </c>
      <c r="C51" s="47" t="str">
        <f>IF(E51="","",IFERROR(VLOOKUP(UPPER(TRIM(E51)),'6_Reference Lists'!$A$4:$D$64,2,FALSE()),""))</f>
        <v/>
      </c>
      <c r="D51" s="58" t="str">
        <f>IF(E51="","",IFERROR(VLOOKUP(UPPER(TRIM(E51)),'6_Reference Lists'!$A$4:$D$64,3,FALSE()),""))</f>
        <v/>
      </c>
      <c r="E51" s="59"/>
      <c r="F51" s="47" t="str">
        <f>IF(E51="","",IFERROR(VLOOKUP(UPPER(TRIM(E51)),'6_Reference Lists'!$A$4:$D$64,4,FALSE()),""))</f>
        <v/>
      </c>
      <c r="G51" s="48"/>
      <c r="H51" s="49"/>
      <c r="I51" s="50"/>
      <c r="J51" s="48"/>
      <c r="K51" s="49"/>
      <c r="L51" s="50"/>
      <c r="M51" s="67" t="str">
        <f>IF(E51="","",DataEntryTable[[#This Row],[Shares Bought]]-DataEntryTable[[#This Row],[Shares Sold]])</f>
        <v/>
      </c>
      <c r="N51" s="3"/>
    </row>
    <row r="52" spans="1:14" ht="15" customHeight="1" x14ac:dyDescent="0.25">
      <c r="A52" s="47" t="str">
        <f t="shared" si="0"/>
        <v/>
      </c>
      <c r="B52" s="47" t="str">
        <f>IF(E52="","",IF(DataEntryTable[[#This Row],[Sell Date]]="","Open","Closed"))</f>
        <v/>
      </c>
      <c r="C52" s="47" t="str">
        <f>IF(E52="","",IFERROR(VLOOKUP(UPPER(TRIM(E52)),'6_Reference Lists'!$A$4:$D$64,2,FALSE()),""))</f>
        <v/>
      </c>
      <c r="D52" s="58" t="str">
        <f>IF(E52="","",IFERROR(VLOOKUP(UPPER(TRIM(E52)),'6_Reference Lists'!$A$4:$D$64,3,FALSE()),""))</f>
        <v/>
      </c>
      <c r="E52" s="59"/>
      <c r="F52" s="47" t="str">
        <f>IF(E52="","",IFERROR(VLOOKUP(UPPER(TRIM(E52)),'6_Reference Lists'!$A$4:$D$64,4,FALSE()),""))</f>
        <v/>
      </c>
      <c r="G52" s="48"/>
      <c r="H52" s="49"/>
      <c r="I52" s="50"/>
      <c r="J52" s="48"/>
      <c r="K52" s="49"/>
      <c r="L52" s="50"/>
      <c r="M52" s="67" t="str">
        <f>IF(E52="","",DataEntryTable[[#This Row],[Shares Bought]]-DataEntryTable[[#This Row],[Shares Sold]])</f>
        <v/>
      </c>
      <c r="N52" s="3"/>
    </row>
    <row r="53" spans="1:14" ht="15" customHeight="1" x14ac:dyDescent="0.25">
      <c r="A53" s="47" t="str">
        <f t="shared" si="0"/>
        <v/>
      </c>
      <c r="B53" s="47" t="str">
        <f>IF(E53="","",IF(DataEntryTable[[#This Row],[Sell Date]]="","Open","Closed"))</f>
        <v/>
      </c>
      <c r="C53" s="47" t="str">
        <f>IF(E53="","",IFERROR(VLOOKUP(UPPER(TRIM(E53)),'6_Reference Lists'!$A$4:$D$64,2,FALSE()),""))</f>
        <v/>
      </c>
      <c r="D53" s="58" t="str">
        <f>IF(E53="","",IFERROR(VLOOKUP(UPPER(TRIM(E53)),'6_Reference Lists'!$A$4:$D$64,3,FALSE()),""))</f>
        <v/>
      </c>
      <c r="E53" s="59"/>
      <c r="F53" s="47" t="str">
        <f>IF(E53="","",IFERROR(VLOOKUP(UPPER(TRIM(E53)),'6_Reference Lists'!$A$4:$D$64,4,FALSE()),""))</f>
        <v/>
      </c>
      <c r="G53" s="48"/>
      <c r="H53" s="49"/>
      <c r="I53" s="50"/>
      <c r="J53" s="48"/>
      <c r="K53" s="49"/>
      <c r="L53" s="50"/>
      <c r="M53" s="67" t="str">
        <f>IF(E53="","",DataEntryTable[[#This Row],[Shares Bought]]-DataEntryTable[[#This Row],[Shares Sold]])</f>
        <v/>
      </c>
      <c r="N53" s="3"/>
    </row>
    <row r="54" spans="1:14" ht="15" customHeight="1" x14ac:dyDescent="0.25">
      <c r="A54" s="47" t="str">
        <f t="shared" si="0"/>
        <v/>
      </c>
      <c r="B54" s="47" t="str">
        <f>IF(E54="","",IF(DataEntryTable[[#This Row],[Sell Date]]="","Open","Closed"))</f>
        <v/>
      </c>
      <c r="C54" s="47" t="str">
        <f>IF(E54="","",IFERROR(VLOOKUP(UPPER(TRIM(E54)),'6_Reference Lists'!$A$4:$D$64,2,FALSE()),""))</f>
        <v/>
      </c>
      <c r="D54" s="58" t="str">
        <f>IF(E54="","",IFERROR(VLOOKUP(UPPER(TRIM(E54)),'6_Reference Lists'!$A$4:$D$64,3,FALSE()),""))</f>
        <v/>
      </c>
      <c r="E54" s="59"/>
      <c r="F54" s="47" t="str">
        <f>IF(E54="","",IFERROR(VLOOKUP(UPPER(TRIM(E54)),'6_Reference Lists'!$A$4:$D$64,4,FALSE()),""))</f>
        <v/>
      </c>
      <c r="G54" s="48"/>
      <c r="H54" s="49"/>
      <c r="I54" s="50"/>
      <c r="J54" s="48"/>
      <c r="K54" s="49"/>
      <c r="L54" s="50"/>
      <c r="M54" s="67" t="str">
        <f>IF(E54="","",DataEntryTable[[#This Row],[Shares Bought]]-DataEntryTable[[#This Row],[Shares Sold]])</f>
        <v/>
      </c>
      <c r="N54" s="3"/>
    </row>
    <row r="55" spans="1:14" ht="15" customHeight="1" x14ac:dyDescent="0.25">
      <c r="A55" s="47" t="str">
        <f t="shared" si="0"/>
        <v/>
      </c>
      <c r="B55" s="47" t="str">
        <f>IF(E55="","",IF(DataEntryTable[[#This Row],[Sell Date]]="","Open","Closed"))</f>
        <v/>
      </c>
      <c r="C55" s="47" t="str">
        <f>IF(E55="","",IFERROR(VLOOKUP(UPPER(TRIM(E55)),'6_Reference Lists'!$A$4:$D$64,2,FALSE()),""))</f>
        <v/>
      </c>
      <c r="D55" s="58" t="str">
        <f>IF(E55="","",IFERROR(VLOOKUP(UPPER(TRIM(E55)),'6_Reference Lists'!$A$4:$D$64,3,FALSE()),""))</f>
        <v/>
      </c>
      <c r="E55" s="59"/>
      <c r="F55" s="47" t="str">
        <f>IF(E55="","",IFERROR(VLOOKUP(UPPER(TRIM(E55)),'6_Reference Lists'!$A$4:$D$64,4,FALSE()),""))</f>
        <v/>
      </c>
      <c r="G55" s="48"/>
      <c r="H55" s="49"/>
      <c r="I55" s="50"/>
      <c r="J55" s="48"/>
      <c r="K55" s="49"/>
      <c r="L55" s="50"/>
      <c r="M55" s="67" t="str">
        <f>IF(E55="","",DataEntryTable[[#This Row],[Shares Bought]]-DataEntryTable[[#This Row],[Shares Sold]])</f>
        <v/>
      </c>
      <c r="N55" s="3"/>
    </row>
    <row r="56" spans="1:14" ht="15" customHeight="1" x14ac:dyDescent="0.25">
      <c r="A56" s="47" t="str">
        <f t="shared" si="0"/>
        <v/>
      </c>
      <c r="B56" s="47" t="str">
        <f>IF(E56="","",IF(DataEntryTable[[#This Row],[Sell Date]]="","Open","Closed"))</f>
        <v/>
      </c>
      <c r="C56" s="47" t="str">
        <f>IF(E56="","",IFERROR(VLOOKUP(UPPER(TRIM(E56)),'6_Reference Lists'!$A$4:$D$64,2,FALSE()),""))</f>
        <v/>
      </c>
      <c r="D56" s="58" t="str">
        <f>IF(E56="","",IFERROR(VLOOKUP(UPPER(TRIM(E56)),'6_Reference Lists'!$A$4:$D$64,3,FALSE()),""))</f>
        <v/>
      </c>
      <c r="E56" s="59"/>
      <c r="F56" s="47" t="str">
        <f>IF(E56="","",IFERROR(VLOOKUP(UPPER(TRIM(E56)),'6_Reference Lists'!$A$4:$D$64,4,FALSE()),""))</f>
        <v/>
      </c>
      <c r="G56" s="48"/>
      <c r="H56" s="49"/>
      <c r="I56" s="50"/>
      <c r="J56" s="48"/>
      <c r="K56" s="49"/>
      <c r="L56" s="50"/>
      <c r="M56" s="67" t="str">
        <f>IF(E56="","",DataEntryTable[[#This Row],[Shares Bought]]-DataEntryTable[[#This Row],[Shares Sold]])</f>
        <v/>
      </c>
      <c r="N56" s="3"/>
    </row>
    <row r="57" spans="1:14" ht="15" customHeight="1" x14ac:dyDescent="0.25">
      <c r="A57" s="47" t="str">
        <f t="shared" si="0"/>
        <v/>
      </c>
      <c r="B57" s="47" t="str">
        <f>IF(E57="","",IF(DataEntryTable[[#This Row],[Sell Date]]="","Open","Closed"))</f>
        <v/>
      </c>
      <c r="C57" s="47" t="str">
        <f>IF(E57="","",IFERROR(VLOOKUP(UPPER(TRIM(E57)),'6_Reference Lists'!$A$4:$D$64,2,FALSE()),""))</f>
        <v/>
      </c>
      <c r="D57" s="58" t="str">
        <f>IF(E57="","",IFERROR(VLOOKUP(UPPER(TRIM(E57)),'6_Reference Lists'!$A$4:$D$64,3,FALSE()),""))</f>
        <v/>
      </c>
      <c r="E57" s="59"/>
      <c r="F57" s="47" t="str">
        <f>IF(E57="","",IFERROR(VLOOKUP(UPPER(TRIM(E57)),'6_Reference Lists'!$A$4:$D$64,4,FALSE()),""))</f>
        <v/>
      </c>
      <c r="G57" s="48"/>
      <c r="H57" s="49"/>
      <c r="I57" s="50"/>
      <c r="J57" s="48"/>
      <c r="K57" s="49"/>
      <c r="L57" s="50"/>
      <c r="M57" s="67" t="str">
        <f>IF(E57="","",DataEntryTable[[#This Row],[Shares Bought]]-DataEntryTable[[#This Row],[Shares Sold]])</f>
        <v/>
      </c>
      <c r="N57" s="3"/>
    </row>
    <row r="58" spans="1:14" ht="15" customHeight="1" x14ac:dyDescent="0.25">
      <c r="A58" s="47" t="str">
        <f t="shared" si="0"/>
        <v/>
      </c>
      <c r="B58" s="47" t="str">
        <f>IF(E58="","",IF(DataEntryTable[[#This Row],[Sell Date]]="","Open","Closed"))</f>
        <v/>
      </c>
      <c r="C58" s="47" t="str">
        <f>IF(E58="","",IFERROR(VLOOKUP(UPPER(TRIM(E58)),'6_Reference Lists'!$A$4:$D$64,2,FALSE()),""))</f>
        <v/>
      </c>
      <c r="D58" s="58" t="str">
        <f>IF(E58="","",IFERROR(VLOOKUP(UPPER(TRIM(E58)),'6_Reference Lists'!$A$4:$D$64,3,FALSE()),""))</f>
        <v/>
      </c>
      <c r="E58" s="59"/>
      <c r="F58" s="47" t="str">
        <f>IF(E58="","",IFERROR(VLOOKUP(UPPER(TRIM(E58)),'6_Reference Lists'!$A$4:$D$64,4,FALSE()),""))</f>
        <v/>
      </c>
      <c r="G58" s="48"/>
      <c r="H58" s="49"/>
      <c r="I58" s="50"/>
      <c r="J58" s="48"/>
      <c r="K58" s="49"/>
      <c r="L58" s="50"/>
      <c r="M58" s="67" t="str">
        <f>IF(E58="","",DataEntryTable[[#This Row],[Shares Bought]]-DataEntryTable[[#This Row],[Shares Sold]])</f>
        <v/>
      </c>
      <c r="N58" s="3"/>
    </row>
    <row r="59" spans="1:14" ht="15" customHeight="1" x14ac:dyDescent="0.25">
      <c r="A59" s="47" t="str">
        <f t="shared" si="0"/>
        <v/>
      </c>
      <c r="B59" s="47" t="str">
        <f>IF(E59="","",IF(DataEntryTable[[#This Row],[Sell Date]]="","Open","Closed"))</f>
        <v/>
      </c>
      <c r="C59" s="47" t="str">
        <f>IF(E59="","",IFERROR(VLOOKUP(UPPER(TRIM(E59)),'6_Reference Lists'!$A$4:$D$64,2,FALSE()),""))</f>
        <v/>
      </c>
      <c r="D59" s="58" t="str">
        <f>IF(E59="","",IFERROR(VLOOKUP(UPPER(TRIM(E59)),'6_Reference Lists'!$A$4:$D$64,3,FALSE()),""))</f>
        <v/>
      </c>
      <c r="E59" s="59"/>
      <c r="F59" s="47" t="str">
        <f>IF(E59="","",IFERROR(VLOOKUP(UPPER(TRIM(E59)),'6_Reference Lists'!$A$4:$D$64,4,FALSE()),""))</f>
        <v/>
      </c>
      <c r="G59" s="48"/>
      <c r="H59" s="49"/>
      <c r="I59" s="50"/>
      <c r="J59" s="48"/>
      <c r="K59" s="49"/>
      <c r="L59" s="50"/>
      <c r="M59" s="67" t="str">
        <f>IF(E59="","",DataEntryTable[[#This Row],[Shares Bought]]-DataEntryTable[[#This Row],[Shares Sold]])</f>
        <v/>
      </c>
      <c r="N59" s="3"/>
    </row>
    <row r="60" spans="1:14" ht="15" customHeight="1" x14ac:dyDescent="0.25">
      <c r="A60" s="47" t="str">
        <f t="shared" si="0"/>
        <v/>
      </c>
      <c r="B60" s="47" t="str">
        <f>IF(E60="","",IF(DataEntryTable[[#This Row],[Sell Date]]="","Open","Closed"))</f>
        <v/>
      </c>
      <c r="C60" s="47" t="str">
        <f>IF(E60="","",IFERROR(VLOOKUP(UPPER(TRIM(E60)),'6_Reference Lists'!$A$4:$D$64,2,FALSE()),""))</f>
        <v/>
      </c>
      <c r="D60" s="58" t="str">
        <f>IF(E60="","",IFERROR(VLOOKUP(UPPER(TRIM(E60)),'6_Reference Lists'!$A$4:$D$64,3,FALSE()),""))</f>
        <v/>
      </c>
      <c r="E60" s="59"/>
      <c r="F60" s="47" t="str">
        <f>IF(E60="","",IFERROR(VLOOKUP(UPPER(TRIM(E60)),'6_Reference Lists'!$A$4:$D$64,4,FALSE()),""))</f>
        <v/>
      </c>
      <c r="G60" s="48"/>
      <c r="H60" s="49"/>
      <c r="I60" s="50"/>
      <c r="J60" s="48"/>
      <c r="K60" s="49"/>
      <c r="L60" s="50"/>
      <c r="M60" s="67" t="str">
        <f>IF(E60="","",DataEntryTable[[#This Row],[Shares Bought]]-DataEntryTable[[#This Row],[Shares Sold]])</f>
        <v/>
      </c>
      <c r="N60" s="3"/>
    </row>
    <row r="61" spans="1:14" ht="15" customHeight="1" x14ac:dyDescent="0.25">
      <c r="A61" s="47" t="str">
        <f t="shared" si="0"/>
        <v/>
      </c>
      <c r="B61" s="47" t="str">
        <f>IF(E61="","",IF(DataEntryTable[[#This Row],[Sell Date]]="","Open","Closed"))</f>
        <v/>
      </c>
      <c r="C61" s="47" t="str">
        <f>IF(E61="","",IFERROR(VLOOKUP(UPPER(TRIM(E61)),'6_Reference Lists'!$A$4:$D$64,2,FALSE()),""))</f>
        <v/>
      </c>
      <c r="D61" s="58" t="str">
        <f>IF(E61="","",IFERROR(VLOOKUP(UPPER(TRIM(E61)),'6_Reference Lists'!$A$4:$D$64,3,FALSE()),""))</f>
        <v/>
      </c>
      <c r="E61" s="59"/>
      <c r="F61" s="47" t="str">
        <f>IF(E61="","",IFERROR(VLOOKUP(UPPER(TRIM(E61)),'6_Reference Lists'!$A$4:$D$64,4,FALSE()),""))</f>
        <v/>
      </c>
      <c r="G61" s="48"/>
      <c r="H61" s="49"/>
      <c r="I61" s="50"/>
      <c r="J61" s="48"/>
      <c r="K61" s="49"/>
      <c r="L61" s="50"/>
      <c r="M61" s="67" t="str">
        <f>IF(E61="","",DataEntryTable[[#This Row],[Shares Bought]]-DataEntryTable[[#This Row],[Shares Sold]])</f>
        <v/>
      </c>
      <c r="N61" s="3"/>
    </row>
    <row r="62" spans="1:14" ht="15" customHeight="1" x14ac:dyDescent="0.25">
      <c r="A62" s="47" t="str">
        <f t="shared" si="0"/>
        <v/>
      </c>
      <c r="B62" s="47" t="str">
        <f>IF(E62="","",IF(DataEntryTable[[#This Row],[Sell Date]]="","Open","Closed"))</f>
        <v/>
      </c>
      <c r="C62" s="47" t="str">
        <f>IF(E62="","",IFERROR(VLOOKUP(UPPER(TRIM(E62)),'6_Reference Lists'!$A$4:$D$64,2,FALSE()),""))</f>
        <v/>
      </c>
      <c r="D62" s="58" t="str">
        <f>IF(E62="","",IFERROR(VLOOKUP(UPPER(TRIM(E62)),'6_Reference Lists'!$A$4:$D$64,3,FALSE()),""))</f>
        <v/>
      </c>
      <c r="E62" s="59"/>
      <c r="F62" s="47" t="str">
        <f>IF(E62="","",IFERROR(VLOOKUP(UPPER(TRIM(E62)),'6_Reference Lists'!$A$4:$D$64,4,FALSE()),""))</f>
        <v/>
      </c>
      <c r="G62" s="48"/>
      <c r="H62" s="49"/>
      <c r="I62" s="50"/>
      <c r="J62" s="48"/>
      <c r="K62" s="49"/>
      <c r="L62" s="50"/>
      <c r="M62" s="67" t="str">
        <f>IF(E62="","",DataEntryTable[[#This Row],[Shares Bought]]-DataEntryTable[[#This Row],[Shares Sold]])</f>
        <v/>
      </c>
      <c r="N62" s="3"/>
    </row>
    <row r="63" spans="1:14" ht="15" customHeight="1" x14ac:dyDescent="0.25">
      <c r="A63" s="47" t="str">
        <f t="shared" si="0"/>
        <v/>
      </c>
      <c r="B63" s="47" t="str">
        <f>IF(E63="","",IF(DataEntryTable[[#This Row],[Sell Date]]="","Open","Closed"))</f>
        <v/>
      </c>
      <c r="C63" s="47" t="str">
        <f>IF(E63="","",IFERROR(VLOOKUP(UPPER(TRIM(E63)),'6_Reference Lists'!$A$4:$D$64,2,FALSE()),""))</f>
        <v/>
      </c>
      <c r="D63" s="58" t="str">
        <f>IF(E63="","",IFERROR(VLOOKUP(UPPER(TRIM(E63)),'6_Reference Lists'!$A$4:$D$64,3,FALSE()),""))</f>
        <v/>
      </c>
      <c r="E63" s="59"/>
      <c r="F63" s="47" t="str">
        <f>IF(E63="","",IFERROR(VLOOKUP(UPPER(TRIM(E63)),'6_Reference Lists'!$A$4:$D$64,4,FALSE()),""))</f>
        <v/>
      </c>
      <c r="G63" s="48"/>
      <c r="H63" s="49"/>
      <c r="I63" s="50"/>
      <c r="J63" s="48"/>
      <c r="K63" s="49"/>
      <c r="L63" s="50"/>
      <c r="M63" s="67" t="str">
        <f>IF(E63="","",DataEntryTable[[#This Row],[Shares Bought]]-DataEntryTable[[#This Row],[Shares Sold]])</f>
        <v/>
      </c>
      <c r="N63" s="3"/>
    </row>
    <row r="64" spans="1:14" ht="15" customHeight="1" x14ac:dyDescent="0.25">
      <c r="A64" s="47" t="str">
        <f t="shared" si="0"/>
        <v/>
      </c>
      <c r="B64" s="47" t="str">
        <f>IF(E64="","",IF(DataEntryTable[[#This Row],[Sell Date]]="","Open","Closed"))</f>
        <v/>
      </c>
      <c r="C64" s="47" t="str">
        <f>IF(E64="","",IFERROR(VLOOKUP(UPPER(TRIM(E64)),'6_Reference Lists'!$A$4:$D$64,2,FALSE()),""))</f>
        <v/>
      </c>
      <c r="D64" s="58" t="str">
        <f>IF(E64="","",IFERROR(VLOOKUP(UPPER(TRIM(E64)),'6_Reference Lists'!$A$4:$D$64,3,FALSE()),""))</f>
        <v/>
      </c>
      <c r="E64" s="59"/>
      <c r="F64" s="47" t="str">
        <f>IF(E64="","",IFERROR(VLOOKUP(UPPER(TRIM(E64)),'6_Reference Lists'!$A$4:$D$64,4,FALSE()),""))</f>
        <v/>
      </c>
      <c r="G64" s="48"/>
      <c r="H64" s="49"/>
      <c r="I64" s="50"/>
      <c r="J64" s="48"/>
      <c r="K64" s="49"/>
      <c r="L64" s="50"/>
      <c r="M64" s="67" t="str">
        <f>IF(E64="","",DataEntryTable[[#This Row],[Shares Bought]]-DataEntryTable[[#This Row],[Shares Sold]])</f>
        <v/>
      </c>
      <c r="N64" s="3"/>
    </row>
    <row r="65" spans="1:14" ht="15" customHeight="1" x14ac:dyDescent="0.25">
      <c r="A65" s="47" t="str">
        <f t="shared" si="0"/>
        <v/>
      </c>
      <c r="B65" s="47" t="str">
        <f>IF(E65="","",IF(DataEntryTable[[#This Row],[Sell Date]]="","Open","Closed"))</f>
        <v/>
      </c>
      <c r="C65" s="47" t="str">
        <f>IF(E65="","",IFERROR(VLOOKUP(UPPER(TRIM(E65)),'6_Reference Lists'!$A$4:$D$64,2,FALSE()),""))</f>
        <v/>
      </c>
      <c r="D65" s="58" t="str">
        <f>IF(E65="","",IFERROR(VLOOKUP(UPPER(TRIM(E65)),'6_Reference Lists'!$A$4:$D$64,3,FALSE()),""))</f>
        <v/>
      </c>
      <c r="E65" s="59"/>
      <c r="F65" s="47" t="str">
        <f>IF(E65="","",IFERROR(VLOOKUP(UPPER(TRIM(E65)),'6_Reference Lists'!$A$4:$D$64,4,FALSE()),""))</f>
        <v/>
      </c>
      <c r="G65" s="48"/>
      <c r="H65" s="49"/>
      <c r="I65" s="50"/>
      <c r="J65" s="48"/>
      <c r="K65" s="49"/>
      <c r="L65" s="50"/>
      <c r="M65" s="67" t="str">
        <f>IF(E65="","",DataEntryTable[[#This Row],[Shares Bought]]-DataEntryTable[[#This Row],[Shares Sold]])</f>
        <v/>
      </c>
      <c r="N65" s="3"/>
    </row>
    <row r="66" spans="1:14" ht="15" customHeight="1" x14ac:dyDescent="0.25">
      <c r="A66" s="47" t="str">
        <f t="shared" si="0"/>
        <v/>
      </c>
      <c r="B66" s="47" t="str">
        <f>IF(E66="","",IF(DataEntryTable[[#This Row],[Sell Date]]="","Open","Closed"))</f>
        <v/>
      </c>
      <c r="C66" s="47" t="str">
        <f>IF(E66="","",IFERROR(VLOOKUP(UPPER(TRIM(E66)),'6_Reference Lists'!$A$4:$D$64,2,FALSE()),""))</f>
        <v/>
      </c>
      <c r="D66" s="58" t="str">
        <f>IF(E66="","",IFERROR(VLOOKUP(UPPER(TRIM(E66)),'6_Reference Lists'!$A$4:$D$64,3,FALSE()),""))</f>
        <v/>
      </c>
      <c r="E66" s="59"/>
      <c r="F66" s="47" t="str">
        <f>IF(E66="","",IFERROR(VLOOKUP(UPPER(TRIM(E66)),'6_Reference Lists'!$A$4:$D$64,4,FALSE()),""))</f>
        <v/>
      </c>
      <c r="G66" s="48"/>
      <c r="H66" s="49"/>
      <c r="I66" s="50"/>
      <c r="J66" s="48"/>
      <c r="K66" s="49"/>
      <c r="L66" s="50"/>
      <c r="M66" s="67" t="str">
        <f>IF(E66="","",DataEntryTable[[#This Row],[Shares Bought]]-DataEntryTable[[#This Row],[Shares Sold]])</f>
        <v/>
      </c>
      <c r="N66" s="3"/>
    </row>
    <row r="67" spans="1:14" ht="15" customHeight="1" x14ac:dyDescent="0.25">
      <c r="A67" s="47" t="str">
        <f t="shared" si="0"/>
        <v/>
      </c>
      <c r="B67" s="47" t="str">
        <f>IF(E67="","",IF(DataEntryTable[[#This Row],[Sell Date]]="","Open","Closed"))</f>
        <v/>
      </c>
      <c r="C67" s="47" t="str">
        <f>IF(E67="","",IFERROR(VLOOKUP(UPPER(TRIM(E67)),'6_Reference Lists'!$A$4:$D$64,2,FALSE()),""))</f>
        <v/>
      </c>
      <c r="D67" s="58" t="str">
        <f>IF(E67="","",IFERROR(VLOOKUP(UPPER(TRIM(E67)),'6_Reference Lists'!$A$4:$D$64,3,FALSE()),""))</f>
        <v/>
      </c>
      <c r="E67" s="59"/>
      <c r="F67" s="47" t="str">
        <f>IF(E67="","",IFERROR(VLOOKUP(UPPER(TRIM(E67)),'6_Reference Lists'!$A$4:$D$64,4,FALSE()),""))</f>
        <v/>
      </c>
      <c r="G67" s="48"/>
      <c r="H67" s="49"/>
      <c r="I67" s="50"/>
      <c r="J67" s="48"/>
      <c r="K67" s="49"/>
      <c r="L67" s="50"/>
      <c r="M67" s="67" t="str">
        <f>IF(E67="","",DataEntryTable[[#This Row],[Shares Bought]]-DataEntryTable[[#This Row],[Shares Sold]])</f>
        <v/>
      </c>
      <c r="N67" s="3"/>
    </row>
    <row r="68" spans="1:14" ht="15" customHeight="1" x14ac:dyDescent="0.25">
      <c r="A68" s="47" t="str">
        <f t="shared" si="0"/>
        <v/>
      </c>
      <c r="B68" s="47" t="str">
        <f>IF(E68="","",IF(DataEntryTable[[#This Row],[Sell Date]]="","Open","Closed"))</f>
        <v/>
      </c>
      <c r="C68" s="47" t="str">
        <f>IF(E68="","",IFERROR(VLOOKUP(UPPER(TRIM(E68)),'6_Reference Lists'!$A$4:$D$64,2,FALSE()),""))</f>
        <v/>
      </c>
      <c r="D68" s="58" t="str">
        <f>IF(E68="","",IFERROR(VLOOKUP(UPPER(TRIM(E68)),'6_Reference Lists'!$A$4:$D$64,3,FALSE()),""))</f>
        <v/>
      </c>
      <c r="E68" s="59"/>
      <c r="F68" s="47" t="str">
        <f>IF(E68="","",IFERROR(VLOOKUP(UPPER(TRIM(E68)),'6_Reference Lists'!$A$4:$D$64,4,FALSE()),""))</f>
        <v/>
      </c>
      <c r="G68" s="48"/>
      <c r="H68" s="49"/>
      <c r="I68" s="50"/>
      <c r="J68" s="48"/>
      <c r="K68" s="49"/>
      <c r="L68" s="50"/>
      <c r="M68" s="67" t="str">
        <f>IF(E68="","",DataEntryTable[[#This Row],[Shares Bought]]-DataEntryTable[[#This Row],[Shares Sold]])</f>
        <v/>
      </c>
      <c r="N68" s="3"/>
    </row>
    <row r="69" spans="1:14" ht="15" customHeight="1" x14ac:dyDescent="0.25">
      <c r="A69" s="47" t="str">
        <f t="shared" si="0"/>
        <v/>
      </c>
      <c r="B69" s="47" t="str">
        <f>IF(E69="","",IF(DataEntryTable[[#This Row],[Sell Date]]="","Open","Closed"))</f>
        <v/>
      </c>
      <c r="C69" s="47" t="str">
        <f>IF(E69="","",IFERROR(VLOOKUP(UPPER(TRIM(E69)),'6_Reference Lists'!$A$4:$D$64,2,FALSE()),""))</f>
        <v/>
      </c>
      <c r="D69" s="58" t="str">
        <f>IF(E69="","",IFERROR(VLOOKUP(UPPER(TRIM(E69)),'6_Reference Lists'!$A$4:$D$64,3,FALSE()),""))</f>
        <v/>
      </c>
      <c r="E69" s="59"/>
      <c r="F69" s="47" t="str">
        <f>IF(E69="","",IFERROR(VLOOKUP(UPPER(TRIM(E69)),'6_Reference Lists'!$A$4:$D$64,4,FALSE()),""))</f>
        <v/>
      </c>
      <c r="G69" s="48"/>
      <c r="H69" s="49"/>
      <c r="I69" s="50"/>
      <c r="J69" s="48"/>
      <c r="K69" s="49"/>
      <c r="L69" s="50"/>
      <c r="M69" s="67" t="str">
        <f>IF(E69="","",DataEntryTable[[#This Row],[Shares Bought]]-DataEntryTable[[#This Row],[Shares Sold]])</f>
        <v/>
      </c>
      <c r="N69" s="3"/>
    </row>
    <row r="70" spans="1:14" ht="15" customHeight="1" x14ac:dyDescent="0.25">
      <c r="A70" s="47" t="str">
        <f t="shared" ref="A70:A133" si="1">IF($E70="","",IF(COUNTA(C70:N70)=0,"",ROW()-5))</f>
        <v/>
      </c>
      <c r="B70" s="47" t="str">
        <f>IF(E70="","",IF(DataEntryTable[[#This Row],[Sell Date]]="","Open","Closed"))</f>
        <v/>
      </c>
      <c r="C70" s="47" t="str">
        <f>IF(E70="","",IFERROR(VLOOKUP(UPPER(TRIM(E70)),'6_Reference Lists'!$A$4:$D$64,2,FALSE()),""))</f>
        <v/>
      </c>
      <c r="D70" s="58" t="str">
        <f>IF(E70="","",IFERROR(VLOOKUP(UPPER(TRIM(E70)),'6_Reference Lists'!$A$4:$D$64,3,FALSE()),""))</f>
        <v/>
      </c>
      <c r="E70" s="59"/>
      <c r="F70" s="47" t="str">
        <f>IF(E70="","",IFERROR(VLOOKUP(UPPER(TRIM(E70)),'6_Reference Lists'!$A$4:$D$64,4,FALSE()),""))</f>
        <v/>
      </c>
      <c r="G70" s="48"/>
      <c r="H70" s="49"/>
      <c r="I70" s="50"/>
      <c r="J70" s="48"/>
      <c r="K70" s="49"/>
      <c r="L70" s="50"/>
      <c r="M70" s="67" t="str">
        <f>IF(E70="","",DataEntryTable[[#This Row],[Shares Bought]]-DataEntryTable[[#This Row],[Shares Sold]])</f>
        <v/>
      </c>
      <c r="N70" s="3"/>
    </row>
    <row r="71" spans="1:14" ht="15" customHeight="1" x14ac:dyDescent="0.25">
      <c r="A71" s="47" t="str">
        <f t="shared" si="1"/>
        <v/>
      </c>
      <c r="B71" s="47" t="str">
        <f>IF(E71="","",IF(DataEntryTable[[#This Row],[Sell Date]]="","Open","Closed"))</f>
        <v/>
      </c>
      <c r="C71" s="47" t="str">
        <f>IF(E71="","",IFERROR(VLOOKUP(UPPER(TRIM(E71)),'6_Reference Lists'!$A$4:$D$64,2,FALSE()),""))</f>
        <v/>
      </c>
      <c r="D71" s="58" t="str">
        <f>IF(E71="","",IFERROR(VLOOKUP(UPPER(TRIM(E71)),'6_Reference Lists'!$A$4:$D$64,3,FALSE()),""))</f>
        <v/>
      </c>
      <c r="E71" s="59"/>
      <c r="F71" s="47" t="str">
        <f>IF(E71="","",IFERROR(VLOOKUP(UPPER(TRIM(E71)),'6_Reference Lists'!$A$4:$D$64,4,FALSE()),""))</f>
        <v/>
      </c>
      <c r="G71" s="48"/>
      <c r="H71" s="49"/>
      <c r="I71" s="50"/>
      <c r="J71" s="48"/>
      <c r="K71" s="49"/>
      <c r="L71" s="50"/>
      <c r="M71" s="67" t="str">
        <f>IF(E71="","",DataEntryTable[[#This Row],[Shares Bought]]-DataEntryTable[[#This Row],[Shares Sold]])</f>
        <v/>
      </c>
      <c r="N71" s="3"/>
    </row>
    <row r="72" spans="1:14" ht="15" customHeight="1" x14ac:dyDescent="0.25">
      <c r="A72" s="47" t="str">
        <f t="shared" si="1"/>
        <v/>
      </c>
      <c r="B72" s="47" t="str">
        <f>IF(E72="","",IF(DataEntryTable[[#This Row],[Sell Date]]="","Open","Closed"))</f>
        <v/>
      </c>
      <c r="C72" s="47" t="str">
        <f>IF(E72="","",IFERROR(VLOOKUP(UPPER(TRIM(E72)),'6_Reference Lists'!$A$4:$D$64,2,FALSE()),""))</f>
        <v/>
      </c>
      <c r="D72" s="58" t="str">
        <f>IF(E72="","",IFERROR(VLOOKUP(UPPER(TRIM(E72)),'6_Reference Lists'!$A$4:$D$64,3,FALSE()),""))</f>
        <v/>
      </c>
      <c r="E72" s="59"/>
      <c r="F72" s="47" t="str">
        <f>IF(E72="","",IFERROR(VLOOKUP(UPPER(TRIM(E72)),'6_Reference Lists'!$A$4:$D$64,4,FALSE()),""))</f>
        <v/>
      </c>
      <c r="G72" s="48"/>
      <c r="H72" s="49"/>
      <c r="I72" s="50"/>
      <c r="J72" s="48"/>
      <c r="K72" s="49"/>
      <c r="L72" s="50"/>
      <c r="M72" s="67" t="str">
        <f>IF(E72="","",DataEntryTable[[#This Row],[Shares Bought]]-DataEntryTable[[#This Row],[Shares Sold]])</f>
        <v/>
      </c>
      <c r="N72" s="3"/>
    </row>
    <row r="73" spans="1:14" ht="15" customHeight="1" x14ac:dyDescent="0.25">
      <c r="A73" s="47" t="str">
        <f t="shared" si="1"/>
        <v/>
      </c>
      <c r="B73" s="47" t="str">
        <f>IF(E73="","",IF(DataEntryTable[[#This Row],[Sell Date]]="","Open","Closed"))</f>
        <v/>
      </c>
      <c r="C73" s="47" t="str">
        <f>IF(E73="","",IFERROR(VLOOKUP(UPPER(TRIM(E73)),'6_Reference Lists'!$A$4:$D$64,2,FALSE()),""))</f>
        <v/>
      </c>
      <c r="D73" s="58" t="str">
        <f>IF(E73="","",IFERROR(VLOOKUP(UPPER(TRIM(E73)),'6_Reference Lists'!$A$4:$D$64,3,FALSE()),""))</f>
        <v/>
      </c>
      <c r="E73" s="59"/>
      <c r="F73" s="47" t="str">
        <f>IF(E73="","",IFERROR(VLOOKUP(UPPER(TRIM(E73)),'6_Reference Lists'!$A$4:$D$64,4,FALSE()),""))</f>
        <v/>
      </c>
      <c r="G73" s="48"/>
      <c r="H73" s="49"/>
      <c r="I73" s="50"/>
      <c r="J73" s="48"/>
      <c r="K73" s="49"/>
      <c r="L73" s="50"/>
      <c r="M73" s="67" t="str">
        <f>IF(E73="","",DataEntryTable[[#This Row],[Shares Bought]]-DataEntryTable[[#This Row],[Shares Sold]])</f>
        <v/>
      </c>
      <c r="N73" s="3"/>
    </row>
    <row r="74" spans="1:14" ht="15" customHeight="1" x14ac:dyDescent="0.25">
      <c r="A74" s="47" t="str">
        <f t="shared" si="1"/>
        <v/>
      </c>
      <c r="B74" s="47" t="str">
        <f>IF(E74="","",IF(DataEntryTable[[#This Row],[Sell Date]]="","Open","Closed"))</f>
        <v/>
      </c>
      <c r="C74" s="47" t="str">
        <f>IF(E74="","",IFERROR(VLOOKUP(UPPER(TRIM(E74)),'6_Reference Lists'!$A$4:$D$64,2,FALSE()),""))</f>
        <v/>
      </c>
      <c r="D74" s="58" t="str">
        <f>IF(E74="","",IFERROR(VLOOKUP(UPPER(TRIM(E74)),'6_Reference Lists'!$A$4:$D$64,3,FALSE()),""))</f>
        <v/>
      </c>
      <c r="E74" s="59"/>
      <c r="F74" s="47" t="str">
        <f>IF(E74="","",IFERROR(VLOOKUP(UPPER(TRIM(E74)),'6_Reference Lists'!$A$4:$D$64,4,FALSE()),""))</f>
        <v/>
      </c>
      <c r="G74" s="48"/>
      <c r="H74" s="49"/>
      <c r="I74" s="50"/>
      <c r="J74" s="48"/>
      <c r="K74" s="49"/>
      <c r="L74" s="50"/>
      <c r="M74" s="67" t="str">
        <f>IF(E74="","",DataEntryTable[[#This Row],[Shares Bought]]-DataEntryTable[[#This Row],[Shares Sold]])</f>
        <v/>
      </c>
      <c r="N74" s="3"/>
    </row>
    <row r="75" spans="1:14" ht="15" customHeight="1" x14ac:dyDescent="0.25">
      <c r="A75" s="47" t="str">
        <f t="shared" si="1"/>
        <v/>
      </c>
      <c r="B75" s="47" t="str">
        <f>IF(E75="","",IF(DataEntryTable[[#This Row],[Sell Date]]="","Open","Closed"))</f>
        <v/>
      </c>
      <c r="C75" s="47" t="str">
        <f>IF(E75="","",IFERROR(VLOOKUP(UPPER(TRIM(E75)),'6_Reference Lists'!$A$4:$D$64,2,FALSE()),""))</f>
        <v/>
      </c>
      <c r="D75" s="58" t="str">
        <f>IF(E75="","",IFERROR(VLOOKUP(UPPER(TRIM(E75)),'6_Reference Lists'!$A$4:$D$64,3,FALSE()),""))</f>
        <v/>
      </c>
      <c r="E75" s="59"/>
      <c r="F75" s="47" t="str">
        <f>IF(E75="","",IFERROR(VLOOKUP(UPPER(TRIM(E75)),'6_Reference Lists'!$A$4:$D$64,4,FALSE()),""))</f>
        <v/>
      </c>
      <c r="G75" s="48"/>
      <c r="H75" s="49"/>
      <c r="I75" s="50"/>
      <c r="J75" s="48"/>
      <c r="K75" s="49"/>
      <c r="L75" s="50"/>
      <c r="M75" s="67" t="str">
        <f>IF(E75="","",DataEntryTable[[#This Row],[Shares Bought]]-DataEntryTable[[#This Row],[Shares Sold]])</f>
        <v/>
      </c>
      <c r="N75" s="3"/>
    </row>
    <row r="76" spans="1:14" ht="15" customHeight="1" x14ac:dyDescent="0.25">
      <c r="A76" s="47" t="str">
        <f t="shared" si="1"/>
        <v/>
      </c>
      <c r="B76" s="47" t="str">
        <f>IF(E76="","",IF(DataEntryTable[[#This Row],[Sell Date]]="","Open","Closed"))</f>
        <v/>
      </c>
      <c r="C76" s="47" t="str">
        <f>IF(E76="","",IFERROR(VLOOKUP(UPPER(TRIM(E76)),'6_Reference Lists'!$A$4:$D$64,2,FALSE()),""))</f>
        <v/>
      </c>
      <c r="D76" s="58" t="str">
        <f>IF(E76="","",IFERROR(VLOOKUP(UPPER(TRIM(E76)),'6_Reference Lists'!$A$4:$D$64,3,FALSE()),""))</f>
        <v/>
      </c>
      <c r="E76" s="59"/>
      <c r="F76" s="47" t="str">
        <f>IF(E76="","",IFERROR(VLOOKUP(UPPER(TRIM(E76)),'6_Reference Lists'!$A$4:$D$64,4,FALSE()),""))</f>
        <v/>
      </c>
      <c r="G76" s="48"/>
      <c r="H76" s="49"/>
      <c r="I76" s="50"/>
      <c r="J76" s="48"/>
      <c r="K76" s="49"/>
      <c r="L76" s="50"/>
      <c r="M76" s="67" t="str">
        <f>IF(E76="","",DataEntryTable[[#This Row],[Shares Bought]]-DataEntryTable[[#This Row],[Shares Sold]])</f>
        <v/>
      </c>
      <c r="N76" s="3"/>
    </row>
    <row r="77" spans="1:14" ht="15" customHeight="1" x14ac:dyDescent="0.25">
      <c r="A77" s="47" t="str">
        <f t="shared" si="1"/>
        <v/>
      </c>
      <c r="B77" s="47" t="str">
        <f>IF(E77="","",IF(DataEntryTable[[#This Row],[Sell Date]]="","Open","Closed"))</f>
        <v/>
      </c>
      <c r="C77" s="47" t="str">
        <f>IF(E77="","",IFERROR(VLOOKUP(UPPER(TRIM(E77)),'6_Reference Lists'!$A$4:$D$64,2,FALSE()),""))</f>
        <v/>
      </c>
      <c r="D77" s="58" t="str">
        <f>IF(E77="","",IFERROR(VLOOKUP(UPPER(TRIM(E77)),'6_Reference Lists'!$A$4:$D$64,3,FALSE()),""))</f>
        <v/>
      </c>
      <c r="E77" s="59"/>
      <c r="F77" s="47" t="str">
        <f>IF(E77="","",IFERROR(VLOOKUP(UPPER(TRIM(E77)),'6_Reference Lists'!$A$4:$D$64,4,FALSE()),""))</f>
        <v/>
      </c>
      <c r="G77" s="48"/>
      <c r="H77" s="49"/>
      <c r="I77" s="50"/>
      <c r="J77" s="48"/>
      <c r="K77" s="49"/>
      <c r="L77" s="50"/>
      <c r="M77" s="67" t="str">
        <f>IF(E77="","",DataEntryTable[[#This Row],[Shares Bought]]-DataEntryTable[[#This Row],[Shares Sold]])</f>
        <v/>
      </c>
      <c r="N77" s="3"/>
    </row>
    <row r="78" spans="1:14" ht="15" customHeight="1" x14ac:dyDescent="0.25">
      <c r="A78" s="47" t="str">
        <f t="shared" si="1"/>
        <v/>
      </c>
      <c r="B78" s="47" t="str">
        <f>IF(E78="","",IF(DataEntryTable[[#This Row],[Sell Date]]="","Open","Closed"))</f>
        <v/>
      </c>
      <c r="C78" s="47" t="str">
        <f>IF(E78="","",IFERROR(VLOOKUP(UPPER(TRIM(E78)),'6_Reference Lists'!$A$4:$D$64,2,FALSE()),""))</f>
        <v/>
      </c>
      <c r="D78" s="58" t="str">
        <f>IF(E78="","",IFERROR(VLOOKUP(UPPER(TRIM(E78)),'6_Reference Lists'!$A$4:$D$64,3,FALSE()),""))</f>
        <v/>
      </c>
      <c r="E78" s="59"/>
      <c r="F78" s="47" t="str">
        <f>IF(E78="","",IFERROR(VLOOKUP(UPPER(TRIM(E78)),'6_Reference Lists'!$A$4:$D$64,4,FALSE()),""))</f>
        <v/>
      </c>
      <c r="G78" s="48"/>
      <c r="H78" s="49"/>
      <c r="I78" s="50"/>
      <c r="J78" s="48"/>
      <c r="K78" s="49"/>
      <c r="L78" s="50"/>
      <c r="M78" s="67" t="str">
        <f>IF(E78="","",DataEntryTable[[#This Row],[Shares Bought]]-DataEntryTable[[#This Row],[Shares Sold]])</f>
        <v/>
      </c>
      <c r="N78" s="3"/>
    </row>
    <row r="79" spans="1:14" ht="15" customHeight="1" x14ac:dyDescent="0.25">
      <c r="A79" s="47" t="str">
        <f t="shared" si="1"/>
        <v/>
      </c>
      <c r="B79" s="47" t="str">
        <f>IF(E79="","",IF(DataEntryTable[[#This Row],[Sell Date]]="","Open","Closed"))</f>
        <v/>
      </c>
      <c r="C79" s="47" t="str">
        <f>IF(E79="","",IFERROR(VLOOKUP(UPPER(TRIM(E79)),'6_Reference Lists'!$A$4:$D$64,2,FALSE()),""))</f>
        <v/>
      </c>
      <c r="D79" s="58" t="str">
        <f>IF(E79="","",IFERROR(VLOOKUP(UPPER(TRIM(E79)),'6_Reference Lists'!$A$4:$D$64,3,FALSE()),""))</f>
        <v/>
      </c>
      <c r="E79" s="59"/>
      <c r="F79" s="47" t="str">
        <f>IF(E79="","",IFERROR(VLOOKUP(UPPER(TRIM(E79)),'6_Reference Lists'!$A$4:$D$64,4,FALSE()),""))</f>
        <v/>
      </c>
      <c r="G79" s="48"/>
      <c r="H79" s="49"/>
      <c r="I79" s="50"/>
      <c r="J79" s="48"/>
      <c r="K79" s="49"/>
      <c r="L79" s="50"/>
      <c r="M79" s="67" t="str">
        <f>IF(E79="","",DataEntryTable[[#This Row],[Shares Bought]]-DataEntryTable[[#This Row],[Shares Sold]])</f>
        <v/>
      </c>
      <c r="N79" s="3"/>
    </row>
    <row r="80" spans="1:14" ht="15" customHeight="1" x14ac:dyDescent="0.25">
      <c r="A80" s="47" t="str">
        <f t="shared" si="1"/>
        <v/>
      </c>
      <c r="B80" s="47" t="str">
        <f>IF(E80="","",IF(DataEntryTable[[#This Row],[Sell Date]]="","Open","Closed"))</f>
        <v/>
      </c>
      <c r="C80" s="47" t="str">
        <f>IF(E80="","",IFERROR(VLOOKUP(UPPER(TRIM(E80)),'6_Reference Lists'!$A$4:$D$64,2,FALSE()),""))</f>
        <v/>
      </c>
      <c r="D80" s="58" t="str">
        <f>IF(E80="","",IFERROR(VLOOKUP(UPPER(TRIM(E80)),'6_Reference Lists'!$A$4:$D$64,3,FALSE()),""))</f>
        <v/>
      </c>
      <c r="E80" s="59"/>
      <c r="F80" s="47" t="str">
        <f>IF(E80="","",IFERROR(VLOOKUP(UPPER(TRIM(E80)),'6_Reference Lists'!$A$4:$D$64,4,FALSE()),""))</f>
        <v/>
      </c>
      <c r="G80" s="48"/>
      <c r="H80" s="49"/>
      <c r="I80" s="50"/>
      <c r="J80" s="48"/>
      <c r="K80" s="49"/>
      <c r="L80" s="50"/>
      <c r="M80" s="67" t="str">
        <f>IF(E80="","",DataEntryTable[[#This Row],[Shares Bought]]-DataEntryTable[[#This Row],[Shares Sold]])</f>
        <v/>
      </c>
      <c r="N80" s="3"/>
    </row>
    <row r="81" spans="1:14" ht="15" customHeight="1" x14ac:dyDescent="0.25">
      <c r="A81" s="47" t="str">
        <f t="shared" si="1"/>
        <v/>
      </c>
      <c r="B81" s="47" t="str">
        <f>IF(E81="","",IF(DataEntryTable[[#This Row],[Sell Date]]="","Open","Closed"))</f>
        <v/>
      </c>
      <c r="C81" s="47" t="str">
        <f>IF(E81="","",IFERROR(VLOOKUP(UPPER(TRIM(E81)),'6_Reference Lists'!$A$4:$D$64,2,FALSE()),""))</f>
        <v/>
      </c>
      <c r="D81" s="58" t="str">
        <f>IF(E81="","",IFERROR(VLOOKUP(UPPER(TRIM(E81)),'6_Reference Lists'!$A$4:$D$64,3,FALSE()),""))</f>
        <v/>
      </c>
      <c r="E81" s="59"/>
      <c r="F81" s="47" t="str">
        <f>IF(E81="","",IFERROR(VLOOKUP(UPPER(TRIM(E81)),'6_Reference Lists'!$A$4:$D$64,4,FALSE()),""))</f>
        <v/>
      </c>
      <c r="G81" s="48"/>
      <c r="H81" s="49"/>
      <c r="I81" s="50"/>
      <c r="J81" s="48"/>
      <c r="K81" s="49"/>
      <c r="L81" s="50"/>
      <c r="M81" s="67" t="str">
        <f>IF(E81="","",DataEntryTable[[#This Row],[Shares Bought]]-DataEntryTable[[#This Row],[Shares Sold]])</f>
        <v/>
      </c>
      <c r="N81" s="3"/>
    </row>
    <row r="82" spans="1:14" ht="15" customHeight="1" x14ac:dyDescent="0.25">
      <c r="A82" s="47" t="str">
        <f t="shared" si="1"/>
        <v/>
      </c>
      <c r="B82" s="47" t="str">
        <f>IF(E82="","",IF(DataEntryTable[[#This Row],[Sell Date]]="","Open","Closed"))</f>
        <v/>
      </c>
      <c r="C82" s="47" t="str">
        <f>IF(E82="","",IFERROR(VLOOKUP(UPPER(TRIM(E82)),'6_Reference Lists'!$A$4:$D$64,2,FALSE()),""))</f>
        <v/>
      </c>
      <c r="D82" s="58" t="str">
        <f>IF(E82="","",IFERROR(VLOOKUP(UPPER(TRIM(E82)),'6_Reference Lists'!$A$4:$D$64,3,FALSE()),""))</f>
        <v/>
      </c>
      <c r="E82" s="59"/>
      <c r="F82" s="47" t="str">
        <f>IF(E82="","",IFERROR(VLOOKUP(UPPER(TRIM(E82)),'6_Reference Lists'!$A$4:$D$64,4,FALSE()),""))</f>
        <v/>
      </c>
      <c r="G82" s="48"/>
      <c r="H82" s="49"/>
      <c r="I82" s="50"/>
      <c r="J82" s="48"/>
      <c r="K82" s="49"/>
      <c r="L82" s="50"/>
      <c r="M82" s="67" t="str">
        <f>IF(E82="","",DataEntryTable[[#This Row],[Shares Bought]]-DataEntryTable[[#This Row],[Shares Sold]])</f>
        <v/>
      </c>
      <c r="N82" s="3"/>
    </row>
    <row r="83" spans="1:14" ht="15" customHeight="1" x14ac:dyDescent="0.25">
      <c r="A83" s="47" t="str">
        <f t="shared" si="1"/>
        <v/>
      </c>
      <c r="B83" s="47" t="str">
        <f>IF(E83="","",IF(DataEntryTable[[#This Row],[Sell Date]]="","Open","Closed"))</f>
        <v/>
      </c>
      <c r="C83" s="47" t="str">
        <f>IF(E83="","",IFERROR(VLOOKUP(UPPER(TRIM(E83)),'6_Reference Lists'!$A$4:$D$64,2,FALSE()),""))</f>
        <v/>
      </c>
      <c r="D83" s="58" t="str">
        <f>IF(E83="","",IFERROR(VLOOKUP(UPPER(TRIM(E83)),'6_Reference Lists'!$A$4:$D$64,3,FALSE()),""))</f>
        <v/>
      </c>
      <c r="E83" s="59"/>
      <c r="F83" s="47" t="str">
        <f>IF(E83="","",IFERROR(VLOOKUP(UPPER(TRIM(E83)),'6_Reference Lists'!$A$4:$D$64,4,FALSE()),""))</f>
        <v/>
      </c>
      <c r="G83" s="48"/>
      <c r="H83" s="49"/>
      <c r="I83" s="50"/>
      <c r="J83" s="48"/>
      <c r="K83" s="49"/>
      <c r="L83" s="50"/>
      <c r="M83" s="67" t="str">
        <f>IF(E83="","",DataEntryTable[[#This Row],[Shares Bought]]-DataEntryTable[[#This Row],[Shares Sold]])</f>
        <v/>
      </c>
      <c r="N83" s="3"/>
    </row>
    <row r="84" spans="1:14" ht="15" customHeight="1" x14ac:dyDescent="0.25">
      <c r="A84" s="47" t="str">
        <f t="shared" si="1"/>
        <v/>
      </c>
      <c r="B84" s="47" t="str">
        <f>IF(E84="","",IF(DataEntryTable[[#This Row],[Sell Date]]="","Open","Closed"))</f>
        <v/>
      </c>
      <c r="C84" s="47" t="str">
        <f>IF(E84="","",IFERROR(VLOOKUP(UPPER(TRIM(E84)),'6_Reference Lists'!$A$4:$D$64,2,FALSE()),""))</f>
        <v/>
      </c>
      <c r="D84" s="58" t="str">
        <f>IF(E84="","",IFERROR(VLOOKUP(UPPER(TRIM(E84)),'6_Reference Lists'!$A$4:$D$64,3,FALSE()),""))</f>
        <v/>
      </c>
      <c r="E84" s="59"/>
      <c r="F84" s="47" t="str">
        <f>IF(E84="","",IFERROR(VLOOKUP(UPPER(TRIM(E84)),'6_Reference Lists'!$A$4:$D$64,4,FALSE()),""))</f>
        <v/>
      </c>
      <c r="G84" s="48"/>
      <c r="H84" s="49"/>
      <c r="I84" s="50"/>
      <c r="J84" s="48"/>
      <c r="K84" s="49"/>
      <c r="L84" s="50"/>
      <c r="M84" s="67" t="str">
        <f>IF(E84="","",DataEntryTable[[#This Row],[Shares Bought]]-DataEntryTable[[#This Row],[Shares Sold]])</f>
        <v/>
      </c>
      <c r="N84" s="3"/>
    </row>
    <row r="85" spans="1:14" ht="15" customHeight="1" x14ac:dyDescent="0.25">
      <c r="A85" s="47" t="str">
        <f t="shared" si="1"/>
        <v/>
      </c>
      <c r="B85" s="47" t="str">
        <f>IF(E85="","",IF(DataEntryTable[[#This Row],[Sell Date]]="","Open","Closed"))</f>
        <v/>
      </c>
      <c r="C85" s="47" t="str">
        <f>IF(E85="","",IFERROR(VLOOKUP(UPPER(TRIM(E85)),'6_Reference Lists'!$A$4:$D$64,2,FALSE()),""))</f>
        <v/>
      </c>
      <c r="D85" s="58" t="str">
        <f>IF(E85="","",IFERROR(VLOOKUP(UPPER(TRIM(E85)),'6_Reference Lists'!$A$4:$D$64,3,FALSE()),""))</f>
        <v/>
      </c>
      <c r="E85" s="59"/>
      <c r="F85" s="47" t="str">
        <f>IF(E85="","",IFERROR(VLOOKUP(UPPER(TRIM(E85)),'6_Reference Lists'!$A$4:$D$64,4,FALSE()),""))</f>
        <v/>
      </c>
      <c r="G85" s="48"/>
      <c r="H85" s="49"/>
      <c r="I85" s="50"/>
      <c r="J85" s="48"/>
      <c r="K85" s="49"/>
      <c r="L85" s="50"/>
      <c r="M85" s="67" t="str">
        <f>IF(E85="","",DataEntryTable[[#This Row],[Shares Bought]]-DataEntryTable[[#This Row],[Shares Sold]])</f>
        <v/>
      </c>
      <c r="N85" s="3"/>
    </row>
    <row r="86" spans="1:14" ht="15" customHeight="1" x14ac:dyDescent="0.25">
      <c r="A86" s="47" t="str">
        <f t="shared" si="1"/>
        <v/>
      </c>
      <c r="B86" s="47" t="str">
        <f>IF(E86="","",IF(DataEntryTable[[#This Row],[Sell Date]]="","Open","Closed"))</f>
        <v/>
      </c>
      <c r="C86" s="47" t="str">
        <f>IF(E86="","",IFERROR(VLOOKUP(UPPER(TRIM(E86)),'6_Reference Lists'!$A$4:$D$64,2,FALSE()),""))</f>
        <v/>
      </c>
      <c r="D86" s="58" t="str">
        <f>IF(E86="","",IFERROR(VLOOKUP(UPPER(TRIM(E86)),'6_Reference Lists'!$A$4:$D$64,3,FALSE()),""))</f>
        <v/>
      </c>
      <c r="E86" s="59"/>
      <c r="F86" s="47" t="str">
        <f>IF(E86="","",IFERROR(VLOOKUP(UPPER(TRIM(E86)),'6_Reference Lists'!$A$4:$D$64,4,FALSE()),""))</f>
        <v/>
      </c>
      <c r="G86" s="48"/>
      <c r="H86" s="49"/>
      <c r="I86" s="50"/>
      <c r="J86" s="48"/>
      <c r="K86" s="49"/>
      <c r="L86" s="50"/>
      <c r="M86" s="67" t="str">
        <f>IF(E86="","",DataEntryTable[[#This Row],[Shares Bought]]-DataEntryTable[[#This Row],[Shares Sold]])</f>
        <v/>
      </c>
      <c r="N86" s="3"/>
    </row>
    <row r="87" spans="1:14" ht="15" customHeight="1" x14ac:dyDescent="0.25">
      <c r="A87" s="47" t="str">
        <f t="shared" si="1"/>
        <v/>
      </c>
      <c r="B87" s="47" t="str">
        <f>IF(E87="","",IF(DataEntryTable[[#This Row],[Sell Date]]="","Open","Closed"))</f>
        <v/>
      </c>
      <c r="C87" s="47" t="str">
        <f>IF(E87="","",IFERROR(VLOOKUP(UPPER(TRIM(E87)),'6_Reference Lists'!$A$4:$D$64,2,FALSE()),""))</f>
        <v/>
      </c>
      <c r="D87" s="58" t="str">
        <f>IF(E87="","",IFERROR(VLOOKUP(UPPER(TRIM(E87)),'6_Reference Lists'!$A$4:$D$64,3,FALSE()),""))</f>
        <v/>
      </c>
      <c r="E87" s="59"/>
      <c r="F87" s="47" t="str">
        <f>IF(E87="","",IFERROR(VLOOKUP(UPPER(TRIM(E87)),'6_Reference Lists'!$A$4:$D$64,4,FALSE()),""))</f>
        <v/>
      </c>
      <c r="G87" s="48"/>
      <c r="H87" s="49"/>
      <c r="I87" s="50"/>
      <c r="J87" s="48"/>
      <c r="K87" s="49"/>
      <c r="L87" s="50"/>
      <c r="M87" s="67" t="str">
        <f>IF(E87="","",DataEntryTable[[#This Row],[Shares Bought]]-DataEntryTable[[#This Row],[Shares Sold]])</f>
        <v/>
      </c>
      <c r="N87" s="3"/>
    </row>
    <row r="88" spans="1:14" ht="15" customHeight="1" x14ac:dyDescent="0.25">
      <c r="A88" s="47" t="str">
        <f t="shared" si="1"/>
        <v/>
      </c>
      <c r="B88" s="47" t="str">
        <f>IF(E88="","",IF(DataEntryTable[[#This Row],[Sell Date]]="","Open","Closed"))</f>
        <v/>
      </c>
      <c r="C88" s="47" t="str">
        <f>IF(E88="","",IFERROR(VLOOKUP(UPPER(TRIM(E88)),'6_Reference Lists'!$A$4:$D$64,2,FALSE()),""))</f>
        <v/>
      </c>
      <c r="D88" s="58" t="str">
        <f>IF(E88="","",IFERROR(VLOOKUP(UPPER(TRIM(E88)),'6_Reference Lists'!$A$4:$D$64,3,FALSE()),""))</f>
        <v/>
      </c>
      <c r="E88" s="59"/>
      <c r="F88" s="47" t="str">
        <f>IF(E88="","",IFERROR(VLOOKUP(UPPER(TRIM(E88)),'6_Reference Lists'!$A$4:$D$64,4,FALSE()),""))</f>
        <v/>
      </c>
      <c r="G88" s="48"/>
      <c r="H88" s="49"/>
      <c r="I88" s="50"/>
      <c r="J88" s="48"/>
      <c r="K88" s="49"/>
      <c r="L88" s="50"/>
      <c r="M88" s="67" t="str">
        <f>IF(E88="","",DataEntryTable[[#This Row],[Shares Bought]]-DataEntryTable[[#This Row],[Shares Sold]])</f>
        <v/>
      </c>
      <c r="N88" s="3"/>
    </row>
    <row r="89" spans="1:14" ht="15" customHeight="1" x14ac:dyDescent="0.25">
      <c r="A89" s="47" t="str">
        <f t="shared" si="1"/>
        <v/>
      </c>
      <c r="B89" s="47" t="str">
        <f>IF(E89="","",IF(DataEntryTable[[#This Row],[Sell Date]]="","Open","Closed"))</f>
        <v/>
      </c>
      <c r="C89" s="47" t="str">
        <f>IF(E89="","",IFERROR(VLOOKUP(UPPER(TRIM(E89)),'6_Reference Lists'!$A$4:$D$64,2,FALSE()),""))</f>
        <v/>
      </c>
      <c r="D89" s="58" t="str">
        <f>IF(E89="","",IFERROR(VLOOKUP(UPPER(TRIM(E89)),'6_Reference Lists'!$A$4:$D$64,3,FALSE()),""))</f>
        <v/>
      </c>
      <c r="E89" s="59"/>
      <c r="F89" s="47" t="str">
        <f>IF(E89="","",IFERROR(VLOOKUP(UPPER(TRIM(E89)),'6_Reference Lists'!$A$4:$D$64,4,FALSE()),""))</f>
        <v/>
      </c>
      <c r="G89" s="48"/>
      <c r="H89" s="49"/>
      <c r="I89" s="50"/>
      <c r="J89" s="48"/>
      <c r="K89" s="49"/>
      <c r="L89" s="50"/>
      <c r="M89" s="67" t="str">
        <f>IF(E89="","",DataEntryTable[[#This Row],[Shares Bought]]-DataEntryTable[[#This Row],[Shares Sold]])</f>
        <v/>
      </c>
      <c r="N89" s="3"/>
    </row>
    <row r="90" spans="1:14" ht="15" customHeight="1" x14ac:dyDescent="0.25">
      <c r="A90" s="47" t="str">
        <f t="shared" si="1"/>
        <v/>
      </c>
      <c r="B90" s="47" t="str">
        <f>IF(E90="","",IF(DataEntryTable[[#This Row],[Sell Date]]="","Open","Closed"))</f>
        <v/>
      </c>
      <c r="C90" s="47" t="str">
        <f>IF(E90="","",IFERROR(VLOOKUP(UPPER(TRIM(E90)),'6_Reference Lists'!$A$4:$D$64,2,FALSE()),""))</f>
        <v/>
      </c>
      <c r="D90" s="58" t="str">
        <f>IF(E90="","",IFERROR(VLOOKUP(UPPER(TRIM(E90)),'6_Reference Lists'!$A$4:$D$64,3,FALSE()),""))</f>
        <v/>
      </c>
      <c r="E90" s="59"/>
      <c r="F90" s="47" t="str">
        <f>IF(E90="","",IFERROR(VLOOKUP(UPPER(TRIM(E90)),'6_Reference Lists'!$A$4:$D$64,4,FALSE()),""))</f>
        <v/>
      </c>
      <c r="G90" s="48"/>
      <c r="H90" s="49"/>
      <c r="I90" s="50"/>
      <c r="J90" s="48"/>
      <c r="K90" s="49"/>
      <c r="L90" s="50"/>
      <c r="M90" s="67" t="str">
        <f>IF(E90="","",DataEntryTable[[#This Row],[Shares Bought]]-DataEntryTable[[#This Row],[Shares Sold]])</f>
        <v/>
      </c>
      <c r="N90" s="3"/>
    </row>
    <row r="91" spans="1:14" ht="15" customHeight="1" x14ac:dyDescent="0.25">
      <c r="A91" s="47" t="str">
        <f t="shared" si="1"/>
        <v/>
      </c>
      <c r="B91" s="47" t="str">
        <f>IF(E91="","",IF(DataEntryTable[[#This Row],[Sell Date]]="","Open","Closed"))</f>
        <v/>
      </c>
      <c r="C91" s="47" t="str">
        <f>IF(E91="","",IFERROR(VLOOKUP(UPPER(TRIM(E91)),'6_Reference Lists'!$A$4:$D$64,2,FALSE()),""))</f>
        <v/>
      </c>
      <c r="D91" s="58" t="str">
        <f>IF(E91="","",IFERROR(VLOOKUP(UPPER(TRIM(E91)),'6_Reference Lists'!$A$4:$D$64,3,FALSE()),""))</f>
        <v/>
      </c>
      <c r="E91" s="59"/>
      <c r="F91" s="47" t="str">
        <f>IF(E91="","",IFERROR(VLOOKUP(UPPER(TRIM(E91)),'6_Reference Lists'!$A$4:$D$64,4,FALSE()),""))</f>
        <v/>
      </c>
      <c r="G91" s="48"/>
      <c r="H91" s="49"/>
      <c r="I91" s="50"/>
      <c r="J91" s="48"/>
      <c r="K91" s="49"/>
      <c r="L91" s="50"/>
      <c r="M91" s="67" t="str">
        <f>IF(E91="","",DataEntryTable[[#This Row],[Shares Bought]]-DataEntryTable[[#This Row],[Shares Sold]])</f>
        <v/>
      </c>
      <c r="N91" s="3"/>
    </row>
    <row r="92" spans="1:14" ht="15" customHeight="1" x14ac:dyDescent="0.25">
      <c r="A92" s="47" t="str">
        <f t="shared" si="1"/>
        <v/>
      </c>
      <c r="B92" s="47" t="str">
        <f>IF(E92="","",IF(DataEntryTable[[#This Row],[Sell Date]]="","Open","Closed"))</f>
        <v/>
      </c>
      <c r="C92" s="47" t="str">
        <f>IF(E92="","",IFERROR(VLOOKUP(UPPER(TRIM(E92)),'6_Reference Lists'!$A$4:$D$64,2,FALSE()),""))</f>
        <v/>
      </c>
      <c r="D92" s="58" t="str">
        <f>IF(E92="","",IFERROR(VLOOKUP(UPPER(TRIM(E92)),'6_Reference Lists'!$A$4:$D$64,3,FALSE()),""))</f>
        <v/>
      </c>
      <c r="E92" s="59"/>
      <c r="F92" s="47" t="str">
        <f>IF(E92="","",IFERROR(VLOOKUP(UPPER(TRIM(E92)),'6_Reference Lists'!$A$4:$D$64,4,FALSE()),""))</f>
        <v/>
      </c>
      <c r="G92" s="48"/>
      <c r="H92" s="49"/>
      <c r="I92" s="50"/>
      <c r="J92" s="48"/>
      <c r="K92" s="49"/>
      <c r="L92" s="50"/>
      <c r="M92" s="67" t="str">
        <f>IF(E92="","",DataEntryTable[[#This Row],[Shares Bought]]-DataEntryTable[[#This Row],[Shares Sold]])</f>
        <v/>
      </c>
      <c r="N92" s="3"/>
    </row>
    <row r="93" spans="1:14" ht="15" customHeight="1" x14ac:dyDescent="0.25">
      <c r="A93" s="47" t="str">
        <f t="shared" si="1"/>
        <v/>
      </c>
      <c r="B93" s="47" t="str">
        <f>IF(E93="","",IF(DataEntryTable[[#This Row],[Sell Date]]="","Open","Closed"))</f>
        <v/>
      </c>
      <c r="C93" s="47" t="str">
        <f>IF(E93="","",IFERROR(VLOOKUP(UPPER(TRIM(E93)),'6_Reference Lists'!$A$4:$D$64,2,FALSE()),""))</f>
        <v/>
      </c>
      <c r="D93" s="58" t="str">
        <f>IF(E93="","",IFERROR(VLOOKUP(UPPER(TRIM(E93)),'6_Reference Lists'!$A$4:$D$64,3,FALSE()),""))</f>
        <v/>
      </c>
      <c r="E93" s="59"/>
      <c r="F93" s="47" t="str">
        <f>IF(E93="","",IFERROR(VLOOKUP(UPPER(TRIM(E93)),'6_Reference Lists'!$A$4:$D$64,4,FALSE()),""))</f>
        <v/>
      </c>
      <c r="G93" s="48"/>
      <c r="H93" s="49"/>
      <c r="I93" s="50"/>
      <c r="J93" s="48"/>
      <c r="K93" s="49"/>
      <c r="L93" s="50"/>
      <c r="M93" s="67" t="str">
        <f>IF(E93="","",DataEntryTable[[#This Row],[Shares Bought]]-DataEntryTable[[#This Row],[Shares Sold]])</f>
        <v/>
      </c>
      <c r="N93" s="3"/>
    </row>
    <row r="94" spans="1:14" ht="15" customHeight="1" x14ac:dyDescent="0.25">
      <c r="A94" s="47" t="str">
        <f t="shared" si="1"/>
        <v/>
      </c>
      <c r="B94" s="47" t="str">
        <f>IF(E94="","",IF(DataEntryTable[[#This Row],[Sell Date]]="","Open","Closed"))</f>
        <v/>
      </c>
      <c r="C94" s="47" t="str">
        <f>IF(E94="","",IFERROR(VLOOKUP(UPPER(TRIM(E94)),'6_Reference Lists'!$A$4:$D$64,2,FALSE()),""))</f>
        <v/>
      </c>
      <c r="D94" s="58" t="str">
        <f>IF(E94="","",IFERROR(VLOOKUP(UPPER(TRIM(E94)),'6_Reference Lists'!$A$4:$D$64,3,FALSE()),""))</f>
        <v/>
      </c>
      <c r="E94" s="59"/>
      <c r="F94" s="47" t="str">
        <f>IF(E94="","",IFERROR(VLOOKUP(UPPER(TRIM(E94)),'6_Reference Lists'!$A$4:$D$64,4,FALSE()),""))</f>
        <v/>
      </c>
      <c r="G94" s="48"/>
      <c r="H94" s="49"/>
      <c r="I94" s="50"/>
      <c r="J94" s="48"/>
      <c r="K94" s="49"/>
      <c r="L94" s="50"/>
      <c r="M94" s="67" t="str">
        <f>IF(E94="","",DataEntryTable[[#This Row],[Shares Bought]]-DataEntryTable[[#This Row],[Shares Sold]])</f>
        <v/>
      </c>
      <c r="N94" s="3"/>
    </row>
    <row r="95" spans="1:14" ht="15" customHeight="1" x14ac:dyDescent="0.25">
      <c r="A95" s="47" t="str">
        <f t="shared" si="1"/>
        <v/>
      </c>
      <c r="B95" s="47" t="str">
        <f>IF(E95="","",IF(DataEntryTable[[#This Row],[Sell Date]]="","Open","Closed"))</f>
        <v/>
      </c>
      <c r="C95" s="47" t="str">
        <f>IF(E95="","",IFERROR(VLOOKUP(UPPER(TRIM(E95)),'6_Reference Lists'!$A$4:$D$64,2,FALSE()),""))</f>
        <v/>
      </c>
      <c r="D95" s="58" t="str">
        <f>IF(E95="","",IFERROR(VLOOKUP(UPPER(TRIM(E95)),'6_Reference Lists'!$A$4:$D$64,3,FALSE()),""))</f>
        <v/>
      </c>
      <c r="E95" s="59"/>
      <c r="F95" s="47" t="str">
        <f>IF(E95="","",IFERROR(VLOOKUP(UPPER(TRIM(E95)),'6_Reference Lists'!$A$4:$D$64,4,FALSE()),""))</f>
        <v/>
      </c>
      <c r="G95" s="48"/>
      <c r="H95" s="49"/>
      <c r="I95" s="50"/>
      <c r="J95" s="48"/>
      <c r="K95" s="49"/>
      <c r="L95" s="50"/>
      <c r="M95" s="67" t="str">
        <f>IF(E95="","",DataEntryTable[[#This Row],[Shares Bought]]-DataEntryTable[[#This Row],[Shares Sold]])</f>
        <v/>
      </c>
      <c r="N95" s="3"/>
    </row>
    <row r="96" spans="1:14" ht="15" customHeight="1" x14ac:dyDescent="0.25">
      <c r="A96" s="47" t="str">
        <f t="shared" si="1"/>
        <v/>
      </c>
      <c r="B96" s="47" t="str">
        <f>IF(E96="","",IF(DataEntryTable[[#This Row],[Sell Date]]="","Open","Closed"))</f>
        <v/>
      </c>
      <c r="C96" s="47" t="str">
        <f>IF(E96="","",IFERROR(VLOOKUP(UPPER(TRIM(E96)),'6_Reference Lists'!$A$4:$D$64,2,FALSE()),""))</f>
        <v/>
      </c>
      <c r="D96" s="58" t="str">
        <f>IF(E96="","",IFERROR(VLOOKUP(UPPER(TRIM(E96)),'6_Reference Lists'!$A$4:$D$64,3,FALSE()),""))</f>
        <v/>
      </c>
      <c r="E96" s="59"/>
      <c r="F96" s="47" t="str">
        <f>IF(E96="","",IFERROR(VLOOKUP(UPPER(TRIM(E96)),'6_Reference Lists'!$A$4:$D$64,4,FALSE()),""))</f>
        <v/>
      </c>
      <c r="G96" s="48"/>
      <c r="H96" s="49"/>
      <c r="I96" s="50"/>
      <c r="J96" s="48"/>
      <c r="K96" s="49"/>
      <c r="L96" s="50"/>
      <c r="M96" s="67" t="str">
        <f>IF(E96="","",DataEntryTable[[#This Row],[Shares Bought]]-DataEntryTable[[#This Row],[Shares Sold]])</f>
        <v/>
      </c>
      <c r="N96" s="3"/>
    </row>
    <row r="97" spans="1:14" ht="15" customHeight="1" x14ac:dyDescent="0.25">
      <c r="A97" s="47" t="str">
        <f t="shared" si="1"/>
        <v/>
      </c>
      <c r="B97" s="47" t="str">
        <f>IF(E97="","",IF(DataEntryTable[[#This Row],[Sell Date]]="","Open","Closed"))</f>
        <v/>
      </c>
      <c r="C97" s="47" t="str">
        <f>IF(E97="","",IFERROR(VLOOKUP(UPPER(TRIM(E97)),'6_Reference Lists'!$A$4:$D$64,2,FALSE()),""))</f>
        <v/>
      </c>
      <c r="D97" s="58" t="str">
        <f>IF(E97="","",IFERROR(VLOOKUP(UPPER(TRIM(E97)),'6_Reference Lists'!$A$4:$D$64,3,FALSE()),""))</f>
        <v/>
      </c>
      <c r="E97" s="59"/>
      <c r="F97" s="47" t="str">
        <f>IF(E97="","",IFERROR(VLOOKUP(UPPER(TRIM(E97)),'6_Reference Lists'!$A$4:$D$64,4,FALSE()),""))</f>
        <v/>
      </c>
      <c r="G97" s="48"/>
      <c r="H97" s="49"/>
      <c r="I97" s="50"/>
      <c r="J97" s="48"/>
      <c r="K97" s="49"/>
      <c r="L97" s="50"/>
      <c r="M97" s="67" t="str">
        <f>IF(E97="","",DataEntryTable[[#This Row],[Shares Bought]]-DataEntryTable[[#This Row],[Shares Sold]])</f>
        <v/>
      </c>
      <c r="N97" s="3"/>
    </row>
    <row r="98" spans="1:14" ht="15" customHeight="1" x14ac:dyDescent="0.25">
      <c r="A98" s="47" t="str">
        <f t="shared" si="1"/>
        <v/>
      </c>
      <c r="B98" s="47" t="str">
        <f>IF(E98="","",IF(DataEntryTable[[#This Row],[Sell Date]]="","Open","Closed"))</f>
        <v/>
      </c>
      <c r="C98" s="47" t="str">
        <f>IF(E98="","",IFERROR(VLOOKUP(UPPER(TRIM(E98)),'6_Reference Lists'!$A$4:$D$64,2,FALSE()),""))</f>
        <v/>
      </c>
      <c r="D98" s="58" t="str">
        <f>IF(E98="","",IFERROR(VLOOKUP(UPPER(TRIM(E98)),'6_Reference Lists'!$A$4:$D$64,3,FALSE()),""))</f>
        <v/>
      </c>
      <c r="E98" s="59"/>
      <c r="F98" s="47" t="str">
        <f>IF(E98="","",IFERROR(VLOOKUP(UPPER(TRIM(E98)),'6_Reference Lists'!$A$4:$D$64,4,FALSE()),""))</f>
        <v/>
      </c>
      <c r="G98" s="48"/>
      <c r="H98" s="49"/>
      <c r="I98" s="50"/>
      <c r="J98" s="48"/>
      <c r="K98" s="49"/>
      <c r="L98" s="50"/>
      <c r="M98" s="67" t="str">
        <f>IF(E98="","",DataEntryTable[[#This Row],[Shares Bought]]-DataEntryTable[[#This Row],[Shares Sold]])</f>
        <v/>
      </c>
      <c r="N98" s="3"/>
    </row>
    <row r="99" spans="1:14" ht="15" customHeight="1" x14ac:dyDescent="0.25">
      <c r="A99" s="47" t="str">
        <f t="shared" si="1"/>
        <v/>
      </c>
      <c r="B99" s="47" t="str">
        <f>IF(E99="","",IF(DataEntryTable[[#This Row],[Sell Date]]="","Open","Closed"))</f>
        <v/>
      </c>
      <c r="C99" s="47" t="str">
        <f>IF(E99="","",IFERROR(VLOOKUP(UPPER(TRIM(E99)),'6_Reference Lists'!$A$4:$D$64,2,FALSE()),""))</f>
        <v/>
      </c>
      <c r="D99" s="58" t="str">
        <f>IF(E99="","",IFERROR(VLOOKUP(UPPER(TRIM(E99)),'6_Reference Lists'!$A$4:$D$64,3,FALSE()),""))</f>
        <v/>
      </c>
      <c r="E99" s="59"/>
      <c r="F99" s="47" t="str">
        <f>IF(E99="","",IFERROR(VLOOKUP(UPPER(TRIM(E99)),'6_Reference Lists'!$A$4:$D$64,4,FALSE()),""))</f>
        <v/>
      </c>
      <c r="G99" s="48"/>
      <c r="H99" s="49"/>
      <c r="I99" s="50"/>
      <c r="J99" s="48"/>
      <c r="K99" s="49"/>
      <c r="L99" s="50"/>
      <c r="M99" s="67" t="str">
        <f>IF(E99="","",DataEntryTable[[#This Row],[Shares Bought]]-DataEntryTable[[#This Row],[Shares Sold]])</f>
        <v/>
      </c>
      <c r="N99" s="3"/>
    </row>
    <row r="100" spans="1:14" ht="15" customHeight="1" x14ac:dyDescent="0.25">
      <c r="A100" s="47" t="str">
        <f t="shared" si="1"/>
        <v/>
      </c>
      <c r="B100" s="47" t="str">
        <f>IF(E100="","",IF(DataEntryTable[[#This Row],[Sell Date]]="","Open","Closed"))</f>
        <v/>
      </c>
      <c r="C100" s="47" t="str">
        <f>IF(E100="","",IFERROR(VLOOKUP(UPPER(TRIM(E100)),'6_Reference Lists'!$A$4:$D$64,2,FALSE()),""))</f>
        <v/>
      </c>
      <c r="D100" s="58" t="str">
        <f>IF(E100="","",IFERROR(VLOOKUP(UPPER(TRIM(E100)),'6_Reference Lists'!$A$4:$D$64,3,FALSE()),""))</f>
        <v/>
      </c>
      <c r="E100" s="59"/>
      <c r="F100" s="47" t="str">
        <f>IF(E100="","",IFERROR(VLOOKUP(UPPER(TRIM(E100)),'6_Reference Lists'!$A$4:$D$64,4,FALSE()),""))</f>
        <v/>
      </c>
      <c r="G100" s="48"/>
      <c r="H100" s="49"/>
      <c r="I100" s="50"/>
      <c r="J100" s="48"/>
      <c r="K100" s="49"/>
      <c r="L100" s="50"/>
      <c r="M100" s="67" t="str">
        <f>IF(E100="","",DataEntryTable[[#This Row],[Shares Bought]]-DataEntryTable[[#This Row],[Shares Sold]])</f>
        <v/>
      </c>
      <c r="N100" s="3"/>
    </row>
    <row r="101" spans="1:14" ht="15" customHeight="1" x14ac:dyDescent="0.25">
      <c r="A101" s="47" t="str">
        <f t="shared" si="1"/>
        <v/>
      </c>
      <c r="B101" s="47" t="str">
        <f>IF(E101="","",IF(DataEntryTable[[#This Row],[Sell Date]]="","Open","Closed"))</f>
        <v/>
      </c>
      <c r="C101" s="47" t="str">
        <f>IF(E101="","",IFERROR(VLOOKUP(UPPER(TRIM(E101)),'6_Reference Lists'!$A$4:$D$64,2,FALSE()),""))</f>
        <v/>
      </c>
      <c r="D101" s="58" t="str">
        <f>IF(E101="","",IFERROR(VLOOKUP(UPPER(TRIM(E101)),'6_Reference Lists'!$A$4:$D$64,3,FALSE()),""))</f>
        <v/>
      </c>
      <c r="E101" s="59"/>
      <c r="F101" s="47" t="str">
        <f>IF(E101="","",IFERROR(VLOOKUP(UPPER(TRIM(E101)),'6_Reference Lists'!$A$4:$D$64,4,FALSE()),""))</f>
        <v/>
      </c>
      <c r="G101" s="48"/>
      <c r="H101" s="49"/>
      <c r="I101" s="50"/>
      <c r="J101" s="48"/>
      <c r="K101" s="49"/>
      <c r="L101" s="50"/>
      <c r="M101" s="67" t="str">
        <f>IF(E101="","",DataEntryTable[[#This Row],[Shares Bought]]-DataEntryTable[[#This Row],[Shares Sold]])</f>
        <v/>
      </c>
      <c r="N101" s="3"/>
    </row>
    <row r="102" spans="1:14" ht="15" customHeight="1" x14ac:dyDescent="0.25">
      <c r="A102" s="47" t="str">
        <f t="shared" si="1"/>
        <v/>
      </c>
      <c r="B102" s="47" t="str">
        <f>IF(E102="","",IF(DataEntryTable[[#This Row],[Sell Date]]="","Open","Closed"))</f>
        <v/>
      </c>
      <c r="C102" s="47" t="str">
        <f>IF(E102="","",IFERROR(VLOOKUP(UPPER(TRIM(E102)),'6_Reference Lists'!$A$4:$D$64,2,FALSE()),""))</f>
        <v/>
      </c>
      <c r="D102" s="58" t="str">
        <f>IF(E102="","",IFERROR(VLOOKUP(UPPER(TRIM(E102)),'6_Reference Lists'!$A$4:$D$64,3,FALSE()),""))</f>
        <v/>
      </c>
      <c r="E102" s="59"/>
      <c r="F102" s="47" t="str">
        <f>IF(E102="","",IFERROR(VLOOKUP(UPPER(TRIM(E102)),'6_Reference Lists'!$A$4:$D$64,4,FALSE()),""))</f>
        <v/>
      </c>
      <c r="G102" s="48"/>
      <c r="H102" s="49"/>
      <c r="I102" s="50"/>
      <c r="J102" s="48"/>
      <c r="K102" s="49"/>
      <c r="L102" s="50"/>
      <c r="M102" s="67" t="str">
        <f>IF(E102="","",DataEntryTable[[#This Row],[Shares Bought]]-DataEntryTable[[#This Row],[Shares Sold]])</f>
        <v/>
      </c>
      <c r="N102" s="3"/>
    </row>
    <row r="103" spans="1:14" ht="15" customHeight="1" x14ac:dyDescent="0.25">
      <c r="A103" s="47" t="str">
        <f t="shared" si="1"/>
        <v/>
      </c>
      <c r="B103" s="47" t="str">
        <f>IF(E103="","",IF(DataEntryTable[[#This Row],[Sell Date]]="","Open","Closed"))</f>
        <v/>
      </c>
      <c r="C103" s="47" t="str">
        <f>IF(E103="","",IFERROR(VLOOKUP(UPPER(TRIM(E103)),'6_Reference Lists'!$A$4:$D$64,2,FALSE()),""))</f>
        <v/>
      </c>
      <c r="D103" s="58" t="str">
        <f>IF(E103="","",IFERROR(VLOOKUP(UPPER(TRIM(E103)),'6_Reference Lists'!$A$4:$D$64,3,FALSE()),""))</f>
        <v/>
      </c>
      <c r="E103" s="59"/>
      <c r="F103" s="47" t="str">
        <f>IF(E103="","",IFERROR(VLOOKUP(UPPER(TRIM(E103)),'6_Reference Lists'!$A$4:$D$64,4,FALSE()),""))</f>
        <v/>
      </c>
      <c r="G103" s="48"/>
      <c r="H103" s="49"/>
      <c r="I103" s="50"/>
      <c r="J103" s="48"/>
      <c r="K103" s="49"/>
      <c r="L103" s="50"/>
      <c r="M103" s="67" t="str">
        <f>IF(E103="","",DataEntryTable[[#This Row],[Shares Bought]]-DataEntryTable[[#This Row],[Shares Sold]])</f>
        <v/>
      </c>
      <c r="N103" s="3"/>
    </row>
    <row r="104" spans="1:14" ht="15" customHeight="1" x14ac:dyDescent="0.25">
      <c r="A104" s="47" t="str">
        <f t="shared" si="1"/>
        <v/>
      </c>
      <c r="B104" s="47" t="str">
        <f>IF(E104="","",IF(DataEntryTable[[#This Row],[Sell Date]]="","Open","Closed"))</f>
        <v/>
      </c>
      <c r="C104" s="47" t="str">
        <f>IF(E104="","",IFERROR(VLOOKUP(UPPER(TRIM(E104)),'6_Reference Lists'!$A$4:$D$64,2,FALSE()),""))</f>
        <v/>
      </c>
      <c r="D104" s="58" t="str">
        <f>IF(E104="","",IFERROR(VLOOKUP(UPPER(TRIM(E104)),'6_Reference Lists'!$A$4:$D$64,3,FALSE()),""))</f>
        <v/>
      </c>
      <c r="E104" s="59"/>
      <c r="F104" s="47" t="str">
        <f>IF(E104="","",IFERROR(VLOOKUP(UPPER(TRIM(E104)),'6_Reference Lists'!$A$4:$D$64,4,FALSE()),""))</f>
        <v/>
      </c>
      <c r="G104" s="48"/>
      <c r="H104" s="49"/>
      <c r="I104" s="50"/>
      <c r="J104" s="48"/>
      <c r="K104" s="49"/>
      <c r="L104" s="50"/>
      <c r="M104" s="67" t="str">
        <f>IF(E104="","",DataEntryTable[[#This Row],[Shares Bought]]-DataEntryTable[[#This Row],[Shares Sold]])</f>
        <v/>
      </c>
      <c r="N104" s="3"/>
    </row>
    <row r="105" spans="1:14" ht="15" customHeight="1" x14ac:dyDescent="0.25">
      <c r="A105" s="47" t="str">
        <f t="shared" si="1"/>
        <v/>
      </c>
      <c r="B105" s="47" t="str">
        <f>IF(E105="","",IF(DataEntryTable[[#This Row],[Sell Date]]="","Open","Closed"))</f>
        <v/>
      </c>
      <c r="C105" s="47" t="str">
        <f>IF(E105="","",IFERROR(VLOOKUP(UPPER(TRIM(E105)),'6_Reference Lists'!$A$4:$D$64,2,FALSE()),""))</f>
        <v/>
      </c>
      <c r="D105" s="58" t="str">
        <f>IF(E105="","",IFERROR(VLOOKUP(UPPER(TRIM(E105)),'6_Reference Lists'!$A$4:$D$64,3,FALSE()),""))</f>
        <v/>
      </c>
      <c r="E105" s="59"/>
      <c r="F105" s="47" t="str">
        <f>IF(E105="","",IFERROR(VLOOKUP(UPPER(TRIM(E105)),'6_Reference Lists'!$A$4:$D$64,4,FALSE()),""))</f>
        <v/>
      </c>
      <c r="G105" s="48"/>
      <c r="H105" s="49"/>
      <c r="I105" s="50"/>
      <c r="J105" s="48"/>
      <c r="K105" s="49"/>
      <c r="L105" s="50"/>
      <c r="M105" s="67" t="str">
        <f>IF(E105="","",DataEntryTable[[#This Row],[Shares Bought]]-DataEntryTable[[#This Row],[Shares Sold]])</f>
        <v/>
      </c>
      <c r="N105" s="3"/>
    </row>
    <row r="106" spans="1:14" ht="15" customHeight="1" x14ac:dyDescent="0.25">
      <c r="A106" s="47" t="str">
        <f t="shared" si="1"/>
        <v/>
      </c>
      <c r="B106" s="47" t="str">
        <f>IF(E106="","",IF(DataEntryTable[[#This Row],[Sell Date]]="","Open","Closed"))</f>
        <v/>
      </c>
      <c r="C106" s="47" t="str">
        <f>IF(E106="","",IFERROR(VLOOKUP(UPPER(TRIM(E106)),'6_Reference Lists'!$A$4:$D$64,2,FALSE()),""))</f>
        <v/>
      </c>
      <c r="D106" s="58" t="str">
        <f>IF(E106="","",IFERROR(VLOOKUP(UPPER(TRIM(E106)),'6_Reference Lists'!$A$4:$D$64,3,FALSE()),""))</f>
        <v/>
      </c>
      <c r="E106" s="59"/>
      <c r="F106" s="47" t="str">
        <f>IF(E106="","",IFERROR(VLOOKUP(UPPER(TRIM(E106)),'6_Reference Lists'!$A$4:$D$64,4,FALSE()),""))</f>
        <v/>
      </c>
      <c r="G106" s="48"/>
      <c r="H106" s="49"/>
      <c r="I106" s="50"/>
      <c r="J106" s="48"/>
      <c r="K106" s="49"/>
      <c r="L106" s="50"/>
      <c r="M106" s="67" t="str">
        <f>IF(E106="","",DataEntryTable[[#This Row],[Shares Bought]]-DataEntryTable[[#This Row],[Shares Sold]])</f>
        <v/>
      </c>
      <c r="N106" s="3"/>
    </row>
    <row r="107" spans="1:14" ht="15" customHeight="1" x14ac:dyDescent="0.25">
      <c r="A107" s="47" t="str">
        <f t="shared" si="1"/>
        <v/>
      </c>
      <c r="B107" s="47" t="str">
        <f>IF(E107="","",IF(DataEntryTable[[#This Row],[Sell Date]]="","Open","Closed"))</f>
        <v/>
      </c>
      <c r="C107" s="47" t="str">
        <f>IF(E107="","",IFERROR(VLOOKUP(UPPER(TRIM(E107)),'6_Reference Lists'!$A$4:$D$64,2,FALSE()),""))</f>
        <v/>
      </c>
      <c r="D107" s="58" t="str">
        <f>IF(E107="","",IFERROR(VLOOKUP(UPPER(TRIM(E107)),'6_Reference Lists'!$A$4:$D$64,3,FALSE()),""))</f>
        <v/>
      </c>
      <c r="E107" s="59"/>
      <c r="F107" s="47" t="str">
        <f>IF(E107="","",IFERROR(VLOOKUP(UPPER(TRIM(E107)),'6_Reference Lists'!$A$4:$D$64,4,FALSE()),""))</f>
        <v/>
      </c>
      <c r="G107" s="48"/>
      <c r="H107" s="49"/>
      <c r="I107" s="50"/>
      <c r="J107" s="48"/>
      <c r="K107" s="49"/>
      <c r="L107" s="50"/>
      <c r="M107" s="67" t="str">
        <f>IF(E107="","",DataEntryTable[[#This Row],[Shares Bought]]-DataEntryTable[[#This Row],[Shares Sold]])</f>
        <v/>
      </c>
      <c r="N107" s="3"/>
    </row>
    <row r="108" spans="1:14" ht="15" customHeight="1" x14ac:dyDescent="0.25">
      <c r="A108" s="47" t="str">
        <f t="shared" si="1"/>
        <v/>
      </c>
      <c r="B108" s="47" t="str">
        <f>IF(E108="","",IF(DataEntryTable[[#This Row],[Sell Date]]="","Open","Closed"))</f>
        <v/>
      </c>
      <c r="C108" s="47" t="str">
        <f>IF(E108="","",IFERROR(VLOOKUP(UPPER(TRIM(E108)),'6_Reference Lists'!$A$4:$D$64,2,FALSE()),""))</f>
        <v/>
      </c>
      <c r="D108" s="58" t="str">
        <f>IF(E108="","",IFERROR(VLOOKUP(UPPER(TRIM(E108)),'6_Reference Lists'!$A$4:$D$64,3,FALSE()),""))</f>
        <v/>
      </c>
      <c r="E108" s="59"/>
      <c r="F108" s="47" t="str">
        <f>IF(E108="","",IFERROR(VLOOKUP(UPPER(TRIM(E108)),'6_Reference Lists'!$A$4:$D$64,4,FALSE()),""))</f>
        <v/>
      </c>
      <c r="G108" s="48"/>
      <c r="H108" s="49"/>
      <c r="I108" s="50"/>
      <c r="J108" s="48"/>
      <c r="K108" s="49"/>
      <c r="L108" s="50"/>
      <c r="M108" s="67" t="str">
        <f>IF(E108="","",DataEntryTable[[#This Row],[Shares Bought]]-DataEntryTable[[#This Row],[Shares Sold]])</f>
        <v/>
      </c>
      <c r="N108" s="3"/>
    </row>
    <row r="109" spans="1:14" ht="15" customHeight="1" x14ac:dyDescent="0.25">
      <c r="A109" s="47" t="str">
        <f t="shared" si="1"/>
        <v/>
      </c>
      <c r="B109" s="47" t="str">
        <f>IF(E109="","",IF(DataEntryTable[[#This Row],[Sell Date]]="","Open","Closed"))</f>
        <v/>
      </c>
      <c r="C109" s="47" t="str">
        <f>IF(E109="","",IFERROR(VLOOKUP(UPPER(TRIM(E109)),'6_Reference Lists'!$A$4:$D$64,2,FALSE()),""))</f>
        <v/>
      </c>
      <c r="D109" s="58" t="str">
        <f>IF(E109="","",IFERROR(VLOOKUP(UPPER(TRIM(E109)),'6_Reference Lists'!$A$4:$D$64,3,FALSE()),""))</f>
        <v/>
      </c>
      <c r="E109" s="59"/>
      <c r="F109" s="47" t="str">
        <f>IF(E109="","",IFERROR(VLOOKUP(UPPER(TRIM(E109)),'6_Reference Lists'!$A$4:$D$64,4,FALSE()),""))</f>
        <v/>
      </c>
      <c r="G109" s="48"/>
      <c r="H109" s="49"/>
      <c r="I109" s="50"/>
      <c r="J109" s="48"/>
      <c r="K109" s="49"/>
      <c r="L109" s="50"/>
      <c r="M109" s="67" t="str">
        <f>IF(E109="","",DataEntryTable[[#This Row],[Shares Bought]]-DataEntryTable[[#This Row],[Shares Sold]])</f>
        <v/>
      </c>
      <c r="N109" s="3"/>
    </row>
    <row r="110" spans="1:14" ht="15" customHeight="1" x14ac:dyDescent="0.25">
      <c r="A110" s="47" t="str">
        <f t="shared" si="1"/>
        <v/>
      </c>
      <c r="B110" s="47" t="str">
        <f>IF(E110="","",IF(DataEntryTable[[#This Row],[Sell Date]]="","Open","Closed"))</f>
        <v/>
      </c>
      <c r="C110" s="47" t="str">
        <f>IF(E110="","",IFERROR(VLOOKUP(UPPER(TRIM(E110)),'6_Reference Lists'!$A$4:$D$64,2,FALSE()),""))</f>
        <v/>
      </c>
      <c r="D110" s="58" t="str">
        <f>IF(E110="","",IFERROR(VLOOKUP(UPPER(TRIM(E110)),'6_Reference Lists'!$A$4:$D$64,3,FALSE()),""))</f>
        <v/>
      </c>
      <c r="E110" s="59"/>
      <c r="F110" s="47" t="str">
        <f>IF(E110="","",IFERROR(VLOOKUP(UPPER(TRIM(E110)),'6_Reference Lists'!$A$4:$D$64,4,FALSE()),""))</f>
        <v/>
      </c>
      <c r="G110" s="48"/>
      <c r="H110" s="49"/>
      <c r="I110" s="50"/>
      <c r="J110" s="48"/>
      <c r="K110" s="49"/>
      <c r="L110" s="50"/>
      <c r="M110" s="67" t="str">
        <f>IF(E110="","",DataEntryTable[[#This Row],[Shares Bought]]-DataEntryTable[[#This Row],[Shares Sold]])</f>
        <v/>
      </c>
      <c r="N110" s="3"/>
    </row>
    <row r="111" spans="1:14" ht="15" customHeight="1" x14ac:dyDescent="0.25">
      <c r="A111" s="47" t="str">
        <f t="shared" si="1"/>
        <v/>
      </c>
      <c r="B111" s="47" t="str">
        <f>IF(E111="","",IF(DataEntryTable[[#This Row],[Sell Date]]="","Open","Closed"))</f>
        <v/>
      </c>
      <c r="C111" s="47" t="str">
        <f>IF(E111="","",IFERROR(VLOOKUP(UPPER(TRIM(E111)),'6_Reference Lists'!$A$4:$D$64,2,FALSE()),""))</f>
        <v/>
      </c>
      <c r="D111" s="58" t="str">
        <f>IF(E111="","",IFERROR(VLOOKUP(UPPER(TRIM(E111)),'6_Reference Lists'!$A$4:$D$64,3,FALSE()),""))</f>
        <v/>
      </c>
      <c r="E111" s="59"/>
      <c r="F111" s="47" t="str">
        <f>IF(E111="","",IFERROR(VLOOKUP(UPPER(TRIM(E111)),'6_Reference Lists'!$A$4:$D$64,4,FALSE()),""))</f>
        <v/>
      </c>
      <c r="G111" s="48"/>
      <c r="H111" s="49"/>
      <c r="I111" s="50"/>
      <c r="J111" s="48"/>
      <c r="K111" s="49"/>
      <c r="L111" s="50"/>
      <c r="M111" s="67" t="str">
        <f>IF(E111="","",DataEntryTable[[#This Row],[Shares Bought]]-DataEntryTable[[#This Row],[Shares Sold]])</f>
        <v/>
      </c>
      <c r="N111" s="3"/>
    </row>
    <row r="112" spans="1:14" ht="15" customHeight="1" x14ac:dyDescent="0.25">
      <c r="A112" s="47" t="str">
        <f t="shared" si="1"/>
        <v/>
      </c>
      <c r="B112" s="47" t="str">
        <f>IF(E112="","",IF(DataEntryTable[[#This Row],[Sell Date]]="","Open","Closed"))</f>
        <v/>
      </c>
      <c r="C112" s="47" t="str">
        <f>IF(E112="","",IFERROR(VLOOKUP(UPPER(TRIM(E112)),'6_Reference Lists'!$A$4:$D$64,2,FALSE()),""))</f>
        <v/>
      </c>
      <c r="D112" s="58" t="str">
        <f>IF(E112="","",IFERROR(VLOOKUP(UPPER(TRIM(E112)),'6_Reference Lists'!$A$4:$D$64,3,FALSE()),""))</f>
        <v/>
      </c>
      <c r="E112" s="59"/>
      <c r="F112" s="47" t="str">
        <f>IF(E112="","",IFERROR(VLOOKUP(UPPER(TRIM(E112)),'6_Reference Lists'!$A$4:$D$64,4,FALSE()),""))</f>
        <v/>
      </c>
      <c r="G112" s="48"/>
      <c r="H112" s="49"/>
      <c r="I112" s="50"/>
      <c r="J112" s="48"/>
      <c r="K112" s="49"/>
      <c r="L112" s="50"/>
      <c r="M112" s="67" t="str">
        <f>IF(E112="","",DataEntryTable[[#This Row],[Shares Bought]]-DataEntryTable[[#This Row],[Shares Sold]])</f>
        <v/>
      </c>
      <c r="N112" s="3"/>
    </row>
    <row r="113" spans="1:14" ht="15" customHeight="1" x14ac:dyDescent="0.25">
      <c r="A113" s="47" t="str">
        <f t="shared" si="1"/>
        <v/>
      </c>
      <c r="B113" s="47" t="str">
        <f>IF(E113="","",IF(DataEntryTable[[#This Row],[Sell Date]]="","Open","Closed"))</f>
        <v/>
      </c>
      <c r="C113" s="47" t="str">
        <f>IF(E113="","",IFERROR(VLOOKUP(UPPER(TRIM(E113)),'6_Reference Lists'!$A$4:$D$64,2,FALSE()),""))</f>
        <v/>
      </c>
      <c r="D113" s="58" t="str">
        <f>IF(E113="","",IFERROR(VLOOKUP(UPPER(TRIM(E113)),'6_Reference Lists'!$A$4:$D$64,3,FALSE()),""))</f>
        <v/>
      </c>
      <c r="E113" s="59"/>
      <c r="F113" s="47" t="str">
        <f>IF(E113="","",IFERROR(VLOOKUP(UPPER(TRIM(E113)),'6_Reference Lists'!$A$4:$D$64,4,FALSE()),""))</f>
        <v/>
      </c>
      <c r="G113" s="48"/>
      <c r="H113" s="49"/>
      <c r="I113" s="50"/>
      <c r="J113" s="48"/>
      <c r="K113" s="49"/>
      <c r="L113" s="50"/>
      <c r="M113" s="67" t="str">
        <f>IF(E113="","",DataEntryTable[[#This Row],[Shares Bought]]-DataEntryTable[[#This Row],[Shares Sold]])</f>
        <v/>
      </c>
      <c r="N113" s="3"/>
    </row>
    <row r="114" spans="1:14" ht="15" customHeight="1" x14ac:dyDescent="0.25">
      <c r="A114" s="47" t="str">
        <f t="shared" si="1"/>
        <v/>
      </c>
      <c r="B114" s="47" t="str">
        <f>IF(E114="","",IF(DataEntryTable[[#This Row],[Sell Date]]="","Open","Closed"))</f>
        <v/>
      </c>
      <c r="C114" s="47" t="str">
        <f>IF(E114="","",IFERROR(VLOOKUP(UPPER(TRIM(E114)),'6_Reference Lists'!$A$4:$D$64,2,FALSE()),""))</f>
        <v/>
      </c>
      <c r="D114" s="58" t="str">
        <f>IF(E114="","",IFERROR(VLOOKUP(UPPER(TRIM(E114)),'6_Reference Lists'!$A$4:$D$64,3,FALSE()),""))</f>
        <v/>
      </c>
      <c r="E114" s="59"/>
      <c r="F114" s="47" t="str">
        <f>IF(E114="","",IFERROR(VLOOKUP(UPPER(TRIM(E114)),'6_Reference Lists'!$A$4:$D$64,4,FALSE()),""))</f>
        <v/>
      </c>
      <c r="G114" s="48"/>
      <c r="H114" s="49"/>
      <c r="I114" s="50"/>
      <c r="J114" s="48"/>
      <c r="K114" s="49"/>
      <c r="L114" s="50"/>
      <c r="M114" s="67" t="str">
        <f>IF(E114="","",DataEntryTable[[#This Row],[Shares Bought]]-DataEntryTable[[#This Row],[Shares Sold]])</f>
        <v/>
      </c>
      <c r="N114" s="3"/>
    </row>
    <row r="115" spans="1:14" ht="15" customHeight="1" x14ac:dyDescent="0.25">
      <c r="A115" s="47" t="str">
        <f t="shared" si="1"/>
        <v/>
      </c>
      <c r="B115" s="47" t="str">
        <f>IF(E115="","",IF(DataEntryTable[[#This Row],[Sell Date]]="","Open","Closed"))</f>
        <v/>
      </c>
      <c r="C115" s="47" t="str">
        <f>IF(E115="","",IFERROR(VLOOKUP(UPPER(TRIM(E115)),'6_Reference Lists'!$A$4:$D$64,2,FALSE()),""))</f>
        <v/>
      </c>
      <c r="D115" s="58" t="str">
        <f>IF(E115="","",IFERROR(VLOOKUP(UPPER(TRIM(E115)),'6_Reference Lists'!$A$4:$D$64,3,FALSE()),""))</f>
        <v/>
      </c>
      <c r="E115" s="59"/>
      <c r="F115" s="47" t="str">
        <f>IF(E115="","",IFERROR(VLOOKUP(UPPER(TRIM(E115)),'6_Reference Lists'!$A$4:$D$64,4,FALSE()),""))</f>
        <v/>
      </c>
      <c r="G115" s="48"/>
      <c r="H115" s="49"/>
      <c r="I115" s="50"/>
      <c r="J115" s="48"/>
      <c r="K115" s="49"/>
      <c r="L115" s="50"/>
      <c r="M115" s="67" t="str">
        <f>IF(E115="","",DataEntryTable[[#This Row],[Shares Bought]]-DataEntryTable[[#This Row],[Shares Sold]])</f>
        <v/>
      </c>
      <c r="N115" s="3"/>
    </row>
    <row r="116" spans="1:14" ht="15" customHeight="1" x14ac:dyDescent="0.25">
      <c r="A116" s="47" t="str">
        <f t="shared" si="1"/>
        <v/>
      </c>
      <c r="B116" s="47" t="str">
        <f>IF(E116="","",IF(DataEntryTable[[#This Row],[Sell Date]]="","Open","Closed"))</f>
        <v/>
      </c>
      <c r="C116" s="47" t="str">
        <f>IF(E116="","",IFERROR(VLOOKUP(UPPER(TRIM(E116)),'6_Reference Lists'!$A$4:$D$64,2,FALSE()),""))</f>
        <v/>
      </c>
      <c r="D116" s="58" t="str">
        <f>IF(E116="","",IFERROR(VLOOKUP(UPPER(TRIM(E116)),'6_Reference Lists'!$A$4:$D$64,3,FALSE()),""))</f>
        <v/>
      </c>
      <c r="E116" s="59"/>
      <c r="F116" s="47" t="str">
        <f>IF(E116="","",IFERROR(VLOOKUP(UPPER(TRIM(E116)),'6_Reference Lists'!$A$4:$D$64,4,FALSE()),""))</f>
        <v/>
      </c>
      <c r="G116" s="48"/>
      <c r="H116" s="49"/>
      <c r="I116" s="50"/>
      <c r="J116" s="48"/>
      <c r="K116" s="49"/>
      <c r="L116" s="50"/>
      <c r="M116" s="67" t="str">
        <f>IF(E116="","",DataEntryTable[[#This Row],[Shares Bought]]-DataEntryTable[[#This Row],[Shares Sold]])</f>
        <v/>
      </c>
      <c r="N116" s="3"/>
    </row>
    <row r="117" spans="1:14" ht="15" customHeight="1" x14ac:dyDescent="0.25">
      <c r="A117" s="47" t="str">
        <f t="shared" si="1"/>
        <v/>
      </c>
      <c r="B117" s="47" t="str">
        <f>IF(E117="","",IF(DataEntryTable[[#This Row],[Sell Date]]="","Open","Closed"))</f>
        <v/>
      </c>
      <c r="C117" s="47" t="str">
        <f>IF(E117="","",IFERROR(VLOOKUP(UPPER(TRIM(E117)),'6_Reference Lists'!$A$4:$D$64,2,FALSE()),""))</f>
        <v/>
      </c>
      <c r="D117" s="58" t="str">
        <f>IF(E117="","",IFERROR(VLOOKUP(UPPER(TRIM(E117)),'6_Reference Lists'!$A$4:$D$64,3,FALSE()),""))</f>
        <v/>
      </c>
      <c r="E117" s="59"/>
      <c r="F117" s="47" t="str">
        <f>IF(E117="","",IFERROR(VLOOKUP(UPPER(TRIM(E117)),'6_Reference Lists'!$A$4:$D$64,4,FALSE()),""))</f>
        <v/>
      </c>
      <c r="G117" s="48"/>
      <c r="H117" s="49"/>
      <c r="I117" s="50"/>
      <c r="J117" s="48"/>
      <c r="K117" s="49"/>
      <c r="L117" s="50"/>
      <c r="M117" s="67" t="str">
        <f>IF(E117="","",DataEntryTable[[#This Row],[Shares Bought]]-DataEntryTable[[#This Row],[Shares Sold]])</f>
        <v/>
      </c>
      <c r="N117" s="3"/>
    </row>
    <row r="118" spans="1:14" ht="15" customHeight="1" x14ac:dyDescent="0.25">
      <c r="A118" s="47" t="str">
        <f t="shared" si="1"/>
        <v/>
      </c>
      <c r="B118" s="47" t="str">
        <f>IF(E118="","",IF(DataEntryTable[[#This Row],[Sell Date]]="","Open","Closed"))</f>
        <v/>
      </c>
      <c r="C118" s="47" t="str">
        <f>IF(E118="","",IFERROR(VLOOKUP(UPPER(TRIM(E118)),'6_Reference Lists'!$A$4:$D$64,2,FALSE()),""))</f>
        <v/>
      </c>
      <c r="D118" s="58" t="str">
        <f>IF(E118="","",IFERROR(VLOOKUP(UPPER(TRIM(E118)),'6_Reference Lists'!$A$4:$D$64,3,FALSE()),""))</f>
        <v/>
      </c>
      <c r="E118" s="59"/>
      <c r="F118" s="47" t="str">
        <f>IF(E118="","",IFERROR(VLOOKUP(UPPER(TRIM(E118)),'6_Reference Lists'!$A$4:$D$64,4,FALSE()),""))</f>
        <v/>
      </c>
      <c r="G118" s="48"/>
      <c r="H118" s="49"/>
      <c r="I118" s="50"/>
      <c r="J118" s="48"/>
      <c r="K118" s="49"/>
      <c r="L118" s="50"/>
      <c r="M118" s="67" t="str">
        <f>IF(E118="","",DataEntryTable[[#This Row],[Shares Bought]]-DataEntryTable[[#This Row],[Shares Sold]])</f>
        <v/>
      </c>
      <c r="N118" s="3"/>
    </row>
    <row r="119" spans="1:14" ht="15" customHeight="1" x14ac:dyDescent="0.25">
      <c r="A119" s="47" t="str">
        <f t="shared" si="1"/>
        <v/>
      </c>
      <c r="B119" s="47" t="str">
        <f>IF(E119="","",IF(DataEntryTable[[#This Row],[Sell Date]]="","Open","Closed"))</f>
        <v/>
      </c>
      <c r="C119" s="47" t="str">
        <f>IF(E119="","",IFERROR(VLOOKUP(UPPER(TRIM(E119)),'6_Reference Lists'!$A$4:$D$64,2,FALSE()),""))</f>
        <v/>
      </c>
      <c r="D119" s="58" t="str">
        <f>IF(E119="","",IFERROR(VLOOKUP(UPPER(TRIM(E119)),'6_Reference Lists'!$A$4:$D$64,3,FALSE()),""))</f>
        <v/>
      </c>
      <c r="E119" s="59"/>
      <c r="F119" s="47" t="str">
        <f>IF(E119="","",IFERROR(VLOOKUP(UPPER(TRIM(E119)),'6_Reference Lists'!$A$4:$D$64,4,FALSE()),""))</f>
        <v/>
      </c>
      <c r="G119" s="48"/>
      <c r="H119" s="49"/>
      <c r="I119" s="50"/>
      <c r="J119" s="48"/>
      <c r="K119" s="49"/>
      <c r="L119" s="50"/>
      <c r="M119" s="67" t="str">
        <f>IF(E119="","",DataEntryTable[[#This Row],[Shares Bought]]-DataEntryTable[[#This Row],[Shares Sold]])</f>
        <v/>
      </c>
      <c r="N119" s="3"/>
    </row>
    <row r="120" spans="1:14" ht="15" customHeight="1" x14ac:dyDescent="0.25">
      <c r="A120" s="47" t="str">
        <f t="shared" si="1"/>
        <v/>
      </c>
      <c r="B120" s="47" t="str">
        <f>IF(E120="","",IF(DataEntryTable[[#This Row],[Sell Date]]="","Open","Closed"))</f>
        <v/>
      </c>
      <c r="C120" s="47" t="str">
        <f>IF(E120="","",IFERROR(VLOOKUP(UPPER(TRIM(E120)),'6_Reference Lists'!$A$4:$D$64,2,FALSE()),""))</f>
        <v/>
      </c>
      <c r="D120" s="58" t="str">
        <f>IF(E120="","",IFERROR(VLOOKUP(UPPER(TRIM(E120)),'6_Reference Lists'!$A$4:$D$64,3,FALSE()),""))</f>
        <v/>
      </c>
      <c r="E120" s="59"/>
      <c r="F120" s="47" t="str">
        <f>IF(E120="","",IFERROR(VLOOKUP(UPPER(TRIM(E120)),'6_Reference Lists'!$A$4:$D$64,4,FALSE()),""))</f>
        <v/>
      </c>
      <c r="G120" s="48"/>
      <c r="H120" s="49"/>
      <c r="I120" s="50"/>
      <c r="J120" s="48"/>
      <c r="K120" s="49"/>
      <c r="L120" s="50"/>
      <c r="M120" s="67" t="str">
        <f>IF(E120="","",DataEntryTable[[#This Row],[Shares Bought]]-DataEntryTable[[#This Row],[Shares Sold]])</f>
        <v/>
      </c>
      <c r="N120" s="3"/>
    </row>
    <row r="121" spans="1:14" ht="15" customHeight="1" x14ac:dyDescent="0.25">
      <c r="A121" s="47" t="str">
        <f t="shared" si="1"/>
        <v/>
      </c>
      <c r="B121" s="47" t="str">
        <f>IF(E121="","",IF(DataEntryTable[[#This Row],[Sell Date]]="","Open","Closed"))</f>
        <v/>
      </c>
      <c r="C121" s="47" t="str">
        <f>IF(E121="","",IFERROR(VLOOKUP(UPPER(TRIM(E121)),'6_Reference Lists'!$A$4:$D$64,2,FALSE()),""))</f>
        <v/>
      </c>
      <c r="D121" s="58" t="str">
        <f>IF(E121="","",IFERROR(VLOOKUP(UPPER(TRIM(E121)),'6_Reference Lists'!$A$4:$D$64,3,FALSE()),""))</f>
        <v/>
      </c>
      <c r="E121" s="59"/>
      <c r="F121" s="47" t="str">
        <f>IF(E121="","",IFERROR(VLOOKUP(UPPER(TRIM(E121)),'6_Reference Lists'!$A$4:$D$64,4,FALSE()),""))</f>
        <v/>
      </c>
      <c r="G121" s="48"/>
      <c r="H121" s="49"/>
      <c r="I121" s="50"/>
      <c r="J121" s="48"/>
      <c r="K121" s="49"/>
      <c r="L121" s="50"/>
      <c r="M121" s="67" t="str">
        <f>IF(E121="","",DataEntryTable[[#This Row],[Shares Bought]]-DataEntryTable[[#This Row],[Shares Sold]])</f>
        <v/>
      </c>
      <c r="N121" s="3"/>
    </row>
    <row r="122" spans="1:14" ht="15" customHeight="1" x14ac:dyDescent="0.25">
      <c r="A122" s="47" t="str">
        <f t="shared" si="1"/>
        <v/>
      </c>
      <c r="B122" s="47" t="str">
        <f>IF(E122="","",IF(DataEntryTable[[#This Row],[Sell Date]]="","Open","Closed"))</f>
        <v/>
      </c>
      <c r="C122" s="47" t="str">
        <f>IF(E122="","",IFERROR(VLOOKUP(UPPER(TRIM(E122)),'6_Reference Lists'!$A$4:$D$64,2,FALSE()),""))</f>
        <v/>
      </c>
      <c r="D122" s="58" t="str">
        <f>IF(E122="","",IFERROR(VLOOKUP(UPPER(TRIM(E122)),'6_Reference Lists'!$A$4:$D$64,3,FALSE()),""))</f>
        <v/>
      </c>
      <c r="E122" s="59"/>
      <c r="F122" s="47" t="str">
        <f>IF(E122="","",IFERROR(VLOOKUP(UPPER(TRIM(E122)),'6_Reference Lists'!$A$4:$D$64,4,FALSE()),""))</f>
        <v/>
      </c>
      <c r="G122" s="48"/>
      <c r="H122" s="49"/>
      <c r="I122" s="50"/>
      <c r="J122" s="48"/>
      <c r="K122" s="49"/>
      <c r="L122" s="50"/>
      <c r="M122" s="67" t="str">
        <f>IF(E122="","",DataEntryTable[[#This Row],[Shares Bought]]-DataEntryTable[[#This Row],[Shares Sold]])</f>
        <v/>
      </c>
      <c r="N122" s="3"/>
    </row>
    <row r="123" spans="1:14" ht="15" customHeight="1" x14ac:dyDescent="0.25">
      <c r="A123" s="47" t="str">
        <f t="shared" si="1"/>
        <v/>
      </c>
      <c r="B123" s="47" t="str">
        <f>IF(E123="","",IF(DataEntryTable[[#This Row],[Sell Date]]="","Open","Closed"))</f>
        <v/>
      </c>
      <c r="C123" s="47" t="str">
        <f>IF(E123="","",IFERROR(VLOOKUP(UPPER(TRIM(E123)),'6_Reference Lists'!$A$4:$D$64,2,FALSE()),""))</f>
        <v/>
      </c>
      <c r="D123" s="58" t="str">
        <f>IF(E123="","",IFERROR(VLOOKUP(UPPER(TRIM(E123)),'6_Reference Lists'!$A$4:$D$64,3,FALSE()),""))</f>
        <v/>
      </c>
      <c r="E123" s="59"/>
      <c r="F123" s="47" t="str">
        <f>IF(E123="","",IFERROR(VLOOKUP(UPPER(TRIM(E123)),'6_Reference Lists'!$A$4:$D$64,4,FALSE()),""))</f>
        <v/>
      </c>
      <c r="G123" s="48"/>
      <c r="H123" s="49"/>
      <c r="I123" s="50"/>
      <c r="J123" s="48"/>
      <c r="K123" s="49"/>
      <c r="L123" s="50"/>
      <c r="M123" s="67" t="str">
        <f>IF(E123="","",DataEntryTable[[#This Row],[Shares Bought]]-DataEntryTable[[#This Row],[Shares Sold]])</f>
        <v/>
      </c>
      <c r="N123" s="3"/>
    </row>
    <row r="124" spans="1:14" ht="15" customHeight="1" x14ac:dyDescent="0.25">
      <c r="A124" s="47" t="str">
        <f t="shared" si="1"/>
        <v/>
      </c>
      <c r="B124" s="47" t="str">
        <f>IF(E124="","",IF(DataEntryTable[[#This Row],[Sell Date]]="","Open","Closed"))</f>
        <v/>
      </c>
      <c r="C124" s="47" t="str">
        <f>IF(E124="","",IFERROR(VLOOKUP(UPPER(TRIM(E124)),'6_Reference Lists'!$A$4:$D$64,2,FALSE()),""))</f>
        <v/>
      </c>
      <c r="D124" s="58" t="str">
        <f>IF(E124="","",IFERROR(VLOOKUP(UPPER(TRIM(E124)),'6_Reference Lists'!$A$4:$D$64,3,FALSE()),""))</f>
        <v/>
      </c>
      <c r="E124" s="59"/>
      <c r="F124" s="47" t="str">
        <f>IF(E124="","",IFERROR(VLOOKUP(UPPER(TRIM(E124)),'6_Reference Lists'!$A$4:$D$64,4,FALSE()),""))</f>
        <v/>
      </c>
      <c r="G124" s="48"/>
      <c r="H124" s="49"/>
      <c r="I124" s="50"/>
      <c r="J124" s="48"/>
      <c r="K124" s="49"/>
      <c r="L124" s="50"/>
      <c r="M124" s="67" t="str">
        <f>IF(E124="","",DataEntryTable[[#This Row],[Shares Bought]]-DataEntryTable[[#This Row],[Shares Sold]])</f>
        <v/>
      </c>
      <c r="N124" s="3"/>
    </row>
    <row r="125" spans="1:14" ht="15" customHeight="1" x14ac:dyDescent="0.25">
      <c r="A125" s="47" t="str">
        <f t="shared" si="1"/>
        <v/>
      </c>
      <c r="B125" s="47" t="str">
        <f>IF(E125="","",IF(DataEntryTable[[#This Row],[Sell Date]]="","Open","Closed"))</f>
        <v/>
      </c>
      <c r="C125" s="47" t="str">
        <f>IF(E125="","",IFERROR(VLOOKUP(UPPER(TRIM(E125)),'6_Reference Lists'!$A$4:$D$64,2,FALSE()),""))</f>
        <v/>
      </c>
      <c r="D125" s="58" t="str">
        <f>IF(E125="","",IFERROR(VLOOKUP(UPPER(TRIM(E125)),'6_Reference Lists'!$A$4:$D$64,3,FALSE()),""))</f>
        <v/>
      </c>
      <c r="E125" s="59"/>
      <c r="F125" s="47" t="str">
        <f>IF(E125="","",IFERROR(VLOOKUP(UPPER(TRIM(E125)),'6_Reference Lists'!$A$4:$D$64,4,FALSE()),""))</f>
        <v/>
      </c>
      <c r="G125" s="48"/>
      <c r="H125" s="49"/>
      <c r="I125" s="50"/>
      <c r="J125" s="48"/>
      <c r="K125" s="49"/>
      <c r="L125" s="50"/>
      <c r="M125" s="67" t="str">
        <f>IF(E125="","",DataEntryTable[[#This Row],[Shares Bought]]-DataEntryTable[[#This Row],[Shares Sold]])</f>
        <v/>
      </c>
      <c r="N125" s="3"/>
    </row>
    <row r="126" spans="1:14" ht="15" customHeight="1" x14ac:dyDescent="0.25">
      <c r="A126" s="47" t="str">
        <f t="shared" si="1"/>
        <v/>
      </c>
      <c r="B126" s="47" t="str">
        <f>IF(E126="","",IF(DataEntryTable[[#This Row],[Sell Date]]="","Open","Closed"))</f>
        <v/>
      </c>
      <c r="C126" s="47" t="str">
        <f>IF(E126="","",IFERROR(VLOOKUP(UPPER(TRIM(E126)),'6_Reference Lists'!$A$4:$D$64,2,FALSE()),""))</f>
        <v/>
      </c>
      <c r="D126" s="58" t="str">
        <f>IF(E126="","",IFERROR(VLOOKUP(UPPER(TRIM(E126)),'6_Reference Lists'!$A$4:$D$64,3,FALSE()),""))</f>
        <v/>
      </c>
      <c r="E126" s="59"/>
      <c r="F126" s="47" t="str">
        <f>IF(E126="","",IFERROR(VLOOKUP(UPPER(TRIM(E126)),'6_Reference Lists'!$A$4:$D$64,4,FALSE()),""))</f>
        <v/>
      </c>
      <c r="G126" s="48"/>
      <c r="H126" s="49"/>
      <c r="I126" s="50"/>
      <c r="J126" s="48"/>
      <c r="K126" s="49"/>
      <c r="L126" s="50"/>
      <c r="M126" s="67" t="str">
        <f>IF(E126="","",DataEntryTable[[#This Row],[Shares Bought]]-DataEntryTable[[#This Row],[Shares Sold]])</f>
        <v/>
      </c>
      <c r="N126" s="3"/>
    </row>
    <row r="127" spans="1:14" ht="15" customHeight="1" x14ac:dyDescent="0.25">
      <c r="A127" s="47" t="str">
        <f t="shared" si="1"/>
        <v/>
      </c>
      <c r="B127" s="47" t="str">
        <f>IF(E127="","",IF(DataEntryTable[[#This Row],[Sell Date]]="","Open","Closed"))</f>
        <v/>
      </c>
      <c r="C127" s="47" t="str">
        <f>IF(E127="","",IFERROR(VLOOKUP(UPPER(TRIM(E127)),'6_Reference Lists'!$A$4:$D$64,2,FALSE()),""))</f>
        <v/>
      </c>
      <c r="D127" s="58" t="str">
        <f>IF(E127="","",IFERROR(VLOOKUP(UPPER(TRIM(E127)),'6_Reference Lists'!$A$4:$D$64,3,FALSE()),""))</f>
        <v/>
      </c>
      <c r="E127" s="59"/>
      <c r="F127" s="47" t="str">
        <f>IF(E127="","",IFERROR(VLOOKUP(UPPER(TRIM(E127)),'6_Reference Lists'!$A$4:$D$64,4,FALSE()),""))</f>
        <v/>
      </c>
      <c r="G127" s="48"/>
      <c r="H127" s="49"/>
      <c r="I127" s="50"/>
      <c r="J127" s="48"/>
      <c r="K127" s="49"/>
      <c r="L127" s="50"/>
      <c r="M127" s="67" t="str">
        <f>IF(E127="","",DataEntryTable[[#This Row],[Shares Bought]]-DataEntryTable[[#This Row],[Shares Sold]])</f>
        <v/>
      </c>
      <c r="N127" s="3"/>
    </row>
    <row r="128" spans="1:14" ht="15" customHeight="1" x14ac:dyDescent="0.25">
      <c r="A128" s="47" t="str">
        <f t="shared" si="1"/>
        <v/>
      </c>
      <c r="B128" s="47" t="str">
        <f>IF(E128="","",IF(DataEntryTable[[#This Row],[Sell Date]]="","Open","Closed"))</f>
        <v/>
      </c>
      <c r="C128" s="47" t="str">
        <f>IF(E128="","",IFERROR(VLOOKUP(UPPER(TRIM(E128)),'6_Reference Lists'!$A$4:$D$64,2,FALSE()),""))</f>
        <v/>
      </c>
      <c r="D128" s="58" t="str">
        <f>IF(E128="","",IFERROR(VLOOKUP(UPPER(TRIM(E128)),'6_Reference Lists'!$A$4:$D$64,3,FALSE()),""))</f>
        <v/>
      </c>
      <c r="E128" s="59"/>
      <c r="F128" s="47" t="str">
        <f>IF(E128="","",IFERROR(VLOOKUP(UPPER(TRIM(E128)),'6_Reference Lists'!$A$4:$D$64,4,FALSE()),""))</f>
        <v/>
      </c>
      <c r="G128" s="48"/>
      <c r="H128" s="49"/>
      <c r="I128" s="50"/>
      <c r="J128" s="48"/>
      <c r="K128" s="49"/>
      <c r="L128" s="50"/>
      <c r="M128" s="67" t="str">
        <f>IF(E128="","",DataEntryTable[[#This Row],[Shares Bought]]-DataEntryTable[[#This Row],[Shares Sold]])</f>
        <v/>
      </c>
      <c r="N128" s="3"/>
    </row>
    <row r="129" spans="1:14" ht="15" customHeight="1" x14ac:dyDescent="0.25">
      <c r="A129" s="47" t="str">
        <f t="shared" si="1"/>
        <v/>
      </c>
      <c r="B129" s="47" t="str">
        <f>IF(E129="","",IF(DataEntryTable[[#This Row],[Sell Date]]="","Open","Closed"))</f>
        <v/>
      </c>
      <c r="C129" s="47" t="str">
        <f>IF(E129="","",IFERROR(VLOOKUP(UPPER(TRIM(E129)),'6_Reference Lists'!$A$4:$D$64,2,FALSE()),""))</f>
        <v/>
      </c>
      <c r="D129" s="58" t="str">
        <f>IF(E129="","",IFERROR(VLOOKUP(UPPER(TRIM(E129)),'6_Reference Lists'!$A$4:$D$64,3,FALSE()),""))</f>
        <v/>
      </c>
      <c r="E129" s="59"/>
      <c r="F129" s="47" t="str">
        <f>IF(E129="","",IFERROR(VLOOKUP(UPPER(TRIM(E129)),'6_Reference Lists'!$A$4:$D$64,4,FALSE()),""))</f>
        <v/>
      </c>
      <c r="G129" s="48"/>
      <c r="H129" s="49"/>
      <c r="I129" s="50"/>
      <c r="J129" s="48"/>
      <c r="K129" s="49"/>
      <c r="L129" s="50"/>
      <c r="M129" s="67" t="str">
        <f>IF(E129="","",DataEntryTable[[#This Row],[Shares Bought]]-DataEntryTable[[#This Row],[Shares Sold]])</f>
        <v/>
      </c>
      <c r="N129" s="3"/>
    </row>
    <row r="130" spans="1:14" ht="15" customHeight="1" x14ac:dyDescent="0.25">
      <c r="A130" s="47" t="str">
        <f t="shared" si="1"/>
        <v/>
      </c>
      <c r="B130" s="47" t="str">
        <f>IF(E130="","",IF(DataEntryTable[[#This Row],[Sell Date]]="","Open","Closed"))</f>
        <v/>
      </c>
      <c r="C130" s="47" t="str">
        <f>IF(E130="","",IFERROR(VLOOKUP(UPPER(TRIM(E130)),'6_Reference Lists'!$A$4:$D$64,2,FALSE()),""))</f>
        <v/>
      </c>
      <c r="D130" s="58" t="str">
        <f>IF(E130="","",IFERROR(VLOOKUP(UPPER(TRIM(E130)),'6_Reference Lists'!$A$4:$D$64,3,FALSE()),""))</f>
        <v/>
      </c>
      <c r="E130" s="59"/>
      <c r="F130" s="47" t="str">
        <f>IF(E130="","",IFERROR(VLOOKUP(UPPER(TRIM(E130)),'6_Reference Lists'!$A$4:$D$64,4,FALSE()),""))</f>
        <v/>
      </c>
      <c r="G130" s="48"/>
      <c r="H130" s="49"/>
      <c r="I130" s="50"/>
      <c r="J130" s="48"/>
      <c r="K130" s="49"/>
      <c r="L130" s="50"/>
      <c r="M130" s="67" t="str">
        <f>IF(E130="","",DataEntryTable[[#This Row],[Shares Bought]]-DataEntryTable[[#This Row],[Shares Sold]])</f>
        <v/>
      </c>
      <c r="N130" s="3"/>
    </row>
    <row r="131" spans="1:14" ht="15" customHeight="1" x14ac:dyDescent="0.25">
      <c r="A131" s="47" t="str">
        <f t="shared" si="1"/>
        <v/>
      </c>
      <c r="B131" s="47" t="str">
        <f>IF(E131="","",IF(DataEntryTable[[#This Row],[Sell Date]]="","Open","Closed"))</f>
        <v/>
      </c>
      <c r="C131" s="47" t="str">
        <f>IF(E131="","",IFERROR(VLOOKUP(UPPER(TRIM(E131)),'6_Reference Lists'!$A$4:$D$64,2,FALSE()),""))</f>
        <v/>
      </c>
      <c r="D131" s="58" t="str">
        <f>IF(E131="","",IFERROR(VLOOKUP(UPPER(TRIM(E131)),'6_Reference Lists'!$A$4:$D$64,3,FALSE()),""))</f>
        <v/>
      </c>
      <c r="E131" s="59"/>
      <c r="F131" s="47" t="str">
        <f>IF(E131="","",IFERROR(VLOOKUP(UPPER(TRIM(E131)),'6_Reference Lists'!$A$4:$D$64,4,FALSE()),""))</f>
        <v/>
      </c>
      <c r="G131" s="48"/>
      <c r="H131" s="49"/>
      <c r="I131" s="50"/>
      <c r="J131" s="48"/>
      <c r="K131" s="49"/>
      <c r="L131" s="50"/>
      <c r="M131" s="67" t="str">
        <f>IF(E131="","",DataEntryTable[[#This Row],[Shares Bought]]-DataEntryTable[[#This Row],[Shares Sold]])</f>
        <v/>
      </c>
      <c r="N131" s="3"/>
    </row>
    <row r="132" spans="1:14" ht="15" customHeight="1" x14ac:dyDescent="0.25">
      <c r="A132" s="47" t="str">
        <f t="shared" si="1"/>
        <v/>
      </c>
      <c r="B132" s="47" t="str">
        <f>IF(E132="","",IF(DataEntryTable[[#This Row],[Sell Date]]="","Open","Closed"))</f>
        <v/>
      </c>
      <c r="C132" s="47" t="str">
        <f>IF(E132="","",IFERROR(VLOOKUP(UPPER(TRIM(E132)),'6_Reference Lists'!$A$4:$D$64,2,FALSE()),""))</f>
        <v/>
      </c>
      <c r="D132" s="58" t="str">
        <f>IF(E132="","",IFERROR(VLOOKUP(UPPER(TRIM(E132)),'6_Reference Lists'!$A$4:$D$64,3,FALSE()),""))</f>
        <v/>
      </c>
      <c r="E132" s="59"/>
      <c r="F132" s="47" t="str">
        <f>IF(E132="","",IFERROR(VLOOKUP(UPPER(TRIM(E132)),'6_Reference Lists'!$A$4:$D$64,4,FALSE()),""))</f>
        <v/>
      </c>
      <c r="G132" s="48"/>
      <c r="H132" s="49"/>
      <c r="I132" s="50"/>
      <c r="J132" s="48"/>
      <c r="K132" s="49"/>
      <c r="L132" s="50"/>
      <c r="M132" s="67" t="str">
        <f>IF(E132="","",DataEntryTable[[#This Row],[Shares Bought]]-DataEntryTable[[#This Row],[Shares Sold]])</f>
        <v/>
      </c>
      <c r="N132" s="3"/>
    </row>
    <row r="133" spans="1:14" ht="15" customHeight="1" x14ac:dyDescent="0.25">
      <c r="A133" s="47" t="str">
        <f t="shared" si="1"/>
        <v/>
      </c>
      <c r="B133" s="47" t="str">
        <f>IF(E133="","",IF(DataEntryTable[[#This Row],[Sell Date]]="","Open","Closed"))</f>
        <v/>
      </c>
      <c r="C133" s="47" t="str">
        <f>IF(E133="","",IFERROR(VLOOKUP(UPPER(TRIM(E133)),'6_Reference Lists'!$A$4:$D$64,2,FALSE()),""))</f>
        <v/>
      </c>
      <c r="D133" s="58" t="str">
        <f>IF(E133="","",IFERROR(VLOOKUP(UPPER(TRIM(E133)),'6_Reference Lists'!$A$4:$D$64,3,FALSE()),""))</f>
        <v/>
      </c>
      <c r="E133" s="59"/>
      <c r="F133" s="47" t="str">
        <f>IF(E133="","",IFERROR(VLOOKUP(UPPER(TRIM(E133)),'6_Reference Lists'!$A$4:$D$64,4,FALSE()),""))</f>
        <v/>
      </c>
      <c r="G133" s="48"/>
      <c r="H133" s="49"/>
      <c r="I133" s="50"/>
      <c r="J133" s="48"/>
      <c r="K133" s="49"/>
      <c r="L133" s="50"/>
      <c r="M133" s="67" t="str">
        <f>IF(E133="","",DataEntryTable[[#This Row],[Shares Bought]]-DataEntryTable[[#This Row],[Shares Sold]])</f>
        <v/>
      </c>
      <c r="N133" s="3"/>
    </row>
    <row r="134" spans="1:14" ht="15" customHeight="1" x14ac:dyDescent="0.25">
      <c r="A134" s="47" t="str">
        <f t="shared" ref="A134:A197" si="2">IF($E134="","",IF(COUNTA(C134:N134)=0,"",ROW()-5))</f>
        <v/>
      </c>
      <c r="B134" s="47" t="str">
        <f>IF(E134="","",IF(DataEntryTable[[#This Row],[Sell Date]]="","Open","Closed"))</f>
        <v/>
      </c>
      <c r="C134" s="47" t="str">
        <f>IF(E134="","",IFERROR(VLOOKUP(UPPER(TRIM(E134)),'6_Reference Lists'!$A$4:$D$64,2,FALSE()),""))</f>
        <v/>
      </c>
      <c r="D134" s="58" t="str">
        <f>IF(E134="","",IFERROR(VLOOKUP(UPPER(TRIM(E134)),'6_Reference Lists'!$A$4:$D$64,3,FALSE()),""))</f>
        <v/>
      </c>
      <c r="E134" s="59"/>
      <c r="F134" s="47" t="str">
        <f>IF(E134="","",IFERROR(VLOOKUP(UPPER(TRIM(E134)),'6_Reference Lists'!$A$4:$D$64,4,FALSE()),""))</f>
        <v/>
      </c>
      <c r="G134" s="48"/>
      <c r="H134" s="49"/>
      <c r="I134" s="50"/>
      <c r="J134" s="48"/>
      <c r="K134" s="49"/>
      <c r="L134" s="50"/>
      <c r="M134" s="67" t="str">
        <f>IF(E134="","",DataEntryTable[[#This Row],[Shares Bought]]-DataEntryTable[[#This Row],[Shares Sold]])</f>
        <v/>
      </c>
      <c r="N134" s="3"/>
    </row>
    <row r="135" spans="1:14" ht="15" customHeight="1" x14ac:dyDescent="0.25">
      <c r="A135" s="47" t="str">
        <f t="shared" si="2"/>
        <v/>
      </c>
      <c r="B135" s="47" t="str">
        <f>IF(E135="","",IF(DataEntryTable[[#This Row],[Sell Date]]="","Open","Closed"))</f>
        <v/>
      </c>
      <c r="C135" s="47" t="str">
        <f>IF(E135="","",IFERROR(VLOOKUP(UPPER(TRIM(E135)),'6_Reference Lists'!$A$4:$D$64,2,FALSE()),""))</f>
        <v/>
      </c>
      <c r="D135" s="58" t="str">
        <f>IF(E135="","",IFERROR(VLOOKUP(UPPER(TRIM(E135)),'6_Reference Lists'!$A$4:$D$64,3,FALSE()),""))</f>
        <v/>
      </c>
      <c r="E135" s="59"/>
      <c r="F135" s="47" t="str">
        <f>IF(E135="","",IFERROR(VLOOKUP(UPPER(TRIM(E135)),'6_Reference Lists'!$A$4:$D$64,4,FALSE()),""))</f>
        <v/>
      </c>
      <c r="G135" s="48"/>
      <c r="H135" s="49"/>
      <c r="I135" s="50"/>
      <c r="J135" s="48"/>
      <c r="K135" s="49"/>
      <c r="L135" s="50"/>
      <c r="M135" s="67" t="str">
        <f>IF(E135="","",DataEntryTable[[#This Row],[Shares Bought]]-DataEntryTable[[#This Row],[Shares Sold]])</f>
        <v/>
      </c>
      <c r="N135" s="3"/>
    </row>
    <row r="136" spans="1:14" ht="15" customHeight="1" x14ac:dyDescent="0.25">
      <c r="A136" s="47" t="str">
        <f t="shared" si="2"/>
        <v/>
      </c>
      <c r="B136" s="47" t="str">
        <f>IF(E136="","",IF(DataEntryTable[[#This Row],[Sell Date]]="","Open","Closed"))</f>
        <v/>
      </c>
      <c r="C136" s="47" t="str">
        <f>IF(E136="","",IFERROR(VLOOKUP(UPPER(TRIM(E136)),'6_Reference Lists'!$A$4:$D$64,2,FALSE()),""))</f>
        <v/>
      </c>
      <c r="D136" s="58" t="str">
        <f>IF(E136="","",IFERROR(VLOOKUP(UPPER(TRIM(E136)),'6_Reference Lists'!$A$4:$D$64,3,FALSE()),""))</f>
        <v/>
      </c>
      <c r="E136" s="59"/>
      <c r="F136" s="47" t="str">
        <f>IF(E136="","",IFERROR(VLOOKUP(UPPER(TRIM(E136)),'6_Reference Lists'!$A$4:$D$64,4,FALSE()),""))</f>
        <v/>
      </c>
      <c r="G136" s="48"/>
      <c r="H136" s="49"/>
      <c r="I136" s="50"/>
      <c r="J136" s="48"/>
      <c r="K136" s="49"/>
      <c r="L136" s="50"/>
      <c r="M136" s="67" t="str">
        <f>IF(E136="","",DataEntryTable[[#This Row],[Shares Bought]]-DataEntryTable[[#This Row],[Shares Sold]])</f>
        <v/>
      </c>
      <c r="N136" s="3"/>
    </row>
    <row r="137" spans="1:14" ht="15" customHeight="1" x14ac:dyDescent="0.25">
      <c r="A137" s="47" t="str">
        <f t="shared" si="2"/>
        <v/>
      </c>
      <c r="B137" s="47" t="str">
        <f>IF(E137="","",IF(DataEntryTable[[#This Row],[Sell Date]]="","Open","Closed"))</f>
        <v/>
      </c>
      <c r="C137" s="47" t="str">
        <f>IF(E137="","",IFERROR(VLOOKUP(UPPER(TRIM(E137)),'6_Reference Lists'!$A$4:$D$64,2,FALSE()),""))</f>
        <v/>
      </c>
      <c r="D137" s="58" t="str">
        <f>IF(E137="","",IFERROR(VLOOKUP(UPPER(TRIM(E137)),'6_Reference Lists'!$A$4:$D$64,3,FALSE()),""))</f>
        <v/>
      </c>
      <c r="E137" s="59"/>
      <c r="F137" s="47" t="str">
        <f>IF(E137="","",IFERROR(VLOOKUP(UPPER(TRIM(E137)),'6_Reference Lists'!$A$4:$D$64,4,FALSE()),""))</f>
        <v/>
      </c>
      <c r="G137" s="48"/>
      <c r="H137" s="49"/>
      <c r="I137" s="50"/>
      <c r="J137" s="48"/>
      <c r="K137" s="49"/>
      <c r="L137" s="50"/>
      <c r="M137" s="67" t="str">
        <f>IF(E137="","",DataEntryTable[[#This Row],[Shares Bought]]-DataEntryTable[[#This Row],[Shares Sold]])</f>
        <v/>
      </c>
      <c r="N137" s="3"/>
    </row>
    <row r="138" spans="1:14" ht="15" customHeight="1" x14ac:dyDescent="0.25">
      <c r="A138" s="47" t="str">
        <f t="shared" si="2"/>
        <v/>
      </c>
      <c r="B138" s="47" t="str">
        <f>IF(E138="","",IF(DataEntryTable[[#This Row],[Sell Date]]="","Open","Closed"))</f>
        <v/>
      </c>
      <c r="C138" s="47" t="str">
        <f>IF(E138="","",IFERROR(VLOOKUP(UPPER(TRIM(E138)),'6_Reference Lists'!$A$4:$D$64,2,FALSE()),""))</f>
        <v/>
      </c>
      <c r="D138" s="58" t="str">
        <f>IF(E138="","",IFERROR(VLOOKUP(UPPER(TRIM(E138)),'6_Reference Lists'!$A$4:$D$64,3,FALSE()),""))</f>
        <v/>
      </c>
      <c r="E138" s="59"/>
      <c r="F138" s="47" t="str">
        <f>IF(E138="","",IFERROR(VLOOKUP(UPPER(TRIM(E138)),'6_Reference Lists'!$A$4:$D$64,4,FALSE()),""))</f>
        <v/>
      </c>
      <c r="G138" s="48"/>
      <c r="H138" s="49"/>
      <c r="I138" s="50"/>
      <c r="J138" s="48"/>
      <c r="K138" s="49"/>
      <c r="L138" s="50"/>
      <c r="M138" s="67" t="str">
        <f>IF(E138="","",DataEntryTable[[#This Row],[Shares Bought]]-DataEntryTable[[#This Row],[Shares Sold]])</f>
        <v/>
      </c>
      <c r="N138" s="3"/>
    </row>
    <row r="139" spans="1:14" ht="15" customHeight="1" x14ac:dyDescent="0.25">
      <c r="A139" s="47" t="str">
        <f t="shared" si="2"/>
        <v/>
      </c>
      <c r="B139" s="47" t="str">
        <f>IF(E139="","",IF(DataEntryTable[[#This Row],[Sell Date]]="","Open","Closed"))</f>
        <v/>
      </c>
      <c r="C139" s="47" t="str">
        <f>IF(E139="","",IFERROR(VLOOKUP(UPPER(TRIM(E139)),'6_Reference Lists'!$A$4:$D$64,2,FALSE()),""))</f>
        <v/>
      </c>
      <c r="D139" s="58" t="str">
        <f>IF(E139="","",IFERROR(VLOOKUP(UPPER(TRIM(E139)),'6_Reference Lists'!$A$4:$D$64,3,FALSE()),""))</f>
        <v/>
      </c>
      <c r="E139" s="59"/>
      <c r="F139" s="47" t="str">
        <f>IF(E139="","",IFERROR(VLOOKUP(UPPER(TRIM(E139)),'6_Reference Lists'!$A$4:$D$64,4,FALSE()),""))</f>
        <v/>
      </c>
      <c r="G139" s="48"/>
      <c r="H139" s="49"/>
      <c r="I139" s="50"/>
      <c r="J139" s="48"/>
      <c r="K139" s="49"/>
      <c r="L139" s="50"/>
      <c r="M139" s="67" t="str">
        <f>IF(E139="","",DataEntryTable[[#This Row],[Shares Bought]]-DataEntryTable[[#This Row],[Shares Sold]])</f>
        <v/>
      </c>
      <c r="N139" s="3"/>
    </row>
    <row r="140" spans="1:14" ht="15" customHeight="1" x14ac:dyDescent="0.25">
      <c r="A140" s="47" t="str">
        <f t="shared" si="2"/>
        <v/>
      </c>
      <c r="B140" s="47" t="str">
        <f>IF(E140="","",IF(DataEntryTable[[#This Row],[Sell Date]]="","Open","Closed"))</f>
        <v/>
      </c>
      <c r="C140" s="47" t="str">
        <f>IF(E140="","",IFERROR(VLOOKUP(UPPER(TRIM(E140)),'6_Reference Lists'!$A$4:$D$64,2,FALSE()),""))</f>
        <v/>
      </c>
      <c r="D140" s="58" t="str">
        <f>IF(E140="","",IFERROR(VLOOKUP(UPPER(TRIM(E140)),'6_Reference Lists'!$A$4:$D$64,3,FALSE()),""))</f>
        <v/>
      </c>
      <c r="E140" s="59"/>
      <c r="F140" s="47" t="str">
        <f>IF(E140="","",IFERROR(VLOOKUP(UPPER(TRIM(E140)),'6_Reference Lists'!$A$4:$D$64,4,FALSE()),""))</f>
        <v/>
      </c>
      <c r="G140" s="48"/>
      <c r="H140" s="49"/>
      <c r="I140" s="50"/>
      <c r="J140" s="48"/>
      <c r="K140" s="49"/>
      <c r="L140" s="50"/>
      <c r="M140" s="67" t="str">
        <f>IF(E140="","",DataEntryTable[[#This Row],[Shares Bought]]-DataEntryTable[[#This Row],[Shares Sold]])</f>
        <v/>
      </c>
      <c r="N140" s="3"/>
    </row>
    <row r="141" spans="1:14" ht="15" customHeight="1" x14ac:dyDescent="0.25">
      <c r="A141" s="47" t="str">
        <f t="shared" si="2"/>
        <v/>
      </c>
      <c r="B141" s="47" t="str">
        <f>IF(E141="","",IF(DataEntryTable[[#This Row],[Sell Date]]="","Open","Closed"))</f>
        <v/>
      </c>
      <c r="C141" s="47" t="str">
        <f>IF(E141="","",IFERROR(VLOOKUP(UPPER(TRIM(E141)),'6_Reference Lists'!$A$4:$D$64,2,FALSE()),""))</f>
        <v/>
      </c>
      <c r="D141" s="58" t="str">
        <f>IF(E141="","",IFERROR(VLOOKUP(UPPER(TRIM(E141)),'6_Reference Lists'!$A$4:$D$64,3,FALSE()),""))</f>
        <v/>
      </c>
      <c r="E141" s="59"/>
      <c r="F141" s="47" t="str">
        <f>IF(E141="","",IFERROR(VLOOKUP(UPPER(TRIM(E141)),'6_Reference Lists'!$A$4:$D$64,4,FALSE()),""))</f>
        <v/>
      </c>
      <c r="G141" s="48"/>
      <c r="H141" s="49"/>
      <c r="I141" s="50"/>
      <c r="J141" s="48"/>
      <c r="K141" s="49"/>
      <c r="L141" s="50"/>
      <c r="M141" s="67" t="str">
        <f>IF(E141="","",DataEntryTable[[#This Row],[Shares Bought]]-DataEntryTable[[#This Row],[Shares Sold]])</f>
        <v/>
      </c>
      <c r="N141" s="3"/>
    </row>
    <row r="142" spans="1:14" ht="15" customHeight="1" x14ac:dyDescent="0.25">
      <c r="A142" s="47" t="str">
        <f t="shared" si="2"/>
        <v/>
      </c>
      <c r="B142" s="47" t="str">
        <f>IF(E142="","",IF(DataEntryTable[[#This Row],[Sell Date]]="","Open","Closed"))</f>
        <v/>
      </c>
      <c r="C142" s="47" t="str">
        <f>IF(E142="","",IFERROR(VLOOKUP(UPPER(TRIM(E142)),'6_Reference Lists'!$A$4:$D$64,2,FALSE()),""))</f>
        <v/>
      </c>
      <c r="D142" s="58" t="str">
        <f>IF(E142="","",IFERROR(VLOOKUP(UPPER(TRIM(E142)),'6_Reference Lists'!$A$4:$D$64,3,FALSE()),""))</f>
        <v/>
      </c>
      <c r="E142" s="59"/>
      <c r="F142" s="47" t="str">
        <f>IF(E142="","",IFERROR(VLOOKUP(UPPER(TRIM(E142)),'6_Reference Lists'!$A$4:$D$64,4,FALSE()),""))</f>
        <v/>
      </c>
      <c r="G142" s="48"/>
      <c r="H142" s="49"/>
      <c r="I142" s="50"/>
      <c r="J142" s="48"/>
      <c r="K142" s="49"/>
      <c r="L142" s="50"/>
      <c r="M142" s="67" t="str">
        <f>IF(E142="","",DataEntryTable[[#This Row],[Shares Bought]]-DataEntryTable[[#This Row],[Shares Sold]])</f>
        <v/>
      </c>
      <c r="N142" s="3"/>
    </row>
    <row r="143" spans="1:14" ht="15" customHeight="1" x14ac:dyDescent="0.25">
      <c r="A143" s="47" t="str">
        <f t="shared" si="2"/>
        <v/>
      </c>
      <c r="B143" s="47" t="str">
        <f>IF(E143="","",IF(DataEntryTable[[#This Row],[Sell Date]]="","Open","Closed"))</f>
        <v/>
      </c>
      <c r="C143" s="47" t="str">
        <f>IF(E143="","",IFERROR(VLOOKUP(UPPER(TRIM(E143)),'6_Reference Lists'!$A$4:$D$64,2,FALSE()),""))</f>
        <v/>
      </c>
      <c r="D143" s="58" t="str">
        <f>IF(E143="","",IFERROR(VLOOKUP(UPPER(TRIM(E143)),'6_Reference Lists'!$A$4:$D$64,3,FALSE()),""))</f>
        <v/>
      </c>
      <c r="E143" s="59"/>
      <c r="F143" s="47" t="str">
        <f>IF(E143="","",IFERROR(VLOOKUP(UPPER(TRIM(E143)),'6_Reference Lists'!$A$4:$D$64,4,FALSE()),""))</f>
        <v/>
      </c>
      <c r="G143" s="48"/>
      <c r="H143" s="49"/>
      <c r="I143" s="50"/>
      <c r="J143" s="48"/>
      <c r="K143" s="49"/>
      <c r="L143" s="50"/>
      <c r="M143" s="67" t="str">
        <f>IF(E143="","",DataEntryTable[[#This Row],[Shares Bought]]-DataEntryTable[[#This Row],[Shares Sold]])</f>
        <v/>
      </c>
      <c r="N143" s="3"/>
    </row>
    <row r="144" spans="1:14" ht="15" customHeight="1" x14ac:dyDescent="0.25">
      <c r="A144" s="47" t="str">
        <f t="shared" si="2"/>
        <v/>
      </c>
      <c r="B144" s="47" t="str">
        <f>IF(E144="","",IF(DataEntryTable[[#This Row],[Sell Date]]="","Open","Closed"))</f>
        <v/>
      </c>
      <c r="C144" s="47" t="str">
        <f>IF(E144="","",IFERROR(VLOOKUP(UPPER(TRIM(E144)),'6_Reference Lists'!$A$4:$D$64,2,FALSE()),""))</f>
        <v/>
      </c>
      <c r="D144" s="58" t="str">
        <f>IF(E144="","",IFERROR(VLOOKUP(UPPER(TRIM(E144)),'6_Reference Lists'!$A$4:$D$64,3,FALSE()),""))</f>
        <v/>
      </c>
      <c r="E144" s="59"/>
      <c r="F144" s="47" t="str">
        <f>IF(E144="","",IFERROR(VLOOKUP(UPPER(TRIM(E144)),'6_Reference Lists'!$A$4:$D$64,4,FALSE()),""))</f>
        <v/>
      </c>
      <c r="G144" s="48"/>
      <c r="H144" s="49"/>
      <c r="I144" s="50"/>
      <c r="J144" s="48"/>
      <c r="K144" s="49"/>
      <c r="L144" s="50"/>
      <c r="M144" s="67" t="str">
        <f>IF(E144="","",DataEntryTable[[#This Row],[Shares Bought]]-DataEntryTable[[#This Row],[Shares Sold]])</f>
        <v/>
      </c>
      <c r="N144" s="3"/>
    </row>
    <row r="145" spans="1:14" ht="15" customHeight="1" x14ac:dyDescent="0.25">
      <c r="A145" s="47" t="str">
        <f t="shared" si="2"/>
        <v/>
      </c>
      <c r="B145" s="47" t="str">
        <f>IF(E145="","",IF(DataEntryTable[[#This Row],[Sell Date]]="","Open","Closed"))</f>
        <v/>
      </c>
      <c r="C145" s="47" t="str">
        <f>IF(E145="","",IFERROR(VLOOKUP(UPPER(TRIM(E145)),'6_Reference Lists'!$A$4:$D$64,2,FALSE()),""))</f>
        <v/>
      </c>
      <c r="D145" s="58" t="str">
        <f>IF(E145="","",IFERROR(VLOOKUP(UPPER(TRIM(E145)),'6_Reference Lists'!$A$4:$D$64,3,FALSE()),""))</f>
        <v/>
      </c>
      <c r="E145" s="59"/>
      <c r="F145" s="47" t="str">
        <f>IF(E145="","",IFERROR(VLOOKUP(UPPER(TRIM(E145)),'6_Reference Lists'!$A$4:$D$64,4,FALSE()),""))</f>
        <v/>
      </c>
      <c r="G145" s="48"/>
      <c r="H145" s="49"/>
      <c r="I145" s="50"/>
      <c r="J145" s="48"/>
      <c r="K145" s="49"/>
      <c r="L145" s="50"/>
      <c r="M145" s="67" t="str">
        <f>IF(E145="","",DataEntryTable[[#This Row],[Shares Bought]]-DataEntryTable[[#This Row],[Shares Sold]])</f>
        <v/>
      </c>
      <c r="N145" s="3"/>
    </row>
    <row r="146" spans="1:14" ht="15" customHeight="1" x14ac:dyDescent="0.25">
      <c r="A146" s="47" t="str">
        <f t="shared" si="2"/>
        <v/>
      </c>
      <c r="B146" s="47" t="str">
        <f>IF(E146="","",IF(DataEntryTable[[#This Row],[Sell Date]]="","Open","Closed"))</f>
        <v/>
      </c>
      <c r="C146" s="47" t="str">
        <f>IF(E146="","",IFERROR(VLOOKUP(UPPER(TRIM(E146)),'6_Reference Lists'!$A$4:$D$64,2,FALSE()),""))</f>
        <v/>
      </c>
      <c r="D146" s="58" t="str">
        <f>IF(E146="","",IFERROR(VLOOKUP(UPPER(TRIM(E146)),'6_Reference Lists'!$A$4:$D$64,3,FALSE()),""))</f>
        <v/>
      </c>
      <c r="E146" s="59"/>
      <c r="F146" s="47" t="str">
        <f>IF(E146="","",IFERROR(VLOOKUP(UPPER(TRIM(E146)),'6_Reference Lists'!$A$4:$D$64,4,FALSE()),""))</f>
        <v/>
      </c>
      <c r="G146" s="48"/>
      <c r="H146" s="49"/>
      <c r="I146" s="50"/>
      <c r="J146" s="48"/>
      <c r="K146" s="49"/>
      <c r="L146" s="50"/>
      <c r="M146" s="67" t="str">
        <f>IF(E146="","",DataEntryTable[[#This Row],[Shares Bought]]-DataEntryTable[[#This Row],[Shares Sold]])</f>
        <v/>
      </c>
      <c r="N146" s="3"/>
    </row>
    <row r="147" spans="1:14" ht="15" customHeight="1" x14ac:dyDescent="0.25">
      <c r="A147" s="47" t="str">
        <f t="shared" si="2"/>
        <v/>
      </c>
      <c r="B147" s="47" t="str">
        <f>IF(E147="","",IF(DataEntryTable[[#This Row],[Sell Date]]="","Open","Closed"))</f>
        <v/>
      </c>
      <c r="C147" s="47" t="str">
        <f>IF(E147="","",IFERROR(VLOOKUP(UPPER(TRIM(E147)),'6_Reference Lists'!$A$4:$D$64,2,FALSE()),""))</f>
        <v/>
      </c>
      <c r="D147" s="58" t="str">
        <f>IF(E147="","",IFERROR(VLOOKUP(UPPER(TRIM(E147)),'6_Reference Lists'!$A$4:$D$64,3,FALSE()),""))</f>
        <v/>
      </c>
      <c r="E147" s="59"/>
      <c r="F147" s="47" t="str">
        <f>IF(E147="","",IFERROR(VLOOKUP(UPPER(TRIM(E147)),'6_Reference Lists'!$A$4:$D$64,4,FALSE()),""))</f>
        <v/>
      </c>
      <c r="G147" s="48"/>
      <c r="H147" s="49"/>
      <c r="I147" s="50"/>
      <c r="J147" s="48"/>
      <c r="K147" s="49"/>
      <c r="L147" s="50"/>
      <c r="M147" s="67" t="str">
        <f>IF(E147="","",DataEntryTable[[#This Row],[Shares Bought]]-DataEntryTable[[#This Row],[Shares Sold]])</f>
        <v/>
      </c>
      <c r="N147" s="3"/>
    </row>
    <row r="148" spans="1:14" ht="15" customHeight="1" x14ac:dyDescent="0.25">
      <c r="A148" s="47" t="str">
        <f t="shared" si="2"/>
        <v/>
      </c>
      <c r="B148" s="47" t="str">
        <f>IF(E148="","",IF(DataEntryTable[[#This Row],[Sell Date]]="","Open","Closed"))</f>
        <v/>
      </c>
      <c r="C148" s="47" t="str">
        <f>IF(E148="","",IFERROR(VLOOKUP(UPPER(TRIM(E148)),'6_Reference Lists'!$A$4:$D$64,2,FALSE()),""))</f>
        <v/>
      </c>
      <c r="D148" s="58" t="str">
        <f>IF(E148="","",IFERROR(VLOOKUP(UPPER(TRIM(E148)),'6_Reference Lists'!$A$4:$D$64,3,FALSE()),""))</f>
        <v/>
      </c>
      <c r="E148" s="59"/>
      <c r="F148" s="47" t="str">
        <f>IF(E148="","",IFERROR(VLOOKUP(UPPER(TRIM(E148)),'6_Reference Lists'!$A$4:$D$64,4,FALSE()),""))</f>
        <v/>
      </c>
      <c r="G148" s="48"/>
      <c r="H148" s="49"/>
      <c r="I148" s="50"/>
      <c r="J148" s="48"/>
      <c r="K148" s="49"/>
      <c r="L148" s="50"/>
      <c r="M148" s="67" t="str">
        <f>IF(E148="","",DataEntryTable[[#This Row],[Shares Bought]]-DataEntryTable[[#This Row],[Shares Sold]])</f>
        <v/>
      </c>
      <c r="N148" s="3"/>
    </row>
    <row r="149" spans="1:14" ht="15" customHeight="1" x14ac:dyDescent="0.25">
      <c r="A149" s="47" t="str">
        <f t="shared" si="2"/>
        <v/>
      </c>
      <c r="B149" s="47" t="str">
        <f>IF(E149="","",IF(DataEntryTable[[#This Row],[Sell Date]]="","Open","Closed"))</f>
        <v/>
      </c>
      <c r="C149" s="47" t="str">
        <f>IF(E149="","",IFERROR(VLOOKUP(UPPER(TRIM(E149)),'6_Reference Lists'!$A$4:$D$64,2,FALSE()),""))</f>
        <v/>
      </c>
      <c r="D149" s="58" t="str">
        <f>IF(E149="","",IFERROR(VLOOKUP(UPPER(TRIM(E149)),'6_Reference Lists'!$A$4:$D$64,3,FALSE()),""))</f>
        <v/>
      </c>
      <c r="E149" s="59"/>
      <c r="F149" s="47" t="str">
        <f>IF(E149="","",IFERROR(VLOOKUP(UPPER(TRIM(E149)),'6_Reference Lists'!$A$4:$D$64,4,FALSE()),""))</f>
        <v/>
      </c>
      <c r="G149" s="48"/>
      <c r="H149" s="49"/>
      <c r="I149" s="50"/>
      <c r="J149" s="48"/>
      <c r="K149" s="49"/>
      <c r="L149" s="50"/>
      <c r="M149" s="67" t="str">
        <f>IF(E149="","",DataEntryTable[[#This Row],[Shares Bought]]-DataEntryTable[[#This Row],[Shares Sold]])</f>
        <v/>
      </c>
      <c r="N149" s="3"/>
    </row>
    <row r="150" spans="1:14" ht="15" customHeight="1" x14ac:dyDescent="0.25">
      <c r="A150" s="47" t="str">
        <f t="shared" si="2"/>
        <v/>
      </c>
      <c r="B150" s="47" t="str">
        <f>IF(E150="","",IF(DataEntryTable[[#This Row],[Sell Date]]="","Open","Closed"))</f>
        <v/>
      </c>
      <c r="C150" s="47" t="str">
        <f>IF(E150="","",IFERROR(VLOOKUP(UPPER(TRIM(E150)),'6_Reference Lists'!$A$4:$D$64,2,FALSE()),""))</f>
        <v/>
      </c>
      <c r="D150" s="58" t="str">
        <f>IF(E150="","",IFERROR(VLOOKUP(UPPER(TRIM(E150)),'6_Reference Lists'!$A$4:$D$64,3,FALSE()),""))</f>
        <v/>
      </c>
      <c r="E150" s="59"/>
      <c r="F150" s="47" t="str">
        <f>IF(E150="","",IFERROR(VLOOKUP(UPPER(TRIM(E150)),'6_Reference Lists'!$A$4:$D$64,4,FALSE()),""))</f>
        <v/>
      </c>
      <c r="G150" s="48"/>
      <c r="H150" s="49"/>
      <c r="I150" s="50"/>
      <c r="J150" s="48"/>
      <c r="K150" s="49"/>
      <c r="L150" s="50"/>
      <c r="M150" s="67" t="str">
        <f>IF(E150="","",DataEntryTable[[#This Row],[Shares Bought]]-DataEntryTable[[#This Row],[Shares Sold]])</f>
        <v/>
      </c>
      <c r="N150" s="3"/>
    </row>
    <row r="151" spans="1:14" ht="15" customHeight="1" x14ac:dyDescent="0.25">
      <c r="A151" s="47" t="str">
        <f t="shared" si="2"/>
        <v/>
      </c>
      <c r="B151" s="47" t="str">
        <f>IF(E151="","",IF(DataEntryTable[[#This Row],[Sell Date]]="","Open","Closed"))</f>
        <v/>
      </c>
      <c r="C151" s="47" t="str">
        <f>IF(E151="","",IFERROR(VLOOKUP(UPPER(TRIM(E151)),'6_Reference Lists'!$A$4:$D$64,2,FALSE()),""))</f>
        <v/>
      </c>
      <c r="D151" s="58" t="str">
        <f>IF(E151="","",IFERROR(VLOOKUP(UPPER(TRIM(E151)),'6_Reference Lists'!$A$4:$D$64,3,FALSE()),""))</f>
        <v/>
      </c>
      <c r="E151" s="59"/>
      <c r="F151" s="47" t="str">
        <f>IF(E151="","",IFERROR(VLOOKUP(UPPER(TRIM(E151)),'6_Reference Lists'!$A$4:$D$64,4,FALSE()),""))</f>
        <v/>
      </c>
      <c r="G151" s="48"/>
      <c r="H151" s="49"/>
      <c r="I151" s="50"/>
      <c r="J151" s="48"/>
      <c r="K151" s="49"/>
      <c r="L151" s="50"/>
      <c r="M151" s="67" t="str">
        <f>IF(E151="","",DataEntryTable[[#This Row],[Shares Bought]]-DataEntryTable[[#This Row],[Shares Sold]])</f>
        <v/>
      </c>
      <c r="N151" s="3"/>
    </row>
    <row r="152" spans="1:14" ht="15" customHeight="1" x14ac:dyDescent="0.25">
      <c r="A152" s="47" t="str">
        <f t="shared" si="2"/>
        <v/>
      </c>
      <c r="B152" s="47" t="str">
        <f>IF(E152="","",IF(DataEntryTable[[#This Row],[Sell Date]]="","Open","Closed"))</f>
        <v/>
      </c>
      <c r="C152" s="47" t="str">
        <f>IF(E152="","",IFERROR(VLOOKUP(UPPER(TRIM(E152)),'6_Reference Lists'!$A$4:$D$64,2,FALSE()),""))</f>
        <v/>
      </c>
      <c r="D152" s="58" t="str">
        <f>IF(E152="","",IFERROR(VLOOKUP(UPPER(TRIM(E152)),'6_Reference Lists'!$A$4:$D$64,3,FALSE()),""))</f>
        <v/>
      </c>
      <c r="E152" s="59"/>
      <c r="F152" s="47" t="str">
        <f>IF(E152="","",IFERROR(VLOOKUP(UPPER(TRIM(E152)),'6_Reference Lists'!$A$4:$D$64,4,FALSE()),""))</f>
        <v/>
      </c>
      <c r="G152" s="48"/>
      <c r="H152" s="49"/>
      <c r="I152" s="50"/>
      <c r="J152" s="48"/>
      <c r="K152" s="49"/>
      <c r="L152" s="50"/>
      <c r="M152" s="67" t="str">
        <f>IF(E152="","",DataEntryTable[[#This Row],[Shares Bought]]-DataEntryTable[[#This Row],[Shares Sold]])</f>
        <v/>
      </c>
      <c r="N152" s="3"/>
    </row>
    <row r="153" spans="1:14" ht="15" customHeight="1" x14ac:dyDescent="0.25">
      <c r="A153" s="47" t="str">
        <f t="shared" si="2"/>
        <v/>
      </c>
      <c r="B153" s="47" t="str">
        <f>IF(E153="","",IF(DataEntryTable[[#This Row],[Sell Date]]="","Open","Closed"))</f>
        <v/>
      </c>
      <c r="C153" s="47" t="str">
        <f>IF(E153="","",IFERROR(VLOOKUP(UPPER(TRIM(E153)),'6_Reference Lists'!$A$4:$D$64,2,FALSE()),""))</f>
        <v/>
      </c>
      <c r="D153" s="58" t="str">
        <f>IF(E153="","",IFERROR(VLOOKUP(UPPER(TRIM(E153)),'6_Reference Lists'!$A$4:$D$64,3,FALSE()),""))</f>
        <v/>
      </c>
      <c r="E153" s="59"/>
      <c r="F153" s="47" t="str">
        <f>IF(E153="","",IFERROR(VLOOKUP(UPPER(TRIM(E153)),'6_Reference Lists'!$A$4:$D$64,4,FALSE()),""))</f>
        <v/>
      </c>
      <c r="G153" s="48"/>
      <c r="H153" s="49"/>
      <c r="I153" s="50"/>
      <c r="J153" s="48"/>
      <c r="K153" s="49"/>
      <c r="L153" s="50"/>
      <c r="M153" s="67" t="str">
        <f>IF(E153="","",DataEntryTable[[#This Row],[Shares Bought]]-DataEntryTable[[#This Row],[Shares Sold]])</f>
        <v/>
      </c>
      <c r="N153" s="3"/>
    </row>
    <row r="154" spans="1:14" ht="15" customHeight="1" x14ac:dyDescent="0.25">
      <c r="A154" s="47" t="str">
        <f t="shared" si="2"/>
        <v/>
      </c>
      <c r="B154" s="47" t="str">
        <f>IF(E154="","",IF(DataEntryTable[[#This Row],[Sell Date]]="","Open","Closed"))</f>
        <v/>
      </c>
      <c r="C154" s="47" t="str">
        <f>IF(E154="","",IFERROR(VLOOKUP(UPPER(TRIM(E154)),'6_Reference Lists'!$A$4:$D$64,2,FALSE()),""))</f>
        <v/>
      </c>
      <c r="D154" s="58" t="str">
        <f>IF(E154="","",IFERROR(VLOOKUP(UPPER(TRIM(E154)),'6_Reference Lists'!$A$4:$D$64,3,FALSE()),""))</f>
        <v/>
      </c>
      <c r="E154" s="59"/>
      <c r="F154" s="47" t="str">
        <f>IF(E154="","",IFERROR(VLOOKUP(UPPER(TRIM(E154)),'6_Reference Lists'!$A$4:$D$64,4,FALSE()),""))</f>
        <v/>
      </c>
      <c r="G154" s="48"/>
      <c r="H154" s="49"/>
      <c r="I154" s="50"/>
      <c r="J154" s="48"/>
      <c r="K154" s="49"/>
      <c r="L154" s="50"/>
      <c r="M154" s="67" t="str">
        <f>IF(E154="","",DataEntryTable[[#This Row],[Shares Bought]]-DataEntryTable[[#This Row],[Shares Sold]])</f>
        <v/>
      </c>
      <c r="N154" s="3"/>
    </row>
    <row r="155" spans="1:14" ht="15" customHeight="1" x14ac:dyDescent="0.25">
      <c r="A155" s="47" t="str">
        <f t="shared" si="2"/>
        <v/>
      </c>
      <c r="B155" s="47" t="str">
        <f>IF(E155="","",IF(DataEntryTable[[#This Row],[Sell Date]]="","Open","Closed"))</f>
        <v/>
      </c>
      <c r="C155" s="47" t="str">
        <f>IF(E155="","",IFERROR(VLOOKUP(UPPER(TRIM(E155)),'6_Reference Lists'!$A$4:$D$64,2,FALSE()),""))</f>
        <v/>
      </c>
      <c r="D155" s="58" t="str">
        <f>IF(E155="","",IFERROR(VLOOKUP(UPPER(TRIM(E155)),'6_Reference Lists'!$A$4:$D$64,3,FALSE()),""))</f>
        <v/>
      </c>
      <c r="E155" s="59"/>
      <c r="F155" s="47" t="str">
        <f>IF(E155="","",IFERROR(VLOOKUP(UPPER(TRIM(E155)),'6_Reference Lists'!$A$4:$D$64,4,FALSE()),""))</f>
        <v/>
      </c>
      <c r="G155" s="48"/>
      <c r="H155" s="49"/>
      <c r="I155" s="50"/>
      <c r="J155" s="48"/>
      <c r="K155" s="49"/>
      <c r="L155" s="50"/>
      <c r="M155" s="67" t="str">
        <f>IF(E155="","",DataEntryTable[[#This Row],[Shares Bought]]-DataEntryTable[[#This Row],[Shares Sold]])</f>
        <v/>
      </c>
      <c r="N155" s="3"/>
    </row>
    <row r="156" spans="1:14" ht="15" customHeight="1" x14ac:dyDescent="0.25">
      <c r="A156" s="47" t="str">
        <f t="shared" si="2"/>
        <v/>
      </c>
      <c r="B156" s="47" t="str">
        <f>IF(E156="","",IF(DataEntryTable[[#This Row],[Sell Date]]="","Open","Closed"))</f>
        <v/>
      </c>
      <c r="C156" s="47" t="str">
        <f>IF(E156="","",IFERROR(VLOOKUP(UPPER(TRIM(E156)),'6_Reference Lists'!$A$4:$D$64,2,FALSE()),""))</f>
        <v/>
      </c>
      <c r="D156" s="58" t="str">
        <f>IF(E156="","",IFERROR(VLOOKUP(UPPER(TRIM(E156)),'6_Reference Lists'!$A$4:$D$64,3,FALSE()),""))</f>
        <v/>
      </c>
      <c r="F156" s="47" t="str">
        <f>IF(E156="","",IFERROR(VLOOKUP(UPPER(TRIM(E156)),'6_Reference Lists'!$A$4:$D$64,4,FALSE()),""))</f>
        <v/>
      </c>
      <c r="G156" s="51"/>
      <c r="H156" s="52"/>
      <c r="I156" s="53"/>
      <c r="J156" s="51"/>
      <c r="K156" s="52"/>
      <c r="L156" s="53"/>
      <c r="M156" s="67" t="str">
        <f>IF(E156="","",DataEntryTable[[#This Row],[Shares Bought]]-DataEntryTable[[#This Row],[Shares Sold]])</f>
        <v/>
      </c>
    </row>
    <row r="157" spans="1:14" ht="15" customHeight="1" x14ac:dyDescent="0.25">
      <c r="A157" s="47" t="str">
        <f t="shared" si="2"/>
        <v/>
      </c>
      <c r="B157" s="47" t="str">
        <f>IF(E157="","",IF(DataEntryTable[[#This Row],[Sell Date]]="","Open","Closed"))</f>
        <v/>
      </c>
      <c r="C157" s="47" t="str">
        <f>IF(E157="","",IFERROR(VLOOKUP(UPPER(TRIM(E157)),'6_Reference Lists'!$A$4:$D$64,2,FALSE()),""))</f>
        <v/>
      </c>
      <c r="D157" s="58" t="str">
        <f>IF(E157="","",IFERROR(VLOOKUP(UPPER(TRIM(E157)),'6_Reference Lists'!$A$4:$D$64,3,FALSE()),""))</f>
        <v/>
      </c>
      <c r="F157" s="47" t="str">
        <f>IF(E157="","",IFERROR(VLOOKUP(UPPER(TRIM(E157)),'6_Reference Lists'!$A$4:$D$64,4,FALSE()),""))</f>
        <v/>
      </c>
      <c r="G157" s="51"/>
      <c r="H157" s="52"/>
      <c r="I157" s="53"/>
      <c r="J157" s="51"/>
      <c r="K157" s="52"/>
      <c r="L157" s="53"/>
      <c r="M157" s="67" t="str">
        <f>IF(E157="","",DataEntryTable[[#This Row],[Shares Bought]]-DataEntryTable[[#This Row],[Shares Sold]])</f>
        <v/>
      </c>
    </row>
    <row r="158" spans="1:14" ht="15" customHeight="1" x14ac:dyDescent="0.25">
      <c r="A158" s="47" t="str">
        <f t="shared" si="2"/>
        <v/>
      </c>
      <c r="B158" s="47" t="str">
        <f>IF(E158="","",IF(DataEntryTable[[#This Row],[Sell Date]]="","Open","Closed"))</f>
        <v/>
      </c>
      <c r="C158" s="47" t="str">
        <f>IF(E158="","",IFERROR(VLOOKUP(UPPER(TRIM(E158)),'6_Reference Lists'!$A$4:$D$64,2,FALSE()),""))</f>
        <v/>
      </c>
      <c r="D158" s="58" t="str">
        <f>IF(E158="","",IFERROR(VLOOKUP(UPPER(TRIM(E158)),'6_Reference Lists'!$A$4:$D$64,3,FALSE()),""))</f>
        <v/>
      </c>
      <c r="F158" s="47" t="str">
        <f>IF(E158="","",IFERROR(VLOOKUP(UPPER(TRIM(E158)),'6_Reference Lists'!$A$4:$D$64,4,FALSE()),""))</f>
        <v/>
      </c>
      <c r="G158" s="51"/>
      <c r="H158" s="52"/>
      <c r="I158" s="53"/>
      <c r="J158" s="51"/>
      <c r="K158" s="52"/>
      <c r="L158" s="53"/>
      <c r="M158" s="67" t="str">
        <f>IF(E158="","",DataEntryTable[[#This Row],[Shares Bought]]-DataEntryTable[[#This Row],[Shares Sold]])</f>
        <v/>
      </c>
    </row>
    <row r="159" spans="1:14" ht="15" customHeight="1" x14ac:dyDescent="0.25">
      <c r="A159" s="47" t="str">
        <f t="shared" si="2"/>
        <v/>
      </c>
      <c r="B159" s="47" t="str">
        <f>IF(E159="","",IF(DataEntryTable[[#This Row],[Sell Date]]="","Open","Closed"))</f>
        <v/>
      </c>
      <c r="C159" s="47" t="str">
        <f>IF(E159="","",IFERROR(VLOOKUP(UPPER(TRIM(E159)),'6_Reference Lists'!$A$4:$D$64,2,FALSE()),""))</f>
        <v/>
      </c>
      <c r="D159" s="58" t="str">
        <f>IF(E159="","",IFERROR(VLOOKUP(UPPER(TRIM(E159)),'6_Reference Lists'!$A$4:$D$64,3,FALSE()),""))</f>
        <v/>
      </c>
      <c r="F159" s="47" t="str">
        <f>IF(E159="","",IFERROR(VLOOKUP(UPPER(TRIM(E159)),'6_Reference Lists'!$A$4:$D$64,4,FALSE()),""))</f>
        <v/>
      </c>
      <c r="G159" s="51"/>
      <c r="H159" s="52"/>
      <c r="I159" s="53"/>
      <c r="J159" s="51"/>
      <c r="K159" s="52"/>
      <c r="L159" s="53"/>
      <c r="M159" s="67" t="str">
        <f>IF(E159="","",DataEntryTable[[#This Row],[Shares Bought]]-DataEntryTable[[#This Row],[Shares Sold]])</f>
        <v/>
      </c>
    </row>
    <row r="160" spans="1:14" ht="15" customHeight="1" x14ac:dyDescent="0.25">
      <c r="A160" s="47" t="str">
        <f t="shared" si="2"/>
        <v/>
      </c>
      <c r="B160" s="47" t="str">
        <f>IF(E160="","",IF(DataEntryTable[[#This Row],[Sell Date]]="","Open","Closed"))</f>
        <v/>
      </c>
      <c r="C160" s="47" t="str">
        <f>IF(E160="","",IFERROR(VLOOKUP(UPPER(TRIM(E160)),'6_Reference Lists'!$A$4:$D$64,2,FALSE()),""))</f>
        <v/>
      </c>
      <c r="D160" s="58" t="str">
        <f>IF(E160="","",IFERROR(VLOOKUP(UPPER(TRIM(E160)),'6_Reference Lists'!$A$4:$D$64,3,FALSE()),""))</f>
        <v/>
      </c>
      <c r="F160" s="47" t="str">
        <f>IF(E160="","",IFERROR(VLOOKUP(UPPER(TRIM(E160)),'6_Reference Lists'!$A$4:$D$64,4,FALSE()),""))</f>
        <v/>
      </c>
      <c r="G160" s="51"/>
      <c r="H160" s="52"/>
      <c r="I160" s="53"/>
      <c r="J160" s="51"/>
      <c r="K160" s="52"/>
      <c r="L160" s="53"/>
      <c r="M160" s="67" t="str">
        <f>IF(E160="","",DataEntryTable[[#This Row],[Shares Bought]]-DataEntryTable[[#This Row],[Shares Sold]])</f>
        <v/>
      </c>
    </row>
    <row r="161" spans="1:13" ht="15" customHeight="1" x14ac:dyDescent="0.25">
      <c r="A161" s="47" t="str">
        <f t="shared" si="2"/>
        <v/>
      </c>
      <c r="B161" s="47" t="str">
        <f>IF(E161="","",IF(DataEntryTable[[#This Row],[Sell Date]]="","Open","Closed"))</f>
        <v/>
      </c>
      <c r="C161" s="47" t="str">
        <f>IF(E161="","",IFERROR(VLOOKUP(UPPER(TRIM(E161)),'6_Reference Lists'!$A$4:$D$64,2,FALSE()),""))</f>
        <v/>
      </c>
      <c r="D161" s="58" t="str">
        <f>IF(E161="","",IFERROR(VLOOKUP(UPPER(TRIM(E161)),'6_Reference Lists'!$A$4:$D$64,3,FALSE()),""))</f>
        <v/>
      </c>
      <c r="F161" s="47" t="str">
        <f>IF(E161="","",IFERROR(VLOOKUP(UPPER(TRIM(E161)),'6_Reference Lists'!$A$4:$D$64,4,FALSE()),""))</f>
        <v/>
      </c>
      <c r="G161" s="51"/>
      <c r="H161" s="52"/>
      <c r="I161" s="53"/>
      <c r="J161" s="51"/>
      <c r="K161" s="52"/>
      <c r="L161" s="53"/>
      <c r="M161" s="67" t="str">
        <f>IF(E161="","",DataEntryTable[[#This Row],[Shares Bought]]-DataEntryTable[[#This Row],[Shares Sold]])</f>
        <v/>
      </c>
    </row>
    <row r="162" spans="1:13" ht="15" customHeight="1" x14ac:dyDescent="0.25">
      <c r="A162" s="47" t="str">
        <f t="shared" si="2"/>
        <v/>
      </c>
      <c r="B162" s="47" t="str">
        <f>IF(E162="","",IF(DataEntryTable[[#This Row],[Sell Date]]="","Open","Closed"))</f>
        <v/>
      </c>
      <c r="C162" s="47" t="str">
        <f>IF(E162="","",IFERROR(VLOOKUP(UPPER(TRIM(E162)),'6_Reference Lists'!$A$4:$D$64,2,FALSE()),""))</f>
        <v/>
      </c>
      <c r="D162" s="58" t="str">
        <f>IF(E162="","",IFERROR(VLOOKUP(UPPER(TRIM(E162)),'6_Reference Lists'!$A$4:$D$64,3,FALSE()),""))</f>
        <v/>
      </c>
      <c r="F162" s="47" t="str">
        <f>IF(E162="","",IFERROR(VLOOKUP(UPPER(TRIM(E162)),'6_Reference Lists'!$A$4:$D$64,4,FALSE()),""))</f>
        <v/>
      </c>
      <c r="G162" s="51"/>
      <c r="H162" s="52"/>
      <c r="I162" s="53"/>
      <c r="J162" s="51"/>
      <c r="K162" s="52"/>
      <c r="L162" s="53"/>
      <c r="M162" s="67" t="str">
        <f>IF(E162="","",DataEntryTable[[#This Row],[Shares Bought]]-DataEntryTable[[#This Row],[Shares Sold]])</f>
        <v/>
      </c>
    </row>
    <row r="163" spans="1:13" ht="15" customHeight="1" x14ac:dyDescent="0.25">
      <c r="A163" s="47" t="str">
        <f t="shared" si="2"/>
        <v/>
      </c>
      <c r="B163" s="47" t="str">
        <f>IF(E163="","",IF(DataEntryTable[[#This Row],[Sell Date]]="","Open","Closed"))</f>
        <v/>
      </c>
      <c r="C163" s="47" t="str">
        <f>IF(E163="","",IFERROR(VLOOKUP(UPPER(TRIM(E163)),'6_Reference Lists'!$A$4:$D$64,2,FALSE()),""))</f>
        <v/>
      </c>
      <c r="D163" s="58" t="str">
        <f>IF(E163="","",IFERROR(VLOOKUP(UPPER(TRIM(E163)),'6_Reference Lists'!$A$4:$D$64,3,FALSE()),""))</f>
        <v/>
      </c>
      <c r="F163" s="47" t="str">
        <f>IF(E163="","",IFERROR(VLOOKUP(UPPER(TRIM(E163)),'6_Reference Lists'!$A$4:$D$64,4,FALSE()),""))</f>
        <v/>
      </c>
      <c r="G163" s="51"/>
      <c r="H163" s="52"/>
      <c r="I163" s="53"/>
      <c r="J163" s="51"/>
      <c r="K163" s="52"/>
      <c r="L163" s="53"/>
      <c r="M163" s="67" t="str">
        <f>IF(E163="","",DataEntryTable[[#This Row],[Shares Bought]]-DataEntryTable[[#This Row],[Shares Sold]])</f>
        <v/>
      </c>
    </row>
    <row r="164" spans="1:13" ht="15" customHeight="1" x14ac:dyDescent="0.25">
      <c r="A164" s="47" t="str">
        <f t="shared" si="2"/>
        <v/>
      </c>
      <c r="B164" s="47" t="str">
        <f>IF(E164="","",IF(DataEntryTable[[#This Row],[Sell Date]]="","Open","Closed"))</f>
        <v/>
      </c>
      <c r="C164" s="47" t="str">
        <f>IF(E164="","",IFERROR(VLOOKUP(UPPER(TRIM(E164)),'6_Reference Lists'!$A$4:$D$64,2,FALSE()),""))</f>
        <v/>
      </c>
      <c r="D164" s="58" t="str">
        <f>IF(E164="","",IFERROR(VLOOKUP(UPPER(TRIM(E164)),'6_Reference Lists'!$A$4:$D$64,3,FALSE()),""))</f>
        <v/>
      </c>
      <c r="F164" s="47" t="str">
        <f>IF(E164="","",IFERROR(VLOOKUP(UPPER(TRIM(E164)),'6_Reference Lists'!$A$4:$D$64,4,FALSE()),""))</f>
        <v/>
      </c>
      <c r="G164" s="51"/>
      <c r="H164" s="52"/>
      <c r="I164" s="53"/>
      <c r="J164" s="51"/>
      <c r="K164" s="52"/>
      <c r="L164" s="53"/>
      <c r="M164" s="67" t="str">
        <f>IF(E164="","",DataEntryTable[[#This Row],[Shares Bought]]-DataEntryTable[[#This Row],[Shares Sold]])</f>
        <v/>
      </c>
    </row>
    <row r="165" spans="1:13" ht="15" customHeight="1" x14ac:dyDescent="0.25">
      <c r="A165" s="47" t="str">
        <f t="shared" si="2"/>
        <v/>
      </c>
      <c r="B165" s="47" t="str">
        <f>IF(E165="","",IF(DataEntryTable[[#This Row],[Sell Date]]="","Open","Closed"))</f>
        <v/>
      </c>
      <c r="C165" s="47" t="str">
        <f>IF(E165="","",IFERROR(VLOOKUP(UPPER(TRIM(E165)),'6_Reference Lists'!$A$4:$D$64,2,FALSE()),""))</f>
        <v/>
      </c>
      <c r="D165" s="58" t="str">
        <f>IF(E165="","",IFERROR(VLOOKUP(UPPER(TRIM(E165)),'6_Reference Lists'!$A$4:$D$64,3,FALSE()),""))</f>
        <v/>
      </c>
      <c r="F165" s="47" t="str">
        <f>IF(E165="","",IFERROR(VLOOKUP(UPPER(TRIM(E165)),'6_Reference Lists'!$A$4:$D$64,4,FALSE()),""))</f>
        <v/>
      </c>
      <c r="G165" s="51"/>
      <c r="H165" s="52"/>
      <c r="I165" s="53"/>
      <c r="J165" s="51"/>
      <c r="K165" s="52"/>
      <c r="L165" s="53"/>
      <c r="M165" s="67" t="str">
        <f>IF(E165="","",DataEntryTable[[#This Row],[Shares Bought]]-DataEntryTable[[#This Row],[Shares Sold]])</f>
        <v/>
      </c>
    </row>
    <row r="166" spans="1:13" ht="15" customHeight="1" x14ac:dyDescent="0.25">
      <c r="A166" s="47" t="str">
        <f t="shared" si="2"/>
        <v/>
      </c>
      <c r="B166" s="47" t="str">
        <f>IF(E166="","",IF(DataEntryTable[[#This Row],[Sell Date]]="","Open","Closed"))</f>
        <v/>
      </c>
      <c r="C166" s="47" t="str">
        <f>IF(E166="","",IFERROR(VLOOKUP(UPPER(TRIM(E166)),'6_Reference Lists'!$A$4:$D$64,2,FALSE()),""))</f>
        <v/>
      </c>
      <c r="D166" s="58" t="str">
        <f>IF(E166="","",IFERROR(VLOOKUP(UPPER(TRIM(E166)),'6_Reference Lists'!$A$4:$D$64,3,FALSE()),""))</f>
        <v/>
      </c>
      <c r="F166" s="47" t="str">
        <f>IF(E166="","",IFERROR(VLOOKUP(UPPER(TRIM(E166)),'6_Reference Lists'!$A$4:$D$64,4,FALSE()),""))</f>
        <v/>
      </c>
      <c r="G166" s="51"/>
      <c r="H166" s="52"/>
      <c r="I166" s="53"/>
      <c r="J166" s="51"/>
      <c r="K166" s="52"/>
      <c r="L166" s="53"/>
      <c r="M166" s="67" t="str">
        <f>IF(E166="","",DataEntryTable[[#This Row],[Shares Bought]]-DataEntryTable[[#This Row],[Shares Sold]])</f>
        <v/>
      </c>
    </row>
    <row r="167" spans="1:13" ht="15" customHeight="1" x14ac:dyDescent="0.25">
      <c r="A167" s="47" t="str">
        <f t="shared" si="2"/>
        <v/>
      </c>
      <c r="B167" s="47" t="str">
        <f>IF(E167="","",IF(DataEntryTable[[#This Row],[Sell Date]]="","Open","Closed"))</f>
        <v/>
      </c>
      <c r="C167" s="47" t="str">
        <f>IF(E167="","",IFERROR(VLOOKUP(UPPER(TRIM(E167)),'6_Reference Lists'!$A$4:$D$64,2,FALSE()),""))</f>
        <v/>
      </c>
      <c r="D167" s="58" t="str">
        <f>IF(E167="","",IFERROR(VLOOKUP(UPPER(TRIM(E167)),'6_Reference Lists'!$A$4:$D$64,3,FALSE()),""))</f>
        <v/>
      </c>
      <c r="F167" s="47" t="str">
        <f>IF(E167="","",IFERROR(VLOOKUP(UPPER(TRIM(E167)),'6_Reference Lists'!$A$4:$D$64,4,FALSE()),""))</f>
        <v/>
      </c>
      <c r="G167" s="51"/>
      <c r="H167" s="52"/>
      <c r="I167" s="53"/>
      <c r="J167" s="51"/>
      <c r="K167" s="52"/>
      <c r="L167" s="53"/>
      <c r="M167" s="67" t="str">
        <f>IF(E167="","",DataEntryTable[[#This Row],[Shares Bought]]-DataEntryTable[[#This Row],[Shares Sold]])</f>
        <v/>
      </c>
    </row>
    <row r="168" spans="1:13" ht="15" customHeight="1" x14ac:dyDescent="0.25">
      <c r="A168" s="47" t="str">
        <f t="shared" si="2"/>
        <v/>
      </c>
      <c r="B168" s="47" t="str">
        <f>IF(E168="","",IF(DataEntryTable[[#This Row],[Sell Date]]="","Open","Closed"))</f>
        <v/>
      </c>
      <c r="C168" s="47" t="str">
        <f>IF(E168="","",IFERROR(VLOOKUP(UPPER(TRIM(E168)),'6_Reference Lists'!$A$4:$D$64,2,FALSE()),""))</f>
        <v/>
      </c>
      <c r="D168" s="58" t="str">
        <f>IF(E168="","",IFERROR(VLOOKUP(UPPER(TRIM(E168)),'6_Reference Lists'!$A$4:$D$64,3,FALSE()),""))</f>
        <v/>
      </c>
      <c r="F168" s="47" t="str">
        <f>IF(E168="","",IFERROR(VLOOKUP(UPPER(TRIM(E168)),'6_Reference Lists'!$A$4:$D$64,4,FALSE()),""))</f>
        <v/>
      </c>
      <c r="G168" s="51"/>
      <c r="H168" s="52"/>
      <c r="I168" s="53"/>
      <c r="J168" s="51"/>
      <c r="K168" s="52"/>
      <c r="L168" s="53"/>
      <c r="M168" s="67" t="str">
        <f>IF(E168="","",DataEntryTable[[#This Row],[Shares Bought]]-DataEntryTable[[#This Row],[Shares Sold]])</f>
        <v/>
      </c>
    </row>
    <row r="169" spans="1:13" ht="15" customHeight="1" x14ac:dyDescent="0.25">
      <c r="A169" s="47" t="str">
        <f t="shared" si="2"/>
        <v/>
      </c>
      <c r="B169" s="47" t="str">
        <f>IF(E169="","",IF(DataEntryTable[[#This Row],[Sell Date]]="","Open","Closed"))</f>
        <v/>
      </c>
      <c r="C169" s="47" t="str">
        <f>IF(E169="","",IFERROR(VLOOKUP(UPPER(TRIM(E169)),'6_Reference Lists'!$A$4:$D$64,2,FALSE()),""))</f>
        <v/>
      </c>
      <c r="D169" s="58" t="str">
        <f>IF(E169="","",IFERROR(VLOOKUP(UPPER(TRIM(E169)),'6_Reference Lists'!$A$4:$D$64,3,FALSE()),""))</f>
        <v/>
      </c>
      <c r="F169" s="47" t="str">
        <f>IF(E169="","",IFERROR(VLOOKUP(UPPER(TRIM(E169)),'6_Reference Lists'!$A$4:$D$64,4,FALSE()),""))</f>
        <v/>
      </c>
      <c r="G169" s="51"/>
      <c r="H169" s="52"/>
      <c r="I169" s="53"/>
      <c r="J169" s="51"/>
      <c r="K169" s="52"/>
      <c r="L169" s="53"/>
      <c r="M169" s="67" t="str">
        <f>IF(E169="","",DataEntryTable[[#This Row],[Shares Bought]]-DataEntryTable[[#This Row],[Shares Sold]])</f>
        <v/>
      </c>
    </row>
    <row r="170" spans="1:13" ht="15" customHeight="1" x14ac:dyDescent="0.25">
      <c r="A170" s="47" t="str">
        <f t="shared" si="2"/>
        <v/>
      </c>
      <c r="B170" s="47" t="str">
        <f>IF(E170="","",IF(DataEntryTable[[#This Row],[Sell Date]]="","Open","Closed"))</f>
        <v/>
      </c>
      <c r="C170" s="47" t="str">
        <f>IF(E170="","",IFERROR(VLOOKUP(UPPER(TRIM(E170)),'6_Reference Lists'!$A$4:$D$64,2,FALSE()),""))</f>
        <v/>
      </c>
      <c r="D170" s="58" t="str">
        <f>IF(E170="","",IFERROR(VLOOKUP(UPPER(TRIM(E170)),'6_Reference Lists'!$A$4:$D$64,3,FALSE()),""))</f>
        <v/>
      </c>
      <c r="F170" s="47" t="str">
        <f>IF(E170="","",IFERROR(VLOOKUP(UPPER(TRIM(E170)),'6_Reference Lists'!$A$4:$D$64,4,FALSE()),""))</f>
        <v/>
      </c>
      <c r="G170" s="51"/>
      <c r="H170" s="52"/>
      <c r="I170" s="53"/>
      <c r="J170" s="51"/>
      <c r="K170" s="52"/>
      <c r="L170" s="53"/>
      <c r="M170" s="67" t="str">
        <f>IF(E170="","",DataEntryTable[[#This Row],[Shares Bought]]-DataEntryTable[[#This Row],[Shares Sold]])</f>
        <v/>
      </c>
    </row>
    <row r="171" spans="1:13" ht="15" customHeight="1" x14ac:dyDescent="0.25">
      <c r="A171" s="47" t="str">
        <f t="shared" si="2"/>
        <v/>
      </c>
      <c r="B171" s="47" t="str">
        <f>IF(E171="","",IF(DataEntryTable[[#This Row],[Sell Date]]="","Open","Closed"))</f>
        <v/>
      </c>
      <c r="C171" s="47" t="str">
        <f>IF(E171="","",IFERROR(VLOOKUP(UPPER(TRIM(E171)),'6_Reference Lists'!$A$4:$D$64,2,FALSE()),""))</f>
        <v/>
      </c>
      <c r="D171" s="58" t="str">
        <f>IF(E171="","",IFERROR(VLOOKUP(UPPER(TRIM(E171)),'6_Reference Lists'!$A$4:$D$64,3,FALSE()),""))</f>
        <v/>
      </c>
      <c r="F171" s="47" t="str">
        <f>IF(E171="","",IFERROR(VLOOKUP(UPPER(TRIM(E171)),'6_Reference Lists'!$A$4:$D$64,4,FALSE()),""))</f>
        <v/>
      </c>
      <c r="G171" s="51"/>
      <c r="H171" s="52"/>
      <c r="I171" s="53"/>
      <c r="J171" s="51"/>
      <c r="K171" s="52"/>
      <c r="L171" s="53"/>
      <c r="M171" s="67" t="str">
        <f>IF(E171="","",DataEntryTable[[#This Row],[Shares Bought]]-DataEntryTable[[#This Row],[Shares Sold]])</f>
        <v/>
      </c>
    </row>
    <row r="172" spans="1:13" ht="15" customHeight="1" x14ac:dyDescent="0.25">
      <c r="A172" s="47" t="str">
        <f t="shared" si="2"/>
        <v/>
      </c>
      <c r="B172" s="47" t="str">
        <f>IF(E172="","",IF(DataEntryTable[[#This Row],[Sell Date]]="","Open","Closed"))</f>
        <v/>
      </c>
      <c r="C172" s="47" t="str">
        <f>IF(E172="","",IFERROR(VLOOKUP(UPPER(TRIM(E172)),'6_Reference Lists'!$A$4:$D$64,2,FALSE()),""))</f>
        <v/>
      </c>
      <c r="D172" s="58" t="str">
        <f>IF(E172="","",IFERROR(VLOOKUP(UPPER(TRIM(E172)),'6_Reference Lists'!$A$4:$D$64,3,FALSE()),""))</f>
        <v/>
      </c>
      <c r="F172" s="47" t="str">
        <f>IF(E172="","",IFERROR(VLOOKUP(UPPER(TRIM(E172)),'6_Reference Lists'!$A$4:$D$64,4,FALSE()),""))</f>
        <v/>
      </c>
      <c r="G172" s="51"/>
      <c r="H172" s="52"/>
      <c r="I172" s="53"/>
      <c r="J172" s="51"/>
      <c r="K172" s="52"/>
      <c r="L172" s="53"/>
      <c r="M172" s="67" t="str">
        <f>IF(E172="","",DataEntryTable[[#This Row],[Shares Bought]]-DataEntryTable[[#This Row],[Shares Sold]])</f>
        <v/>
      </c>
    </row>
    <row r="173" spans="1:13" ht="15" customHeight="1" x14ac:dyDescent="0.25">
      <c r="A173" s="47" t="str">
        <f t="shared" si="2"/>
        <v/>
      </c>
      <c r="B173" s="47" t="str">
        <f>IF(E173="","",IF(DataEntryTable[[#This Row],[Sell Date]]="","Open","Closed"))</f>
        <v/>
      </c>
      <c r="C173" s="47" t="str">
        <f>IF(E173="","",IFERROR(VLOOKUP(UPPER(TRIM(E173)),'6_Reference Lists'!$A$4:$D$64,2,FALSE()),""))</f>
        <v/>
      </c>
      <c r="D173" s="58" t="str">
        <f>IF(E173="","",IFERROR(VLOOKUP(UPPER(TRIM(E173)),'6_Reference Lists'!$A$4:$D$64,3,FALSE()),""))</f>
        <v/>
      </c>
      <c r="F173" s="47" t="str">
        <f>IF(E173="","",IFERROR(VLOOKUP(UPPER(TRIM(E173)),'6_Reference Lists'!$A$4:$D$64,4,FALSE()),""))</f>
        <v/>
      </c>
      <c r="G173" s="51"/>
      <c r="H173" s="52"/>
      <c r="I173" s="53"/>
      <c r="J173" s="51"/>
      <c r="K173" s="52"/>
      <c r="L173" s="53"/>
      <c r="M173" s="67" t="str">
        <f>IF(E173="","",DataEntryTable[[#This Row],[Shares Bought]]-DataEntryTable[[#This Row],[Shares Sold]])</f>
        <v/>
      </c>
    </row>
    <row r="174" spans="1:13" ht="15" customHeight="1" x14ac:dyDescent="0.25">
      <c r="A174" s="47" t="str">
        <f t="shared" si="2"/>
        <v/>
      </c>
      <c r="B174" s="47" t="str">
        <f>IF(E174="","",IF(DataEntryTable[[#This Row],[Sell Date]]="","Open","Closed"))</f>
        <v/>
      </c>
      <c r="C174" s="47" t="str">
        <f>IF(E174="","",IFERROR(VLOOKUP(UPPER(TRIM(E174)),'6_Reference Lists'!$A$4:$D$64,2,FALSE()),""))</f>
        <v/>
      </c>
      <c r="D174" s="58" t="str">
        <f>IF(E174="","",IFERROR(VLOOKUP(UPPER(TRIM(E174)),'6_Reference Lists'!$A$4:$D$64,3,FALSE()),""))</f>
        <v/>
      </c>
      <c r="F174" s="47" t="str">
        <f>IF(E174="","",IFERROR(VLOOKUP(UPPER(TRIM(E174)),'6_Reference Lists'!$A$4:$D$64,4,FALSE()),""))</f>
        <v/>
      </c>
      <c r="G174" s="51"/>
      <c r="H174" s="52"/>
      <c r="I174" s="53"/>
      <c r="J174" s="51"/>
      <c r="K174" s="52"/>
      <c r="L174" s="53"/>
      <c r="M174" s="67" t="str">
        <f>IF(E174="","",DataEntryTable[[#This Row],[Shares Bought]]-DataEntryTable[[#This Row],[Shares Sold]])</f>
        <v/>
      </c>
    </row>
    <row r="175" spans="1:13" ht="15" customHeight="1" x14ac:dyDescent="0.25">
      <c r="A175" s="47" t="str">
        <f t="shared" si="2"/>
        <v/>
      </c>
      <c r="B175" s="47" t="str">
        <f>IF(E175="","",IF(DataEntryTable[[#This Row],[Sell Date]]="","Open","Closed"))</f>
        <v/>
      </c>
      <c r="C175" s="47" t="str">
        <f>IF(E175="","",IFERROR(VLOOKUP(UPPER(TRIM(E175)),'6_Reference Lists'!$A$4:$D$64,2,FALSE()),""))</f>
        <v/>
      </c>
      <c r="D175" s="58" t="str">
        <f>IF(E175="","",IFERROR(VLOOKUP(UPPER(TRIM(E175)),'6_Reference Lists'!$A$4:$D$64,3,FALSE()),""))</f>
        <v/>
      </c>
      <c r="F175" s="47" t="str">
        <f>IF(E175="","",IFERROR(VLOOKUP(UPPER(TRIM(E175)),'6_Reference Lists'!$A$4:$D$64,4,FALSE()),""))</f>
        <v/>
      </c>
      <c r="G175" s="51"/>
      <c r="H175" s="52"/>
      <c r="I175" s="53"/>
      <c r="J175" s="51"/>
      <c r="K175" s="52"/>
      <c r="L175" s="53"/>
      <c r="M175" s="67" t="str">
        <f>IF(E175="","",DataEntryTable[[#This Row],[Shares Bought]]-DataEntryTable[[#This Row],[Shares Sold]])</f>
        <v/>
      </c>
    </row>
    <row r="176" spans="1:13" ht="15" customHeight="1" x14ac:dyDescent="0.25">
      <c r="A176" s="47" t="str">
        <f t="shared" si="2"/>
        <v/>
      </c>
      <c r="B176" s="47" t="str">
        <f>IF(E176="","",IF(DataEntryTable[[#This Row],[Sell Date]]="","Open","Closed"))</f>
        <v/>
      </c>
      <c r="C176" s="47" t="str">
        <f>IF(E176="","",IFERROR(VLOOKUP(UPPER(TRIM(E176)),'6_Reference Lists'!$A$4:$D$64,2,FALSE()),""))</f>
        <v/>
      </c>
      <c r="D176" s="58" t="str">
        <f>IF(E176="","",IFERROR(VLOOKUP(UPPER(TRIM(E176)),'6_Reference Lists'!$A$4:$D$64,3,FALSE()),""))</f>
        <v/>
      </c>
      <c r="F176" s="47" t="str">
        <f>IF(E176="","",IFERROR(VLOOKUP(UPPER(TRIM(E176)),'6_Reference Lists'!$A$4:$D$64,4,FALSE()),""))</f>
        <v/>
      </c>
      <c r="G176" s="51"/>
      <c r="H176" s="52"/>
      <c r="I176" s="53"/>
      <c r="J176" s="51"/>
      <c r="K176" s="52"/>
      <c r="L176" s="53"/>
      <c r="M176" s="67" t="str">
        <f>IF(E176="","",DataEntryTable[[#This Row],[Shares Bought]]-DataEntryTable[[#This Row],[Shares Sold]])</f>
        <v/>
      </c>
    </row>
    <row r="177" spans="1:13" ht="15" customHeight="1" x14ac:dyDescent="0.25">
      <c r="A177" s="47" t="str">
        <f t="shared" si="2"/>
        <v/>
      </c>
      <c r="B177" s="47" t="str">
        <f>IF(E177="","",IF(DataEntryTable[[#This Row],[Sell Date]]="","Open","Closed"))</f>
        <v/>
      </c>
      <c r="C177" s="47" t="str">
        <f>IF(E177="","",IFERROR(VLOOKUP(UPPER(TRIM(E177)),'6_Reference Lists'!$A$4:$D$64,2,FALSE()),""))</f>
        <v/>
      </c>
      <c r="D177" s="58" t="str">
        <f>IF(E177="","",IFERROR(VLOOKUP(UPPER(TRIM(E177)),'6_Reference Lists'!$A$4:$D$64,3,FALSE()),""))</f>
        <v/>
      </c>
      <c r="F177" s="47" t="str">
        <f>IF(E177="","",IFERROR(VLOOKUP(UPPER(TRIM(E177)),'6_Reference Lists'!$A$4:$D$64,4,FALSE()),""))</f>
        <v/>
      </c>
      <c r="G177" s="51"/>
      <c r="H177" s="52"/>
      <c r="I177" s="53"/>
      <c r="J177" s="51"/>
      <c r="K177" s="52"/>
      <c r="L177" s="53"/>
      <c r="M177" s="67" t="str">
        <f>IF(E177="","",DataEntryTable[[#This Row],[Shares Bought]]-DataEntryTable[[#This Row],[Shares Sold]])</f>
        <v/>
      </c>
    </row>
    <row r="178" spans="1:13" ht="15" customHeight="1" x14ac:dyDescent="0.25">
      <c r="A178" s="47" t="str">
        <f t="shared" si="2"/>
        <v/>
      </c>
      <c r="B178" s="47" t="str">
        <f>IF(E178="","",IF(DataEntryTable[[#This Row],[Sell Date]]="","Open","Closed"))</f>
        <v/>
      </c>
      <c r="C178" s="47" t="str">
        <f>IF(E178="","",IFERROR(VLOOKUP(UPPER(TRIM(E178)),'6_Reference Lists'!$A$4:$D$64,2,FALSE()),""))</f>
        <v/>
      </c>
      <c r="D178" s="58" t="str">
        <f>IF(E178="","",IFERROR(VLOOKUP(UPPER(TRIM(E178)),'6_Reference Lists'!$A$4:$D$64,3,FALSE()),""))</f>
        <v/>
      </c>
      <c r="F178" s="47" t="str">
        <f>IF(E178="","",IFERROR(VLOOKUP(UPPER(TRIM(E178)),'6_Reference Lists'!$A$4:$D$64,4,FALSE()),""))</f>
        <v/>
      </c>
      <c r="G178" s="51"/>
      <c r="H178" s="52"/>
      <c r="I178" s="53"/>
      <c r="J178" s="51"/>
      <c r="K178" s="52"/>
      <c r="L178" s="53"/>
      <c r="M178" s="67" t="str">
        <f>IF(E178="","",DataEntryTable[[#This Row],[Shares Bought]]-DataEntryTable[[#This Row],[Shares Sold]])</f>
        <v/>
      </c>
    </row>
    <row r="179" spans="1:13" ht="15" customHeight="1" x14ac:dyDescent="0.25">
      <c r="A179" s="47" t="str">
        <f t="shared" si="2"/>
        <v/>
      </c>
      <c r="B179" s="47" t="str">
        <f>IF(E179="","",IF(DataEntryTable[[#This Row],[Sell Date]]="","Open","Closed"))</f>
        <v/>
      </c>
      <c r="C179" s="47" t="str">
        <f>IF(E179="","",IFERROR(VLOOKUP(UPPER(TRIM(E179)),'6_Reference Lists'!$A$4:$D$64,2,FALSE()),""))</f>
        <v/>
      </c>
      <c r="D179" s="58" t="str">
        <f>IF(E179="","",IFERROR(VLOOKUP(UPPER(TRIM(E179)),'6_Reference Lists'!$A$4:$D$64,3,FALSE()),""))</f>
        <v/>
      </c>
      <c r="F179" s="47" t="str">
        <f>IF(E179="","",IFERROR(VLOOKUP(UPPER(TRIM(E179)),'6_Reference Lists'!$A$4:$D$64,4,FALSE()),""))</f>
        <v/>
      </c>
      <c r="G179" s="51"/>
      <c r="H179" s="52"/>
      <c r="I179" s="53"/>
      <c r="J179" s="51"/>
      <c r="K179" s="52"/>
      <c r="L179" s="53"/>
      <c r="M179" s="67" t="str">
        <f>IF(E179="","",DataEntryTable[[#This Row],[Shares Bought]]-DataEntryTable[[#This Row],[Shares Sold]])</f>
        <v/>
      </c>
    </row>
    <row r="180" spans="1:13" ht="15" customHeight="1" x14ac:dyDescent="0.25">
      <c r="A180" s="47" t="str">
        <f t="shared" si="2"/>
        <v/>
      </c>
      <c r="B180" s="47" t="str">
        <f>IF(E180="","",IF(DataEntryTable[[#This Row],[Sell Date]]="","Open","Closed"))</f>
        <v/>
      </c>
      <c r="C180" s="47" t="str">
        <f>IF(E180="","",IFERROR(VLOOKUP(UPPER(TRIM(E180)),'6_Reference Lists'!$A$4:$D$64,2,FALSE()),""))</f>
        <v/>
      </c>
      <c r="D180" s="58" t="str">
        <f>IF(E180="","",IFERROR(VLOOKUP(UPPER(TRIM(E180)),'6_Reference Lists'!$A$4:$D$64,3,FALSE()),""))</f>
        <v/>
      </c>
      <c r="F180" s="47" t="str">
        <f>IF(E180="","",IFERROR(VLOOKUP(UPPER(TRIM(E180)),'6_Reference Lists'!$A$4:$D$64,4,FALSE()),""))</f>
        <v/>
      </c>
      <c r="G180" s="51"/>
      <c r="H180" s="52"/>
      <c r="I180" s="53"/>
      <c r="J180" s="51"/>
      <c r="K180" s="52"/>
      <c r="L180" s="53"/>
      <c r="M180" s="67" t="str">
        <f>IF(E180="","",DataEntryTable[[#This Row],[Shares Bought]]-DataEntryTable[[#This Row],[Shares Sold]])</f>
        <v/>
      </c>
    </row>
    <row r="181" spans="1:13" ht="15" customHeight="1" x14ac:dyDescent="0.25">
      <c r="A181" s="47" t="str">
        <f t="shared" si="2"/>
        <v/>
      </c>
      <c r="B181" s="47" t="str">
        <f>IF(E181="","",IF(DataEntryTable[[#This Row],[Sell Date]]="","Open","Closed"))</f>
        <v/>
      </c>
      <c r="C181" s="47" t="str">
        <f>IF(E181="","",IFERROR(VLOOKUP(UPPER(TRIM(E181)),'6_Reference Lists'!$A$4:$D$64,2,FALSE()),""))</f>
        <v/>
      </c>
      <c r="D181" s="58" t="str">
        <f>IF(E181="","",IFERROR(VLOOKUP(UPPER(TRIM(E181)),'6_Reference Lists'!$A$4:$D$64,3,FALSE()),""))</f>
        <v/>
      </c>
      <c r="F181" s="47" t="str">
        <f>IF(E181="","",IFERROR(VLOOKUP(UPPER(TRIM(E181)),'6_Reference Lists'!$A$4:$D$64,4,FALSE()),""))</f>
        <v/>
      </c>
      <c r="G181" s="51"/>
      <c r="H181" s="52"/>
      <c r="I181" s="53"/>
      <c r="J181" s="51"/>
      <c r="K181" s="52"/>
      <c r="L181" s="53"/>
      <c r="M181" s="67" t="str">
        <f>IF(E181="","",DataEntryTable[[#This Row],[Shares Bought]]-DataEntryTable[[#This Row],[Shares Sold]])</f>
        <v/>
      </c>
    </row>
    <row r="182" spans="1:13" ht="15" customHeight="1" x14ac:dyDescent="0.25">
      <c r="A182" s="47" t="str">
        <f t="shared" si="2"/>
        <v/>
      </c>
      <c r="B182" s="47" t="str">
        <f>IF(E182="","",IF(DataEntryTable[[#This Row],[Sell Date]]="","Open","Closed"))</f>
        <v/>
      </c>
      <c r="C182" s="47" t="str">
        <f>IF(E182="","",IFERROR(VLOOKUP(UPPER(TRIM(E182)),'6_Reference Lists'!$A$4:$D$64,2,FALSE()),""))</f>
        <v/>
      </c>
      <c r="D182" s="58" t="str">
        <f>IF(E182="","",IFERROR(VLOOKUP(UPPER(TRIM(E182)),'6_Reference Lists'!$A$4:$D$64,3,FALSE()),""))</f>
        <v/>
      </c>
      <c r="F182" s="47" t="str">
        <f>IF(E182="","",IFERROR(VLOOKUP(UPPER(TRIM(E182)),'6_Reference Lists'!$A$4:$D$64,4,FALSE()),""))</f>
        <v/>
      </c>
      <c r="G182" s="51"/>
      <c r="H182" s="52"/>
      <c r="I182" s="53"/>
      <c r="J182" s="51"/>
      <c r="K182" s="52"/>
      <c r="L182" s="53"/>
      <c r="M182" s="67" t="str">
        <f>IF(E182="","",DataEntryTable[[#This Row],[Shares Bought]]-DataEntryTable[[#This Row],[Shares Sold]])</f>
        <v/>
      </c>
    </row>
    <row r="183" spans="1:13" ht="15" customHeight="1" x14ac:dyDescent="0.25">
      <c r="A183" s="47" t="str">
        <f t="shared" si="2"/>
        <v/>
      </c>
      <c r="B183" s="47" t="str">
        <f>IF(E183="","",IF(DataEntryTable[[#This Row],[Sell Date]]="","Open","Closed"))</f>
        <v/>
      </c>
      <c r="C183" s="47" t="str">
        <f>IF(E183="","",IFERROR(VLOOKUP(UPPER(TRIM(E183)),'6_Reference Lists'!$A$4:$D$64,2,FALSE()),""))</f>
        <v/>
      </c>
      <c r="D183" s="58" t="str">
        <f>IF(E183="","",IFERROR(VLOOKUP(UPPER(TRIM(E183)),'6_Reference Lists'!$A$4:$D$64,3,FALSE()),""))</f>
        <v/>
      </c>
      <c r="F183" s="47" t="str">
        <f>IF(E183="","",IFERROR(VLOOKUP(UPPER(TRIM(E183)),'6_Reference Lists'!$A$4:$D$64,4,FALSE()),""))</f>
        <v/>
      </c>
      <c r="G183" s="51"/>
      <c r="H183" s="52"/>
      <c r="I183" s="53"/>
      <c r="J183" s="51"/>
      <c r="K183" s="52"/>
      <c r="L183" s="53"/>
      <c r="M183" s="67" t="str">
        <f>IF(E183="","",DataEntryTable[[#This Row],[Shares Bought]]-DataEntryTable[[#This Row],[Shares Sold]])</f>
        <v/>
      </c>
    </row>
    <row r="184" spans="1:13" ht="15" customHeight="1" x14ac:dyDescent="0.25">
      <c r="A184" s="47" t="str">
        <f t="shared" si="2"/>
        <v/>
      </c>
      <c r="B184" s="47" t="str">
        <f>IF(E184="","",IF(DataEntryTable[[#This Row],[Sell Date]]="","Open","Closed"))</f>
        <v/>
      </c>
      <c r="C184" s="47" t="str">
        <f>IF(E184="","",IFERROR(VLOOKUP(UPPER(TRIM(E184)),'6_Reference Lists'!$A$4:$D$64,2,FALSE()),""))</f>
        <v/>
      </c>
      <c r="D184" s="58" t="str">
        <f>IF(E184="","",IFERROR(VLOOKUP(UPPER(TRIM(E184)),'6_Reference Lists'!$A$4:$D$64,3,FALSE()),""))</f>
        <v/>
      </c>
      <c r="F184" s="47" t="str">
        <f>IF(E184="","",IFERROR(VLOOKUP(UPPER(TRIM(E184)),'6_Reference Lists'!$A$4:$D$64,4,FALSE()),""))</f>
        <v/>
      </c>
      <c r="G184" s="51"/>
      <c r="H184" s="52"/>
      <c r="I184" s="53"/>
      <c r="J184" s="51"/>
      <c r="K184" s="52"/>
      <c r="L184" s="53"/>
      <c r="M184" s="67" t="str">
        <f>IF(E184="","",DataEntryTable[[#This Row],[Shares Bought]]-DataEntryTable[[#This Row],[Shares Sold]])</f>
        <v/>
      </c>
    </row>
    <row r="185" spans="1:13" ht="15" customHeight="1" x14ac:dyDescent="0.25">
      <c r="A185" s="47" t="str">
        <f t="shared" si="2"/>
        <v/>
      </c>
      <c r="B185" s="47" t="str">
        <f>IF(E185="","",IF(DataEntryTable[[#This Row],[Sell Date]]="","Open","Closed"))</f>
        <v/>
      </c>
      <c r="C185" s="47" t="str">
        <f>IF(E185="","",IFERROR(VLOOKUP(UPPER(TRIM(E185)),'6_Reference Lists'!$A$4:$D$64,2,FALSE()),""))</f>
        <v/>
      </c>
      <c r="D185" s="58" t="str">
        <f>IF(E185="","",IFERROR(VLOOKUP(UPPER(TRIM(E185)),'6_Reference Lists'!$A$4:$D$64,3,FALSE()),""))</f>
        <v/>
      </c>
      <c r="F185" s="47" t="str">
        <f>IF(E185="","",IFERROR(VLOOKUP(UPPER(TRIM(E185)),'6_Reference Lists'!$A$4:$D$64,4,FALSE()),""))</f>
        <v/>
      </c>
      <c r="G185" s="51"/>
      <c r="H185" s="52"/>
      <c r="I185" s="53"/>
      <c r="J185" s="51"/>
      <c r="K185" s="52"/>
      <c r="L185" s="53"/>
      <c r="M185" s="67" t="str">
        <f>IF(E185="","",DataEntryTable[[#This Row],[Shares Bought]]-DataEntryTable[[#This Row],[Shares Sold]])</f>
        <v/>
      </c>
    </row>
    <row r="186" spans="1:13" ht="15" customHeight="1" x14ac:dyDescent="0.25">
      <c r="A186" s="47" t="str">
        <f t="shared" si="2"/>
        <v/>
      </c>
      <c r="B186" s="47" t="str">
        <f>IF(E186="","",IF(DataEntryTable[[#This Row],[Sell Date]]="","Open","Closed"))</f>
        <v/>
      </c>
      <c r="C186" s="47" t="str">
        <f>IF(E186="","",IFERROR(VLOOKUP(UPPER(TRIM(E186)),'6_Reference Lists'!$A$4:$D$64,2,FALSE()),""))</f>
        <v/>
      </c>
      <c r="D186" s="58" t="str">
        <f>IF(E186="","",IFERROR(VLOOKUP(UPPER(TRIM(E186)),'6_Reference Lists'!$A$4:$D$64,3,FALSE()),""))</f>
        <v/>
      </c>
      <c r="F186" s="47" t="str">
        <f>IF(E186="","",IFERROR(VLOOKUP(UPPER(TRIM(E186)),'6_Reference Lists'!$A$4:$D$64,4,FALSE()),""))</f>
        <v/>
      </c>
      <c r="G186" s="51"/>
      <c r="H186" s="52"/>
      <c r="I186" s="53"/>
      <c r="J186" s="51"/>
      <c r="K186" s="52"/>
      <c r="L186" s="53"/>
      <c r="M186" s="67" t="str">
        <f>IF(E186="","",DataEntryTable[[#This Row],[Shares Bought]]-DataEntryTable[[#This Row],[Shares Sold]])</f>
        <v/>
      </c>
    </row>
    <row r="187" spans="1:13" ht="15" customHeight="1" x14ac:dyDescent="0.25">
      <c r="A187" s="47" t="str">
        <f t="shared" si="2"/>
        <v/>
      </c>
      <c r="B187" s="47" t="str">
        <f>IF(E187="","",IF(DataEntryTable[[#This Row],[Sell Date]]="","Open","Closed"))</f>
        <v/>
      </c>
      <c r="C187" s="47" t="str">
        <f>IF(E187="","",IFERROR(VLOOKUP(UPPER(TRIM(E187)),'6_Reference Lists'!$A$4:$D$64,2,FALSE()),""))</f>
        <v/>
      </c>
      <c r="D187" s="58" t="str">
        <f>IF(E187="","",IFERROR(VLOOKUP(UPPER(TRIM(E187)),'6_Reference Lists'!$A$4:$D$64,3,FALSE()),""))</f>
        <v/>
      </c>
      <c r="F187" s="47" t="str">
        <f>IF(E187="","",IFERROR(VLOOKUP(UPPER(TRIM(E187)),'6_Reference Lists'!$A$4:$D$64,4,FALSE()),""))</f>
        <v/>
      </c>
      <c r="G187" s="51"/>
      <c r="H187" s="52"/>
      <c r="I187" s="53"/>
      <c r="J187" s="51"/>
      <c r="K187" s="52"/>
      <c r="L187" s="53"/>
      <c r="M187" s="67" t="str">
        <f>IF(E187="","",DataEntryTable[[#This Row],[Shares Bought]]-DataEntryTable[[#This Row],[Shares Sold]])</f>
        <v/>
      </c>
    </row>
    <row r="188" spans="1:13" ht="15" customHeight="1" x14ac:dyDescent="0.25">
      <c r="A188" s="47" t="str">
        <f t="shared" si="2"/>
        <v/>
      </c>
      <c r="B188" s="47" t="str">
        <f>IF(E188="","",IF(DataEntryTable[[#This Row],[Sell Date]]="","Open","Closed"))</f>
        <v/>
      </c>
      <c r="C188" s="47" t="str">
        <f>IF(E188="","",IFERROR(VLOOKUP(UPPER(TRIM(E188)),'6_Reference Lists'!$A$4:$D$64,2,FALSE()),""))</f>
        <v/>
      </c>
      <c r="D188" s="58" t="str">
        <f>IF(E188="","",IFERROR(VLOOKUP(UPPER(TRIM(E188)),'6_Reference Lists'!$A$4:$D$64,3,FALSE()),""))</f>
        <v/>
      </c>
      <c r="F188" s="47" t="str">
        <f>IF(E188="","",IFERROR(VLOOKUP(UPPER(TRIM(E188)),'6_Reference Lists'!$A$4:$D$64,4,FALSE()),""))</f>
        <v/>
      </c>
      <c r="G188" s="51"/>
      <c r="H188" s="52"/>
      <c r="I188" s="53"/>
      <c r="J188" s="51"/>
      <c r="K188" s="52"/>
      <c r="L188" s="53"/>
      <c r="M188" s="67" t="str">
        <f>IF(E188="","",DataEntryTable[[#This Row],[Shares Bought]]-DataEntryTable[[#This Row],[Shares Sold]])</f>
        <v/>
      </c>
    </row>
    <row r="189" spans="1:13" ht="15" customHeight="1" x14ac:dyDescent="0.25">
      <c r="A189" s="47" t="str">
        <f t="shared" si="2"/>
        <v/>
      </c>
      <c r="B189" s="47" t="str">
        <f>IF(E189="","",IF(DataEntryTable[[#This Row],[Sell Date]]="","Open","Closed"))</f>
        <v/>
      </c>
      <c r="C189" s="47" t="str">
        <f>IF(E189="","",IFERROR(VLOOKUP(UPPER(TRIM(E189)),'6_Reference Lists'!$A$4:$D$64,2,FALSE()),""))</f>
        <v/>
      </c>
      <c r="D189" s="58" t="str">
        <f>IF(E189="","",IFERROR(VLOOKUP(UPPER(TRIM(E189)),'6_Reference Lists'!$A$4:$D$64,3,FALSE()),""))</f>
        <v/>
      </c>
      <c r="F189" s="47" t="str">
        <f>IF(E189="","",IFERROR(VLOOKUP(UPPER(TRIM(E189)),'6_Reference Lists'!$A$4:$D$64,4,FALSE()),""))</f>
        <v/>
      </c>
      <c r="G189" s="51"/>
      <c r="H189" s="52"/>
      <c r="I189" s="53"/>
      <c r="J189" s="51"/>
      <c r="K189" s="52"/>
      <c r="L189" s="53"/>
      <c r="M189" s="67" t="str">
        <f>IF(E189="","",DataEntryTable[[#This Row],[Shares Bought]]-DataEntryTable[[#This Row],[Shares Sold]])</f>
        <v/>
      </c>
    </row>
    <row r="190" spans="1:13" ht="15" customHeight="1" x14ac:dyDescent="0.25">
      <c r="A190" s="47" t="str">
        <f t="shared" si="2"/>
        <v/>
      </c>
      <c r="B190" s="47" t="str">
        <f>IF(E190="","",IF(DataEntryTable[[#This Row],[Sell Date]]="","Open","Closed"))</f>
        <v/>
      </c>
      <c r="C190" s="47" t="str">
        <f>IF(E190="","",IFERROR(VLOOKUP(UPPER(TRIM(E190)),'6_Reference Lists'!$A$4:$D$64,2,FALSE()),""))</f>
        <v/>
      </c>
      <c r="D190" s="58" t="str">
        <f>IF(E190="","",IFERROR(VLOOKUP(UPPER(TRIM(E190)),'6_Reference Lists'!$A$4:$D$64,3,FALSE()),""))</f>
        <v/>
      </c>
      <c r="F190" s="47" t="str">
        <f>IF(E190="","",IFERROR(VLOOKUP(UPPER(TRIM(E190)),'6_Reference Lists'!$A$4:$D$64,4,FALSE()),""))</f>
        <v/>
      </c>
      <c r="G190" s="51"/>
      <c r="H190" s="52"/>
      <c r="I190" s="53"/>
      <c r="J190" s="51"/>
      <c r="K190" s="52"/>
      <c r="L190" s="53"/>
      <c r="M190" s="67" t="str">
        <f>IF(E190="","",DataEntryTable[[#This Row],[Shares Bought]]-DataEntryTable[[#This Row],[Shares Sold]])</f>
        <v/>
      </c>
    </row>
    <row r="191" spans="1:13" ht="15" customHeight="1" x14ac:dyDescent="0.25">
      <c r="A191" s="47" t="str">
        <f t="shared" si="2"/>
        <v/>
      </c>
      <c r="B191" s="47" t="str">
        <f>IF(E191="","",IF(DataEntryTable[[#This Row],[Sell Date]]="","Open","Closed"))</f>
        <v/>
      </c>
      <c r="C191" s="47" t="str">
        <f>IF(E191="","",IFERROR(VLOOKUP(UPPER(TRIM(E191)),'6_Reference Lists'!$A$4:$D$64,2,FALSE()),""))</f>
        <v/>
      </c>
      <c r="D191" s="58" t="str">
        <f>IF(E191="","",IFERROR(VLOOKUP(UPPER(TRIM(E191)),'6_Reference Lists'!$A$4:$D$64,3,FALSE()),""))</f>
        <v/>
      </c>
      <c r="F191" s="47" t="str">
        <f>IF(E191="","",IFERROR(VLOOKUP(UPPER(TRIM(E191)),'6_Reference Lists'!$A$4:$D$64,4,FALSE()),""))</f>
        <v/>
      </c>
      <c r="G191" s="51"/>
      <c r="H191" s="52"/>
      <c r="I191" s="53"/>
      <c r="J191" s="51"/>
      <c r="K191" s="52"/>
      <c r="L191" s="53"/>
      <c r="M191" s="67" t="str">
        <f>IF(E191="","",DataEntryTable[[#This Row],[Shares Bought]]-DataEntryTable[[#This Row],[Shares Sold]])</f>
        <v/>
      </c>
    </row>
    <row r="192" spans="1:13" ht="15" customHeight="1" x14ac:dyDescent="0.25">
      <c r="A192" s="47" t="str">
        <f t="shared" si="2"/>
        <v/>
      </c>
      <c r="B192" s="47" t="str">
        <f>IF(E192="","",IF(DataEntryTable[[#This Row],[Sell Date]]="","Open","Closed"))</f>
        <v/>
      </c>
      <c r="C192" s="47" t="str">
        <f>IF(E192="","",IFERROR(VLOOKUP(UPPER(TRIM(E192)),'6_Reference Lists'!$A$4:$D$64,2,FALSE()),""))</f>
        <v/>
      </c>
      <c r="D192" s="58" t="str">
        <f>IF(E192="","",IFERROR(VLOOKUP(UPPER(TRIM(E192)),'6_Reference Lists'!$A$4:$D$64,3,FALSE()),""))</f>
        <v/>
      </c>
      <c r="F192" s="47" t="str">
        <f>IF(E192="","",IFERROR(VLOOKUP(UPPER(TRIM(E192)),'6_Reference Lists'!$A$4:$D$64,4,FALSE()),""))</f>
        <v/>
      </c>
      <c r="G192" s="51"/>
      <c r="H192" s="52"/>
      <c r="I192" s="53"/>
      <c r="J192" s="51"/>
      <c r="K192" s="52"/>
      <c r="L192" s="53"/>
      <c r="M192" s="67" t="str">
        <f>IF(E192="","",DataEntryTable[[#This Row],[Shares Bought]]-DataEntryTable[[#This Row],[Shares Sold]])</f>
        <v/>
      </c>
    </row>
    <row r="193" spans="1:13" ht="15" customHeight="1" x14ac:dyDescent="0.25">
      <c r="A193" s="47" t="str">
        <f t="shared" si="2"/>
        <v/>
      </c>
      <c r="B193" s="47" t="str">
        <f>IF(E193="","",IF(DataEntryTable[[#This Row],[Sell Date]]="","Open","Closed"))</f>
        <v/>
      </c>
      <c r="C193" s="47" t="str">
        <f>IF(E193="","",IFERROR(VLOOKUP(UPPER(TRIM(E193)),'6_Reference Lists'!$A$4:$D$64,2,FALSE()),""))</f>
        <v/>
      </c>
      <c r="D193" s="58" t="str">
        <f>IF(E193="","",IFERROR(VLOOKUP(UPPER(TRIM(E193)),'6_Reference Lists'!$A$4:$D$64,3,FALSE()),""))</f>
        <v/>
      </c>
      <c r="F193" s="47" t="str">
        <f>IF(E193="","",IFERROR(VLOOKUP(UPPER(TRIM(E193)),'6_Reference Lists'!$A$4:$D$64,4,FALSE()),""))</f>
        <v/>
      </c>
      <c r="G193" s="51"/>
      <c r="H193" s="52"/>
      <c r="I193" s="53"/>
      <c r="J193" s="51"/>
      <c r="K193" s="52"/>
      <c r="L193" s="53"/>
      <c r="M193" s="67" t="str">
        <f>IF(E193="","",DataEntryTable[[#This Row],[Shares Bought]]-DataEntryTable[[#This Row],[Shares Sold]])</f>
        <v/>
      </c>
    </row>
    <row r="194" spans="1:13" ht="15" customHeight="1" x14ac:dyDescent="0.25">
      <c r="A194" s="47" t="str">
        <f t="shared" si="2"/>
        <v/>
      </c>
      <c r="B194" s="47" t="str">
        <f>IF(E194="","",IF(DataEntryTable[[#This Row],[Sell Date]]="","Open","Closed"))</f>
        <v/>
      </c>
      <c r="C194" s="47" t="str">
        <f>IF(E194="","",IFERROR(VLOOKUP(UPPER(TRIM(E194)),'6_Reference Lists'!$A$4:$D$64,2,FALSE()),""))</f>
        <v/>
      </c>
      <c r="D194" s="58" t="str">
        <f>IF(E194="","",IFERROR(VLOOKUP(UPPER(TRIM(E194)),'6_Reference Lists'!$A$4:$D$64,3,FALSE()),""))</f>
        <v/>
      </c>
      <c r="F194" s="47" t="str">
        <f>IF(E194="","",IFERROR(VLOOKUP(UPPER(TRIM(E194)),'6_Reference Lists'!$A$4:$D$64,4,FALSE()),""))</f>
        <v/>
      </c>
      <c r="G194" s="51"/>
      <c r="H194" s="52"/>
      <c r="I194" s="53"/>
      <c r="J194" s="51"/>
      <c r="K194" s="52"/>
      <c r="L194" s="53"/>
      <c r="M194" s="67" t="str">
        <f>IF(E194="","",DataEntryTable[[#This Row],[Shares Bought]]-DataEntryTable[[#This Row],[Shares Sold]])</f>
        <v/>
      </c>
    </row>
    <row r="195" spans="1:13" ht="15" customHeight="1" x14ac:dyDescent="0.25">
      <c r="A195" s="47" t="str">
        <f t="shared" si="2"/>
        <v/>
      </c>
      <c r="B195" s="47" t="str">
        <f>IF(E195="","",IF(DataEntryTable[[#This Row],[Sell Date]]="","Open","Closed"))</f>
        <v/>
      </c>
      <c r="C195" s="47" t="str">
        <f>IF(E195="","",IFERROR(VLOOKUP(UPPER(TRIM(E195)),'6_Reference Lists'!$A$4:$D$64,2,FALSE()),""))</f>
        <v/>
      </c>
      <c r="D195" s="58" t="str">
        <f>IF(E195="","",IFERROR(VLOOKUP(UPPER(TRIM(E195)),'6_Reference Lists'!$A$4:$D$64,3,FALSE()),""))</f>
        <v/>
      </c>
      <c r="F195" s="47" t="str">
        <f>IF(E195="","",IFERROR(VLOOKUP(UPPER(TRIM(E195)),'6_Reference Lists'!$A$4:$D$64,4,FALSE()),""))</f>
        <v/>
      </c>
      <c r="G195" s="51"/>
      <c r="H195" s="52"/>
      <c r="I195" s="53"/>
      <c r="J195" s="51"/>
      <c r="K195" s="52"/>
      <c r="L195" s="53"/>
      <c r="M195" s="67" t="str">
        <f>IF(E195="","",DataEntryTable[[#This Row],[Shares Bought]]-DataEntryTable[[#This Row],[Shares Sold]])</f>
        <v/>
      </c>
    </row>
    <row r="196" spans="1:13" ht="15" customHeight="1" x14ac:dyDescent="0.25">
      <c r="A196" s="47" t="str">
        <f t="shared" si="2"/>
        <v/>
      </c>
      <c r="B196" s="47" t="str">
        <f>IF(E196="","",IF(DataEntryTable[[#This Row],[Sell Date]]="","Open","Closed"))</f>
        <v/>
      </c>
      <c r="C196" s="47" t="str">
        <f>IF(E196="","",IFERROR(VLOOKUP(UPPER(TRIM(E196)),'6_Reference Lists'!$A$4:$D$64,2,FALSE()),""))</f>
        <v/>
      </c>
      <c r="D196" s="58" t="str">
        <f>IF(E196="","",IFERROR(VLOOKUP(UPPER(TRIM(E196)),'6_Reference Lists'!$A$4:$D$64,3,FALSE()),""))</f>
        <v/>
      </c>
      <c r="F196" s="47" t="str">
        <f>IF(E196="","",IFERROR(VLOOKUP(UPPER(TRIM(E196)),'6_Reference Lists'!$A$4:$D$64,4,FALSE()),""))</f>
        <v/>
      </c>
      <c r="G196" s="51"/>
      <c r="H196" s="52"/>
      <c r="I196" s="53"/>
      <c r="J196" s="51"/>
      <c r="K196" s="52"/>
      <c r="L196" s="53"/>
      <c r="M196" s="67" t="str">
        <f>IF(E196="","",DataEntryTable[[#This Row],[Shares Bought]]-DataEntryTable[[#This Row],[Shares Sold]])</f>
        <v/>
      </c>
    </row>
    <row r="197" spans="1:13" ht="15" customHeight="1" x14ac:dyDescent="0.25">
      <c r="A197" s="47" t="str">
        <f t="shared" si="2"/>
        <v/>
      </c>
      <c r="B197" s="47" t="str">
        <f>IF(E197="","",IF(DataEntryTable[[#This Row],[Sell Date]]="","Open","Closed"))</f>
        <v/>
      </c>
      <c r="C197" s="47" t="str">
        <f>IF(E197="","",IFERROR(VLOOKUP(UPPER(TRIM(E197)),'6_Reference Lists'!$A$4:$D$64,2,FALSE()),""))</f>
        <v/>
      </c>
      <c r="D197" s="58" t="str">
        <f>IF(E197="","",IFERROR(VLOOKUP(UPPER(TRIM(E197)),'6_Reference Lists'!$A$4:$D$64,3,FALSE()),""))</f>
        <v/>
      </c>
      <c r="F197" s="47" t="str">
        <f>IF(E197="","",IFERROR(VLOOKUP(UPPER(TRIM(E197)),'6_Reference Lists'!$A$4:$D$64,4,FALSE()),""))</f>
        <v/>
      </c>
      <c r="G197" s="51"/>
      <c r="H197" s="52"/>
      <c r="I197" s="53"/>
      <c r="J197" s="51"/>
      <c r="K197" s="52"/>
      <c r="L197" s="53"/>
      <c r="M197" s="67" t="str">
        <f>IF(E197="","",DataEntryTable[[#This Row],[Shares Bought]]-DataEntryTable[[#This Row],[Shares Sold]])</f>
        <v/>
      </c>
    </row>
    <row r="198" spans="1:13" ht="15" customHeight="1" x14ac:dyDescent="0.25">
      <c r="A198" s="47" t="str">
        <f t="shared" ref="A198:A261" si="3">IF($E198="","",IF(COUNTA(C198:N198)=0,"",ROW()-5))</f>
        <v/>
      </c>
      <c r="B198" s="47" t="str">
        <f>IF(E198="","",IF(DataEntryTable[[#This Row],[Sell Date]]="","Open","Closed"))</f>
        <v/>
      </c>
      <c r="C198" s="47" t="str">
        <f>IF(E198="","",IFERROR(VLOOKUP(UPPER(TRIM(E198)),'6_Reference Lists'!$A$4:$D$64,2,FALSE()),""))</f>
        <v/>
      </c>
      <c r="D198" s="58" t="str">
        <f>IF(E198="","",IFERROR(VLOOKUP(UPPER(TRIM(E198)),'6_Reference Lists'!$A$4:$D$64,3,FALSE()),""))</f>
        <v/>
      </c>
      <c r="F198" s="47" t="str">
        <f>IF(E198="","",IFERROR(VLOOKUP(UPPER(TRIM(E198)),'6_Reference Lists'!$A$4:$D$64,4,FALSE()),""))</f>
        <v/>
      </c>
      <c r="G198" s="51"/>
      <c r="H198" s="52"/>
      <c r="I198" s="53"/>
      <c r="J198" s="51"/>
      <c r="K198" s="52"/>
      <c r="L198" s="53"/>
      <c r="M198" s="67" t="str">
        <f>IF(E198="","",DataEntryTable[[#This Row],[Shares Bought]]-DataEntryTable[[#This Row],[Shares Sold]])</f>
        <v/>
      </c>
    </row>
    <row r="199" spans="1:13" ht="15" customHeight="1" x14ac:dyDescent="0.25">
      <c r="A199" s="47" t="str">
        <f t="shared" si="3"/>
        <v/>
      </c>
      <c r="B199" s="47" t="str">
        <f>IF(E199="","",IF(DataEntryTable[[#This Row],[Sell Date]]="","Open","Closed"))</f>
        <v/>
      </c>
      <c r="C199" s="47" t="str">
        <f>IF(E199="","",IFERROR(VLOOKUP(UPPER(TRIM(E199)),'6_Reference Lists'!$A$4:$D$64,2,FALSE()),""))</f>
        <v/>
      </c>
      <c r="D199" s="58" t="str">
        <f>IF(E199="","",IFERROR(VLOOKUP(UPPER(TRIM(E199)),'6_Reference Lists'!$A$4:$D$64,3,FALSE()),""))</f>
        <v/>
      </c>
      <c r="F199" s="47" t="str">
        <f>IF(E199="","",IFERROR(VLOOKUP(UPPER(TRIM(E199)),'6_Reference Lists'!$A$4:$D$64,4,FALSE()),""))</f>
        <v/>
      </c>
      <c r="G199" s="51"/>
      <c r="H199" s="52"/>
      <c r="I199" s="53"/>
      <c r="J199" s="51"/>
      <c r="K199" s="52"/>
      <c r="L199" s="53"/>
      <c r="M199" s="67" t="str">
        <f>IF(E199="","",DataEntryTable[[#This Row],[Shares Bought]]-DataEntryTable[[#This Row],[Shares Sold]])</f>
        <v/>
      </c>
    </row>
    <row r="200" spans="1:13" ht="15" customHeight="1" x14ac:dyDescent="0.25">
      <c r="A200" s="47" t="str">
        <f t="shared" si="3"/>
        <v/>
      </c>
      <c r="B200" s="47" t="str">
        <f>IF(E200="","",IF(DataEntryTable[[#This Row],[Sell Date]]="","Open","Closed"))</f>
        <v/>
      </c>
      <c r="C200" s="47" t="str">
        <f>IF(E200="","",IFERROR(VLOOKUP(UPPER(TRIM(E200)),'6_Reference Lists'!$A$4:$D$64,2,FALSE()),""))</f>
        <v/>
      </c>
      <c r="D200" s="58" t="str">
        <f>IF(E200="","",IFERROR(VLOOKUP(UPPER(TRIM(E200)),'6_Reference Lists'!$A$4:$D$64,3,FALSE()),""))</f>
        <v/>
      </c>
      <c r="F200" s="47" t="str">
        <f>IF(E200="","",IFERROR(VLOOKUP(UPPER(TRIM(E200)),'6_Reference Lists'!$A$4:$D$64,4,FALSE()),""))</f>
        <v/>
      </c>
      <c r="G200" s="51"/>
      <c r="H200" s="52"/>
      <c r="I200" s="53"/>
      <c r="J200" s="51"/>
      <c r="K200" s="52"/>
      <c r="L200" s="53"/>
      <c r="M200" s="67" t="str">
        <f>IF(E200="","",DataEntryTable[[#This Row],[Shares Bought]]-DataEntryTable[[#This Row],[Shares Sold]])</f>
        <v/>
      </c>
    </row>
    <row r="201" spans="1:13" ht="15" customHeight="1" x14ac:dyDescent="0.25">
      <c r="A201" s="47" t="str">
        <f t="shared" si="3"/>
        <v/>
      </c>
      <c r="B201" s="47" t="str">
        <f>IF(E201="","",IF(DataEntryTable[[#This Row],[Sell Date]]="","Open","Closed"))</f>
        <v/>
      </c>
      <c r="C201" s="47" t="str">
        <f>IF(E201="","",IFERROR(VLOOKUP(UPPER(TRIM(E201)),'6_Reference Lists'!$A$4:$D$64,2,FALSE()),""))</f>
        <v/>
      </c>
      <c r="D201" s="58" t="str">
        <f>IF(E201="","",IFERROR(VLOOKUP(UPPER(TRIM(E201)),'6_Reference Lists'!$A$4:$D$64,3,FALSE()),""))</f>
        <v/>
      </c>
      <c r="F201" s="47" t="str">
        <f>IF(E201="","",IFERROR(VLOOKUP(UPPER(TRIM(E201)),'6_Reference Lists'!$A$4:$D$64,4,FALSE()),""))</f>
        <v/>
      </c>
      <c r="G201" s="51"/>
      <c r="H201" s="52"/>
      <c r="I201" s="53"/>
      <c r="J201" s="51"/>
      <c r="K201" s="52"/>
      <c r="L201" s="53"/>
      <c r="M201" s="67" t="str">
        <f>IF(E201="","",DataEntryTable[[#This Row],[Shares Bought]]-DataEntryTable[[#This Row],[Shares Sold]])</f>
        <v/>
      </c>
    </row>
    <row r="202" spans="1:13" ht="15" customHeight="1" x14ac:dyDescent="0.25">
      <c r="A202" s="47" t="str">
        <f t="shared" si="3"/>
        <v/>
      </c>
      <c r="B202" s="47" t="str">
        <f>IF(E202="","",IF(DataEntryTable[[#This Row],[Sell Date]]="","Open","Closed"))</f>
        <v/>
      </c>
      <c r="C202" s="47" t="str">
        <f>IF(E202="","",IFERROR(VLOOKUP(UPPER(TRIM(E202)),'6_Reference Lists'!$A$4:$D$64,2,FALSE()),""))</f>
        <v/>
      </c>
      <c r="D202" s="58" t="str">
        <f>IF(E202="","",IFERROR(VLOOKUP(UPPER(TRIM(E202)),'6_Reference Lists'!$A$4:$D$64,3,FALSE()),""))</f>
        <v/>
      </c>
      <c r="F202" s="47" t="str">
        <f>IF(E202="","",IFERROR(VLOOKUP(UPPER(TRIM(E202)),'6_Reference Lists'!$A$4:$D$64,4,FALSE()),""))</f>
        <v/>
      </c>
      <c r="G202" s="51"/>
      <c r="H202" s="52"/>
      <c r="I202" s="53"/>
      <c r="J202" s="51"/>
      <c r="K202" s="52"/>
      <c r="L202" s="53"/>
      <c r="M202" s="67" t="str">
        <f>IF(E202="","",DataEntryTable[[#This Row],[Shares Bought]]-DataEntryTable[[#This Row],[Shares Sold]])</f>
        <v/>
      </c>
    </row>
    <row r="203" spans="1:13" ht="15" customHeight="1" x14ac:dyDescent="0.25">
      <c r="A203" s="47" t="str">
        <f t="shared" si="3"/>
        <v/>
      </c>
      <c r="B203" s="47" t="str">
        <f>IF(E203="","",IF(DataEntryTable[[#This Row],[Sell Date]]="","Open","Closed"))</f>
        <v/>
      </c>
      <c r="C203" s="47" t="str">
        <f>IF(E203="","",IFERROR(VLOOKUP(UPPER(TRIM(E203)),'6_Reference Lists'!$A$4:$D$64,2,FALSE()),""))</f>
        <v/>
      </c>
      <c r="D203" s="58" t="str">
        <f>IF(E203="","",IFERROR(VLOOKUP(UPPER(TRIM(E203)),'6_Reference Lists'!$A$4:$D$64,3,FALSE()),""))</f>
        <v/>
      </c>
      <c r="F203" s="47" t="str">
        <f>IF(E203="","",IFERROR(VLOOKUP(UPPER(TRIM(E203)),'6_Reference Lists'!$A$4:$D$64,4,FALSE()),""))</f>
        <v/>
      </c>
      <c r="G203" s="51"/>
      <c r="H203" s="52"/>
      <c r="I203" s="53"/>
      <c r="J203" s="51"/>
      <c r="K203" s="52"/>
      <c r="L203" s="53"/>
      <c r="M203" s="67" t="str">
        <f>IF(E203="","",DataEntryTable[[#This Row],[Shares Bought]]-DataEntryTable[[#This Row],[Shares Sold]])</f>
        <v/>
      </c>
    </row>
    <row r="204" spans="1:13" ht="15" customHeight="1" x14ac:dyDescent="0.25">
      <c r="A204" s="47" t="str">
        <f t="shared" si="3"/>
        <v/>
      </c>
      <c r="B204" s="47" t="str">
        <f>IF(E204="","",IF(DataEntryTable[[#This Row],[Sell Date]]="","Open","Closed"))</f>
        <v/>
      </c>
      <c r="C204" s="47" t="str">
        <f>IF(E204="","",IFERROR(VLOOKUP(UPPER(TRIM(E204)),'6_Reference Lists'!$A$4:$D$64,2,FALSE()),""))</f>
        <v/>
      </c>
      <c r="D204" s="58" t="str">
        <f>IF(E204="","",IFERROR(VLOOKUP(UPPER(TRIM(E204)),'6_Reference Lists'!$A$4:$D$64,3,FALSE()),""))</f>
        <v/>
      </c>
      <c r="F204" s="47" t="str">
        <f>IF(E204="","",IFERROR(VLOOKUP(UPPER(TRIM(E204)),'6_Reference Lists'!$A$4:$D$64,4,FALSE()),""))</f>
        <v/>
      </c>
      <c r="G204" s="51"/>
      <c r="H204" s="52"/>
      <c r="I204" s="53"/>
      <c r="J204" s="51"/>
      <c r="K204" s="52"/>
      <c r="L204" s="53"/>
      <c r="M204" s="67" t="str">
        <f>IF(E204="","",DataEntryTable[[#This Row],[Shares Bought]]-DataEntryTable[[#This Row],[Shares Sold]])</f>
        <v/>
      </c>
    </row>
    <row r="205" spans="1:13" ht="15" customHeight="1" x14ac:dyDescent="0.25">
      <c r="A205" s="47" t="str">
        <f t="shared" si="3"/>
        <v/>
      </c>
      <c r="B205" s="47" t="str">
        <f>IF(E205="","",IF(DataEntryTable[[#This Row],[Sell Date]]="","Open","Closed"))</f>
        <v/>
      </c>
      <c r="C205" s="47" t="str">
        <f>IF(E205="","",IFERROR(VLOOKUP(UPPER(TRIM(E205)),'6_Reference Lists'!$A$4:$D$64,2,FALSE()),""))</f>
        <v/>
      </c>
      <c r="D205" s="58" t="str">
        <f>IF(E205="","",IFERROR(VLOOKUP(UPPER(TRIM(E205)),'6_Reference Lists'!$A$4:$D$64,3,FALSE()),""))</f>
        <v/>
      </c>
      <c r="F205" s="47" t="str">
        <f>IF(E205="","",IFERROR(VLOOKUP(UPPER(TRIM(E205)),'6_Reference Lists'!$A$4:$D$64,4,FALSE()),""))</f>
        <v/>
      </c>
      <c r="G205" s="51"/>
      <c r="H205" s="52"/>
      <c r="I205" s="53"/>
      <c r="J205" s="51"/>
      <c r="K205" s="52"/>
      <c r="L205" s="53"/>
      <c r="M205" s="67" t="str">
        <f>IF(E205="","",DataEntryTable[[#This Row],[Shares Bought]]-DataEntryTable[[#This Row],[Shares Sold]])</f>
        <v/>
      </c>
    </row>
    <row r="206" spans="1:13" ht="15" customHeight="1" x14ac:dyDescent="0.25">
      <c r="A206" s="47" t="str">
        <f t="shared" si="3"/>
        <v/>
      </c>
      <c r="B206" s="47" t="str">
        <f>IF(E206="","",IF(DataEntryTable[[#This Row],[Sell Date]]="","Open","Closed"))</f>
        <v/>
      </c>
      <c r="C206" s="47" t="str">
        <f>IF(E206="","",IFERROR(VLOOKUP(UPPER(TRIM(E206)),'6_Reference Lists'!$A$4:$D$64,2,FALSE()),""))</f>
        <v/>
      </c>
      <c r="D206" s="58" t="str">
        <f>IF(E206="","",IFERROR(VLOOKUP(UPPER(TRIM(E206)),'6_Reference Lists'!$A$4:$D$64,3,FALSE()),""))</f>
        <v/>
      </c>
      <c r="F206" s="47" t="str">
        <f>IF(E206="","",IFERROR(VLOOKUP(UPPER(TRIM(E206)),'6_Reference Lists'!$A$4:$D$64,4,FALSE()),""))</f>
        <v/>
      </c>
      <c r="G206" s="51"/>
      <c r="H206" s="52"/>
      <c r="I206" s="53"/>
      <c r="J206" s="51"/>
      <c r="K206" s="52"/>
      <c r="L206" s="53"/>
      <c r="M206" s="67" t="str">
        <f>IF(E206="","",DataEntryTable[[#This Row],[Shares Bought]]-DataEntryTable[[#This Row],[Shares Sold]])</f>
        <v/>
      </c>
    </row>
    <row r="207" spans="1:13" ht="15" customHeight="1" x14ac:dyDescent="0.25">
      <c r="A207" s="47" t="str">
        <f t="shared" si="3"/>
        <v/>
      </c>
      <c r="B207" s="47" t="str">
        <f>IF(E207="","",IF(DataEntryTable[[#This Row],[Sell Date]]="","Open","Closed"))</f>
        <v/>
      </c>
      <c r="C207" s="47" t="str">
        <f>IF(E207="","",IFERROR(VLOOKUP(UPPER(TRIM(E207)),'6_Reference Lists'!$A$4:$D$64,2,FALSE()),""))</f>
        <v/>
      </c>
      <c r="D207" s="58" t="str">
        <f>IF(E207="","",IFERROR(VLOOKUP(UPPER(TRIM(E207)),'6_Reference Lists'!$A$4:$D$64,3,FALSE()),""))</f>
        <v/>
      </c>
      <c r="F207" s="47" t="str">
        <f>IF(E207="","",IFERROR(VLOOKUP(UPPER(TRIM(E207)),'6_Reference Lists'!$A$4:$D$64,4,FALSE()),""))</f>
        <v/>
      </c>
      <c r="G207" s="51"/>
      <c r="H207" s="52"/>
      <c r="I207" s="53"/>
      <c r="J207" s="51"/>
      <c r="K207" s="52"/>
      <c r="L207" s="53"/>
      <c r="M207" s="67" t="str">
        <f>IF(E207="","",DataEntryTable[[#This Row],[Shares Bought]]-DataEntryTable[[#This Row],[Shares Sold]])</f>
        <v/>
      </c>
    </row>
    <row r="208" spans="1:13" ht="15" customHeight="1" x14ac:dyDescent="0.25">
      <c r="A208" s="47" t="str">
        <f t="shared" si="3"/>
        <v/>
      </c>
      <c r="B208" s="47" t="str">
        <f>IF(E208="","",IF(DataEntryTable[[#This Row],[Sell Date]]="","Open","Closed"))</f>
        <v/>
      </c>
      <c r="C208" s="47" t="str">
        <f>IF(E208="","",IFERROR(VLOOKUP(UPPER(TRIM(E208)),'6_Reference Lists'!$A$4:$D$64,2,FALSE()),""))</f>
        <v/>
      </c>
      <c r="D208" s="58" t="str">
        <f>IF(E208="","",IFERROR(VLOOKUP(UPPER(TRIM(E208)),'6_Reference Lists'!$A$4:$D$64,3,FALSE()),""))</f>
        <v/>
      </c>
      <c r="F208" s="47" t="str">
        <f>IF(E208="","",IFERROR(VLOOKUP(UPPER(TRIM(E208)),'6_Reference Lists'!$A$4:$D$64,4,FALSE()),""))</f>
        <v/>
      </c>
      <c r="G208" s="51"/>
      <c r="H208" s="52"/>
      <c r="I208" s="53"/>
      <c r="J208" s="51"/>
      <c r="K208" s="52"/>
      <c r="L208" s="53"/>
      <c r="M208" s="67" t="str">
        <f>IF(E208="","",DataEntryTable[[#This Row],[Shares Bought]]-DataEntryTable[[#This Row],[Shares Sold]])</f>
        <v/>
      </c>
    </row>
    <row r="209" spans="1:13" ht="15" customHeight="1" x14ac:dyDescent="0.25">
      <c r="A209" s="47" t="str">
        <f t="shared" si="3"/>
        <v/>
      </c>
      <c r="B209" s="47" t="str">
        <f>IF(E209="","",IF(DataEntryTable[[#This Row],[Sell Date]]="","Open","Closed"))</f>
        <v/>
      </c>
      <c r="C209" s="47" t="str">
        <f>IF(E209="","",IFERROR(VLOOKUP(UPPER(TRIM(E209)),'6_Reference Lists'!$A$4:$D$64,2,FALSE()),""))</f>
        <v/>
      </c>
      <c r="D209" s="58" t="str">
        <f>IF(E209="","",IFERROR(VLOOKUP(UPPER(TRIM(E209)),'6_Reference Lists'!$A$4:$D$64,3,FALSE()),""))</f>
        <v/>
      </c>
      <c r="F209" s="47" t="str">
        <f>IF(E209="","",IFERROR(VLOOKUP(UPPER(TRIM(E209)),'6_Reference Lists'!$A$4:$D$64,4,FALSE()),""))</f>
        <v/>
      </c>
      <c r="G209" s="51"/>
      <c r="H209" s="52"/>
      <c r="I209" s="53"/>
      <c r="J209" s="51"/>
      <c r="K209" s="52"/>
      <c r="L209" s="53"/>
      <c r="M209" s="67" t="str">
        <f>IF(E209="","",DataEntryTable[[#This Row],[Shares Bought]]-DataEntryTable[[#This Row],[Shares Sold]])</f>
        <v/>
      </c>
    </row>
    <row r="210" spans="1:13" ht="15" customHeight="1" x14ac:dyDescent="0.25">
      <c r="A210" s="47" t="str">
        <f t="shared" si="3"/>
        <v/>
      </c>
      <c r="B210" s="47" t="str">
        <f>IF(E210="","",IF(DataEntryTable[[#This Row],[Sell Date]]="","Open","Closed"))</f>
        <v/>
      </c>
      <c r="C210" s="47" t="str">
        <f>IF(E210="","",IFERROR(VLOOKUP(UPPER(TRIM(E210)),'6_Reference Lists'!$A$4:$D$64,2,FALSE()),""))</f>
        <v/>
      </c>
      <c r="D210" s="58" t="str">
        <f>IF(E210="","",IFERROR(VLOOKUP(UPPER(TRIM(E210)),'6_Reference Lists'!$A$4:$D$64,3,FALSE()),""))</f>
        <v/>
      </c>
      <c r="F210" s="47" t="str">
        <f>IF(E210="","",IFERROR(VLOOKUP(UPPER(TRIM(E210)),'6_Reference Lists'!$A$4:$D$64,4,FALSE()),""))</f>
        <v/>
      </c>
      <c r="G210" s="51"/>
      <c r="H210" s="52"/>
      <c r="I210" s="53"/>
      <c r="J210" s="51"/>
      <c r="K210" s="52"/>
      <c r="L210" s="53"/>
      <c r="M210" s="67" t="str">
        <f>IF(E210="","",DataEntryTable[[#This Row],[Shares Bought]]-DataEntryTable[[#This Row],[Shares Sold]])</f>
        <v/>
      </c>
    </row>
    <row r="211" spans="1:13" ht="15" customHeight="1" x14ac:dyDescent="0.25">
      <c r="A211" s="47" t="str">
        <f t="shared" si="3"/>
        <v/>
      </c>
      <c r="B211" s="47" t="str">
        <f>IF(E211="","",IF(DataEntryTable[[#This Row],[Sell Date]]="","Open","Closed"))</f>
        <v/>
      </c>
      <c r="C211" s="47" t="str">
        <f>IF(E211="","",IFERROR(VLOOKUP(UPPER(TRIM(E211)),'6_Reference Lists'!$A$4:$D$64,2,FALSE()),""))</f>
        <v/>
      </c>
      <c r="D211" s="58" t="str">
        <f>IF(E211="","",IFERROR(VLOOKUP(UPPER(TRIM(E211)),'6_Reference Lists'!$A$4:$D$64,3,FALSE()),""))</f>
        <v/>
      </c>
      <c r="F211" s="47" t="str">
        <f>IF(E211="","",IFERROR(VLOOKUP(UPPER(TRIM(E211)),'6_Reference Lists'!$A$4:$D$64,4,FALSE()),""))</f>
        <v/>
      </c>
      <c r="G211" s="51"/>
      <c r="H211" s="52"/>
      <c r="I211" s="53"/>
      <c r="J211" s="51"/>
      <c r="K211" s="52"/>
      <c r="L211" s="53"/>
      <c r="M211" s="67" t="str">
        <f>IF(E211="","",DataEntryTable[[#This Row],[Shares Bought]]-DataEntryTable[[#This Row],[Shares Sold]])</f>
        <v/>
      </c>
    </row>
    <row r="212" spans="1:13" ht="15" customHeight="1" x14ac:dyDescent="0.25">
      <c r="A212" s="47" t="str">
        <f t="shared" si="3"/>
        <v/>
      </c>
      <c r="B212" s="47" t="str">
        <f>IF(E212="","",IF(DataEntryTable[[#This Row],[Sell Date]]="","Open","Closed"))</f>
        <v/>
      </c>
      <c r="C212" s="47" t="str">
        <f>IF(E212="","",IFERROR(VLOOKUP(UPPER(TRIM(E212)),'6_Reference Lists'!$A$4:$D$64,2,FALSE()),""))</f>
        <v/>
      </c>
      <c r="D212" s="58" t="str">
        <f>IF(E212="","",IFERROR(VLOOKUP(UPPER(TRIM(E212)),'6_Reference Lists'!$A$4:$D$64,3,FALSE()),""))</f>
        <v/>
      </c>
      <c r="F212" s="47" t="str">
        <f>IF(E212="","",IFERROR(VLOOKUP(UPPER(TRIM(E212)),'6_Reference Lists'!$A$4:$D$64,4,FALSE()),""))</f>
        <v/>
      </c>
      <c r="G212" s="51"/>
      <c r="H212" s="52"/>
      <c r="I212" s="53"/>
      <c r="J212" s="51"/>
      <c r="K212" s="52"/>
      <c r="L212" s="53"/>
      <c r="M212" s="67" t="str">
        <f>IF(E212="","",DataEntryTable[[#This Row],[Shares Bought]]-DataEntryTable[[#This Row],[Shares Sold]])</f>
        <v/>
      </c>
    </row>
    <row r="213" spans="1:13" ht="15" customHeight="1" x14ac:dyDescent="0.25">
      <c r="A213" s="47" t="str">
        <f t="shared" si="3"/>
        <v/>
      </c>
      <c r="B213" s="47" t="str">
        <f>IF(E213="","",IF(DataEntryTable[[#This Row],[Sell Date]]="","Open","Closed"))</f>
        <v/>
      </c>
      <c r="C213" s="47" t="str">
        <f>IF(E213="","",IFERROR(VLOOKUP(UPPER(TRIM(E213)),'6_Reference Lists'!$A$4:$D$64,2,FALSE()),""))</f>
        <v/>
      </c>
      <c r="D213" s="58" t="str">
        <f>IF(E213="","",IFERROR(VLOOKUP(UPPER(TRIM(E213)),'6_Reference Lists'!$A$4:$D$64,3,FALSE()),""))</f>
        <v/>
      </c>
      <c r="F213" s="47" t="str">
        <f>IF(E213="","",IFERROR(VLOOKUP(UPPER(TRIM(E213)),'6_Reference Lists'!$A$4:$D$64,4,FALSE()),""))</f>
        <v/>
      </c>
      <c r="G213" s="51"/>
      <c r="H213" s="52"/>
      <c r="I213" s="53"/>
      <c r="J213" s="51"/>
      <c r="K213" s="52"/>
      <c r="L213" s="53"/>
      <c r="M213" s="67" t="str">
        <f>IF(E213="","",DataEntryTable[[#This Row],[Shares Bought]]-DataEntryTable[[#This Row],[Shares Sold]])</f>
        <v/>
      </c>
    </row>
    <row r="214" spans="1:13" ht="15" customHeight="1" x14ac:dyDescent="0.25">
      <c r="A214" s="47" t="str">
        <f t="shared" si="3"/>
        <v/>
      </c>
      <c r="B214" s="47" t="str">
        <f>IF(E214="","",IF(DataEntryTable[[#This Row],[Sell Date]]="","Open","Closed"))</f>
        <v/>
      </c>
      <c r="C214" s="47" t="str">
        <f>IF(E214="","",IFERROR(VLOOKUP(UPPER(TRIM(E214)),'6_Reference Lists'!$A$4:$D$64,2,FALSE()),""))</f>
        <v/>
      </c>
      <c r="D214" s="58" t="str">
        <f>IF(E214="","",IFERROR(VLOOKUP(UPPER(TRIM(E214)),'6_Reference Lists'!$A$4:$D$64,3,FALSE()),""))</f>
        <v/>
      </c>
      <c r="F214" s="47" t="str">
        <f>IF(E214="","",IFERROR(VLOOKUP(UPPER(TRIM(E214)),'6_Reference Lists'!$A$4:$D$64,4,FALSE()),""))</f>
        <v/>
      </c>
      <c r="G214" s="51"/>
      <c r="H214" s="52"/>
      <c r="I214" s="53"/>
      <c r="J214" s="51"/>
      <c r="K214" s="52"/>
      <c r="L214" s="53"/>
      <c r="M214" s="67" t="str">
        <f>IF(E214="","",DataEntryTable[[#This Row],[Shares Bought]]-DataEntryTable[[#This Row],[Shares Sold]])</f>
        <v/>
      </c>
    </row>
    <row r="215" spans="1:13" ht="15" customHeight="1" x14ac:dyDescent="0.25">
      <c r="A215" s="47" t="str">
        <f t="shared" si="3"/>
        <v/>
      </c>
      <c r="B215" s="47" t="str">
        <f>IF(E215="","",IF(DataEntryTable[[#This Row],[Sell Date]]="","Open","Closed"))</f>
        <v/>
      </c>
      <c r="C215" s="47" t="str">
        <f>IF(E215="","",IFERROR(VLOOKUP(UPPER(TRIM(E215)),'6_Reference Lists'!$A$4:$D$64,2,FALSE()),""))</f>
        <v/>
      </c>
      <c r="D215" s="58" t="str">
        <f>IF(E215="","",IFERROR(VLOOKUP(UPPER(TRIM(E215)),'6_Reference Lists'!$A$4:$D$64,3,FALSE()),""))</f>
        <v/>
      </c>
      <c r="F215" s="47" t="str">
        <f>IF(E215="","",IFERROR(VLOOKUP(UPPER(TRIM(E215)),'6_Reference Lists'!$A$4:$D$64,4,FALSE()),""))</f>
        <v/>
      </c>
      <c r="G215" s="51"/>
      <c r="H215" s="52"/>
      <c r="I215" s="53"/>
      <c r="J215" s="51"/>
      <c r="K215" s="52"/>
      <c r="L215" s="53"/>
      <c r="M215" s="67" t="str">
        <f>IF(E215="","",DataEntryTable[[#This Row],[Shares Bought]]-DataEntryTable[[#This Row],[Shares Sold]])</f>
        <v/>
      </c>
    </row>
    <row r="216" spans="1:13" ht="15" customHeight="1" x14ac:dyDescent="0.25">
      <c r="A216" s="47" t="str">
        <f t="shared" si="3"/>
        <v/>
      </c>
      <c r="B216" s="47" t="str">
        <f>IF(E216="","",IF(DataEntryTable[[#This Row],[Sell Date]]="","Open","Closed"))</f>
        <v/>
      </c>
      <c r="C216" s="47" t="str">
        <f>IF(E216="","",IFERROR(VLOOKUP(UPPER(TRIM(E216)),'6_Reference Lists'!$A$4:$D$64,2,FALSE()),""))</f>
        <v/>
      </c>
      <c r="D216" s="58" t="str">
        <f>IF(E216="","",IFERROR(VLOOKUP(UPPER(TRIM(E216)),'6_Reference Lists'!$A$4:$D$64,3,FALSE()),""))</f>
        <v/>
      </c>
      <c r="F216" s="47" t="str">
        <f>IF(E216="","",IFERROR(VLOOKUP(UPPER(TRIM(E216)),'6_Reference Lists'!$A$4:$D$64,4,FALSE()),""))</f>
        <v/>
      </c>
      <c r="G216" s="51"/>
      <c r="H216" s="52"/>
      <c r="I216" s="53"/>
      <c r="J216" s="51"/>
      <c r="K216" s="52"/>
      <c r="L216" s="53"/>
      <c r="M216" s="67" t="str">
        <f>IF(E216="","",DataEntryTable[[#This Row],[Shares Bought]]-DataEntryTable[[#This Row],[Shares Sold]])</f>
        <v/>
      </c>
    </row>
    <row r="217" spans="1:13" ht="15" customHeight="1" x14ac:dyDescent="0.25">
      <c r="A217" s="47" t="str">
        <f t="shared" si="3"/>
        <v/>
      </c>
      <c r="B217" s="47" t="str">
        <f>IF(E217="","",IF(DataEntryTable[[#This Row],[Sell Date]]="","Open","Closed"))</f>
        <v/>
      </c>
      <c r="C217" s="47" t="str">
        <f>IF(E217="","",IFERROR(VLOOKUP(UPPER(TRIM(E217)),'6_Reference Lists'!$A$4:$D$64,2,FALSE()),""))</f>
        <v/>
      </c>
      <c r="D217" s="58" t="str">
        <f>IF(E217="","",IFERROR(VLOOKUP(UPPER(TRIM(E217)),'6_Reference Lists'!$A$4:$D$64,3,FALSE()),""))</f>
        <v/>
      </c>
      <c r="F217" s="47" t="str">
        <f>IF(E217="","",IFERROR(VLOOKUP(UPPER(TRIM(E217)),'6_Reference Lists'!$A$4:$D$64,4,FALSE()),""))</f>
        <v/>
      </c>
      <c r="G217" s="51"/>
      <c r="H217" s="52"/>
      <c r="I217" s="53"/>
      <c r="J217" s="51"/>
      <c r="K217" s="52"/>
      <c r="L217" s="53"/>
      <c r="M217" s="67" t="str">
        <f>IF(E217="","",DataEntryTable[[#This Row],[Shares Bought]]-DataEntryTable[[#This Row],[Shares Sold]])</f>
        <v/>
      </c>
    </row>
    <row r="218" spans="1:13" ht="15" customHeight="1" x14ac:dyDescent="0.25">
      <c r="A218" s="47" t="str">
        <f t="shared" si="3"/>
        <v/>
      </c>
      <c r="B218" s="47" t="str">
        <f>IF(E218="","",IF(DataEntryTable[[#This Row],[Sell Date]]="","Open","Closed"))</f>
        <v/>
      </c>
      <c r="C218" s="47" t="str">
        <f>IF(E218="","",IFERROR(VLOOKUP(UPPER(TRIM(E218)),'6_Reference Lists'!$A$4:$D$64,2,FALSE()),""))</f>
        <v/>
      </c>
      <c r="D218" s="58" t="str">
        <f>IF(E218="","",IFERROR(VLOOKUP(UPPER(TRIM(E218)),'6_Reference Lists'!$A$4:$D$64,3,FALSE()),""))</f>
        <v/>
      </c>
      <c r="F218" s="47" t="str">
        <f>IF(E218="","",IFERROR(VLOOKUP(UPPER(TRIM(E218)),'6_Reference Lists'!$A$4:$D$64,4,FALSE()),""))</f>
        <v/>
      </c>
      <c r="G218" s="51"/>
      <c r="H218" s="52"/>
      <c r="I218" s="53"/>
      <c r="J218" s="51"/>
      <c r="K218" s="52"/>
      <c r="L218" s="53"/>
      <c r="M218" s="67" t="str">
        <f>IF(E218="","",DataEntryTable[[#This Row],[Shares Bought]]-DataEntryTable[[#This Row],[Shares Sold]])</f>
        <v/>
      </c>
    </row>
    <row r="219" spans="1:13" ht="15" customHeight="1" x14ac:dyDescent="0.25">
      <c r="A219" s="47" t="str">
        <f t="shared" si="3"/>
        <v/>
      </c>
      <c r="B219" s="47" t="str">
        <f>IF(E219="","",IF(DataEntryTable[[#This Row],[Sell Date]]="","Open","Closed"))</f>
        <v/>
      </c>
      <c r="C219" s="47" t="str">
        <f>IF(E219="","",IFERROR(VLOOKUP(UPPER(TRIM(E219)),'6_Reference Lists'!$A$4:$D$64,2,FALSE()),""))</f>
        <v/>
      </c>
      <c r="D219" s="58" t="str">
        <f>IF(E219="","",IFERROR(VLOOKUP(UPPER(TRIM(E219)),'6_Reference Lists'!$A$4:$D$64,3,FALSE()),""))</f>
        <v/>
      </c>
      <c r="F219" s="47" t="str">
        <f>IF(E219="","",IFERROR(VLOOKUP(UPPER(TRIM(E219)),'6_Reference Lists'!$A$4:$D$64,4,FALSE()),""))</f>
        <v/>
      </c>
      <c r="G219" s="51"/>
      <c r="H219" s="52"/>
      <c r="I219" s="53"/>
      <c r="J219" s="51"/>
      <c r="K219" s="52"/>
      <c r="L219" s="53"/>
      <c r="M219" s="67" t="str">
        <f>IF(E219="","",DataEntryTable[[#This Row],[Shares Bought]]-DataEntryTable[[#This Row],[Shares Sold]])</f>
        <v/>
      </c>
    </row>
    <row r="220" spans="1:13" ht="15" customHeight="1" x14ac:dyDescent="0.25">
      <c r="A220" s="47" t="str">
        <f t="shared" si="3"/>
        <v/>
      </c>
      <c r="B220" s="47" t="str">
        <f>IF(E220="","",IF(DataEntryTable[[#This Row],[Sell Date]]="","Open","Closed"))</f>
        <v/>
      </c>
      <c r="C220" s="47" t="str">
        <f>IF(E220="","",IFERROR(VLOOKUP(UPPER(TRIM(E220)),'6_Reference Lists'!$A$4:$D$64,2,FALSE()),""))</f>
        <v/>
      </c>
      <c r="D220" s="58" t="str">
        <f>IF(E220="","",IFERROR(VLOOKUP(UPPER(TRIM(E220)),'6_Reference Lists'!$A$4:$D$64,3,FALSE()),""))</f>
        <v/>
      </c>
      <c r="F220" s="47" t="str">
        <f>IF(E220="","",IFERROR(VLOOKUP(UPPER(TRIM(E220)),'6_Reference Lists'!$A$4:$D$64,4,FALSE()),""))</f>
        <v/>
      </c>
      <c r="G220" s="51"/>
      <c r="H220" s="52"/>
      <c r="I220" s="53"/>
      <c r="J220" s="51"/>
      <c r="K220" s="52"/>
      <c r="L220" s="53"/>
      <c r="M220" s="67" t="str">
        <f>IF(E220="","",DataEntryTable[[#This Row],[Shares Bought]]-DataEntryTable[[#This Row],[Shares Sold]])</f>
        <v/>
      </c>
    </row>
    <row r="221" spans="1:13" ht="15" customHeight="1" x14ac:dyDescent="0.25">
      <c r="A221" s="47" t="str">
        <f t="shared" si="3"/>
        <v/>
      </c>
      <c r="B221" s="47" t="str">
        <f>IF(E221="","",IF(DataEntryTable[[#This Row],[Sell Date]]="","Open","Closed"))</f>
        <v/>
      </c>
      <c r="C221" s="47" t="str">
        <f>IF(E221="","",IFERROR(VLOOKUP(UPPER(TRIM(E221)),'6_Reference Lists'!$A$4:$D$64,2,FALSE()),""))</f>
        <v/>
      </c>
      <c r="D221" s="58" t="str">
        <f>IF(E221="","",IFERROR(VLOOKUP(UPPER(TRIM(E221)),'6_Reference Lists'!$A$4:$D$64,3,FALSE()),""))</f>
        <v/>
      </c>
      <c r="F221" s="47" t="str">
        <f>IF(E221="","",IFERROR(VLOOKUP(UPPER(TRIM(E221)),'6_Reference Lists'!$A$4:$D$64,4,FALSE()),""))</f>
        <v/>
      </c>
      <c r="G221" s="51"/>
      <c r="H221" s="52"/>
      <c r="I221" s="53"/>
      <c r="J221" s="51"/>
      <c r="K221" s="52"/>
      <c r="L221" s="53"/>
      <c r="M221" s="67" t="str">
        <f>IF(E221="","",DataEntryTable[[#This Row],[Shares Bought]]-DataEntryTable[[#This Row],[Shares Sold]])</f>
        <v/>
      </c>
    </row>
    <row r="222" spans="1:13" ht="15" customHeight="1" x14ac:dyDescent="0.25">
      <c r="A222" s="47" t="str">
        <f t="shared" si="3"/>
        <v/>
      </c>
      <c r="B222" s="47" t="str">
        <f>IF(E222="","",IF(DataEntryTable[[#This Row],[Sell Date]]="","Open","Closed"))</f>
        <v/>
      </c>
      <c r="C222" s="47" t="str">
        <f>IF(E222="","",IFERROR(VLOOKUP(UPPER(TRIM(E222)),'6_Reference Lists'!$A$4:$D$64,2,FALSE()),""))</f>
        <v/>
      </c>
      <c r="D222" s="58" t="str">
        <f>IF(E222="","",IFERROR(VLOOKUP(UPPER(TRIM(E222)),'6_Reference Lists'!$A$4:$D$64,3,FALSE()),""))</f>
        <v/>
      </c>
      <c r="F222" s="47" t="str">
        <f>IF(E222="","",IFERROR(VLOOKUP(UPPER(TRIM(E222)),'6_Reference Lists'!$A$4:$D$64,4,FALSE()),""))</f>
        <v/>
      </c>
      <c r="G222" s="51"/>
      <c r="H222" s="52"/>
      <c r="I222" s="53"/>
      <c r="J222" s="51"/>
      <c r="K222" s="52"/>
      <c r="L222" s="53"/>
      <c r="M222" s="67" t="str">
        <f>IF(E222="","",DataEntryTable[[#This Row],[Shares Bought]]-DataEntryTable[[#This Row],[Shares Sold]])</f>
        <v/>
      </c>
    </row>
    <row r="223" spans="1:13" ht="15" customHeight="1" x14ac:dyDescent="0.25">
      <c r="A223" s="47" t="str">
        <f t="shared" si="3"/>
        <v/>
      </c>
      <c r="B223" s="47" t="str">
        <f>IF(E223="","",IF(DataEntryTable[[#This Row],[Sell Date]]="","Open","Closed"))</f>
        <v/>
      </c>
      <c r="C223" s="47" t="str">
        <f>IF(E223="","",IFERROR(VLOOKUP(UPPER(TRIM(E223)),'6_Reference Lists'!$A$4:$D$64,2,FALSE()),""))</f>
        <v/>
      </c>
      <c r="D223" s="58" t="str">
        <f>IF(E223="","",IFERROR(VLOOKUP(UPPER(TRIM(E223)),'6_Reference Lists'!$A$4:$D$64,3,FALSE()),""))</f>
        <v/>
      </c>
      <c r="F223" s="47" t="str">
        <f>IF(E223="","",IFERROR(VLOOKUP(UPPER(TRIM(E223)),'6_Reference Lists'!$A$4:$D$64,4,FALSE()),""))</f>
        <v/>
      </c>
      <c r="G223" s="51"/>
      <c r="H223" s="52"/>
      <c r="I223" s="53"/>
      <c r="J223" s="51"/>
      <c r="K223" s="52"/>
      <c r="L223" s="53"/>
      <c r="M223" s="67" t="str">
        <f>IF(E223="","",DataEntryTable[[#This Row],[Shares Bought]]-DataEntryTable[[#This Row],[Shares Sold]])</f>
        <v/>
      </c>
    </row>
    <row r="224" spans="1:13" ht="15" customHeight="1" x14ac:dyDescent="0.25">
      <c r="A224" s="47" t="str">
        <f t="shared" si="3"/>
        <v/>
      </c>
      <c r="B224" s="47" t="str">
        <f>IF(E224="","",IF(DataEntryTable[[#This Row],[Sell Date]]="","Open","Closed"))</f>
        <v/>
      </c>
      <c r="C224" s="47" t="str">
        <f>IF(E224="","",IFERROR(VLOOKUP(UPPER(TRIM(E224)),'6_Reference Lists'!$A$4:$D$64,2,FALSE()),""))</f>
        <v/>
      </c>
      <c r="D224" s="58" t="str">
        <f>IF(E224="","",IFERROR(VLOOKUP(UPPER(TRIM(E224)),'6_Reference Lists'!$A$4:$D$64,3,FALSE()),""))</f>
        <v/>
      </c>
      <c r="F224" s="47" t="str">
        <f>IF(E224="","",IFERROR(VLOOKUP(UPPER(TRIM(E224)),'6_Reference Lists'!$A$4:$D$64,4,FALSE()),""))</f>
        <v/>
      </c>
      <c r="G224" s="51"/>
      <c r="H224" s="52"/>
      <c r="I224" s="53"/>
      <c r="J224" s="51"/>
      <c r="K224" s="52"/>
      <c r="L224" s="53"/>
      <c r="M224" s="67" t="str">
        <f>IF(E224="","",DataEntryTable[[#This Row],[Shares Bought]]-DataEntryTable[[#This Row],[Shares Sold]])</f>
        <v/>
      </c>
    </row>
    <row r="225" spans="1:13" ht="15" customHeight="1" x14ac:dyDescent="0.25">
      <c r="A225" s="47" t="str">
        <f t="shared" si="3"/>
        <v/>
      </c>
      <c r="B225" s="47" t="str">
        <f>IF(E225="","",IF(DataEntryTable[[#This Row],[Sell Date]]="","Open","Closed"))</f>
        <v/>
      </c>
      <c r="C225" s="47" t="str">
        <f>IF(E225="","",IFERROR(VLOOKUP(UPPER(TRIM(E225)),'6_Reference Lists'!$A$4:$D$64,2,FALSE()),""))</f>
        <v/>
      </c>
      <c r="D225" s="58" t="str">
        <f>IF(E225="","",IFERROR(VLOOKUP(UPPER(TRIM(E225)),'6_Reference Lists'!$A$4:$D$64,3,FALSE()),""))</f>
        <v/>
      </c>
      <c r="F225" s="47" t="str">
        <f>IF(E225="","",IFERROR(VLOOKUP(UPPER(TRIM(E225)),'6_Reference Lists'!$A$4:$D$64,4,FALSE()),""))</f>
        <v/>
      </c>
      <c r="G225" s="51"/>
      <c r="H225" s="52"/>
      <c r="I225" s="53"/>
      <c r="J225" s="51"/>
      <c r="K225" s="52"/>
      <c r="L225" s="53"/>
      <c r="M225" s="67" t="str">
        <f>IF(E225="","",DataEntryTable[[#This Row],[Shares Bought]]-DataEntryTable[[#This Row],[Shares Sold]])</f>
        <v/>
      </c>
    </row>
    <row r="226" spans="1:13" ht="15" customHeight="1" x14ac:dyDescent="0.25">
      <c r="A226" s="47" t="str">
        <f t="shared" si="3"/>
        <v/>
      </c>
      <c r="B226" s="47" t="str">
        <f>IF(E226="","",IF(DataEntryTable[[#This Row],[Sell Date]]="","Open","Closed"))</f>
        <v/>
      </c>
      <c r="C226" s="47" t="str">
        <f>IF(E226="","",IFERROR(VLOOKUP(UPPER(TRIM(E226)),'6_Reference Lists'!$A$4:$D$64,2,FALSE()),""))</f>
        <v/>
      </c>
      <c r="D226" s="58" t="str">
        <f>IF(E226="","",IFERROR(VLOOKUP(UPPER(TRIM(E226)),'6_Reference Lists'!$A$4:$D$64,3,FALSE()),""))</f>
        <v/>
      </c>
      <c r="F226" s="47" t="str">
        <f>IF(E226="","",IFERROR(VLOOKUP(UPPER(TRIM(E226)),'6_Reference Lists'!$A$4:$D$64,4,FALSE()),""))</f>
        <v/>
      </c>
      <c r="G226" s="51"/>
      <c r="H226" s="52"/>
      <c r="I226" s="53"/>
      <c r="J226" s="51"/>
      <c r="K226" s="52"/>
      <c r="L226" s="53"/>
      <c r="M226" s="67" t="str">
        <f>IF(E226="","",DataEntryTable[[#This Row],[Shares Bought]]-DataEntryTable[[#This Row],[Shares Sold]])</f>
        <v/>
      </c>
    </row>
    <row r="227" spans="1:13" ht="15" customHeight="1" x14ac:dyDescent="0.25">
      <c r="A227" s="47" t="str">
        <f t="shared" si="3"/>
        <v/>
      </c>
      <c r="B227" s="47" t="str">
        <f>IF(E227="","",IF(DataEntryTable[[#This Row],[Sell Date]]="","Open","Closed"))</f>
        <v/>
      </c>
      <c r="C227" s="47" t="str">
        <f>IF(E227="","",IFERROR(VLOOKUP(UPPER(TRIM(E227)),'6_Reference Lists'!$A$4:$D$64,2,FALSE()),""))</f>
        <v/>
      </c>
      <c r="D227" s="58" t="str">
        <f>IF(E227="","",IFERROR(VLOOKUP(UPPER(TRIM(E227)),'6_Reference Lists'!$A$4:$D$64,3,FALSE()),""))</f>
        <v/>
      </c>
      <c r="F227" s="47" t="str">
        <f>IF(E227="","",IFERROR(VLOOKUP(UPPER(TRIM(E227)),'6_Reference Lists'!$A$4:$D$64,4,FALSE()),""))</f>
        <v/>
      </c>
      <c r="G227" s="51"/>
      <c r="H227" s="52"/>
      <c r="I227" s="53"/>
      <c r="J227" s="51"/>
      <c r="K227" s="52"/>
      <c r="L227" s="53"/>
      <c r="M227" s="67" t="str">
        <f>IF(E227="","",DataEntryTable[[#This Row],[Shares Bought]]-DataEntryTable[[#This Row],[Shares Sold]])</f>
        <v/>
      </c>
    </row>
    <row r="228" spans="1:13" ht="15" customHeight="1" x14ac:dyDescent="0.25">
      <c r="A228" s="47" t="str">
        <f t="shared" si="3"/>
        <v/>
      </c>
      <c r="B228" s="47" t="str">
        <f>IF(E228="","",IF(DataEntryTable[[#This Row],[Sell Date]]="","Open","Closed"))</f>
        <v/>
      </c>
      <c r="C228" s="47" t="str">
        <f>IF(E228="","",IFERROR(VLOOKUP(UPPER(TRIM(E228)),'6_Reference Lists'!$A$4:$D$64,2,FALSE()),""))</f>
        <v/>
      </c>
      <c r="D228" s="58" t="str">
        <f>IF(E228="","",IFERROR(VLOOKUP(UPPER(TRIM(E228)),'6_Reference Lists'!$A$4:$D$64,3,FALSE()),""))</f>
        <v/>
      </c>
      <c r="F228" s="47" t="str">
        <f>IF(E228="","",IFERROR(VLOOKUP(UPPER(TRIM(E228)),'6_Reference Lists'!$A$4:$D$64,4,FALSE()),""))</f>
        <v/>
      </c>
      <c r="G228" s="51"/>
      <c r="H228" s="52"/>
      <c r="I228" s="53"/>
      <c r="J228" s="51"/>
      <c r="K228" s="52"/>
      <c r="L228" s="53"/>
      <c r="M228" s="67" t="str">
        <f>IF(E228="","",DataEntryTable[[#This Row],[Shares Bought]]-DataEntryTable[[#This Row],[Shares Sold]])</f>
        <v/>
      </c>
    </row>
    <row r="229" spans="1:13" ht="15" customHeight="1" x14ac:dyDescent="0.25">
      <c r="A229" s="47" t="str">
        <f t="shared" si="3"/>
        <v/>
      </c>
      <c r="B229" s="47" t="str">
        <f>IF(E229="","",IF(DataEntryTable[[#This Row],[Sell Date]]="","Open","Closed"))</f>
        <v/>
      </c>
      <c r="C229" s="47" t="str">
        <f>IF(E229="","",IFERROR(VLOOKUP(UPPER(TRIM(E229)),'6_Reference Lists'!$A$4:$D$64,2,FALSE()),""))</f>
        <v/>
      </c>
      <c r="D229" s="58" t="str">
        <f>IF(E229="","",IFERROR(VLOOKUP(UPPER(TRIM(E229)),'6_Reference Lists'!$A$4:$D$64,3,FALSE()),""))</f>
        <v/>
      </c>
      <c r="F229" s="47" t="str">
        <f>IF(E229="","",IFERROR(VLOOKUP(UPPER(TRIM(E229)),'6_Reference Lists'!$A$4:$D$64,4,FALSE()),""))</f>
        <v/>
      </c>
      <c r="G229" s="51"/>
      <c r="H229" s="52"/>
      <c r="I229" s="53"/>
      <c r="J229" s="51"/>
      <c r="K229" s="52"/>
      <c r="L229" s="53"/>
      <c r="M229" s="67" t="str">
        <f>IF(E229="","",DataEntryTable[[#This Row],[Shares Bought]]-DataEntryTable[[#This Row],[Shares Sold]])</f>
        <v/>
      </c>
    </row>
    <row r="230" spans="1:13" ht="15" customHeight="1" x14ac:dyDescent="0.25">
      <c r="A230" s="47" t="str">
        <f t="shared" si="3"/>
        <v/>
      </c>
      <c r="B230" s="47" t="str">
        <f>IF(E230="","",IF(DataEntryTable[[#This Row],[Sell Date]]="","Open","Closed"))</f>
        <v/>
      </c>
      <c r="C230" s="47" t="str">
        <f>IF(E230="","",IFERROR(VLOOKUP(UPPER(TRIM(E230)),'6_Reference Lists'!$A$4:$D$64,2,FALSE()),""))</f>
        <v/>
      </c>
      <c r="D230" s="58" t="str">
        <f>IF(E230="","",IFERROR(VLOOKUP(UPPER(TRIM(E230)),'6_Reference Lists'!$A$4:$D$64,3,FALSE()),""))</f>
        <v/>
      </c>
      <c r="F230" s="47" t="str">
        <f>IF(E230="","",IFERROR(VLOOKUP(UPPER(TRIM(E230)),'6_Reference Lists'!$A$4:$D$64,4,FALSE()),""))</f>
        <v/>
      </c>
      <c r="G230" s="51"/>
      <c r="H230" s="52"/>
      <c r="I230" s="53"/>
      <c r="J230" s="51"/>
      <c r="K230" s="52"/>
      <c r="L230" s="53"/>
      <c r="M230" s="67" t="str">
        <f>IF(E230="","",DataEntryTable[[#This Row],[Shares Bought]]-DataEntryTable[[#This Row],[Shares Sold]])</f>
        <v/>
      </c>
    </row>
    <row r="231" spans="1:13" ht="15" customHeight="1" x14ac:dyDescent="0.25">
      <c r="A231" s="47" t="str">
        <f t="shared" si="3"/>
        <v/>
      </c>
      <c r="B231" s="47" t="str">
        <f>IF(E231="","",IF(DataEntryTable[[#This Row],[Sell Date]]="","Open","Closed"))</f>
        <v/>
      </c>
      <c r="C231" s="47" t="str">
        <f>IF(E231="","",IFERROR(VLOOKUP(UPPER(TRIM(E231)),'6_Reference Lists'!$A$4:$D$64,2,FALSE()),""))</f>
        <v/>
      </c>
      <c r="D231" s="58" t="str">
        <f>IF(E231="","",IFERROR(VLOOKUP(UPPER(TRIM(E231)),'6_Reference Lists'!$A$4:$D$64,3,FALSE()),""))</f>
        <v/>
      </c>
      <c r="F231" s="47" t="str">
        <f>IF(E231="","",IFERROR(VLOOKUP(UPPER(TRIM(E231)),'6_Reference Lists'!$A$4:$D$64,4,FALSE()),""))</f>
        <v/>
      </c>
      <c r="G231" s="51"/>
      <c r="H231" s="52"/>
      <c r="I231" s="53"/>
      <c r="J231" s="51"/>
      <c r="K231" s="52"/>
      <c r="L231" s="53"/>
      <c r="M231" s="67" t="str">
        <f>IF(E231="","",DataEntryTable[[#This Row],[Shares Bought]]-DataEntryTable[[#This Row],[Shares Sold]])</f>
        <v/>
      </c>
    </row>
    <row r="232" spans="1:13" ht="15" customHeight="1" x14ac:dyDescent="0.25">
      <c r="A232" s="47" t="str">
        <f t="shared" si="3"/>
        <v/>
      </c>
      <c r="B232" s="47" t="str">
        <f>IF(E232="","",IF(DataEntryTable[[#This Row],[Sell Date]]="","Open","Closed"))</f>
        <v/>
      </c>
      <c r="C232" s="47" t="str">
        <f>IF(E232="","",IFERROR(VLOOKUP(UPPER(TRIM(E232)),'6_Reference Lists'!$A$4:$D$64,2,FALSE()),""))</f>
        <v/>
      </c>
      <c r="D232" s="58" t="str">
        <f>IF(E232="","",IFERROR(VLOOKUP(UPPER(TRIM(E232)),'6_Reference Lists'!$A$4:$D$64,3,FALSE()),""))</f>
        <v/>
      </c>
      <c r="F232" s="47" t="str">
        <f>IF(E232="","",IFERROR(VLOOKUP(UPPER(TRIM(E232)),'6_Reference Lists'!$A$4:$D$64,4,FALSE()),""))</f>
        <v/>
      </c>
      <c r="G232" s="51"/>
      <c r="H232" s="52"/>
      <c r="I232" s="53"/>
      <c r="J232" s="51"/>
      <c r="K232" s="52"/>
      <c r="L232" s="53"/>
      <c r="M232" s="67" t="str">
        <f>IF(E232="","",DataEntryTable[[#This Row],[Shares Bought]]-DataEntryTable[[#This Row],[Shares Sold]])</f>
        <v/>
      </c>
    </row>
    <row r="233" spans="1:13" ht="15" customHeight="1" x14ac:dyDescent="0.25">
      <c r="A233" s="47" t="str">
        <f t="shared" si="3"/>
        <v/>
      </c>
      <c r="B233" s="47" t="str">
        <f>IF(E233="","",IF(DataEntryTable[[#This Row],[Sell Date]]="","Open","Closed"))</f>
        <v/>
      </c>
      <c r="C233" s="47" t="str">
        <f>IF(E233="","",IFERROR(VLOOKUP(UPPER(TRIM(E233)),'6_Reference Lists'!$A$4:$D$64,2,FALSE()),""))</f>
        <v/>
      </c>
      <c r="D233" s="58" t="str">
        <f>IF(E233="","",IFERROR(VLOOKUP(UPPER(TRIM(E233)),'6_Reference Lists'!$A$4:$D$64,3,FALSE()),""))</f>
        <v/>
      </c>
      <c r="F233" s="47" t="str">
        <f>IF(E233="","",IFERROR(VLOOKUP(UPPER(TRIM(E233)),'6_Reference Lists'!$A$4:$D$64,4,FALSE()),""))</f>
        <v/>
      </c>
      <c r="G233" s="51"/>
      <c r="H233" s="52"/>
      <c r="I233" s="53"/>
      <c r="J233" s="51"/>
      <c r="K233" s="52"/>
      <c r="L233" s="53"/>
      <c r="M233" s="67" t="str">
        <f>IF(E233="","",DataEntryTable[[#This Row],[Shares Bought]]-DataEntryTable[[#This Row],[Shares Sold]])</f>
        <v/>
      </c>
    </row>
    <row r="234" spans="1:13" ht="15" customHeight="1" x14ac:dyDescent="0.25">
      <c r="A234" s="47" t="str">
        <f t="shared" si="3"/>
        <v/>
      </c>
      <c r="B234" s="47" t="str">
        <f>IF(E234="","",IF(DataEntryTable[[#This Row],[Sell Date]]="","Open","Closed"))</f>
        <v/>
      </c>
      <c r="C234" s="47" t="str">
        <f>IF(E234="","",IFERROR(VLOOKUP(UPPER(TRIM(E234)),'6_Reference Lists'!$A$4:$D$64,2,FALSE()),""))</f>
        <v/>
      </c>
      <c r="D234" s="58" t="str">
        <f>IF(E234="","",IFERROR(VLOOKUP(UPPER(TRIM(E234)),'6_Reference Lists'!$A$4:$D$64,3,FALSE()),""))</f>
        <v/>
      </c>
      <c r="F234" s="47" t="str">
        <f>IF(E234="","",IFERROR(VLOOKUP(UPPER(TRIM(E234)),'6_Reference Lists'!$A$4:$D$64,4,FALSE()),""))</f>
        <v/>
      </c>
      <c r="G234" s="51"/>
      <c r="H234" s="52"/>
      <c r="I234" s="53"/>
      <c r="J234" s="51"/>
      <c r="K234" s="52"/>
      <c r="L234" s="53"/>
      <c r="M234" s="67" t="str">
        <f>IF(E234="","",DataEntryTable[[#This Row],[Shares Bought]]-DataEntryTable[[#This Row],[Shares Sold]])</f>
        <v/>
      </c>
    </row>
    <row r="235" spans="1:13" ht="15" customHeight="1" x14ac:dyDescent="0.25">
      <c r="A235" s="47" t="str">
        <f t="shared" si="3"/>
        <v/>
      </c>
      <c r="B235" s="47" t="str">
        <f>IF(E235="","",IF(DataEntryTable[[#This Row],[Sell Date]]="","Open","Closed"))</f>
        <v/>
      </c>
      <c r="C235" s="47" t="str">
        <f>IF(E235="","",IFERROR(VLOOKUP(UPPER(TRIM(E235)),'6_Reference Lists'!$A$4:$D$64,2,FALSE()),""))</f>
        <v/>
      </c>
      <c r="D235" s="58" t="str">
        <f>IF(E235="","",IFERROR(VLOOKUP(UPPER(TRIM(E235)),'6_Reference Lists'!$A$4:$D$64,3,FALSE()),""))</f>
        <v/>
      </c>
      <c r="F235" s="47" t="str">
        <f>IF(E235="","",IFERROR(VLOOKUP(UPPER(TRIM(E235)),'6_Reference Lists'!$A$4:$D$64,4,FALSE()),""))</f>
        <v/>
      </c>
      <c r="G235" s="51"/>
      <c r="H235" s="52"/>
      <c r="I235" s="53"/>
      <c r="J235" s="51"/>
      <c r="K235" s="52"/>
      <c r="L235" s="53"/>
      <c r="M235" s="67" t="str">
        <f>IF(E235="","",DataEntryTable[[#This Row],[Shares Bought]]-DataEntryTable[[#This Row],[Shares Sold]])</f>
        <v/>
      </c>
    </row>
    <row r="236" spans="1:13" ht="15" customHeight="1" x14ac:dyDescent="0.25">
      <c r="A236" s="47" t="str">
        <f t="shared" si="3"/>
        <v/>
      </c>
      <c r="B236" s="47" t="str">
        <f>IF(E236="","",IF(DataEntryTable[[#This Row],[Sell Date]]="","Open","Closed"))</f>
        <v/>
      </c>
      <c r="C236" s="47" t="str">
        <f>IF(E236="","",IFERROR(VLOOKUP(UPPER(TRIM(E236)),'6_Reference Lists'!$A$4:$D$64,2,FALSE()),""))</f>
        <v/>
      </c>
      <c r="D236" s="58" t="str">
        <f>IF(E236="","",IFERROR(VLOOKUP(UPPER(TRIM(E236)),'6_Reference Lists'!$A$4:$D$64,3,FALSE()),""))</f>
        <v/>
      </c>
      <c r="F236" s="47" t="str">
        <f>IF(E236="","",IFERROR(VLOOKUP(UPPER(TRIM(E236)),'6_Reference Lists'!$A$4:$D$64,4,FALSE()),""))</f>
        <v/>
      </c>
      <c r="G236" s="51"/>
      <c r="H236" s="52"/>
      <c r="I236" s="53"/>
      <c r="J236" s="51"/>
      <c r="K236" s="52"/>
      <c r="L236" s="53"/>
      <c r="M236" s="67" t="str">
        <f>IF(E236="","",DataEntryTable[[#This Row],[Shares Bought]]-DataEntryTable[[#This Row],[Shares Sold]])</f>
        <v/>
      </c>
    </row>
    <row r="237" spans="1:13" ht="15" customHeight="1" x14ac:dyDescent="0.25">
      <c r="A237" s="47" t="str">
        <f t="shared" si="3"/>
        <v/>
      </c>
      <c r="B237" s="47" t="str">
        <f>IF(E237="","",IF(DataEntryTable[[#This Row],[Sell Date]]="","Open","Closed"))</f>
        <v/>
      </c>
      <c r="C237" s="47" t="str">
        <f>IF(E237="","",IFERROR(VLOOKUP(UPPER(TRIM(E237)),'6_Reference Lists'!$A$4:$D$64,2,FALSE()),""))</f>
        <v/>
      </c>
      <c r="D237" s="58" t="str">
        <f>IF(E237="","",IFERROR(VLOOKUP(UPPER(TRIM(E237)),'6_Reference Lists'!$A$4:$D$64,3,FALSE()),""))</f>
        <v/>
      </c>
      <c r="F237" s="47" t="str">
        <f>IF(E237="","",IFERROR(VLOOKUP(UPPER(TRIM(E237)),'6_Reference Lists'!$A$4:$D$64,4,FALSE()),""))</f>
        <v/>
      </c>
      <c r="G237" s="51"/>
      <c r="H237" s="52"/>
      <c r="I237" s="53"/>
      <c r="J237" s="51"/>
      <c r="K237" s="52"/>
      <c r="L237" s="53"/>
      <c r="M237" s="67" t="str">
        <f>IF(E237="","",DataEntryTable[[#This Row],[Shares Bought]]-DataEntryTable[[#This Row],[Shares Sold]])</f>
        <v/>
      </c>
    </row>
    <row r="238" spans="1:13" ht="15" customHeight="1" x14ac:dyDescent="0.25">
      <c r="A238" s="47" t="str">
        <f t="shared" si="3"/>
        <v/>
      </c>
      <c r="B238" s="47" t="str">
        <f>IF(E238="","",IF(DataEntryTable[[#This Row],[Sell Date]]="","Open","Closed"))</f>
        <v/>
      </c>
      <c r="C238" s="47" t="str">
        <f>IF(E238="","",IFERROR(VLOOKUP(UPPER(TRIM(E238)),'6_Reference Lists'!$A$4:$D$64,2,FALSE()),""))</f>
        <v/>
      </c>
      <c r="D238" s="58" t="str">
        <f>IF(E238="","",IFERROR(VLOOKUP(UPPER(TRIM(E238)),'6_Reference Lists'!$A$4:$D$64,3,FALSE()),""))</f>
        <v/>
      </c>
      <c r="F238" s="47" t="str">
        <f>IF(E238="","",IFERROR(VLOOKUP(UPPER(TRIM(E238)),'6_Reference Lists'!$A$4:$D$64,4,FALSE()),""))</f>
        <v/>
      </c>
      <c r="G238" s="51"/>
      <c r="H238" s="52"/>
      <c r="I238" s="53"/>
      <c r="J238" s="51"/>
      <c r="K238" s="52"/>
      <c r="L238" s="53"/>
      <c r="M238" s="67" t="str">
        <f>IF(E238="","",DataEntryTable[[#This Row],[Shares Bought]]-DataEntryTable[[#This Row],[Shares Sold]])</f>
        <v/>
      </c>
    </row>
    <row r="239" spans="1:13" ht="15" customHeight="1" x14ac:dyDescent="0.25">
      <c r="A239" s="47" t="str">
        <f t="shared" si="3"/>
        <v/>
      </c>
      <c r="B239" s="47" t="str">
        <f>IF(E239="","",IF(DataEntryTable[[#This Row],[Sell Date]]="","Open","Closed"))</f>
        <v/>
      </c>
      <c r="C239" s="47" t="str">
        <f>IF(E239="","",IFERROR(VLOOKUP(UPPER(TRIM(E239)),'6_Reference Lists'!$A$4:$D$64,2,FALSE()),""))</f>
        <v/>
      </c>
      <c r="D239" s="58" t="str">
        <f>IF(E239="","",IFERROR(VLOOKUP(UPPER(TRIM(E239)),'6_Reference Lists'!$A$4:$D$64,3,FALSE()),""))</f>
        <v/>
      </c>
      <c r="F239" s="47" t="str">
        <f>IF(E239="","",IFERROR(VLOOKUP(UPPER(TRIM(E239)),'6_Reference Lists'!$A$4:$D$64,4,FALSE()),""))</f>
        <v/>
      </c>
      <c r="G239" s="51"/>
      <c r="H239" s="52"/>
      <c r="I239" s="53"/>
      <c r="J239" s="51"/>
      <c r="K239" s="52"/>
      <c r="L239" s="53"/>
      <c r="M239" s="67" t="str">
        <f>IF(E239="","",DataEntryTable[[#This Row],[Shares Bought]]-DataEntryTable[[#This Row],[Shares Sold]])</f>
        <v/>
      </c>
    </row>
    <row r="240" spans="1:13" ht="15" customHeight="1" x14ac:dyDescent="0.25">
      <c r="A240" s="47" t="str">
        <f t="shared" si="3"/>
        <v/>
      </c>
      <c r="B240" s="47" t="str">
        <f>IF(E240="","",IF(DataEntryTable[[#This Row],[Sell Date]]="","Open","Closed"))</f>
        <v/>
      </c>
      <c r="C240" s="47" t="str">
        <f>IF(E240="","",IFERROR(VLOOKUP(UPPER(TRIM(E240)),'6_Reference Lists'!$A$4:$D$64,2,FALSE()),""))</f>
        <v/>
      </c>
      <c r="D240" s="58" t="str">
        <f>IF(E240="","",IFERROR(VLOOKUP(UPPER(TRIM(E240)),'6_Reference Lists'!$A$4:$D$64,3,FALSE()),""))</f>
        <v/>
      </c>
      <c r="F240" s="47" t="str">
        <f>IF(E240="","",IFERROR(VLOOKUP(UPPER(TRIM(E240)),'6_Reference Lists'!$A$4:$D$64,4,FALSE()),""))</f>
        <v/>
      </c>
      <c r="G240" s="51"/>
      <c r="H240" s="52"/>
      <c r="I240" s="53"/>
      <c r="J240" s="51"/>
      <c r="K240" s="52"/>
      <c r="L240" s="53"/>
      <c r="M240" s="67" t="str">
        <f>IF(E240="","",DataEntryTable[[#This Row],[Shares Bought]]-DataEntryTable[[#This Row],[Shares Sold]])</f>
        <v/>
      </c>
    </row>
    <row r="241" spans="1:13" ht="15" customHeight="1" x14ac:dyDescent="0.25">
      <c r="A241" s="47" t="str">
        <f t="shared" si="3"/>
        <v/>
      </c>
      <c r="B241" s="47" t="str">
        <f>IF(E241="","",IF(DataEntryTable[[#This Row],[Sell Date]]="","Open","Closed"))</f>
        <v/>
      </c>
      <c r="C241" s="47" t="str">
        <f>IF(E241="","",IFERROR(VLOOKUP(UPPER(TRIM(E241)),'6_Reference Lists'!$A$4:$D$64,2,FALSE()),""))</f>
        <v/>
      </c>
      <c r="D241" s="58" t="str">
        <f>IF(E241="","",IFERROR(VLOOKUP(UPPER(TRIM(E241)),'6_Reference Lists'!$A$4:$D$64,3,FALSE()),""))</f>
        <v/>
      </c>
      <c r="F241" s="47" t="str">
        <f>IF(E241="","",IFERROR(VLOOKUP(UPPER(TRIM(E241)),'6_Reference Lists'!$A$4:$D$64,4,FALSE()),""))</f>
        <v/>
      </c>
      <c r="G241" s="51"/>
      <c r="H241" s="52"/>
      <c r="I241" s="53"/>
      <c r="J241" s="51"/>
      <c r="K241" s="52"/>
      <c r="L241" s="53"/>
      <c r="M241" s="67" t="str">
        <f>IF(E241="","",DataEntryTable[[#This Row],[Shares Bought]]-DataEntryTable[[#This Row],[Shares Sold]])</f>
        <v/>
      </c>
    </row>
    <row r="242" spans="1:13" ht="15" customHeight="1" x14ac:dyDescent="0.25">
      <c r="A242" s="47" t="str">
        <f t="shared" si="3"/>
        <v/>
      </c>
      <c r="B242" s="47" t="str">
        <f>IF(E242="","",IF(DataEntryTable[[#This Row],[Sell Date]]="","Open","Closed"))</f>
        <v/>
      </c>
      <c r="C242" s="47" t="str">
        <f>IF(E242="","",IFERROR(VLOOKUP(UPPER(TRIM(E242)),'6_Reference Lists'!$A$4:$D$64,2,FALSE()),""))</f>
        <v/>
      </c>
      <c r="D242" s="58" t="str">
        <f>IF(E242="","",IFERROR(VLOOKUP(UPPER(TRIM(E242)),'6_Reference Lists'!$A$4:$D$64,3,FALSE()),""))</f>
        <v/>
      </c>
      <c r="F242" s="47" t="str">
        <f>IF(E242="","",IFERROR(VLOOKUP(UPPER(TRIM(E242)),'6_Reference Lists'!$A$4:$D$64,4,FALSE()),""))</f>
        <v/>
      </c>
      <c r="G242" s="51"/>
      <c r="H242" s="52"/>
      <c r="I242" s="53"/>
      <c r="J242" s="51"/>
      <c r="K242" s="52"/>
      <c r="L242" s="53"/>
      <c r="M242" s="67" t="str">
        <f>IF(E242="","",DataEntryTable[[#This Row],[Shares Bought]]-DataEntryTable[[#This Row],[Shares Sold]])</f>
        <v/>
      </c>
    </row>
    <row r="243" spans="1:13" ht="15" customHeight="1" x14ac:dyDescent="0.25">
      <c r="A243" s="47" t="str">
        <f t="shared" si="3"/>
        <v/>
      </c>
      <c r="B243" s="47" t="str">
        <f>IF(E243="","",IF(DataEntryTable[[#This Row],[Sell Date]]="","Open","Closed"))</f>
        <v/>
      </c>
      <c r="C243" s="47" t="str">
        <f>IF(E243="","",IFERROR(VLOOKUP(UPPER(TRIM(E243)),'6_Reference Lists'!$A$4:$D$64,2,FALSE()),""))</f>
        <v/>
      </c>
      <c r="D243" s="58" t="str">
        <f>IF(E243="","",IFERROR(VLOOKUP(UPPER(TRIM(E243)),'6_Reference Lists'!$A$4:$D$64,3,FALSE()),""))</f>
        <v/>
      </c>
      <c r="F243" s="47" t="str">
        <f>IF(E243="","",IFERROR(VLOOKUP(UPPER(TRIM(E243)),'6_Reference Lists'!$A$4:$D$64,4,FALSE()),""))</f>
        <v/>
      </c>
      <c r="G243" s="51"/>
      <c r="H243" s="52"/>
      <c r="I243" s="53"/>
      <c r="J243" s="51"/>
      <c r="K243" s="52"/>
      <c r="L243" s="53"/>
      <c r="M243" s="67" t="str">
        <f>IF(E243="","",DataEntryTable[[#This Row],[Shares Bought]]-DataEntryTable[[#This Row],[Shares Sold]])</f>
        <v/>
      </c>
    </row>
    <row r="244" spans="1:13" ht="15" customHeight="1" x14ac:dyDescent="0.25">
      <c r="A244" s="47" t="str">
        <f t="shared" si="3"/>
        <v/>
      </c>
      <c r="B244" s="47" t="str">
        <f>IF(E244="","",IF(DataEntryTable[[#This Row],[Sell Date]]="","Open","Closed"))</f>
        <v/>
      </c>
      <c r="C244" s="47" t="str">
        <f>IF(E244="","",IFERROR(VLOOKUP(UPPER(TRIM(E244)),'6_Reference Lists'!$A$4:$D$64,2,FALSE()),""))</f>
        <v/>
      </c>
      <c r="D244" s="58" t="str">
        <f>IF(E244="","",IFERROR(VLOOKUP(UPPER(TRIM(E244)),'6_Reference Lists'!$A$4:$D$64,3,FALSE()),""))</f>
        <v/>
      </c>
      <c r="F244" s="47" t="str">
        <f>IF(E244="","",IFERROR(VLOOKUP(UPPER(TRIM(E244)),'6_Reference Lists'!$A$4:$D$64,4,FALSE()),""))</f>
        <v/>
      </c>
      <c r="G244" s="51"/>
      <c r="H244" s="52"/>
      <c r="I244" s="53"/>
      <c r="J244" s="51"/>
      <c r="K244" s="52"/>
      <c r="L244" s="53"/>
      <c r="M244" s="67" t="str">
        <f>IF(E244="","",DataEntryTable[[#This Row],[Shares Bought]]-DataEntryTable[[#This Row],[Shares Sold]])</f>
        <v/>
      </c>
    </row>
    <row r="245" spans="1:13" ht="15" customHeight="1" x14ac:dyDescent="0.25">
      <c r="A245" s="47" t="str">
        <f t="shared" si="3"/>
        <v/>
      </c>
      <c r="B245" s="47" t="str">
        <f>IF(E245="","",IF(DataEntryTable[[#This Row],[Sell Date]]="","Open","Closed"))</f>
        <v/>
      </c>
      <c r="C245" s="47" t="str">
        <f>IF(E245="","",IFERROR(VLOOKUP(UPPER(TRIM(E245)),'6_Reference Lists'!$A$4:$D$64,2,FALSE()),""))</f>
        <v/>
      </c>
      <c r="D245" s="58" t="str">
        <f>IF(E245="","",IFERROR(VLOOKUP(UPPER(TRIM(E245)),'6_Reference Lists'!$A$4:$D$64,3,FALSE()),""))</f>
        <v/>
      </c>
      <c r="F245" s="47" t="str">
        <f>IF(E245="","",IFERROR(VLOOKUP(UPPER(TRIM(E245)),'6_Reference Lists'!$A$4:$D$64,4,FALSE()),""))</f>
        <v/>
      </c>
      <c r="G245" s="51"/>
      <c r="H245" s="52"/>
      <c r="I245" s="53"/>
      <c r="J245" s="51"/>
      <c r="K245" s="52"/>
      <c r="L245" s="53"/>
      <c r="M245" s="67" t="str">
        <f>IF(E245="","",DataEntryTable[[#This Row],[Shares Bought]]-DataEntryTable[[#This Row],[Shares Sold]])</f>
        <v/>
      </c>
    </row>
    <row r="246" spans="1:13" ht="15" customHeight="1" x14ac:dyDescent="0.25">
      <c r="A246" s="47" t="str">
        <f t="shared" si="3"/>
        <v/>
      </c>
      <c r="B246" s="47" t="str">
        <f>IF(E246="","",IF(DataEntryTable[[#This Row],[Sell Date]]="","Open","Closed"))</f>
        <v/>
      </c>
      <c r="C246" s="47" t="str">
        <f>IF(E246="","",IFERROR(VLOOKUP(UPPER(TRIM(E246)),'6_Reference Lists'!$A$4:$D$64,2,FALSE()),""))</f>
        <v/>
      </c>
      <c r="D246" s="58" t="str">
        <f>IF(E246="","",IFERROR(VLOOKUP(UPPER(TRIM(E246)),'6_Reference Lists'!$A$4:$D$64,3,FALSE()),""))</f>
        <v/>
      </c>
      <c r="F246" s="47" t="str">
        <f>IF(E246="","",IFERROR(VLOOKUP(UPPER(TRIM(E246)),'6_Reference Lists'!$A$4:$D$64,4,FALSE()),""))</f>
        <v/>
      </c>
      <c r="G246" s="51"/>
      <c r="H246" s="52"/>
      <c r="I246" s="53"/>
      <c r="J246" s="51"/>
      <c r="K246" s="52"/>
      <c r="L246" s="53"/>
      <c r="M246" s="67" t="str">
        <f>IF(E246="","",DataEntryTable[[#This Row],[Shares Bought]]-DataEntryTable[[#This Row],[Shares Sold]])</f>
        <v/>
      </c>
    </row>
    <row r="247" spans="1:13" ht="15" customHeight="1" x14ac:dyDescent="0.25">
      <c r="A247" s="47" t="str">
        <f t="shared" si="3"/>
        <v/>
      </c>
      <c r="B247" s="47" t="str">
        <f>IF(E247="","",IF(DataEntryTable[[#This Row],[Sell Date]]="","Open","Closed"))</f>
        <v/>
      </c>
      <c r="C247" s="47" t="str">
        <f>IF(E247="","",IFERROR(VLOOKUP(UPPER(TRIM(E247)),'6_Reference Lists'!$A$4:$D$64,2,FALSE()),""))</f>
        <v/>
      </c>
      <c r="D247" s="58" t="str">
        <f>IF(E247="","",IFERROR(VLOOKUP(UPPER(TRIM(E247)),'6_Reference Lists'!$A$4:$D$64,3,FALSE()),""))</f>
        <v/>
      </c>
      <c r="F247" s="47" t="str">
        <f>IF(E247="","",IFERROR(VLOOKUP(UPPER(TRIM(E247)),'6_Reference Lists'!$A$4:$D$64,4,FALSE()),""))</f>
        <v/>
      </c>
      <c r="G247" s="51"/>
      <c r="H247" s="52"/>
      <c r="I247" s="53"/>
      <c r="J247" s="51"/>
      <c r="K247" s="52"/>
      <c r="L247" s="53"/>
      <c r="M247" s="67" t="str">
        <f>IF(E247="","",DataEntryTable[[#This Row],[Shares Bought]]-DataEntryTable[[#This Row],[Shares Sold]])</f>
        <v/>
      </c>
    </row>
    <row r="248" spans="1:13" ht="15" customHeight="1" x14ac:dyDescent="0.25">
      <c r="A248" s="47" t="str">
        <f t="shared" si="3"/>
        <v/>
      </c>
      <c r="B248" s="47" t="str">
        <f>IF(E248="","",IF(DataEntryTable[[#This Row],[Sell Date]]="","Open","Closed"))</f>
        <v/>
      </c>
      <c r="C248" s="47" t="str">
        <f>IF(E248="","",IFERROR(VLOOKUP(UPPER(TRIM(E248)),'6_Reference Lists'!$A$4:$D$64,2,FALSE()),""))</f>
        <v/>
      </c>
      <c r="D248" s="58" t="str">
        <f>IF(E248="","",IFERROR(VLOOKUP(UPPER(TRIM(E248)),'6_Reference Lists'!$A$4:$D$64,3,FALSE()),""))</f>
        <v/>
      </c>
      <c r="F248" s="47" t="str">
        <f>IF(E248="","",IFERROR(VLOOKUP(UPPER(TRIM(E248)),'6_Reference Lists'!$A$4:$D$64,4,FALSE()),""))</f>
        <v/>
      </c>
      <c r="G248" s="51"/>
      <c r="H248" s="52"/>
      <c r="I248" s="53"/>
      <c r="J248" s="51"/>
      <c r="K248" s="52"/>
      <c r="L248" s="53"/>
      <c r="M248" s="67" t="str">
        <f>IF(E248="","",DataEntryTable[[#This Row],[Shares Bought]]-DataEntryTable[[#This Row],[Shares Sold]])</f>
        <v/>
      </c>
    </row>
    <row r="249" spans="1:13" ht="15" customHeight="1" x14ac:dyDescent="0.25">
      <c r="A249" s="47" t="str">
        <f t="shared" si="3"/>
        <v/>
      </c>
      <c r="B249" s="47" t="str">
        <f>IF(E249="","",IF(DataEntryTable[[#This Row],[Sell Date]]="","Open","Closed"))</f>
        <v/>
      </c>
      <c r="C249" s="47" t="str">
        <f>IF(E249="","",IFERROR(VLOOKUP(UPPER(TRIM(E249)),'6_Reference Lists'!$A$4:$D$64,2,FALSE()),""))</f>
        <v/>
      </c>
      <c r="D249" s="58" t="str">
        <f>IF(E249="","",IFERROR(VLOOKUP(UPPER(TRIM(E249)),'6_Reference Lists'!$A$4:$D$64,3,FALSE()),""))</f>
        <v/>
      </c>
      <c r="F249" s="47" t="str">
        <f>IF(E249="","",IFERROR(VLOOKUP(UPPER(TRIM(E249)),'6_Reference Lists'!$A$4:$D$64,4,FALSE()),""))</f>
        <v/>
      </c>
      <c r="G249" s="51"/>
      <c r="H249" s="52"/>
      <c r="I249" s="53"/>
      <c r="J249" s="51"/>
      <c r="K249" s="52"/>
      <c r="L249" s="53"/>
      <c r="M249" s="67" t="str">
        <f>IF(E249="","",DataEntryTable[[#This Row],[Shares Bought]]-DataEntryTable[[#This Row],[Shares Sold]])</f>
        <v/>
      </c>
    </row>
    <row r="250" spans="1:13" ht="15" customHeight="1" x14ac:dyDescent="0.25">
      <c r="A250" s="47" t="str">
        <f t="shared" si="3"/>
        <v/>
      </c>
      <c r="B250" s="47" t="str">
        <f>IF(E250="","",IF(DataEntryTable[[#This Row],[Sell Date]]="","Open","Closed"))</f>
        <v/>
      </c>
      <c r="C250" s="47" t="str">
        <f>IF(E250="","",IFERROR(VLOOKUP(UPPER(TRIM(E250)),'6_Reference Lists'!$A$4:$D$64,2,FALSE()),""))</f>
        <v/>
      </c>
      <c r="D250" s="58" t="str">
        <f>IF(E250="","",IFERROR(VLOOKUP(UPPER(TRIM(E250)),'6_Reference Lists'!$A$4:$D$64,3,FALSE()),""))</f>
        <v/>
      </c>
      <c r="F250" s="47" t="str">
        <f>IF(E250="","",IFERROR(VLOOKUP(UPPER(TRIM(E250)),'6_Reference Lists'!$A$4:$D$64,4,FALSE()),""))</f>
        <v/>
      </c>
      <c r="G250" s="51"/>
      <c r="H250" s="52"/>
      <c r="I250" s="53"/>
      <c r="J250" s="51"/>
      <c r="K250" s="52"/>
      <c r="L250" s="53"/>
      <c r="M250" s="67" t="str">
        <f>IF(E250="","",DataEntryTable[[#This Row],[Shares Bought]]-DataEntryTable[[#This Row],[Shares Sold]])</f>
        <v/>
      </c>
    </row>
    <row r="251" spans="1:13" ht="15" customHeight="1" x14ac:dyDescent="0.25">
      <c r="A251" s="47" t="str">
        <f t="shared" si="3"/>
        <v/>
      </c>
      <c r="B251" s="47" t="str">
        <f>IF(E251="","",IF(DataEntryTable[[#This Row],[Sell Date]]="","Open","Closed"))</f>
        <v/>
      </c>
      <c r="C251" s="47" t="str">
        <f>IF(E251="","",IFERROR(VLOOKUP(UPPER(TRIM(E251)),'6_Reference Lists'!$A$4:$D$64,2,FALSE()),""))</f>
        <v/>
      </c>
      <c r="D251" s="58" t="str">
        <f>IF(E251="","",IFERROR(VLOOKUP(UPPER(TRIM(E251)),'6_Reference Lists'!$A$4:$D$64,3,FALSE()),""))</f>
        <v/>
      </c>
      <c r="F251" s="47" t="str">
        <f>IF(E251="","",IFERROR(VLOOKUP(UPPER(TRIM(E251)),'6_Reference Lists'!$A$4:$D$64,4,FALSE()),""))</f>
        <v/>
      </c>
      <c r="G251" s="51"/>
      <c r="H251" s="52"/>
      <c r="I251" s="53"/>
      <c r="J251" s="51"/>
      <c r="K251" s="52"/>
      <c r="L251" s="53"/>
      <c r="M251" s="67" t="str">
        <f>IF(E251="","",DataEntryTable[[#This Row],[Shares Bought]]-DataEntryTable[[#This Row],[Shares Sold]])</f>
        <v/>
      </c>
    </row>
    <row r="252" spans="1:13" ht="15" customHeight="1" x14ac:dyDescent="0.25">
      <c r="A252" s="47" t="str">
        <f t="shared" si="3"/>
        <v/>
      </c>
      <c r="B252" s="47" t="str">
        <f>IF(E252="","",IF(DataEntryTable[[#This Row],[Sell Date]]="","Open","Closed"))</f>
        <v/>
      </c>
      <c r="C252" s="47" t="str">
        <f>IF(E252="","",IFERROR(VLOOKUP(UPPER(TRIM(E252)),'6_Reference Lists'!$A$4:$D$64,2,FALSE()),""))</f>
        <v/>
      </c>
      <c r="D252" s="58" t="str">
        <f>IF(E252="","",IFERROR(VLOOKUP(UPPER(TRIM(E252)),'6_Reference Lists'!$A$4:$D$64,3,FALSE()),""))</f>
        <v/>
      </c>
      <c r="F252" s="47" t="str">
        <f>IF(E252="","",IFERROR(VLOOKUP(UPPER(TRIM(E252)),'6_Reference Lists'!$A$4:$D$64,4,FALSE()),""))</f>
        <v/>
      </c>
      <c r="G252" s="51"/>
      <c r="H252" s="52"/>
      <c r="I252" s="53"/>
      <c r="J252" s="51"/>
      <c r="K252" s="52"/>
      <c r="L252" s="53"/>
      <c r="M252" s="67" t="str">
        <f>IF(E252="","",DataEntryTable[[#This Row],[Shares Bought]]-DataEntryTable[[#This Row],[Shares Sold]])</f>
        <v/>
      </c>
    </row>
    <row r="253" spans="1:13" ht="15" customHeight="1" x14ac:dyDescent="0.25">
      <c r="A253" s="47" t="str">
        <f t="shared" si="3"/>
        <v/>
      </c>
      <c r="B253" s="47" t="str">
        <f>IF(E253="","",IF(DataEntryTable[[#This Row],[Sell Date]]="","Open","Closed"))</f>
        <v/>
      </c>
      <c r="C253" s="47" t="str">
        <f>IF(E253="","",IFERROR(VLOOKUP(UPPER(TRIM(E253)),'6_Reference Lists'!$A$4:$D$64,2,FALSE()),""))</f>
        <v/>
      </c>
      <c r="D253" s="58" t="str">
        <f>IF(E253="","",IFERROR(VLOOKUP(UPPER(TRIM(E253)),'6_Reference Lists'!$A$4:$D$64,3,FALSE()),""))</f>
        <v/>
      </c>
      <c r="F253" s="47" t="str">
        <f>IF(E253="","",IFERROR(VLOOKUP(UPPER(TRIM(E253)),'6_Reference Lists'!$A$4:$D$64,4,FALSE()),""))</f>
        <v/>
      </c>
      <c r="G253" s="51"/>
      <c r="H253" s="52"/>
      <c r="I253" s="53"/>
      <c r="J253" s="51"/>
      <c r="K253" s="52"/>
      <c r="L253" s="53"/>
      <c r="M253" s="67" t="str">
        <f>IF(E253="","",DataEntryTable[[#This Row],[Shares Bought]]-DataEntryTable[[#This Row],[Shares Sold]])</f>
        <v/>
      </c>
    </row>
    <row r="254" spans="1:13" ht="15" customHeight="1" x14ac:dyDescent="0.25">
      <c r="A254" s="47" t="str">
        <f t="shared" si="3"/>
        <v/>
      </c>
      <c r="B254" s="47" t="str">
        <f>IF(E254="","",IF(DataEntryTable[[#This Row],[Sell Date]]="","Open","Closed"))</f>
        <v/>
      </c>
      <c r="C254" s="47" t="str">
        <f>IF(E254="","",IFERROR(VLOOKUP(UPPER(TRIM(E254)),'6_Reference Lists'!$A$4:$D$64,2,FALSE()),""))</f>
        <v/>
      </c>
      <c r="D254" s="58" t="str">
        <f>IF(E254="","",IFERROR(VLOOKUP(UPPER(TRIM(E254)),'6_Reference Lists'!$A$4:$D$64,3,FALSE()),""))</f>
        <v/>
      </c>
      <c r="F254" s="47" t="str">
        <f>IF(E254="","",IFERROR(VLOOKUP(UPPER(TRIM(E254)),'6_Reference Lists'!$A$4:$D$64,4,FALSE()),""))</f>
        <v/>
      </c>
      <c r="G254" s="51"/>
      <c r="H254" s="52"/>
      <c r="I254" s="53"/>
      <c r="J254" s="51"/>
      <c r="K254" s="52"/>
      <c r="L254" s="53"/>
      <c r="M254" s="67" t="str">
        <f>IF(E254="","",DataEntryTable[[#This Row],[Shares Bought]]-DataEntryTable[[#This Row],[Shares Sold]])</f>
        <v/>
      </c>
    </row>
    <row r="255" spans="1:13" ht="15" customHeight="1" x14ac:dyDescent="0.25">
      <c r="A255" s="47" t="str">
        <f t="shared" si="3"/>
        <v/>
      </c>
      <c r="B255" s="47" t="str">
        <f>IF(E255="","",IF(DataEntryTable[[#This Row],[Sell Date]]="","Open","Closed"))</f>
        <v/>
      </c>
      <c r="C255" s="47" t="str">
        <f>IF(E255="","",IFERROR(VLOOKUP(UPPER(TRIM(E255)),'6_Reference Lists'!$A$4:$D$64,2,FALSE()),""))</f>
        <v/>
      </c>
      <c r="D255" s="58" t="str">
        <f>IF(E255="","",IFERROR(VLOOKUP(UPPER(TRIM(E255)),'6_Reference Lists'!$A$4:$D$64,3,FALSE()),""))</f>
        <v/>
      </c>
      <c r="F255" s="47" t="str">
        <f>IF(E255="","",IFERROR(VLOOKUP(UPPER(TRIM(E255)),'6_Reference Lists'!$A$4:$D$64,4,FALSE()),""))</f>
        <v/>
      </c>
      <c r="G255" s="51"/>
      <c r="H255" s="52"/>
      <c r="I255" s="53"/>
      <c r="J255" s="51"/>
      <c r="K255" s="52"/>
      <c r="L255" s="53"/>
      <c r="M255" s="67" t="str">
        <f>IF(E255="","",DataEntryTable[[#This Row],[Shares Bought]]-DataEntryTable[[#This Row],[Shares Sold]])</f>
        <v/>
      </c>
    </row>
    <row r="256" spans="1:13" ht="15" customHeight="1" x14ac:dyDescent="0.25">
      <c r="A256" s="47" t="str">
        <f t="shared" si="3"/>
        <v/>
      </c>
      <c r="B256" s="47" t="str">
        <f>IF(E256="","",IF(DataEntryTable[[#This Row],[Sell Date]]="","Open","Closed"))</f>
        <v/>
      </c>
      <c r="C256" s="47" t="str">
        <f>IF(E256="","",IFERROR(VLOOKUP(UPPER(TRIM(E256)),'6_Reference Lists'!$A$4:$D$64,2,FALSE()),""))</f>
        <v/>
      </c>
      <c r="D256" s="58" t="str">
        <f>IF(E256="","",IFERROR(VLOOKUP(UPPER(TRIM(E256)),'6_Reference Lists'!$A$4:$D$64,3,FALSE()),""))</f>
        <v/>
      </c>
      <c r="F256" s="47" t="str">
        <f>IF(E256="","",IFERROR(VLOOKUP(UPPER(TRIM(E256)),'6_Reference Lists'!$A$4:$D$64,4,FALSE()),""))</f>
        <v/>
      </c>
      <c r="G256" s="51"/>
      <c r="H256" s="52"/>
      <c r="I256" s="53"/>
      <c r="J256" s="51"/>
      <c r="K256" s="52"/>
      <c r="L256" s="53"/>
      <c r="M256" s="67" t="str">
        <f>IF(E256="","",DataEntryTable[[#This Row],[Shares Bought]]-DataEntryTable[[#This Row],[Shares Sold]])</f>
        <v/>
      </c>
    </row>
    <row r="257" spans="1:13" ht="15" customHeight="1" x14ac:dyDescent="0.25">
      <c r="A257" s="47" t="str">
        <f t="shared" si="3"/>
        <v/>
      </c>
      <c r="B257" s="47" t="str">
        <f>IF(E257="","",IF(DataEntryTable[[#This Row],[Sell Date]]="","Open","Closed"))</f>
        <v/>
      </c>
      <c r="C257" s="47" t="str">
        <f>IF(E257="","",IFERROR(VLOOKUP(UPPER(TRIM(E257)),'6_Reference Lists'!$A$4:$D$64,2,FALSE()),""))</f>
        <v/>
      </c>
      <c r="D257" s="58" t="str">
        <f>IF(E257="","",IFERROR(VLOOKUP(UPPER(TRIM(E257)),'6_Reference Lists'!$A$4:$D$64,3,FALSE()),""))</f>
        <v/>
      </c>
      <c r="F257" s="47" t="str">
        <f>IF(E257="","",IFERROR(VLOOKUP(UPPER(TRIM(E257)),'6_Reference Lists'!$A$4:$D$64,4,FALSE()),""))</f>
        <v/>
      </c>
      <c r="G257" s="51"/>
      <c r="H257" s="52"/>
      <c r="I257" s="53"/>
      <c r="J257" s="51"/>
      <c r="K257" s="52"/>
      <c r="L257" s="53"/>
      <c r="M257" s="67" t="str">
        <f>IF(E257="","",DataEntryTable[[#This Row],[Shares Bought]]-DataEntryTable[[#This Row],[Shares Sold]])</f>
        <v/>
      </c>
    </row>
    <row r="258" spans="1:13" ht="15" customHeight="1" x14ac:dyDescent="0.25">
      <c r="A258" s="47" t="str">
        <f t="shared" si="3"/>
        <v/>
      </c>
      <c r="B258" s="47" t="str">
        <f>IF(E258="","",IF(DataEntryTable[[#This Row],[Sell Date]]="","Open","Closed"))</f>
        <v/>
      </c>
      <c r="C258" s="47" t="str">
        <f>IF(E258="","",IFERROR(VLOOKUP(UPPER(TRIM(E258)),'6_Reference Lists'!$A$4:$D$64,2,FALSE()),""))</f>
        <v/>
      </c>
      <c r="D258" s="58" t="str">
        <f>IF(E258="","",IFERROR(VLOOKUP(UPPER(TRIM(E258)),'6_Reference Lists'!$A$4:$D$64,3,FALSE()),""))</f>
        <v/>
      </c>
      <c r="F258" s="47" t="str">
        <f>IF(E258="","",IFERROR(VLOOKUP(UPPER(TRIM(E258)),'6_Reference Lists'!$A$4:$D$64,4,FALSE()),""))</f>
        <v/>
      </c>
      <c r="G258" s="51"/>
      <c r="H258" s="52"/>
      <c r="I258" s="53"/>
      <c r="J258" s="51"/>
      <c r="K258" s="52"/>
      <c r="L258" s="53"/>
      <c r="M258" s="67" t="str">
        <f>IF(E258="","",DataEntryTable[[#This Row],[Shares Bought]]-DataEntryTable[[#This Row],[Shares Sold]])</f>
        <v/>
      </c>
    </row>
    <row r="259" spans="1:13" ht="15" customHeight="1" x14ac:dyDescent="0.25">
      <c r="A259" s="47" t="str">
        <f t="shared" si="3"/>
        <v/>
      </c>
      <c r="B259" s="47" t="str">
        <f>IF(E259="","",IF(DataEntryTable[[#This Row],[Sell Date]]="","Open","Closed"))</f>
        <v/>
      </c>
      <c r="C259" s="47" t="str">
        <f>IF(E259="","",IFERROR(VLOOKUP(UPPER(TRIM(E259)),'6_Reference Lists'!$A$4:$D$64,2,FALSE()),""))</f>
        <v/>
      </c>
      <c r="D259" s="58" t="str">
        <f>IF(E259="","",IFERROR(VLOOKUP(UPPER(TRIM(E259)),'6_Reference Lists'!$A$4:$D$64,3,FALSE()),""))</f>
        <v/>
      </c>
      <c r="F259" s="47" t="str">
        <f>IF(E259="","",IFERROR(VLOOKUP(UPPER(TRIM(E259)),'6_Reference Lists'!$A$4:$D$64,4,FALSE()),""))</f>
        <v/>
      </c>
      <c r="G259" s="51"/>
      <c r="H259" s="52"/>
      <c r="I259" s="53"/>
      <c r="J259" s="51"/>
      <c r="K259" s="52"/>
      <c r="L259" s="53"/>
      <c r="M259" s="67" t="str">
        <f>IF(E259="","",DataEntryTable[[#This Row],[Shares Bought]]-DataEntryTable[[#This Row],[Shares Sold]])</f>
        <v/>
      </c>
    </row>
    <row r="260" spans="1:13" ht="15" customHeight="1" x14ac:dyDescent="0.25">
      <c r="A260" s="47" t="str">
        <f t="shared" si="3"/>
        <v/>
      </c>
      <c r="B260" s="47" t="str">
        <f>IF(E260="","",IF(DataEntryTable[[#This Row],[Sell Date]]="","Open","Closed"))</f>
        <v/>
      </c>
      <c r="C260" s="47" t="str">
        <f>IF(E260="","",IFERROR(VLOOKUP(UPPER(TRIM(E260)),'6_Reference Lists'!$A$4:$D$64,2,FALSE()),""))</f>
        <v/>
      </c>
      <c r="D260" s="58" t="str">
        <f>IF(E260="","",IFERROR(VLOOKUP(UPPER(TRIM(E260)),'6_Reference Lists'!$A$4:$D$64,3,FALSE()),""))</f>
        <v/>
      </c>
      <c r="F260" s="47" t="str">
        <f>IF(E260="","",IFERROR(VLOOKUP(UPPER(TRIM(E260)),'6_Reference Lists'!$A$4:$D$64,4,FALSE()),""))</f>
        <v/>
      </c>
      <c r="G260" s="51"/>
      <c r="H260" s="52"/>
      <c r="I260" s="53"/>
      <c r="J260" s="51"/>
      <c r="K260" s="52"/>
      <c r="L260" s="53"/>
      <c r="M260" s="67" t="str">
        <f>IF(E260="","",DataEntryTable[[#This Row],[Shares Bought]]-DataEntryTable[[#This Row],[Shares Sold]])</f>
        <v/>
      </c>
    </row>
    <row r="261" spans="1:13" ht="15" customHeight="1" x14ac:dyDescent="0.25">
      <c r="A261" s="47" t="str">
        <f t="shared" si="3"/>
        <v/>
      </c>
      <c r="B261" s="47" t="str">
        <f>IF(E261="","",IF(DataEntryTable[[#This Row],[Sell Date]]="","Open","Closed"))</f>
        <v/>
      </c>
      <c r="C261" s="47" t="str">
        <f>IF(E261="","",IFERROR(VLOOKUP(UPPER(TRIM(E261)),'6_Reference Lists'!$A$4:$D$64,2,FALSE()),""))</f>
        <v/>
      </c>
      <c r="D261" s="58" t="str">
        <f>IF(E261="","",IFERROR(VLOOKUP(UPPER(TRIM(E261)),'6_Reference Lists'!$A$4:$D$64,3,FALSE()),""))</f>
        <v/>
      </c>
      <c r="F261" s="47" t="str">
        <f>IF(E261="","",IFERROR(VLOOKUP(UPPER(TRIM(E261)),'6_Reference Lists'!$A$4:$D$64,4,FALSE()),""))</f>
        <v/>
      </c>
      <c r="G261" s="51"/>
      <c r="H261" s="52"/>
      <c r="I261" s="53"/>
      <c r="J261" s="51"/>
      <c r="K261" s="52"/>
      <c r="L261" s="53"/>
      <c r="M261" s="67" t="str">
        <f>IF(E261="","",DataEntryTable[[#This Row],[Shares Bought]]-DataEntryTable[[#This Row],[Shares Sold]])</f>
        <v/>
      </c>
    </row>
    <row r="262" spans="1:13" ht="15" customHeight="1" x14ac:dyDescent="0.25">
      <c r="A262" s="47" t="str">
        <f t="shared" ref="A262:A325" si="4">IF($E262="","",IF(COUNTA(C262:N262)=0,"",ROW()-5))</f>
        <v/>
      </c>
      <c r="B262" s="47" t="str">
        <f>IF(E262="","",IF(DataEntryTable[[#This Row],[Sell Date]]="","Open","Closed"))</f>
        <v/>
      </c>
      <c r="C262" s="47" t="str">
        <f>IF(E262="","",IFERROR(VLOOKUP(UPPER(TRIM(E262)),'6_Reference Lists'!$A$4:$D$64,2,FALSE()),""))</f>
        <v/>
      </c>
      <c r="D262" s="58" t="str">
        <f>IF(E262="","",IFERROR(VLOOKUP(UPPER(TRIM(E262)),'6_Reference Lists'!$A$4:$D$64,3,FALSE()),""))</f>
        <v/>
      </c>
      <c r="F262" s="47" t="str">
        <f>IF(E262="","",IFERROR(VLOOKUP(UPPER(TRIM(E262)),'6_Reference Lists'!$A$4:$D$64,4,FALSE()),""))</f>
        <v/>
      </c>
      <c r="G262" s="51"/>
      <c r="H262" s="52"/>
      <c r="I262" s="53"/>
      <c r="J262" s="51"/>
      <c r="K262" s="52"/>
      <c r="L262" s="53"/>
      <c r="M262" s="67" t="str">
        <f>IF(E262="","",DataEntryTable[[#This Row],[Shares Bought]]-DataEntryTable[[#This Row],[Shares Sold]])</f>
        <v/>
      </c>
    </row>
    <row r="263" spans="1:13" ht="15" customHeight="1" x14ac:dyDescent="0.25">
      <c r="A263" s="47" t="str">
        <f t="shared" si="4"/>
        <v/>
      </c>
      <c r="B263" s="47" t="str">
        <f>IF(E263="","",IF(DataEntryTable[[#This Row],[Sell Date]]="","Open","Closed"))</f>
        <v/>
      </c>
      <c r="C263" s="47" t="str">
        <f>IF(E263="","",IFERROR(VLOOKUP(UPPER(TRIM(E263)),'6_Reference Lists'!$A$4:$D$64,2,FALSE()),""))</f>
        <v/>
      </c>
      <c r="D263" s="58" t="str">
        <f>IF(E263="","",IFERROR(VLOOKUP(UPPER(TRIM(E263)),'6_Reference Lists'!$A$4:$D$64,3,FALSE()),""))</f>
        <v/>
      </c>
      <c r="F263" s="47" t="str">
        <f>IF(E263="","",IFERROR(VLOOKUP(UPPER(TRIM(E263)),'6_Reference Lists'!$A$4:$D$64,4,FALSE()),""))</f>
        <v/>
      </c>
      <c r="G263" s="51"/>
      <c r="H263" s="52"/>
      <c r="I263" s="53"/>
      <c r="J263" s="51"/>
      <c r="K263" s="52"/>
      <c r="L263" s="53"/>
      <c r="M263" s="67" t="str">
        <f>IF(E263="","",DataEntryTable[[#This Row],[Shares Bought]]-DataEntryTable[[#This Row],[Shares Sold]])</f>
        <v/>
      </c>
    </row>
    <row r="264" spans="1:13" ht="15" customHeight="1" x14ac:dyDescent="0.25">
      <c r="A264" s="47" t="str">
        <f t="shared" si="4"/>
        <v/>
      </c>
      <c r="B264" s="47" t="str">
        <f>IF(E264="","",IF(DataEntryTable[[#This Row],[Sell Date]]="","Open","Closed"))</f>
        <v/>
      </c>
      <c r="C264" s="47" t="str">
        <f>IF(E264="","",IFERROR(VLOOKUP(UPPER(TRIM(E264)),'6_Reference Lists'!$A$4:$D$64,2,FALSE()),""))</f>
        <v/>
      </c>
      <c r="D264" s="58" t="str">
        <f>IF(E264="","",IFERROR(VLOOKUP(UPPER(TRIM(E264)),'6_Reference Lists'!$A$4:$D$64,3,FALSE()),""))</f>
        <v/>
      </c>
      <c r="F264" s="47" t="str">
        <f>IF(E264="","",IFERROR(VLOOKUP(UPPER(TRIM(E264)),'6_Reference Lists'!$A$4:$D$64,4,FALSE()),""))</f>
        <v/>
      </c>
      <c r="G264" s="51"/>
      <c r="H264" s="52"/>
      <c r="I264" s="53"/>
      <c r="J264" s="51"/>
      <c r="K264" s="52"/>
      <c r="L264" s="53"/>
      <c r="M264" s="67" t="str">
        <f>IF(E264="","",DataEntryTable[[#This Row],[Shares Bought]]-DataEntryTable[[#This Row],[Shares Sold]])</f>
        <v/>
      </c>
    </row>
    <row r="265" spans="1:13" ht="15" customHeight="1" x14ac:dyDescent="0.25">
      <c r="A265" s="47" t="str">
        <f t="shared" si="4"/>
        <v/>
      </c>
      <c r="B265" s="47" t="str">
        <f>IF(E265="","",IF(DataEntryTable[[#This Row],[Sell Date]]="","Open","Closed"))</f>
        <v/>
      </c>
      <c r="C265" s="47" t="str">
        <f>IF(E265="","",IFERROR(VLOOKUP(UPPER(TRIM(E265)),'6_Reference Lists'!$A$4:$D$64,2,FALSE()),""))</f>
        <v/>
      </c>
      <c r="D265" s="58" t="str">
        <f>IF(E265="","",IFERROR(VLOOKUP(UPPER(TRIM(E265)),'6_Reference Lists'!$A$4:$D$64,3,FALSE()),""))</f>
        <v/>
      </c>
      <c r="F265" s="47" t="str">
        <f>IF(E265="","",IFERROR(VLOOKUP(UPPER(TRIM(E265)),'6_Reference Lists'!$A$4:$D$64,4,FALSE()),""))</f>
        <v/>
      </c>
      <c r="G265" s="51"/>
      <c r="H265" s="52"/>
      <c r="I265" s="53"/>
      <c r="J265" s="51"/>
      <c r="K265" s="52"/>
      <c r="L265" s="53"/>
      <c r="M265" s="67" t="str">
        <f>IF(E265="","",DataEntryTable[[#This Row],[Shares Bought]]-DataEntryTable[[#This Row],[Shares Sold]])</f>
        <v/>
      </c>
    </row>
    <row r="266" spans="1:13" ht="15" customHeight="1" x14ac:dyDescent="0.25">
      <c r="A266" s="47" t="str">
        <f t="shared" si="4"/>
        <v/>
      </c>
      <c r="B266" s="47" t="str">
        <f>IF(E266="","",IF(DataEntryTable[[#This Row],[Sell Date]]="","Open","Closed"))</f>
        <v/>
      </c>
      <c r="C266" s="47" t="str">
        <f>IF(E266="","",IFERROR(VLOOKUP(UPPER(TRIM(E266)),'6_Reference Lists'!$A$4:$D$64,2,FALSE()),""))</f>
        <v/>
      </c>
      <c r="D266" s="58" t="str">
        <f>IF(E266="","",IFERROR(VLOOKUP(UPPER(TRIM(E266)),'6_Reference Lists'!$A$4:$D$64,3,FALSE()),""))</f>
        <v/>
      </c>
      <c r="F266" s="47" t="str">
        <f>IF(E266="","",IFERROR(VLOOKUP(UPPER(TRIM(E266)),'6_Reference Lists'!$A$4:$D$64,4,FALSE()),""))</f>
        <v/>
      </c>
      <c r="G266" s="51"/>
      <c r="H266" s="52"/>
      <c r="I266" s="53"/>
      <c r="J266" s="51"/>
      <c r="K266" s="52"/>
      <c r="L266" s="53"/>
      <c r="M266" s="67" t="str">
        <f>IF(E266="","",DataEntryTable[[#This Row],[Shares Bought]]-DataEntryTable[[#This Row],[Shares Sold]])</f>
        <v/>
      </c>
    </row>
    <row r="267" spans="1:13" ht="15" customHeight="1" x14ac:dyDescent="0.25">
      <c r="A267" s="47" t="str">
        <f t="shared" si="4"/>
        <v/>
      </c>
      <c r="B267" s="47" t="str">
        <f>IF(E267="","",IF(DataEntryTable[[#This Row],[Sell Date]]="","Open","Closed"))</f>
        <v/>
      </c>
      <c r="C267" s="47" t="str">
        <f>IF(E267="","",IFERROR(VLOOKUP(UPPER(TRIM(E267)),'6_Reference Lists'!$A$4:$D$64,2,FALSE()),""))</f>
        <v/>
      </c>
      <c r="D267" s="58" t="str">
        <f>IF(E267="","",IFERROR(VLOOKUP(UPPER(TRIM(E267)),'6_Reference Lists'!$A$4:$D$64,3,FALSE()),""))</f>
        <v/>
      </c>
      <c r="F267" s="47" t="str">
        <f>IF(E267="","",IFERROR(VLOOKUP(UPPER(TRIM(E267)),'6_Reference Lists'!$A$4:$D$64,4,FALSE()),""))</f>
        <v/>
      </c>
      <c r="G267" s="51"/>
      <c r="H267" s="52"/>
      <c r="I267" s="53"/>
      <c r="J267" s="51"/>
      <c r="K267" s="52"/>
      <c r="L267" s="53"/>
      <c r="M267" s="67" t="str">
        <f>IF(E267="","",DataEntryTable[[#This Row],[Shares Bought]]-DataEntryTable[[#This Row],[Shares Sold]])</f>
        <v/>
      </c>
    </row>
    <row r="268" spans="1:13" ht="15" customHeight="1" x14ac:dyDescent="0.25">
      <c r="A268" s="47" t="str">
        <f t="shared" si="4"/>
        <v/>
      </c>
      <c r="B268" s="47" t="str">
        <f>IF(E268="","",IF(DataEntryTable[[#This Row],[Sell Date]]="","Open","Closed"))</f>
        <v/>
      </c>
      <c r="C268" s="47" t="str">
        <f>IF(E268="","",IFERROR(VLOOKUP(UPPER(TRIM(E268)),'6_Reference Lists'!$A$4:$D$64,2,FALSE()),""))</f>
        <v/>
      </c>
      <c r="D268" s="58" t="str">
        <f>IF(E268="","",IFERROR(VLOOKUP(UPPER(TRIM(E268)),'6_Reference Lists'!$A$4:$D$64,3,FALSE()),""))</f>
        <v/>
      </c>
      <c r="F268" s="47" t="str">
        <f>IF(E268="","",IFERROR(VLOOKUP(UPPER(TRIM(E268)),'6_Reference Lists'!$A$4:$D$64,4,FALSE()),""))</f>
        <v/>
      </c>
      <c r="G268" s="51"/>
      <c r="H268" s="52"/>
      <c r="I268" s="53"/>
      <c r="J268" s="51"/>
      <c r="K268" s="52"/>
      <c r="L268" s="53"/>
      <c r="M268" s="67" t="str">
        <f>IF(E268="","",DataEntryTable[[#This Row],[Shares Bought]]-DataEntryTable[[#This Row],[Shares Sold]])</f>
        <v/>
      </c>
    </row>
    <row r="269" spans="1:13" ht="15" customHeight="1" x14ac:dyDescent="0.25">
      <c r="A269" s="47" t="str">
        <f t="shared" si="4"/>
        <v/>
      </c>
      <c r="B269" s="47" t="str">
        <f>IF(E269="","",IF(DataEntryTable[[#This Row],[Sell Date]]="","Open","Closed"))</f>
        <v/>
      </c>
      <c r="C269" s="47" t="str">
        <f>IF(E269="","",IFERROR(VLOOKUP(UPPER(TRIM(E269)),'6_Reference Lists'!$A$4:$D$64,2,FALSE()),""))</f>
        <v/>
      </c>
      <c r="D269" s="58" t="str">
        <f>IF(E269="","",IFERROR(VLOOKUP(UPPER(TRIM(E269)),'6_Reference Lists'!$A$4:$D$64,3,FALSE()),""))</f>
        <v/>
      </c>
      <c r="F269" s="47" t="str">
        <f>IF(E269="","",IFERROR(VLOOKUP(UPPER(TRIM(E269)),'6_Reference Lists'!$A$4:$D$64,4,FALSE()),""))</f>
        <v/>
      </c>
      <c r="G269" s="51"/>
      <c r="H269" s="52"/>
      <c r="I269" s="53"/>
      <c r="J269" s="51"/>
      <c r="K269" s="52"/>
      <c r="L269" s="53"/>
      <c r="M269" s="67" t="str">
        <f>IF(E269="","",DataEntryTable[[#This Row],[Shares Bought]]-DataEntryTable[[#This Row],[Shares Sold]])</f>
        <v/>
      </c>
    </row>
    <row r="270" spans="1:13" ht="15" customHeight="1" x14ac:dyDescent="0.25">
      <c r="A270" s="47" t="str">
        <f t="shared" si="4"/>
        <v/>
      </c>
      <c r="B270" s="47" t="str">
        <f>IF(E270="","",IF(DataEntryTable[[#This Row],[Sell Date]]="","Open","Closed"))</f>
        <v/>
      </c>
      <c r="C270" s="47" t="str">
        <f>IF(E270="","",IFERROR(VLOOKUP(UPPER(TRIM(E270)),'6_Reference Lists'!$A$4:$D$64,2,FALSE()),""))</f>
        <v/>
      </c>
      <c r="D270" s="58" t="str">
        <f>IF(E270="","",IFERROR(VLOOKUP(UPPER(TRIM(E270)),'6_Reference Lists'!$A$4:$D$64,3,FALSE()),""))</f>
        <v/>
      </c>
      <c r="F270" s="47" t="str">
        <f>IF(E270="","",IFERROR(VLOOKUP(UPPER(TRIM(E270)),'6_Reference Lists'!$A$4:$D$64,4,FALSE()),""))</f>
        <v/>
      </c>
      <c r="G270" s="51"/>
      <c r="H270" s="52"/>
      <c r="I270" s="53"/>
      <c r="J270" s="51"/>
      <c r="K270" s="52"/>
      <c r="L270" s="53"/>
      <c r="M270" s="67" t="str">
        <f>IF(E270="","",DataEntryTable[[#This Row],[Shares Bought]]-DataEntryTable[[#This Row],[Shares Sold]])</f>
        <v/>
      </c>
    </row>
    <row r="271" spans="1:13" ht="15" customHeight="1" x14ac:dyDescent="0.25">
      <c r="A271" s="47" t="str">
        <f t="shared" si="4"/>
        <v/>
      </c>
      <c r="B271" s="47" t="str">
        <f>IF(E271="","",IF(DataEntryTable[[#This Row],[Sell Date]]="","Open","Closed"))</f>
        <v/>
      </c>
      <c r="C271" s="47" t="str">
        <f>IF(E271="","",IFERROR(VLOOKUP(UPPER(TRIM(E271)),'6_Reference Lists'!$A$4:$D$64,2,FALSE()),""))</f>
        <v/>
      </c>
      <c r="D271" s="58" t="str">
        <f>IF(E271="","",IFERROR(VLOOKUP(UPPER(TRIM(E271)),'6_Reference Lists'!$A$4:$D$64,3,FALSE()),""))</f>
        <v/>
      </c>
      <c r="F271" s="47" t="str">
        <f>IF(E271="","",IFERROR(VLOOKUP(UPPER(TRIM(E271)),'6_Reference Lists'!$A$4:$D$64,4,FALSE()),""))</f>
        <v/>
      </c>
      <c r="G271" s="51"/>
      <c r="H271" s="52"/>
      <c r="I271" s="53"/>
      <c r="J271" s="51"/>
      <c r="K271" s="52"/>
      <c r="L271" s="53"/>
      <c r="M271" s="67" t="str">
        <f>IF(E271="","",DataEntryTable[[#This Row],[Shares Bought]]-DataEntryTable[[#This Row],[Shares Sold]])</f>
        <v/>
      </c>
    </row>
    <row r="272" spans="1:13" ht="15" customHeight="1" x14ac:dyDescent="0.25">
      <c r="A272" s="47" t="str">
        <f t="shared" si="4"/>
        <v/>
      </c>
      <c r="B272" s="47" t="str">
        <f>IF(E272="","",IF(DataEntryTable[[#This Row],[Sell Date]]="","Open","Closed"))</f>
        <v/>
      </c>
      <c r="C272" s="47" t="str">
        <f>IF(E272="","",IFERROR(VLOOKUP(UPPER(TRIM(E272)),'6_Reference Lists'!$A$4:$D$64,2,FALSE()),""))</f>
        <v/>
      </c>
      <c r="D272" s="58" t="str">
        <f>IF(E272="","",IFERROR(VLOOKUP(UPPER(TRIM(E272)),'6_Reference Lists'!$A$4:$D$64,3,FALSE()),""))</f>
        <v/>
      </c>
      <c r="F272" s="47" t="str">
        <f>IF(E272="","",IFERROR(VLOOKUP(UPPER(TRIM(E272)),'6_Reference Lists'!$A$4:$D$64,4,FALSE()),""))</f>
        <v/>
      </c>
      <c r="G272" s="51"/>
      <c r="H272" s="52"/>
      <c r="I272" s="53"/>
      <c r="J272" s="51"/>
      <c r="K272" s="52"/>
      <c r="L272" s="53"/>
      <c r="M272" s="67" t="str">
        <f>IF(E272="","",DataEntryTable[[#This Row],[Shares Bought]]-DataEntryTable[[#This Row],[Shares Sold]])</f>
        <v/>
      </c>
    </row>
    <row r="273" spans="1:13" ht="15" customHeight="1" x14ac:dyDescent="0.25">
      <c r="A273" s="47" t="str">
        <f t="shared" si="4"/>
        <v/>
      </c>
      <c r="B273" s="47" t="str">
        <f>IF(E273="","",IF(DataEntryTable[[#This Row],[Sell Date]]="","Open","Closed"))</f>
        <v/>
      </c>
      <c r="C273" s="47" t="str">
        <f>IF(E273="","",IFERROR(VLOOKUP(UPPER(TRIM(E273)),'6_Reference Lists'!$A$4:$D$64,2,FALSE()),""))</f>
        <v/>
      </c>
      <c r="D273" s="58" t="str">
        <f>IF(E273="","",IFERROR(VLOOKUP(UPPER(TRIM(E273)),'6_Reference Lists'!$A$4:$D$64,3,FALSE()),""))</f>
        <v/>
      </c>
      <c r="F273" s="47" t="str">
        <f>IF(E273="","",IFERROR(VLOOKUP(UPPER(TRIM(E273)),'6_Reference Lists'!$A$4:$D$64,4,FALSE()),""))</f>
        <v/>
      </c>
      <c r="G273" s="51"/>
      <c r="H273" s="52"/>
      <c r="I273" s="53"/>
      <c r="J273" s="51"/>
      <c r="K273" s="52"/>
      <c r="L273" s="53"/>
      <c r="M273" s="67" t="str">
        <f>IF(E273="","",DataEntryTable[[#This Row],[Shares Bought]]-DataEntryTable[[#This Row],[Shares Sold]])</f>
        <v/>
      </c>
    </row>
    <row r="274" spans="1:13" ht="15" customHeight="1" x14ac:dyDescent="0.25">
      <c r="A274" s="47" t="str">
        <f t="shared" si="4"/>
        <v/>
      </c>
      <c r="B274" s="47" t="str">
        <f>IF(E274="","",IF(DataEntryTable[[#This Row],[Sell Date]]="","Open","Closed"))</f>
        <v/>
      </c>
      <c r="C274" s="47" t="str">
        <f>IF(E274="","",IFERROR(VLOOKUP(UPPER(TRIM(E274)),'6_Reference Lists'!$A$4:$D$64,2,FALSE()),""))</f>
        <v/>
      </c>
      <c r="D274" s="58" t="str">
        <f>IF(E274="","",IFERROR(VLOOKUP(UPPER(TRIM(E274)),'6_Reference Lists'!$A$4:$D$64,3,FALSE()),""))</f>
        <v/>
      </c>
      <c r="F274" s="47" t="str">
        <f>IF(E274="","",IFERROR(VLOOKUP(UPPER(TRIM(E274)),'6_Reference Lists'!$A$4:$D$64,4,FALSE()),""))</f>
        <v/>
      </c>
      <c r="G274" s="51"/>
      <c r="H274" s="52"/>
      <c r="I274" s="53"/>
      <c r="J274" s="51"/>
      <c r="K274" s="52"/>
      <c r="L274" s="53"/>
      <c r="M274" s="67" t="str">
        <f>IF(E274="","",DataEntryTable[[#This Row],[Shares Bought]]-DataEntryTable[[#This Row],[Shares Sold]])</f>
        <v/>
      </c>
    </row>
    <row r="275" spans="1:13" ht="15" customHeight="1" x14ac:dyDescent="0.25">
      <c r="A275" s="47" t="str">
        <f t="shared" si="4"/>
        <v/>
      </c>
      <c r="B275" s="47" t="str">
        <f>IF(E275="","",IF(DataEntryTable[[#This Row],[Sell Date]]="","Open","Closed"))</f>
        <v/>
      </c>
      <c r="C275" s="47" t="str">
        <f>IF(E275="","",IFERROR(VLOOKUP(UPPER(TRIM(E275)),'6_Reference Lists'!$A$4:$D$64,2,FALSE()),""))</f>
        <v/>
      </c>
      <c r="D275" s="58" t="str">
        <f>IF(E275="","",IFERROR(VLOOKUP(UPPER(TRIM(E275)),'6_Reference Lists'!$A$4:$D$64,3,FALSE()),""))</f>
        <v/>
      </c>
      <c r="F275" s="47" t="str">
        <f>IF(E275="","",IFERROR(VLOOKUP(UPPER(TRIM(E275)),'6_Reference Lists'!$A$4:$D$64,4,FALSE()),""))</f>
        <v/>
      </c>
      <c r="G275" s="51"/>
      <c r="H275" s="52"/>
      <c r="I275" s="53"/>
      <c r="J275" s="51"/>
      <c r="K275" s="52"/>
      <c r="L275" s="53"/>
      <c r="M275" s="67" t="str">
        <f>IF(E275="","",DataEntryTable[[#This Row],[Shares Bought]]-DataEntryTable[[#This Row],[Shares Sold]])</f>
        <v/>
      </c>
    </row>
    <row r="276" spans="1:13" ht="15" customHeight="1" x14ac:dyDescent="0.25">
      <c r="A276" s="47" t="str">
        <f t="shared" si="4"/>
        <v/>
      </c>
      <c r="B276" s="47" t="str">
        <f>IF(E276="","",IF(DataEntryTable[[#This Row],[Sell Date]]="","Open","Closed"))</f>
        <v/>
      </c>
      <c r="C276" s="47" t="str">
        <f>IF(E276="","",IFERROR(VLOOKUP(UPPER(TRIM(E276)),'6_Reference Lists'!$A$4:$D$64,2,FALSE()),""))</f>
        <v/>
      </c>
      <c r="D276" s="58" t="str">
        <f>IF(E276="","",IFERROR(VLOOKUP(UPPER(TRIM(E276)),'6_Reference Lists'!$A$4:$D$64,3,FALSE()),""))</f>
        <v/>
      </c>
      <c r="F276" s="47" t="str">
        <f>IF(E276="","",IFERROR(VLOOKUP(UPPER(TRIM(E276)),'6_Reference Lists'!$A$4:$D$64,4,FALSE()),""))</f>
        <v/>
      </c>
      <c r="G276" s="51"/>
      <c r="H276" s="52"/>
      <c r="I276" s="53"/>
      <c r="J276" s="51"/>
      <c r="K276" s="52"/>
      <c r="L276" s="53"/>
      <c r="M276" s="67" t="str">
        <f>IF(E276="","",DataEntryTable[[#This Row],[Shares Bought]]-DataEntryTable[[#This Row],[Shares Sold]])</f>
        <v/>
      </c>
    </row>
    <row r="277" spans="1:13" ht="15" customHeight="1" x14ac:dyDescent="0.25">
      <c r="A277" s="47" t="str">
        <f t="shared" si="4"/>
        <v/>
      </c>
      <c r="B277" s="47" t="str">
        <f>IF(E277="","",IF(DataEntryTable[[#This Row],[Sell Date]]="","Open","Closed"))</f>
        <v/>
      </c>
      <c r="C277" s="47" t="str">
        <f>IF(E277="","",IFERROR(VLOOKUP(UPPER(TRIM(E277)),'6_Reference Lists'!$A$4:$D$64,2,FALSE()),""))</f>
        <v/>
      </c>
      <c r="D277" s="58" t="str">
        <f>IF(E277="","",IFERROR(VLOOKUP(UPPER(TRIM(E277)),'6_Reference Lists'!$A$4:$D$64,3,FALSE()),""))</f>
        <v/>
      </c>
      <c r="F277" s="47" t="str">
        <f>IF(E277="","",IFERROR(VLOOKUP(UPPER(TRIM(E277)),'6_Reference Lists'!$A$4:$D$64,4,FALSE()),""))</f>
        <v/>
      </c>
      <c r="G277" s="51"/>
      <c r="H277" s="52"/>
      <c r="I277" s="53"/>
      <c r="J277" s="51"/>
      <c r="K277" s="52"/>
      <c r="L277" s="53"/>
      <c r="M277" s="67" t="str">
        <f>IF(E277="","",DataEntryTable[[#This Row],[Shares Bought]]-DataEntryTable[[#This Row],[Shares Sold]])</f>
        <v/>
      </c>
    </row>
    <row r="278" spans="1:13" ht="15" customHeight="1" x14ac:dyDescent="0.25">
      <c r="A278" s="47" t="str">
        <f t="shared" si="4"/>
        <v/>
      </c>
      <c r="B278" s="47" t="str">
        <f>IF(E278="","",IF(DataEntryTable[[#This Row],[Sell Date]]="","Open","Closed"))</f>
        <v/>
      </c>
      <c r="C278" s="47" t="str">
        <f>IF(E278="","",IFERROR(VLOOKUP(UPPER(TRIM(E278)),'6_Reference Lists'!$A$4:$D$64,2,FALSE()),""))</f>
        <v/>
      </c>
      <c r="D278" s="58" t="str">
        <f>IF(E278="","",IFERROR(VLOOKUP(UPPER(TRIM(E278)),'6_Reference Lists'!$A$4:$D$64,3,FALSE()),""))</f>
        <v/>
      </c>
      <c r="F278" s="47" t="str">
        <f>IF(E278="","",IFERROR(VLOOKUP(UPPER(TRIM(E278)),'6_Reference Lists'!$A$4:$D$64,4,FALSE()),""))</f>
        <v/>
      </c>
      <c r="G278" s="51"/>
      <c r="H278" s="52"/>
      <c r="I278" s="53"/>
      <c r="J278" s="51"/>
      <c r="K278" s="52"/>
      <c r="L278" s="53"/>
      <c r="M278" s="67" t="str">
        <f>IF(E278="","",DataEntryTable[[#This Row],[Shares Bought]]-DataEntryTable[[#This Row],[Shares Sold]])</f>
        <v/>
      </c>
    </row>
    <row r="279" spans="1:13" ht="15" customHeight="1" x14ac:dyDescent="0.25">
      <c r="A279" s="47" t="str">
        <f t="shared" si="4"/>
        <v/>
      </c>
      <c r="B279" s="47" t="str">
        <f>IF(E279="","",IF(DataEntryTable[[#This Row],[Sell Date]]="","Open","Closed"))</f>
        <v/>
      </c>
      <c r="C279" s="47" t="str">
        <f>IF(E279="","",IFERROR(VLOOKUP(UPPER(TRIM(E279)),'6_Reference Lists'!$A$4:$D$64,2,FALSE()),""))</f>
        <v/>
      </c>
      <c r="D279" s="58" t="str">
        <f>IF(E279="","",IFERROR(VLOOKUP(UPPER(TRIM(E279)),'6_Reference Lists'!$A$4:$D$64,3,FALSE()),""))</f>
        <v/>
      </c>
      <c r="F279" s="47" t="str">
        <f>IF(E279="","",IFERROR(VLOOKUP(UPPER(TRIM(E279)),'6_Reference Lists'!$A$4:$D$64,4,FALSE()),""))</f>
        <v/>
      </c>
      <c r="G279" s="51"/>
      <c r="H279" s="52"/>
      <c r="I279" s="53"/>
      <c r="J279" s="51"/>
      <c r="K279" s="52"/>
      <c r="L279" s="53"/>
      <c r="M279" s="67" t="str">
        <f>IF(E279="","",DataEntryTable[[#This Row],[Shares Bought]]-DataEntryTable[[#This Row],[Shares Sold]])</f>
        <v/>
      </c>
    </row>
    <row r="280" spans="1:13" ht="15" customHeight="1" x14ac:dyDescent="0.25">
      <c r="A280" s="47" t="str">
        <f t="shared" si="4"/>
        <v/>
      </c>
      <c r="B280" s="47" t="str">
        <f>IF(E280="","",IF(DataEntryTable[[#This Row],[Sell Date]]="","Open","Closed"))</f>
        <v/>
      </c>
      <c r="C280" s="47" t="str">
        <f>IF(E280="","",IFERROR(VLOOKUP(UPPER(TRIM(E280)),'6_Reference Lists'!$A$4:$D$64,2,FALSE()),""))</f>
        <v/>
      </c>
      <c r="D280" s="58" t="str">
        <f>IF(E280="","",IFERROR(VLOOKUP(UPPER(TRIM(E280)),'6_Reference Lists'!$A$4:$D$64,3,FALSE()),""))</f>
        <v/>
      </c>
      <c r="F280" s="47" t="str">
        <f>IF(E280="","",IFERROR(VLOOKUP(UPPER(TRIM(E280)),'6_Reference Lists'!$A$4:$D$64,4,FALSE()),""))</f>
        <v/>
      </c>
      <c r="G280" s="51"/>
      <c r="H280" s="52"/>
      <c r="I280" s="53"/>
      <c r="J280" s="51"/>
      <c r="K280" s="52"/>
      <c r="L280" s="53"/>
      <c r="M280" s="67" t="str">
        <f>IF(E280="","",DataEntryTable[[#This Row],[Shares Bought]]-DataEntryTable[[#This Row],[Shares Sold]])</f>
        <v/>
      </c>
    </row>
    <row r="281" spans="1:13" ht="15" customHeight="1" x14ac:dyDescent="0.25">
      <c r="A281" s="47" t="str">
        <f t="shared" si="4"/>
        <v/>
      </c>
      <c r="B281" s="47" t="str">
        <f>IF(E281="","",IF(DataEntryTable[[#This Row],[Sell Date]]="","Open","Closed"))</f>
        <v/>
      </c>
      <c r="C281" s="47" t="str">
        <f>IF(E281="","",IFERROR(VLOOKUP(UPPER(TRIM(E281)),'6_Reference Lists'!$A$4:$D$64,2,FALSE()),""))</f>
        <v/>
      </c>
      <c r="D281" s="58" t="str">
        <f>IF(E281="","",IFERROR(VLOOKUP(UPPER(TRIM(E281)),'6_Reference Lists'!$A$4:$D$64,3,FALSE()),""))</f>
        <v/>
      </c>
      <c r="F281" s="47" t="str">
        <f>IF(E281="","",IFERROR(VLOOKUP(UPPER(TRIM(E281)),'6_Reference Lists'!$A$4:$D$64,4,FALSE()),""))</f>
        <v/>
      </c>
      <c r="G281" s="51"/>
      <c r="H281" s="52"/>
      <c r="I281" s="53"/>
      <c r="J281" s="51"/>
      <c r="K281" s="52"/>
      <c r="L281" s="53"/>
      <c r="M281" s="67" t="str">
        <f>IF(E281="","",DataEntryTable[[#This Row],[Shares Bought]]-DataEntryTable[[#This Row],[Shares Sold]])</f>
        <v/>
      </c>
    </row>
    <row r="282" spans="1:13" ht="15" customHeight="1" x14ac:dyDescent="0.25">
      <c r="A282" s="47" t="str">
        <f t="shared" si="4"/>
        <v/>
      </c>
      <c r="B282" s="47" t="str">
        <f>IF(E282="","",IF(DataEntryTable[[#This Row],[Sell Date]]="","Open","Closed"))</f>
        <v/>
      </c>
      <c r="C282" s="47" t="str">
        <f>IF(E282="","",IFERROR(VLOOKUP(UPPER(TRIM(E282)),'6_Reference Lists'!$A$4:$D$64,2,FALSE()),""))</f>
        <v/>
      </c>
      <c r="D282" s="58" t="str">
        <f>IF(E282="","",IFERROR(VLOOKUP(UPPER(TRIM(E282)),'6_Reference Lists'!$A$4:$D$64,3,FALSE()),""))</f>
        <v/>
      </c>
      <c r="F282" s="47" t="str">
        <f>IF(E282="","",IFERROR(VLOOKUP(UPPER(TRIM(E282)),'6_Reference Lists'!$A$4:$D$64,4,FALSE()),""))</f>
        <v/>
      </c>
      <c r="G282" s="51"/>
      <c r="H282" s="52"/>
      <c r="I282" s="53"/>
      <c r="J282" s="51"/>
      <c r="K282" s="52"/>
      <c r="L282" s="53"/>
      <c r="M282" s="67" t="str">
        <f>IF(E282="","",DataEntryTable[[#This Row],[Shares Bought]]-DataEntryTable[[#This Row],[Shares Sold]])</f>
        <v/>
      </c>
    </row>
    <row r="283" spans="1:13" ht="15" customHeight="1" x14ac:dyDescent="0.25">
      <c r="A283" s="47" t="str">
        <f t="shared" si="4"/>
        <v/>
      </c>
      <c r="B283" s="47" t="str">
        <f>IF(E283="","",IF(DataEntryTable[[#This Row],[Sell Date]]="","Open","Closed"))</f>
        <v/>
      </c>
      <c r="C283" s="47" t="str">
        <f>IF(E283="","",IFERROR(VLOOKUP(UPPER(TRIM(E283)),'6_Reference Lists'!$A$4:$D$64,2,FALSE()),""))</f>
        <v/>
      </c>
      <c r="D283" s="58" t="str">
        <f>IF(E283="","",IFERROR(VLOOKUP(UPPER(TRIM(E283)),'6_Reference Lists'!$A$4:$D$64,3,FALSE()),""))</f>
        <v/>
      </c>
      <c r="F283" s="47" t="str">
        <f>IF(E283="","",IFERROR(VLOOKUP(UPPER(TRIM(E283)),'6_Reference Lists'!$A$4:$D$64,4,FALSE()),""))</f>
        <v/>
      </c>
      <c r="G283" s="51"/>
      <c r="H283" s="52"/>
      <c r="I283" s="53"/>
      <c r="J283" s="51"/>
      <c r="K283" s="52"/>
      <c r="L283" s="53"/>
      <c r="M283" s="67" t="str">
        <f>IF(E283="","",DataEntryTable[[#This Row],[Shares Bought]]-DataEntryTable[[#This Row],[Shares Sold]])</f>
        <v/>
      </c>
    </row>
    <row r="284" spans="1:13" ht="15" customHeight="1" x14ac:dyDescent="0.25">
      <c r="A284" s="47" t="str">
        <f t="shared" si="4"/>
        <v/>
      </c>
      <c r="B284" s="47" t="str">
        <f>IF(E284="","",IF(DataEntryTable[[#This Row],[Sell Date]]="","Open","Closed"))</f>
        <v/>
      </c>
      <c r="C284" s="47" t="str">
        <f>IF(E284="","",IFERROR(VLOOKUP(UPPER(TRIM(E284)),'6_Reference Lists'!$A$4:$D$64,2,FALSE()),""))</f>
        <v/>
      </c>
      <c r="D284" s="58" t="str">
        <f>IF(E284="","",IFERROR(VLOOKUP(UPPER(TRIM(E284)),'6_Reference Lists'!$A$4:$D$64,3,FALSE()),""))</f>
        <v/>
      </c>
      <c r="F284" s="47" t="str">
        <f>IF(E284="","",IFERROR(VLOOKUP(UPPER(TRIM(E284)),'6_Reference Lists'!$A$4:$D$64,4,FALSE()),""))</f>
        <v/>
      </c>
      <c r="G284" s="51"/>
      <c r="H284" s="52"/>
      <c r="I284" s="53"/>
      <c r="J284" s="51"/>
      <c r="K284" s="52"/>
      <c r="L284" s="53"/>
      <c r="M284" s="67" t="str">
        <f>IF(E284="","",DataEntryTable[[#This Row],[Shares Bought]]-DataEntryTable[[#This Row],[Shares Sold]])</f>
        <v/>
      </c>
    </row>
    <row r="285" spans="1:13" ht="15" customHeight="1" x14ac:dyDescent="0.25">
      <c r="A285" s="47" t="str">
        <f t="shared" si="4"/>
        <v/>
      </c>
      <c r="B285" s="47" t="str">
        <f>IF(E285="","",IF(DataEntryTable[[#This Row],[Sell Date]]="","Open","Closed"))</f>
        <v/>
      </c>
      <c r="C285" s="47" t="str">
        <f>IF(E285="","",IFERROR(VLOOKUP(UPPER(TRIM(E285)),'6_Reference Lists'!$A$4:$D$64,2,FALSE()),""))</f>
        <v/>
      </c>
      <c r="D285" s="58" t="str">
        <f>IF(E285="","",IFERROR(VLOOKUP(UPPER(TRIM(E285)),'6_Reference Lists'!$A$4:$D$64,3,FALSE()),""))</f>
        <v/>
      </c>
      <c r="F285" s="47" t="str">
        <f>IF(E285="","",IFERROR(VLOOKUP(UPPER(TRIM(E285)),'6_Reference Lists'!$A$4:$D$64,4,FALSE()),""))</f>
        <v/>
      </c>
      <c r="G285" s="51"/>
      <c r="H285" s="52"/>
      <c r="I285" s="53"/>
      <c r="J285" s="51"/>
      <c r="K285" s="52"/>
      <c r="L285" s="53"/>
      <c r="M285" s="67" t="str">
        <f>IF(E285="","",DataEntryTable[[#This Row],[Shares Bought]]-DataEntryTable[[#This Row],[Shares Sold]])</f>
        <v/>
      </c>
    </row>
    <row r="286" spans="1:13" ht="15" customHeight="1" x14ac:dyDescent="0.25">
      <c r="A286" s="47" t="str">
        <f t="shared" si="4"/>
        <v/>
      </c>
      <c r="B286" s="47" t="str">
        <f>IF(E286="","",IF(DataEntryTable[[#This Row],[Sell Date]]="","Open","Closed"))</f>
        <v/>
      </c>
      <c r="C286" s="47" t="str">
        <f>IF(E286="","",IFERROR(VLOOKUP(UPPER(TRIM(E286)),'6_Reference Lists'!$A$4:$D$64,2,FALSE()),""))</f>
        <v/>
      </c>
      <c r="D286" s="58" t="str">
        <f>IF(E286="","",IFERROR(VLOOKUP(UPPER(TRIM(E286)),'6_Reference Lists'!$A$4:$D$64,3,FALSE()),""))</f>
        <v/>
      </c>
      <c r="F286" s="47" t="str">
        <f>IF(E286="","",IFERROR(VLOOKUP(UPPER(TRIM(E286)),'6_Reference Lists'!$A$4:$D$64,4,FALSE()),""))</f>
        <v/>
      </c>
      <c r="G286" s="51"/>
      <c r="H286" s="52"/>
      <c r="I286" s="53"/>
      <c r="J286" s="51"/>
      <c r="K286" s="52"/>
      <c r="L286" s="53"/>
      <c r="M286" s="67" t="str">
        <f>IF(E286="","",DataEntryTable[[#This Row],[Shares Bought]]-DataEntryTable[[#This Row],[Shares Sold]])</f>
        <v/>
      </c>
    </row>
    <row r="287" spans="1:13" ht="15" customHeight="1" x14ac:dyDescent="0.25">
      <c r="A287" s="47" t="str">
        <f t="shared" si="4"/>
        <v/>
      </c>
      <c r="B287" s="47" t="str">
        <f>IF(E287="","",IF(DataEntryTable[[#This Row],[Sell Date]]="","Open","Closed"))</f>
        <v/>
      </c>
      <c r="C287" s="47" t="str">
        <f>IF(E287="","",IFERROR(VLOOKUP(UPPER(TRIM(E287)),'6_Reference Lists'!$A$4:$D$64,2,FALSE()),""))</f>
        <v/>
      </c>
      <c r="D287" s="58" t="str">
        <f>IF(E287="","",IFERROR(VLOOKUP(UPPER(TRIM(E287)),'6_Reference Lists'!$A$4:$D$64,3,FALSE()),""))</f>
        <v/>
      </c>
      <c r="F287" s="47" t="str">
        <f>IF(E287="","",IFERROR(VLOOKUP(UPPER(TRIM(E287)),'6_Reference Lists'!$A$4:$D$64,4,FALSE()),""))</f>
        <v/>
      </c>
      <c r="G287" s="51"/>
      <c r="H287" s="52"/>
      <c r="I287" s="53"/>
      <c r="J287" s="51"/>
      <c r="K287" s="52"/>
      <c r="L287" s="53"/>
      <c r="M287" s="67" t="str">
        <f>IF(E287="","",DataEntryTable[[#This Row],[Shares Bought]]-DataEntryTable[[#This Row],[Shares Sold]])</f>
        <v/>
      </c>
    </row>
    <row r="288" spans="1:13" ht="15" customHeight="1" x14ac:dyDescent="0.25">
      <c r="A288" s="47" t="str">
        <f t="shared" si="4"/>
        <v/>
      </c>
      <c r="B288" s="47" t="str">
        <f>IF(E288="","",IF(DataEntryTable[[#This Row],[Sell Date]]="","Open","Closed"))</f>
        <v/>
      </c>
      <c r="C288" s="47" t="str">
        <f>IF(E288="","",IFERROR(VLOOKUP(UPPER(TRIM(E288)),'6_Reference Lists'!$A$4:$D$64,2,FALSE()),""))</f>
        <v/>
      </c>
      <c r="D288" s="58" t="str">
        <f>IF(E288="","",IFERROR(VLOOKUP(UPPER(TRIM(E288)),'6_Reference Lists'!$A$4:$D$64,3,FALSE()),""))</f>
        <v/>
      </c>
      <c r="F288" s="47" t="str">
        <f>IF(E288="","",IFERROR(VLOOKUP(UPPER(TRIM(E288)),'6_Reference Lists'!$A$4:$D$64,4,FALSE()),""))</f>
        <v/>
      </c>
      <c r="G288" s="51"/>
      <c r="H288" s="52"/>
      <c r="I288" s="53"/>
      <c r="J288" s="51"/>
      <c r="K288" s="52"/>
      <c r="L288" s="53"/>
      <c r="M288" s="67" t="str">
        <f>IF(E288="","",DataEntryTable[[#This Row],[Shares Bought]]-DataEntryTable[[#This Row],[Shares Sold]])</f>
        <v/>
      </c>
    </row>
    <row r="289" spans="1:13" ht="15" customHeight="1" x14ac:dyDescent="0.25">
      <c r="A289" s="47" t="str">
        <f t="shared" si="4"/>
        <v/>
      </c>
      <c r="B289" s="47" t="str">
        <f>IF(E289="","",IF(DataEntryTable[[#This Row],[Sell Date]]="","Open","Closed"))</f>
        <v/>
      </c>
      <c r="C289" s="47" t="str">
        <f>IF(E289="","",IFERROR(VLOOKUP(UPPER(TRIM(E289)),'6_Reference Lists'!$A$4:$D$64,2,FALSE()),""))</f>
        <v/>
      </c>
      <c r="D289" s="58" t="str">
        <f>IF(E289="","",IFERROR(VLOOKUP(UPPER(TRIM(E289)),'6_Reference Lists'!$A$4:$D$64,3,FALSE()),""))</f>
        <v/>
      </c>
      <c r="F289" s="47" t="str">
        <f>IF(E289="","",IFERROR(VLOOKUP(UPPER(TRIM(E289)),'6_Reference Lists'!$A$4:$D$64,4,FALSE()),""))</f>
        <v/>
      </c>
      <c r="G289" s="51"/>
      <c r="H289" s="52"/>
      <c r="I289" s="53"/>
      <c r="J289" s="51"/>
      <c r="K289" s="52"/>
      <c r="L289" s="53"/>
      <c r="M289" s="67" t="str">
        <f>IF(E289="","",DataEntryTable[[#This Row],[Shares Bought]]-DataEntryTable[[#This Row],[Shares Sold]])</f>
        <v/>
      </c>
    </row>
    <row r="290" spans="1:13" ht="15" customHeight="1" x14ac:dyDescent="0.25">
      <c r="A290" s="47" t="str">
        <f t="shared" si="4"/>
        <v/>
      </c>
      <c r="B290" s="47" t="str">
        <f>IF(E290="","",IF(DataEntryTable[[#This Row],[Sell Date]]="","Open","Closed"))</f>
        <v/>
      </c>
      <c r="C290" s="47" t="str">
        <f>IF(E290="","",IFERROR(VLOOKUP(UPPER(TRIM(E290)),'6_Reference Lists'!$A$4:$D$64,2,FALSE()),""))</f>
        <v/>
      </c>
      <c r="D290" s="58" t="str">
        <f>IF(E290="","",IFERROR(VLOOKUP(UPPER(TRIM(E290)),'6_Reference Lists'!$A$4:$D$64,3,FALSE()),""))</f>
        <v/>
      </c>
      <c r="F290" s="47" t="str">
        <f>IF(E290="","",IFERROR(VLOOKUP(UPPER(TRIM(E290)),'6_Reference Lists'!$A$4:$D$64,4,FALSE()),""))</f>
        <v/>
      </c>
      <c r="G290" s="51"/>
      <c r="H290" s="52"/>
      <c r="I290" s="53"/>
      <c r="J290" s="51"/>
      <c r="K290" s="52"/>
      <c r="L290" s="53"/>
      <c r="M290" s="67" t="str">
        <f>IF(E290="","",DataEntryTable[[#This Row],[Shares Bought]]-DataEntryTable[[#This Row],[Shares Sold]])</f>
        <v/>
      </c>
    </row>
    <row r="291" spans="1:13" ht="15" customHeight="1" x14ac:dyDescent="0.25">
      <c r="A291" s="47" t="str">
        <f t="shared" si="4"/>
        <v/>
      </c>
      <c r="B291" s="47" t="str">
        <f>IF(E291="","",IF(DataEntryTable[[#This Row],[Sell Date]]="","Open","Closed"))</f>
        <v/>
      </c>
      <c r="C291" s="47" t="str">
        <f>IF(E291="","",IFERROR(VLOOKUP(UPPER(TRIM(E291)),'6_Reference Lists'!$A$4:$D$64,2,FALSE()),""))</f>
        <v/>
      </c>
      <c r="D291" s="58" t="str">
        <f>IF(E291="","",IFERROR(VLOOKUP(UPPER(TRIM(E291)),'6_Reference Lists'!$A$4:$D$64,3,FALSE()),""))</f>
        <v/>
      </c>
      <c r="F291" s="47" t="str">
        <f>IF(E291="","",IFERROR(VLOOKUP(UPPER(TRIM(E291)),'6_Reference Lists'!$A$4:$D$64,4,FALSE()),""))</f>
        <v/>
      </c>
      <c r="G291" s="51"/>
      <c r="H291" s="52"/>
      <c r="I291" s="53"/>
      <c r="J291" s="51"/>
      <c r="K291" s="52"/>
      <c r="L291" s="53"/>
      <c r="M291" s="67" t="str">
        <f>IF(E291="","",DataEntryTable[[#This Row],[Shares Bought]]-DataEntryTable[[#This Row],[Shares Sold]])</f>
        <v/>
      </c>
    </row>
    <row r="292" spans="1:13" ht="15" customHeight="1" x14ac:dyDescent="0.25">
      <c r="A292" s="47" t="str">
        <f t="shared" si="4"/>
        <v/>
      </c>
      <c r="B292" s="47" t="str">
        <f>IF(E292="","",IF(DataEntryTable[[#This Row],[Sell Date]]="","Open","Closed"))</f>
        <v/>
      </c>
      <c r="C292" s="47" t="str">
        <f>IF(E292="","",IFERROR(VLOOKUP(UPPER(TRIM(E292)),'6_Reference Lists'!$A$4:$D$64,2,FALSE()),""))</f>
        <v/>
      </c>
      <c r="D292" s="58" t="str">
        <f>IF(E292="","",IFERROR(VLOOKUP(UPPER(TRIM(E292)),'6_Reference Lists'!$A$4:$D$64,3,FALSE()),""))</f>
        <v/>
      </c>
      <c r="F292" s="47" t="str">
        <f>IF(E292="","",IFERROR(VLOOKUP(UPPER(TRIM(E292)),'6_Reference Lists'!$A$4:$D$64,4,FALSE()),""))</f>
        <v/>
      </c>
      <c r="G292" s="51"/>
      <c r="H292" s="52"/>
      <c r="I292" s="53"/>
      <c r="J292" s="51"/>
      <c r="K292" s="52"/>
      <c r="L292" s="53"/>
      <c r="M292" s="67" t="str">
        <f>IF(E292="","",DataEntryTable[[#This Row],[Shares Bought]]-DataEntryTable[[#This Row],[Shares Sold]])</f>
        <v/>
      </c>
    </row>
    <row r="293" spans="1:13" ht="15" customHeight="1" x14ac:dyDescent="0.25">
      <c r="A293" s="47" t="str">
        <f t="shared" si="4"/>
        <v/>
      </c>
      <c r="B293" s="47" t="str">
        <f>IF(E293="","",IF(DataEntryTable[[#This Row],[Sell Date]]="","Open","Closed"))</f>
        <v/>
      </c>
      <c r="C293" s="47" t="str">
        <f>IF(E293="","",IFERROR(VLOOKUP(UPPER(TRIM(E293)),'6_Reference Lists'!$A$4:$D$64,2,FALSE()),""))</f>
        <v/>
      </c>
      <c r="D293" s="58" t="str">
        <f>IF(E293="","",IFERROR(VLOOKUP(UPPER(TRIM(E293)),'6_Reference Lists'!$A$4:$D$64,3,FALSE()),""))</f>
        <v/>
      </c>
      <c r="F293" s="47" t="str">
        <f>IF(E293="","",IFERROR(VLOOKUP(UPPER(TRIM(E293)),'6_Reference Lists'!$A$4:$D$64,4,FALSE()),""))</f>
        <v/>
      </c>
      <c r="G293" s="51"/>
      <c r="H293" s="52"/>
      <c r="I293" s="53"/>
      <c r="J293" s="51"/>
      <c r="K293" s="52"/>
      <c r="L293" s="53"/>
      <c r="M293" s="67" t="str">
        <f>IF(E293="","",DataEntryTable[[#This Row],[Shares Bought]]-DataEntryTable[[#This Row],[Shares Sold]])</f>
        <v/>
      </c>
    </row>
    <row r="294" spans="1:13" ht="15" customHeight="1" x14ac:dyDescent="0.25">
      <c r="A294" s="47" t="str">
        <f t="shared" si="4"/>
        <v/>
      </c>
      <c r="B294" s="47" t="str">
        <f>IF(E294="","",IF(DataEntryTable[[#This Row],[Sell Date]]="","Open","Closed"))</f>
        <v/>
      </c>
      <c r="C294" s="47" t="str">
        <f>IF(E294="","",IFERROR(VLOOKUP(UPPER(TRIM(E294)),'6_Reference Lists'!$A$4:$D$64,2,FALSE()),""))</f>
        <v/>
      </c>
      <c r="D294" s="58" t="str">
        <f>IF(E294="","",IFERROR(VLOOKUP(UPPER(TRIM(E294)),'6_Reference Lists'!$A$4:$D$64,3,FALSE()),""))</f>
        <v/>
      </c>
      <c r="F294" s="47" t="str">
        <f>IF(E294="","",IFERROR(VLOOKUP(UPPER(TRIM(E294)),'6_Reference Lists'!$A$4:$D$64,4,FALSE()),""))</f>
        <v/>
      </c>
      <c r="G294" s="51"/>
      <c r="H294" s="52"/>
      <c r="I294" s="53"/>
      <c r="J294" s="51"/>
      <c r="K294" s="52"/>
      <c r="L294" s="53"/>
      <c r="M294" s="67" t="str">
        <f>IF(E294="","",DataEntryTable[[#This Row],[Shares Bought]]-DataEntryTable[[#This Row],[Shares Sold]])</f>
        <v/>
      </c>
    </row>
    <row r="295" spans="1:13" ht="15" customHeight="1" x14ac:dyDescent="0.25">
      <c r="A295" s="47" t="str">
        <f t="shared" si="4"/>
        <v/>
      </c>
      <c r="B295" s="47" t="str">
        <f>IF(E295="","",IF(DataEntryTable[[#This Row],[Sell Date]]="","Open","Closed"))</f>
        <v/>
      </c>
      <c r="C295" s="47" t="str">
        <f>IF(E295="","",IFERROR(VLOOKUP(UPPER(TRIM(E295)),'6_Reference Lists'!$A$4:$D$64,2,FALSE()),""))</f>
        <v/>
      </c>
      <c r="D295" s="58" t="str">
        <f>IF(E295="","",IFERROR(VLOOKUP(UPPER(TRIM(E295)),'6_Reference Lists'!$A$4:$D$64,3,FALSE()),""))</f>
        <v/>
      </c>
      <c r="F295" s="47" t="str">
        <f>IF(E295="","",IFERROR(VLOOKUP(UPPER(TRIM(E295)),'6_Reference Lists'!$A$4:$D$64,4,FALSE()),""))</f>
        <v/>
      </c>
      <c r="G295" s="51"/>
      <c r="H295" s="52"/>
      <c r="I295" s="53"/>
      <c r="J295" s="51"/>
      <c r="K295" s="52"/>
      <c r="L295" s="53"/>
      <c r="M295" s="67" t="str">
        <f>IF(E295="","",DataEntryTable[[#This Row],[Shares Bought]]-DataEntryTable[[#This Row],[Shares Sold]])</f>
        <v/>
      </c>
    </row>
    <row r="296" spans="1:13" ht="15" customHeight="1" x14ac:dyDescent="0.25">
      <c r="A296" s="47" t="str">
        <f t="shared" si="4"/>
        <v/>
      </c>
      <c r="B296" s="47" t="str">
        <f>IF(E296="","",IF(DataEntryTable[[#This Row],[Sell Date]]="","Open","Closed"))</f>
        <v/>
      </c>
      <c r="C296" s="47" t="str">
        <f>IF(E296="","",IFERROR(VLOOKUP(UPPER(TRIM(E296)),'6_Reference Lists'!$A$4:$D$64,2,FALSE()),""))</f>
        <v/>
      </c>
      <c r="D296" s="58" t="str">
        <f>IF(E296="","",IFERROR(VLOOKUP(UPPER(TRIM(E296)),'6_Reference Lists'!$A$4:$D$64,3,FALSE()),""))</f>
        <v/>
      </c>
      <c r="F296" s="47" t="str">
        <f>IF(E296="","",IFERROR(VLOOKUP(UPPER(TRIM(E296)),'6_Reference Lists'!$A$4:$D$64,4,FALSE()),""))</f>
        <v/>
      </c>
      <c r="G296" s="51"/>
      <c r="H296" s="52"/>
      <c r="I296" s="53"/>
      <c r="J296" s="51"/>
      <c r="K296" s="52"/>
      <c r="L296" s="53"/>
      <c r="M296" s="67" t="str">
        <f>IF(E296="","",DataEntryTable[[#This Row],[Shares Bought]]-DataEntryTable[[#This Row],[Shares Sold]])</f>
        <v/>
      </c>
    </row>
    <row r="297" spans="1:13" ht="15" customHeight="1" x14ac:dyDescent="0.25">
      <c r="A297" s="47" t="str">
        <f t="shared" si="4"/>
        <v/>
      </c>
      <c r="B297" s="47" t="str">
        <f>IF(E297="","",IF(DataEntryTable[[#This Row],[Sell Date]]="","Open","Closed"))</f>
        <v/>
      </c>
      <c r="C297" s="47" t="str">
        <f>IF(E297="","",IFERROR(VLOOKUP(UPPER(TRIM(E297)),'6_Reference Lists'!$A$4:$D$64,2,FALSE()),""))</f>
        <v/>
      </c>
      <c r="D297" s="58" t="str">
        <f>IF(E297="","",IFERROR(VLOOKUP(UPPER(TRIM(E297)),'6_Reference Lists'!$A$4:$D$64,3,FALSE()),""))</f>
        <v/>
      </c>
      <c r="F297" s="47" t="str">
        <f>IF(E297="","",IFERROR(VLOOKUP(UPPER(TRIM(E297)),'6_Reference Lists'!$A$4:$D$64,4,FALSE()),""))</f>
        <v/>
      </c>
      <c r="G297" s="51"/>
      <c r="H297" s="52"/>
      <c r="I297" s="53"/>
      <c r="J297" s="51"/>
      <c r="K297" s="52"/>
      <c r="L297" s="53"/>
      <c r="M297" s="67" t="str">
        <f>IF(E297="","",DataEntryTable[[#This Row],[Shares Bought]]-DataEntryTable[[#This Row],[Shares Sold]])</f>
        <v/>
      </c>
    </row>
    <row r="298" spans="1:13" ht="15" customHeight="1" x14ac:dyDescent="0.25">
      <c r="A298" s="47" t="str">
        <f t="shared" si="4"/>
        <v/>
      </c>
      <c r="B298" s="47" t="str">
        <f>IF(E298="","",IF(DataEntryTable[[#This Row],[Sell Date]]="","Open","Closed"))</f>
        <v/>
      </c>
      <c r="C298" s="47" t="str">
        <f>IF(E298="","",IFERROR(VLOOKUP(UPPER(TRIM(E298)),'6_Reference Lists'!$A$4:$D$64,2,FALSE()),""))</f>
        <v/>
      </c>
      <c r="D298" s="58" t="str">
        <f>IF(E298="","",IFERROR(VLOOKUP(UPPER(TRIM(E298)),'6_Reference Lists'!$A$4:$D$64,3,FALSE()),""))</f>
        <v/>
      </c>
      <c r="F298" s="47" t="str">
        <f>IF(E298="","",IFERROR(VLOOKUP(UPPER(TRIM(E298)),'6_Reference Lists'!$A$4:$D$64,4,FALSE()),""))</f>
        <v/>
      </c>
      <c r="G298" s="51"/>
      <c r="H298" s="52"/>
      <c r="I298" s="53"/>
      <c r="J298" s="51"/>
      <c r="K298" s="52"/>
      <c r="L298" s="53"/>
      <c r="M298" s="67" t="str">
        <f>IF(E298="","",DataEntryTable[[#This Row],[Shares Bought]]-DataEntryTable[[#This Row],[Shares Sold]])</f>
        <v/>
      </c>
    </row>
    <row r="299" spans="1:13" ht="15" customHeight="1" x14ac:dyDescent="0.25">
      <c r="A299" s="47" t="str">
        <f t="shared" si="4"/>
        <v/>
      </c>
      <c r="B299" s="47" t="str">
        <f>IF(E299="","",IF(DataEntryTable[[#This Row],[Sell Date]]="","Open","Closed"))</f>
        <v/>
      </c>
      <c r="C299" s="47" t="str">
        <f>IF(E299="","",IFERROR(VLOOKUP(UPPER(TRIM(E299)),'6_Reference Lists'!$A$4:$D$64,2,FALSE()),""))</f>
        <v/>
      </c>
      <c r="D299" s="58" t="str">
        <f>IF(E299="","",IFERROR(VLOOKUP(UPPER(TRIM(E299)),'6_Reference Lists'!$A$4:$D$64,3,FALSE()),""))</f>
        <v/>
      </c>
      <c r="F299" s="47" t="str">
        <f>IF(E299="","",IFERROR(VLOOKUP(UPPER(TRIM(E299)),'6_Reference Lists'!$A$4:$D$64,4,FALSE()),""))</f>
        <v/>
      </c>
      <c r="G299" s="51"/>
      <c r="H299" s="52"/>
      <c r="I299" s="53"/>
      <c r="J299" s="51"/>
      <c r="K299" s="52"/>
      <c r="L299" s="53"/>
      <c r="M299" s="67" t="str">
        <f>IF(E299="","",DataEntryTable[[#This Row],[Shares Bought]]-DataEntryTable[[#This Row],[Shares Sold]])</f>
        <v/>
      </c>
    </row>
    <row r="300" spans="1:13" ht="15" customHeight="1" x14ac:dyDescent="0.25">
      <c r="A300" s="47" t="str">
        <f t="shared" si="4"/>
        <v/>
      </c>
      <c r="B300" s="47" t="str">
        <f>IF(E300="","",IF(DataEntryTable[[#This Row],[Sell Date]]="","Open","Closed"))</f>
        <v/>
      </c>
      <c r="C300" s="47" t="str">
        <f>IF(E300="","",IFERROR(VLOOKUP(UPPER(TRIM(E300)),'6_Reference Lists'!$A$4:$D$64,2,FALSE()),""))</f>
        <v/>
      </c>
      <c r="D300" s="58" t="str">
        <f>IF(E300="","",IFERROR(VLOOKUP(UPPER(TRIM(E300)),'6_Reference Lists'!$A$4:$D$64,3,FALSE()),""))</f>
        <v/>
      </c>
      <c r="F300" s="47" t="str">
        <f>IF(E300="","",IFERROR(VLOOKUP(UPPER(TRIM(E300)),'6_Reference Lists'!$A$4:$D$64,4,FALSE()),""))</f>
        <v/>
      </c>
      <c r="G300" s="51"/>
      <c r="H300" s="52"/>
      <c r="I300" s="53"/>
      <c r="J300" s="51"/>
      <c r="K300" s="52"/>
      <c r="L300" s="53"/>
      <c r="M300" s="67" t="str">
        <f>IF(E300="","",DataEntryTable[[#This Row],[Shares Bought]]-DataEntryTable[[#This Row],[Shares Sold]])</f>
        <v/>
      </c>
    </row>
    <row r="301" spans="1:13" ht="15" customHeight="1" x14ac:dyDescent="0.25">
      <c r="A301" s="47" t="str">
        <f t="shared" si="4"/>
        <v/>
      </c>
      <c r="B301" s="47" t="str">
        <f>IF(E301="","",IF(DataEntryTable[[#This Row],[Sell Date]]="","Open","Closed"))</f>
        <v/>
      </c>
      <c r="C301" s="47" t="str">
        <f>IF(E301="","",IFERROR(VLOOKUP(UPPER(TRIM(E301)),'6_Reference Lists'!$A$4:$D$64,2,FALSE()),""))</f>
        <v/>
      </c>
      <c r="D301" s="58" t="str">
        <f>IF(E301="","",IFERROR(VLOOKUP(UPPER(TRIM(E301)),'6_Reference Lists'!$A$4:$D$64,3,FALSE()),""))</f>
        <v/>
      </c>
      <c r="F301" s="47" t="str">
        <f>IF(E301="","",IFERROR(VLOOKUP(UPPER(TRIM(E301)),'6_Reference Lists'!$A$4:$D$64,4,FALSE()),""))</f>
        <v/>
      </c>
      <c r="G301" s="51"/>
      <c r="H301" s="52"/>
      <c r="I301" s="53"/>
      <c r="J301" s="51"/>
      <c r="K301" s="52"/>
      <c r="L301" s="53"/>
      <c r="M301" s="67" t="str">
        <f>IF(E301="","",DataEntryTable[[#This Row],[Shares Bought]]-DataEntryTable[[#This Row],[Shares Sold]])</f>
        <v/>
      </c>
    </row>
    <row r="302" spans="1:13" ht="15" customHeight="1" x14ac:dyDescent="0.25">
      <c r="A302" s="47" t="str">
        <f t="shared" si="4"/>
        <v/>
      </c>
      <c r="B302" s="47" t="str">
        <f>IF(E302="","",IF(DataEntryTable[[#This Row],[Sell Date]]="","Open","Closed"))</f>
        <v/>
      </c>
      <c r="C302" s="47" t="str">
        <f>IF(E302="","",IFERROR(VLOOKUP(UPPER(TRIM(E302)),'6_Reference Lists'!$A$4:$D$64,2,FALSE()),""))</f>
        <v/>
      </c>
      <c r="D302" s="58" t="str">
        <f>IF(E302="","",IFERROR(VLOOKUP(UPPER(TRIM(E302)),'6_Reference Lists'!$A$4:$D$64,3,FALSE()),""))</f>
        <v/>
      </c>
      <c r="F302" s="47" t="str">
        <f>IF(E302="","",IFERROR(VLOOKUP(UPPER(TRIM(E302)),'6_Reference Lists'!$A$4:$D$64,4,FALSE()),""))</f>
        <v/>
      </c>
      <c r="G302" s="51"/>
      <c r="H302" s="52"/>
      <c r="I302" s="53"/>
      <c r="J302" s="51"/>
      <c r="K302" s="52"/>
      <c r="L302" s="53"/>
      <c r="M302" s="67" t="str">
        <f>IF(E302="","",DataEntryTable[[#This Row],[Shares Bought]]-DataEntryTable[[#This Row],[Shares Sold]])</f>
        <v/>
      </c>
    </row>
    <row r="303" spans="1:13" ht="15" customHeight="1" x14ac:dyDescent="0.25">
      <c r="A303" s="47" t="str">
        <f t="shared" si="4"/>
        <v/>
      </c>
      <c r="B303" s="47" t="str">
        <f>IF(E303="","",IF(DataEntryTable[[#This Row],[Sell Date]]="","Open","Closed"))</f>
        <v/>
      </c>
      <c r="C303" s="47" t="str">
        <f>IF(E303="","",IFERROR(VLOOKUP(UPPER(TRIM(E303)),'6_Reference Lists'!$A$4:$D$64,2,FALSE()),""))</f>
        <v/>
      </c>
      <c r="D303" s="58" t="str">
        <f>IF(E303="","",IFERROR(VLOOKUP(UPPER(TRIM(E303)),'6_Reference Lists'!$A$4:$D$64,3,FALSE()),""))</f>
        <v/>
      </c>
      <c r="F303" s="47" t="str">
        <f>IF(E303="","",IFERROR(VLOOKUP(UPPER(TRIM(E303)),'6_Reference Lists'!$A$4:$D$64,4,FALSE()),""))</f>
        <v/>
      </c>
      <c r="G303" s="51"/>
      <c r="H303" s="52"/>
      <c r="I303" s="53"/>
      <c r="J303" s="51"/>
      <c r="K303" s="52"/>
      <c r="L303" s="53"/>
      <c r="M303" s="67" t="str">
        <f>IF(E303="","",DataEntryTable[[#This Row],[Shares Bought]]-DataEntryTable[[#This Row],[Shares Sold]])</f>
        <v/>
      </c>
    </row>
    <row r="304" spans="1:13" ht="15" customHeight="1" x14ac:dyDescent="0.25">
      <c r="A304" s="47" t="str">
        <f t="shared" si="4"/>
        <v/>
      </c>
      <c r="B304" s="47" t="str">
        <f>IF(E304="","",IF(DataEntryTable[[#This Row],[Sell Date]]="","Open","Closed"))</f>
        <v/>
      </c>
      <c r="C304" s="47" t="str">
        <f>IF(E304="","",IFERROR(VLOOKUP(UPPER(TRIM(E304)),'6_Reference Lists'!$A$4:$D$64,2,FALSE()),""))</f>
        <v/>
      </c>
      <c r="D304" s="58" t="str">
        <f>IF(E304="","",IFERROR(VLOOKUP(UPPER(TRIM(E304)),'6_Reference Lists'!$A$4:$D$64,3,FALSE()),""))</f>
        <v/>
      </c>
      <c r="F304" s="47" t="str">
        <f>IF(E304="","",IFERROR(VLOOKUP(UPPER(TRIM(E304)),'6_Reference Lists'!$A$4:$D$64,4,FALSE()),""))</f>
        <v/>
      </c>
      <c r="G304" s="51"/>
      <c r="H304" s="52"/>
      <c r="I304" s="53"/>
      <c r="J304" s="51"/>
      <c r="K304" s="52"/>
      <c r="L304" s="53"/>
      <c r="M304" s="67" t="str">
        <f>IF(E304="","",DataEntryTable[[#This Row],[Shares Bought]]-DataEntryTable[[#This Row],[Shares Sold]])</f>
        <v/>
      </c>
    </row>
    <row r="305" spans="1:13" ht="15" customHeight="1" x14ac:dyDescent="0.25">
      <c r="A305" s="47" t="str">
        <f t="shared" si="4"/>
        <v/>
      </c>
      <c r="B305" s="47" t="str">
        <f>IF(E305="","",IF(DataEntryTable[[#This Row],[Sell Date]]="","Open","Closed"))</f>
        <v/>
      </c>
      <c r="C305" s="47" t="str">
        <f>IF(E305="","",IFERROR(VLOOKUP(UPPER(TRIM(E305)),'6_Reference Lists'!$A$4:$D$64,2,FALSE()),""))</f>
        <v/>
      </c>
      <c r="D305" s="58" t="str">
        <f>IF(E305="","",IFERROR(VLOOKUP(UPPER(TRIM(E305)),'6_Reference Lists'!$A$4:$D$64,3,FALSE()),""))</f>
        <v/>
      </c>
      <c r="F305" s="47" t="str">
        <f>IF(E305="","",IFERROR(VLOOKUP(UPPER(TRIM(E305)),'6_Reference Lists'!$A$4:$D$64,4,FALSE()),""))</f>
        <v/>
      </c>
      <c r="G305" s="51"/>
      <c r="H305" s="52"/>
      <c r="I305" s="53"/>
      <c r="J305" s="51"/>
      <c r="K305" s="52"/>
      <c r="L305" s="53"/>
      <c r="M305" s="67" t="str">
        <f>IF(E305="","",DataEntryTable[[#This Row],[Shares Bought]]-DataEntryTable[[#This Row],[Shares Sold]])</f>
        <v/>
      </c>
    </row>
    <row r="306" spans="1:13" ht="15" customHeight="1" x14ac:dyDescent="0.25">
      <c r="A306" s="47" t="str">
        <f t="shared" si="4"/>
        <v/>
      </c>
      <c r="B306" s="47" t="str">
        <f>IF(E306="","",IF(DataEntryTable[[#This Row],[Sell Date]]="","Open","Closed"))</f>
        <v/>
      </c>
      <c r="C306" s="47" t="str">
        <f>IF(E306="","",IFERROR(VLOOKUP(UPPER(TRIM(E306)),'6_Reference Lists'!$A$4:$D$64,2,FALSE()),""))</f>
        <v/>
      </c>
      <c r="D306" s="58" t="str">
        <f>IF(E306="","",IFERROR(VLOOKUP(UPPER(TRIM(E306)),'6_Reference Lists'!$A$4:$D$64,3,FALSE()),""))</f>
        <v/>
      </c>
      <c r="F306" s="47" t="str">
        <f>IF(E306="","",IFERROR(VLOOKUP(UPPER(TRIM(E306)),'6_Reference Lists'!$A$4:$D$64,4,FALSE()),""))</f>
        <v/>
      </c>
      <c r="G306" s="51"/>
      <c r="H306" s="52"/>
      <c r="I306" s="53"/>
      <c r="J306" s="51"/>
      <c r="K306" s="52"/>
      <c r="L306" s="53"/>
      <c r="M306" s="67" t="str">
        <f>IF(E306="","",DataEntryTable[[#This Row],[Shares Bought]]-DataEntryTable[[#This Row],[Shares Sold]])</f>
        <v/>
      </c>
    </row>
    <row r="307" spans="1:13" ht="15" customHeight="1" x14ac:dyDescent="0.25">
      <c r="A307" s="47" t="str">
        <f t="shared" si="4"/>
        <v/>
      </c>
      <c r="B307" s="47" t="str">
        <f>IF(E307="","",IF(DataEntryTable[[#This Row],[Sell Date]]="","Open","Closed"))</f>
        <v/>
      </c>
      <c r="C307" s="47" t="str">
        <f>IF(E307="","",IFERROR(VLOOKUP(UPPER(TRIM(E307)),'6_Reference Lists'!$A$4:$D$64,2,FALSE()),""))</f>
        <v/>
      </c>
      <c r="D307" s="58" t="str">
        <f>IF(E307="","",IFERROR(VLOOKUP(UPPER(TRIM(E307)),'6_Reference Lists'!$A$4:$D$64,3,FALSE()),""))</f>
        <v/>
      </c>
      <c r="F307" s="47" t="str">
        <f>IF(E307="","",IFERROR(VLOOKUP(UPPER(TRIM(E307)),'6_Reference Lists'!$A$4:$D$64,4,FALSE()),""))</f>
        <v/>
      </c>
      <c r="G307" s="51"/>
      <c r="H307" s="52"/>
      <c r="I307" s="53"/>
      <c r="J307" s="51"/>
      <c r="K307" s="52"/>
      <c r="L307" s="53"/>
      <c r="M307" s="67" t="str">
        <f>IF(E307="","",DataEntryTable[[#This Row],[Shares Bought]]-DataEntryTable[[#This Row],[Shares Sold]])</f>
        <v/>
      </c>
    </row>
    <row r="308" spans="1:13" ht="15" customHeight="1" x14ac:dyDescent="0.25">
      <c r="A308" s="47" t="str">
        <f t="shared" si="4"/>
        <v/>
      </c>
      <c r="B308" s="47" t="str">
        <f>IF(E308="","",IF(DataEntryTable[[#This Row],[Sell Date]]="","Open","Closed"))</f>
        <v/>
      </c>
      <c r="C308" s="47" t="str">
        <f>IF(E308="","",IFERROR(VLOOKUP(UPPER(TRIM(E308)),'6_Reference Lists'!$A$4:$D$64,2,FALSE()),""))</f>
        <v/>
      </c>
      <c r="D308" s="58" t="str">
        <f>IF(E308="","",IFERROR(VLOOKUP(UPPER(TRIM(E308)),'6_Reference Lists'!$A$4:$D$64,3,FALSE()),""))</f>
        <v/>
      </c>
      <c r="F308" s="47" t="str">
        <f>IF(E308="","",IFERROR(VLOOKUP(UPPER(TRIM(E308)),'6_Reference Lists'!$A$4:$D$64,4,FALSE()),""))</f>
        <v/>
      </c>
      <c r="G308" s="51"/>
      <c r="H308" s="52"/>
      <c r="I308" s="53"/>
      <c r="J308" s="51"/>
      <c r="K308" s="52"/>
      <c r="L308" s="53"/>
      <c r="M308" s="67" t="str">
        <f>IF(E308="","",DataEntryTable[[#This Row],[Shares Bought]]-DataEntryTable[[#This Row],[Shares Sold]])</f>
        <v/>
      </c>
    </row>
    <row r="309" spans="1:13" ht="15" customHeight="1" x14ac:dyDescent="0.25">
      <c r="A309" s="47" t="str">
        <f t="shared" si="4"/>
        <v/>
      </c>
      <c r="B309" s="47" t="str">
        <f>IF(E309="","",IF(DataEntryTable[[#This Row],[Sell Date]]="","Open","Closed"))</f>
        <v/>
      </c>
      <c r="C309" s="47" t="str">
        <f>IF(E309="","",IFERROR(VLOOKUP(UPPER(TRIM(E309)),'6_Reference Lists'!$A$4:$D$64,2,FALSE()),""))</f>
        <v/>
      </c>
      <c r="D309" s="58" t="str">
        <f>IF(E309="","",IFERROR(VLOOKUP(UPPER(TRIM(E309)),'6_Reference Lists'!$A$4:$D$64,3,FALSE()),""))</f>
        <v/>
      </c>
      <c r="F309" s="47" t="str">
        <f>IF(E309="","",IFERROR(VLOOKUP(UPPER(TRIM(E309)),'6_Reference Lists'!$A$4:$D$64,4,FALSE()),""))</f>
        <v/>
      </c>
      <c r="G309" s="51"/>
      <c r="H309" s="52"/>
      <c r="I309" s="53"/>
      <c r="J309" s="51"/>
      <c r="K309" s="52"/>
      <c r="L309" s="53"/>
      <c r="M309" s="67" t="str">
        <f>IF(E309="","",DataEntryTable[[#This Row],[Shares Bought]]-DataEntryTable[[#This Row],[Shares Sold]])</f>
        <v/>
      </c>
    </row>
    <row r="310" spans="1:13" ht="15" customHeight="1" x14ac:dyDescent="0.25">
      <c r="A310" s="47" t="str">
        <f t="shared" si="4"/>
        <v/>
      </c>
      <c r="B310" s="47" t="str">
        <f>IF(E310="","",IF(DataEntryTable[[#This Row],[Sell Date]]="","Open","Closed"))</f>
        <v/>
      </c>
      <c r="C310" s="47" t="str">
        <f>IF(E310="","",IFERROR(VLOOKUP(UPPER(TRIM(E310)),'6_Reference Lists'!$A$4:$D$64,2,FALSE()),""))</f>
        <v/>
      </c>
      <c r="D310" s="58" t="str">
        <f>IF(E310="","",IFERROR(VLOOKUP(UPPER(TRIM(E310)),'6_Reference Lists'!$A$4:$D$64,3,FALSE()),""))</f>
        <v/>
      </c>
      <c r="F310" s="47" t="str">
        <f>IF(E310="","",IFERROR(VLOOKUP(UPPER(TRIM(E310)),'6_Reference Lists'!$A$4:$D$64,4,FALSE()),""))</f>
        <v/>
      </c>
      <c r="G310" s="51"/>
      <c r="H310" s="52"/>
      <c r="I310" s="53"/>
      <c r="J310" s="51"/>
      <c r="K310" s="52"/>
      <c r="L310" s="53"/>
      <c r="M310" s="67" t="str">
        <f>IF(E310="","",DataEntryTable[[#This Row],[Shares Bought]]-DataEntryTable[[#This Row],[Shares Sold]])</f>
        <v/>
      </c>
    </row>
    <row r="311" spans="1:13" ht="15" customHeight="1" x14ac:dyDescent="0.25">
      <c r="A311" s="47" t="str">
        <f t="shared" si="4"/>
        <v/>
      </c>
      <c r="B311" s="47" t="str">
        <f>IF(E311="","",IF(DataEntryTable[[#This Row],[Sell Date]]="","Open","Closed"))</f>
        <v/>
      </c>
      <c r="C311" s="47" t="str">
        <f>IF(E311="","",IFERROR(VLOOKUP(UPPER(TRIM(E311)),'6_Reference Lists'!$A$4:$D$64,2,FALSE()),""))</f>
        <v/>
      </c>
      <c r="D311" s="58" t="str">
        <f>IF(E311="","",IFERROR(VLOOKUP(UPPER(TRIM(E311)),'6_Reference Lists'!$A$4:$D$64,3,FALSE()),""))</f>
        <v/>
      </c>
      <c r="F311" s="47" t="str">
        <f>IF(E311="","",IFERROR(VLOOKUP(UPPER(TRIM(E311)),'6_Reference Lists'!$A$4:$D$64,4,FALSE()),""))</f>
        <v/>
      </c>
      <c r="G311" s="51"/>
      <c r="H311" s="52"/>
      <c r="I311" s="53"/>
      <c r="J311" s="51"/>
      <c r="K311" s="52"/>
      <c r="L311" s="53"/>
      <c r="M311" s="67" t="str">
        <f>IF(E311="","",DataEntryTable[[#This Row],[Shares Bought]]-DataEntryTable[[#This Row],[Shares Sold]])</f>
        <v/>
      </c>
    </row>
    <row r="312" spans="1:13" ht="15" customHeight="1" x14ac:dyDescent="0.25">
      <c r="A312" s="47" t="str">
        <f t="shared" si="4"/>
        <v/>
      </c>
      <c r="B312" s="47" t="str">
        <f>IF(E312="","",IF(DataEntryTable[[#This Row],[Sell Date]]="","Open","Closed"))</f>
        <v/>
      </c>
      <c r="C312" s="47" t="str">
        <f>IF(E312="","",IFERROR(VLOOKUP(UPPER(TRIM(E312)),'6_Reference Lists'!$A$4:$D$64,2,FALSE()),""))</f>
        <v/>
      </c>
      <c r="D312" s="58" t="str">
        <f>IF(E312="","",IFERROR(VLOOKUP(UPPER(TRIM(E312)),'6_Reference Lists'!$A$4:$D$64,3,FALSE()),""))</f>
        <v/>
      </c>
      <c r="F312" s="47" t="str">
        <f>IF(E312="","",IFERROR(VLOOKUP(UPPER(TRIM(E312)),'6_Reference Lists'!$A$4:$D$64,4,FALSE()),""))</f>
        <v/>
      </c>
      <c r="G312" s="51"/>
      <c r="H312" s="52"/>
      <c r="I312" s="53"/>
      <c r="J312" s="51"/>
      <c r="K312" s="52"/>
      <c r="L312" s="53"/>
      <c r="M312" s="67" t="str">
        <f>IF(E312="","",DataEntryTable[[#This Row],[Shares Bought]]-DataEntryTable[[#This Row],[Shares Sold]])</f>
        <v/>
      </c>
    </row>
    <row r="313" spans="1:13" ht="15" customHeight="1" x14ac:dyDescent="0.25">
      <c r="A313" s="47" t="str">
        <f t="shared" si="4"/>
        <v/>
      </c>
      <c r="B313" s="47" t="str">
        <f>IF(E313="","",IF(DataEntryTable[[#This Row],[Sell Date]]="","Open","Closed"))</f>
        <v/>
      </c>
      <c r="C313" s="47" t="str">
        <f>IF(E313="","",IFERROR(VLOOKUP(UPPER(TRIM(E313)),'6_Reference Lists'!$A$4:$D$64,2,FALSE()),""))</f>
        <v/>
      </c>
      <c r="D313" s="58" t="str">
        <f>IF(E313="","",IFERROR(VLOOKUP(UPPER(TRIM(E313)),'6_Reference Lists'!$A$4:$D$64,3,FALSE()),""))</f>
        <v/>
      </c>
      <c r="F313" s="47" t="str">
        <f>IF(E313="","",IFERROR(VLOOKUP(UPPER(TRIM(E313)),'6_Reference Lists'!$A$4:$D$64,4,FALSE()),""))</f>
        <v/>
      </c>
      <c r="G313" s="51"/>
      <c r="H313" s="52"/>
      <c r="I313" s="53"/>
      <c r="J313" s="51"/>
      <c r="K313" s="52"/>
      <c r="L313" s="53"/>
      <c r="M313" s="67" t="str">
        <f>IF(E313="","",DataEntryTable[[#This Row],[Shares Bought]]-DataEntryTable[[#This Row],[Shares Sold]])</f>
        <v/>
      </c>
    </row>
    <row r="314" spans="1:13" ht="15" customHeight="1" x14ac:dyDescent="0.25">
      <c r="A314" s="47" t="str">
        <f t="shared" si="4"/>
        <v/>
      </c>
      <c r="B314" s="47" t="str">
        <f>IF(E314="","",IF(DataEntryTable[[#This Row],[Sell Date]]="","Open","Closed"))</f>
        <v/>
      </c>
      <c r="C314" s="47" t="str">
        <f>IF(E314="","",IFERROR(VLOOKUP(UPPER(TRIM(E314)),'6_Reference Lists'!$A$4:$D$64,2,FALSE()),""))</f>
        <v/>
      </c>
      <c r="D314" s="58" t="str">
        <f>IF(E314="","",IFERROR(VLOOKUP(UPPER(TRIM(E314)),'6_Reference Lists'!$A$4:$D$64,3,FALSE()),""))</f>
        <v/>
      </c>
      <c r="F314" s="47" t="str">
        <f>IF(E314="","",IFERROR(VLOOKUP(UPPER(TRIM(E314)),'6_Reference Lists'!$A$4:$D$64,4,FALSE()),""))</f>
        <v/>
      </c>
      <c r="G314" s="51"/>
      <c r="H314" s="52"/>
      <c r="I314" s="53"/>
      <c r="J314" s="51"/>
      <c r="K314" s="52"/>
      <c r="L314" s="53"/>
      <c r="M314" s="67" t="str">
        <f>IF(E314="","",DataEntryTable[[#This Row],[Shares Bought]]-DataEntryTable[[#This Row],[Shares Sold]])</f>
        <v/>
      </c>
    </row>
    <row r="315" spans="1:13" ht="15" customHeight="1" x14ac:dyDescent="0.25">
      <c r="A315" s="47" t="str">
        <f t="shared" si="4"/>
        <v/>
      </c>
      <c r="B315" s="47" t="str">
        <f>IF(E315="","",IF(DataEntryTable[[#This Row],[Sell Date]]="","Open","Closed"))</f>
        <v/>
      </c>
      <c r="C315" s="47" t="str">
        <f>IF(E315="","",IFERROR(VLOOKUP(UPPER(TRIM(E315)),'6_Reference Lists'!$A$4:$D$64,2,FALSE()),""))</f>
        <v/>
      </c>
      <c r="D315" s="58" t="str">
        <f>IF(E315="","",IFERROR(VLOOKUP(UPPER(TRIM(E315)),'6_Reference Lists'!$A$4:$D$64,3,FALSE()),""))</f>
        <v/>
      </c>
      <c r="F315" s="47" t="str">
        <f>IF(E315="","",IFERROR(VLOOKUP(UPPER(TRIM(E315)),'6_Reference Lists'!$A$4:$D$64,4,FALSE()),""))</f>
        <v/>
      </c>
      <c r="G315" s="51"/>
      <c r="H315" s="52"/>
      <c r="I315" s="53"/>
      <c r="J315" s="51"/>
      <c r="K315" s="52"/>
      <c r="L315" s="53"/>
      <c r="M315" s="67" t="str">
        <f>IF(E315="","",DataEntryTable[[#This Row],[Shares Bought]]-DataEntryTable[[#This Row],[Shares Sold]])</f>
        <v/>
      </c>
    </row>
    <row r="316" spans="1:13" ht="15" customHeight="1" x14ac:dyDescent="0.25">
      <c r="A316" s="47" t="str">
        <f t="shared" si="4"/>
        <v/>
      </c>
      <c r="B316" s="47" t="str">
        <f>IF(E316="","",IF(DataEntryTable[[#This Row],[Sell Date]]="","Open","Closed"))</f>
        <v/>
      </c>
      <c r="C316" s="47" t="str">
        <f>IF(E316="","",IFERROR(VLOOKUP(UPPER(TRIM(E316)),'6_Reference Lists'!$A$4:$D$64,2,FALSE()),""))</f>
        <v/>
      </c>
      <c r="D316" s="58" t="str">
        <f>IF(E316="","",IFERROR(VLOOKUP(UPPER(TRIM(E316)),'6_Reference Lists'!$A$4:$D$64,3,FALSE()),""))</f>
        <v/>
      </c>
      <c r="F316" s="47" t="str">
        <f>IF(E316="","",IFERROR(VLOOKUP(UPPER(TRIM(E316)),'6_Reference Lists'!$A$4:$D$64,4,FALSE()),""))</f>
        <v/>
      </c>
      <c r="G316" s="51"/>
      <c r="H316" s="52"/>
      <c r="I316" s="53"/>
      <c r="J316" s="51"/>
      <c r="K316" s="52"/>
      <c r="L316" s="53"/>
      <c r="M316" s="67" t="str">
        <f>IF(E316="","",DataEntryTable[[#This Row],[Shares Bought]]-DataEntryTable[[#This Row],[Shares Sold]])</f>
        <v/>
      </c>
    </row>
    <row r="317" spans="1:13" ht="15" customHeight="1" x14ac:dyDescent="0.25">
      <c r="A317" s="47" t="str">
        <f t="shared" si="4"/>
        <v/>
      </c>
      <c r="B317" s="47" t="str">
        <f>IF(E317="","",IF(DataEntryTable[[#This Row],[Sell Date]]="","Open","Closed"))</f>
        <v/>
      </c>
      <c r="C317" s="47" t="str">
        <f>IF(E317="","",IFERROR(VLOOKUP(UPPER(TRIM(E317)),'6_Reference Lists'!$A$4:$D$64,2,FALSE()),""))</f>
        <v/>
      </c>
      <c r="D317" s="58" t="str">
        <f>IF(E317="","",IFERROR(VLOOKUP(UPPER(TRIM(E317)),'6_Reference Lists'!$A$4:$D$64,3,FALSE()),""))</f>
        <v/>
      </c>
      <c r="F317" s="47" t="str">
        <f>IF(E317="","",IFERROR(VLOOKUP(UPPER(TRIM(E317)),'6_Reference Lists'!$A$4:$D$64,4,FALSE()),""))</f>
        <v/>
      </c>
      <c r="G317" s="51"/>
      <c r="H317" s="52"/>
      <c r="I317" s="53"/>
      <c r="J317" s="51"/>
      <c r="K317" s="52"/>
      <c r="L317" s="53"/>
      <c r="M317" s="67" t="str">
        <f>IF(E317="","",DataEntryTable[[#This Row],[Shares Bought]]-DataEntryTable[[#This Row],[Shares Sold]])</f>
        <v/>
      </c>
    </row>
    <row r="318" spans="1:13" ht="15" customHeight="1" x14ac:dyDescent="0.25">
      <c r="A318" s="47" t="str">
        <f t="shared" si="4"/>
        <v/>
      </c>
      <c r="B318" s="47" t="str">
        <f>IF(E318="","",IF(DataEntryTable[[#This Row],[Sell Date]]="","Open","Closed"))</f>
        <v/>
      </c>
      <c r="C318" s="47" t="str">
        <f>IF(E318="","",IFERROR(VLOOKUP(UPPER(TRIM(E318)),'6_Reference Lists'!$A$4:$D$64,2,FALSE()),""))</f>
        <v/>
      </c>
      <c r="D318" s="58" t="str">
        <f>IF(E318="","",IFERROR(VLOOKUP(UPPER(TRIM(E318)),'6_Reference Lists'!$A$4:$D$64,3,FALSE()),""))</f>
        <v/>
      </c>
      <c r="F318" s="47" t="str">
        <f>IF(E318="","",IFERROR(VLOOKUP(UPPER(TRIM(E318)),'6_Reference Lists'!$A$4:$D$64,4,FALSE()),""))</f>
        <v/>
      </c>
      <c r="G318" s="51"/>
      <c r="H318" s="52"/>
      <c r="I318" s="53"/>
      <c r="J318" s="51"/>
      <c r="K318" s="52"/>
      <c r="L318" s="53"/>
      <c r="M318" s="67" t="str">
        <f>IF(E318="","",DataEntryTable[[#This Row],[Shares Bought]]-DataEntryTable[[#This Row],[Shares Sold]])</f>
        <v/>
      </c>
    </row>
    <row r="319" spans="1:13" ht="15" customHeight="1" x14ac:dyDescent="0.25">
      <c r="A319" s="47" t="str">
        <f t="shared" si="4"/>
        <v/>
      </c>
      <c r="B319" s="47" t="str">
        <f>IF(E319="","",IF(DataEntryTable[[#This Row],[Sell Date]]="","Open","Closed"))</f>
        <v/>
      </c>
      <c r="C319" s="47" t="str">
        <f>IF(E319="","",IFERROR(VLOOKUP(UPPER(TRIM(E319)),'6_Reference Lists'!$A$4:$D$64,2,FALSE()),""))</f>
        <v/>
      </c>
      <c r="D319" s="58" t="str">
        <f>IF(E319="","",IFERROR(VLOOKUP(UPPER(TRIM(E319)),'6_Reference Lists'!$A$4:$D$64,3,FALSE()),""))</f>
        <v/>
      </c>
      <c r="F319" s="47" t="str">
        <f>IF(E319="","",IFERROR(VLOOKUP(UPPER(TRIM(E319)),'6_Reference Lists'!$A$4:$D$64,4,FALSE()),""))</f>
        <v/>
      </c>
      <c r="G319" s="51"/>
      <c r="H319" s="52"/>
      <c r="I319" s="53"/>
      <c r="J319" s="51"/>
      <c r="K319" s="52"/>
      <c r="L319" s="53"/>
      <c r="M319" s="67" t="str">
        <f>IF(E319="","",DataEntryTable[[#This Row],[Shares Bought]]-DataEntryTable[[#This Row],[Shares Sold]])</f>
        <v/>
      </c>
    </row>
    <row r="320" spans="1:13" ht="15" customHeight="1" x14ac:dyDescent="0.25">
      <c r="A320" s="47" t="str">
        <f t="shared" si="4"/>
        <v/>
      </c>
      <c r="B320" s="47" t="str">
        <f>IF(E320="","",IF(DataEntryTable[[#This Row],[Sell Date]]="","Open","Closed"))</f>
        <v/>
      </c>
      <c r="C320" s="47" t="str">
        <f>IF(E320="","",IFERROR(VLOOKUP(UPPER(TRIM(E320)),'6_Reference Lists'!$A$4:$D$64,2,FALSE()),""))</f>
        <v/>
      </c>
      <c r="D320" s="58" t="str">
        <f>IF(E320="","",IFERROR(VLOOKUP(UPPER(TRIM(E320)),'6_Reference Lists'!$A$4:$D$64,3,FALSE()),""))</f>
        <v/>
      </c>
      <c r="F320" s="47" t="str">
        <f>IF(E320="","",IFERROR(VLOOKUP(UPPER(TRIM(E320)),'6_Reference Lists'!$A$4:$D$64,4,FALSE()),""))</f>
        <v/>
      </c>
      <c r="G320" s="51"/>
      <c r="H320" s="52"/>
      <c r="I320" s="53"/>
      <c r="J320" s="51"/>
      <c r="K320" s="52"/>
      <c r="L320" s="53"/>
      <c r="M320" s="67" t="str">
        <f>IF(E320="","",DataEntryTable[[#This Row],[Shares Bought]]-DataEntryTable[[#This Row],[Shares Sold]])</f>
        <v/>
      </c>
    </row>
    <row r="321" spans="1:13" ht="15" customHeight="1" x14ac:dyDescent="0.25">
      <c r="A321" s="47" t="str">
        <f t="shared" si="4"/>
        <v/>
      </c>
      <c r="B321" s="47" t="str">
        <f>IF(E321="","",IF(DataEntryTable[[#This Row],[Sell Date]]="","Open","Closed"))</f>
        <v/>
      </c>
      <c r="C321" s="47" t="str">
        <f>IF(E321="","",IFERROR(VLOOKUP(UPPER(TRIM(E321)),'6_Reference Lists'!$A$4:$D$64,2,FALSE()),""))</f>
        <v/>
      </c>
      <c r="D321" s="58" t="str">
        <f>IF(E321="","",IFERROR(VLOOKUP(UPPER(TRIM(E321)),'6_Reference Lists'!$A$4:$D$64,3,FALSE()),""))</f>
        <v/>
      </c>
      <c r="F321" s="47" t="str">
        <f>IF(E321="","",IFERROR(VLOOKUP(UPPER(TRIM(E321)),'6_Reference Lists'!$A$4:$D$64,4,FALSE()),""))</f>
        <v/>
      </c>
      <c r="G321" s="51"/>
      <c r="H321" s="52"/>
      <c r="I321" s="53"/>
      <c r="J321" s="51"/>
      <c r="K321" s="52"/>
      <c r="L321" s="53"/>
      <c r="M321" s="67" t="str">
        <f>IF(E321="","",DataEntryTable[[#This Row],[Shares Bought]]-DataEntryTable[[#This Row],[Shares Sold]])</f>
        <v/>
      </c>
    </row>
    <row r="322" spans="1:13" ht="15" customHeight="1" x14ac:dyDescent="0.25">
      <c r="A322" s="47" t="str">
        <f t="shared" si="4"/>
        <v/>
      </c>
      <c r="B322" s="47" t="str">
        <f>IF(E322="","",IF(DataEntryTable[[#This Row],[Sell Date]]="","Open","Closed"))</f>
        <v/>
      </c>
      <c r="C322" s="47" t="str">
        <f>IF(E322="","",IFERROR(VLOOKUP(UPPER(TRIM(E322)),'6_Reference Lists'!$A$4:$D$64,2,FALSE()),""))</f>
        <v/>
      </c>
      <c r="D322" s="58" t="str">
        <f>IF(E322="","",IFERROR(VLOOKUP(UPPER(TRIM(E322)),'6_Reference Lists'!$A$4:$D$64,3,FALSE()),""))</f>
        <v/>
      </c>
      <c r="F322" s="47" t="str">
        <f>IF(E322="","",IFERROR(VLOOKUP(UPPER(TRIM(E322)),'6_Reference Lists'!$A$4:$D$64,4,FALSE()),""))</f>
        <v/>
      </c>
      <c r="G322" s="51"/>
      <c r="H322" s="52"/>
      <c r="I322" s="53"/>
      <c r="J322" s="51"/>
      <c r="K322" s="52"/>
      <c r="L322" s="53"/>
      <c r="M322" s="67" t="str">
        <f>IF(E322="","",DataEntryTable[[#This Row],[Shares Bought]]-DataEntryTable[[#This Row],[Shares Sold]])</f>
        <v/>
      </c>
    </row>
    <row r="323" spans="1:13" ht="15" customHeight="1" x14ac:dyDescent="0.25">
      <c r="A323" s="47" t="str">
        <f t="shared" si="4"/>
        <v/>
      </c>
      <c r="B323" s="47" t="str">
        <f>IF(E323="","",IF(DataEntryTable[[#This Row],[Sell Date]]="","Open","Closed"))</f>
        <v/>
      </c>
      <c r="C323" s="47" t="str">
        <f>IF(E323="","",IFERROR(VLOOKUP(UPPER(TRIM(E323)),'6_Reference Lists'!$A$4:$D$64,2,FALSE()),""))</f>
        <v/>
      </c>
      <c r="D323" s="58" t="str">
        <f>IF(E323="","",IFERROR(VLOOKUP(UPPER(TRIM(E323)),'6_Reference Lists'!$A$4:$D$64,3,FALSE()),""))</f>
        <v/>
      </c>
      <c r="F323" s="47" t="str">
        <f>IF(E323="","",IFERROR(VLOOKUP(UPPER(TRIM(E323)),'6_Reference Lists'!$A$4:$D$64,4,FALSE()),""))</f>
        <v/>
      </c>
      <c r="G323" s="51"/>
      <c r="H323" s="52"/>
      <c r="I323" s="53"/>
      <c r="J323" s="51"/>
      <c r="K323" s="52"/>
      <c r="L323" s="53"/>
      <c r="M323" s="67" t="str">
        <f>IF(E323="","",DataEntryTable[[#This Row],[Shares Bought]]-DataEntryTable[[#This Row],[Shares Sold]])</f>
        <v/>
      </c>
    </row>
    <row r="324" spans="1:13" ht="15" customHeight="1" x14ac:dyDescent="0.25">
      <c r="A324" s="47" t="str">
        <f t="shared" si="4"/>
        <v/>
      </c>
      <c r="B324" s="47" t="str">
        <f>IF(E324="","",IF(DataEntryTable[[#This Row],[Sell Date]]="","Open","Closed"))</f>
        <v/>
      </c>
      <c r="C324" s="47" t="str">
        <f>IF(E324="","",IFERROR(VLOOKUP(UPPER(TRIM(E324)),'6_Reference Lists'!$A$4:$D$64,2,FALSE()),""))</f>
        <v/>
      </c>
      <c r="D324" s="58" t="str">
        <f>IF(E324="","",IFERROR(VLOOKUP(UPPER(TRIM(E324)),'6_Reference Lists'!$A$4:$D$64,3,FALSE()),""))</f>
        <v/>
      </c>
      <c r="F324" s="47" t="str">
        <f>IF(E324="","",IFERROR(VLOOKUP(UPPER(TRIM(E324)),'6_Reference Lists'!$A$4:$D$64,4,FALSE()),""))</f>
        <v/>
      </c>
      <c r="G324" s="51"/>
      <c r="H324" s="52"/>
      <c r="I324" s="53"/>
      <c r="J324" s="51"/>
      <c r="K324" s="52"/>
      <c r="L324" s="53"/>
      <c r="M324" s="67" t="str">
        <f>IF(E324="","",DataEntryTable[[#This Row],[Shares Bought]]-DataEntryTable[[#This Row],[Shares Sold]])</f>
        <v/>
      </c>
    </row>
    <row r="325" spans="1:13" ht="15" customHeight="1" x14ac:dyDescent="0.25">
      <c r="A325" s="47" t="str">
        <f t="shared" si="4"/>
        <v/>
      </c>
      <c r="B325" s="47" t="str">
        <f>IF(E325="","",IF(DataEntryTable[[#This Row],[Sell Date]]="","Open","Closed"))</f>
        <v/>
      </c>
      <c r="C325" s="47" t="str">
        <f>IF(E325="","",IFERROR(VLOOKUP(UPPER(TRIM(E325)),'6_Reference Lists'!$A$4:$D$64,2,FALSE()),""))</f>
        <v/>
      </c>
      <c r="D325" s="58" t="str">
        <f>IF(E325="","",IFERROR(VLOOKUP(UPPER(TRIM(E325)),'6_Reference Lists'!$A$4:$D$64,3,FALSE()),""))</f>
        <v/>
      </c>
      <c r="F325" s="47" t="str">
        <f>IF(E325="","",IFERROR(VLOOKUP(UPPER(TRIM(E325)),'6_Reference Lists'!$A$4:$D$64,4,FALSE()),""))</f>
        <v/>
      </c>
      <c r="G325" s="51"/>
      <c r="H325" s="52"/>
      <c r="I325" s="53"/>
      <c r="J325" s="51"/>
      <c r="K325" s="52"/>
      <c r="L325" s="53"/>
      <c r="M325" s="67" t="str">
        <f>IF(E325="","",DataEntryTable[[#This Row],[Shares Bought]]-DataEntryTable[[#This Row],[Shares Sold]])</f>
        <v/>
      </c>
    </row>
    <row r="326" spans="1:13" ht="15" customHeight="1" x14ac:dyDescent="0.25">
      <c r="A326" s="47" t="str">
        <f t="shared" ref="A326:A389" si="5">IF($E326="","",IF(COUNTA(C326:N326)=0,"",ROW()-5))</f>
        <v/>
      </c>
      <c r="B326" s="47" t="str">
        <f>IF(E326="","",IF(DataEntryTable[[#This Row],[Sell Date]]="","Open","Closed"))</f>
        <v/>
      </c>
      <c r="C326" s="47" t="str">
        <f>IF(E326="","",IFERROR(VLOOKUP(UPPER(TRIM(E326)),'6_Reference Lists'!$A$4:$D$64,2,FALSE()),""))</f>
        <v/>
      </c>
      <c r="D326" s="58" t="str">
        <f>IF(E326="","",IFERROR(VLOOKUP(UPPER(TRIM(E326)),'6_Reference Lists'!$A$4:$D$64,3,FALSE()),""))</f>
        <v/>
      </c>
      <c r="F326" s="47" t="str">
        <f>IF(E326="","",IFERROR(VLOOKUP(UPPER(TRIM(E326)),'6_Reference Lists'!$A$4:$D$64,4,FALSE()),""))</f>
        <v/>
      </c>
      <c r="G326" s="51"/>
      <c r="H326" s="52"/>
      <c r="I326" s="53"/>
      <c r="J326" s="51"/>
      <c r="K326" s="52"/>
      <c r="L326" s="53"/>
      <c r="M326" s="67" t="str">
        <f>IF(E326="","",DataEntryTable[[#This Row],[Shares Bought]]-DataEntryTable[[#This Row],[Shares Sold]])</f>
        <v/>
      </c>
    </row>
    <row r="327" spans="1:13" ht="15" customHeight="1" x14ac:dyDescent="0.25">
      <c r="A327" s="47" t="str">
        <f t="shared" si="5"/>
        <v/>
      </c>
      <c r="B327" s="47" t="str">
        <f>IF(E327="","",IF(DataEntryTable[[#This Row],[Sell Date]]="","Open","Closed"))</f>
        <v/>
      </c>
      <c r="C327" s="47" t="str">
        <f>IF(E327="","",IFERROR(VLOOKUP(UPPER(TRIM(E327)),'6_Reference Lists'!$A$4:$D$64,2,FALSE()),""))</f>
        <v/>
      </c>
      <c r="D327" s="58" t="str">
        <f>IF(E327="","",IFERROR(VLOOKUP(UPPER(TRIM(E327)),'6_Reference Lists'!$A$4:$D$64,3,FALSE()),""))</f>
        <v/>
      </c>
      <c r="F327" s="47" t="str">
        <f>IF(E327="","",IFERROR(VLOOKUP(UPPER(TRIM(E327)),'6_Reference Lists'!$A$4:$D$64,4,FALSE()),""))</f>
        <v/>
      </c>
      <c r="G327" s="51"/>
      <c r="H327" s="52"/>
      <c r="I327" s="53"/>
      <c r="J327" s="51"/>
      <c r="K327" s="52"/>
      <c r="L327" s="53"/>
      <c r="M327" s="67" t="str">
        <f>IF(E327="","",DataEntryTable[[#This Row],[Shares Bought]]-DataEntryTable[[#This Row],[Shares Sold]])</f>
        <v/>
      </c>
    </row>
    <row r="328" spans="1:13" ht="15" customHeight="1" x14ac:dyDescent="0.25">
      <c r="A328" s="47" t="str">
        <f t="shared" si="5"/>
        <v/>
      </c>
      <c r="B328" s="47" t="str">
        <f>IF(E328="","",IF(DataEntryTable[[#This Row],[Sell Date]]="","Open","Closed"))</f>
        <v/>
      </c>
      <c r="C328" s="47" t="str">
        <f>IF(E328="","",IFERROR(VLOOKUP(UPPER(TRIM(E328)),'6_Reference Lists'!$A$4:$D$64,2,FALSE()),""))</f>
        <v/>
      </c>
      <c r="D328" s="58" t="str">
        <f>IF(E328="","",IFERROR(VLOOKUP(UPPER(TRIM(E328)),'6_Reference Lists'!$A$4:$D$64,3,FALSE()),""))</f>
        <v/>
      </c>
      <c r="F328" s="47" t="str">
        <f>IF(E328="","",IFERROR(VLOOKUP(UPPER(TRIM(E328)),'6_Reference Lists'!$A$4:$D$64,4,FALSE()),""))</f>
        <v/>
      </c>
      <c r="G328" s="51"/>
      <c r="H328" s="52"/>
      <c r="I328" s="53"/>
      <c r="J328" s="51"/>
      <c r="K328" s="52"/>
      <c r="L328" s="53"/>
      <c r="M328" s="67" t="str">
        <f>IF(E328="","",DataEntryTable[[#This Row],[Shares Bought]]-DataEntryTable[[#This Row],[Shares Sold]])</f>
        <v/>
      </c>
    </row>
    <row r="329" spans="1:13" ht="15" customHeight="1" x14ac:dyDescent="0.25">
      <c r="A329" s="47" t="str">
        <f t="shared" si="5"/>
        <v/>
      </c>
      <c r="B329" s="47" t="str">
        <f>IF(E329="","",IF(DataEntryTable[[#This Row],[Sell Date]]="","Open","Closed"))</f>
        <v/>
      </c>
      <c r="C329" s="47" t="str">
        <f>IF(E329="","",IFERROR(VLOOKUP(UPPER(TRIM(E329)),'6_Reference Lists'!$A$4:$D$64,2,FALSE()),""))</f>
        <v/>
      </c>
      <c r="D329" s="58" t="str">
        <f>IF(E329="","",IFERROR(VLOOKUP(UPPER(TRIM(E329)),'6_Reference Lists'!$A$4:$D$64,3,FALSE()),""))</f>
        <v/>
      </c>
      <c r="F329" s="47" t="str">
        <f>IF(E329="","",IFERROR(VLOOKUP(UPPER(TRIM(E329)),'6_Reference Lists'!$A$4:$D$64,4,FALSE()),""))</f>
        <v/>
      </c>
      <c r="G329" s="51"/>
      <c r="H329" s="52"/>
      <c r="I329" s="53"/>
      <c r="J329" s="51"/>
      <c r="K329" s="52"/>
      <c r="L329" s="53"/>
      <c r="M329" s="67" t="str">
        <f>IF(E329="","",DataEntryTable[[#This Row],[Shares Bought]]-DataEntryTable[[#This Row],[Shares Sold]])</f>
        <v/>
      </c>
    </row>
    <row r="330" spans="1:13" ht="15" customHeight="1" x14ac:dyDescent="0.25">
      <c r="A330" s="47" t="str">
        <f t="shared" si="5"/>
        <v/>
      </c>
      <c r="B330" s="47" t="str">
        <f>IF(E330="","",IF(DataEntryTable[[#This Row],[Sell Date]]="","Open","Closed"))</f>
        <v/>
      </c>
      <c r="C330" s="47" t="str">
        <f>IF(E330="","",IFERROR(VLOOKUP(UPPER(TRIM(E330)),'6_Reference Lists'!$A$4:$D$64,2,FALSE()),""))</f>
        <v/>
      </c>
      <c r="D330" s="58" t="str">
        <f>IF(E330="","",IFERROR(VLOOKUP(UPPER(TRIM(E330)),'6_Reference Lists'!$A$4:$D$64,3,FALSE()),""))</f>
        <v/>
      </c>
      <c r="F330" s="47" t="str">
        <f>IF(E330="","",IFERROR(VLOOKUP(UPPER(TRIM(E330)),'6_Reference Lists'!$A$4:$D$64,4,FALSE()),""))</f>
        <v/>
      </c>
      <c r="G330" s="51"/>
      <c r="H330" s="52"/>
      <c r="I330" s="53"/>
      <c r="J330" s="51"/>
      <c r="K330" s="52"/>
      <c r="L330" s="53"/>
      <c r="M330" s="67" t="str">
        <f>IF(E330="","",DataEntryTable[[#This Row],[Shares Bought]]-DataEntryTable[[#This Row],[Shares Sold]])</f>
        <v/>
      </c>
    </row>
    <row r="331" spans="1:13" ht="15" customHeight="1" x14ac:dyDescent="0.25">
      <c r="A331" s="47" t="str">
        <f t="shared" si="5"/>
        <v/>
      </c>
      <c r="B331" s="47" t="str">
        <f>IF(E331="","",IF(DataEntryTable[[#This Row],[Sell Date]]="","Open","Closed"))</f>
        <v/>
      </c>
      <c r="C331" s="47" t="str">
        <f>IF(E331="","",IFERROR(VLOOKUP(UPPER(TRIM(E331)),'6_Reference Lists'!$A$4:$D$64,2,FALSE()),""))</f>
        <v/>
      </c>
      <c r="D331" s="58" t="str">
        <f>IF(E331="","",IFERROR(VLOOKUP(UPPER(TRIM(E331)),'6_Reference Lists'!$A$4:$D$64,3,FALSE()),""))</f>
        <v/>
      </c>
      <c r="F331" s="47" t="str">
        <f>IF(E331="","",IFERROR(VLOOKUP(UPPER(TRIM(E331)),'6_Reference Lists'!$A$4:$D$64,4,FALSE()),""))</f>
        <v/>
      </c>
      <c r="G331" s="51"/>
      <c r="H331" s="52"/>
      <c r="I331" s="53"/>
      <c r="J331" s="51"/>
      <c r="K331" s="52"/>
      <c r="L331" s="53"/>
      <c r="M331" s="67" t="str">
        <f>IF(E331="","",DataEntryTable[[#This Row],[Shares Bought]]-DataEntryTable[[#This Row],[Shares Sold]])</f>
        <v/>
      </c>
    </row>
    <row r="332" spans="1:13" ht="15" customHeight="1" x14ac:dyDescent="0.25">
      <c r="A332" s="47" t="str">
        <f t="shared" si="5"/>
        <v/>
      </c>
      <c r="B332" s="47" t="str">
        <f>IF(E332="","",IF(DataEntryTable[[#This Row],[Sell Date]]="","Open","Closed"))</f>
        <v/>
      </c>
      <c r="C332" s="47" t="str">
        <f>IF(E332="","",IFERROR(VLOOKUP(UPPER(TRIM(E332)),'6_Reference Lists'!$A$4:$D$64,2,FALSE()),""))</f>
        <v/>
      </c>
      <c r="D332" s="58" t="str">
        <f>IF(E332="","",IFERROR(VLOOKUP(UPPER(TRIM(E332)),'6_Reference Lists'!$A$4:$D$64,3,FALSE()),""))</f>
        <v/>
      </c>
      <c r="F332" s="47" t="str">
        <f>IF(E332="","",IFERROR(VLOOKUP(UPPER(TRIM(E332)),'6_Reference Lists'!$A$4:$D$64,4,FALSE()),""))</f>
        <v/>
      </c>
      <c r="G332" s="51"/>
      <c r="H332" s="52"/>
      <c r="I332" s="53"/>
      <c r="J332" s="51"/>
      <c r="K332" s="52"/>
      <c r="L332" s="53"/>
      <c r="M332" s="67" t="str">
        <f>IF(E332="","",DataEntryTable[[#This Row],[Shares Bought]]-DataEntryTable[[#This Row],[Shares Sold]])</f>
        <v/>
      </c>
    </row>
    <row r="333" spans="1:13" ht="15" customHeight="1" x14ac:dyDescent="0.25">
      <c r="A333" s="47" t="str">
        <f t="shared" si="5"/>
        <v/>
      </c>
      <c r="B333" s="47" t="str">
        <f>IF(E333="","",IF(DataEntryTable[[#This Row],[Sell Date]]="","Open","Closed"))</f>
        <v/>
      </c>
      <c r="C333" s="47" t="str">
        <f>IF(E333="","",IFERROR(VLOOKUP(UPPER(TRIM(E333)),'6_Reference Lists'!$A$4:$D$64,2,FALSE()),""))</f>
        <v/>
      </c>
      <c r="D333" s="58" t="str">
        <f>IF(E333="","",IFERROR(VLOOKUP(UPPER(TRIM(E333)),'6_Reference Lists'!$A$4:$D$64,3,FALSE()),""))</f>
        <v/>
      </c>
      <c r="F333" s="47" t="str">
        <f>IF(E333="","",IFERROR(VLOOKUP(UPPER(TRIM(E333)),'6_Reference Lists'!$A$4:$D$64,4,FALSE()),""))</f>
        <v/>
      </c>
      <c r="G333" s="51"/>
      <c r="H333" s="52"/>
      <c r="I333" s="53"/>
      <c r="J333" s="51"/>
      <c r="K333" s="52"/>
      <c r="L333" s="53"/>
      <c r="M333" s="67" t="str">
        <f>IF(E333="","",DataEntryTable[[#This Row],[Shares Bought]]-DataEntryTable[[#This Row],[Shares Sold]])</f>
        <v/>
      </c>
    </row>
    <row r="334" spans="1:13" ht="15" customHeight="1" x14ac:dyDescent="0.25">
      <c r="A334" s="47" t="str">
        <f t="shared" si="5"/>
        <v/>
      </c>
      <c r="B334" s="47" t="str">
        <f>IF(E334="","",IF(DataEntryTable[[#This Row],[Sell Date]]="","Open","Closed"))</f>
        <v/>
      </c>
      <c r="C334" s="47" t="str">
        <f>IF(E334="","",IFERROR(VLOOKUP(UPPER(TRIM(E334)),'6_Reference Lists'!$A$4:$D$64,2,FALSE()),""))</f>
        <v/>
      </c>
      <c r="D334" s="58" t="str">
        <f>IF(E334="","",IFERROR(VLOOKUP(UPPER(TRIM(E334)),'6_Reference Lists'!$A$4:$D$64,3,FALSE()),""))</f>
        <v/>
      </c>
      <c r="F334" s="47" t="str">
        <f>IF(E334="","",IFERROR(VLOOKUP(UPPER(TRIM(E334)),'6_Reference Lists'!$A$4:$D$64,4,FALSE()),""))</f>
        <v/>
      </c>
      <c r="G334" s="51"/>
      <c r="H334" s="52"/>
      <c r="I334" s="53"/>
      <c r="J334" s="51"/>
      <c r="K334" s="52"/>
      <c r="L334" s="53"/>
      <c r="M334" s="67" t="str">
        <f>IF(E334="","",DataEntryTable[[#This Row],[Shares Bought]]-DataEntryTable[[#This Row],[Shares Sold]])</f>
        <v/>
      </c>
    </row>
    <row r="335" spans="1:13" ht="15" customHeight="1" x14ac:dyDescent="0.25">
      <c r="A335" s="47" t="str">
        <f t="shared" si="5"/>
        <v/>
      </c>
      <c r="B335" s="47" t="str">
        <f>IF(E335="","",IF(DataEntryTable[[#This Row],[Sell Date]]="","Open","Closed"))</f>
        <v/>
      </c>
      <c r="C335" s="47" t="str">
        <f>IF(E335="","",IFERROR(VLOOKUP(UPPER(TRIM(E335)),'6_Reference Lists'!$A$4:$D$64,2,FALSE()),""))</f>
        <v/>
      </c>
      <c r="D335" s="58" t="str">
        <f>IF(E335="","",IFERROR(VLOOKUP(UPPER(TRIM(E335)),'6_Reference Lists'!$A$4:$D$64,3,FALSE()),""))</f>
        <v/>
      </c>
      <c r="F335" s="47" t="str">
        <f>IF(E335="","",IFERROR(VLOOKUP(UPPER(TRIM(E335)),'6_Reference Lists'!$A$4:$D$64,4,FALSE()),""))</f>
        <v/>
      </c>
      <c r="G335" s="51"/>
      <c r="H335" s="52"/>
      <c r="I335" s="53"/>
      <c r="J335" s="51"/>
      <c r="K335" s="52"/>
      <c r="L335" s="53"/>
      <c r="M335" s="67" t="str">
        <f>IF(E335="","",DataEntryTable[[#This Row],[Shares Bought]]-DataEntryTable[[#This Row],[Shares Sold]])</f>
        <v/>
      </c>
    </row>
    <row r="336" spans="1:13" ht="15" customHeight="1" x14ac:dyDescent="0.25">
      <c r="A336" s="47" t="str">
        <f t="shared" si="5"/>
        <v/>
      </c>
      <c r="B336" s="47" t="str">
        <f>IF(E336="","",IF(DataEntryTable[[#This Row],[Sell Date]]="","Open","Closed"))</f>
        <v/>
      </c>
      <c r="C336" s="47" t="str">
        <f>IF(E336="","",IFERROR(VLOOKUP(UPPER(TRIM(E336)),'6_Reference Lists'!$A$4:$D$64,2,FALSE()),""))</f>
        <v/>
      </c>
      <c r="D336" s="58" t="str">
        <f>IF(E336="","",IFERROR(VLOOKUP(UPPER(TRIM(E336)),'6_Reference Lists'!$A$4:$D$64,3,FALSE()),""))</f>
        <v/>
      </c>
      <c r="F336" s="47" t="str">
        <f>IF(E336="","",IFERROR(VLOOKUP(UPPER(TRIM(E336)),'6_Reference Lists'!$A$4:$D$64,4,FALSE()),""))</f>
        <v/>
      </c>
      <c r="G336" s="51"/>
      <c r="H336" s="52"/>
      <c r="I336" s="53"/>
      <c r="J336" s="51"/>
      <c r="K336" s="52"/>
      <c r="L336" s="53"/>
      <c r="M336" s="67" t="str">
        <f>IF(E336="","",DataEntryTable[[#This Row],[Shares Bought]]-DataEntryTable[[#This Row],[Shares Sold]])</f>
        <v/>
      </c>
    </row>
    <row r="337" spans="1:13" ht="15" customHeight="1" x14ac:dyDescent="0.25">
      <c r="A337" s="47" t="str">
        <f t="shared" si="5"/>
        <v/>
      </c>
      <c r="B337" s="47" t="str">
        <f>IF(E337="","",IF(DataEntryTable[[#This Row],[Sell Date]]="","Open","Closed"))</f>
        <v/>
      </c>
      <c r="C337" s="47" t="str">
        <f>IF(E337="","",IFERROR(VLOOKUP(UPPER(TRIM(E337)),'6_Reference Lists'!$A$4:$D$64,2,FALSE()),""))</f>
        <v/>
      </c>
      <c r="D337" s="58" t="str">
        <f>IF(E337="","",IFERROR(VLOOKUP(UPPER(TRIM(E337)),'6_Reference Lists'!$A$4:$D$64,3,FALSE()),""))</f>
        <v/>
      </c>
      <c r="F337" s="47" t="str">
        <f>IF(E337="","",IFERROR(VLOOKUP(UPPER(TRIM(E337)),'6_Reference Lists'!$A$4:$D$64,4,FALSE()),""))</f>
        <v/>
      </c>
      <c r="G337" s="51"/>
      <c r="H337" s="52"/>
      <c r="I337" s="53"/>
      <c r="J337" s="51"/>
      <c r="K337" s="52"/>
      <c r="L337" s="53"/>
      <c r="M337" s="67" t="str">
        <f>IF(E337="","",DataEntryTable[[#This Row],[Shares Bought]]-DataEntryTable[[#This Row],[Shares Sold]])</f>
        <v/>
      </c>
    </row>
    <row r="338" spans="1:13" ht="15" customHeight="1" x14ac:dyDescent="0.25">
      <c r="A338" s="47" t="str">
        <f t="shared" si="5"/>
        <v/>
      </c>
      <c r="B338" s="47" t="str">
        <f>IF(E338="","",IF(DataEntryTable[[#This Row],[Sell Date]]="","Open","Closed"))</f>
        <v/>
      </c>
      <c r="C338" s="47" t="str">
        <f>IF(E338="","",IFERROR(VLOOKUP(UPPER(TRIM(E338)),'6_Reference Lists'!$A$4:$D$64,2,FALSE()),""))</f>
        <v/>
      </c>
      <c r="D338" s="58" t="str">
        <f>IF(E338="","",IFERROR(VLOOKUP(UPPER(TRIM(E338)),'6_Reference Lists'!$A$4:$D$64,3,FALSE()),""))</f>
        <v/>
      </c>
      <c r="F338" s="47" t="str">
        <f>IF(E338="","",IFERROR(VLOOKUP(UPPER(TRIM(E338)),'6_Reference Lists'!$A$4:$D$64,4,FALSE()),""))</f>
        <v/>
      </c>
      <c r="G338" s="51"/>
      <c r="H338" s="52"/>
      <c r="I338" s="53"/>
      <c r="J338" s="51"/>
      <c r="K338" s="52"/>
      <c r="L338" s="53"/>
      <c r="M338" s="67" t="str">
        <f>IF(E338="","",DataEntryTable[[#This Row],[Shares Bought]]-DataEntryTable[[#This Row],[Shares Sold]])</f>
        <v/>
      </c>
    </row>
    <row r="339" spans="1:13" ht="15" customHeight="1" x14ac:dyDescent="0.25">
      <c r="A339" s="47" t="str">
        <f t="shared" si="5"/>
        <v/>
      </c>
      <c r="B339" s="47" t="str">
        <f>IF(E339="","",IF(DataEntryTable[[#This Row],[Sell Date]]="","Open","Closed"))</f>
        <v/>
      </c>
      <c r="C339" s="47" t="str">
        <f>IF(E339="","",IFERROR(VLOOKUP(UPPER(TRIM(E339)),'6_Reference Lists'!$A$4:$D$64,2,FALSE()),""))</f>
        <v/>
      </c>
      <c r="D339" s="58" t="str">
        <f>IF(E339="","",IFERROR(VLOOKUP(UPPER(TRIM(E339)),'6_Reference Lists'!$A$4:$D$64,3,FALSE()),""))</f>
        <v/>
      </c>
      <c r="F339" s="47" t="str">
        <f>IF(E339="","",IFERROR(VLOOKUP(UPPER(TRIM(E339)),'6_Reference Lists'!$A$4:$D$64,4,FALSE()),""))</f>
        <v/>
      </c>
      <c r="G339" s="51"/>
      <c r="H339" s="52"/>
      <c r="I339" s="53"/>
      <c r="J339" s="51"/>
      <c r="K339" s="52"/>
      <c r="L339" s="53"/>
      <c r="M339" s="67" t="str">
        <f>IF(E339="","",DataEntryTable[[#This Row],[Shares Bought]]-DataEntryTable[[#This Row],[Shares Sold]])</f>
        <v/>
      </c>
    </row>
    <row r="340" spans="1:13" ht="15" customHeight="1" x14ac:dyDescent="0.25">
      <c r="A340" s="47" t="str">
        <f t="shared" si="5"/>
        <v/>
      </c>
      <c r="B340" s="47" t="str">
        <f>IF(E340="","",IF(DataEntryTable[[#This Row],[Sell Date]]="","Open","Closed"))</f>
        <v/>
      </c>
      <c r="C340" s="47" t="str">
        <f>IF(E340="","",IFERROR(VLOOKUP(UPPER(TRIM(E340)),'6_Reference Lists'!$A$4:$D$64,2,FALSE()),""))</f>
        <v/>
      </c>
      <c r="D340" s="58" t="str">
        <f>IF(E340="","",IFERROR(VLOOKUP(UPPER(TRIM(E340)),'6_Reference Lists'!$A$4:$D$64,3,FALSE()),""))</f>
        <v/>
      </c>
      <c r="F340" s="47" t="str">
        <f>IF(E340="","",IFERROR(VLOOKUP(UPPER(TRIM(E340)),'6_Reference Lists'!$A$4:$D$64,4,FALSE()),""))</f>
        <v/>
      </c>
      <c r="G340" s="51"/>
      <c r="H340" s="52"/>
      <c r="I340" s="53"/>
      <c r="J340" s="51"/>
      <c r="K340" s="52"/>
      <c r="L340" s="53"/>
      <c r="M340" s="67" t="str">
        <f>IF(E340="","",DataEntryTable[[#This Row],[Shares Bought]]-DataEntryTable[[#This Row],[Shares Sold]])</f>
        <v/>
      </c>
    </row>
    <row r="341" spans="1:13" ht="15" customHeight="1" x14ac:dyDescent="0.25">
      <c r="A341" s="47" t="str">
        <f t="shared" si="5"/>
        <v/>
      </c>
      <c r="B341" s="47" t="str">
        <f>IF(E341="","",IF(DataEntryTable[[#This Row],[Sell Date]]="","Open","Closed"))</f>
        <v/>
      </c>
      <c r="C341" s="47" t="str">
        <f>IF(E341="","",IFERROR(VLOOKUP(UPPER(TRIM(E341)),'6_Reference Lists'!$A$4:$D$64,2,FALSE()),""))</f>
        <v/>
      </c>
      <c r="D341" s="58" t="str">
        <f>IF(E341="","",IFERROR(VLOOKUP(UPPER(TRIM(E341)),'6_Reference Lists'!$A$4:$D$64,3,FALSE()),""))</f>
        <v/>
      </c>
      <c r="F341" s="47" t="str">
        <f>IF(E341="","",IFERROR(VLOOKUP(UPPER(TRIM(E341)),'6_Reference Lists'!$A$4:$D$64,4,FALSE()),""))</f>
        <v/>
      </c>
      <c r="G341" s="51"/>
      <c r="H341" s="52"/>
      <c r="I341" s="53"/>
      <c r="J341" s="51"/>
      <c r="K341" s="52"/>
      <c r="L341" s="53"/>
      <c r="M341" s="67" t="str">
        <f>IF(E341="","",DataEntryTable[[#This Row],[Shares Bought]]-DataEntryTable[[#This Row],[Shares Sold]])</f>
        <v/>
      </c>
    </row>
    <row r="342" spans="1:13" ht="15" customHeight="1" x14ac:dyDescent="0.25">
      <c r="A342" s="47" t="str">
        <f t="shared" si="5"/>
        <v/>
      </c>
      <c r="B342" s="47" t="str">
        <f>IF(E342="","",IF(DataEntryTable[[#This Row],[Sell Date]]="","Open","Closed"))</f>
        <v/>
      </c>
      <c r="C342" s="47" t="str">
        <f>IF(E342="","",IFERROR(VLOOKUP(UPPER(TRIM(E342)),'6_Reference Lists'!$A$4:$D$64,2,FALSE()),""))</f>
        <v/>
      </c>
      <c r="D342" s="58" t="str">
        <f>IF(E342="","",IFERROR(VLOOKUP(UPPER(TRIM(E342)),'6_Reference Lists'!$A$4:$D$64,3,FALSE()),""))</f>
        <v/>
      </c>
      <c r="F342" s="47" t="str">
        <f>IF(E342="","",IFERROR(VLOOKUP(UPPER(TRIM(E342)),'6_Reference Lists'!$A$4:$D$64,4,FALSE()),""))</f>
        <v/>
      </c>
      <c r="G342" s="51"/>
      <c r="H342" s="52"/>
      <c r="I342" s="53"/>
      <c r="J342" s="51"/>
      <c r="K342" s="52"/>
      <c r="L342" s="53"/>
      <c r="M342" s="67" t="str">
        <f>IF(E342="","",DataEntryTable[[#This Row],[Shares Bought]]-DataEntryTable[[#This Row],[Shares Sold]])</f>
        <v/>
      </c>
    </row>
    <row r="343" spans="1:13" ht="15" customHeight="1" x14ac:dyDescent="0.25">
      <c r="A343" s="47" t="str">
        <f t="shared" si="5"/>
        <v/>
      </c>
      <c r="B343" s="47" t="str">
        <f>IF(E343="","",IF(DataEntryTable[[#This Row],[Sell Date]]="","Open","Closed"))</f>
        <v/>
      </c>
      <c r="C343" s="47" t="str">
        <f>IF(E343="","",IFERROR(VLOOKUP(UPPER(TRIM(E343)),'6_Reference Lists'!$A$4:$D$64,2,FALSE()),""))</f>
        <v/>
      </c>
      <c r="D343" s="58" t="str">
        <f>IF(E343="","",IFERROR(VLOOKUP(UPPER(TRIM(E343)),'6_Reference Lists'!$A$4:$D$64,3,FALSE()),""))</f>
        <v/>
      </c>
      <c r="F343" s="47" t="str">
        <f>IF(E343="","",IFERROR(VLOOKUP(UPPER(TRIM(E343)),'6_Reference Lists'!$A$4:$D$64,4,FALSE()),""))</f>
        <v/>
      </c>
      <c r="G343" s="51"/>
      <c r="H343" s="52"/>
      <c r="I343" s="53"/>
      <c r="J343" s="51"/>
      <c r="K343" s="52"/>
      <c r="L343" s="53"/>
      <c r="M343" s="67" t="str">
        <f>IF(E343="","",DataEntryTable[[#This Row],[Shares Bought]]-DataEntryTable[[#This Row],[Shares Sold]])</f>
        <v/>
      </c>
    </row>
    <row r="344" spans="1:13" ht="15" customHeight="1" x14ac:dyDescent="0.25">
      <c r="A344" s="47" t="str">
        <f t="shared" si="5"/>
        <v/>
      </c>
      <c r="B344" s="47" t="str">
        <f>IF(E344="","",IF(DataEntryTable[[#This Row],[Sell Date]]="","Open","Closed"))</f>
        <v/>
      </c>
      <c r="C344" s="47" t="str">
        <f>IF(E344="","",IFERROR(VLOOKUP(UPPER(TRIM(E344)),'6_Reference Lists'!$A$4:$D$64,2,FALSE()),""))</f>
        <v/>
      </c>
      <c r="D344" s="58" t="str">
        <f>IF(E344="","",IFERROR(VLOOKUP(UPPER(TRIM(E344)),'6_Reference Lists'!$A$4:$D$64,3,FALSE()),""))</f>
        <v/>
      </c>
      <c r="F344" s="47" t="str">
        <f>IF(E344="","",IFERROR(VLOOKUP(UPPER(TRIM(E344)),'6_Reference Lists'!$A$4:$D$64,4,FALSE()),""))</f>
        <v/>
      </c>
      <c r="G344" s="51"/>
      <c r="H344" s="52"/>
      <c r="I344" s="53"/>
      <c r="J344" s="51"/>
      <c r="K344" s="52"/>
      <c r="L344" s="53"/>
      <c r="M344" s="67" t="str">
        <f>IF(E344="","",DataEntryTable[[#This Row],[Shares Bought]]-DataEntryTable[[#This Row],[Shares Sold]])</f>
        <v/>
      </c>
    </row>
    <row r="345" spans="1:13" ht="15" customHeight="1" x14ac:dyDescent="0.25">
      <c r="A345" s="47" t="str">
        <f t="shared" si="5"/>
        <v/>
      </c>
      <c r="B345" s="47" t="str">
        <f>IF(E345="","",IF(DataEntryTable[[#This Row],[Sell Date]]="","Open","Closed"))</f>
        <v/>
      </c>
      <c r="C345" s="47" t="str">
        <f>IF(E345="","",IFERROR(VLOOKUP(UPPER(TRIM(E345)),'6_Reference Lists'!$A$4:$D$64,2,FALSE()),""))</f>
        <v/>
      </c>
      <c r="D345" s="58" t="str">
        <f>IF(E345="","",IFERROR(VLOOKUP(UPPER(TRIM(E345)),'6_Reference Lists'!$A$4:$D$64,3,FALSE()),""))</f>
        <v/>
      </c>
      <c r="F345" s="47" t="str">
        <f>IF(E345="","",IFERROR(VLOOKUP(UPPER(TRIM(E345)),'6_Reference Lists'!$A$4:$D$64,4,FALSE()),""))</f>
        <v/>
      </c>
      <c r="G345" s="51"/>
      <c r="H345" s="52"/>
      <c r="I345" s="53"/>
      <c r="J345" s="51"/>
      <c r="K345" s="52"/>
      <c r="L345" s="53"/>
      <c r="M345" s="67" t="str">
        <f>IF(E345="","",DataEntryTable[[#This Row],[Shares Bought]]-DataEntryTable[[#This Row],[Shares Sold]])</f>
        <v/>
      </c>
    </row>
    <row r="346" spans="1:13" ht="15" customHeight="1" x14ac:dyDescent="0.25">
      <c r="A346" s="47" t="str">
        <f t="shared" si="5"/>
        <v/>
      </c>
      <c r="B346" s="47" t="str">
        <f>IF(E346="","",IF(DataEntryTable[[#This Row],[Sell Date]]="","Open","Closed"))</f>
        <v/>
      </c>
      <c r="C346" s="47" t="str">
        <f>IF(E346="","",IFERROR(VLOOKUP(UPPER(TRIM(E346)),'6_Reference Lists'!$A$4:$D$64,2,FALSE()),""))</f>
        <v/>
      </c>
      <c r="D346" s="58" t="str">
        <f>IF(E346="","",IFERROR(VLOOKUP(UPPER(TRIM(E346)),'6_Reference Lists'!$A$4:$D$64,3,FALSE()),""))</f>
        <v/>
      </c>
      <c r="F346" s="47" t="str">
        <f>IF(E346="","",IFERROR(VLOOKUP(UPPER(TRIM(E346)),'6_Reference Lists'!$A$4:$D$64,4,FALSE()),""))</f>
        <v/>
      </c>
      <c r="G346" s="51"/>
      <c r="H346" s="52"/>
      <c r="I346" s="53"/>
      <c r="J346" s="51"/>
      <c r="K346" s="52"/>
      <c r="L346" s="53"/>
      <c r="M346" s="67" t="str">
        <f>IF(E346="","",DataEntryTable[[#This Row],[Shares Bought]]-DataEntryTable[[#This Row],[Shares Sold]])</f>
        <v/>
      </c>
    </row>
    <row r="347" spans="1:13" ht="15" customHeight="1" x14ac:dyDescent="0.25">
      <c r="A347" s="47" t="str">
        <f t="shared" si="5"/>
        <v/>
      </c>
      <c r="B347" s="47" t="str">
        <f>IF(E347="","",IF(DataEntryTable[[#This Row],[Sell Date]]="","Open","Closed"))</f>
        <v/>
      </c>
      <c r="C347" s="47" t="str">
        <f>IF(E347="","",IFERROR(VLOOKUP(UPPER(TRIM(E347)),'6_Reference Lists'!$A$4:$D$64,2,FALSE()),""))</f>
        <v/>
      </c>
      <c r="D347" s="58" t="str">
        <f>IF(E347="","",IFERROR(VLOOKUP(UPPER(TRIM(E347)),'6_Reference Lists'!$A$4:$D$64,3,FALSE()),""))</f>
        <v/>
      </c>
      <c r="F347" s="47" t="str">
        <f>IF(E347="","",IFERROR(VLOOKUP(UPPER(TRIM(E347)),'6_Reference Lists'!$A$4:$D$64,4,FALSE()),""))</f>
        <v/>
      </c>
      <c r="G347" s="51"/>
      <c r="H347" s="52"/>
      <c r="I347" s="53"/>
      <c r="J347" s="51"/>
      <c r="K347" s="52"/>
      <c r="L347" s="53"/>
      <c r="M347" s="67" t="str">
        <f>IF(E347="","",DataEntryTable[[#This Row],[Shares Bought]]-DataEntryTable[[#This Row],[Shares Sold]])</f>
        <v/>
      </c>
    </row>
    <row r="348" spans="1:13" ht="15" customHeight="1" x14ac:dyDescent="0.25">
      <c r="A348" s="47" t="str">
        <f t="shared" si="5"/>
        <v/>
      </c>
      <c r="B348" s="47" t="str">
        <f>IF(E348="","",IF(DataEntryTable[[#This Row],[Sell Date]]="","Open","Closed"))</f>
        <v/>
      </c>
      <c r="C348" s="47" t="str">
        <f>IF(E348="","",IFERROR(VLOOKUP(UPPER(TRIM(E348)),'6_Reference Lists'!$A$4:$D$64,2,FALSE()),""))</f>
        <v/>
      </c>
      <c r="D348" s="58" t="str">
        <f>IF(E348="","",IFERROR(VLOOKUP(UPPER(TRIM(E348)),'6_Reference Lists'!$A$4:$D$64,3,FALSE()),""))</f>
        <v/>
      </c>
      <c r="F348" s="47" t="str">
        <f>IF(E348="","",IFERROR(VLOOKUP(UPPER(TRIM(E348)),'6_Reference Lists'!$A$4:$D$64,4,FALSE()),""))</f>
        <v/>
      </c>
      <c r="G348" s="51"/>
      <c r="H348" s="52"/>
      <c r="I348" s="53"/>
      <c r="J348" s="51"/>
      <c r="K348" s="52"/>
      <c r="L348" s="53"/>
      <c r="M348" s="67" t="str">
        <f>IF(E348="","",DataEntryTable[[#This Row],[Shares Bought]]-DataEntryTable[[#This Row],[Shares Sold]])</f>
        <v/>
      </c>
    </row>
    <row r="349" spans="1:13" ht="15" customHeight="1" x14ac:dyDescent="0.25">
      <c r="A349" s="47" t="str">
        <f t="shared" si="5"/>
        <v/>
      </c>
      <c r="B349" s="47" t="str">
        <f>IF(E349="","",IF(DataEntryTable[[#This Row],[Sell Date]]="","Open","Closed"))</f>
        <v/>
      </c>
      <c r="C349" s="47" t="str">
        <f>IF(E349="","",IFERROR(VLOOKUP(UPPER(TRIM(E349)),'6_Reference Lists'!$A$4:$D$64,2,FALSE()),""))</f>
        <v/>
      </c>
      <c r="D349" s="58" t="str">
        <f>IF(E349="","",IFERROR(VLOOKUP(UPPER(TRIM(E349)),'6_Reference Lists'!$A$4:$D$64,3,FALSE()),""))</f>
        <v/>
      </c>
      <c r="F349" s="47" t="str">
        <f>IF(E349="","",IFERROR(VLOOKUP(UPPER(TRIM(E349)),'6_Reference Lists'!$A$4:$D$64,4,FALSE()),""))</f>
        <v/>
      </c>
      <c r="G349" s="51"/>
      <c r="H349" s="52"/>
      <c r="I349" s="53"/>
      <c r="J349" s="51"/>
      <c r="K349" s="52"/>
      <c r="L349" s="53"/>
      <c r="M349" s="67" t="str">
        <f>IF(E349="","",DataEntryTable[[#This Row],[Shares Bought]]-DataEntryTable[[#This Row],[Shares Sold]])</f>
        <v/>
      </c>
    </row>
    <row r="350" spans="1:13" ht="15" customHeight="1" x14ac:dyDescent="0.25">
      <c r="A350" s="47" t="str">
        <f t="shared" si="5"/>
        <v/>
      </c>
      <c r="B350" s="47" t="str">
        <f>IF(E350="","",IF(DataEntryTable[[#This Row],[Sell Date]]="","Open","Closed"))</f>
        <v/>
      </c>
      <c r="C350" s="47" t="str">
        <f>IF(E350="","",IFERROR(VLOOKUP(UPPER(TRIM(E350)),'6_Reference Lists'!$A$4:$D$64,2,FALSE()),""))</f>
        <v/>
      </c>
      <c r="D350" s="58" t="str">
        <f>IF(E350="","",IFERROR(VLOOKUP(UPPER(TRIM(E350)),'6_Reference Lists'!$A$4:$D$64,3,FALSE()),""))</f>
        <v/>
      </c>
      <c r="F350" s="47" t="str">
        <f>IF(E350="","",IFERROR(VLOOKUP(UPPER(TRIM(E350)),'6_Reference Lists'!$A$4:$D$64,4,FALSE()),""))</f>
        <v/>
      </c>
      <c r="G350" s="51"/>
      <c r="H350" s="52"/>
      <c r="I350" s="53"/>
      <c r="J350" s="51"/>
      <c r="K350" s="52"/>
      <c r="L350" s="53"/>
      <c r="M350" s="67" t="str">
        <f>IF(E350="","",DataEntryTable[[#This Row],[Shares Bought]]-DataEntryTable[[#This Row],[Shares Sold]])</f>
        <v/>
      </c>
    </row>
    <row r="351" spans="1:13" ht="15" customHeight="1" x14ac:dyDescent="0.25">
      <c r="A351" s="47" t="str">
        <f t="shared" si="5"/>
        <v/>
      </c>
      <c r="B351" s="47" t="str">
        <f>IF(E351="","",IF(DataEntryTable[[#This Row],[Sell Date]]="","Open","Closed"))</f>
        <v/>
      </c>
      <c r="C351" s="47" t="str">
        <f>IF(E351="","",IFERROR(VLOOKUP(UPPER(TRIM(E351)),'6_Reference Lists'!$A$4:$D$64,2,FALSE()),""))</f>
        <v/>
      </c>
      <c r="D351" s="58" t="str">
        <f>IF(E351="","",IFERROR(VLOOKUP(UPPER(TRIM(E351)),'6_Reference Lists'!$A$4:$D$64,3,FALSE()),""))</f>
        <v/>
      </c>
      <c r="F351" s="47" t="str">
        <f>IF(E351="","",IFERROR(VLOOKUP(UPPER(TRIM(E351)),'6_Reference Lists'!$A$4:$D$64,4,FALSE()),""))</f>
        <v/>
      </c>
      <c r="G351" s="51"/>
      <c r="H351" s="52"/>
      <c r="I351" s="53"/>
      <c r="J351" s="51"/>
      <c r="K351" s="52"/>
      <c r="L351" s="53"/>
      <c r="M351" s="67" t="str">
        <f>IF(E351="","",DataEntryTable[[#This Row],[Shares Bought]]-DataEntryTable[[#This Row],[Shares Sold]])</f>
        <v/>
      </c>
    </row>
    <row r="352" spans="1:13" ht="15" customHeight="1" x14ac:dyDescent="0.25">
      <c r="A352" s="47" t="str">
        <f t="shared" si="5"/>
        <v/>
      </c>
      <c r="B352" s="47" t="str">
        <f>IF(E352="","",IF(DataEntryTable[[#This Row],[Sell Date]]="","Open","Closed"))</f>
        <v/>
      </c>
      <c r="C352" s="47" t="str">
        <f>IF(E352="","",IFERROR(VLOOKUP(UPPER(TRIM(E352)),'6_Reference Lists'!$A$4:$D$64,2,FALSE()),""))</f>
        <v/>
      </c>
      <c r="D352" s="58" t="str">
        <f>IF(E352="","",IFERROR(VLOOKUP(UPPER(TRIM(E352)),'6_Reference Lists'!$A$4:$D$64,3,FALSE()),""))</f>
        <v/>
      </c>
      <c r="F352" s="47" t="str">
        <f>IF(E352="","",IFERROR(VLOOKUP(UPPER(TRIM(E352)),'6_Reference Lists'!$A$4:$D$64,4,FALSE()),""))</f>
        <v/>
      </c>
      <c r="G352" s="51"/>
      <c r="H352" s="52"/>
      <c r="I352" s="53"/>
      <c r="J352" s="51"/>
      <c r="K352" s="52"/>
      <c r="L352" s="53"/>
      <c r="M352" s="67" t="str">
        <f>IF(E352="","",DataEntryTable[[#This Row],[Shares Bought]]-DataEntryTable[[#This Row],[Shares Sold]])</f>
        <v/>
      </c>
    </row>
    <row r="353" spans="1:13" ht="15" customHeight="1" x14ac:dyDescent="0.25">
      <c r="A353" s="47" t="str">
        <f t="shared" si="5"/>
        <v/>
      </c>
      <c r="B353" s="47" t="str">
        <f>IF(E353="","",IF(DataEntryTable[[#This Row],[Sell Date]]="","Open","Closed"))</f>
        <v/>
      </c>
      <c r="C353" s="47" t="str">
        <f>IF(E353="","",IFERROR(VLOOKUP(UPPER(TRIM(E353)),'6_Reference Lists'!$A$4:$D$64,2,FALSE()),""))</f>
        <v/>
      </c>
      <c r="D353" s="58" t="str">
        <f>IF(E353="","",IFERROR(VLOOKUP(UPPER(TRIM(E353)),'6_Reference Lists'!$A$4:$D$64,3,FALSE()),""))</f>
        <v/>
      </c>
      <c r="F353" s="47" t="str">
        <f>IF(E353="","",IFERROR(VLOOKUP(UPPER(TRIM(E353)),'6_Reference Lists'!$A$4:$D$64,4,FALSE()),""))</f>
        <v/>
      </c>
      <c r="G353" s="51"/>
      <c r="H353" s="52"/>
      <c r="I353" s="53"/>
      <c r="J353" s="51"/>
      <c r="K353" s="52"/>
      <c r="L353" s="53"/>
      <c r="M353" s="67" t="str">
        <f>IF(E353="","",DataEntryTable[[#This Row],[Shares Bought]]-DataEntryTable[[#This Row],[Shares Sold]])</f>
        <v/>
      </c>
    </row>
    <row r="354" spans="1:13" ht="15" customHeight="1" x14ac:dyDescent="0.25">
      <c r="A354" s="47" t="str">
        <f t="shared" si="5"/>
        <v/>
      </c>
      <c r="B354" s="47" t="str">
        <f>IF(E354="","",IF(DataEntryTable[[#This Row],[Sell Date]]="","Open","Closed"))</f>
        <v/>
      </c>
      <c r="C354" s="47" t="str">
        <f>IF(E354="","",IFERROR(VLOOKUP(UPPER(TRIM(E354)),'6_Reference Lists'!$A$4:$D$64,2,FALSE()),""))</f>
        <v/>
      </c>
      <c r="D354" s="58" t="str">
        <f>IF(E354="","",IFERROR(VLOOKUP(UPPER(TRIM(E354)),'6_Reference Lists'!$A$4:$D$64,3,FALSE()),""))</f>
        <v/>
      </c>
      <c r="F354" s="47" t="str">
        <f>IF(E354="","",IFERROR(VLOOKUP(UPPER(TRIM(E354)),'6_Reference Lists'!$A$4:$D$64,4,FALSE()),""))</f>
        <v/>
      </c>
      <c r="G354" s="51"/>
      <c r="H354" s="52"/>
      <c r="I354" s="53"/>
      <c r="J354" s="51"/>
      <c r="K354" s="52"/>
      <c r="L354" s="53"/>
      <c r="M354" s="67" t="str">
        <f>IF(E354="","",DataEntryTable[[#This Row],[Shares Bought]]-DataEntryTable[[#This Row],[Shares Sold]])</f>
        <v/>
      </c>
    </row>
    <row r="355" spans="1:13" ht="15" customHeight="1" x14ac:dyDescent="0.25">
      <c r="A355" s="47" t="str">
        <f t="shared" si="5"/>
        <v/>
      </c>
      <c r="B355" s="47" t="str">
        <f>IF(E355="","",IF(DataEntryTable[[#This Row],[Sell Date]]="","Open","Closed"))</f>
        <v/>
      </c>
      <c r="C355" s="47" t="str">
        <f>IF(E355="","",IFERROR(VLOOKUP(UPPER(TRIM(E355)),'6_Reference Lists'!$A$4:$D$64,2,FALSE()),""))</f>
        <v/>
      </c>
      <c r="D355" s="58" t="str">
        <f>IF(E355="","",IFERROR(VLOOKUP(UPPER(TRIM(E355)),'6_Reference Lists'!$A$4:$D$64,3,FALSE()),""))</f>
        <v/>
      </c>
      <c r="F355" s="47" t="str">
        <f>IF(E355="","",IFERROR(VLOOKUP(UPPER(TRIM(E355)),'6_Reference Lists'!$A$4:$D$64,4,FALSE()),""))</f>
        <v/>
      </c>
      <c r="G355" s="51"/>
      <c r="H355" s="52"/>
      <c r="I355" s="53"/>
      <c r="J355" s="51"/>
      <c r="K355" s="52"/>
      <c r="L355" s="53"/>
      <c r="M355" s="67" t="str">
        <f>IF(E355="","",DataEntryTable[[#This Row],[Shares Bought]]-DataEntryTable[[#This Row],[Shares Sold]])</f>
        <v/>
      </c>
    </row>
    <row r="356" spans="1:13" ht="15" customHeight="1" x14ac:dyDescent="0.25">
      <c r="A356" s="47" t="str">
        <f t="shared" si="5"/>
        <v/>
      </c>
      <c r="B356" s="47" t="str">
        <f>IF(E356="","",IF(DataEntryTable[[#This Row],[Sell Date]]="","Open","Closed"))</f>
        <v/>
      </c>
      <c r="C356" s="47" t="str">
        <f>IF(E356="","",IFERROR(VLOOKUP(UPPER(TRIM(E356)),'6_Reference Lists'!$A$4:$D$64,2,FALSE()),""))</f>
        <v/>
      </c>
      <c r="D356" s="58" t="str">
        <f>IF(E356="","",IFERROR(VLOOKUP(UPPER(TRIM(E356)),'6_Reference Lists'!$A$4:$D$64,3,FALSE()),""))</f>
        <v/>
      </c>
      <c r="F356" s="47" t="str">
        <f>IF(E356="","",IFERROR(VLOOKUP(UPPER(TRIM(E356)),'6_Reference Lists'!$A$4:$D$64,4,FALSE()),""))</f>
        <v/>
      </c>
      <c r="G356" s="51"/>
      <c r="H356" s="52"/>
      <c r="I356" s="53"/>
      <c r="J356" s="51"/>
      <c r="K356" s="52"/>
      <c r="L356" s="53"/>
      <c r="M356" s="67" t="str">
        <f>IF(E356="","",DataEntryTable[[#This Row],[Shares Bought]]-DataEntryTable[[#This Row],[Shares Sold]])</f>
        <v/>
      </c>
    </row>
    <row r="357" spans="1:13" ht="15" customHeight="1" x14ac:dyDescent="0.25">
      <c r="A357" s="47" t="str">
        <f t="shared" si="5"/>
        <v/>
      </c>
      <c r="B357" s="47" t="str">
        <f>IF(E357="","",IF(DataEntryTable[[#This Row],[Sell Date]]="","Open","Closed"))</f>
        <v/>
      </c>
      <c r="C357" s="47" t="str">
        <f>IF(E357="","",IFERROR(VLOOKUP(UPPER(TRIM(E357)),'6_Reference Lists'!$A$4:$D$64,2,FALSE()),""))</f>
        <v/>
      </c>
      <c r="D357" s="58" t="str">
        <f>IF(E357="","",IFERROR(VLOOKUP(UPPER(TRIM(E357)),'6_Reference Lists'!$A$4:$D$64,3,FALSE()),""))</f>
        <v/>
      </c>
      <c r="F357" s="47" t="str">
        <f>IF(E357="","",IFERROR(VLOOKUP(UPPER(TRIM(E357)),'6_Reference Lists'!$A$4:$D$64,4,FALSE()),""))</f>
        <v/>
      </c>
      <c r="G357" s="51"/>
      <c r="H357" s="52"/>
      <c r="I357" s="53"/>
      <c r="J357" s="51"/>
      <c r="K357" s="52"/>
      <c r="L357" s="53"/>
      <c r="M357" s="67" t="str">
        <f>IF(E357="","",DataEntryTable[[#This Row],[Shares Bought]]-DataEntryTable[[#This Row],[Shares Sold]])</f>
        <v/>
      </c>
    </row>
    <row r="358" spans="1:13" ht="15" customHeight="1" x14ac:dyDescent="0.25">
      <c r="A358" s="47" t="str">
        <f t="shared" si="5"/>
        <v/>
      </c>
      <c r="B358" s="47" t="str">
        <f>IF(E358="","",IF(DataEntryTable[[#This Row],[Sell Date]]="","Open","Closed"))</f>
        <v/>
      </c>
      <c r="C358" s="47" t="str">
        <f>IF(E358="","",IFERROR(VLOOKUP(UPPER(TRIM(E358)),'6_Reference Lists'!$A$4:$D$64,2,FALSE()),""))</f>
        <v/>
      </c>
      <c r="D358" s="58" t="str">
        <f>IF(E358="","",IFERROR(VLOOKUP(UPPER(TRIM(E358)),'6_Reference Lists'!$A$4:$D$64,3,FALSE()),""))</f>
        <v/>
      </c>
      <c r="F358" s="47" t="str">
        <f>IF(E358="","",IFERROR(VLOOKUP(UPPER(TRIM(E358)),'6_Reference Lists'!$A$4:$D$64,4,FALSE()),""))</f>
        <v/>
      </c>
      <c r="G358" s="51"/>
      <c r="H358" s="52"/>
      <c r="I358" s="53"/>
      <c r="J358" s="51"/>
      <c r="K358" s="52"/>
      <c r="L358" s="53"/>
      <c r="M358" s="67" t="str">
        <f>IF(E358="","",DataEntryTable[[#This Row],[Shares Bought]]-DataEntryTable[[#This Row],[Shares Sold]])</f>
        <v/>
      </c>
    </row>
    <row r="359" spans="1:13" ht="15" customHeight="1" x14ac:dyDescent="0.25">
      <c r="A359" s="47" t="str">
        <f t="shared" si="5"/>
        <v/>
      </c>
      <c r="B359" s="47" t="str">
        <f>IF(E359="","",IF(DataEntryTable[[#This Row],[Sell Date]]="","Open","Closed"))</f>
        <v/>
      </c>
      <c r="C359" s="47" t="str">
        <f>IF(E359="","",IFERROR(VLOOKUP(UPPER(TRIM(E359)),'6_Reference Lists'!$A$4:$D$64,2,FALSE()),""))</f>
        <v/>
      </c>
      <c r="D359" s="58" t="str">
        <f>IF(E359="","",IFERROR(VLOOKUP(UPPER(TRIM(E359)),'6_Reference Lists'!$A$4:$D$64,3,FALSE()),""))</f>
        <v/>
      </c>
      <c r="F359" s="47" t="str">
        <f>IF(E359="","",IFERROR(VLOOKUP(UPPER(TRIM(E359)),'6_Reference Lists'!$A$4:$D$64,4,FALSE()),""))</f>
        <v/>
      </c>
      <c r="G359" s="51"/>
      <c r="H359" s="52"/>
      <c r="I359" s="53"/>
      <c r="J359" s="51"/>
      <c r="K359" s="52"/>
      <c r="L359" s="53"/>
      <c r="M359" s="67" t="str">
        <f>IF(E359="","",DataEntryTable[[#This Row],[Shares Bought]]-DataEntryTable[[#This Row],[Shares Sold]])</f>
        <v/>
      </c>
    </row>
    <row r="360" spans="1:13" ht="15" customHeight="1" x14ac:dyDescent="0.25">
      <c r="A360" s="47" t="str">
        <f t="shared" si="5"/>
        <v/>
      </c>
      <c r="B360" s="47" t="str">
        <f>IF(E360="","",IF(DataEntryTable[[#This Row],[Sell Date]]="","Open","Closed"))</f>
        <v/>
      </c>
      <c r="C360" s="47" t="str">
        <f>IF(E360="","",IFERROR(VLOOKUP(UPPER(TRIM(E360)),'6_Reference Lists'!$A$4:$D$64,2,FALSE()),""))</f>
        <v/>
      </c>
      <c r="D360" s="58" t="str">
        <f>IF(E360="","",IFERROR(VLOOKUP(UPPER(TRIM(E360)),'6_Reference Lists'!$A$4:$D$64,3,FALSE()),""))</f>
        <v/>
      </c>
      <c r="F360" s="47" t="str">
        <f>IF(E360="","",IFERROR(VLOOKUP(UPPER(TRIM(E360)),'6_Reference Lists'!$A$4:$D$64,4,FALSE()),""))</f>
        <v/>
      </c>
      <c r="G360" s="51"/>
      <c r="H360" s="52"/>
      <c r="I360" s="53"/>
      <c r="J360" s="51"/>
      <c r="K360" s="52"/>
      <c r="L360" s="53"/>
      <c r="M360" s="67" t="str">
        <f>IF(E360="","",DataEntryTable[[#This Row],[Shares Bought]]-DataEntryTable[[#This Row],[Shares Sold]])</f>
        <v/>
      </c>
    </row>
    <row r="361" spans="1:13" ht="15" customHeight="1" x14ac:dyDescent="0.25">
      <c r="A361" s="47" t="str">
        <f t="shared" si="5"/>
        <v/>
      </c>
      <c r="B361" s="47" t="str">
        <f>IF(E361="","",IF(DataEntryTable[[#This Row],[Sell Date]]="","Open","Closed"))</f>
        <v/>
      </c>
      <c r="C361" s="47" t="str">
        <f>IF(E361="","",IFERROR(VLOOKUP(UPPER(TRIM(E361)),'6_Reference Lists'!$A$4:$D$64,2,FALSE()),""))</f>
        <v/>
      </c>
      <c r="D361" s="58" t="str">
        <f>IF(E361="","",IFERROR(VLOOKUP(UPPER(TRIM(E361)),'6_Reference Lists'!$A$4:$D$64,3,FALSE()),""))</f>
        <v/>
      </c>
      <c r="F361" s="47" t="str">
        <f>IF(E361="","",IFERROR(VLOOKUP(UPPER(TRIM(E361)),'6_Reference Lists'!$A$4:$D$64,4,FALSE()),""))</f>
        <v/>
      </c>
      <c r="G361" s="51"/>
      <c r="H361" s="52"/>
      <c r="I361" s="53"/>
      <c r="J361" s="51"/>
      <c r="K361" s="52"/>
      <c r="L361" s="53"/>
      <c r="M361" s="67" t="str">
        <f>IF(E361="","",DataEntryTable[[#This Row],[Shares Bought]]-DataEntryTable[[#This Row],[Shares Sold]])</f>
        <v/>
      </c>
    </row>
    <row r="362" spans="1:13" ht="15" customHeight="1" x14ac:dyDescent="0.25">
      <c r="A362" s="47" t="str">
        <f t="shared" si="5"/>
        <v/>
      </c>
      <c r="B362" s="47" t="str">
        <f>IF(E362="","",IF(DataEntryTable[[#This Row],[Sell Date]]="","Open","Closed"))</f>
        <v/>
      </c>
      <c r="C362" s="47" t="str">
        <f>IF(E362="","",IFERROR(VLOOKUP(UPPER(TRIM(E362)),'6_Reference Lists'!$A$4:$D$64,2,FALSE()),""))</f>
        <v/>
      </c>
      <c r="D362" s="58" t="str">
        <f>IF(E362="","",IFERROR(VLOOKUP(UPPER(TRIM(E362)),'6_Reference Lists'!$A$4:$D$64,3,FALSE()),""))</f>
        <v/>
      </c>
      <c r="F362" s="47" t="str">
        <f>IF(E362="","",IFERROR(VLOOKUP(UPPER(TRIM(E362)),'6_Reference Lists'!$A$4:$D$64,4,FALSE()),""))</f>
        <v/>
      </c>
      <c r="G362" s="51"/>
      <c r="H362" s="52"/>
      <c r="I362" s="53"/>
      <c r="J362" s="51"/>
      <c r="K362" s="52"/>
      <c r="L362" s="53"/>
      <c r="M362" s="67" t="str">
        <f>IF(E362="","",DataEntryTable[[#This Row],[Shares Bought]]-DataEntryTable[[#This Row],[Shares Sold]])</f>
        <v/>
      </c>
    </row>
    <row r="363" spans="1:13" ht="15" customHeight="1" x14ac:dyDescent="0.25">
      <c r="A363" s="47" t="str">
        <f t="shared" si="5"/>
        <v/>
      </c>
      <c r="B363" s="47" t="str">
        <f>IF(E363="","",IF(DataEntryTable[[#This Row],[Sell Date]]="","Open","Closed"))</f>
        <v/>
      </c>
      <c r="C363" s="47" t="str">
        <f>IF(E363="","",IFERROR(VLOOKUP(UPPER(TRIM(E363)),'6_Reference Lists'!$A$4:$D$64,2,FALSE()),""))</f>
        <v/>
      </c>
      <c r="D363" s="58" t="str">
        <f>IF(E363="","",IFERROR(VLOOKUP(UPPER(TRIM(E363)),'6_Reference Lists'!$A$4:$D$64,3,FALSE()),""))</f>
        <v/>
      </c>
      <c r="F363" s="47" t="str">
        <f>IF(E363="","",IFERROR(VLOOKUP(UPPER(TRIM(E363)),'6_Reference Lists'!$A$4:$D$64,4,FALSE()),""))</f>
        <v/>
      </c>
      <c r="G363" s="51"/>
      <c r="H363" s="52"/>
      <c r="I363" s="53"/>
      <c r="J363" s="51"/>
      <c r="K363" s="52"/>
      <c r="L363" s="53"/>
      <c r="M363" s="67" t="str">
        <f>IF(E363="","",DataEntryTable[[#This Row],[Shares Bought]]-DataEntryTable[[#This Row],[Shares Sold]])</f>
        <v/>
      </c>
    </row>
    <row r="364" spans="1:13" ht="15" customHeight="1" x14ac:dyDescent="0.25">
      <c r="A364" s="47" t="str">
        <f t="shared" si="5"/>
        <v/>
      </c>
      <c r="B364" s="47" t="str">
        <f>IF(E364="","",IF(DataEntryTable[[#This Row],[Sell Date]]="","Open","Closed"))</f>
        <v/>
      </c>
      <c r="C364" s="47" t="str">
        <f>IF(E364="","",IFERROR(VLOOKUP(UPPER(TRIM(E364)),'6_Reference Lists'!$A$4:$D$64,2,FALSE()),""))</f>
        <v/>
      </c>
      <c r="D364" s="58" t="str">
        <f>IF(E364="","",IFERROR(VLOOKUP(UPPER(TRIM(E364)),'6_Reference Lists'!$A$4:$D$64,3,FALSE()),""))</f>
        <v/>
      </c>
      <c r="F364" s="47" t="str">
        <f>IF(E364="","",IFERROR(VLOOKUP(UPPER(TRIM(E364)),'6_Reference Lists'!$A$4:$D$64,4,FALSE()),""))</f>
        <v/>
      </c>
      <c r="G364" s="51"/>
      <c r="H364" s="52"/>
      <c r="I364" s="53"/>
      <c r="J364" s="51"/>
      <c r="K364" s="52"/>
      <c r="L364" s="53"/>
      <c r="M364" s="67" t="str">
        <f>IF(E364="","",DataEntryTable[[#This Row],[Shares Bought]]-DataEntryTable[[#This Row],[Shares Sold]])</f>
        <v/>
      </c>
    </row>
    <row r="365" spans="1:13" ht="15" customHeight="1" x14ac:dyDescent="0.25">
      <c r="A365" s="47" t="str">
        <f t="shared" si="5"/>
        <v/>
      </c>
      <c r="B365" s="47" t="str">
        <f>IF(E365="","",IF(DataEntryTable[[#This Row],[Sell Date]]="","Open","Closed"))</f>
        <v/>
      </c>
      <c r="C365" s="47" t="str">
        <f>IF(E365="","",IFERROR(VLOOKUP(UPPER(TRIM(E365)),'6_Reference Lists'!$A$4:$D$64,2,FALSE()),""))</f>
        <v/>
      </c>
      <c r="D365" s="58" t="str">
        <f>IF(E365="","",IFERROR(VLOOKUP(UPPER(TRIM(E365)),'6_Reference Lists'!$A$4:$D$64,3,FALSE()),""))</f>
        <v/>
      </c>
      <c r="F365" s="47" t="str">
        <f>IF(E365="","",IFERROR(VLOOKUP(UPPER(TRIM(E365)),'6_Reference Lists'!$A$4:$D$64,4,FALSE()),""))</f>
        <v/>
      </c>
      <c r="G365" s="51"/>
      <c r="H365" s="52"/>
      <c r="I365" s="53"/>
      <c r="J365" s="51"/>
      <c r="K365" s="52"/>
      <c r="L365" s="53"/>
      <c r="M365" s="67" t="str">
        <f>IF(E365="","",DataEntryTable[[#This Row],[Shares Bought]]-DataEntryTable[[#This Row],[Shares Sold]])</f>
        <v/>
      </c>
    </row>
    <row r="366" spans="1:13" ht="15" customHeight="1" x14ac:dyDescent="0.25">
      <c r="A366" s="47" t="str">
        <f t="shared" si="5"/>
        <v/>
      </c>
      <c r="B366" s="47" t="str">
        <f>IF(E366="","",IF(DataEntryTable[[#This Row],[Sell Date]]="","Open","Closed"))</f>
        <v/>
      </c>
      <c r="C366" s="47" t="str">
        <f>IF(E366="","",IFERROR(VLOOKUP(UPPER(TRIM(E366)),'6_Reference Lists'!$A$4:$D$64,2,FALSE()),""))</f>
        <v/>
      </c>
      <c r="D366" s="58" t="str">
        <f>IF(E366="","",IFERROR(VLOOKUP(UPPER(TRIM(E366)),'6_Reference Lists'!$A$4:$D$64,3,FALSE()),""))</f>
        <v/>
      </c>
      <c r="F366" s="47" t="str">
        <f>IF(E366="","",IFERROR(VLOOKUP(UPPER(TRIM(E366)),'6_Reference Lists'!$A$4:$D$64,4,FALSE()),""))</f>
        <v/>
      </c>
      <c r="G366" s="51"/>
      <c r="H366" s="52"/>
      <c r="I366" s="53"/>
      <c r="J366" s="51"/>
      <c r="K366" s="52"/>
      <c r="L366" s="53"/>
      <c r="M366" s="67" t="str">
        <f>IF(E366="","",DataEntryTable[[#This Row],[Shares Bought]]-DataEntryTable[[#This Row],[Shares Sold]])</f>
        <v/>
      </c>
    </row>
    <row r="367" spans="1:13" ht="15" customHeight="1" x14ac:dyDescent="0.25">
      <c r="A367" s="47" t="str">
        <f t="shared" si="5"/>
        <v/>
      </c>
      <c r="B367" s="47" t="str">
        <f>IF(E367="","",IF(DataEntryTable[[#This Row],[Sell Date]]="","Open","Closed"))</f>
        <v/>
      </c>
      <c r="C367" s="47" t="str">
        <f>IF(E367="","",IFERROR(VLOOKUP(UPPER(TRIM(E367)),'6_Reference Lists'!$A$4:$D$64,2,FALSE()),""))</f>
        <v/>
      </c>
      <c r="D367" s="58" t="str">
        <f>IF(E367="","",IFERROR(VLOOKUP(UPPER(TRIM(E367)),'6_Reference Lists'!$A$4:$D$64,3,FALSE()),""))</f>
        <v/>
      </c>
      <c r="F367" s="47" t="str">
        <f>IF(E367="","",IFERROR(VLOOKUP(UPPER(TRIM(E367)),'6_Reference Lists'!$A$4:$D$64,4,FALSE()),""))</f>
        <v/>
      </c>
      <c r="G367" s="51"/>
      <c r="H367" s="52"/>
      <c r="I367" s="53"/>
      <c r="J367" s="51"/>
      <c r="K367" s="52"/>
      <c r="L367" s="53"/>
      <c r="M367" s="67" t="str">
        <f>IF(E367="","",DataEntryTable[[#This Row],[Shares Bought]]-DataEntryTable[[#This Row],[Shares Sold]])</f>
        <v/>
      </c>
    </row>
    <row r="368" spans="1:13" ht="15" customHeight="1" x14ac:dyDescent="0.25">
      <c r="A368" s="47" t="str">
        <f t="shared" si="5"/>
        <v/>
      </c>
      <c r="B368" s="47" t="str">
        <f>IF(E368="","",IF(DataEntryTable[[#This Row],[Sell Date]]="","Open","Closed"))</f>
        <v/>
      </c>
      <c r="C368" s="47" t="str">
        <f>IF(E368="","",IFERROR(VLOOKUP(UPPER(TRIM(E368)),'6_Reference Lists'!$A$4:$D$64,2,FALSE()),""))</f>
        <v/>
      </c>
      <c r="D368" s="58" t="str">
        <f>IF(E368="","",IFERROR(VLOOKUP(UPPER(TRIM(E368)),'6_Reference Lists'!$A$4:$D$64,3,FALSE()),""))</f>
        <v/>
      </c>
      <c r="F368" s="47" t="str">
        <f>IF(E368="","",IFERROR(VLOOKUP(UPPER(TRIM(E368)),'6_Reference Lists'!$A$4:$D$64,4,FALSE()),""))</f>
        <v/>
      </c>
      <c r="G368" s="51"/>
      <c r="H368" s="52"/>
      <c r="I368" s="53"/>
      <c r="J368" s="51"/>
      <c r="K368" s="52"/>
      <c r="L368" s="53"/>
      <c r="M368" s="67" t="str">
        <f>IF(E368="","",DataEntryTable[[#This Row],[Shares Bought]]-DataEntryTable[[#This Row],[Shares Sold]])</f>
        <v/>
      </c>
    </row>
    <row r="369" spans="1:13" ht="15" customHeight="1" x14ac:dyDescent="0.25">
      <c r="A369" s="47" t="str">
        <f t="shared" si="5"/>
        <v/>
      </c>
      <c r="B369" s="47" t="str">
        <f>IF(E369="","",IF(DataEntryTable[[#This Row],[Sell Date]]="","Open","Closed"))</f>
        <v/>
      </c>
      <c r="C369" s="47" t="str">
        <f>IF(E369="","",IFERROR(VLOOKUP(UPPER(TRIM(E369)),'6_Reference Lists'!$A$4:$D$64,2,FALSE()),""))</f>
        <v/>
      </c>
      <c r="D369" s="58" t="str">
        <f>IF(E369="","",IFERROR(VLOOKUP(UPPER(TRIM(E369)),'6_Reference Lists'!$A$4:$D$64,3,FALSE()),""))</f>
        <v/>
      </c>
      <c r="F369" s="47" t="str">
        <f>IF(E369="","",IFERROR(VLOOKUP(UPPER(TRIM(E369)),'6_Reference Lists'!$A$4:$D$64,4,FALSE()),""))</f>
        <v/>
      </c>
      <c r="G369" s="51"/>
      <c r="H369" s="52"/>
      <c r="I369" s="53"/>
      <c r="J369" s="51"/>
      <c r="K369" s="52"/>
      <c r="L369" s="53"/>
      <c r="M369" s="67" t="str">
        <f>IF(E369="","",DataEntryTable[[#This Row],[Shares Bought]]-DataEntryTable[[#This Row],[Shares Sold]])</f>
        <v/>
      </c>
    </row>
    <row r="370" spans="1:13" ht="15" customHeight="1" x14ac:dyDescent="0.25">
      <c r="A370" s="47" t="str">
        <f t="shared" si="5"/>
        <v/>
      </c>
      <c r="B370" s="47" t="str">
        <f>IF(E370="","",IF(DataEntryTable[[#This Row],[Sell Date]]="","Open","Closed"))</f>
        <v/>
      </c>
      <c r="C370" s="47" t="str">
        <f>IF(E370="","",IFERROR(VLOOKUP(UPPER(TRIM(E370)),'6_Reference Lists'!$A$4:$D$64,2,FALSE()),""))</f>
        <v/>
      </c>
      <c r="D370" s="58" t="str">
        <f>IF(E370="","",IFERROR(VLOOKUP(UPPER(TRIM(E370)),'6_Reference Lists'!$A$4:$D$64,3,FALSE()),""))</f>
        <v/>
      </c>
      <c r="F370" s="47" t="str">
        <f>IF(E370="","",IFERROR(VLOOKUP(UPPER(TRIM(E370)),'6_Reference Lists'!$A$4:$D$64,4,FALSE()),""))</f>
        <v/>
      </c>
      <c r="G370" s="51"/>
      <c r="H370" s="52"/>
      <c r="I370" s="53"/>
      <c r="J370" s="51"/>
      <c r="K370" s="52"/>
      <c r="L370" s="53"/>
      <c r="M370" s="67" t="str">
        <f>IF(E370="","",DataEntryTable[[#This Row],[Shares Bought]]-DataEntryTable[[#This Row],[Shares Sold]])</f>
        <v/>
      </c>
    </row>
    <row r="371" spans="1:13" ht="15" customHeight="1" x14ac:dyDescent="0.25">
      <c r="A371" s="47" t="str">
        <f t="shared" si="5"/>
        <v/>
      </c>
      <c r="B371" s="47" t="str">
        <f>IF(E371="","",IF(DataEntryTable[[#This Row],[Sell Date]]="","Open","Closed"))</f>
        <v/>
      </c>
      <c r="C371" s="47" t="str">
        <f>IF(E371="","",IFERROR(VLOOKUP(UPPER(TRIM(E371)),'6_Reference Lists'!$A$4:$D$64,2,FALSE()),""))</f>
        <v/>
      </c>
      <c r="D371" s="58" t="str">
        <f>IF(E371="","",IFERROR(VLOOKUP(UPPER(TRIM(E371)),'6_Reference Lists'!$A$4:$D$64,3,FALSE()),""))</f>
        <v/>
      </c>
      <c r="F371" s="47" t="str">
        <f>IF(E371="","",IFERROR(VLOOKUP(UPPER(TRIM(E371)),'6_Reference Lists'!$A$4:$D$64,4,FALSE()),""))</f>
        <v/>
      </c>
      <c r="G371" s="51"/>
      <c r="H371" s="52"/>
      <c r="I371" s="53"/>
      <c r="J371" s="51"/>
      <c r="K371" s="52"/>
      <c r="L371" s="53"/>
      <c r="M371" s="67" t="str">
        <f>IF(E371="","",DataEntryTable[[#This Row],[Shares Bought]]-DataEntryTable[[#This Row],[Shares Sold]])</f>
        <v/>
      </c>
    </row>
    <row r="372" spans="1:13" ht="15" customHeight="1" x14ac:dyDescent="0.25">
      <c r="A372" s="47" t="str">
        <f t="shared" si="5"/>
        <v/>
      </c>
      <c r="B372" s="47" t="str">
        <f>IF(E372="","",IF(DataEntryTable[[#This Row],[Sell Date]]="","Open","Closed"))</f>
        <v/>
      </c>
      <c r="C372" s="47" t="str">
        <f>IF(E372="","",IFERROR(VLOOKUP(UPPER(TRIM(E372)),'6_Reference Lists'!$A$4:$D$64,2,FALSE()),""))</f>
        <v/>
      </c>
      <c r="D372" s="58" t="str">
        <f>IF(E372="","",IFERROR(VLOOKUP(UPPER(TRIM(E372)),'6_Reference Lists'!$A$4:$D$64,3,FALSE()),""))</f>
        <v/>
      </c>
      <c r="F372" s="47" t="str">
        <f>IF(E372="","",IFERROR(VLOOKUP(UPPER(TRIM(E372)),'6_Reference Lists'!$A$4:$D$64,4,FALSE()),""))</f>
        <v/>
      </c>
      <c r="G372" s="51"/>
      <c r="H372" s="52"/>
      <c r="I372" s="53"/>
      <c r="J372" s="51"/>
      <c r="K372" s="52"/>
      <c r="L372" s="53"/>
      <c r="M372" s="67" t="str">
        <f>IF(E372="","",DataEntryTable[[#This Row],[Shares Bought]]-DataEntryTable[[#This Row],[Shares Sold]])</f>
        <v/>
      </c>
    </row>
    <row r="373" spans="1:13" ht="15" customHeight="1" x14ac:dyDescent="0.25">
      <c r="A373" s="47" t="str">
        <f t="shared" si="5"/>
        <v/>
      </c>
      <c r="B373" s="47" t="str">
        <f>IF(E373="","",IF(DataEntryTable[[#This Row],[Sell Date]]="","Open","Closed"))</f>
        <v/>
      </c>
      <c r="C373" s="47" t="str">
        <f>IF(E373="","",IFERROR(VLOOKUP(UPPER(TRIM(E373)),'6_Reference Lists'!$A$4:$D$64,2,FALSE()),""))</f>
        <v/>
      </c>
      <c r="D373" s="58" t="str">
        <f>IF(E373="","",IFERROR(VLOOKUP(UPPER(TRIM(E373)),'6_Reference Lists'!$A$4:$D$64,3,FALSE()),""))</f>
        <v/>
      </c>
      <c r="F373" s="47" t="str">
        <f>IF(E373="","",IFERROR(VLOOKUP(UPPER(TRIM(E373)),'6_Reference Lists'!$A$4:$D$64,4,FALSE()),""))</f>
        <v/>
      </c>
      <c r="G373" s="51"/>
      <c r="H373" s="52"/>
      <c r="I373" s="53"/>
      <c r="J373" s="51"/>
      <c r="K373" s="52"/>
      <c r="L373" s="53"/>
      <c r="M373" s="67" t="str">
        <f>IF(E373="","",DataEntryTable[[#This Row],[Shares Bought]]-DataEntryTable[[#This Row],[Shares Sold]])</f>
        <v/>
      </c>
    </row>
    <row r="374" spans="1:13" ht="15" customHeight="1" x14ac:dyDescent="0.25">
      <c r="A374" s="47" t="str">
        <f t="shared" si="5"/>
        <v/>
      </c>
      <c r="B374" s="47" t="str">
        <f>IF(E374="","",IF(DataEntryTable[[#This Row],[Sell Date]]="","Open","Closed"))</f>
        <v/>
      </c>
      <c r="C374" s="47" t="str">
        <f>IF(E374="","",IFERROR(VLOOKUP(UPPER(TRIM(E374)),'6_Reference Lists'!$A$4:$D$64,2,FALSE()),""))</f>
        <v/>
      </c>
      <c r="D374" s="58" t="str">
        <f>IF(E374="","",IFERROR(VLOOKUP(UPPER(TRIM(E374)),'6_Reference Lists'!$A$4:$D$64,3,FALSE()),""))</f>
        <v/>
      </c>
      <c r="F374" s="47" t="str">
        <f>IF(E374="","",IFERROR(VLOOKUP(UPPER(TRIM(E374)),'6_Reference Lists'!$A$4:$D$64,4,FALSE()),""))</f>
        <v/>
      </c>
      <c r="G374" s="51"/>
      <c r="H374" s="52"/>
      <c r="I374" s="53"/>
      <c r="J374" s="51"/>
      <c r="K374" s="52"/>
      <c r="L374" s="53"/>
      <c r="M374" s="67" t="str">
        <f>IF(E374="","",DataEntryTable[[#This Row],[Shares Bought]]-DataEntryTable[[#This Row],[Shares Sold]])</f>
        <v/>
      </c>
    </row>
    <row r="375" spans="1:13" ht="15" customHeight="1" x14ac:dyDescent="0.25">
      <c r="A375" s="47" t="str">
        <f t="shared" si="5"/>
        <v/>
      </c>
      <c r="B375" s="47" t="str">
        <f>IF(E375="","",IF(DataEntryTable[[#This Row],[Sell Date]]="","Open","Closed"))</f>
        <v/>
      </c>
      <c r="C375" s="47" t="str">
        <f>IF(E375="","",IFERROR(VLOOKUP(UPPER(TRIM(E375)),'6_Reference Lists'!$A$4:$D$64,2,FALSE()),""))</f>
        <v/>
      </c>
      <c r="D375" s="58" t="str">
        <f>IF(E375="","",IFERROR(VLOOKUP(UPPER(TRIM(E375)),'6_Reference Lists'!$A$4:$D$64,3,FALSE()),""))</f>
        <v/>
      </c>
      <c r="F375" s="47" t="str">
        <f>IF(E375="","",IFERROR(VLOOKUP(UPPER(TRIM(E375)),'6_Reference Lists'!$A$4:$D$64,4,FALSE()),""))</f>
        <v/>
      </c>
      <c r="G375" s="51"/>
      <c r="H375" s="52"/>
      <c r="I375" s="53"/>
      <c r="J375" s="51"/>
      <c r="K375" s="52"/>
      <c r="L375" s="53"/>
      <c r="M375" s="67" t="str">
        <f>IF(E375="","",DataEntryTable[[#This Row],[Shares Bought]]-DataEntryTable[[#This Row],[Shares Sold]])</f>
        <v/>
      </c>
    </row>
    <row r="376" spans="1:13" ht="15" customHeight="1" x14ac:dyDescent="0.25">
      <c r="A376" s="47" t="str">
        <f t="shared" si="5"/>
        <v/>
      </c>
      <c r="B376" s="47" t="str">
        <f>IF(E376="","",IF(DataEntryTable[[#This Row],[Sell Date]]="","Open","Closed"))</f>
        <v/>
      </c>
      <c r="C376" s="47" t="str">
        <f>IF(E376="","",IFERROR(VLOOKUP(UPPER(TRIM(E376)),'6_Reference Lists'!$A$4:$D$64,2,FALSE()),""))</f>
        <v/>
      </c>
      <c r="D376" s="58" t="str">
        <f>IF(E376="","",IFERROR(VLOOKUP(UPPER(TRIM(E376)),'6_Reference Lists'!$A$4:$D$64,3,FALSE()),""))</f>
        <v/>
      </c>
      <c r="F376" s="47" t="str">
        <f>IF(E376="","",IFERROR(VLOOKUP(UPPER(TRIM(E376)),'6_Reference Lists'!$A$4:$D$64,4,FALSE()),""))</f>
        <v/>
      </c>
      <c r="G376" s="51"/>
      <c r="H376" s="52"/>
      <c r="I376" s="53"/>
      <c r="J376" s="51"/>
      <c r="K376" s="52"/>
      <c r="L376" s="53"/>
      <c r="M376" s="67" t="str">
        <f>IF(E376="","",DataEntryTable[[#This Row],[Shares Bought]]-DataEntryTable[[#This Row],[Shares Sold]])</f>
        <v/>
      </c>
    </row>
    <row r="377" spans="1:13" ht="15" customHeight="1" x14ac:dyDescent="0.25">
      <c r="A377" s="47" t="str">
        <f t="shared" si="5"/>
        <v/>
      </c>
      <c r="B377" s="47" t="str">
        <f>IF(E377="","",IF(DataEntryTable[[#This Row],[Sell Date]]="","Open","Closed"))</f>
        <v/>
      </c>
      <c r="C377" s="47" t="str">
        <f>IF(E377="","",IFERROR(VLOOKUP(UPPER(TRIM(E377)),'6_Reference Lists'!$A$4:$D$64,2,FALSE()),""))</f>
        <v/>
      </c>
      <c r="D377" s="58" t="str">
        <f>IF(E377="","",IFERROR(VLOOKUP(UPPER(TRIM(E377)),'6_Reference Lists'!$A$4:$D$64,3,FALSE()),""))</f>
        <v/>
      </c>
      <c r="F377" s="47" t="str">
        <f>IF(E377="","",IFERROR(VLOOKUP(UPPER(TRIM(E377)),'6_Reference Lists'!$A$4:$D$64,4,FALSE()),""))</f>
        <v/>
      </c>
      <c r="G377" s="51"/>
      <c r="H377" s="52"/>
      <c r="I377" s="53"/>
      <c r="J377" s="51"/>
      <c r="K377" s="52"/>
      <c r="L377" s="53"/>
      <c r="M377" s="67" t="str">
        <f>IF(E377="","",DataEntryTable[[#This Row],[Shares Bought]]-DataEntryTable[[#This Row],[Shares Sold]])</f>
        <v/>
      </c>
    </row>
    <row r="378" spans="1:13" ht="15" customHeight="1" x14ac:dyDescent="0.25">
      <c r="A378" s="47" t="str">
        <f t="shared" si="5"/>
        <v/>
      </c>
      <c r="B378" s="47" t="str">
        <f>IF(E378="","",IF(DataEntryTable[[#This Row],[Sell Date]]="","Open","Closed"))</f>
        <v/>
      </c>
      <c r="C378" s="47" t="str">
        <f>IF(E378="","",IFERROR(VLOOKUP(UPPER(TRIM(E378)),'6_Reference Lists'!$A$4:$D$64,2,FALSE()),""))</f>
        <v/>
      </c>
      <c r="D378" s="58" t="str">
        <f>IF(E378="","",IFERROR(VLOOKUP(UPPER(TRIM(E378)),'6_Reference Lists'!$A$4:$D$64,3,FALSE()),""))</f>
        <v/>
      </c>
      <c r="F378" s="47" t="str">
        <f>IF(E378="","",IFERROR(VLOOKUP(UPPER(TRIM(E378)),'6_Reference Lists'!$A$4:$D$64,4,FALSE()),""))</f>
        <v/>
      </c>
      <c r="G378" s="51"/>
      <c r="H378" s="52"/>
      <c r="I378" s="53"/>
      <c r="J378" s="51"/>
      <c r="K378" s="52"/>
      <c r="L378" s="53"/>
      <c r="M378" s="67" t="str">
        <f>IF(E378="","",DataEntryTable[[#This Row],[Shares Bought]]-DataEntryTable[[#This Row],[Shares Sold]])</f>
        <v/>
      </c>
    </row>
    <row r="379" spans="1:13" ht="15" customHeight="1" x14ac:dyDescent="0.25">
      <c r="A379" s="47" t="str">
        <f t="shared" si="5"/>
        <v/>
      </c>
      <c r="B379" s="47" t="str">
        <f>IF(E379="","",IF(DataEntryTable[[#This Row],[Sell Date]]="","Open","Closed"))</f>
        <v/>
      </c>
      <c r="C379" s="47" t="str">
        <f>IF(E379="","",IFERROR(VLOOKUP(UPPER(TRIM(E379)),'6_Reference Lists'!$A$4:$D$64,2,FALSE()),""))</f>
        <v/>
      </c>
      <c r="D379" s="58" t="str">
        <f>IF(E379="","",IFERROR(VLOOKUP(UPPER(TRIM(E379)),'6_Reference Lists'!$A$4:$D$64,3,FALSE()),""))</f>
        <v/>
      </c>
      <c r="F379" s="47" t="str">
        <f>IF(E379="","",IFERROR(VLOOKUP(UPPER(TRIM(E379)),'6_Reference Lists'!$A$4:$D$64,4,FALSE()),""))</f>
        <v/>
      </c>
      <c r="G379" s="51"/>
      <c r="H379" s="52"/>
      <c r="I379" s="53"/>
      <c r="J379" s="51"/>
      <c r="K379" s="52"/>
      <c r="L379" s="53"/>
      <c r="M379" s="67" t="str">
        <f>IF(E379="","",DataEntryTable[[#This Row],[Shares Bought]]-DataEntryTable[[#This Row],[Shares Sold]])</f>
        <v/>
      </c>
    </row>
    <row r="380" spans="1:13" ht="15" customHeight="1" x14ac:dyDescent="0.25">
      <c r="A380" s="47" t="str">
        <f t="shared" si="5"/>
        <v/>
      </c>
      <c r="B380" s="47" t="str">
        <f>IF(E380="","",IF(DataEntryTable[[#This Row],[Sell Date]]="","Open","Closed"))</f>
        <v/>
      </c>
      <c r="C380" s="47" t="str">
        <f>IF(E380="","",IFERROR(VLOOKUP(UPPER(TRIM(E380)),'6_Reference Lists'!$A$4:$D$64,2,FALSE()),""))</f>
        <v/>
      </c>
      <c r="D380" s="58" t="str">
        <f>IF(E380="","",IFERROR(VLOOKUP(UPPER(TRIM(E380)),'6_Reference Lists'!$A$4:$D$64,3,FALSE()),""))</f>
        <v/>
      </c>
      <c r="F380" s="47" t="str">
        <f>IF(E380="","",IFERROR(VLOOKUP(UPPER(TRIM(E380)),'6_Reference Lists'!$A$4:$D$64,4,FALSE()),""))</f>
        <v/>
      </c>
      <c r="G380" s="51"/>
      <c r="H380" s="52"/>
      <c r="I380" s="53"/>
      <c r="J380" s="51"/>
      <c r="K380" s="52"/>
      <c r="L380" s="53"/>
      <c r="M380" s="67" t="str">
        <f>IF(E380="","",DataEntryTable[[#This Row],[Shares Bought]]-DataEntryTable[[#This Row],[Shares Sold]])</f>
        <v/>
      </c>
    </row>
    <row r="381" spans="1:13" ht="15" customHeight="1" x14ac:dyDescent="0.25">
      <c r="A381" s="47" t="str">
        <f t="shared" si="5"/>
        <v/>
      </c>
      <c r="B381" s="47" t="str">
        <f>IF(E381="","",IF(DataEntryTable[[#This Row],[Sell Date]]="","Open","Closed"))</f>
        <v/>
      </c>
      <c r="C381" s="47" t="str">
        <f>IF(E381="","",IFERROR(VLOOKUP(UPPER(TRIM(E381)),'6_Reference Lists'!$A$4:$D$64,2,FALSE()),""))</f>
        <v/>
      </c>
      <c r="D381" s="58" t="str">
        <f>IF(E381="","",IFERROR(VLOOKUP(UPPER(TRIM(E381)),'6_Reference Lists'!$A$4:$D$64,3,FALSE()),""))</f>
        <v/>
      </c>
      <c r="F381" s="47" t="str">
        <f>IF(E381="","",IFERROR(VLOOKUP(UPPER(TRIM(E381)),'6_Reference Lists'!$A$4:$D$64,4,FALSE()),""))</f>
        <v/>
      </c>
      <c r="G381" s="51"/>
      <c r="H381" s="52"/>
      <c r="I381" s="53"/>
      <c r="J381" s="51"/>
      <c r="K381" s="52"/>
      <c r="L381" s="53"/>
      <c r="M381" s="67" t="str">
        <f>IF(E381="","",DataEntryTable[[#This Row],[Shares Bought]]-DataEntryTable[[#This Row],[Shares Sold]])</f>
        <v/>
      </c>
    </row>
    <row r="382" spans="1:13" ht="15" customHeight="1" x14ac:dyDescent="0.25">
      <c r="A382" s="47" t="str">
        <f t="shared" si="5"/>
        <v/>
      </c>
      <c r="B382" s="47" t="str">
        <f>IF(E382="","",IF(DataEntryTable[[#This Row],[Sell Date]]="","Open","Closed"))</f>
        <v/>
      </c>
      <c r="C382" s="47" t="str">
        <f>IF(E382="","",IFERROR(VLOOKUP(UPPER(TRIM(E382)),'6_Reference Lists'!$A$4:$D$64,2,FALSE()),""))</f>
        <v/>
      </c>
      <c r="D382" s="58" t="str">
        <f>IF(E382="","",IFERROR(VLOOKUP(UPPER(TRIM(E382)),'6_Reference Lists'!$A$4:$D$64,3,FALSE()),""))</f>
        <v/>
      </c>
      <c r="F382" s="47" t="str">
        <f>IF(E382="","",IFERROR(VLOOKUP(UPPER(TRIM(E382)),'6_Reference Lists'!$A$4:$D$64,4,FALSE()),""))</f>
        <v/>
      </c>
      <c r="G382" s="51"/>
      <c r="H382" s="52"/>
      <c r="I382" s="53"/>
      <c r="J382" s="51"/>
      <c r="K382" s="52"/>
      <c r="L382" s="53"/>
      <c r="M382" s="67" t="str">
        <f>IF(E382="","",DataEntryTable[[#This Row],[Shares Bought]]-DataEntryTable[[#This Row],[Shares Sold]])</f>
        <v/>
      </c>
    </row>
    <row r="383" spans="1:13" ht="15" customHeight="1" x14ac:dyDescent="0.25">
      <c r="A383" s="47" t="str">
        <f t="shared" si="5"/>
        <v/>
      </c>
      <c r="B383" s="47" t="str">
        <f>IF(E383="","",IF(DataEntryTable[[#This Row],[Sell Date]]="","Open","Closed"))</f>
        <v/>
      </c>
      <c r="C383" s="47" t="str">
        <f>IF(E383="","",IFERROR(VLOOKUP(UPPER(TRIM(E383)),'6_Reference Lists'!$A$4:$D$64,2,FALSE()),""))</f>
        <v/>
      </c>
      <c r="D383" s="58" t="str">
        <f>IF(E383="","",IFERROR(VLOOKUP(UPPER(TRIM(E383)),'6_Reference Lists'!$A$4:$D$64,3,FALSE()),""))</f>
        <v/>
      </c>
      <c r="F383" s="47" t="str">
        <f>IF(E383="","",IFERROR(VLOOKUP(UPPER(TRIM(E383)),'6_Reference Lists'!$A$4:$D$64,4,FALSE()),""))</f>
        <v/>
      </c>
      <c r="G383" s="51"/>
      <c r="H383" s="52"/>
      <c r="I383" s="53"/>
      <c r="J383" s="51"/>
      <c r="K383" s="52"/>
      <c r="L383" s="53"/>
      <c r="M383" s="67" t="str">
        <f>IF(E383="","",DataEntryTable[[#This Row],[Shares Bought]]-DataEntryTable[[#This Row],[Shares Sold]])</f>
        <v/>
      </c>
    </row>
    <row r="384" spans="1:13" ht="15" customHeight="1" x14ac:dyDescent="0.25">
      <c r="A384" s="47" t="str">
        <f t="shared" si="5"/>
        <v/>
      </c>
      <c r="B384" s="47" t="str">
        <f>IF(E384="","",IF(DataEntryTable[[#This Row],[Sell Date]]="","Open","Closed"))</f>
        <v/>
      </c>
      <c r="C384" s="47" t="str">
        <f>IF(E384="","",IFERROR(VLOOKUP(UPPER(TRIM(E384)),'6_Reference Lists'!$A$4:$D$64,2,FALSE()),""))</f>
        <v/>
      </c>
      <c r="D384" s="58" t="str">
        <f>IF(E384="","",IFERROR(VLOOKUP(UPPER(TRIM(E384)),'6_Reference Lists'!$A$4:$D$64,3,FALSE()),""))</f>
        <v/>
      </c>
      <c r="F384" s="47" t="str">
        <f>IF(E384="","",IFERROR(VLOOKUP(UPPER(TRIM(E384)),'6_Reference Lists'!$A$4:$D$64,4,FALSE()),""))</f>
        <v/>
      </c>
      <c r="G384" s="51"/>
      <c r="H384" s="52"/>
      <c r="I384" s="53"/>
      <c r="J384" s="51"/>
      <c r="K384" s="52"/>
      <c r="L384" s="53"/>
      <c r="M384" s="67" t="str">
        <f>IF(E384="","",DataEntryTable[[#This Row],[Shares Bought]]-DataEntryTable[[#This Row],[Shares Sold]])</f>
        <v/>
      </c>
    </row>
    <row r="385" spans="1:13" ht="15" customHeight="1" x14ac:dyDescent="0.25">
      <c r="A385" s="47" t="str">
        <f t="shared" si="5"/>
        <v/>
      </c>
      <c r="B385" s="47" t="str">
        <f>IF(E385="","",IF(DataEntryTable[[#This Row],[Sell Date]]="","Open","Closed"))</f>
        <v/>
      </c>
      <c r="C385" s="47" t="str">
        <f>IF(E385="","",IFERROR(VLOOKUP(UPPER(TRIM(E385)),'6_Reference Lists'!$A$4:$D$64,2,FALSE()),""))</f>
        <v/>
      </c>
      <c r="D385" s="58" t="str">
        <f>IF(E385="","",IFERROR(VLOOKUP(UPPER(TRIM(E385)),'6_Reference Lists'!$A$4:$D$64,3,FALSE()),""))</f>
        <v/>
      </c>
      <c r="F385" s="47" t="str">
        <f>IF(E385="","",IFERROR(VLOOKUP(UPPER(TRIM(E385)),'6_Reference Lists'!$A$4:$D$64,4,FALSE()),""))</f>
        <v/>
      </c>
      <c r="G385" s="51"/>
      <c r="H385" s="52"/>
      <c r="I385" s="53"/>
      <c r="J385" s="51"/>
      <c r="K385" s="52"/>
      <c r="L385" s="53"/>
      <c r="M385" s="67" t="str">
        <f>IF(E385="","",DataEntryTable[[#This Row],[Shares Bought]]-DataEntryTable[[#This Row],[Shares Sold]])</f>
        <v/>
      </c>
    </row>
    <row r="386" spans="1:13" ht="15" customHeight="1" x14ac:dyDescent="0.25">
      <c r="A386" s="47" t="str">
        <f t="shared" si="5"/>
        <v/>
      </c>
      <c r="B386" s="47" t="str">
        <f>IF(E386="","",IF(DataEntryTable[[#This Row],[Sell Date]]="","Open","Closed"))</f>
        <v/>
      </c>
      <c r="C386" s="47" t="str">
        <f>IF(E386="","",IFERROR(VLOOKUP(UPPER(TRIM(E386)),'6_Reference Lists'!$A$4:$D$64,2,FALSE()),""))</f>
        <v/>
      </c>
      <c r="D386" s="58" t="str">
        <f>IF(E386="","",IFERROR(VLOOKUP(UPPER(TRIM(E386)),'6_Reference Lists'!$A$4:$D$64,3,FALSE()),""))</f>
        <v/>
      </c>
      <c r="F386" s="47" t="str">
        <f>IF(E386="","",IFERROR(VLOOKUP(UPPER(TRIM(E386)),'6_Reference Lists'!$A$4:$D$64,4,FALSE()),""))</f>
        <v/>
      </c>
      <c r="G386" s="51"/>
      <c r="H386" s="52"/>
      <c r="I386" s="53"/>
      <c r="J386" s="51"/>
      <c r="K386" s="52"/>
      <c r="L386" s="53"/>
      <c r="M386" s="67" t="str">
        <f>IF(E386="","",DataEntryTable[[#This Row],[Shares Bought]]-DataEntryTable[[#This Row],[Shares Sold]])</f>
        <v/>
      </c>
    </row>
    <row r="387" spans="1:13" ht="15" customHeight="1" x14ac:dyDescent="0.25">
      <c r="A387" s="47" t="str">
        <f t="shared" si="5"/>
        <v/>
      </c>
      <c r="B387" s="47" t="str">
        <f>IF(E387="","",IF(DataEntryTable[[#This Row],[Sell Date]]="","Open","Closed"))</f>
        <v/>
      </c>
      <c r="C387" s="47" t="str">
        <f>IF(E387="","",IFERROR(VLOOKUP(UPPER(TRIM(E387)),'6_Reference Lists'!$A$4:$D$64,2,FALSE()),""))</f>
        <v/>
      </c>
      <c r="D387" s="58" t="str">
        <f>IF(E387="","",IFERROR(VLOOKUP(UPPER(TRIM(E387)),'6_Reference Lists'!$A$4:$D$64,3,FALSE()),""))</f>
        <v/>
      </c>
      <c r="F387" s="47" t="str">
        <f>IF(E387="","",IFERROR(VLOOKUP(UPPER(TRIM(E387)),'6_Reference Lists'!$A$4:$D$64,4,FALSE()),""))</f>
        <v/>
      </c>
      <c r="G387" s="51"/>
      <c r="H387" s="52"/>
      <c r="I387" s="53"/>
      <c r="J387" s="51"/>
      <c r="K387" s="52"/>
      <c r="L387" s="53"/>
      <c r="M387" s="67" t="str">
        <f>IF(E387="","",DataEntryTable[[#This Row],[Shares Bought]]-DataEntryTable[[#This Row],[Shares Sold]])</f>
        <v/>
      </c>
    </row>
    <row r="388" spans="1:13" ht="15" customHeight="1" x14ac:dyDescent="0.25">
      <c r="A388" s="47" t="str">
        <f t="shared" si="5"/>
        <v/>
      </c>
      <c r="B388" s="47" t="str">
        <f>IF(E388="","",IF(DataEntryTable[[#This Row],[Sell Date]]="","Open","Closed"))</f>
        <v/>
      </c>
      <c r="C388" s="47" t="str">
        <f>IF(E388="","",IFERROR(VLOOKUP(UPPER(TRIM(E388)),'6_Reference Lists'!$A$4:$D$64,2,FALSE()),""))</f>
        <v/>
      </c>
      <c r="D388" s="58" t="str">
        <f>IF(E388="","",IFERROR(VLOOKUP(UPPER(TRIM(E388)),'6_Reference Lists'!$A$4:$D$64,3,FALSE()),""))</f>
        <v/>
      </c>
      <c r="F388" s="47" t="str">
        <f>IF(E388="","",IFERROR(VLOOKUP(UPPER(TRIM(E388)),'6_Reference Lists'!$A$4:$D$64,4,FALSE()),""))</f>
        <v/>
      </c>
      <c r="G388" s="51"/>
      <c r="H388" s="52"/>
      <c r="I388" s="53"/>
      <c r="J388" s="51"/>
      <c r="K388" s="52"/>
      <c r="L388" s="53"/>
      <c r="M388" s="67" t="str">
        <f>IF(E388="","",DataEntryTable[[#This Row],[Shares Bought]]-DataEntryTable[[#This Row],[Shares Sold]])</f>
        <v/>
      </c>
    </row>
    <row r="389" spans="1:13" ht="15" customHeight="1" x14ac:dyDescent="0.25">
      <c r="A389" s="47" t="str">
        <f t="shared" si="5"/>
        <v/>
      </c>
      <c r="B389" s="47" t="str">
        <f>IF(E389="","",IF(DataEntryTable[[#This Row],[Sell Date]]="","Open","Closed"))</f>
        <v/>
      </c>
      <c r="C389" s="47" t="str">
        <f>IF(E389="","",IFERROR(VLOOKUP(UPPER(TRIM(E389)),'6_Reference Lists'!$A$4:$D$64,2,FALSE()),""))</f>
        <v/>
      </c>
      <c r="D389" s="58" t="str">
        <f>IF(E389="","",IFERROR(VLOOKUP(UPPER(TRIM(E389)),'6_Reference Lists'!$A$4:$D$64,3,FALSE()),""))</f>
        <v/>
      </c>
      <c r="F389" s="47" t="str">
        <f>IF(E389="","",IFERROR(VLOOKUP(UPPER(TRIM(E389)),'6_Reference Lists'!$A$4:$D$64,4,FALSE()),""))</f>
        <v/>
      </c>
      <c r="G389" s="51"/>
      <c r="H389" s="52"/>
      <c r="I389" s="53"/>
      <c r="J389" s="51"/>
      <c r="K389" s="52"/>
      <c r="L389" s="53"/>
      <c r="M389" s="67" t="str">
        <f>IF(E389="","",DataEntryTable[[#This Row],[Shares Bought]]-DataEntryTable[[#This Row],[Shares Sold]])</f>
        <v/>
      </c>
    </row>
    <row r="390" spans="1:13" ht="15" customHeight="1" x14ac:dyDescent="0.25">
      <c r="A390" s="47" t="str">
        <f t="shared" ref="A390:A453" si="6">IF($E390="","",IF(COUNTA(C390:N390)=0,"",ROW()-5))</f>
        <v/>
      </c>
      <c r="B390" s="47" t="str">
        <f>IF(E390="","",IF(DataEntryTable[[#This Row],[Sell Date]]="","Open","Closed"))</f>
        <v/>
      </c>
      <c r="C390" s="47" t="str">
        <f>IF(E390="","",IFERROR(VLOOKUP(UPPER(TRIM(E390)),'6_Reference Lists'!$A$4:$D$64,2,FALSE()),""))</f>
        <v/>
      </c>
      <c r="D390" s="58" t="str">
        <f>IF(E390="","",IFERROR(VLOOKUP(UPPER(TRIM(E390)),'6_Reference Lists'!$A$4:$D$64,3,FALSE()),""))</f>
        <v/>
      </c>
      <c r="F390" s="47" t="str">
        <f>IF(E390="","",IFERROR(VLOOKUP(UPPER(TRIM(E390)),'6_Reference Lists'!$A$4:$D$64,4,FALSE()),""))</f>
        <v/>
      </c>
      <c r="G390" s="51"/>
      <c r="H390" s="52"/>
      <c r="I390" s="53"/>
      <c r="J390" s="51"/>
      <c r="K390" s="52"/>
      <c r="L390" s="53"/>
      <c r="M390" s="67" t="str">
        <f>IF(E390="","",DataEntryTable[[#This Row],[Shares Bought]]-DataEntryTable[[#This Row],[Shares Sold]])</f>
        <v/>
      </c>
    </row>
    <row r="391" spans="1:13" ht="15" customHeight="1" x14ac:dyDescent="0.25">
      <c r="A391" s="47" t="str">
        <f t="shared" si="6"/>
        <v/>
      </c>
      <c r="B391" s="47" t="str">
        <f>IF(E391="","",IF(DataEntryTable[[#This Row],[Sell Date]]="","Open","Closed"))</f>
        <v/>
      </c>
      <c r="C391" s="47" t="str">
        <f>IF(E391="","",IFERROR(VLOOKUP(UPPER(TRIM(E391)),'6_Reference Lists'!$A$4:$D$64,2,FALSE()),""))</f>
        <v/>
      </c>
      <c r="D391" s="58" t="str">
        <f>IF(E391="","",IFERROR(VLOOKUP(UPPER(TRIM(E391)),'6_Reference Lists'!$A$4:$D$64,3,FALSE()),""))</f>
        <v/>
      </c>
      <c r="F391" s="47" t="str">
        <f>IF(E391="","",IFERROR(VLOOKUP(UPPER(TRIM(E391)),'6_Reference Lists'!$A$4:$D$64,4,FALSE()),""))</f>
        <v/>
      </c>
      <c r="G391" s="51"/>
      <c r="H391" s="52"/>
      <c r="I391" s="53"/>
      <c r="J391" s="51"/>
      <c r="K391" s="52"/>
      <c r="L391" s="53"/>
      <c r="M391" s="67" t="str">
        <f>IF(E391="","",DataEntryTable[[#This Row],[Shares Bought]]-DataEntryTable[[#This Row],[Shares Sold]])</f>
        <v/>
      </c>
    </row>
    <row r="392" spans="1:13" ht="15" customHeight="1" x14ac:dyDescent="0.25">
      <c r="A392" s="47" t="str">
        <f t="shared" si="6"/>
        <v/>
      </c>
      <c r="B392" s="47" t="str">
        <f>IF(E392="","",IF(DataEntryTable[[#This Row],[Sell Date]]="","Open","Closed"))</f>
        <v/>
      </c>
      <c r="C392" s="47" t="str">
        <f>IF(E392="","",IFERROR(VLOOKUP(UPPER(TRIM(E392)),'6_Reference Lists'!$A$4:$D$64,2,FALSE()),""))</f>
        <v/>
      </c>
      <c r="D392" s="58" t="str">
        <f>IF(E392="","",IFERROR(VLOOKUP(UPPER(TRIM(E392)),'6_Reference Lists'!$A$4:$D$64,3,FALSE()),""))</f>
        <v/>
      </c>
      <c r="F392" s="47" t="str">
        <f>IF(E392="","",IFERROR(VLOOKUP(UPPER(TRIM(E392)),'6_Reference Lists'!$A$4:$D$64,4,FALSE()),""))</f>
        <v/>
      </c>
      <c r="G392" s="51"/>
      <c r="H392" s="52"/>
      <c r="I392" s="53"/>
      <c r="J392" s="51"/>
      <c r="K392" s="52"/>
      <c r="L392" s="53"/>
      <c r="M392" s="67" t="str">
        <f>IF(E392="","",DataEntryTable[[#This Row],[Shares Bought]]-DataEntryTable[[#This Row],[Shares Sold]])</f>
        <v/>
      </c>
    </row>
    <row r="393" spans="1:13" ht="15" customHeight="1" x14ac:dyDescent="0.25">
      <c r="A393" s="47" t="str">
        <f t="shared" si="6"/>
        <v/>
      </c>
      <c r="B393" s="47" t="str">
        <f>IF(E393="","",IF(DataEntryTable[[#This Row],[Sell Date]]="","Open","Closed"))</f>
        <v/>
      </c>
      <c r="C393" s="47" t="str">
        <f>IF(E393="","",IFERROR(VLOOKUP(UPPER(TRIM(E393)),'6_Reference Lists'!$A$4:$D$64,2,FALSE()),""))</f>
        <v/>
      </c>
      <c r="D393" s="58" t="str">
        <f>IF(E393="","",IFERROR(VLOOKUP(UPPER(TRIM(E393)),'6_Reference Lists'!$A$4:$D$64,3,FALSE()),""))</f>
        <v/>
      </c>
      <c r="F393" s="47" t="str">
        <f>IF(E393="","",IFERROR(VLOOKUP(UPPER(TRIM(E393)),'6_Reference Lists'!$A$4:$D$64,4,FALSE()),""))</f>
        <v/>
      </c>
      <c r="G393" s="51"/>
      <c r="H393" s="52"/>
      <c r="I393" s="53"/>
      <c r="J393" s="51"/>
      <c r="K393" s="52"/>
      <c r="L393" s="53"/>
      <c r="M393" s="67" t="str">
        <f>IF(E393="","",DataEntryTable[[#This Row],[Shares Bought]]-DataEntryTable[[#This Row],[Shares Sold]])</f>
        <v/>
      </c>
    </row>
    <row r="394" spans="1:13" ht="15" customHeight="1" x14ac:dyDescent="0.25">
      <c r="A394" s="47" t="str">
        <f t="shared" si="6"/>
        <v/>
      </c>
      <c r="B394" s="47" t="str">
        <f>IF(E394="","",IF(DataEntryTable[[#This Row],[Sell Date]]="","Open","Closed"))</f>
        <v/>
      </c>
      <c r="C394" s="47" t="str">
        <f>IF(E394="","",IFERROR(VLOOKUP(UPPER(TRIM(E394)),'6_Reference Lists'!$A$4:$D$64,2,FALSE()),""))</f>
        <v/>
      </c>
      <c r="D394" s="58" t="str">
        <f>IF(E394="","",IFERROR(VLOOKUP(UPPER(TRIM(E394)),'6_Reference Lists'!$A$4:$D$64,3,FALSE()),""))</f>
        <v/>
      </c>
      <c r="F394" s="47" t="str">
        <f>IF(E394="","",IFERROR(VLOOKUP(UPPER(TRIM(E394)),'6_Reference Lists'!$A$4:$D$64,4,FALSE()),""))</f>
        <v/>
      </c>
      <c r="G394" s="51"/>
      <c r="H394" s="52"/>
      <c r="I394" s="53"/>
      <c r="J394" s="51"/>
      <c r="K394" s="52"/>
      <c r="L394" s="53"/>
      <c r="M394" s="67" t="str">
        <f>IF(E394="","",DataEntryTable[[#This Row],[Shares Bought]]-DataEntryTable[[#This Row],[Shares Sold]])</f>
        <v/>
      </c>
    </row>
    <row r="395" spans="1:13" ht="15" customHeight="1" x14ac:dyDescent="0.25">
      <c r="A395" s="47" t="str">
        <f t="shared" si="6"/>
        <v/>
      </c>
      <c r="B395" s="47" t="str">
        <f>IF(E395="","",IF(DataEntryTable[[#This Row],[Sell Date]]="","Open","Closed"))</f>
        <v/>
      </c>
      <c r="C395" s="47" t="str">
        <f>IF(E395="","",IFERROR(VLOOKUP(UPPER(TRIM(E395)),'6_Reference Lists'!$A$4:$D$64,2,FALSE()),""))</f>
        <v/>
      </c>
      <c r="D395" s="58" t="str">
        <f>IF(E395="","",IFERROR(VLOOKUP(UPPER(TRIM(E395)),'6_Reference Lists'!$A$4:$D$64,3,FALSE()),""))</f>
        <v/>
      </c>
      <c r="F395" s="47" t="str">
        <f>IF(E395="","",IFERROR(VLOOKUP(UPPER(TRIM(E395)),'6_Reference Lists'!$A$4:$D$64,4,FALSE()),""))</f>
        <v/>
      </c>
      <c r="G395" s="51"/>
      <c r="H395" s="52"/>
      <c r="I395" s="53"/>
      <c r="J395" s="51"/>
      <c r="K395" s="52"/>
      <c r="L395" s="53"/>
      <c r="M395" s="67" t="str">
        <f>IF(E395="","",DataEntryTable[[#This Row],[Shares Bought]]-DataEntryTable[[#This Row],[Shares Sold]])</f>
        <v/>
      </c>
    </row>
    <row r="396" spans="1:13" ht="15" customHeight="1" x14ac:dyDescent="0.25">
      <c r="A396" s="47" t="str">
        <f t="shared" si="6"/>
        <v/>
      </c>
      <c r="B396" s="47" t="str">
        <f>IF(E396="","",IF(DataEntryTable[[#This Row],[Sell Date]]="","Open","Closed"))</f>
        <v/>
      </c>
      <c r="C396" s="47" t="str">
        <f>IF(E396="","",IFERROR(VLOOKUP(UPPER(TRIM(E396)),'6_Reference Lists'!$A$4:$D$64,2,FALSE()),""))</f>
        <v/>
      </c>
      <c r="D396" s="58" t="str">
        <f>IF(E396="","",IFERROR(VLOOKUP(UPPER(TRIM(E396)),'6_Reference Lists'!$A$4:$D$64,3,FALSE()),""))</f>
        <v/>
      </c>
      <c r="F396" s="47" t="str">
        <f>IF(E396="","",IFERROR(VLOOKUP(UPPER(TRIM(E396)),'6_Reference Lists'!$A$4:$D$64,4,FALSE()),""))</f>
        <v/>
      </c>
      <c r="G396" s="51"/>
      <c r="H396" s="52"/>
      <c r="I396" s="53"/>
      <c r="J396" s="51"/>
      <c r="K396" s="52"/>
      <c r="L396" s="53"/>
      <c r="M396" s="67" t="str">
        <f>IF(E396="","",DataEntryTable[[#This Row],[Shares Bought]]-DataEntryTable[[#This Row],[Shares Sold]])</f>
        <v/>
      </c>
    </row>
    <row r="397" spans="1:13" ht="15" customHeight="1" x14ac:dyDescent="0.25">
      <c r="A397" s="47" t="str">
        <f t="shared" si="6"/>
        <v/>
      </c>
      <c r="B397" s="47" t="str">
        <f>IF(E397="","",IF(DataEntryTable[[#This Row],[Sell Date]]="","Open","Closed"))</f>
        <v/>
      </c>
      <c r="C397" s="47" t="str">
        <f>IF(E397="","",IFERROR(VLOOKUP(UPPER(TRIM(E397)),'6_Reference Lists'!$A$4:$D$64,2,FALSE()),""))</f>
        <v/>
      </c>
      <c r="D397" s="58" t="str">
        <f>IF(E397="","",IFERROR(VLOOKUP(UPPER(TRIM(E397)),'6_Reference Lists'!$A$4:$D$64,3,FALSE()),""))</f>
        <v/>
      </c>
      <c r="F397" s="47" t="str">
        <f>IF(E397="","",IFERROR(VLOOKUP(UPPER(TRIM(E397)),'6_Reference Lists'!$A$4:$D$64,4,FALSE()),""))</f>
        <v/>
      </c>
      <c r="G397" s="51"/>
      <c r="H397" s="52"/>
      <c r="I397" s="53"/>
      <c r="J397" s="51"/>
      <c r="K397" s="52"/>
      <c r="L397" s="53"/>
      <c r="M397" s="67" t="str">
        <f>IF(E397="","",DataEntryTable[[#This Row],[Shares Bought]]-DataEntryTable[[#This Row],[Shares Sold]])</f>
        <v/>
      </c>
    </row>
    <row r="398" spans="1:13" ht="15" customHeight="1" x14ac:dyDescent="0.25">
      <c r="A398" s="47" t="str">
        <f t="shared" si="6"/>
        <v/>
      </c>
      <c r="B398" s="47" t="str">
        <f>IF(E398="","",IF(DataEntryTable[[#This Row],[Sell Date]]="","Open","Closed"))</f>
        <v/>
      </c>
      <c r="C398" s="47" t="str">
        <f>IF(E398="","",IFERROR(VLOOKUP(UPPER(TRIM(E398)),'6_Reference Lists'!$A$4:$D$64,2,FALSE()),""))</f>
        <v/>
      </c>
      <c r="D398" s="58" t="str">
        <f>IF(E398="","",IFERROR(VLOOKUP(UPPER(TRIM(E398)),'6_Reference Lists'!$A$4:$D$64,3,FALSE()),""))</f>
        <v/>
      </c>
      <c r="F398" s="47" t="str">
        <f>IF(E398="","",IFERROR(VLOOKUP(UPPER(TRIM(E398)),'6_Reference Lists'!$A$4:$D$64,4,FALSE()),""))</f>
        <v/>
      </c>
      <c r="G398" s="51"/>
      <c r="H398" s="52"/>
      <c r="I398" s="53"/>
      <c r="J398" s="51"/>
      <c r="K398" s="52"/>
      <c r="L398" s="53"/>
      <c r="M398" s="67" t="str">
        <f>IF(E398="","",DataEntryTable[[#This Row],[Shares Bought]]-DataEntryTable[[#This Row],[Shares Sold]])</f>
        <v/>
      </c>
    </row>
    <row r="399" spans="1:13" ht="15" customHeight="1" x14ac:dyDescent="0.25">
      <c r="A399" s="47" t="str">
        <f t="shared" si="6"/>
        <v/>
      </c>
      <c r="B399" s="47" t="str">
        <f>IF(E399="","",IF(DataEntryTable[[#This Row],[Sell Date]]="","Open","Closed"))</f>
        <v/>
      </c>
      <c r="C399" s="47" t="str">
        <f>IF(E399="","",IFERROR(VLOOKUP(UPPER(TRIM(E399)),'6_Reference Lists'!$A$4:$D$64,2,FALSE()),""))</f>
        <v/>
      </c>
      <c r="D399" s="58" t="str">
        <f>IF(E399="","",IFERROR(VLOOKUP(UPPER(TRIM(E399)),'6_Reference Lists'!$A$4:$D$64,3,FALSE()),""))</f>
        <v/>
      </c>
      <c r="F399" s="47" t="str">
        <f>IF(E399="","",IFERROR(VLOOKUP(UPPER(TRIM(E399)),'6_Reference Lists'!$A$4:$D$64,4,FALSE()),""))</f>
        <v/>
      </c>
      <c r="G399" s="51"/>
      <c r="H399" s="52"/>
      <c r="I399" s="53"/>
      <c r="J399" s="51"/>
      <c r="K399" s="52"/>
      <c r="L399" s="53"/>
      <c r="M399" s="67" t="str">
        <f>IF(E399="","",DataEntryTable[[#This Row],[Shares Bought]]-DataEntryTable[[#This Row],[Shares Sold]])</f>
        <v/>
      </c>
    </row>
    <row r="400" spans="1:13" ht="15" customHeight="1" x14ac:dyDescent="0.25">
      <c r="A400" s="47" t="str">
        <f t="shared" si="6"/>
        <v/>
      </c>
      <c r="B400" s="47" t="str">
        <f>IF(E400="","",IF(DataEntryTable[[#This Row],[Sell Date]]="","Open","Closed"))</f>
        <v/>
      </c>
      <c r="C400" s="47" t="str">
        <f>IF(E400="","",IFERROR(VLOOKUP(UPPER(TRIM(E400)),'6_Reference Lists'!$A$4:$D$64,2,FALSE()),""))</f>
        <v/>
      </c>
      <c r="D400" s="58" t="str">
        <f>IF(E400="","",IFERROR(VLOOKUP(UPPER(TRIM(E400)),'6_Reference Lists'!$A$4:$D$64,3,FALSE()),""))</f>
        <v/>
      </c>
      <c r="F400" s="47" t="str">
        <f>IF(E400="","",IFERROR(VLOOKUP(UPPER(TRIM(E400)),'6_Reference Lists'!$A$4:$D$64,4,FALSE()),""))</f>
        <v/>
      </c>
      <c r="G400" s="51"/>
      <c r="H400" s="52"/>
      <c r="I400" s="53"/>
      <c r="J400" s="51"/>
      <c r="K400" s="52"/>
      <c r="L400" s="53"/>
      <c r="M400" s="67" t="str">
        <f>IF(E400="","",DataEntryTable[[#This Row],[Shares Bought]]-DataEntryTable[[#This Row],[Shares Sold]])</f>
        <v/>
      </c>
    </row>
    <row r="401" spans="1:13" ht="15" customHeight="1" x14ac:dyDescent="0.25">
      <c r="A401" s="47" t="str">
        <f t="shared" si="6"/>
        <v/>
      </c>
      <c r="B401" s="47" t="str">
        <f>IF(E401="","",IF(DataEntryTable[[#This Row],[Sell Date]]="","Open","Closed"))</f>
        <v/>
      </c>
      <c r="C401" s="47" t="str">
        <f>IF(E401="","",IFERROR(VLOOKUP(UPPER(TRIM(E401)),'6_Reference Lists'!$A$4:$D$64,2,FALSE()),""))</f>
        <v/>
      </c>
      <c r="D401" s="58" t="str">
        <f>IF(E401="","",IFERROR(VLOOKUP(UPPER(TRIM(E401)),'6_Reference Lists'!$A$4:$D$64,3,FALSE()),""))</f>
        <v/>
      </c>
      <c r="F401" s="47" t="str">
        <f>IF(E401="","",IFERROR(VLOOKUP(UPPER(TRIM(E401)),'6_Reference Lists'!$A$4:$D$64,4,FALSE()),""))</f>
        <v/>
      </c>
      <c r="G401" s="51"/>
      <c r="H401" s="52"/>
      <c r="I401" s="53"/>
      <c r="J401" s="51"/>
      <c r="K401" s="52"/>
      <c r="L401" s="53"/>
      <c r="M401" s="67" t="str">
        <f>IF(E401="","",DataEntryTable[[#This Row],[Shares Bought]]-DataEntryTable[[#This Row],[Shares Sold]])</f>
        <v/>
      </c>
    </row>
    <row r="402" spans="1:13" ht="15" customHeight="1" x14ac:dyDescent="0.25">
      <c r="A402" s="47" t="str">
        <f t="shared" si="6"/>
        <v/>
      </c>
      <c r="B402" s="47" t="str">
        <f>IF(E402="","",IF(DataEntryTable[[#This Row],[Sell Date]]="","Open","Closed"))</f>
        <v/>
      </c>
      <c r="C402" s="47" t="str">
        <f>IF(E402="","",IFERROR(VLOOKUP(UPPER(TRIM(E402)),'6_Reference Lists'!$A$4:$D$64,2,FALSE()),""))</f>
        <v/>
      </c>
      <c r="D402" s="58" t="str">
        <f>IF(E402="","",IFERROR(VLOOKUP(UPPER(TRIM(E402)),'6_Reference Lists'!$A$4:$D$64,3,FALSE()),""))</f>
        <v/>
      </c>
      <c r="F402" s="47" t="str">
        <f>IF(E402="","",IFERROR(VLOOKUP(UPPER(TRIM(E402)),'6_Reference Lists'!$A$4:$D$64,4,FALSE()),""))</f>
        <v/>
      </c>
      <c r="G402" s="51"/>
      <c r="H402" s="52"/>
      <c r="I402" s="53"/>
      <c r="J402" s="51"/>
      <c r="K402" s="52"/>
      <c r="L402" s="53"/>
      <c r="M402" s="67" t="str">
        <f>IF(E402="","",DataEntryTable[[#This Row],[Shares Bought]]-DataEntryTable[[#This Row],[Shares Sold]])</f>
        <v/>
      </c>
    </row>
    <row r="403" spans="1:13" ht="15" customHeight="1" x14ac:dyDescent="0.25">
      <c r="A403" s="47" t="str">
        <f t="shared" si="6"/>
        <v/>
      </c>
      <c r="B403" s="47" t="str">
        <f>IF(E403="","",IF(DataEntryTable[[#This Row],[Sell Date]]="","Open","Closed"))</f>
        <v/>
      </c>
      <c r="C403" s="47" t="str">
        <f>IF(E403="","",IFERROR(VLOOKUP(UPPER(TRIM(E403)),'6_Reference Lists'!$A$4:$D$64,2,FALSE()),""))</f>
        <v/>
      </c>
      <c r="D403" s="58" t="str">
        <f>IF(E403="","",IFERROR(VLOOKUP(UPPER(TRIM(E403)),'6_Reference Lists'!$A$4:$D$64,3,FALSE()),""))</f>
        <v/>
      </c>
      <c r="F403" s="47" t="str">
        <f>IF(E403="","",IFERROR(VLOOKUP(UPPER(TRIM(E403)),'6_Reference Lists'!$A$4:$D$64,4,FALSE()),""))</f>
        <v/>
      </c>
      <c r="G403" s="51"/>
      <c r="H403" s="52"/>
      <c r="I403" s="53"/>
      <c r="J403" s="51"/>
      <c r="K403" s="52"/>
      <c r="L403" s="53"/>
      <c r="M403" s="67" t="str">
        <f>IF(E403="","",DataEntryTable[[#This Row],[Shares Bought]]-DataEntryTable[[#This Row],[Shares Sold]])</f>
        <v/>
      </c>
    </row>
    <row r="404" spans="1:13" ht="15" customHeight="1" x14ac:dyDescent="0.25">
      <c r="A404" s="47" t="str">
        <f t="shared" si="6"/>
        <v/>
      </c>
      <c r="B404" s="47" t="str">
        <f>IF(E404="","",IF(DataEntryTable[[#This Row],[Sell Date]]="","Open","Closed"))</f>
        <v/>
      </c>
      <c r="C404" s="47" t="str">
        <f>IF(E404="","",IFERROR(VLOOKUP(UPPER(TRIM(E404)),'6_Reference Lists'!$A$4:$D$64,2,FALSE()),""))</f>
        <v/>
      </c>
      <c r="D404" s="58" t="str">
        <f>IF(E404="","",IFERROR(VLOOKUP(UPPER(TRIM(E404)),'6_Reference Lists'!$A$4:$D$64,3,FALSE()),""))</f>
        <v/>
      </c>
      <c r="F404" s="47" t="str">
        <f>IF(E404="","",IFERROR(VLOOKUP(UPPER(TRIM(E404)),'6_Reference Lists'!$A$4:$D$64,4,FALSE()),""))</f>
        <v/>
      </c>
      <c r="G404" s="51"/>
      <c r="H404" s="52"/>
      <c r="I404" s="53"/>
      <c r="J404" s="51"/>
      <c r="K404" s="52"/>
      <c r="L404" s="53"/>
      <c r="M404" s="67" t="str">
        <f>IF(E404="","",DataEntryTable[[#This Row],[Shares Bought]]-DataEntryTable[[#This Row],[Shares Sold]])</f>
        <v/>
      </c>
    </row>
    <row r="405" spans="1:13" ht="15" customHeight="1" x14ac:dyDescent="0.25">
      <c r="A405" s="47" t="str">
        <f t="shared" si="6"/>
        <v/>
      </c>
      <c r="B405" s="47" t="str">
        <f>IF(E405="","",IF(DataEntryTable[[#This Row],[Sell Date]]="","Open","Closed"))</f>
        <v/>
      </c>
      <c r="C405" s="47" t="str">
        <f>IF(E405="","",IFERROR(VLOOKUP(UPPER(TRIM(E405)),'6_Reference Lists'!$A$4:$D$64,2,FALSE()),""))</f>
        <v/>
      </c>
      <c r="D405" s="58" t="str">
        <f>IF(E405="","",IFERROR(VLOOKUP(UPPER(TRIM(E405)),'6_Reference Lists'!$A$4:$D$64,3,FALSE()),""))</f>
        <v/>
      </c>
      <c r="F405" s="47" t="str">
        <f>IF(E405="","",IFERROR(VLOOKUP(UPPER(TRIM(E405)),'6_Reference Lists'!$A$4:$D$64,4,FALSE()),""))</f>
        <v/>
      </c>
      <c r="G405" s="51"/>
      <c r="H405" s="52"/>
      <c r="I405" s="53"/>
      <c r="J405" s="51"/>
      <c r="K405" s="52"/>
      <c r="L405" s="53"/>
      <c r="M405" s="67" t="str">
        <f>IF(E405="","",DataEntryTable[[#This Row],[Shares Bought]]-DataEntryTable[[#This Row],[Shares Sold]])</f>
        <v/>
      </c>
    </row>
    <row r="406" spans="1:13" ht="15" customHeight="1" x14ac:dyDescent="0.25">
      <c r="A406" s="47" t="str">
        <f t="shared" si="6"/>
        <v/>
      </c>
      <c r="B406" s="47" t="str">
        <f>IF(E406="","",IF(DataEntryTable[[#This Row],[Sell Date]]="","Open","Closed"))</f>
        <v/>
      </c>
      <c r="C406" s="47" t="str">
        <f>IF(E406="","",IFERROR(VLOOKUP(UPPER(TRIM(E406)),'6_Reference Lists'!$A$4:$D$64,2,FALSE()),""))</f>
        <v/>
      </c>
      <c r="D406" s="58" t="str">
        <f>IF(E406="","",IFERROR(VLOOKUP(UPPER(TRIM(E406)),'6_Reference Lists'!$A$4:$D$64,3,FALSE()),""))</f>
        <v/>
      </c>
      <c r="F406" s="47" t="str">
        <f>IF(E406="","",IFERROR(VLOOKUP(UPPER(TRIM(E406)),'6_Reference Lists'!$A$4:$D$64,4,FALSE()),""))</f>
        <v/>
      </c>
      <c r="G406" s="51"/>
      <c r="H406" s="52"/>
      <c r="I406" s="53"/>
      <c r="J406" s="51"/>
      <c r="K406" s="52"/>
      <c r="L406" s="53"/>
      <c r="M406" s="67" t="str">
        <f>IF(E406="","",DataEntryTable[[#This Row],[Shares Bought]]-DataEntryTable[[#This Row],[Shares Sold]])</f>
        <v/>
      </c>
    </row>
    <row r="407" spans="1:13" ht="15" customHeight="1" x14ac:dyDescent="0.25">
      <c r="A407" s="47" t="str">
        <f t="shared" si="6"/>
        <v/>
      </c>
      <c r="B407" s="47" t="str">
        <f>IF(E407="","",IF(DataEntryTable[[#This Row],[Sell Date]]="","Open","Closed"))</f>
        <v/>
      </c>
      <c r="C407" s="47" t="str">
        <f>IF(E407="","",IFERROR(VLOOKUP(UPPER(TRIM(E407)),'6_Reference Lists'!$A$4:$D$64,2,FALSE()),""))</f>
        <v/>
      </c>
      <c r="D407" s="58" t="str">
        <f>IF(E407="","",IFERROR(VLOOKUP(UPPER(TRIM(E407)),'6_Reference Lists'!$A$4:$D$64,3,FALSE()),""))</f>
        <v/>
      </c>
      <c r="F407" s="47" t="str">
        <f>IF(E407="","",IFERROR(VLOOKUP(UPPER(TRIM(E407)),'6_Reference Lists'!$A$4:$D$64,4,FALSE()),""))</f>
        <v/>
      </c>
      <c r="G407" s="51"/>
      <c r="H407" s="52"/>
      <c r="I407" s="53"/>
      <c r="J407" s="51"/>
      <c r="K407" s="52"/>
      <c r="L407" s="53"/>
      <c r="M407" s="67" t="str">
        <f>IF(E407="","",DataEntryTable[[#This Row],[Shares Bought]]-DataEntryTable[[#This Row],[Shares Sold]])</f>
        <v/>
      </c>
    </row>
    <row r="408" spans="1:13" ht="15" customHeight="1" x14ac:dyDescent="0.25">
      <c r="A408" s="47" t="str">
        <f t="shared" si="6"/>
        <v/>
      </c>
      <c r="B408" s="47" t="str">
        <f>IF(E408="","",IF(DataEntryTable[[#This Row],[Sell Date]]="","Open","Closed"))</f>
        <v/>
      </c>
      <c r="C408" s="47" t="str">
        <f>IF(E408="","",IFERROR(VLOOKUP(UPPER(TRIM(E408)),'6_Reference Lists'!$A$4:$D$64,2,FALSE()),""))</f>
        <v/>
      </c>
      <c r="D408" s="58" t="str">
        <f>IF(E408="","",IFERROR(VLOOKUP(UPPER(TRIM(E408)),'6_Reference Lists'!$A$4:$D$64,3,FALSE()),""))</f>
        <v/>
      </c>
      <c r="F408" s="47" t="str">
        <f>IF(E408="","",IFERROR(VLOOKUP(UPPER(TRIM(E408)),'6_Reference Lists'!$A$4:$D$64,4,FALSE()),""))</f>
        <v/>
      </c>
      <c r="G408" s="51"/>
      <c r="H408" s="52"/>
      <c r="I408" s="53"/>
      <c r="J408" s="51"/>
      <c r="K408" s="52"/>
      <c r="L408" s="53"/>
      <c r="M408" s="67" t="str">
        <f>IF(E408="","",DataEntryTable[[#This Row],[Shares Bought]]-DataEntryTable[[#This Row],[Shares Sold]])</f>
        <v/>
      </c>
    </row>
    <row r="409" spans="1:13" ht="15" customHeight="1" x14ac:dyDescent="0.25">
      <c r="A409" s="47" t="str">
        <f t="shared" si="6"/>
        <v/>
      </c>
      <c r="B409" s="47" t="str">
        <f>IF(E409="","",IF(DataEntryTable[[#This Row],[Sell Date]]="","Open","Closed"))</f>
        <v/>
      </c>
      <c r="C409" s="47" t="str">
        <f>IF(E409="","",IFERROR(VLOOKUP(UPPER(TRIM(E409)),'6_Reference Lists'!$A$4:$D$64,2,FALSE()),""))</f>
        <v/>
      </c>
      <c r="D409" s="58" t="str">
        <f>IF(E409="","",IFERROR(VLOOKUP(UPPER(TRIM(E409)),'6_Reference Lists'!$A$4:$D$64,3,FALSE()),""))</f>
        <v/>
      </c>
      <c r="F409" s="47" t="str">
        <f>IF(E409="","",IFERROR(VLOOKUP(UPPER(TRIM(E409)),'6_Reference Lists'!$A$4:$D$64,4,FALSE()),""))</f>
        <v/>
      </c>
      <c r="G409" s="51"/>
      <c r="H409" s="52"/>
      <c r="I409" s="53"/>
      <c r="J409" s="51"/>
      <c r="K409" s="52"/>
      <c r="L409" s="53"/>
      <c r="M409" s="67" t="str">
        <f>IF(E409="","",DataEntryTable[[#This Row],[Shares Bought]]-DataEntryTable[[#This Row],[Shares Sold]])</f>
        <v/>
      </c>
    </row>
    <row r="410" spans="1:13" ht="15" customHeight="1" x14ac:dyDescent="0.25">
      <c r="A410" s="47" t="str">
        <f t="shared" si="6"/>
        <v/>
      </c>
      <c r="B410" s="47" t="str">
        <f>IF(E410="","",IF(DataEntryTable[[#This Row],[Sell Date]]="","Open","Closed"))</f>
        <v/>
      </c>
      <c r="C410" s="47" t="str">
        <f>IF(E410="","",IFERROR(VLOOKUP(UPPER(TRIM(E410)),'6_Reference Lists'!$A$4:$D$64,2,FALSE()),""))</f>
        <v/>
      </c>
      <c r="D410" s="58" t="str">
        <f>IF(E410="","",IFERROR(VLOOKUP(UPPER(TRIM(E410)),'6_Reference Lists'!$A$4:$D$64,3,FALSE()),""))</f>
        <v/>
      </c>
      <c r="F410" s="47" t="str">
        <f>IF(E410="","",IFERROR(VLOOKUP(UPPER(TRIM(E410)),'6_Reference Lists'!$A$4:$D$64,4,FALSE()),""))</f>
        <v/>
      </c>
      <c r="G410" s="51"/>
      <c r="H410" s="52"/>
      <c r="I410" s="53"/>
      <c r="J410" s="51"/>
      <c r="K410" s="52"/>
      <c r="L410" s="53"/>
      <c r="M410" s="67" t="str">
        <f>IF(E410="","",DataEntryTable[[#This Row],[Shares Bought]]-DataEntryTable[[#This Row],[Shares Sold]])</f>
        <v/>
      </c>
    </row>
    <row r="411" spans="1:13" ht="15" customHeight="1" x14ac:dyDescent="0.25">
      <c r="A411" s="47" t="str">
        <f t="shared" si="6"/>
        <v/>
      </c>
      <c r="B411" s="47" t="str">
        <f>IF(E411="","",IF(DataEntryTable[[#This Row],[Sell Date]]="","Open","Closed"))</f>
        <v/>
      </c>
      <c r="C411" s="47" t="str">
        <f>IF(E411="","",IFERROR(VLOOKUP(UPPER(TRIM(E411)),'6_Reference Lists'!$A$4:$D$64,2,FALSE()),""))</f>
        <v/>
      </c>
      <c r="D411" s="58" t="str">
        <f>IF(E411="","",IFERROR(VLOOKUP(UPPER(TRIM(E411)),'6_Reference Lists'!$A$4:$D$64,3,FALSE()),""))</f>
        <v/>
      </c>
      <c r="F411" s="47" t="str">
        <f>IF(E411="","",IFERROR(VLOOKUP(UPPER(TRIM(E411)),'6_Reference Lists'!$A$4:$D$64,4,FALSE()),""))</f>
        <v/>
      </c>
      <c r="G411" s="51"/>
      <c r="H411" s="52"/>
      <c r="I411" s="53"/>
      <c r="J411" s="51"/>
      <c r="K411" s="52"/>
      <c r="L411" s="53"/>
      <c r="M411" s="67" t="str">
        <f>IF(E411="","",DataEntryTable[[#This Row],[Shares Bought]]-DataEntryTable[[#This Row],[Shares Sold]])</f>
        <v/>
      </c>
    </row>
    <row r="412" spans="1:13" ht="15" customHeight="1" x14ac:dyDescent="0.25">
      <c r="A412" s="47" t="str">
        <f t="shared" si="6"/>
        <v/>
      </c>
      <c r="B412" s="47" t="str">
        <f>IF(E412="","",IF(DataEntryTable[[#This Row],[Sell Date]]="","Open","Closed"))</f>
        <v/>
      </c>
      <c r="C412" s="47" t="str">
        <f>IF(E412="","",IFERROR(VLOOKUP(UPPER(TRIM(E412)),'6_Reference Lists'!$A$4:$D$64,2,FALSE()),""))</f>
        <v/>
      </c>
      <c r="D412" s="58" t="str">
        <f>IF(E412="","",IFERROR(VLOOKUP(UPPER(TRIM(E412)),'6_Reference Lists'!$A$4:$D$64,3,FALSE()),""))</f>
        <v/>
      </c>
      <c r="F412" s="47" t="str">
        <f>IF(E412="","",IFERROR(VLOOKUP(UPPER(TRIM(E412)),'6_Reference Lists'!$A$4:$D$64,4,FALSE()),""))</f>
        <v/>
      </c>
      <c r="G412" s="51"/>
      <c r="H412" s="52"/>
      <c r="I412" s="53"/>
      <c r="J412" s="51"/>
      <c r="K412" s="52"/>
      <c r="L412" s="53"/>
      <c r="M412" s="67" t="str">
        <f>IF(E412="","",DataEntryTable[[#This Row],[Shares Bought]]-DataEntryTable[[#This Row],[Shares Sold]])</f>
        <v/>
      </c>
    </row>
    <row r="413" spans="1:13" ht="15" customHeight="1" x14ac:dyDescent="0.25">
      <c r="A413" s="47" t="str">
        <f t="shared" si="6"/>
        <v/>
      </c>
      <c r="B413" s="47" t="str">
        <f>IF(E413="","",IF(DataEntryTable[[#This Row],[Sell Date]]="","Open","Closed"))</f>
        <v/>
      </c>
      <c r="C413" s="47" t="str">
        <f>IF(E413="","",IFERROR(VLOOKUP(UPPER(TRIM(E413)),'6_Reference Lists'!$A$4:$D$64,2,FALSE()),""))</f>
        <v/>
      </c>
      <c r="D413" s="58" t="str">
        <f>IF(E413="","",IFERROR(VLOOKUP(UPPER(TRIM(E413)),'6_Reference Lists'!$A$4:$D$64,3,FALSE()),""))</f>
        <v/>
      </c>
      <c r="F413" s="47" t="str">
        <f>IF(E413="","",IFERROR(VLOOKUP(UPPER(TRIM(E413)),'6_Reference Lists'!$A$4:$D$64,4,FALSE()),""))</f>
        <v/>
      </c>
      <c r="G413" s="51"/>
      <c r="H413" s="52"/>
      <c r="I413" s="53"/>
      <c r="J413" s="51"/>
      <c r="K413" s="52"/>
      <c r="L413" s="53"/>
      <c r="M413" s="67" t="str">
        <f>IF(E413="","",DataEntryTable[[#This Row],[Shares Bought]]-DataEntryTable[[#This Row],[Shares Sold]])</f>
        <v/>
      </c>
    </row>
    <row r="414" spans="1:13" ht="15" customHeight="1" x14ac:dyDescent="0.25">
      <c r="A414" s="47" t="str">
        <f t="shared" si="6"/>
        <v/>
      </c>
      <c r="B414" s="47" t="str">
        <f>IF(E414="","",IF(DataEntryTable[[#This Row],[Sell Date]]="","Open","Closed"))</f>
        <v/>
      </c>
      <c r="C414" s="47" t="str">
        <f>IF(E414="","",IFERROR(VLOOKUP(UPPER(TRIM(E414)),'6_Reference Lists'!$A$4:$D$64,2,FALSE()),""))</f>
        <v/>
      </c>
      <c r="D414" s="58" t="str">
        <f>IF(E414="","",IFERROR(VLOOKUP(UPPER(TRIM(E414)),'6_Reference Lists'!$A$4:$D$64,3,FALSE()),""))</f>
        <v/>
      </c>
      <c r="F414" s="47" t="str">
        <f>IF(E414="","",IFERROR(VLOOKUP(UPPER(TRIM(E414)),'6_Reference Lists'!$A$4:$D$64,4,FALSE()),""))</f>
        <v/>
      </c>
      <c r="G414" s="51"/>
      <c r="H414" s="52"/>
      <c r="I414" s="53"/>
      <c r="J414" s="51"/>
      <c r="K414" s="52"/>
      <c r="L414" s="53"/>
      <c r="M414" s="67" t="str">
        <f>IF(E414="","",DataEntryTable[[#This Row],[Shares Bought]]-DataEntryTable[[#This Row],[Shares Sold]])</f>
        <v/>
      </c>
    </row>
    <row r="415" spans="1:13" ht="15" customHeight="1" x14ac:dyDescent="0.25">
      <c r="A415" s="47" t="str">
        <f t="shared" si="6"/>
        <v/>
      </c>
      <c r="B415" s="47" t="str">
        <f>IF(E415="","",IF(DataEntryTable[[#This Row],[Sell Date]]="","Open","Closed"))</f>
        <v/>
      </c>
      <c r="C415" s="47" t="str">
        <f>IF(E415="","",IFERROR(VLOOKUP(UPPER(TRIM(E415)),'6_Reference Lists'!$A$4:$D$64,2,FALSE()),""))</f>
        <v/>
      </c>
      <c r="D415" s="58" t="str">
        <f>IF(E415="","",IFERROR(VLOOKUP(UPPER(TRIM(E415)),'6_Reference Lists'!$A$4:$D$64,3,FALSE()),""))</f>
        <v/>
      </c>
      <c r="F415" s="47" t="str">
        <f>IF(E415="","",IFERROR(VLOOKUP(UPPER(TRIM(E415)),'6_Reference Lists'!$A$4:$D$64,4,FALSE()),""))</f>
        <v/>
      </c>
      <c r="G415" s="51"/>
      <c r="H415" s="52"/>
      <c r="I415" s="53"/>
      <c r="J415" s="51"/>
      <c r="K415" s="52"/>
      <c r="L415" s="53"/>
      <c r="M415" s="67" t="str">
        <f>IF(E415="","",DataEntryTable[[#This Row],[Shares Bought]]-DataEntryTable[[#This Row],[Shares Sold]])</f>
        <v/>
      </c>
    </row>
    <row r="416" spans="1:13" ht="15" customHeight="1" x14ac:dyDescent="0.25">
      <c r="A416" s="47" t="str">
        <f t="shared" si="6"/>
        <v/>
      </c>
      <c r="B416" s="47" t="str">
        <f>IF(E416="","",IF(DataEntryTable[[#This Row],[Sell Date]]="","Open","Closed"))</f>
        <v/>
      </c>
      <c r="C416" s="47" t="str">
        <f>IF(E416="","",IFERROR(VLOOKUP(UPPER(TRIM(E416)),'6_Reference Lists'!$A$4:$D$64,2,FALSE()),""))</f>
        <v/>
      </c>
      <c r="D416" s="58" t="str">
        <f>IF(E416="","",IFERROR(VLOOKUP(UPPER(TRIM(E416)),'6_Reference Lists'!$A$4:$D$64,3,FALSE()),""))</f>
        <v/>
      </c>
      <c r="F416" s="47" t="str">
        <f>IF(E416="","",IFERROR(VLOOKUP(UPPER(TRIM(E416)),'6_Reference Lists'!$A$4:$D$64,4,FALSE()),""))</f>
        <v/>
      </c>
      <c r="G416" s="51"/>
      <c r="H416" s="52"/>
      <c r="I416" s="53"/>
      <c r="J416" s="51"/>
      <c r="K416" s="52"/>
      <c r="L416" s="53"/>
      <c r="M416" s="67" t="str">
        <f>IF(E416="","",DataEntryTable[[#This Row],[Shares Bought]]-DataEntryTable[[#This Row],[Shares Sold]])</f>
        <v/>
      </c>
    </row>
    <row r="417" spans="1:13" ht="15" customHeight="1" x14ac:dyDescent="0.25">
      <c r="A417" s="47" t="str">
        <f t="shared" si="6"/>
        <v/>
      </c>
      <c r="B417" s="47" t="str">
        <f>IF(E417="","",IF(DataEntryTable[[#This Row],[Sell Date]]="","Open","Closed"))</f>
        <v/>
      </c>
      <c r="C417" s="47" t="str">
        <f>IF(E417="","",IFERROR(VLOOKUP(UPPER(TRIM(E417)),'6_Reference Lists'!$A$4:$D$64,2,FALSE()),""))</f>
        <v/>
      </c>
      <c r="D417" s="58" t="str">
        <f>IF(E417="","",IFERROR(VLOOKUP(UPPER(TRIM(E417)),'6_Reference Lists'!$A$4:$D$64,3,FALSE()),""))</f>
        <v/>
      </c>
      <c r="F417" s="47" t="str">
        <f>IF(E417="","",IFERROR(VLOOKUP(UPPER(TRIM(E417)),'6_Reference Lists'!$A$4:$D$64,4,FALSE()),""))</f>
        <v/>
      </c>
      <c r="G417" s="51"/>
      <c r="H417" s="52"/>
      <c r="I417" s="53"/>
      <c r="J417" s="51"/>
      <c r="K417" s="52"/>
      <c r="L417" s="53"/>
      <c r="M417" s="67" t="str">
        <f>IF(E417="","",DataEntryTable[[#This Row],[Shares Bought]]-DataEntryTable[[#This Row],[Shares Sold]])</f>
        <v/>
      </c>
    </row>
    <row r="418" spans="1:13" ht="15" customHeight="1" x14ac:dyDescent="0.25">
      <c r="A418" s="47" t="str">
        <f t="shared" si="6"/>
        <v/>
      </c>
      <c r="B418" s="47" t="str">
        <f>IF(E418="","",IF(DataEntryTable[[#This Row],[Sell Date]]="","Open","Closed"))</f>
        <v/>
      </c>
      <c r="C418" s="47" t="str">
        <f>IF(E418="","",IFERROR(VLOOKUP(UPPER(TRIM(E418)),'6_Reference Lists'!$A$4:$D$64,2,FALSE()),""))</f>
        <v/>
      </c>
      <c r="D418" s="58" t="str">
        <f>IF(E418="","",IFERROR(VLOOKUP(UPPER(TRIM(E418)),'6_Reference Lists'!$A$4:$D$64,3,FALSE()),""))</f>
        <v/>
      </c>
      <c r="F418" s="47" t="str">
        <f>IF(E418="","",IFERROR(VLOOKUP(UPPER(TRIM(E418)),'6_Reference Lists'!$A$4:$D$64,4,FALSE()),""))</f>
        <v/>
      </c>
      <c r="G418" s="51"/>
      <c r="H418" s="52"/>
      <c r="I418" s="53"/>
      <c r="J418" s="51"/>
      <c r="K418" s="52"/>
      <c r="L418" s="53"/>
      <c r="M418" s="67" t="str">
        <f>IF(E418="","",DataEntryTable[[#This Row],[Shares Bought]]-DataEntryTable[[#This Row],[Shares Sold]])</f>
        <v/>
      </c>
    </row>
    <row r="419" spans="1:13" ht="15" customHeight="1" x14ac:dyDescent="0.25">
      <c r="A419" s="47" t="str">
        <f t="shared" si="6"/>
        <v/>
      </c>
      <c r="B419" s="47" t="str">
        <f>IF(E419="","",IF(DataEntryTable[[#This Row],[Sell Date]]="","Open","Closed"))</f>
        <v/>
      </c>
      <c r="C419" s="47" t="str">
        <f>IF(E419="","",IFERROR(VLOOKUP(UPPER(TRIM(E419)),'6_Reference Lists'!$A$4:$D$64,2,FALSE()),""))</f>
        <v/>
      </c>
      <c r="D419" s="58" t="str">
        <f>IF(E419="","",IFERROR(VLOOKUP(UPPER(TRIM(E419)),'6_Reference Lists'!$A$4:$D$64,3,FALSE()),""))</f>
        <v/>
      </c>
      <c r="F419" s="47" t="str">
        <f>IF(E419="","",IFERROR(VLOOKUP(UPPER(TRIM(E419)),'6_Reference Lists'!$A$4:$D$64,4,FALSE()),""))</f>
        <v/>
      </c>
      <c r="G419" s="51"/>
      <c r="H419" s="52"/>
      <c r="I419" s="53"/>
      <c r="J419" s="51"/>
      <c r="K419" s="52"/>
      <c r="L419" s="53"/>
      <c r="M419" s="67" t="str">
        <f>IF(E419="","",DataEntryTable[[#This Row],[Shares Bought]]-DataEntryTable[[#This Row],[Shares Sold]])</f>
        <v/>
      </c>
    </row>
    <row r="420" spans="1:13" ht="15" customHeight="1" x14ac:dyDescent="0.25">
      <c r="A420" s="47" t="str">
        <f t="shared" si="6"/>
        <v/>
      </c>
      <c r="B420" s="47" t="str">
        <f>IF(E420="","",IF(DataEntryTable[[#This Row],[Sell Date]]="","Open","Closed"))</f>
        <v/>
      </c>
      <c r="C420" s="47" t="str">
        <f>IF(E420="","",IFERROR(VLOOKUP(UPPER(TRIM(E420)),'6_Reference Lists'!$A$4:$D$64,2,FALSE()),""))</f>
        <v/>
      </c>
      <c r="D420" s="58" t="str">
        <f>IF(E420="","",IFERROR(VLOOKUP(UPPER(TRIM(E420)),'6_Reference Lists'!$A$4:$D$64,3,FALSE()),""))</f>
        <v/>
      </c>
      <c r="F420" s="47" t="str">
        <f>IF(E420="","",IFERROR(VLOOKUP(UPPER(TRIM(E420)),'6_Reference Lists'!$A$4:$D$64,4,FALSE()),""))</f>
        <v/>
      </c>
      <c r="G420" s="51"/>
      <c r="H420" s="52"/>
      <c r="I420" s="53"/>
      <c r="J420" s="51"/>
      <c r="K420" s="52"/>
      <c r="L420" s="53"/>
      <c r="M420" s="67" t="str">
        <f>IF(E420="","",DataEntryTable[[#This Row],[Shares Bought]]-DataEntryTable[[#This Row],[Shares Sold]])</f>
        <v/>
      </c>
    </row>
    <row r="421" spans="1:13" ht="15" customHeight="1" x14ac:dyDescent="0.25">
      <c r="A421" s="47" t="str">
        <f t="shared" si="6"/>
        <v/>
      </c>
      <c r="B421" s="47" t="str">
        <f>IF(E421="","",IF(DataEntryTable[[#This Row],[Sell Date]]="","Open","Closed"))</f>
        <v/>
      </c>
      <c r="C421" s="47" t="str">
        <f>IF(E421="","",IFERROR(VLOOKUP(UPPER(TRIM(E421)),'6_Reference Lists'!$A$4:$D$64,2,FALSE()),""))</f>
        <v/>
      </c>
      <c r="D421" s="58" t="str">
        <f>IF(E421="","",IFERROR(VLOOKUP(UPPER(TRIM(E421)),'6_Reference Lists'!$A$4:$D$64,3,FALSE()),""))</f>
        <v/>
      </c>
      <c r="F421" s="47" t="str">
        <f>IF(E421="","",IFERROR(VLOOKUP(UPPER(TRIM(E421)),'6_Reference Lists'!$A$4:$D$64,4,FALSE()),""))</f>
        <v/>
      </c>
      <c r="G421" s="51"/>
      <c r="H421" s="52"/>
      <c r="I421" s="53"/>
      <c r="J421" s="51"/>
      <c r="K421" s="52"/>
      <c r="L421" s="53"/>
      <c r="M421" s="67" t="str">
        <f>IF(E421="","",DataEntryTable[[#This Row],[Shares Bought]]-DataEntryTable[[#This Row],[Shares Sold]])</f>
        <v/>
      </c>
    </row>
    <row r="422" spans="1:13" ht="15" customHeight="1" x14ac:dyDescent="0.25">
      <c r="A422" s="47" t="str">
        <f t="shared" si="6"/>
        <v/>
      </c>
      <c r="B422" s="47" t="str">
        <f>IF(E422="","",IF(DataEntryTable[[#This Row],[Sell Date]]="","Open","Closed"))</f>
        <v/>
      </c>
      <c r="C422" s="47" t="str">
        <f>IF(E422="","",IFERROR(VLOOKUP(UPPER(TRIM(E422)),'6_Reference Lists'!$A$4:$D$64,2,FALSE()),""))</f>
        <v/>
      </c>
      <c r="D422" s="58" t="str">
        <f>IF(E422="","",IFERROR(VLOOKUP(UPPER(TRIM(E422)),'6_Reference Lists'!$A$4:$D$64,3,FALSE()),""))</f>
        <v/>
      </c>
      <c r="F422" s="47" t="str">
        <f>IF(E422="","",IFERROR(VLOOKUP(UPPER(TRIM(E422)),'6_Reference Lists'!$A$4:$D$64,4,FALSE()),""))</f>
        <v/>
      </c>
      <c r="G422" s="51"/>
      <c r="H422" s="52"/>
      <c r="I422" s="53"/>
      <c r="J422" s="51"/>
      <c r="K422" s="52"/>
      <c r="L422" s="53"/>
      <c r="M422" s="67" t="str">
        <f>IF(E422="","",DataEntryTable[[#This Row],[Shares Bought]]-DataEntryTable[[#This Row],[Shares Sold]])</f>
        <v/>
      </c>
    </row>
    <row r="423" spans="1:13" ht="15" customHeight="1" x14ac:dyDescent="0.25">
      <c r="A423" s="47" t="str">
        <f t="shared" si="6"/>
        <v/>
      </c>
      <c r="B423" s="47" t="str">
        <f>IF(E423="","",IF(DataEntryTable[[#This Row],[Sell Date]]="","Open","Closed"))</f>
        <v/>
      </c>
      <c r="C423" s="47" t="str">
        <f>IF(E423="","",IFERROR(VLOOKUP(UPPER(TRIM(E423)),'6_Reference Lists'!$A$4:$D$64,2,FALSE()),""))</f>
        <v/>
      </c>
      <c r="D423" s="58" t="str">
        <f>IF(E423="","",IFERROR(VLOOKUP(UPPER(TRIM(E423)),'6_Reference Lists'!$A$4:$D$64,3,FALSE()),""))</f>
        <v/>
      </c>
      <c r="F423" s="47" t="str">
        <f>IF(E423="","",IFERROR(VLOOKUP(UPPER(TRIM(E423)),'6_Reference Lists'!$A$4:$D$64,4,FALSE()),""))</f>
        <v/>
      </c>
      <c r="G423" s="51"/>
      <c r="H423" s="52"/>
      <c r="I423" s="53"/>
      <c r="J423" s="51"/>
      <c r="K423" s="52"/>
      <c r="L423" s="53"/>
      <c r="M423" s="67" t="str">
        <f>IF(E423="","",DataEntryTable[[#This Row],[Shares Bought]]-DataEntryTable[[#This Row],[Shares Sold]])</f>
        <v/>
      </c>
    </row>
    <row r="424" spans="1:13" ht="15" customHeight="1" x14ac:dyDescent="0.25">
      <c r="A424" s="47" t="str">
        <f t="shared" si="6"/>
        <v/>
      </c>
      <c r="B424" s="47" t="str">
        <f>IF(E424="","",IF(DataEntryTable[[#This Row],[Sell Date]]="","Open","Closed"))</f>
        <v/>
      </c>
      <c r="C424" s="47" t="str">
        <f>IF(E424="","",IFERROR(VLOOKUP(UPPER(TRIM(E424)),'6_Reference Lists'!$A$4:$D$64,2,FALSE()),""))</f>
        <v/>
      </c>
      <c r="D424" s="58" t="str">
        <f>IF(E424="","",IFERROR(VLOOKUP(UPPER(TRIM(E424)),'6_Reference Lists'!$A$4:$D$64,3,FALSE()),""))</f>
        <v/>
      </c>
      <c r="F424" s="47" t="str">
        <f>IF(E424="","",IFERROR(VLOOKUP(UPPER(TRIM(E424)),'6_Reference Lists'!$A$4:$D$64,4,FALSE()),""))</f>
        <v/>
      </c>
      <c r="G424" s="51"/>
      <c r="H424" s="52"/>
      <c r="I424" s="53"/>
      <c r="J424" s="51"/>
      <c r="K424" s="52"/>
      <c r="L424" s="53"/>
      <c r="M424" s="67" t="str">
        <f>IF(E424="","",DataEntryTable[[#This Row],[Shares Bought]]-DataEntryTable[[#This Row],[Shares Sold]])</f>
        <v/>
      </c>
    </row>
    <row r="425" spans="1:13" ht="15" customHeight="1" x14ac:dyDescent="0.25">
      <c r="A425" s="47" t="str">
        <f t="shared" si="6"/>
        <v/>
      </c>
      <c r="B425" s="47" t="str">
        <f>IF(E425="","",IF(DataEntryTable[[#This Row],[Sell Date]]="","Open","Closed"))</f>
        <v/>
      </c>
      <c r="C425" s="47" t="str">
        <f>IF(E425="","",IFERROR(VLOOKUP(UPPER(TRIM(E425)),'6_Reference Lists'!$A$4:$D$64,2,FALSE()),""))</f>
        <v/>
      </c>
      <c r="D425" s="58" t="str">
        <f>IF(E425="","",IFERROR(VLOOKUP(UPPER(TRIM(E425)),'6_Reference Lists'!$A$4:$D$64,3,FALSE()),""))</f>
        <v/>
      </c>
      <c r="F425" s="47" t="str">
        <f>IF(E425="","",IFERROR(VLOOKUP(UPPER(TRIM(E425)),'6_Reference Lists'!$A$4:$D$64,4,FALSE()),""))</f>
        <v/>
      </c>
      <c r="G425" s="51"/>
      <c r="H425" s="52"/>
      <c r="I425" s="53"/>
      <c r="J425" s="51"/>
      <c r="K425" s="52"/>
      <c r="L425" s="53"/>
      <c r="M425" s="67" t="str">
        <f>IF(E425="","",DataEntryTable[[#This Row],[Shares Bought]]-DataEntryTable[[#This Row],[Shares Sold]])</f>
        <v/>
      </c>
    </row>
    <row r="426" spans="1:13" ht="15" customHeight="1" x14ac:dyDescent="0.25">
      <c r="A426" s="47" t="str">
        <f t="shared" si="6"/>
        <v/>
      </c>
      <c r="B426" s="47" t="str">
        <f>IF(E426="","",IF(DataEntryTable[[#This Row],[Sell Date]]="","Open","Closed"))</f>
        <v/>
      </c>
      <c r="C426" s="47" t="str">
        <f>IF(E426="","",IFERROR(VLOOKUP(UPPER(TRIM(E426)),'6_Reference Lists'!$A$4:$D$64,2,FALSE()),""))</f>
        <v/>
      </c>
      <c r="D426" s="58" t="str">
        <f>IF(E426="","",IFERROR(VLOOKUP(UPPER(TRIM(E426)),'6_Reference Lists'!$A$4:$D$64,3,FALSE()),""))</f>
        <v/>
      </c>
      <c r="F426" s="47" t="str">
        <f>IF(E426="","",IFERROR(VLOOKUP(UPPER(TRIM(E426)),'6_Reference Lists'!$A$4:$D$64,4,FALSE()),""))</f>
        <v/>
      </c>
      <c r="G426" s="51"/>
      <c r="H426" s="52"/>
      <c r="I426" s="53"/>
      <c r="J426" s="51"/>
      <c r="K426" s="52"/>
      <c r="L426" s="53"/>
      <c r="M426" s="67" t="str">
        <f>IF(E426="","",DataEntryTable[[#This Row],[Shares Bought]]-DataEntryTable[[#This Row],[Shares Sold]])</f>
        <v/>
      </c>
    </row>
    <row r="427" spans="1:13" ht="15" customHeight="1" x14ac:dyDescent="0.25">
      <c r="A427" s="47" t="str">
        <f t="shared" si="6"/>
        <v/>
      </c>
      <c r="B427" s="47" t="str">
        <f>IF(E427="","",IF(DataEntryTable[[#This Row],[Sell Date]]="","Open","Closed"))</f>
        <v/>
      </c>
      <c r="C427" s="47" t="str">
        <f>IF(E427="","",IFERROR(VLOOKUP(UPPER(TRIM(E427)),'6_Reference Lists'!$A$4:$D$64,2,FALSE()),""))</f>
        <v/>
      </c>
      <c r="D427" s="58" t="str">
        <f>IF(E427="","",IFERROR(VLOOKUP(UPPER(TRIM(E427)),'6_Reference Lists'!$A$4:$D$64,3,FALSE()),""))</f>
        <v/>
      </c>
      <c r="F427" s="47" t="str">
        <f>IF(E427="","",IFERROR(VLOOKUP(UPPER(TRIM(E427)),'6_Reference Lists'!$A$4:$D$64,4,FALSE()),""))</f>
        <v/>
      </c>
      <c r="G427" s="51"/>
      <c r="H427" s="52"/>
      <c r="I427" s="53"/>
      <c r="J427" s="51"/>
      <c r="K427" s="52"/>
      <c r="L427" s="53"/>
      <c r="M427" s="67" t="str">
        <f>IF(E427="","",DataEntryTable[[#This Row],[Shares Bought]]-DataEntryTable[[#This Row],[Shares Sold]])</f>
        <v/>
      </c>
    </row>
    <row r="428" spans="1:13" ht="15" customHeight="1" x14ac:dyDescent="0.25">
      <c r="A428" s="47" t="str">
        <f t="shared" si="6"/>
        <v/>
      </c>
      <c r="B428" s="47" t="str">
        <f>IF(E428="","",IF(DataEntryTable[[#This Row],[Sell Date]]="","Open","Closed"))</f>
        <v/>
      </c>
      <c r="C428" s="47" t="str">
        <f>IF(E428="","",IFERROR(VLOOKUP(UPPER(TRIM(E428)),'6_Reference Lists'!$A$4:$D$64,2,FALSE()),""))</f>
        <v/>
      </c>
      <c r="D428" s="58" t="str">
        <f>IF(E428="","",IFERROR(VLOOKUP(UPPER(TRIM(E428)),'6_Reference Lists'!$A$4:$D$64,3,FALSE()),""))</f>
        <v/>
      </c>
      <c r="F428" s="47" t="str">
        <f>IF(E428="","",IFERROR(VLOOKUP(UPPER(TRIM(E428)),'6_Reference Lists'!$A$4:$D$64,4,FALSE()),""))</f>
        <v/>
      </c>
      <c r="G428" s="51"/>
      <c r="H428" s="52"/>
      <c r="I428" s="53"/>
      <c r="J428" s="51"/>
      <c r="K428" s="52"/>
      <c r="L428" s="53"/>
      <c r="M428" s="67" t="str">
        <f>IF(E428="","",DataEntryTable[[#This Row],[Shares Bought]]-DataEntryTable[[#This Row],[Shares Sold]])</f>
        <v/>
      </c>
    </row>
    <row r="429" spans="1:13" ht="15" customHeight="1" x14ac:dyDescent="0.25">
      <c r="A429" s="47" t="str">
        <f t="shared" si="6"/>
        <v/>
      </c>
      <c r="B429" s="47" t="str">
        <f>IF(E429="","",IF(DataEntryTable[[#This Row],[Sell Date]]="","Open","Closed"))</f>
        <v/>
      </c>
      <c r="C429" s="47" t="str">
        <f>IF(E429="","",IFERROR(VLOOKUP(UPPER(TRIM(E429)),'6_Reference Lists'!$A$4:$D$64,2,FALSE()),""))</f>
        <v/>
      </c>
      <c r="D429" s="58" t="str">
        <f>IF(E429="","",IFERROR(VLOOKUP(UPPER(TRIM(E429)),'6_Reference Lists'!$A$4:$D$64,3,FALSE()),""))</f>
        <v/>
      </c>
      <c r="F429" s="47" t="str">
        <f>IF(E429="","",IFERROR(VLOOKUP(UPPER(TRIM(E429)),'6_Reference Lists'!$A$4:$D$64,4,FALSE()),""))</f>
        <v/>
      </c>
      <c r="G429" s="51"/>
      <c r="H429" s="52"/>
      <c r="I429" s="53"/>
      <c r="J429" s="51"/>
      <c r="K429" s="52"/>
      <c r="L429" s="53"/>
      <c r="M429" s="67" t="str">
        <f>IF(E429="","",DataEntryTable[[#This Row],[Shares Bought]]-DataEntryTable[[#This Row],[Shares Sold]])</f>
        <v/>
      </c>
    </row>
    <row r="430" spans="1:13" ht="15" customHeight="1" x14ac:dyDescent="0.25">
      <c r="A430" s="47" t="str">
        <f t="shared" si="6"/>
        <v/>
      </c>
      <c r="B430" s="47" t="str">
        <f>IF(E430="","",IF(DataEntryTable[[#This Row],[Sell Date]]="","Open","Closed"))</f>
        <v/>
      </c>
      <c r="C430" s="47" t="str">
        <f>IF(E430="","",IFERROR(VLOOKUP(UPPER(TRIM(E430)),'6_Reference Lists'!$A$4:$D$64,2,FALSE()),""))</f>
        <v/>
      </c>
      <c r="D430" s="58" t="str">
        <f>IF(E430="","",IFERROR(VLOOKUP(UPPER(TRIM(E430)),'6_Reference Lists'!$A$4:$D$64,3,FALSE()),""))</f>
        <v/>
      </c>
      <c r="F430" s="47" t="str">
        <f>IF(E430="","",IFERROR(VLOOKUP(UPPER(TRIM(E430)),'6_Reference Lists'!$A$4:$D$64,4,FALSE()),""))</f>
        <v/>
      </c>
      <c r="G430" s="51"/>
      <c r="H430" s="52"/>
      <c r="I430" s="53"/>
      <c r="J430" s="51"/>
      <c r="K430" s="52"/>
      <c r="L430" s="53"/>
      <c r="M430" s="67" t="str">
        <f>IF(E430="","",DataEntryTable[[#This Row],[Shares Bought]]-DataEntryTable[[#This Row],[Shares Sold]])</f>
        <v/>
      </c>
    </row>
    <row r="431" spans="1:13" ht="15" customHeight="1" x14ac:dyDescent="0.25">
      <c r="A431" s="47" t="str">
        <f t="shared" si="6"/>
        <v/>
      </c>
      <c r="B431" s="47" t="str">
        <f>IF(E431="","",IF(DataEntryTable[[#This Row],[Sell Date]]="","Open","Closed"))</f>
        <v/>
      </c>
      <c r="C431" s="47" t="str">
        <f>IF(E431="","",IFERROR(VLOOKUP(UPPER(TRIM(E431)),'6_Reference Lists'!$A$4:$D$64,2,FALSE()),""))</f>
        <v/>
      </c>
      <c r="D431" s="58" t="str">
        <f>IF(E431="","",IFERROR(VLOOKUP(UPPER(TRIM(E431)),'6_Reference Lists'!$A$4:$D$64,3,FALSE()),""))</f>
        <v/>
      </c>
      <c r="F431" s="47" t="str">
        <f>IF(E431="","",IFERROR(VLOOKUP(UPPER(TRIM(E431)),'6_Reference Lists'!$A$4:$D$64,4,FALSE()),""))</f>
        <v/>
      </c>
      <c r="G431" s="51"/>
      <c r="H431" s="52"/>
      <c r="I431" s="53"/>
      <c r="J431" s="51"/>
      <c r="K431" s="52"/>
      <c r="L431" s="53"/>
      <c r="M431" s="67" t="str">
        <f>IF(E431="","",DataEntryTable[[#This Row],[Shares Bought]]-DataEntryTable[[#This Row],[Shares Sold]])</f>
        <v/>
      </c>
    </row>
    <row r="432" spans="1:13" ht="15" customHeight="1" x14ac:dyDescent="0.25">
      <c r="A432" s="47" t="str">
        <f t="shared" si="6"/>
        <v/>
      </c>
      <c r="B432" s="47" t="str">
        <f>IF(E432="","",IF(DataEntryTable[[#This Row],[Sell Date]]="","Open","Closed"))</f>
        <v/>
      </c>
      <c r="C432" s="47" t="str">
        <f>IF(E432="","",IFERROR(VLOOKUP(UPPER(TRIM(E432)),'6_Reference Lists'!$A$4:$D$64,2,FALSE()),""))</f>
        <v/>
      </c>
      <c r="D432" s="58" t="str">
        <f>IF(E432="","",IFERROR(VLOOKUP(UPPER(TRIM(E432)),'6_Reference Lists'!$A$4:$D$64,3,FALSE()),""))</f>
        <v/>
      </c>
      <c r="F432" s="47" t="str">
        <f>IF(E432="","",IFERROR(VLOOKUP(UPPER(TRIM(E432)),'6_Reference Lists'!$A$4:$D$64,4,FALSE()),""))</f>
        <v/>
      </c>
      <c r="G432" s="51"/>
      <c r="H432" s="52"/>
      <c r="I432" s="53"/>
      <c r="J432" s="51"/>
      <c r="K432" s="52"/>
      <c r="L432" s="53"/>
      <c r="M432" s="67" t="str">
        <f>IF(E432="","",DataEntryTable[[#This Row],[Shares Bought]]-DataEntryTable[[#This Row],[Shares Sold]])</f>
        <v/>
      </c>
    </row>
    <row r="433" spans="1:13" ht="15" customHeight="1" x14ac:dyDescent="0.25">
      <c r="A433" s="47" t="str">
        <f t="shared" si="6"/>
        <v/>
      </c>
      <c r="B433" s="47" t="str">
        <f>IF(E433="","",IF(DataEntryTable[[#This Row],[Sell Date]]="","Open","Closed"))</f>
        <v/>
      </c>
      <c r="C433" s="47" t="str">
        <f>IF(E433="","",IFERROR(VLOOKUP(UPPER(TRIM(E433)),'6_Reference Lists'!$A$4:$D$64,2,FALSE()),""))</f>
        <v/>
      </c>
      <c r="D433" s="58" t="str">
        <f>IF(E433="","",IFERROR(VLOOKUP(UPPER(TRIM(E433)),'6_Reference Lists'!$A$4:$D$64,3,FALSE()),""))</f>
        <v/>
      </c>
      <c r="F433" s="47" t="str">
        <f>IF(E433="","",IFERROR(VLOOKUP(UPPER(TRIM(E433)),'6_Reference Lists'!$A$4:$D$64,4,FALSE()),""))</f>
        <v/>
      </c>
      <c r="G433" s="51"/>
      <c r="H433" s="52"/>
      <c r="I433" s="53"/>
      <c r="J433" s="51"/>
      <c r="K433" s="52"/>
      <c r="L433" s="53"/>
      <c r="M433" s="67" t="str">
        <f>IF(E433="","",DataEntryTable[[#This Row],[Shares Bought]]-DataEntryTable[[#This Row],[Shares Sold]])</f>
        <v/>
      </c>
    </row>
    <row r="434" spans="1:13" ht="15" customHeight="1" x14ac:dyDescent="0.25">
      <c r="A434" s="47" t="str">
        <f t="shared" si="6"/>
        <v/>
      </c>
      <c r="B434" s="47" t="str">
        <f>IF(E434="","",IF(DataEntryTable[[#This Row],[Sell Date]]="","Open","Closed"))</f>
        <v/>
      </c>
      <c r="C434" s="47" t="str">
        <f>IF(E434="","",IFERROR(VLOOKUP(UPPER(TRIM(E434)),'6_Reference Lists'!$A$4:$D$64,2,FALSE()),""))</f>
        <v/>
      </c>
      <c r="D434" s="58" t="str">
        <f>IF(E434="","",IFERROR(VLOOKUP(UPPER(TRIM(E434)),'6_Reference Lists'!$A$4:$D$64,3,FALSE()),""))</f>
        <v/>
      </c>
      <c r="F434" s="47" t="str">
        <f>IF(E434="","",IFERROR(VLOOKUP(UPPER(TRIM(E434)),'6_Reference Lists'!$A$4:$D$64,4,FALSE()),""))</f>
        <v/>
      </c>
      <c r="G434" s="51"/>
      <c r="H434" s="52"/>
      <c r="I434" s="53"/>
      <c r="J434" s="51"/>
      <c r="K434" s="52"/>
      <c r="L434" s="53"/>
      <c r="M434" s="67" t="str">
        <f>IF(E434="","",DataEntryTable[[#This Row],[Shares Bought]]-DataEntryTable[[#This Row],[Shares Sold]])</f>
        <v/>
      </c>
    </row>
    <row r="435" spans="1:13" ht="15" customHeight="1" x14ac:dyDescent="0.25">
      <c r="A435" s="47" t="str">
        <f t="shared" si="6"/>
        <v/>
      </c>
      <c r="B435" s="47" t="str">
        <f>IF(E435="","",IF(DataEntryTable[[#This Row],[Sell Date]]="","Open","Closed"))</f>
        <v/>
      </c>
      <c r="C435" s="47" t="str">
        <f>IF(E435="","",IFERROR(VLOOKUP(UPPER(TRIM(E435)),'6_Reference Lists'!$A$4:$D$64,2,FALSE()),""))</f>
        <v/>
      </c>
      <c r="D435" s="58" t="str">
        <f>IF(E435="","",IFERROR(VLOOKUP(UPPER(TRIM(E435)),'6_Reference Lists'!$A$4:$D$64,3,FALSE()),""))</f>
        <v/>
      </c>
      <c r="F435" s="47" t="str">
        <f>IF(E435="","",IFERROR(VLOOKUP(UPPER(TRIM(E435)),'6_Reference Lists'!$A$4:$D$64,4,FALSE()),""))</f>
        <v/>
      </c>
      <c r="G435" s="51"/>
      <c r="H435" s="52"/>
      <c r="I435" s="53"/>
      <c r="J435" s="51"/>
      <c r="K435" s="52"/>
      <c r="L435" s="53"/>
      <c r="M435" s="67" t="str">
        <f>IF(E435="","",DataEntryTable[[#This Row],[Shares Bought]]-DataEntryTable[[#This Row],[Shares Sold]])</f>
        <v/>
      </c>
    </row>
    <row r="436" spans="1:13" ht="15" customHeight="1" x14ac:dyDescent="0.25">
      <c r="A436" s="47" t="str">
        <f t="shared" si="6"/>
        <v/>
      </c>
      <c r="B436" s="47" t="str">
        <f>IF(E436="","",IF(DataEntryTable[[#This Row],[Sell Date]]="","Open","Closed"))</f>
        <v/>
      </c>
      <c r="C436" s="47" t="str">
        <f>IF(E436="","",IFERROR(VLOOKUP(UPPER(TRIM(E436)),'6_Reference Lists'!$A$4:$D$64,2,FALSE()),""))</f>
        <v/>
      </c>
      <c r="D436" s="58" t="str">
        <f>IF(E436="","",IFERROR(VLOOKUP(UPPER(TRIM(E436)),'6_Reference Lists'!$A$4:$D$64,3,FALSE()),""))</f>
        <v/>
      </c>
      <c r="F436" s="47" t="str">
        <f>IF(E436="","",IFERROR(VLOOKUP(UPPER(TRIM(E436)),'6_Reference Lists'!$A$4:$D$64,4,FALSE()),""))</f>
        <v/>
      </c>
      <c r="G436" s="51"/>
      <c r="H436" s="52"/>
      <c r="I436" s="53"/>
      <c r="J436" s="51"/>
      <c r="K436" s="52"/>
      <c r="L436" s="53"/>
      <c r="M436" s="67" t="str">
        <f>IF(E436="","",DataEntryTable[[#This Row],[Shares Bought]]-DataEntryTable[[#This Row],[Shares Sold]])</f>
        <v/>
      </c>
    </row>
    <row r="437" spans="1:13" ht="15" customHeight="1" x14ac:dyDescent="0.25">
      <c r="A437" s="47" t="str">
        <f t="shared" si="6"/>
        <v/>
      </c>
      <c r="B437" s="47" t="str">
        <f>IF(E437="","",IF(DataEntryTable[[#This Row],[Sell Date]]="","Open","Closed"))</f>
        <v/>
      </c>
      <c r="C437" s="47" t="str">
        <f>IF(E437="","",IFERROR(VLOOKUP(UPPER(TRIM(E437)),'6_Reference Lists'!$A$4:$D$64,2,FALSE()),""))</f>
        <v/>
      </c>
      <c r="D437" s="58" t="str">
        <f>IF(E437="","",IFERROR(VLOOKUP(UPPER(TRIM(E437)),'6_Reference Lists'!$A$4:$D$64,3,FALSE()),""))</f>
        <v/>
      </c>
      <c r="F437" s="47" t="str">
        <f>IF(E437="","",IFERROR(VLOOKUP(UPPER(TRIM(E437)),'6_Reference Lists'!$A$4:$D$64,4,FALSE()),""))</f>
        <v/>
      </c>
      <c r="G437" s="51"/>
      <c r="H437" s="52"/>
      <c r="I437" s="53"/>
      <c r="J437" s="51"/>
      <c r="K437" s="52"/>
      <c r="L437" s="53"/>
      <c r="M437" s="67" t="str">
        <f>IF(E437="","",DataEntryTable[[#This Row],[Shares Bought]]-DataEntryTable[[#This Row],[Shares Sold]])</f>
        <v/>
      </c>
    </row>
    <row r="438" spans="1:13" ht="15" customHeight="1" x14ac:dyDescent="0.25">
      <c r="A438" s="47" t="str">
        <f t="shared" si="6"/>
        <v/>
      </c>
      <c r="B438" s="47" t="str">
        <f>IF(E438="","",IF(DataEntryTable[[#This Row],[Sell Date]]="","Open","Closed"))</f>
        <v/>
      </c>
      <c r="C438" s="47" t="str">
        <f>IF(E438="","",IFERROR(VLOOKUP(UPPER(TRIM(E438)),'6_Reference Lists'!$A$4:$D$64,2,FALSE()),""))</f>
        <v/>
      </c>
      <c r="D438" s="58" t="str">
        <f>IF(E438="","",IFERROR(VLOOKUP(UPPER(TRIM(E438)),'6_Reference Lists'!$A$4:$D$64,3,FALSE()),""))</f>
        <v/>
      </c>
      <c r="F438" s="47" t="str">
        <f>IF(E438="","",IFERROR(VLOOKUP(UPPER(TRIM(E438)),'6_Reference Lists'!$A$4:$D$64,4,FALSE()),""))</f>
        <v/>
      </c>
      <c r="G438" s="51"/>
      <c r="H438" s="52"/>
      <c r="I438" s="53"/>
      <c r="J438" s="51"/>
      <c r="K438" s="52"/>
      <c r="L438" s="53"/>
      <c r="M438" s="67" t="str">
        <f>IF(E438="","",DataEntryTable[[#This Row],[Shares Bought]]-DataEntryTable[[#This Row],[Shares Sold]])</f>
        <v/>
      </c>
    </row>
    <row r="439" spans="1:13" ht="15" customHeight="1" x14ac:dyDescent="0.25">
      <c r="A439" s="47" t="str">
        <f t="shared" si="6"/>
        <v/>
      </c>
      <c r="B439" s="47" t="str">
        <f>IF(E439="","",IF(DataEntryTable[[#This Row],[Sell Date]]="","Open","Closed"))</f>
        <v/>
      </c>
      <c r="C439" s="47" t="str">
        <f>IF(E439="","",IFERROR(VLOOKUP(UPPER(TRIM(E439)),'6_Reference Lists'!$A$4:$D$64,2,FALSE()),""))</f>
        <v/>
      </c>
      <c r="D439" s="58" t="str">
        <f>IF(E439="","",IFERROR(VLOOKUP(UPPER(TRIM(E439)),'6_Reference Lists'!$A$4:$D$64,3,FALSE()),""))</f>
        <v/>
      </c>
      <c r="F439" s="47" t="str">
        <f>IF(E439="","",IFERROR(VLOOKUP(UPPER(TRIM(E439)),'6_Reference Lists'!$A$4:$D$64,4,FALSE()),""))</f>
        <v/>
      </c>
      <c r="G439" s="51"/>
      <c r="H439" s="52"/>
      <c r="I439" s="53"/>
      <c r="J439" s="51"/>
      <c r="K439" s="52"/>
      <c r="L439" s="53"/>
      <c r="M439" s="67" t="str">
        <f>IF(E439="","",DataEntryTable[[#This Row],[Shares Bought]]-DataEntryTable[[#This Row],[Shares Sold]])</f>
        <v/>
      </c>
    </row>
    <row r="440" spans="1:13" ht="15" customHeight="1" x14ac:dyDescent="0.25">
      <c r="A440" s="47" t="str">
        <f t="shared" si="6"/>
        <v/>
      </c>
      <c r="B440" s="47" t="str">
        <f>IF(E440="","",IF(DataEntryTable[[#This Row],[Sell Date]]="","Open","Closed"))</f>
        <v/>
      </c>
      <c r="C440" s="47" t="str">
        <f>IF(E440="","",IFERROR(VLOOKUP(UPPER(TRIM(E440)),'6_Reference Lists'!$A$4:$D$64,2,FALSE()),""))</f>
        <v/>
      </c>
      <c r="D440" s="58" t="str">
        <f>IF(E440="","",IFERROR(VLOOKUP(UPPER(TRIM(E440)),'6_Reference Lists'!$A$4:$D$64,3,FALSE()),""))</f>
        <v/>
      </c>
      <c r="F440" s="47" t="str">
        <f>IF(E440="","",IFERROR(VLOOKUP(UPPER(TRIM(E440)),'6_Reference Lists'!$A$4:$D$64,4,FALSE()),""))</f>
        <v/>
      </c>
      <c r="G440" s="51"/>
      <c r="H440" s="52"/>
      <c r="I440" s="53"/>
      <c r="J440" s="51"/>
      <c r="K440" s="52"/>
      <c r="L440" s="53"/>
      <c r="M440" s="67" t="str">
        <f>IF(E440="","",DataEntryTable[[#This Row],[Shares Bought]]-DataEntryTable[[#This Row],[Shares Sold]])</f>
        <v/>
      </c>
    </row>
    <row r="441" spans="1:13" ht="15" customHeight="1" x14ac:dyDescent="0.25">
      <c r="A441" s="47" t="str">
        <f t="shared" si="6"/>
        <v/>
      </c>
      <c r="B441" s="47" t="str">
        <f>IF(E441="","",IF(DataEntryTable[[#This Row],[Sell Date]]="","Open","Closed"))</f>
        <v/>
      </c>
      <c r="C441" s="47" t="str">
        <f>IF(E441="","",IFERROR(VLOOKUP(UPPER(TRIM(E441)),'6_Reference Lists'!$A$4:$D$64,2,FALSE()),""))</f>
        <v/>
      </c>
      <c r="D441" s="58" t="str">
        <f>IF(E441="","",IFERROR(VLOOKUP(UPPER(TRIM(E441)),'6_Reference Lists'!$A$4:$D$64,3,FALSE()),""))</f>
        <v/>
      </c>
      <c r="F441" s="47" t="str">
        <f>IF(E441="","",IFERROR(VLOOKUP(UPPER(TRIM(E441)),'6_Reference Lists'!$A$4:$D$64,4,FALSE()),""))</f>
        <v/>
      </c>
      <c r="G441" s="51"/>
      <c r="H441" s="52"/>
      <c r="I441" s="53"/>
      <c r="J441" s="51"/>
      <c r="K441" s="52"/>
      <c r="L441" s="53"/>
      <c r="M441" s="67" t="str">
        <f>IF(E441="","",DataEntryTable[[#This Row],[Shares Bought]]-DataEntryTable[[#This Row],[Shares Sold]])</f>
        <v/>
      </c>
    </row>
    <row r="442" spans="1:13" ht="15" customHeight="1" x14ac:dyDescent="0.25">
      <c r="A442" s="47" t="str">
        <f t="shared" si="6"/>
        <v/>
      </c>
      <c r="B442" s="47" t="str">
        <f>IF(E442="","",IF(DataEntryTable[[#This Row],[Sell Date]]="","Open","Closed"))</f>
        <v/>
      </c>
      <c r="C442" s="47" t="str">
        <f>IF(E442="","",IFERROR(VLOOKUP(UPPER(TRIM(E442)),'6_Reference Lists'!$A$4:$D$64,2,FALSE()),""))</f>
        <v/>
      </c>
      <c r="D442" s="58" t="str">
        <f>IF(E442="","",IFERROR(VLOOKUP(UPPER(TRIM(E442)),'6_Reference Lists'!$A$4:$D$64,3,FALSE()),""))</f>
        <v/>
      </c>
      <c r="F442" s="47" t="str">
        <f>IF(E442="","",IFERROR(VLOOKUP(UPPER(TRIM(E442)),'6_Reference Lists'!$A$4:$D$64,4,FALSE()),""))</f>
        <v/>
      </c>
      <c r="G442" s="51"/>
      <c r="H442" s="52"/>
      <c r="I442" s="53"/>
      <c r="J442" s="51"/>
      <c r="K442" s="52"/>
      <c r="L442" s="53"/>
      <c r="M442" s="67" t="str">
        <f>IF(E442="","",DataEntryTable[[#This Row],[Shares Bought]]-DataEntryTable[[#This Row],[Shares Sold]])</f>
        <v/>
      </c>
    </row>
    <row r="443" spans="1:13" ht="15" customHeight="1" x14ac:dyDescent="0.25">
      <c r="A443" s="47" t="str">
        <f t="shared" si="6"/>
        <v/>
      </c>
      <c r="B443" s="47" t="str">
        <f>IF(E443="","",IF(DataEntryTable[[#This Row],[Sell Date]]="","Open","Closed"))</f>
        <v/>
      </c>
      <c r="C443" s="47" t="str">
        <f>IF(E443="","",IFERROR(VLOOKUP(UPPER(TRIM(E443)),'6_Reference Lists'!$A$4:$D$64,2,FALSE()),""))</f>
        <v/>
      </c>
      <c r="D443" s="58" t="str">
        <f>IF(E443="","",IFERROR(VLOOKUP(UPPER(TRIM(E443)),'6_Reference Lists'!$A$4:$D$64,3,FALSE()),""))</f>
        <v/>
      </c>
      <c r="F443" s="47" t="str">
        <f>IF(E443="","",IFERROR(VLOOKUP(UPPER(TRIM(E443)),'6_Reference Lists'!$A$4:$D$64,4,FALSE()),""))</f>
        <v/>
      </c>
      <c r="G443" s="51"/>
      <c r="H443" s="52"/>
      <c r="I443" s="53"/>
      <c r="J443" s="51"/>
      <c r="K443" s="52"/>
      <c r="L443" s="53"/>
      <c r="M443" s="67" t="str">
        <f>IF(E443="","",DataEntryTable[[#This Row],[Shares Bought]]-DataEntryTable[[#This Row],[Shares Sold]])</f>
        <v/>
      </c>
    </row>
    <row r="444" spans="1:13" ht="15" customHeight="1" x14ac:dyDescent="0.25">
      <c r="A444" s="47" t="str">
        <f t="shared" si="6"/>
        <v/>
      </c>
      <c r="B444" s="47" t="str">
        <f>IF(E444="","",IF(DataEntryTable[[#This Row],[Sell Date]]="","Open","Closed"))</f>
        <v/>
      </c>
      <c r="C444" s="47" t="str">
        <f>IF(E444="","",IFERROR(VLOOKUP(UPPER(TRIM(E444)),'6_Reference Lists'!$A$4:$D$64,2,FALSE()),""))</f>
        <v/>
      </c>
      <c r="D444" s="58" t="str">
        <f>IF(E444="","",IFERROR(VLOOKUP(UPPER(TRIM(E444)),'6_Reference Lists'!$A$4:$D$64,3,FALSE()),""))</f>
        <v/>
      </c>
      <c r="F444" s="47" t="str">
        <f>IF(E444="","",IFERROR(VLOOKUP(UPPER(TRIM(E444)),'6_Reference Lists'!$A$4:$D$64,4,FALSE()),""))</f>
        <v/>
      </c>
      <c r="G444" s="51"/>
      <c r="H444" s="52"/>
      <c r="I444" s="53"/>
      <c r="J444" s="51"/>
      <c r="K444" s="52"/>
      <c r="L444" s="53"/>
      <c r="M444" s="67" t="str">
        <f>IF(E444="","",DataEntryTable[[#This Row],[Shares Bought]]-DataEntryTable[[#This Row],[Shares Sold]])</f>
        <v/>
      </c>
    </row>
    <row r="445" spans="1:13" ht="15" customHeight="1" x14ac:dyDescent="0.25">
      <c r="A445" s="47" t="str">
        <f t="shared" si="6"/>
        <v/>
      </c>
      <c r="B445" s="47" t="str">
        <f>IF(E445="","",IF(DataEntryTable[[#This Row],[Sell Date]]="","Open","Closed"))</f>
        <v/>
      </c>
      <c r="C445" s="47" t="str">
        <f>IF(E445="","",IFERROR(VLOOKUP(UPPER(TRIM(E445)),'6_Reference Lists'!$A$4:$D$64,2,FALSE()),""))</f>
        <v/>
      </c>
      <c r="D445" s="58" t="str">
        <f>IF(E445="","",IFERROR(VLOOKUP(UPPER(TRIM(E445)),'6_Reference Lists'!$A$4:$D$64,3,FALSE()),""))</f>
        <v/>
      </c>
      <c r="F445" s="47" t="str">
        <f>IF(E445="","",IFERROR(VLOOKUP(UPPER(TRIM(E445)),'6_Reference Lists'!$A$4:$D$64,4,FALSE()),""))</f>
        <v/>
      </c>
      <c r="G445" s="51"/>
      <c r="H445" s="52"/>
      <c r="I445" s="53"/>
      <c r="J445" s="51"/>
      <c r="K445" s="52"/>
      <c r="L445" s="53"/>
      <c r="M445" s="67" t="str">
        <f>IF(E445="","",DataEntryTable[[#This Row],[Shares Bought]]-DataEntryTable[[#This Row],[Shares Sold]])</f>
        <v/>
      </c>
    </row>
    <row r="446" spans="1:13" ht="15" customHeight="1" x14ac:dyDescent="0.25">
      <c r="A446" s="47" t="str">
        <f t="shared" si="6"/>
        <v/>
      </c>
      <c r="B446" s="47" t="str">
        <f>IF(E446="","",IF(DataEntryTable[[#This Row],[Sell Date]]="","Open","Closed"))</f>
        <v/>
      </c>
      <c r="C446" s="47" t="str">
        <f>IF(E446="","",IFERROR(VLOOKUP(UPPER(TRIM(E446)),'6_Reference Lists'!$A$4:$D$64,2,FALSE()),""))</f>
        <v/>
      </c>
      <c r="D446" s="58" t="str">
        <f>IF(E446="","",IFERROR(VLOOKUP(UPPER(TRIM(E446)),'6_Reference Lists'!$A$4:$D$64,3,FALSE()),""))</f>
        <v/>
      </c>
      <c r="F446" s="47" t="str">
        <f>IF(E446="","",IFERROR(VLOOKUP(UPPER(TRIM(E446)),'6_Reference Lists'!$A$4:$D$64,4,FALSE()),""))</f>
        <v/>
      </c>
      <c r="G446" s="51"/>
      <c r="H446" s="52"/>
      <c r="I446" s="53"/>
      <c r="J446" s="51"/>
      <c r="K446" s="52"/>
      <c r="L446" s="53"/>
      <c r="M446" s="67" t="str">
        <f>IF(E446="","",DataEntryTable[[#This Row],[Shares Bought]]-DataEntryTable[[#This Row],[Shares Sold]])</f>
        <v/>
      </c>
    </row>
    <row r="447" spans="1:13" ht="15" customHeight="1" x14ac:dyDescent="0.25">
      <c r="A447" s="47" t="str">
        <f t="shared" si="6"/>
        <v/>
      </c>
      <c r="B447" s="47" t="str">
        <f>IF(E447="","",IF(DataEntryTable[[#This Row],[Sell Date]]="","Open","Closed"))</f>
        <v/>
      </c>
      <c r="C447" s="47" t="str">
        <f>IF(E447="","",IFERROR(VLOOKUP(UPPER(TRIM(E447)),'6_Reference Lists'!$A$4:$D$64,2,FALSE()),""))</f>
        <v/>
      </c>
      <c r="D447" s="58" t="str">
        <f>IF(E447="","",IFERROR(VLOOKUP(UPPER(TRIM(E447)),'6_Reference Lists'!$A$4:$D$64,3,FALSE()),""))</f>
        <v/>
      </c>
      <c r="F447" s="47" t="str">
        <f>IF(E447="","",IFERROR(VLOOKUP(UPPER(TRIM(E447)),'6_Reference Lists'!$A$4:$D$64,4,FALSE()),""))</f>
        <v/>
      </c>
      <c r="G447" s="51"/>
      <c r="H447" s="52"/>
      <c r="I447" s="53"/>
      <c r="J447" s="51"/>
      <c r="K447" s="52"/>
      <c r="L447" s="53"/>
      <c r="M447" s="67" t="str">
        <f>IF(E447="","",DataEntryTable[[#This Row],[Shares Bought]]-DataEntryTable[[#This Row],[Shares Sold]])</f>
        <v/>
      </c>
    </row>
    <row r="448" spans="1:13" ht="15" customHeight="1" x14ac:dyDescent="0.25">
      <c r="A448" s="47" t="str">
        <f t="shared" si="6"/>
        <v/>
      </c>
      <c r="B448" s="47" t="str">
        <f>IF(E448="","",IF(DataEntryTable[[#This Row],[Sell Date]]="","Open","Closed"))</f>
        <v/>
      </c>
      <c r="C448" s="47" t="str">
        <f>IF(E448="","",IFERROR(VLOOKUP(UPPER(TRIM(E448)),'6_Reference Lists'!$A$4:$D$64,2,FALSE()),""))</f>
        <v/>
      </c>
      <c r="D448" s="58" t="str">
        <f>IF(E448="","",IFERROR(VLOOKUP(UPPER(TRIM(E448)),'6_Reference Lists'!$A$4:$D$64,3,FALSE()),""))</f>
        <v/>
      </c>
      <c r="F448" s="47" t="str">
        <f>IF(E448="","",IFERROR(VLOOKUP(UPPER(TRIM(E448)),'6_Reference Lists'!$A$4:$D$64,4,FALSE()),""))</f>
        <v/>
      </c>
      <c r="G448" s="51"/>
      <c r="H448" s="52"/>
      <c r="I448" s="53"/>
      <c r="J448" s="51"/>
      <c r="K448" s="52"/>
      <c r="L448" s="53"/>
      <c r="M448" s="67" t="str">
        <f>IF(E448="","",DataEntryTable[[#This Row],[Shares Bought]]-DataEntryTable[[#This Row],[Shares Sold]])</f>
        <v/>
      </c>
    </row>
    <row r="449" spans="1:13" ht="15" customHeight="1" x14ac:dyDescent="0.25">
      <c r="A449" s="47" t="str">
        <f t="shared" si="6"/>
        <v/>
      </c>
      <c r="B449" s="47" t="str">
        <f>IF(E449="","",IF(DataEntryTable[[#This Row],[Sell Date]]="","Open","Closed"))</f>
        <v/>
      </c>
      <c r="C449" s="47" t="str">
        <f>IF(E449="","",IFERROR(VLOOKUP(UPPER(TRIM(E449)),'6_Reference Lists'!$A$4:$D$64,2,FALSE()),""))</f>
        <v/>
      </c>
      <c r="D449" s="58" t="str">
        <f>IF(E449="","",IFERROR(VLOOKUP(UPPER(TRIM(E449)),'6_Reference Lists'!$A$4:$D$64,3,FALSE()),""))</f>
        <v/>
      </c>
      <c r="F449" s="47" t="str">
        <f>IF(E449="","",IFERROR(VLOOKUP(UPPER(TRIM(E449)),'6_Reference Lists'!$A$4:$D$64,4,FALSE()),""))</f>
        <v/>
      </c>
      <c r="G449" s="51"/>
      <c r="H449" s="52"/>
      <c r="I449" s="53"/>
      <c r="J449" s="51"/>
      <c r="K449" s="52"/>
      <c r="L449" s="53"/>
      <c r="M449" s="67" t="str">
        <f>IF(E449="","",DataEntryTable[[#This Row],[Shares Bought]]-DataEntryTable[[#This Row],[Shares Sold]])</f>
        <v/>
      </c>
    </row>
    <row r="450" spans="1:13" ht="15" customHeight="1" x14ac:dyDescent="0.25">
      <c r="A450" s="47" t="str">
        <f t="shared" si="6"/>
        <v/>
      </c>
      <c r="B450" s="47" t="str">
        <f>IF(E450="","",IF(DataEntryTable[[#This Row],[Sell Date]]="","Open","Closed"))</f>
        <v/>
      </c>
      <c r="C450" s="47" t="str">
        <f>IF(E450="","",IFERROR(VLOOKUP(UPPER(TRIM(E450)),'6_Reference Lists'!$A$4:$D$64,2,FALSE()),""))</f>
        <v/>
      </c>
      <c r="D450" s="58" t="str">
        <f>IF(E450="","",IFERROR(VLOOKUP(UPPER(TRIM(E450)),'6_Reference Lists'!$A$4:$D$64,3,FALSE()),""))</f>
        <v/>
      </c>
      <c r="F450" s="47" t="str">
        <f>IF(E450="","",IFERROR(VLOOKUP(UPPER(TRIM(E450)),'6_Reference Lists'!$A$4:$D$64,4,FALSE()),""))</f>
        <v/>
      </c>
      <c r="G450" s="51"/>
      <c r="H450" s="52"/>
      <c r="I450" s="53"/>
      <c r="J450" s="51"/>
      <c r="K450" s="52"/>
      <c r="L450" s="53"/>
      <c r="M450" s="67" t="str">
        <f>IF(E450="","",DataEntryTable[[#This Row],[Shares Bought]]-DataEntryTable[[#This Row],[Shares Sold]])</f>
        <v/>
      </c>
    </row>
    <row r="451" spans="1:13" ht="15" customHeight="1" x14ac:dyDescent="0.25">
      <c r="A451" s="47" t="str">
        <f t="shared" si="6"/>
        <v/>
      </c>
      <c r="B451" s="47" t="str">
        <f>IF(E451="","",IF(DataEntryTable[[#This Row],[Sell Date]]="","Open","Closed"))</f>
        <v/>
      </c>
      <c r="C451" s="47" t="str">
        <f>IF(E451="","",IFERROR(VLOOKUP(UPPER(TRIM(E451)),'6_Reference Lists'!$A$4:$D$64,2,FALSE()),""))</f>
        <v/>
      </c>
      <c r="D451" s="58" t="str">
        <f>IF(E451="","",IFERROR(VLOOKUP(UPPER(TRIM(E451)),'6_Reference Lists'!$A$4:$D$64,3,FALSE()),""))</f>
        <v/>
      </c>
      <c r="F451" s="47" t="str">
        <f>IF(E451="","",IFERROR(VLOOKUP(UPPER(TRIM(E451)),'6_Reference Lists'!$A$4:$D$64,4,FALSE()),""))</f>
        <v/>
      </c>
      <c r="G451" s="51"/>
      <c r="H451" s="52"/>
      <c r="I451" s="53"/>
      <c r="J451" s="51"/>
      <c r="K451" s="52"/>
      <c r="L451" s="53"/>
      <c r="M451" s="67" t="str">
        <f>IF(E451="","",DataEntryTable[[#This Row],[Shares Bought]]-DataEntryTable[[#This Row],[Shares Sold]])</f>
        <v/>
      </c>
    </row>
    <row r="452" spans="1:13" ht="15" customHeight="1" x14ac:dyDescent="0.25">
      <c r="A452" s="47" t="str">
        <f t="shared" si="6"/>
        <v/>
      </c>
      <c r="B452" s="47" t="str">
        <f>IF(E452="","",IF(DataEntryTable[[#This Row],[Sell Date]]="","Open","Closed"))</f>
        <v/>
      </c>
      <c r="C452" s="47" t="str">
        <f>IF(E452="","",IFERROR(VLOOKUP(UPPER(TRIM(E452)),'6_Reference Lists'!$A$4:$D$64,2,FALSE()),""))</f>
        <v/>
      </c>
      <c r="D452" s="58" t="str">
        <f>IF(E452="","",IFERROR(VLOOKUP(UPPER(TRIM(E452)),'6_Reference Lists'!$A$4:$D$64,3,FALSE()),""))</f>
        <v/>
      </c>
      <c r="F452" s="47" t="str">
        <f>IF(E452="","",IFERROR(VLOOKUP(UPPER(TRIM(E452)),'6_Reference Lists'!$A$4:$D$64,4,FALSE()),""))</f>
        <v/>
      </c>
      <c r="G452" s="51"/>
      <c r="H452" s="52"/>
      <c r="I452" s="53"/>
      <c r="J452" s="51"/>
      <c r="K452" s="52"/>
      <c r="L452" s="53"/>
      <c r="M452" s="67" t="str">
        <f>IF(E452="","",DataEntryTable[[#This Row],[Shares Bought]]-DataEntryTable[[#This Row],[Shares Sold]])</f>
        <v/>
      </c>
    </row>
    <row r="453" spans="1:13" ht="15" customHeight="1" x14ac:dyDescent="0.25">
      <c r="A453" s="47" t="str">
        <f t="shared" si="6"/>
        <v/>
      </c>
      <c r="B453" s="47" t="str">
        <f>IF(E453="","",IF(DataEntryTable[[#This Row],[Sell Date]]="","Open","Closed"))</f>
        <v/>
      </c>
      <c r="C453" s="47" t="str">
        <f>IF(E453="","",IFERROR(VLOOKUP(UPPER(TRIM(E453)),'6_Reference Lists'!$A$4:$D$64,2,FALSE()),""))</f>
        <v/>
      </c>
      <c r="D453" s="58" t="str">
        <f>IF(E453="","",IFERROR(VLOOKUP(UPPER(TRIM(E453)),'6_Reference Lists'!$A$4:$D$64,3,FALSE()),""))</f>
        <v/>
      </c>
      <c r="F453" s="47" t="str">
        <f>IF(E453="","",IFERROR(VLOOKUP(UPPER(TRIM(E453)),'6_Reference Lists'!$A$4:$D$64,4,FALSE()),""))</f>
        <v/>
      </c>
      <c r="G453" s="51"/>
      <c r="H453" s="52"/>
      <c r="I453" s="53"/>
      <c r="J453" s="51"/>
      <c r="K453" s="52"/>
      <c r="L453" s="53"/>
      <c r="M453" s="67" t="str">
        <f>IF(E453="","",DataEntryTable[[#This Row],[Shares Bought]]-DataEntryTable[[#This Row],[Shares Sold]])</f>
        <v/>
      </c>
    </row>
    <row r="454" spans="1:13" ht="15" customHeight="1" x14ac:dyDescent="0.25">
      <c r="A454" s="47" t="str">
        <f t="shared" ref="A454:A505" si="7">IF($E454="","",IF(COUNTA(C454:N454)=0,"",ROW()-5))</f>
        <v/>
      </c>
      <c r="B454" s="47" t="str">
        <f>IF(E454="","",IF(DataEntryTable[[#This Row],[Sell Date]]="","Open","Closed"))</f>
        <v/>
      </c>
      <c r="C454" s="47" t="str">
        <f>IF(E454="","",IFERROR(VLOOKUP(UPPER(TRIM(E454)),'6_Reference Lists'!$A$4:$D$64,2,FALSE()),""))</f>
        <v/>
      </c>
      <c r="D454" s="58" t="str">
        <f>IF(E454="","",IFERROR(VLOOKUP(UPPER(TRIM(E454)),'6_Reference Lists'!$A$4:$D$64,3,FALSE()),""))</f>
        <v/>
      </c>
      <c r="F454" s="47" t="str">
        <f>IF(E454="","",IFERROR(VLOOKUP(UPPER(TRIM(E454)),'6_Reference Lists'!$A$4:$D$64,4,FALSE()),""))</f>
        <v/>
      </c>
      <c r="G454" s="51"/>
      <c r="H454" s="52"/>
      <c r="I454" s="53"/>
      <c r="J454" s="51"/>
      <c r="K454" s="52"/>
      <c r="L454" s="53"/>
      <c r="M454" s="67" t="str">
        <f>IF(E454="","",DataEntryTable[[#This Row],[Shares Bought]]-DataEntryTable[[#This Row],[Shares Sold]])</f>
        <v/>
      </c>
    </row>
    <row r="455" spans="1:13" ht="15" customHeight="1" x14ac:dyDescent="0.25">
      <c r="A455" s="47" t="str">
        <f t="shared" si="7"/>
        <v/>
      </c>
      <c r="B455" s="47" t="str">
        <f>IF(E455="","",IF(DataEntryTable[[#This Row],[Sell Date]]="","Open","Closed"))</f>
        <v/>
      </c>
      <c r="C455" s="47" t="str">
        <f>IF(E455="","",IFERROR(VLOOKUP(UPPER(TRIM(E455)),'6_Reference Lists'!$A$4:$D$64,2,FALSE()),""))</f>
        <v/>
      </c>
      <c r="D455" s="58" t="str">
        <f>IF(E455="","",IFERROR(VLOOKUP(UPPER(TRIM(E455)),'6_Reference Lists'!$A$4:$D$64,3,FALSE()),""))</f>
        <v/>
      </c>
      <c r="F455" s="47" t="str">
        <f>IF(E455="","",IFERROR(VLOOKUP(UPPER(TRIM(E455)),'6_Reference Lists'!$A$4:$D$64,4,FALSE()),""))</f>
        <v/>
      </c>
      <c r="G455" s="51"/>
      <c r="H455" s="52"/>
      <c r="I455" s="53"/>
      <c r="J455" s="51"/>
      <c r="K455" s="52"/>
      <c r="L455" s="53"/>
      <c r="M455" s="67" t="str">
        <f>IF(E455="","",DataEntryTable[[#This Row],[Shares Bought]]-DataEntryTable[[#This Row],[Shares Sold]])</f>
        <v/>
      </c>
    </row>
    <row r="456" spans="1:13" ht="15" customHeight="1" x14ac:dyDescent="0.25">
      <c r="A456" s="47" t="str">
        <f t="shared" si="7"/>
        <v/>
      </c>
      <c r="B456" s="47" t="str">
        <f>IF(E456="","",IF(DataEntryTable[[#This Row],[Sell Date]]="","Open","Closed"))</f>
        <v/>
      </c>
      <c r="C456" s="47" t="str">
        <f>IF(E456="","",IFERROR(VLOOKUP(UPPER(TRIM(E456)),'6_Reference Lists'!$A$4:$D$64,2,FALSE()),""))</f>
        <v/>
      </c>
      <c r="D456" s="58" t="str">
        <f>IF(E456="","",IFERROR(VLOOKUP(UPPER(TRIM(E456)),'6_Reference Lists'!$A$4:$D$64,3,FALSE()),""))</f>
        <v/>
      </c>
      <c r="F456" s="47" t="str">
        <f>IF(E456="","",IFERROR(VLOOKUP(UPPER(TRIM(E456)),'6_Reference Lists'!$A$4:$D$64,4,FALSE()),""))</f>
        <v/>
      </c>
      <c r="G456" s="51"/>
      <c r="H456" s="52"/>
      <c r="I456" s="53"/>
      <c r="J456" s="51"/>
      <c r="K456" s="52"/>
      <c r="L456" s="53"/>
      <c r="M456" s="67" t="str">
        <f>IF(E456="","",DataEntryTable[[#This Row],[Shares Bought]]-DataEntryTable[[#This Row],[Shares Sold]])</f>
        <v/>
      </c>
    </row>
    <row r="457" spans="1:13" ht="15" customHeight="1" x14ac:dyDescent="0.25">
      <c r="A457" s="47" t="str">
        <f t="shared" si="7"/>
        <v/>
      </c>
      <c r="B457" s="47" t="str">
        <f>IF(E457="","",IF(DataEntryTable[[#This Row],[Sell Date]]="","Open","Closed"))</f>
        <v/>
      </c>
      <c r="C457" s="47" t="str">
        <f>IF(E457="","",IFERROR(VLOOKUP(UPPER(TRIM(E457)),'6_Reference Lists'!$A$4:$D$64,2,FALSE()),""))</f>
        <v/>
      </c>
      <c r="D457" s="58" t="str">
        <f>IF(E457="","",IFERROR(VLOOKUP(UPPER(TRIM(E457)),'6_Reference Lists'!$A$4:$D$64,3,FALSE()),""))</f>
        <v/>
      </c>
      <c r="F457" s="47" t="str">
        <f>IF(E457="","",IFERROR(VLOOKUP(UPPER(TRIM(E457)),'6_Reference Lists'!$A$4:$D$64,4,FALSE()),""))</f>
        <v/>
      </c>
      <c r="G457" s="51"/>
      <c r="H457" s="52"/>
      <c r="I457" s="53"/>
      <c r="J457" s="51"/>
      <c r="K457" s="52"/>
      <c r="L457" s="53"/>
      <c r="M457" s="67" t="str">
        <f>IF(E457="","",DataEntryTable[[#This Row],[Shares Bought]]-DataEntryTable[[#This Row],[Shares Sold]])</f>
        <v/>
      </c>
    </row>
    <row r="458" spans="1:13" ht="15" customHeight="1" x14ac:dyDescent="0.25">
      <c r="A458" s="47" t="str">
        <f t="shared" si="7"/>
        <v/>
      </c>
      <c r="B458" s="47" t="str">
        <f>IF(E458="","",IF(DataEntryTable[[#This Row],[Sell Date]]="","Open","Closed"))</f>
        <v/>
      </c>
      <c r="C458" s="47" t="str">
        <f>IF(E458="","",IFERROR(VLOOKUP(UPPER(TRIM(E458)),'6_Reference Lists'!$A$4:$D$64,2,FALSE()),""))</f>
        <v/>
      </c>
      <c r="D458" s="58" t="str">
        <f>IF(E458="","",IFERROR(VLOOKUP(UPPER(TRIM(E458)),'6_Reference Lists'!$A$4:$D$64,3,FALSE()),""))</f>
        <v/>
      </c>
      <c r="F458" s="47" t="str">
        <f>IF(E458="","",IFERROR(VLOOKUP(UPPER(TRIM(E458)),'6_Reference Lists'!$A$4:$D$64,4,FALSE()),""))</f>
        <v/>
      </c>
      <c r="G458" s="51"/>
      <c r="H458" s="52"/>
      <c r="I458" s="53"/>
      <c r="J458" s="51"/>
      <c r="K458" s="52"/>
      <c r="L458" s="53"/>
      <c r="M458" s="67" t="str">
        <f>IF(E458="","",DataEntryTable[[#This Row],[Shares Bought]]-DataEntryTable[[#This Row],[Shares Sold]])</f>
        <v/>
      </c>
    </row>
    <row r="459" spans="1:13" ht="15" customHeight="1" x14ac:dyDescent="0.25">
      <c r="A459" s="47" t="str">
        <f t="shared" si="7"/>
        <v/>
      </c>
      <c r="B459" s="47" t="str">
        <f>IF(E459="","",IF(DataEntryTable[[#This Row],[Sell Date]]="","Open","Closed"))</f>
        <v/>
      </c>
      <c r="C459" s="47" t="str">
        <f>IF(E459="","",IFERROR(VLOOKUP(UPPER(TRIM(E459)),'6_Reference Lists'!$A$4:$D$64,2,FALSE()),""))</f>
        <v/>
      </c>
      <c r="D459" s="58" t="str">
        <f>IF(E459="","",IFERROR(VLOOKUP(UPPER(TRIM(E459)),'6_Reference Lists'!$A$4:$D$64,3,FALSE()),""))</f>
        <v/>
      </c>
      <c r="F459" s="47" t="str">
        <f>IF(E459="","",IFERROR(VLOOKUP(UPPER(TRIM(E459)),'6_Reference Lists'!$A$4:$D$64,4,FALSE()),""))</f>
        <v/>
      </c>
      <c r="G459" s="51"/>
      <c r="H459" s="52"/>
      <c r="I459" s="53"/>
      <c r="J459" s="51"/>
      <c r="K459" s="52"/>
      <c r="L459" s="53"/>
      <c r="M459" s="67" t="str">
        <f>IF(E459="","",DataEntryTable[[#This Row],[Shares Bought]]-DataEntryTable[[#This Row],[Shares Sold]])</f>
        <v/>
      </c>
    </row>
    <row r="460" spans="1:13" ht="15" customHeight="1" x14ac:dyDescent="0.25">
      <c r="A460" s="47" t="str">
        <f t="shared" si="7"/>
        <v/>
      </c>
      <c r="B460" s="47" t="str">
        <f>IF(E460="","",IF(DataEntryTable[[#This Row],[Sell Date]]="","Open","Closed"))</f>
        <v/>
      </c>
      <c r="C460" s="47" t="str">
        <f>IF(E460="","",IFERROR(VLOOKUP(UPPER(TRIM(E460)),'6_Reference Lists'!$A$4:$D$64,2,FALSE()),""))</f>
        <v/>
      </c>
      <c r="D460" s="58" t="str">
        <f>IF(E460="","",IFERROR(VLOOKUP(UPPER(TRIM(E460)),'6_Reference Lists'!$A$4:$D$64,3,FALSE()),""))</f>
        <v/>
      </c>
      <c r="F460" s="47" t="str">
        <f>IF(E460="","",IFERROR(VLOOKUP(UPPER(TRIM(E460)),'6_Reference Lists'!$A$4:$D$64,4,FALSE()),""))</f>
        <v/>
      </c>
      <c r="G460" s="51"/>
      <c r="H460" s="52"/>
      <c r="I460" s="53"/>
      <c r="J460" s="51"/>
      <c r="K460" s="52"/>
      <c r="L460" s="53"/>
      <c r="M460" s="67" t="str">
        <f>IF(E460="","",DataEntryTable[[#This Row],[Shares Bought]]-DataEntryTable[[#This Row],[Shares Sold]])</f>
        <v/>
      </c>
    </row>
    <row r="461" spans="1:13" ht="15" customHeight="1" x14ac:dyDescent="0.25">
      <c r="A461" s="47" t="str">
        <f t="shared" si="7"/>
        <v/>
      </c>
      <c r="B461" s="47" t="str">
        <f>IF(E461="","",IF(DataEntryTable[[#This Row],[Sell Date]]="","Open","Closed"))</f>
        <v/>
      </c>
      <c r="C461" s="47" t="str">
        <f>IF(E461="","",IFERROR(VLOOKUP(UPPER(TRIM(E461)),'6_Reference Lists'!$A$4:$D$64,2,FALSE()),""))</f>
        <v/>
      </c>
      <c r="D461" s="58" t="str">
        <f>IF(E461="","",IFERROR(VLOOKUP(UPPER(TRIM(E461)),'6_Reference Lists'!$A$4:$D$64,3,FALSE()),""))</f>
        <v/>
      </c>
      <c r="F461" s="47" t="str">
        <f>IF(E461="","",IFERROR(VLOOKUP(UPPER(TRIM(E461)),'6_Reference Lists'!$A$4:$D$64,4,FALSE()),""))</f>
        <v/>
      </c>
      <c r="G461" s="51"/>
      <c r="H461" s="52"/>
      <c r="I461" s="53"/>
      <c r="J461" s="51"/>
      <c r="K461" s="52"/>
      <c r="L461" s="53"/>
      <c r="M461" s="67" t="str">
        <f>IF(E461="","",DataEntryTable[[#This Row],[Shares Bought]]-DataEntryTable[[#This Row],[Shares Sold]])</f>
        <v/>
      </c>
    </row>
    <row r="462" spans="1:13" ht="15" customHeight="1" x14ac:dyDescent="0.25">
      <c r="A462" s="47" t="str">
        <f t="shared" si="7"/>
        <v/>
      </c>
      <c r="B462" s="47" t="str">
        <f>IF(E462="","",IF(DataEntryTable[[#This Row],[Sell Date]]="","Open","Closed"))</f>
        <v/>
      </c>
      <c r="C462" s="47" t="str">
        <f>IF(E462="","",IFERROR(VLOOKUP(UPPER(TRIM(E462)),'6_Reference Lists'!$A$4:$D$64,2,FALSE()),""))</f>
        <v/>
      </c>
      <c r="D462" s="58" t="str">
        <f>IF(E462="","",IFERROR(VLOOKUP(UPPER(TRIM(E462)),'6_Reference Lists'!$A$4:$D$64,3,FALSE()),""))</f>
        <v/>
      </c>
      <c r="F462" s="47" t="str">
        <f>IF(E462="","",IFERROR(VLOOKUP(UPPER(TRIM(E462)),'6_Reference Lists'!$A$4:$D$64,4,FALSE()),""))</f>
        <v/>
      </c>
      <c r="G462" s="51"/>
      <c r="H462" s="52"/>
      <c r="I462" s="53"/>
      <c r="J462" s="51"/>
      <c r="K462" s="52"/>
      <c r="L462" s="53"/>
      <c r="M462" s="67" t="str">
        <f>IF(E462="","",DataEntryTable[[#This Row],[Shares Bought]]-DataEntryTable[[#This Row],[Shares Sold]])</f>
        <v/>
      </c>
    </row>
    <row r="463" spans="1:13" ht="15" customHeight="1" x14ac:dyDescent="0.25">
      <c r="A463" s="47" t="str">
        <f t="shared" si="7"/>
        <v/>
      </c>
      <c r="B463" s="47" t="str">
        <f>IF(E463="","",IF(DataEntryTable[[#This Row],[Sell Date]]="","Open","Closed"))</f>
        <v/>
      </c>
      <c r="C463" s="47" t="str">
        <f>IF(E463="","",IFERROR(VLOOKUP(UPPER(TRIM(E463)),'6_Reference Lists'!$A$4:$D$64,2,FALSE()),""))</f>
        <v/>
      </c>
      <c r="D463" s="58" t="str">
        <f>IF(E463="","",IFERROR(VLOOKUP(UPPER(TRIM(E463)),'6_Reference Lists'!$A$4:$D$64,3,FALSE()),""))</f>
        <v/>
      </c>
      <c r="F463" s="47" t="str">
        <f>IF(E463="","",IFERROR(VLOOKUP(UPPER(TRIM(E463)),'6_Reference Lists'!$A$4:$D$64,4,FALSE()),""))</f>
        <v/>
      </c>
      <c r="G463" s="51"/>
      <c r="H463" s="52"/>
      <c r="I463" s="53"/>
      <c r="J463" s="51"/>
      <c r="K463" s="52"/>
      <c r="L463" s="53"/>
      <c r="M463" s="67" t="str">
        <f>IF(E463="","",DataEntryTable[[#This Row],[Shares Bought]]-DataEntryTable[[#This Row],[Shares Sold]])</f>
        <v/>
      </c>
    </row>
    <row r="464" spans="1:13" ht="15" customHeight="1" x14ac:dyDescent="0.25">
      <c r="A464" s="47" t="str">
        <f t="shared" si="7"/>
        <v/>
      </c>
      <c r="B464" s="47" t="str">
        <f>IF(E464="","",IF(DataEntryTable[[#This Row],[Sell Date]]="","Open","Closed"))</f>
        <v/>
      </c>
      <c r="C464" s="47" t="str">
        <f>IF(E464="","",IFERROR(VLOOKUP(UPPER(TRIM(E464)),'6_Reference Lists'!$A$4:$D$64,2,FALSE()),""))</f>
        <v/>
      </c>
      <c r="D464" s="58" t="str">
        <f>IF(E464="","",IFERROR(VLOOKUP(UPPER(TRIM(E464)),'6_Reference Lists'!$A$4:$D$64,3,FALSE()),""))</f>
        <v/>
      </c>
      <c r="F464" s="47" t="str">
        <f>IF(E464="","",IFERROR(VLOOKUP(UPPER(TRIM(E464)),'6_Reference Lists'!$A$4:$D$64,4,FALSE()),""))</f>
        <v/>
      </c>
      <c r="G464" s="51"/>
      <c r="H464" s="52"/>
      <c r="I464" s="53"/>
      <c r="J464" s="51"/>
      <c r="K464" s="52"/>
      <c r="L464" s="53"/>
      <c r="M464" s="67" t="str">
        <f>IF(E464="","",DataEntryTable[[#This Row],[Shares Bought]]-DataEntryTable[[#This Row],[Shares Sold]])</f>
        <v/>
      </c>
    </row>
    <row r="465" spans="1:13" ht="15" customHeight="1" x14ac:dyDescent="0.25">
      <c r="A465" s="47" t="str">
        <f t="shared" si="7"/>
        <v/>
      </c>
      <c r="B465" s="47" t="str">
        <f>IF(E465="","",IF(DataEntryTable[[#This Row],[Sell Date]]="","Open","Closed"))</f>
        <v/>
      </c>
      <c r="C465" s="47" t="str">
        <f>IF(E465="","",IFERROR(VLOOKUP(UPPER(TRIM(E465)),'6_Reference Lists'!$A$4:$D$64,2,FALSE()),""))</f>
        <v/>
      </c>
      <c r="D465" s="58" t="str">
        <f>IF(E465="","",IFERROR(VLOOKUP(UPPER(TRIM(E465)),'6_Reference Lists'!$A$4:$D$64,3,FALSE()),""))</f>
        <v/>
      </c>
      <c r="F465" s="47" t="str">
        <f>IF(E465="","",IFERROR(VLOOKUP(UPPER(TRIM(E465)),'6_Reference Lists'!$A$4:$D$64,4,FALSE()),""))</f>
        <v/>
      </c>
      <c r="G465" s="51"/>
      <c r="H465" s="52"/>
      <c r="I465" s="53"/>
      <c r="J465" s="51"/>
      <c r="K465" s="52"/>
      <c r="L465" s="53"/>
      <c r="M465" s="67" t="str">
        <f>IF(E465="","",DataEntryTable[[#This Row],[Shares Bought]]-DataEntryTable[[#This Row],[Shares Sold]])</f>
        <v/>
      </c>
    </row>
    <row r="466" spans="1:13" ht="15" customHeight="1" x14ac:dyDescent="0.25">
      <c r="A466" s="47" t="str">
        <f t="shared" si="7"/>
        <v/>
      </c>
      <c r="B466" s="47" t="str">
        <f>IF(E466="","",IF(DataEntryTable[[#This Row],[Sell Date]]="","Open","Closed"))</f>
        <v/>
      </c>
      <c r="C466" s="47" t="str">
        <f>IF(E466="","",IFERROR(VLOOKUP(UPPER(TRIM(E466)),'6_Reference Lists'!$A$4:$D$64,2,FALSE()),""))</f>
        <v/>
      </c>
      <c r="D466" s="58" t="str">
        <f>IF(E466="","",IFERROR(VLOOKUP(UPPER(TRIM(E466)),'6_Reference Lists'!$A$4:$D$64,3,FALSE()),""))</f>
        <v/>
      </c>
      <c r="F466" s="47" t="str">
        <f>IF(E466="","",IFERROR(VLOOKUP(UPPER(TRIM(E466)),'6_Reference Lists'!$A$4:$D$64,4,FALSE()),""))</f>
        <v/>
      </c>
      <c r="G466" s="51"/>
      <c r="H466" s="52"/>
      <c r="I466" s="53"/>
      <c r="J466" s="51"/>
      <c r="K466" s="52"/>
      <c r="L466" s="53"/>
      <c r="M466" s="67" t="str">
        <f>IF(E466="","",DataEntryTable[[#This Row],[Shares Bought]]-DataEntryTable[[#This Row],[Shares Sold]])</f>
        <v/>
      </c>
    </row>
    <row r="467" spans="1:13" ht="15" customHeight="1" x14ac:dyDescent="0.25">
      <c r="A467" s="47" t="str">
        <f t="shared" si="7"/>
        <v/>
      </c>
      <c r="B467" s="47" t="str">
        <f>IF(E467="","",IF(DataEntryTable[[#This Row],[Sell Date]]="","Open","Closed"))</f>
        <v/>
      </c>
      <c r="C467" s="47" t="str">
        <f>IF(E467="","",IFERROR(VLOOKUP(UPPER(TRIM(E467)),'6_Reference Lists'!$A$4:$D$64,2,FALSE()),""))</f>
        <v/>
      </c>
      <c r="D467" s="58" t="str">
        <f>IF(E467="","",IFERROR(VLOOKUP(UPPER(TRIM(E467)),'6_Reference Lists'!$A$4:$D$64,3,FALSE()),""))</f>
        <v/>
      </c>
      <c r="F467" s="47" t="str">
        <f>IF(E467="","",IFERROR(VLOOKUP(UPPER(TRIM(E467)),'6_Reference Lists'!$A$4:$D$64,4,FALSE()),""))</f>
        <v/>
      </c>
      <c r="G467" s="51"/>
      <c r="H467" s="52"/>
      <c r="I467" s="53"/>
      <c r="J467" s="51"/>
      <c r="K467" s="52"/>
      <c r="L467" s="53"/>
      <c r="M467" s="67" t="str">
        <f>IF(E467="","",DataEntryTable[[#This Row],[Shares Bought]]-DataEntryTable[[#This Row],[Shares Sold]])</f>
        <v/>
      </c>
    </row>
    <row r="468" spans="1:13" ht="15" customHeight="1" x14ac:dyDescent="0.25">
      <c r="A468" s="47" t="str">
        <f t="shared" si="7"/>
        <v/>
      </c>
      <c r="B468" s="47" t="str">
        <f>IF(E468="","",IF(DataEntryTable[[#This Row],[Sell Date]]="","Open","Closed"))</f>
        <v/>
      </c>
      <c r="C468" s="47" t="str">
        <f>IF(E468="","",IFERROR(VLOOKUP(UPPER(TRIM(E468)),'6_Reference Lists'!$A$4:$D$64,2,FALSE()),""))</f>
        <v/>
      </c>
      <c r="D468" s="58" t="str">
        <f>IF(E468="","",IFERROR(VLOOKUP(UPPER(TRIM(E468)),'6_Reference Lists'!$A$4:$D$64,3,FALSE()),""))</f>
        <v/>
      </c>
      <c r="F468" s="47" t="str">
        <f>IF(E468="","",IFERROR(VLOOKUP(UPPER(TRIM(E468)),'6_Reference Lists'!$A$4:$D$64,4,FALSE()),""))</f>
        <v/>
      </c>
      <c r="G468" s="51"/>
      <c r="H468" s="52"/>
      <c r="I468" s="53"/>
      <c r="J468" s="51"/>
      <c r="K468" s="52"/>
      <c r="L468" s="53"/>
      <c r="M468" s="67" t="str">
        <f>IF(E468="","",DataEntryTable[[#This Row],[Shares Bought]]-DataEntryTable[[#This Row],[Shares Sold]])</f>
        <v/>
      </c>
    </row>
    <row r="469" spans="1:13" ht="15" customHeight="1" x14ac:dyDescent="0.25">
      <c r="A469" s="47" t="str">
        <f t="shared" si="7"/>
        <v/>
      </c>
      <c r="B469" s="47" t="str">
        <f>IF(E469="","",IF(DataEntryTable[[#This Row],[Sell Date]]="","Open","Closed"))</f>
        <v/>
      </c>
      <c r="C469" s="47" t="str">
        <f>IF(E469="","",IFERROR(VLOOKUP(UPPER(TRIM(E469)),'6_Reference Lists'!$A$4:$D$64,2,FALSE()),""))</f>
        <v/>
      </c>
      <c r="D469" s="58" t="str">
        <f>IF(E469="","",IFERROR(VLOOKUP(UPPER(TRIM(E469)),'6_Reference Lists'!$A$4:$D$64,3,FALSE()),""))</f>
        <v/>
      </c>
      <c r="F469" s="47" t="str">
        <f>IF(E469="","",IFERROR(VLOOKUP(UPPER(TRIM(E469)),'6_Reference Lists'!$A$4:$D$64,4,FALSE()),""))</f>
        <v/>
      </c>
      <c r="G469" s="51"/>
      <c r="H469" s="52"/>
      <c r="I469" s="53"/>
      <c r="J469" s="51"/>
      <c r="K469" s="52"/>
      <c r="L469" s="53"/>
      <c r="M469" s="67" t="str">
        <f>IF(E469="","",DataEntryTable[[#This Row],[Shares Bought]]-DataEntryTable[[#This Row],[Shares Sold]])</f>
        <v/>
      </c>
    </row>
    <row r="470" spans="1:13" ht="15" customHeight="1" x14ac:dyDescent="0.25">
      <c r="A470" s="47" t="str">
        <f t="shared" si="7"/>
        <v/>
      </c>
      <c r="B470" s="47" t="str">
        <f>IF(E470="","",IF(DataEntryTable[[#This Row],[Sell Date]]="","Open","Closed"))</f>
        <v/>
      </c>
      <c r="C470" s="47" t="str">
        <f>IF(E470="","",IFERROR(VLOOKUP(UPPER(TRIM(E470)),'6_Reference Lists'!$A$4:$D$64,2,FALSE()),""))</f>
        <v/>
      </c>
      <c r="D470" s="58" t="str">
        <f>IF(E470="","",IFERROR(VLOOKUP(UPPER(TRIM(E470)),'6_Reference Lists'!$A$4:$D$64,3,FALSE()),""))</f>
        <v/>
      </c>
      <c r="F470" s="47" t="str">
        <f>IF(E470="","",IFERROR(VLOOKUP(UPPER(TRIM(E470)),'6_Reference Lists'!$A$4:$D$64,4,FALSE()),""))</f>
        <v/>
      </c>
      <c r="G470" s="51"/>
      <c r="H470" s="52"/>
      <c r="I470" s="53"/>
      <c r="J470" s="51"/>
      <c r="K470" s="52"/>
      <c r="L470" s="53"/>
      <c r="M470" s="67" t="str">
        <f>IF(E470="","",DataEntryTable[[#This Row],[Shares Bought]]-DataEntryTable[[#This Row],[Shares Sold]])</f>
        <v/>
      </c>
    </row>
    <row r="471" spans="1:13" ht="15" customHeight="1" x14ac:dyDescent="0.25">
      <c r="A471" s="47" t="str">
        <f t="shared" si="7"/>
        <v/>
      </c>
      <c r="B471" s="47" t="str">
        <f>IF(E471="","",IF(DataEntryTable[[#This Row],[Sell Date]]="","Open","Closed"))</f>
        <v/>
      </c>
      <c r="C471" s="47" t="str">
        <f>IF(E471="","",IFERROR(VLOOKUP(UPPER(TRIM(E471)),'6_Reference Lists'!$A$4:$D$64,2,FALSE()),""))</f>
        <v/>
      </c>
      <c r="D471" s="58" t="str">
        <f>IF(E471="","",IFERROR(VLOOKUP(UPPER(TRIM(E471)),'6_Reference Lists'!$A$4:$D$64,3,FALSE()),""))</f>
        <v/>
      </c>
      <c r="F471" s="47" t="str">
        <f>IF(E471="","",IFERROR(VLOOKUP(UPPER(TRIM(E471)),'6_Reference Lists'!$A$4:$D$64,4,FALSE()),""))</f>
        <v/>
      </c>
      <c r="G471" s="51"/>
      <c r="H471" s="52"/>
      <c r="I471" s="53"/>
      <c r="J471" s="51"/>
      <c r="K471" s="52"/>
      <c r="L471" s="53"/>
      <c r="M471" s="67" t="str">
        <f>IF(E471="","",DataEntryTable[[#This Row],[Shares Bought]]-DataEntryTable[[#This Row],[Shares Sold]])</f>
        <v/>
      </c>
    </row>
    <row r="472" spans="1:13" ht="15" customHeight="1" x14ac:dyDescent="0.25">
      <c r="A472" s="47" t="str">
        <f t="shared" si="7"/>
        <v/>
      </c>
      <c r="B472" s="47" t="str">
        <f>IF(E472="","",IF(DataEntryTable[[#This Row],[Sell Date]]="","Open","Closed"))</f>
        <v/>
      </c>
      <c r="C472" s="47" t="str">
        <f>IF(E472="","",IFERROR(VLOOKUP(UPPER(TRIM(E472)),'6_Reference Lists'!$A$4:$D$64,2,FALSE()),""))</f>
        <v/>
      </c>
      <c r="D472" s="58" t="str">
        <f>IF(E472="","",IFERROR(VLOOKUP(UPPER(TRIM(E472)),'6_Reference Lists'!$A$4:$D$64,3,FALSE()),""))</f>
        <v/>
      </c>
      <c r="F472" s="47" t="str">
        <f>IF(E472="","",IFERROR(VLOOKUP(UPPER(TRIM(E472)),'6_Reference Lists'!$A$4:$D$64,4,FALSE()),""))</f>
        <v/>
      </c>
      <c r="G472" s="51"/>
      <c r="H472" s="52"/>
      <c r="I472" s="53"/>
      <c r="J472" s="51"/>
      <c r="K472" s="52"/>
      <c r="L472" s="53"/>
      <c r="M472" s="67" t="str">
        <f>IF(E472="","",DataEntryTable[[#This Row],[Shares Bought]]-DataEntryTable[[#This Row],[Shares Sold]])</f>
        <v/>
      </c>
    </row>
    <row r="473" spans="1:13" ht="15" customHeight="1" x14ac:dyDescent="0.25">
      <c r="A473" s="47" t="str">
        <f t="shared" si="7"/>
        <v/>
      </c>
      <c r="B473" s="47" t="str">
        <f>IF(E473="","",IF(DataEntryTable[[#This Row],[Sell Date]]="","Open","Closed"))</f>
        <v/>
      </c>
      <c r="C473" s="47" t="str">
        <f>IF(E473="","",IFERROR(VLOOKUP(UPPER(TRIM(E473)),'6_Reference Lists'!$A$4:$D$64,2,FALSE()),""))</f>
        <v/>
      </c>
      <c r="D473" s="58" t="str">
        <f>IF(E473="","",IFERROR(VLOOKUP(UPPER(TRIM(E473)),'6_Reference Lists'!$A$4:$D$64,3,FALSE()),""))</f>
        <v/>
      </c>
      <c r="F473" s="47" t="str">
        <f>IF(E473="","",IFERROR(VLOOKUP(UPPER(TRIM(E473)),'6_Reference Lists'!$A$4:$D$64,4,FALSE()),""))</f>
        <v/>
      </c>
      <c r="G473" s="51"/>
      <c r="H473" s="52"/>
      <c r="I473" s="53"/>
      <c r="J473" s="51"/>
      <c r="K473" s="52"/>
      <c r="L473" s="53"/>
      <c r="M473" s="67" t="str">
        <f>IF(E473="","",DataEntryTable[[#This Row],[Shares Bought]]-DataEntryTable[[#This Row],[Shares Sold]])</f>
        <v/>
      </c>
    </row>
    <row r="474" spans="1:13" ht="15" customHeight="1" x14ac:dyDescent="0.25">
      <c r="A474" s="47" t="str">
        <f t="shared" si="7"/>
        <v/>
      </c>
      <c r="B474" s="47" t="str">
        <f>IF(E474="","",IF(DataEntryTable[[#This Row],[Sell Date]]="","Open","Closed"))</f>
        <v/>
      </c>
      <c r="C474" s="47" t="str">
        <f>IF(E474="","",IFERROR(VLOOKUP(UPPER(TRIM(E474)),'6_Reference Lists'!$A$4:$D$64,2,FALSE()),""))</f>
        <v/>
      </c>
      <c r="D474" s="58" t="str">
        <f>IF(E474="","",IFERROR(VLOOKUP(UPPER(TRIM(E474)),'6_Reference Lists'!$A$4:$D$64,3,FALSE()),""))</f>
        <v/>
      </c>
      <c r="F474" s="47" t="str">
        <f>IF(E474="","",IFERROR(VLOOKUP(UPPER(TRIM(E474)),'6_Reference Lists'!$A$4:$D$64,4,FALSE()),""))</f>
        <v/>
      </c>
      <c r="G474" s="51"/>
      <c r="H474" s="52"/>
      <c r="I474" s="53"/>
      <c r="J474" s="51"/>
      <c r="K474" s="52"/>
      <c r="L474" s="53"/>
      <c r="M474" s="67" t="str">
        <f>IF(E474="","",DataEntryTable[[#This Row],[Shares Bought]]-DataEntryTable[[#This Row],[Shares Sold]])</f>
        <v/>
      </c>
    </row>
    <row r="475" spans="1:13" ht="15" customHeight="1" x14ac:dyDescent="0.25">
      <c r="A475" s="47" t="str">
        <f t="shared" si="7"/>
        <v/>
      </c>
      <c r="B475" s="47" t="str">
        <f>IF(E475="","",IF(DataEntryTable[[#This Row],[Sell Date]]="","Open","Closed"))</f>
        <v/>
      </c>
      <c r="C475" s="47" t="str">
        <f>IF(E475="","",IFERROR(VLOOKUP(UPPER(TRIM(E475)),'6_Reference Lists'!$A$4:$D$64,2,FALSE()),""))</f>
        <v/>
      </c>
      <c r="D475" s="58" t="str">
        <f>IF(E475="","",IFERROR(VLOOKUP(UPPER(TRIM(E475)),'6_Reference Lists'!$A$4:$D$64,3,FALSE()),""))</f>
        <v/>
      </c>
      <c r="F475" s="47" t="str">
        <f>IF(E475="","",IFERROR(VLOOKUP(UPPER(TRIM(E475)),'6_Reference Lists'!$A$4:$D$64,4,FALSE()),""))</f>
        <v/>
      </c>
      <c r="G475" s="51"/>
      <c r="H475" s="52"/>
      <c r="I475" s="53"/>
      <c r="J475" s="51"/>
      <c r="K475" s="52"/>
      <c r="L475" s="53"/>
      <c r="M475" s="67" t="str">
        <f>IF(E475="","",DataEntryTable[[#This Row],[Shares Bought]]-DataEntryTable[[#This Row],[Shares Sold]])</f>
        <v/>
      </c>
    </row>
    <row r="476" spans="1:13" ht="15" customHeight="1" x14ac:dyDescent="0.25">
      <c r="A476" s="47" t="str">
        <f t="shared" si="7"/>
        <v/>
      </c>
      <c r="B476" s="47" t="str">
        <f>IF(E476="","",IF(DataEntryTable[[#This Row],[Sell Date]]="","Open","Closed"))</f>
        <v/>
      </c>
      <c r="C476" s="47" t="str">
        <f>IF(E476="","",IFERROR(VLOOKUP(UPPER(TRIM(E476)),'6_Reference Lists'!$A$4:$D$64,2,FALSE()),""))</f>
        <v/>
      </c>
      <c r="D476" s="58" t="str">
        <f>IF(E476="","",IFERROR(VLOOKUP(UPPER(TRIM(E476)),'6_Reference Lists'!$A$4:$D$64,3,FALSE()),""))</f>
        <v/>
      </c>
      <c r="F476" s="47" t="str">
        <f>IF(E476="","",IFERROR(VLOOKUP(UPPER(TRIM(E476)),'6_Reference Lists'!$A$4:$D$64,4,FALSE()),""))</f>
        <v/>
      </c>
      <c r="G476" s="51"/>
      <c r="H476" s="52"/>
      <c r="I476" s="53"/>
      <c r="J476" s="51"/>
      <c r="K476" s="52"/>
      <c r="L476" s="53"/>
      <c r="M476" s="67" t="str">
        <f>IF(E476="","",DataEntryTable[[#This Row],[Shares Bought]]-DataEntryTable[[#This Row],[Shares Sold]])</f>
        <v/>
      </c>
    </row>
    <row r="477" spans="1:13" ht="15" customHeight="1" x14ac:dyDescent="0.25">
      <c r="A477" s="47" t="str">
        <f t="shared" si="7"/>
        <v/>
      </c>
      <c r="B477" s="47" t="str">
        <f>IF(E477="","",IF(DataEntryTable[[#This Row],[Sell Date]]="","Open","Closed"))</f>
        <v/>
      </c>
      <c r="C477" s="47" t="str">
        <f>IF(E477="","",IFERROR(VLOOKUP(UPPER(TRIM(E477)),'6_Reference Lists'!$A$4:$D$64,2,FALSE()),""))</f>
        <v/>
      </c>
      <c r="D477" s="58" t="str">
        <f>IF(E477="","",IFERROR(VLOOKUP(UPPER(TRIM(E477)),'6_Reference Lists'!$A$4:$D$64,3,FALSE()),""))</f>
        <v/>
      </c>
      <c r="F477" s="47" t="str">
        <f>IF(E477="","",IFERROR(VLOOKUP(UPPER(TRIM(E477)),'6_Reference Lists'!$A$4:$D$64,4,FALSE()),""))</f>
        <v/>
      </c>
      <c r="G477" s="51"/>
      <c r="H477" s="52"/>
      <c r="I477" s="53"/>
      <c r="J477" s="51"/>
      <c r="K477" s="52"/>
      <c r="L477" s="53"/>
      <c r="M477" s="67" t="str">
        <f>IF(E477="","",DataEntryTable[[#This Row],[Shares Bought]]-DataEntryTable[[#This Row],[Shares Sold]])</f>
        <v/>
      </c>
    </row>
    <row r="478" spans="1:13" ht="15" customHeight="1" x14ac:dyDescent="0.25">
      <c r="A478" s="47" t="str">
        <f t="shared" si="7"/>
        <v/>
      </c>
      <c r="B478" s="47" t="str">
        <f>IF(E478="","",IF(DataEntryTable[[#This Row],[Sell Date]]="","Open","Closed"))</f>
        <v/>
      </c>
      <c r="C478" s="47" t="str">
        <f>IF(E478="","",IFERROR(VLOOKUP(UPPER(TRIM(E478)),'6_Reference Lists'!$A$4:$D$64,2,FALSE()),""))</f>
        <v/>
      </c>
      <c r="D478" s="58" t="str">
        <f>IF(E478="","",IFERROR(VLOOKUP(UPPER(TRIM(E478)),'6_Reference Lists'!$A$4:$D$64,3,FALSE()),""))</f>
        <v/>
      </c>
      <c r="F478" s="47" t="str">
        <f>IF(E478="","",IFERROR(VLOOKUP(UPPER(TRIM(E478)),'6_Reference Lists'!$A$4:$D$64,4,FALSE()),""))</f>
        <v/>
      </c>
      <c r="G478" s="51"/>
      <c r="H478" s="52"/>
      <c r="I478" s="53"/>
      <c r="J478" s="51"/>
      <c r="K478" s="52"/>
      <c r="L478" s="53"/>
      <c r="M478" s="67" t="str">
        <f>IF(E478="","",DataEntryTable[[#This Row],[Shares Bought]]-DataEntryTable[[#This Row],[Shares Sold]])</f>
        <v/>
      </c>
    </row>
    <row r="479" spans="1:13" ht="15" customHeight="1" x14ac:dyDescent="0.25">
      <c r="A479" s="47" t="str">
        <f t="shared" si="7"/>
        <v/>
      </c>
      <c r="B479" s="47" t="str">
        <f>IF(E479="","",IF(DataEntryTable[[#This Row],[Sell Date]]="","Open","Closed"))</f>
        <v/>
      </c>
      <c r="C479" s="47" t="str">
        <f>IF(E479="","",IFERROR(VLOOKUP(UPPER(TRIM(E479)),'6_Reference Lists'!$A$4:$D$64,2,FALSE()),""))</f>
        <v/>
      </c>
      <c r="D479" s="58" t="str">
        <f>IF(E479="","",IFERROR(VLOOKUP(UPPER(TRIM(E479)),'6_Reference Lists'!$A$4:$D$64,3,FALSE()),""))</f>
        <v/>
      </c>
      <c r="F479" s="47" t="str">
        <f>IF(E479="","",IFERROR(VLOOKUP(UPPER(TRIM(E479)),'6_Reference Lists'!$A$4:$D$64,4,FALSE()),""))</f>
        <v/>
      </c>
      <c r="G479" s="51"/>
      <c r="H479" s="52"/>
      <c r="I479" s="53"/>
      <c r="J479" s="51"/>
      <c r="K479" s="52"/>
      <c r="L479" s="53"/>
      <c r="M479" s="67" t="str">
        <f>IF(E479="","",DataEntryTable[[#This Row],[Shares Bought]]-DataEntryTable[[#This Row],[Shares Sold]])</f>
        <v/>
      </c>
    </row>
    <row r="480" spans="1:13" ht="15" customHeight="1" x14ac:dyDescent="0.25">
      <c r="A480" s="47" t="str">
        <f t="shared" si="7"/>
        <v/>
      </c>
      <c r="B480" s="47" t="str">
        <f>IF(E480="","",IF(DataEntryTable[[#This Row],[Sell Date]]="","Open","Closed"))</f>
        <v/>
      </c>
      <c r="C480" s="47" t="str">
        <f>IF(E480="","",IFERROR(VLOOKUP(UPPER(TRIM(E480)),'6_Reference Lists'!$A$4:$D$64,2,FALSE()),""))</f>
        <v/>
      </c>
      <c r="D480" s="58" t="str">
        <f>IF(E480="","",IFERROR(VLOOKUP(UPPER(TRIM(E480)),'6_Reference Lists'!$A$4:$D$64,3,FALSE()),""))</f>
        <v/>
      </c>
      <c r="F480" s="47" t="str">
        <f>IF(E480="","",IFERROR(VLOOKUP(UPPER(TRIM(E480)),'6_Reference Lists'!$A$4:$D$64,4,FALSE()),""))</f>
        <v/>
      </c>
      <c r="G480" s="51"/>
      <c r="H480" s="52"/>
      <c r="I480" s="53"/>
      <c r="J480" s="51"/>
      <c r="K480" s="52"/>
      <c r="L480" s="53"/>
      <c r="M480" s="67" t="str">
        <f>IF(E480="","",DataEntryTable[[#This Row],[Shares Bought]]-DataEntryTable[[#This Row],[Shares Sold]])</f>
        <v/>
      </c>
    </row>
    <row r="481" spans="1:13" ht="15" customHeight="1" x14ac:dyDescent="0.25">
      <c r="A481" s="47" t="str">
        <f t="shared" si="7"/>
        <v/>
      </c>
      <c r="B481" s="47" t="str">
        <f>IF(E481="","",IF(DataEntryTable[[#This Row],[Sell Date]]="","Open","Closed"))</f>
        <v/>
      </c>
      <c r="C481" s="47" t="str">
        <f>IF(E481="","",IFERROR(VLOOKUP(UPPER(TRIM(E481)),'6_Reference Lists'!$A$4:$D$64,2,FALSE()),""))</f>
        <v/>
      </c>
      <c r="D481" s="58" t="str">
        <f>IF(E481="","",IFERROR(VLOOKUP(UPPER(TRIM(E481)),'6_Reference Lists'!$A$4:$D$64,3,FALSE()),""))</f>
        <v/>
      </c>
      <c r="F481" s="47" t="str">
        <f>IF(E481="","",IFERROR(VLOOKUP(UPPER(TRIM(E481)),'6_Reference Lists'!$A$4:$D$64,4,FALSE()),""))</f>
        <v/>
      </c>
      <c r="G481" s="51"/>
      <c r="H481" s="52"/>
      <c r="I481" s="53"/>
      <c r="J481" s="51"/>
      <c r="K481" s="52"/>
      <c r="L481" s="53"/>
      <c r="M481" s="67" t="str">
        <f>IF(E481="","",DataEntryTable[[#This Row],[Shares Bought]]-DataEntryTable[[#This Row],[Shares Sold]])</f>
        <v/>
      </c>
    </row>
    <row r="482" spans="1:13" ht="15" customHeight="1" x14ac:dyDescent="0.25">
      <c r="A482" s="47" t="str">
        <f t="shared" si="7"/>
        <v/>
      </c>
      <c r="B482" s="47" t="str">
        <f>IF(E482="","",IF(DataEntryTable[[#This Row],[Sell Date]]="","Open","Closed"))</f>
        <v/>
      </c>
      <c r="C482" s="47" t="str">
        <f>IF(E482="","",IFERROR(VLOOKUP(UPPER(TRIM(E482)),'6_Reference Lists'!$A$4:$D$64,2,FALSE()),""))</f>
        <v/>
      </c>
      <c r="D482" s="58" t="str">
        <f>IF(E482="","",IFERROR(VLOOKUP(UPPER(TRIM(E482)),'6_Reference Lists'!$A$4:$D$64,3,FALSE()),""))</f>
        <v/>
      </c>
      <c r="F482" s="47" t="str">
        <f>IF(E482="","",IFERROR(VLOOKUP(UPPER(TRIM(E482)),'6_Reference Lists'!$A$4:$D$64,4,FALSE()),""))</f>
        <v/>
      </c>
      <c r="G482" s="51"/>
      <c r="H482" s="52"/>
      <c r="I482" s="53"/>
      <c r="J482" s="51"/>
      <c r="K482" s="52"/>
      <c r="L482" s="53"/>
      <c r="M482" s="67" t="str">
        <f>IF(E482="","",DataEntryTable[[#This Row],[Shares Bought]]-DataEntryTable[[#This Row],[Shares Sold]])</f>
        <v/>
      </c>
    </row>
    <row r="483" spans="1:13" ht="15" customHeight="1" x14ac:dyDescent="0.25">
      <c r="A483" s="47" t="str">
        <f t="shared" si="7"/>
        <v/>
      </c>
      <c r="B483" s="47" t="str">
        <f>IF(E483="","",IF(DataEntryTable[[#This Row],[Sell Date]]="","Open","Closed"))</f>
        <v/>
      </c>
      <c r="C483" s="47" t="str">
        <f>IF(E483="","",IFERROR(VLOOKUP(UPPER(TRIM(E483)),'6_Reference Lists'!$A$4:$D$64,2,FALSE()),""))</f>
        <v/>
      </c>
      <c r="D483" s="58" t="str">
        <f>IF(E483="","",IFERROR(VLOOKUP(UPPER(TRIM(E483)),'6_Reference Lists'!$A$4:$D$64,3,FALSE()),""))</f>
        <v/>
      </c>
      <c r="F483" s="47" t="str">
        <f>IF(E483="","",IFERROR(VLOOKUP(UPPER(TRIM(E483)),'6_Reference Lists'!$A$4:$D$64,4,FALSE()),""))</f>
        <v/>
      </c>
      <c r="G483" s="51"/>
      <c r="H483" s="52"/>
      <c r="I483" s="53"/>
      <c r="J483" s="51"/>
      <c r="K483" s="52"/>
      <c r="L483" s="53"/>
      <c r="M483" s="67" t="str">
        <f>IF(E483="","",DataEntryTable[[#This Row],[Shares Bought]]-DataEntryTable[[#This Row],[Shares Sold]])</f>
        <v/>
      </c>
    </row>
    <row r="484" spans="1:13" ht="15" customHeight="1" x14ac:dyDescent="0.25">
      <c r="A484" s="47" t="str">
        <f t="shared" si="7"/>
        <v/>
      </c>
      <c r="B484" s="47" t="str">
        <f>IF(E484="","",IF(DataEntryTable[[#This Row],[Sell Date]]="","Open","Closed"))</f>
        <v/>
      </c>
      <c r="C484" s="47" t="str">
        <f>IF(E484="","",IFERROR(VLOOKUP(UPPER(TRIM(E484)),'6_Reference Lists'!$A$4:$D$64,2,FALSE()),""))</f>
        <v/>
      </c>
      <c r="D484" s="58" t="str">
        <f>IF(E484="","",IFERROR(VLOOKUP(UPPER(TRIM(E484)),'6_Reference Lists'!$A$4:$D$64,3,FALSE()),""))</f>
        <v/>
      </c>
      <c r="F484" s="47" t="str">
        <f>IF(E484="","",IFERROR(VLOOKUP(UPPER(TRIM(E484)),'6_Reference Lists'!$A$4:$D$64,4,FALSE()),""))</f>
        <v/>
      </c>
      <c r="G484" s="51"/>
      <c r="H484" s="52"/>
      <c r="I484" s="53"/>
      <c r="J484" s="51"/>
      <c r="K484" s="52"/>
      <c r="L484" s="53"/>
      <c r="M484" s="67" t="str">
        <f>IF(E484="","",DataEntryTable[[#This Row],[Shares Bought]]-DataEntryTable[[#This Row],[Shares Sold]])</f>
        <v/>
      </c>
    </row>
    <row r="485" spans="1:13" ht="15" customHeight="1" x14ac:dyDescent="0.25">
      <c r="A485" s="47" t="str">
        <f t="shared" si="7"/>
        <v/>
      </c>
      <c r="B485" s="47" t="str">
        <f>IF(E485="","",IF(DataEntryTable[[#This Row],[Sell Date]]="","Open","Closed"))</f>
        <v/>
      </c>
      <c r="C485" s="47" t="str">
        <f>IF(E485="","",IFERROR(VLOOKUP(UPPER(TRIM(E485)),'6_Reference Lists'!$A$4:$D$64,2,FALSE()),""))</f>
        <v/>
      </c>
      <c r="D485" s="58" t="str">
        <f>IF(E485="","",IFERROR(VLOOKUP(UPPER(TRIM(E485)),'6_Reference Lists'!$A$4:$D$64,3,FALSE()),""))</f>
        <v/>
      </c>
      <c r="F485" s="47" t="str">
        <f>IF(E485="","",IFERROR(VLOOKUP(UPPER(TRIM(E485)),'6_Reference Lists'!$A$4:$D$64,4,FALSE()),""))</f>
        <v/>
      </c>
      <c r="G485" s="51"/>
      <c r="H485" s="52"/>
      <c r="I485" s="53"/>
      <c r="J485" s="51"/>
      <c r="K485" s="52"/>
      <c r="L485" s="53"/>
      <c r="M485" s="67" t="str">
        <f>IF(E485="","",DataEntryTable[[#This Row],[Shares Bought]]-DataEntryTable[[#This Row],[Shares Sold]])</f>
        <v/>
      </c>
    </row>
    <row r="486" spans="1:13" ht="15" customHeight="1" x14ac:dyDescent="0.25">
      <c r="A486" s="47" t="str">
        <f t="shared" si="7"/>
        <v/>
      </c>
      <c r="B486" s="47" t="str">
        <f>IF(E486="","",IF(DataEntryTable[[#This Row],[Sell Date]]="","Open","Closed"))</f>
        <v/>
      </c>
      <c r="C486" s="47" t="str">
        <f>IF(E486="","",IFERROR(VLOOKUP(UPPER(TRIM(E486)),'6_Reference Lists'!$A$4:$D$64,2,FALSE()),""))</f>
        <v/>
      </c>
      <c r="D486" s="58" t="str">
        <f>IF(E486="","",IFERROR(VLOOKUP(UPPER(TRIM(E486)),'6_Reference Lists'!$A$4:$D$64,3,FALSE()),""))</f>
        <v/>
      </c>
      <c r="F486" s="47" t="str">
        <f>IF(E486="","",IFERROR(VLOOKUP(UPPER(TRIM(E486)),'6_Reference Lists'!$A$4:$D$64,4,FALSE()),""))</f>
        <v/>
      </c>
      <c r="G486" s="51"/>
      <c r="H486" s="52"/>
      <c r="I486" s="53"/>
      <c r="J486" s="51"/>
      <c r="K486" s="52"/>
      <c r="L486" s="53"/>
      <c r="M486" s="67" t="str">
        <f>IF(E486="","",DataEntryTable[[#This Row],[Shares Bought]]-DataEntryTable[[#This Row],[Shares Sold]])</f>
        <v/>
      </c>
    </row>
    <row r="487" spans="1:13" ht="15" customHeight="1" x14ac:dyDescent="0.25">
      <c r="A487" s="47" t="str">
        <f t="shared" si="7"/>
        <v/>
      </c>
      <c r="B487" s="47" t="str">
        <f>IF(E487="","",IF(DataEntryTable[[#This Row],[Sell Date]]="","Open","Closed"))</f>
        <v/>
      </c>
      <c r="C487" s="47" t="str">
        <f>IF(E487="","",IFERROR(VLOOKUP(UPPER(TRIM(E487)),'6_Reference Lists'!$A$4:$D$64,2,FALSE()),""))</f>
        <v/>
      </c>
      <c r="D487" s="58" t="str">
        <f>IF(E487="","",IFERROR(VLOOKUP(UPPER(TRIM(E487)),'6_Reference Lists'!$A$4:$D$64,3,FALSE()),""))</f>
        <v/>
      </c>
      <c r="F487" s="47" t="str">
        <f>IF(E487="","",IFERROR(VLOOKUP(UPPER(TRIM(E487)),'6_Reference Lists'!$A$4:$D$64,4,FALSE()),""))</f>
        <v/>
      </c>
      <c r="G487" s="51"/>
      <c r="H487" s="52"/>
      <c r="I487" s="53"/>
      <c r="J487" s="51"/>
      <c r="K487" s="52"/>
      <c r="L487" s="53"/>
      <c r="M487" s="67" t="str">
        <f>IF(E487="","",DataEntryTable[[#This Row],[Shares Bought]]-DataEntryTable[[#This Row],[Shares Sold]])</f>
        <v/>
      </c>
    </row>
    <row r="488" spans="1:13" ht="15" customHeight="1" x14ac:dyDescent="0.25">
      <c r="A488" s="47" t="str">
        <f t="shared" si="7"/>
        <v/>
      </c>
      <c r="B488" s="47" t="str">
        <f>IF(E488="","",IF(DataEntryTable[[#This Row],[Sell Date]]="","Open","Closed"))</f>
        <v/>
      </c>
      <c r="C488" s="47" t="str">
        <f>IF(E488="","",IFERROR(VLOOKUP(UPPER(TRIM(E488)),'6_Reference Lists'!$A$4:$D$64,2,FALSE()),""))</f>
        <v/>
      </c>
      <c r="D488" s="58" t="str">
        <f>IF(E488="","",IFERROR(VLOOKUP(UPPER(TRIM(E488)),'6_Reference Lists'!$A$4:$D$64,3,FALSE()),""))</f>
        <v/>
      </c>
      <c r="F488" s="47" t="str">
        <f>IF(E488="","",IFERROR(VLOOKUP(UPPER(TRIM(E488)),'6_Reference Lists'!$A$4:$D$64,4,FALSE()),""))</f>
        <v/>
      </c>
      <c r="G488" s="51"/>
      <c r="H488" s="52"/>
      <c r="I488" s="53"/>
      <c r="J488" s="51"/>
      <c r="K488" s="52"/>
      <c r="L488" s="53"/>
      <c r="M488" s="67" t="str">
        <f>IF(E488="","",DataEntryTable[[#This Row],[Shares Bought]]-DataEntryTable[[#This Row],[Shares Sold]])</f>
        <v/>
      </c>
    </row>
    <row r="489" spans="1:13" ht="15" customHeight="1" x14ac:dyDescent="0.25">
      <c r="A489" s="47" t="str">
        <f t="shared" si="7"/>
        <v/>
      </c>
      <c r="B489" s="47" t="str">
        <f>IF(E489="","",IF(DataEntryTable[[#This Row],[Sell Date]]="","Open","Closed"))</f>
        <v/>
      </c>
      <c r="C489" s="47" t="str">
        <f>IF(E489="","",IFERROR(VLOOKUP(UPPER(TRIM(E489)),'6_Reference Lists'!$A$4:$D$64,2,FALSE()),""))</f>
        <v/>
      </c>
      <c r="D489" s="58" t="str">
        <f>IF(E489="","",IFERROR(VLOOKUP(UPPER(TRIM(E489)),'6_Reference Lists'!$A$4:$D$64,3,FALSE()),""))</f>
        <v/>
      </c>
      <c r="F489" s="47" t="str">
        <f>IF(E489="","",IFERROR(VLOOKUP(UPPER(TRIM(E489)),'6_Reference Lists'!$A$4:$D$64,4,FALSE()),""))</f>
        <v/>
      </c>
      <c r="G489" s="51"/>
      <c r="H489" s="52"/>
      <c r="I489" s="53"/>
      <c r="J489" s="51"/>
      <c r="K489" s="52"/>
      <c r="L489" s="53"/>
      <c r="M489" s="67" t="str">
        <f>IF(E489="","",DataEntryTable[[#This Row],[Shares Bought]]-DataEntryTable[[#This Row],[Shares Sold]])</f>
        <v/>
      </c>
    </row>
    <row r="490" spans="1:13" ht="15" customHeight="1" x14ac:dyDescent="0.25">
      <c r="A490" s="47" t="str">
        <f t="shared" si="7"/>
        <v/>
      </c>
      <c r="B490" s="47" t="str">
        <f>IF(E490="","",IF(DataEntryTable[[#This Row],[Sell Date]]="","Open","Closed"))</f>
        <v/>
      </c>
      <c r="C490" s="47" t="str">
        <f>IF(E490="","",IFERROR(VLOOKUP(UPPER(TRIM(E490)),'6_Reference Lists'!$A$4:$D$64,2,FALSE()),""))</f>
        <v/>
      </c>
      <c r="D490" s="58" t="str">
        <f>IF(E490="","",IFERROR(VLOOKUP(UPPER(TRIM(E490)),'6_Reference Lists'!$A$4:$D$64,3,FALSE()),""))</f>
        <v/>
      </c>
      <c r="F490" s="47" t="str">
        <f>IF(E490="","",IFERROR(VLOOKUP(UPPER(TRIM(E490)),'6_Reference Lists'!$A$4:$D$64,4,FALSE()),""))</f>
        <v/>
      </c>
      <c r="G490" s="51"/>
      <c r="H490" s="52"/>
      <c r="I490" s="53"/>
      <c r="J490" s="51"/>
      <c r="K490" s="52"/>
      <c r="L490" s="53"/>
      <c r="M490" s="67" t="str">
        <f>IF(E490="","",DataEntryTable[[#This Row],[Shares Bought]]-DataEntryTable[[#This Row],[Shares Sold]])</f>
        <v/>
      </c>
    </row>
    <row r="491" spans="1:13" ht="15" customHeight="1" x14ac:dyDescent="0.25">
      <c r="A491" s="47" t="str">
        <f t="shared" si="7"/>
        <v/>
      </c>
      <c r="B491" s="47" t="str">
        <f>IF(E491="","",IF(DataEntryTable[[#This Row],[Sell Date]]="","Open","Closed"))</f>
        <v/>
      </c>
      <c r="C491" s="47" t="str">
        <f>IF(E491="","",IFERROR(VLOOKUP(UPPER(TRIM(E491)),'6_Reference Lists'!$A$4:$D$64,2,FALSE()),""))</f>
        <v/>
      </c>
      <c r="D491" s="58" t="str">
        <f>IF(E491="","",IFERROR(VLOOKUP(UPPER(TRIM(E491)),'6_Reference Lists'!$A$4:$D$64,3,FALSE()),""))</f>
        <v/>
      </c>
      <c r="F491" s="47" t="str">
        <f>IF(E491="","",IFERROR(VLOOKUP(UPPER(TRIM(E491)),'6_Reference Lists'!$A$4:$D$64,4,FALSE()),""))</f>
        <v/>
      </c>
      <c r="G491" s="51"/>
      <c r="H491" s="52"/>
      <c r="I491" s="53"/>
      <c r="J491" s="51"/>
      <c r="K491" s="52"/>
      <c r="L491" s="53"/>
      <c r="M491" s="67" t="str">
        <f>IF(E491="","",DataEntryTable[[#This Row],[Shares Bought]]-DataEntryTable[[#This Row],[Shares Sold]])</f>
        <v/>
      </c>
    </row>
    <row r="492" spans="1:13" ht="15" customHeight="1" x14ac:dyDescent="0.25">
      <c r="A492" s="47" t="str">
        <f t="shared" si="7"/>
        <v/>
      </c>
      <c r="B492" s="47" t="str">
        <f>IF(E492="","",IF(DataEntryTable[[#This Row],[Sell Date]]="","Open","Closed"))</f>
        <v/>
      </c>
      <c r="C492" s="47" t="str">
        <f>IF(E492="","",IFERROR(VLOOKUP(UPPER(TRIM(E492)),'6_Reference Lists'!$A$4:$D$64,2,FALSE()),""))</f>
        <v/>
      </c>
      <c r="D492" s="58" t="str">
        <f>IF(E492="","",IFERROR(VLOOKUP(UPPER(TRIM(E492)),'6_Reference Lists'!$A$4:$D$64,3,FALSE()),""))</f>
        <v/>
      </c>
      <c r="F492" s="47" t="str">
        <f>IF(E492="","",IFERROR(VLOOKUP(UPPER(TRIM(E492)),'6_Reference Lists'!$A$4:$D$64,4,FALSE()),""))</f>
        <v/>
      </c>
      <c r="G492" s="51"/>
      <c r="H492" s="52"/>
      <c r="I492" s="53"/>
      <c r="J492" s="51"/>
      <c r="K492" s="52"/>
      <c r="L492" s="53"/>
      <c r="M492" s="67" t="str">
        <f>IF(E492="","",DataEntryTable[[#This Row],[Shares Bought]]-DataEntryTable[[#This Row],[Shares Sold]])</f>
        <v/>
      </c>
    </row>
    <row r="493" spans="1:13" ht="15" customHeight="1" x14ac:dyDescent="0.25">
      <c r="A493" s="47" t="str">
        <f t="shared" si="7"/>
        <v/>
      </c>
      <c r="B493" s="47" t="str">
        <f>IF(E493="","",IF(DataEntryTable[[#This Row],[Sell Date]]="","Open","Closed"))</f>
        <v/>
      </c>
      <c r="C493" s="47" t="str">
        <f>IF(E493="","",IFERROR(VLOOKUP(UPPER(TRIM(E493)),'6_Reference Lists'!$A$4:$D$64,2,FALSE()),""))</f>
        <v/>
      </c>
      <c r="D493" s="58" t="str">
        <f>IF(E493="","",IFERROR(VLOOKUP(UPPER(TRIM(E493)),'6_Reference Lists'!$A$4:$D$64,3,FALSE()),""))</f>
        <v/>
      </c>
      <c r="F493" s="47" t="str">
        <f>IF(E493="","",IFERROR(VLOOKUP(UPPER(TRIM(E493)),'6_Reference Lists'!$A$4:$D$64,4,FALSE()),""))</f>
        <v/>
      </c>
      <c r="G493" s="51"/>
      <c r="H493" s="52"/>
      <c r="I493" s="53"/>
      <c r="J493" s="51"/>
      <c r="K493" s="52"/>
      <c r="L493" s="53"/>
      <c r="M493" s="67" t="str">
        <f>IF(E493="","",DataEntryTable[[#This Row],[Shares Bought]]-DataEntryTable[[#This Row],[Shares Sold]])</f>
        <v/>
      </c>
    </row>
    <row r="494" spans="1:13" ht="15" customHeight="1" x14ac:dyDescent="0.25">
      <c r="A494" s="47" t="str">
        <f t="shared" si="7"/>
        <v/>
      </c>
      <c r="B494" s="47" t="str">
        <f>IF(E494="","",IF(DataEntryTable[[#This Row],[Sell Date]]="","Open","Closed"))</f>
        <v/>
      </c>
      <c r="C494" s="47" t="str">
        <f>IF(E494="","",IFERROR(VLOOKUP(UPPER(TRIM(E494)),'6_Reference Lists'!$A$4:$D$64,2,FALSE()),""))</f>
        <v/>
      </c>
      <c r="D494" s="58" t="str">
        <f>IF(E494="","",IFERROR(VLOOKUP(UPPER(TRIM(E494)),'6_Reference Lists'!$A$4:$D$64,3,FALSE()),""))</f>
        <v/>
      </c>
      <c r="F494" s="47" t="str">
        <f>IF(E494="","",IFERROR(VLOOKUP(UPPER(TRIM(E494)),'6_Reference Lists'!$A$4:$D$64,4,FALSE()),""))</f>
        <v/>
      </c>
      <c r="G494" s="51"/>
      <c r="H494" s="52"/>
      <c r="I494" s="53"/>
      <c r="J494" s="51"/>
      <c r="K494" s="52"/>
      <c r="L494" s="53"/>
      <c r="M494" s="67" t="str">
        <f>IF(E494="","",DataEntryTable[[#This Row],[Shares Bought]]-DataEntryTable[[#This Row],[Shares Sold]])</f>
        <v/>
      </c>
    </row>
    <row r="495" spans="1:13" ht="15" customHeight="1" x14ac:dyDescent="0.25">
      <c r="A495" s="47" t="str">
        <f t="shared" si="7"/>
        <v/>
      </c>
      <c r="B495" s="47" t="str">
        <f>IF(E495="","",IF(DataEntryTable[[#This Row],[Sell Date]]="","Open","Closed"))</f>
        <v/>
      </c>
      <c r="C495" s="47" t="str">
        <f>IF(E495="","",IFERROR(VLOOKUP(UPPER(TRIM(E495)),'6_Reference Lists'!$A$4:$D$64,2,FALSE()),""))</f>
        <v/>
      </c>
      <c r="D495" s="58" t="str">
        <f>IF(E495="","",IFERROR(VLOOKUP(UPPER(TRIM(E495)),'6_Reference Lists'!$A$4:$D$64,3,FALSE()),""))</f>
        <v/>
      </c>
      <c r="F495" s="47" t="str">
        <f>IF(E495="","",IFERROR(VLOOKUP(UPPER(TRIM(E495)),'6_Reference Lists'!$A$4:$D$64,4,FALSE()),""))</f>
        <v/>
      </c>
      <c r="G495" s="51"/>
      <c r="H495" s="52"/>
      <c r="I495" s="53"/>
      <c r="J495" s="51"/>
      <c r="K495" s="52"/>
      <c r="L495" s="53"/>
      <c r="M495" s="67" t="str">
        <f>IF(E495="","",DataEntryTable[[#This Row],[Shares Bought]]-DataEntryTable[[#This Row],[Shares Sold]])</f>
        <v/>
      </c>
    </row>
    <row r="496" spans="1:13" ht="15" customHeight="1" x14ac:dyDescent="0.25">
      <c r="A496" s="47" t="str">
        <f t="shared" si="7"/>
        <v/>
      </c>
      <c r="B496" s="47" t="str">
        <f>IF(E496="","",IF(DataEntryTable[[#This Row],[Sell Date]]="","Open","Closed"))</f>
        <v/>
      </c>
      <c r="C496" s="47" t="str">
        <f>IF(E496="","",IFERROR(VLOOKUP(UPPER(TRIM(E496)),'6_Reference Lists'!$A$4:$D$64,2,FALSE()),""))</f>
        <v/>
      </c>
      <c r="D496" s="58" t="str">
        <f>IF(E496="","",IFERROR(VLOOKUP(UPPER(TRIM(E496)),'6_Reference Lists'!$A$4:$D$64,3,FALSE()),""))</f>
        <v/>
      </c>
      <c r="F496" s="47" t="str">
        <f>IF(E496="","",IFERROR(VLOOKUP(UPPER(TRIM(E496)),'6_Reference Lists'!$A$4:$D$64,4,FALSE()),""))</f>
        <v/>
      </c>
      <c r="G496" s="51"/>
      <c r="H496" s="52"/>
      <c r="I496" s="53"/>
      <c r="J496" s="51"/>
      <c r="K496" s="52"/>
      <c r="L496" s="53"/>
      <c r="M496" s="67" t="str">
        <f>IF(E496="","",DataEntryTable[[#This Row],[Shares Bought]]-DataEntryTable[[#This Row],[Shares Sold]])</f>
        <v/>
      </c>
    </row>
    <row r="497" spans="1:13" ht="15" customHeight="1" x14ac:dyDescent="0.25">
      <c r="A497" s="47" t="str">
        <f t="shared" si="7"/>
        <v/>
      </c>
      <c r="B497" s="47" t="str">
        <f>IF(E497="","",IF(DataEntryTable[[#This Row],[Sell Date]]="","Open","Closed"))</f>
        <v/>
      </c>
      <c r="C497" s="47" t="str">
        <f>IF(E497="","",IFERROR(VLOOKUP(UPPER(TRIM(E497)),'6_Reference Lists'!$A$4:$D$64,2,FALSE()),""))</f>
        <v/>
      </c>
      <c r="D497" s="58" t="str">
        <f>IF(E497="","",IFERROR(VLOOKUP(UPPER(TRIM(E497)),'6_Reference Lists'!$A$4:$D$64,3,FALSE()),""))</f>
        <v/>
      </c>
      <c r="F497" s="47" t="str">
        <f>IF(E497="","",IFERROR(VLOOKUP(UPPER(TRIM(E497)),'6_Reference Lists'!$A$4:$D$64,4,FALSE()),""))</f>
        <v/>
      </c>
      <c r="G497" s="51"/>
      <c r="H497" s="52"/>
      <c r="I497" s="53"/>
      <c r="J497" s="51"/>
      <c r="K497" s="52"/>
      <c r="L497" s="53"/>
      <c r="M497" s="67" t="str">
        <f>IF(E497="","",DataEntryTable[[#This Row],[Shares Bought]]-DataEntryTable[[#This Row],[Shares Sold]])</f>
        <v/>
      </c>
    </row>
    <row r="498" spans="1:13" ht="15" customHeight="1" x14ac:dyDescent="0.25">
      <c r="A498" s="47" t="str">
        <f t="shared" si="7"/>
        <v/>
      </c>
      <c r="B498" s="47" t="str">
        <f>IF(E498="","",IF(DataEntryTable[[#This Row],[Sell Date]]="","Open","Closed"))</f>
        <v/>
      </c>
      <c r="C498" s="47" t="str">
        <f>IF(E498="","",IFERROR(VLOOKUP(UPPER(TRIM(E498)),'6_Reference Lists'!$A$4:$D$64,2,FALSE()),""))</f>
        <v/>
      </c>
      <c r="D498" s="58" t="str">
        <f>IF(E498="","",IFERROR(VLOOKUP(UPPER(TRIM(E498)),'6_Reference Lists'!$A$4:$D$64,3,FALSE()),""))</f>
        <v/>
      </c>
      <c r="F498" s="47" t="str">
        <f>IF(E498="","",IFERROR(VLOOKUP(UPPER(TRIM(E498)),'6_Reference Lists'!$A$4:$D$64,4,FALSE()),""))</f>
        <v/>
      </c>
      <c r="G498" s="51"/>
      <c r="H498" s="52"/>
      <c r="I498" s="53"/>
      <c r="J498" s="51"/>
      <c r="K498" s="52"/>
      <c r="L498" s="53"/>
      <c r="M498" s="67" t="str">
        <f>IF(E498="","",DataEntryTable[[#This Row],[Shares Bought]]-DataEntryTable[[#This Row],[Shares Sold]])</f>
        <v/>
      </c>
    </row>
    <row r="499" spans="1:13" ht="15" customHeight="1" x14ac:dyDescent="0.25">
      <c r="A499" s="47" t="str">
        <f t="shared" si="7"/>
        <v/>
      </c>
      <c r="B499" s="47" t="str">
        <f>IF(E499="","",IF(DataEntryTable[[#This Row],[Sell Date]]="","Open","Closed"))</f>
        <v/>
      </c>
      <c r="C499" s="47" t="str">
        <f>IF(E499="","",IFERROR(VLOOKUP(UPPER(TRIM(E499)),'6_Reference Lists'!$A$4:$D$64,2,FALSE()),""))</f>
        <v/>
      </c>
      <c r="D499" s="58" t="str">
        <f>IF(E499="","",IFERROR(VLOOKUP(UPPER(TRIM(E499)),'6_Reference Lists'!$A$4:$D$64,3,FALSE()),""))</f>
        <v/>
      </c>
      <c r="F499" s="47" t="str">
        <f>IF(E499="","",IFERROR(VLOOKUP(UPPER(TRIM(E499)),'6_Reference Lists'!$A$4:$D$64,4,FALSE()),""))</f>
        <v/>
      </c>
      <c r="G499" s="51"/>
      <c r="H499" s="52"/>
      <c r="I499" s="53"/>
      <c r="J499" s="51"/>
      <c r="K499" s="52"/>
      <c r="L499" s="53"/>
      <c r="M499" s="67" t="str">
        <f>IF(E499="","",DataEntryTable[[#This Row],[Shares Bought]]-DataEntryTable[[#This Row],[Shares Sold]])</f>
        <v/>
      </c>
    </row>
    <row r="500" spans="1:13" ht="15" customHeight="1" x14ac:dyDescent="0.25">
      <c r="A500" s="47" t="str">
        <f t="shared" si="7"/>
        <v/>
      </c>
      <c r="B500" s="47" t="str">
        <f>IF(E500="","",IF(DataEntryTable[[#This Row],[Sell Date]]="","Open","Closed"))</f>
        <v/>
      </c>
      <c r="C500" s="47" t="str">
        <f>IF(E500="","",IFERROR(VLOOKUP(UPPER(TRIM(E500)),'6_Reference Lists'!$A$4:$D$64,2,FALSE()),""))</f>
        <v/>
      </c>
      <c r="D500" s="58" t="str">
        <f>IF(E500="","",IFERROR(VLOOKUP(UPPER(TRIM(E500)),'6_Reference Lists'!$A$4:$D$64,3,FALSE()),""))</f>
        <v/>
      </c>
      <c r="F500" s="47" t="str">
        <f>IF(E500="","",IFERROR(VLOOKUP(UPPER(TRIM(E500)),'6_Reference Lists'!$A$4:$D$64,4,FALSE()),""))</f>
        <v/>
      </c>
      <c r="G500" s="51"/>
      <c r="H500" s="52"/>
      <c r="I500" s="53"/>
      <c r="J500" s="51"/>
      <c r="K500" s="52"/>
      <c r="L500" s="53"/>
      <c r="M500" s="67" t="str">
        <f>IF(E500="","",DataEntryTable[[#This Row],[Shares Bought]]-DataEntryTable[[#This Row],[Shares Sold]])</f>
        <v/>
      </c>
    </row>
    <row r="501" spans="1:13" ht="15" customHeight="1" x14ac:dyDescent="0.25">
      <c r="A501" s="47" t="str">
        <f t="shared" si="7"/>
        <v/>
      </c>
      <c r="B501" s="47" t="str">
        <f>IF(E501="","",IF(DataEntryTable[[#This Row],[Sell Date]]="","Open","Closed"))</f>
        <v/>
      </c>
      <c r="C501" s="47" t="str">
        <f>IF(E501="","",IFERROR(VLOOKUP(UPPER(TRIM(E501)),'6_Reference Lists'!$A$4:$D$64,2,FALSE()),""))</f>
        <v/>
      </c>
      <c r="D501" s="58" t="str">
        <f>IF(E501="","",IFERROR(VLOOKUP(UPPER(TRIM(E501)),'6_Reference Lists'!$A$4:$D$64,3,FALSE()),""))</f>
        <v/>
      </c>
      <c r="F501" s="47" t="str">
        <f>IF(E501="","",IFERROR(VLOOKUP(UPPER(TRIM(E501)),'6_Reference Lists'!$A$4:$D$64,4,FALSE()),""))</f>
        <v/>
      </c>
      <c r="G501" s="51"/>
      <c r="H501" s="52"/>
      <c r="I501" s="53"/>
      <c r="J501" s="51"/>
      <c r="K501" s="52"/>
      <c r="L501" s="53"/>
      <c r="M501" s="67" t="str">
        <f>IF(E501="","",DataEntryTable[[#This Row],[Shares Bought]]-DataEntryTable[[#This Row],[Shares Sold]])</f>
        <v/>
      </c>
    </row>
    <row r="502" spans="1:13" ht="15" customHeight="1" x14ac:dyDescent="0.25">
      <c r="A502" s="47" t="str">
        <f t="shared" si="7"/>
        <v/>
      </c>
      <c r="B502" s="47" t="str">
        <f>IF(E502="","",IF(DataEntryTable[[#This Row],[Sell Date]]="","Open","Closed"))</f>
        <v/>
      </c>
      <c r="C502" s="47" t="str">
        <f>IF(E502="","",IFERROR(VLOOKUP(UPPER(TRIM(E502)),'6_Reference Lists'!$A$4:$D$64,2,FALSE()),""))</f>
        <v/>
      </c>
      <c r="D502" s="58" t="str">
        <f>IF(E502="","",IFERROR(VLOOKUP(UPPER(TRIM(E502)),'6_Reference Lists'!$A$4:$D$64,3,FALSE()),""))</f>
        <v/>
      </c>
      <c r="F502" s="47" t="str">
        <f>IF(E502="","",IFERROR(VLOOKUP(UPPER(TRIM(E502)),'6_Reference Lists'!$A$4:$D$64,4,FALSE()),""))</f>
        <v/>
      </c>
      <c r="G502" s="51"/>
      <c r="H502" s="52"/>
      <c r="I502" s="53"/>
      <c r="J502" s="51"/>
      <c r="K502" s="52"/>
      <c r="L502" s="53"/>
      <c r="M502" s="67" t="str">
        <f>IF(E502="","",DataEntryTable[[#This Row],[Shares Bought]]-DataEntryTable[[#This Row],[Shares Sold]])</f>
        <v/>
      </c>
    </row>
    <row r="503" spans="1:13" ht="15" customHeight="1" x14ac:dyDescent="0.25">
      <c r="A503" s="47" t="str">
        <f t="shared" si="7"/>
        <v/>
      </c>
      <c r="B503" s="47" t="str">
        <f>IF(E503="","",IF(DataEntryTable[[#This Row],[Sell Date]]="","Open","Closed"))</f>
        <v/>
      </c>
      <c r="C503" s="47" t="str">
        <f>IF(E503="","",IFERROR(VLOOKUP(UPPER(TRIM(E503)),'6_Reference Lists'!$A$4:$D$64,2,FALSE()),""))</f>
        <v/>
      </c>
      <c r="D503" s="58" t="str">
        <f>IF(E503="","",IFERROR(VLOOKUP(UPPER(TRIM(E503)),'6_Reference Lists'!$A$4:$D$64,3,FALSE()),""))</f>
        <v/>
      </c>
      <c r="F503" s="47" t="str">
        <f>IF(E503="","",IFERROR(VLOOKUP(UPPER(TRIM(E503)),'6_Reference Lists'!$A$4:$D$64,4,FALSE()),""))</f>
        <v/>
      </c>
      <c r="G503" s="51"/>
      <c r="H503" s="52"/>
      <c r="I503" s="53"/>
      <c r="J503" s="51"/>
      <c r="K503" s="52"/>
      <c r="L503" s="53"/>
      <c r="M503" s="67" t="str">
        <f>IF(E503="","",DataEntryTable[[#This Row],[Shares Bought]]-DataEntryTable[[#This Row],[Shares Sold]])</f>
        <v/>
      </c>
    </row>
    <row r="504" spans="1:13" ht="15" customHeight="1" x14ac:dyDescent="0.25">
      <c r="A504" s="47" t="str">
        <f t="shared" si="7"/>
        <v/>
      </c>
      <c r="B504" s="47" t="str">
        <f>IF(E504="","",IF(DataEntryTable[[#This Row],[Sell Date]]="","Open","Closed"))</f>
        <v/>
      </c>
      <c r="C504" s="47" t="str">
        <f>IF(E504="","",IFERROR(VLOOKUP(UPPER(TRIM(E504)),'6_Reference Lists'!$A$4:$D$64,2,FALSE()),""))</f>
        <v/>
      </c>
      <c r="D504" s="58" t="str">
        <f>IF(E504="","",IFERROR(VLOOKUP(UPPER(TRIM(E504)),'6_Reference Lists'!$A$4:$D$64,3,FALSE()),""))</f>
        <v/>
      </c>
      <c r="F504" s="47" t="str">
        <f>IF(E504="","",IFERROR(VLOOKUP(UPPER(TRIM(E504)),'6_Reference Lists'!$A$4:$D$64,4,FALSE()),""))</f>
        <v/>
      </c>
      <c r="G504" s="51"/>
      <c r="H504" s="52"/>
      <c r="I504" s="53"/>
      <c r="J504" s="51"/>
      <c r="K504" s="52"/>
      <c r="L504" s="53"/>
      <c r="M504" s="67" t="str">
        <f>IF(E504="","",DataEntryTable[[#This Row],[Shares Bought]]-DataEntryTable[[#This Row],[Shares Sold]])</f>
        <v/>
      </c>
    </row>
    <row r="505" spans="1:13" ht="15" customHeight="1" x14ac:dyDescent="0.25">
      <c r="A505" s="47" t="str">
        <f t="shared" si="7"/>
        <v/>
      </c>
      <c r="B505" s="47" t="str">
        <f>IF(E505="","",IF(DataEntryTable[[#This Row],[Sell Date]]="","Open","Closed"))</f>
        <v/>
      </c>
      <c r="C505" s="47" t="str">
        <f>IF(E505="","",IFERROR(VLOOKUP(UPPER(TRIM(E505)),'6_Reference Lists'!$A$4:$D$64,2,FALSE()),""))</f>
        <v/>
      </c>
      <c r="D505" s="58" t="str">
        <f>IF(E505="","",IFERROR(VLOOKUP(UPPER(TRIM(E505)),'6_Reference Lists'!$A$4:$D$64,3,FALSE()),""))</f>
        <v/>
      </c>
      <c r="F505" s="47" t="str">
        <f>IF(E505="","",IFERROR(VLOOKUP(UPPER(TRIM(E505)),'6_Reference Lists'!$A$4:$D$64,4,FALSE()),""))</f>
        <v/>
      </c>
      <c r="G505" s="51"/>
      <c r="H505" s="52"/>
      <c r="I505" s="53"/>
      <c r="J505" s="51"/>
      <c r="K505" s="52"/>
      <c r="L505" s="53"/>
      <c r="M505" s="67" t="str">
        <f>IF(E505="","",DataEntryTable[[#This Row],[Shares Bought]]-DataEntryTable[[#This Row],[Shares Sold]])</f>
        <v/>
      </c>
    </row>
  </sheetData>
  <mergeCells count="2">
    <mergeCell ref="A1:N1"/>
    <mergeCell ref="A2:N2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5"/>
  <sheetViews>
    <sheetView zoomScaleNormal="100" zoomScalePageLayoutView="60" workbookViewId="0">
      <selection activeCell="S47" sqref="S47"/>
    </sheetView>
  </sheetViews>
  <sheetFormatPr defaultColWidth="8.5703125" defaultRowHeight="15" customHeight="1" x14ac:dyDescent="0.2"/>
  <cols>
    <col min="1" max="1" width="10" customWidth="1"/>
    <col min="2" max="2" width="14" customWidth="1"/>
    <col min="3" max="3" width="12.5703125" bestFit="1" customWidth="1"/>
    <col min="4" max="4" width="14" customWidth="1"/>
    <col min="5" max="6" width="12" customWidth="1"/>
    <col min="7" max="7" width="34" customWidth="1"/>
    <col min="8" max="8" width="30.7109375" style="56" customWidth="1"/>
    <col min="9" max="14" width="12" customWidth="1"/>
    <col min="15" max="15" width="14" customWidth="1"/>
    <col min="16" max="17" width="13.7109375" bestFit="1" customWidth="1"/>
    <col min="18" max="18" width="12" style="56" customWidth="1"/>
    <col min="19" max="19" width="16.5703125" style="55" bestFit="1" customWidth="1"/>
    <col min="20" max="20" width="15.5703125" style="55" bestFit="1" customWidth="1"/>
    <col min="21" max="21" width="28.42578125" style="55" bestFit="1" customWidth="1"/>
    <col min="22" max="22" width="24" customWidth="1"/>
    <col min="23" max="23" width="24" style="55" customWidth="1"/>
    <col min="24" max="24" width="16" style="55" customWidth="1"/>
    <col min="25" max="25" width="14" style="55" customWidth="1"/>
    <col min="26" max="26" width="14" customWidth="1"/>
    <col min="27" max="27" width="16" customWidth="1"/>
    <col min="28" max="28" width="14" customWidth="1"/>
    <col min="29" max="29" width="18" style="55" customWidth="1"/>
    <col min="30" max="30" width="18" hidden="1" customWidth="1"/>
    <col min="31" max="32" width="18" customWidth="1"/>
    <col min="33" max="33" width="18" style="45" customWidth="1"/>
    <col min="35" max="35" width="13" hidden="1" customWidth="1"/>
  </cols>
  <sheetData>
    <row r="1" spans="1:33" ht="17.25" customHeight="1" x14ac:dyDescent="0.3">
      <c r="A1" s="158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G1"/>
    </row>
    <row r="2" spans="1:33" ht="15" customHeight="1" x14ac:dyDescent="0.25">
      <c r="A2" s="157" t="s">
        <v>1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G2"/>
    </row>
    <row r="3" spans="1:33" ht="15" customHeight="1" x14ac:dyDescent="0.2">
      <c r="AB3" s="45"/>
      <c r="AG3"/>
    </row>
    <row r="4" spans="1:33" ht="15" customHeight="1" x14ac:dyDescent="0.2">
      <c r="AB4" s="45"/>
      <c r="AG4"/>
    </row>
    <row r="5" spans="1:33" ht="41.25" customHeight="1" x14ac:dyDescent="0.2">
      <c r="A5" s="2" t="s">
        <v>2</v>
      </c>
      <c r="B5" s="2" t="s">
        <v>20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132" t="s">
        <v>18</v>
      </c>
      <c r="I5" s="2" t="s">
        <v>8</v>
      </c>
      <c r="J5" s="2" t="s">
        <v>9</v>
      </c>
      <c r="K5" s="2" t="s">
        <v>10</v>
      </c>
      <c r="L5" s="66" t="s">
        <v>153</v>
      </c>
      <c r="M5" s="2" t="s">
        <v>11</v>
      </c>
      <c r="N5" s="2" t="s">
        <v>14</v>
      </c>
      <c r="O5" s="2" t="s">
        <v>12</v>
      </c>
      <c r="P5" s="2" t="s">
        <v>16</v>
      </c>
      <c r="Q5" s="2" t="s">
        <v>17</v>
      </c>
      <c r="R5" s="132" t="s">
        <v>13</v>
      </c>
      <c r="S5" s="2" t="s">
        <v>19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  <c r="AA5" s="2" t="s">
        <v>28</v>
      </c>
      <c r="AB5" s="46" t="s">
        <v>29</v>
      </c>
      <c r="AC5" s="46" t="s">
        <v>30</v>
      </c>
      <c r="AD5" t="s">
        <v>31</v>
      </c>
      <c r="AG5"/>
    </row>
    <row r="6" spans="1:33" ht="15" customHeight="1" x14ac:dyDescent="0.25">
      <c r="A6" s="47">
        <f>IF('1_Data Entry'!$E6="","",IF(COUNTA('1_Data Entry'!C6:N6)=0,"",'1_Data Entry'!A6))</f>
        <v>1</v>
      </c>
      <c r="B6" s="47" t="str">
        <f>IF('1_Data Entry'!$E6="","",IF(A6="","",IF(S6&lt;&gt;"OK","Check row",IF(M6="","Open lot",IF(R6=0,"Closed lot","Partially sold")))))</f>
        <v>Closed lot</v>
      </c>
      <c r="C6" s="47" t="str">
        <f>IF(A6="","",'1_Data Entry'!C6)</f>
        <v>US</v>
      </c>
      <c r="D6" s="47" t="str">
        <f>IF(A6="","",'1_Data Entry'!D6)</f>
        <v>MLP</v>
      </c>
      <c r="E6" s="47" t="str">
        <f>IF(A6="","",'1_Data Entry'!E6)</f>
        <v>EPD</v>
      </c>
      <c r="F6" s="47" t="str">
        <f t="shared" ref="F6:F69" si="0">IF(E6="","",UPPER(TRIM(E6)))</f>
        <v>EPD</v>
      </c>
      <c r="G6" s="47" t="str">
        <f>IF(F6="","",IFERROR(VLOOKUP(F6,'6_Reference Lists'!$A$4:$D$64,4,FALSE()),'1_Data Entry'!F6))</f>
        <v>Enterprise Products Partners L.P.</v>
      </c>
      <c r="H6" s="134" t="str">
        <f>IF('1_Data Entry'!$E6="","",IF(OR(F6="",I6="",J6="",K6=""),"",F6&amp;"-"&amp;TEXT(I6,"yyyymmdd")&amp;"-"&amp;SUBSTITUTE(TEXT(ROUND(J6,3),"0.###"),".","D")&amp;"-"&amp;SUBSTITUTE(TEXT(ROUND(K6,3),"0.###"),".","D")))</f>
        <v>EPD-20240216-580D-27D25</v>
      </c>
      <c r="I6" s="61">
        <f>IF('1_Data Entry'!$E6="","",IF(A6="","",'1_Data Entry'!G6))</f>
        <v>45338</v>
      </c>
      <c r="J6" s="62">
        <f>IF('1_Data Entry'!$E6="","",IF(A6="","",'1_Data Entry'!H6))</f>
        <v>580</v>
      </c>
      <c r="K6" s="63">
        <f>IF('1_Data Entry'!$E6="","",IF(A6="","",'1_Data Entry'!I6))</f>
        <v>27.25</v>
      </c>
      <c r="L6" s="63">
        <f>IF('1_Data Entry'!$E6="","",IF(OR(J6="",K6=""),"",J6*K6))</f>
        <v>15805</v>
      </c>
      <c r="M6" s="61">
        <f>IF(A6="","",IF(OR('1_Data Entry'!L6="",'1_Data Entry'!L6&lt;=0),"",'1_Data Entry'!J6))</f>
        <v>46090</v>
      </c>
      <c r="N6" s="62">
        <f>IF('1_Data Entry'!$E6="","",IF(OR(J6="",R6=""),"",MAX(J6-R6,0)))</f>
        <v>580</v>
      </c>
      <c r="O6" s="63">
        <f>IF('1_Data Entry'!$E6="","",IF(A6="","",'1_Data Entry'!L6))</f>
        <v>38.15</v>
      </c>
      <c r="P6" s="63">
        <f t="shared" ref="P6:P69" si="1">IF(OR(M6="",O6="",O6&lt;=0,N6="",N6&lt;=0),"",O6*N6)</f>
        <v>22127</v>
      </c>
      <c r="Q6" s="91">
        <f>IF('1_Data Entry'!$E6="","",IF(OR(M6="",P6="",L6=""),"",P6-L6))</f>
        <v>6322</v>
      </c>
      <c r="R6" s="133">
        <f>IF(A6="","",IF('1_Data Entry'!M6&lt;&gt;"",'1_Data Entry'!M6,IF('1_Data Entry'!J6="",J6,"")))</f>
        <v>0</v>
      </c>
      <c r="S6" s="54" t="str">
        <f>IF('1_Data Entry'!$E6="","",IF(A6="","",IF(OR(F6="",I6="",J6="",K6=""),"Check row",IF(AND(M6&lt;&gt;"",M6&lt;I6),"Sell before buy",IF(AND(R6&lt;&gt;"",J6&lt;R6),"Shares remaining exceeds buy",IF(AND(M6&lt;&gt;"",OR(O6="",O6&lt;=0),N6&gt;0),"Missing sale price","OK"))))))</f>
        <v>OK</v>
      </c>
      <c r="T6" s="54" t="str">
        <f>IF('1_Data Entry'!$E6="","",IF(A6="","",IF(AND(Q6&lt;0,M6&lt;&gt;""),"Yes","No")))</f>
        <v>No</v>
      </c>
      <c r="U6" s="54" t="str">
        <f>IF('1_Data Entry'!$E6="","",IF(OR(A6="",T6&lt;&gt;"Yes",M6=""),"No",IF(COUNTIFS($F$6:$F$505,F6,$I$6:$I$505,"&gt;="&amp;M6-30,$I$6:$I$505,"&lt;="&amp;M6+30,$A$6:$A$505,"&lt;&gt;"&amp;A6)&gt;0,"Yes","No")))</f>
        <v>No</v>
      </c>
      <c r="V6" s="61" t="str">
        <f>IF('1_Data Entry'!$E6="","",IF(OR(A6="",U6&lt;&gt;"Yes",M6=""),"",M6+30))</f>
        <v/>
      </c>
      <c r="W6" s="54" t="str">
        <f>IF('1_Data Entry'!$E6="","",IF(A6="","",IF(S6="OK","Ready","Review row")))</f>
        <v>Ready</v>
      </c>
      <c r="X6" s="69">
        <f t="shared" ref="X6:X69" si="2">IF(OR(I6="",M6=""),"",M6-I6)</f>
        <v>752</v>
      </c>
      <c r="Y6" s="68" t="str">
        <f t="shared" ref="Y6:Y69" si="3">IF(X6="","",IF(X6&lt;=365,"Short-Term","Long-Term"))</f>
        <v>Long-Term</v>
      </c>
      <c r="Z6" s="64">
        <f>IF('1_Data Entry'!$E6="","",SUM(SUMIFS('4_Wash Match Table'!R$7:R$500,'4_Wash Match Table'!L$7:L$500,H6),(SUMIFS('4_Wash Match Table'!AA$7:AA$500,'4_Wash Match Table'!U$7:U$500,H6)),(SUMIFS('4_Wash Match Table'!AJ$7:AJ$500,'4_Wash Match Table'!AD$7:AD$500,H6)),(SUMIFS('4_Wash Match Table'!AS$7:AS$500,'4_Wash Match Table'!AM$7:AM$500,H6))))</f>
        <v>0</v>
      </c>
      <c r="AA6" s="64">
        <f>IF('1_Data Entry'!$E6="","",IF(OR(L6="",Z6=""),"",L6+Z6))</f>
        <v>15805</v>
      </c>
      <c r="AB6" s="65">
        <f t="shared" ref="AB6:AB69" si="4">IFERROR(IF(OR(J6="",AA6=""),"",AA6/J6),"")</f>
        <v>27.25</v>
      </c>
      <c r="AC6" s="70" t="str">
        <f>IF(AND($M6&lt;&gt;"",$Q6&lt;0),COUNTIFS($M$6:M6,"&lt;&gt;",$Q$6:Q6,"&lt;0"),"")</f>
        <v/>
      </c>
      <c r="AD6">
        <f t="shared" ref="AD6:AD69" si="5">IF(A6="","",ROW())</f>
        <v>6</v>
      </c>
      <c r="AG6"/>
    </row>
    <row r="7" spans="1:33" ht="15" customHeight="1" x14ac:dyDescent="0.25">
      <c r="A7" s="47">
        <f>IF('1_Data Entry'!$E7="","",IF(COUNTA('1_Data Entry'!C7:N7)=0,"",'1_Data Entry'!A7))</f>
        <v>2</v>
      </c>
      <c r="B7" s="47" t="str">
        <f>IF('1_Data Entry'!$E7="","",IF(A7="","",IF(S7&lt;&gt;"OK","Check row",IF(M7="","Open lot",IF(R7=0,"Closed lot","Partially sold")))))</f>
        <v>Closed lot</v>
      </c>
      <c r="C7" s="47" t="str">
        <f>IF(A7="","",'1_Data Entry'!C7)</f>
        <v>US</v>
      </c>
      <c r="D7" s="47" t="str">
        <f>IF(A7="","",'1_Data Entry'!D7)</f>
        <v>MLP</v>
      </c>
      <c r="E7" s="47" t="str">
        <f>IF(A7="","",'1_Data Entry'!E7)</f>
        <v>EPD</v>
      </c>
      <c r="F7" s="47" t="str">
        <f t="shared" si="0"/>
        <v>EPD</v>
      </c>
      <c r="G7" s="47" t="str">
        <f>IF(F7="","",IFERROR(VLOOKUP(F7,'6_Reference Lists'!$A$4:$D$64,4,FALSE()),'1_Data Entry'!F7))</f>
        <v>Enterprise Products Partners L.P.</v>
      </c>
      <c r="H7" s="134" t="str">
        <f>IF('1_Data Entry'!$E7="","",IF(OR(F7="",I7="",J7="",K7=""),"",F7&amp;"-"&amp;TEXT(I7,"yyyymmdd")&amp;"-"&amp;SUBSTITUTE(TEXT(ROUND(J7,3),"0.###"),".","D")&amp;"-"&amp;SUBSTITUTE(TEXT(ROUND(K7,3),"0.###"),".","D")))</f>
        <v>EPD-20240216-615D-27D25</v>
      </c>
      <c r="I7" s="61">
        <f>IF('1_Data Entry'!$E7="","",IF(A7="","",'1_Data Entry'!G7))</f>
        <v>45338</v>
      </c>
      <c r="J7" s="62">
        <f>IF('1_Data Entry'!$E7="","",IF(A7="","",'1_Data Entry'!H7))</f>
        <v>615</v>
      </c>
      <c r="K7" s="63">
        <f>IF('1_Data Entry'!$E7="","",IF(A7="","",'1_Data Entry'!I7))</f>
        <v>27.25</v>
      </c>
      <c r="L7" s="63">
        <f>IF('1_Data Entry'!$E7="","",IF(OR(J7="",K7=""),"",J7*K7))</f>
        <v>16758.75</v>
      </c>
      <c r="M7" s="61">
        <f>IF(A7="","",IF(OR('1_Data Entry'!L7="",'1_Data Entry'!L7&lt;=0),"",'1_Data Entry'!J7))</f>
        <v>46090</v>
      </c>
      <c r="N7" s="62">
        <f>IF('1_Data Entry'!$E7="","",IF(OR(J7="",R7=""),"",MAX(J7-R7,0)))</f>
        <v>615</v>
      </c>
      <c r="O7" s="63">
        <f>IF('1_Data Entry'!$E7="","",IF(A7="","",'1_Data Entry'!L7))</f>
        <v>38.15</v>
      </c>
      <c r="P7" s="63">
        <f t="shared" si="1"/>
        <v>23462.25</v>
      </c>
      <c r="Q7" s="91">
        <f>IF('1_Data Entry'!$E7="","",IF(OR(M7="",P7="",L7=""),"",P7-L7))</f>
        <v>6703.5</v>
      </c>
      <c r="R7" s="133">
        <f>IF(A7="","",IF('1_Data Entry'!M7&lt;&gt;"",'1_Data Entry'!M7,IF('1_Data Entry'!J7="",J7,"")))</f>
        <v>0</v>
      </c>
      <c r="S7" s="54" t="str">
        <f>IF('1_Data Entry'!$E7="","",IF(A7="","",IF(OR(F7="",I7="",J7="",K7=""),"Check row",IF(AND(M7&lt;&gt;"",M7&lt;I7),"Sell before buy",IF(AND(R7&lt;&gt;"",J7&lt;R7),"Shares remaining exceeds buy",IF(AND(M7&lt;&gt;"",OR(O7="",O7&lt;=0),N7&gt;0),"Missing sale price","OK"))))))</f>
        <v>OK</v>
      </c>
      <c r="T7" s="54" t="str">
        <f>IF('1_Data Entry'!$E7="","",IF(A7="","",IF(AND(Q7&lt;0,M7&lt;&gt;""),"Yes","No")))</f>
        <v>No</v>
      </c>
      <c r="U7" s="54" t="str">
        <f>IF('1_Data Entry'!$E7="","",IF(OR(A7="",T7&lt;&gt;"Yes",M7=""),"No",IF(COUNTIFS($F$6:$F$505,F7,$I$6:$I$505,"&gt;="&amp;M7-30,$I$6:$I$505,"&lt;="&amp;M7+30,$A$6:$A$505,"&lt;&gt;"&amp;A7)&gt;0,"Yes","No")))</f>
        <v>No</v>
      </c>
      <c r="V7" s="61" t="str">
        <f>IF('1_Data Entry'!$E7="","",IF(OR(A7="",U7&lt;&gt;"Yes",M7=""),"",M7+30))</f>
        <v/>
      </c>
      <c r="W7" s="54" t="str">
        <f>IF('1_Data Entry'!$E7="","",IF(A7="","",IF(S7="OK","Ready","Review row")))</f>
        <v>Ready</v>
      </c>
      <c r="X7" s="69">
        <f t="shared" si="2"/>
        <v>752</v>
      </c>
      <c r="Y7" s="68" t="str">
        <f t="shared" si="3"/>
        <v>Long-Term</v>
      </c>
      <c r="Z7" s="64">
        <f>IF('1_Data Entry'!$E7="","",SUM(SUMIFS('4_Wash Match Table'!R$7:R$500,'4_Wash Match Table'!L$7:L$500,H7),(SUMIFS('4_Wash Match Table'!AA$7:AA$500,'4_Wash Match Table'!U$7:U$500,H7)),(SUMIFS('4_Wash Match Table'!AJ$7:AJ$500,'4_Wash Match Table'!AD$7:AD$500,H7)),(SUMIFS('4_Wash Match Table'!AS$7:AS$500,'4_Wash Match Table'!AM$7:AM$500,H7))))</f>
        <v>0</v>
      </c>
      <c r="AA7" s="64">
        <f>IF('1_Data Entry'!$E7="","",IF(OR(L7="",Z7=""),"",L7+Z7))</f>
        <v>16758.75</v>
      </c>
      <c r="AB7" s="65">
        <f t="shared" si="4"/>
        <v>27.25</v>
      </c>
      <c r="AC7" s="70" t="str">
        <f>IF(AND($M7&lt;&gt;"",$Q7&lt;0),COUNTIFS($M$6:M7,"&lt;&gt;",$Q$6:Q7,"&lt;0"),"")</f>
        <v/>
      </c>
      <c r="AD7">
        <f t="shared" si="5"/>
        <v>7</v>
      </c>
      <c r="AG7"/>
    </row>
    <row r="8" spans="1:33" ht="15" customHeight="1" x14ac:dyDescent="0.25">
      <c r="A8" s="47">
        <f>IF('1_Data Entry'!$E8="","",IF(COUNTA('1_Data Entry'!C8:N8)=0,"",'1_Data Entry'!A8))</f>
        <v>3</v>
      </c>
      <c r="B8" s="47" t="str">
        <f>IF('1_Data Entry'!$E8="","",IF(A8="","",IF(S8&lt;&gt;"OK","Check row",IF(M8="","Open lot",IF(R8=0,"Closed lot","Partially sold")))))</f>
        <v>Closed lot</v>
      </c>
      <c r="C8" s="47" t="str">
        <f>IF(A8="","",'1_Data Entry'!C8)</f>
        <v>US</v>
      </c>
      <c r="D8" s="47" t="str">
        <f>IF(A8="","",'1_Data Entry'!D8)</f>
        <v>MLP</v>
      </c>
      <c r="E8" s="47" t="str">
        <f>IF(A8="","",'1_Data Entry'!E8)</f>
        <v>EPD</v>
      </c>
      <c r="F8" s="47" t="str">
        <f t="shared" si="0"/>
        <v>EPD</v>
      </c>
      <c r="G8" s="47" t="str">
        <f>IF(F8="","",IFERROR(VLOOKUP(F8,'6_Reference Lists'!$A$4:$D$64,4,FALSE()),'1_Data Entry'!F8))</f>
        <v>Enterprise Products Partners L.P.</v>
      </c>
      <c r="H8" s="134" t="str">
        <f>IF('1_Data Entry'!$E8="","",IF(OR(F8="",I8="",J8="",K8=""),"",F8&amp;"-"&amp;TEXT(I8,"yyyymmdd")&amp;"-"&amp;SUBSTITUTE(TEXT(ROUND(J8,3),"0.###"),".","D")&amp;"-"&amp;SUBSTITUTE(TEXT(ROUND(K8,3),"0.###"),".","D")))</f>
        <v>EPD-20250218-580D-33D72</v>
      </c>
      <c r="I8" s="61">
        <f>IF('1_Data Entry'!$E8="","",IF(A8="","",'1_Data Entry'!G8))</f>
        <v>45706</v>
      </c>
      <c r="J8" s="62">
        <f>IF('1_Data Entry'!$E8="","",IF(A8="","",'1_Data Entry'!H8))</f>
        <v>580</v>
      </c>
      <c r="K8" s="63">
        <f>IF('1_Data Entry'!$E8="","",IF(A8="","",'1_Data Entry'!I8))</f>
        <v>33.72</v>
      </c>
      <c r="L8" s="63">
        <f>IF('1_Data Entry'!$E8="","",IF(OR(J8="",K8=""),"",J8*K8))</f>
        <v>19557.599999999999</v>
      </c>
      <c r="M8" s="61">
        <f>IF(A8="","",IF(OR('1_Data Entry'!L8="",'1_Data Entry'!L8&lt;=0),"",'1_Data Entry'!J8))</f>
        <v>46090</v>
      </c>
      <c r="N8" s="62">
        <f>IF('1_Data Entry'!$E8="","",IF(OR(J8="",R8=""),"",MAX(J8-R8,0)))</f>
        <v>580</v>
      </c>
      <c r="O8" s="63">
        <f>IF('1_Data Entry'!$E8="","",IF(A8="","",'1_Data Entry'!L8))</f>
        <v>38.15</v>
      </c>
      <c r="P8" s="63">
        <f t="shared" si="1"/>
        <v>22127</v>
      </c>
      <c r="Q8" s="91">
        <f>IF('1_Data Entry'!$E8="","",IF(OR(M8="",P8="",L8=""),"",P8-L8))</f>
        <v>2569.4000000000015</v>
      </c>
      <c r="R8" s="133">
        <f>IF(A8="","",IF('1_Data Entry'!M8&lt;&gt;"",'1_Data Entry'!M8,IF('1_Data Entry'!J8="",J8,"")))</f>
        <v>0</v>
      </c>
      <c r="S8" s="54" t="str">
        <f>IF('1_Data Entry'!$E8="","",IF(A8="","",IF(OR(F8="",I8="",J8="",K8=""),"Check row",IF(AND(M8&lt;&gt;"",M8&lt;I8),"Sell before buy",IF(AND(R8&lt;&gt;"",J8&lt;R8),"Shares remaining exceeds buy",IF(AND(M8&lt;&gt;"",OR(O8="",O8&lt;=0),N8&gt;0),"Missing sale price","OK"))))))</f>
        <v>OK</v>
      </c>
      <c r="T8" s="54" t="str">
        <f>IF('1_Data Entry'!$E8="","",IF(A8="","",IF(AND(Q8&lt;0,M8&lt;&gt;""),"Yes","No")))</f>
        <v>No</v>
      </c>
      <c r="U8" s="54" t="str">
        <f>IF('1_Data Entry'!$E8="","",IF(OR(A8="",T8&lt;&gt;"Yes",M8=""),"No",IF(COUNTIFS($F$6:$F$505,F8,$I$6:$I$505,"&gt;="&amp;M8-30,$I$6:$I$505,"&lt;="&amp;M8+30,$A$6:$A$505,"&lt;&gt;"&amp;A8)&gt;0,"Yes","No")))</f>
        <v>No</v>
      </c>
      <c r="V8" s="61" t="str">
        <f>IF('1_Data Entry'!$E8="","",IF(OR(A8="",U8&lt;&gt;"Yes",M8=""),"",M8+30))</f>
        <v/>
      </c>
      <c r="W8" s="54" t="str">
        <f>IF('1_Data Entry'!$E8="","",IF(A8="","",IF(S8="OK","Ready","Review row")))</f>
        <v>Ready</v>
      </c>
      <c r="X8" s="69">
        <f t="shared" si="2"/>
        <v>384</v>
      </c>
      <c r="Y8" s="68" t="str">
        <f t="shared" si="3"/>
        <v>Long-Term</v>
      </c>
      <c r="Z8" s="64">
        <f>IF('1_Data Entry'!$E8="","",SUM(SUMIFS('4_Wash Match Table'!R$7:R$500,'4_Wash Match Table'!L$7:L$500,H8),(SUMIFS('4_Wash Match Table'!AA$7:AA$500,'4_Wash Match Table'!U$7:U$500,H8)),(SUMIFS('4_Wash Match Table'!AJ$7:AJ$500,'4_Wash Match Table'!AD$7:AD$500,H8)),(SUMIFS('4_Wash Match Table'!AS$7:AS$500,'4_Wash Match Table'!AM$7:AM$500,H8))))</f>
        <v>0</v>
      </c>
      <c r="AA8" s="64">
        <f>IF('1_Data Entry'!$E8="","",IF(OR(L8="",Z8=""),"",L8+Z8))</f>
        <v>19557.599999999999</v>
      </c>
      <c r="AB8" s="65">
        <f t="shared" si="4"/>
        <v>33.72</v>
      </c>
      <c r="AC8" s="70" t="str">
        <f>IF(AND($M8&lt;&gt;"",$Q8&lt;0),COUNTIFS($M$6:M8,"&lt;&gt;",$Q$6:Q8,"&lt;0"),"")</f>
        <v/>
      </c>
      <c r="AD8">
        <f t="shared" si="5"/>
        <v>8</v>
      </c>
      <c r="AG8"/>
    </row>
    <row r="9" spans="1:33" ht="15" customHeight="1" x14ac:dyDescent="0.25">
      <c r="A9" s="47">
        <f>IF('1_Data Entry'!$E9="","",IF(COUNTA('1_Data Entry'!C9:N9)=0,"",'1_Data Entry'!A9))</f>
        <v>4</v>
      </c>
      <c r="B9" s="47" t="str">
        <f>IF('1_Data Entry'!$E9="","",IF(A9="","",IF(S9&lt;&gt;"OK","Check row",IF(M9="","Open lot",IF(R9=0,"Closed lot","Partially sold")))))</f>
        <v>Closed lot</v>
      </c>
      <c r="C9" s="47" t="str">
        <f>IF(A9="","",'1_Data Entry'!C9)</f>
        <v>US</v>
      </c>
      <c r="D9" s="47" t="str">
        <f>IF(A9="","",'1_Data Entry'!D9)</f>
        <v>MLP</v>
      </c>
      <c r="E9" s="47" t="str">
        <f>IF(A9="","",'1_Data Entry'!E9)</f>
        <v>EPD</v>
      </c>
      <c r="F9" s="47" t="str">
        <f t="shared" si="0"/>
        <v>EPD</v>
      </c>
      <c r="G9" s="47" t="str">
        <f>IF(F9="","",IFERROR(VLOOKUP(F9,'6_Reference Lists'!$A$4:$D$64,4,FALSE()),'1_Data Entry'!F9))</f>
        <v>Enterprise Products Partners L.P.</v>
      </c>
      <c r="H9" s="134" t="str">
        <f>IF('1_Data Entry'!$E9="","",IF(OR(F9="",I9="",J9="",K9=""),"",F9&amp;"-"&amp;TEXT(I9,"yyyymmdd")&amp;"-"&amp;SUBSTITUTE(TEXT(ROUND(J9,3),"0.###"),".","D")&amp;"-"&amp;SUBSTITUTE(TEXT(ROUND(K9,3),"0.###"),".","D")))</f>
        <v>EPD-20250218-30D-33D72</v>
      </c>
      <c r="I9" s="61">
        <f>IF('1_Data Entry'!$E9="","",IF(A9="","",'1_Data Entry'!G9))</f>
        <v>45706</v>
      </c>
      <c r="J9" s="62">
        <f>IF('1_Data Entry'!$E9="","",IF(A9="","",'1_Data Entry'!H9))</f>
        <v>30</v>
      </c>
      <c r="K9" s="63">
        <f>IF('1_Data Entry'!$E9="","",IF(A9="","",'1_Data Entry'!I9))</f>
        <v>33.72</v>
      </c>
      <c r="L9" s="63">
        <f>IF('1_Data Entry'!$E9="","",IF(OR(J9="",K9=""),"",J9*K9))</f>
        <v>1011.5999999999999</v>
      </c>
      <c r="M9" s="61">
        <f>IF(A9="","",IF(OR('1_Data Entry'!L9="",'1_Data Entry'!L9&lt;=0),"",'1_Data Entry'!J9))</f>
        <v>46090</v>
      </c>
      <c r="N9" s="62">
        <f>IF('1_Data Entry'!$E9="","",IF(OR(J9="",R9=""),"",MAX(J9-R9,0)))</f>
        <v>30</v>
      </c>
      <c r="O9" s="63">
        <f>IF('1_Data Entry'!$E9="","",IF(A9="","",'1_Data Entry'!L9))</f>
        <v>38</v>
      </c>
      <c r="P9" s="63">
        <f t="shared" si="1"/>
        <v>1140</v>
      </c>
      <c r="Q9" s="91">
        <f>IF('1_Data Entry'!$E9="","",IF(OR(M9="",P9="",L9=""),"",P9-L9))</f>
        <v>128.40000000000009</v>
      </c>
      <c r="R9" s="133">
        <f>IF(A9="","",IF('1_Data Entry'!M9&lt;&gt;"",'1_Data Entry'!M9,IF('1_Data Entry'!J9="",J9,"")))</f>
        <v>0</v>
      </c>
      <c r="S9" s="54" t="str">
        <f>IF('1_Data Entry'!$E9="","",IF(A9="","",IF(OR(F9="",I9="",J9="",K9=""),"Check row",IF(AND(M9&lt;&gt;"",M9&lt;I9),"Sell before buy",IF(AND(R9&lt;&gt;"",J9&lt;R9),"Shares remaining exceeds buy",IF(AND(M9&lt;&gt;"",OR(O9="",O9&lt;=0),N9&gt;0),"Missing sale price","OK"))))))</f>
        <v>OK</v>
      </c>
      <c r="T9" s="54" t="str">
        <f>IF('1_Data Entry'!$E9="","",IF(A9="","",IF(AND(Q9&lt;0,M9&lt;&gt;""),"Yes","No")))</f>
        <v>No</v>
      </c>
      <c r="U9" s="54" t="str">
        <f>IF('1_Data Entry'!$E9="","",IF(OR(A9="",T9&lt;&gt;"Yes",M9=""),"No",IF(COUNTIFS($F$6:$F$505,F9,$I$6:$I$505,"&gt;="&amp;M9-30,$I$6:$I$505,"&lt;="&amp;M9+30,$A$6:$A$505,"&lt;&gt;"&amp;A9)&gt;0,"Yes","No")))</f>
        <v>No</v>
      </c>
      <c r="V9" s="61" t="str">
        <f>IF('1_Data Entry'!$E9="","",IF(OR(A9="",U9&lt;&gt;"Yes",M9=""),"",M9+30))</f>
        <v/>
      </c>
      <c r="W9" s="54" t="str">
        <f>IF('1_Data Entry'!$E9="","",IF(A9="","",IF(S9="OK","Ready","Review row")))</f>
        <v>Ready</v>
      </c>
      <c r="X9" s="69">
        <f t="shared" si="2"/>
        <v>384</v>
      </c>
      <c r="Y9" s="68" t="str">
        <f t="shared" si="3"/>
        <v>Long-Term</v>
      </c>
      <c r="Z9" s="64">
        <f>IF('1_Data Entry'!$E9="","",SUM(SUMIFS('4_Wash Match Table'!R$7:R$500,'4_Wash Match Table'!L$7:L$500,H9),(SUMIFS('4_Wash Match Table'!AA$7:AA$500,'4_Wash Match Table'!U$7:U$500,H9)),(SUMIFS('4_Wash Match Table'!AJ$7:AJ$500,'4_Wash Match Table'!AD$7:AD$500,H9)),(SUMIFS('4_Wash Match Table'!AS$7:AS$500,'4_Wash Match Table'!AM$7:AM$500,H9))))</f>
        <v>0</v>
      </c>
      <c r="AA9" s="64">
        <f>IF('1_Data Entry'!$E9="","",IF(OR(L9="",Z9=""),"",L9+Z9))</f>
        <v>1011.5999999999999</v>
      </c>
      <c r="AB9" s="65">
        <f t="shared" si="4"/>
        <v>33.72</v>
      </c>
      <c r="AC9" s="70" t="str">
        <f>IF(AND($M9&lt;&gt;"",$Q9&lt;0),COUNTIFS($M$6:M9,"&lt;&gt;",$Q$6:Q9,"&lt;0"),"")</f>
        <v/>
      </c>
      <c r="AD9">
        <f t="shared" si="5"/>
        <v>9</v>
      </c>
      <c r="AG9"/>
    </row>
    <row r="10" spans="1:33" ht="15" customHeight="1" x14ac:dyDescent="0.25">
      <c r="A10" s="47">
        <f>IF('1_Data Entry'!$E10="","",IF(COUNTA('1_Data Entry'!C10:N10)=0,"",'1_Data Entry'!A10))</f>
        <v>5</v>
      </c>
      <c r="B10" s="47" t="str">
        <f>IF('1_Data Entry'!$E10="","",IF(A10="","",IF(S10&lt;&gt;"OK","Check row",IF(M10="","Open lot",IF(R10=0,"Closed lot","Partially sold")))))</f>
        <v>Closed lot</v>
      </c>
      <c r="C10" s="47" t="str">
        <f>IF(A10="","",'1_Data Entry'!C10)</f>
        <v>US</v>
      </c>
      <c r="D10" s="47" t="str">
        <f>IF(A10="","",'1_Data Entry'!D10)</f>
        <v>MLP</v>
      </c>
      <c r="E10" s="47" t="str">
        <f>IF(A10="","",'1_Data Entry'!E10)</f>
        <v>EPD</v>
      </c>
      <c r="F10" s="47" t="str">
        <f t="shared" si="0"/>
        <v>EPD</v>
      </c>
      <c r="G10" s="47" t="str">
        <f>IF(F10="","",IFERROR(VLOOKUP(F10,'6_Reference Lists'!$A$4:$D$64,4,FALSE()),'1_Data Entry'!F10))</f>
        <v>Enterprise Products Partners L.P.</v>
      </c>
      <c r="H10" s="134" t="str">
        <f>IF('1_Data Entry'!$E10="","",IF(OR(F10="",I10="",J10="",K10=""),"",F10&amp;"-"&amp;TEXT(I10,"yyyymmdd")&amp;"-"&amp;SUBSTITUTE(TEXT(ROUND(J10,3),"0.###"),".","D")&amp;"-"&amp;SUBSTITUTE(TEXT(ROUND(K10,3),"0.###"),".","D")))</f>
        <v>EPD-20250218-585D-33D72</v>
      </c>
      <c r="I10" s="61">
        <f>IF('1_Data Entry'!$E10="","",IF(A10="","",'1_Data Entry'!G10))</f>
        <v>45706</v>
      </c>
      <c r="J10" s="62">
        <f>IF('1_Data Entry'!$E10="","",IF(A10="","",'1_Data Entry'!H10))</f>
        <v>585</v>
      </c>
      <c r="K10" s="63">
        <f>IF('1_Data Entry'!$E10="","",IF(A10="","",'1_Data Entry'!I10))</f>
        <v>33.72</v>
      </c>
      <c r="L10" s="63">
        <f>IF('1_Data Entry'!$E10="","",IF(OR(J10="",K10=""),"",J10*K10))</f>
        <v>19726.2</v>
      </c>
      <c r="M10" s="61">
        <f>IF(A10="","",IF(OR('1_Data Entry'!L10="",'1_Data Entry'!L10&lt;=0),"",'1_Data Entry'!J10))</f>
        <v>46090</v>
      </c>
      <c r="N10" s="62">
        <f>IF('1_Data Entry'!$E10="","",IF(OR(J10="",R10=""),"",MAX(J10-R10,0)))</f>
        <v>585</v>
      </c>
      <c r="O10" s="63">
        <f>IF('1_Data Entry'!$E10="","",IF(A10="","",'1_Data Entry'!L10))</f>
        <v>38</v>
      </c>
      <c r="P10" s="63">
        <f t="shared" si="1"/>
        <v>22230</v>
      </c>
      <c r="Q10" s="91">
        <f>IF('1_Data Entry'!$E10="","",IF(OR(M10="",P10="",L10=""),"",P10-L10))</f>
        <v>2503.7999999999993</v>
      </c>
      <c r="R10" s="133">
        <f>IF(A10="","",IF('1_Data Entry'!M10&lt;&gt;"",'1_Data Entry'!M10,IF('1_Data Entry'!J10="",J10,"")))</f>
        <v>0</v>
      </c>
      <c r="S10" s="54" t="str">
        <f>IF('1_Data Entry'!$E10="","",IF(A10="","",IF(OR(F10="",I10="",J10="",K10=""),"Check row",IF(AND(M10&lt;&gt;"",M10&lt;I10),"Sell before buy",IF(AND(R10&lt;&gt;"",J10&lt;R10),"Shares remaining exceeds buy",IF(AND(M10&lt;&gt;"",OR(O10="",O10&lt;=0),N10&gt;0),"Missing sale price","OK"))))))</f>
        <v>OK</v>
      </c>
      <c r="T10" s="54" t="str">
        <f>IF('1_Data Entry'!$E10="","",IF(A10="","",IF(AND(Q10&lt;0,M10&lt;&gt;""),"Yes","No")))</f>
        <v>No</v>
      </c>
      <c r="U10" s="54" t="str">
        <f>IF('1_Data Entry'!$E10="","",IF(OR(A10="",T10&lt;&gt;"Yes",M10=""),"No",IF(COUNTIFS($F$6:$F$505,F10,$I$6:$I$505,"&gt;="&amp;M10-30,$I$6:$I$505,"&lt;="&amp;M10+30,$A$6:$A$505,"&lt;&gt;"&amp;A10)&gt;0,"Yes","No")))</f>
        <v>No</v>
      </c>
      <c r="V10" s="61" t="str">
        <f>IF('1_Data Entry'!$E10="","",IF(OR(A10="",U10&lt;&gt;"Yes",M10=""),"",M10+30))</f>
        <v/>
      </c>
      <c r="W10" s="54" t="str">
        <f>IF('1_Data Entry'!$E10="","",IF(A10="","",IF(S10="OK","Ready","Review row")))</f>
        <v>Ready</v>
      </c>
      <c r="X10" s="69">
        <f t="shared" si="2"/>
        <v>384</v>
      </c>
      <c r="Y10" s="68" t="str">
        <f t="shared" si="3"/>
        <v>Long-Term</v>
      </c>
      <c r="Z10" s="64">
        <f>IF('1_Data Entry'!$E10="","",SUM(SUMIFS('4_Wash Match Table'!R$7:R$500,'4_Wash Match Table'!L$7:L$500,H10),(SUMIFS('4_Wash Match Table'!AA$7:AA$500,'4_Wash Match Table'!U$7:U$500,H10)),(SUMIFS('4_Wash Match Table'!AJ$7:AJ$500,'4_Wash Match Table'!AD$7:AD$500,H10)),(SUMIFS('4_Wash Match Table'!AS$7:AS$500,'4_Wash Match Table'!AM$7:AM$500,H10))))</f>
        <v>0</v>
      </c>
      <c r="AA10" s="64">
        <f>IF('1_Data Entry'!$E10="","",IF(OR(L10="",Z10=""),"",L10+Z10))</f>
        <v>19726.2</v>
      </c>
      <c r="AB10" s="65">
        <f t="shared" si="4"/>
        <v>33.72</v>
      </c>
      <c r="AC10" s="70" t="str">
        <f>IF(AND($M10&lt;&gt;"",$Q10&lt;0),COUNTIFS($M$6:M10,"&lt;&gt;",$Q$6:Q10,"&lt;0"),"")</f>
        <v/>
      </c>
      <c r="AD10">
        <f t="shared" si="5"/>
        <v>10</v>
      </c>
      <c r="AG10"/>
    </row>
    <row r="11" spans="1:33" ht="15" customHeight="1" x14ac:dyDescent="0.25">
      <c r="A11" s="47">
        <f>IF('1_Data Entry'!$E11="","",IF(COUNTA('1_Data Entry'!C11:N11)=0,"",'1_Data Entry'!A11))</f>
        <v>6</v>
      </c>
      <c r="B11" s="47" t="str">
        <f>IF('1_Data Entry'!$E11="","",IF(A11="","",IF(S11&lt;&gt;"OK","Check row",IF(M11="","Open lot",IF(R11=0,"Closed lot","Partially sold")))))</f>
        <v>Closed lot</v>
      </c>
      <c r="C11" s="47" t="str">
        <f>IF(A11="","",'1_Data Entry'!C11)</f>
        <v>US</v>
      </c>
      <c r="D11" s="47" t="str">
        <f>IF(A11="","",'1_Data Entry'!D11)</f>
        <v>MLP</v>
      </c>
      <c r="E11" s="47" t="str">
        <f>IF(A11="","",'1_Data Entry'!E11)</f>
        <v>EPD</v>
      </c>
      <c r="F11" s="47" t="str">
        <f t="shared" si="0"/>
        <v>EPD</v>
      </c>
      <c r="G11" s="47" t="str">
        <f>IF(F11="","",IFERROR(VLOOKUP(F11,'6_Reference Lists'!$A$4:$D$64,4,FALSE()),'1_Data Entry'!F11))</f>
        <v>Enterprise Products Partners L.P.</v>
      </c>
      <c r="H11" s="134" t="str">
        <f>IF('1_Data Entry'!$E11="","",IF(OR(F11="",I11="",J11="",K11=""),"",F11&amp;"-"&amp;TEXT(I11,"yyyymmdd")&amp;"-"&amp;SUBSTITUTE(TEXT(ROUND(J11,3),"0.###"),".","D")&amp;"-"&amp;SUBSTITUTE(TEXT(ROUND(K11,3),"0.###"),".","D")))</f>
        <v>EPD-20250218-562D-33D72</v>
      </c>
      <c r="I11" s="61">
        <f>IF('1_Data Entry'!$E11="","",IF(A11="","",'1_Data Entry'!G11))</f>
        <v>45706</v>
      </c>
      <c r="J11" s="62">
        <f>IF('1_Data Entry'!$E11="","",IF(A11="","",'1_Data Entry'!H11))</f>
        <v>562</v>
      </c>
      <c r="K11" s="63">
        <f>IF('1_Data Entry'!$E11="","",IF(A11="","",'1_Data Entry'!I11))</f>
        <v>33.72</v>
      </c>
      <c r="L11" s="63">
        <f>IF('1_Data Entry'!$E11="","",IF(OR(J11="",K11=""),"",J11*K11))</f>
        <v>18950.64</v>
      </c>
      <c r="M11" s="61">
        <f>IF(A11="","",IF(OR('1_Data Entry'!L11="",'1_Data Entry'!L11&lt;=0),"",'1_Data Entry'!J11))</f>
        <v>46090</v>
      </c>
      <c r="N11" s="62">
        <f>IF('1_Data Entry'!$E11="","",IF(OR(J11="",R11=""),"",MAX(J11-R11,0)))</f>
        <v>562</v>
      </c>
      <c r="O11" s="63">
        <f>IF('1_Data Entry'!$E11="","",IF(A11="","",'1_Data Entry'!L11))</f>
        <v>38</v>
      </c>
      <c r="P11" s="63">
        <f t="shared" si="1"/>
        <v>21356</v>
      </c>
      <c r="Q11" s="91">
        <f>IF('1_Data Entry'!$E11="","",IF(OR(M11="",P11="",L11=""),"",P11-L11))</f>
        <v>2405.3600000000006</v>
      </c>
      <c r="R11" s="133">
        <f>IF(A11="","",IF('1_Data Entry'!M11&lt;&gt;"",'1_Data Entry'!M11,IF('1_Data Entry'!J11="",J11,"")))</f>
        <v>0</v>
      </c>
      <c r="S11" s="54" t="str">
        <f>IF('1_Data Entry'!$E11="","",IF(A11="","",IF(OR(F11="",I11="",J11="",K11=""),"Check row",IF(AND(M11&lt;&gt;"",M11&lt;I11),"Sell before buy",IF(AND(R11&lt;&gt;"",J11&lt;R11),"Shares remaining exceeds buy",IF(AND(M11&lt;&gt;"",OR(O11="",O11&lt;=0),N11&gt;0),"Missing sale price","OK"))))))</f>
        <v>OK</v>
      </c>
      <c r="T11" s="54" t="str">
        <f>IF('1_Data Entry'!$E11="","",IF(A11="","",IF(AND(Q11&lt;0,M11&lt;&gt;""),"Yes","No")))</f>
        <v>No</v>
      </c>
      <c r="U11" s="54" t="str">
        <f>IF('1_Data Entry'!$E11="","",IF(OR(A11="",T11&lt;&gt;"Yes",M11=""),"No",IF(COUNTIFS($F$6:$F$505,F11,$I$6:$I$505,"&gt;="&amp;M11-30,$I$6:$I$505,"&lt;="&amp;M11+30,$A$6:$A$505,"&lt;&gt;"&amp;A11)&gt;0,"Yes","No")))</f>
        <v>No</v>
      </c>
      <c r="V11" s="61" t="str">
        <f>IF('1_Data Entry'!$E11="","",IF(OR(A11="",U11&lt;&gt;"Yes",M11=""),"",M11+30))</f>
        <v/>
      </c>
      <c r="W11" s="54" t="str">
        <f>IF('1_Data Entry'!$E11="","",IF(A11="","",IF(S11="OK","Ready","Review row")))</f>
        <v>Ready</v>
      </c>
      <c r="X11" s="69">
        <f t="shared" si="2"/>
        <v>384</v>
      </c>
      <c r="Y11" s="68" t="str">
        <f t="shared" si="3"/>
        <v>Long-Term</v>
      </c>
      <c r="Z11" s="64">
        <f>IF('1_Data Entry'!$E11="","",SUM(SUMIFS('4_Wash Match Table'!R$7:R$500,'4_Wash Match Table'!L$7:L$500,H11),(SUMIFS('4_Wash Match Table'!AA$7:AA$500,'4_Wash Match Table'!U$7:U$500,H11)),(SUMIFS('4_Wash Match Table'!AJ$7:AJ$500,'4_Wash Match Table'!AD$7:AD$500,H11)),(SUMIFS('4_Wash Match Table'!AS$7:AS$500,'4_Wash Match Table'!AM$7:AM$500,H11))))</f>
        <v>0</v>
      </c>
      <c r="AA11" s="64">
        <f>IF('1_Data Entry'!$E11="","",IF(OR(L11="",Z11=""),"",L11+Z11))</f>
        <v>18950.64</v>
      </c>
      <c r="AB11" s="65">
        <f t="shared" si="4"/>
        <v>33.72</v>
      </c>
      <c r="AC11" s="70" t="str">
        <f>IF(AND($M11&lt;&gt;"",$Q11&lt;0),COUNTIFS($M$6:M11,"&lt;&gt;",$Q$6:Q11,"&lt;0"),"")</f>
        <v/>
      </c>
      <c r="AD11">
        <f t="shared" si="5"/>
        <v>11</v>
      </c>
      <c r="AG11"/>
    </row>
    <row r="12" spans="1:33" ht="15" customHeight="1" x14ac:dyDescent="0.25">
      <c r="A12" s="47">
        <f>IF('1_Data Entry'!$E12="","",IF(COUNTA('1_Data Entry'!C12:N12)=0,"",'1_Data Entry'!A12))</f>
        <v>7</v>
      </c>
      <c r="B12" s="47" t="str">
        <f>IF('1_Data Entry'!$E12="","",IF(A12="","",IF(S12&lt;&gt;"OK","Check row",IF(M12="","Open lot",IF(R12=0,"Closed lot","Partially sold")))))</f>
        <v>Closed lot</v>
      </c>
      <c r="C12" s="47" t="str">
        <f>IF(A12="","",'1_Data Entry'!C12)</f>
        <v>US</v>
      </c>
      <c r="D12" s="47" t="str">
        <f>IF(A12="","",'1_Data Entry'!D12)</f>
        <v>MLP</v>
      </c>
      <c r="E12" s="47" t="str">
        <f>IF(A12="","",'1_Data Entry'!E12)</f>
        <v>EPD</v>
      </c>
      <c r="F12" s="47" t="str">
        <f t="shared" si="0"/>
        <v>EPD</v>
      </c>
      <c r="G12" s="47" t="str">
        <f>IF(F12="","",IFERROR(VLOOKUP(F12,'6_Reference Lists'!$A$4:$D$64,4,FALSE()),'1_Data Entry'!F12))</f>
        <v>Enterprise Products Partners L.P.</v>
      </c>
      <c r="H12" s="134" t="str">
        <f>IF('1_Data Entry'!$E12="","",IF(OR(F12="",I12="",J12="",K12=""),"",F12&amp;"-"&amp;TEXT(I12,"yyyymmdd")&amp;"-"&amp;SUBSTITUTE(TEXT(ROUND(J12,3),"0.###"),".","D")&amp;"-"&amp;SUBSTITUTE(TEXT(ROUND(K12,3),"0.###"),".","D")))</f>
        <v>EPD-20250218-580D-33D72</v>
      </c>
      <c r="I12" s="61">
        <f>IF('1_Data Entry'!$E12="","",IF(A12="","",'1_Data Entry'!G12))</f>
        <v>45706</v>
      </c>
      <c r="J12" s="62">
        <f>IF('1_Data Entry'!$E12="","",IF(A12="","",'1_Data Entry'!H12))</f>
        <v>580</v>
      </c>
      <c r="K12" s="63">
        <f>IF('1_Data Entry'!$E12="","",IF(A12="","",'1_Data Entry'!I12))</f>
        <v>33.72</v>
      </c>
      <c r="L12" s="63">
        <f>IF('1_Data Entry'!$E12="","",IF(OR(J12="",K12=""),"",J12*K12))</f>
        <v>19557.599999999999</v>
      </c>
      <c r="M12" s="61">
        <f>IF(A12="","",IF(OR('1_Data Entry'!L12="",'1_Data Entry'!L12&lt;=0),"",'1_Data Entry'!J12))</f>
        <v>46090</v>
      </c>
      <c r="N12" s="62">
        <f>IF('1_Data Entry'!$E12="","",IF(OR(J12="",R12=""),"",MAX(J12-R12,0)))</f>
        <v>580</v>
      </c>
      <c r="O12" s="63">
        <f>IF('1_Data Entry'!$E12="","",IF(A12="","",'1_Data Entry'!L12))</f>
        <v>38</v>
      </c>
      <c r="P12" s="63">
        <f t="shared" si="1"/>
        <v>22040</v>
      </c>
      <c r="Q12" s="91">
        <f>IF('1_Data Entry'!$E12="","",IF(OR(M12="",P12="",L12=""),"",P12-L12))</f>
        <v>2482.4000000000015</v>
      </c>
      <c r="R12" s="133">
        <f>IF(A12="","",IF('1_Data Entry'!M12&lt;&gt;"",'1_Data Entry'!M12,IF('1_Data Entry'!J12="",J12,"")))</f>
        <v>0</v>
      </c>
      <c r="S12" s="54" t="str">
        <f>IF('1_Data Entry'!$E12="","",IF(A12="","",IF(OR(F12="",I12="",J12="",K12=""),"Check row",IF(AND(M12&lt;&gt;"",M12&lt;I12),"Sell before buy",IF(AND(R12&lt;&gt;"",J12&lt;R12),"Shares remaining exceeds buy",IF(AND(M12&lt;&gt;"",OR(O12="",O12&lt;=0),N12&gt;0),"Missing sale price","OK"))))))</f>
        <v>OK</v>
      </c>
      <c r="T12" s="54" t="str">
        <f>IF('1_Data Entry'!$E12="","",IF(A12="","",IF(AND(Q12&lt;0,M12&lt;&gt;""),"Yes","No")))</f>
        <v>No</v>
      </c>
      <c r="U12" s="54" t="str">
        <f>IF('1_Data Entry'!$E12="","",IF(OR(A12="",T12&lt;&gt;"Yes",M12=""),"No",IF(COUNTIFS($F$6:$F$505,F12,$I$6:$I$505,"&gt;="&amp;M12-30,$I$6:$I$505,"&lt;="&amp;M12+30,$A$6:$A$505,"&lt;&gt;"&amp;A12)&gt;0,"Yes","No")))</f>
        <v>No</v>
      </c>
      <c r="V12" s="61" t="str">
        <f>IF('1_Data Entry'!$E12="","",IF(OR(A12="",U12&lt;&gt;"Yes",M12=""),"",M12+30))</f>
        <v/>
      </c>
      <c r="W12" s="54" t="str">
        <f>IF('1_Data Entry'!$E12="","",IF(A12="","",IF(S12="OK","Ready","Review row")))</f>
        <v>Ready</v>
      </c>
      <c r="X12" s="69">
        <f t="shared" si="2"/>
        <v>384</v>
      </c>
      <c r="Y12" s="68" t="str">
        <f t="shared" si="3"/>
        <v>Long-Term</v>
      </c>
      <c r="Z12" s="64">
        <f>IF('1_Data Entry'!$E12="","",SUM(SUMIFS('4_Wash Match Table'!R$7:R$500,'4_Wash Match Table'!L$7:L$500,H12),(SUMIFS('4_Wash Match Table'!AA$7:AA$500,'4_Wash Match Table'!U$7:U$500,H12)),(SUMIFS('4_Wash Match Table'!AJ$7:AJ$500,'4_Wash Match Table'!AD$7:AD$500,H12)),(SUMIFS('4_Wash Match Table'!AS$7:AS$500,'4_Wash Match Table'!AM$7:AM$500,H12))))</f>
        <v>0</v>
      </c>
      <c r="AA12" s="64">
        <f>IF('1_Data Entry'!$E12="","",IF(OR(L12="",Z12=""),"",L12+Z12))</f>
        <v>19557.599999999999</v>
      </c>
      <c r="AB12" s="65">
        <f t="shared" si="4"/>
        <v>33.72</v>
      </c>
      <c r="AC12" s="70" t="str">
        <f>IF(AND($M12&lt;&gt;"",$Q12&lt;0),COUNTIFS($M$6:M12,"&lt;&gt;",$Q$6:Q12,"&lt;0"),"")</f>
        <v/>
      </c>
      <c r="AD12">
        <f t="shared" si="5"/>
        <v>12</v>
      </c>
      <c r="AG12"/>
    </row>
    <row r="13" spans="1:33" ht="15" customHeight="1" x14ac:dyDescent="0.25">
      <c r="A13" s="47">
        <f>IF('1_Data Entry'!$E13="","",IF(COUNTA('1_Data Entry'!C13:N13)=0,"",'1_Data Entry'!A13))</f>
        <v>8</v>
      </c>
      <c r="B13" s="47" t="str">
        <f>IF('1_Data Entry'!$E13="","",IF(A13="","",IF(S13&lt;&gt;"OK","Check row",IF(M13="","Open lot",IF(R13=0,"Closed lot","Partially sold")))))</f>
        <v>Closed lot</v>
      </c>
      <c r="C13" s="47" t="str">
        <f>IF(A13="","",'1_Data Entry'!C13)</f>
        <v>US</v>
      </c>
      <c r="D13" s="47" t="str">
        <f>IF(A13="","",'1_Data Entry'!D13)</f>
        <v>MLP</v>
      </c>
      <c r="E13" s="47" t="str">
        <f>IF(A13="","",'1_Data Entry'!E13)</f>
        <v>EPD</v>
      </c>
      <c r="F13" s="47" t="str">
        <f t="shared" si="0"/>
        <v>EPD</v>
      </c>
      <c r="G13" s="47" t="str">
        <f>IF(F13="","",IFERROR(VLOOKUP(F13,'6_Reference Lists'!$A$4:$D$64,4,FALSE()),'1_Data Entry'!F13))</f>
        <v>Enterprise Products Partners L.P.</v>
      </c>
      <c r="H13" s="134" t="str">
        <f>IF('1_Data Entry'!$E13="","",IF(OR(F13="",I13="",J13="",K13=""),"",F13&amp;"-"&amp;TEXT(I13,"yyyymmdd")&amp;"-"&amp;SUBSTITUTE(TEXT(ROUND(J13,3),"0.###"),".","D")&amp;"-"&amp;SUBSTITUTE(TEXT(ROUND(K13,3),"0.###"),".","D")))</f>
        <v>EPD-20240216-580D-27D25</v>
      </c>
      <c r="I13" s="61">
        <f>IF('1_Data Entry'!$E13="","",IF(A13="","",'1_Data Entry'!G13))</f>
        <v>45338</v>
      </c>
      <c r="J13" s="62">
        <f>IF('1_Data Entry'!$E13="","",IF(A13="","",'1_Data Entry'!H13))</f>
        <v>580</v>
      </c>
      <c r="K13" s="63">
        <f>IF('1_Data Entry'!$E13="","",IF(A13="","",'1_Data Entry'!I13))</f>
        <v>27.25</v>
      </c>
      <c r="L13" s="63">
        <f>IF('1_Data Entry'!$E13="","",IF(OR(J13="",K13=""),"",J13*K13))</f>
        <v>15805</v>
      </c>
      <c r="M13" s="61">
        <f>IF(A13="","",IF(OR('1_Data Entry'!L13="",'1_Data Entry'!L13&lt;=0),"",'1_Data Entry'!J13))</f>
        <v>46098</v>
      </c>
      <c r="N13" s="62">
        <f>IF('1_Data Entry'!$E13="","",IF(OR(J13="",R13=""),"",MAX(J13-R13,0)))</f>
        <v>580</v>
      </c>
      <c r="O13" s="63">
        <f>IF('1_Data Entry'!$E13="","",IF(A13="","",'1_Data Entry'!L13))</f>
        <v>37.79</v>
      </c>
      <c r="P13" s="63">
        <f t="shared" si="1"/>
        <v>21918.2</v>
      </c>
      <c r="Q13" s="91">
        <f>IF('1_Data Entry'!$E13="","",IF(OR(M13="",P13="",L13=""),"",P13-L13))</f>
        <v>6113.2000000000007</v>
      </c>
      <c r="R13" s="133">
        <f>IF(A13="","",IF('1_Data Entry'!M13&lt;&gt;"",'1_Data Entry'!M13,IF('1_Data Entry'!J13="",J13,"")))</f>
        <v>0</v>
      </c>
      <c r="S13" s="54" t="str">
        <f>IF('1_Data Entry'!$E13="","",IF(A13="","",IF(OR(F13="",I13="",J13="",K13=""),"Check row",IF(AND(M13&lt;&gt;"",M13&lt;I13),"Sell before buy",IF(AND(R13&lt;&gt;"",J13&lt;R13),"Shares remaining exceeds buy",IF(AND(M13&lt;&gt;"",OR(O13="",O13&lt;=0),N13&gt;0),"Missing sale price","OK"))))))</f>
        <v>OK</v>
      </c>
      <c r="T13" s="54" t="str">
        <f>IF('1_Data Entry'!$E13="","",IF(A13="","",IF(AND(Q13&lt;0,M13&lt;&gt;""),"Yes","No")))</f>
        <v>No</v>
      </c>
      <c r="U13" s="54" t="str">
        <f>IF('1_Data Entry'!$E13="","",IF(OR(A13="",T13&lt;&gt;"Yes",M13=""),"No",IF(COUNTIFS($F$6:$F$505,F13,$I$6:$I$505,"&gt;="&amp;M13-30,$I$6:$I$505,"&lt;="&amp;M13+30,$A$6:$A$505,"&lt;&gt;"&amp;A13)&gt;0,"Yes","No")))</f>
        <v>No</v>
      </c>
      <c r="V13" s="61" t="str">
        <f>IF('1_Data Entry'!$E13="","",IF(OR(A13="",U13&lt;&gt;"Yes",M13=""),"",M13+30))</f>
        <v/>
      </c>
      <c r="W13" s="54" t="str">
        <f>IF('1_Data Entry'!$E13="","",IF(A13="","",IF(S13="OK","Ready","Review row")))</f>
        <v>Ready</v>
      </c>
      <c r="X13" s="69">
        <f t="shared" si="2"/>
        <v>760</v>
      </c>
      <c r="Y13" s="68" t="str">
        <f t="shared" si="3"/>
        <v>Long-Term</v>
      </c>
      <c r="Z13" s="64">
        <f>IF('1_Data Entry'!$E13="","",SUM(SUMIFS('4_Wash Match Table'!R$7:R$500,'4_Wash Match Table'!L$7:L$500,H13),(SUMIFS('4_Wash Match Table'!AA$7:AA$500,'4_Wash Match Table'!U$7:U$500,H13)),(SUMIFS('4_Wash Match Table'!AJ$7:AJ$500,'4_Wash Match Table'!AD$7:AD$500,H13)),(SUMIFS('4_Wash Match Table'!AS$7:AS$500,'4_Wash Match Table'!AM$7:AM$500,H13))))</f>
        <v>0</v>
      </c>
      <c r="AA13" s="64">
        <f>IF('1_Data Entry'!$E13="","",IF(OR(L13="",Z13=""),"",L13+Z13))</f>
        <v>15805</v>
      </c>
      <c r="AB13" s="65">
        <f t="shared" si="4"/>
        <v>27.25</v>
      </c>
      <c r="AC13" s="70" t="str">
        <f>IF(AND($M13&lt;&gt;"",$Q13&lt;0),COUNTIFS($M$6:M13,"&lt;&gt;",$Q$6:Q13,"&lt;0"),"")</f>
        <v/>
      </c>
      <c r="AD13">
        <f t="shared" si="5"/>
        <v>13</v>
      </c>
      <c r="AG13"/>
    </row>
    <row r="14" spans="1:33" ht="15" customHeight="1" x14ac:dyDescent="0.25">
      <c r="A14" s="47">
        <f>IF('1_Data Entry'!$E14="","",IF(COUNTA('1_Data Entry'!C14:N14)=0,"",'1_Data Entry'!A14))</f>
        <v>9</v>
      </c>
      <c r="B14" s="47" t="str">
        <f>IF('1_Data Entry'!$E14="","",IF(A14="","",IF(S14&lt;&gt;"OK","Check row",IF(M14="","Open lot",IF(R14=0,"Closed lot","Partially sold")))))</f>
        <v>Closed lot</v>
      </c>
      <c r="C14" s="47" t="str">
        <f>IF(A14="","",'1_Data Entry'!C14)</f>
        <v>US</v>
      </c>
      <c r="D14" s="47" t="str">
        <f>IF(A14="","",'1_Data Entry'!D14)</f>
        <v>MLP</v>
      </c>
      <c r="E14" s="47" t="str">
        <f>IF(A14="","",'1_Data Entry'!E14)</f>
        <v>EPD</v>
      </c>
      <c r="F14" s="47" t="str">
        <f t="shared" si="0"/>
        <v>EPD</v>
      </c>
      <c r="G14" s="47" t="str">
        <f>IF(F14="","",IFERROR(VLOOKUP(F14,'6_Reference Lists'!$A$4:$D$64,4,FALSE()),'1_Data Entry'!F14))</f>
        <v>Enterprise Products Partners L.P.</v>
      </c>
      <c r="H14" s="134" t="str">
        <f>IF('1_Data Entry'!$E14="","",IF(OR(F14="",I14="",J14="",K14=""),"",F14&amp;"-"&amp;TEXT(I14,"yyyymmdd")&amp;"-"&amp;SUBSTITUTE(TEXT(ROUND(J14,3),"0.###"),".","D")&amp;"-"&amp;SUBSTITUTE(TEXT(ROUND(K14,3),"0.###"),".","D")))</f>
        <v>EPD-20240216-351D-27D25</v>
      </c>
      <c r="I14" s="61">
        <f>IF('1_Data Entry'!$E14="","",IF(A14="","",'1_Data Entry'!G14))</f>
        <v>45338</v>
      </c>
      <c r="J14" s="62">
        <f>IF('1_Data Entry'!$E14="","",IF(A14="","",'1_Data Entry'!H14))</f>
        <v>351</v>
      </c>
      <c r="K14" s="63">
        <f>IF('1_Data Entry'!$E14="","",IF(A14="","",'1_Data Entry'!I14))</f>
        <v>27.25</v>
      </c>
      <c r="L14" s="63">
        <f>IF('1_Data Entry'!$E14="","",IF(OR(J14="",K14=""),"",J14*K14))</f>
        <v>9564.75</v>
      </c>
      <c r="M14" s="61">
        <f>IF(A14="","",IF(OR('1_Data Entry'!L14="",'1_Data Entry'!L14&lt;=0),"",'1_Data Entry'!J14))</f>
        <v>46098</v>
      </c>
      <c r="N14" s="62">
        <f>IF('1_Data Entry'!$E14="","",IF(OR(J14="",R14=""),"",MAX(J14-R14,0)))</f>
        <v>351</v>
      </c>
      <c r="O14" s="63">
        <f>IF('1_Data Entry'!$E14="","",IF(A14="","",'1_Data Entry'!L14))</f>
        <v>37.79</v>
      </c>
      <c r="P14" s="63">
        <f t="shared" si="1"/>
        <v>13264.289999999999</v>
      </c>
      <c r="Q14" s="91">
        <f>IF('1_Data Entry'!$E14="","",IF(OR(M14="",P14="",L14=""),"",P14-L14))</f>
        <v>3699.5399999999991</v>
      </c>
      <c r="R14" s="133">
        <f>IF(A14="","",IF('1_Data Entry'!M14&lt;&gt;"",'1_Data Entry'!M14,IF('1_Data Entry'!J14="",J14,"")))</f>
        <v>0</v>
      </c>
      <c r="S14" s="54" t="str">
        <f>IF('1_Data Entry'!$E14="","",IF(A14="","",IF(OR(F14="",I14="",J14="",K14=""),"Check row",IF(AND(M14&lt;&gt;"",M14&lt;I14),"Sell before buy",IF(AND(R14&lt;&gt;"",J14&lt;R14),"Shares remaining exceeds buy",IF(AND(M14&lt;&gt;"",OR(O14="",O14&lt;=0),N14&gt;0),"Missing sale price","OK"))))))</f>
        <v>OK</v>
      </c>
      <c r="T14" s="54" t="str">
        <f>IF('1_Data Entry'!$E14="","",IF(A14="","",IF(AND(Q14&lt;0,M14&lt;&gt;""),"Yes","No")))</f>
        <v>No</v>
      </c>
      <c r="U14" s="54" t="str">
        <f>IF('1_Data Entry'!$E14="","",IF(OR(A14="",T14&lt;&gt;"Yes",M14=""),"No",IF(COUNTIFS($F$6:$F$505,F14,$I$6:$I$505,"&gt;="&amp;M14-30,$I$6:$I$505,"&lt;="&amp;M14+30,$A$6:$A$505,"&lt;&gt;"&amp;A14)&gt;0,"Yes","No")))</f>
        <v>No</v>
      </c>
      <c r="V14" s="61" t="str">
        <f>IF('1_Data Entry'!$E14="","",IF(OR(A14="",U14&lt;&gt;"Yes",M14=""),"",M14+30))</f>
        <v/>
      </c>
      <c r="W14" s="54" t="str">
        <f>IF('1_Data Entry'!$E14="","",IF(A14="","",IF(S14="OK","Ready","Review row")))</f>
        <v>Ready</v>
      </c>
      <c r="X14" s="69">
        <f t="shared" si="2"/>
        <v>760</v>
      </c>
      <c r="Y14" s="68" t="str">
        <f t="shared" si="3"/>
        <v>Long-Term</v>
      </c>
      <c r="Z14" s="64">
        <f>IF('1_Data Entry'!$E14="","",SUM(SUMIFS('4_Wash Match Table'!R$7:R$500,'4_Wash Match Table'!L$7:L$500,H14),(SUMIFS('4_Wash Match Table'!AA$7:AA$500,'4_Wash Match Table'!U$7:U$500,H14)),(SUMIFS('4_Wash Match Table'!AJ$7:AJ$500,'4_Wash Match Table'!AD$7:AD$500,H14)),(SUMIFS('4_Wash Match Table'!AS$7:AS$500,'4_Wash Match Table'!AM$7:AM$500,H14))))</f>
        <v>0</v>
      </c>
      <c r="AA14" s="64">
        <f>IF('1_Data Entry'!$E14="","",IF(OR(L14="",Z14=""),"",L14+Z14))</f>
        <v>9564.75</v>
      </c>
      <c r="AB14" s="65">
        <f t="shared" si="4"/>
        <v>27.25</v>
      </c>
      <c r="AC14" s="70" t="str">
        <f>IF(AND($M14&lt;&gt;"",$Q14&lt;0),COUNTIFS($M$6:M14,"&lt;&gt;",$Q$6:Q14,"&lt;0"),"")</f>
        <v/>
      </c>
      <c r="AD14">
        <f t="shared" si="5"/>
        <v>14</v>
      </c>
      <c r="AG14"/>
    </row>
    <row r="15" spans="1:33" ht="15" customHeight="1" x14ac:dyDescent="0.25">
      <c r="A15" s="47">
        <f>IF('1_Data Entry'!$E15="","",IF(COUNTA('1_Data Entry'!C15:N15)=0,"",'1_Data Entry'!A15))</f>
        <v>10</v>
      </c>
      <c r="B15" s="47" t="str">
        <f>IF('1_Data Entry'!$E15="","",IF(A15="","",IF(S15&lt;&gt;"OK","Check row",IF(M15="","Open lot",IF(R15=0,"Closed lot","Partially sold")))))</f>
        <v>Closed lot</v>
      </c>
      <c r="C15" s="47" t="str">
        <f>IF(A15="","",'1_Data Entry'!C15)</f>
        <v>US</v>
      </c>
      <c r="D15" s="47" t="str">
        <f>IF(A15="","",'1_Data Entry'!D15)</f>
        <v>ETF</v>
      </c>
      <c r="E15" s="47" t="str">
        <f>IF(A15="","",'1_Data Entry'!E15)</f>
        <v>ITOT</v>
      </c>
      <c r="F15" s="47" t="str">
        <f t="shared" si="0"/>
        <v>ITOT</v>
      </c>
      <c r="G15" s="47" t="str">
        <f>IF(F15="","",IFERROR(VLOOKUP(F15,'6_Reference Lists'!$A$4:$D$64,4,FALSE()),'1_Data Entry'!F15))</f>
        <v>iShares Core S&amp;P Total U.S. Stock Market ETF</v>
      </c>
      <c r="H15" s="134" t="str">
        <f>IF('1_Data Entry'!$E15="","",IF(OR(F15="",I15="",J15="",K15=""),"",F15&amp;"-"&amp;TEXT(I15,"yyyymmdd")&amp;"-"&amp;SUBSTITUTE(TEXT(ROUND(J15,3),"0.###"),".","D")&amp;"-"&amp;SUBSTITUTE(TEXT(ROUND(K15,3),"0.###"),".","D")))</f>
        <v>ITOT-20260317-0D883-150D63</v>
      </c>
      <c r="I15" s="61">
        <f>IF('1_Data Entry'!$E15="","",IF(A15="","",'1_Data Entry'!G15))</f>
        <v>46098</v>
      </c>
      <c r="J15" s="62">
        <f>IF('1_Data Entry'!$E15="","",IF(A15="","",'1_Data Entry'!H15))</f>
        <v>0.88300000000000001</v>
      </c>
      <c r="K15" s="63">
        <f>IF('1_Data Entry'!$E15="","",IF(A15="","",'1_Data Entry'!I15))</f>
        <v>150.63</v>
      </c>
      <c r="L15" s="63">
        <f>IF('1_Data Entry'!$E15="","",IF(OR(J15="",K15=""),"",J15*K15))</f>
        <v>133.00629000000001</v>
      </c>
      <c r="M15" s="61">
        <f>IF(A15="","",IF(OR('1_Data Entry'!L15="",'1_Data Entry'!L15&lt;=0),"",'1_Data Entry'!J15))</f>
        <v>46101</v>
      </c>
      <c r="N15" s="62">
        <f>IF('1_Data Entry'!$E15="","",IF(OR(J15="",R15=""),"",MAX(J15-R15,0)))</f>
        <v>0.88300000000000001</v>
      </c>
      <c r="O15" s="63">
        <f>IF('1_Data Entry'!$E15="","",IF(A15="","",'1_Data Entry'!L15))</f>
        <v>142.93</v>
      </c>
      <c r="P15" s="63">
        <f t="shared" si="1"/>
        <v>126.20719000000001</v>
      </c>
      <c r="Q15" s="91">
        <f>IF('1_Data Entry'!$E15="","",IF(OR(M15="",P15="",L15=""),"",P15-L15))</f>
        <v>-6.7990999999999957</v>
      </c>
      <c r="R15" s="133">
        <f>IF(A15="","",IF('1_Data Entry'!M15&lt;&gt;"",'1_Data Entry'!M15,IF('1_Data Entry'!J15="",J15,"")))</f>
        <v>0</v>
      </c>
      <c r="S15" s="54" t="str">
        <f>IF('1_Data Entry'!$E15="","",IF(A15="","",IF(OR(F15="",I15="",J15="",K15=""),"Check row",IF(AND(M15&lt;&gt;"",M15&lt;I15),"Sell before buy",IF(AND(R15&lt;&gt;"",J15&lt;R15),"Shares remaining exceeds buy",IF(AND(M15&lt;&gt;"",OR(O15="",O15&lt;=0),N15&gt;0),"Missing sale price","OK"))))))</f>
        <v>OK</v>
      </c>
      <c r="T15" s="54" t="str">
        <f>IF('1_Data Entry'!$E15="","",IF(A15="","",IF(AND(Q15&lt;0,M15&lt;&gt;""),"Yes","No")))</f>
        <v>Yes</v>
      </c>
      <c r="U15" s="54" t="str">
        <f>IF('1_Data Entry'!$E15="","",IF(OR(A15="",T15&lt;&gt;"Yes",M15=""),"No",IF(COUNTIFS($F$6:$F$505,F15,$I$6:$I$505,"&gt;="&amp;M15-30,$I$6:$I$505,"&lt;="&amp;M15+30,$A$6:$A$505,"&lt;&gt;"&amp;A15)&gt;0,"Yes","No")))</f>
        <v>Yes</v>
      </c>
      <c r="V15" s="61">
        <f>IF('1_Data Entry'!$E15="","",IF(OR(A15="",U15&lt;&gt;"Yes",M15=""),"",M15+30))</f>
        <v>46131</v>
      </c>
      <c r="W15" s="54" t="str">
        <f>IF('1_Data Entry'!$E15="","",IF(A15="","",IF(S15="OK","Ready","Review row")))</f>
        <v>Ready</v>
      </c>
      <c r="X15" s="69">
        <f t="shared" si="2"/>
        <v>3</v>
      </c>
      <c r="Y15" s="68" t="str">
        <f t="shared" si="3"/>
        <v>Short-Term</v>
      </c>
      <c r="Z15" s="64">
        <f>IF('1_Data Entry'!$E15="","",SUM(SUMIFS('4_Wash Match Table'!R$7:R$500,'4_Wash Match Table'!L$7:L$500,H15),(SUMIFS('4_Wash Match Table'!AA$7:AA$500,'4_Wash Match Table'!U$7:U$500,H15)),(SUMIFS('4_Wash Match Table'!AJ$7:AJ$500,'4_Wash Match Table'!AD$7:AD$500,H15)),(SUMIFS('4_Wash Match Table'!AS$7:AS$500,'4_Wash Match Table'!AM$7:AM$500,H15))))</f>
        <v>0</v>
      </c>
      <c r="AA15" s="64">
        <f>IF('1_Data Entry'!$E15="","",IF(OR(L15="",Z15=""),"",L15+Z15))</f>
        <v>133.00629000000001</v>
      </c>
      <c r="AB15" s="65">
        <f t="shared" si="4"/>
        <v>150.63</v>
      </c>
      <c r="AC15" s="70">
        <f>IF(AND($M15&lt;&gt;"",$Q15&lt;0),COUNTIFS($M$6:M15,"&lt;&gt;",$Q$6:Q15,"&lt;0"),"")</f>
        <v>1</v>
      </c>
      <c r="AD15">
        <f t="shared" si="5"/>
        <v>15</v>
      </c>
      <c r="AG15"/>
    </row>
    <row r="16" spans="1:33" ht="15" customHeight="1" x14ac:dyDescent="0.25">
      <c r="A16" s="47">
        <f>IF('1_Data Entry'!$E16="","",IF(COUNTA('1_Data Entry'!C16:N16)=0,"",'1_Data Entry'!A16))</f>
        <v>11</v>
      </c>
      <c r="B16" s="47" t="str">
        <f>IF('1_Data Entry'!$E16="","",IF(A16="","",IF(S16&lt;&gt;"OK","Check row",IF(M16="","Open lot",IF(R16=0,"Closed lot","Partially sold")))))</f>
        <v>Closed lot</v>
      </c>
      <c r="C16" s="47" t="str">
        <f>IF(A16="","",'1_Data Entry'!C16)</f>
        <v>US</v>
      </c>
      <c r="D16" s="47" t="str">
        <f>IF(A16="","",'1_Data Entry'!D16)</f>
        <v>ETF</v>
      </c>
      <c r="E16" s="47" t="str">
        <f>IF(A16="","",'1_Data Entry'!E16)</f>
        <v>ITOT</v>
      </c>
      <c r="F16" s="47" t="str">
        <f t="shared" si="0"/>
        <v>ITOT</v>
      </c>
      <c r="G16" s="47" t="str">
        <f>IF(F16="","",IFERROR(VLOOKUP(F16,'6_Reference Lists'!$A$4:$D$64,4,FALSE()),'1_Data Entry'!F16))</f>
        <v>iShares Core S&amp;P Total U.S. Stock Market ETF</v>
      </c>
      <c r="H16" s="134" t="str">
        <f>IF('1_Data Entry'!$E16="","",IF(OR(F16="",I16="",J16="",K16=""),"",F16&amp;"-"&amp;TEXT(I16,"yyyymmdd")&amp;"-"&amp;SUBSTITUTE(TEXT(ROUND(J16,3),"0.###"),".","D")&amp;"-"&amp;SUBSTITUTE(TEXT(ROUND(K16,3),"0.###"),".","D")))</f>
        <v>ITOT-20260317-143D-146D76</v>
      </c>
      <c r="I16" s="61">
        <f>IF('1_Data Entry'!$E16="","",IF(A16="","",'1_Data Entry'!G16))</f>
        <v>46098</v>
      </c>
      <c r="J16" s="62">
        <f>IF('1_Data Entry'!$E16="","",IF(A16="","",'1_Data Entry'!H16))</f>
        <v>143</v>
      </c>
      <c r="K16" s="63">
        <f>IF('1_Data Entry'!$E16="","",IF(A16="","",'1_Data Entry'!I16))</f>
        <v>146.76</v>
      </c>
      <c r="L16" s="63">
        <f>IF('1_Data Entry'!$E16="","",IF(OR(J16="",K16=""),"",J16*K16))</f>
        <v>20986.68</v>
      </c>
      <c r="M16" s="61">
        <f>IF(A16="","",IF(OR('1_Data Entry'!L16="",'1_Data Entry'!L16&lt;=0),"",'1_Data Entry'!J16))</f>
        <v>46101</v>
      </c>
      <c r="N16" s="62">
        <f>IF('1_Data Entry'!$E16="","",IF(OR(J16="",R16=""),"",MAX(J16-R16,0)))</f>
        <v>143</v>
      </c>
      <c r="O16" s="63">
        <f>IF('1_Data Entry'!$E16="","",IF(A16="","",'1_Data Entry'!L16))</f>
        <v>142.93</v>
      </c>
      <c r="P16" s="63">
        <f t="shared" si="1"/>
        <v>20438.990000000002</v>
      </c>
      <c r="Q16" s="91">
        <f>IF('1_Data Entry'!$E16="","",IF(OR(M16="",P16="",L16=""),"",P16-L16))</f>
        <v>-547.68999999999869</v>
      </c>
      <c r="R16" s="133">
        <f>IF(A16="","",IF('1_Data Entry'!M16&lt;&gt;"",'1_Data Entry'!M16,IF('1_Data Entry'!J16="",J16,"")))</f>
        <v>0</v>
      </c>
      <c r="S16" s="54" t="str">
        <f>IF('1_Data Entry'!$E16="","",IF(A16="","",IF(OR(F16="",I16="",J16="",K16=""),"Check row",IF(AND(M16&lt;&gt;"",M16&lt;I16),"Sell before buy",IF(AND(R16&lt;&gt;"",J16&lt;R16),"Shares remaining exceeds buy",IF(AND(M16&lt;&gt;"",OR(O16="",O16&lt;=0),N16&gt;0),"Missing sale price","OK"))))))</f>
        <v>OK</v>
      </c>
      <c r="T16" s="54" t="str">
        <f>IF('1_Data Entry'!$E16="","",IF(A16="","",IF(AND(Q16&lt;0,M16&lt;&gt;""),"Yes","No")))</f>
        <v>Yes</v>
      </c>
      <c r="U16" s="54" t="str">
        <f>IF('1_Data Entry'!$E16="","",IF(OR(A16="",T16&lt;&gt;"Yes",M16=""),"No",IF(COUNTIFS($F$6:$F$505,F16,$I$6:$I$505,"&gt;="&amp;M16-30,$I$6:$I$505,"&lt;="&amp;M16+30,$A$6:$A$505,"&lt;&gt;"&amp;A16)&gt;0,"Yes","No")))</f>
        <v>Yes</v>
      </c>
      <c r="V16" s="61">
        <f>IF('1_Data Entry'!$E16="","",IF(OR(A16="",U16&lt;&gt;"Yes",M16=""),"",M16+30))</f>
        <v>46131</v>
      </c>
      <c r="W16" s="54" t="str">
        <f>IF('1_Data Entry'!$E16="","",IF(A16="","",IF(S16="OK","Ready","Review row")))</f>
        <v>Ready</v>
      </c>
      <c r="X16" s="69">
        <f t="shared" si="2"/>
        <v>3</v>
      </c>
      <c r="Y16" s="68" t="str">
        <f t="shared" si="3"/>
        <v>Short-Term</v>
      </c>
      <c r="Z16" s="64">
        <f>IF('1_Data Entry'!$E16="","",SUM(SUMIFS('4_Wash Match Table'!R$7:R$500,'4_Wash Match Table'!L$7:L$500,H16),(SUMIFS('4_Wash Match Table'!AA$7:AA$500,'4_Wash Match Table'!U$7:U$500,H16)),(SUMIFS('4_Wash Match Table'!AJ$7:AJ$500,'4_Wash Match Table'!AD$7:AD$500,H16)),(SUMIFS('4_Wash Match Table'!AS$7:AS$500,'4_Wash Match Table'!AM$7:AM$500,H16))))</f>
        <v>0</v>
      </c>
      <c r="AA16" s="64">
        <f>IF('1_Data Entry'!$E16="","",IF(OR(L16="",Z16=""),"",L16+Z16))</f>
        <v>20986.68</v>
      </c>
      <c r="AB16" s="65">
        <f t="shared" si="4"/>
        <v>146.76</v>
      </c>
      <c r="AC16" s="70">
        <f>IF(AND($M16&lt;&gt;"",$Q16&lt;0),COUNTIFS($M$6:M16,"&lt;&gt;",$Q$6:Q16,"&lt;0"),"")</f>
        <v>2</v>
      </c>
      <c r="AD16">
        <f t="shared" si="5"/>
        <v>16</v>
      </c>
      <c r="AG16"/>
    </row>
    <row r="17" spans="1:33" ht="15" customHeight="1" x14ac:dyDescent="0.25">
      <c r="A17" s="47">
        <f>IF('1_Data Entry'!$E17="","",IF(COUNTA('1_Data Entry'!C17:N17)=0,"",'1_Data Entry'!A17))</f>
        <v>12</v>
      </c>
      <c r="B17" s="47" t="str">
        <f>IF('1_Data Entry'!$E17="","",IF(A17="","",IF(S17&lt;&gt;"OK","Check row",IF(M17="","Open lot",IF(R17=0,"Closed lot","Partially sold")))))</f>
        <v>Closed lot</v>
      </c>
      <c r="C17" s="47" t="str">
        <f>IF(A17="","",'1_Data Entry'!C17)</f>
        <v>US</v>
      </c>
      <c r="D17" s="47" t="str">
        <f>IF(A17="","",'1_Data Entry'!D17)</f>
        <v>ETF</v>
      </c>
      <c r="E17" s="47" t="str">
        <f>IF(A17="","",'1_Data Entry'!E17)</f>
        <v>SCHB</v>
      </c>
      <c r="F17" s="47" t="str">
        <f t="shared" si="0"/>
        <v>SCHB</v>
      </c>
      <c r="G17" s="47" t="str">
        <f>IF(F17="","",IFERROR(VLOOKUP(F17,'6_Reference Lists'!$A$4:$D$64,4,FALSE()),'1_Data Entry'!F17))</f>
        <v>Schwab U.S. Broad Market ETF</v>
      </c>
      <c r="H17" s="134" t="str">
        <f>IF('1_Data Entry'!$E17="","",IF(OR(F17="",I17="",J17="",K17=""),"",F17&amp;"-"&amp;TEXT(I17,"yyyymmdd")&amp;"-"&amp;SUBSTITUTE(TEXT(ROUND(J17,3),"0.###"),".","D")&amp;"-"&amp;SUBSTITUTE(TEXT(ROUND(K17,3),"0.###"),".","D")))</f>
        <v>SCHB-20260317-0D872-25D952</v>
      </c>
      <c r="I17" s="61">
        <f>IF('1_Data Entry'!$E17="","",IF(A17="","",'1_Data Entry'!G17))</f>
        <v>46098</v>
      </c>
      <c r="J17" s="62">
        <f>IF('1_Data Entry'!$E17="","",IF(A17="","",'1_Data Entry'!H17))</f>
        <v>0.872</v>
      </c>
      <c r="K17" s="63">
        <f>IF('1_Data Entry'!$E17="","",IF(A17="","",'1_Data Entry'!I17))</f>
        <v>25.951834862385301</v>
      </c>
      <c r="L17" s="63">
        <f>IF('1_Data Entry'!$E17="","",IF(OR(J17="",K17=""),"",J17*K17))</f>
        <v>22.629999999999981</v>
      </c>
      <c r="M17" s="61">
        <f>IF(A17="","",IF(OR('1_Data Entry'!L17="",'1_Data Entry'!L17&lt;=0),"",'1_Data Entry'!J17))</f>
        <v>46108</v>
      </c>
      <c r="N17" s="62">
        <f>IF('1_Data Entry'!$E17="","",IF(OR(J17="",R17=""),"",MAX(J17-R17,0)))</f>
        <v>0.872</v>
      </c>
      <c r="O17" s="63">
        <f>IF('1_Data Entry'!$E17="","",IF(A17="","",'1_Data Entry'!L17))</f>
        <v>24.610091743119298</v>
      </c>
      <c r="P17" s="63">
        <f t="shared" si="1"/>
        <v>21.460000000000029</v>
      </c>
      <c r="Q17" s="91">
        <f>IF('1_Data Entry'!$E17="","",IF(OR(M17="",P17="",L17=""),"",P17-L17))</f>
        <v>-1.169999999999952</v>
      </c>
      <c r="R17" s="133">
        <f>IF(A17="","",IF('1_Data Entry'!M17&lt;&gt;"",'1_Data Entry'!M17,IF('1_Data Entry'!J17="",J17,"")))</f>
        <v>0</v>
      </c>
      <c r="S17" s="54" t="str">
        <f>IF('1_Data Entry'!$E17="","",IF(A17="","",IF(OR(F17="",I17="",J17="",K17=""),"Check row",IF(AND(M17&lt;&gt;"",M17&lt;I17),"Sell before buy",IF(AND(R17&lt;&gt;"",J17&lt;R17),"Shares remaining exceeds buy",IF(AND(M17&lt;&gt;"",OR(O17="",O17&lt;=0),N17&gt;0),"Missing sale price","OK"))))))</f>
        <v>OK</v>
      </c>
      <c r="T17" s="54" t="str">
        <f>IF('1_Data Entry'!$E17="","",IF(A17="","",IF(AND(Q17&lt;0,M17&lt;&gt;""),"Yes","No")))</f>
        <v>Yes</v>
      </c>
      <c r="U17" s="54" t="str">
        <f>IF('1_Data Entry'!$E17="","",IF(OR(A17="",T17&lt;&gt;"Yes",M17=""),"No",IF(COUNTIFS($F$6:$F$505,F17,$I$6:$I$505,"&gt;="&amp;M17-30,$I$6:$I$505,"&lt;="&amp;M17+30,$A$6:$A$505,"&lt;&gt;"&amp;A17)&gt;0,"Yes","No")))</f>
        <v>Yes</v>
      </c>
      <c r="V17" s="61">
        <f>IF('1_Data Entry'!$E17="","",IF(OR(A17="",U17&lt;&gt;"Yes",M17=""),"",M17+30))</f>
        <v>46138</v>
      </c>
      <c r="W17" s="54" t="str">
        <f>IF('1_Data Entry'!$E17="","",IF(A17="","",IF(S17="OK","Ready","Review row")))</f>
        <v>Ready</v>
      </c>
      <c r="X17" s="69">
        <f t="shared" si="2"/>
        <v>10</v>
      </c>
      <c r="Y17" s="68" t="str">
        <f t="shared" si="3"/>
        <v>Short-Term</v>
      </c>
      <c r="Z17" s="64">
        <f>IF('1_Data Entry'!$E17="","",SUM(SUMIFS('4_Wash Match Table'!R$7:R$500,'4_Wash Match Table'!L$7:L$500,H17),(SUMIFS('4_Wash Match Table'!AA$7:AA$500,'4_Wash Match Table'!U$7:U$500,H17)),(SUMIFS('4_Wash Match Table'!AJ$7:AJ$500,'4_Wash Match Table'!AD$7:AD$500,H17)),(SUMIFS('4_Wash Match Table'!AS$7:AS$500,'4_Wash Match Table'!AM$7:AM$500,H17))))</f>
        <v>0</v>
      </c>
      <c r="AA17" s="64">
        <f>IF('1_Data Entry'!$E17="","",IF(OR(L17="",Z17=""),"",L17+Z17))</f>
        <v>22.629999999999981</v>
      </c>
      <c r="AB17" s="65">
        <f t="shared" si="4"/>
        <v>25.951834862385301</v>
      </c>
      <c r="AC17" s="70">
        <f>IF(AND($M17&lt;&gt;"",$Q17&lt;0),COUNTIFS($M$6:M17,"&lt;&gt;",$Q$6:Q17,"&lt;0"),"")</f>
        <v>3</v>
      </c>
      <c r="AD17">
        <f t="shared" si="5"/>
        <v>17</v>
      </c>
      <c r="AG17"/>
    </row>
    <row r="18" spans="1:33" ht="15" customHeight="1" x14ac:dyDescent="0.25">
      <c r="A18" s="47">
        <f>IF('1_Data Entry'!$E18="","",IF(COUNTA('1_Data Entry'!C18:N18)=0,"",'1_Data Entry'!A18))</f>
        <v>13</v>
      </c>
      <c r="B18" s="47" t="str">
        <f>IF('1_Data Entry'!$E18="","",IF(A18="","",IF(S18&lt;&gt;"OK","Check row",IF(M18="","Open lot",IF(R18=0,"Closed lot","Partially sold")))))</f>
        <v>Closed lot</v>
      </c>
      <c r="C18" s="47" t="str">
        <f>IF(A18="","",'1_Data Entry'!C18)</f>
        <v>US</v>
      </c>
      <c r="D18" s="47" t="str">
        <f>IF(A18="","",'1_Data Entry'!D18)</f>
        <v>ETF</v>
      </c>
      <c r="E18" s="47" t="str">
        <f>IF(A18="","",'1_Data Entry'!E18)</f>
        <v>SCHB</v>
      </c>
      <c r="F18" s="47" t="str">
        <f t="shared" si="0"/>
        <v>SCHB</v>
      </c>
      <c r="G18" s="47" t="str">
        <f>IF(F18="","",IFERROR(VLOOKUP(F18,'6_Reference Lists'!$A$4:$D$64,4,FALSE()),'1_Data Entry'!F18))</f>
        <v>Schwab U.S. Broad Market ETF</v>
      </c>
      <c r="H18" s="134" t="str">
        <f>IF('1_Data Entry'!$E18="","",IF(OR(F18="",I18="",J18="",K18=""),"",F18&amp;"-"&amp;TEXT(I18,"yyyymmdd")&amp;"-"&amp;SUBSTITUTE(TEXT(ROUND(J18,3),"0.###"),".","D")&amp;"-"&amp;SUBSTITUTE(TEXT(ROUND(K18,3),"0.###"),".","D")))</f>
        <v>SCHB-20260317-813D-25D95</v>
      </c>
      <c r="I18" s="61">
        <f>IF('1_Data Entry'!$E18="","",IF(A18="","",'1_Data Entry'!G18))</f>
        <v>46098</v>
      </c>
      <c r="J18" s="62">
        <f>IF('1_Data Entry'!$E18="","",IF(A18="","",'1_Data Entry'!H18))</f>
        <v>813</v>
      </c>
      <c r="K18" s="63">
        <f>IF('1_Data Entry'!$E18="","",IF(A18="","",'1_Data Entry'!I18))</f>
        <v>25.95</v>
      </c>
      <c r="L18" s="63">
        <f>IF('1_Data Entry'!$E18="","",IF(OR(J18="",K18=""),"",J18*K18))</f>
        <v>21097.35</v>
      </c>
      <c r="M18" s="61">
        <f>IF(A18="","",IF(OR('1_Data Entry'!L18="",'1_Data Entry'!L18&lt;=0),"",'1_Data Entry'!J18))</f>
        <v>46108</v>
      </c>
      <c r="N18" s="62">
        <f>IF('1_Data Entry'!$E18="","",IF(OR(J18="",R18=""),"",MAX(J18-R18,0)))</f>
        <v>813</v>
      </c>
      <c r="O18" s="63">
        <f>IF('1_Data Entry'!$E18="","",IF(A18="","",'1_Data Entry'!L18))</f>
        <v>24.600295202952001</v>
      </c>
      <c r="P18" s="63">
        <f t="shared" si="1"/>
        <v>20000.039999999975</v>
      </c>
      <c r="Q18" s="91">
        <f>IF('1_Data Entry'!$E18="","",IF(OR(M18="",P18="",L18=""),"",P18-L18))</f>
        <v>-1097.3100000000231</v>
      </c>
      <c r="R18" s="133">
        <f>IF(A18="","",IF('1_Data Entry'!M18&lt;&gt;"",'1_Data Entry'!M18,IF('1_Data Entry'!J18="",J18,"")))</f>
        <v>0</v>
      </c>
      <c r="S18" s="54" t="str">
        <f>IF('1_Data Entry'!$E18="","",IF(A18="","",IF(OR(F18="",I18="",J18="",K18=""),"Check row",IF(AND(M18&lt;&gt;"",M18&lt;I18),"Sell before buy",IF(AND(R18&lt;&gt;"",J18&lt;R18),"Shares remaining exceeds buy",IF(AND(M18&lt;&gt;"",OR(O18="",O18&lt;=0),N18&gt;0),"Missing sale price","OK"))))))</f>
        <v>OK</v>
      </c>
      <c r="T18" s="54" t="str">
        <f>IF('1_Data Entry'!$E18="","",IF(A18="","",IF(AND(Q18&lt;0,M18&lt;&gt;""),"Yes","No")))</f>
        <v>Yes</v>
      </c>
      <c r="U18" s="54" t="str">
        <f>IF('1_Data Entry'!$E18="","",IF(OR(A18="",T18&lt;&gt;"Yes",M18=""),"No",IF(COUNTIFS($F$6:$F$505,F18,$I$6:$I$505,"&gt;="&amp;M18-30,$I$6:$I$505,"&lt;="&amp;M18+30,$A$6:$A$505,"&lt;&gt;"&amp;A18)&gt;0,"Yes","No")))</f>
        <v>Yes</v>
      </c>
      <c r="V18" s="61">
        <f>IF('1_Data Entry'!$E18="","",IF(OR(A18="",U18&lt;&gt;"Yes",M18=""),"",M18+30))</f>
        <v>46138</v>
      </c>
      <c r="W18" s="54" t="str">
        <f>IF('1_Data Entry'!$E18="","",IF(A18="","",IF(S18="OK","Ready","Review row")))</f>
        <v>Ready</v>
      </c>
      <c r="X18" s="69">
        <f t="shared" si="2"/>
        <v>10</v>
      </c>
      <c r="Y18" s="68" t="str">
        <f t="shared" si="3"/>
        <v>Short-Term</v>
      </c>
      <c r="Z18" s="64">
        <f>IF('1_Data Entry'!$E18="","",SUM(SUMIFS('4_Wash Match Table'!R$7:R$500,'4_Wash Match Table'!L$7:L$500,H18),(SUMIFS('4_Wash Match Table'!AA$7:AA$500,'4_Wash Match Table'!U$7:U$500,H18)),(SUMIFS('4_Wash Match Table'!AJ$7:AJ$500,'4_Wash Match Table'!AD$7:AD$500,H18)),(SUMIFS('4_Wash Match Table'!AS$7:AS$500,'4_Wash Match Table'!AM$7:AM$500,H18))))</f>
        <v>0</v>
      </c>
      <c r="AA18" s="64">
        <f>IF('1_Data Entry'!$E18="","",IF(OR(L18="",Z18=""),"",L18+Z18))</f>
        <v>21097.35</v>
      </c>
      <c r="AB18" s="65">
        <f t="shared" si="4"/>
        <v>25.95</v>
      </c>
      <c r="AC18" s="70">
        <f>IF(AND($M18&lt;&gt;"",$Q18&lt;0),COUNTIFS($M$6:M18,"&lt;&gt;",$Q$6:Q18,"&lt;0"),"")</f>
        <v>4</v>
      </c>
      <c r="AD18">
        <f t="shared" si="5"/>
        <v>18</v>
      </c>
      <c r="AG18"/>
    </row>
    <row r="19" spans="1:33" ht="15" customHeight="1" x14ac:dyDescent="0.25">
      <c r="A19" s="47">
        <f>IF('1_Data Entry'!$E19="","",IF(COUNTA('1_Data Entry'!C19:N19)=0,"",'1_Data Entry'!A19))</f>
        <v>14</v>
      </c>
      <c r="B19" s="47" t="str">
        <f>IF('1_Data Entry'!$E19="","",IF(A19="","",IF(S19&lt;&gt;"OK","Check row",IF(M19="","Open lot",IF(R19=0,"Closed lot","Partially sold")))))</f>
        <v>Closed lot</v>
      </c>
      <c r="C19" s="47" t="str">
        <f>IF(A19="","",'1_Data Entry'!C19)</f>
        <v>US</v>
      </c>
      <c r="D19" s="47" t="str">
        <f>IF(A19="","",'1_Data Entry'!D19)</f>
        <v>MLP</v>
      </c>
      <c r="E19" s="47" t="str">
        <f>IF(A19="","",'1_Data Entry'!E19)</f>
        <v>EPD</v>
      </c>
      <c r="F19" s="47" t="str">
        <f t="shared" si="0"/>
        <v>EPD</v>
      </c>
      <c r="G19" s="47" t="str">
        <f>IF(F19="","",IFERROR(VLOOKUP(F19,'6_Reference Lists'!$A$4:$D$64,4,FALSE()),'1_Data Entry'!F19))</f>
        <v>Enterprise Products Partners L.P.</v>
      </c>
      <c r="H19" s="134" t="str">
        <f>IF('1_Data Entry'!$E19="","",IF(OR(F19="",I19="",J19="",K19=""),"",F19&amp;"-"&amp;TEXT(I19,"yyyymmdd")&amp;"-"&amp;SUBSTITUTE(TEXT(ROUND(J19,3),"0.###"),".","D")&amp;"-"&amp;SUBSTITUTE(TEXT(ROUND(K19,3),"0.###"),".","D")))</f>
        <v>EPD-20251030-800D-30D53</v>
      </c>
      <c r="I19" s="61">
        <f>IF('1_Data Entry'!$E19="","",IF(A19="","",'1_Data Entry'!G19))</f>
        <v>45960</v>
      </c>
      <c r="J19" s="62">
        <f>IF('1_Data Entry'!$E19="","",IF(A19="","",'1_Data Entry'!H19))</f>
        <v>800</v>
      </c>
      <c r="K19" s="63">
        <f>IF('1_Data Entry'!$E19="","",IF(A19="","",'1_Data Entry'!I19))</f>
        <v>30.53</v>
      </c>
      <c r="L19" s="63">
        <f>IF('1_Data Entry'!$E19="","",IF(OR(J19="",K19=""),"",J19*K19))</f>
        <v>24424</v>
      </c>
      <c r="M19" s="61">
        <f>IF(A19="","",IF(OR('1_Data Entry'!L19="",'1_Data Entry'!L19&lt;=0),"",'1_Data Entry'!J19))</f>
        <v>46111</v>
      </c>
      <c r="N19" s="62">
        <f>IF('1_Data Entry'!$E19="","",IF(OR(J19="",R19=""),"",MAX(J19-R19,0)))</f>
        <v>800</v>
      </c>
      <c r="O19" s="63">
        <f>IF('1_Data Entry'!$E19="","",IF(A19="","",'1_Data Entry'!L19))</f>
        <v>39.049999999999997</v>
      </c>
      <c r="P19" s="63">
        <f t="shared" si="1"/>
        <v>31239.999999999996</v>
      </c>
      <c r="Q19" s="91">
        <f>IF('1_Data Entry'!$E19="","",IF(OR(M19="",P19="",L19=""),"",P19-L19))</f>
        <v>6815.9999999999964</v>
      </c>
      <c r="R19" s="133">
        <f>IF(A19="","",IF('1_Data Entry'!M19&lt;&gt;"",'1_Data Entry'!M19,IF('1_Data Entry'!J19="",J19,"")))</f>
        <v>0</v>
      </c>
      <c r="S19" s="54" t="str">
        <f>IF('1_Data Entry'!$E19="","",IF(A19="","",IF(OR(F19="",I19="",J19="",K19=""),"Check row",IF(AND(M19&lt;&gt;"",M19&lt;I19),"Sell before buy",IF(AND(R19&lt;&gt;"",J19&lt;R19),"Shares remaining exceeds buy",IF(AND(M19&lt;&gt;"",OR(O19="",O19&lt;=0),N19&gt;0),"Missing sale price","OK"))))))</f>
        <v>OK</v>
      </c>
      <c r="T19" s="54" t="str">
        <f>IF('1_Data Entry'!$E19="","",IF(A19="","",IF(AND(Q19&lt;0,M19&lt;&gt;""),"Yes","No")))</f>
        <v>No</v>
      </c>
      <c r="U19" s="54" t="str">
        <f>IF('1_Data Entry'!$E19="","",IF(OR(A19="",T19&lt;&gt;"Yes",M19=""),"No",IF(COUNTIFS($F$6:$F$505,F19,$I$6:$I$505,"&gt;="&amp;M19-30,$I$6:$I$505,"&lt;="&amp;M19+30,$A$6:$A$505,"&lt;&gt;"&amp;A19)&gt;0,"Yes","No")))</f>
        <v>No</v>
      </c>
      <c r="V19" s="61" t="str">
        <f>IF('1_Data Entry'!$E19="","",IF(OR(A19="",U19&lt;&gt;"Yes",M19=""),"",M19+30))</f>
        <v/>
      </c>
      <c r="W19" s="54" t="str">
        <f>IF('1_Data Entry'!$E19="","",IF(A19="","",IF(S19="OK","Ready","Review row")))</f>
        <v>Ready</v>
      </c>
      <c r="X19" s="69">
        <f t="shared" si="2"/>
        <v>151</v>
      </c>
      <c r="Y19" s="68" t="str">
        <f t="shared" si="3"/>
        <v>Short-Term</v>
      </c>
      <c r="Z19" s="64">
        <f>IF('1_Data Entry'!$E19="","",SUM(SUMIFS('4_Wash Match Table'!R$7:R$500,'4_Wash Match Table'!L$7:L$500,H19),(SUMIFS('4_Wash Match Table'!AA$7:AA$500,'4_Wash Match Table'!U$7:U$500,H19)),(SUMIFS('4_Wash Match Table'!AJ$7:AJ$500,'4_Wash Match Table'!AD$7:AD$500,H19)),(SUMIFS('4_Wash Match Table'!AS$7:AS$500,'4_Wash Match Table'!AM$7:AM$500,H19))))</f>
        <v>0</v>
      </c>
      <c r="AA19" s="64">
        <f>IF('1_Data Entry'!$E19="","",IF(OR(L19="",Z19=""),"",L19+Z19))</f>
        <v>24424</v>
      </c>
      <c r="AB19" s="65">
        <f t="shared" si="4"/>
        <v>30.53</v>
      </c>
      <c r="AC19" s="70" t="str">
        <f>IF(AND($M19&lt;&gt;"",$Q19&lt;0),COUNTIFS($M$6:M19,"&lt;&gt;",$Q$6:Q19,"&lt;0"),"")</f>
        <v/>
      </c>
      <c r="AD19">
        <f t="shared" si="5"/>
        <v>19</v>
      </c>
      <c r="AG19"/>
    </row>
    <row r="20" spans="1:33" ht="15" customHeight="1" x14ac:dyDescent="0.25">
      <c r="A20" s="47">
        <f>IF('1_Data Entry'!$E20="","",IF(COUNTA('1_Data Entry'!C20:N20)=0,"",'1_Data Entry'!A20))</f>
        <v>15</v>
      </c>
      <c r="B20" s="47" t="str">
        <f>IF('1_Data Entry'!$E20="","",IF(A20="","",IF(S20&lt;&gt;"OK","Check row",IF(M20="","Open lot",IF(R20=0,"Closed lot","Partially sold")))))</f>
        <v>Open lot</v>
      </c>
      <c r="C20" s="47" t="str">
        <f>IF(A20="","",'1_Data Entry'!C20)</f>
        <v>US</v>
      </c>
      <c r="D20" s="47" t="str">
        <f>IF(A20="","",'1_Data Entry'!D20)</f>
        <v>ETF</v>
      </c>
      <c r="E20" s="47" t="str">
        <f>IF(A20="","",'1_Data Entry'!E20)</f>
        <v>VTI</v>
      </c>
      <c r="F20" s="47" t="str">
        <f t="shared" si="0"/>
        <v>VTI</v>
      </c>
      <c r="G20" s="47" t="str">
        <f>IF(F20="","",IFERROR(VLOOKUP(F20,'6_Reference Lists'!$A$4:$D$64,4,FALSE()),'1_Data Entry'!F20))</f>
        <v>Vanguard Total Stock Market ETF</v>
      </c>
      <c r="H20" s="134" t="str">
        <f>IF('1_Data Entry'!$E20="","",IF(OR(F20="",I20="",J20="",K20=""),"",F20&amp;"-"&amp;TEXT(I20,"yyyymmdd")&amp;"-"&amp;SUBSTITUTE(TEXT(ROUND(J20,3),"0.###"),".","D")&amp;"-"&amp;SUBSTITUTE(TEXT(ROUND(K20,3),"0.###"),".","D")))</f>
        <v>VTI-20260317-0D251-331D833</v>
      </c>
      <c r="I20" s="61">
        <f>IF('1_Data Entry'!$E20="","",IF(A20="","",'1_Data Entry'!G20))</f>
        <v>46098</v>
      </c>
      <c r="J20" s="62">
        <f>IF('1_Data Entry'!$E20="","",IF(A20="","",'1_Data Entry'!H20))</f>
        <v>0.251</v>
      </c>
      <c r="K20" s="63">
        <f>IF('1_Data Entry'!$E20="","",IF(A20="","",'1_Data Entry'!I20))</f>
        <v>331.83266932270902</v>
      </c>
      <c r="L20" s="63">
        <f>IF('1_Data Entry'!$E20="","",IF(OR(J20="",K20=""),"",J20*K20))</f>
        <v>83.289999999999964</v>
      </c>
      <c r="M20" s="61" t="str">
        <f>IF(A20="","",IF(OR('1_Data Entry'!L20="",'1_Data Entry'!L20&lt;=0),"",'1_Data Entry'!J20))</f>
        <v/>
      </c>
      <c r="N20" s="62">
        <f>IF('1_Data Entry'!$E20="","",IF(OR(J20="",R20=""),"",MAX(J20-R20,0)))</f>
        <v>0</v>
      </c>
      <c r="O20" s="63">
        <f>IF('1_Data Entry'!$E20="","",IF(A20="","",'1_Data Entry'!L20))</f>
        <v>0</v>
      </c>
      <c r="P20" s="63" t="str">
        <f t="shared" si="1"/>
        <v/>
      </c>
      <c r="Q20" s="91" t="str">
        <f>IF('1_Data Entry'!$E20="","",IF(OR(M20="",P20="",L20=""),"",P20-L20))</f>
        <v/>
      </c>
      <c r="R20" s="133">
        <f>IF(A20="","",IF('1_Data Entry'!M20&lt;&gt;"",'1_Data Entry'!M20,IF('1_Data Entry'!J20="",J20,"")))</f>
        <v>0.251</v>
      </c>
      <c r="S20" s="54" t="str">
        <f>IF('1_Data Entry'!$E20="","",IF(A20="","",IF(OR(F20="",I20="",J20="",K20=""),"Check row",IF(AND(M20&lt;&gt;"",M20&lt;I20),"Sell before buy",IF(AND(R20&lt;&gt;"",J20&lt;R20),"Shares remaining exceeds buy",IF(AND(M20&lt;&gt;"",OR(O20="",O20&lt;=0),N20&gt;0),"Missing sale price","OK"))))))</f>
        <v>OK</v>
      </c>
      <c r="T20" s="54" t="str">
        <f>IF('1_Data Entry'!$E20="","",IF(A20="","",IF(AND(Q20&lt;0,M20&lt;&gt;""),"Yes","No")))</f>
        <v>No</v>
      </c>
      <c r="U20" s="54" t="str">
        <f>IF('1_Data Entry'!$E20="","",IF(OR(A20="",T20&lt;&gt;"Yes",M20=""),"No",IF(COUNTIFS($F$6:$F$505,F20,$I$6:$I$505,"&gt;="&amp;M20-30,$I$6:$I$505,"&lt;="&amp;M20+30,$A$6:$A$505,"&lt;&gt;"&amp;A20)&gt;0,"Yes","No")))</f>
        <v>No</v>
      </c>
      <c r="V20" s="61" t="str">
        <f>IF('1_Data Entry'!$E20="","",IF(OR(A20="",U20&lt;&gt;"Yes",M20=""),"",M20+30))</f>
        <v/>
      </c>
      <c r="W20" s="54" t="str">
        <f>IF('1_Data Entry'!$E20="","",IF(A20="","",IF(S20="OK","Ready","Review row")))</f>
        <v>Ready</v>
      </c>
      <c r="X20" s="69" t="str">
        <f t="shared" si="2"/>
        <v/>
      </c>
      <c r="Y20" s="68" t="str">
        <f t="shared" si="3"/>
        <v/>
      </c>
      <c r="Z20" s="64">
        <f>IF('1_Data Entry'!$E20="","",SUM(SUMIFS('4_Wash Match Table'!R$7:R$500,'4_Wash Match Table'!L$7:L$500,H20),(SUMIFS('4_Wash Match Table'!AA$7:AA$500,'4_Wash Match Table'!U$7:U$500,H20)),(SUMIFS('4_Wash Match Table'!AJ$7:AJ$500,'4_Wash Match Table'!AD$7:AD$500,H20)),(SUMIFS('4_Wash Match Table'!AS$7:AS$500,'4_Wash Match Table'!AM$7:AM$500,H20))))</f>
        <v>0</v>
      </c>
      <c r="AA20" s="64">
        <f>IF('1_Data Entry'!$E20="","",IF(OR(L20="",Z20=""),"",L20+Z20))</f>
        <v>83.289999999999964</v>
      </c>
      <c r="AB20" s="65">
        <f t="shared" si="4"/>
        <v>331.83266932270902</v>
      </c>
      <c r="AC20" s="70" t="str">
        <f>IF(AND($M20&lt;&gt;"",$Q20&lt;0),COUNTIFS($M$6:M20,"&lt;&gt;",$Q$6:Q20,"&lt;0"),"")</f>
        <v/>
      </c>
      <c r="AD20">
        <f t="shared" si="5"/>
        <v>20</v>
      </c>
      <c r="AG20"/>
    </row>
    <row r="21" spans="1:33" ht="15" customHeight="1" x14ac:dyDescent="0.25">
      <c r="A21" s="47">
        <f>IF('1_Data Entry'!$E21="","",IF(COUNTA('1_Data Entry'!C21:N21)=0,"",'1_Data Entry'!A21))</f>
        <v>16</v>
      </c>
      <c r="B21" s="47" t="str">
        <f>IF('1_Data Entry'!$E21="","",IF(A21="","",IF(S21&lt;&gt;"OK","Check row",IF(M21="","Open lot",IF(R21=0,"Closed lot","Partially sold")))))</f>
        <v>Open lot</v>
      </c>
      <c r="C21" s="47" t="str">
        <f>IF(A21="","",'1_Data Entry'!C21)</f>
        <v>US</v>
      </c>
      <c r="D21" s="47" t="str">
        <f>IF(A21="","",'1_Data Entry'!D21)</f>
        <v>ETF</v>
      </c>
      <c r="E21" s="47" t="str">
        <f>IF(A21="","",'1_Data Entry'!E21)</f>
        <v>VTI</v>
      </c>
      <c r="F21" s="47" t="str">
        <f t="shared" si="0"/>
        <v>VTI</v>
      </c>
      <c r="G21" s="47" t="str">
        <f>IF(F21="","",IFERROR(VLOOKUP(F21,'6_Reference Lists'!$A$4:$D$64,4,FALSE()),'1_Data Entry'!F21))</f>
        <v>Vanguard Total Stock Market ETF</v>
      </c>
      <c r="H21" s="134" t="str">
        <f>IF('1_Data Entry'!$E21="","",IF(OR(F21="",I21="",J21="",K21=""),"",F21&amp;"-"&amp;TEXT(I21,"yyyymmdd")&amp;"-"&amp;SUBSTITUTE(TEXT(ROUND(J21,3),"0.###"),".","D")&amp;"-"&amp;SUBSTITUTE(TEXT(ROUND(K21,3),"0.###"),".","D")))</f>
        <v>VTI-20260317-212D-331D8</v>
      </c>
      <c r="I21" s="61">
        <f>IF('1_Data Entry'!$E21="","",IF(A21="","",'1_Data Entry'!G21))</f>
        <v>46098</v>
      </c>
      <c r="J21" s="62">
        <f>IF('1_Data Entry'!$E21="","",IF(A21="","",'1_Data Entry'!H21))</f>
        <v>212</v>
      </c>
      <c r="K21" s="63">
        <f>IF('1_Data Entry'!$E21="","",IF(A21="","",'1_Data Entry'!I21))</f>
        <v>331.8</v>
      </c>
      <c r="L21" s="63">
        <f>IF('1_Data Entry'!$E21="","",IF(OR(J21="",K21=""),"",J21*K21))</f>
        <v>70341.600000000006</v>
      </c>
      <c r="M21" s="61" t="str">
        <f>IF(A21="","",IF(OR('1_Data Entry'!L21="",'1_Data Entry'!L21&lt;=0),"",'1_Data Entry'!J21))</f>
        <v/>
      </c>
      <c r="N21" s="62">
        <f>IF('1_Data Entry'!$E21="","",IF(OR(J21="",R21=""),"",MAX(J21-R21,0)))</f>
        <v>0</v>
      </c>
      <c r="O21" s="63">
        <f>IF('1_Data Entry'!$E21="","",IF(A21="","",'1_Data Entry'!L21))</f>
        <v>0</v>
      </c>
      <c r="P21" s="63" t="str">
        <f t="shared" si="1"/>
        <v/>
      </c>
      <c r="Q21" s="91" t="str">
        <f>IF('1_Data Entry'!$E21="","",IF(OR(M21="",P21="",L21=""),"",P21-L21))</f>
        <v/>
      </c>
      <c r="R21" s="133">
        <f>IF(A21="","",IF('1_Data Entry'!M21&lt;&gt;"",'1_Data Entry'!M21,IF('1_Data Entry'!J21="",J21,"")))</f>
        <v>212</v>
      </c>
      <c r="S21" s="54" t="str">
        <f>IF('1_Data Entry'!$E21="","",IF(A21="","",IF(OR(F21="",I21="",J21="",K21=""),"Check row",IF(AND(M21&lt;&gt;"",M21&lt;I21),"Sell before buy",IF(AND(R21&lt;&gt;"",J21&lt;R21),"Shares remaining exceeds buy",IF(AND(M21&lt;&gt;"",OR(O21="",O21&lt;=0),N21&gt;0),"Missing sale price","OK"))))))</f>
        <v>OK</v>
      </c>
      <c r="T21" s="54" t="str">
        <f>IF('1_Data Entry'!$E21="","",IF(A21="","",IF(AND(Q21&lt;0,M21&lt;&gt;""),"Yes","No")))</f>
        <v>No</v>
      </c>
      <c r="U21" s="54" t="str">
        <f>IF('1_Data Entry'!$E21="","",IF(OR(A21="",T21&lt;&gt;"Yes",M21=""),"No",IF(COUNTIFS($F$6:$F$505,F21,$I$6:$I$505,"&gt;="&amp;M21-30,$I$6:$I$505,"&lt;="&amp;M21+30,$A$6:$A$505,"&lt;&gt;"&amp;A21)&gt;0,"Yes","No")))</f>
        <v>No</v>
      </c>
      <c r="V21" s="61" t="str">
        <f>IF('1_Data Entry'!$E21="","",IF(OR(A21="",U21&lt;&gt;"Yes",M21=""),"",M21+30))</f>
        <v/>
      </c>
      <c r="W21" s="54" t="str">
        <f>IF('1_Data Entry'!$E21="","",IF(A21="","",IF(S21="OK","Ready","Review row")))</f>
        <v>Ready</v>
      </c>
      <c r="X21" s="69" t="str">
        <f t="shared" si="2"/>
        <v/>
      </c>
      <c r="Y21" s="68" t="str">
        <f t="shared" si="3"/>
        <v/>
      </c>
      <c r="Z21" s="64">
        <f>IF('1_Data Entry'!$E21="","",SUM(SUMIFS('4_Wash Match Table'!R$7:R$500,'4_Wash Match Table'!L$7:L$500,H21),(SUMIFS('4_Wash Match Table'!AA$7:AA$500,'4_Wash Match Table'!U$7:U$500,H21)),(SUMIFS('4_Wash Match Table'!AJ$7:AJ$500,'4_Wash Match Table'!AD$7:AD$500,H21)),(SUMIFS('4_Wash Match Table'!AS$7:AS$500,'4_Wash Match Table'!AM$7:AM$500,H21))))</f>
        <v>0</v>
      </c>
      <c r="AA21" s="64">
        <f>IF('1_Data Entry'!$E21="","",IF(OR(L21="",Z21=""),"",L21+Z21))</f>
        <v>70341.600000000006</v>
      </c>
      <c r="AB21" s="65">
        <f t="shared" si="4"/>
        <v>331.8</v>
      </c>
      <c r="AC21" s="70" t="str">
        <f>IF(AND($M21&lt;&gt;"",$Q21&lt;0),COUNTIFS($M$6:M21,"&lt;&gt;",$Q$6:Q21,"&lt;0"),"")</f>
        <v/>
      </c>
      <c r="AD21">
        <f t="shared" si="5"/>
        <v>21</v>
      </c>
      <c r="AG21"/>
    </row>
    <row r="22" spans="1:33" ht="15" customHeight="1" x14ac:dyDescent="0.25">
      <c r="A22" s="47">
        <f>IF('1_Data Entry'!$E22="","",IF(COUNTA('1_Data Entry'!C22:N22)=0,"",'1_Data Entry'!A22))</f>
        <v>17</v>
      </c>
      <c r="B22" s="47" t="str">
        <f>IF('1_Data Entry'!$E22="","",IF(A22="","",IF(S22&lt;&gt;"OK","Check row",IF(M22="","Open lot",IF(R22=0,"Closed lot","Partially sold")))))</f>
        <v>Open lot</v>
      </c>
      <c r="C22" s="47" t="str">
        <f>IF(A22="","",'1_Data Entry'!C22)</f>
        <v>US</v>
      </c>
      <c r="D22" s="47" t="str">
        <f>IF(A22="","",'1_Data Entry'!D22)</f>
        <v>ETF</v>
      </c>
      <c r="E22" s="47" t="str">
        <f>IF(A22="","",'1_Data Entry'!E22)</f>
        <v>VOO</v>
      </c>
      <c r="F22" s="47" t="str">
        <f t="shared" si="0"/>
        <v>VOO</v>
      </c>
      <c r="G22" s="47" t="str">
        <f>IF(F22="","",IFERROR(VLOOKUP(F22,'6_Reference Lists'!$A$4:$D$64,4,FALSE()),'1_Data Entry'!F22))</f>
        <v>Vanguard S&amp;P 500 ETF</v>
      </c>
      <c r="H22" s="134" t="str">
        <f>IF('1_Data Entry'!$E22="","",IF(OR(F22="",I22="",J22="",K22=""),"",F22&amp;"-"&amp;TEXT(I22,"yyyymmdd")&amp;"-"&amp;SUBSTITUTE(TEXT(ROUND(J22,3),"0.###"),".","D")&amp;"-"&amp;SUBSTITUTE(TEXT(ROUND(K22,3),"0.###"),".","D")))</f>
        <v>VOO-20260318-0D993-614D733</v>
      </c>
      <c r="I22" s="61">
        <f>IF('1_Data Entry'!$E22="","",IF(A22="","",'1_Data Entry'!G22))</f>
        <v>46099</v>
      </c>
      <c r="J22" s="62">
        <f>IF('1_Data Entry'!$E22="","",IF(A22="","",'1_Data Entry'!H22))</f>
        <v>0.99299999999999999</v>
      </c>
      <c r="K22" s="63">
        <f>IF('1_Data Entry'!$E22="","",IF(A22="","",'1_Data Entry'!I22))</f>
        <v>614.73313192346404</v>
      </c>
      <c r="L22" s="63">
        <f>IF('1_Data Entry'!$E22="","",IF(OR(J22="",K22=""),"",J22*K22))</f>
        <v>610.42999999999984</v>
      </c>
      <c r="M22" s="61" t="str">
        <f>IF(A22="","",IF(OR('1_Data Entry'!L22="",'1_Data Entry'!L22&lt;=0),"",'1_Data Entry'!J22))</f>
        <v/>
      </c>
      <c r="N22" s="62">
        <f>IF('1_Data Entry'!$E22="","",IF(OR(J22="",R22=""),"",MAX(J22-R22,0)))</f>
        <v>0</v>
      </c>
      <c r="O22" s="63">
        <f>IF('1_Data Entry'!$E22="","",IF(A22="","",'1_Data Entry'!L22))</f>
        <v>0</v>
      </c>
      <c r="P22" s="63" t="str">
        <f t="shared" si="1"/>
        <v/>
      </c>
      <c r="Q22" s="91" t="str">
        <f>IF('1_Data Entry'!$E22="","",IF(OR(M22="",P22="",L22=""),"",P22-L22))</f>
        <v/>
      </c>
      <c r="R22" s="133">
        <f>IF(A22="","",IF('1_Data Entry'!M22&lt;&gt;"",'1_Data Entry'!M22,IF('1_Data Entry'!J22="",J22,"")))</f>
        <v>0.99299999999999999</v>
      </c>
      <c r="S22" s="54" t="str">
        <f>IF('1_Data Entry'!$E22="","",IF(A22="","",IF(OR(F22="",I22="",J22="",K22=""),"Check row",IF(AND(M22&lt;&gt;"",M22&lt;I22),"Sell before buy",IF(AND(R22&lt;&gt;"",J22&lt;R22),"Shares remaining exceeds buy",IF(AND(M22&lt;&gt;"",OR(O22="",O22&lt;=0),N22&gt;0),"Missing sale price","OK"))))))</f>
        <v>OK</v>
      </c>
      <c r="T22" s="54" t="str">
        <f>IF('1_Data Entry'!$E22="","",IF(A22="","",IF(AND(Q22&lt;0,M22&lt;&gt;""),"Yes","No")))</f>
        <v>No</v>
      </c>
      <c r="U22" s="54" t="str">
        <f>IF('1_Data Entry'!$E22="","",IF(OR(A22="",T22&lt;&gt;"Yes",M22=""),"No",IF(COUNTIFS($F$6:$F$505,F22,$I$6:$I$505,"&gt;="&amp;M22-30,$I$6:$I$505,"&lt;="&amp;M22+30,$A$6:$A$505,"&lt;&gt;"&amp;A22)&gt;0,"Yes","No")))</f>
        <v>No</v>
      </c>
      <c r="V22" s="61" t="str">
        <f>IF('1_Data Entry'!$E22="","",IF(OR(A22="",U22&lt;&gt;"Yes",M22=""),"",M22+30))</f>
        <v/>
      </c>
      <c r="W22" s="54" t="str">
        <f>IF('1_Data Entry'!$E22="","",IF(A22="","",IF(S22="OK","Ready","Review row")))</f>
        <v>Ready</v>
      </c>
      <c r="X22" s="69" t="str">
        <f t="shared" si="2"/>
        <v/>
      </c>
      <c r="Y22" s="68" t="str">
        <f t="shared" si="3"/>
        <v/>
      </c>
      <c r="Z22" s="64">
        <f>IF('1_Data Entry'!$E22="","",SUM(SUMIFS('4_Wash Match Table'!R$7:R$500,'4_Wash Match Table'!L$7:L$500,H22),(SUMIFS('4_Wash Match Table'!AA$7:AA$500,'4_Wash Match Table'!U$7:U$500,H22)),(SUMIFS('4_Wash Match Table'!AJ$7:AJ$500,'4_Wash Match Table'!AD$7:AD$500,H22)),(SUMIFS('4_Wash Match Table'!AS$7:AS$500,'4_Wash Match Table'!AM$7:AM$500,H22))))</f>
        <v>0</v>
      </c>
      <c r="AA22" s="64">
        <f>IF('1_Data Entry'!$E22="","",IF(OR(L22="",Z22=""),"",L22+Z22))</f>
        <v>610.42999999999984</v>
      </c>
      <c r="AB22" s="65">
        <f t="shared" si="4"/>
        <v>614.73313192346404</v>
      </c>
      <c r="AC22" s="70" t="str">
        <f>IF(AND($M22&lt;&gt;"",$Q22&lt;0),COUNTIFS($M$6:M22,"&lt;&gt;",$Q$6:Q22,"&lt;0"),"")</f>
        <v/>
      </c>
      <c r="AD22">
        <f t="shared" si="5"/>
        <v>22</v>
      </c>
      <c r="AG22"/>
    </row>
    <row r="23" spans="1:33" ht="15" customHeight="1" x14ac:dyDescent="0.25">
      <c r="A23" s="47">
        <f>IF('1_Data Entry'!$E23="","",IF(COUNTA('1_Data Entry'!C23:N23)=0,"",'1_Data Entry'!A23))</f>
        <v>18</v>
      </c>
      <c r="B23" s="47" t="str">
        <f>IF('1_Data Entry'!$E23="","",IF(A23="","",IF(S23&lt;&gt;"OK","Check row",IF(M23="","Open lot",IF(R23=0,"Closed lot","Partially sold")))))</f>
        <v>Open lot</v>
      </c>
      <c r="C23" s="47" t="str">
        <f>IF(A23="","",'1_Data Entry'!C23)</f>
        <v>US</v>
      </c>
      <c r="D23" s="47" t="str">
        <f>IF(A23="","",'1_Data Entry'!D23)</f>
        <v>ETF</v>
      </c>
      <c r="E23" s="47" t="str">
        <f>IF(A23="","",'1_Data Entry'!E23)</f>
        <v>VOO</v>
      </c>
      <c r="F23" s="47" t="str">
        <f t="shared" si="0"/>
        <v>VOO</v>
      </c>
      <c r="G23" s="47" t="str">
        <f>IF(F23="","",IFERROR(VLOOKUP(F23,'6_Reference Lists'!$A$4:$D$64,4,FALSE()),'1_Data Entry'!F23))</f>
        <v>Vanguard S&amp;P 500 ETF</v>
      </c>
      <c r="H23" s="134" t="str">
        <f>IF('1_Data Entry'!$E23="","",IF(OR(F23="",I23="",J23="",K23=""),"",F23&amp;"-"&amp;TEXT(I23,"yyyymmdd")&amp;"-"&amp;SUBSTITUTE(TEXT(ROUND(J23,3),"0.###"),".","D")&amp;"-"&amp;SUBSTITUTE(TEXT(ROUND(K23,3),"0.###"),".","D")))</f>
        <v>VOO-20260318-40D-614D735</v>
      </c>
      <c r="I23" s="61">
        <f>IF('1_Data Entry'!$E23="","",IF(A23="","",'1_Data Entry'!G23))</f>
        <v>46099</v>
      </c>
      <c r="J23" s="62">
        <f>IF('1_Data Entry'!$E23="","",IF(A23="","",'1_Data Entry'!H23))</f>
        <v>40</v>
      </c>
      <c r="K23" s="63">
        <f>IF('1_Data Entry'!$E23="","",IF(A23="","",'1_Data Entry'!I23))</f>
        <v>614.73500000000001</v>
      </c>
      <c r="L23" s="63">
        <f>IF('1_Data Entry'!$E23="","",IF(OR(J23="",K23=""),"",J23*K23))</f>
        <v>24589.4</v>
      </c>
      <c r="M23" s="61" t="str">
        <f>IF(A23="","",IF(OR('1_Data Entry'!L23="",'1_Data Entry'!L23&lt;=0),"",'1_Data Entry'!J23))</f>
        <v/>
      </c>
      <c r="N23" s="62">
        <f>IF('1_Data Entry'!$E23="","",IF(OR(J23="",R23=""),"",MAX(J23-R23,0)))</f>
        <v>0</v>
      </c>
      <c r="O23" s="63">
        <f>IF('1_Data Entry'!$E23="","",IF(A23="","",'1_Data Entry'!L23))</f>
        <v>0</v>
      </c>
      <c r="P23" s="63" t="str">
        <f t="shared" si="1"/>
        <v/>
      </c>
      <c r="Q23" s="91" t="str">
        <f>IF('1_Data Entry'!$E23="","",IF(OR(M23="",P23="",L23=""),"",P23-L23))</f>
        <v/>
      </c>
      <c r="R23" s="133">
        <f>IF(A23="","",IF('1_Data Entry'!M23&lt;&gt;"",'1_Data Entry'!M23,IF('1_Data Entry'!J23="",J23,"")))</f>
        <v>40</v>
      </c>
      <c r="S23" s="54" t="str">
        <f>IF('1_Data Entry'!$E23="","",IF(A23="","",IF(OR(F23="",I23="",J23="",K23=""),"Check row",IF(AND(M23&lt;&gt;"",M23&lt;I23),"Sell before buy",IF(AND(R23&lt;&gt;"",J23&lt;R23),"Shares remaining exceeds buy",IF(AND(M23&lt;&gt;"",OR(O23="",O23&lt;=0),N23&gt;0),"Missing sale price","OK"))))))</f>
        <v>OK</v>
      </c>
      <c r="T23" s="54" t="str">
        <f>IF('1_Data Entry'!$E23="","",IF(A23="","",IF(AND(Q23&lt;0,M23&lt;&gt;""),"Yes","No")))</f>
        <v>No</v>
      </c>
      <c r="U23" s="54" t="str">
        <f>IF('1_Data Entry'!$E23="","",IF(OR(A23="",T23&lt;&gt;"Yes",M23=""),"No",IF(COUNTIFS($F$6:$F$505,F23,$I$6:$I$505,"&gt;="&amp;M23-30,$I$6:$I$505,"&lt;="&amp;M23+30,$A$6:$A$505,"&lt;&gt;"&amp;A23)&gt;0,"Yes","No")))</f>
        <v>No</v>
      </c>
      <c r="V23" s="61" t="str">
        <f>IF('1_Data Entry'!$E23="","",IF(OR(A23="",U23&lt;&gt;"Yes",M23=""),"",M23+30))</f>
        <v/>
      </c>
      <c r="W23" s="54" t="str">
        <f>IF('1_Data Entry'!$E23="","",IF(A23="","",IF(S23="OK","Ready","Review row")))</f>
        <v>Ready</v>
      </c>
      <c r="X23" s="69" t="str">
        <f t="shared" si="2"/>
        <v/>
      </c>
      <c r="Y23" s="68" t="str">
        <f t="shared" si="3"/>
        <v/>
      </c>
      <c r="Z23" s="64">
        <f>IF('1_Data Entry'!$E23="","",SUM(SUMIFS('4_Wash Match Table'!R$7:R$500,'4_Wash Match Table'!L$7:L$500,H23),(SUMIFS('4_Wash Match Table'!AA$7:AA$500,'4_Wash Match Table'!U$7:U$500,H23)),(SUMIFS('4_Wash Match Table'!AJ$7:AJ$500,'4_Wash Match Table'!AD$7:AD$500,H23)),(SUMIFS('4_Wash Match Table'!AS$7:AS$500,'4_Wash Match Table'!AM$7:AM$500,H23))))</f>
        <v>0</v>
      </c>
      <c r="AA23" s="64">
        <f>IF('1_Data Entry'!$E23="","",IF(OR(L23="",Z23=""),"",L23+Z23))</f>
        <v>24589.4</v>
      </c>
      <c r="AB23" s="65">
        <f t="shared" si="4"/>
        <v>614.73500000000001</v>
      </c>
      <c r="AC23" s="70" t="str">
        <f>IF(AND($M23&lt;&gt;"",$Q23&lt;0),COUNTIFS($M$6:M23,"&lt;&gt;",$Q$6:Q23,"&lt;0"),"")</f>
        <v/>
      </c>
      <c r="AD23">
        <f t="shared" si="5"/>
        <v>23</v>
      </c>
      <c r="AG23"/>
    </row>
    <row r="24" spans="1:33" ht="15" customHeight="1" x14ac:dyDescent="0.25">
      <c r="A24" s="47">
        <f>IF('1_Data Entry'!$E24="","",IF(COUNTA('1_Data Entry'!C24:N24)=0,"",'1_Data Entry'!A24))</f>
        <v>19</v>
      </c>
      <c r="B24" s="47" t="str">
        <f>IF('1_Data Entry'!$E24="","",IF(A24="","",IF(S24&lt;&gt;"OK","Check row",IF(M24="","Open lot",IF(R24=0,"Closed lot","Partially sold")))))</f>
        <v>Open lot</v>
      </c>
      <c r="C24" s="47" t="str">
        <f>IF(A24="","",'1_Data Entry'!C24)</f>
        <v>US</v>
      </c>
      <c r="D24" s="47" t="str">
        <f>IF(A24="","",'1_Data Entry'!D24)</f>
        <v>ETF</v>
      </c>
      <c r="E24" s="47" t="str">
        <f>IF(A24="","",'1_Data Entry'!E24)</f>
        <v>VOO</v>
      </c>
      <c r="F24" s="47" t="str">
        <f t="shared" si="0"/>
        <v>VOO</v>
      </c>
      <c r="G24" s="47" t="str">
        <f>IF(F24="","",IFERROR(VLOOKUP(F24,'6_Reference Lists'!$A$4:$D$64,4,FALSE()),'1_Data Entry'!F24))</f>
        <v>Vanguard S&amp;P 500 ETF</v>
      </c>
      <c r="H24" s="134" t="str">
        <f>IF('1_Data Entry'!$E24="","",IF(OR(F24="",I24="",J24="",K24=""),"",F24&amp;"-"&amp;TEXT(I24,"yyyymmdd")&amp;"-"&amp;SUBSTITUTE(TEXT(ROUND(J24,3),"0.###"),".","D")&amp;"-"&amp;SUBSTITUTE(TEXT(ROUND(K24,3),"0.###"),".","D")))</f>
        <v>VOO-20260320-34D-602D785</v>
      </c>
      <c r="I24" s="61">
        <f>IF('1_Data Entry'!$E24="","",IF(A24="","",'1_Data Entry'!G24))</f>
        <v>46101</v>
      </c>
      <c r="J24" s="62">
        <f>IF('1_Data Entry'!$E24="","",IF(A24="","",'1_Data Entry'!H24))</f>
        <v>34</v>
      </c>
      <c r="K24" s="63">
        <f>IF('1_Data Entry'!$E24="","",IF(A24="","",'1_Data Entry'!I24))</f>
        <v>602.78499999999997</v>
      </c>
      <c r="L24" s="63">
        <f>IF('1_Data Entry'!$E24="","",IF(OR(J24="",K24=""),"",J24*K24))</f>
        <v>20494.689999999999</v>
      </c>
      <c r="M24" s="61" t="str">
        <f>IF(A24="","",IF(OR('1_Data Entry'!L24="",'1_Data Entry'!L24&lt;=0),"",'1_Data Entry'!J24))</f>
        <v/>
      </c>
      <c r="N24" s="62">
        <f>IF('1_Data Entry'!$E24="","",IF(OR(J24="",R24=""),"",MAX(J24-R24,0)))</f>
        <v>0</v>
      </c>
      <c r="O24" s="63">
        <f>IF('1_Data Entry'!$E24="","",IF(A24="","",'1_Data Entry'!L24))</f>
        <v>0</v>
      </c>
      <c r="P24" s="63" t="str">
        <f t="shared" si="1"/>
        <v/>
      </c>
      <c r="Q24" s="91" t="str">
        <f>IF('1_Data Entry'!$E24="","",IF(OR(M24="",P24="",L24=""),"",P24-L24))</f>
        <v/>
      </c>
      <c r="R24" s="133">
        <f>IF(A24="","",IF('1_Data Entry'!M24&lt;&gt;"",'1_Data Entry'!M24,IF('1_Data Entry'!J24="",J24,"")))</f>
        <v>34</v>
      </c>
      <c r="S24" s="54" t="str">
        <f>IF('1_Data Entry'!$E24="","",IF(A24="","",IF(OR(F24="",I24="",J24="",K24=""),"Check row",IF(AND(M24&lt;&gt;"",M24&lt;I24),"Sell before buy",IF(AND(R24&lt;&gt;"",J24&lt;R24),"Shares remaining exceeds buy",IF(AND(M24&lt;&gt;"",OR(O24="",O24&lt;=0),N24&gt;0),"Missing sale price","OK"))))))</f>
        <v>OK</v>
      </c>
      <c r="T24" s="54" t="str">
        <f>IF('1_Data Entry'!$E24="","",IF(A24="","",IF(AND(Q24&lt;0,M24&lt;&gt;""),"Yes","No")))</f>
        <v>No</v>
      </c>
      <c r="U24" s="54" t="str">
        <f>IF('1_Data Entry'!$E24="","",IF(OR(A24="",T24&lt;&gt;"Yes",M24=""),"No",IF(COUNTIFS($F$6:$F$505,F24,$I$6:$I$505,"&gt;="&amp;M24-30,$I$6:$I$505,"&lt;="&amp;M24+30,$A$6:$A$505,"&lt;&gt;"&amp;A24)&gt;0,"Yes","No")))</f>
        <v>No</v>
      </c>
      <c r="V24" s="61" t="str">
        <f>IF('1_Data Entry'!$E24="","",IF(OR(A24="",U24&lt;&gt;"Yes",M24=""),"",M24+30))</f>
        <v/>
      </c>
      <c r="W24" s="54" t="str">
        <f>IF('1_Data Entry'!$E24="","",IF(A24="","",IF(S24="OK","Ready","Review row")))</f>
        <v>Ready</v>
      </c>
      <c r="X24" s="69" t="str">
        <f t="shared" si="2"/>
        <v/>
      </c>
      <c r="Y24" s="68" t="str">
        <f t="shared" si="3"/>
        <v/>
      </c>
      <c r="Z24" s="64">
        <f>IF('1_Data Entry'!$E24="","",SUM(SUMIFS('4_Wash Match Table'!R$7:R$500,'4_Wash Match Table'!L$7:L$500,H24),(SUMIFS('4_Wash Match Table'!AA$7:AA$500,'4_Wash Match Table'!U$7:U$500,H24)),(SUMIFS('4_Wash Match Table'!AJ$7:AJ$500,'4_Wash Match Table'!AD$7:AD$500,H24)),(SUMIFS('4_Wash Match Table'!AS$7:AS$500,'4_Wash Match Table'!AM$7:AM$500,H24))))</f>
        <v>0</v>
      </c>
      <c r="AA24" s="64">
        <f>IF('1_Data Entry'!$E24="","",IF(OR(L24="",Z24=""),"",L24+Z24))</f>
        <v>20494.689999999999</v>
      </c>
      <c r="AB24" s="65">
        <f t="shared" si="4"/>
        <v>602.78499999999997</v>
      </c>
      <c r="AC24" s="70" t="str">
        <f>IF(AND($M24&lt;&gt;"",$Q24&lt;0),COUNTIFS($M$6:M24,"&lt;&gt;",$Q$6:Q24,"&lt;0"),"")</f>
        <v/>
      </c>
      <c r="AD24">
        <f t="shared" si="5"/>
        <v>24</v>
      </c>
      <c r="AG24"/>
    </row>
    <row r="25" spans="1:33" ht="15" customHeight="1" x14ac:dyDescent="0.25">
      <c r="A25" s="47">
        <f>IF('1_Data Entry'!$E25="","",IF(COUNTA('1_Data Entry'!C25:N25)=0,"",'1_Data Entry'!A25))</f>
        <v>20</v>
      </c>
      <c r="B25" s="47" t="str">
        <f>IF('1_Data Entry'!$E25="","",IF(A25="","",IF(S25&lt;&gt;"OK","Check row",IF(M25="","Open lot",IF(R25=0,"Closed lot","Partially sold")))))</f>
        <v>Open lot</v>
      </c>
      <c r="C25" s="47" t="str">
        <f>IF(A25="","",'1_Data Entry'!C25)</f>
        <v>US</v>
      </c>
      <c r="D25" s="47" t="str">
        <f>IF(A25="","",'1_Data Entry'!D25)</f>
        <v>ETF</v>
      </c>
      <c r="E25" s="47" t="str">
        <f>IF(A25="","",'1_Data Entry'!E25)</f>
        <v>VOO</v>
      </c>
      <c r="F25" s="47" t="str">
        <f t="shared" si="0"/>
        <v>VOO</v>
      </c>
      <c r="G25" s="47" t="str">
        <f>IF(F25="","",IFERROR(VLOOKUP(F25,'6_Reference Lists'!$A$4:$D$64,4,FALSE()),'1_Data Entry'!F25))</f>
        <v>Vanguard S&amp;P 500 ETF</v>
      </c>
      <c r="H25" s="134" t="str">
        <f>IF('1_Data Entry'!$E25="","",IF(OR(F25="",I25="",J25="",K25=""),"",F25&amp;"-"&amp;TEXT(I25,"yyyymmdd")&amp;"-"&amp;SUBSTITUTE(TEXT(ROUND(J25,3),"0.###"),".","D")&amp;"-"&amp;SUBSTITUTE(TEXT(ROUND(K25,3),"0.###"),".","D")))</f>
        <v>VOO-20260320-0D135-602D815</v>
      </c>
      <c r="I25" s="61">
        <f>IF('1_Data Entry'!$E25="","",IF(A25="","",'1_Data Entry'!G25))</f>
        <v>46101</v>
      </c>
      <c r="J25" s="62">
        <f>IF('1_Data Entry'!$E25="","",IF(A25="","",'1_Data Entry'!H25))</f>
        <v>0.13500000000000001</v>
      </c>
      <c r="K25" s="63">
        <f>IF('1_Data Entry'!$E25="","",IF(A25="","",'1_Data Entry'!I25))</f>
        <v>602.81481481481501</v>
      </c>
      <c r="L25" s="63">
        <f>IF('1_Data Entry'!$E25="","",IF(OR(J25="",K25=""),"",J25*K25))</f>
        <v>81.380000000000038</v>
      </c>
      <c r="M25" s="61" t="str">
        <f>IF(A25="","",IF(OR('1_Data Entry'!L25="",'1_Data Entry'!L25&lt;=0),"",'1_Data Entry'!J25))</f>
        <v/>
      </c>
      <c r="N25" s="62">
        <f>IF('1_Data Entry'!$E25="","",IF(OR(J25="",R25=""),"",MAX(J25-R25,0)))</f>
        <v>0</v>
      </c>
      <c r="O25" s="63">
        <f>IF('1_Data Entry'!$E25="","",IF(A25="","",'1_Data Entry'!L25))</f>
        <v>0</v>
      </c>
      <c r="P25" s="63" t="str">
        <f t="shared" si="1"/>
        <v/>
      </c>
      <c r="Q25" s="91" t="str">
        <f>IF('1_Data Entry'!$E25="","",IF(OR(M25="",P25="",L25=""),"",P25-L25))</f>
        <v/>
      </c>
      <c r="R25" s="133">
        <f>IF(A25="","",IF('1_Data Entry'!M25&lt;&gt;"",'1_Data Entry'!M25,IF('1_Data Entry'!J25="",J25,"")))</f>
        <v>0.13500000000000001</v>
      </c>
      <c r="S25" s="54" t="str">
        <f>IF('1_Data Entry'!$E25="","",IF(A25="","",IF(OR(F25="",I25="",J25="",K25=""),"Check row",IF(AND(M25&lt;&gt;"",M25&lt;I25),"Sell before buy",IF(AND(R25&lt;&gt;"",J25&lt;R25),"Shares remaining exceeds buy",IF(AND(M25&lt;&gt;"",OR(O25="",O25&lt;=0),N25&gt;0),"Missing sale price","OK"))))))</f>
        <v>OK</v>
      </c>
      <c r="T25" s="54" t="str">
        <f>IF('1_Data Entry'!$E25="","",IF(A25="","",IF(AND(Q25&lt;0,M25&lt;&gt;""),"Yes","No")))</f>
        <v>No</v>
      </c>
      <c r="U25" s="54" t="str">
        <f>IF('1_Data Entry'!$E25="","",IF(OR(A25="",T25&lt;&gt;"Yes",M25=""),"No",IF(COUNTIFS($F$6:$F$505,F25,$I$6:$I$505,"&gt;="&amp;M25-30,$I$6:$I$505,"&lt;="&amp;M25+30,$A$6:$A$505,"&lt;&gt;"&amp;A25)&gt;0,"Yes","No")))</f>
        <v>No</v>
      </c>
      <c r="V25" s="61" t="str">
        <f>IF('1_Data Entry'!$E25="","",IF(OR(A25="",U25&lt;&gt;"Yes",M25=""),"",M25+30))</f>
        <v/>
      </c>
      <c r="W25" s="54" t="str">
        <f>IF('1_Data Entry'!$E25="","",IF(A25="","",IF(S25="OK","Ready","Review row")))</f>
        <v>Ready</v>
      </c>
      <c r="X25" s="69" t="str">
        <f t="shared" si="2"/>
        <v/>
      </c>
      <c r="Y25" s="68" t="str">
        <f t="shared" si="3"/>
        <v/>
      </c>
      <c r="Z25" s="64">
        <f>IF('1_Data Entry'!$E25="","",SUM(SUMIFS('4_Wash Match Table'!R$7:R$500,'4_Wash Match Table'!L$7:L$500,H25),(SUMIFS('4_Wash Match Table'!AA$7:AA$500,'4_Wash Match Table'!U$7:U$500,H25)),(SUMIFS('4_Wash Match Table'!AJ$7:AJ$500,'4_Wash Match Table'!AD$7:AD$500,H25)),(SUMIFS('4_Wash Match Table'!AS$7:AS$500,'4_Wash Match Table'!AM$7:AM$500,H25))))</f>
        <v>0</v>
      </c>
      <c r="AA25" s="64">
        <f>IF('1_Data Entry'!$E25="","",IF(OR(L25="",Z25=""),"",L25+Z25))</f>
        <v>81.380000000000038</v>
      </c>
      <c r="AB25" s="65">
        <f t="shared" si="4"/>
        <v>602.81481481481501</v>
      </c>
      <c r="AC25" s="70" t="str">
        <f>IF(AND($M25&lt;&gt;"",$Q25&lt;0),COUNTIFS($M$6:M25,"&lt;&gt;",$Q$6:Q25,"&lt;0"),"")</f>
        <v/>
      </c>
      <c r="AD25">
        <f t="shared" si="5"/>
        <v>25</v>
      </c>
      <c r="AG25"/>
    </row>
    <row r="26" spans="1:33" ht="15" customHeight="1" x14ac:dyDescent="0.25">
      <c r="A26" s="47">
        <f>IF('1_Data Entry'!$E26="","",IF(COUNTA('1_Data Entry'!C26:N26)=0,"",'1_Data Entry'!A26))</f>
        <v>21</v>
      </c>
      <c r="B26" s="47" t="str">
        <f>IF('1_Data Entry'!$E26="","",IF(A26="","",IF(S26&lt;&gt;"OK","Check row",IF(M26="","Open lot",IF(R26=0,"Closed lot","Partially sold")))))</f>
        <v>Open lot</v>
      </c>
      <c r="C26" s="47" t="str">
        <f>IF(A26="","",'1_Data Entry'!C26)</f>
        <v>US</v>
      </c>
      <c r="D26" s="47" t="str">
        <f>IF(A26="","",'1_Data Entry'!D26)</f>
        <v>ETF</v>
      </c>
      <c r="E26" s="47" t="str">
        <f>IF(A26="","",'1_Data Entry'!E26)</f>
        <v>VTI</v>
      </c>
      <c r="F26" s="47" t="str">
        <f t="shared" si="0"/>
        <v>VTI</v>
      </c>
      <c r="G26" s="47" t="str">
        <f>IF(F26="","",IFERROR(VLOOKUP(F26,'6_Reference Lists'!$A$4:$D$64,4,FALSE()),'1_Data Entry'!F26))</f>
        <v>Vanguard Total Stock Market ETF</v>
      </c>
      <c r="H26" s="134" t="str">
        <f>IF('1_Data Entry'!$E26="","",IF(OR(F26="",I26="",J26="",K26=""),"",F26&amp;"-"&amp;TEXT(I26,"yyyymmdd")&amp;"-"&amp;SUBSTITUTE(TEXT(ROUND(J26,3),"0.###"),".","D")&amp;"-"&amp;SUBSTITUTE(TEXT(ROUND(K26,3),"0.###"),".","D")))</f>
        <v>VTI-20260327-0D736-314D348</v>
      </c>
      <c r="I26" s="61">
        <f>IF('1_Data Entry'!$E26="","",IF(A26="","",'1_Data Entry'!G26))</f>
        <v>46108</v>
      </c>
      <c r="J26" s="62">
        <f>IF('1_Data Entry'!$E26="","",IF(A26="","",'1_Data Entry'!H26))</f>
        <v>0.73599999999999999</v>
      </c>
      <c r="K26" s="63">
        <f>IF('1_Data Entry'!$E26="","",IF(A26="","",'1_Data Entry'!I26))</f>
        <v>314.34782608695701</v>
      </c>
      <c r="L26" s="63">
        <f>IF('1_Data Entry'!$E26="","",IF(OR(J26="",K26=""),"",J26*K26))</f>
        <v>231.36000000000035</v>
      </c>
      <c r="M26" s="61" t="str">
        <f>IF(A26="","",IF(OR('1_Data Entry'!L26="",'1_Data Entry'!L26&lt;=0),"",'1_Data Entry'!J26))</f>
        <v/>
      </c>
      <c r="N26" s="62">
        <f>IF('1_Data Entry'!$E26="","",IF(OR(J26="",R26=""),"",MAX(J26-R26,0)))</f>
        <v>0</v>
      </c>
      <c r="O26" s="63">
        <f>IF('1_Data Entry'!$E26="","",IF(A26="","",'1_Data Entry'!L26))</f>
        <v>0</v>
      </c>
      <c r="P26" s="63" t="str">
        <f t="shared" si="1"/>
        <v/>
      </c>
      <c r="Q26" s="91" t="str">
        <f>IF('1_Data Entry'!$E26="","",IF(OR(M26="",P26="",L26=""),"",P26-L26))</f>
        <v/>
      </c>
      <c r="R26" s="133">
        <f>IF(A26="","",IF('1_Data Entry'!M26&lt;&gt;"",'1_Data Entry'!M26,IF('1_Data Entry'!J26="",J26,"")))</f>
        <v>0.73599999999999999</v>
      </c>
      <c r="S26" s="54" t="str">
        <f>IF('1_Data Entry'!$E26="","",IF(A26="","",IF(OR(F26="",I26="",J26="",K26=""),"Check row",IF(AND(M26&lt;&gt;"",M26&lt;I26),"Sell before buy",IF(AND(R26&lt;&gt;"",J26&lt;R26),"Shares remaining exceeds buy",IF(AND(M26&lt;&gt;"",OR(O26="",O26&lt;=0),N26&gt;0),"Missing sale price","OK"))))))</f>
        <v>OK</v>
      </c>
      <c r="T26" s="54" t="str">
        <f>IF('1_Data Entry'!$E26="","",IF(A26="","",IF(AND(Q26&lt;0,M26&lt;&gt;""),"Yes","No")))</f>
        <v>No</v>
      </c>
      <c r="U26" s="54" t="str">
        <f>IF('1_Data Entry'!$E26="","",IF(OR(A26="",T26&lt;&gt;"Yes",M26=""),"No",IF(COUNTIFS($F$6:$F$505,F26,$I$6:$I$505,"&gt;="&amp;M26-30,$I$6:$I$505,"&lt;="&amp;M26+30,$A$6:$A$505,"&lt;&gt;"&amp;A26)&gt;0,"Yes","No")))</f>
        <v>No</v>
      </c>
      <c r="V26" s="61" t="str">
        <f>IF('1_Data Entry'!$E26="","",IF(OR(A26="",U26&lt;&gt;"Yes",M26=""),"",M26+30))</f>
        <v/>
      </c>
      <c r="W26" s="54" t="str">
        <f>IF('1_Data Entry'!$E26="","",IF(A26="","",IF(S26="OK","Ready","Review row")))</f>
        <v>Ready</v>
      </c>
      <c r="X26" s="69" t="str">
        <f t="shared" si="2"/>
        <v/>
      </c>
      <c r="Y26" s="68" t="str">
        <f t="shared" si="3"/>
        <v/>
      </c>
      <c r="Z26" s="64">
        <f>IF('1_Data Entry'!$E26="","",SUM(SUMIFS('4_Wash Match Table'!R$7:R$500,'4_Wash Match Table'!L$7:L$500,H26),(SUMIFS('4_Wash Match Table'!AA$7:AA$500,'4_Wash Match Table'!U$7:U$500,H26)),(SUMIFS('4_Wash Match Table'!AJ$7:AJ$500,'4_Wash Match Table'!AD$7:AD$500,H26)),(SUMIFS('4_Wash Match Table'!AS$7:AS$500,'4_Wash Match Table'!AM$7:AM$500,H26))))</f>
        <v>0</v>
      </c>
      <c r="AA26" s="64">
        <f>IF('1_Data Entry'!$E26="","",IF(OR(L26="",Z26=""),"",L26+Z26))</f>
        <v>231.36000000000035</v>
      </c>
      <c r="AB26" s="65">
        <f t="shared" si="4"/>
        <v>314.34782608695701</v>
      </c>
      <c r="AC26" s="70" t="str">
        <f>IF(AND($M26&lt;&gt;"",$Q26&lt;0),COUNTIFS($M$6:M26,"&lt;&gt;",$Q$6:Q26,"&lt;0"),"")</f>
        <v/>
      </c>
      <c r="AD26">
        <f t="shared" si="5"/>
        <v>26</v>
      </c>
      <c r="AG26"/>
    </row>
    <row r="27" spans="1:33" ht="15" customHeight="1" x14ac:dyDescent="0.25">
      <c r="A27" s="47">
        <f>IF('1_Data Entry'!$E27="","",IF(COUNTA('1_Data Entry'!C27:N27)=0,"",'1_Data Entry'!A27))</f>
        <v>22</v>
      </c>
      <c r="B27" s="47" t="str">
        <f>IF('1_Data Entry'!$E27="","",IF(A27="","",IF(S27&lt;&gt;"OK","Check row",IF(M27="","Open lot",IF(R27=0,"Closed lot","Partially sold")))))</f>
        <v>Open lot</v>
      </c>
      <c r="C27" s="47" t="str">
        <f>IF(A27="","",'1_Data Entry'!C27)</f>
        <v>US</v>
      </c>
      <c r="D27" s="47" t="str">
        <f>IF(A27="","",'1_Data Entry'!D27)</f>
        <v>ETF</v>
      </c>
      <c r="E27" s="47" t="str">
        <f>IF(A27="","",'1_Data Entry'!E27)</f>
        <v>VTI</v>
      </c>
      <c r="F27" s="47" t="str">
        <f t="shared" si="0"/>
        <v>VTI</v>
      </c>
      <c r="G27" s="47" t="str">
        <f>IF(F27="","",IFERROR(VLOOKUP(F27,'6_Reference Lists'!$A$4:$D$64,4,FALSE()),'1_Data Entry'!F27))</f>
        <v>Vanguard Total Stock Market ETF</v>
      </c>
      <c r="H27" s="134" t="str">
        <f>IF('1_Data Entry'!$E27="","",IF(OR(F27="",I27="",J27="",K27=""),"",F27&amp;"-"&amp;TEXT(I27,"yyyymmdd")&amp;"-"&amp;SUBSTITUTE(TEXT(ROUND(J27,3),"0.###"),".","D")&amp;"-"&amp;SUBSTITUTE(TEXT(ROUND(K27,3),"0.###"),".","D")))</f>
        <v>VTI-20260327-63D-314D35</v>
      </c>
      <c r="I27" s="61">
        <f>IF('1_Data Entry'!$E27="","",IF(A27="","",'1_Data Entry'!G27))</f>
        <v>46108</v>
      </c>
      <c r="J27" s="62">
        <f>IF('1_Data Entry'!$E27="","",IF(A27="","",'1_Data Entry'!H27))</f>
        <v>63</v>
      </c>
      <c r="K27" s="63">
        <f>IF('1_Data Entry'!$E27="","",IF(A27="","",'1_Data Entry'!I27))</f>
        <v>314.35000000000002</v>
      </c>
      <c r="L27" s="63">
        <f>IF('1_Data Entry'!$E27="","",IF(OR(J27="",K27=""),"",J27*K27))</f>
        <v>19804.050000000003</v>
      </c>
      <c r="M27" s="61" t="str">
        <f>IF(A27="","",IF(OR('1_Data Entry'!L27="",'1_Data Entry'!L27&lt;=0),"",'1_Data Entry'!J27))</f>
        <v/>
      </c>
      <c r="N27" s="62">
        <f>IF('1_Data Entry'!$E27="","",IF(OR(J27="",R27=""),"",MAX(J27-R27,0)))</f>
        <v>0</v>
      </c>
      <c r="O27" s="63">
        <f>IF('1_Data Entry'!$E27="","",IF(A27="","",'1_Data Entry'!L27))</f>
        <v>0</v>
      </c>
      <c r="P27" s="63" t="str">
        <f t="shared" si="1"/>
        <v/>
      </c>
      <c r="Q27" s="91" t="str">
        <f>IF('1_Data Entry'!$E27="","",IF(OR(M27="",P27="",L27=""),"",P27-L27))</f>
        <v/>
      </c>
      <c r="R27" s="133">
        <f>IF(A27="","",IF('1_Data Entry'!M27&lt;&gt;"",'1_Data Entry'!M27,IF('1_Data Entry'!J27="",J27,"")))</f>
        <v>63</v>
      </c>
      <c r="S27" s="54" t="str">
        <f>IF('1_Data Entry'!$E27="","",IF(A27="","",IF(OR(F27="",I27="",J27="",K27=""),"Check row",IF(AND(M27&lt;&gt;"",M27&lt;I27),"Sell before buy",IF(AND(R27&lt;&gt;"",J27&lt;R27),"Shares remaining exceeds buy",IF(AND(M27&lt;&gt;"",OR(O27="",O27&lt;=0),N27&gt;0),"Missing sale price","OK"))))))</f>
        <v>OK</v>
      </c>
      <c r="T27" s="54" t="str">
        <f>IF('1_Data Entry'!$E27="","",IF(A27="","",IF(AND(Q27&lt;0,M27&lt;&gt;""),"Yes","No")))</f>
        <v>No</v>
      </c>
      <c r="U27" s="54" t="str">
        <f>IF('1_Data Entry'!$E27="","",IF(OR(A27="",T27&lt;&gt;"Yes",M27=""),"No",IF(COUNTIFS($F$6:$F$505,F27,$I$6:$I$505,"&gt;="&amp;M27-30,$I$6:$I$505,"&lt;="&amp;M27+30,$A$6:$A$505,"&lt;&gt;"&amp;A27)&gt;0,"Yes","No")))</f>
        <v>No</v>
      </c>
      <c r="V27" s="61" t="str">
        <f>IF('1_Data Entry'!$E27="","",IF(OR(A27="",U27&lt;&gt;"Yes",M27=""),"",M27+30))</f>
        <v/>
      </c>
      <c r="W27" s="54" t="str">
        <f>IF('1_Data Entry'!$E27="","",IF(A27="","",IF(S27="OK","Ready","Review row")))</f>
        <v>Ready</v>
      </c>
      <c r="X27" s="69" t="str">
        <f t="shared" si="2"/>
        <v/>
      </c>
      <c r="Y27" s="68" t="str">
        <f t="shared" si="3"/>
        <v/>
      </c>
      <c r="Z27" s="64">
        <f>IF('1_Data Entry'!$E27="","",SUM(SUMIFS('4_Wash Match Table'!R$7:R$500,'4_Wash Match Table'!L$7:L$500,H27),(SUMIFS('4_Wash Match Table'!AA$7:AA$500,'4_Wash Match Table'!U$7:U$500,H27)),(SUMIFS('4_Wash Match Table'!AJ$7:AJ$500,'4_Wash Match Table'!AD$7:AD$500,H27)),(SUMIFS('4_Wash Match Table'!AS$7:AS$500,'4_Wash Match Table'!AM$7:AM$500,H27))))</f>
        <v>0</v>
      </c>
      <c r="AA27" s="64">
        <f>IF('1_Data Entry'!$E27="","",IF(OR(L27="",Z27=""),"",L27+Z27))</f>
        <v>19804.050000000003</v>
      </c>
      <c r="AB27" s="65">
        <f t="shared" si="4"/>
        <v>314.35000000000002</v>
      </c>
      <c r="AC27" s="70" t="str">
        <f>IF(AND($M27&lt;&gt;"",$Q27&lt;0),COUNTIFS($M$6:M27,"&lt;&gt;",$Q$6:Q27,"&lt;0"),"")</f>
        <v/>
      </c>
      <c r="AD27">
        <f t="shared" si="5"/>
        <v>27</v>
      </c>
      <c r="AG27"/>
    </row>
    <row r="28" spans="1:33" ht="15" customHeight="1" x14ac:dyDescent="0.25">
      <c r="A28" s="47">
        <f>IF('1_Data Entry'!$E28="","",IF(COUNTA('1_Data Entry'!C28:N28)=0,"",'1_Data Entry'!A28))</f>
        <v>23</v>
      </c>
      <c r="B28" s="47" t="str">
        <f>IF('1_Data Entry'!$E28="","",IF(A28="","",IF(S28&lt;&gt;"OK","Check row",IF(M28="","Open lot",IF(R28=0,"Closed lot","Partially sold")))))</f>
        <v>Closed lot</v>
      </c>
      <c r="C28" s="47" t="str">
        <f>IF(A28="","",'1_Data Entry'!C28)</f>
        <v>International</v>
      </c>
      <c r="D28" s="47" t="str">
        <f>IF(A28="","",'1_Data Entry'!D28)</f>
        <v>ETF</v>
      </c>
      <c r="E28" s="47" t="str">
        <f>IF(A28="","",'1_Data Entry'!E28)</f>
        <v>IXUS</v>
      </c>
      <c r="F28" s="47" t="str">
        <f t="shared" si="0"/>
        <v>IXUS</v>
      </c>
      <c r="G28" s="47" t="str">
        <f>IF(F28="","",IFERROR(VLOOKUP(F28,'6_Reference Lists'!$A$4:$D$64,4,FALSE()),'1_Data Entry'!F28))</f>
        <v>iShares Core MSCI Total International Stock ETF</v>
      </c>
      <c r="H28" s="134" t="str">
        <f>IF('1_Data Entry'!$E28="","",IF(OR(F28="",I28="",J28="",K28=""),"",F28&amp;"-"&amp;TEXT(I28,"yyyymmdd")&amp;"-"&amp;SUBSTITUTE(TEXT(ROUND(J28,3),"0.###"),".","D")&amp;"-"&amp;SUBSTITUTE(TEXT(ROUND(K28,3),"0.###"),".","D")))</f>
        <v>IXUS-20260317-157D003-88D55</v>
      </c>
      <c r="I28" s="61">
        <f>IF('1_Data Entry'!$E28="","",IF(A28="","",'1_Data Entry'!G28))</f>
        <v>46098</v>
      </c>
      <c r="J28" s="62">
        <f>IF('1_Data Entry'!$E28="","",IF(A28="","",'1_Data Entry'!H28))</f>
        <v>157.00299999999999</v>
      </c>
      <c r="K28" s="63">
        <f>IF('1_Data Entry'!$E28="","",IF(A28="","",'1_Data Entry'!I28))</f>
        <v>88.55</v>
      </c>
      <c r="L28" s="63">
        <f>IF('1_Data Entry'!$E28="","",IF(OR(J28="",K28=""),"",J28*K28))</f>
        <v>13902.615649999998</v>
      </c>
      <c r="M28" s="61">
        <f>IF(A28="","",IF(OR('1_Data Entry'!L28="",'1_Data Entry'!L28&lt;=0),"",'1_Data Entry'!J28))</f>
        <v>46101</v>
      </c>
      <c r="N28" s="62">
        <f>IF('1_Data Entry'!$E28="","",IF(OR(J28="",R28=""),"",MAX(J28-R28,0)))</f>
        <v>157.00299999999999</v>
      </c>
      <c r="O28" s="63">
        <f>IF('1_Data Entry'!$E28="","",IF(A28="","",'1_Data Entry'!L28))</f>
        <v>83.55</v>
      </c>
      <c r="P28" s="63">
        <f t="shared" si="1"/>
        <v>13117.600649999998</v>
      </c>
      <c r="Q28" s="91">
        <f>IF('1_Data Entry'!$E28="","",IF(OR(M28="",P28="",L28=""),"",P28-L28))</f>
        <v>-785.01499999999942</v>
      </c>
      <c r="R28" s="133">
        <f>IF(A28="","",IF('1_Data Entry'!M28&lt;&gt;"",'1_Data Entry'!M28,IF('1_Data Entry'!J28="",J28,"")))</f>
        <v>0</v>
      </c>
      <c r="S28" s="54" t="str">
        <f>IF('1_Data Entry'!$E28="","",IF(A28="","",IF(OR(F28="",I28="",J28="",K28=""),"Check row",IF(AND(M28&lt;&gt;"",M28&lt;I28),"Sell before buy",IF(AND(R28&lt;&gt;"",J28&lt;R28),"Shares remaining exceeds buy",IF(AND(M28&lt;&gt;"",OR(O28="",O28&lt;=0),N28&gt;0),"Missing sale price","OK"))))))</f>
        <v>OK</v>
      </c>
      <c r="T28" s="54" t="str">
        <f>IF('1_Data Entry'!$E28="","",IF(A28="","",IF(AND(Q28&lt;0,M28&lt;&gt;""),"Yes","No")))</f>
        <v>Yes</v>
      </c>
      <c r="U28" s="54" t="str">
        <f>IF('1_Data Entry'!$E28="","",IF(OR(A28="",T28&lt;&gt;"Yes",M28=""),"No",IF(COUNTIFS($F$6:$F$505,F28,$I$6:$I$505,"&gt;="&amp;M28-30,$I$6:$I$505,"&lt;="&amp;M28+30,$A$6:$A$505,"&lt;&gt;"&amp;A28)&gt;0,"Yes","No")))</f>
        <v>Yes</v>
      </c>
      <c r="V28" s="61">
        <f>IF('1_Data Entry'!$E28="","",IF(OR(A28="",U28&lt;&gt;"Yes",M28=""),"",M28+30))</f>
        <v>46131</v>
      </c>
      <c r="W28" s="54" t="str">
        <f>IF('1_Data Entry'!$E28="","",IF(A28="","",IF(S28="OK","Ready","Review row")))</f>
        <v>Ready</v>
      </c>
      <c r="X28" s="69">
        <f t="shared" si="2"/>
        <v>3</v>
      </c>
      <c r="Y28" s="68" t="str">
        <f t="shared" si="3"/>
        <v>Short-Term</v>
      </c>
      <c r="Z28" s="64">
        <f>IF('1_Data Entry'!$E28="","",SUM(SUMIFS('4_Wash Match Table'!R$7:R$500,'4_Wash Match Table'!L$7:L$500,H28),(SUMIFS('4_Wash Match Table'!AA$7:AA$500,'4_Wash Match Table'!U$7:U$500,H28)),(SUMIFS('4_Wash Match Table'!AJ$7:AJ$500,'4_Wash Match Table'!AD$7:AD$500,H28)),(SUMIFS('4_Wash Match Table'!AS$7:AS$500,'4_Wash Match Table'!AM$7:AM$500,H28))))</f>
        <v>0</v>
      </c>
      <c r="AA28" s="64">
        <f>IF('1_Data Entry'!$E28="","",IF(OR(L28="",Z28=""),"",L28+Z28))</f>
        <v>13902.615649999998</v>
      </c>
      <c r="AB28" s="65">
        <f t="shared" si="4"/>
        <v>88.55</v>
      </c>
      <c r="AC28" s="70">
        <f>IF(AND($M28&lt;&gt;"",$Q28&lt;0),COUNTIFS($M$6:M28,"&lt;&gt;",$Q$6:Q28,"&lt;0"),"")</f>
        <v>5</v>
      </c>
      <c r="AD28">
        <f t="shared" si="5"/>
        <v>28</v>
      </c>
      <c r="AG28"/>
    </row>
    <row r="29" spans="1:33" ht="15" customHeight="1" x14ac:dyDescent="0.25">
      <c r="A29" s="47">
        <f>IF('1_Data Entry'!$E29="","",IF(COUNTA('1_Data Entry'!C29:N29)=0,"",'1_Data Entry'!A29))</f>
        <v>24</v>
      </c>
      <c r="B29" s="47" t="str">
        <f>IF('1_Data Entry'!$E29="","",IF(A29="","",IF(S29&lt;&gt;"OK","Check row",IF(M29="","Open lot",IF(R29=0,"Closed lot","Partially sold")))))</f>
        <v>Closed lot</v>
      </c>
      <c r="C29" s="47" t="str">
        <f>IF(A29="","",'1_Data Entry'!C29)</f>
        <v>International</v>
      </c>
      <c r="D29" s="47" t="str">
        <f>IF(A29="","",'1_Data Entry'!D29)</f>
        <v>ETF</v>
      </c>
      <c r="E29" s="47" t="str">
        <f>IF(A29="","",'1_Data Entry'!E29)</f>
        <v>IXUS</v>
      </c>
      <c r="F29" s="47" t="str">
        <f t="shared" si="0"/>
        <v>IXUS</v>
      </c>
      <c r="G29" s="47" t="str">
        <f>IF(F29="","",IFERROR(VLOOKUP(F29,'6_Reference Lists'!$A$4:$D$64,4,FALSE()),'1_Data Entry'!F29))</f>
        <v>iShares Core MSCI Total International Stock ETF</v>
      </c>
      <c r="H29" s="134" t="str">
        <f>IF('1_Data Entry'!$E29="","",IF(OR(F29="",I29="",J29="",K29=""),"",F29&amp;"-"&amp;TEXT(I29,"yyyymmdd")&amp;"-"&amp;SUBSTITUTE(TEXT(ROUND(J29,3),"0.###"),".","D")&amp;"-"&amp;SUBSTITUTE(TEXT(ROUND(K29,3),"0.###"),".","D")))</f>
        <v>IXUS-20260317-0D997-93D56</v>
      </c>
      <c r="I29" s="61">
        <f>IF('1_Data Entry'!$E29="","",IF(A29="","",'1_Data Entry'!G29))</f>
        <v>46098</v>
      </c>
      <c r="J29" s="62">
        <f>IF('1_Data Entry'!$E29="","",IF(A29="","",'1_Data Entry'!H29))</f>
        <v>0.997</v>
      </c>
      <c r="K29" s="63">
        <f>IF('1_Data Entry'!$E29="","",IF(A29="","",'1_Data Entry'!I29))</f>
        <v>93.56</v>
      </c>
      <c r="L29" s="63">
        <f>IF('1_Data Entry'!$E29="","",IF(OR(J29="",K29=""),"",J29*K29))</f>
        <v>93.279319999999998</v>
      </c>
      <c r="M29" s="61">
        <f>IF(A29="","",IF(OR('1_Data Entry'!L29="",'1_Data Entry'!L29&lt;=0),"",'1_Data Entry'!J29))</f>
        <v>46101</v>
      </c>
      <c r="N29" s="62">
        <f>IF('1_Data Entry'!$E29="","",IF(OR(J29="",R29=""),"",MAX(J29-R29,0)))</f>
        <v>0.997</v>
      </c>
      <c r="O29" s="63">
        <f>IF('1_Data Entry'!$E29="","",IF(A29="","",'1_Data Entry'!L29))</f>
        <v>83.55</v>
      </c>
      <c r="P29" s="63">
        <f t="shared" si="1"/>
        <v>83.299350000000004</v>
      </c>
      <c r="Q29" s="91">
        <f>IF('1_Data Entry'!$E29="","",IF(OR(M29="",P29="",L29=""),"",P29-L29))</f>
        <v>-9.9799699999999945</v>
      </c>
      <c r="R29" s="133">
        <f>IF(A29="","",IF('1_Data Entry'!M29&lt;&gt;"",'1_Data Entry'!M29,IF('1_Data Entry'!J29="",J29,"")))</f>
        <v>0</v>
      </c>
      <c r="S29" s="54" t="str">
        <f>IF('1_Data Entry'!$E29="","",IF(A29="","",IF(OR(F29="",I29="",J29="",K29=""),"Check row",IF(AND(M29&lt;&gt;"",M29&lt;I29),"Sell before buy",IF(AND(R29&lt;&gt;"",J29&lt;R29),"Shares remaining exceeds buy",IF(AND(M29&lt;&gt;"",OR(O29="",O29&lt;=0),N29&gt;0),"Missing sale price","OK"))))))</f>
        <v>OK</v>
      </c>
      <c r="T29" s="54" t="str">
        <f>IF('1_Data Entry'!$E29="","",IF(A29="","",IF(AND(Q29&lt;0,M29&lt;&gt;""),"Yes","No")))</f>
        <v>Yes</v>
      </c>
      <c r="U29" s="54" t="str">
        <f>IF('1_Data Entry'!$E29="","",IF(OR(A29="",T29&lt;&gt;"Yes",M29=""),"No",IF(COUNTIFS($F$6:$F$505,F29,$I$6:$I$505,"&gt;="&amp;M29-30,$I$6:$I$505,"&lt;="&amp;M29+30,$A$6:$A$505,"&lt;&gt;"&amp;A29)&gt;0,"Yes","No")))</f>
        <v>Yes</v>
      </c>
      <c r="V29" s="61">
        <f>IF('1_Data Entry'!$E29="","",IF(OR(A29="",U29&lt;&gt;"Yes",M29=""),"",M29+30))</f>
        <v>46131</v>
      </c>
      <c r="W29" s="54" t="str">
        <f>IF('1_Data Entry'!$E29="","",IF(A29="","",IF(S29="OK","Ready","Review row")))</f>
        <v>Ready</v>
      </c>
      <c r="X29" s="69">
        <f t="shared" si="2"/>
        <v>3</v>
      </c>
      <c r="Y29" s="68" t="str">
        <f t="shared" si="3"/>
        <v>Short-Term</v>
      </c>
      <c r="Z29" s="64">
        <f>IF('1_Data Entry'!$E29="","",SUM(SUMIFS('4_Wash Match Table'!R$7:R$500,'4_Wash Match Table'!L$7:L$500,H29),(SUMIFS('4_Wash Match Table'!AA$7:AA$500,'4_Wash Match Table'!U$7:U$500,H29)),(SUMIFS('4_Wash Match Table'!AJ$7:AJ$500,'4_Wash Match Table'!AD$7:AD$500,H29)),(SUMIFS('4_Wash Match Table'!AS$7:AS$500,'4_Wash Match Table'!AM$7:AM$500,H29))))</f>
        <v>0</v>
      </c>
      <c r="AA29" s="64">
        <f>IF('1_Data Entry'!$E29="","",IF(OR(L29="",Z29=""),"",L29+Z29))</f>
        <v>93.279319999999998</v>
      </c>
      <c r="AB29" s="65">
        <f t="shared" si="4"/>
        <v>93.56</v>
      </c>
      <c r="AC29" s="70">
        <f>IF(AND($M29&lt;&gt;"",$Q29&lt;0),COUNTIFS($M$6:M29,"&lt;&gt;",$Q$6:Q29,"&lt;0"),"")</f>
        <v>6</v>
      </c>
      <c r="AD29">
        <f t="shared" si="5"/>
        <v>29</v>
      </c>
      <c r="AG29"/>
    </row>
    <row r="30" spans="1:33" ht="15" customHeight="1" x14ac:dyDescent="0.25">
      <c r="A30" s="47">
        <f>IF('1_Data Entry'!$E30="","",IF(COUNTA('1_Data Entry'!C30:N30)=0,"",'1_Data Entry'!A30))</f>
        <v>25</v>
      </c>
      <c r="B30" s="47" t="str">
        <f>IF('1_Data Entry'!$E30="","",IF(A30="","",IF(S30&lt;&gt;"OK","Check row",IF(M30="","Open lot",IF(R30=0,"Closed lot","Partially sold")))))</f>
        <v>Open lot</v>
      </c>
      <c r="C30" s="47" t="str">
        <f>IF(A30="","",'1_Data Entry'!C30)</f>
        <v>International</v>
      </c>
      <c r="D30" s="47" t="str">
        <f>IF(A30="","",'1_Data Entry'!D30)</f>
        <v>ETF</v>
      </c>
      <c r="E30" s="47" t="str">
        <f>IF(A30="","",'1_Data Entry'!E30)</f>
        <v>VXUS</v>
      </c>
      <c r="F30" s="47" t="str">
        <f t="shared" si="0"/>
        <v>VXUS</v>
      </c>
      <c r="G30" s="47" t="str">
        <f>IF(F30="","",IFERROR(VLOOKUP(F30,'6_Reference Lists'!$A$4:$D$64,4,FALSE()),'1_Data Entry'!F30))</f>
        <v>Vanguard Total International Stock ETF</v>
      </c>
      <c r="H30" s="134" t="str">
        <f>IF('1_Data Entry'!$E30="","",IF(OR(F30="",I30="",J30="",K30=""),"",F30&amp;"-"&amp;TEXT(I30,"yyyymmdd")&amp;"-"&amp;SUBSTITUTE(TEXT(ROUND(J30,3),"0.###"),".","D")&amp;"-"&amp;SUBSTITUTE(TEXT(ROUND(K30,3),"0.###"),".","D")))</f>
        <v>VXUS-20260317-178D-79D02</v>
      </c>
      <c r="I30" s="61">
        <f>IF('1_Data Entry'!$E30="","",IF(A30="","",'1_Data Entry'!G30))</f>
        <v>46098</v>
      </c>
      <c r="J30" s="62">
        <f>IF('1_Data Entry'!$E30="","",IF(A30="","",'1_Data Entry'!H30))</f>
        <v>178</v>
      </c>
      <c r="K30" s="63">
        <f>IF('1_Data Entry'!$E30="","",IF(A30="","",'1_Data Entry'!I30))</f>
        <v>79.019887640449397</v>
      </c>
      <c r="L30" s="63">
        <f>IF('1_Data Entry'!$E30="","",IF(OR(J30="",K30=""),"",J30*K30))</f>
        <v>14065.539999999994</v>
      </c>
      <c r="M30" s="61" t="str">
        <f>IF(A30="","",IF(OR('1_Data Entry'!L30="",'1_Data Entry'!L30&lt;=0),"",'1_Data Entry'!J30))</f>
        <v/>
      </c>
      <c r="N30" s="62">
        <f>IF('1_Data Entry'!$E30="","",IF(OR(J30="",R30=""),"",MAX(J30-R30,0)))</f>
        <v>0</v>
      </c>
      <c r="O30" s="63">
        <f>IF('1_Data Entry'!$E30="","",IF(A30="","",'1_Data Entry'!L30))</f>
        <v>0</v>
      </c>
      <c r="P30" s="63" t="str">
        <f t="shared" si="1"/>
        <v/>
      </c>
      <c r="Q30" s="91" t="str">
        <f>IF('1_Data Entry'!$E30="","",IF(OR(M30="",P30="",L30=""),"",P30-L30))</f>
        <v/>
      </c>
      <c r="R30" s="133">
        <f>IF(A30="","",IF('1_Data Entry'!M30&lt;&gt;"",'1_Data Entry'!M30,IF('1_Data Entry'!J30="",J30,"")))</f>
        <v>178</v>
      </c>
      <c r="S30" s="54" t="str">
        <f>IF('1_Data Entry'!$E30="","",IF(A30="","",IF(OR(F30="",I30="",J30="",K30=""),"Check row",IF(AND(M30&lt;&gt;"",M30&lt;I30),"Sell before buy",IF(AND(R30&lt;&gt;"",J30&lt;R30),"Shares remaining exceeds buy",IF(AND(M30&lt;&gt;"",OR(O30="",O30&lt;=0),N30&gt;0),"Missing sale price","OK"))))))</f>
        <v>OK</v>
      </c>
      <c r="T30" s="54" t="str">
        <f>IF('1_Data Entry'!$E30="","",IF(A30="","",IF(AND(Q30&lt;0,M30&lt;&gt;""),"Yes","No")))</f>
        <v>No</v>
      </c>
      <c r="U30" s="54" t="str">
        <f>IF('1_Data Entry'!$E30="","",IF(OR(A30="",T30&lt;&gt;"Yes",M30=""),"No",IF(COUNTIFS($F$6:$F$505,F30,$I$6:$I$505,"&gt;="&amp;M30-30,$I$6:$I$505,"&lt;="&amp;M30+30,$A$6:$A$505,"&lt;&gt;"&amp;A30)&gt;0,"Yes","No")))</f>
        <v>No</v>
      </c>
      <c r="V30" s="61" t="str">
        <f>IF('1_Data Entry'!$E30="","",IF(OR(A30="",U30&lt;&gt;"Yes",M30=""),"",M30+30))</f>
        <v/>
      </c>
      <c r="W30" s="54" t="str">
        <f>IF('1_Data Entry'!$E30="","",IF(A30="","",IF(S30="OK","Ready","Review row")))</f>
        <v>Ready</v>
      </c>
      <c r="X30" s="69" t="str">
        <f t="shared" si="2"/>
        <v/>
      </c>
      <c r="Y30" s="68" t="str">
        <f t="shared" si="3"/>
        <v/>
      </c>
      <c r="Z30" s="64">
        <f>IF('1_Data Entry'!$E30="","",SUM(SUMIFS('4_Wash Match Table'!R$7:R$500,'4_Wash Match Table'!L$7:L$500,H30),(SUMIFS('4_Wash Match Table'!AA$7:AA$500,'4_Wash Match Table'!U$7:U$500,H30)),(SUMIFS('4_Wash Match Table'!AJ$7:AJ$500,'4_Wash Match Table'!AD$7:AD$500,H30)),(SUMIFS('4_Wash Match Table'!AS$7:AS$500,'4_Wash Match Table'!AM$7:AM$500,H30))))</f>
        <v>0</v>
      </c>
      <c r="AA30" s="64">
        <f>IF('1_Data Entry'!$E30="","",IF(OR(L30="",Z30=""),"",L30+Z30))</f>
        <v>14065.539999999994</v>
      </c>
      <c r="AB30" s="65">
        <f t="shared" si="4"/>
        <v>79.019887640449397</v>
      </c>
      <c r="AC30" s="70" t="str">
        <f>IF(AND($M30&lt;&gt;"",$Q30&lt;0),COUNTIFS($M$6:M30,"&lt;&gt;",$Q$6:Q30,"&lt;0"),"")</f>
        <v/>
      </c>
      <c r="AD30">
        <f t="shared" si="5"/>
        <v>30</v>
      </c>
      <c r="AG30"/>
    </row>
    <row r="31" spans="1:33" ht="15" customHeight="1" x14ac:dyDescent="0.25">
      <c r="A31" s="47">
        <f>IF('1_Data Entry'!$E31="","",IF(COUNTA('1_Data Entry'!C31:N31)=0,"",'1_Data Entry'!A31))</f>
        <v>26</v>
      </c>
      <c r="B31" s="47" t="str">
        <f>IF('1_Data Entry'!$E31="","",IF(A31="","",IF(S31&lt;&gt;"OK","Check row",IF(M31="","Open lot",IF(R31=0,"Closed lot","Partially sold")))))</f>
        <v>Open lot</v>
      </c>
      <c r="C31" s="47" t="str">
        <f>IF(A31="","",'1_Data Entry'!C31)</f>
        <v>International</v>
      </c>
      <c r="D31" s="47" t="str">
        <f>IF(A31="","",'1_Data Entry'!D31)</f>
        <v>ETF</v>
      </c>
      <c r="E31" s="47" t="str">
        <f>IF(A31="","",'1_Data Entry'!E31)</f>
        <v>VXUS</v>
      </c>
      <c r="F31" s="47" t="str">
        <f t="shared" si="0"/>
        <v>VXUS</v>
      </c>
      <c r="G31" s="47" t="str">
        <f>IF(F31="","",IFERROR(VLOOKUP(F31,'6_Reference Lists'!$A$4:$D$64,4,FALSE()),'1_Data Entry'!F31))</f>
        <v>Vanguard Total International Stock ETF</v>
      </c>
      <c r="H31" s="134" t="str">
        <f>IF('1_Data Entry'!$E31="","",IF(OR(F31="",I31="",J31="",K31=""),"",F31&amp;"-"&amp;TEXT(I31,"yyyymmdd")&amp;"-"&amp;SUBSTITUTE(TEXT(ROUND(J31,3),"0.###"),".","D")&amp;"-"&amp;SUBSTITUTE(TEXT(ROUND(K31,3),"0.###"),".","D")))</f>
        <v>VXUS-20260317-0D182-79D011</v>
      </c>
      <c r="I31" s="61">
        <f>IF('1_Data Entry'!$E31="","",IF(A31="","",'1_Data Entry'!G31))</f>
        <v>46098</v>
      </c>
      <c r="J31" s="62">
        <f>IF('1_Data Entry'!$E31="","",IF(A31="","",'1_Data Entry'!H31))</f>
        <v>0.182</v>
      </c>
      <c r="K31" s="63">
        <f>IF('1_Data Entry'!$E31="","",IF(A31="","",'1_Data Entry'!I31))</f>
        <v>79.010989010988993</v>
      </c>
      <c r="L31" s="63">
        <f>IF('1_Data Entry'!$E31="","",IF(OR(J31="",K31=""),"",J31*K31))</f>
        <v>14.379999999999997</v>
      </c>
      <c r="M31" s="61" t="str">
        <f>IF(A31="","",IF(OR('1_Data Entry'!L31="",'1_Data Entry'!L31&lt;=0),"",'1_Data Entry'!J31))</f>
        <v/>
      </c>
      <c r="N31" s="62">
        <f>IF('1_Data Entry'!$E31="","",IF(OR(J31="",R31=""),"",MAX(J31-R31,0)))</f>
        <v>0</v>
      </c>
      <c r="O31" s="63">
        <f>IF('1_Data Entry'!$E31="","",IF(A31="","",'1_Data Entry'!L31))</f>
        <v>0</v>
      </c>
      <c r="P31" s="63" t="str">
        <f t="shared" si="1"/>
        <v/>
      </c>
      <c r="Q31" s="91" t="str">
        <f>IF('1_Data Entry'!$E31="","",IF(OR(M31="",P31="",L31=""),"",P31-L31))</f>
        <v/>
      </c>
      <c r="R31" s="133">
        <f>IF(A31="","",IF('1_Data Entry'!M31&lt;&gt;"",'1_Data Entry'!M31,IF('1_Data Entry'!J31="",J31,"")))</f>
        <v>0.182</v>
      </c>
      <c r="S31" s="54" t="str">
        <f>IF('1_Data Entry'!$E31="","",IF(A31="","",IF(OR(F31="",I31="",J31="",K31=""),"Check row",IF(AND(M31&lt;&gt;"",M31&lt;I31),"Sell before buy",IF(AND(R31&lt;&gt;"",J31&lt;R31),"Shares remaining exceeds buy",IF(AND(M31&lt;&gt;"",OR(O31="",O31&lt;=0),N31&gt;0),"Missing sale price","OK"))))))</f>
        <v>OK</v>
      </c>
      <c r="T31" s="54" t="str">
        <f>IF('1_Data Entry'!$E31="","",IF(A31="","",IF(AND(Q31&lt;0,M31&lt;&gt;""),"Yes","No")))</f>
        <v>No</v>
      </c>
      <c r="U31" s="54" t="str">
        <f>IF('1_Data Entry'!$E31="","",IF(OR(A31="",T31&lt;&gt;"Yes",M31=""),"No",IF(COUNTIFS($F$6:$F$505,F31,$I$6:$I$505,"&gt;="&amp;M31-30,$I$6:$I$505,"&lt;="&amp;M31+30,$A$6:$A$505,"&lt;&gt;"&amp;A31)&gt;0,"Yes","No")))</f>
        <v>No</v>
      </c>
      <c r="V31" s="61" t="str">
        <f>IF('1_Data Entry'!$E31="","",IF(OR(A31="",U31&lt;&gt;"Yes",M31=""),"",M31+30))</f>
        <v/>
      </c>
      <c r="W31" s="54" t="str">
        <f>IF('1_Data Entry'!$E31="","",IF(A31="","",IF(S31="OK","Ready","Review row")))</f>
        <v>Ready</v>
      </c>
      <c r="X31" s="69" t="str">
        <f t="shared" si="2"/>
        <v/>
      </c>
      <c r="Y31" s="68" t="str">
        <f t="shared" si="3"/>
        <v/>
      </c>
      <c r="Z31" s="64">
        <f>IF('1_Data Entry'!$E31="","",SUM(SUMIFS('4_Wash Match Table'!R$7:R$500,'4_Wash Match Table'!L$7:L$500,H31),(SUMIFS('4_Wash Match Table'!AA$7:AA$500,'4_Wash Match Table'!U$7:U$500,H31)),(SUMIFS('4_Wash Match Table'!AJ$7:AJ$500,'4_Wash Match Table'!AD$7:AD$500,H31)),(SUMIFS('4_Wash Match Table'!AS$7:AS$500,'4_Wash Match Table'!AM$7:AM$500,H31))))</f>
        <v>0</v>
      </c>
      <c r="AA31" s="64">
        <f>IF('1_Data Entry'!$E31="","",IF(OR(L31="",Z31=""),"",L31+Z31))</f>
        <v>14.379999999999997</v>
      </c>
      <c r="AB31" s="65">
        <f t="shared" si="4"/>
        <v>79.010989010988993</v>
      </c>
      <c r="AC31" s="70" t="str">
        <f>IF(AND($M31&lt;&gt;"",$Q31&lt;0),COUNTIFS($M$6:M31,"&lt;&gt;",$Q$6:Q31,"&lt;0"),"")</f>
        <v/>
      </c>
      <c r="AD31">
        <f t="shared" si="5"/>
        <v>31</v>
      </c>
      <c r="AG31"/>
    </row>
    <row r="32" spans="1:33" ht="15" customHeight="1" x14ac:dyDescent="0.25">
      <c r="A32" s="47">
        <f>IF('1_Data Entry'!$E32="","",IF(COUNTA('1_Data Entry'!C32:N32)=0,"",'1_Data Entry'!A32))</f>
        <v>27</v>
      </c>
      <c r="B32" s="47" t="str">
        <f>IF('1_Data Entry'!$E32="","",IF(A32="","",IF(S32&lt;&gt;"OK","Check row",IF(M32="","Open lot",IF(R32=0,"Closed lot","Partially sold")))))</f>
        <v>Open lot</v>
      </c>
      <c r="C32" s="47" t="str">
        <f>IF(A32="","",'1_Data Entry'!C32)</f>
        <v>International</v>
      </c>
      <c r="D32" s="47" t="str">
        <f>IF(A32="","",'1_Data Entry'!D32)</f>
        <v>ETF</v>
      </c>
      <c r="E32" s="47" t="str">
        <f>IF(A32="","",'1_Data Entry'!E32)</f>
        <v>VXUS</v>
      </c>
      <c r="F32" s="47" t="str">
        <f t="shared" si="0"/>
        <v>VXUS</v>
      </c>
      <c r="G32" s="47" t="str">
        <f>IF(F32="","",IFERROR(VLOOKUP(F32,'6_Reference Lists'!$A$4:$D$64,4,FALSE()),'1_Data Entry'!F32))</f>
        <v>Vanguard Total International Stock ETF</v>
      </c>
      <c r="H32" s="134" t="str">
        <f>IF('1_Data Entry'!$E32="","",IF(OR(F32="",I32="",J32="",K32=""),"",F32&amp;"-"&amp;TEXT(I32,"yyyymmdd")&amp;"-"&amp;SUBSTITUTE(TEXT(ROUND(J32,3),"0.###"),".","D")&amp;"-"&amp;SUBSTITUTE(TEXT(ROUND(K32,3),"0.###"),".","D")))</f>
        <v>VXUS-20260320-177D-74D64</v>
      </c>
      <c r="I32" s="61">
        <f>IF('1_Data Entry'!$E32="","",IF(A32="","",'1_Data Entry'!G32))</f>
        <v>46101</v>
      </c>
      <c r="J32" s="62">
        <f>IF('1_Data Entry'!$E32="","",IF(A32="","",'1_Data Entry'!H32))</f>
        <v>177</v>
      </c>
      <c r="K32" s="63">
        <f>IF('1_Data Entry'!$E32="","",IF(A32="","",'1_Data Entry'!I32))</f>
        <v>74.639887005649697</v>
      </c>
      <c r="L32" s="63">
        <f>IF('1_Data Entry'!$E32="","",IF(OR(J32="",K32=""),"",J32*K32))</f>
        <v>13211.259999999997</v>
      </c>
      <c r="M32" s="61" t="str">
        <f>IF(A32="","",IF(OR('1_Data Entry'!L32="",'1_Data Entry'!L32&lt;=0),"",'1_Data Entry'!J32))</f>
        <v/>
      </c>
      <c r="N32" s="62">
        <f>IF('1_Data Entry'!$E32="","",IF(OR(J32="",R32=""),"",MAX(J32-R32,0)))</f>
        <v>0</v>
      </c>
      <c r="O32" s="63">
        <f>IF('1_Data Entry'!$E32="","",IF(A32="","",'1_Data Entry'!L32))</f>
        <v>0</v>
      </c>
      <c r="P32" s="63" t="str">
        <f t="shared" si="1"/>
        <v/>
      </c>
      <c r="Q32" s="91" t="str">
        <f>IF('1_Data Entry'!$E32="","",IF(OR(M32="",P32="",L32=""),"",P32-L32))</f>
        <v/>
      </c>
      <c r="R32" s="133">
        <f>IF(A32="","",IF('1_Data Entry'!M32&lt;&gt;"",'1_Data Entry'!M32,IF('1_Data Entry'!J32="",J32,"")))</f>
        <v>177</v>
      </c>
      <c r="S32" s="54" t="str">
        <f>IF('1_Data Entry'!$E32="","",IF(A32="","",IF(OR(F32="",I32="",J32="",K32=""),"Check row",IF(AND(M32&lt;&gt;"",M32&lt;I32),"Sell before buy",IF(AND(R32&lt;&gt;"",J32&lt;R32),"Shares remaining exceeds buy",IF(AND(M32&lt;&gt;"",OR(O32="",O32&lt;=0),N32&gt;0),"Missing sale price","OK"))))))</f>
        <v>OK</v>
      </c>
      <c r="T32" s="54" t="str">
        <f>IF('1_Data Entry'!$E32="","",IF(A32="","",IF(AND(Q32&lt;0,M32&lt;&gt;""),"Yes","No")))</f>
        <v>No</v>
      </c>
      <c r="U32" s="54" t="str">
        <f>IF('1_Data Entry'!$E32="","",IF(OR(A32="",T32&lt;&gt;"Yes",M32=""),"No",IF(COUNTIFS($F$6:$F$505,F32,$I$6:$I$505,"&gt;="&amp;M32-30,$I$6:$I$505,"&lt;="&amp;M32+30,$A$6:$A$505,"&lt;&gt;"&amp;A32)&gt;0,"Yes","No")))</f>
        <v>No</v>
      </c>
      <c r="V32" s="61" t="str">
        <f>IF('1_Data Entry'!$E32="","",IF(OR(A32="",U32&lt;&gt;"Yes",M32=""),"",M32+30))</f>
        <v/>
      </c>
      <c r="W32" s="54" t="str">
        <f>IF('1_Data Entry'!$E32="","",IF(A32="","",IF(S32="OK","Ready","Review row")))</f>
        <v>Ready</v>
      </c>
      <c r="X32" s="69" t="str">
        <f t="shared" si="2"/>
        <v/>
      </c>
      <c r="Y32" s="68" t="str">
        <f t="shared" si="3"/>
        <v/>
      </c>
      <c r="Z32" s="64">
        <f>IF('1_Data Entry'!$E32="","",SUM(SUMIFS('4_Wash Match Table'!R$7:R$500,'4_Wash Match Table'!L$7:L$500,H32),(SUMIFS('4_Wash Match Table'!AA$7:AA$500,'4_Wash Match Table'!U$7:U$500,H32)),(SUMIFS('4_Wash Match Table'!AJ$7:AJ$500,'4_Wash Match Table'!AD$7:AD$500,H32)),(SUMIFS('4_Wash Match Table'!AS$7:AS$500,'4_Wash Match Table'!AM$7:AM$500,H32))))</f>
        <v>0</v>
      </c>
      <c r="AA32" s="64">
        <f>IF('1_Data Entry'!$E32="","",IF(OR(L32="",Z32=""),"",L32+Z32))</f>
        <v>13211.259999999997</v>
      </c>
      <c r="AB32" s="65">
        <f t="shared" si="4"/>
        <v>74.639887005649697</v>
      </c>
      <c r="AC32" s="70" t="str">
        <f>IF(AND($M32&lt;&gt;"",$Q32&lt;0),COUNTIFS($M$6:M32,"&lt;&gt;",$Q$6:Q32,"&lt;0"),"")</f>
        <v/>
      </c>
      <c r="AD32">
        <f t="shared" si="5"/>
        <v>32</v>
      </c>
      <c r="AG32"/>
    </row>
    <row r="33" spans="1:33" ht="15" customHeight="1" x14ac:dyDescent="0.25">
      <c r="A33" s="47">
        <f>IF('1_Data Entry'!$E33="","",IF(COUNTA('1_Data Entry'!C33:N33)=0,"",'1_Data Entry'!A33))</f>
        <v>28</v>
      </c>
      <c r="B33" s="47" t="str">
        <f>IF('1_Data Entry'!$E33="","",IF(A33="","",IF(S33&lt;&gt;"OK","Check row",IF(M33="","Open lot",IF(R33=0,"Closed lot","Partially sold")))))</f>
        <v>Open lot</v>
      </c>
      <c r="C33" s="47" t="str">
        <f>IF(A33="","",'1_Data Entry'!C33)</f>
        <v>International</v>
      </c>
      <c r="D33" s="47" t="str">
        <f>IF(A33="","",'1_Data Entry'!D33)</f>
        <v>ETF</v>
      </c>
      <c r="E33" s="47" t="str">
        <f>IF(A33="","",'1_Data Entry'!E33)</f>
        <v>VXUS</v>
      </c>
      <c r="F33" s="47" t="str">
        <f t="shared" si="0"/>
        <v>VXUS</v>
      </c>
      <c r="G33" s="47" t="str">
        <f>IF(F33="","",IFERROR(VLOOKUP(F33,'6_Reference Lists'!$A$4:$D$64,4,FALSE()),'1_Data Entry'!F33))</f>
        <v>Vanguard Total International Stock ETF</v>
      </c>
      <c r="H33" s="134" t="str">
        <f>IF('1_Data Entry'!$E33="","",IF(OR(F33="",I33="",J33="",K33=""),"",F33&amp;"-"&amp;TEXT(I33,"yyyymmdd")&amp;"-"&amp;SUBSTITUTE(TEXT(ROUND(J33,3),"0.###"),".","D")&amp;"-"&amp;SUBSTITUTE(TEXT(ROUND(K33,3),"0.###"),".","D")))</f>
        <v>VXUS-20260320-0D98-74D633</v>
      </c>
      <c r="I33" s="61">
        <f>IF('1_Data Entry'!$E33="","",IF(A33="","",'1_Data Entry'!G33))</f>
        <v>46101</v>
      </c>
      <c r="J33" s="62">
        <f>IF('1_Data Entry'!$E33="","",IF(A33="","",'1_Data Entry'!H33))</f>
        <v>0.98</v>
      </c>
      <c r="K33" s="63">
        <f>IF('1_Data Entry'!$E33="","",IF(A33="","",'1_Data Entry'!I33))</f>
        <v>74.632653061224502</v>
      </c>
      <c r="L33" s="63">
        <f>IF('1_Data Entry'!$E33="","",IF(OR(J33="",K33=""),"",J33*K33))</f>
        <v>73.140000000000015</v>
      </c>
      <c r="M33" s="61" t="str">
        <f>IF(A33="","",IF(OR('1_Data Entry'!L33="",'1_Data Entry'!L33&lt;=0),"",'1_Data Entry'!J33))</f>
        <v/>
      </c>
      <c r="N33" s="62">
        <f>IF('1_Data Entry'!$E33="","",IF(OR(J33="",R33=""),"",MAX(J33-R33,0)))</f>
        <v>0</v>
      </c>
      <c r="O33" s="63">
        <f>IF('1_Data Entry'!$E33="","",IF(A33="","",'1_Data Entry'!L33))</f>
        <v>0</v>
      </c>
      <c r="P33" s="63" t="str">
        <f t="shared" si="1"/>
        <v/>
      </c>
      <c r="Q33" s="91" t="str">
        <f>IF('1_Data Entry'!$E33="","",IF(OR(M33="",P33="",L33=""),"",P33-L33))</f>
        <v/>
      </c>
      <c r="R33" s="133">
        <f>IF(A33="","",IF('1_Data Entry'!M33&lt;&gt;"",'1_Data Entry'!M33,IF('1_Data Entry'!J33="",J33,"")))</f>
        <v>0.98</v>
      </c>
      <c r="S33" s="54" t="str">
        <f>IF('1_Data Entry'!$E33="","",IF(A33="","",IF(OR(F33="",I33="",J33="",K33=""),"Check row",IF(AND(M33&lt;&gt;"",M33&lt;I33),"Sell before buy",IF(AND(R33&lt;&gt;"",J33&lt;R33),"Shares remaining exceeds buy",IF(AND(M33&lt;&gt;"",OR(O33="",O33&lt;=0),N33&gt;0),"Missing sale price","OK"))))))</f>
        <v>OK</v>
      </c>
      <c r="T33" s="54" t="str">
        <f>IF('1_Data Entry'!$E33="","",IF(A33="","",IF(AND(Q33&lt;0,M33&lt;&gt;""),"Yes","No")))</f>
        <v>No</v>
      </c>
      <c r="U33" s="54" t="str">
        <f>IF('1_Data Entry'!$E33="","",IF(OR(A33="",T33&lt;&gt;"Yes",M33=""),"No",IF(COUNTIFS($F$6:$F$505,F33,$I$6:$I$505,"&gt;="&amp;M33-30,$I$6:$I$505,"&lt;="&amp;M33+30,$A$6:$A$505,"&lt;&gt;"&amp;A33)&gt;0,"Yes","No")))</f>
        <v>No</v>
      </c>
      <c r="V33" s="61" t="str">
        <f>IF('1_Data Entry'!$E33="","",IF(OR(A33="",U33&lt;&gt;"Yes",M33=""),"",M33+30))</f>
        <v/>
      </c>
      <c r="W33" s="54" t="str">
        <f>IF('1_Data Entry'!$E33="","",IF(A33="","",IF(S33="OK","Ready","Review row")))</f>
        <v>Ready</v>
      </c>
      <c r="X33" s="69" t="str">
        <f t="shared" si="2"/>
        <v/>
      </c>
      <c r="Y33" s="68" t="str">
        <f t="shared" si="3"/>
        <v/>
      </c>
      <c r="Z33" s="64">
        <f>IF('1_Data Entry'!$E33="","",SUM(SUMIFS('4_Wash Match Table'!R$7:R$500,'4_Wash Match Table'!L$7:L$500,H33),(SUMIFS('4_Wash Match Table'!AA$7:AA$500,'4_Wash Match Table'!U$7:U$500,H33)),(SUMIFS('4_Wash Match Table'!AJ$7:AJ$500,'4_Wash Match Table'!AD$7:AD$500,H33)),(SUMIFS('4_Wash Match Table'!AS$7:AS$500,'4_Wash Match Table'!AM$7:AM$500,H33))))</f>
        <v>0</v>
      </c>
      <c r="AA33" s="64">
        <f>IF('1_Data Entry'!$E33="","",IF(OR(L33="",Z33=""),"",L33+Z33))</f>
        <v>73.140000000000015</v>
      </c>
      <c r="AB33" s="65">
        <f t="shared" si="4"/>
        <v>74.632653061224502</v>
      </c>
      <c r="AC33" s="70" t="str">
        <f>IF(AND($M33&lt;&gt;"",$Q33&lt;0),COUNTIFS($M$6:M33,"&lt;&gt;",$Q$6:Q33,"&lt;0"),"")</f>
        <v/>
      </c>
      <c r="AD33">
        <f t="shared" si="5"/>
        <v>33</v>
      </c>
      <c r="AG33"/>
    </row>
    <row r="34" spans="1:33" ht="15" customHeight="1" x14ac:dyDescent="0.25">
      <c r="A34" s="47">
        <f>IF('1_Data Entry'!$E34="","",IF(COUNTA('1_Data Entry'!C34:N34)=0,"",'1_Data Entry'!A34))</f>
        <v>29</v>
      </c>
      <c r="B34" s="47" t="s">
        <v>33</v>
      </c>
      <c r="C34" s="47" t="str">
        <f>IF(A34="","",'1_Data Entry'!C34)</f>
        <v>US</v>
      </c>
      <c r="D34" s="47" t="str">
        <f>IF(A34="","",'1_Data Entry'!D34)</f>
        <v>MLP</v>
      </c>
      <c r="E34" s="47" t="str">
        <f>IF(A34="","",'1_Data Entry'!E34)</f>
        <v>EPD</v>
      </c>
      <c r="F34" s="47" t="str">
        <f t="shared" si="0"/>
        <v>EPD</v>
      </c>
      <c r="G34" s="47" t="str">
        <f>IF(F34="","",IFERROR(VLOOKUP(F34,'6_Reference Lists'!$A$4:$D$64,4,FALSE()),'1_Data Entry'!F34))</f>
        <v>Enterprise Products Partners L.P.</v>
      </c>
      <c r="H34" s="134" t="str">
        <f>IF('1_Data Entry'!$E34="","",IF(OR(F34="",I34="",J34="",K34=""),"",F34&amp;"-"&amp;TEXT(I34,"yyyymmdd")&amp;"-"&amp;SUBSTITUTE(TEXT(ROUND(J34,3),"0.###"),".","D")&amp;"-"&amp;SUBSTITUTE(TEXT(ROUND(K34,3),"0.###"),".","D")))</f>
        <v>EPD-20251030-310D-30D53</v>
      </c>
      <c r="I34" s="61">
        <f>IF('1_Data Entry'!$E34="","",IF(A34="","",'1_Data Entry'!G34))</f>
        <v>45960</v>
      </c>
      <c r="J34" s="62">
        <f>IF('1_Data Entry'!$E34="","",IF(A34="","",'1_Data Entry'!H34))</f>
        <v>310</v>
      </c>
      <c r="K34" s="63">
        <f>IF('1_Data Entry'!$E34="","",IF(A34="","",'1_Data Entry'!I34))</f>
        <v>30.53</v>
      </c>
      <c r="L34" s="63">
        <f>IF('1_Data Entry'!$E34="","",IF(OR(J34="",K34=""),"",J34*K34))</f>
        <v>9464.3000000000011</v>
      </c>
      <c r="M34" s="61">
        <f>IF(A34="","",IF(OR('1_Data Entry'!L34="",'1_Data Entry'!L34&lt;=0),"",'1_Data Entry'!J34))</f>
        <v>46111</v>
      </c>
      <c r="N34" s="62">
        <f>IF('1_Data Entry'!$E34="","",IF(OR(J34="",R34=""),"",MAX(J34-R34,0)))</f>
        <v>310</v>
      </c>
      <c r="O34" s="63">
        <f>IF('1_Data Entry'!$E34="","",IF(A34="","",'1_Data Entry'!L34))</f>
        <v>39.051400000000001</v>
      </c>
      <c r="P34" s="63">
        <f t="shared" si="1"/>
        <v>12105.934000000001</v>
      </c>
      <c r="Q34" s="91">
        <f>IF('1_Data Entry'!$E34="","",IF(OR(M34="",P34="",L34=""),"",P34-L34))</f>
        <v>2641.634</v>
      </c>
      <c r="R34" s="133">
        <f>IF(A34="","",IF('1_Data Entry'!M34&lt;&gt;"",'1_Data Entry'!M34,IF('1_Data Entry'!J34="",J34,"")))</f>
        <v>0</v>
      </c>
      <c r="S34" s="54" t="s">
        <v>32</v>
      </c>
      <c r="T34" s="54" t="s">
        <v>34</v>
      </c>
      <c r="U34" s="54" t="str">
        <f>IF('1_Data Entry'!$E34="","",IF(OR(A34="",T34&lt;&gt;"Yes",M34=""),"No",IF(COUNTIFS($F$6:$F$505,F34,$I$6:$I$505,"&gt;="&amp;M34-30,$I$6:$I$505,"&lt;="&amp;M34+30,$A$6:$A$505,"&lt;&gt;"&amp;A34)&gt;0,"Yes","No")))</f>
        <v>No</v>
      </c>
      <c r="V34" s="61" t="str">
        <f>IF('1_Data Entry'!$E34="","",IF(OR(A34="",U34&lt;&gt;"Yes",M34=""),"",M34+30))</f>
        <v/>
      </c>
      <c r="W34" s="54" t="s">
        <v>35</v>
      </c>
      <c r="X34" s="69">
        <f t="shared" si="2"/>
        <v>151</v>
      </c>
      <c r="Y34" s="68" t="str">
        <f t="shared" si="3"/>
        <v>Short-Term</v>
      </c>
      <c r="Z34" s="64">
        <f>IF('1_Data Entry'!$E34="","",SUM(SUMIFS('4_Wash Match Table'!R$7:R$500,'4_Wash Match Table'!L$7:L$500,H34),(SUMIFS('4_Wash Match Table'!AA$7:AA$500,'4_Wash Match Table'!U$7:U$500,H34)),(SUMIFS('4_Wash Match Table'!AJ$7:AJ$500,'4_Wash Match Table'!AD$7:AD$500,H34)),(SUMIFS('4_Wash Match Table'!AS$7:AS$500,'4_Wash Match Table'!AM$7:AM$500,H34))))</f>
        <v>0</v>
      </c>
      <c r="AA34" s="64">
        <f>IF('1_Data Entry'!$E34="","",IF(OR(L34="",Z34=""),"",L34+Z34))</f>
        <v>9464.3000000000011</v>
      </c>
      <c r="AB34" s="65">
        <f t="shared" si="4"/>
        <v>30.530000000000005</v>
      </c>
      <c r="AC34" s="70" t="str">
        <f>IF(AND($M34&lt;&gt;"",$Q34&lt;0),COUNTIFS($M$6:M34,"&lt;&gt;",$Q$6:Q34,"&lt;0"),"")</f>
        <v/>
      </c>
      <c r="AD34">
        <f t="shared" si="5"/>
        <v>34</v>
      </c>
      <c r="AG34"/>
    </row>
    <row r="35" spans="1:33" ht="15" customHeight="1" x14ac:dyDescent="0.25">
      <c r="A35" s="47">
        <f>IF('1_Data Entry'!$E35="","",IF(COUNTA('1_Data Entry'!C35:N35)=0,"",'1_Data Entry'!A35))</f>
        <v>30</v>
      </c>
      <c r="B35" s="47" t="str">
        <f>IF('1_Data Entry'!$E35="","",IF(A35="","",IF(S35&lt;&gt;"OK","Check row",IF(M35="","Open lot",IF(R35=0,"Closed lot","Partially sold")))))</f>
        <v>Open lot</v>
      </c>
      <c r="C35" s="47" t="str">
        <f>IF(A35="","",'1_Data Entry'!C35)</f>
        <v>US</v>
      </c>
      <c r="D35" s="47" t="str">
        <f>IF(A35="","",'1_Data Entry'!D35)</f>
        <v>ETF</v>
      </c>
      <c r="E35" s="47" t="str">
        <f>IF(A35="","",'1_Data Entry'!E35)</f>
        <v>schb</v>
      </c>
      <c r="F35" s="47" t="str">
        <f t="shared" si="0"/>
        <v>SCHB</v>
      </c>
      <c r="G35" s="47" t="str">
        <f>IF(F35="","",IFERROR(VLOOKUP(F35,'6_Reference Lists'!$A$4:$D$64,4,FALSE()),'1_Data Entry'!F35))</f>
        <v>Schwab U.S. Broad Market ETF</v>
      </c>
      <c r="H35" s="134" t="str">
        <f>IF('1_Data Entry'!$E35="","",IF(OR(F35="",I35="",J35="",K35=""),"",F35&amp;"-"&amp;TEXT(I35,"yyyymmdd")&amp;"-"&amp;SUBSTITUTE(TEXT(ROUND(J35,3),"0.###"),".","D")&amp;"-"&amp;SUBSTITUTE(TEXT(ROUND(K35,3),"0.###"),".","D")))</f>
        <v>SCHB-20260330-50D-20D</v>
      </c>
      <c r="I35" s="61">
        <f>IF('1_Data Entry'!$E35="","",IF(A35="","",'1_Data Entry'!G35))</f>
        <v>46111</v>
      </c>
      <c r="J35" s="62">
        <f>IF('1_Data Entry'!$E35="","",IF(A35="","",'1_Data Entry'!H35))</f>
        <v>50</v>
      </c>
      <c r="K35" s="63">
        <f>IF('1_Data Entry'!$E35="","",IF(A35="","",'1_Data Entry'!I35))</f>
        <v>20</v>
      </c>
      <c r="L35" s="63">
        <f>IF('1_Data Entry'!$E35="","",IF(OR(J35="",K35=""),"",J35*K35))</f>
        <v>1000</v>
      </c>
      <c r="M35" s="61" t="str">
        <f>IF(A35="","",IF(OR('1_Data Entry'!L35="",'1_Data Entry'!L35&lt;=0),"",'1_Data Entry'!J35))</f>
        <v/>
      </c>
      <c r="N35" s="62">
        <f>IF('1_Data Entry'!$E35="","",IF(OR(J35="",R35=""),"",MAX(J35-R35,0)))</f>
        <v>0</v>
      </c>
      <c r="O35" s="63">
        <f>IF('1_Data Entry'!$E35="","",IF(A35="","",'1_Data Entry'!L35))</f>
        <v>0</v>
      </c>
      <c r="P35" s="63" t="str">
        <f t="shared" si="1"/>
        <v/>
      </c>
      <c r="Q35" s="91" t="str">
        <f>IF('1_Data Entry'!$E35="","",IF(OR(M35="",P35="",L35=""),"",P35-L35))</f>
        <v/>
      </c>
      <c r="R35" s="133">
        <f>IF(A35="","",IF('1_Data Entry'!M35&lt;&gt;"",'1_Data Entry'!M35,IF('1_Data Entry'!J35="",J35,"")))</f>
        <v>50</v>
      </c>
      <c r="S35" s="54" t="str">
        <f>IF('1_Data Entry'!$E35="","",IF(A35="","",IF(OR(F35="",I35="",J35="",K35=""),"Check row",IF(AND(M35&lt;&gt;"",M35&lt;I35),"Sell before buy",IF(AND(R35&lt;&gt;"",J35&lt;R35),"Shares remaining exceeds buy",IF(AND(M35&lt;&gt;"",OR(O35="",O35&lt;=0),N35&gt;0),"Missing sale price","OK"))))))</f>
        <v>OK</v>
      </c>
      <c r="T35" s="54" t="str">
        <f>IF('1_Data Entry'!$E35="","",IF(A35="","",IF(AND(Q35&lt;0,M35&lt;&gt;""),"Yes","No")))</f>
        <v>No</v>
      </c>
      <c r="U35" s="54" t="str">
        <f>IF('1_Data Entry'!$E35="","",IF(OR(A35="",T35&lt;&gt;"Yes",M35=""),"No",IF(COUNTIFS($F$6:$F$505,F35,$I$6:$I$505,"&gt;="&amp;M35-30,$I$6:$I$505,"&lt;="&amp;M35+30,$A$6:$A$505,"&lt;&gt;"&amp;A35)&gt;0,"Yes","No")))</f>
        <v>No</v>
      </c>
      <c r="V35" s="61" t="str">
        <f>IF('1_Data Entry'!$E35="","",IF(OR(A35="",U35&lt;&gt;"Yes",M35=""),"",M35+30))</f>
        <v/>
      </c>
      <c r="W35" s="54" t="str">
        <f>IF('1_Data Entry'!$E35="","",IF(A35="","",IF(S35="OK","Ready","Review row")))</f>
        <v>Ready</v>
      </c>
      <c r="X35" s="69" t="str">
        <f t="shared" si="2"/>
        <v/>
      </c>
      <c r="Y35" s="68" t="str">
        <f t="shared" si="3"/>
        <v/>
      </c>
      <c r="Z35" s="64">
        <f>IF('1_Data Entry'!$E35="","",SUM(SUMIFS('4_Wash Match Table'!R$7:R$500,'4_Wash Match Table'!L$7:L$500,H35),(SUMIFS('4_Wash Match Table'!AA$7:AA$500,'4_Wash Match Table'!U$7:U$500,H35)),(SUMIFS('4_Wash Match Table'!AJ$7:AJ$500,'4_Wash Match Table'!AD$7:AD$500,H35)),(SUMIFS('4_Wash Match Table'!AS$7:AS$500,'4_Wash Match Table'!AM$7:AM$500,H35))))</f>
        <v>67.478297269374053</v>
      </c>
      <c r="AA35" s="64">
        <f>IF('1_Data Entry'!$E35="","",IF(OR(L35="",Z35=""),"",L35+Z35))</f>
        <v>1067.478297269374</v>
      </c>
      <c r="AB35" s="65">
        <f t="shared" si="4"/>
        <v>21.349565945387482</v>
      </c>
      <c r="AC35" s="70" t="str">
        <f>IF(AND($M35&lt;&gt;"",$Q35&lt;0),COUNTIFS($M$6:M35,"&lt;&gt;",$Q$6:Q35,"&lt;0"),"")</f>
        <v/>
      </c>
      <c r="AD35">
        <f t="shared" si="5"/>
        <v>35</v>
      </c>
      <c r="AG35"/>
    </row>
    <row r="36" spans="1:33" ht="15" customHeight="1" x14ac:dyDescent="0.25">
      <c r="A36" s="47">
        <f>IF('1_Data Entry'!$E36="","",IF(COUNTA('1_Data Entry'!C36:N36)=0,"",'1_Data Entry'!A36))</f>
        <v>31</v>
      </c>
      <c r="B36" s="47" t="str">
        <f>IF('1_Data Entry'!$E36="","",IF(A36="","",IF(S36&lt;&gt;"OK","Check row",IF(M36="","Open lot",IF(R36=0,"Closed lot","Partially sold")))))</f>
        <v>Open lot</v>
      </c>
      <c r="C36" s="47" t="str">
        <f>IF(A36="","",'1_Data Entry'!C36)</f>
        <v>US</v>
      </c>
      <c r="D36" s="47" t="str">
        <f>IF(A36="","",'1_Data Entry'!D36)</f>
        <v>ETF</v>
      </c>
      <c r="E36" s="47" t="str">
        <f>IF(A36="","",'1_Data Entry'!E36)</f>
        <v>schb</v>
      </c>
      <c r="F36" s="47" t="str">
        <f t="shared" si="0"/>
        <v>SCHB</v>
      </c>
      <c r="G36" s="47" t="str">
        <f>IF(F36="","",IFERROR(VLOOKUP(F36,'6_Reference Lists'!$A$4:$D$64,4,FALSE()),'1_Data Entry'!F36))</f>
        <v>Schwab U.S. Broad Market ETF</v>
      </c>
      <c r="H36" s="134" t="str">
        <f>IF('1_Data Entry'!$E36="","",IF(OR(F36="",I36="",J36="",K36=""),"",F36&amp;"-"&amp;TEXT(I36,"yyyymmdd")&amp;"-"&amp;SUBSTITUTE(TEXT(ROUND(J36,3),"0.###"),".","D")&amp;"-"&amp;SUBSTITUTE(TEXT(ROUND(K36,3),"0.###"),".","D")))</f>
        <v>SCHB-20260331-60D-22D</v>
      </c>
      <c r="I36" s="61">
        <f>IF('1_Data Entry'!$E36="","",IF(A36="","",'1_Data Entry'!G36))</f>
        <v>46112</v>
      </c>
      <c r="J36" s="62">
        <f>IF('1_Data Entry'!$E36="","",IF(A36="","",'1_Data Entry'!H36))</f>
        <v>60</v>
      </c>
      <c r="K36" s="63">
        <f>IF('1_Data Entry'!$E36="","",IF(A36="","",'1_Data Entry'!I36))</f>
        <v>22</v>
      </c>
      <c r="L36" s="63">
        <f>IF('1_Data Entry'!$E36="","",IF(OR(J36="",K36=""),"",J36*K36))</f>
        <v>1320</v>
      </c>
      <c r="M36" s="61" t="str">
        <f>IF(A36="","",IF(OR('1_Data Entry'!L36="",'1_Data Entry'!L36&lt;=0),"",'1_Data Entry'!J36))</f>
        <v/>
      </c>
      <c r="N36" s="62">
        <f>IF('1_Data Entry'!$E36="","",IF(OR(J36="",R36=""),"",MAX(J36-R36,0)))</f>
        <v>0</v>
      </c>
      <c r="O36" s="63">
        <f>IF('1_Data Entry'!$E36="","",IF(A36="","",'1_Data Entry'!L36))</f>
        <v>0</v>
      </c>
      <c r="P36" s="63" t="str">
        <f t="shared" si="1"/>
        <v/>
      </c>
      <c r="Q36" s="91" t="str">
        <f>IF('1_Data Entry'!$E36="","",IF(OR(M36="",P36="",L36=""),"",P36-L36))</f>
        <v/>
      </c>
      <c r="R36" s="133">
        <f>IF(A36="","",IF('1_Data Entry'!M36&lt;&gt;"",'1_Data Entry'!M36,IF('1_Data Entry'!J36="",J36,"")))</f>
        <v>60</v>
      </c>
      <c r="S36" s="54" t="str">
        <f>IF('1_Data Entry'!$E36="","",IF(A36="","",IF(OR(F36="",I36="",J36="",K36=""),"Check row",IF(AND(M36&lt;&gt;"",M36&lt;I36),"Sell before buy",IF(AND(R36&lt;&gt;"",J36&lt;R36),"Shares remaining exceeds buy",IF(AND(M36&lt;&gt;"",OR(O36="",O36&lt;=0),N36&gt;0),"Missing sale price","OK"))))))</f>
        <v>OK</v>
      </c>
      <c r="T36" s="54" t="str">
        <f>IF('1_Data Entry'!$E36="","",IF(A36="","",IF(AND(Q36&lt;0,M36&lt;&gt;""),"Yes","No")))</f>
        <v>No</v>
      </c>
      <c r="U36" s="54" t="str">
        <f>IF('1_Data Entry'!$E36="","",IF(OR(A36="",T36&lt;&gt;"Yes",M36=""),"No",IF(COUNTIFS($F$6:$F$505,F36,$I$6:$I$505,"&gt;="&amp;M36-30,$I$6:$I$505,"&lt;="&amp;M36+30,$A$6:$A$505,"&lt;&gt;"&amp;A36)&gt;0,"Yes","No")))</f>
        <v>No</v>
      </c>
      <c r="V36" s="61" t="str">
        <f>IF('1_Data Entry'!$E36="","",IF(OR(A36="",U36&lt;&gt;"Yes",M36=""),"",M36+30))</f>
        <v/>
      </c>
      <c r="W36" s="54" t="str">
        <f>IF('1_Data Entry'!$E36="","",IF(A36="","",IF(S36="OK","Ready","Review row")))</f>
        <v>Ready</v>
      </c>
      <c r="X36" s="69" t="str">
        <f t="shared" si="2"/>
        <v/>
      </c>
      <c r="Y36" s="68" t="str">
        <f t="shared" si="3"/>
        <v/>
      </c>
      <c r="Z36" s="64">
        <f>IF('1_Data Entry'!$E36="","",SUM(SUMIFS('4_Wash Match Table'!R$7:R$500,'4_Wash Match Table'!L$7:L$500,H36),(SUMIFS('4_Wash Match Table'!AA$7:AA$500,'4_Wash Match Table'!U$7:U$500,H36)),(SUMIFS('4_Wash Match Table'!AJ$7:AJ$500,'4_Wash Match Table'!AD$7:AD$500,H36)),(SUMIFS('4_Wash Match Table'!AS$7:AS$500,'4_Wash Match Table'!AM$7:AM$500,H36))))</f>
        <v>80.98228782287994</v>
      </c>
      <c r="AA36" s="64">
        <f>IF('1_Data Entry'!$E36="","",IF(OR(L36="",Z36=""),"",L36+Z36))</f>
        <v>1400.9822878228799</v>
      </c>
      <c r="AB36" s="65">
        <f t="shared" si="4"/>
        <v>23.349704797047998</v>
      </c>
      <c r="AC36" s="70" t="str">
        <f>IF(AND($M36&lt;&gt;"",$Q36&lt;0),COUNTIFS($M$6:M36,"&lt;&gt;",$Q$6:Q36,"&lt;0"),"")</f>
        <v/>
      </c>
      <c r="AD36">
        <f t="shared" si="5"/>
        <v>36</v>
      </c>
      <c r="AG36"/>
    </row>
    <row r="37" spans="1:33" ht="15" customHeight="1" x14ac:dyDescent="0.25">
      <c r="A37" s="47">
        <f>IF('1_Data Entry'!$E37="","",IF(COUNTA('1_Data Entry'!C37:N37)=0,"",'1_Data Entry'!A37))</f>
        <v>32</v>
      </c>
      <c r="B37" s="47" t="str">
        <f>IF('1_Data Entry'!$E37="","",IF(A37="","",IF(S37&lt;&gt;"OK","Check row",IF(M37="","Open lot",IF(R37=0,"Closed lot","Partially sold")))))</f>
        <v>Open lot</v>
      </c>
      <c r="C37" s="47" t="str">
        <f>IF(A37="","",'1_Data Entry'!C37)</f>
        <v>US</v>
      </c>
      <c r="D37" s="47" t="str">
        <f>IF(A37="","",'1_Data Entry'!D37)</f>
        <v>ETF</v>
      </c>
      <c r="E37" s="47" t="str">
        <f>IF(A37="","",'1_Data Entry'!E37)</f>
        <v>schb</v>
      </c>
      <c r="F37" s="47" t="str">
        <f t="shared" si="0"/>
        <v>SCHB</v>
      </c>
      <c r="G37" s="47" t="str">
        <f>IF(F37="","",IFERROR(VLOOKUP(F37,'6_Reference Lists'!$A$4:$D$64,4,FALSE()),'1_Data Entry'!F37))</f>
        <v>Schwab U.S. Broad Market ETF</v>
      </c>
      <c r="H37" s="134" t="str">
        <f>IF('1_Data Entry'!$E37="","",IF(OR(F37="",I37="",J37="",K37=""),"",F37&amp;"-"&amp;TEXT(I37,"yyyymmdd")&amp;"-"&amp;SUBSTITUTE(TEXT(ROUND(J37,3),"0.###"),".","D")&amp;"-"&amp;SUBSTITUTE(TEXT(ROUND(K37,3),"0.###"),".","D")))</f>
        <v>SCHB-20260421-70D-24D</v>
      </c>
      <c r="I37" s="61">
        <f>IF('1_Data Entry'!$E37="","",IF(A37="","",'1_Data Entry'!G37))</f>
        <v>46133</v>
      </c>
      <c r="J37" s="62">
        <f>IF('1_Data Entry'!$E37="","",IF(A37="","",'1_Data Entry'!H37))</f>
        <v>70</v>
      </c>
      <c r="K37" s="63">
        <f>IF('1_Data Entry'!$E37="","",IF(A37="","",'1_Data Entry'!I37))</f>
        <v>24</v>
      </c>
      <c r="L37" s="63">
        <f>IF('1_Data Entry'!$E37="","",IF(OR(J37="",K37=""),"",J37*K37))</f>
        <v>1680</v>
      </c>
      <c r="M37" s="61" t="str">
        <f>IF(A37="","",IF(OR('1_Data Entry'!L37="",'1_Data Entry'!L37&lt;=0),"",'1_Data Entry'!J37))</f>
        <v/>
      </c>
      <c r="N37" s="62">
        <f>IF('1_Data Entry'!$E37="","",IF(OR(J37="",R37=""),"",MAX(J37-R37,0)))</f>
        <v>0</v>
      </c>
      <c r="O37" s="63">
        <f>IF('1_Data Entry'!$E37="","",IF(A37="","",'1_Data Entry'!L37))</f>
        <v>0</v>
      </c>
      <c r="P37" s="63" t="str">
        <f t="shared" si="1"/>
        <v/>
      </c>
      <c r="Q37" s="91" t="str">
        <f>IF('1_Data Entry'!$E37="","",IF(OR(M37="",P37="",L37=""),"",P37-L37))</f>
        <v/>
      </c>
      <c r="R37" s="133">
        <f>IF(A37="","",IF('1_Data Entry'!M37&lt;&gt;"",'1_Data Entry'!M37,IF('1_Data Entry'!J37="",J37,"")))</f>
        <v>70</v>
      </c>
      <c r="S37" s="54" t="str">
        <f>IF('1_Data Entry'!$E37="","",IF(A37="","",IF(OR(F37="",I37="",J37="",K37=""),"Check row",IF(AND(M37&lt;&gt;"",M37&lt;I37),"Sell before buy",IF(AND(R37&lt;&gt;"",J37&lt;R37),"Shares remaining exceeds buy",IF(AND(M37&lt;&gt;"",OR(O37="",O37&lt;=0),N37&gt;0),"Missing sale price","OK"))))))</f>
        <v>OK</v>
      </c>
      <c r="T37" s="54" t="str">
        <f>IF('1_Data Entry'!$E37="","",IF(A37="","",IF(AND(Q37&lt;0,M37&lt;&gt;""),"Yes","No")))</f>
        <v>No</v>
      </c>
      <c r="U37" s="54" t="str">
        <f>IF('1_Data Entry'!$E37="","",IF(OR(A37="",T37&lt;&gt;"Yes",M37=""),"No",IF(COUNTIFS($F$6:$F$505,F37,$I$6:$I$505,"&gt;="&amp;M37-30,$I$6:$I$505,"&lt;="&amp;M37+30,$A$6:$A$505,"&lt;&gt;"&amp;A37)&gt;0,"Yes","No")))</f>
        <v>No</v>
      </c>
      <c r="V37" s="61" t="str">
        <f>IF('1_Data Entry'!$E37="","",IF(OR(A37="",U37&lt;&gt;"Yes",M37=""),"",M37+30))</f>
        <v/>
      </c>
      <c r="W37" s="54" t="str">
        <f>IF('1_Data Entry'!$E37="","",IF(A37="","",IF(S37="OK","Ready","Review row")))</f>
        <v>Ready</v>
      </c>
      <c r="X37" s="69" t="str">
        <f t="shared" si="2"/>
        <v/>
      </c>
      <c r="Y37" s="68" t="str">
        <f t="shared" si="3"/>
        <v/>
      </c>
      <c r="Z37" s="64">
        <f>IF('1_Data Entry'!$E37="","",SUM(SUMIFS('4_Wash Match Table'!R$7:R$500,'4_Wash Match Table'!L$7:L$500,H37),(SUMIFS('4_Wash Match Table'!AA$7:AA$500,'4_Wash Match Table'!U$7:U$500,H37)),(SUMIFS('4_Wash Match Table'!AJ$7:AJ$500,'4_Wash Match Table'!AD$7:AD$500,H37)),(SUMIFS('4_Wash Match Table'!AS$7:AS$500,'4_Wash Match Table'!AM$7:AM$500,H37))))</f>
        <v>94.479335793359922</v>
      </c>
      <c r="AA37" s="64">
        <f>IF('1_Data Entry'!$E37="","",IF(OR(L37="",Z37=""),"",L37+Z37))</f>
        <v>1774.47933579336</v>
      </c>
      <c r="AB37" s="65">
        <f t="shared" si="4"/>
        <v>25.349704797047998</v>
      </c>
      <c r="AC37" s="70" t="str">
        <f>IF(AND($M37&lt;&gt;"",$Q37&lt;0),COUNTIFS($M$6:M37,"&lt;&gt;",$Q$6:Q37,"&lt;0"),"")</f>
        <v/>
      </c>
      <c r="AD37">
        <f t="shared" si="5"/>
        <v>37</v>
      </c>
      <c r="AG37"/>
    </row>
    <row r="38" spans="1:33" ht="15" customHeight="1" x14ac:dyDescent="0.25">
      <c r="A38" s="47" t="str">
        <f>IF('1_Data Entry'!$E38="","",IF(COUNTA('1_Data Entry'!C38:N38)=0,"",'1_Data Entry'!A38))</f>
        <v/>
      </c>
      <c r="B38" s="47" t="str">
        <f>IF('1_Data Entry'!$E38="","",IF(A38="","",IF(S38&lt;&gt;"OK","Check row",IF(M38="","Open lot",IF(R38=0,"Closed lot","Partially sold")))))</f>
        <v/>
      </c>
      <c r="C38" s="47" t="str">
        <f>IF(A38="","",'1_Data Entry'!C38)</f>
        <v/>
      </c>
      <c r="D38" s="47" t="str">
        <f>IF(A38="","",'1_Data Entry'!D38)</f>
        <v/>
      </c>
      <c r="E38" s="47" t="str">
        <f>IF(A38="","",'1_Data Entry'!E38)</f>
        <v/>
      </c>
      <c r="F38" s="47" t="str">
        <f t="shared" si="0"/>
        <v/>
      </c>
      <c r="G38" s="47" t="str">
        <f>IF(F38="","",IFERROR(VLOOKUP(F38,'6_Reference Lists'!$A$4:$D$64,4,FALSE()),'1_Data Entry'!F38))</f>
        <v/>
      </c>
      <c r="H38" s="134" t="str">
        <f>IF('1_Data Entry'!$E38="","",IF(OR(F38="",I38="",J38="",K38=""),"",F38&amp;"-"&amp;TEXT(I38,"yyyymmdd")&amp;"-"&amp;SUBSTITUTE(TEXT(ROUND(J38,3),"0.###"),".","D")&amp;"-"&amp;SUBSTITUTE(TEXT(ROUND(K38,3),"0.###"),".","D")))</f>
        <v/>
      </c>
      <c r="I38" s="61" t="str">
        <f>IF('1_Data Entry'!$E38="","",IF(A38="","",'1_Data Entry'!G38))</f>
        <v/>
      </c>
      <c r="J38" s="62" t="str">
        <f>IF('1_Data Entry'!$E38="","",IF(A38="","",'1_Data Entry'!H38))</f>
        <v/>
      </c>
      <c r="K38" s="63" t="str">
        <f>IF('1_Data Entry'!$E38="","",IF(A38="","",'1_Data Entry'!I38))</f>
        <v/>
      </c>
      <c r="L38" s="63" t="str">
        <f>IF('1_Data Entry'!$E38="","",IF(OR(J38="",K38=""),"",J38*K38))</f>
        <v/>
      </c>
      <c r="M38" s="61" t="str">
        <f>IF(A38="","",IF(OR('1_Data Entry'!L38="",'1_Data Entry'!L38&lt;=0),"",'1_Data Entry'!J38))</f>
        <v/>
      </c>
      <c r="N38" s="62" t="str">
        <f>IF('1_Data Entry'!$E38="","",IF(OR(J38="",R38=""),"",MAX(J38-R38,0)))</f>
        <v/>
      </c>
      <c r="O38" s="63" t="str">
        <f>IF('1_Data Entry'!$E38="","",IF(A38="","",'1_Data Entry'!L38))</f>
        <v/>
      </c>
      <c r="P38" s="63" t="str">
        <f t="shared" si="1"/>
        <v/>
      </c>
      <c r="Q38" s="91" t="str">
        <f>IF('1_Data Entry'!$E38="","",IF(OR(M38="",P38="",L38=""),"",P38-L38))</f>
        <v/>
      </c>
      <c r="R38" s="133" t="str">
        <f>IF(A38="","",IF('1_Data Entry'!M38&lt;&gt;"",'1_Data Entry'!M38,IF('1_Data Entry'!J38="",J38,"")))</f>
        <v/>
      </c>
      <c r="S38" s="54" t="str">
        <f>IF('1_Data Entry'!$E38="","",IF(A38="","",IF(OR(F38="",I38="",J38="",K38=""),"Check row",IF(AND(M38&lt;&gt;"",M38&lt;I38),"Sell before buy",IF(AND(R38&lt;&gt;"",J38&lt;R38),"Shares remaining exceeds buy",IF(AND(M38&lt;&gt;"",OR(O38="",O38&lt;=0),N38&gt;0),"Missing sale price","OK"))))))</f>
        <v/>
      </c>
      <c r="T38" s="54" t="str">
        <f>IF('1_Data Entry'!$E38="","",IF(A38="","",IF(AND(Q38&lt;0,M38&lt;&gt;""),"Yes","No")))</f>
        <v/>
      </c>
      <c r="U38" s="54" t="str">
        <f>IF('1_Data Entry'!$E38="","",IF(OR(A38="",T38&lt;&gt;"Yes",M38=""),"No",IF(COUNTIFS($F$6:$F$505,F38,$I$6:$I$505,"&gt;="&amp;M38-30,$I$6:$I$505,"&lt;="&amp;M38+30,$A$6:$A$505,"&lt;&gt;"&amp;A38)&gt;0,"Yes","No")))</f>
        <v/>
      </c>
      <c r="V38" s="61" t="str">
        <f>IF('1_Data Entry'!$E38="","",IF(OR(A38="",U38&lt;&gt;"Yes",M38=""),"",M38+30))</f>
        <v/>
      </c>
      <c r="W38" s="54" t="str">
        <f>IF('1_Data Entry'!$E38="","",IF(A38="","",IF(S38="OK","Ready","Review row")))</f>
        <v/>
      </c>
      <c r="X38" s="69" t="str">
        <f t="shared" si="2"/>
        <v/>
      </c>
      <c r="Y38" s="68" t="str">
        <f t="shared" si="3"/>
        <v/>
      </c>
      <c r="Z38" s="64" t="str">
        <f>IF('1_Data Entry'!$E38="","",SUM(SUMIFS('4_Wash Match Table'!R$7:R$500,'4_Wash Match Table'!L$7:L$500,H38),(SUMIFS('4_Wash Match Table'!AA$7:AA$500,'4_Wash Match Table'!U$7:U$500,H38)),(SUMIFS('4_Wash Match Table'!AJ$7:AJ$500,'4_Wash Match Table'!AD$7:AD$500,H38)),(SUMIFS('4_Wash Match Table'!AS$7:AS$500,'4_Wash Match Table'!AM$7:AM$500,H38))))</f>
        <v/>
      </c>
      <c r="AA38" s="64" t="str">
        <f>IF('1_Data Entry'!$E38="","",IF(OR(L38="",Z38=""),"",L38+Z38))</f>
        <v/>
      </c>
      <c r="AB38" s="65" t="str">
        <f t="shared" si="4"/>
        <v/>
      </c>
      <c r="AC38" s="70" t="str">
        <f>IF(AND($M38&lt;&gt;"",$Q38&lt;0),COUNTIFS($M$6:M38,"&lt;&gt;",$Q$6:Q38,"&lt;0"),"")</f>
        <v/>
      </c>
      <c r="AD38" t="str">
        <f t="shared" si="5"/>
        <v/>
      </c>
      <c r="AG38"/>
    </row>
    <row r="39" spans="1:33" ht="15" customHeight="1" x14ac:dyDescent="0.25">
      <c r="A39" s="47" t="str">
        <f>IF('1_Data Entry'!$E39="","",IF(COUNTA('1_Data Entry'!C39:N39)=0,"",'1_Data Entry'!A39))</f>
        <v/>
      </c>
      <c r="B39" s="47" t="str">
        <f>IF('1_Data Entry'!$E39="","",IF(A39="","",IF(S39&lt;&gt;"OK","Check row",IF(M39="","Open lot",IF(R39=0,"Closed lot","Partially sold")))))</f>
        <v/>
      </c>
      <c r="C39" s="47" t="str">
        <f>IF(A39="","",'1_Data Entry'!C39)</f>
        <v/>
      </c>
      <c r="D39" s="47" t="str">
        <f>IF(A39="","",'1_Data Entry'!D39)</f>
        <v/>
      </c>
      <c r="E39" s="47" t="str">
        <f>IF(A39="","",'1_Data Entry'!E39)</f>
        <v/>
      </c>
      <c r="F39" s="47" t="str">
        <f t="shared" si="0"/>
        <v/>
      </c>
      <c r="G39" s="47" t="str">
        <f>IF(F39="","",IFERROR(VLOOKUP(F39,'6_Reference Lists'!$A$4:$D$64,4,FALSE()),'1_Data Entry'!F39))</f>
        <v/>
      </c>
      <c r="H39" s="134" t="str">
        <f>IF('1_Data Entry'!$E39="","",IF(OR(F39="",I39="",J39="",K39=""),"",F39&amp;"-"&amp;TEXT(I39,"yyyymmdd")&amp;"-"&amp;SUBSTITUTE(TEXT(ROUND(J39,3),"0.###"),".","D")&amp;"-"&amp;SUBSTITUTE(TEXT(ROUND(K39,3),"0.###"),".","D")))</f>
        <v/>
      </c>
      <c r="I39" s="61" t="str">
        <f>IF('1_Data Entry'!$E39="","",IF(A39="","",'1_Data Entry'!G39))</f>
        <v/>
      </c>
      <c r="J39" s="62" t="str">
        <f>IF('1_Data Entry'!$E39="","",IF(A39="","",'1_Data Entry'!H39))</f>
        <v/>
      </c>
      <c r="K39" s="63" t="str">
        <f>IF('1_Data Entry'!$E39="","",IF(A39="","",'1_Data Entry'!I39))</f>
        <v/>
      </c>
      <c r="L39" s="63" t="str">
        <f>IF('1_Data Entry'!$E39="","",IF(OR(J39="",K39=""),"",J39*K39))</f>
        <v/>
      </c>
      <c r="M39" s="61" t="str">
        <f>IF(A39="","",IF(OR('1_Data Entry'!L39="",'1_Data Entry'!L39&lt;=0),"",'1_Data Entry'!J39))</f>
        <v/>
      </c>
      <c r="N39" s="62" t="str">
        <f>IF('1_Data Entry'!$E39="","",IF(OR(J39="",R39=""),"",MAX(J39-R39,0)))</f>
        <v/>
      </c>
      <c r="O39" s="63" t="str">
        <f>IF('1_Data Entry'!$E39="","",IF(A39="","",'1_Data Entry'!L39))</f>
        <v/>
      </c>
      <c r="P39" s="63" t="str">
        <f t="shared" si="1"/>
        <v/>
      </c>
      <c r="Q39" s="91" t="str">
        <f>IF('1_Data Entry'!$E39="","",IF(OR(M39="",P39="",L39=""),"",P39-L39))</f>
        <v/>
      </c>
      <c r="R39" s="133" t="str">
        <f>IF(A39="","",IF('1_Data Entry'!M39&lt;&gt;"",'1_Data Entry'!M39,IF('1_Data Entry'!J39="",J39,"")))</f>
        <v/>
      </c>
      <c r="S39" s="54" t="str">
        <f>IF('1_Data Entry'!$E39="","",IF(A39="","",IF(OR(F39="",I39="",J39="",K39=""),"Check row",IF(AND(M39&lt;&gt;"",M39&lt;I39),"Sell before buy",IF(AND(R39&lt;&gt;"",J39&lt;R39),"Shares remaining exceeds buy",IF(AND(M39&lt;&gt;"",OR(O39="",O39&lt;=0),N39&gt;0),"Missing sale price","OK"))))))</f>
        <v/>
      </c>
      <c r="T39" s="54" t="str">
        <f>IF('1_Data Entry'!$E39="","",IF(A39="","",IF(AND(Q39&lt;0,M39&lt;&gt;""),"Yes","No")))</f>
        <v/>
      </c>
      <c r="U39" s="54" t="str">
        <f>IF('1_Data Entry'!$E39="","",IF(OR(A39="",T39&lt;&gt;"Yes",M39=""),"No",IF(COUNTIFS($F$6:$F$505,F39,$I$6:$I$505,"&gt;="&amp;M39-30,$I$6:$I$505,"&lt;="&amp;M39+30,$A$6:$A$505,"&lt;&gt;"&amp;A39)&gt;0,"Yes","No")))</f>
        <v/>
      </c>
      <c r="V39" s="61" t="str">
        <f>IF('1_Data Entry'!$E39="","",IF(OR(A39="",U39&lt;&gt;"Yes",M39=""),"",M39+30))</f>
        <v/>
      </c>
      <c r="W39" s="54" t="str">
        <f>IF('1_Data Entry'!$E39="","",IF(A39="","",IF(S39="OK","Ready","Review row")))</f>
        <v/>
      </c>
      <c r="X39" s="69" t="str">
        <f t="shared" si="2"/>
        <v/>
      </c>
      <c r="Y39" s="68" t="str">
        <f t="shared" si="3"/>
        <v/>
      </c>
      <c r="Z39" s="64" t="str">
        <f>IF('1_Data Entry'!$E39="","",SUM(SUMIFS('4_Wash Match Table'!R$7:R$500,'4_Wash Match Table'!L$7:L$500,H39),(SUMIFS('4_Wash Match Table'!AA$7:AA$500,'4_Wash Match Table'!U$7:U$500,H39)),(SUMIFS('4_Wash Match Table'!AJ$7:AJ$500,'4_Wash Match Table'!AD$7:AD$500,H39)),(SUMIFS('4_Wash Match Table'!AS$7:AS$500,'4_Wash Match Table'!AM$7:AM$500,H39))))</f>
        <v/>
      </c>
      <c r="AA39" s="64" t="str">
        <f>IF('1_Data Entry'!$E39="","",IF(OR(L39="",Z39=""),"",L39+Z39))</f>
        <v/>
      </c>
      <c r="AB39" s="65" t="str">
        <f t="shared" si="4"/>
        <v/>
      </c>
      <c r="AC39" s="70" t="str">
        <f>IF(AND($M39&lt;&gt;"",$Q39&lt;0),COUNTIFS($M$6:M39,"&lt;&gt;",$Q$6:Q39,"&lt;0"),"")</f>
        <v/>
      </c>
      <c r="AD39" t="str">
        <f t="shared" si="5"/>
        <v/>
      </c>
      <c r="AG39"/>
    </row>
    <row r="40" spans="1:33" ht="15" customHeight="1" x14ac:dyDescent="0.25">
      <c r="A40" s="47" t="str">
        <f>IF('1_Data Entry'!$E40="","",IF(COUNTA('1_Data Entry'!C40:N40)=0,"",'1_Data Entry'!A40))</f>
        <v/>
      </c>
      <c r="B40" s="47" t="str">
        <f>IF('1_Data Entry'!$E40="","",IF(A40="","",IF(S40&lt;&gt;"OK","Check row",IF(M40="","Open lot",IF(R40=0,"Closed lot","Partially sold")))))</f>
        <v/>
      </c>
      <c r="C40" s="47" t="str">
        <f>IF(A40="","",'1_Data Entry'!C40)</f>
        <v/>
      </c>
      <c r="D40" s="47" t="str">
        <f>IF(A40="","",'1_Data Entry'!D40)</f>
        <v/>
      </c>
      <c r="E40" s="47" t="str">
        <f>IF(A40="","",'1_Data Entry'!E40)</f>
        <v/>
      </c>
      <c r="F40" s="47" t="str">
        <f t="shared" si="0"/>
        <v/>
      </c>
      <c r="G40" s="47" t="str">
        <f>IF(F40="","",IFERROR(VLOOKUP(F40,'6_Reference Lists'!$A$4:$D$64,4,FALSE()),'1_Data Entry'!F40))</f>
        <v/>
      </c>
      <c r="H40" s="134" t="str">
        <f>IF('1_Data Entry'!$E40="","",IF(OR(F40="",I40="",J40="",K40=""),"",F40&amp;"-"&amp;TEXT(I40,"yyyymmdd")&amp;"-"&amp;SUBSTITUTE(TEXT(ROUND(J40,3),"0.###"),".","D")&amp;"-"&amp;SUBSTITUTE(TEXT(ROUND(K40,3),"0.###"),".","D")))</f>
        <v/>
      </c>
      <c r="I40" s="61" t="str">
        <f>IF('1_Data Entry'!$E40="","",IF(A40="","",'1_Data Entry'!G40))</f>
        <v/>
      </c>
      <c r="J40" s="62" t="str">
        <f>IF('1_Data Entry'!$E40="","",IF(A40="","",'1_Data Entry'!H40))</f>
        <v/>
      </c>
      <c r="K40" s="63" t="str">
        <f>IF('1_Data Entry'!$E40="","",IF(A40="","",'1_Data Entry'!I40))</f>
        <v/>
      </c>
      <c r="L40" s="63" t="str">
        <f>IF('1_Data Entry'!$E40="","",IF(OR(J40="",K40=""),"",J40*K40))</f>
        <v/>
      </c>
      <c r="M40" s="61" t="str">
        <f>IF(A40="","",IF(OR('1_Data Entry'!L40="",'1_Data Entry'!L40&lt;=0),"",'1_Data Entry'!J40))</f>
        <v/>
      </c>
      <c r="N40" s="62" t="str">
        <f>IF('1_Data Entry'!$E40="","",IF(OR(J40="",R40=""),"",MAX(J40-R40,0)))</f>
        <v/>
      </c>
      <c r="O40" s="63" t="str">
        <f>IF('1_Data Entry'!$E40="","",IF(A40="","",'1_Data Entry'!L40))</f>
        <v/>
      </c>
      <c r="P40" s="63" t="str">
        <f t="shared" si="1"/>
        <v/>
      </c>
      <c r="Q40" s="91" t="str">
        <f>IF('1_Data Entry'!$E40="","",IF(OR(M40="",P40="",L40=""),"",P40-L40))</f>
        <v/>
      </c>
      <c r="R40" s="133" t="str">
        <f>IF(A40="","",IF('1_Data Entry'!M40&lt;&gt;"",'1_Data Entry'!M40,IF('1_Data Entry'!J40="",J40,"")))</f>
        <v/>
      </c>
      <c r="S40" s="54" t="str">
        <f>IF('1_Data Entry'!$E40="","",IF(A40="","",IF(OR(F40="",I40="",J40="",K40=""),"Check row",IF(AND(M40&lt;&gt;"",M40&lt;I40),"Sell before buy",IF(AND(R40&lt;&gt;"",J40&lt;R40),"Shares remaining exceeds buy",IF(AND(M40&lt;&gt;"",OR(O40="",O40&lt;=0),N40&gt;0),"Missing sale price","OK"))))))</f>
        <v/>
      </c>
      <c r="T40" s="54" t="str">
        <f>IF('1_Data Entry'!$E40="","",IF(A40="","",IF(AND(Q40&lt;0,M40&lt;&gt;""),"Yes","No")))</f>
        <v/>
      </c>
      <c r="U40" s="54" t="str">
        <f>IF('1_Data Entry'!$E40="","",IF(OR(A40="",T40&lt;&gt;"Yes",M40=""),"No",IF(COUNTIFS($F$6:$F$505,F40,$I$6:$I$505,"&gt;="&amp;M40-30,$I$6:$I$505,"&lt;="&amp;M40+30,$A$6:$A$505,"&lt;&gt;"&amp;A40)&gt;0,"Yes","No")))</f>
        <v/>
      </c>
      <c r="V40" s="61" t="str">
        <f>IF('1_Data Entry'!$E40="","",IF(OR(A40="",U40&lt;&gt;"Yes",M40=""),"",M40+30))</f>
        <v/>
      </c>
      <c r="W40" s="54" t="str">
        <f>IF('1_Data Entry'!$E40="","",IF(A40="","",IF(S40="OK","Ready","Review row")))</f>
        <v/>
      </c>
      <c r="X40" s="69" t="str">
        <f t="shared" si="2"/>
        <v/>
      </c>
      <c r="Y40" s="68" t="str">
        <f t="shared" si="3"/>
        <v/>
      </c>
      <c r="Z40" s="64" t="str">
        <f>IF('1_Data Entry'!$E40="","",SUM(SUMIFS('4_Wash Match Table'!R$7:R$500,'4_Wash Match Table'!L$7:L$500,H40),(SUMIFS('4_Wash Match Table'!AA$7:AA$500,'4_Wash Match Table'!U$7:U$500,H40)),(SUMIFS('4_Wash Match Table'!AJ$7:AJ$500,'4_Wash Match Table'!AD$7:AD$500,H40)),(SUMIFS('4_Wash Match Table'!AS$7:AS$500,'4_Wash Match Table'!AM$7:AM$500,H40))))</f>
        <v/>
      </c>
      <c r="AA40" s="64" t="str">
        <f>IF('1_Data Entry'!$E40="","",IF(OR(L40="",Z40=""),"",L40+Z40))</f>
        <v/>
      </c>
      <c r="AB40" s="65" t="str">
        <f t="shared" si="4"/>
        <v/>
      </c>
      <c r="AC40" s="70" t="str">
        <f>IF(AND($M40&lt;&gt;"",$Q40&lt;0),COUNTIFS($M$6:M40,"&lt;&gt;",$Q$6:Q40,"&lt;0"),"")</f>
        <v/>
      </c>
      <c r="AD40" t="str">
        <f t="shared" si="5"/>
        <v/>
      </c>
      <c r="AG40"/>
    </row>
    <row r="41" spans="1:33" ht="15" customHeight="1" x14ac:dyDescent="0.25">
      <c r="A41" s="47" t="str">
        <f>IF('1_Data Entry'!$E41="","",IF(COUNTA('1_Data Entry'!C41:N41)=0,"",'1_Data Entry'!A41))</f>
        <v/>
      </c>
      <c r="B41" s="47" t="str">
        <f>IF('1_Data Entry'!$E41="","",IF(A41="","",IF(S41&lt;&gt;"OK","Check row",IF(M41="","Open lot",IF(R41=0,"Closed lot","Partially sold")))))</f>
        <v/>
      </c>
      <c r="C41" s="47" t="str">
        <f>IF(A41="","",'1_Data Entry'!C41)</f>
        <v/>
      </c>
      <c r="D41" s="47" t="str">
        <f>IF(A41="","",'1_Data Entry'!D41)</f>
        <v/>
      </c>
      <c r="E41" s="47" t="str">
        <f>IF(A41="","",'1_Data Entry'!E41)</f>
        <v/>
      </c>
      <c r="F41" s="47" t="str">
        <f t="shared" si="0"/>
        <v/>
      </c>
      <c r="G41" s="47" t="str">
        <f>IF(F41="","",IFERROR(VLOOKUP(F41,'6_Reference Lists'!$A$4:$D$64,4,FALSE()),'1_Data Entry'!F41))</f>
        <v/>
      </c>
      <c r="H41" s="134" t="str">
        <f>IF('1_Data Entry'!$E41="","",IF(OR(F41="",I41="",J41="",K41=""),"",F41&amp;"-"&amp;TEXT(I41,"yyyymmdd")&amp;"-"&amp;SUBSTITUTE(TEXT(ROUND(J41,3),"0.###"),".","D")&amp;"-"&amp;SUBSTITUTE(TEXT(ROUND(K41,3),"0.###"),".","D")))</f>
        <v/>
      </c>
      <c r="I41" s="61" t="str">
        <f>IF('1_Data Entry'!$E41="","",IF(A41="","",'1_Data Entry'!G41))</f>
        <v/>
      </c>
      <c r="J41" s="62" t="str">
        <f>IF('1_Data Entry'!$E41="","",IF(A41="","",'1_Data Entry'!H41))</f>
        <v/>
      </c>
      <c r="K41" s="63" t="str">
        <f>IF('1_Data Entry'!$E41="","",IF(A41="","",'1_Data Entry'!I41))</f>
        <v/>
      </c>
      <c r="L41" s="63" t="str">
        <f>IF('1_Data Entry'!$E41="","",IF(OR(J41="",K41=""),"",J41*K41))</f>
        <v/>
      </c>
      <c r="M41" s="61" t="str">
        <f>IF(A41="","",IF(OR('1_Data Entry'!L41="",'1_Data Entry'!L41&lt;=0),"",'1_Data Entry'!J41))</f>
        <v/>
      </c>
      <c r="N41" s="62" t="str">
        <f>IF('1_Data Entry'!$E41="","",IF(OR(J41="",R41=""),"",MAX(J41-R41,0)))</f>
        <v/>
      </c>
      <c r="O41" s="63" t="str">
        <f>IF('1_Data Entry'!$E41="","",IF(A41="","",'1_Data Entry'!L41))</f>
        <v/>
      </c>
      <c r="P41" s="63" t="str">
        <f t="shared" si="1"/>
        <v/>
      </c>
      <c r="Q41" s="91" t="str">
        <f>IF('1_Data Entry'!$E41="","",IF(OR(M41="",P41="",L41=""),"",P41-L41))</f>
        <v/>
      </c>
      <c r="R41" s="133" t="str">
        <f>IF(A41="","",IF('1_Data Entry'!M41&lt;&gt;"",'1_Data Entry'!M41,IF('1_Data Entry'!J41="",J41,"")))</f>
        <v/>
      </c>
      <c r="S41" s="54" t="str">
        <f>IF('1_Data Entry'!$E41="","",IF(A41="","",IF(OR(F41="",I41="",J41="",K41=""),"Check row",IF(AND(M41&lt;&gt;"",M41&lt;I41),"Sell before buy",IF(AND(R41&lt;&gt;"",J41&lt;R41),"Shares remaining exceeds buy",IF(AND(M41&lt;&gt;"",OR(O41="",O41&lt;=0),N41&gt;0),"Missing sale price","OK"))))))</f>
        <v/>
      </c>
      <c r="T41" s="54" t="str">
        <f>IF('1_Data Entry'!$E41="","",IF(A41="","",IF(AND(Q41&lt;0,M41&lt;&gt;""),"Yes","No")))</f>
        <v/>
      </c>
      <c r="U41" s="54" t="str">
        <f>IF('1_Data Entry'!$E41="","",IF(OR(A41="",T41&lt;&gt;"Yes",M41=""),"No",IF(COUNTIFS($F$6:$F$505,F41,$I$6:$I$505,"&gt;="&amp;M41-30,$I$6:$I$505,"&lt;="&amp;M41+30,$A$6:$A$505,"&lt;&gt;"&amp;A41)&gt;0,"Yes","No")))</f>
        <v/>
      </c>
      <c r="V41" s="61" t="str">
        <f>IF('1_Data Entry'!$E41="","",IF(OR(A41="",U41&lt;&gt;"Yes",M41=""),"",M41+30))</f>
        <v/>
      </c>
      <c r="W41" s="54" t="str">
        <f>IF('1_Data Entry'!$E41="","",IF(A41="","",IF(S41="OK","Ready","Review row")))</f>
        <v/>
      </c>
      <c r="X41" s="69" t="str">
        <f t="shared" si="2"/>
        <v/>
      </c>
      <c r="Y41" s="68" t="str">
        <f t="shared" si="3"/>
        <v/>
      </c>
      <c r="Z41" s="64" t="str">
        <f>IF('1_Data Entry'!$E41="","",SUM(SUMIFS('4_Wash Match Table'!R$7:R$500,'4_Wash Match Table'!L$7:L$500,H41),(SUMIFS('4_Wash Match Table'!AA$7:AA$500,'4_Wash Match Table'!U$7:U$500,H41)),(SUMIFS('4_Wash Match Table'!AJ$7:AJ$500,'4_Wash Match Table'!AD$7:AD$500,H41)),(SUMIFS('4_Wash Match Table'!AS$7:AS$500,'4_Wash Match Table'!AM$7:AM$500,H41))))</f>
        <v/>
      </c>
      <c r="AA41" s="64" t="str">
        <f>IF('1_Data Entry'!$E41="","",IF(OR(L41="",Z41=""),"",L41+Z41))</f>
        <v/>
      </c>
      <c r="AB41" s="65" t="str">
        <f t="shared" si="4"/>
        <v/>
      </c>
      <c r="AC41" s="70" t="str">
        <f>IF(AND($M41&lt;&gt;"",$Q41&lt;0),COUNTIFS($M$6:M41,"&lt;&gt;",$Q$6:Q41,"&lt;0"),"")</f>
        <v/>
      </c>
      <c r="AD41" t="str">
        <f t="shared" si="5"/>
        <v/>
      </c>
      <c r="AG41"/>
    </row>
    <row r="42" spans="1:33" ht="15" customHeight="1" x14ac:dyDescent="0.25">
      <c r="A42" s="47" t="str">
        <f>IF('1_Data Entry'!$E42="","",IF(COUNTA('1_Data Entry'!C42:N42)=0,"",'1_Data Entry'!A42))</f>
        <v/>
      </c>
      <c r="B42" s="47" t="str">
        <f>IF('1_Data Entry'!$E42="","",IF(A42="","",IF(S42&lt;&gt;"OK","Check row",IF(M42="","Open lot",IF(R42=0,"Closed lot","Partially sold")))))</f>
        <v/>
      </c>
      <c r="C42" s="47" t="str">
        <f>IF(A42="","",'1_Data Entry'!C42)</f>
        <v/>
      </c>
      <c r="D42" s="47" t="str">
        <f>IF(A42="","",'1_Data Entry'!D42)</f>
        <v/>
      </c>
      <c r="E42" s="47" t="str">
        <f>IF(A42="","",'1_Data Entry'!E42)</f>
        <v/>
      </c>
      <c r="F42" s="47" t="str">
        <f t="shared" si="0"/>
        <v/>
      </c>
      <c r="G42" s="47" t="str">
        <f>IF(F42="","",IFERROR(VLOOKUP(F42,'6_Reference Lists'!$A$4:$D$64,4,FALSE()),'1_Data Entry'!F42))</f>
        <v/>
      </c>
      <c r="H42" s="134" t="str">
        <f>IF('1_Data Entry'!$E42="","",IF(OR(F42="",I42="",J42="",K42=""),"",F42&amp;"-"&amp;TEXT(I42,"yyyymmdd")&amp;"-"&amp;SUBSTITUTE(TEXT(ROUND(J42,3),"0.###"),".","D")&amp;"-"&amp;SUBSTITUTE(TEXT(ROUND(K42,3),"0.###"),".","D")))</f>
        <v/>
      </c>
      <c r="I42" s="61" t="str">
        <f>IF('1_Data Entry'!$E42="","",IF(A42="","",'1_Data Entry'!G42))</f>
        <v/>
      </c>
      <c r="J42" s="62" t="str">
        <f>IF('1_Data Entry'!$E42="","",IF(A42="","",'1_Data Entry'!H42))</f>
        <v/>
      </c>
      <c r="K42" s="63" t="str">
        <f>IF('1_Data Entry'!$E42="","",IF(A42="","",'1_Data Entry'!I42))</f>
        <v/>
      </c>
      <c r="L42" s="63" t="str">
        <f>IF('1_Data Entry'!$E42="","",IF(OR(J42="",K42=""),"",J42*K42))</f>
        <v/>
      </c>
      <c r="M42" s="61" t="str">
        <f>IF(A42="","",IF(OR('1_Data Entry'!L42="",'1_Data Entry'!L42&lt;=0),"",'1_Data Entry'!J42))</f>
        <v/>
      </c>
      <c r="N42" s="62" t="str">
        <f>IF('1_Data Entry'!$E42="","",IF(OR(J42="",R42=""),"",MAX(J42-R42,0)))</f>
        <v/>
      </c>
      <c r="O42" s="63" t="str">
        <f>IF('1_Data Entry'!$E42="","",IF(A42="","",'1_Data Entry'!L42))</f>
        <v/>
      </c>
      <c r="P42" s="63" t="str">
        <f t="shared" si="1"/>
        <v/>
      </c>
      <c r="Q42" s="91" t="str">
        <f>IF('1_Data Entry'!$E42="","",IF(OR(M42="",P42="",L42=""),"",P42-L42))</f>
        <v/>
      </c>
      <c r="R42" s="133" t="str">
        <f>IF(A42="","",IF('1_Data Entry'!M42&lt;&gt;"",'1_Data Entry'!M42,IF('1_Data Entry'!J42="",J42,"")))</f>
        <v/>
      </c>
      <c r="S42" s="54" t="str">
        <f>IF('1_Data Entry'!$E42="","",IF(A42="","",IF(OR(F42="",I42="",J42="",K42=""),"Check row",IF(AND(M42&lt;&gt;"",M42&lt;I42),"Sell before buy",IF(AND(R42&lt;&gt;"",J42&lt;R42),"Shares remaining exceeds buy",IF(AND(M42&lt;&gt;"",OR(O42="",O42&lt;=0),N42&gt;0),"Missing sale price","OK"))))))</f>
        <v/>
      </c>
      <c r="T42" s="54" t="str">
        <f>IF('1_Data Entry'!$E42="","",IF(A42="","",IF(AND(Q42&lt;0,M42&lt;&gt;""),"Yes","No")))</f>
        <v/>
      </c>
      <c r="U42" s="54" t="str">
        <f>IF('1_Data Entry'!$E42="","",IF(OR(A42="",T42&lt;&gt;"Yes",M42=""),"No",IF(COUNTIFS($F$6:$F$505,F42,$I$6:$I$505,"&gt;="&amp;M42-30,$I$6:$I$505,"&lt;="&amp;M42+30,$A$6:$A$505,"&lt;&gt;"&amp;A42)&gt;0,"Yes","No")))</f>
        <v/>
      </c>
      <c r="V42" s="61" t="str">
        <f>IF('1_Data Entry'!$E42="","",IF(OR(A42="",U42&lt;&gt;"Yes",M42=""),"",M42+30))</f>
        <v/>
      </c>
      <c r="W42" s="54" t="str">
        <f>IF('1_Data Entry'!$E42="","",IF(A42="","",IF(S42="OK","Ready","Review row")))</f>
        <v/>
      </c>
      <c r="X42" s="69" t="str">
        <f t="shared" si="2"/>
        <v/>
      </c>
      <c r="Y42" s="68" t="str">
        <f t="shared" si="3"/>
        <v/>
      </c>
      <c r="Z42" s="64" t="str">
        <f>IF('1_Data Entry'!$E42="","",SUM(SUMIFS('4_Wash Match Table'!R$7:R$500,'4_Wash Match Table'!L$7:L$500,H42),(SUMIFS('4_Wash Match Table'!AA$7:AA$500,'4_Wash Match Table'!U$7:U$500,H42)),(SUMIFS('4_Wash Match Table'!AJ$7:AJ$500,'4_Wash Match Table'!AD$7:AD$500,H42)),(SUMIFS('4_Wash Match Table'!AS$7:AS$500,'4_Wash Match Table'!AM$7:AM$500,H42))))</f>
        <v/>
      </c>
      <c r="AA42" s="64" t="str">
        <f>IF('1_Data Entry'!$E42="","",IF(OR(L42="",Z42=""),"",L42+Z42))</f>
        <v/>
      </c>
      <c r="AB42" s="65" t="str">
        <f t="shared" si="4"/>
        <v/>
      </c>
      <c r="AC42" s="70" t="str">
        <f>IF(AND($M42&lt;&gt;"",$Q42&lt;0),COUNTIFS($M$6:M42,"&lt;&gt;",$Q$6:Q42,"&lt;0"),"")</f>
        <v/>
      </c>
      <c r="AD42" t="str">
        <f t="shared" si="5"/>
        <v/>
      </c>
      <c r="AG42"/>
    </row>
    <row r="43" spans="1:33" ht="15" customHeight="1" x14ac:dyDescent="0.25">
      <c r="A43" s="47" t="str">
        <f>IF('1_Data Entry'!$E43="","",IF(COUNTA('1_Data Entry'!C43:N43)=0,"",'1_Data Entry'!A43))</f>
        <v/>
      </c>
      <c r="B43" s="47" t="str">
        <f>IF('1_Data Entry'!$E43="","",IF(A43="","",IF(S43&lt;&gt;"OK","Check row",IF(M43="","Open lot",IF(R43=0,"Closed lot","Partially sold")))))</f>
        <v/>
      </c>
      <c r="C43" s="47" t="str">
        <f>IF(A43="","",'1_Data Entry'!C43)</f>
        <v/>
      </c>
      <c r="D43" s="47" t="str">
        <f>IF(A43="","",'1_Data Entry'!D43)</f>
        <v/>
      </c>
      <c r="E43" s="47" t="str">
        <f>IF(A43="","",'1_Data Entry'!E43)</f>
        <v/>
      </c>
      <c r="F43" s="47" t="str">
        <f t="shared" si="0"/>
        <v/>
      </c>
      <c r="G43" s="47" t="str">
        <f>IF(F43="","",IFERROR(VLOOKUP(F43,'6_Reference Lists'!$A$4:$D$64,4,FALSE()),'1_Data Entry'!F43))</f>
        <v/>
      </c>
      <c r="H43" s="134" t="str">
        <f>IF('1_Data Entry'!$E43="","",IF(OR(F43="",I43="",J43="",K43=""),"",F43&amp;"-"&amp;TEXT(I43,"yyyymmdd")&amp;"-"&amp;SUBSTITUTE(TEXT(ROUND(J43,3),"0.###"),".","D")&amp;"-"&amp;SUBSTITUTE(TEXT(ROUND(K43,3),"0.###"),".","D")))</f>
        <v/>
      </c>
      <c r="I43" s="61" t="str">
        <f>IF('1_Data Entry'!$E43="","",IF(A43="","",'1_Data Entry'!G43))</f>
        <v/>
      </c>
      <c r="J43" s="62" t="str">
        <f>IF('1_Data Entry'!$E43="","",IF(A43="","",'1_Data Entry'!H43))</f>
        <v/>
      </c>
      <c r="K43" s="63" t="str">
        <f>IF('1_Data Entry'!$E43="","",IF(A43="","",'1_Data Entry'!I43))</f>
        <v/>
      </c>
      <c r="L43" s="63" t="str">
        <f>IF('1_Data Entry'!$E43="","",IF(OR(J43="",K43=""),"",J43*K43))</f>
        <v/>
      </c>
      <c r="M43" s="61" t="str">
        <f>IF(A43="","",IF(OR('1_Data Entry'!L43="",'1_Data Entry'!L43&lt;=0),"",'1_Data Entry'!J43))</f>
        <v/>
      </c>
      <c r="N43" s="62" t="str">
        <f>IF('1_Data Entry'!$E43="","",IF(OR(J43="",R43=""),"",MAX(J43-R43,0)))</f>
        <v/>
      </c>
      <c r="O43" s="63" t="str">
        <f>IF('1_Data Entry'!$E43="","",IF(A43="","",'1_Data Entry'!L43))</f>
        <v/>
      </c>
      <c r="P43" s="63" t="str">
        <f t="shared" si="1"/>
        <v/>
      </c>
      <c r="Q43" s="91" t="str">
        <f>IF('1_Data Entry'!$E43="","",IF(OR(M43="",P43="",L43=""),"",P43-L43))</f>
        <v/>
      </c>
      <c r="R43" s="133" t="str">
        <f>IF(A43="","",IF('1_Data Entry'!M43&lt;&gt;"",'1_Data Entry'!M43,IF('1_Data Entry'!J43="",J43,"")))</f>
        <v/>
      </c>
      <c r="S43" s="54" t="str">
        <f>IF('1_Data Entry'!$E43="","",IF(A43="","",IF(OR(F43="",I43="",J43="",K43=""),"Check row",IF(AND(M43&lt;&gt;"",M43&lt;I43),"Sell before buy",IF(AND(R43&lt;&gt;"",J43&lt;R43),"Shares remaining exceeds buy",IF(AND(M43&lt;&gt;"",OR(O43="",O43&lt;=0),N43&gt;0),"Missing sale price","OK"))))))</f>
        <v/>
      </c>
      <c r="T43" s="54" t="str">
        <f>IF('1_Data Entry'!$E43="","",IF(A43="","",IF(AND(Q43&lt;0,M43&lt;&gt;""),"Yes","No")))</f>
        <v/>
      </c>
      <c r="U43" s="54" t="str">
        <f>IF('1_Data Entry'!$E43="","",IF(OR(A43="",T43&lt;&gt;"Yes",M43=""),"No",IF(COUNTIFS($F$6:$F$505,F43,$I$6:$I$505,"&gt;="&amp;M43-30,$I$6:$I$505,"&lt;="&amp;M43+30,$A$6:$A$505,"&lt;&gt;"&amp;A43)&gt;0,"Yes","No")))</f>
        <v/>
      </c>
      <c r="V43" s="61" t="str">
        <f>IF('1_Data Entry'!$E43="","",IF(OR(A43="",U43&lt;&gt;"Yes",M43=""),"",M43+30))</f>
        <v/>
      </c>
      <c r="W43" s="54" t="str">
        <f>IF('1_Data Entry'!$E43="","",IF(A43="","",IF(S43="OK","Ready","Review row")))</f>
        <v/>
      </c>
      <c r="X43" s="69" t="str">
        <f t="shared" si="2"/>
        <v/>
      </c>
      <c r="Y43" s="68" t="str">
        <f t="shared" si="3"/>
        <v/>
      </c>
      <c r="Z43" s="64" t="str">
        <f>IF('1_Data Entry'!$E43="","",SUM(SUMIFS('4_Wash Match Table'!R$7:R$500,'4_Wash Match Table'!L$7:L$500,H43),(SUMIFS('4_Wash Match Table'!AA$7:AA$500,'4_Wash Match Table'!U$7:U$500,H43)),(SUMIFS('4_Wash Match Table'!AJ$7:AJ$500,'4_Wash Match Table'!AD$7:AD$500,H43)),(SUMIFS('4_Wash Match Table'!AS$7:AS$500,'4_Wash Match Table'!AM$7:AM$500,H43))))</f>
        <v/>
      </c>
      <c r="AA43" s="64" t="str">
        <f>IF('1_Data Entry'!$E43="","",IF(OR(L43="",Z43=""),"",L43+Z43))</f>
        <v/>
      </c>
      <c r="AB43" s="65" t="str">
        <f t="shared" si="4"/>
        <v/>
      </c>
      <c r="AC43" s="70" t="str">
        <f>IF(AND($M43&lt;&gt;"",$Q43&lt;0),COUNTIFS($M$6:M43,"&lt;&gt;",$Q$6:Q43,"&lt;0"),"")</f>
        <v/>
      </c>
      <c r="AD43" t="str">
        <f t="shared" si="5"/>
        <v/>
      </c>
      <c r="AG43"/>
    </row>
    <row r="44" spans="1:33" ht="15" customHeight="1" x14ac:dyDescent="0.25">
      <c r="A44" s="47" t="str">
        <f>IF('1_Data Entry'!$E44="","",IF(COUNTA('1_Data Entry'!C44:N44)=0,"",'1_Data Entry'!A44))</f>
        <v/>
      </c>
      <c r="B44" s="47" t="str">
        <f>IF('1_Data Entry'!$E44="","",IF(A44="","",IF(S44&lt;&gt;"OK","Check row",IF(M44="","Open lot",IF(R44=0,"Closed lot","Partially sold")))))</f>
        <v/>
      </c>
      <c r="C44" s="47" t="str">
        <f>IF(A44="","",'1_Data Entry'!C44)</f>
        <v/>
      </c>
      <c r="D44" s="47" t="str">
        <f>IF(A44="","",'1_Data Entry'!D44)</f>
        <v/>
      </c>
      <c r="E44" s="47" t="str">
        <f>IF(A44="","",'1_Data Entry'!E44)</f>
        <v/>
      </c>
      <c r="F44" s="47" t="str">
        <f t="shared" si="0"/>
        <v/>
      </c>
      <c r="G44" s="47" t="str">
        <f>IF(F44="","",IFERROR(VLOOKUP(F44,'6_Reference Lists'!$A$4:$D$64,4,FALSE()),'1_Data Entry'!F44))</f>
        <v/>
      </c>
      <c r="H44" s="134" t="str">
        <f>IF('1_Data Entry'!$E44="","",IF(OR(F44="",I44="",J44="",K44=""),"",F44&amp;"-"&amp;TEXT(I44,"yyyymmdd")&amp;"-"&amp;SUBSTITUTE(TEXT(ROUND(J44,3),"0.###"),".","D")&amp;"-"&amp;SUBSTITUTE(TEXT(ROUND(K44,3),"0.###"),".","D")))</f>
        <v/>
      </c>
      <c r="I44" s="61" t="str">
        <f>IF('1_Data Entry'!$E44="","",IF(A44="","",'1_Data Entry'!G44))</f>
        <v/>
      </c>
      <c r="J44" s="62" t="str">
        <f>IF('1_Data Entry'!$E44="","",IF(A44="","",'1_Data Entry'!H44))</f>
        <v/>
      </c>
      <c r="K44" s="63" t="str">
        <f>IF('1_Data Entry'!$E44="","",IF(A44="","",'1_Data Entry'!I44))</f>
        <v/>
      </c>
      <c r="L44" s="63" t="str">
        <f>IF('1_Data Entry'!$E44="","",IF(OR(J44="",K44=""),"",J44*K44))</f>
        <v/>
      </c>
      <c r="M44" s="61" t="str">
        <f>IF(A44="","",IF(OR('1_Data Entry'!L44="",'1_Data Entry'!L44&lt;=0),"",'1_Data Entry'!J44))</f>
        <v/>
      </c>
      <c r="N44" s="62" t="str">
        <f>IF('1_Data Entry'!$E44="","",IF(OR(J44="",R44=""),"",MAX(J44-R44,0)))</f>
        <v/>
      </c>
      <c r="O44" s="63" t="str">
        <f>IF('1_Data Entry'!$E44="","",IF(A44="","",'1_Data Entry'!L44))</f>
        <v/>
      </c>
      <c r="P44" s="63" t="str">
        <f t="shared" si="1"/>
        <v/>
      </c>
      <c r="Q44" s="91" t="str">
        <f>IF('1_Data Entry'!$E44="","",IF(OR(M44="",P44="",L44=""),"",P44-L44))</f>
        <v/>
      </c>
      <c r="R44" s="133" t="str">
        <f>IF(A44="","",IF('1_Data Entry'!M44&lt;&gt;"",'1_Data Entry'!M44,IF('1_Data Entry'!J44="",J44,"")))</f>
        <v/>
      </c>
      <c r="S44" s="54" t="str">
        <f>IF('1_Data Entry'!$E44="","",IF(A44="","",IF(OR(F44="",I44="",J44="",K44=""),"Check row",IF(AND(M44&lt;&gt;"",M44&lt;I44),"Sell before buy",IF(AND(R44&lt;&gt;"",J44&lt;R44),"Shares remaining exceeds buy",IF(AND(M44&lt;&gt;"",OR(O44="",O44&lt;=0),N44&gt;0),"Missing sale price","OK"))))))</f>
        <v/>
      </c>
      <c r="T44" s="54" t="str">
        <f>IF('1_Data Entry'!$E44="","",IF(A44="","",IF(AND(Q44&lt;0,M44&lt;&gt;""),"Yes","No")))</f>
        <v/>
      </c>
      <c r="U44" s="54" t="str">
        <f>IF('1_Data Entry'!$E44="","",IF(OR(A44="",T44&lt;&gt;"Yes",M44=""),"No",IF(COUNTIFS($F$6:$F$505,F44,$I$6:$I$505,"&gt;="&amp;M44-30,$I$6:$I$505,"&lt;="&amp;M44+30,$A$6:$A$505,"&lt;&gt;"&amp;A44)&gt;0,"Yes","No")))</f>
        <v/>
      </c>
      <c r="V44" s="61" t="str">
        <f>IF('1_Data Entry'!$E44="","",IF(OR(A44="",U44&lt;&gt;"Yes",M44=""),"",M44+30))</f>
        <v/>
      </c>
      <c r="W44" s="54" t="str">
        <f>IF('1_Data Entry'!$E44="","",IF(A44="","",IF(S44="OK","Ready","Review row")))</f>
        <v/>
      </c>
      <c r="X44" s="69" t="str">
        <f t="shared" si="2"/>
        <v/>
      </c>
      <c r="Y44" s="68" t="str">
        <f t="shared" si="3"/>
        <v/>
      </c>
      <c r="Z44" s="64" t="str">
        <f>IF('1_Data Entry'!$E44="","",SUM(SUMIFS('4_Wash Match Table'!R$7:R$500,'4_Wash Match Table'!L$7:L$500,H44),(SUMIFS('4_Wash Match Table'!AA$7:AA$500,'4_Wash Match Table'!U$7:U$500,H44)),(SUMIFS('4_Wash Match Table'!AJ$7:AJ$500,'4_Wash Match Table'!AD$7:AD$500,H44)),(SUMIFS('4_Wash Match Table'!AS$7:AS$500,'4_Wash Match Table'!AM$7:AM$500,H44))))</f>
        <v/>
      </c>
      <c r="AA44" s="64" t="str">
        <f>IF('1_Data Entry'!$E44="","",IF(OR(L44="",Z44=""),"",L44+Z44))</f>
        <v/>
      </c>
      <c r="AB44" s="65" t="str">
        <f t="shared" si="4"/>
        <v/>
      </c>
      <c r="AC44" s="70" t="str">
        <f>IF(AND($M44&lt;&gt;"",$Q44&lt;0),COUNTIFS($M$6:M44,"&lt;&gt;",$Q$6:Q44,"&lt;0"),"")</f>
        <v/>
      </c>
      <c r="AD44" t="str">
        <f t="shared" si="5"/>
        <v/>
      </c>
      <c r="AG44"/>
    </row>
    <row r="45" spans="1:33" ht="15" customHeight="1" x14ac:dyDescent="0.25">
      <c r="A45" s="47" t="str">
        <f>IF('1_Data Entry'!$E45="","",IF(COUNTA('1_Data Entry'!C45:N45)=0,"",'1_Data Entry'!A45))</f>
        <v/>
      </c>
      <c r="B45" s="47" t="str">
        <f>IF('1_Data Entry'!$E45="","",IF(A45="","",IF(S45&lt;&gt;"OK","Check row",IF(M45="","Open lot",IF(R45=0,"Closed lot","Partially sold")))))</f>
        <v/>
      </c>
      <c r="C45" s="47" t="str">
        <f>IF(A45="","",'1_Data Entry'!C45)</f>
        <v/>
      </c>
      <c r="D45" s="47" t="str">
        <f>IF(A45="","",'1_Data Entry'!D45)</f>
        <v/>
      </c>
      <c r="E45" s="47" t="str">
        <f>IF(A45="","",'1_Data Entry'!E45)</f>
        <v/>
      </c>
      <c r="F45" s="47" t="str">
        <f t="shared" si="0"/>
        <v/>
      </c>
      <c r="G45" s="47" t="str">
        <f>IF(F45="","",IFERROR(VLOOKUP(F45,'6_Reference Lists'!$A$4:$D$64,4,FALSE()),'1_Data Entry'!F45))</f>
        <v/>
      </c>
      <c r="H45" s="134" t="str">
        <f>IF('1_Data Entry'!$E45="","",IF(OR(F45="",I45="",J45="",K45=""),"",F45&amp;"-"&amp;TEXT(I45,"yyyymmdd")&amp;"-"&amp;SUBSTITUTE(TEXT(ROUND(J45,3),"0.###"),".","D")&amp;"-"&amp;SUBSTITUTE(TEXT(ROUND(K45,3),"0.###"),".","D")))</f>
        <v/>
      </c>
      <c r="I45" s="61" t="str">
        <f>IF('1_Data Entry'!$E45="","",IF(A45="","",'1_Data Entry'!G45))</f>
        <v/>
      </c>
      <c r="J45" s="62" t="str">
        <f>IF('1_Data Entry'!$E45="","",IF(A45="","",'1_Data Entry'!H45))</f>
        <v/>
      </c>
      <c r="K45" s="63" t="str">
        <f>IF('1_Data Entry'!$E45="","",IF(A45="","",'1_Data Entry'!I45))</f>
        <v/>
      </c>
      <c r="L45" s="63" t="str">
        <f>IF('1_Data Entry'!$E45="","",IF(OR(J45="",K45=""),"",J45*K45))</f>
        <v/>
      </c>
      <c r="M45" s="61" t="str">
        <f>IF(A45="","",IF(OR('1_Data Entry'!L45="",'1_Data Entry'!L45&lt;=0),"",'1_Data Entry'!J45))</f>
        <v/>
      </c>
      <c r="N45" s="62" t="str">
        <f>IF('1_Data Entry'!$E45="","",IF(OR(J45="",R45=""),"",MAX(J45-R45,0)))</f>
        <v/>
      </c>
      <c r="O45" s="63" t="str">
        <f>IF('1_Data Entry'!$E45="","",IF(A45="","",'1_Data Entry'!L45))</f>
        <v/>
      </c>
      <c r="P45" s="63" t="str">
        <f t="shared" si="1"/>
        <v/>
      </c>
      <c r="Q45" s="91" t="str">
        <f>IF('1_Data Entry'!$E45="","",IF(OR(M45="",P45="",L45=""),"",P45-L45))</f>
        <v/>
      </c>
      <c r="R45" s="133" t="str">
        <f>IF(A45="","",IF('1_Data Entry'!M45&lt;&gt;"",'1_Data Entry'!M45,IF('1_Data Entry'!J45="",J45,"")))</f>
        <v/>
      </c>
      <c r="S45" s="54" t="str">
        <f>IF('1_Data Entry'!$E45="","",IF(A45="","",IF(OR(F45="",I45="",J45="",K45=""),"Check row",IF(AND(M45&lt;&gt;"",M45&lt;I45),"Sell before buy",IF(AND(R45&lt;&gt;"",J45&lt;R45),"Shares remaining exceeds buy",IF(AND(M45&lt;&gt;"",OR(O45="",O45&lt;=0),N45&gt;0),"Missing sale price","OK"))))))</f>
        <v/>
      </c>
      <c r="T45" s="54" t="str">
        <f>IF('1_Data Entry'!$E45="","",IF(A45="","",IF(AND(Q45&lt;0,M45&lt;&gt;""),"Yes","No")))</f>
        <v/>
      </c>
      <c r="U45" s="54" t="str">
        <f>IF('1_Data Entry'!$E45="","",IF(OR(A45="",T45&lt;&gt;"Yes",M45=""),"No",IF(COUNTIFS($F$6:$F$505,F45,$I$6:$I$505,"&gt;="&amp;M45-30,$I$6:$I$505,"&lt;="&amp;M45+30,$A$6:$A$505,"&lt;&gt;"&amp;A45)&gt;0,"Yes","No")))</f>
        <v/>
      </c>
      <c r="V45" s="61" t="str">
        <f>IF('1_Data Entry'!$E45="","",IF(OR(A45="",U45&lt;&gt;"Yes",M45=""),"",M45+30))</f>
        <v/>
      </c>
      <c r="W45" s="54" t="str">
        <f>IF('1_Data Entry'!$E45="","",IF(A45="","",IF(S45="OK","Ready","Review row")))</f>
        <v/>
      </c>
      <c r="X45" s="69" t="str">
        <f t="shared" si="2"/>
        <v/>
      </c>
      <c r="Y45" s="68" t="str">
        <f t="shared" si="3"/>
        <v/>
      </c>
      <c r="Z45" s="64" t="str">
        <f>IF('1_Data Entry'!$E45="","",SUM(SUMIFS('4_Wash Match Table'!R$7:R$500,'4_Wash Match Table'!L$7:L$500,H45),(SUMIFS('4_Wash Match Table'!AA$7:AA$500,'4_Wash Match Table'!U$7:U$500,H45)),(SUMIFS('4_Wash Match Table'!AJ$7:AJ$500,'4_Wash Match Table'!AD$7:AD$500,H45)),(SUMIFS('4_Wash Match Table'!AS$7:AS$500,'4_Wash Match Table'!AM$7:AM$500,H45))))</f>
        <v/>
      </c>
      <c r="AA45" s="64" t="str">
        <f>IF('1_Data Entry'!$E45="","",IF(OR(L45="",Z45=""),"",L45+Z45))</f>
        <v/>
      </c>
      <c r="AB45" s="65" t="str">
        <f t="shared" si="4"/>
        <v/>
      </c>
      <c r="AC45" s="70" t="str">
        <f>IF(AND($M45&lt;&gt;"",$Q45&lt;0),COUNTIFS($M$6:M45,"&lt;&gt;",$Q$6:Q45,"&lt;0"),"")</f>
        <v/>
      </c>
      <c r="AD45" t="str">
        <f t="shared" si="5"/>
        <v/>
      </c>
      <c r="AG45"/>
    </row>
    <row r="46" spans="1:33" ht="15" customHeight="1" x14ac:dyDescent="0.25">
      <c r="A46" s="47" t="str">
        <f>IF('1_Data Entry'!$E46="","",IF(COUNTA('1_Data Entry'!C46:N46)=0,"",'1_Data Entry'!A46))</f>
        <v/>
      </c>
      <c r="B46" s="47" t="str">
        <f>IF('1_Data Entry'!$E46="","",IF(A46="","",IF(S46&lt;&gt;"OK","Check row",IF(M46="","Open lot",IF(R46=0,"Closed lot","Partially sold")))))</f>
        <v/>
      </c>
      <c r="C46" s="47" t="str">
        <f>IF(A46="","",'1_Data Entry'!C46)</f>
        <v/>
      </c>
      <c r="D46" s="47" t="str">
        <f>IF(A46="","",'1_Data Entry'!D46)</f>
        <v/>
      </c>
      <c r="E46" s="47" t="str">
        <f>IF(A46="","",'1_Data Entry'!E46)</f>
        <v/>
      </c>
      <c r="F46" s="47" t="str">
        <f t="shared" si="0"/>
        <v/>
      </c>
      <c r="G46" s="47" t="str">
        <f>IF(F46="","",IFERROR(VLOOKUP(F46,'6_Reference Lists'!$A$4:$D$64,4,FALSE()),'1_Data Entry'!F46))</f>
        <v/>
      </c>
      <c r="H46" s="134" t="str">
        <f>IF('1_Data Entry'!$E46="","",IF(OR(F46="",I46="",J46="",K46=""),"",F46&amp;"-"&amp;TEXT(I46,"yyyymmdd")&amp;"-"&amp;SUBSTITUTE(TEXT(ROUND(J46,3),"0.###"),".","D")&amp;"-"&amp;SUBSTITUTE(TEXT(ROUND(K46,3),"0.###"),".","D")))</f>
        <v/>
      </c>
      <c r="I46" s="61" t="str">
        <f>IF('1_Data Entry'!$E46="","",IF(A46="","",'1_Data Entry'!G46))</f>
        <v/>
      </c>
      <c r="J46" s="62" t="str">
        <f>IF('1_Data Entry'!$E46="","",IF(A46="","",'1_Data Entry'!H46))</f>
        <v/>
      </c>
      <c r="K46" s="63" t="str">
        <f>IF('1_Data Entry'!$E46="","",IF(A46="","",'1_Data Entry'!I46))</f>
        <v/>
      </c>
      <c r="L46" s="63" t="str">
        <f>IF('1_Data Entry'!$E46="","",IF(OR(J46="",K46=""),"",J46*K46))</f>
        <v/>
      </c>
      <c r="M46" s="61" t="str">
        <f>IF(A46="","",IF(OR('1_Data Entry'!L46="",'1_Data Entry'!L46&lt;=0),"",'1_Data Entry'!J46))</f>
        <v/>
      </c>
      <c r="N46" s="62" t="str">
        <f>IF('1_Data Entry'!$E46="","",IF(OR(J46="",R46=""),"",MAX(J46-R46,0)))</f>
        <v/>
      </c>
      <c r="O46" s="63" t="str">
        <f>IF('1_Data Entry'!$E46="","",IF(A46="","",'1_Data Entry'!L46))</f>
        <v/>
      </c>
      <c r="P46" s="63" t="str">
        <f t="shared" si="1"/>
        <v/>
      </c>
      <c r="Q46" s="91" t="str">
        <f>IF('1_Data Entry'!$E46="","",IF(OR(M46="",P46="",L46=""),"",P46-L46))</f>
        <v/>
      </c>
      <c r="R46" s="133" t="str">
        <f>IF(A46="","",IF('1_Data Entry'!M46&lt;&gt;"",'1_Data Entry'!M46,IF('1_Data Entry'!J46="",J46,"")))</f>
        <v/>
      </c>
      <c r="S46" s="54" t="str">
        <f>IF('1_Data Entry'!$E46="","",IF(A46="","",IF(OR(F46="",I46="",J46="",K46=""),"Check row",IF(AND(M46&lt;&gt;"",M46&lt;I46),"Sell before buy",IF(AND(R46&lt;&gt;"",J46&lt;R46),"Shares remaining exceeds buy",IF(AND(M46&lt;&gt;"",OR(O46="",O46&lt;=0),N46&gt;0),"Missing sale price","OK"))))))</f>
        <v/>
      </c>
      <c r="T46" s="54" t="str">
        <f>IF('1_Data Entry'!$E46="","",IF(A46="","",IF(AND(Q46&lt;0,M46&lt;&gt;""),"Yes","No")))</f>
        <v/>
      </c>
      <c r="U46" s="54" t="str">
        <f>IF('1_Data Entry'!$E46="","",IF(OR(A46="",T46&lt;&gt;"Yes",M46=""),"No",IF(COUNTIFS($F$6:$F$505,F46,$I$6:$I$505,"&gt;="&amp;M46-30,$I$6:$I$505,"&lt;="&amp;M46+30,$A$6:$A$505,"&lt;&gt;"&amp;A46)&gt;0,"Yes","No")))</f>
        <v/>
      </c>
      <c r="V46" s="61" t="str">
        <f>IF('1_Data Entry'!$E46="","",IF(OR(A46="",U46&lt;&gt;"Yes",M46=""),"",M46+30))</f>
        <v/>
      </c>
      <c r="W46" s="54" t="str">
        <f>IF('1_Data Entry'!$E46="","",IF(A46="","",IF(S46="OK","Ready","Review row")))</f>
        <v/>
      </c>
      <c r="X46" s="69" t="str">
        <f t="shared" si="2"/>
        <v/>
      </c>
      <c r="Y46" s="68" t="str">
        <f t="shared" si="3"/>
        <v/>
      </c>
      <c r="Z46" s="64" t="str">
        <f>IF('1_Data Entry'!$E46="","",SUM(SUMIFS('4_Wash Match Table'!R$7:R$500,'4_Wash Match Table'!L$7:L$500,H46),(SUMIFS('4_Wash Match Table'!AA$7:AA$500,'4_Wash Match Table'!U$7:U$500,H46)),(SUMIFS('4_Wash Match Table'!AJ$7:AJ$500,'4_Wash Match Table'!AD$7:AD$500,H46)),(SUMIFS('4_Wash Match Table'!AS$7:AS$500,'4_Wash Match Table'!AM$7:AM$500,H46))))</f>
        <v/>
      </c>
      <c r="AA46" s="64" t="str">
        <f>IF('1_Data Entry'!$E46="","",IF(OR(L46="",Z46=""),"",L46+Z46))</f>
        <v/>
      </c>
      <c r="AB46" s="65" t="str">
        <f t="shared" si="4"/>
        <v/>
      </c>
      <c r="AC46" s="70" t="str">
        <f>IF(AND($M46&lt;&gt;"",$Q46&lt;0),COUNTIFS($M$6:M46,"&lt;&gt;",$Q$6:Q46,"&lt;0"),"")</f>
        <v/>
      </c>
      <c r="AD46" t="str">
        <f t="shared" si="5"/>
        <v/>
      </c>
      <c r="AG46"/>
    </row>
    <row r="47" spans="1:33" ht="15" customHeight="1" x14ac:dyDescent="0.25">
      <c r="A47" s="47" t="str">
        <f>IF('1_Data Entry'!$E47="","",IF(COUNTA('1_Data Entry'!C47:N47)=0,"",'1_Data Entry'!A47))</f>
        <v/>
      </c>
      <c r="B47" s="47" t="str">
        <f>IF('1_Data Entry'!$E47="","",IF(A47="","",IF(S47&lt;&gt;"OK","Check row",IF(M47="","Open lot",IF(R47=0,"Closed lot","Partially sold")))))</f>
        <v/>
      </c>
      <c r="C47" s="47" t="str">
        <f>IF(A47="","",'1_Data Entry'!C47)</f>
        <v/>
      </c>
      <c r="D47" s="47" t="str">
        <f>IF(A47="","",'1_Data Entry'!D47)</f>
        <v/>
      </c>
      <c r="E47" s="47" t="str">
        <f>IF(A47="","",'1_Data Entry'!E47)</f>
        <v/>
      </c>
      <c r="F47" s="47" t="str">
        <f t="shared" si="0"/>
        <v/>
      </c>
      <c r="G47" s="47" t="str">
        <f>IF(F47="","",IFERROR(VLOOKUP(F47,'6_Reference Lists'!$A$4:$D$64,4,FALSE()),'1_Data Entry'!F47))</f>
        <v/>
      </c>
      <c r="H47" s="134" t="str">
        <f>IF('1_Data Entry'!$E47="","",IF(OR(F47="",I47="",J47="",K47=""),"",F47&amp;"-"&amp;TEXT(I47,"yyyymmdd")&amp;"-"&amp;SUBSTITUTE(TEXT(ROUND(J47,3),"0.###"),".","D")&amp;"-"&amp;SUBSTITUTE(TEXT(ROUND(K47,3),"0.###"),".","D")))</f>
        <v/>
      </c>
      <c r="I47" s="61" t="str">
        <f>IF('1_Data Entry'!$E47="","",IF(A47="","",'1_Data Entry'!G47))</f>
        <v/>
      </c>
      <c r="J47" s="62" t="str">
        <f>IF('1_Data Entry'!$E47="","",IF(A47="","",'1_Data Entry'!H47))</f>
        <v/>
      </c>
      <c r="K47" s="63" t="str">
        <f>IF('1_Data Entry'!$E47="","",IF(A47="","",'1_Data Entry'!I47))</f>
        <v/>
      </c>
      <c r="L47" s="63" t="str">
        <f>IF('1_Data Entry'!$E47="","",IF(OR(J47="",K47=""),"",J47*K47))</f>
        <v/>
      </c>
      <c r="M47" s="61" t="str">
        <f>IF(A47="","",IF(OR('1_Data Entry'!L47="",'1_Data Entry'!L47&lt;=0),"",'1_Data Entry'!J47))</f>
        <v/>
      </c>
      <c r="N47" s="62" t="str">
        <f>IF('1_Data Entry'!$E47="","",IF(OR(J47="",R47=""),"",MAX(J47-R47,0)))</f>
        <v/>
      </c>
      <c r="O47" s="63" t="str">
        <f>IF('1_Data Entry'!$E47="","",IF(A47="","",'1_Data Entry'!L47))</f>
        <v/>
      </c>
      <c r="P47" s="63" t="str">
        <f t="shared" si="1"/>
        <v/>
      </c>
      <c r="Q47" s="91" t="str">
        <f>IF('1_Data Entry'!$E47="","",IF(OR(M47="",P47="",L47=""),"",P47-L47))</f>
        <v/>
      </c>
      <c r="R47" s="133" t="str">
        <f>IF(A47="","",IF('1_Data Entry'!M47&lt;&gt;"",'1_Data Entry'!M47,IF('1_Data Entry'!J47="",J47,"")))</f>
        <v/>
      </c>
      <c r="S47" s="54" t="str">
        <f>IF('1_Data Entry'!$E47="","",IF(A47="","",IF(OR(F47="",I47="",J47="",K47=""),"Check row",IF(AND(M47&lt;&gt;"",M47&lt;I47),"Sell before buy",IF(AND(R47&lt;&gt;"",J47&lt;R47),"Shares remaining exceeds buy",IF(AND(M47&lt;&gt;"",OR(O47="",O47&lt;=0),N47&gt;0),"Missing sale price","OK"))))))</f>
        <v/>
      </c>
      <c r="T47" s="54" t="str">
        <f>IF('1_Data Entry'!$E47="","",IF(A47="","",IF(AND(Q47&lt;0,M47&lt;&gt;""),"Yes","No")))</f>
        <v/>
      </c>
      <c r="U47" s="54" t="str">
        <f>IF('1_Data Entry'!$E47="","",IF(OR(A47="",T47&lt;&gt;"Yes",M47=""),"No",IF(COUNTIFS($F$6:$F$505,F47,$I$6:$I$505,"&gt;="&amp;M47-30,$I$6:$I$505,"&lt;="&amp;M47+30,$A$6:$A$505,"&lt;&gt;"&amp;A47)&gt;0,"Yes","No")))</f>
        <v/>
      </c>
      <c r="V47" s="61" t="str">
        <f>IF('1_Data Entry'!$E47="","",IF(OR(A47="",U47&lt;&gt;"Yes",M47=""),"",M47+30))</f>
        <v/>
      </c>
      <c r="W47" s="54" t="str">
        <f>IF('1_Data Entry'!$E47="","",IF(A47="","",IF(S47="OK","Ready","Review row")))</f>
        <v/>
      </c>
      <c r="X47" s="69" t="str">
        <f t="shared" si="2"/>
        <v/>
      </c>
      <c r="Y47" s="68" t="str">
        <f t="shared" si="3"/>
        <v/>
      </c>
      <c r="Z47" s="64" t="str">
        <f>IF('1_Data Entry'!$E47="","",SUM(SUMIFS('4_Wash Match Table'!R$7:R$500,'4_Wash Match Table'!L$7:L$500,H47),(SUMIFS('4_Wash Match Table'!AA$7:AA$500,'4_Wash Match Table'!U$7:U$500,H47)),(SUMIFS('4_Wash Match Table'!AJ$7:AJ$500,'4_Wash Match Table'!AD$7:AD$500,H47)),(SUMIFS('4_Wash Match Table'!AS$7:AS$500,'4_Wash Match Table'!AM$7:AM$500,H47))))</f>
        <v/>
      </c>
      <c r="AA47" s="64" t="str">
        <f>IF('1_Data Entry'!$E47="","",IF(OR(L47="",Z47=""),"",L47+Z47))</f>
        <v/>
      </c>
      <c r="AB47" s="65" t="str">
        <f t="shared" si="4"/>
        <v/>
      </c>
      <c r="AC47" s="70" t="str">
        <f>IF(AND($M47&lt;&gt;"",$Q47&lt;0),COUNTIFS($M$6:M47,"&lt;&gt;",$Q$6:Q47,"&lt;0"),"")</f>
        <v/>
      </c>
      <c r="AD47" t="str">
        <f t="shared" si="5"/>
        <v/>
      </c>
      <c r="AG47"/>
    </row>
    <row r="48" spans="1:33" ht="15" customHeight="1" x14ac:dyDescent="0.25">
      <c r="A48" s="47" t="str">
        <f>IF('1_Data Entry'!$E48="","",IF(COUNTA('1_Data Entry'!C48:N48)=0,"",'1_Data Entry'!A48))</f>
        <v/>
      </c>
      <c r="B48" s="47" t="str">
        <f>IF('1_Data Entry'!$E48="","",IF(A48="","",IF(S48&lt;&gt;"OK","Check row",IF(M48="","Open lot",IF(R48=0,"Closed lot","Partially sold")))))</f>
        <v/>
      </c>
      <c r="C48" s="47" t="str">
        <f>IF(A48="","",'1_Data Entry'!C48)</f>
        <v/>
      </c>
      <c r="D48" s="47" t="str">
        <f>IF(A48="","",'1_Data Entry'!D48)</f>
        <v/>
      </c>
      <c r="E48" s="47" t="str">
        <f>IF(A48="","",'1_Data Entry'!E48)</f>
        <v/>
      </c>
      <c r="F48" s="47" t="str">
        <f t="shared" si="0"/>
        <v/>
      </c>
      <c r="G48" s="47" t="str">
        <f>IF(F48="","",IFERROR(VLOOKUP(F48,'6_Reference Lists'!$A$4:$D$64,4,FALSE()),'1_Data Entry'!F48))</f>
        <v/>
      </c>
      <c r="H48" s="134" t="str">
        <f>IF('1_Data Entry'!$E48="","",IF(OR(F48="",I48="",J48="",K48=""),"",F48&amp;"-"&amp;TEXT(I48,"yyyymmdd")&amp;"-"&amp;SUBSTITUTE(TEXT(ROUND(J48,3),"0.###"),".","D")&amp;"-"&amp;SUBSTITUTE(TEXT(ROUND(K48,3),"0.###"),".","D")))</f>
        <v/>
      </c>
      <c r="I48" s="61" t="str">
        <f>IF('1_Data Entry'!$E48="","",IF(A48="","",'1_Data Entry'!G48))</f>
        <v/>
      </c>
      <c r="J48" s="62" t="str">
        <f>IF('1_Data Entry'!$E48="","",IF(A48="","",'1_Data Entry'!H48))</f>
        <v/>
      </c>
      <c r="K48" s="63" t="str">
        <f>IF('1_Data Entry'!$E48="","",IF(A48="","",'1_Data Entry'!I48))</f>
        <v/>
      </c>
      <c r="L48" s="63" t="str">
        <f>IF('1_Data Entry'!$E48="","",IF(OR(J48="",K48=""),"",J48*K48))</f>
        <v/>
      </c>
      <c r="M48" s="61" t="str">
        <f>IF(A48="","",IF(OR('1_Data Entry'!L48="",'1_Data Entry'!L48&lt;=0),"",'1_Data Entry'!J48))</f>
        <v/>
      </c>
      <c r="N48" s="62" t="str">
        <f>IF('1_Data Entry'!$E48="","",IF(OR(J48="",R48=""),"",MAX(J48-R48,0)))</f>
        <v/>
      </c>
      <c r="O48" s="63" t="str">
        <f>IF('1_Data Entry'!$E48="","",IF(A48="","",'1_Data Entry'!L48))</f>
        <v/>
      </c>
      <c r="P48" s="63" t="str">
        <f t="shared" si="1"/>
        <v/>
      </c>
      <c r="Q48" s="91" t="str">
        <f>IF('1_Data Entry'!$E48="","",IF(OR(M48="",P48="",L48=""),"",P48-L48))</f>
        <v/>
      </c>
      <c r="R48" s="133" t="str">
        <f>IF(A48="","",IF('1_Data Entry'!M48&lt;&gt;"",'1_Data Entry'!M48,IF('1_Data Entry'!J48="",J48,"")))</f>
        <v/>
      </c>
      <c r="S48" s="54" t="str">
        <f>IF('1_Data Entry'!$E48="","",IF(A48="","",IF(OR(F48="",I48="",J48="",K48=""),"Check row",IF(AND(M48&lt;&gt;"",M48&lt;I48),"Sell before buy",IF(AND(R48&lt;&gt;"",J48&lt;R48),"Shares remaining exceeds buy",IF(AND(M48&lt;&gt;"",OR(O48="",O48&lt;=0),N48&gt;0),"Missing sale price","OK"))))))</f>
        <v/>
      </c>
      <c r="T48" s="54" t="str">
        <f>IF('1_Data Entry'!$E48="","",IF(A48="","",IF(AND(Q48&lt;0,M48&lt;&gt;""),"Yes","No")))</f>
        <v/>
      </c>
      <c r="U48" s="54" t="str">
        <f>IF('1_Data Entry'!$E48="","",IF(OR(A48="",T48&lt;&gt;"Yes",M48=""),"No",IF(COUNTIFS($F$6:$F$505,F48,$I$6:$I$505,"&gt;="&amp;M48-30,$I$6:$I$505,"&lt;="&amp;M48+30,$A$6:$A$505,"&lt;&gt;"&amp;A48)&gt;0,"Yes","No")))</f>
        <v/>
      </c>
      <c r="V48" s="61" t="str">
        <f>IF('1_Data Entry'!$E48="","",IF(OR(A48="",U48&lt;&gt;"Yes",M48=""),"",M48+30))</f>
        <v/>
      </c>
      <c r="W48" s="54" t="str">
        <f>IF('1_Data Entry'!$E48="","",IF(A48="","",IF(S48="OK","Ready","Review row")))</f>
        <v/>
      </c>
      <c r="X48" s="69" t="str">
        <f t="shared" si="2"/>
        <v/>
      </c>
      <c r="Y48" s="68" t="str">
        <f t="shared" si="3"/>
        <v/>
      </c>
      <c r="Z48" s="64" t="str">
        <f>IF('1_Data Entry'!$E48="","",SUM(SUMIFS('4_Wash Match Table'!R$7:R$500,'4_Wash Match Table'!L$7:L$500,H48),(SUMIFS('4_Wash Match Table'!AA$7:AA$500,'4_Wash Match Table'!U$7:U$500,H48)),(SUMIFS('4_Wash Match Table'!AJ$7:AJ$500,'4_Wash Match Table'!AD$7:AD$500,H48)),(SUMIFS('4_Wash Match Table'!AS$7:AS$500,'4_Wash Match Table'!AM$7:AM$500,H48))))</f>
        <v/>
      </c>
      <c r="AA48" s="64" t="str">
        <f>IF('1_Data Entry'!$E48="","",IF(OR(L48="",Z48=""),"",L48+Z48))</f>
        <v/>
      </c>
      <c r="AB48" s="65" t="str">
        <f t="shared" si="4"/>
        <v/>
      </c>
      <c r="AC48" s="70" t="str">
        <f>IF(AND($M48&lt;&gt;"",$Q48&lt;0),COUNTIFS($M$6:M48,"&lt;&gt;",$Q$6:Q48,"&lt;0"),"")</f>
        <v/>
      </c>
      <c r="AD48" t="str">
        <f t="shared" si="5"/>
        <v/>
      </c>
      <c r="AG48"/>
    </row>
    <row r="49" spans="1:33" ht="15" customHeight="1" x14ac:dyDescent="0.25">
      <c r="A49" s="47" t="str">
        <f>IF('1_Data Entry'!$E49="","",IF(COUNTA('1_Data Entry'!C49:N49)=0,"",'1_Data Entry'!A49))</f>
        <v/>
      </c>
      <c r="B49" s="47" t="str">
        <f>IF('1_Data Entry'!$E49="","",IF(A49="","",IF(S49&lt;&gt;"OK","Check row",IF(M49="","Open lot",IF(R49=0,"Closed lot","Partially sold")))))</f>
        <v/>
      </c>
      <c r="C49" s="47" t="str">
        <f>IF(A49="","",'1_Data Entry'!C49)</f>
        <v/>
      </c>
      <c r="D49" s="47" t="str">
        <f>IF(A49="","",'1_Data Entry'!D49)</f>
        <v/>
      </c>
      <c r="E49" s="47" t="str">
        <f>IF(A49="","",'1_Data Entry'!E49)</f>
        <v/>
      </c>
      <c r="F49" s="47" t="str">
        <f t="shared" si="0"/>
        <v/>
      </c>
      <c r="G49" s="47" t="str">
        <f>IF(F49="","",IFERROR(VLOOKUP(F49,'6_Reference Lists'!$A$4:$D$64,4,FALSE()),'1_Data Entry'!F49))</f>
        <v/>
      </c>
      <c r="H49" s="134" t="str">
        <f>IF('1_Data Entry'!$E49="","",IF(OR(F49="",I49="",J49="",K49=""),"",F49&amp;"-"&amp;TEXT(I49,"yyyymmdd")&amp;"-"&amp;SUBSTITUTE(TEXT(ROUND(J49,3),"0.###"),".","D")&amp;"-"&amp;SUBSTITUTE(TEXT(ROUND(K49,3),"0.###"),".","D")))</f>
        <v/>
      </c>
      <c r="I49" s="61" t="str">
        <f>IF('1_Data Entry'!$E49="","",IF(A49="","",'1_Data Entry'!G49))</f>
        <v/>
      </c>
      <c r="J49" s="62" t="str">
        <f>IF('1_Data Entry'!$E49="","",IF(A49="","",'1_Data Entry'!H49))</f>
        <v/>
      </c>
      <c r="K49" s="63" t="str">
        <f>IF('1_Data Entry'!$E49="","",IF(A49="","",'1_Data Entry'!I49))</f>
        <v/>
      </c>
      <c r="L49" s="63" t="str">
        <f>IF('1_Data Entry'!$E49="","",IF(OR(J49="",K49=""),"",J49*K49))</f>
        <v/>
      </c>
      <c r="M49" s="61" t="str">
        <f>IF(A49="","",IF(OR('1_Data Entry'!L49="",'1_Data Entry'!L49&lt;=0),"",'1_Data Entry'!J49))</f>
        <v/>
      </c>
      <c r="N49" s="62" t="str">
        <f>IF('1_Data Entry'!$E49="","",IF(OR(J49="",R49=""),"",MAX(J49-R49,0)))</f>
        <v/>
      </c>
      <c r="O49" s="63" t="str">
        <f>IF('1_Data Entry'!$E49="","",IF(A49="","",'1_Data Entry'!L49))</f>
        <v/>
      </c>
      <c r="P49" s="63" t="str">
        <f t="shared" si="1"/>
        <v/>
      </c>
      <c r="Q49" s="91" t="str">
        <f>IF('1_Data Entry'!$E49="","",IF(OR(M49="",P49="",L49=""),"",P49-L49))</f>
        <v/>
      </c>
      <c r="R49" s="133" t="str">
        <f>IF(A49="","",IF('1_Data Entry'!M49&lt;&gt;"",'1_Data Entry'!M49,IF('1_Data Entry'!J49="",J49,"")))</f>
        <v/>
      </c>
      <c r="S49" s="54" t="str">
        <f>IF('1_Data Entry'!$E49="","",IF(A49="","",IF(OR(F49="",I49="",J49="",K49=""),"Check row",IF(AND(M49&lt;&gt;"",M49&lt;I49),"Sell before buy",IF(AND(R49&lt;&gt;"",J49&lt;R49),"Shares remaining exceeds buy",IF(AND(M49&lt;&gt;"",OR(O49="",O49&lt;=0),N49&gt;0),"Missing sale price","OK"))))))</f>
        <v/>
      </c>
      <c r="T49" s="54" t="str">
        <f>IF('1_Data Entry'!$E49="","",IF(A49="","",IF(AND(Q49&lt;0,M49&lt;&gt;""),"Yes","No")))</f>
        <v/>
      </c>
      <c r="U49" s="54" t="str">
        <f>IF('1_Data Entry'!$E49="","",IF(OR(A49="",T49&lt;&gt;"Yes",M49=""),"No",IF(COUNTIFS($F$6:$F$505,F49,$I$6:$I$505,"&gt;="&amp;M49-30,$I$6:$I$505,"&lt;="&amp;M49+30,$A$6:$A$505,"&lt;&gt;"&amp;A49)&gt;0,"Yes","No")))</f>
        <v/>
      </c>
      <c r="V49" s="61" t="str">
        <f>IF('1_Data Entry'!$E49="","",IF(OR(A49="",U49&lt;&gt;"Yes",M49=""),"",M49+30))</f>
        <v/>
      </c>
      <c r="W49" s="54" t="str">
        <f>IF('1_Data Entry'!$E49="","",IF(A49="","",IF(S49="OK","Ready","Review row")))</f>
        <v/>
      </c>
      <c r="X49" s="69" t="str">
        <f t="shared" si="2"/>
        <v/>
      </c>
      <c r="Y49" s="68" t="str">
        <f t="shared" si="3"/>
        <v/>
      </c>
      <c r="Z49" s="64" t="str">
        <f>IF('1_Data Entry'!$E49="","",SUM(SUMIFS('4_Wash Match Table'!R$7:R$500,'4_Wash Match Table'!L$7:L$500,H49),(SUMIFS('4_Wash Match Table'!AA$7:AA$500,'4_Wash Match Table'!U$7:U$500,H49)),(SUMIFS('4_Wash Match Table'!AJ$7:AJ$500,'4_Wash Match Table'!AD$7:AD$500,H49)),(SUMIFS('4_Wash Match Table'!AS$7:AS$500,'4_Wash Match Table'!AM$7:AM$500,H49))))</f>
        <v/>
      </c>
      <c r="AA49" s="64" t="str">
        <f>IF('1_Data Entry'!$E49="","",IF(OR(L49="",Z49=""),"",L49+Z49))</f>
        <v/>
      </c>
      <c r="AB49" s="65" t="str">
        <f t="shared" si="4"/>
        <v/>
      </c>
      <c r="AC49" s="70" t="str">
        <f>IF(AND($M49&lt;&gt;"",$Q49&lt;0),COUNTIFS($M$6:M49,"&lt;&gt;",$Q$6:Q49,"&lt;0"),"")</f>
        <v/>
      </c>
      <c r="AD49" t="str">
        <f t="shared" si="5"/>
        <v/>
      </c>
      <c r="AG49"/>
    </row>
    <row r="50" spans="1:33" ht="15" customHeight="1" x14ac:dyDescent="0.25">
      <c r="A50" s="47" t="str">
        <f>IF('1_Data Entry'!$E50="","",IF(COUNTA('1_Data Entry'!C50:N50)=0,"",'1_Data Entry'!A50))</f>
        <v/>
      </c>
      <c r="B50" s="47" t="str">
        <f>IF('1_Data Entry'!$E50="","",IF(A50="","",IF(S50&lt;&gt;"OK","Check row",IF(M50="","Open lot",IF(R50=0,"Closed lot","Partially sold")))))</f>
        <v/>
      </c>
      <c r="C50" s="47" t="str">
        <f>IF(A50="","",'1_Data Entry'!C50)</f>
        <v/>
      </c>
      <c r="D50" s="47" t="str">
        <f>IF(A50="","",'1_Data Entry'!D50)</f>
        <v/>
      </c>
      <c r="E50" s="47" t="str">
        <f>IF(A50="","",'1_Data Entry'!E50)</f>
        <v/>
      </c>
      <c r="F50" s="47" t="str">
        <f t="shared" si="0"/>
        <v/>
      </c>
      <c r="G50" s="47" t="str">
        <f>IF(F50="","",IFERROR(VLOOKUP(F50,'6_Reference Lists'!$A$4:$D$64,4,FALSE()),'1_Data Entry'!F50))</f>
        <v/>
      </c>
      <c r="H50" s="134" t="str">
        <f>IF('1_Data Entry'!$E50="","",IF(OR(F50="",I50="",J50="",K50=""),"",F50&amp;"-"&amp;TEXT(I50,"yyyymmdd")&amp;"-"&amp;SUBSTITUTE(TEXT(ROUND(J50,3),"0.###"),".","D")&amp;"-"&amp;SUBSTITUTE(TEXT(ROUND(K50,3),"0.###"),".","D")))</f>
        <v/>
      </c>
      <c r="I50" s="61" t="str">
        <f>IF('1_Data Entry'!$E50="","",IF(A50="","",'1_Data Entry'!G50))</f>
        <v/>
      </c>
      <c r="J50" s="62" t="str">
        <f>IF('1_Data Entry'!$E50="","",IF(A50="","",'1_Data Entry'!H50))</f>
        <v/>
      </c>
      <c r="K50" s="63" t="str">
        <f>IF('1_Data Entry'!$E50="","",IF(A50="","",'1_Data Entry'!I50))</f>
        <v/>
      </c>
      <c r="L50" s="63" t="str">
        <f>IF('1_Data Entry'!$E50="","",IF(OR(J50="",K50=""),"",J50*K50))</f>
        <v/>
      </c>
      <c r="M50" s="61" t="str">
        <f>IF(A50="","",IF(OR('1_Data Entry'!L50="",'1_Data Entry'!L50&lt;=0),"",'1_Data Entry'!J50))</f>
        <v/>
      </c>
      <c r="N50" s="62" t="str">
        <f>IF('1_Data Entry'!$E50="","",IF(OR(J50="",R50=""),"",MAX(J50-R50,0)))</f>
        <v/>
      </c>
      <c r="O50" s="63" t="str">
        <f>IF('1_Data Entry'!$E50="","",IF(A50="","",'1_Data Entry'!L50))</f>
        <v/>
      </c>
      <c r="P50" s="63" t="str">
        <f t="shared" si="1"/>
        <v/>
      </c>
      <c r="Q50" s="91" t="str">
        <f>IF('1_Data Entry'!$E50="","",IF(OR(M50="",P50="",L50=""),"",P50-L50))</f>
        <v/>
      </c>
      <c r="R50" s="133" t="str">
        <f>IF(A50="","",IF('1_Data Entry'!M50&lt;&gt;"",'1_Data Entry'!M50,IF('1_Data Entry'!J50="",J50,"")))</f>
        <v/>
      </c>
      <c r="S50" s="54" t="str">
        <f>IF('1_Data Entry'!$E50="","",IF(A50="","",IF(OR(F50="",I50="",J50="",K50=""),"Check row",IF(AND(M50&lt;&gt;"",M50&lt;I50),"Sell before buy",IF(AND(R50&lt;&gt;"",J50&lt;R50),"Shares remaining exceeds buy",IF(AND(M50&lt;&gt;"",OR(O50="",O50&lt;=0),N50&gt;0),"Missing sale price","OK"))))))</f>
        <v/>
      </c>
      <c r="T50" s="54" t="str">
        <f>IF('1_Data Entry'!$E50="","",IF(A50="","",IF(AND(Q50&lt;0,M50&lt;&gt;""),"Yes","No")))</f>
        <v/>
      </c>
      <c r="U50" s="54" t="str">
        <f>IF('1_Data Entry'!$E50="","",IF(OR(A50="",T50&lt;&gt;"Yes",M50=""),"No",IF(COUNTIFS($F$6:$F$505,F50,$I$6:$I$505,"&gt;="&amp;M50-30,$I$6:$I$505,"&lt;="&amp;M50+30,$A$6:$A$505,"&lt;&gt;"&amp;A50)&gt;0,"Yes","No")))</f>
        <v/>
      </c>
      <c r="V50" s="61" t="str">
        <f>IF('1_Data Entry'!$E50="","",IF(OR(A50="",U50&lt;&gt;"Yes",M50=""),"",M50+30))</f>
        <v/>
      </c>
      <c r="W50" s="54" t="str">
        <f>IF('1_Data Entry'!$E50="","",IF(A50="","",IF(S50="OK","Ready","Review row")))</f>
        <v/>
      </c>
      <c r="X50" s="69" t="str">
        <f t="shared" si="2"/>
        <v/>
      </c>
      <c r="Y50" s="68" t="str">
        <f t="shared" si="3"/>
        <v/>
      </c>
      <c r="Z50" s="64" t="str">
        <f>IF('1_Data Entry'!$E50="","",SUM(SUMIFS('4_Wash Match Table'!R$7:R$500,'4_Wash Match Table'!L$7:L$500,H50),(SUMIFS('4_Wash Match Table'!AA$7:AA$500,'4_Wash Match Table'!U$7:U$500,H50)),(SUMIFS('4_Wash Match Table'!AJ$7:AJ$500,'4_Wash Match Table'!AD$7:AD$500,H50)),(SUMIFS('4_Wash Match Table'!AS$7:AS$500,'4_Wash Match Table'!AM$7:AM$500,H50))))</f>
        <v/>
      </c>
      <c r="AA50" s="64" t="str">
        <f>IF('1_Data Entry'!$E50="","",IF(OR(L50="",Z50=""),"",L50+Z50))</f>
        <v/>
      </c>
      <c r="AB50" s="65" t="str">
        <f t="shared" si="4"/>
        <v/>
      </c>
      <c r="AC50" s="70" t="str">
        <f>IF(AND($M50&lt;&gt;"",$Q50&lt;0),COUNTIFS($M$6:M50,"&lt;&gt;",$Q$6:Q50,"&lt;0"),"")</f>
        <v/>
      </c>
      <c r="AD50" t="str">
        <f t="shared" si="5"/>
        <v/>
      </c>
      <c r="AG50"/>
    </row>
    <row r="51" spans="1:33" ht="15" customHeight="1" x14ac:dyDescent="0.25">
      <c r="A51" s="47" t="str">
        <f>IF('1_Data Entry'!$E51="","",IF(COUNTA('1_Data Entry'!C51:N51)=0,"",'1_Data Entry'!A51))</f>
        <v/>
      </c>
      <c r="B51" s="47" t="str">
        <f>IF('1_Data Entry'!$E51="","",IF(A51="","",IF(S51&lt;&gt;"OK","Check row",IF(M51="","Open lot",IF(R51=0,"Closed lot","Partially sold")))))</f>
        <v/>
      </c>
      <c r="C51" s="47" t="str">
        <f>IF(A51="","",'1_Data Entry'!C51)</f>
        <v/>
      </c>
      <c r="D51" s="47" t="str">
        <f>IF(A51="","",'1_Data Entry'!D51)</f>
        <v/>
      </c>
      <c r="E51" s="47" t="str">
        <f>IF(A51="","",'1_Data Entry'!E51)</f>
        <v/>
      </c>
      <c r="F51" s="47" t="str">
        <f t="shared" si="0"/>
        <v/>
      </c>
      <c r="G51" s="47" t="str">
        <f>IF(F51="","",IFERROR(VLOOKUP(F51,'6_Reference Lists'!$A$4:$D$64,4,FALSE()),'1_Data Entry'!F51))</f>
        <v/>
      </c>
      <c r="H51" s="134" t="str">
        <f>IF('1_Data Entry'!$E51="","",IF(OR(F51="",I51="",J51="",K51=""),"",F51&amp;"-"&amp;TEXT(I51,"yyyymmdd")&amp;"-"&amp;SUBSTITUTE(TEXT(ROUND(J51,3),"0.###"),".","D")&amp;"-"&amp;SUBSTITUTE(TEXT(ROUND(K51,3),"0.###"),".","D")))</f>
        <v/>
      </c>
      <c r="I51" s="61" t="str">
        <f>IF('1_Data Entry'!$E51="","",IF(A51="","",'1_Data Entry'!G51))</f>
        <v/>
      </c>
      <c r="J51" s="62" t="str">
        <f>IF('1_Data Entry'!$E51="","",IF(A51="","",'1_Data Entry'!H51))</f>
        <v/>
      </c>
      <c r="K51" s="63" t="str">
        <f>IF('1_Data Entry'!$E51="","",IF(A51="","",'1_Data Entry'!I51))</f>
        <v/>
      </c>
      <c r="L51" s="63" t="str">
        <f>IF('1_Data Entry'!$E51="","",IF(OR(J51="",K51=""),"",J51*K51))</f>
        <v/>
      </c>
      <c r="M51" s="61" t="str">
        <f>IF(A51="","",IF(OR('1_Data Entry'!L51="",'1_Data Entry'!L51&lt;=0),"",'1_Data Entry'!J51))</f>
        <v/>
      </c>
      <c r="N51" s="62" t="str">
        <f>IF('1_Data Entry'!$E51="","",IF(OR(J51="",R51=""),"",MAX(J51-R51,0)))</f>
        <v/>
      </c>
      <c r="O51" s="63" t="str">
        <f>IF('1_Data Entry'!$E51="","",IF(A51="","",'1_Data Entry'!L51))</f>
        <v/>
      </c>
      <c r="P51" s="63" t="str">
        <f t="shared" si="1"/>
        <v/>
      </c>
      <c r="Q51" s="91" t="str">
        <f>IF('1_Data Entry'!$E51="","",IF(OR(M51="",P51="",L51=""),"",P51-L51))</f>
        <v/>
      </c>
      <c r="R51" s="133" t="str">
        <f>IF(A51="","",IF('1_Data Entry'!M51&lt;&gt;"",'1_Data Entry'!M51,IF('1_Data Entry'!J51="",J51,"")))</f>
        <v/>
      </c>
      <c r="S51" s="54" t="str">
        <f>IF('1_Data Entry'!$E51="","",IF(A51="","",IF(OR(F51="",I51="",J51="",K51=""),"Check row",IF(AND(M51&lt;&gt;"",M51&lt;I51),"Sell before buy",IF(AND(R51&lt;&gt;"",J51&lt;R51),"Shares remaining exceeds buy",IF(AND(M51&lt;&gt;"",OR(O51="",O51&lt;=0),N51&gt;0),"Missing sale price","OK"))))))</f>
        <v/>
      </c>
      <c r="T51" s="54" t="str">
        <f>IF('1_Data Entry'!$E51="","",IF(A51="","",IF(AND(Q51&lt;0,M51&lt;&gt;""),"Yes","No")))</f>
        <v/>
      </c>
      <c r="U51" s="54" t="str">
        <f>IF('1_Data Entry'!$E51="","",IF(OR(A51="",T51&lt;&gt;"Yes",M51=""),"No",IF(COUNTIFS($F$6:$F$505,F51,$I$6:$I$505,"&gt;="&amp;M51-30,$I$6:$I$505,"&lt;="&amp;M51+30,$A$6:$A$505,"&lt;&gt;"&amp;A51)&gt;0,"Yes","No")))</f>
        <v/>
      </c>
      <c r="V51" s="61" t="str">
        <f>IF('1_Data Entry'!$E51="","",IF(OR(A51="",U51&lt;&gt;"Yes",M51=""),"",M51+30))</f>
        <v/>
      </c>
      <c r="W51" s="54" t="str">
        <f>IF('1_Data Entry'!$E51="","",IF(A51="","",IF(S51="OK","Ready","Review row")))</f>
        <v/>
      </c>
      <c r="X51" s="69" t="str">
        <f t="shared" si="2"/>
        <v/>
      </c>
      <c r="Y51" s="68" t="str">
        <f t="shared" si="3"/>
        <v/>
      </c>
      <c r="Z51" s="64" t="str">
        <f>IF('1_Data Entry'!$E51="","",SUM(SUMIFS('4_Wash Match Table'!R$7:R$500,'4_Wash Match Table'!L$7:L$500,H51),(SUMIFS('4_Wash Match Table'!AA$7:AA$500,'4_Wash Match Table'!U$7:U$500,H51)),(SUMIFS('4_Wash Match Table'!AJ$7:AJ$500,'4_Wash Match Table'!AD$7:AD$500,H51)),(SUMIFS('4_Wash Match Table'!AS$7:AS$500,'4_Wash Match Table'!AM$7:AM$500,H51))))</f>
        <v/>
      </c>
      <c r="AA51" s="64" t="str">
        <f>IF('1_Data Entry'!$E51="","",IF(OR(L51="",Z51=""),"",L51+Z51))</f>
        <v/>
      </c>
      <c r="AB51" s="65" t="str">
        <f t="shared" si="4"/>
        <v/>
      </c>
      <c r="AC51" s="70" t="str">
        <f>IF(AND($M51&lt;&gt;"",$Q51&lt;0),COUNTIFS($M$6:M51,"&lt;&gt;",$Q$6:Q51,"&lt;0"),"")</f>
        <v/>
      </c>
      <c r="AD51" t="str">
        <f t="shared" si="5"/>
        <v/>
      </c>
      <c r="AG51"/>
    </row>
    <row r="52" spans="1:33" ht="15" customHeight="1" x14ac:dyDescent="0.25">
      <c r="A52" s="47" t="str">
        <f>IF('1_Data Entry'!$E52="","",IF(COUNTA('1_Data Entry'!C52:N52)=0,"",'1_Data Entry'!A52))</f>
        <v/>
      </c>
      <c r="B52" s="47" t="str">
        <f>IF('1_Data Entry'!$E52="","",IF(A52="","",IF(S52&lt;&gt;"OK","Check row",IF(M52="","Open lot",IF(R52=0,"Closed lot","Partially sold")))))</f>
        <v/>
      </c>
      <c r="C52" s="47" t="str">
        <f>IF(A52="","",'1_Data Entry'!C52)</f>
        <v/>
      </c>
      <c r="D52" s="47" t="str">
        <f>IF(A52="","",'1_Data Entry'!D52)</f>
        <v/>
      </c>
      <c r="E52" s="47" t="str">
        <f>IF(A52="","",'1_Data Entry'!E52)</f>
        <v/>
      </c>
      <c r="F52" s="47" t="str">
        <f t="shared" si="0"/>
        <v/>
      </c>
      <c r="G52" s="47" t="str">
        <f>IF(F52="","",IFERROR(VLOOKUP(F52,'6_Reference Lists'!$A$4:$D$64,4,FALSE()),'1_Data Entry'!F52))</f>
        <v/>
      </c>
      <c r="H52" s="134" t="str">
        <f>IF('1_Data Entry'!$E52="","",IF(OR(F52="",I52="",J52="",K52=""),"",F52&amp;"-"&amp;TEXT(I52,"yyyymmdd")&amp;"-"&amp;SUBSTITUTE(TEXT(ROUND(J52,3),"0.###"),".","D")&amp;"-"&amp;SUBSTITUTE(TEXT(ROUND(K52,3),"0.###"),".","D")))</f>
        <v/>
      </c>
      <c r="I52" s="61" t="str">
        <f>IF('1_Data Entry'!$E52="","",IF(A52="","",'1_Data Entry'!G52))</f>
        <v/>
      </c>
      <c r="J52" s="62" t="str">
        <f>IF('1_Data Entry'!$E52="","",IF(A52="","",'1_Data Entry'!H52))</f>
        <v/>
      </c>
      <c r="K52" s="63" t="str">
        <f>IF('1_Data Entry'!$E52="","",IF(A52="","",'1_Data Entry'!I52))</f>
        <v/>
      </c>
      <c r="L52" s="63" t="str">
        <f>IF('1_Data Entry'!$E52="","",IF(OR(J52="",K52=""),"",J52*K52))</f>
        <v/>
      </c>
      <c r="M52" s="61" t="str">
        <f>IF(A52="","",IF(OR('1_Data Entry'!L52="",'1_Data Entry'!L52&lt;=0),"",'1_Data Entry'!J52))</f>
        <v/>
      </c>
      <c r="N52" s="62" t="str">
        <f>IF('1_Data Entry'!$E52="","",IF(OR(J52="",R52=""),"",MAX(J52-R52,0)))</f>
        <v/>
      </c>
      <c r="O52" s="63" t="str">
        <f>IF('1_Data Entry'!$E52="","",IF(A52="","",'1_Data Entry'!L52))</f>
        <v/>
      </c>
      <c r="P52" s="63" t="str">
        <f t="shared" si="1"/>
        <v/>
      </c>
      <c r="Q52" s="91" t="str">
        <f>IF('1_Data Entry'!$E52="","",IF(OR(M52="",P52="",L52=""),"",P52-L52))</f>
        <v/>
      </c>
      <c r="R52" s="133" t="str">
        <f>IF(A52="","",IF('1_Data Entry'!M52&lt;&gt;"",'1_Data Entry'!M52,IF('1_Data Entry'!J52="",J52,"")))</f>
        <v/>
      </c>
      <c r="S52" s="54" t="str">
        <f>IF('1_Data Entry'!$E52="","",IF(A52="","",IF(OR(F52="",I52="",J52="",K52=""),"Check row",IF(AND(M52&lt;&gt;"",M52&lt;I52),"Sell before buy",IF(AND(R52&lt;&gt;"",J52&lt;R52),"Shares remaining exceeds buy",IF(AND(M52&lt;&gt;"",OR(O52="",O52&lt;=0),N52&gt;0),"Missing sale price","OK"))))))</f>
        <v/>
      </c>
      <c r="T52" s="54" t="str">
        <f>IF('1_Data Entry'!$E52="","",IF(A52="","",IF(AND(Q52&lt;0,M52&lt;&gt;""),"Yes","No")))</f>
        <v/>
      </c>
      <c r="U52" s="54" t="str">
        <f>IF('1_Data Entry'!$E52="","",IF(OR(A52="",T52&lt;&gt;"Yes",M52=""),"No",IF(COUNTIFS($F$6:$F$505,F52,$I$6:$I$505,"&gt;="&amp;M52-30,$I$6:$I$505,"&lt;="&amp;M52+30,$A$6:$A$505,"&lt;&gt;"&amp;A52)&gt;0,"Yes","No")))</f>
        <v/>
      </c>
      <c r="V52" s="61" t="str">
        <f>IF('1_Data Entry'!$E52="","",IF(OR(A52="",U52&lt;&gt;"Yes",M52=""),"",M52+30))</f>
        <v/>
      </c>
      <c r="W52" s="54" t="str">
        <f>IF('1_Data Entry'!$E52="","",IF(A52="","",IF(S52="OK","Ready","Review row")))</f>
        <v/>
      </c>
      <c r="X52" s="69" t="str">
        <f t="shared" si="2"/>
        <v/>
      </c>
      <c r="Y52" s="68" t="str">
        <f t="shared" si="3"/>
        <v/>
      </c>
      <c r="Z52" s="64" t="str">
        <f>IF('1_Data Entry'!$E52="","",SUM(SUMIFS('4_Wash Match Table'!R$7:R$500,'4_Wash Match Table'!L$7:L$500,H52),(SUMIFS('4_Wash Match Table'!AA$7:AA$500,'4_Wash Match Table'!U$7:U$500,H52)),(SUMIFS('4_Wash Match Table'!AJ$7:AJ$500,'4_Wash Match Table'!AD$7:AD$500,H52)),(SUMIFS('4_Wash Match Table'!AS$7:AS$500,'4_Wash Match Table'!AM$7:AM$500,H52))))</f>
        <v/>
      </c>
      <c r="AA52" s="64" t="str">
        <f>IF('1_Data Entry'!$E52="","",IF(OR(L52="",Z52=""),"",L52+Z52))</f>
        <v/>
      </c>
      <c r="AB52" s="65" t="str">
        <f t="shared" si="4"/>
        <v/>
      </c>
      <c r="AC52" s="70" t="str">
        <f>IF(AND($M52&lt;&gt;"",$Q52&lt;0),COUNTIFS($M$6:M52,"&lt;&gt;",$Q$6:Q52,"&lt;0"),"")</f>
        <v/>
      </c>
      <c r="AD52" t="str">
        <f t="shared" si="5"/>
        <v/>
      </c>
      <c r="AG52"/>
    </row>
    <row r="53" spans="1:33" ht="15" customHeight="1" x14ac:dyDescent="0.25">
      <c r="A53" s="47" t="str">
        <f>IF('1_Data Entry'!$E53="","",IF(COUNTA('1_Data Entry'!C53:N53)=0,"",'1_Data Entry'!A53))</f>
        <v/>
      </c>
      <c r="B53" s="47" t="str">
        <f>IF('1_Data Entry'!$E53="","",IF(A53="","",IF(S53&lt;&gt;"OK","Check row",IF(M53="","Open lot",IF(R53=0,"Closed lot","Partially sold")))))</f>
        <v/>
      </c>
      <c r="C53" s="47" t="str">
        <f>IF(A53="","",'1_Data Entry'!C53)</f>
        <v/>
      </c>
      <c r="D53" s="47" t="str">
        <f>IF(A53="","",'1_Data Entry'!D53)</f>
        <v/>
      </c>
      <c r="E53" s="47" t="str">
        <f>IF(A53="","",'1_Data Entry'!E53)</f>
        <v/>
      </c>
      <c r="F53" s="47" t="str">
        <f t="shared" si="0"/>
        <v/>
      </c>
      <c r="G53" s="47" t="str">
        <f>IF(F53="","",IFERROR(VLOOKUP(F53,'6_Reference Lists'!$A$4:$D$64,4,FALSE()),'1_Data Entry'!F53))</f>
        <v/>
      </c>
      <c r="H53" s="134" t="str">
        <f>IF('1_Data Entry'!$E53="","",IF(OR(F53="",I53="",J53="",K53=""),"",F53&amp;"-"&amp;TEXT(I53,"yyyymmdd")&amp;"-"&amp;SUBSTITUTE(TEXT(ROUND(J53,3),"0.###"),".","D")&amp;"-"&amp;SUBSTITUTE(TEXT(ROUND(K53,3),"0.###"),".","D")))</f>
        <v/>
      </c>
      <c r="I53" s="61" t="str">
        <f>IF('1_Data Entry'!$E53="","",IF(A53="","",'1_Data Entry'!G53))</f>
        <v/>
      </c>
      <c r="J53" s="62" t="str">
        <f>IF('1_Data Entry'!$E53="","",IF(A53="","",'1_Data Entry'!H53))</f>
        <v/>
      </c>
      <c r="K53" s="63" t="str">
        <f>IF('1_Data Entry'!$E53="","",IF(A53="","",'1_Data Entry'!I53))</f>
        <v/>
      </c>
      <c r="L53" s="63" t="str">
        <f>IF('1_Data Entry'!$E53="","",IF(OR(J53="",K53=""),"",J53*K53))</f>
        <v/>
      </c>
      <c r="M53" s="61" t="str">
        <f>IF(A53="","",IF(OR('1_Data Entry'!L53="",'1_Data Entry'!L53&lt;=0),"",'1_Data Entry'!J53))</f>
        <v/>
      </c>
      <c r="N53" s="62" t="str">
        <f>IF('1_Data Entry'!$E53="","",IF(OR(J53="",R53=""),"",MAX(J53-R53,0)))</f>
        <v/>
      </c>
      <c r="O53" s="63" t="str">
        <f>IF('1_Data Entry'!$E53="","",IF(A53="","",'1_Data Entry'!L53))</f>
        <v/>
      </c>
      <c r="P53" s="63" t="str">
        <f t="shared" si="1"/>
        <v/>
      </c>
      <c r="Q53" s="91" t="str">
        <f>IF('1_Data Entry'!$E53="","",IF(OR(M53="",P53="",L53=""),"",P53-L53))</f>
        <v/>
      </c>
      <c r="R53" s="133" t="str">
        <f>IF(A53="","",IF('1_Data Entry'!M53&lt;&gt;"",'1_Data Entry'!M53,IF('1_Data Entry'!J53="",J53,"")))</f>
        <v/>
      </c>
      <c r="S53" s="54" t="str">
        <f>IF('1_Data Entry'!$E53="","",IF(A53="","",IF(OR(F53="",I53="",J53="",K53=""),"Check row",IF(AND(M53&lt;&gt;"",M53&lt;I53),"Sell before buy",IF(AND(R53&lt;&gt;"",J53&lt;R53),"Shares remaining exceeds buy",IF(AND(M53&lt;&gt;"",OR(O53="",O53&lt;=0),N53&gt;0),"Missing sale price","OK"))))))</f>
        <v/>
      </c>
      <c r="T53" s="54" t="str">
        <f>IF('1_Data Entry'!$E53="","",IF(A53="","",IF(AND(Q53&lt;0,M53&lt;&gt;""),"Yes","No")))</f>
        <v/>
      </c>
      <c r="U53" s="54" t="str">
        <f>IF('1_Data Entry'!$E53="","",IF(OR(A53="",T53&lt;&gt;"Yes",M53=""),"No",IF(COUNTIFS($F$6:$F$505,F53,$I$6:$I$505,"&gt;="&amp;M53-30,$I$6:$I$505,"&lt;="&amp;M53+30,$A$6:$A$505,"&lt;&gt;"&amp;A53)&gt;0,"Yes","No")))</f>
        <v/>
      </c>
      <c r="V53" s="61" t="str">
        <f>IF('1_Data Entry'!$E53="","",IF(OR(A53="",U53&lt;&gt;"Yes",M53=""),"",M53+30))</f>
        <v/>
      </c>
      <c r="W53" s="54" t="str">
        <f>IF('1_Data Entry'!$E53="","",IF(A53="","",IF(S53="OK","Ready","Review row")))</f>
        <v/>
      </c>
      <c r="X53" s="69" t="str">
        <f t="shared" si="2"/>
        <v/>
      </c>
      <c r="Y53" s="68" t="str">
        <f t="shared" si="3"/>
        <v/>
      </c>
      <c r="Z53" s="64" t="str">
        <f>IF('1_Data Entry'!$E53="","",SUM(SUMIFS('4_Wash Match Table'!R$7:R$500,'4_Wash Match Table'!L$7:L$500,H53),(SUMIFS('4_Wash Match Table'!AA$7:AA$500,'4_Wash Match Table'!U$7:U$500,H53)),(SUMIFS('4_Wash Match Table'!AJ$7:AJ$500,'4_Wash Match Table'!AD$7:AD$500,H53)),(SUMIFS('4_Wash Match Table'!AS$7:AS$500,'4_Wash Match Table'!AM$7:AM$500,H53))))</f>
        <v/>
      </c>
      <c r="AA53" s="64" t="str">
        <f>IF('1_Data Entry'!$E53="","",IF(OR(L53="",Z53=""),"",L53+Z53))</f>
        <v/>
      </c>
      <c r="AB53" s="65" t="str">
        <f t="shared" si="4"/>
        <v/>
      </c>
      <c r="AC53" s="70" t="str">
        <f>IF(AND($M53&lt;&gt;"",$Q53&lt;0),COUNTIFS($M$6:M53,"&lt;&gt;",$Q$6:Q53,"&lt;0"),"")</f>
        <v/>
      </c>
      <c r="AD53" t="str">
        <f t="shared" si="5"/>
        <v/>
      </c>
      <c r="AG53"/>
    </row>
    <row r="54" spans="1:33" ht="15" customHeight="1" x14ac:dyDescent="0.25">
      <c r="A54" s="47" t="str">
        <f>IF('1_Data Entry'!$E54="","",IF(COUNTA('1_Data Entry'!C54:N54)=0,"",'1_Data Entry'!A54))</f>
        <v/>
      </c>
      <c r="B54" s="47" t="str">
        <f>IF('1_Data Entry'!$E54="","",IF(A54="","",IF(S54&lt;&gt;"OK","Check row",IF(M54="","Open lot",IF(R54=0,"Closed lot","Partially sold")))))</f>
        <v/>
      </c>
      <c r="C54" s="47" t="str">
        <f>IF(A54="","",'1_Data Entry'!C54)</f>
        <v/>
      </c>
      <c r="D54" s="47" t="str">
        <f>IF(A54="","",'1_Data Entry'!D54)</f>
        <v/>
      </c>
      <c r="E54" s="47" t="str">
        <f>IF(A54="","",'1_Data Entry'!E54)</f>
        <v/>
      </c>
      <c r="F54" s="47" t="str">
        <f t="shared" si="0"/>
        <v/>
      </c>
      <c r="G54" s="47" t="str">
        <f>IF(F54="","",IFERROR(VLOOKUP(F54,'6_Reference Lists'!$A$4:$D$64,4,FALSE()),'1_Data Entry'!F54))</f>
        <v/>
      </c>
      <c r="H54" s="134" t="str">
        <f>IF('1_Data Entry'!$E54="","",IF(OR(F54="",I54="",J54="",K54=""),"",F54&amp;"-"&amp;TEXT(I54,"yyyymmdd")&amp;"-"&amp;SUBSTITUTE(TEXT(ROUND(J54,3),"0.###"),".","D")&amp;"-"&amp;SUBSTITUTE(TEXT(ROUND(K54,3),"0.###"),".","D")))</f>
        <v/>
      </c>
      <c r="I54" s="61" t="str">
        <f>IF('1_Data Entry'!$E54="","",IF(A54="","",'1_Data Entry'!G54))</f>
        <v/>
      </c>
      <c r="J54" s="62" t="str">
        <f>IF('1_Data Entry'!$E54="","",IF(A54="","",'1_Data Entry'!H54))</f>
        <v/>
      </c>
      <c r="K54" s="63" t="str">
        <f>IF('1_Data Entry'!$E54="","",IF(A54="","",'1_Data Entry'!I54))</f>
        <v/>
      </c>
      <c r="L54" s="63" t="str">
        <f>IF('1_Data Entry'!$E54="","",IF(OR(J54="",K54=""),"",J54*K54))</f>
        <v/>
      </c>
      <c r="M54" s="61" t="str">
        <f>IF(A54="","",IF(OR('1_Data Entry'!L54="",'1_Data Entry'!L54&lt;=0),"",'1_Data Entry'!J54))</f>
        <v/>
      </c>
      <c r="N54" s="62" t="str">
        <f>IF('1_Data Entry'!$E54="","",IF(OR(J54="",R54=""),"",MAX(J54-R54,0)))</f>
        <v/>
      </c>
      <c r="O54" s="63" t="str">
        <f>IF('1_Data Entry'!$E54="","",IF(A54="","",'1_Data Entry'!L54))</f>
        <v/>
      </c>
      <c r="P54" s="63" t="str">
        <f t="shared" si="1"/>
        <v/>
      </c>
      <c r="Q54" s="91" t="str">
        <f>IF('1_Data Entry'!$E54="","",IF(OR(M54="",P54="",L54=""),"",P54-L54))</f>
        <v/>
      </c>
      <c r="R54" s="133" t="str">
        <f>IF(A54="","",IF('1_Data Entry'!M54&lt;&gt;"",'1_Data Entry'!M54,IF('1_Data Entry'!J54="",J54,"")))</f>
        <v/>
      </c>
      <c r="S54" s="54" t="str">
        <f>IF('1_Data Entry'!$E54="","",IF(A54="","",IF(OR(F54="",I54="",J54="",K54=""),"Check row",IF(AND(M54&lt;&gt;"",M54&lt;I54),"Sell before buy",IF(AND(R54&lt;&gt;"",J54&lt;R54),"Shares remaining exceeds buy",IF(AND(M54&lt;&gt;"",OR(O54="",O54&lt;=0),N54&gt;0),"Missing sale price","OK"))))))</f>
        <v/>
      </c>
      <c r="T54" s="54" t="str">
        <f>IF('1_Data Entry'!$E54="","",IF(A54="","",IF(AND(Q54&lt;0,M54&lt;&gt;""),"Yes","No")))</f>
        <v/>
      </c>
      <c r="U54" s="54" t="str">
        <f>IF('1_Data Entry'!$E54="","",IF(OR(A54="",T54&lt;&gt;"Yes",M54=""),"No",IF(COUNTIFS($F$6:$F$505,F54,$I$6:$I$505,"&gt;="&amp;M54-30,$I$6:$I$505,"&lt;="&amp;M54+30,$A$6:$A$505,"&lt;&gt;"&amp;A54)&gt;0,"Yes","No")))</f>
        <v/>
      </c>
      <c r="V54" s="61" t="str">
        <f>IF('1_Data Entry'!$E54="","",IF(OR(A54="",U54&lt;&gt;"Yes",M54=""),"",M54+30))</f>
        <v/>
      </c>
      <c r="W54" s="54" t="str">
        <f>IF('1_Data Entry'!$E54="","",IF(A54="","",IF(S54="OK","Ready","Review row")))</f>
        <v/>
      </c>
      <c r="X54" s="69" t="str">
        <f t="shared" si="2"/>
        <v/>
      </c>
      <c r="Y54" s="68" t="str">
        <f t="shared" si="3"/>
        <v/>
      </c>
      <c r="Z54" s="64" t="str">
        <f>IF('1_Data Entry'!$E54="","",SUM(SUMIFS('4_Wash Match Table'!R$7:R$500,'4_Wash Match Table'!L$7:L$500,H54),(SUMIFS('4_Wash Match Table'!AA$7:AA$500,'4_Wash Match Table'!U$7:U$500,H54)),(SUMIFS('4_Wash Match Table'!AJ$7:AJ$500,'4_Wash Match Table'!AD$7:AD$500,H54)),(SUMIFS('4_Wash Match Table'!AS$7:AS$500,'4_Wash Match Table'!AM$7:AM$500,H54))))</f>
        <v/>
      </c>
      <c r="AA54" s="64" t="str">
        <f>IF('1_Data Entry'!$E54="","",IF(OR(L54="",Z54=""),"",L54+Z54))</f>
        <v/>
      </c>
      <c r="AB54" s="65" t="str">
        <f t="shared" si="4"/>
        <v/>
      </c>
      <c r="AC54" s="70" t="str">
        <f>IF(AND($M54&lt;&gt;"",$Q54&lt;0),COUNTIFS($M$6:M54,"&lt;&gt;",$Q$6:Q54,"&lt;0"),"")</f>
        <v/>
      </c>
      <c r="AD54" t="str">
        <f t="shared" si="5"/>
        <v/>
      </c>
      <c r="AG54"/>
    </row>
    <row r="55" spans="1:33" ht="15" customHeight="1" x14ac:dyDescent="0.25">
      <c r="A55" s="47" t="str">
        <f>IF('1_Data Entry'!$E55="","",IF(COUNTA('1_Data Entry'!C55:N55)=0,"",'1_Data Entry'!A55))</f>
        <v/>
      </c>
      <c r="B55" s="47" t="str">
        <f>IF('1_Data Entry'!$E55="","",IF(A55="","",IF(S55&lt;&gt;"OK","Check row",IF(M55="","Open lot",IF(R55=0,"Closed lot","Partially sold")))))</f>
        <v/>
      </c>
      <c r="C55" s="47" t="str">
        <f>IF(A55="","",'1_Data Entry'!C55)</f>
        <v/>
      </c>
      <c r="D55" s="47" t="str">
        <f>IF(A55="","",'1_Data Entry'!D55)</f>
        <v/>
      </c>
      <c r="E55" s="47" t="str">
        <f>IF(A55="","",'1_Data Entry'!E55)</f>
        <v/>
      </c>
      <c r="F55" s="47" t="str">
        <f t="shared" si="0"/>
        <v/>
      </c>
      <c r="G55" s="47" t="str">
        <f>IF(F55="","",IFERROR(VLOOKUP(F55,'6_Reference Lists'!$A$4:$D$64,4,FALSE()),'1_Data Entry'!F55))</f>
        <v/>
      </c>
      <c r="H55" s="134" t="str">
        <f>IF('1_Data Entry'!$E55="","",IF(OR(F55="",I55="",J55="",K55=""),"",F55&amp;"-"&amp;TEXT(I55,"yyyymmdd")&amp;"-"&amp;SUBSTITUTE(TEXT(ROUND(J55,3),"0.###"),".","D")&amp;"-"&amp;SUBSTITUTE(TEXT(ROUND(K55,3),"0.###"),".","D")))</f>
        <v/>
      </c>
      <c r="I55" s="61" t="str">
        <f>IF('1_Data Entry'!$E55="","",IF(A55="","",'1_Data Entry'!G55))</f>
        <v/>
      </c>
      <c r="J55" s="62" t="str">
        <f>IF('1_Data Entry'!$E55="","",IF(A55="","",'1_Data Entry'!H55))</f>
        <v/>
      </c>
      <c r="K55" s="63" t="str">
        <f>IF('1_Data Entry'!$E55="","",IF(A55="","",'1_Data Entry'!I55))</f>
        <v/>
      </c>
      <c r="L55" s="63" t="str">
        <f>IF('1_Data Entry'!$E55="","",IF(OR(J55="",K55=""),"",J55*K55))</f>
        <v/>
      </c>
      <c r="M55" s="61" t="str">
        <f>IF(A55="","",IF(OR('1_Data Entry'!L55="",'1_Data Entry'!L55&lt;=0),"",'1_Data Entry'!J55))</f>
        <v/>
      </c>
      <c r="N55" s="62" t="str">
        <f>IF('1_Data Entry'!$E55="","",IF(OR(J55="",R55=""),"",MAX(J55-R55,0)))</f>
        <v/>
      </c>
      <c r="O55" s="63" t="str">
        <f>IF('1_Data Entry'!$E55="","",IF(A55="","",'1_Data Entry'!L55))</f>
        <v/>
      </c>
      <c r="P55" s="63" t="str">
        <f t="shared" si="1"/>
        <v/>
      </c>
      <c r="Q55" s="91" t="str">
        <f>IF('1_Data Entry'!$E55="","",IF(OR(M55="",P55="",L55=""),"",P55-L55))</f>
        <v/>
      </c>
      <c r="R55" s="133" t="str">
        <f>IF(A55="","",IF('1_Data Entry'!M55&lt;&gt;"",'1_Data Entry'!M55,IF('1_Data Entry'!J55="",J55,"")))</f>
        <v/>
      </c>
      <c r="S55" s="54" t="str">
        <f>IF('1_Data Entry'!$E55="","",IF(A55="","",IF(OR(F55="",I55="",J55="",K55=""),"Check row",IF(AND(M55&lt;&gt;"",M55&lt;I55),"Sell before buy",IF(AND(R55&lt;&gt;"",J55&lt;R55),"Shares remaining exceeds buy",IF(AND(M55&lt;&gt;"",OR(O55="",O55&lt;=0),N55&gt;0),"Missing sale price","OK"))))))</f>
        <v/>
      </c>
      <c r="T55" s="54" t="str">
        <f>IF('1_Data Entry'!$E55="","",IF(A55="","",IF(AND(Q55&lt;0,M55&lt;&gt;""),"Yes","No")))</f>
        <v/>
      </c>
      <c r="U55" s="54" t="str">
        <f>IF('1_Data Entry'!$E55="","",IF(OR(A55="",T55&lt;&gt;"Yes",M55=""),"No",IF(COUNTIFS($F$6:$F$505,F55,$I$6:$I$505,"&gt;="&amp;M55-30,$I$6:$I$505,"&lt;="&amp;M55+30,$A$6:$A$505,"&lt;&gt;"&amp;A55)&gt;0,"Yes","No")))</f>
        <v/>
      </c>
      <c r="V55" s="61" t="str">
        <f>IF('1_Data Entry'!$E55="","",IF(OR(A55="",U55&lt;&gt;"Yes",M55=""),"",M55+30))</f>
        <v/>
      </c>
      <c r="W55" s="54" t="str">
        <f>IF('1_Data Entry'!$E55="","",IF(A55="","",IF(S55="OK","Ready","Review row")))</f>
        <v/>
      </c>
      <c r="X55" s="69" t="str">
        <f t="shared" si="2"/>
        <v/>
      </c>
      <c r="Y55" s="68" t="str">
        <f t="shared" si="3"/>
        <v/>
      </c>
      <c r="Z55" s="64" t="str">
        <f>IF('1_Data Entry'!$E55="","",SUM(SUMIFS('4_Wash Match Table'!R$7:R$500,'4_Wash Match Table'!L$7:L$500,H55),(SUMIFS('4_Wash Match Table'!AA$7:AA$500,'4_Wash Match Table'!U$7:U$500,H55)),(SUMIFS('4_Wash Match Table'!AJ$7:AJ$500,'4_Wash Match Table'!AD$7:AD$500,H55)),(SUMIFS('4_Wash Match Table'!AS$7:AS$500,'4_Wash Match Table'!AM$7:AM$500,H55))))</f>
        <v/>
      </c>
      <c r="AA55" s="64" t="str">
        <f>IF('1_Data Entry'!$E55="","",IF(OR(L55="",Z55=""),"",L55+Z55))</f>
        <v/>
      </c>
      <c r="AB55" s="65" t="str">
        <f t="shared" si="4"/>
        <v/>
      </c>
      <c r="AC55" s="70" t="str">
        <f>IF(AND($M55&lt;&gt;"",$Q55&lt;0),COUNTIFS($M$6:M55,"&lt;&gt;",$Q$6:Q55,"&lt;0"),"")</f>
        <v/>
      </c>
      <c r="AD55" t="str">
        <f t="shared" si="5"/>
        <v/>
      </c>
      <c r="AG55"/>
    </row>
    <row r="56" spans="1:33" ht="15" customHeight="1" x14ac:dyDescent="0.25">
      <c r="A56" s="47" t="str">
        <f>IF('1_Data Entry'!$E56="","",IF(COUNTA('1_Data Entry'!C56:N56)=0,"",'1_Data Entry'!A56))</f>
        <v/>
      </c>
      <c r="B56" s="47" t="str">
        <f>IF('1_Data Entry'!$E56="","",IF(A56="","",IF(S56&lt;&gt;"OK","Check row",IF(M56="","Open lot",IF(R56=0,"Closed lot","Partially sold")))))</f>
        <v/>
      </c>
      <c r="C56" s="47" t="str">
        <f>IF(A56="","",'1_Data Entry'!C56)</f>
        <v/>
      </c>
      <c r="D56" s="47" t="str">
        <f>IF(A56="","",'1_Data Entry'!D56)</f>
        <v/>
      </c>
      <c r="E56" s="47" t="str">
        <f>IF(A56="","",'1_Data Entry'!E56)</f>
        <v/>
      </c>
      <c r="F56" s="47" t="str">
        <f t="shared" si="0"/>
        <v/>
      </c>
      <c r="G56" s="47" t="str">
        <f>IF(F56="","",IFERROR(VLOOKUP(F56,'6_Reference Lists'!$A$4:$D$64,4,FALSE()),'1_Data Entry'!F56))</f>
        <v/>
      </c>
      <c r="H56" s="134" t="str">
        <f>IF('1_Data Entry'!$E56="","",IF(OR(F56="",I56="",J56="",K56=""),"",F56&amp;"-"&amp;TEXT(I56,"yyyymmdd")&amp;"-"&amp;SUBSTITUTE(TEXT(ROUND(J56,3),"0.###"),".","D")&amp;"-"&amp;SUBSTITUTE(TEXT(ROUND(K56,3),"0.###"),".","D")))</f>
        <v/>
      </c>
      <c r="I56" s="61" t="str">
        <f>IF('1_Data Entry'!$E56="","",IF(A56="","",'1_Data Entry'!G56))</f>
        <v/>
      </c>
      <c r="J56" s="62" t="str">
        <f>IF('1_Data Entry'!$E56="","",IF(A56="","",'1_Data Entry'!H56))</f>
        <v/>
      </c>
      <c r="K56" s="63" t="str">
        <f>IF('1_Data Entry'!$E56="","",IF(A56="","",'1_Data Entry'!I56))</f>
        <v/>
      </c>
      <c r="L56" s="63" t="str">
        <f>IF('1_Data Entry'!$E56="","",IF(OR(J56="",K56=""),"",J56*K56))</f>
        <v/>
      </c>
      <c r="M56" s="61" t="str">
        <f>IF(A56="","",IF(OR('1_Data Entry'!L56="",'1_Data Entry'!L56&lt;=0),"",'1_Data Entry'!J56))</f>
        <v/>
      </c>
      <c r="N56" s="62" t="str">
        <f>IF('1_Data Entry'!$E56="","",IF(OR(J56="",R56=""),"",MAX(J56-R56,0)))</f>
        <v/>
      </c>
      <c r="O56" s="63" t="str">
        <f>IF('1_Data Entry'!$E56="","",IF(A56="","",'1_Data Entry'!L56))</f>
        <v/>
      </c>
      <c r="P56" s="63" t="str">
        <f t="shared" si="1"/>
        <v/>
      </c>
      <c r="Q56" s="91" t="str">
        <f>IF('1_Data Entry'!$E56="","",IF(OR(M56="",P56="",L56=""),"",P56-L56))</f>
        <v/>
      </c>
      <c r="R56" s="133" t="str">
        <f>IF(A56="","",IF('1_Data Entry'!M56&lt;&gt;"",'1_Data Entry'!M56,IF('1_Data Entry'!J56="",J56,"")))</f>
        <v/>
      </c>
      <c r="S56" s="54" t="str">
        <f>IF('1_Data Entry'!$E56="","",IF(A56="","",IF(OR(F56="",I56="",J56="",K56=""),"Check row",IF(AND(M56&lt;&gt;"",M56&lt;I56),"Sell before buy",IF(AND(R56&lt;&gt;"",J56&lt;R56),"Shares remaining exceeds buy",IF(AND(M56&lt;&gt;"",OR(O56="",O56&lt;=0),N56&gt;0),"Missing sale price","OK"))))))</f>
        <v/>
      </c>
      <c r="T56" s="54" t="str">
        <f>IF('1_Data Entry'!$E56="","",IF(A56="","",IF(AND(Q56&lt;0,M56&lt;&gt;""),"Yes","No")))</f>
        <v/>
      </c>
      <c r="U56" s="54" t="str">
        <f>IF('1_Data Entry'!$E56="","",IF(OR(A56="",T56&lt;&gt;"Yes",M56=""),"No",IF(COUNTIFS($F$6:$F$505,F56,$I$6:$I$505,"&gt;="&amp;M56-30,$I$6:$I$505,"&lt;="&amp;M56+30,$A$6:$A$505,"&lt;&gt;"&amp;A56)&gt;0,"Yes","No")))</f>
        <v/>
      </c>
      <c r="V56" s="61" t="str">
        <f>IF('1_Data Entry'!$E56="","",IF(OR(A56="",U56&lt;&gt;"Yes",M56=""),"",M56+30))</f>
        <v/>
      </c>
      <c r="W56" s="54" t="str">
        <f>IF('1_Data Entry'!$E56="","",IF(A56="","",IF(S56="OK","Ready","Review row")))</f>
        <v/>
      </c>
      <c r="X56" s="69" t="str">
        <f t="shared" si="2"/>
        <v/>
      </c>
      <c r="Y56" s="68" t="str">
        <f t="shared" si="3"/>
        <v/>
      </c>
      <c r="Z56" s="64" t="str">
        <f>IF('1_Data Entry'!$E56="","",SUM(SUMIFS('4_Wash Match Table'!R$7:R$500,'4_Wash Match Table'!L$7:L$500,H56),(SUMIFS('4_Wash Match Table'!AA$7:AA$500,'4_Wash Match Table'!U$7:U$500,H56)),(SUMIFS('4_Wash Match Table'!AJ$7:AJ$500,'4_Wash Match Table'!AD$7:AD$500,H56)),(SUMIFS('4_Wash Match Table'!AS$7:AS$500,'4_Wash Match Table'!AM$7:AM$500,H56))))</f>
        <v/>
      </c>
      <c r="AA56" s="64" t="str">
        <f>IF('1_Data Entry'!$E56="","",IF(OR(L56="",Z56=""),"",L56+Z56))</f>
        <v/>
      </c>
      <c r="AB56" s="65" t="str">
        <f t="shared" si="4"/>
        <v/>
      </c>
      <c r="AC56" s="70" t="str">
        <f>IF(AND($M56&lt;&gt;"",$Q56&lt;0),COUNTIFS($M$6:M56,"&lt;&gt;",$Q$6:Q56,"&lt;0"),"")</f>
        <v/>
      </c>
      <c r="AD56" t="str">
        <f t="shared" si="5"/>
        <v/>
      </c>
      <c r="AG56"/>
    </row>
    <row r="57" spans="1:33" ht="15" customHeight="1" x14ac:dyDescent="0.25">
      <c r="A57" s="47" t="str">
        <f>IF('1_Data Entry'!$E57="","",IF(COUNTA('1_Data Entry'!C57:N57)=0,"",'1_Data Entry'!A57))</f>
        <v/>
      </c>
      <c r="B57" s="47" t="str">
        <f>IF('1_Data Entry'!$E57="","",IF(A57="","",IF(S57&lt;&gt;"OK","Check row",IF(M57="","Open lot",IF(R57=0,"Closed lot","Partially sold")))))</f>
        <v/>
      </c>
      <c r="C57" s="47" t="str">
        <f>IF(A57="","",'1_Data Entry'!C57)</f>
        <v/>
      </c>
      <c r="D57" s="47" t="str">
        <f>IF(A57="","",'1_Data Entry'!D57)</f>
        <v/>
      </c>
      <c r="E57" s="47" t="str">
        <f>IF(A57="","",'1_Data Entry'!E57)</f>
        <v/>
      </c>
      <c r="F57" s="47" t="str">
        <f t="shared" si="0"/>
        <v/>
      </c>
      <c r="G57" s="47" t="str">
        <f>IF(F57="","",IFERROR(VLOOKUP(F57,'6_Reference Lists'!$A$4:$D$64,4,FALSE()),'1_Data Entry'!F57))</f>
        <v/>
      </c>
      <c r="H57" s="134" t="str">
        <f>IF('1_Data Entry'!$E57="","",IF(OR(F57="",I57="",J57="",K57=""),"",F57&amp;"-"&amp;TEXT(I57,"yyyymmdd")&amp;"-"&amp;SUBSTITUTE(TEXT(ROUND(J57,3),"0.###"),".","D")&amp;"-"&amp;SUBSTITUTE(TEXT(ROUND(K57,3),"0.###"),".","D")))</f>
        <v/>
      </c>
      <c r="I57" s="61" t="str">
        <f>IF('1_Data Entry'!$E57="","",IF(A57="","",'1_Data Entry'!G57))</f>
        <v/>
      </c>
      <c r="J57" s="62" t="str">
        <f>IF('1_Data Entry'!$E57="","",IF(A57="","",'1_Data Entry'!H57))</f>
        <v/>
      </c>
      <c r="K57" s="63" t="str">
        <f>IF('1_Data Entry'!$E57="","",IF(A57="","",'1_Data Entry'!I57))</f>
        <v/>
      </c>
      <c r="L57" s="63" t="str">
        <f>IF('1_Data Entry'!$E57="","",IF(OR(J57="",K57=""),"",J57*K57))</f>
        <v/>
      </c>
      <c r="M57" s="61" t="str">
        <f>IF(A57="","",IF(OR('1_Data Entry'!L57="",'1_Data Entry'!L57&lt;=0),"",'1_Data Entry'!J57))</f>
        <v/>
      </c>
      <c r="N57" s="62" t="str">
        <f>IF('1_Data Entry'!$E57="","",IF(OR(J57="",R57=""),"",MAX(J57-R57,0)))</f>
        <v/>
      </c>
      <c r="O57" s="63" t="str">
        <f>IF('1_Data Entry'!$E57="","",IF(A57="","",'1_Data Entry'!L57))</f>
        <v/>
      </c>
      <c r="P57" s="63" t="str">
        <f t="shared" si="1"/>
        <v/>
      </c>
      <c r="Q57" s="91" t="str">
        <f>IF('1_Data Entry'!$E57="","",IF(OR(M57="",P57="",L57=""),"",P57-L57))</f>
        <v/>
      </c>
      <c r="R57" s="133" t="str">
        <f>IF(A57="","",IF('1_Data Entry'!M57&lt;&gt;"",'1_Data Entry'!M57,IF('1_Data Entry'!J57="",J57,"")))</f>
        <v/>
      </c>
      <c r="S57" s="54" t="str">
        <f>IF('1_Data Entry'!$E57="","",IF(A57="","",IF(OR(F57="",I57="",J57="",K57=""),"Check row",IF(AND(M57&lt;&gt;"",M57&lt;I57),"Sell before buy",IF(AND(R57&lt;&gt;"",J57&lt;R57),"Shares remaining exceeds buy",IF(AND(M57&lt;&gt;"",OR(O57="",O57&lt;=0),N57&gt;0),"Missing sale price","OK"))))))</f>
        <v/>
      </c>
      <c r="T57" s="54" t="str">
        <f>IF('1_Data Entry'!$E57="","",IF(A57="","",IF(AND(Q57&lt;0,M57&lt;&gt;""),"Yes","No")))</f>
        <v/>
      </c>
      <c r="U57" s="54" t="str">
        <f>IF('1_Data Entry'!$E57="","",IF(OR(A57="",T57&lt;&gt;"Yes",M57=""),"No",IF(COUNTIFS($F$6:$F$505,F57,$I$6:$I$505,"&gt;="&amp;M57-30,$I$6:$I$505,"&lt;="&amp;M57+30,$A$6:$A$505,"&lt;&gt;"&amp;A57)&gt;0,"Yes","No")))</f>
        <v/>
      </c>
      <c r="V57" s="61" t="str">
        <f>IF('1_Data Entry'!$E57="","",IF(OR(A57="",U57&lt;&gt;"Yes",M57=""),"",M57+30))</f>
        <v/>
      </c>
      <c r="W57" s="54" t="str">
        <f>IF('1_Data Entry'!$E57="","",IF(A57="","",IF(S57="OK","Ready","Review row")))</f>
        <v/>
      </c>
      <c r="X57" s="69" t="str">
        <f t="shared" si="2"/>
        <v/>
      </c>
      <c r="Y57" s="68" t="str">
        <f t="shared" si="3"/>
        <v/>
      </c>
      <c r="Z57" s="64" t="str">
        <f>IF('1_Data Entry'!$E57="","",SUM(SUMIFS('4_Wash Match Table'!R$7:R$500,'4_Wash Match Table'!L$7:L$500,H57),(SUMIFS('4_Wash Match Table'!AA$7:AA$500,'4_Wash Match Table'!U$7:U$500,H57)),(SUMIFS('4_Wash Match Table'!AJ$7:AJ$500,'4_Wash Match Table'!AD$7:AD$500,H57)),(SUMIFS('4_Wash Match Table'!AS$7:AS$500,'4_Wash Match Table'!AM$7:AM$500,H57))))</f>
        <v/>
      </c>
      <c r="AA57" s="64" t="str">
        <f>IF('1_Data Entry'!$E57="","",IF(OR(L57="",Z57=""),"",L57+Z57))</f>
        <v/>
      </c>
      <c r="AB57" s="65" t="str">
        <f t="shared" si="4"/>
        <v/>
      </c>
      <c r="AC57" s="70" t="str">
        <f>IF(AND($M57&lt;&gt;"",$Q57&lt;0),COUNTIFS($M$6:M57,"&lt;&gt;",$Q$6:Q57,"&lt;0"),"")</f>
        <v/>
      </c>
      <c r="AD57" t="str">
        <f t="shared" si="5"/>
        <v/>
      </c>
      <c r="AG57"/>
    </row>
    <row r="58" spans="1:33" ht="15" customHeight="1" x14ac:dyDescent="0.25">
      <c r="A58" s="47" t="str">
        <f>IF('1_Data Entry'!$E58="","",IF(COUNTA('1_Data Entry'!C58:N58)=0,"",'1_Data Entry'!A58))</f>
        <v/>
      </c>
      <c r="B58" s="47" t="str">
        <f>IF('1_Data Entry'!$E58="","",IF(A58="","",IF(S58&lt;&gt;"OK","Check row",IF(M58="","Open lot",IF(R58=0,"Closed lot","Partially sold")))))</f>
        <v/>
      </c>
      <c r="C58" s="47" t="str">
        <f>IF(A58="","",'1_Data Entry'!C58)</f>
        <v/>
      </c>
      <c r="D58" s="47" t="str">
        <f>IF(A58="","",'1_Data Entry'!D58)</f>
        <v/>
      </c>
      <c r="E58" s="47" t="str">
        <f>IF(A58="","",'1_Data Entry'!E58)</f>
        <v/>
      </c>
      <c r="F58" s="47" t="str">
        <f t="shared" si="0"/>
        <v/>
      </c>
      <c r="G58" s="47" t="str">
        <f>IF(F58="","",IFERROR(VLOOKUP(F58,'6_Reference Lists'!$A$4:$D$64,4,FALSE()),'1_Data Entry'!F58))</f>
        <v/>
      </c>
      <c r="H58" s="134" t="str">
        <f>IF('1_Data Entry'!$E58="","",IF(OR(F58="",I58="",J58="",K58=""),"",F58&amp;"-"&amp;TEXT(I58,"yyyymmdd")&amp;"-"&amp;SUBSTITUTE(TEXT(ROUND(J58,3),"0.###"),".","D")&amp;"-"&amp;SUBSTITUTE(TEXT(ROUND(K58,3),"0.###"),".","D")))</f>
        <v/>
      </c>
      <c r="I58" s="61" t="str">
        <f>IF('1_Data Entry'!$E58="","",IF(A58="","",'1_Data Entry'!G58))</f>
        <v/>
      </c>
      <c r="J58" s="62" t="str">
        <f>IF('1_Data Entry'!$E58="","",IF(A58="","",'1_Data Entry'!H58))</f>
        <v/>
      </c>
      <c r="K58" s="63" t="str">
        <f>IF('1_Data Entry'!$E58="","",IF(A58="","",'1_Data Entry'!I58))</f>
        <v/>
      </c>
      <c r="L58" s="63" t="str">
        <f>IF('1_Data Entry'!$E58="","",IF(OR(J58="",K58=""),"",J58*K58))</f>
        <v/>
      </c>
      <c r="M58" s="61" t="str">
        <f>IF(A58="","",IF(OR('1_Data Entry'!L58="",'1_Data Entry'!L58&lt;=0),"",'1_Data Entry'!J58))</f>
        <v/>
      </c>
      <c r="N58" s="62" t="str">
        <f>IF('1_Data Entry'!$E58="","",IF(OR(J58="",R58=""),"",MAX(J58-R58,0)))</f>
        <v/>
      </c>
      <c r="O58" s="63" t="str">
        <f>IF('1_Data Entry'!$E58="","",IF(A58="","",'1_Data Entry'!L58))</f>
        <v/>
      </c>
      <c r="P58" s="63" t="str">
        <f t="shared" si="1"/>
        <v/>
      </c>
      <c r="Q58" s="91" t="str">
        <f>IF('1_Data Entry'!$E58="","",IF(OR(M58="",P58="",L58=""),"",P58-L58))</f>
        <v/>
      </c>
      <c r="R58" s="133" t="str">
        <f>IF(A58="","",IF('1_Data Entry'!M58&lt;&gt;"",'1_Data Entry'!M58,IF('1_Data Entry'!J58="",J58,"")))</f>
        <v/>
      </c>
      <c r="S58" s="54" t="str">
        <f>IF('1_Data Entry'!$E58="","",IF(A58="","",IF(OR(F58="",I58="",J58="",K58=""),"Check row",IF(AND(M58&lt;&gt;"",M58&lt;I58),"Sell before buy",IF(AND(R58&lt;&gt;"",J58&lt;R58),"Shares remaining exceeds buy",IF(AND(M58&lt;&gt;"",OR(O58="",O58&lt;=0),N58&gt;0),"Missing sale price","OK"))))))</f>
        <v/>
      </c>
      <c r="T58" s="54" t="str">
        <f>IF('1_Data Entry'!$E58="","",IF(A58="","",IF(AND(Q58&lt;0,M58&lt;&gt;""),"Yes","No")))</f>
        <v/>
      </c>
      <c r="U58" s="54" t="str">
        <f>IF('1_Data Entry'!$E58="","",IF(OR(A58="",T58&lt;&gt;"Yes",M58=""),"No",IF(COUNTIFS($F$6:$F$505,F58,$I$6:$I$505,"&gt;="&amp;M58-30,$I$6:$I$505,"&lt;="&amp;M58+30,$A$6:$A$505,"&lt;&gt;"&amp;A58)&gt;0,"Yes","No")))</f>
        <v/>
      </c>
      <c r="V58" s="61" t="str">
        <f>IF('1_Data Entry'!$E58="","",IF(OR(A58="",U58&lt;&gt;"Yes",M58=""),"",M58+30))</f>
        <v/>
      </c>
      <c r="W58" s="54" t="str">
        <f>IF('1_Data Entry'!$E58="","",IF(A58="","",IF(S58="OK","Ready","Review row")))</f>
        <v/>
      </c>
      <c r="X58" s="69" t="str">
        <f t="shared" si="2"/>
        <v/>
      </c>
      <c r="Y58" s="68" t="str">
        <f t="shared" si="3"/>
        <v/>
      </c>
      <c r="Z58" s="64" t="str">
        <f>IF('1_Data Entry'!$E58="","",SUM(SUMIFS('4_Wash Match Table'!R$7:R$500,'4_Wash Match Table'!L$7:L$500,H58),(SUMIFS('4_Wash Match Table'!AA$7:AA$500,'4_Wash Match Table'!U$7:U$500,H58)),(SUMIFS('4_Wash Match Table'!AJ$7:AJ$500,'4_Wash Match Table'!AD$7:AD$500,H58)),(SUMIFS('4_Wash Match Table'!AS$7:AS$500,'4_Wash Match Table'!AM$7:AM$500,H58))))</f>
        <v/>
      </c>
      <c r="AA58" s="64" t="str">
        <f>IF('1_Data Entry'!$E58="","",IF(OR(L58="",Z58=""),"",L58+Z58))</f>
        <v/>
      </c>
      <c r="AB58" s="65" t="str">
        <f t="shared" si="4"/>
        <v/>
      </c>
      <c r="AC58" s="70" t="str">
        <f>IF(AND($M58&lt;&gt;"",$Q58&lt;0),COUNTIFS($M$6:M58,"&lt;&gt;",$Q$6:Q58,"&lt;0"),"")</f>
        <v/>
      </c>
      <c r="AD58" t="str">
        <f t="shared" si="5"/>
        <v/>
      </c>
      <c r="AG58"/>
    </row>
    <row r="59" spans="1:33" ht="15" customHeight="1" x14ac:dyDescent="0.25">
      <c r="A59" s="47" t="str">
        <f>IF('1_Data Entry'!$E59="","",IF(COUNTA('1_Data Entry'!C59:N59)=0,"",'1_Data Entry'!A59))</f>
        <v/>
      </c>
      <c r="B59" s="47" t="str">
        <f>IF('1_Data Entry'!$E59="","",IF(A59="","",IF(S59&lt;&gt;"OK","Check row",IF(M59="","Open lot",IF(R59=0,"Closed lot","Partially sold")))))</f>
        <v/>
      </c>
      <c r="C59" s="47" t="str">
        <f>IF(A59="","",'1_Data Entry'!C59)</f>
        <v/>
      </c>
      <c r="D59" s="47" t="str">
        <f>IF(A59="","",'1_Data Entry'!D59)</f>
        <v/>
      </c>
      <c r="E59" s="47" t="str">
        <f>IF(A59="","",'1_Data Entry'!E59)</f>
        <v/>
      </c>
      <c r="F59" s="47" t="str">
        <f t="shared" si="0"/>
        <v/>
      </c>
      <c r="G59" s="47" t="str">
        <f>IF(F59="","",IFERROR(VLOOKUP(F59,'6_Reference Lists'!$A$4:$D$64,4,FALSE()),'1_Data Entry'!F59))</f>
        <v/>
      </c>
      <c r="H59" s="134" t="str">
        <f>IF('1_Data Entry'!$E59="","",IF(OR(F59="",I59="",J59="",K59=""),"",F59&amp;"-"&amp;TEXT(I59,"yyyymmdd")&amp;"-"&amp;SUBSTITUTE(TEXT(ROUND(J59,3),"0.###"),".","D")&amp;"-"&amp;SUBSTITUTE(TEXT(ROUND(K59,3),"0.###"),".","D")))</f>
        <v/>
      </c>
      <c r="I59" s="61" t="str">
        <f>IF('1_Data Entry'!$E59="","",IF(A59="","",'1_Data Entry'!G59))</f>
        <v/>
      </c>
      <c r="J59" s="62" t="str">
        <f>IF('1_Data Entry'!$E59="","",IF(A59="","",'1_Data Entry'!H59))</f>
        <v/>
      </c>
      <c r="K59" s="63" t="str">
        <f>IF('1_Data Entry'!$E59="","",IF(A59="","",'1_Data Entry'!I59))</f>
        <v/>
      </c>
      <c r="L59" s="63" t="str">
        <f>IF('1_Data Entry'!$E59="","",IF(OR(J59="",K59=""),"",J59*K59))</f>
        <v/>
      </c>
      <c r="M59" s="61" t="str">
        <f>IF(A59="","",IF(OR('1_Data Entry'!L59="",'1_Data Entry'!L59&lt;=0),"",'1_Data Entry'!J59))</f>
        <v/>
      </c>
      <c r="N59" s="62" t="str">
        <f>IF('1_Data Entry'!$E59="","",IF(OR(J59="",R59=""),"",MAX(J59-R59,0)))</f>
        <v/>
      </c>
      <c r="O59" s="63" t="str">
        <f>IF('1_Data Entry'!$E59="","",IF(A59="","",'1_Data Entry'!L59))</f>
        <v/>
      </c>
      <c r="P59" s="63" t="str">
        <f t="shared" si="1"/>
        <v/>
      </c>
      <c r="Q59" s="91" t="str">
        <f>IF('1_Data Entry'!$E59="","",IF(OR(M59="",P59="",L59=""),"",P59-L59))</f>
        <v/>
      </c>
      <c r="R59" s="133" t="str">
        <f>IF(A59="","",IF('1_Data Entry'!M59&lt;&gt;"",'1_Data Entry'!M59,IF('1_Data Entry'!J59="",J59,"")))</f>
        <v/>
      </c>
      <c r="S59" s="54" t="str">
        <f>IF('1_Data Entry'!$E59="","",IF(A59="","",IF(OR(F59="",I59="",J59="",K59=""),"Check row",IF(AND(M59&lt;&gt;"",M59&lt;I59),"Sell before buy",IF(AND(R59&lt;&gt;"",J59&lt;R59),"Shares remaining exceeds buy",IF(AND(M59&lt;&gt;"",OR(O59="",O59&lt;=0),N59&gt;0),"Missing sale price","OK"))))))</f>
        <v/>
      </c>
      <c r="T59" s="54" t="str">
        <f>IF('1_Data Entry'!$E59="","",IF(A59="","",IF(AND(Q59&lt;0,M59&lt;&gt;""),"Yes","No")))</f>
        <v/>
      </c>
      <c r="U59" s="54" t="str">
        <f>IF('1_Data Entry'!$E59="","",IF(OR(A59="",T59&lt;&gt;"Yes",M59=""),"No",IF(COUNTIFS($F$6:$F$505,F59,$I$6:$I$505,"&gt;="&amp;M59-30,$I$6:$I$505,"&lt;="&amp;M59+30,$A$6:$A$505,"&lt;&gt;"&amp;A59)&gt;0,"Yes","No")))</f>
        <v/>
      </c>
      <c r="V59" s="61" t="str">
        <f>IF('1_Data Entry'!$E59="","",IF(OR(A59="",U59&lt;&gt;"Yes",M59=""),"",M59+30))</f>
        <v/>
      </c>
      <c r="W59" s="54" t="str">
        <f>IF('1_Data Entry'!$E59="","",IF(A59="","",IF(S59="OK","Ready","Review row")))</f>
        <v/>
      </c>
      <c r="X59" s="69" t="str">
        <f t="shared" si="2"/>
        <v/>
      </c>
      <c r="Y59" s="68" t="str">
        <f t="shared" si="3"/>
        <v/>
      </c>
      <c r="Z59" s="64" t="str">
        <f>IF('1_Data Entry'!$E59="","",SUM(SUMIFS('4_Wash Match Table'!R$7:R$500,'4_Wash Match Table'!L$7:L$500,H59),(SUMIFS('4_Wash Match Table'!AA$7:AA$500,'4_Wash Match Table'!U$7:U$500,H59)),(SUMIFS('4_Wash Match Table'!AJ$7:AJ$500,'4_Wash Match Table'!AD$7:AD$500,H59)),(SUMIFS('4_Wash Match Table'!AS$7:AS$500,'4_Wash Match Table'!AM$7:AM$500,H59))))</f>
        <v/>
      </c>
      <c r="AA59" s="64" t="str">
        <f>IF('1_Data Entry'!$E59="","",IF(OR(L59="",Z59=""),"",L59+Z59))</f>
        <v/>
      </c>
      <c r="AB59" s="65" t="str">
        <f t="shared" si="4"/>
        <v/>
      </c>
      <c r="AC59" s="70" t="str">
        <f>IF(AND($M59&lt;&gt;"",$Q59&lt;0),COUNTIFS($M$6:M59,"&lt;&gt;",$Q$6:Q59,"&lt;0"),"")</f>
        <v/>
      </c>
      <c r="AD59" t="str">
        <f t="shared" si="5"/>
        <v/>
      </c>
      <c r="AG59"/>
    </row>
    <row r="60" spans="1:33" ht="15" customHeight="1" x14ac:dyDescent="0.25">
      <c r="A60" s="47" t="str">
        <f>IF('1_Data Entry'!$E60="","",IF(COUNTA('1_Data Entry'!C60:N60)=0,"",'1_Data Entry'!A60))</f>
        <v/>
      </c>
      <c r="B60" s="47" t="str">
        <f>IF('1_Data Entry'!$E60="","",IF(A60="","",IF(S60&lt;&gt;"OK","Check row",IF(M60="","Open lot",IF(R60=0,"Closed lot","Partially sold")))))</f>
        <v/>
      </c>
      <c r="C60" s="47" t="str">
        <f>IF(A60="","",'1_Data Entry'!C60)</f>
        <v/>
      </c>
      <c r="D60" s="47" t="str">
        <f>IF(A60="","",'1_Data Entry'!D60)</f>
        <v/>
      </c>
      <c r="E60" s="47" t="str">
        <f>IF(A60="","",'1_Data Entry'!E60)</f>
        <v/>
      </c>
      <c r="F60" s="47" t="str">
        <f t="shared" si="0"/>
        <v/>
      </c>
      <c r="G60" s="47" t="str">
        <f>IF(F60="","",IFERROR(VLOOKUP(F60,'6_Reference Lists'!$A$4:$D$64,4,FALSE()),'1_Data Entry'!F60))</f>
        <v/>
      </c>
      <c r="H60" s="134" t="str">
        <f>IF('1_Data Entry'!$E60="","",IF(OR(F60="",I60="",J60="",K60=""),"",F60&amp;"-"&amp;TEXT(I60,"yyyymmdd")&amp;"-"&amp;SUBSTITUTE(TEXT(ROUND(J60,3),"0.###"),".","D")&amp;"-"&amp;SUBSTITUTE(TEXT(ROUND(K60,3),"0.###"),".","D")))</f>
        <v/>
      </c>
      <c r="I60" s="61" t="str">
        <f>IF('1_Data Entry'!$E60="","",IF(A60="","",'1_Data Entry'!G60))</f>
        <v/>
      </c>
      <c r="J60" s="62" t="str">
        <f>IF('1_Data Entry'!$E60="","",IF(A60="","",'1_Data Entry'!H60))</f>
        <v/>
      </c>
      <c r="K60" s="63" t="str">
        <f>IF('1_Data Entry'!$E60="","",IF(A60="","",'1_Data Entry'!I60))</f>
        <v/>
      </c>
      <c r="L60" s="63" t="str">
        <f>IF('1_Data Entry'!$E60="","",IF(OR(J60="",K60=""),"",J60*K60))</f>
        <v/>
      </c>
      <c r="M60" s="61" t="str">
        <f>IF(A60="","",IF(OR('1_Data Entry'!L60="",'1_Data Entry'!L60&lt;=0),"",'1_Data Entry'!J60))</f>
        <v/>
      </c>
      <c r="N60" s="62" t="str">
        <f>IF('1_Data Entry'!$E60="","",IF(OR(J60="",R60=""),"",MAX(J60-R60,0)))</f>
        <v/>
      </c>
      <c r="O60" s="63" t="str">
        <f>IF('1_Data Entry'!$E60="","",IF(A60="","",'1_Data Entry'!L60))</f>
        <v/>
      </c>
      <c r="P60" s="63" t="str">
        <f t="shared" si="1"/>
        <v/>
      </c>
      <c r="Q60" s="91" t="str">
        <f>IF('1_Data Entry'!$E60="","",IF(OR(M60="",P60="",L60=""),"",P60-L60))</f>
        <v/>
      </c>
      <c r="R60" s="133" t="str">
        <f>IF(A60="","",IF('1_Data Entry'!M60&lt;&gt;"",'1_Data Entry'!M60,IF('1_Data Entry'!J60="",J60,"")))</f>
        <v/>
      </c>
      <c r="S60" s="54" t="str">
        <f>IF('1_Data Entry'!$E60="","",IF(A60="","",IF(OR(F60="",I60="",J60="",K60=""),"Check row",IF(AND(M60&lt;&gt;"",M60&lt;I60),"Sell before buy",IF(AND(R60&lt;&gt;"",J60&lt;R60),"Shares remaining exceeds buy",IF(AND(M60&lt;&gt;"",OR(O60="",O60&lt;=0),N60&gt;0),"Missing sale price","OK"))))))</f>
        <v/>
      </c>
      <c r="T60" s="54" t="str">
        <f>IF('1_Data Entry'!$E60="","",IF(A60="","",IF(AND(Q60&lt;0,M60&lt;&gt;""),"Yes","No")))</f>
        <v/>
      </c>
      <c r="U60" s="54" t="str">
        <f>IF('1_Data Entry'!$E60="","",IF(OR(A60="",T60&lt;&gt;"Yes",M60=""),"No",IF(COUNTIFS($F$6:$F$505,F60,$I$6:$I$505,"&gt;="&amp;M60-30,$I$6:$I$505,"&lt;="&amp;M60+30,$A$6:$A$505,"&lt;&gt;"&amp;A60)&gt;0,"Yes","No")))</f>
        <v/>
      </c>
      <c r="V60" s="61" t="str">
        <f>IF('1_Data Entry'!$E60="","",IF(OR(A60="",U60&lt;&gt;"Yes",M60=""),"",M60+30))</f>
        <v/>
      </c>
      <c r="W60" s="54" t="str">
        <f>IF('1_Data Entry'!$E60="","",IF(A60="","",IF(S60="OK","Ready","Review row")))</f>
        <v/>
      </c>
      <c r="X60" s="69" t="str">
        <f t="shared" si="2"/>
        <v/>
      </c>
      <c r="Y60" s="68" t="str">
        <f t="shared" si="3"/>
        <v/>
      </c>
      <c r="Z60" s="64" t="str">
        <f>IF('1_Data Entry'!$E60="","",SUM(SUMIFS('4_Wash Match Table'!R$7:R$500,'4_Wash Match Table'!L$7:L$500,H60),(SUMIFS('4_Wash Match Table'!AA$7:AA$500,'4_Wash Match Table'!U$7:U$500,H60)),(SUMIFS('4_Wash Match Table'!AJ$7:AJ$500,'4_Wash Match Table'!AD$7:AD$500,H60)),(SUMIFS('4_Wash Match Table'!AS$7:AS$500,'4_Wash Match Table'!AM$7:AM$500,H60))))</f>
        <v/>
      </c>
      <c r="AA60" s="64" t="str">
        <f>IF('1_Data Entry'!$E60="","",IF(OR(L60="",Z60=""),"",L60+Z60))</f>
        <v/>
      </c>
      <c r="AB60" s="65" t="str">
        <f t="shared" si="4"/>
        <v/>
      </c>
      <c r="AC60" s="70" t="str">
        <f>IF(AND($M60&lt;&gt;"",$Q60&lt;0),COUNTIFS($M$6:M60,"&lt;&gt;",$Q$6:Q60,"&lt;0"),"")</f>
        <v/>
      </c>
      <c r="AD60" t="str">
        <f t="shared" si="5"/>
        <v/>
      </c>
      <c r="AG60"/>
    </row>
    <row r="61" spans="1:33" ht="15" customHeight="1" x14ac:dyDescent="0.25">
      <c r="A61" s="47" t="str">
        <f>IF('1_Data Entry'!$E61="","",IF(COUNTA('1_Data Entry'!C61:N61)=0,"",'1_Data Entry'!A61))</f>
        <v/>
      </c>
      <c r="B61" s="47" t="str">
        <f>IF('1_Data Entry'!$E61="","",IF(A61="","",IF(S61&lt;&gt;"OK","Check row",IF(M61="","Open lot",IF(R61=0,"Closed lot","Partially sold")))))</f>
        <v/>
      </c>
      <c r="C61" s="47" t="str">
        <f>IF(A61="","",'1_Data Entry'!C61)</f>
        <v/>
      </c>
      <c r="D61" s="47" t="str">
        <f>IF(A61="","",'1_Data Entry'!D61)</f>
        <v/>
      </c>
      <c r="E61" s="47" t="str">
        <f>IF(A61="","",'1_Data Entry'!E61)</f>
        <v/>
      </c>
      <c r="F61" s="47" t="str">
        <f t="shared" si="0"/>
        <v/>
      </c>
      <c r="G61" s="47" t="str">
        <f>IF(F61="","",IFERROR(VLOOKUP(F61,'6_Reference Lists'!$A$4:$D$64,4,FALSE()),'1_Data Entry'!F61))</f>
        <v/>
      </c>
      <c r="H61" s="134" t="str">
        <f>IF('1_Data Entry'!$E61="","",IF(OR(F61="",I61="",J61="",K61=""),"",F61&amp;"-"&amp;TEXT(I61,"yyyymmdd")&amp;"-"&amp;SUBSTITUTE(TEXT(ROUND(J61,3),"0.###"),".","D")&amp;"-"&amp;SUBSTITUTE(TEXT(ROUND(K61,3),"0.###"),".","D")))</f>
        <v/>
      </c>
      <c r="I61" s="61" t="str">
        <f>IF('1_Data Entry'!$E61="","",IF(A61="","",'1_Data Entry'!G61))</f>
        <v/>
      </c>
      <c r="J61" s="62" t="str">
        <f>IF('1_Data Entry'!$E61="","",IF(A61="","",'1_Data Entry'!H61))</f>
        <v/>
      </c>
      <c r="K61" s="63" t="str">
        <f>IF('1_Data Entry'!$E61="","",IF(A61="","",'1_Data Entry'!I61))</f>
        <v/>
      </c>
      <c r="L61" s="63" t="str">
        <f>IF('1_Data Entry'!$E61="","",IF(OR(J61="",K61=""),"",J61*K61))</f>
        <v/>
      </c>
      <c r="M61" s="61" t="str">
        <f>IF(A61="","",IF(OR('1_Data Entry'!L61="",'1_Data Entry'!L61&lt;=0),"",'1_Data Entry'!J61))</f>
        <v/>
      </c>
      <c r="N61" s="62" t="str">
        <f>IF('1_Data Entry'!$E61="","",IF(OR(J61="",R61=""),"",MAX(J61-R61,0)))</f>
        <v/>
      </c>
      <c r="O61" s="63" t="str">
        <f>IF('1_Data Entry'!$E61="","",IF(A61="","",'1_Data Entry'!L61))</f>
        <v/>
      </c>
      <c r="P61" s="63" t="str">
        <f t="shared" si="1"/>
        <v/>
      </c>
      <c r="Q61" s="91" t="str">
        <f>IF('1_Data Entry'!$E61="","",IF(OR(M61="",P61="",L61=""),"",P61-L61))</f>
        <v/>
      </c>
      <c r="R61" s="133" t="str">
        <f>IF(A61="","",IF('1_Data Entry'!M61&lt;&gt;"",'1_Data Entry'!M61,IF('1_Data Entry'!J61="",J61,"")))</f>
        <v/>
      </c>
      <c r="S61" s="54" t="str">
        <f>IF('1_Data Entry'!$E61="","",IF(A61="","",IF(OR(F61="",I61="",J61="",K61=""),"Check row",IF(AND(M61&lt;&gt;"",M61&lt;I61),"Sell before buy",IF(AND(R61&lt;&gt;"",J61&lt;R61),"Shares remaining exceeds buy",IF(AND(M61&lt;&gt;"",OR(O61="",O61&lt;=0),N61&gt;0),"Missing sale price","OK"))))))</f>
        <v/>
      </c>
      <c r="T61" s="54" t="str">
        <f>IF('1_Data Entry'!$E61="","",IF(A61="","",IF(AND(Q61&lt;0,M61&lt;&gt;""),"Yes","No")))</f>
        <v/>
      </c>
      <c r="U61" s="54" t="str">
        <f>IF('1_Data Entry'!$E61="","",IF(OR(A61="",T61&lt;&gt;"Yes",M61=""),"No",IF(COUNTIFS($F$6:$F$505,F61,$I$6:$I$505,"&gt;="&amp;M61-30,$I$6:$I$505,"&lt;="&amp;M61+30,$A$6:$A$505,"&lt;&gt;"&amp;A61)&gt;0,"Yes","No")))</f>
        <v/>
      </c>
      <c r="V61" s="61" t="str">
        <f>IF('1_Data Entry'!$E61="","",IF(OR(A61="",U61&lt;&gt;"Yes",M61=""),"",M61+30))</f>
        <v/>
      </c>
      <c r="W61" s="54" t="str">
        <f>IF('1_Data Entry'!$E61="","",IF(A61="","",IF(S61="OK","Ready","Review row")))</f>
        <v/>
      </c>
      <c r="X61" s="69" t="str">
        <f t="shared" si="2"/>
        <v/>
      </c>
      <c r="Y61" s="68" t="str">
        <f t="shared" si="3"/>
        <v/>
      </c>
      <c r="Z61" s="64" t="str">
        <f>IF('1_Data Entry'!$E61="","",SUM(SUMIFS('4_Wash Match Table'!R$7:R$500,'4_Wash Match Table'!L$7:L$500,H61),(SUMIFS('4_Wash Match Table'!AA$7:AA$500,'4_Wash Match Table'!U$7:U$500,H61)),(SUMIFS('4_Wash Match Table'!AJ$7:AJ$500,'4_Wash Match Table'!AD$7:AD$500,H61)),(SUMIFS('4_Wash Match Table'!AS$7:AS$500,'4_Wash Match Table'!AM$7:AM$500,H61))))</f>
        <v/>
      </c>
      <c r="AA61" s="64" t="str">
        <f>IF('1_Data Entry'!$E61="","",IF(OR(L61="",Z61=""),"",L61+Z61))</f>
        <v/>
      </c>
      <c r="AB61" s="65" t="str">
        <f t="shared" si="4"/>
        <v/>
      </c>
      <c r="AC61" s="70" t="str">
        <f>IF(AND($M61&lt;&gt;"",$Q61&lt;0),COUNTIFS($M$6:M61,"&lt;&gt;",$Q$6:Q61,"&lt;0"),"")</f>
        <v/>
      </c>
      <c r="AD61" t="str">
        <f t="shared" si="5"/>
        <v/>
      </c>
      <c r="AG61"/>
    </row>
    <row r="62" spans="1:33" ht="15" customHeight="1" x14ac:dyDescent="0.25">
      <c r="A62" s="47" t="str">
        <f>IF('1_Data Entry'!$E62="","",IF(COUNTA('1_Data Entry'!C62:N62)=0,"",'1_Data Entry'!A62))</f>
        <v/>
      </c>
      <c r="B62" s="47" t="str">
        <f>IF('1_Data Entry'!$E62="","",IF(A62="","",IF(S62&lt;&gt;"OK","Check row",IF(M62="","Open lot",IF(R62=0,"Closed lot","Partially sold")))))</f>
        <v/>
      </c>
      <c r="C62" s="47" t="str">
        <f>IF(A62="","",'1_Data Entry'!C62)</f>
        <v/>
      </c>
      <c r="D62" s="47" t="str">
        <f>IF(A62="","",'1_Data Entry'!D62)</f>
        <v/>
      </c>
      <c r="E62" s="47" t="str">
        <f>IF(A62="","",'1_Data Entry'!E62)</f>
        <v/>
      </c>
      <c r="F62" s="47" t="str">
        <f t="shared" si="0"/>
        <v/>
      </c>
      <c r="G62" s="47" t="str">
        <f>IF(F62="","",IFERROR(VLOOKUP(F62,'6_Reference Lists'!$A$4:$D$64,4,FALSE()),'1_Data Entry'!F62))</f>
        <v/>
      </c>
      <c r="H62" s="134" t="str">
        <f>IF('1_Data Entry'!$E62="","",IF(OR(F62="",I62="",J62="",K62=""),"",F62&amp;"-"&amp;TEXT(I62,"yyyymmdd")&amp;"-"&amp;SUBSTITUTE(TEXT(ROUND(J62,3),"0.###"),".","D")&amp;"-"&amp;SUBSTITUTE(TEXT(ROUND(K62,3),"0.###"),".","D")))</f>
        <v/>
      </c>
      <c r="I62" s="61" t="str">
        <f>IF('1_Data Entry'!$E62="","",IF(A62="","",'1_Data Entry'!G62))</f>
        <v/>
      </c>
      <c r="J62" s="62" t="str">
        <f>IF('1_Data Entry'!$E62="","",IF(A62="","",'1_Data Entry'!H62))</f>
        <v/>
      </c>
      <c r="K62" s="63" t="str">
        <f>IF('1_Data Entry'!$E62="","",IF(A62="","",'1_Data Entry'!I62))</f>
        <v/>
      </c>
      <c r="L62" s="63" t="str">
        <f>IF('1_Data Entry'!$E62="","",IF(OR(J62="",K62=""),"",J62*K62))</f>
        <v/>
      </c>
      <c r="M62" s="61" t="str">
        <f>IF(A62="","",IF(OR('1_Data Entry'!L62="",'1_Data Entry'!L62&lt;=0),"",'1_Data Entry'!J62))</f>
        <v/>
      </c>
      <c r="N62" s="62" t="str">
        <f>IF('1_Data Entry'!$E62="","",IF(OR(J62="",R62=""),"",MAX(J62-R62,0)))</f>
        <v/>
      </c>
      <c r="O62" s="63" t="str">
        <f>IF('1_Data Entry'!$E62="","",IF(A62="","",'1_Data Entry'!L62))</f>
        <v/>
      </c>
      <c r="P62" s="63" t="str">
        <f t="shared" si="1"/>
        <v/>
      </c>
      <c r="Q62" s="91" t="str">
        <f>IF('1_Data Entry'!$E62="","",IF(OR(M62="",P62="",L62=""),"",P62-L62))</f>
        <v/>
      </c>
      <c r="R62" s="133" t="str">
        <f>IF(A62="","",IF('1_Data Entry'!M62&lt;&gt;"",'1_Data Entry'!M62,IF('1_Data Entry'!J62="",J62,"")))</f>
        <v/>
      </c>
      <c r="S62" s="54" t="str">
        <f>IF('1_Data Entry'!$E62="","",IF(A62="","",IF(OR(F62="",I62="",J62="",K62=""),"Check row",IF(AND(M62&lt;&gt;"",M62&lt;I62),"Sell before buy",IF(AND(R62&lt;&gt;"",J62&lt;R62),"Shares remaining exceeds buy",IF(AND(M62&lt;&gt;"",OR(O62="",O62&lt;=0),N62&gt;0),"Missing sale price","OK"))))))</f>
        <v/>
      </c>
      <c r="T62" s="54" t="str">
        <f>IF('1_Data Entry'!$E62="","",IF(A62="","",IF(AND(Q62&lt;0,M62&lt;&gt;""),"Yes","No")))</f>
        <v/>
      </c>
      <c r="U62" s="54" t="str">
        <f>IF('1_Data Entry'!$E62="","",IF(OR(A62="",T62&lt;&gt;"Yes",M62=""),"No",IF(COUNTIFS($F$6:$F$505,F62,$I$6:$I$505,"&gt;="&amp;M62-30,$I$6:$I$505,"&lt;="&amp;M62+30,$A$6:$A$505,"&lt;&gt;"&amp;A62)&gt;0,"Yes","No")))</f>
        <v/>
      </c>
      <c r="V62" s="61" t="str">
        <f>IF('1_Data Entry'!$E62="","",IF(OR(A62="",U62&lt;&gt;"Yes",M62=""),"",M62+30))</f>
        <v/>
      </c>
      <c r="W62" s="54" t="str">
        <f>IF('1_Data Entry'!$E62="","",IF(A62="","",IF(S62="OK","Ready","Review row")))</f>
        <v/>
      </c>
      <c r="X62" s="69" t="str">
        <f t="shared" si="2"/>
        <v/>
      </c>
      <c r="Y62" s="68" t="str">
        <f t="shared" si="3"/>
        <v/>
      </c>
      <c r="Z62" s="64" t="str">
        <f>IF('1_Data Entry'!$E62="","",SUM(SUMIFS('4_Wash Match Table'!R$7:R$500,'4_Wash Match Table'!L$7:L$500,H62),(SUMIFS('4_Wash Match Table'!AA$7:AA$500,'4_Wash Match Table'!U$7:U$500,H62)),(SUMIFS('4_Wash Match Table'!AJ$7:AJ$500,'4_Wash Match Table'!AD$7:AD$500,H62)),(SUMIFS('4_Wash Match Table'!AS$7:AS$500,'4_Wash Match Table'!AM$7:AM$500,H62))))</f>
        <v/>
      </c>
      <c r="AA62" s="64" t="str">
        <f>IF('1_Data Entry'!$E62="","",IF(OR(L62="",Z62=""),"",L62+Z62))</f>
        <v/>
      </c>
      <c r="AB62" s="65" t="str">
        <f t="shared" si="4"/>
        <v/>
      </c>
      <c r="AC62" s="70" t="str">
        <f>IF(AND($M62&lt;&gt;"",$Q62&lt;0),COUNTIFS($M$6:M62,"&lt;&gt;",$Q$6:Q62,"&lt;0"),"")</f>
        <v/>
      </c>
      <c r="AD62" t="str">
        <f t="shared" si="5"/>
        <v/>
      </c>
      <c r="AG62"/>
    </row>
    <row r="63" spans="1:33" ht="15" customHeight="1" x14ac:dyDescent="0.25">
      <c r="A63" s="47" t="str">
        <f>IF('1_Data Entry'!$E63="","",IF(COUNTA('1_Data Entry'!C63:N63)=0,"",'1_Data Entry'!A63))</f>
        <v/>
      </c>
      <c r="B63" s="47" t="str">
        <f>IF('1_Data Entry'!$E63="","",IF(A63="","",IF(S63&lt;&gt;"OK","Check row",IF(M63="","Open lot",IF(R63=0,"Closed lot","Partially sold")))))</f>
        <v/>
      </c>
      <c r="C63" s="47" t="str">
        <f>IF(A63="","",'1_Data Entry'!C63)</f>
        <v/>
      </c>
      <c r="D63" s="47" t="str">
        <f>IF(A63="","",'1_Data Entry'!D63)</f>
        <v/>
      </c>
      <c r="E63" s="47" t="str">
        <f>IF(A63="","",'1_Data Entry'!E63)</f>
        <v/>
      </c>
      <c r="F63" s="47" t="str">
        <f t="shared" si="0"/>
        <v/>
      </c>
      <c r="G63" s="47" t="str">
        <f>IF(F63="","",IFERROR(VLOOKUP(F63,'6_Reference Lists'!$A$4:$D$64,4,FALSE()),'1_Data Entry'!F63))</f>
        <v/>
      </c>
      <c r="H63" s="134" t="str">
        <f>IF('1_Data Entry'!$E63="","",IF(OR(F63="",I63="",J63="",K63=""),"",F63&amp;"-"&amp;TEXT(I63,"yyyymmdd")&amp;"-"&amp;SUBSTITUTE(TEXT(ROUND(J63,3),"0.###"),".","D")&amp;"-"&amp;SUBSTITUTE(TEXT(ROUND(K63,3),"0.###"),".","D")))</f>
        <v/>
      </c>
      <c r="I63" s="61" t="str">
        <f>IF('1_Data Entry'!$E63="","",IF(A63="","",'1_Data Entry'!G63))</f>
        <v/>
      </c>
      <c r="J63" s="62" t="str">
        <f>IF('1_Data Entry'!$E63="","",IF(A63="","",'1_Data Entry'!H63))</f>
        <v/>
      </c>
      <c r="K63" s="63" t="str">
        <f>IF('1_Data Entry'!$E63="","",IF(A63="","",'1_Data Entry'!I63))</f>
        <v/>
      </c>
      <c r="L63" s="63" t="str">
        <f>IF('1_Data Entry'!$E63="","",IF(OR(J63="",K63=""),"",J63*K63))</f>
        <v/>
      </c>
      <c r="M63" s="61" t="str">
        <f>IF(A63="","",IF(OR('1_Data Entry'!L63="",'1_Data Entry'!L63&lt;=0),"",'1_Data Entry'!J63))</f>
        <v/>
      </c>
      <c r="N63" s="62" t="str">
        <f>IF('1_Data Entry'!$E63="","",IF(OR(J63="",R63=""),"",MAX(J63-R63,0)))</f>
        <v/>
      </c>
      <c r="O63" s="63" t="str">
        <f>IF('1_Data Entry'!$E63="","",IF(A63="","",'1_Data Entry'!L63))</f>
        <v/>
      </c>
      <c r="P63" s="63" t="str">
        <f t="shared" si="1"/>
        <v/>
      </c>
      <c r="Q63" s="91" t="str">
        <f>IF('1_Data Entry'!$E63="","",IF(OR(M63="",P63="",L63=""),"",P63-L63))</f>
        <v/>
      </c>
      <c r="R63" s="133" t="str">
        <f>IF(A63="","",IF('1_Data Entry'!M63&lt;&gt;"",'1_Data Entry'!M63,IF('1_Data Entry'!J63="",J63,"")))</f>
        <v/>
      </c>
      <c r="S63" s="54" t="str">
        <f>IF('1_Data Entry'!$E63="","",IF(A63="","",IF(OR(F63="",I63="",J63="",K63=""),"Check row",IF(AND(M63&lt;&gt;"",M63&lt;I63),"Sell before buy",IF(AND(R63&lt;&gt;"",J63&lt;R63),"Shares remaining exceeds buy",IF(AND(M63&lt;&gt;"",OR(O63="",O63&lt;=0),N63&gt;0),"Missing sale price","OK"))))))</f>
        <v/>
      </c>
      <c r="T63" s="54" t="str">
        <f>IF('1_Data Entry'!$E63="","",IF(A63="","",IF(AND(Q63&lt;0,M63&lt;&gt;""),"Yes","No")))</f>
        <v/>
      </c>
      <c r="U63" s="54" t="str">
        <f>IF('1_Data Entry'!$E63="","",IF(OR(A63="",T63&lt;&gt;"Yes",M63=""),"No",IF(COUNTIFS($F$6:$F$505,F63,$I$6:$I$505,"&gt;="&amp;M63-30,$I$6:$I$505,"&lt;="&amp;M63+30,$A$6:$A$505,"&lt;&gt;"&amp;A63)&gt;0,"Yes","No")))</f>
        <v/>
      </c>
      <c r="V63" s="61" t="str">
        <f>IF('1_Data Entry'!$E63="","",IF(OR(A63="",U63&lt;&gt;"Yes",M63=""),"",M63+30))</f>
        <v/>
      </c>
      <c r="W63" s="54" t="str">
        <f>IF('1_Data Entry'!$E63="","",IF(A63="","",IF(S63="OK","Ready","Review row")))</f>
        <v/>
      </c>
      <c r="X63" s="69" t="str">
        <f t="shared" si="2"/>
        <v/>
      </c>
      <c r="Y63" s="68" t="str">
        <f t="shared" si="3"/>
        <v/>
      </c>
      <c r="Z63" s="64" t="str">
        <f>IF('1_Data Entry'!$E63="","",SUM(SUMIFS('4_Wash Match Table'!R$7:R$500,'4_Wash Match Table'!L$7:L$500,H63),(SUMIFS('4_Wash Match Table'!AA$7:AA$500,'4_Wash Match Table'!U$7:U$500,H63)),(SUMIFS('4_Wash Match Table'!AJ$7:AJ$500,'4_Wash Match Table'!AD$7:AD$500,H63)),(SUMIFS('4_Wash Match Table'!AS$7:AS$500,'4_Wash Match Table'!AM$7:AM$500,H63))))</f>
        <v/>
      </c>
      <c r="AA63" s="64" t="str">
        <f>IF('1_Data Entry'!$E63="","",IF(OR(L63="",Z63=""),"",L63+Z63))</f>
        <v/>
      </c>
      <c r="AB63" s="65" t="str">
        <f t="shared" si="4"/>
        <v/>
      </c>
      <c r="AC63" s="70" t="str">
        <f>IF(AND($M63&lt;&gt;"",$Q63&lt;0),COUNTIFS($M$6:M63,"&lt;&gt;",$Q$6:Q63,"&lt;0"),"")</f>
        <v/>
      </c>
      <c r="AD63" t="str">
        <f t="shared" si="5"/>
        <v/>
      </c>
      <c r="AG63"/>
    </row>
    <row r="64" spans="1:33" ht="15" customHeight="1" x14ac:dyDescent="0.25">
      <c r="A64" s="47" t="str">
        <f>IF('1_Data Entry'!$E64="","",IF(COUNTA('1_Data Entry'!C64:N64)=0,"",'1_Data Entry'!A64))</f>
        <v/>
      </c>
      <c r="B64" s="47" t="str">
        <f>IF('1_Data Entry'!$E64="","",IF(A64="","",IF(S64&lt;&gt;"OK","Check row",IF(M64="","Open lot",IF(R64=0,"Closed lot","Partially sold")))))</f>
        <v/>
      </c>
      <c r="C64" s="47" t="str">
        <f>IF(A64="","",'1_Data Entry'!C64)</f>
        <v/>
      </c>
      <c r="D64" s="47" t="str">
        <f>IF(A64="","",'1_Data Entry'!D64)</f>
        <v/>
      </c>
      <c r="E64" s="47" t="str">
        <f>IF(A64="","",'1_Data Entry'!E64)</f>
        <v/>
      </c>
      <c r="F64" s="47" t="str">
        <f t="shared" si="0"/>
        <v/>
      </c>
      <c r="G64" s="47" t="str">
        <f>IF(F64="","",IFERROR(VLOOKUP(F64,'6_Reference Lists'!$A$4:$D$64,4,FALSE()),'1_Data Entry'!F64))</f>
        <v/>
      </c>
      <c r="H64" s="134" t="str">
        <f>IF('1_Data Entry'!$E64="","",IF(OR(F64="",I64="",J64="",K64=""),"",F64&amp;"-"&amp;TEXT(I64,"yyyymmdd")&amp;"-"&amp;SUBSTITUTE(TEXT(ROUND(J64,3),"0.###"),".","D")&amp;"-"&amp;SUBSTITUTE(TEXT(ROUND(K64,3),"0.###"),".","D")))</f>
        <v/>
      </c>
      <c r="I64" s="61" t="str">
        <f>IF('1_Data Entry'!$E64="","",IF(A64="","",'1_Data Entry'!G64))</f>
        <v/>
      </c>
      <c r="J64" s="62" t="str">
        <f>IF('1_Data Entry'!$E64="","",IF(A64="","",'1_Data Entry'!H64))</f>
        <v/>
      </c>
      <c r="K64" s="63" t="str">
        <f>IF('1_Data Entry'!$E64="","",IF(A64="","",'1_Data Entry'!I64))</f>
        <v/>
      </c>
      <c r="L64" s="63" t="str">
        <f>IF('1_Data Entry'!$E64="","",IF(OR(J64="",K64=""),"",J64*K64))</f>
        <v/>
      </c>
      <c r="M64" s="61" t="str">
        <f>IF(A64="","",IF(OR('1_Data Entry'!L64="",'1_Data Entry'!L64&lt;=0),"",'1_Data Entry'!J64))</f>
        <v/>
      </c>
      <c r="N64" s="62" t="str">
        <f>IF('1_Data Entry'!$E64="","",IF(OR(J64="",R64=""),"",MAX(J64-R64,0)))</f>
        <v/>
      </c>
      <c r="O64" s="63" t="str">
        <f>IF('1_Data Entry'!$E64="","",IF(A64="","",'1_Data Entry'!L64))</f>
        <v/>
      </c>
      <c r="P64" s="63" t="str">
        <f t="shared" si="1"/>
        <v/>
      </c>
      <c r="Q64" s="91" t="str">
        <f>IF('1_Data Entry'!$E64="","",IF(OR(M64="",P64="",L64=""),"",P64-L64))</f>
        <v/>
      </c>
      <c r="R64" s="133" t="str">
        <f>IF(A64="","",IF('1_Data Entry'!M64&lt;&gt;"",'1_Data Entry'!M64,IF('1_Data Entry'!J64="",J64,"")))</f>
        <v/>
      </c>
      <c r="S64" s="54" t="str">
        <f>IF('1_Data Entry'!$E64="","",IF(A64="","",IF(OR(F64="",I64="",J64="",K64=""),"Check row",IF(AND(M64&lt;&gt;"",M64&lt;I64),"Sell before buy",IF(AND(R64&lt;&gt;"",J64&lt;R64),"Shares remaining exceeds buy",IF(AND(M64&lt;&gt;"",OR(O64="",O64&lt;=0),N64&gt;0),"Missing sale price","OK"))))))</f>
        <v/>
      </c>
      <c r="T64" s="54" t="str">
        <f>IF('1_Data Entry'!$E64="","",IF(A64="","",IF(AND(Q64&lt;0,M64&lt;&gt;""),"Yes","No")))</f>
        <v/>
      </c>
      <c r="U64" s="54" t="str">
        <f>IF('1_Data Entry'!$E64="","",IF(OR(A64="",T64&lt;&gt;"Yes",M64=""),"No",IF(COUNTIFS($F$6:$F$505,F64,$I$6:$I$505,"&gt;="&amp;M64-30,$I$6:$I$505,"&lt;="&amp;M64+30,$A$6:$A$505,"&lt;&gt;"&amp;A64)&gt;0,"Yes","No")))</f>
        <v/>
      </c>
      <c r="V64" s="61" t="str">
        <f>IF('1_Data Entry'!$E64="","",IF(OR(A64="",U64&lt;&gt;"Yes",M64=""),"",M64+30))</f>
        <v/>
      </c>
      <c r="W64" s="54" t="str">
        <f>IF('1_Data Entry'!$E64="","",IF(A64="","",IF(S64="OK","Ready","Review row")))</f>
        <v/>
      </c>
      <c r="X64" s="69" t="str">
        <f t="shared" si="2"/>
        <v/>
      </c>
      <c r="Y64" s="68" t="str">
        <f t="shared" si="3"/>
        <v/>
      </c>
      <c r="Z64" s="64" t="str">
        <f>IF('1_Data Entry'!$E64="","",SUM(SUMIFS('4_Wash Match Table'!R$7:R$500,'4_Wash Match Table'!L$7:L$500,H64),(SUMIFS('4_Wash Match Table'!AA$7:AA$500,'4_Wash Match Table'!U$7:U$500,H64)),(SUMIFS('4_Wash Match Table'!AJ$7:AJ$500,'4_Wash Match Table'!AD$7:AD$500,H64)),(SUMIFS('4_Wash Match Table'!AS$7:AS$500,'4_Wash Match Table'!AM$7:AM$500,H64))))</f>
        <v/>
      </c>
      <c r="AA64" s="64" t="str">
        <f>IF('1_Data Entry'!$E64="","",IF(OR(L64="",Z64=""),"",L64+Z64))</f>
        <v/>
      </c>
      <c r="AB64" s="65" t="str">
        <f t="shared" si="4"/>
        <v/>
      </c>
      <c r="AC64" s="70" t="str">
        <f>IF(AND($M64&lt;&gt;"",$Q64&lt;0),COUNTIFS($M$6:M64,"&lt;&gt;",$Q$6:Q64,"&lt;0"),"")</f>
        <v/>
      </c>
      <c r="AD64" t="str">
        <f t="shared" si="5"/>
        <v/>
      </c>
      <c r="AG64"/>
    </row>
    <row r="65" spans="1:33" ht="15" customHeight="1" x14ac:dyDescent="0.25">
      <c r="A65" s="47" t="str">
        <f>IF('1_Data Entry'!$E65="","",IF(COUNTA('1_Data Entry'!C65:N65)=0,"",'1_Data Entry'!A65))</f>
        <v/>
      </c>
      <c r="B65" s="47" t="str">
        <f>IF('1_Data Entry'!$E65="","",IF(A65="","",IF(S65&lt;&gt;"OK","Check row",IF(M65="","Open lot",IF(R65=0,"Closed lot","Partially sold")))))</f>
        <v/>
      </c>
      <c r="C65" s="47" t="str">
        <f>IF(A65="","",'1_Data Entry'!C65)</f>
        <v/>
      </c>
      <c r="D65" s="47" t="str">
        <f>IF(A65="","",'1_Data Entry'!D65)</f>
        <v/>
      </c>
      <c r="E65" s="47" t="str">
        <f>IF(A65="","",'1_Data Entry'!E65)</f>
        <v/>
      </c>
      <c r="F65" s="47" t="str">
        <f t="shared" si="0"/>
        <v/>
      </c>
      <c r="G65" s="47" t="str">
        <f>IF(F65="","",IFERROR(VLOOKUP(F65,'6_Reference Lists'!$A$4:$D$64,4,FALSE()),'1_Data Entry'!F65))</f>
        <v/>
      </c>
      <c r="H65" s="134" t="str">
        <f>IF('1_Data Entry'!$E65="","",IF(OR(F65="",I65="",J65="",K65=""),"",F65&amp;"-"&amp;TEXT(I65,"yyyymmdd")&amp;"-"&amp;SUBSTITUTE(TEXT(ROUND(J65,3),"0.###"),".","D")&amp;"-"&amp;SUBSTITUTE(TEXT(ROUND(K65,3),"0.###"),".","D")))</f>
        <v/>
      </c>
      <c r="I65" s="61" t="str">
        <f>IF('1_Data Entry'!$E65="","",IF(A65="","",'1_Data Entry'!G65))</f>
        <v/>
      </c>
      <c r="J65" s="62" t="str">
        <f>IF('1_Data Entry'!$E65="","",IF(A65="","",'1_Data Entry'!H65))</f>
        <v/>
      </c>
      <c r="K65" s="63" t="str">
        <f>IF('1_Data Entry'!$E65="","",IF(A65="","",'1_Data Entry'!I65))</f>
        <v/>
      </c>
      <c r="L65" s="63" t="str">
        <f>IF('1_Data Entry'!$E65="","",IF(OR(J65="",K65=""),"",J65*K65))</f>
        <v/>
      </c>
      <c r="M65" s="61" t="str">
        <f>IF(A65="","",IF(OR('1_Data Entry'!L65="",'1_Data Entry'!L65&lt;=0),"",'1_Data Entry'!J65))</f>
        <v/>
      </c>
      <c r="N65" s="62" t="str">
        <f>IF('1_Data Entry'!$E65="","",IF(OR(J65="",R65=""),"",MAX(J65-R65,0)))</f>
        <v/>
      </c>
      <c r="O65" s="63" t="str">
        <f>IF('1_Data Entry'!$E65="","",IF(A65="","",'1_Data Entry'!L65))</f>
        <v/>
      </c>
      <c r="P65" s="63" t="str">
        <f t="shared" si="1"/>
        <v/>
      </c>
      <c r="Q65" s="91" t="str">
        <f>IF('1_Data Entry'!$E65="","",IF(OR(M65="",P65="",L65=""),"",P65-L65))</f>
        <v/>
      </c>
      <c r="R65" s="133" t="str">
        <f>IF(A65="","",IF('1_Data Entry'!M65&lt;&gt;"",'1_Data Entry'!M65,IF('1_Data Entry'!J65="",J65,"")))</f>
        <v/>
      </c>
      <c r="S65" s="54" t="str">
        <f>IF('1_Data Entry'!$E65="","",IF(A65="","",IF(OR(F65="",I65="",J65="",K65=""),"Check row",IF(AND(M65&lt;&gt;"",M65&lt;I65),"Sell before buy",IF(AND(R65&lt;&gt;"",J65&lt;R65),"Shares remaining exceeds buy",IF(AND(M65&lt;&gt;"",OR(O65="",O65&lt;=0),N65&gt;0),"Missing sale price","OK"))))))</f>
        <v/>
      </c>
      <c r="T65" s="54" t="str">
        <f>IF('1_Data Entry'!$E65="","",IF(A65="","",IF(AND(Q65&lt;0,M65&lt;&gt;""),"Yes","No")))</f>
        <v/>
      </c>
      <c r="U65" s="54" t="str">
        <f>IF('1_Data Entry'!$E65="","",IF(OR(A65="",T65&lt;&gt;"Yes",M65=""),"No",IF(COUNTIFS($F$6:$F$505,F65,$I$6:$I$505,"&gt;="&amp;M65-30,$I$6:$I$505,"&lt;="&amp;M65+30,$A$6:$A$505,"&lt;&gt;"&amp;A65)&gt;0,"Yes","No")))</f>
        <v/>
      </c>
      <c r="V65" s="61" t="str">
        <f>IF('1_Data Entry'!$E65="","",IF(OR(A65="",U65&lt;&gt;"Yes",M65=""),"",M65+30))</f>
        <v/>
      </c>
      <c r="W65" s="54" t="str">
        <f>IF('1_Data Entry'!$E65="","",IF(A65="","",IF(S65="OK","Ready","Review row")))</f>
        <v/>
      </c>
      <c r="X65" s="69" t="str">
        <f t="shared" si="2"/>
        <v/>
      </c>
      <c r="Y65" s="68" t="str">
        <f t="shared" si="3"/>
        <v/>
      </c>
      <c r="Z65" s="64" t="str">
        <f>IF('1_Data Entry'!$E65="","",SUM(SUMIFS('4_Wash Match Table'!R$7:R$500,'4_Wash Match Table'!L$7:L$500,H65),(SUMIFS('4_Wash Match Table'!AA$7:AA$500,'4_Wash Match Table'!U$7:U$500,H65)),(SUMIFS('4_Wash Match Table'!AJ$7:AJ$500,'4_Wash Match Table'!AD$7:AD$500,H65)),(SUMIFS('4_Wash Match Table'!AS$7:AS$500,'4_Wash Match Table'!AM$7:AM$500,H65))))</f>
        <v/>
      </c>
      <c r="AA65" s="64" t="str">
        <f>IF('1_Data Entry'!$E65="","",IF(OR(L65="",Z65=""),"",L65+Z65))</f>
        <v/>
      </c>
      <c r="AB65" s="65" t="str">
        <f t="shared" si="4"/>
        <v/>
      </c>
      <c r="AC65" s="70" t="str">
        <f>IF(AND($M65&lt;&gt;"",$Q65&lt;0),COUNTIFS($M$6:M65,"&lt;&gt;",$Q$6:Q65,"&lt;0"),"")</f>
        <v/>
      </c>
      <c r="AD65" t="str">
        <f t="shared" si="5"/>
        <v/>
      </c>
      <c r="AG65"/>
    </row>
    <row r="66" spans="1:33" ht="15" customHeight="1" x14ac:dyDescent="0.25">
      <c r="A66" s="47" t="str">
        <f>IF('1_Data Entry'!$E66="","",IF(COUNTA('1_Data Entry'!C66:N66)=0,"",'1_Data Entry'!A66))</f>
        <v/>
      </c>
      <c r="B66" s="47" t="str">
        <f>IF('1_Data Entry'!$E66="","",IF(A66="","",IF(S66&lt;&gt;"OK","Check row",IF(M66="","Open lot",IF(R66=0,"Closed lot","Partially sold")))))</f>
        <v/>
      </c>
      <c r="C66" s="47" t="str">
        <f>IF(A66="","",'1_Data Entry'!C66)</f>
        <v/>
      </c>
      <c r="D66" s="47" t="str">
        <f>IF(A66="","",'1_Data Entry'!D66)</f>
        <v/>
      </c>
      <c r="E66" s="47" t="str">
        <f>IF(A66="","",'1_Data Entry'!E66)</f>
        <v/>
      </c>
      <c r="F66" s="47" t="str">
        <f t="shared" si="0"/>
        <v/>
      </c>
      <c r="G66" s="47" t="str">
        <f>IF(F66="","",IFERROR(VLOOKUP(F66,'6_Reference Lists'!$A$4:$D$64,4,FALSE()),'1_Data Entry'!F66))</f>
        <v/>
      </c>
      <c r="H66" s="134" t="str">
        <f>IF('1_Data Entry'!$E66="","",IF(OR(F66="",I66="",J66="",K66=""),"",F66&amp;"-"&amp;TEXT(I66,"yyyymmdd")&amp;"-"&amp;SUBSTITUTE(TEXT(ROUND(J66,3),"0.###"),".","D")&amp;"-"&amp;SUBSTITUTE(TEXT(ROUND(K66,3),"0.###"),".","D")))</f>
        <v/>
      </c>
      <c r="I66" s="61" t="str">
        <f>IF('1_Data Entry'!$E66="","",IF(A66="","",'1_Data Entry'!G66))</f>
        <v/>
      </c>
      <c r="J66" s="62" t="str">
        <f>IF('1_Data Entry'!$E66="","",IF(A66="","",'1_Data Entry'!H66))</f>
        <v/>
      </c>
      <c r="K66" s="63" t="str">
        <f>IF('1_Data Entry'!$E66="","",IF(A66="","",'1_Data Entry'!I66))</f>
        <v/>
      </c>
      <c r="L66" s="63" t="str">
        <f>IF('1_Data Entry'!$E66="","",IF(OR(J66="",K66=""),"",J66*K66))</f>
        <v/>
      </c>
      <c r="M66" s="61" t="str">
        <f>IF(A66="","",IF(OR('1_Data Entry'!L66="",'1_Data Entry'!L66&lt;=0),"",'1_Data Entry'!J66))</f>
        <v/>
      </c>
      <c r="N66" s="62" t="str">
        <f>IF('1_Data Entry'!$E66="","",IF(OR(J66="",R66=""),"",MAX(J66-R66,0)))</f>
        <v/>
      </c>
      <c r="O66" s="63" t="str">
        <f>IF('1_Data Entry'!$E66="","",IF(A66="","",'1_Data Entry'!L66))</f>
        <v/>
      </c>
      <c r="P66" s="63" t="str">
        <f t="shared" si="1"/>
        <v/>
      </c>
      <c r="Q66" s="91" t="str">
        <f>IF('1_Data Entry'!$E66="","",IF(OR(M66="",P66="",L66=""),"",P66-L66))</f>
        <v/>
      </c>
      <c r="R66" s="133" t="str">
        <f>IF(A66="","",IF('1_Data Entry'!M66&lt;&gt;"",'1_Data Entry'!M66,IF('1_Data Entry'!J66="",J66,"")))</f>
        <v/>
      </c>
      <c r="S66" s="54" t="str">
        <f>IF('1_Data Entry'!$E66="","",IF(A66="","",IF(OR(F66="",I66="",J66="",K66=""),"Check row",IF(AND(M66&lt;&gt;"",M66&lt;I66),"Sell before buy",IF(AND(R66&lt;&gt;"",J66&lt;R66),"Shares remaining exceeds buy",IF(AND(M66&lt;&gt;"",OR(O66="",O66&lt;=0),N66&gt;0),"Missing sale price","OK"))))))</f>
        <v/>
      </c>
      <c r="T66" s="54" t="str">
        <f>IF('1_Data Entry'!$E66="","",IF(A66="","",IF(AND(Q66&lt;0,M66&lt;&gt;""),"Yes","No")))</f>
        <v/>
      </c>
      <c r="U66" s="54" t="str">
        <f>IF('1_Data Entry'!$E66="","",IF(OR(A66="",T66&lt;&gt;"Yes",M66=""),"No",IF(COUNTIFS($F$6:$F$505,F66,$I$6:$I$505,"&gt;="&amp;M66-30,$I$6:$I$505,"&lt;="&amp;M66+30,$A$6:$A$505,"&lt;&gt;"&amp;A66)&gt;0,"Yes","No")))</f>
        <v/>
      </c>
      <c r="V66" s="61" t="str">
        <f>IF('1_Data Entry'!$E66="","",IF(OR(A66="",U66&lt;&gt;"Yes",M66=""),"",M66+30))</f>
        <v/>
      </c>
      <c r="W66" s="54" t="str">
        <f>IF('1_Data Entry'!$E66="","",IF(A66="","",IF(S66="OK","Ready","Review row")))</f>
        <v/>
      </c>
      <c r="X66" s="69" t="str">
        <f t="shared" si="2"/>
        <v/>
      </c>
      <c r="Y66" s="68" t="str">
        <f t="shared" si="3"/>
        <v/>
      </c>
      <c r="Z66" s="64" t="str">
        <f>IF('1_Data Entry'!$E66="","",SUM(SUMIFS('4_Wash Match Table'!R$7:R$500,'4_Wash Match Table'!L$7:L$500,H66),(SUMIFS('4_Wash Match Table'!AA$7:AA$500,'4_Wash Match Table'!U$7:U$500,H66)),(SUMIFS('4_Wash Match Table'!AJ$7:AJ$500,'4_Wash Match Table'!AD$7:AD$500,H66)),(SUMIFS('4_Wash Match Table'!AS$7:AS$500,'4_Wash Match Table'!AM$7:AM$500,H66))))</f>
        <v/>
      </c>
      <c r="AA66" s="64" t="str">
        <f>IF('1_Data Entry'!$E66="","",IF(OR(L66="",Z66=""),"",L66+Z66))</f>
        <v/>
      </c>
      <c r="AB66" s="65" t="str">
        <f t="shared" si="4"/>
        <v/>
      </c>
      <c r="AC66" s="70" t="str">
        <f>IF(AND($M66&lt;&gt;"",$Q66&lt;0),COUNTIFS($M$6:M66,"&lt;&gt;",$Q$6:Q66,"&lt;0"),"")</f>
        <v/>
      </c>
      <c r="AD66" t="str">
        <f t="shared" si="5"/>
        <v/>
      </c>
      <c r="AG66"/>
    </row>
    <row r="67" spans="1:33" ht="15" customHeight="1" x14ac:dyDescent="0.25">
      <c r="A67" s="47" t="str">
        <f>IF('1_Data Entry'!$E67="","",IF(COUNTA('1_Data Entry'!C67:N67)=0,"",'1_Data Entry'!A67))</f>
        <v/>
      </c>
      <c r="B67" s="47" t="str">
        <f>IF('1_Data Entry'!$E67="","",IF(A67="","",IF(S67&lt;&gt;"OK","Check row",IF(M67="","Open lot",IF(R67=0,"Closed lot","Partially sold")))))</f>
        <v/>
      </c>
      <c r="C67" s="47" t="str">
        <f>IF(A67="","",'1_Data Entry'!C67)</f>
        <v/>
      </c>
      <c r="D67" s="47" t="str">
        <f>IF(A67="","",'1_Data Entry'!D67)</f>
        <v/>
      </c>
      <c r="E67" s="47" t="str">
        <f>IF(A67="","",'1_Data Entry'!E67)</f>
        <v/>
      </c>
      <c r="F67" s="47" t="str">
        <f t="shared" si="0"/>
        <v/>
      </c>
      <c r="G67" s="47" t="str">
        <f>IF(F67="","",IFERROR(VLOOKUP(F67,'6_Reference Lists'!$A$4:$D$64,4,FALSE()),'1_Data Entry'!F67))</f>
        <v/>
      </c>
      <c r="H67" s="134" t="str">
        <f>IF('1_Data Entry'!$E67="","",IF(OR(F67="",I67="",J67="",K67=""),"",F67&amp;"-"&amp;TEXT(I67,"yyyymmdd")&amp;"-"&amp;SUBSTITUTE(TEXT(ROUND(J67,3),"0.###"),".","D")&amp;"-"&amp;SUBSTITUTE(TEXT(ROUND(K67,3),"0.###"),".","D")))</f>
        <v/>
      </c>
      <c r="I67" s="61" t="str">
        <f>IF('1_Data Entry'!$E67="","",IF(A67="","",'1_Data Entry'!G67))</f>
        <v/>
      </c>
      <c r="J67" s="62" t="str">
        <f>IF('1_Data Entry'!$E67="","",IF(A67="","",'1_Data Entry'!H67))</f>
        <v/>
      </c>
      <c r="K67" s="63" t="str">
        <f>IF('1_Data Entry'!$E67="","",IF(A67="","",'1_Data Entry'!I67))</f>
        <v/>
      </c>
      <c r="L67" s="63" t="str">
        <f>IF('1_Data Entry'!$E67="","",IF(OR(J67="",K67=""),"",J67*K67))</f>
        <v/>
      </c>
      <c r="M67" s="61" t="str">
        <f>IF(A67="","",IF(OR('1_Data Entry'!L67="",'1_Data Entry'!L67&lt;=0),"",'1_Data Entry'!J67))</f>
        <v/>
      </c>
      <c r="N67" s="62" t="str">
        <f>IF('1_Data Entry'!$E67="","",IF(OR(J67="",R67=""),"",MAX(J67-R67,0)))</f>
        <v/>
      </c>
      <c r="O67" s="63" t="str">
        <f>IF('1_Data Entry'!$E67="","",IF(A67="","",'1_Data Entry'!L67))</f>
        <v/>
      </c>
      <c r="P67" s="63" t="str">
        <f t="shared" si="1"/>
        <v/>
      </c>
      <c r="Q67" s="91" t="str">
        <f>IF('1_Data Entry'!$E67="","",IF(OR(M67="",P67="",L67=""),"",P67-L67))</f>
        <v/>
      </c>
      <c r="R67" s="133" t="str">
        <f>IF(A67="","",IF('1_Data Entry'!M67&lt;&gt;"",'1_Data Entry'!M67,IF('1_Data Entry'!J67="",J67,"")))</f>
        <v/>
      </c>
      <c r="S67" s="54" t="str">
        <f>IF('1_Data Entry'!$E67="","",IF(A67="","",IF(OR(F67="",I67="",J67="",K67=""),"Check row",IF(AND(M67&lt;&gt;"",M67&lt;I67),"Sell before buy",IF(AND(R67&lt;&gt;"",J67&lt;R67),"Shares remaining exceeds buy",IF(AND(M67&lt;&gt;"",OR(O67="",O67&lt;=0),N67&gt;0),"Missing sale price","OK"))))))</f>
        <v/>
      </c>
      <c r="T67" s="54" t="str">
        <f>IF('1_Data Entry'!$E67="","",IF(A67="","",IF(AND(Q67&lt;0,M67&lt;&gt;""),"Yes","No")))</f>
        <v/>
      </c>
      <c r="U67" s="54" t="str">
        <f>IF('1_Data Entry'!$E67="","",IF(OR(A67="",T67&lt;&gt;"Yes",M67=""),"No",IF(COUNTIFS($F$6:$F$505,F67,$I$6:$I$505,"&gt;="&amp;M67-30,$I$6:$I$505,"&lt;="&amp;M67+30,$A$6:$A$505,"&lt;&gt;"&amp;A67)&gt;0,"Yes","No")))</f>
        <v/>
      </c>
      <c r="V67" s="61" t="str">
        <f>IF('1_Data Entry'!$E67="","",IF(OR(A67="",U67&lt;&gt;"Yes",M67=""),"",M67+30))</f>
        <v/>
      </c>
      <c r="W67" s="54" t="str">
        <f>IF('1_Data Entry'!$E67="","",IF(A67="","",IF(S67="OK","Ready","Review row")))</f>
        <v/>
      </c>
      <c r="X67" s="69" t="str">
        <f t="shared" si="2"/>
        <v/>
      </c>
      <c r="Y67" s="68" t="str">
        <f t="shared" si="3"/>
        <v/>
      </c>
      <c r="Z67" s="64" t="str">
        <f>IF('1_Data Entry'!$E67="","",SUM(SUMIFS('4_Wash Match Table'!R$7:R$500,'4_Wash Match Table'!L$7:L$500,H67),(SUMIFS('4_Wash Match Table'!AA$7:AA$500,'4_Wash Match Table'!U$7:U$500,H67)),(SUMIFS('4_Wash Match Table'!AJ$7:AJ$500,'4_Wash Match Table'!AD$7:AD$500,H67)),(SUMIFS('4_Wash Match Table'!AS$7:AS$500,'4_Wash Match Table'!AM$7:AM$500,H67))))</f>
        <v/>
      </c>
      <c r="AA67" s="64" t="str">
        <f>IF('1_Data Entry'!$E67="","",IF(OR(L67="",Z67=""),"",L67+Z67))</f>
        <v/>
      </c>
      <c r="AB67" s="65" t="str">
        <f t="shared" si="4"/>
        <v/>
      </c>
      <c r="AC67" s="70" t="str">
        <f>IF(AND($M67&lt;&gt;"",$Q67&lt;0),COUNTIFS($M$6:M67,"&lt;&gt;",$Q$6:Q67,"&lt;0"),"")</f>
        <v/>
      </c>
      <c r="AD67" t="str">
        <f t="shared" si="5"/>
        <v/>
      </c>
      <c r="AG67"/>
    </row>
    <row r="68" spans="1:33" ht="15" customHeight="1" x14ac:dyDescent="0.25">
      <c r="A68" s="47" t="str">
        <f>IF('1_Data Entry'!$E68="","",IF(COUNTA('1_Data Entry'!C68:N68)=0,"",'1_Data Entry'!A68))</f>
        <v/>
      </c>
      <c r="B68" s="47" t="str">
        <f>IF('1_Data Entry'!$E68="","",IF(A68="","",IF(S68&lt;&gt;"OK","Check row",IF(M68="","Open lot",IF(R68=0,"Closed lot","Partially sold")))))</f>
        <v/>
      </c>
      <c r="C68" s="47" t="str">
        <f>IF(A68="","",'1_Data Entry'!C68)</f>
        <v/>
      </c>
      <c r="D68" s="47" t="str">
        <f>IF(A68="","",'1_Data Entry'!D68)</f>
        <v/>
      </c>
      <c r="E68" s="47" t="str">
        <f>IF(A68="","",'1_Data Entry'!E68)</f>
        <v/>
      </c>
      <c r="F68" s="47" t="str">
        <f t="shared" si="0"/>
        <v/>
      </c>
      <c r="G68" s="47" t="str">
        <f>IF(F68="","",IFERROR(VLOOKUP(F68,'6_Reference Lists'!$A$4:$D$64,4,FALSE()),'1_Data Entry'!F68))</f>
        <v/>
      </c>
      <c r="H68" s="134" t="str">
        <f>IF('1_Data Entry'!$E68="","",IF(OR(F68="",I68="",J68="",K68=""),"",F68&amp;"-"&amp;TEXT(I68,"yyyymmdd")&amp;"-"&amp;SUBSTITUTE(TEXT(ROUND(J68,3),"0.###"),".","D")&amp;"-"&amp;SUBSTITUTE(TEXT(ROUND(K68,3),"0.###"),".","D")))</f>
        <v/>
      </c>
      <c r="I68" s="61" t="str">
        <f>IF('1_Data Entry'!$E68="","",IF(A68="","",'1_Data Entry'!G68))</f>
        <v/>
      </c>
      <c r="J68" s="62" t="str">
        <f>IF('1_Data Entry'!$E68="","",IF(A68="","",'1_Data Entry'!H68))</f>
        <v/>
      </c>
      <c r="K68" s="63" t="str">
        <f>IF('1_Data Entry'!$E68="","",IF(A68="","",'1_Data Entry'!I68))</f>
        <v/>
      </c>
      <c r="L68" s="63" t="str">
        <f>IF('1_Data Entry'!$E68="","",IF(OR(J68="",K68=""),"",J68*K68))</f>
        <v/>
      </c>
      <c r="M68" s="61" t="str">
        <f>IF(A68="","",IF(OR('1_Data Entry'!L68="",'1_Data Entry'!L68&lt;=0),"",'1_Data Entry'!J68))</f>
        <v/>
      </c>
      <c r="N68" s="62" t="str">
        <f>IF('1_Data Entry'!$E68="","",IF(OR(J68="",R68=""),"",MAX(J68-R68,0)))</f>
        <v/>
      </c>
      <c r="O68" s="63" t="str">
        <f>IF('1_Data Entry'!$E68="","",IF(A68="","",'1_Data Entry'!L68))</f>
        <v/>
      </c>
      <c r="P68" s="63" t="str">
        <f t="shared" si="1"/>
        <v/>
      </c>
      <c r="Q68" s="91" t="str">
        <f>IF('1_Data Entry'!$E68="","",IF(OR(M68="",P68="",L68=""),"",P68-L68))</f>
        <v/>
      </c>
      <c r="R68" s="133" t="str">
        <f>IF(A68="","",IF('1_Data Entry'!M68&lt;&gt;"",'1_Data Entry'!M68,IF('1_Data Entry'!J68="",J68,"")))</f>
        <v/>
      </c>
      <c r="S68" s="54" t="str">
        <f>IF('1_Data Entry'!$E68="","",IF(A68="","",IF(OR(F68="",I68="",J68="",K68=""),"Check row",IF(AND(M68&lt;&gt;"",M68&lt;I68),"Sell before buy",IF(AND(R68&lt;&gt;"",J68&lt;R68),"Shares remaining exceeds buy",IF(AND(M68&lt;&gt;"",OR(O68="",O68&lt;=0),N68&gt;0),"Missing sale price","OK"))))))</f>
        <v/>
      </c>
      <c r="T68" s="54" t="str">
        <f>IF('1_Data Entry'!$E68="","",IF(A68="","",IF(AND(Q68&lt;0,M68&lt;&gt;""),"Yes","No")))</f>
        <v/>
      </c>
      <c r="U68" s="54" t="str">
        <f>IF('1_Data Entry'!$E68="","",IF(OR(A68="",T68&lt;&gt;"Yes",M68=""),"No",IF(COUNTIFS($F$6:$F$505,F68,$I$6:$I$505,"&gt;="&amp;M68-30,$I$6:$I$505,"&lt;="&amp;M68+30,$A$6:$A$505,"&lt;&gt;"&amp;A68)&gt;0,"Yes","No")))</f>
        <v/>
      </c>
      <c r="V68" s="61" t="str">
        <f>IF('1_Data Entry'!$E68="","",IF(OR(A68="",U68&lt;&gt;"Yes",M68=""),"",M68+30))</f>
        <v/>
      </c>
      <c r="W68" s="54" t="str">
        <f>IF('1_Data Entry'!$E68="","",IF(A68="","",IF(S68="OK","Ready","Review row")))</f>
        <v/>
      </c>
      <c r="X68" s="69" t="str">
        <f t="shared" si="2"/>
        <v/>
      </c>
      <c r="Y68" s="68" t="str">
        <f t="shared" si="3"/>
        <v/>
      </c>
      <c r="Z68" s="64" t="str">
        <f>IF('1_Data Entry'!$E68="","",SUM(SUMIFS('4_Wash Match Table'!R$7:R$500,'4_Wash Match Table'!L$7:L$500,H68),(SUMIFS('4_Wash Match Table'!AA$7:AA$500,'4_Wash Match Table'!U$7:U$500,H68)),(SUMIFS('4_Wash Match Table'!AJ$7:AJ$500,'4_Wash Match Table'!AD$7:AD$500,H68)),(SUMIFS('4_Wash Match Table'!AS$7:AS$500,'4_Wash Match Table'!AM$7:AM$500,H68))))</f>
        <v/>
      </c>
      <c r="AA68" s="64" t="str">
        <f>IF('1_Data Entry'!$E68="","",IF(OR(L68="",Z68=""),"",L68+Z68))</f>
        <v/>
      </c>
      <c r="AB68" s="65" t="str">
        <f t="shared" si="4"/>
        <v/>
      </c>
      <c r="AC68" s="70" t="str">
        <f>IF(AND($M68&lt;&gt;"",$Q68&lt;0),COUNTIFS($M$6:M68,"&lt;&gt;",$Q$6:Q68,"&lt;0"),"")</f>
        <v/>
      </c>
      <c r="AD68" t="str">
        <f t="shared" si="5"/>
        <v/>
      </c>
      <c r="AG68"/>
    </row>
    <row r="69" spans="1:33" ht="15" customHeight="1" x14ac:dyDescent="0.25">
      <c r="A69" s="47" t="str">
        <f>IF('1_Data Entry'!$E69="","",IF(COUNTA('1_Data Entry'!C69:N69)=0,"",'1_Data Entry'!A69))</f>
        <v/>
      </c>
      <c r="B69" s="47" t="str">
        <f>IF('1_Data Entry'!$E69="","",IF(A69="","",IF(S69&lt;&gt;"OK","Check row",IF(M69="","Open lot",IF(R69=0,"Closed lot","Partially sold")))))</f>
        <v/>
      </c>
      <c r="C69" s="47" t="str">
        <f>IF(A69="","",'1_Data Entry'!C69)</f>
        <v/>
      </c>
      <c r="D69" s="47" t="str">
        <f>IF(A69="","",'1_Data Entry'!D69)</f>
        <v/>
      </c>
      <c r="E69" s="47" t="str">
        <f>IF(A69="","",'1_Data Entry'!E69)</f>
        <v/>
      </c>
      <c r="F69" s="47" t="str">
        <f t="shared" si="0"/>
        <v/>
      </c>
      <c r="G69" s="47" t="str">
        <f>IF(F69="","",IFERROR(VLOOKUP(F69,'6_Reference Lists'!$A$4:$D$64,4,FALSE()),'1_Data Entry'!F69))</f>
        <v/>
      </c>
      <c r="H69" s="134" t="str">
        <f>IF('1_Data Entry'!$E69="","",IF(OR(F69="",I69="",J69="",K69=""),"",F69&amp;"-"&amp;TEXT(I69,"yyyymmdd")&amp;"-"&amp;SUBSTITUTE(TEXT(ROUND(J69,3),"0.###"),".","D")&amp;"-"&amp;SUBSTITUTE(TEXT(ROUND(K69,3),"0.###"),".","D")))</f>
        <v/>
      </c>
      <c r="I69" s="61" t="str">
        <f>IF('1_Data Entry'!$E69="","",IF(A69="","",'1_Data Entry'!G69))</f>
        <v/>
      </c>
      <c r="J69" s="62" t="str">
        <f>IF('1_Data Entry'!$E69="","",IF(A69="","",'1_Data Entry'!H69))</f>
        <v/>
      </c>
      <c r="K69" s="63" t="str">
        <f>IF('1_Data Entry'!$E69="","",IF(A69="","",'1_Data Entry'!I69))</f>
        <v/>
      </c>
      <c r="L69" s="63" t="str">
        <f>IF('1_Data Entry'!$E69="","",IF(OR(J69="",K69=""),"",J69*K69))</f>
        <v/>
      </c>
      <c r="M69" s="61" t="str">
        <f>IF(A69="","",IF(OR('1_Data Entry'!L69="",'1_Data Entry'!L69&lt;=0),"",'1_Data Entry'!J69))</f>
        <v/>
      </c>
      <c r="N69" s="62" t="str">
        <f>IF('1_Data Entry'!$E69="","",IF(OR(J69="",R69=""),"",MAX(J69-R69,0)))</f>
        <v/>
      </c>
      <c r="O69" s="63" t="str">
        <f>IF('1_Data Entry'!$E69="","",IF(A69="","",'1_Data Entry'!L69))</f>
        <v/>
      </c>
      <c r="P69" s="63" t="str">
        <f t="shared" si="1"/>
        <v/>
      </c>
      <c r="Q69" s="91" t="str">
        <f>IF('1_Data Entry'!$E69="","",IF(OR(M69="",P69="",L69=""),"",P69-L69))</f>
        <v/>
      </c>
      <c r="R69" s="133" t="str">
        <f>IF(A69="","",IF('1_Data Entry'!M69&lt;&gt;"",'1_Data Entry'!M69,IF('1_Data Entry'!J69="",J69,"")))</f>
        <v/>
      </c>
      <c r="S69" s="54" t="str">
        <f>IF('1_Data Entry'!$E69="","",IF(A69="","",IF(OR(F69="",I69="",J69="",K69=""),"Check row",IF(AND(M69&lt;&gt;"",M69&lt;I69),"Sell before buy",IF(AND(R69&lt;&gt;"",J69&lt;R69),"Shares remaining exceeds buy",IF(AND(M69&lt;&gt;"",OR(O69="",O69&lt;=0),N69&gt;0),"Missing sale price","OK"))))))</f>
        <v/>
      </c>
      <c r="T69" s="54" t="str">
        <f>IF('1_Data Entry'!$E69="","",IF(A69="","",IF(AND(Q69&lt;0,M69&lt;&gt;""),"Yes","No")))</f>
        <v/>
      </c>
      <c r="U69" s="54" t="str">
        <f>IF('1_Data Entry'!$E69="","",IF(OR(A69="",T69&lt;&gt;"Yes",M69=""),"No",IF(COUNTIFS($F$6:$F$505,F69,$I$6:$I$505,"&gt;="&amp;M69-30,$I$6:$I$505,"&lt;="&amp;M69+30,$A$6:$A$505,"&lt;&gt;"&amp;A69)&gt;0,"Yes","No")))</f>
        <v/>
      </c>
      <c r="V69" s="61" t="str">
        <f>IF('1_Data Entry'!$E69="","",IF(OR(A69="",U69&lt;&gt;"Yes",M69=""),"",M69+30))</f>
        <v/>
      </c>
      <c r="W69" s="54" t="str">
        <f>IF('1_Data Entry'!$E69="","",IF(A69="","",IF(S69="OK","Ready","Review row")))</f>
        <v/>
      </c>
      <c r="X69" s="69" t="str">
        <f t="shared" si="2"/>
        <v/>
      </c>
      <c r="Y69" s="68" t="str">
        <f t="shared" si="3"/>
        <v/>
      </c>
      <c r="Z69" s="64" t="str">
        <f>IF('1_Data Entry'!$E69="","",SUM(SUMIFS('4_Wash Match Table'!R$7:R$500,'4_Wash Match Table'!L$7:L$500,H69),(SUMIFS('4_Wash Match Table'!AA$7:AA$500,'4_Wash Match Table'!U$7:U$500,H69)),(SUMIFS('4_Wash Match Table'!AJ$7:AJ$500,'4_Wash Match Table'!AD$7:AD$500,H69)),(SUMIFS('4_Wash Match Table'!AS$7:AS$500,'4_Wash Match Table'!AM$7:AM$500,H69))))</f>
        <v/>
      </c>
      <c r="AA69" s="64" t="str">
        <f>IF('1_Data Entry'!$E69="","",IF(OR(L69="",Z69=""),"",L69+Z69))</f>
        <v/>
      </c>
      <c r="AB69" s="65" t="str">
        <f t="shared" si="4"/>
        <v/>
      </c>
      <c r="AC69" s="70" t="str">
        <f>IF(AND($M69&lt;&gt;"",$Q69&lt;0),COUNTIFS($M$6:M69,"&lt;&gt;",$Q$6:Q69,"&lt;0"),"")</f>
        <v/>
      </c>
      <c r="AD69" t="str">
        <f t="shared" si="5"/>
        <v/>
      </c>
      <c r="AG69"/>
    </row>
    <row r="70" spans="1:33" ht="15" customHeight="1" x14ac:dyDescent="0.25">
      <c r="A70" s="47" t="str">
        <f>IF('1_Data Entry'!$E70="","",IF(COUNTA('1_Data Entry'!C70:N70)=0,"",'1_Data Entry'!A70))</f>
        <v/>
      </c>
      <c r="B70" s="47" t="str">
        <f>IF('1_Data Entry'!$E70="","",IF(A70="","",IF(S70&lt;&gt;"OK","Check row",IF(M70="","Open lot",IF(R70=0,"Closed lot","Partially sold")))))</f>
        <v/>
      </c>
      <c r="C70" s="47" t="str">
        <f>IF(A70="","",'1_Data Entry'!C70)</f>
        <v/>
      </c>
      <c r="D70" s="47" t="str">
        <f>IF(A70="","",'1_Data Entry'!D70)</f>
        <v/>
      </c>
      <c r="E70" s="47" t="str">
        <f>IF(A70="","",'1_Data Entry'!E70)</f>
        <v/>
      </c>
      <c r="F70" s="47" t="str">
        <f t="shared" ref="F70:F133" si="6">IF(E70="","",UPPER(TRIM(E70)))</f>
        <v/>
      </c>
      <c r="G70" s="47" t="str">
        <f>IF(F70="","",IFERROR(VLOOKUP(F70,'6_Reference Lists'!$A$4:$D$64,4,FALSE()),'1_Data Entry'!F70))</f>
        <v/>
      </c>
      <c r="H70" s="134" t="str">
        <f>IF('1_Data Entry'!$E70="","",IF(OR(F70="",I70="",J70="",K70=""),"",F70&amp;"-"&amp;TEXT(I70,"yyyymmdd")&amp;"-"&amp;SUBSTITUTE(TEXT(ROUND(J70,3),"0.###"),".","D")&amp;"-"&amp;SUBSTITUTE(TEXT(ROUND(K70,3),"0.###"),".","D")))</f>
        <v/>
      </c>
      <c r="I70" s="61" t="str">
        <f>IF('1_Data Entry'!$E70="","",IF(A70="","",'1_Data Entry'!G70))</f>
        <v/>
      </c>
      <c r="J70" s="62" t="str">
        <f>IF('1_Data Entry'!$E70="","",IF(A70="","",'1_Data Entry'!H70))</f>
        <v/>
      </c>
      <c r="K70" s="63" t="str">
        <f>IF('1_Data Entry'!$E70="","",IF(A70="","",'1_Data Entry'!I70))</f>
        <v/>
      </c>
      <c r="L70" s="63" t="str">
        <f>IF('1_Data Entry'!$E70="","",IF(OR(J70="",K70=""),"",J70*K70))</f>
        <v/>
      </c>
      <c r="M70" s="61" t="str">
        <f>IF(A70="","",IF(OR('1_Data Entry'!L70="",'1_Data Entry'!L70&lt;=0),"",'1_Data Entry'!J70))</f>
        <v/>
      </c>
      <c r="N70" s="62" t="str">
        <f>IF('1_Data Entry'!$E70="","",IF(OR(J70="",R70=""),"",MAX(J70-R70,0)))</f>
        <v/>
      </c>
      <c r="O70" s="63" t="str">
        <f>IF('1_Data Entry'!$E70="","",IF(A70="","",'1_Data Entry'!L70))</f>
        <v/>
      </c>
      <c r="P70" s="63" t="str">
        <f t="shared" ref="P70:P133" si="7">IF(OR(M70="",O70="",O70&lt;=0,N70="",N70&lt;=0),"",O70*N70)</f>
        <v/>
      </c>
      <c r="Q70" s="91" t="str">
        <f>IF('1_Data Entry'!$E70="","",IF(OR(M70="",P70="",L70=""),"",P70-L70))</f>
        <v/>
      </c>
      <c r="R70" s="133" t="str">
        <f>IF(A70="","",IF('1_Data Entry'!M70&lt;&gt;"",'1_Data Entry'!M70,IF('1_Data Entry'!J70="",J70,"")))</f>
        <v/>
      </c>
      <c r="S70" s="54" t="str">
        <f>IF('1_Data Entry'!$E70="","",IF(A70="","",IF(OR(F70="",I70="",J70="",K70=""),"Check row",IF(AND(M70&lt;&gt;"",M70&lt;I70),"Sell before buy",IF(AND(R70&lt;&gt;"",J70&lt;R70),"Shares remaining exceeds buy",IF(AND(M70&lt;&gt;"",OR(O70="",O70&lt;=0),N70&gt;0),"Missing sale price","OK"))))))</f>
        <v/>
      </c>
      <c r="T70" s="54" t="str">
        <f>IF('1_Data Entry'!$E70="","",IF(A70="","",IF(AND(Q70&lt;0,M70&lt;&gt;""),"Yes","No")))</f>
        <v/>
      </c>
      <c r="U70" s="54" t="str">
        <f>IF('1_Data Entry'!$E70="","",IF(OR(A70="",T70&lt;&gt;"Yes",M70=""),"No",IF(COUNTIFS($F$6:$F$505,F70,$I$6:$I$505,"&gt;="&amp;M70-30,$I$6:$I$505,"&lt;="&amp;M70+30,$A$6:$A$505,"&lt;&gt;"&amp;A70)&gt;0,"Yes","No")))</f>
        <v/>
      </c>
      <c r="V70" s="61" t="str">
        <f>IF('1_Data Entry'!$E70="","",IF(OR(A70="",U70&lt;&gt;"Yes",M70=""),"",M70+30))</f>
        <v/>
      </c>
      <c r="W70" s="54" t="str">
        <f>IF('1_Data Entry'!$E70="","",IF(A70="","",IF(S70="OK","Ready","Review row")))</f>
        <v/>
      </c>
      <c r="X70" s="69" t="str">
        <f t="shared" ref="X70:X133" si="8">IF(OR(I70="",M70=""),"",M70-I70)</f>
        <v/>
      </c>
      <c r="Y70" s="68" t="str">
        <f t="shared" ref="Y70:Y133" si="9">IF(X70="","",IF(X70&lt;=365,"Short-Term","Long-Term"))</f>
        <v/>
      </c>
      <c r="Z70" s="64" t="str">
        <f>IF('1_Data Entry'!$E70="","",SUM(SUMIFS('4_Wash Match Table'!R$7:R$500,'4_Wash Match Table'!L$7:L$500,H70),(SUMIFS('4_Wash Match Table'!AA$7:AA$500,'4_Wash Match Table'!U$7:U$500,H70)),(SUMIFS('4_Wash Match Table'!AJ$7:AJ$500,'4_Wash Match Table'!AD$7:AD$500,H70)),(SUMIFS('4_Wash Match Table'!AS$7:AS$500,'4_Wash Match Table'!AM$7:AM$500,H70))))</f>
        <v/>
      </c>
      <c r="AA70" s="64" t="str">
        <f>IF('1_Data Entry'!$E70="","",IF(OR(L70="",Z70=""),"",L70+Z70))</f>
        <v/>
      </c>
      <c r="AB70" s="65" t="str">
        <f t="shared" ref="AB70:AB133" si="10">IFERROR(IF(OR(J70="",AA70=""),"",AA70/J70),"")</f>
        <v/>
      </c>
      <c r="AC70" s="70" t="str">
        <f>IF(AND($M70&lt;&gt;"",$Q70&lt;0),COUNTIFS($M$6:M70,"&lt;&gt;",$Q$6:Q70,"&lt;0"),"")</f>
        <v/>
      </c>
      <c r="AD70" t="str">
        <f t="shared" ref="AD70:AD133" si="11">IF(A70="","",ROW())</f>
        <v/>
      </c>
      <c r="AG70"/>
    </row>
    <row r="71" spans="1:33" ht="15" customHeight="1" x14ac:dyDescent="0.25">
      <c r="A71" s="47" t="str">
        <f>IF('1_Data Entry'!$E71="","",IF(COUNTA('1_Data Entry'!C71:N71)=0,"",'1_Data Entry'!A71))</f>
        <v/>
      </c>
      <c r="B71" s="47" t="str">
        <f>IF('1_Data Entry'!$E71="","",IF(A71="","",IF(S71&lt;&gt;"OK","Check row",IF(M71="","Open lot",IF(R71=0,"Closed lot","Partially sold")))))</f>
        <v/>
      </c>
      <c r="C71" s="47" t="str">
        <f>IF(A71="","",'1_Data Entry'!C71)</f>
        <v/>
      </c>
      <c r="D71" s="47" t="str">
        <f>IF(A71="","",'1_Data Entry'!D71)</f>
        <v/>
      </c>
      <c r="E71" s="47" t="str">
        <f>IF(A71="","",'1_Data Entry'!E71)</f>
        <v/>
      </c>
      <c r="F71" s="47" t="str">
        <f t="shared" si="6"/>
        <v/>
      </c>
      <c r="G71" s="47" t="str">
        <f>IF(F71="","",IFERROR(VLOOKUP(F71,'6_Reference Lists'!$A$4:$D$64,4,FALSE()),'1_Data Entry'!F71))</f>
        <v/>
      </c>
      <c r="H71" s="134" t="str">
        <f>IF('1_Data Entry'!$E71="","",IF(OR(F71="",I71="",J71="",K71=""),"",F71&amp;"-"&amp;TEXT(I71,"yyyymmdd")&amp;"-"&amp;SUBSTITUTE(TEXT(ROUND(J71,3),"0.###"),".","D")&amp;"-"&amp;SUBSTITUTE(TEXT(ROUND(K71,3),"0.###"),".","D")))</f>
        <v/>
      </c>
      <c r="I71" s="61" t="str">
        <f>IF('1_Data Entry'!$E71="","",IF(A71="","",'1_Data Entry'!G71))</f>
        <v/>
      </c>
      <c r="J71" s="62" t="str">
        <f>IF('1_Data Entry'!$E71="","",IF(A71="","",'1_Data Entry'!H71))</f>
        <v/>
      </c>
      <c r="K71" s="63" t="str">
        <f>IF('1_Data Entry'!$E71="","",IF(A71="","",'1_Data Entry'!I71))</f>
        <v/>
      </c>
      <c r="L71" s="63" t="str">
        <f>IF('1_Data Entry'!$E71="","",IF(OR(J71="",K71=""),"",J71*K71))</f>
        <v/>
      </c>
      <c r="M71" s="61" t="str">
        <f>IF(A71="","",IF(OR('1_Data Entry'!L71="",'1_Data Entry'!L71&lt;=0),"",'1_Data Entry'!J71))</f>
        <v/>
      </c>
      <c r="N71" s="62" t="str">
        <f>IF('1_Data Entry'!$E71="","",IF(OR(J71="",R71=""),"",MAX(J71-R71,0)))</f>
        <v/>
      </c>
      <c r="O71" s="63" t="str">
        <f>IF('1_Data Entry'!$E71="","",IF(A71="","",'1_Data Entry'!L71))</f>
        <v/>
      </c>
      <c r="P71" s="63" t="str">
        <f t="shared" si="7"/>
        <v/>
      </c>
      <c r="Q71" s="91" t="str">
        <f>IF('1_Data Entry'!$E71="","",IF(OR(M71="",P71="",L71=""),"",P71-L71))</f>
        <v/>
      </c>
      <c r="R71" s="133" t="str">
        <f>IF(A71="","",IF('1_Data Entry'!M71&lt;&gt;"",'1_Data Entry'!M71,IF('1_Data Entry'!J71="",J71,"")))</f>
        <v/>
      </c>
      <c r="S71" s="54" t="str">
        <f>IF('1_Data Entry'!$E71="","",IF(A71="","",IF(OR(F71="",I71="",J71="",K71=""),"Check row",IF(AND(M71&lt;&gt;"",M71&lt;I71),"Sell before buy",IF(AND(R71&lt;&gt;"",J71&lt;R71),"Shares remaining exceeds buy",IF(AND(M71&lt;&gt;"",OR(O71="",O71&lt;=0),N71&gt;0),"Missing sale price","OK"))))))</f>
        <v/>
      </c>
      <c r="T71" s="54" t="str">
        <f>IF('1_Data Entry'!$E71="","",IF(A71="","",IF(AND(Q71&lt;0,M71&lt;&gt;""),"Yes","No")))</f>
        <v/>
      </c>
      <c r="U71" s="54" t="str">
        <f>IF('1_Data Entry'!$E71="","",IF(OR(A71="",T71&lt;&gt;"Yes",M71=""),"No",IF(COUNTIFS($F$6:$F$505,F71,$I$6:$I$505,"&gt;="&amp;M71-30,$I$6:$I$505,"&lt;="&amp;M71+30,$A$6:$A$505,"&lt;&gt;"&amp;A71)&gt;0,"Yes","No")))</f>
        <v/>
      </c>
      <c r="V71" s="61" t="str">
        <f>IF('1_Data Entry'!$E71="","",IF(OR(A71="",U71&lt;&gt;"Yes",M71=""),"",M71+30))</f>
        <v/>
      </c>
      <c r="W71" s="54" t="str">
        <f>IF('1_Data Entry'!$E71="","",IF(A71="","",IF(S71="OK","Ready","Review row")))</f>
        <v/>
      </c>
      <c r="X71" s="69" t="str">
        <f t="shared" si="8"/>
        <v/>
      </c>
      <c r="Y71" s="68" t="str">
        <f t="shared" si="9"/>
        <v/>
      </c>
      <c r="Z71" s="64" t="str">
        <f>IF('1_Data Entry'!$E71="","",SUM(SUMIFS('4_Wash Match Table'!R$7:R$500,'4_Wash Match Table'!L$7:L$500,H71),(SUMIFS('4_Wash Match Table'!AA$7:AA$500,'4_Wash Match Table'!U$7:U$500,H71)),(SUMIFS('4_Wash Match Table'!AJ$7:AJ$500,'4_Wash Match Table'!AD$7:AD$500,H71)),(SUMIFS('4_Wash Match Table'!AS$7:AS$500,'4_Wash Match Table'!AM$7:AM$500,H71))))</f>
        <v/>
      </c>
      <c r="AA71" s="64" t="str">
        <f>IF('1_Data Entry'!$E71="","",IF(OR(L71="",Z71=""),"",L71+Z71))</f>
        <v/>
      </c>
      <c r="AB71" s="65" t="str">
        <f t="shared" si="10"/>
        <v/>
      </c>
      <c r="AC71" s="70" t="str">
        <f>IF(AND($M71&lt;&gt;"",$Q71&lt;0),COUNTIFS($M$6:M71,"&lt;&gt;",$Q$6:Q71,"&lt;0"),"")</f>
        <v/>
      </c>
      <c r="AD71" t="str">
        <f t="shared" si="11"/>
        <v/>
      </c>
      <c r="AG71"/>
    </row>
    <row r="72" spans="1:33" ht="15" customHeight="1" x14ac:dyDescent="0.25">
      <c r="A72" s="47" t="str">
        <f>IF('1_Data Entry'!$E72="","",IF(COUNTA('1_Data Entry'!C72:N72)=0,"",'1_Data Entry'!A72))</f>
        <v/>
      </c>
      <c r="B72" s="47" t="str">
        <f>IF('1_Data Entry'!$E72="","",IF(A72="","",IF(S72&lt;&gt;"OK","Check row",IF(M72="","Open lot",IF(R72=0,"Closed lot","Partially sold")))))</f>
        <v/>
      </c>
      <c r="C72" s="47" t="str">
        <f>IF(A72="","",'1_Data Entry'!C72)</f>
        <v/>
      </c>
      <c r="D72" s="47" t="str">
        <f>IF(A72="","",'1_Data Entry'!D72)</f>
        <v/>
      </c>
      <c r="E72" s="47" t="str">
        <f>IF(A72="","",'1_Data Entry'!E72)</f>
        <v/>
      </c>
      <c r="F72" s="47" t="str">
        <f t="shared" si="6"/>
        <v/>
      </c>
      <c r="G72" s="47" t="str">
        <f>IF(F72="","",IFERROR(VLOOKUP(F72,'6_Reference Lists'!$A$4:$D$64,4,FALSE()),'1_Data Entry'!F72))</f>
        <v/>
      </c>
      <c r="H72" s="134" t="str">
        <f>IF('1_Data Entry'!$E72="","",IF(OR(F72="",I72="",J72="",K72=""),"",F72&amp;"-"&amp;TEXT(I72,"yyyymmdd")&amp;"-"&amp;SUBSTITUTE(TEXT(ROUND(J72,3),"0.###"),".","D")&amp;"-"&amp;SUBSTITUTE(TEXT(ROUND(K72,3),"0.###"),".","D")))</f>
        <v/>
      </c>
      <c r="I72" s="61" t="str">
        <f>IF('1_Data Entry'!$E72="","",IF(A72="","",'1_Data Entry'!G72))</f>
        <v/>
      </c>
      <c r="J72" s="62" t="str">
        <f>IF('1_Data Entry'!$E72="","",IF(A72="","",'1_Data Entry'!H72))</f>
        <v/>
      </c>
      <c r="K72" s="63" t="str">
        <f>IF('1_Data Entry'!$E72="","",IF(A72="","",'1_Data Entry'!I72))</f>
        <v/>
      </c>
      <c r="L72" s="63" t="str">
        <f>IF('1_Data Entry'!$E72="","",IF(OR(J72="",K72=""),"",J72*K72))</f>
        <v/>
      </c>
      <c r="M72" s="61" t="str">
        <f>IF(A72="","",IF(OR('1_Data Entry'!L72="",'1_Data Entry'!L72&lt;=0),"",'1_Data Entry'!J72))</f>
        <v/>
      </c>
      <c r="N72" s="62" t="str">
        <f>IF('1_Data Entry'!$E72="","",IF(OR(J72="",R72=""),"",MAX(J72-R72,0)))</f>
        <v/>
      </c>
      <c r="O72" s="63" t="str">
        <f>IF('1_Data Entry'!$E72="","",IF(A72="","",'1_Data Entry'!L72))</f>
        <v/>
      </c>
      <c r="P72" s="63" t="str">
        <f t="shared" si="7"/>
        <v/>
      </c>
      <c r="Q72" s="91" t="str">
        <f>IF('1_Data Entry'!$E72="","",IF(OR(M72="",P72="",L72=""),"",P72-L72))</f>
        <v/>
      </c>
      <c r="R72" s="133" t="str">
        <f>IF(A72="","",IF('1_Data Entry'!M72&lt;&gt;"",'1_Data Entry'!M72,IF('1_Data Entry'!J72="",J72,"")))</f>
        <v/>
      </c>
      <c r="S72" s="54" t="str">
        <f>IF('1_Data Entry'!$E72="","",IF(A72="","",IF(OR(F72="",I72="",J72="",K72=""),"Check row",IF(AND(M72&lt;&gt;"",M72&lt;I72),"Sell before buy",IF(AND(R72&lt;&gt;"",J72&lt;R72),"Shares remaining exceeds buy",IF(AND(M72&lt;&gt;"",OR(O72="",O72&lt;=0),N72&gt;0),"Missing sale price","OK"))))))</f>
        <v/>
      </c>
      <c r="T72" s="54" t="str">
        <f>IF('1_Data Entry'!$E72="","",IF(A72="","",IF(AND(Q72&lt;0,M72&lt;&gt;""),"Yes","No")))</f>
        <v/>
      </c>
      <c r="U72" s="54" t="str">
        <f>IF('1_Data Entry'!$E72="","",IF(OR(A72="",T72&lt;&gt;"Yes",M72=""),"No",IF(COUNTIFS($F$6:$F$505,F72,$I$6:$I$505,"&gt;="&amp;M72-30,$I$6:$I$505,"&lt;="&amp;M72+30,$A$6:$A$505,"&lt;&gt;"&amp;A72)&gt;0,"Yes","No")))</f>
        <v/>
      </c>
      <c r="V72" s="61" t="str">
        <f>IF('1_Data Entry'!$E72="","",IF(OR(A72="",U72&lt;&gt;"Yes",M72=""),"",M72+30))</f>
        <v/>
      </c>
      <c r="W72" s="54" t="str">
        <f>IF('1_Data Entry'!$E72="","",IF(A72="","",IF(S72="OK","Ready","Review row")))</f>
        <v/>
      </c>
      <c r="X72" s="69" t="str">
        <f t="shared" si="8"/>
        <v/>
      </c>
      <c r="Y72" s="68" t="str">
        <f t="shared" si="9"/>
        <v/>
      </c>
      <c r="Z72" s="64" t="str">
        <f>IF('1_Data Entry'!$E72="","",SUM(SUMIFS('4_Wash Match Table'!R$7:R$500,'4_Wash Match Table'!L$7:L$500,H72),(SUMIFS('4_Wash Match Table'!AA$7:AA$500,'4_Wash Match Table'!U$7:U$500,H72)),(SUMIFS('4_Wash Match Table'!AJ$7:AJ$500,'4_Wash Match Table'!AD$7:AD$500,H72)),(SUMIFS('4_Wash Match Table'!AS$7:AS$500,'4_Wash Match Table'!AM$7:AM$500,H72))))</f>
        <v/>
      </c>
      <c r="AA72" s="64" t="str">
        <f>IF('1_Data Entry'!$E72="","",IF(OR(L72="",Z72=""),"",L72+Z72))</f>
        <v/>
      </c>
      <c r="AB72" s="65" t="str">
        <f t="shared" si="10"/>
        <v/>
      </c>
      <c r="AC72" s="70" t="str">
        <f>IF(AND($M72&lt;&gt;"",$Q72&lt;0),COUNTIFS($M$6:M72,"&lt;&gt;",$Q$6:Q72,"&lt;0"),"")</f>
        <v/>
      </c>
      <c r="AD72" t="str">
        <f t="shared" si="11"/>
        <v/>
      </c>
      <c r="AG72"/>
    </row>
    <row r="73" spans="1:33" ht="15" customHeight="1" x14ac:dyDescent="0.25">
      <c r="A73" s="47" t="str">
        <f>IF('1_Data Entry'!$E73="","",IF(COUNTA('1_Data Entry'!C73:N73)=0,"",'1_Data Entry'!A73))</f>
        <v/>
      </c>
      <c r="B73" s="47" t="str">
        <f>IF('1_Data Entry'!$E73="","",IF(A73="","",IF(S73&lt;&gt;"OK","Check row",IF(M73="","Open lot",IF(R73=0,"Closed lot","Partially sold")))))</f>
        <v/>
      </c>
      <c r="C73" s="47" t="str">
        <f>IF(A73="","",'1_Data Entry'!C73)</f>
        <v/>
      </c>
      <c r="D73" s="47" t="str">
        <f>IF(A73="","",'1_Data Entry'!D73)</f>
        <v/>
      </c>
      <c r="E73" s="47" t="str">
        <f>IF(A73="","",'1_Data Entry'!E73)</f>
        <v/>
      </c>
      <c r="F73" s="47" t="str">
        <f t="shared" si="6"/>
        <v/>
      </c>
      <c r="G73" s="47" t="str">
        <f>IF(F73="","",IFERROR(VLOOKUP(F73,'6_Reference Lists'!$A$4:$D$64,4,FALSE()),'1_Data Entry'!F73))</f>
        <v/>
      </c>
      <c r="H73" s="134" t="str">
        <f>IF('1_Data Entry'!$E73="","",IF(OR(F73="",I73="",J73="",K73=""),"",F73&amp;"-"&amp;TEXT(I73,"yyyymmdd")&amp;"-"&amp;SUBSTITUTE(TEXT(ROUND(J73,3),"0.###"),".","D")&amp;"-"&amp;SUBSTITUTE(TEXT(ROUND(K73,3),"0.###"),".","D")))</f>
        <v/>
      </c>
      <c r="I73" s="61" t="str">
        <f>IF('1_Data Entry'!$E73="","",IF(A73="","",'1_Data Entry'!G73))</f>
        <v/>
      </c>
      <c r="J73" s="62" t="str">
        <f>IF('1_Data Entry'!$E73="","",IF(A73="","",'1_Data Entry'!H73))</f>
        <v/>
      </c>
      <c r="K73" s="63" t="str">
        <f>IF('1_Data Entry'!$E73="","",IF(A73="","",'1_Data Entry'!I73))</f>
        <v/>
      </c>
      <c r="L73" s="63" t="str">
        <f>IF('1_Data Entry'!$E73="","",IF(OR(J73="",K73=""),"",J73*K73))</f>
        <v/>
      </c>
      <c r="M73" s="61" t="str">
        <f>IF(A73="","",IF(OR('1_Data Entry'!L73="",'1_Data Entry'!L73&lt;=0),"",'1_Data Entry'!J73))</f>
        <v/>
      </c>
      <c r="N73" s="62" t="str">
        <f>IF('1_Data Entry'!$E73="","",IF(OR(J73="",R73=""),"",MAX(J73-R73,0)))</f>
        <v/>
      </c>
      <c r="O73" s="63" t="str">
        <f>IF('1_Data Entry'!$E73="","",IF(A73="","",'1_Data Entry'!L73))</f>
        <v/>
      </c>
      <c r="P73" s="63" t="str">
        <f t="shared" si="7"/>
        <v/>
      </c>
      <c r="Q73" s="91" t="str">
        <f>IF('1_Data Entry'!$E73="","",IF(OR(M73="",P73="",L73=""),"",P73-L73))</f>
        <v/>
      </c>
      <c r="R73" s="133" t="str">
        <f>IF(A73="","",IF('1_Data Entry'!M73&lt;&gt;"",'1_Data Entry'!M73,IF('1_Data Entry'!J73="",J73,"")))</f>
        <v/>
      </c>
      <c r="S73" s="54" t="str">
        <f>IF('1_Data Entry'!$E73="","",IF(A73="","",IF(OR(F73="",I73="",J73="",K73=""),"Check row",IF(AND(M73&lt;&gt;"",M73&lt;I73),"Sell before buy",IF(AND(R73&lt;&gt;"",J73&lt;R73),"Shares remaining exceeds buy",IF(AND(M73&lt;&gt;"",OR(O73="",O73&lt;=0),N73&gt;0),"Missing sale price","OK"))))))</f>
        <v/>
      </c>
      <c r="T73" s="54" t="str">
        <f>IF('1_Data Entry'!$E73="","",IF(A73="","",IF(AND(Q73&lt;0,M73&lt;&gt;""),"Yes","No")))</f>
        <v/>
      </c>
      <c r="U73" s="54" t="str">
        <f>IF('1_Data Entry'!$E73="","",IF(OR(A73="",T73&lt;&gt;"Yes",M73=""),"No",IF(COUNTIFS($F$6:$F$505,F73,$I$6:$I$505,"&gt;="&amp;M73-30,$I$6:$I$505,"&lt;="&amp;M73+30,$A$6:$A$505,"&lt;&gt;"&amp;A73)&gt;0,"Yes","No")))</f>
        <v/>
      </c>
      <c r="V73" s="61" t="str">
        <f>IF('1_Data Entry'!$E73="","",IF(OR(A73="",U73&lt;&gt;"Yes",M73=""),"",M73+30))</f>
        <v/>
      </c>
      <c r="W73" s="54" t="str">
        <f>IF('1_Data Entry'!$E73="","",IF(A73="","",IF(S73="OK","Ready","Review row")))</f>
        <v/>
      </c>
      <c r="X73" s="69" t="str">
        <f t="shared" si="8"/>
        <v/>
      </c>
      <c r="Y73" s="68" t="str">
        <f t="shared" si="9"/>
        <v/>
      </c>
      <c r="Z73" s="64" t="str">
        <f>IF('1_Data Entry'!$E73="","",SUM(SUMIFS('4_Wash Match Table'!R$7:R$500,'4_Wash Match Table'!L$7:L$500,H73),(SUMIFS('4_Wash Match Table'!AA$7:AA$500,'4_Wash Match Table'!U$7:U$500,H73)),(SUMIFS('4_Wash Match Table'!AJ$7:AJ$500,'4_Wash Match Table'!AD$7:AD$500,H73)),(SUMIFS('4_Wash Match Table'!AS$7:AS$500,'4_Wash Match Table'!AM$7:AM$500,H73))))</f>
        <v/>
      </c>
      <c r="AA73" s="64" t="str">
        <f>IF('1_Data Entry'!$E73="","",IF(OR(L73="",Z73=""),"",L73+Z73))</f>
        <v/>
      </c>
      <c r="AB73" s="65" t="str">
        <f t="shared" si="10"/>
        <v/>
      </c>
      <c r="AC73" s="70" t="str">
        <f>IF(AND($M73&lt;&gt;"",$Q73&lt;0),COUNTIFS($M$6:M73,"&lt;&gt;",$Q$6:Q73,"&lt;0"),"")</f>
        <v/>
      </c>
      <c r="AD73" t="str">
        <f t="shared" si="11"/>
        <v/>
      </c>
      <c r="AG73"/>
    </row>
    <row r="74" spans="1:33" ht="15" customHeight="1" x14ac:dyDescent="0.25">
      <c r="A74" s="47" t="str">
        <f>IF('1_Data Entry'!$E74="","",IF(COUNTA('1_Data Entry'!C74:N74)=0,"",'1_Data Entry'!A74))</f>
        <v/>
      </c>
      <c r="B74" s="47" t="str">
        <f>IF('1_Data Entry'!$E74="","",IF(A74="","",IF(S74&lt;&gt;"OK","Check row",IF(M74="","Open lot",IF(R74=0,"Closed lot","Partially sold")))))</f>
        <v/>
      </c>
      <c r="C74" s="47" t="str">
        <f>IF(A74="","",'1_Data Entry'!C74)</f>
        <v/>
      </c>
      <c r="D74" s="47" t="str">
        <f>IF(A74="","",'1_Data Entry'!D74)</f>
        <v/>
      </c>
      <c r="E74" s="47" t="str">
        <f>IF(A74="","",'1_Data Entry'!E74)</f>
        <v/>
      </c>
      <c r="F74" s="47" t="str">
        <f t="shared" si="6"/>
        <v/>
      </c>
      <c r="G74" s="47" t="str">
        <f>IF(F74="","",IFERROR(VLOOKUP(F74,'6_Reference Lists'!$A$4:$D$64,4,FALSE()),'1_Data Entry'!F74))</f>
        <v/>
      </c>
      <c r="H74" s="134" t="str">
        <f>IF('1_Data Entry'!$E74="","",IF(OR(F74="",I74="",J74="",K74=""),"",F74&amp;"-"&amp;TEXT(I74,"yyyymmdd")&amp;"-"&amp;SUBSTITUTE(TEXT(ROUND(J74,3),"0.###"),".","D")&amp;"-"&amp;SUBSTITUTE(TEXT(ROUND(K74,3),"0.###"),".","D")))</f>
        <v/>
      </c>
      <c r="I74" s="61" t="str">
        <f>IF('1_Data Entry'!$E74="","",IF(A74="","",'1_Data Entry'!G74))</f>
        <v/>
      </c>
      <c r="J74" s="62" t="str">
        <f>IF('1_Data Entry'!$E74="","",IF(A74="","",'1_Data Entry'!H74))</f>
        <v/>
      </c>
      <c r="K74" s="63" t="str">
        <f>IF('1_Data Entry'!$E74="","",IF(A74="","",'1_Data Entry'!I74))</f>
        <v/>
      </c>
      <c r="L74" s="63" t="str">
        <f>IF('1_Data Entry'!$E74="","",IF(OR(J74="",K74=""),"",J74*K74))</f>
        <v/>
      </c>
      <c r="M74" s="61" t="str">
        <f>IF(A74="","",IF(OR('1_Data Entry'!L74="",'1_Data Entry'!L74&lt;=0),"",'1_Data Entry'!J74))</f>
        <v/>
      </c>
      <c r="N74" s="62" t="str">
        <f>IF('1_Data Entry'!$E74="","",IF(OR(J74="",R74=""),"",MAX(J74-R74,0)))</f>
        <v/>
      </c>
      <c r="O74" s="63" t="str">
        <f>IF('1_Data Entry'!$E74="","",IF(A74="","",'1_Data Entry'!L74))</f>
        <v/>
      </c>
      <c r="P74" s="63" t="str">
        <f t="shared" si="7"/>
        <v/>
      </c>
      <c r="Q74" s="91" t="str">
        <f>IF('1_Data Entry'!$E74="","",IF(OR(M74="",P74="",L74=""),"",P74-L74))</f>
        <v/>
      </c>
      <c r="R74" s="133" t="str">
        <f>IF(A74="","",IF('1_Data Entry'!M74&lt;&gt;"",'1_Data Entry'!M74,IF('1_Data Entry'!J74="",J74,"")))</f>
        <v/>
      </c>
      <c r="S74" s="54" t="str">
        <f>IF('1_Data Entry'!$E74="","",IF(A74="","",IF(OR(F74="",I74="",J74="",K74=""),"Check row",IF(AND(M74&lt;&gt;"",M74&lt;I74),"Sell before buy",IF(AND(R74&lt;&gt;"",J74&lt;R74),"Shares remaining exceeds buy",IF(AND(M74&lt;&gt;"",OR(O74="",O74&lt;=0),N74&gt;0),"Missing sale price","OK"))))))</f>
        <v/>
      </c>
      <c r="T74" s="54" t="str">
        <f>IF('1_Data Entry'!$E74="","",IF(A74="","",IF(AND(Q74&lt;0,M74&lt;&gt;""),"Yes","No")))</f>
        <v/>
      </c>
      <c r="U74" s="54" t="str">
        <f>IF('1_Data Entry'!$E74="","",IF(OR(A74="",T74&lt;&gt;"Yes",M74=""),"No",IF(COUNTIFS($F$6:$F$505,F74,$I$6:$I$505,"&gt;="&amp;M74-30,$I$6:$I$505,"&lt;="&amp;M74+30,$A$6:$A$505,"&lt;&gt;"&amp;A74)&gt;0,"Yes","No")))</f>
        <v/>
      </c>
      <c r="V74" s="61" t="str">
        <f>IF('1_Data Entry'!$E74="","",IF(OR(A74="",U74&lt;&gt;"Yes",M74=""),"",M74+30))</f>
        <v/>
      </c>
      <c r="W74" s="54" t="str">
        <f>IF('1_Data Entry'!$E74="","",IF(A74="","",IF(S74="OK","Ready","Review row")))</f>
        <v/>
      </c>
      <c r="X74" s="69" t="str">
        <f t="shared" si="8"/>
        <v/>
      </c>
      <c r="Y74" s="68" t="str">
        <f t="shared" si="9"/>
        <v/>
      </c>
      <c r="Z74" s="64" t="str">
        <f>IF('1_Data Entry'!$E74="","",SUM(SUMIFS('4_Wash Match Table'!R$7:R$500,'4_Wash Match Table'!L$7:L$500,H74),(SUMIFS('4_Wash Match Table'!AA$7:AA$500,'4_Wash Match Table'!U$7:U$500,H74)),(SUMIFS('4_Wash Match Table'!AJ$7:AJ$500,'4_Wash Match Table'!AD$7:AD$500,H74)),(SUMIFS('4_Wash Match Table'!AS$7:AS$500,'4_Wash Match Table'!AM$7:AM$500,H74))))</f>
        <v/>
      </c>
      <c r="AA74" s="64" t="str">
        <f>IF('1_Data Entry'!$E74="","",IF(OR(L74="",Z74=""),"",L74+Z74))</f>
        <v/>
      </c>
      <c r="AB74" s="65" t="str">
        <f t="shared" si="10"/>
        <v/>
      </c>
      <c r="AC74" s="70" t="str">
        <f>IF(AND($M74&lt;&gt;"",$Q74&lt;0),COUNTIFS($M$6:M74,"&lt;&gt;",$Q$6:Q74,"&lt;0"),"")</f>
        <v/>
      </c>
      <c r="AD74" t="str">
        <f t="shared" si="11"/>
        <v/>
      </c>
      <c r="AG74"/>
    </row>
    <row r="75" spans="1:33" ht="15" customHeight="1" x14ac:dyDescent="0.25">
      <c r="A75" s="47" t="str">
        <f>IF('1_Data Entry'!$E75="","",IF(COUNTA('1_Data Entry'!C75:N75)=0,"",'1_Data Entry'!A75))</f>
        <v/>
      </c>
      <c r="B75" s="47" t="str">
        <f>IF('1_Data Entry'!$E75="","",IF(A75="","",IF(S75&lt;&gt;"OK","Check row",IF(M75="","Open lot",IF(R75=0,"Closed lot","Partially sold")))))</f>
        <v/>
      </c>
      <c r="C75" s="47" t="str">
        <f>IF(A75="","",'1_Data Entry'!C75)</f>
        <v/>
      </c>
      <c r="D75" s="47" t="str">
        <f>IF(A75="","",'1_Data Entry'!D75)</f>
        <v/>
      </c>
      <c r="E75" s="47" t="str">
        <f>IF(A75="","",'1_Data Entry'!E75)</f>
        <v/>
      </c>
      <c r="F75" s="47" t="str">
        <f t="shared" si="6"/>
        <v/>
      </c>
      <c r="G75" s="47" t="str">
        <f>IF(F75="","",IFERROR(VLOOKUP(F75,'6_Reference Lists'!$A$4:$D$64,4,FALSE()),'1_Data Entry'!F75))</f>
        <v/>
      </c>
      <c r="H75" s="134" t="str">
        <f>IF('1_Data Entry'!$E75="","",IF(OR(F75="",I75="",J75="",K75=""),"",F75&amp;"-"&amp;TEXT(I75,"yyyymmdd")&amp;"-"&amp;SUBSTITUTE(TEXT(ROUND(J75,3),"0.###"),".","D")&amp;"-"&amp;SUBSTITUTE(TEXT(ROUND(K75,3),"0.###"),".","D")))</f>
        <v/>
      </c>
      <c r="I75" s="61" t="str">
        <f>IF('1_Data Entry'!$E75="","",IF(A75="","",'1_Data Entry'!G75))</f>
        <v/>
      </c>
      <c r="J75" s="62" t="str">
        <f>IF('1_Data Entry'!$E75="","",IF(A75="","",'1_Data Entry'!H75))</f>
        <v/>
      </c>
      <c r="K75" s="63" t="str">
        <f>IF('1_Data Entry'!$E75="","",IF(A75="","",'1_Data Entry'!I75))</f>
        <v/>
      </c>
      <c r="L75" s="63" t="str">
        <f>IF('1_Data Entry'!$E75="","",IF(OR(J75="",K75=""),"",J75*K75))</f>
        <v/>
      </c>
      <c r="M75" s="61" t="str">
        <f>IF(A75="","",IF(OR('1_Data Entry'!L75="",'1_Data Entry'!L75&lt;=0),"",'1_Data Entry'!J75))</f>
        <v/>
      </c>
      <c r="N75" s="62" t="str">
        <f>IF('1_Data Entry'!$E75="","",IF(OR(J75="",R75=""),"",MAX(J75-R75,0)))</f>
        <v/>
      </c>
      <c r="O75" s="63" t="str">
        <f>IF('1_Data Entry'!$E75="","",IF(A75="","",'1_Data Entry'!L75))</f>
        <v/>
      </c>
      <c r="P75" s="63" t="str">
        <f t="shared" si="7"/>
        <v/>
      </c>
      <c r="Q75" s="91" t="str">
        <f>IF('1_Data Entry'!$E75="","",IF(OR(M75="",P75="",L75=""),"",P75-L75))</f>
        <v/>
      </c>
      <c r="R75" s="133" t="str">
        <f>IF(A75="","",IF('1_Data Entry'!M75&lt;&gt;"",'1_Data Entry'!M75,IF('1_Data Entry'!J75="",J75,"")))</f>
        <v/>
      </c>
      <c r="S75" s="54" t="str">
        <f>IF('1_Data Entry'!$E75="","",IF(A75="","",IF(OR(F75="",I75="",J75="",K75=""),"Check row",IF(AND(M75&lt;&gt;"",M75&lt;I75),"Sell before buy",IF(AND(R75&lt;&gt;"",J75&lt;R75),"Shares remaining exceeds buy",IF(AND(M75&lt;&gt;"",OR(O75="",O75&lt;=0),N75&gt;0),"Missing sale price","OK"))))))</f>
        <v/>
      </c>
      <c r="T75" s="54" t="str">
        <f>IF('1_Data Entry'!$E75="","",IF(A75="","",IF(AND(Q75&lt;0,M75&lt;&gt;""),"Yes","No")))</f>
        <v/>
      </c>
      <c r="U75" s="54" t="str">
        <f>IF('1_Data Entry'!$E75="","",IF(OR(A75="",T75&lt;&gt;"Yes",M75=""),"No",IF(COUNTIFS($F$6:$F$505,F75,$I$6:$I$505,"&gt;="&amp;M75-30,$I$6:$I$505,"&lt;="&amp;M75+30,$A$6:$A$505,"&lt;&gt;"&amp;A75)&gt;0,"Yes","No")))</f>
        <v/>
      </c>
      <c r="V75" s="61" t="str">
        <f>IF('1_Data Entry'!$E75="","",IF(OR(A75="",U75&lt;&gt;"Yes",M75=""),"",M75+30))</f>
        <v/>
      </c>
      <c r="W75" s="54" t="str">
        <f>IF('1_Data Entry'!$E75="","",IF(A75="","",IF(S75="OK","Ready","Review row")))</f>
        <v/>
      </c>
      <c r="X75" s="69" t="str">
        <f t="shared" si="8"/>
        <v/>
      </c>
      <c r="Y75" s="68" t="str">
        <f t="shared" si="9"/>
        <v/>
      </c>
      <c r="Z75" s="64" t="str">
        <f>IF('1_Data Entry'!$E75="","",SUM(SUMIFS('4_Wash Match Table'!R$7:R$500,'4_Wash Match Table'!L$7:L$500,H75),(SUMIFS('4_Wash Match Table'!AA$7:AA$500,'4_Wash Match Table'!U$7:U$500,H75)),(SUMIFS('4_Wash Match Table'!AJ$7:AJ$500,'4_Wash Match Table'!AD$7:AD$500,H75)),(SUMIFS('4_Wash Match Table'!AS$7:AS$500,'4_Wash Match Table'!AM$7:AM$500,H75))))</f>
        <v/>
      </c>
      <c r="AA75" s="64" t="str">
        <f>IF('1_Data Entry'!$E75="","",IF(OR(L75="",Z75=""),"",L75+Z75))</f>
        <v/>
      </c>
      <c r="AB75" s="65" t="str">
        <f t="shared" si="10"/>
        <v/>
      </c>
      <c r="AC75" s="70" t="str">
        <f>IF(AND($M75&lt;&gt;"",$Q75&lt;0),COUNTIFS($M$6:M75,"&lt;&gt;",$Q$6:Q75,"&lt;0"),"")</f>
        <v/>
      </c>
      <c r="AD75" t="str">
        <f t="shared" si="11"/>
        <v/>
      </c>
      <c r="AG75"/>
    </row>
    <row r="76" spans="1:33" ht="15" customHeight="1" x14ac:dyDescent="0.25">
      <c r="A76" s="47" t="str">
        <f>IF('1_Data Entry'!$E76="","",IF(COUNTA('1_Data Entry'!C76:N76)=0,"",'1_Data Entry'!A76))</f>
        <v/>
      </c>
      <c r="B76" s="47" t="str">
        <f>IF('1_Data Entry'!$E76="","",IF(A76="","",IF(S76&lt;&gt;"OK","Check row",IF(M76="","Open lot",IF(R76=0,"Closed lot","Partially sold")))))</f>
        <v/>
      </c>
      <c r="C76" s="47" t="str">
        <f>IF(A76="","",'1_Data Entry'!C76)</f>
        <v/>
      </c>
      <c r="D76" s="47" t="str">
        <f>IF(A76="","",'1_Data Entry'!D76)</f>
        <v/>
      </c>
      <c r="E76" s="47" t="str">
        <f>IF(A76="","",'1_Data Entry'!E76)</f>
        <v/>
      </c>
      <c r="F76" s="47" t="str">
        <f t="shared" si="6"/>
        <v/>
      </c>
      <c r="G76" s="47" t="str">
        <f>IF(F76="","",IFERROR(VLOOKUP(F76,'6_Reference Lists'!$A$4:$D$64,4,FALSE()),'1_Data Entry'!F76))</f>
        <v/>
      </c>
      <c r="H76" s="134" t="str">
        <f>IF('1_Data Entry'!$E76="","",IF(OR(F76="",I76="",J76="",K76=""),"",F76&amp;"-"&amp;TEXT(I76,"yyyymmdd")&amp;"-"&amp;SUBSTITUTE(TEXT(ROUND(J76,3),"0.###"),".","D")&amp;"-"&amp;SUBSTITUTE(TEXT(ROUND(K76,3),"0.###"),".","D")))</f>
        <v/>
      </c>
      <c r="I76" s="61" t="str">
        <f>IF('1_Data Entry'!$E76="","",IF(A76="","",'1_Data Entry'!G76))</f>
        <v/>
      </c>
      <c r="J76" s="62" t="str">
        <f>IF('1_Data Entry'!$E76="","",IF(A76="","",'1_Data Entry'!H76))</f>
        <v/>
      </c>
      <c r="K76" s="63" t="str">
        <f>IF('1_Data Entry'!$E76="","",IF(A76="","",'1_Data Entry'!I76))</f>
        <v/>
      </c>
      <c r="L76" s="63" t="str">
        <f>IF('1_Data Entry'!$E76="","",IF(OR(J76="",K76=""),"",J76*K76))</f>
        <v/>
      </c>
      <c r="M76" s="61" t="str">
        <f>IF(A76="","",IF(OR('1_Data Entry'!L76="",'1_Data Entry'!L76&lt;=0),"",'1_Data Entry'!J76))</f>
        <v/>
      </c>
      <c r="N76" s="62" t="str">
        <f>IF('1_Data Entry'!$E76="","",IF(OR(J76="",R76=""),"",MAX(J76-R76,0)))</f>
        <v/>
      </c>
      <c r="O76" s="63" t="str">
        <f>IF('1_Data Entry'!$E76="","",IF(A76="","",'1_Data Entry'!L76))</f>
        <v/>
      </c>
      <c r="P76" s="63" t="str">
        <f t="shared" si="7"/>
        <v/>
      </c>
      <c r="Q76" s="91" t="str">
        <f>IF('1_Data Entry'!$E76="","",IF(OR(M76="",P76="",L76=""),"",P76-L76))</f>
        <v/>
      </c>
      <c r="R76" s="133" t="str">
        <f>IF(A76="","",IF('1_Data Entry'!M76&lt;&gt;"",'1_Data Entry'!M76,IF('1_Data Entry'!J76="",J76,"")))</f>
        <v/>
      </c>
      <c r="S76" s="54" t="str">
        <f>IF('1_Data Entry'!$E76="","",IF(A76="","",IF(OR(F76="",I76="",J76="",K76=""),"Check row",IF(AND(M76&lt;&gt;"",M76&lt;I76),"Sell before buy",IF(AND(R76&lt;&gt;"",J76&lt;R76),"Shares remaining exceeds buy",IF(AND(M76&lt;&gt;"",OR(O76="",O76&lt;=0),N76&gt;0),"Missing sale price","OK"))))))</f>
        <v/>
      </c>
      <c r="T76" s="54" t="str">
        <f>IF('1_Data Entry'!$E76="","",IF(A76="","",IF(AND(Q76&lt;0,M76&lt;&gt;""),"Yes","No")))</f>
        <v/>
      </c>
      <c r="U76" s="54" t="str">
        <f>IF('1_Data Entry'!$E76="","",IF(OR(A76="",T76&lt;&gt;"Yes",M76=""),"No",IF(COUNTIFS($F$6:$F$505,F76,$I$6:$I$505,"&gt;="&amp;M76-30,$I$6:$I$505,"&lt;="&amp;M76+30,$A$6:$A$505,"&lt;&gt;"&amp;A76)&gt;0,"Yes","No")))</f>
        <v/>
      </c>
      <c r="V76" s="61" t="str">
        <f>IF('1_Data Entry'!$E76="","",IF(OR(A76="",U76&lt;&gt;"Yes",M76=""),"",M76+30))</f>
        <v/>
      </c>
      <c r="W76" s="54" t="str">
        <f>IF('1_Data Entry'!$E76="","",IF(A76="","",IF(S76="OK","Ready","Review row")))</f>
        <v/>
      </c>
      <c r="X76" s="69" t="str">
        <f t="shared" si="8"/>
        <v/>
      </c>
      <c r="Y76" s="68" t="str">
        <f t="shared" si="9"/>
        <v/>
      </c>
      <c r="Z76" s="64" t="str">
        <f>IF('1_Data Entry'!$E76="","",SUM(SUMIFS('4_Wash Match Table'!R$7:R$500,'4_Wash Match Table'!L$7:L$500,H76),(SUMIFS('4_Wash Match Table'!AA$7:AA$500,'4_Wash Match Table'!U$7:U$500,H76)),(SUMIFS('4_Wash Match Table'!AJ$7:AJ$500,'4_Wash Match Table'!AD$7:AD$500,H76)),(SUMIFS('4_Wash Match Table'!AS$7:AS$500,'4_Wash Match Table'!AM$7:AM$500,H76))))</f>
        <v/>
      </c>
      <c r="AA76" s="64" t="str">
        <f>IF('1_Data Entry'!$E76="","",IF(OR(L76="",Z76=""),"",L76+Z76))</f>
        <v/>
      </c>
      <c r="AB76" s="65" t="str">
        <f t="shared" si="10"/>
        <v/>
      </c>
      <c r="AC76" s="70" t="str">
        <f>IF(AND($M76&lt;&gt;"",$Q76&lt;0),COUNTIFS($M$6:M76,"&lt;&gt;",$Q$6:Q76,"&lt;0"),"")</f>
        <v/>
      </c>
      <c r="AD76" t="str">
        <f t="shared" si="11"/>
        <v/>
      </c>
      <c r="AG76"/>
    </row>
    <row r="77" spans="1:33" ht="15" customHeight="1" x14ac:dyDescent="0.25">
      <c r="A77" s="47" t="str">
        <f>IF('1_Data Entry'!$E77="","",IF(COUNTA('1_Data Entry'!C77:N77)=0,"",'1_Data Entry'!A77))</f>
        <v/>
      </c>
      <c r="B77" s="47" t="str">
        <f>IF('1_Data Entry'!$E77="","",IF(A77="","",IF(S77&lt;&gt;"OK","Check row",IF(M77="","Open lot",IF(R77=0,"Closed lot","Partially sold")))))</f>
        <v/>
      </c>
      <c r="C77" s="47" t="str">
        <f>IF(A77="","",'1_Data Entry'!C77)</f>
        <v/>
      </c>
      <c r="D77" s="47" t="str">
        <f>IF(A77="","",'1_Data Entry'!D77)</f>
        <v/>
      </c>
      <c r="E77" s="47" t="str">
        <f>IF(A77="","",'1_Data Entry'!E77)</f>
        <v/>
      </c>
      <c r="F77" s="47" t="str">
        <f t="shared" si="6"/>
        <v/>
      </c>
      <c r="G77" s="47" t="str">
        <f>IF(F77="","",IFERROR(VLOOKUP(F77,'6_Reference Lists'!$A$4:$D$64,4,FALSE()),'1_Data Entry'!F77))</f>
        <v/>
      </c>
      <c r="H77" s="134" t="str">
        <f>IF('1_Data Entry'!$E77="","",IF(OR(F77="",I77="",J77="",K77=""),"",F77&amp;"-"&amp;TEXT(I77,"yyyymmdd")&amp;"-"&amp;SUBSTITUTE(TEXT(ROUND(J77,3),"0.###"),".","D")&amp;"-"&amp;SUBSTITUTE(TEXT(ROUND(K77,3),"0.###"),".","D")))</f>
        <v/>
      </c>
      <c r="I77" s="61" t="str">
        <f>IF('1_Data Entry'!$E77="","",IF(A77="","",'1_Data Entry'!G77))</f>
        <v/>
      </c>
      <c r="J77" s="62" t="str">
        <f>IF('1_Data Entry'!$E77="","",IF(A77="","",'1_Data Entry'!H77))</f>
        <v/>
      </c>
      <c r="K77" s="63" t="str">
        <f>IF('1_Data Entry'!$E77="","",IF(A77="","",'1_Data Entry'!I77))</f>
        <v/>
      </c>
      <c r="L77" s="63" t="str">
        <f>IF('1_Data Entry'!$E77="","",IF(OR(J77="",K77=""),"",J77*K77))</f>
        <v/>
      </c>
      <c r="M77" s="61" t="str">
        <f>IF(A77="","",IF(OR('1_Data Entry'!L77="",'1_Data Entry'!L77&lt;=0),"",'1_Data Entry'!J77))</f>
        <v/>
      </c>
      <c r="N77" s="62" t="str">
        <f>IF('1_Data Entry'!$E77="","",IF(OR(J77="",R77=""),"",MAX(J77-R77,0)))</f>
        <v/>
      </c>
      <c r="O77" s="63" t="str">
        <f>IF('1_Data Entry'!$E77="","",IF(A77="","",'1_Data Entry'!L77))</f>
        <v/>
      </c>
      <c r="P77" s="63" t="str">
        <f t="shared" si="7"/>
        <v/>
      </c>
      <c r="Q77" s="91" t="str">
        <f>IF('1_Data Entry'!$E77="","",IF(OR(M77="",P77="",L77=""),"",P77-L77))</f>
        <v/>
      </c>
      <c r="R77" s="133" t="str">
        <f>IF(A77="","",IF('1_Data Entry'!M77&lt;&gt;"",'1_Data Entry'!M77,IF('1_Data Entry'!J77="",J77,"")))</f>
        <v/>
      </c>
      <c r="S77" s="54" t="str">
        <f>IF('1_Data Entry'!$E77="","",IF(A77="","",IF(OR(F77="",I77="",J77="",K77=""),"Check row",IF(AND(M77&lt;&gt;"",M77&lt;I77),"Sell before buy",IF(AND(R77&lt;&gt;"",J77&lt;R77),"Shares remaining exceeds buy",IF(AND(M77&lt;&gt;"",OR(O77="",O77&lt;=0),N77&gt;0),"Missing sale price","OK"))))))</f>
        <v/>
      </c>
      <c r="T77" s="54" t="str">
        <f>IF('1_Data Entry'!$E77="","",IF(A77="","",IF(AND(Q77&lt;0,M77&lt;&gt;""),"Yes","No")))</f>
        <v/>
      </c>
      <c r="U77" s="54" t="str">
        <f>IF('1_Data Entry'!$E77="","",IF(OR(A77="",T77&lt;&gt;"Yes",M77=""),"No",IF(COUNTIFS($F$6:$F$505,F77,$I$6:$I$505,"&gt;="&amp;M77-30,$I$6:$I$505,"&lt;="&amp;M77+30,$A$6:$A$505,"&lt;&gt;"&amp;A77)&gt;0,"Yes","No")))</f>
        <v/>
      </c>
      <c r="V77" s="61" t="str">
        <f>IF('1_Data Entry'!$E77="","",IF(OR(A77="",U77&lt;&gt;"Yes",M77=""),"",M77+30))</f>
        <v/>
      </c>
      <c r="W77" s="54" t="str">
        <f>IF('1_Data Entry'!$E77="","",IF(A77="","",IF(S77="OK","Ready","Review row")))</f>
        <v/>
      </c>
      <c r="X77" s="69" t="str">
        <f t="shared" si="8"/>
        <v/>
      </c>
      <c r="Y77" s="68" t="str">
        <f t="shared" si="9"/>
        <v/>
      </c>
      <c r="Z77" s="64" t="str">
        <f>IF('1_Data Entry'!$E77="","",SUM(SUMIFS('4_Wash Match Table'!R$7:R$500,'4_Wash Match Table'!L$7:L$500,H77),(SUMIFS('4_Wash Match Table'!AA$7:AA$500,'4_Wash Match Table'!U$7:U$500,H77)),(SUMIFS('4_Wash Match Table'!AJ$7:AJ$500,'4_Wash Match Table'!AD$7:AD$500,H77)),(SUMIFS('4_Wash Match Table'!AS$7:AS$500,'4_Wash Match Table'!AM$7:AM$500,H77))))</f>
        <v/>
      </c>
      <c r="AA77" s="64" t="str">
        <f>IF('1_Data Entry'!$E77="","",IF(OR(L77="",Z77=""),"",L77+Z77))</f>
        <v/>
      </c>
      <c r="AB77" s="65" t="str">
        <f t="shared" si="10"/>
        <v/>
      </c>
      <c r="AC77" s="70" t="str">
        <f>IF(AND($M77&lt;&gt;"",$Q77&lt;0),COUNTIFS($M$6:M77,"&lt;&gt;",$Q$6:Q77,"&lt;0"),"")</f>
        <v/>
      </c>
      <c r="AD77" t="str">
        <f t="shared" si="11"/>
        <v/>
      </c>
      <c r="AG77"/>
    </row>
    <row r="78" spans="1:33" ht="15" customHeight="1" x14ac:dyDescent="0.25">
      <c r="A78" s="47" t="str">
        <f>IF('1_Data Entry'!$E78="","",IF(COUNTA('1_Data Entry'!C78:N78)=0,"",'1_Data Entry'!A78))</f>
        <v/>
      </c>
      <c r="B78" s="47" t="str">
        <f>IF('1_Data Entry'!$E78="","",IF(A78="","",IF(S78&lt;&gt;"OK","Check row",IF(M78="","Open lot",IF(R78=0,"Closed lot","Partially sold")))))</f>
        <v/>
      </c>
      <c r="C78" s="47" t="str">
        <f>IF(A78="","",'1_Data Entry'!C78)</f>
        <v/>
      </c>
      <c r="D78" s="47" t="str">
        <f>IF(A78="","",'1_Data Entry'!D78)</f>
        <v/>
      </c>
      <c r="E78" s="47" t="str">
        <f>IF(A78="","",'1_Data Entry'!E78)</f>
        <v/>
      </c>
      <c r="F78" s="47" t="str">
        <f t="shared" si="6"/>
        <v/>
      </c>
      <c r="G78" s="47" t="str">
        <f>IF(F78="","",IFERROR(VLOOKUP(F78,'6_Reference Lists'!$A$4:$D$64,4,FALSE()),'1_Data Entry'!F78))</f>
        <v/>
      </c>
      <c r="H78" s="134" t="str">
        <f>IF('1_Data Entry'!$E78="","",IF(OR(F78="",I78="",J78="",K78=""),"",F78&amp;"-"&amp;TEXT(I78,"yyyymmdd")&amp;"-"&amp;SUBSTITUTE(TEXT(ROUND(J78,3),"0.###"),".","D")&amp;"-"&amp;SUBSTITUTE(TEXT(ROUND(K78,3),"0.###"),".","D")))</f>
        <v/>
      </c>
      <c r="I78" s="61" t="str">
        <f>IF('1_Data Entry'!$E78="","",IF(A78="","",'1_Data Entry'!G78))</f>
        <v/>
      </c>
      <c r="J78" s="62" t="str">
        <f>IF('1_Data Entry'!$E78="","",IF(A78="","",'1_Data Entry'!H78))</f>
        <v/>
      </c>
      <c r="K78" s="63" t="str">
        <f>IF('1_Data Entry'!$E78="","",IF(A78="","",'1_Data Entry'!I78))</f>
        <v/>
      </c>
      <c r="L78" s="63" t="str">
        <f>IF('1_Data Entry'!$E78="","",IF(OR(J78="",K78=""),"",J78*K78))</f>
        <v/>
      </c>
      <c r="M78" s="61" t="str">
        <f>IF(A78="","",IF(OR('1_Data Entry'!L78="",'1_Data Entry'!L78&lt;=0),"",'1_Data Entry'!J78))</f>
        <v/>
      </c>
      <c r="N78" s="62" t="str">
        <f>IF('1_Data Entry'!$E78="","",IF(OR(J78="",R78=""),"",MAX(J78-R78,0)))</f>
        <v/>
      </c>
      <c r="O78" s="63" t="str">
        <f>IF('1_Data Entry'!$E78="","",IF(A78="","",'1_Data Entry'!L78))</f>
        <v/>
      </c>
      <c r="P78" s="63" t="str">
        <f t="shared" si="7"/>
        <v/>
      </c>
      <c r="Q78" s="91" t="str">
        <f>IF('1_Data Entry'!$E78="","",IF(OR(M78="",P78="",L78=""),"",P78-L78))</f>
        <v/>
      </c>
      <c r="R78" s="133" t="str">
        <f>IF(A78="","",IF('1_Data Entry'!M78&lt;&gt;"",'1_Data Entry'!M78,IF('1_Data Entry'!J78="",J78,"")))</f>
        <v/>
      </c>
      <c r="S78" s="54" t="str">
        <f>IF('1_Data Entry'!$E78="","",IF(A78="","",IF(OR(F78="",I78="",J78="",K78=""),"Check row",IF(AND(M78&lt;&gt;"",M78&lt;I78),"Sell before buy",IF(AND(R78&lt;&gt;"",J78&lt;R78),"Shares remaining exceeds buy",IF(AND(M78&lt;&gt;"",OR(O78="",O78&lt;=0),N78&gt;0),"Missing sale price","OK"))))))</f>
        <v/>
      </c>
      <c r="T78" s="54" t="str">
        <f>IF('1_Data Entry'!$E78="","",IF(A78="","",IF(AND(Q78&lt;0,M78&lt;&gt;""),"Yes","No")))</f>
        <v/>
      </c>
      <c r="U78" s="54" t="str">
        <f>IF('1_Data Entry'!$E78="","",IF(OR(A78="",T78&lt;&gt;"Yes",M78=""),"No",IF(COUNTIFS($F$6:$F$505,F78,$I$6:$I$505,"&gt;="&amp;M78-30,$I$6:$I$505,"&lt;="&amp;M78+30,$A$6:$A$505,"&lt;&gt;"&amp;A78)&gt;0,"Yes","No")))</f>
        <v/>
      </c>
      <c r="V78" s="61" t="str">
        <f>IF('1_Data Entry'!$E78="","",IF(OR(A78="",U78&lt;&gt;"Yes",M78=""),"",M78+30))</f>
        <v/>
      </c>
      <c r="W78" s="54" t="str">
        <f>IF('1_Data Entry'!$E78="","",IF(A78="","",IF(S78="OK","Ready","Review row")))</f>
        <v/>
      </c>
      <c r="X78" s="69" t="str">
        <f t="shared" si="8"/>
        <v/>
      </c>
      <c r="Y78" s="68" t="str">
        <f t="shared" si="9"/>
        <v/>
      </c>
      <c r="Z78" s="64" t="str">
        <f>IF('1_Data Entry'!$E78="","",SUM(SUMIFS('4_Wash Match Table'!R$7:R$500,'4_Wash Match Table'!L$7:L$500,H78),(SUMIFS('4_Wash Match Table'!AA$7:AA$500,'4_Wash Match Table'!U$7:U$500,H78)),(SUMIFS('4_Wash Match Table'!AJ$7:AJ$500,'4_Wash Match Table'!AD$7:AD$500,H78)),(SUMIFS('4_Wash Match Table'!AS$7:AS$500,'4_Wash Match Table'!AM$7:AM$500,H78))))</f>
        <v/>
      </c>
      <c r="AA78" s="64" t="str">
        <f>IF('1_Data Entry'!$E78="","",IF(OR(L78="",Z78=""),"",L78+Z78))</f>
        <v/>
      </c>
      <c r="AB78" s="65" t="str">
        <f t="shared" si="10"/>
        <v/>
      </c>
      <c r="AC78" s="70" t="str">
        <f>IF(AND($M78&lt;&gt;"",$Q78&lt;0),COUNTIFS($M$6:M78,"&lt;&gt;",$Q$6:Q78,"&lt;0"),"")</f>
        <v/>
      </c>
      <c r="AD78" t="str">
        <f t="shared" si="11"/>
        <v/>
      </c>
      <c r="AG78"/>
    </row>
    <row r="79" spans="1:33" ht="15" customHeight="1" x14ac:dyDescent="0.25">
      <c r="A79" s="47" t="str">
        <f>IF('1_Data Entry'!$E79="","",IF(COUNTA('1_Data Entry'!C79:N79)=0,"",'1_Data Entry'!A79))</f>
        <v/>
      </c>
      <c r="B79" s="47" t="str">
        <f>IF('1_Data Entry'!$E79="","",IF(A79="","",IF(S79&lt;&gt;"OK","Check row",IF(M79="","Open lot",IF(R79=0,"Closed lot","Partially sold")))))</f>
        <v/>
      </c>
      <c r="C79" s="47" t="str">
        <f>IF(A79="","",'1_Data Entry'!C79)</f>
        <v/>
      </c>
      <c r="D79" s="47" t="str">
        <f>IF(A79="","",'1_Data Entry'!D79)</f>
        <v/>
      </c>
      <c r="E79" s="47" t="str">
        <f>IF(A79="","",'1_Data Entry'!E79)</f>
        <v/>
      </c>
      <c r="F79" s="47" t="str">
        <f t="shared" si="6"/>
        <v/>
      </c>
      <c r="G79" s="47" t="str">
        <f>IF(F79="","",IFERROR(VLOOKUP(F79,'6_Reference Lists'!$A$4:$D$64,4,FALSE()),'1_Data Entry'!F79))</f>
        <v/>
      </c>
      <c r="H79" s="134" t="str">
        <f>IF('1_Data Entry'!$E79="","",IF(OR(F79="",I79="",J79="",K79=""),"",F79&amp;"-"&amp;TEXT(I79,"yyyymmdd")&amp;"-"&amp;SUBSTITUTE(TEXT(ROUND(J79,3),"0.###"),".","D")&amp;"-"&amp;SUBSTITUTE(TEXT(ROUND(K79,3),"0.###"),".","D")))</f>
        <v/>
      </c>
      <c r="I79" s="61" t="str">
        <f>IF('1_Data Entry'!$E79="","",IF(A79="","",'1_Data Entry'!G79))</f>
        <v/>
      </c>
      <c r="J79" s="62" t="str">
        <f>IF('1_Data Entry'!$E79="","",IF(A79="","",'1_Data Entry'!H79))</f>
        <v/>
      </c>
      <c r="K79" s="63" t="str">
        <f>IF('1_Data Entry'!$E79="","",IF(A79="","",'1_Data Entry'!I79))</f>
        <v/>
      </c>
      <c r="L79" s="63" t="str">
        <f>IF('1_Data Entry'!$E79="","",IF(OR(J79="",K79=""),"",J79*K79))</f>
        <v/>
      </c>
      <c r="M79" s="61" t="str">
        <f>IF(A79="","",IF(OR('1_Data Entry'!L79="",'1_Data Entry'!L79&lt;=0),"",'1_Data Entry'!J79))</f>
        <v/>
      </c>
      <c r="N79" s="62" t="str">
        <f>IF('1_Data Entry'!$E79="","",IF(OR(J79="",R79=""),"",MAX(J79-R79,0)))</f>
        <v/>
      </c>
      <c r="O79" s="63" t="str">
        <f>IF('1_Data Entry'!$E79="","",IF(A79="","",'1_Data Entry'!L79))</f>
        <v/>
      </c>
      <c r="P79" s="63" t="str">
        <f t="shared" si="7"/>
        <v/>
      </c>
      <c r="Q79" s="91" t="str">
        <f>IF('1_Data Entry'!$E79="","",IF(OR(M79="",P79="",L79=""),"",P79-L79))</f>
        <v/>
      </c>
      <c r="R79" s="133" t="str">
        <f>IF(A79="","",IF('1_Data Entry'!M79&lt;&gt;"",'1_Data Entry'!M79,IF('1_Data Entry'!J79="",J79,"")))</f>
        <v/>
      </c>
      <c r="S79" s="54" t="str">
        <f>IF('1_Data Entry'!$E79="","",IF(A79="","",IF(OR(F79="",I79="",J79="",K79=""),"Check row",IF(AND(M79&lt;&gt;"",M79&lt;I79),"Sell before buy",IF(AND(R79&lt;&gt;"",J79&lt;R79),"Shares remaining exceeds buy",IF(AND(M79&lt;&gt;"",OR(O79="",O79&lt;=0),N79&gt;0),"Missing sale price","OK"))))))</f>
        <v/>
      </c>
      <c r="T79" s="54" t="str">
        <f>IF('1_Data Entry'!$E79="","",IF(A79="","",IF(AND(Q79&lt;0,M79&lt;&gt;""),"Yes","No")))</f>
        <v/>
      </c>
      <c r="U79" s="54" t="str">
        <f>IF('1_Data Entry'!$E79="","",IF(OR(A79="",T79&lt;&gt;"Yes",M79=""),"No",IF(COUNTIFS($F$6:$F$505,F79,$I$6:$I$505,"&gt;="&amp;M79-30,$I$6:$I$505,"&lt;="&amp;M79+30,$A$6:$A$505,"&lt;&gt;"&amp;A79)&gt;0,"Yes","No")))</f>
        <v/>
      </c>
      <c r="V79" s="61" t="str">
        <f>IF('1_Data Entry'!$E79="","",IF(OR(A79="",U79&lt;&gt;"Yes",M79=""),"",M79+30))</f>
        <v/>
      </c>
      <c r="W79" s="54" t="str">
        <f>IF('1_Data Entry'!$E79="","",IF(A79="","",IF(S79="OK","Ready","Review row")))</f>
        <v/>
      </c>
      <c r="X79" s="69" t="str">
        <f t="shared" si="8"/>
        <v/>
      </c>
      <c r="Y79" s="68" t="str">
        <f t="shared" si="9"/>
        <v/>
      </c>
      <c r="Z79" s="64" t="str">
        <f>IF('1_Data Entry'!$E79="","",SUM(SUMIFS('4_Wash Match Table'!R$7:R$500,'4_Wash Match Table'!L$7:L$500,H79),(SUMIFS('4_Wash Match Table'!AA$7:AA$500,'4_Wash Match Table'!U$7:U$500,H79)),(SUMIFS('4_Wash Match Table'!AJ$7:AJ$500,'4_Wash Match Table'!AD$7:AD$500,H79)),(SUMIFS('4_Wash Match Table'!AS$7:AS$500,'4_Wash Match Table'!AM$7:AM$500,H79))))</f>
        <v/>
      </c>
      <c r="AA79" s="64" t="str">
        <f>IF('1_Data Entry'!$E79="","",IF(OR(L79="",Z79=""),"",L79+Z79))</f>
        <v/>
      </c>
      <c r="AB79" s="65" t="str">
        <f t="shared" si="10"/>
        <v/>
      </c>
      <c r="AC79" s="70" t="str">
        <f>IF(AND($M79&lt;&gt;"",$Q79&lt;0),COUNTIFS($M$6:M79,"&lt;&gt;",$Q$6:Q79,"&lt;0"),"")</f>
        <v/>
      </c>
      <c r="AD79" t="str">
        <f t="shared" si="11"/>
        <v/>
      </c>
      <c r="AG79"/>
    </row>
    <row r="80" spans="1:33" ht="15" customHeight="1" x14ac:dyDescent="0.25">
      <c r="A80" s="47" t="str">
        <f>IF('1_Data Entry'!$E80="","",IF(COUNTA('1_Data Entry'!C80:N80)=0,"",'1_Data Entry'!A80))</f>
        <v/>
      </c>
      <c r="B80" s="47" t="str">
        <f>IF('1_Data Entry'!$E80="","",IF(A80="","",IF(S80&lt;&gt;"OK","Check row",IF(M80="","Open lot",IF(R80=0,"Closed lot","Partially sold")))))</f>
        <v/>
      </c>
      <c r="C80" s="47" t="str">
        <f>IF(A80="","",'1_Data Entry'!C80)</f>
        <v/>
      </c>
      <c r="D80" s="47" t="str">
        <f>IF(A80="","",'1_Data Entry'!D80)</f>
        <v/>
      </c>
      <c r="E80" s="47" t="str">
        <f>IF(A80="","",'1_Data Entry'!E80)</f>
        <v/>
      </c>
      <c r="F80" s="47" t="str">
        <f t="shared" si="6"/>
        <v/>
      </c>
      <c r="G80" s="47" t="str">
        <f>IF(F80="","",IFERROR(VLOOKUP(F80,'6_Reference Lists'!$A$4:$D$64,4,FALSE()),'1_Data Entry'!F80))</f>
        <v/>
      </c>
      <c r="H80" s="134" t="str">
        <f>IF('1_Data Entry'!$E80="","",IF(OR(F80="",I80="",J80="",K80=""),"",F80&amp;"-"&amp;TEXT(I80,"yyyymmdd")&amp;"-"&amp;SUBSTITUTE(TEXT(ROUND(J80,3),"0.###"),".","D")&amp;"-"&amp;SUBSTITUTE(TEXT(ROUND(K80,3),"0.###"),".","D")))</f>
        <v/>
      </c>
      <c r="I80" s="61" t="str">
        <f>IF('1_Data Entry'!$E80="","",IF(A80="","",'1_Data Entry'!G80))</f>
        <v/>
      </c>
      <c r="J80" s="62" t="str">
        <f>IF('1_Data Entry'!$E80="","",IF(A80="","",'1_Data Entry'!H80))</f>
        <v/>
      </c>
      <c r="K80" s="63" t="str">
        <f>IF('1_Data Entry'!$E80="","",IF(A80="","",'1_Data Entry'!I80))</f>
        <v/>
      </c>
      <c r="L80" s="63" t="str">
        <f>IF('1_Data Entry'!$E80="","",IF(OR(J80="",K80=""),"",J80*K80))</f>
        <v/>
      </c>
      <c r="M80" s="61" t="str">
        <f>IF(A80="","",IF(OR('1_Data Entry'!L80="",'1_Data Entry'!L80&lt;=0),"",'1_Data Entry'!J80))</f>
        <v/>
      </c>
      <c r="N80" s="62" t="str">
        <f>IF('1_Data Entry'!$E80="","",IF(OR(J80="",R80=""),"",MAX(J80-R80,0)))</f>
        <v/>
      </c>
      <c r="O80" s="63" t="str">
        <f>IF('1_Data Entry'!$E80="","",IF(A80="","",'1_Data Entry'!L80))</f>
        <v/>
      </c>
      <c r="P80" s="63" t="str">
        <f t="shared" si="7"/>
        <v/>
      </c>
      <c r="Q80" s="91" t="str">
        <f>IF('1_Data Entry'!$E80="","",IF(OR(M80="",P80="",L80=""),"",P80-L80))</f>
        <v/>
      </c>
      <c r="R80" s="133" t="str">
        <f>IF(A80="","",IF('1_Data Entry'!M80&lt;&gt;"",'1_Data Entry'!M80,IF('1_Data Entry'!J80="",J80,"")))</f>
        <v/>
      </c>
      <c r="S80" s="54" t="str">
        <f>IF('1_Data Entry'!$E80="","",IF(A80="","",IF(OR(F80="",I80="",J80="",K80=""),"Check row",IF(AND(M80&lt;&gt;"",M80&lt;I80),"Sell before buy",IF(AND(R80&lt;&gt;"",J80&lt;R80),"Shares remaining exceeds buy",IF(AND(M80&lt;&gt;"",OR(O80="",O80&lt;=0),N80&gt;0),"Missing sale price","OK"))))))</f>
        <v/>
      </c>
      <c r="T80" s="54" t="str">
        <f>IF('1_Data Entry'!$E80="","",IF(A80="","",IF(AND(Q80&lt;0,M80&lt;&gt;""),"Yes","No")))</f>
        <v/>
      </c>
      <c r="U80" s="54" t="str">
        <f>IF('1_Data Entry'!$E80="","",IF(OR(A80="",T80&lt;&gt;"Yes",M80=""),"No",IF(COUNTIFS($F$6:$F$505,F80,$I$6:$I$505,"&gt;="&amp;M80-30,$I$6:$I$505,"&lt;="&amp;M80+30,$A$6:$A$505,"&lt;&gt;"&amp;A80)&gt;0,"Yes","No")))</f>
        <v/>
      </c>
      <c r="V80" s="61" t="str">
        <f>IF('1_Data Entry'!$E80="","",IF(OR(A80="",U80&lt;&gt;"Yes",M80=""),"",M80+30))</f>
        <v/>
      </c>
      <c r="W80" s="54" t="str">
        <f>IF('1_Data Entry'!$E80="","",IF(A80="","",IF(S80="OK","Ready","Review row")))</f>
        <v/>
      </c>
      <c r="X80" s="69" t="str">
        <f t="shared" si="8"/>
        <v/>
      </c>
      <c r="Y80" s="68" t="str">
        <f t="shared" si="9"/>
        <v/>
      </c>
      <c r="Z80" s="64" t="str">
        <f>IF('1_Data Entry'!$E80="","",SUM(SUMIFS('4_Wash Match Table'!R$7:R$500,'4_Wash Match Table'!L$7:L$500,H80),(SUMIFS('4_Wash Match Table'!AA$7:AA$500,'4_Wash Match Table'!U$7:U$500,H80)),(SUMIFS('4_Wash Match Table'!AJ$7:AJ$500,'4_Wash Match Table'!AD$7:AD$500,H80)),(SUMIFS('4_Wash Match Table'!AS$7:AS$500,'4_Wash Match Table'!AM$7:AM$500,H80))))</f>
        <v/>
      </c>
      <c r="AA80" s="64" t="str">
        <f>IF('1_Data Entry'!$E80="","",IF(OR(L80="",Z80=""),"",L80+Z80))</f>
        <v/>
      </c>
      <c r="AB80" s="65" t="str">
        <f t="shared" si="10"/>
        <v/>
      </c>
      <c r="AC80" s="70" t="str">
        <f>IF(AND($M80&lt;&gt;"",$Q80&lt;0),COUNTIFS($M$6:M80,"&lt;&gt;",$Q$6:Q80,"&lt;0"),"")</f>
        <v/>
      </c>
      <c r="AD80" t="str">
        <f t="shared" si="11"/>
        <v/>
      </c>
      <c r="AG80"/>
    </row>
    <row r="81" spans="1:33" ht="15" customHeight="1" x14ac:dyDescent="0.25">
      <c r="A81" s="47" t="str">
        <f>IF('1_Data Entry'!$E81="","",IF(COUNTA('1_Data Entry'!C81:N81)=0,"",'1_Data Entry'!A81))</f>
        <v/>
      </c>
      <c r="B81" s="47" t="str">
        <f>IF('1_Data Entry'!$E81="","",IF(A81="","",IF(S81&lt;&gt;"OK","Check row",IF(M81="","Open lot",IF(R81=0,"Closed lot","Partially sold")))))</f>
        <v/>
      </c>
      <c r="C81" s="47" t="str">
        <f>IF(A81="","",'1_Data Entry'!C81)</f>
        <v/>
      </c>
      <c r="D81" s="47" t="str">
        <f>IF(A81="","",'1_Data Entry'!D81)</f>
        <v/>
      </c>
      <c r="E81" s="47" t="str">
        <f>IF(A81="","",'1_Data Entry'!E81)</f>
        <v/>
      </c>
      <c r="F81" s="47" t="str">
        <f t="shared" si="6"/>
        <v/>
      </c>
      <c r="G81" s="47" t="str">
        <f>IF(F81="","",IFERROR(VLOOKUP(F81,'6_Reference Lists'!$A$4:$D$64,4,FALSE()),'1_Data Entry'!F81))</f>
        <v/>
      </c>
      <c r="H81" s="134" t="str">
        <f>IF('1_Data Entry'!$E81="","",IF(OR(F81="",I81="",J81="",K81=""),"",F81&amp;"-"&amp;TEXT(I81,"yyyymmdd")&amp;"-"&amp;SUBSTITUTE(TEXT(ROUND(J81,3),"0.###"),".","D")&amp;"-"&amp;SUBSTITUTE(TEXT(ROUND(K81,3),"0.###"),".","D")))</f>
        <v/>
      </c>
      <c r="I81" s="61" t="str">
        <f>IF('1_Data Entry'!$E81="","",IF(A81="","",'1_Data Entry'!G81))</f>
        <v/>
      </c>
      <c r="J81" s="62" t="str">
        <f>IF('1_Data Entry'!$E81="","",IF(A81="","",'1_Data Entry'!H81))</f>
        <v/>
      </c>
      <c r="K81" s="63" t="str">
        <f>IF('1_Data Entry'!$E81="","",IF(A81="","",'1_Data Entry'!I81))</f>
        <v/>
      </c>
      <c r="L81" s="63" t="str">
        <f>IF('1_Data Entry'!$E81="","",IF(OR(J81="",K81=""),"",J81*K81))</f>
        <v/>
      </c>
      <c r="M81" s="61" t="str">
        <f>IF(A81="","",IF(OR('1_Data Entry'!L81="",'1_Data Entry'!L81&lt;=0),"",'1_Data Entry'!J81))</f>
        <v/>
      </c>
      <c r="N81" s="62" t="str">
        <f>IF('1_Data Entry'!$E81="","",IF(OR(J81="",R81=""),"",MAX(J81-R81,0)))</f>
        <v/>
      </c>
      <c r="O81" s="63" t="str">
        <f>IF('1_Data Entry'!$E81="","",IF(A81="","",'1_Data Entry'!L81))</f>
        <v/>
      </c>
      <c r="P81" s="63" t="str">
        <f t="shared" si="7"/>
        <v/>
      </c>
      <c r="Q81" s="91" t="str">
        <f>IF('1_Data Entry'!$E81="","",IF(OR(M81="",P81="",L81=""),"",P81-L81))</f>
        <v/>
      </c>
      <c r="R81" s="133" t="str">
        <f>IF(A81="","",IF('1_Data Entry'!M81&lt;&gt;"",'1_Data Entry'!M81,IF('1_Data Entry'!J81="",J81,"")))</f>
        <v/>
      </c>
      <c r="S81" s="54" t="str">
        <f>IF('1_Data Entry'!$E81="","",IF(A81="","",IF(OR(F81="",I81="",J81="",K81=""),"Check row",IF(AND(M81&lt;&gt;"",M81&lt;I81),"Sell before buy",IF(AND(R81&lt;&gt;"",J81&lt;R81),"Shares remaining exceeds buy",IF(AND(M81&lt;&gt;"",OR(O81="",O81&lt;=0),N81&gt;0),"Missing sale price","OK"))))))</f>
        <v/>
      </c>
      <c r="T81" s="54" t="str">
        <f>IF('1_Data Entry'!$E81="","",IF(A81="","",IF(AND(Q81&lt;0,M81&lt;&gt;""),"Yes","No")))</f>
        <v/>
      </c>
      <c r="U81" s="54" t="str">
        <f>IF('1_Data Entry'!$E81="","",IF(OR(A81="",T81&lt;&gt;"Yes",M81=""),"No",IF(COUNTIFS($F$6:$F$505,F81,$I$6:$I$505,"&gt;="&amp;M81-30,$I$6:$I$505,"&lt;="&amp;M81+30,$A$6:$A$505,"&lt;&gt;"&amp;A81)&gt;0,"Yes","No")))</f>
        <v/>
      </c>
      <c r="V81" s="61" t="str">
        <f>IF('1_Data Entry'!$E81="","",IF(OR(A81="",U81&lt;&gt;"Yes",M81=""),"",M81+30))</f>
        <v/>
      </c>
      <c r="W81" s="54" t="str">
        <f>IF('1_Data Entry'!$E81="","",IF(A81="","",IF(S81="OK","Ready","Review row")))</f>
        <v/>
      </c>
      <c r="X81" s="69" t="str">
        <f t="shared" si="8"/>
        <v/>
      </c>
      <c r="Y81" s="68" t="str">
        <f t="shared" si="9"/>
        <v/>
      </c>
      <c r="Z81" s="64" t="str">
        <f>IF('1_Data Entry'!$E81="","",SUM(SUMIFS('4_Wash Match Table'!R$7:R$500,'4_Wash Match Table'!L$7:L$500,H81),(SUMIFS('4_Wash Match Table'!AA$7:AA$500,'4_Wash Match Table'!U$7:U$500,H81)),(SUMIFS('4_Wash Match Table'!AJ$7:AJ$500,'4_Wash Match Table'!AD$7:AD$500,H81)),(SUMIFS('4_Wash Match Table'!AS$7:AS$500,'4_Wash Match Table'!AM$7:AM$500,H81))))</f>
        <v/>
      </c>
      <c r="AA81" s="64" t="str">
        <f>IF('1_Data Entry'!$E81="","",IF(OR(L81="",Z81=""),"",L81+Z81))</f>
        <v/>
      </c>
      <c r="AB81" s="65" t="str">
        <f t="shared" si="10"/>
        <v/>
      </c>
      <c r="AC81" s="70" t="str">
        <f>IF(AND($M81&lt;&gt;"",$Q81&lt;0),COUNTIFS($M$6:M81,"&lt;&gt;",$Q$6:Q81,"&lt;0"),"")</f>
        <v/>
      </c>
      <c r="AD81" t="str">
        <f t="shared" si="11"/>
        <v/>
      </c>
      <c r="AG81"/>
    </row>
    <row r="82" spans="1:33" ht="15" customHeight="1" x14ac:dyDescent="0.25">
      <c r="A82" s="47" t="str">
        <f>IF('1_Data Entry'!$E82="","",IF(COUNTA('1_Data Entry'!C82:N82)=0,"",'1_Data Entry'!A82))</f>
        <v/>
      </c>
      <c r="B82" s="47" t="str">
        <f>IF('1_Data Entry'!$E82="","",IF(A82="","",IF(S82&lt;&gt;"OK","Check row",IF(M82="","Open lot",IF(R82=0,"Closed lot","Partially sold")))))</f>
        <v/>
      </c>
      <c r="C82" s="47" t="str">
        <f>IF(A82="","",'1_Data Entry'!C82)</f>
        <v/>
      </c>
      <c r="D82" s="47" t="str">
        <f>IF(A82="","",'1_Data Entry'!D82)</f>
        <v/>
      </c>
      <c r="E82" s="47" t="str">
        <f>IF(A82="","",'1_Data Entry'!E82)</f>
        <v/>
      </c>
      <c r="F82" s="47" t="str">
        <f t="shared" si="6"/>
        <v/>
      </c>
      <c r="G82" s="47" t="str">
        <f>IF(F82="","",IFERROR(VLOOKUP(F82,'6_Reference Lists'!$A$4:$D$64,4,FALSE()),'1_Data Entry'!F82))</f>
        <v/>
      </c>
      <c r="H82" s="134" t="str">
        <f>IF('1_Data Entry'!$E82="","",IF(OR(F82="",I82="",J82="",K82=""),"",F82&amp;"-"&amp;TEXT(I82,"yyyymmdd")&amp;"-"&amp;SUBSTITUTE(TEXT(ROUND(J82,3),"0.###"),".","D")&amp;"-"&amp;SUBSTITUTE(TEXT(ROUND(K82,3),"0.###"),".","D")))</f>
        <v/>
      </c>
      <c r="I82" s="61" t="str">
        <f>IF('1_Data Entry'!$E82="","",IF(A82="","",'1_Data Entry'!G82))</f>
        <v/>
      </c>
      <c r="J82" s="62" t="str">
        <f>IF('1_Data Entry'!$E82="","",IF(A82="","",'1_Data Entry'!H82))</f>
        <v/>
      </c>
      <c r="K82" s="63" t="str">
        <f>IF('1_Data Entry'!$E82="","",IF(A82="","",'1_Data Entry'!I82))</f>
        <v/>
      </c>
      <c r="L82" s="63" t="str">
        <f>IF('1_Data Entry'!$E82="","",IF(OR(J82="",K82=""),"",J82*K82))</f>
        <v/>
      </c>
      <c r="M82" s="61" t="str">
        <f>IF(A82="","",IF(OR('1_Data Entry'!L82="",'1_Data Entry'!L82&lt;=0),"",'1_Data Entry'!J82))</f>
        <v/>
      </c>
      <c r="N82" s="62" t="str">
        <f>IF('1_Data Entry'!$E82="","",IF(OR(J82="",R82=""),"",MAX(J82-R82,0)))</f>
        <v/>
      </c>
      <c r="O82" s="63" t="str">
        <f>IF('1_Data Entry'!$E82="","",IF(A82="","",'1_Data Entry'!L82))</f>
        <v/>
      </c>
      <c r="P82" s="63" t="str">
        <f t="shared" si="7"/>
        <v/>
      </c>
      <c r="Q82" s="91" t="str">
        <f>IF('1_Data Entry'!$E82="","",IF(OR(M82="",P82="",L82=""),"",P82-L82))</f>
        <v/>
      </c>
      <c r="R82" s="133" t="str">
        <f>IF(A82="","",IF('1_Data Entry'!M82&lt;&gt;"",'1_Data Entry'!M82,IF('1_Data Entry'!J82="",J82,"")))</f>
        <v/>
      </c>
      <c r="S82" s="54" t="str">
        <f>IF('1_Data Entry'!$E82="","",IF(A82="","",IF(OR(F82="",I82="",J82="",K82=""),"Check row",IF(AND(M82&lt;&gt;"",M82&lt;I82),"Sell before buy",IF(AND(R82&lt;&gt;"",J82&lt;R82),"Shares remaining exceeds buy",IF(AND(M82&lt;&gt;"",OR(O82="",O82&lt;=0),N82&gt;0),"Missing sale price","OK"))))))</f>
        <v/>
      </c>
      <c r="T82" s="54" t="str">
        <f>IF('1_Data Entry'!$E82="","",IF(A82="","",IF(AND(Q82&lt;0,M82&lt;&gt;""),"Yes","No")))</f>
        <v/>
      </c>
      <c r="U82" s="54" t="str">
        <f>IF('1_Data Entry'!$E82="","",IF(OR(A82="",T82&lt;&gt;"Yes",M82=""),"No",IF(COUNTIFS($F$6:$F$505,F82,$I$6:$I$505,"&gt;="&amp;M82-30,$I$6:$I$505,"&lt;="&amp;M82+30,$A$6:$A$505,"&lt;&gt;"&amp;A82)&gt;0,"Yes","No")))</f>
        <v/>
      </c>
      <c r="V82" s="61" t="str">
        <f>IF('1_Data Entry'!$E82="","",IF(OR(A82="",U82&lt;&gt;"Yes",M82=""),"",M82+30))</f>
        <v/>
      </c>
      <c r="W82" s="54" t="str">
        <f>IF('1_Data Entry'!$E82="","",IF(A82="","",IF(S82="OK","Ready","Review row")))</f>
        <v/>
      </c>
      <c r="X82" s="69" t="str">
        <f t="shared" si="8"/>
        <v/>
      </c>
      <c r="Y82" s="68" t="str">
        <f t="shared" si="9"/>
        <v/>
      </c>
      <c r="Z82" s="64" t="str">
        <f>IF('1_Data Entry'!$E82="","",SUM(SUMIFS('4_Wash Match Table'!R$7:R$500,'4_Wash Match Table'!L$7:L$500,H82),(SUMIFS('4_Wash Match Table'!AA$7:AA$500,'4_Wash Match Table'!U$7:U$500,H82)),(SUMIFS('4_Wash Match Table'!AJ$7:AJ$500,'4_Wash Match Table'!AD$7:AD$500,H82)),(SUMIFS('4_Wash Match Table'!AS$7:AS$500,'4_Wash Match Table'!AM$7:AM$500,H82))))</f>
        <v/>
      </c>
      <c r="AA82" s="64" t="str">
        <f>IF('1_Data Entry'!$E82="","",IF(OR(L82="",Z82=""),"",L82+Z82))</f>
        <v/>
      </c>
      <c r="AB82" s="65" t="str">
        <f t="shared" si="10"/>
        <v/>
      </c>
      <c r="AC82" s="70" t="str">
        <f>IF(AND($M82&lt;&gt;"",$Q82&lt;0),COUNTIFS($M$6:M82,"&lt;&gt;",$Q$6:Q82,"&lt;0"),"")</f>
        <v/>
      </c>
      <c r="AD82" t="str">
        <f t="shared" si="11"/>
        <v/>
      </c>
      <c r="AG82"/>
    </row>
    <row r="83" spans="1:33" ht="15" customHeight="1" x14ac:dyDescent="0.25">
      <c r="A83" s="47" t="str">
        <f>IF('1_Data Entry'!$E83="","",IF(COUNTA('1_Data Entry'!C83:N83)=0,"",'1_Data Entry'!A83))</f>
        <v/>
      </c>
      <c r="B83" s="47" t="str">
        <f>IF('1_Data Entry'!$E83="","",IF(A83="","",IF(S83&lt;&gt;"OK","Check row",IF(M83="","Open lot",IF(R83=0,"Closed lot","Partially sold")))))</f>
        <v/>
      </c>
      <c r="C83" s="47" t="str">
        <f>IF(A83="","",'1_Data Entry'!C83)</f>
        <v/>
      </c>
      <c r="D83" s="47" t="str">
        <f>IF(A83="","",'1_Data Entry'!D83)</f>
        <v/>
      </c>
      <c r="E83" s="47" t="str">
        <f>IF(A83="","",'1_Data Entry'!E83)</f>
        <v/>
      </c>
      <c r="F83" s="47" t="str">
        <f t="shared" si="6"/>
        <v/>
      </c>
      <c r="G83" s="47" t="str">
        <f>IF(F83="","",IFERROR(VLOOKUP(F83,'6_Reference Lists'!$A$4:$D$64,4,FALSE()),'1_Data Entry'!F83))</f>
        <v/>
      </c>
      <c r="H83" s="134" t="str">
        <f>IF('1_Data Entry'!$E83="","",IF(OR(F83="",I83="",J83="",K83=""),"",F83&amp;"-"&amp;TEXT(I83,"yyyymmdd")&amp;"-"&amp;SUBSTITUTE(TEXT(ROUND(J83,3),"0.###"),".","D")&amp;"-"&amp;SUBSTITUTE(TEXT(ROUND(K83,3),"0.###"),".","D")))</f>
        <v/>
      </c>
      <c r="I83" s="61" t="str">
        <f>IF('1_Data Entry'!$E83="","",IF(A83="","",'1_Data Entry'!G83))</f>
        <v/>
      </c>
      <c r="J83" s="62" t="str">
        <f>IF('1_Data Entry'!$E83="","",IF(A83="","",'1_Data Entry'!H83))</f>
        <v/>
      </c>
      <c r="K83" s="63" t="str">
        <f>IF('1_Data Entry'!$E83="","",IF(A83="","",'1_Data Entry'!I83))</f>
        <v/>
      </c>
      <c r="L83" s="63" t="str">
        <f>IF('1_Data Entry'!$E83="","",IF(OR(J83="",K83=""),"",J83*K83))</f>
        <v/>
      </c>
      <c r="M83" s="61" t="str">
        <f>IF(A83="","",IF(OR('1_Data Entry'!L83="",'1_Data Entry'!L83&lt;=0),"",'1_Data Entry'!J83))</f>
        <v/>
      </c>
      <c r="N83" s="62" t="str">
        <f>IF('1_Data Entry'!$E83="","",IF(OR(J83="",R83=""),"",MAX(J83-R83,0)))</f>
        <v/>
      </c>
      <c r="O83" s="63" t="str">
        <f>IF('1_Data Entry'!$E83="","",IF(A83="","",'1_Data Entry'!L83))</f>
        <v/>
      </c>
      <c r="P83" s="63" t="str">
        <f t="shared" si="7"/>
        <v/>
      </c>
      <c r="Q83" s="91" t="str">
        <f>IF('1_Data Entry'!$E83="","",IF(OR(M83="",P83="",L83=""),"",P83-L83))</f>
        <v/>
      </c>
      <c r="R83" s="133" t="str">
        <f>IF(A83="","",IF('1_Data Entry'!M83&lt;&gt;"",'1_Data Entry'!M83,IF('1_Data Entry'!J83="",J83,"")))</f>
        <v/>
      </c>
      <c r="S83" s="54" t="str">
        <f>IF('1_Data Entry'!$E83="","",IF(A83="","",IF(OR(F83="",I83="",J83="",K83=""),"Check row",IF(AND(M83&lt;&gt;"",M83&lt;I83),"Sell before buy",IF(AND(R83&lt;&gt;"",J83&lt;R83),"Shares remaining exceeds buy",IF(AND(M83&lt;&gt;"",OR(O83="",O83&lt;=0),N83&gt;0),"Missing sale price","OK"))))))</f>
        <v/>
      </c>
      <c r="T83" s="54" t="str">
        <f>IF('1_Data Entry'!$E83="","",IF(A83="","",IF(AND(Q83&lt;0,M83&lt;&gt;""),"Yes","No")))</f>
        <v/>
      </c>
      <c r="U83" s="54" t="str">
        <f>IF('1_Data Entry'!$E83="","",IF(OR(A83="",T83&lt;&gt;"Yes",M83=""),"No",IF(COUNTIFS($F$6:$F$505,F83,$I$6:$I$505,"&gt;="&amp;M83-30,$I$6:$I$505,"&lt;="&amp;M83+30,$A$6:$A$505,"&lt;&gt;"&amp;A83)&gt;0,"Yes","No")))</f>
        <v/>
      </c>
      <c r="V83" s="61" t="str">
        <f>IF('1_Data Entry'!$E83="","",IF(OR(A83="",U83&lt;&gt;"Yes",M83=""),"",M83+30))</f>
        <v/>
      </c>
      <c r="W83" s="54" t="str">
        <f>IF('1_Data Entry'!$E83="","",IF(A83="","",IF(S83="OK","Ready","Review row")))</f>
        <v/>
      </c>
      <c r="X83" s="69" t="str">
        <f t="shared" si="8"/>
        <v/>
      </c>
      <c r="Y83" s="68" t="str">
        <f t="shared" si="9"/>
        <v/>
      </c>
      <c r="Z83" s="64" t="str">
        <f>IF('1_Data Entry'!$E83="","",SUM(SUMIFS('4_Wash Match Table'!R$7:R$500,'4_Wash Match Table'!L$7:L$500,H83),(SUMIFS('4_Wash Match Table'!AA$7:AA$500,'4_Wash Match Table'!U$7:U$500,H83)),(SUMIFS('4_Wash Match Table'!AJ$7:AJ$500,'4_Wash Match Table'!AD$7:AD$500,H83)),(SUMIFS('4_Wash Match Table'!AS$7:AS$500,'4_Wash Match Table'!AM$7:AM$500,H83))))</f>
        <v/>
      </c>
      <c r="AA83" s="64" t="str">
        <f>IF('1_Data Entry'!$E83="","",IF(OR(L83="",Z83=""),"",L83+Z83))</f>
        <v/>
      </c>
      <c r="AB83" s="65" t="str">
        <f t="shared" si="10"/>
        <v/>
      </c>
      <c r="AC83" s="70" t="str">
        <f>IF(AND($M83&lt;&gt;"",$Q83&lt;0),COUNTIFS($M$6:M83,"&lt;&gt;",$Q$6:Q83,"&lt;0"),"")</f>
        <v/>
      </c>
      <c r="AD83" t="str">
        <f t="shared" si="11"/>
        <v/>
      </c>
      <c r="AG83"/>
    </row>
    <row r="84" spans="1:33" ht="15" customHeight="1" x14ac:dyDescent="0.25">
      <c r="A84" s="47" t="str">
        <f>IF('1_Data Entry'!$E84="","",IF(COUNTA('1_Data Entry'!C84:N84)=0,"",'1_Data Entry'!A84))</f>
        <v/>
      </c>
      <c r="B84" s="47" t="str">
        <f>IF('1_Data Entry'!$E84="","",IF(A84="","",IF(S84&lt;&gt;"OK","Check row",IF(M84="","Open lot",IF(R84=0,"Closed lot","Partially sold")))))</f>
        <v/>
      </c>
      <c r="C84" s="47" t="str">
        <f>IF(A84="","",'1_Data Entry'!C84)</f>
        <v/>
      </c>
      <c r="D84" s="47" t="str">
        <f>IF(A84="","",'1_Data Entry'!D84)</f>
        <v/>
      </c>
      <c r="E84" s="47" t="str">
        <f>IF(A84="","",'1_Data Entry'!E84)</f>
        <v/>
      </c>
      <c r="F84" s="47" t="str">
        <f t="shared" si="6"/>
        <v/>
      </c>
      <c r="G84" s="47" t="str">
        <f>IF(F84="","",IFERROR(VLOOKUP(F84,'6_Reference Lists'!$A$4:$D$64,4,FALSE()),'1_Data Entry'!F84))</f>
        <v/>
      </c>
      <c r="H84" s="134" t="str">
        <f>IF('1_Data Entry'!$E84="","",IF(OR(F84="",I84="",J84="",K84=""),"",F84&amp;"-"&amp;TEXT(I84,"yyyymmdd")&amp;"-"&amp;SUBSTITUTE(TEXT(ROUND(J84,3),"0.###"),".","D")&amp;"-"&amp;SUBSTITUTE(TEXT(ROUND(K84,3),"0.###"),".","D")))</f>
        <v/>
      </c>
      <c r="I84" s="61" t="str">
        <f>IF('1_Data Entry'!$E84="","",IF(A84="","",'1_Data Entry'!G84))</f>
        <v/>
      </c>
      <c r="J84" s="62" t="str">
        <f>IF('1_Data Entry'!$E84="","",IF(A84="","",'1_Data Entry'!H84))</f>
        <v/>
      </c>
      <c r="K84" s="63" t="str">
        <f>IF('1_Data Entry'!$E84="","",IF(A84="","",'1_Data Entry'!I84))</f>
        <v/>
      </c>
      <c r="L84" s="63" t="str">
        <f>IF('1_Data Entry'!$E84="","",IF(OR(J84="",K84=""),"",J84*K84))</f>
        <v/>
      </c>
      <c r="M84" s="61" t="str">
        <f>IF(A84="","",IF(OR('1_Data Entry'!L84="",'1_Data Entry'!L84&lt;=0),"",'1_Data Entry'!J84))</f>
        <v/>
      </c>
      <c r="N84" s="62" t="str">
        <f>IF('1_Data Entry'!$E84="","",IF(OR(J84="",R84=""),"",MAX(J84-R84,0)))</f>
        <v/>
      </c>
      <c r="O84" s="63" t="str">
        <f>IF('1_Data Entry'!$E84="","",IF(A84="","",'1_Data Entry'!L84))</f>
        <v/>
      </c>
      <c r="P84" s="63" t="str">
        <f t="shared" si="7"/>
        <v/>
      </c>
      <c r="Q84" s="91" t="str">
        <f>IF('1_Data Entry'!$E84="","",IF(OR(M84="",P84="",L84=""),"",P84-L84))</f>
        <v/>
      </c>
      <c r="R84" s="133" t="str">
        <f>IF(A84="","",IF('1_Data Entry'!M84&lt;&gt;"",'1_Data Entry'!M84,IF('1_Data Entry'!J84="",J84,"")))</f>
        <v/>
      </c>
      <c r="S84" s="54" t="str">
        <f>IF('1_Data Entry'!$E84="","",IF(A84="","",IF(OR(F84="",I84="",J84="",K84=""),"Check row",IF(AND(M84&lt;&gt;"",M84&lt;I84),"Sell before buy",IF(AND(R84&lt;&gt;"",J84&lt;R84),"Shares remaining exceeds buy",IF(AND(M84&lt;&gt;"",OR(O84="",O84&lt;=0),N84&gt;0),"Missing sale price","OK"))))))</f>
        <v/>
      </c>
      <c r="T84" s="54" t="str">
        <f>IF('1_Data Entry'!$E84="","",IF(A84="","",IF(AND(Q84&lt;0,M84&lt;&gt;""),"Yes","No")))</f>
        <v/>
      </c>
      <c r="U84" s="54" t="str">
        <f>IF('1_Data Entry'!$E84="","",IF(OR(A84="",T84&lt;&gt;"Yes",M84=""),"No",IF(COUNTIFS($F$6:$F$505,F84,$I$6:$I$505,"&gt;="&amp;M84-30,$I$6:$I$505,"&lt;="&amp;M84+30,$A$6:$A$505,"&lt;&gt;"&amp;A84)&gt;0,"Yes","No")))</f>
        <v/>
      </c>
      <c r="V84" s="61" t="str">
        <f>IF('1_Data Entry'!$E84="","",IF(OR(A84="",U84&lt;&gt;"Yes",M84=""),"",M84+30))</f>
        <v/>
      </c>
      <c r="W84" s="54" t="str">
        <f>IF('1_Data Entry'!$E84="","",IF(A84="","",IF(S84="OK","Ready","Review row")))</f>
        <v/>
      </c>
      <c r="X84" s="69" t="str">
        <f t="shared" si="8"/>
        <v/>
      </c>
      <c r="Y84" s="68" t="str">
        <f t="shared" si="9"/>
        <v/>
      </c>
      <c r="Z84" s="64" t="str">
        <f>IF('1_Data Entry'!$E84="","",SUM(SUMIFS('4_Wash Match Table'!R$7:R$500,'4_Wash Match Table'!L$7:L$500,H84),(SUMIFS('4_Wash Match Table'!AA$7:AA$500,'4_Wash Match Table'!U$7:U$500,H84)),(SUMIFS('4_Wash Match Table'!AJ$7:AJ$500,'4_Wash Match Table'!AD$7:AD$500,H84)),(SUMIFS('4_Wash Match Table'!AS$7:AS$500,'4_Wash Match Table'!AM$7:AM$500,H84))))</f>
        <v/>
      </c>
      <c r="AA84" s="64" t="str">
        <f>IF('1_Data Entry'!$E84="","",IF(OR(L84="",Z84=""),"",L84+Z84))</f>
        <v/>
      </c>
      <c r="AB84" s="65" t="str">
        <f t="shared" si="10"/>
        <v/>
      </c>
      <c r="AC84" s="70" t="str">
        <f>IF(AND($M84&lt;&gt;"",$Q84&lt;0),COUNTIFS($M$6:M84,"&lt;&gt;",$Q$6:Q84,"&lt;0"),"")</f>
        <v/>
      </c>
      <c r="AD84" t="str">
        <f t="shared" si="11"/>
        <v/>
      </c>
      <c r="AG84"/>
    </row>
    <row r="85" spans="1:33" ht="15" customHeight="1" x14ac:dyDescent="0.25">
      <c r="A85" s="47" t="str">
        <f>IF('1_Data Entry'!$E85="","",IF(COUNTA('1_Data Entry'!C85:N85)=0,"",'1_Data Entry'!A85))</f>
        <v/>
      </c>
      <c r="B85" s="47" t="str">
        <f>IF('1_Data Entry'!$E85="","",IF(A85="","",IF(S85&lt;&gt;"OK","Check row",IF(M85="","Open lot",IF(R85=0,"Closed lot","Partially sold")))))</f>
        <v/>
      </c>
      <c r="C85" s="47" t="str">
        <f>IF(A85="","",'1_Data Entry'!C85)</f>
        <v/>
      </c>
      <c r="D85" s="47" t="str">
        <f>IF(A85="","",'1_Data Entry'!D85)</f>
        <v/>
      </c>
      <c r="E85" s="47" t="str">
        <f>IF(A85="","",'1_Data Entry'!E85)</f>
        <v/>
      </c>
      <c r="F85" s="47" t="str">
        <f t="shared" si="6"/>
        <v/>
      </c>
      <c r="G85" s="47" t="str">
        <f>IF(F85="","",IFERROR(VLOOKUP(F85,'6_Reference Lists'!$A$4:$D$64,4,FALSE()),'1_Data Entry'!F85))</f>
        <v/>
      </c>
      <c r="H85" s="134" t="str">
        <f>IF('1_Data Entry'!$E85="","",IF(OR(F85="",I85="",J85="",K85=""),"",F85&amp;"-"&amp;TEXT(I85,"yyyymmdd")&amp;"-"&amp;SUBSTITUTE(TEXT(ROUND(J85,3),"0.###"),".","D")&amp;"-"&amp;SUBSTITUTE(TEXT(ROUND(K85,3),"0.###"),".","D")))</f>
        <v/>
      </c>
      <c r="I85" s="61" t="str">
        <f>IF('1_Data Entry'!$E85="","",IF(A85="","",'1_Data Entry'!G85))</f>
        <v/>
      </c>
      <c r="J85" s="62" t="str">
        <f>IF('1_Data Entry'!$E85="","",IF(A85="","",'1_Data Entry'!H85))</f>
        <v/>
      </c>
      <c r="K85" s="63" t="str">
        <f>IF('1_Data Entry'!$E85="","",IF(A85="","",'1_Data Entry'!I85))</f>
        <v/>
      </c>
      <c r="L85" s="63" t="str">
        <f>IF('1_Data Entry'!$E85="","",IF(OR(J85="",K85=""),"",J85*K85))</f>
        <v/>
      </c>
      <c r="M85" s="61" t="str">
        <f>IF(A85="","",IF(OR('1_Data Entry'!L85="",'1_Data Entry'!L85&lt;=0),"",'1_Data Entry'!J85))</f>
        <v/>
      </c>
      <c r="N85" s="62" t="str">
        <f>IF('1_Data Entry'!$E85="","",IF(OR(J85="",R85=""),"",MAX(J85-R85,0)))</f>
        <v/>
      </c>
      <c r="O85" s="63" t="str">
        <f>IF('1_Data Entry'!$E85="","",IF(A85="","",'1_Data Entry'!L85))</f>
        <v/>
      </c>
      <c r="P85" s="63" t="str">
        <f t="shared" si="7"/>
        <v/>
      </c>
      <c r="Q85" s="91" t="str">
        <f>IF('1_Data Entry'!$E85="","",IF(OR(M85="",P85="",L85=""),"",P85-L85))</f>
        <v/>
      </c>
      <c r="R85" s="133" t="str">
        <f>IF(A85="","",IF('1_Data Entry'!M85&lt;&gt;"",'1_Data Entry'!M85,IF('1_Data Entry'!J85="",J85,"")))</f>
        <v/>
      </c>
      <c r="S85" s="54" t="str">
        <f>IF('1_Data Entry'!$E85="","",IF(A85="","",IF(OR(F85="",I85="",J85="",K85=""),"Check row",IF(AND(M85&lt;&gt;"",M85&lt;I85),"Sell before buy",IF(AND(R85&lt;&gt;"",J85&lt;R85),"Shares remaining exceeds buy",IF(AND(M85&lt;&gt;"",OR(O85="",O85&lt;=0),N85&gt;0),"Missing sale price","OK"))))))</f>
        <v/>
      </c>
      <c r="T85" s="54" t="str">
        <f>IF('1_Data Entry'!$E85="","",IF(A85="","",IF(AND(Q85&lt;0,M85&lt;&gt;""),"Yes","No")))</f>
        <v/>
      </c>
      <c r="U85" s="54" t="str">
        <f>IF('1_Data Entry'!$E85="","",IF(OR(A85="",T85&lt;&gt;"Yes",M85=""),"No",IF(COUNTIFS($F$6:$F$505,F85,$I$6:$I$505,"&gt;="&amp;M85-30,$I$6:$I$505,"&lt;="&amp;M85+30,$A$6:$A$505,"&lt;&gt;"&amp;A85)&gt;0,"Yes","No")))</f>
        <v/>
      </c>
      <c r="V85" s="61" t="str">
        <f>IF('1_Data Entry'!$E85="","",IF(OR(A85="",U85&lt;&gt;"Yes",M85=""),"",M85+30))</f>
        <v/>
      </c>
      <c r="W85" s="54" t="str">
        <f>IF('1_Data Entry'!$E85="","",IF(A85="","",IF(S85="OK","Ready","Review row")))</f>
        <v/>
      </c>
      <c r="X85" s="69" t="str">
        <f t="shared" si="8"/>
        <v/>
      </c>
      <c r="Y85" s="68" t="str">
        <f t="shared" si="9"/>
        <v/>
      </c>
      <c r="Z85" s="64" t="str">
        <f>IF('1_Data Entry'!$E85="","",SUM(SUMIFS('4_Wash Match Table'!R$7:R$500,'4_Wash Match Table'!L$7:L$500,H85),(SUMIFS('4_Wash Match Table'!AA$7:AA$500,'4_Wash Match Table'!U$7:U$500,H85)),(SUMIFS('4_Wash Match Table'!AJ$7:AJ$500,'4_Wash Match Table'!AD$7:AD$500,H85)),(SUMIFS('4_Wash Match Table'!AS$7:AS$500,'4_Wash Match Table'!AM$7:AM$500,H85))))</f>
        <v/>
      </c>
      <c r="AA85" s="64" t="str">
        <f>IF('1_Data Entry'!$E85="","",IF(OR(L85="",Z85=""),"",L85+Z85))</f>
        <v/>
      </c>
      <c r="AB85" s="65" t="str">
        <f t="shared" si="10"/>
        <v/>
      </c>
      <c r="AC85" s="70" t="str">
        <f>IF(AND($M85&lt;&gt;"",$Q85&lt;0),COUNTIFS($M$6:M85,"&lt;&gt;",$Q$6:Q85,"&lt;0"),"")</f>
        <v/>
      </c>
      <c r="AD85" t="str">
        <f t="shared" si="11"/>
        <v/>
      </c>
      <c r="AG85"/>
    </row>
    <row r="86" spans="1:33" ht="15" customHeight="1" x14ac:dyDescent="0.25">
      <c r="A86" s="47" t="str">
        <f>IF('1_Data Entry'!$E86="","",IF(COUNTA('1_Data Entry'!C86:N86)=0,"",'1_Data Entry'!A86))</f>
        <v/>
      </c>
      <c r="B86" s="47" t="str">
        <f>IF('1_Data Entry'!$E86="","",IF(A86="","",IF(S86&lt;&gt;"OK","Check row",IF(M86="","Open lot",IF(R86=0,"Closed lot","Partially sold")))))</f>
        <v/>
      </c>
      <c r="C86" s="47" t="str">
        <f>IF(A86="","",'1_Data Entry'!C86)</f>
        <v/>
      </c>
      <c r="D86" s="47" t="str">
        <f>IF(A86="","",'1_Data Entry'!D86)</f>
        <v/>
      </c>
      <c r="E86" s="47" t="str">
        <f>IF(A86="","",'1_Data Entry'!E86)</f>
        <v/>
      </c>
      <c r="F86" s="47" t="str">
        <f t="shared" si="6"/>
        <v/>
      </c>
      <c r="G86" s="47" t="str">
        <f>IF(F86="","",IFERROR(VLOOKUP(F86,'6_Reference Lists'!$A$4:$D$64,4,FALSE()),'1_Data Entry'!F86))</f>
        <v/>
      </c>
      <c r="H86" s="134" t="str">
        <f>IF('1_Data Entry'!$E86="","",IF(OR(F86="",I86="",J86="",K86=""),"",F86&amp;"-"&amp;TEXT(I86,"yyyymmdd")&amp;"-"&amp;SUBSTITUTE(TEXT(ROUND(J86,3),"0.###"),".","D")&amp;"-"&amp;SUBSTITUTE(TEXT(ROUND(K86,3),"0.###"),".","D")))</f>
        <v/>
      </c>
      <c r="I86" s="61" t="str">
        <f>IF('1_Data Entry'!$E86="","",IF(A86="","",'1_Data Entry'!G86))</f>
        <v/>
      </c>
      <c r="J86" s="62" t="str">
        <f>IF('1_Data Entry'!$E86="","",IF(A86="","",'1_Data Entry'!H86))</f>
        <v/>
      </c>
      <c r="K86" s="63" t="str">
        <f>IF('1_Data Entry'!$E86="","",IF(A86="","",'1_Data Entry'!I86))</f>
        <v/>
      </c>
      <c r="L86" s="63" t="str">
        <f>IF('1_Data Entry'!$E86="","",IF(OR(J86="",K86=""),"",J86*K86))</f>
        <v/>
      </c>
      <c r="M86" s="61" t="str">
        <f>IF(A86="","",IF(OR('1_Data Entry'!L86="",'1_Data Entry'!L86&lt;=0),"",'1_Data Entry'!J86))</f>
        <v/>
      </c>
      <c r="N86" s="62" t="str">
        <f>IF('1_Data Entry'!$E86="","",IF(OR(J86="",R86=""),"",MAX(J86-R86,0)))</f>
        <v/>
      </c>
      <c r="O86" s="63" t="str">
        <f>IF('1_Data Entry'!$E86="","",IF(A86="","",'1_Data Entry'!L86))</f>
        <v/>
      </c>
      <c r="P86" s="63" t="str">
        <f t="shared" si="7"/>
        <v/>
      </c>
      <c r="Q86" s="91" t="str">
        <f>IF('1_Data Entry'!$E86="","",IF(OR(M86="",P86="",L86=""),"",P86-L86))</f>
        <v/>
      </c>
      <c r="R86" s="133" t="str">
        <f>IF(A86="","",IF('1_Data Entry'!M86&lt;&gt;"",'1_Data Entry'!M86,IF('1_Data Entry'!J86="",J86,"")))</f>
        <v/>
      </c>
      <c r="S86" s="54" t="str">
        <f>IF('1_Data Entry'!$E86="","",IF(A86="","",IF(OR(F86="",I86="",J86="",K86=""),"Check row",IF(AND(M86&lt;&gt;"",M86&lt;I86),"Sell before buy",IF(AND(R86&lt;&gt;"",J86&lt;R86),"Shares remaining exceeds buy",IF(AND(M86&lt;&gt;"",OR(O86="",O86&lt;=0),N86&gt;0),"Missing sale price","OK"))))))</f>
        <v/>
      </c>
      <c r="T86" s="54" t="str">
        <f>IF('1_Data Entry'!$E86="","",IF(A86="","",IF(AND(Q86&lt;0,M86&lt;&gt;""),"Yes","No")))</f>
        <v/>
      </c>
      <c r="U86" s="54" t="str">
        <f>IF('1_Data Entry'!$E86="","",IF(OR(A86="",T86&lt;&gt;"Yes",M86=""),"No",IF(COUNTIFS($F$6:$F$505,F86,$I$6:$I$505,"&gt;="&amp;M86-30,$I$6:$I$505,"&lt;="&amp;M86+30,$A$6:$A$505,"&lt;&gt;"&amp;A86)&gt;0,"Yes","No")))</f>
        <v/>
      </c>
      <c r="V86" s="61" t="str">
        <f>IF('1_Data Entry'!$E86="","",IF(OR(A86="",U86&lt;&gt;"Yes",M86=""),"",M86+30))</f>
        <v/>
      </c>
      <c r="W86" s="54" t="str">
        <f>IF('1_Data Entry'!$E86="","",IF(A86="","",IF(S86="OK","Ready","Review row")))</f>
        <v/>
      </c>
      <c r="X86" s="69" t="str">
        <f t="shared" si="8"/>
        <v/>
      </c>
      <c r="Y86" s="68" t="str">
        <f t="shared" si="9"/>
        <v/>
      </c>
      <c r="Z86" s="64" t="str">
        <f>IF('1_Data Entry'!$E86="","",SUM(SUMIFS('4_Wash Match Table'!R$7:R$500,'4_Wash Match Table'!L$7:L$500,H86),(SUMIFS('4_Wash Match Table'!AA$7:AA$500,'4_Wash Match Table'!U$7:U$500,H86)),(SUMIFS('4_Wash Match Table'!AJ$7:AJ$500,'4_Wash Match Table'!AD$7:AD$500,H86)),(SUMIFS('4_Wash Match Table'!AS$7:AS$500,'4_Wash Match Table'!AM$7:AM$500,H86))))</f>
        <v/>
      </c>
      <c r="AA86" s="64" t="str">
        <f>IF('1_Data Entry'!$E86="","",IF(OR(L86="",Z86=""),"",L86+Z86))</f>
        <v/>
      </c>
      <c r="AB86" s="65" t="str">
        <f t="shared" si="10"/>
        <v/>
      </c>
      <c r="AC86" s="70" t="str">
        <f>IF(AND($M86&lt;&gt;"",$Q86&lt;0),COUNTIFS($M$6:M86,"&lt;&gt;",$Q$6:Q86,"&lt;0"),"")</f>
        <v/>
      </c>
      <c r="AD86" t="str">
        <f t="shared" si="11"/>
        <v/>
      </c>
      <c r="AG86"/>
    </row>
    <row r="87" spans="1:33" ht="15" customHeight="1" x14ac:dyDescent="0.25">
      <c r="A87" s="47" t="str">
        <f>IF('1_Data Entry'!$E87="","",IF(COUNTA('1_Data Entry'!C87:N87)=0,"",'1_Data Entry'!A87))</f>
        <v/>
      </c>
      <c r="B87" s="47" t="str">
        <f>IF('1_Data Entry'!$E87="","",IF(A87="","",IF(S87&lt;&gt;"OK","Check row",IF(M87="","Open lot",IF(R87=0,"Closed lot","Partially sold")))))</f>
        <v/>
      </c>
      <c r="C87" s="47" t="str">
        <f>IF(A87="","",'1_Data Entry'!C87)</f>
        <v/>
      </c>
      <c r="D87" s="47" t="str">
        <f>IF(A87="","",'1_Data Entry'!D87)</f>
        <v/>
      </c>
      <c r="E87" s="47" t="str">
        <f>IF(A87="","",'1_Data Entry'!E87)</f>
        <v/>
      </c>
      <c r="F87" s="47" t="str">
        <f t="shared" si="6"/>
        <v/>
      </c>
      <c r="G87" s="47" t="str">
        <f>IF(F87="","",IFERROR(VLOOKUP(F87,'6_Reference Lists'!$A$4:$D$64,4,FALSE()),'1_Data Entry'!F87))</f>
        <v/>
      </c>
      <c r="H87" s="134" t="str">
        <f>IF('1_Data Entry'!$E87="","",IF(OR(F87="",I87="",J87="",K87=""),"",F87&amp;"-"&amp;TEXT(I87,"yyyymmdd")&amp;"-"&amp;SUBSTITUTE(TEXT(ROUND(J87,3),"0.###"),".","D")&amp;"-"&amp;SUBSTITUTE(TEXT(ROUND(K87,3),"0.###"),".","D")))</f>
        <v/>
      </c>
      <c r="I87" s="61" t="str">
        <f>IF('1_Data Entry'!$E87="","",IF(A87="","",'1_Data Entry'!G87))</f>
        <v/>
      </c>
      <c r="J87" s="62" t="str">
        <f>IF('1_Data Entry'!$E87="","",IF(A87="","",'1_Data Entry'!H87))</f>
        <v/>
      </c>
      <c r="K87" s="63" t="str">
        <f>IF('1_Data Entry'!$E87="","",IF(A87="","",'1_Data Entry'!I87))</f>
        <v/>
      </c>
      <c r="L87" s="63" t="str">
        <f>IF('1_Data Entry'!$E87="","",IF(OR(J87="",K87=""),"",J87*K87))</f>
        <v/>
      </c>
      <c r="M87" s="61" t="str">
        <f>IF(A87="","",IF(OR('1_Data Entry'!L87="",'1_Data Entry'!L87&lt;=0),"",'1_Data Entry'!J87))</f>
        <v/>
      </c>
      <c r="N87" s="62" t="str">
        <f>IF('1_Data Entry'!$E87="","",IF(OR(J87="",R87=""),"",MAX(J87-R87,0)))</f>
        <v/>
      </c>
      <c r="O87" s="63" t="str">
        <f>IF('1_Data Entry'!$E87="","",IF(A87="","",'1_Data Entry'!L87))</f>
        <v/>
      </c>
      <c r="P87" s="63" t="str">
        <f t="shared" si="7"/>
        <v/>
      </c>
      <c r="Q87" s="91" t="str">
        <f>IF('1_Data Entry'!$E87="","",IF(OR(M87="",P87="",L87=""),"",P87-L87))</f>
        <v/>
      </c>
      <c r="R87" s="133" t="str">
        <f>IF(A87="","",IF('1_Data Entry'!M87&lt;&gt;"",'1_Data Entry'!M87,IF('1_Data Entry'!J87="",J87,"")))</f>
        <v/>
      </c>
      <c r="S87" s="54" t="str">
        <f>IF('1_Data Entry'!$E87="","",IF(A87="","",IF(OR(F87="",I87="",J87="",K87=""),"Check row",IF(AND(M87&lt;&gt;"",M87&lt;I87),"Sell before buy",IF(AND(R87&lt;&gt;"",J87&lt;R87),"Shares remaining exceeds buy",IF(AND(M87&lt;&gt;"",OR(O87="",O87&lt;=0),N87&gt;0),"Missing sale price","OK"))))))</f>
        <v/>
      </c>
      <c r="T87" s="54" t="str">
        <f>IF('1_Data Entry'!$E87="","",IF(A87="","",IF(AND(Q87&lt;0,M87&lt;&gt;""),"Yes","No")))</f>
        <v/>
      </c>
      <c r="U87" s="54" t="str">
        <f>IF('1_Data Entry'!$E87="","",IF(OR(A87="",T87&lt;&gt;"Yes",M87=""),"No",IF(COUNTIFS($F$6:$F$505,F87,$I$6:$I$505,"&gt;="&amp;M87-30,$I$6:$I$505,"&lt;="&amp;M87+30,$A$6:$A$505,"&lt;&gt;"&amp;A87)&gt;0,"Yes","No")))</f>
        <v/>
      </c>
      <c r="V87" s="61" t="str">
        <f>IF('1_Data Entry'!$E87="","",IF(OR(A87="",U87&lt;&gt;"Yes",M87=""),"",M87+30))</f>
        <v/>
      </c>
      <c r="W87" s="54" t="str">
        <f>IF('1_Data Entry'!$E87="","",IF(A87="","",IF(S87="OK","Ready","Review row")))</f>
        <v/>
      </c>
      <c r="X87" s="69" t="str">
        <f t="shared" si="8"/>
        <v/>
      </c>
      <c r="Y87" s="68" t="str">
        <f t="shared" si="9"/>
        <v/>
      </c>
      <c r="Z87" s="64" t="str">
        <f>IF('1_Data Entry'!$E87="","",SUM(SUMIFS('4_Wash Match Table'!R$7:R$500,'4_Wash Match Table'!L$7:L$500,H87),(SUMIFS('4_Wash Match Table'!AA$7:AA$500,'4_Wash Match Table'!U$7:U$500,H87)),(SUMIFS('4_Wash Match Table'!AJ$7:AJ$500,'4_Wash Match Table'!AD$7:AD$500,H87)),(SUMIFS('4_Wash Match Table'!AS$7:AS$500,'4_Wash Match Table'!AM$7:AM$500,H87))))</f>
        <v/>
      </c>
      <c r="AA87" s="64" t="str">
        <f>IF('1_Data Entry'!$E87="","",IF(OR(L87="",Z87=""),"",L87+Z87))</f>
        <v/>
      </c>
      <c r="AB87" s="65" t="str">
        <f t="shared" si="10"/>
        <v/>
      </c>
      <c r="AC87" s="70" t="str">
        <f>IF(AND($M87&lt;&gt;"",$Q87&lt;0),COUNTIFS($M$6:M87,"&lt;&gt;",$Q$6:Q87,"&lt;0"),"")</f>
        <v/>
      </c>
      <c r="AD87" t="str">
        <f t="shared" si="11"/>
        <v/>
      </c>
      <c r="AG87"/>
    </row>
    <row r="88" spans="1:33" ht="15" customHeight="1" x14ac:dyDescent="0.25">
      <c r="A88" s="47" t="str">
        <f>IF('1_Data Entry'!$E88="","",IF(COUNTA('1_Data Entry'!C88:N88)=0,"",'1_Data Entry'!A88))</f>
        <v/>
      </c>
      <c r="B88" s="47" t="str">
        <f>IF('1_Data Entry'!$E88="","",IF(A88="","",IF(S88&lt;&gt;"OK","Check row",IF(M88="","Open lot",IF(R88=0,"Closed lot","Partially sold")))))</f>
        <v/>
      </c>
      <c r="C88" s="47" t="str">
        <f>IF(A88="","",'1_Data Entry'!C88)</f>
        <v/>
      </c>
      <c r="D88" s="47" t="str">
        <f>IF(A88="","",'1_Data Entry'!D88)</f>
        <v/>
      </c>
      <c r="E88" s="47" t="str">
        <f>IF(A88="","",'1_Data Entry'!E88)</f>
        <v/>
      </c>
      <c r="F88" s="47" t="str">
        <f t="shared" si="6"/>
        <v/>
      </c>
      <c r="G88" s="47" t="str">
        <f>IF(F88="","",IFERROR(VLOOKUP(F88,'6_Reference Lists'!$A$4:$D$64,4,FALSE()),'1_Data Entry'!F88))</f>
        <v/>
      </c>
      <c r="H88" s="134" t="str">
        <f>IF('1_Data Entry'!$E88="","",IF(OR(F88="",I88="",J88="",K88=""),"",F88&amp;"-"&amp;TEXT(I88,"yyyymmdd")&amp;"-"&amp;SUBSTITUTE(TEXT(ROUND(J88,3),"0.###"),".","D")&amp;"-"&amp;SUBSTITUTE(TEXT(ROUND(K88,3),"0.###"),".","D")))</f>
        <v/>
      </c>
      <c r="I88" s="61" t="str">
        <f>IF('1_Data Entry'!$E88="","",IF(A88="","",'1_Data Entry'!G88))</f>
        <v/>
      </c>
      <c r="J88" s="62" t="str">
        <f>IF('1_Data Entry'!$E88="","",IF(A88="","",'1_Data Entry'!H88))</f>
        <v/>
      </c>
      <c r="K88" s="63" t="str">
        <f>IF('1_Data Entry'!$E88="","",IF(A88="","",'1_Data Entry'!I88))</f>
        <v/>
      </c>
      <c r="L88" s="63" t="str">
        <f>IF('1_Data Entry'!$E88="","",IF(OR(J88="",K88=""),"",J88*K88))</f>
        <v/>
      </c>
      <c r="M88" s="61" t="str">
        <f>IF(A88="","",IF(OR('1_Data Entry'!L88="",'1_Data Entry'!L88&lt;=0),"",'1_Data Entry'!J88))</f>
        <v/>
      </c>
      <c r="N88" s="62" t="str">
        <f>IF('1_Data Entry'!$E88="","",IF(OR(J88="",R88=""),"",MAX(J88-R88,0)))</f>
        <v/>
      </c>
      <c r="O88" s="63" t="str">
        <f>IF('1_Data Entry'!$E88="","",IF(A88="","",'1_Data Entry'!L88))</f>
        <v/>
      </c>
      <c r="P88" s="63" t="str">
        <f t="shared" si="7"/>
        <v/>
      </c>
      <c r="Q88" s="91" t="str">
        <f>IF('1_Data Entry'!$E88="","",IF(OR(M88="",P88="",L88=""),"",P88-L88))</f>
        <v/>
      </c>
      <c r="R88" s="133" t="str">
        <f>IF(A88="","",IF('1_Data Entry'!M88&lt;&gt;"",'1_Data Entry'!M88,IF('1_Data Entry'!J88="",J88,"")))</f>
        <v/>
      </c>
      <c r="S88" s="54" t="str">
        <f>IF('1_Data Entry'!$E88="","",IF(A88="","",IF(OR(F88="",I88="",J88="",K88=""),"Check row",IF(AND(M88&lt;&gt;"",M88&lt;I88),"Sell before buy",IF(AND(R88&lt;&gt;"",J88&lt;R88),"Shares remaining exceeds buy",IF(AND(M88&lt;&gt;"",OR(O88="",O88&lt;=0),N88&gt;0),"Missing sale price","OK"))))))</f>
        <v/>
      </c>
      <c r="T88" s="54" t="str">
        <f>IF('1_Data Entry'!$E88="","",IF(A88="","",IF(AND(Q88&lt;0,M88&lt;&gt;""),"Yes","No")))</f>
        <v/>
      </c>
      <c r="U88" s="54" t="str">
        <f>IF('1_Data Entry'!$E88="","",IF(OR(A88="",T88&lt;&gt;"Yes",M88=""),"No",IF(COUNTIFS($F$6:$F$505,F88,$I$6:$I$505,"&gt;="&amp;M88-30,$I$6:$I$505,"&lt;="&amp;M88+30,$A$6:$A$505,"&lt;&gt;"&amp;A88)&gt;0,"Yes","No")))</f>
        <v/>
      </c>
      <c r="V88" s="61" t="str">
        <f>IF('1_Data Entry'!$E88="","",IF(OR(A88="",U88&lt;&gt;"Yes",M88=""),"",M88+30))</f>
        <v/>
      </c>
      <c r="W88" s="54" t="str">
        <f>IF('1_Data Entry'!$E88="","",IF(A88="","",IF(S88="OK","Ready","Review row")))</f>
        <v/>
      </c>
      <c r="X88" s="69" t="str">
        <f t="shared" si="8"/>
        <v/>
      </c>
      <c r="Y88" s="68" t="str">
        <f t="shared" si="9"/>
        <v/>
      </c>
      <c r="Z88" s="64" t="str">
        <f>IF('1_Data Entry'!$E88="","",SUM(SUMIFS('4_Wash Match Table'!R$7:R$500,'4_Wash Match Table'!L$7:L$500,H88),(SUMIFS('4_Wash Match Table'!AA$7:AA$500,'4_Wash Match Table'!U$7:U$500,H88)),(SUMIFS('4_Wash Match Table'!AJ$7:AJ$500,'4_Wash Match Table'!AD$7:AD$500,H88)),(SUMIFS('4_Wash Match Table'!AS$7:AS$500,'4_Wash Match Table'!AM$7:AM$500,H88))))</f>
        <v/>
      </c>
      <c r="AA88" s="64" t="str">
        <f>IF('1_Data Entry'!$E88="","",IF(OR(L88="",Z88=""),"",L88+Z88))</f>
        <v/>
      </c>
      <c r="AB88" s="65" t="str">
        <f t="shared" si="10"/>
        <v/>
      </c>
      <c r="AC88" s="70" t="str">
        <f>IF(AND($M88&lt;&gt;"",$Q88&lt;0),COUNTIFS($M$6:M88,"&lt;&gt;",$Q$6:Q88,"&lt;0"),"")</f>
        <v/>
      </c>
      <c r="AD88" t="str">
        <f t="shared" si="11"/>
        <v/>
      </c>
      <c r="AG88"/>
    </row>
    <row r="89" spans="1:33" ht="15" customHeight="1" x14ac:dyDescent="0.25">
      <c r="A89" s="47" t="str">
        <f>IF('1_Data Entry'!$E89="","",IF(COUNTA('1_Data Entry'!C89:N89)=0,"",'1_Data Entry'!A89))</f>
        <v/>
      </c>
      <c r="B89" s="47" t="str">
        <f>IF('1_Data Entry'!$E89="","",IF(A89="","",IF(S89&lt;&gt;"OK","Check row",IF(M89="","Open lot",IF(R89=0,"Closed lot","Partially sold")))))</f>
        <v/>
      </c>
      <c r="C89" s="47" t="str">
        <f>IF(A89="","",'1_Data Entry'!C89)</f>
        <v/>
      </c>
      <c r="D89" s="47" t="str">
        <f>IF(A89="","",'1_Data Entry'!D89)</f>
        <v/>
      </c>
      <c r="E89" s="47" t="str">
        <f>IF(A89="","",'1_Data Entry'!E89)</f>
        <v/>
      </c>
      <c r="F89" s="47" t="str">
        <f t="shared" si="6"/>
        <v/>
      </c>
      <c r="G89" s="47" t="str">
        <f>IF(F89="","",IFERROR(VLOOKUP(F89,'6_Reference Lists'!$A$4:$D$64,4,FALSE()),'1_Data Entry'!F89))</f>
        <v/>
      </c>
      <c r="H89" s="134" t="str">
        <f>IF('1_Data Entry'!$E89="","",IF(OR(F89="",I89="",J89="",K89=""),"",F89&amp;"-"&amp;TEXT(I89,"yyyymmdd")&amp;"-"&amp;SUBSTITUTE(TEXT(ROUND(J89,3),"0.###"),".","D")&amp;"-"&amp;SUBSTITUTE(TEXT(ROUND(K89,3),"0.###"),".","D")))</f>
        <v/>
      </c>
      <c r="I89" s="61" t="str">
        <f>IF('1_Data Entry'!$E89="","",IF(A89="","",'1_Data Entry'!G89))</f>
        <v/>
      </c>
      <c r="J89" s="62" t="str">
        <f>IF('1_Data Entry'!$E89="","",IF(A89="","",'1_Data Entry'!H89))</f>
        <v/>
      </c>
      <c r="K89" s="63" t="str">
        <f>IF('1_Data Entry'!$E89="","",IF(A89="","",'1_Data Entry'!I89))</f>
        <v/>
      </c>
      <c r="L89" s="63" t="str">
        <f>IF('1_Data Entry'!$E89="","",IF(OR(J89="",K89=""),"",J89*K89))</f>
        <v/>
      </c>
      <c r="M89" s="61" t="str">
        <f>IF(A89="","",IF(OR('1_Data Entry'!L89="",'1_Data Entry'!L89&lt;=0),"",'1_Data Entry'!J89))</f>
        <v/>
      </c>
      <c r="N89" s="62" t="str">
        <f>IF('1_Data Entry'!$E89="","",IF(OR(J89="",R89=""),"",MAX(J89-R89,0)))</f>
        <v/>
      </c>
      <c r="O89" s="63" t="str">
        <f>IF('1_Data Entry'!$E89="","",IF(A89="","",'1_Data Entry'!L89))</f>
        <v/>
      </c>
      <c r="P89" s="63" t="str">
        <f t="shared" si="7"/>
        <v/>
      </c>
      <c r="Q89" s="91" t="str">
        <f>IF('1_Data Entry'!$E89="","",IF(OR(M89="",P89="",L89=""),"",P89-L89))</f>
        <v/>
      </c>
      <c r="R89" s="133" t="str">
        <f>IF(A89="","",IF('1_Data Entry'!M89&lt;&gt;"",'1_Data Entry'!M89,IF('1_Data Entry'!J89="",J89,"")))</f>
        <v/>
      </c>
      <c r="S89" s="54" t="str">
        <f>IF('1_Data Entry'!$E89="","",IF(A89="","",IF(OR(F89="",I89="",J89="",K89=""),"Check row",IF(AND(M89&lt;&gt;"",M89&lt;I89),"Sell before buy",IF(AND(R89&lt;&gt;"",J89&lt;R89),"Shares remaining exceeds buy",IF(AND(M89&lt;&gt;"",OR(O89="",O89&lt;=0),N89&gt;0),"Missing sale price","OK"))))))</f>
        <v/>
      </c>
      <c r="T89" s="54" t="str">
        <f>IF('1_Data Entry'!$E89="","",IF(A89="","",IF(AND(Q89&lt;0,M89&lt;&gt;""),"Yes","No")))</f>
        <v/>
      </c>
      <c r="U89" s="54" t="str">
        <f>IF('1_Data Entry'!$E89="","",IF(OR(A89="",T89&lt;&gt;"Yes",M89=""),"No",IF(COUNTIFS($F$6:$F$505,F89,$I$6:$I$505,"&gt;="&amp;M89-30,$I$6:$I$505,"&lt;="&amp;M89+30,$A$6:$A$505,"&lt;&gt;"&amp;A89)&gt;0,"Yes","No")))</f>
        <v/>
      </c>
      <c r="V89" s="61" t="str">
        <f>IF('1_Data Entry'!$E89="","",IF(OR(A89="",U89&lt;&gt;"Yes",M89=""),"",M89+30))</f>
        <v/>
      </c>
      <c r="W89" s="54" t="str">
        <f>IF('1_Data Entry'!$E89="","",IF(A89="","",IF(S89="OK","Ready","Review row")))</f>
        <v/>
      </c>
      <c r="X89" s="69" t="str">
        <f t="shared" si="8"/>
        <v/>
      </c>
      <c r="Y89" s="68" t="str">
        <f t="shared" si="9"/>
        <v/>
      </c>
      <c r="Z89" s="64" t="str">
        <f>IF('1_Data Entry'!$E89="","",SUM(SUMIFS('4_Wash Match Table'!R$7:R$500,'4_Wash Match Table'!L$7:L$500,H89),(SUMIFS('4_Wash Match Table'!AA$7:AA$500,'4_Wash Match Table'!U$7:U$500,H89)),(SUMIFS('4_Wash Match Table'!AJ$7:AJ$500,'4_Wash Match Table'!AD$7:AD$500,H89)),(SUMIFS('4_Wash Match Table'!AS$7:AS$500,'4_Wash Match Table'!AM$7:AM$500,H89))))</f>
        <v/>
      </c>
      <c r="AA89" s="64" t="str">
        <f>IF('1_Data Entry'!$E89="","",IF(OR(L89="",Z89=""),"",L89+Z89))</f>
        <v/>
      </c>
      <c r="AB89" s="65" t="str">
        <f t="shared" si="10"/>
        <v/>
      </c>
      <c r="AC89" s="70" t="str">
        <f>IF(AND($M89&lt;&gt;"",$Q89&lt;0),COUNTIFS($M$6:M89,"&lt;&gt;",$Q$6:Q89,"&lt;0"),"")</f>
        <v/>
      </c>
      <c r="AD89" t="str">
        <f t="shared" si="11"/>
        <v/>
      </c>
      <c r="AG89"/>
    </row>
    <row r="90" spans="1:33" ht="15" customHeight="1" x14ac:dyDescent="0.25">
      <c r="A90" s="47" t="str">
        <f>IF('1_Data Entry'!$E90="","",IF(COUNTA('1_Data Entry'!C90:N90)=0,"",'1_Data Entry'!A90))</f>
        <v/>
      </c>
      <c r="B90" s="47" t="str">
        <f>IF('1_Data Entry'!$E90="","",IF(A90="","",IF(S90&lt;&gt;"OK","Check row",IF(M90="","Open lot",IF(R90=0,"Closed lot","Partially sold")))))</f>
        <v/>
      </c>
      <c r="C90" s="47" t="str">
        <f>IF(A90="","",'1_Data Entry'!C90)</f>
        <v/>
      </c>
      <c r="D90" s="47" t="str">
        <f>IF(A90="","",'1_Data Entry'!D90)</f>
        <v/>
      </c>
      <c r="E90" s="47" t="str">
        <f>IF(A90="","",'1_Data Entry'!E90)</f>
        <v/>
      </c>
      <c r="F90" s="47" t="str">
        <f t="shared" si="6"/>
        <v/>
      </c>
      <c r="G90" s="47" t="str">
        <f>IF(F90="","",IFERROR(VLOOKUP(F90,'6_Reference Lists'!$A$4:$D$64,4,FALSE()),'1_Data Entry'!F90))</f>
        <v/>
      </c>
      <c r="H90" s="134" t="str">
        <f>IF('1_Data Entry'!$E90="","",IF(OR(F90="",I90="",J90="",K90=""),"",F90&amp;"-"&amp;TEXT(I90,"yyyymmdd")&amp;"-"&amp;SUBSTITUTE(TEXT(ROUND(J90,3),"0.###"),".","D")&amp;"-"&amp;SUBSTITUTE(TEXT(ROUND(K90,3),"0.###"),".","D")))</f>
        <v/>
      </c>
      <c r="I90" s="61" t="str">
        <f>IF('1_Data Entry'!$E90="","",IF(A90="","",'1_Data Entry'!G90))</f>
        <v/>
      </c>
      <c r="J90" s="62" t="str">
        <f>IF('1_Data Entry'!$E90="","",IF(A90="","",'1_Data Entry'!H90))</f>
        <v/>
      </c>
      <c r="K90" s="63" t="str">
        <f>IF('1_Data Entry'!$E90="","",IF(A90="","",'1_Data Entry'!I90))</f>
        <v/>
      </c>
      <c r="L90" s="63" t="str">
        <f>IF('1_Data Entry'!$E90="","",IF(OR(J90="",K90=""),"",J90*K90))</f>
        <v/>
      </c>
      <c r="M90" s="61" t="str">
        <f>IF(A90="","",IF(OR('1_Data Entry'!L90="",'1_Data Entry'!L90&lt;=0),"",'1_Data Entry'!J90))</f>
        <v/>
      </c>
      <c r="N90" s="62" t="str">
        <f>IF('1_Data Entry'!$E90="","",IF(OR(J90="",R90=""),"",MAX(J90-R90,0)))</f>
        <v/>
      </c>
      <c r="O90" s="63" t="str">
        <f>IF('1_Data Entry'!$E90="","",IF(A90="","",'1_Data Entry'!L90))</f>
        <v/>
      </c>
      <c r="P90" s="63" t="str">
        <f t="shared" si="7"/>
        <v/>
      </c>
      <c r="Q90" s="91" t="str">
        <f>IF('1_Data Entry'!$E90="","",IF(OR(M90="",P90="",L90=""),"",P90-L90))</f>
        <v/>
      </c>
      <c r="R90" s="133" t="str">
        <f>IF(A90="","",IF('1_Data Entry'!M90&lt;&gt;"",'1_Data Entry'!M90,IF('1_Data Entry'!J90="",J90,"")))</f>
        <v/>
      </c>
      <c r="S90" s="54" t="str">
        <f>IF('1_Data Entry'!$E90="","",IF(A90="","",IF(OR(F90="",I90="",J90="",K90=""),"Check row",IF(AND(M90&lt;&gt;"",M90&lt;I90),"Sell before buy",IF(AND(R90&lt;&gt;"",J90&lt;R90),"Shares remaining exceeds buy",IF(AND(M90&lt;&gt;"",OR(O90="",O90&lt;=0),N90&gt;0),"Missing sale price","OK"))))))</f>
        <v/>
      </c>
      <c r="T90" s="54" t="str">
        <f>IF('1_Data Entry'!$E90="","",IF(A90="","",IF(AND(Q90&lt;0,M90&lt;&gt;""),"Yes","No")))</f>
        <v/>
      </c>
      <c r="U90" s="54" t="str">
        <f>IF('1_Data Entry'!$E90="","",IF(OR(A90="",T90&lt;&gt;"Yes",M90=""),"No",IF(COUNTIFS($F$6:$F$505,F90,$I$6:$I$505,"&gt;="&amp;M90-30,$I$6:$I$505,"&lt;="&amp;M90+30,$A$6:$A$505,"&lt;&gt;"&amp;A90)&gt;0,"Yes","No")))</f>
        <v/>
      </c>
      <c r="V90" s="61" t="str">
        <f>IF('1_Data Entry'!$E90="","",IF(OR(A90="",U90&lt;&gt;"Yes",M90=""),"",M90+30))</f>
        <v/>
      </c>
      <c r="W90" s="54" t="str">
        <f>IF('1_Data Entry'!$E90="","",IF(A90="","",IF(S90="OK","Ready","Review row")))</f>
        <v/>
      </c>
      <c r="X90" s="69" t="str">
        <f t="shared" si="8"/>
        <v/>
      </c>
      <c r="Y90" s="68" t="str">
        <f t="shared" si="9"/>
        <v/>
      </c>
      <c r="Z90" s="64" t="str">
        <f>IF('1_Data Entry'!$E90="","",SUM(SUMIFS('4_Wash Match Table'!R$7:R$500,'4_Wash Match Table'!L$7:L$500,H90),(SUMIFS('4_Wash Match Table'!AA$7:AA$500,'4_Wash Match Table'!U$7:U$500,H90)),(SUMIFS('4_Wash Match Table'!AJ$7:AJ$500,'4_Wash Match Table'!AD$7:AD$500,H90)),(SUMIFS('4_Wash Match Table'!AS$7:AS$500,'4_Wash Match Table'!AM$7:AM$500,H90))))</f>
        <v/>
      </c>
      <c r="AA90" s="64" t="str">
        <f>IF('1_Data Entry'!$E90="","",IF(OR(L90="",Z90=""),"",L90+Z90))</f>
        <v/>
      </c>
      <c r="AB90" s="65" t="str">
        <f t="shared" si="10"/>
        <v/>
      </c>
      <c r="AC90" s="70" t="str">
        <f>IF(AND($M90&lt;&gt;"",$Q90&lt;0),COUNTIFS($M$6:M90,"&lt;&gt;",$Q$6:Q90,"&lt;0"),"")</f>
        <v/>
      </c>
      <c r="AD90" t="str">
        <f t="shared" si="11"/>
        <v/>
      </c>
      <c r="AG90"/>
    </row>
    <row r="91" spans="1:33" ht="15" customHeight="1" x14ac:dyDescent="0.25">
      <c r="A91" s="47" t="str">
        <f>IF('1_Data Entry'!$E91="","",IF(COUNTA('1_Data Entry'!C91:N91)=0,"",'1_Data Entry'!A91))</f>
        <v/>
      </c>
      <c r="B91" s="47" t="str">
        <f>IF('1_Data Entry'!$E91="","",IF(A91="","",IF(S91&lt;&gt;"OK","Check row",IF(M91="","Open lot",IF(R91=0,"Closed lot","Partially sold")))))</f>
        <v/>
      </c>
      <c r="C91" s="47" t="str">
        <f>IF(A91="","",'1_Data Entry'!C91)</f>
        <v/>
      </c>
      <c r="D91" s="47" t="str">
        <f>IF(A91="","",'1_Data Entry'!D91)</f>
        <v/>
      </c>
      <c r="E91" s="47" t="str">
        <f>IF(A91="","",'1_Data Entry'!E91)</f>
        <v/>
      </c>
      <c r="F91" s="47" t="str">
        <f t="shared" si="6"/>
        <v/>
      </c>
      <c r="G91" s="47" t="str">
        <f>IF(F91="","",IFERROR(VLOOKUP(F91,'6_Reference Lists'!$A$4:$D$64,4,FALSE()),'1_Data Entry'!F91))</f>
        <v/>
      </c>
      <c r="H91" s="134" t="str">
        <f>IF('1_Data Entry'!$E91="","",IF(OR(F91="",I91="",J91="",K91=""),"",F91&amp;"-"&amp;TEXT(I91,"yyyymmdd")&amp;"-"&amp;SUBSTITUTE(TEXT(ROUND(J91,3),"0.###"),".","D")&amp;"-"&amp;SUBSTITUTE(TEXT(ROUND(K91,3),"0.###"),".","D")))</f>
        <v/>
      </c>
      <c r="I91" s="61" t="str">
        <f>IF('1_Data Entry'!$E91="","",IF(A91="","",'1_Data Entry'!G91))</f>
        <v/>
      </c>
      <c r="J91" s="62" t="str">
        <f>IF('1_Data Entry'!$E91="","",IF(A91="","",'1_Data Entry'!H91))</f>
        <v/>
      </c>
      <c r="K91" s="63" t="str">
        <f>IF('1_Data Entry'!$E91="","",IF(A91="","",'1_Data Entry'!I91))</f>
        <v/>
      </c>
      <c r="L91" s="63" t="str">
        <f>IF('1_Data Entry'!$E91="","",IF(OR(J91="",K91=""),"",J91*K91))</f>
        <v/>
      </c>
      <c r="M91" s="61" t="str">
        <f>IF(A91="","",IF(OR('1_Data Entry'!L91="",'1_Data Entry'!L91&lt;=0),"",'1_Data Entry'!J91))</f>
        <v/>
      </c>
      <c r="N91" s="62" t="str">
        <f>IF('1_Data Entry'!$E91="","",IF(OR(J91="",R91=""),"",MAX(J91-R91,0)))</f>
        <v/>
      </c>
      <c r="O91" s="63" t="str">
        <f>IF('1_Data Entry'!$E91="","",IF(A91="","",'1_Data Entry'!L91))</f>
        <v/>
      </c>
      <c r="P91" s="63" t="str">
        <f t="shared" si="7"/>
        <v/>
      </c>
      <c r="Q91" s="91" t="str">
        <f>IF('1_Data Entry'!$E91="","",IF(OR(M91="",P91="",L91=""),"",P91-L91))</f>
        <v/>
      </c>
      <c r="R91" s="133" t="str">
        <f>IF(A91="","",IF('1_Data Entry'!M91&lt;&gt;"",'1_Data Entry'!M91,IF('1_Data Entry'!J91="",J91,"")))</f>
        <v/>
      </c>
      <c r="S91" s="54" t="str">
        <f>IF('1_Data Entry'!$E91="","",IF(A91="","",IF(OR(F91="",I91="",J91="",K91=""),"Check row",IF(AND(M91&lt;&gt;"",M91&lt;I91),"Sell before buy",IF(AND(R91&lt;&gt;"",J91&lt;R91),"Shares remaining exceeds buy",IF(AND(M91&lt;&gt;"",OR(O91="",O91&lt;=0),N91&gt;0),"Missing sale price","OK"))))))</f>
        <v/>
      </c>
      <c r="T91" s="54" t="str">
        <f>IF('1_Data Entry'!$E91="","",IF(A91="","",IF(AND(Q91&lt;0,M91&lt;&gt;""),"Yes","No")))</f>
        <v/>
      </c>
      <c r="U91" s="54" t="str">
        <f>IF('1_Data Entry'!$E91="","",IF(OR(A91="",T91&lt;&gt;"Yes",M91=""),"No",IF(COUNTIFS($F$6:$F$505,F91,$I$6:$I$505,"&gt;="&amp;M91-30,$I$6:$I$505,"&lt;="&amp;M91+30,$A$6:$A$505,"&lt;&gt;"&amp;A91)&gt;0,"Yes","No")))</f>
        <v/>
      </c>
      <c r="V91" s="61" t="str">
        <f>IF('1_Data Entry'!$E91="","",IF(OR(A91="",U91&lt;&gt;"Yes",M91=""),"",M91+30))</f>
        <v/>
      </c>
      <c r="W91" s="54" t="str">
        <f>IF('1_Data Entry'!$E91="","",IF(A91="","",IF(S91="OK","Ready","Review row")))</f>
        <v/>
      </c>
      <c r="X91" s="69" t="str">
        <f t="shared" si="8"/>
        <v/>
      </c>
      <c r="Y91" s="68" t="str">
        <f t="shared" si="9"/>
        <v/>
      </c>
      <c r="Z91" s="64" t="str">
        <f>IF('1_Data Entry'!$E91="","",SUM(SUMIFS('4_Wash Match Table'!R$7:R$500,'4_Wash Match Table'!L$7:L$500,H91),(SUMIFS('4_Wash Match Table'!AA$7:AA$500,'4_Wash Match Table'!U$7:U$500,H91)),(SUMIFS('4_Wash Match Table'!AJ$7:AJ$500,'4_Wash Match Table'!AD$7:AD$500,H91)),(SUMIFS('4_Wash Match Table'!AS$7:AS$500,'4_Wash Match Table'!AM$7:AM$500,H91))))</f>
        <v/>
      </c>
      <c r="AA91" s="64" t="str">
        <f>IF('1_Data Entry'!$E91="","",IF(OR(L91="",Z91=""),"",L91+Z91))</f>
        <v/>
      </c>
      <c r="AB91" s="65" t="str">
        <f t="shared" si="10"/>
        <v/>
      </c>
      <c r="AC91" s="70" t="str">
        <f>IF(AND($M91&lt;&gt;"",$Q91&lt;0),COUNTIFS($M$6:M91,"&lt;&gt;",$Q$6:Q91,"&lt;0"),"")</f>
        <v/>
      </c>
      <c r="AD91" t="str">
        <f t="shared" si="11"/>
        <v/>
      </c>
      <c r="AG91"/>
    </row>
    <row r="92" spans="1:33" ht="15" customHeight="1" x14ac:dyDescent="0.25">
      <c r="A92" s="47" t="str">
        <f>IF('1_Data Entry'!$E92="","",IF(COUNTA('1_Data Entry'!C92:N92)=0,"",'1_Data Entry'!A92))</f>
        <v/>
      </c>
      <c r="B92" s="47" t="str">
        <f>IF('1_Data Entry'!$E92="","",IF(A92="","",IF(S92&lt;&gt;"OK","Check row",IF(M92="","Open lot",IF(R92=0,"Closed lot","Partially sold")))))</f>
        <v/>
      </c>
      <c r="C92" s="47" t="str">
        <f>IF(A92="","",'1_Data Entry'!C92)</f>
        <v/>
      </c>
      <c r="D92" s="47" t="str">
        <f>IF(A92="","",'1_Data Entry'!D92)</f>
        <v/>
      </c>
      <c r="E92" s="47" t="str">
        <f>IF(A92="","",'1_Data Entry'!E92)</f>
        <v/>
      </c>
      <c r="F92" s="47" t="str">
        <f t="shared" si="6"/>
        <v/>
      </c>
      <c r="G92" s="47" t="str">
        <f>IF(F92="","",IFERROR(VLOOKUP(F92,'6_Reference Lists'!$A$4:$D$64,4,FALSE()),'1_Data Entry'!F92))</f>
        <v/>
      </c>
      <c r="H92" s="134" t="str">
        <f>IF('1_Data Entry'!$E92="","",IF(OR(F92="",I92="",J92="",K92=""),"",F92&amp;"-"&amp;TEXT(I92,"yyyymmdd")&amp;"-"&amp;SUBSTITUTE(TEXT(ROUND(J92,3),"0.###"),".","D")&amp;"-"&amp;SUBSTITUTE(TEXT(ROUND(K92,3),"0.###"),".","D")))</f>
        <v/>
      </c>
      <c r="I92" s="61" t="str">
        <f>IF('1_Data Entry'!$E92="","",IF(A92="","",'1_Data Entry'!G92))</f>
        <v/>
      </c>
      <c r="J92" s="62" t="str">
        <f>IF('1_Data Entry'!$E92="","",IF(A92="","",'1_Data Entry'!H92))</f>
        <v/>
      </c>
      <c r="K92" s="63" t="str">
        <f>IF('1_Data Entry'!$E92="","",IF(A92="","",'1_Data Entry'!I92))</f>
        <v/>
      </c>
      <c r="L92" s="63" t="str">
        <f>IF('1_Data Entry'!$E92="","",IF(OR(J92="",K92=""),"",J92*K92))</f>
        <v/>
      </c>
      <c r="M92" s="61" t="str">
        <f>IF(A92="","",IF(OR('1_Data Entry'!L92="",'1_Data Entry'!L92&lt;=0),"",'1_Data Entry'!J92))</f>
        <v/>
      </c>
      <c r="N92" s="62" t="str">
        <f>IF('1_Data Entry'!$E92="","",IF(OR(J92="",R92=""),"",MAX(J92-R92,0)))</f>
        <v/>
      </c>
      <c r="O92" s="63" t="str">
        <f>IF('1_Data Entry'!$E92="","",IF(A92="","",'1_Data Entry'!L92))</f>
        <v/>
      </c>
      <c r="P92" s="63" t="str">
        <f t="shared" si="7"/>
        <v/>
      </c>
      <c r="Q92" s="91" t="str">
        <f>IF('1_Data Entry'!$E92="","",IF(OR(M92="",P92="",L92=""),"",P92-L92))</f>
        <v/>
      </c>
      <c r="R92" s="133" t="str">
        <f>IF(A92="","",IF('1_Data Entry'!M92&lt;&gt;"",'1_Data Entry'!M92,IF('1_Data Entry'!J92="",J92,"")))</f>
        <v/>
      </c>
      <c r="S92" s="54" t="str">
        <f>IF('1_Data Entry'!$E92="","",IF(A92="","",IF(OR(F92="",I92="",J92="",K92=""),"Check row",IF(AND(M92&lt;&gt;"",M92&lt;I92),"Sell before buy",IF(AND(R92&lt;&gt;"",J92&lt;R92),"Shares remaining exceeds buy",IF(AND(M92&lt;&gt;"",OR(O92="",O92&lt;=0),N92&gt;0),"Missing sale price","OK"))))))</f>
        <v/>
      </c>
      <c r="T92" s="54" t="str">
        <f>IF('1_Data Entry'!$E92="","",IF(A92="","",IF(AND(Q92&lt;0,M92&lt;&gt;""),"Yes","No")))</f>
        <v/>
      </c>
      <c r="U92" s="54" t="str">
        <f>IF('1_Data Entry'!$E92="","",IF(OR(A92="",T92&lt;&gt;"Yes",M92=""),"No",IF(COUNTIFS($F$6:$F$505,F92,$I$6:$I$505,"&gt;="&amp;M92-30,$I$6:$I$505,"&lt;="&amp;M92+30,$A$6:$A$505,"&lt;&gt;"&amp;A92)&gt;0,"Yes","No")))</f>
        <v/>
      </c>
      <c r="V92" s="61" t="str">
        <f>IF('1_Data Entry'!$E92="","",IF(OR(A92="",U92&lt;&gt;"Yes",M92=""),"",M92+30))</f>
        <v/>
      </c>
      <c r="W92" s="54" t="str">
        <f>IF('1_Data Entry'!$E92="","",IF(A92="","",IF(S92="OK","Ready","Review row")))</f>
        <v/>
      </c>
      <c r="X92" s="69" t="str">
        <f t="shared" si="8"/>
        <v/>
      </c>
      <c r="Y92" s="68" t="str">
        <f t="shared" si="9"/>
        <v/>
      </c>
      <c r="Z92" s="64" t="str">
        <f>IF('1_Data Entry'!$E92="","",SUM(SUMIFS('4_Wash Match Table'!R$7:R$500,'4_Wash Match Table'!L$7:L$500,H92),(SUMIFS('4_Wash Match Table'!AA$7:AA$500,'4_Wash Match Table'!U$7:U$500,H92)),(SUMIFS('4_Wash Match Table'!AJ$7:AJ$500,'4_Wash Match Table'!AD$7:AD$500,H92)),(SUMIFS('4_Wash Match Table'!AS$7:AS$500,'4_Wash Match Table'!AM$7:AM$500,H92))))</f>
        <v/>
      </c>
      <c r="AA92" s="64" t="str">
        <f>IF('1_Data Entry'!$E92="","",IF(OR(L92="",Z92=""),"",L92+Z92))</f>
        <v/>
      </c>
      <c r="AB92" s="65" t="str">
        <f t="shared" si="10"/>
        <v/>
      </c>
      <c r="AC92" s="70" t="str">
        <f>IF(AND($M92&lt;&gt;"",$Q92&lt;0),COUNTIFS($M$6:M92,"&lt;&gt;",$Q$6:Q92,"&lt;0"),"")</f>
        <v/>
      </c>
      <c r="AD92" t="str">
        <f t="shared" si="11"/>
        <v/>
      </c>
      <c r="AG92"/>
    </row>
    <row r="93" spans="1:33" ht="15" customHeight="1" x14ac:dyDescent="0.25">
      <c r="A93" s="47" t="str">
        <f>IF('1_Data Entry'!$E93="","",IF(COUNTA('1_Data Entry'!C93:N93)=0,"",'1_Data Entry'!A93))</f>
        <v/>
      </c>
      <c r="B93" s="47" t="str">
        <f>IF('1_Data Entry'!$E93="","",IF(A93="","",IF(S93&lt;&gt;"OK","Check row",IF(M93="","Open lot",IF(R93=0,"Closed lot","Partially sold")))))</f>
        <v/>
      </c>
      <c r="C93" s="47" t="str">
        <f>IF(A93="","",'1_Data Entry'!C93)</f>
        <v/>
      </c>
      <c r="D93" s="47" t="str">
        <f>IF(A93="","",'1_Data Entry'!D93)</f>
        <v/>
      </c>
      <c r="E93" s="47" t="str">
        <f>IF(A93="","",'1_Data Entry'!E93)</f>
        <v/>
      </c>
      <c r="F93" s="47" t="str">
        <f t="shared" si="6"/>
        <v/>
      </c>
      <c r="G93" s="47" t="str">
        <f>IF(F93="","",IFERROR(VLOOKUP(F93,'6_Reference Lists'!$A$4:$D$64,4,FALSE()),'1_Data Entry'!F93))</f>
        <v/>
      </c>
      <c r="H93" s="134" t="str">
        <f>IF('1_Data Entry'!$E93="","",IF(OR(F93="",I93="",J93="",K93=""),"",F93&amp;"-"&amp;TEXT(I93,"yyyymmdd")&amp;"-"&amp;SUBSTITUTE(TEXT(ROUND(J93,3),"0.###"),".","D")&amp;"-"&amp;SUBSTITUTE(TEXT(ROUND(K93,3),"0.###"),".","D")))</f>
        <v/>
      </c>
      <c r="I93" s="61" t="str">
        <f>IF('1_Data Entry'!$E93="","",IF(A93="","",'1_Data Entry'!G93))</f>
        <v/>
      </c>
      <c r="J93" s="62" t="str">
        <f>IF('1_Data Entry'!$E93="","",IF(A93="","",'1_Data Entry'!H93))</f>
        <v/>
      </c>
      <c r="K93" s="63" t="str">
        <f>IF('1_Data Entry'!$E93="","",IF(A93="","",'1_Data Entry'!I93))</f>
        <v/>
      </c>
      <c r="L93" s="63" t="str">
        <f>IF('1_Data Entry'!$E93="","",IF(OR(J93="",K93=""),"",J93*K93))</f>
        <v/>
      </c>
      <c r="M93" s="61" t="str">
        <f>IF(A93="","",IF(OR('1_Data Entry'!L93="",'1_Data Entry'!L93&lt;=0),"",'1_Data Entry'!J93))</f>
        <v/>
      </c>
      <c r="N93" s="62" t="str">
        <f>IF('1_Data Entry'!$E93="","",IF(OR(J93="",R93=""),"",MAX(J93-R93,0)))</f>
        <v/>
      </c>
      <c r="O93" s="63" t="str">
        <f>IF('1_Data Entry'!$E93="","",IF(A93="","",'1_Data Entry'!L93))</f>
        <v/>
      </c>
      <c r="P93" s="63" t="str">
        <f t="shared" si="7"/>
        <v/>
      </c>
      <c r="Q93" s="91" t="str">
        <f>IF('1_Data Entry'!$E93="","",IF(OR(M93="",P93="",L93=""),"",P93-L93))</f>
        <v/>
      </c>
      <c r="R93" s="133" t="str">
        <f>IF(A93="","",IF('1_Data Entry'!M93&lt;&gt;"",'1_Data Entry'!M93,IF('1_Data Entry'!J93="",J93,"")))</f>
        <v/>
      </c>
      <c r="S93" s="54" t="str">
        <f>IF('1_Data Entry'!$E93="","",IF(A93="","",IF(OR(F93="",I93="",J93="",K93=""),"Check row",IF(AND(M93&lt;&gt;"",M93&lt;I93),"Sell before buy",IF(AND(R93&lt;&gt;"",J93&lt;R93),"Shares remaining exceeds buy",IF(AND(M93&lt;&gt;"",OR(O93="",O93&lt;=0),N93&gt;0),"Missing sale price","OK"))))))</f>
        <v/>
      </c>
      <c r="T93" s="54" t="str">
        <f>IF('1_Data Entry'!$E93="","",IF(A93="","",IF(AND(Q93&lt;0,M93&lt;&gt;""),"Yes","No")))</f>
        <v/>
      </c>
      <c r="U93" s="54" t="str">
        <f>IF('1_Data Entry'!$E93="","",IF(OR(A93="",T93&lt;&gt;"Yes",M93=""),"No",IF(COUNTIFS($F$6:$F$505,F93,$I$6:$I$505,"&gt;="&amp;M93-30,$I$6:$I$505,"&lt;="&amp;M93+30,$A$6:$A$505,"&lt;&gt;"&amp;A93)&gt;0,"Yes","No")))</f>
        <v/>
      </c>
      <c r="V93" s="61" t="str">
        <f>IF('1_Data Entry'!$E93="","",IF(OR(A93="",U93&lt;&gt;"Yes",M93=""),"",M93+30))</f>
        <v/>
      </c>
      <c r="W93" s="54" t="str">
        <f>IF('1_Data Entry'!$E93="","",IF(A93="","",IF(S93="OK","Ready","Review row")))</f>
        <v/>
      </c>
      <c r="X93" s="69" t="str">
        <f t="shared" si="8"/>
        <v/>
      </c>
      <c r="Y93" s="68" t="str">
        <f t="shared" si="9"/>
        <v/>
      </c>
      <c r="Z93" s="64" t="str">
        <f>IF('1_Data Entry'!$E93="","",SUM(SUMIFS('4_Wash Match Table'!R$7:R$500,'4_Wash Match Table'!L$7:L$500,H93),(SUMIFS('4_Wash Match Table'!AA$7:AA$500,'4_Wash Match Table'!U$7:U$500,H93)),(SUMIFS('4_Wash Match Table'!AJ$7:AJ$500,'4_Wash Match Table'!AD$7:AD$500,H93)),(SUMIFS('4_Wash Match Table'!AS$7:AS$500,'4_Wash Match Table'!AM$7:AM$500,H93))))</f>
        <v/>
      </c>
      <c r="AA93" s="64" t="str">
        <f>IF('1_Data Entry'!$E93="","",IF(OR(L93="",Z93=""),"",L93+Z93))</f>
        <v/>
      </c>
      <c r="AB93" s="65" t="str">
        <f t="shared" si="10"/>
        <v/>
      </c>
      <c r="AC93" s="70" t="str">
        <f>IF(AND($M93&lt;&gt;"",$Q93&lt;0),COUNTIFS($M$6:M93,"&lt;&gt;",$Q$6:Q93,"&lt;0"),"")</f>
        <v/>
      </c>
      <c r="AD93" t="str">
        <f t="shared" si="11"/>
        <v/>
      </c>
      <c r="AG93"/>
    </row>
    <row r="94" spans="1:33" ht="15" customHeight="1" x14ac:dyDescent="0.25">
      <c r="A94" s="47" t="str">
        <f>IF('1_Data Entry'!$E94="","",IF(COUNTA('1_Data Entry'!C94:N94)=0,"",'1_Data Entry'!A94))</f>
        <v/>
      </c>
      <c r="B94" s="47" t="str">
        <f>IF('1_Data Entry'!$E94="","",IF(A94="","",IF(S94&lt;&gt;"OK","Check row",IF(M94="","Open lot",IF(R94=0,"Closed lot","Partially sold")))))</f>
        <v/>
      </c>
      <c r="C94" s="47" t="str">
        <f>IF(A94="","",'1_Data Entry'!C94)</f>
        <v/>
      </c>
      <c r="D94" s="47" t="str">
        <f>IF(A94="","",'1_Data Entry'!D94)</f>
        <v/>
      </c>
      <c r="E94" s="47" t="str">
        <f>IF(A94="","",'1_Data Entry'!E94)</f>
        <v/>
      </c>
      <c r="F94" s="47" t="str">
        <f t="shared" si="6"/>
        <v/>
      </c>
      <c r="G94" s="47" t="str">
        <f>IF(F94="","",IFERROR(VLOOKUP(F94,'6_Reference Lists'!$A$4:$D$64,4,FALSE()),'1_Data Entry'!F94))</f>
        <v/>
      </c>
      <c r="H94" s="134" t="str">
        <f>IF('1_Data Entry'!$E94="","",IF(OR(F94="",I94="",J94="",K94=""),"",F94&amp;"-"&amp;TEXT(I94,"yyyymmdd")&amp;"-"&amp;SUBSTITUTE(TEXT(ROUND(J94,3),"0.###"),".","D")&amp;"-"&amp;SUBSTITUTE(TEXT(ROUND(K94,3),"0.###"),".","D")))</f>
        <v/>
      </c>
      <c r="I94" s="61" t="str">
        <f>IF('1_Data Entry'!$E94="","",IF(A94="","",'1_Data Entry'!G94))</f>
        <v/>
      </c>
      <c r="J94" s="62" t="str">
        <f>IF('1_Data Entry'!$E94="","",IF(A94="","",'1_Data Entry'!H94))</f>
        <v/>
      </c>
      <c r="K94" s="63" t="str">
        <f>IF('1_Data Entry'!$E94="","",IF(A94="","",'1_Data Entry'!I94))</f>
        <v/>
      </c>
      <c r="L94" s="63" t="str">
        <f>IF('1_Data Entry'!$E94="","",IF(OR(J94="",K94=""),"",J94*K94))</f>
        <v/>
      </c>
      <c r="M94" s="61" t="str">
        <f>IF(A94="","",IF(OR('1_Data Entry'!L94="",'1_Data Entry'!L94&lt;=0),"",'1_Data Entry'!J94))</f>
        <v/>
      </c>
      <c r="N94" s="62" t="str">
        <f>IF('1_Data Entry'!$E94="","",IF(OR(J94="",R94=""),"",MAX(J94-R94,0)))</f>
        <v/>
      </c>
      <c r="O94" s="63" t="str">
        <f>IF('1_Data Entry'!$E94="","",IF(A94="","",'1_Data Entry'!L94))</f>
        <v/>
      </c>
      <c r="P94" s="63" t="str">
        <f t="shared" si="7"/>
        <v/>
      </c>
      <c r="Q94" s="91" t="str">
        <f>IF('1_Data Entry'!$E94="","",IF(OR(M94="",P94="",L94=""),"",P94-L94))</f>
        <v/>
      </c>
      <c r="R94" s="133" t="str">
        <f>IF(A94="","",IF('1_Data Entry'!M94&lt;&gt;"",'1_Data Entry'!M94,IF('1_Data Entry'!J94="",J94,"")))</f>
        <v/>
      </c>
      <c r="S94" s="54" t="str">
        <f>IF('1_Data Entry'!$E94="","",IF(A94="","",IF(OR(F94="",I94="",J94="",K94=""),"Check row",IF(AND(M94&lt;&gt;"",M94&lt;I94),"Sell before buy",IF(AND(R94&lt;&gt;"",J94&lt;R94),"Shares remaining exceeds buy",IF(AND(M94&lt;&gt;"",OR(O94="",O94&lt;=0),N94&gt;0),"Missing sale price","OK"))))))</f>
        <v/>
      </c>
      <c r="T94" s="54" t="str">
        <f>IF('1_Data Entry'!$E94="","",IF(A94="","",IF(AND(Q94&lt;0,M94&lt;&gt;""),"Yes","No")))</f>
        <v/>
      </c>
      <c r="U94" s="54" t="str">
        <f>IF('1_Data Entry'!$E94="","",IF(OR(A94="",T94&lt;&gt;"Yes",M94=""),"No",IF(COUNTIFS($F$6:$F$505,F94,$I$6:$I$505,"&gt;="&amp;M94-30,$I$6:$I$505,"&lt;="&amp;M94+30,$A$6:$A$505,"&lt;&gt;"&amp;A94)&gt;0,"Yes","No")))</f>
        <v/>
      </c>
      <c r="V94" s="61" t="str">
        <f>IF('1_Data Entry'!$E94="","",IF(OR(A94="",U94&lt;&gt;"Yes",M94=""),"",M94+30))</f>
        <v/>
      </c>
      <c r="W94" s="54" t="str">
        <f>IF('1_Data Entry'!$E94="","",IF(A94="","",IF(S94="OK","Ready","Review row")))</f>
        <v/>
      </c>
      <c r="X94" s="69" t="str">
        <f t="shared" si="8"/>
        <v/>
      </c>
      <c r="Y94" s="68" t="str">
        <f t="shared" si="9"/>
        <v/>
      </c>
      <c r="Z94" s="64" t="str">
        <f>IF('1_Data Entry'!$E94="","",SUM(SUMIFS('4_Wash Match Table'!R$7:R$500,'4_Wash Match Table'!L$7:L$500,H94),(SUMIFS('4_Wash Match Table'!AA$7:AA$500,'4_Wash Match Table'!U$7:U$500,H94)),(SUMIFS('4_Wash Match Table'!AJ$7:AJ$500,'4_Wash Match Table'!AD$7:AD$500,H94)),(SUMIFS('4_Wash Match Table'!AS$7:AS$500,'4_Wash Match Table'!AM$7:AM$500,H94))))</f>
        <v/>
      </c>
      <c r="AA94" s="64" t="str">
        <f>IF('1_Data Entry'!$E94="","",IF(OR(L94="",Z94=""),"",L94+Z94))</f>
        <v/>
      </c>
      <c r="AB94" s="65" t="str">
        <f t="shared" si="10"/>
        <v/>
      </c>
      <c r="AC94" s="70" t="str">
        <f>IF(AND($M94&lt;&gt;"",$Q94&lt;0),COUNTIFS($M$6:M94,"&lt;&gt;",$Q$6:Q94,"&lt;0"),"")</f>
        <v/>
      </c>
      <c r="AD94" t="str">
        <f t="shared" si="11"/>
        <v/>
      </c>
      <c r="AG94"/>
    </row>
    <row r="95" spans="1:33" ht="15" customHeight="1" x14ac:dyDescent="0.25">
      <c r="A95" s="47" t="str">
        <f>IF('1_Data Entry'!$E95="","",IF(COUNTA('1_Data Entry'!C95:N95)=0,"",'1_Data Entry'!A95))</f>
        <v/>
      </c>
      <c r="B95" s="47" t="str">
        <f>IF('1_Data Entry'!$E95="","",IF(A95="","",IF(S95&lt;&gt;"OK","Check row",IF(M95="","Open lot",IF(R95=0,"Closed lot","Partially sold")))))</f>
        <v/>
      </c>
      <c r="C95" s="47" t="str">
        <f>IF(A95="","",'1_Data Entry'!C95)</f>
        <v/>
      </c>
      <c r="D95" s="47" t="str">
        <f>IF(A95="","",'1_Data Entry'!D95)</f>
        <v/>
      </c>
      <c r="E95" s="47" t="str">
        <f>IF(A95="","",'1_Data Entry'!E95)</f>
        <v/>
      </c>
      <c r="F95" s="47" t="str">
        <f t="shared" si="6"/>
        <v/>
      </c>
      <c r="G95" s="47" t="str">
        <f>IF(F95="","",IFERROR(VLOOKUP(F95,'6_Reference Lists'!$A$4:$D$64,4,FALSE()),'1_Data Entry'!F95))</f>
        <v/>
      </c>
      <c r="H95" s="134" t="str">
        <f>IF('1_Data Entry'!$E95="","",IF(OR(F95="",I95="",J95="",K95=""),"",F95&amp;"-"&amp;TEXT(I95,"yyyymmdd")&amp;"-"&amp;SUBSTITUTE(TEXT(ROUND(J95,3),"0.###"),".","D")&amp;"-"&amp;SUBSTITUTE(TEXT(ROUND(K95,3),"0.###"),".","D")))</f>
        <v/>
      </c>
      <c r="I95" s="61" t="str">
        <f>IF('1_Data Entry'!$E95="","",IF(A95="","",'1_Data Entry'!G95))</f>
        <v/>
      </c>
      <c r="J95" s="62" t="str">
        <f>IF('1_Data Entry'!$E95="","",IF(A95="","",'1_Data Entry'!H95))</f>
        <v/>
      </c>
      <c r="K95" s="63" t="str">
        <f>IF('1_Data Entry'!$E95="","",IF(A95="","",'1_Data Entry'!I95))</f>
        <v/>
      </c>
      <c r="L95" s="63" t="str">
        <f>IF('1_Data Entry'!$E95="","",IF(OR(J95="",K95=""),"",J95*K95))</f>
        <v/>
      </c>
      <c r="M95" s="61" t="str">
        <f>IF(A95="","",IF(OR('1_Data Entry'!L95="",'1_Data Entry'!L95&lt;=0),"",'1_Data Entry'!J95))</f>
        <v/>
      </c>
      <c r="N95" s="62" t="str">
        <f>IF('1_Data Entry'!$E95="","",IF(OR(J95="",R95=""),"",MAX(J95-R95,0)))</f>
        <v/>
      </c>
      <c r="O95" s="63" t="str">
        <f>IF('1_Data Entry'!$E95="","",IF(A95="","",'1_Data Entry'!L95))</f>
        <v/>
      </c>
      <c r="P95" s="63" t="str">
        <f t="shared" si="7"/>
        <v/>
      </c>
      <c r="Q95" s="91" t="str">
        <f>IF('1_Data Entry'!$E95="","",IF(OR(M95="",P95="",L95=""),"",P95-L95))</f>
        <v/>
      </c>
      <c r="R95" s="133" t="str">
        <f>IF(A95="","",IF('1_Data Entry'!M95&lt;&gt;"",'1_Data Entry'!M95,IF('1_Data Entry'!J95="",J95,"")))</f>
        <v/>
      </c>
      <c r="S95" s="54" t="str">
        <f>IF('1_Data Entry'!$E95="","",IF(A95="","",IF(OR(F95="",I95="",J95="",K95=""),"Check row",IF(AND(M95&lt;&gt;"",M95&lt;I95),"Sell before buy",IF(AND(R95&lt;&gt;"",J95&lt;R95),"Shares remaining exceeds buy",IF(AND(M95&lt;&gt;"",OR(O95="",O95&lt;=0),N95&gt;0),"Missing sale price","OK"))))))</f>
        <v/>
      </c>
      <c r="T95" s="54" t="str">
        <f>IF('1_Data Entry'!$E95="","",IF(A95="","",IF(AND(Q95&lt;0,M95&lt;&gt;""),"Yes","No")))</f>
        <v/>
      </c>
      <c r="U95" s="54" t="str">
        <f>IF('1_Data Entry'!$E95="","",IF(OR(A95="",T95&lt;&gt;"Yes",M95=""),"No",IF(COUNTIFS($F$6:$F$505,F95,$I$6:$I$505,"&gt;="&amp;M95-30,$I$6:$I$505,"&lt;="&amp;M95+30,$A$6:$A$505,"&lt;&gt;"&amp;A95)&gt;0,"Yes","No")))</f>
        <v/>
      </c>
      <c r="V95" s="61" t="str">
        <f>IF('1_Data Entry'!$E95="","",IF(OR(A95="",U95&lt;&gt;"Yes",M95=""),"",M95+30))</f>
        <v/>
      </c>
      <c r="W95" s="54" t="str">
        <f>IF('1_Data Entry'!$E95="","",IF(A95="","",IF(S95="OK","Ready","Review row")))</f>
        <v/>
      </c>
      <c r="X95" s="69" t="str">
        <f t="shared" si="8"/>
        <v/>
      </c>
      <c r="Y95" s="68" t="str">
        <f t="shared" si="9"/>
        <v/>
      </c>
      <c r="Z95" s="64" t="str">
        <f>IF('1_Data Entry'!$E95="","",SUM(SUMIFS('4_Wash Match Table'!R$7:R$500,'4_Wash Match Table'!L$7:L$500,H95),(SUMIFS('4_Wash Match Table'!AA$7:AA$500,'4_Wash Match Table'!U$7:U$500,H95)),(SUMIFS('4_Wash Match Table'!AJ$7:AJ$500,'4_Wash Match Table'!AD$7:AD$500,H95)),(SUMIFS('4_Wash Match Table'!AS$7:AS$500,'4_Wash Match Table'!AM$7:AM$500,H95))))</f>
        <v/>
      </c>
      <c r="AA95" s="64" t="str">
        <f>IF('1_Data Entry'!$E95="","",IF(OR(L95="",Z95=""),"",L95+Z95))</f>
        <v/>
      </c>
      <c r="AB95" s="65" t="str">
        <f t="shared" si="10"/>
        <v/>
      </c>
      <c r="AC95" s="70" t="str">
        <f>IF(AND($M95&lt;&gt;"",$Q95&lt;0),COUNTIFS($M$6:M95,"&lt;&gt;",$Q$6:Q95,"&lt;0"),"")</f>
        <v/>
      </c>
      <c r="AD95" t="str">
        <f t="shared" si="11"/>
        <v/>
      </c>
      <c r="AG95"/>
    </row>
    <row r="96" spans="1:33" ht="15" customHeight="1" x14ac:dyDescent="0.25">
      <c r="A96" s="47" t="str">
        <f>IF('1_Data Entry'!$E96="","",IF(COUNTA('1_Data Entry'!C96:N96)=0,"",'1_Data Entry'!A96))</f>
        <v/>
      </c>
      <c r="B96" s="47" t="str">
        <f>IF('1_Data Entry'!$E96="","",IF(A96="","",IF(S96&lt;&gt;"OK","Check row",IF(M96="","Open lot",IF(R96=0,"Closed lot","Partially sold")))))</f>
        <v/>
      </c>
      <c r="C96" s="47" t="str">
        <f>IF(A96="","",'1_Data Entry'!C96)</f>
        <v/>
      </c>
      <c r="D96" s="47" t="str">
        <f>IF(A96="","",'1_Data Entry'!D96)</f>
        <v/>
      </c>
      <c r="E96" s="47" t="str">
        <f>IF(A96="","",'1_Data Entry'!E96)</f>
        <v/>
      </c>
      <c r="F96" s="47" t="str">
        <f t="shared" si="6"/>
        <v/>
      </c>
      <c r="G96" s="47" t="str">
        <f>IF(F96="","",IFERROR(VLOOKUP(F96,'6_Reference Lists'!$A$4:$D$64,4,FALSE()),'1_Data Entry'!F96))</f>
        <v/>
      </c>
      <c r="H96" s="134" t="str">
        <f>IF('1_Data Entry'!$E96="","",IF(OR(F96="",I96="",J96="",K96=""),"",F96&amp;"-"&amp;TEXT(I96,"yyyymmdd")&amp;"-"&amp;SUBSTITUTE(TEXT(ROUND(J96,3),"0.###"),".","D")&amp;"-"&amp;SUBSTITUTE(TEXT(ROUND(K96,3),"0.###"),".","D")))</f>
        <v/>
      </c>
      <c r="I96" s="61" t="str">
        <f>IF('1_Data Entry'!$E96="","",IF(A96="","",'1_Data Entry'!G96))</f>
        <v/>
      </c>
      <c r="J96" s="62" t="str">
        <f>IF('1_Data Entry'!$E96="","",IF(A96="","",'1_Data Entry'!H96))</f>
        <v/>
      </c>
      <c r="K96" s="63" t="str">
        <f>IF('1_Data Entry'!$E96="","",IF(A96="","",'1_Data Entry'!I96))</f>
        <v/>
      </c>
      <c r="L96" s="63" t="str">
        <f>IF('1_Data Entry'!$E96="","",IF(OR(J96="",K96=""),"",J96*K96))</f>
        <v/>
      </c>
      <c r="M96" s="61" t="str">
        <f>IF(A96="","",IF(OR('1_Data Entry'!L96="",'1_Data Entry'!L96&lt;=0),"",'1_Data Entry'!J96))</f>
        <v/>
      </c>
      <c r="N96" s="62" t="str">
        <f>IF('1_Data Entry'!$E96="","",IF(OR(J96="",R96=""),"",MAX(J96-R96,0)))</f>
        <v/>
      </c>
      <c r="O96" s="63" t="str">
        <f>IF('1_Data Entry'!$E96="","",IF(A96="","",'1_Data Entry'!L96))</f>
        <v/>
      </c>
      <c r="P96" s="63" t="str">
        <f t="shared" si="7"/>
        <v/>
      </c>
      <c r="Q96" s="91" t="str">
        <f>IF('1_Data Entry'!$E96="","",IF(OR(M96="",P96="",L96=""),"",P96-L96))</f>
        <v/>
      </c>
      <c r="R96" s="133" t="str">
        <f>IF(A96="","",IF('1_Data Entry'!M96&lt;&gt;"",'1_Data Entry'!M96,IF('1_Data Entry'!J96="",J96,"")))</f>
        <v/>
      </c>
      <c r="S96" s="54" t="str">
        <f>IF('1_Data Entry'!$E96="","",IF(A96="","",IF(OR(F96="",I96="",J96="",K96=""),"Check row",IF(AND(M96&lt;&gt;"",M96&lt;I96),"Sell before buy",IF(AND(R96&lt;&gt;"",J96&lt;R96),"Shares remaining exceeds buy",IF(AND(M96&lt;&gt;"",OR(O96="",O96&lt;=0),N96&gt;0),"Missing sale price","OK"))))))</f>
        <v/>
      </c>
      <c r="T96" s="54" t="str">
        <f>IF('1_Data Entry'!$E96="","",IF(A96="","",IF(AND(Q96&lt;0,M96&lt;&gt;""),"Yes","No")))</f>
        <v/>
      </c>
      <c r="U96" s="54" t="str">
        <f>IF('1_Data Entry'!$E96="","",IF(OR(A96="",T96&lt;&gt;"Yes",M96=""),"No",IF(COUNTIFS($F$6:$F$505,F96,$I$6:$I$505,"&gt;="&amp;M96-30,$I$6:$I$505,"&lt;="&amp;M96+30,$A$6:$A$505,"&lt;&gt;"&amp;A96)&gt;0,"Yes","No")))</f>
        <v/>
      </c>
      <c r="V96" s="61" t="str">
        <f>IF('1_Data Entry'!$E96="","",IF(OR(A96="",U96&lt;&gt;"Yes",M96=""),"",M96+30))</f>
        <v/>
      </c>
      <c r="W96" s="54" t="str">
        <f>IF('1_Data Entry'!$E96="","",IF(A96="","",IF(S96="OK","Ready","Review row")))</f>
        <v/>
      </c>
      <c r="X96" s="69" t="str">
        <f t="shared" si="8"/>
        <v/>
      </c>
      <c r="Y96" s="68" t="str">
        <f t="shared" si="9"/>
        <v/>
      </c>
      <c r="Z96" s="64" t="str">
        <f>IF('1_Data Entry'!$E96="","",SUM(SUMIFS('4_Wash Match Table'!R$7:R$500,'4_Wash Match Table'!L$7:L$500,H96),(SUMIFS('4_Wash Match Table'!AA$7:AA$500,'4_Wash Match Table'!U$7:U$500,H96)),(SUMIFS('4_Wash Match Table'!AJ$7:AJ$500,'4_Wash Match Table'!AD$7:AD$500,H96)),(SUMIFS('4_Wash Match Table'!AS$7:AS$500,'4_Wash Match Table'!AM$7:AM$500,H96))))</f>
        <v/>
      </c>
      <c r="AA96" s="64" t="str">
        <f>IF('1_Data Entry'!$E96="","",IF(OR(L96="",Z96=""),"",L96+Z96))</f>
        <v/>
      </c>
      <c r="AB96" s="65" t="str">
        <f t="shared" si="10"/>
        <v/>
      </c>
      <c r="AC96" s="70" t="str">
        <f>IF(AND($M96&lt;&gt;"",$Q96&lt;0),COUNTIFS($M$6:M96,"&lt;&gt;",$Q$6:Q96,"&lt;0"),"")</f>
        <v/>
      </c>
      <c r="AD96" t="str">
        <f t="shared" si="11"/>
        <v/>
      </c>
      <c r="AG96"/>
    </row>
    <row r="97" spans="1:33" ht="15" customHeight="1" x14ac:dyDescent="0.25">
      <c r="A97" s="47" t="str">
        <f>IF('1_Data Entry'!$E97="","",IF(COUNTA('1_Data Entry'!C97:N97)=0,"",'1_Data Entry'!A97))</f>
        <v/>
      </c>
      <c r="B97" s="47" t="str">
        <f>IF('1_Data Entry'!$E97="","",IF(A97="","",IF(S97&lt;&gt;"OK","Check row",IF(M97="","Open lot",IF(R97=0,"Closed lot","Partially sold")))))</f>
        <v/>
      </c>
      <c r="C97" s="47" t="str">
        <f>IF(A97="","",'1_Data Entry'!C97)</f>
        <v/>
      </c>
      <c r="D97" s="47" t="str">
        <f>IF(A97="","",'1_Data Entry'!D97)</f>
        <v/>
      </c>
      <c r="E97" s="47" t="str">
        <f>IF(A97="","",'1_Data Entry'!E97)</f>
        <v/>
      </c>
      <c r="F97" s="47" t="str">
        <f t="shared" si="6"/>
        <v/>
      </c>
      <c r="G97" s="47" t="str">
        <f>IF(F97="","",IFERROR(VLOOKUP(F97,'6_Reference Lists'!$A$4:$D$64,4,FALSE()),'1_Data Entry'!F97))</f>
        <v/>
      </c>
      <c r="H97" s="134" t="str">
        <f>IF('1_Data Entry'!$E97="","",IF(OR(F97="",I97="",J97="",K97=""),"",F97&amp;"-"&amp;TEXT(I97,"yyyymmdd")&amp;"-"&amp;SUBSTITUTE(TEXT(ROUND(J97,3),"0.###"),".","D")&amp;"-"&amp;SUBSTITUTE(TEXT(ROUND(K97,3),"0.###"),".","D")))</f>
        <v/>
      </c>
      <c r="I97" s="61" t="str">
        <f>IF('1_Data Entry'!$E97="","",IF(A97="","",'1_Data Entry'!G97))</f>
        <v/>
      </c>
      <c r="J97" s="62" t="str">
        <f>IF('1_Data Entry'!$E97="","",IF(A97="","",'1_Data Entry'!H97))</f>
        <v/>
      </c>
      <c r="K97" s="63" t="str">
        <f>IF('1_Data Entry'!$E97="","",IF(A97="","",'1_Data Entry'!I97))</f>
        <v/>
      </c>
      <c r="L97" s="63" t="str">
        <f>IF('1_Data Entry'!$E97="","",IF(OR(J97="",K97=""),"",J97*K97))</f>
        <v/>
      </c>
      <c r="M97" s="61" t="str">
        <f>IF(A97="","",IF(OR('1_Data Entry'!L97="",'1_Data Entry'!L97&lt;=0),"",'1_Data Entry'!J97))</f>
        <v/>
      </c>
      <c r="N97" s="62" t="str">
        <f>IF('1_Data Entry'!$E97="","",IF(OR(J97="",R97=""),"",MAX(J97-R97,0)))</f>
        <v/>
      </c>
      <c r="O97" s="63" t="str">
        <f>IF('1_Data Entry'!$E97="","",IF(A97="","",'1_Data Entry'!L97))</f>
        <v/>
      </c>
      <c r="P97" s="63" t="str">
        <f t="shared" si="7"/>
        <v/>
      </c>
      <c r="Q97" s="91" t="str">
        <f>IF('1_Data Entry'!$E97="","",IF(OR(M97="",P97="",L97=""),"",P97-L97))</f>
        <v/>
      </c>
      <c r="R97" s="133" t="str">
        <f>IF(A97="","",IF('1_Data Entry'!M97&lt;&gt;"",'1_Data Entry'!M97,IF('1_Data Entry'!J97="",J97,"")))</f>
        <v/>
      </c>
      <c r="S97" s="54" t="str">
        <f>IF('1_Data Entry'!$E97="","",IF(A97="","",IF(OR(F97="",I97="",J97="",K97=""),"Check row",IF(AND(M97&lt;&gt;"",M97&lt;I97),"Sell before buy",IF(AND(R97&lt;&gt;"",J97&lt;R97),"Shares remaining exceeds buy",IF(AND(M97&lt;&gt;"",OR(O97="",O97&lt;=0),N97&gt;0),"Missing sale price","OK"))))))</f>
        <v/>
      </c>
      <c r="T97" s="54" t="str">
        <f>IF('1_Data Entry'!$E97="","",IF(A97="","",IF(AND(Q97&lt;0,M97&lt;&gt;""),"Yes","No")))</f>
        <v/>
      </c>
      <c r="U97" s="54" t="str">
        <f>IF('1_Data Entry'!$E97="","",IF(OR(A97="",T97&lt;&gt;"Yes",M97=""),"No",IF(COUNTIFS($F$6:$F$505,F97,$I$6:$I$505,"&gt;="&amp;M97-30,$I$6:$I$505,"&lt;="&amp;M97+30,$A$6:$A$505,"&lt;&gt;"&amp;A97)&gt;0,"Yes","No")))</f>
        <v/>
      </c>
      <c r="V97" s="61" t="str">
        <f>IF('1_Data Entry'!$E97="","",IF(OR(A97="",U97&lt;&gt;"Yes",M97=""),"",M97+30))</f>
        <v/>
      </c>
      <c r="W97" s="54" t="str">
        <f>IF('1_Data Entry'!$E97="","",IF(A97="","",IF(S97="OK","Ready","Review row")))</f>
        <v/>
      </c>
      <c r="X97" s="69" t="str">
        <f t="shared" si="8"/>
        <v/>
      </c>
      <c r="Y97" s="68" t="str">
        <f t="shared" si="9"/>
        <v/>
      </c>
      <c r="Z97" s="64" t="str">
        <f>IF('1_Data Entry'!$E97="","",SUM(SUMIFS('4_Wash Match Table'!R$7:R$500,'4_Wash Match Table'!L$7:L$500,H97),(SUMIFS('4_Wash Match Table'!AA$7:AA$500,'4_Wash Match Table'!U$7:U$500,H97)),(SUMIFS('4_Wash Match Table'!AJ$7:AJ$500,'4_Wash Match Table'!AD$7:AD$500,H97)),(SUMIFS('4_Wash Match Table'!AS$7:AS$500,'4_Wash Match Table'!AM$7:AM$500,H97))))</f>
        <v/>
      </c>
      <c r="AA97" s="64" t="str">
        <f>IF('1_Data Entry'!$E97="","",IF(OR(L97="",Z97=""),"",L97+Z97))</f>
        <v/>
      </c>
      <c r="AB97" s="65" t="str">
        <f t="shared" si="10"/>
        <v/>
      </c>
      <c r="AC97" s="70" t="str">
        <f>IF(AND($M97&lt;&gt;"",$Q97&lt;0),COUNTIFS($M$6:M97,"&lt;&gt;",$Q$6:Q97,"&lt;0"),"")</f>
        <v/>
      </c>
      <c r="AD97" t="str">
        <f t="shared" si="11"/>
        <v/>
      </c>
      <c r="AG97"/>
    </row>
    <row r="98" spans="1:33" ht="15" customHeight="1" x14ac:dyDescent="0.25">
      <c r="A98" s="47" t="str">
        <f>IF('1_Data Entry'!$E98="","",IF(COUNTA('1_Data Entry'!C98:N98)=0,"",'1_Data Entry'!A98))</f>
        <v/>
      </c>
      <c r="B98" s="47" t="str">
        <f>IF('1_Data Entry'!$E98="","",IF(A98="","",IF(S98&lt;&gt;"OK","Check row",IF(M98="","Open lot",IF(R98=0,"Closed lot","Partially sold")))))</f>
        <v/>
      </c>
      <c r="C98" s="47" t="str">
        <f>IF(A98="","",'1_Data Entry'!C98)</f>
        <v/>
      </c>
      <c r="D98" s="47" t="str">
        <f>IF(A98="","",'1_Data Entry'!D98)</f>
        <v/>
      </c>
      <c r="E98" s="47" t="str">
        <f>IF(A98="","",'1_Data Entry'!E98)</f>
        <v/>
      </c>
      <c r="F98" s="47" t="str">
        <f t="shared" si="6"/>
        <v/>
      </c>
      <c r="G98" s="47" t="str">
        <f>IF(F98="","",IFERROR(VLOOKUP(F98,'6_Reference Lists'!$A$4:$D$64,4,FALSE()),'1_Data Entry'!F98))</f>
        <v/>
      </c>
      <c r="H98" s="134" t="str">
        <f>IF('1_Data Entry'!$E98="","",IF(OR(F98="",I98="",J98="",K98=""),"",F98&amp;"-"&amp;TEXT(I98,"yyyymmdd")&amp;"-"&amp;SUBSTITUTE(TEXT(ROUND(J98,3),"0.###"),".","D")&amp;"-"&amp;SUBSTITUTE(TEXT(ROUND(K98,3),"0.###"),".","D")))</f>
        <v/>
      </c>
      <c r="I98" s="61" t="str">
        <f>IF('1_Data Entry'!$E98="","",IF(A98="","",'1_Data Entry'!G98))</f>
        <v/>
      </c>
      <c r="J98" s="62" t="str">
        <f>IF('1_Data Entry'!$E98="","",IF(A98="","",'1_Data Entry'!H98))</f>
        <v/>
      </c>
      <c r="K98" s="63" t="str">
        <f>IF('1_Data Entry'!$E98="","",IF(A98="","",'1_Data Entry'!I98))</f>
        <v/>
      </c>
      <c r="L98" s="63" t="str">
        <f>IF('1_Data Entry'!$E98="","",IF(OR(J98="",K98=""),"",J98*K98))</f>
        <v/>
      </c>
      <c r="M98" s="61" t="str">
        <f>IF(A98="","",IF(OR('1_Data Entry'!L98="",'1_Data Entry'!L98&lt;=0),"",'1_Data Entry'!J98))</f>
        <v/>
      </c>
      <c r="N98" s="62" t="str">
        <f>IF('1_Data Entry'!$E98="","",IF(OR(J98="",R98=""),"",MAX(J98-R98,0)))</f>
        <v/>
      </c>
      <c r="O98" s="63" t="str">
        <f>IF('1_Data Entry'!$E98="","",IF(A98="","",'1_Data Entry'!L98))</f>
        <v/>
      </c>
      <c r="P98" s="63" t="str">
        <f t="shared" si="7"/>
        <v/>
      </c>
      <c r="Q98" s="91" t="str">
        <f>IF('1_Data Entry'!$E98="","",IF(OR(M98="",P98="",L98=""),"",P98-L98))</f>
        <v/>
      </c>
      <c r="R98" s="133" t="str">
        <f>IF(A98="","",IF('1_Data Entry'!M98&lt;&gt;"",'1_Data Entry'!M98,IF('1_Data Entry'!J98="",J98,"")))</f>
        <v/>
      </c>
      <c r="S98" s="54" t="str">
        <f>IF('1_Data Entry'!$E98="","",IF(A98="","",IF(OR(F98="",I98="",J98="",K98=""),"Check row",IF(AND(M98&lt;&gt;"",M98&lt;I98),"Sell before buy",IF(AND(R98&lt;&gt;"",J98&lt;R98),"Shares remaining exceeds buy",IF(AND(M98&lt;&gt;"",OR(O98="",O98&lt;=0),N98&gt;0),"Missing sale price","OK"))))))</f>
        <v/>
      </c>
      <c r="T98" s="54" t="str">
        <f>IF('1_Data Entry'!$E98="","",IF(A98="","",IF(AND(Q98&lt;0,M98&lt;&gt;""),"Yes","No")))</f>
        <v/>
      </c>
      <c r="U98" s="54" t="str">
        <f>IF('1_Data Entry'!$E98="","",IF(OR(A98="",T98&lt;&gt;"Yes",M98=""),"No",IF(COUNTIFS($F$6:$F$505,F98,$I$6:$I$505,"&gt;="&amp;M98-30,$I$6:$I$505,"&lt;="&amp;M98+30,$A$6:$A$505,"&lt;&gt;"&amp;A98)&gt;0,"Yes","No")))</f>
        <v/>
      </c>
      <c r="V98" s="61" t="str">
        <f>IF('1_Data Entry'!$E98="","",IF(OR(A98="",U98&lt;&gt;"Yes",M98=""),"",M98+30))</f>
        <v/>
      </c>
      <c r="W98" s="54" t="str">
        <f>IF('1_Data Entry'!$E98="","",IF(A98="","",IF(S98="OK","Ready","Review row")))</f>
        <v/>
      </c>
      <c r="X98" s="69" t="str">
        <f t="shared" si="8"/>
        <v/>
      </c>
      <c r="Y98" s="68" t="str">
        <f t="shared" si="9"/>
        <v/>
      </c>
      <c r="Z98" s="64" t="str">
        <f>IF('1_Data Entry'!$E98="","",SUM(SUMIFS('4_Wash Match Table'!R$7:R$500,'4_Wash Match Table'!L$7:L$500,H98),(SUMIFS('4_Wash Match Table'!AA$7:AA$500,'4_Wash Match Table'!U$7:U$500,H98)),(SUMIFS('4_Wash Match Table'!AJ$7:AJ$500,'4_Wash Match Table'!AD$7:AD$500,H98)),(SUMIFS('4_Wash Match Table'!AS$7:AS$500,'4_Wash Match Table'!AM$7:AM$500,H98))))</f>
        <v/>
      </c>
      <c r="AA98" s="64" t="str">
        <f>IF('1_Data Entry'!$E98="","",IF(OR(L98="",Z98=""),"",L98+Z98))</f>
        <v/>
      </c>
      <c r="AB98" s="65" t="str">
        <f t="shared" si="10"/>
        <v/>
      </c>
      <c r="AC98" s="70" t="str">
        <f>IF(AND($M98&lt;&gt;"",$Q98&lt;0),COUNTIFS($M$6:M98,"&lt;&gt;",$Q$6:Q98,"&lt;0"),"")</f>
        <v/>
      </c>
      <c r="AD98" t="str">
        <f t="shared" si="11"/>
        <v/>
      </c>
      <c r="AG98"/>
    </row>
    <row r="99" spans="1:33" ht="15" customHeight="1" x14ac:dyDescent="0.25">
      <c r="A99" s="47" t="str">
        <f>IF('1_Data Entry'!$E99="","",IF(COUNTA('1_Data Entry'!C99:N99)=0,"",'1_Data Entry'!A99))</f>
        <v/>
      </c>
      <c r="B99" s="47" t="str">
        <f>IF('1_Data Entry'!$E99="","",IF(A99="","",IF(S99&lt;&gt;"OK","Check row",IF(M99="","Open lot",IF(R99=0,"Closed lot","Partially sold")))))</f>
        <v/>
      </c>
      <c r="C99" s="47" t="str">
        <f>IF(A99="","",'1_Data Entry'!C99)</f>
        <v/>
      </c>
      <c r="D99" s="47" t="str">
        <f>IF(A99="","",'1_Data Entry'!D99)</f>
        <v/>
      </c>
      <c r="E99" s="47" t="str">
        <f>IF(A99="","",'1_Data Entry'!E99)</f>
        <v/>
      </c>
      <c r="F99" s="47" t="str">
        <f t="shared" si="6"/>
        <v/>
      </c>
      <c r="G99" s="47" t="str">
        <f>IF(F99="","",IFERROR(VLOOKUP(F99,'6_Reference Lists'!$A$4:$D$64,4,FALSE()),'1_Data Entry'!F99))</f>
        <v/>
      </c>
      <c r="H99" s="134" t="str">
        <f>IF('1_Data Entry'!$E99="","",IF(OR(F99="",I99="",J99="",K99=""),"",F99&amp;"-"&amp;TEXT(I99,"yyyymmdd")&amp;"-"&amp;SUBSTITUTE(TEXT(ROUND(J99,3),"0.###"),".","D")&amp;"-"&amp;SUBSTITUTE(TEXT(ROUND(K99,3),"0.###"),".","D")))</f>
        <v/>
      </c>
      <c r="I99" s="61" t="str">
        <f>IF('1_Data Entry'!$E99="","",IF(A99="","",'1_Data Entry'!G99))</f>
        <v/>
      </c>
      <c r="J99" s="62" t="str">
        <f>IF('1_Data Entry'!$E99="","",IF(A99="","",'1_Data Entry'!H99))</f>
        <v/>
      </c>
      <c r="K99" s="63" t="str">
        <f>IF('1_Data Entry'!$E99="","",IF(A99="","",'1_Data Entry'!I99))</f>
        <v/>
      </c>
      <c r="L99" s="63" t="str">
        <f>IF('1_Data Entry'!$E99="","",IF(OR(J99="",K99=""),"",J99*K99))</f>
        <v/>
      </c>
      <c r="M99" s="61" t="str">
        <f>IF(A99="","",IF(OR('1_Data Entry'!L99="",'1_Data Entry'!L99&lt;=0),"",'1_Data Entry'!J99))</f>
        <v/>
      </c>
      <c r="N99" s="62" t="str">
        <f>IF('1_Data Entry'!$E99="","",IF(OR(J99="",R99=""),"",MAX(J99-R99,0)))</f>
        <v/>
      </c>
      <c r="O99" s="63" t="str">
        <f>IF('1_Data Entry'!$E99="","",IF(A99="","",'1_Data Entry'!L99))</f>
        <v/>
      </c>
      <c r="P99" s="63" t="str">
        <f t="shared" si="7"/>
        <v/>
      </c>
      <c r="Q99" s="91" t="str">
        <f>IF('1_Data Entry'!$E99="","",IF(OR(M99="",P99="",L99=""),"",P99-L99))</f>
        <v/>
      </c>
      <c r="R99" s="133" t="str">
        <f>IF(A99="","",IF('1_Data Entry'!M99&lt;&gt;"",'1_Data Entry'!M99,IF('1_Data Entry'!J99="",J99,"")))</f>
        <v/>
      </c>
      <c r="S99" s="54" t="str">
        <f>IF('1_Data Entry'!$E99="","",IF(A99="","",IF(OR(F99="",I99="",J99="",K99=""),"Check row",IF(AND(M99&lt;&gt;"",M99&lt;I99),"Sell before buy",IF(AND(R99&lt;&gt;"",J99&lt;R99),"Shares remaining exceeds buy",IF(AND(M99&lt;&gt;"",OR(O99="",O99&lt;=0),N99&gt;0),"Missing sale price","OK"))))))</f>
        <v/>
      </c>
      <c r="T99" s="54" t="str">
        <f>IF('1_Data Entry'!$E99="","",IF(A99="","",IF(AND(Q99&lt;0,M99&lt;&gt;""),"Yes","No")))</f>
        <v/>
      </c>
      <c r="U99" s="54" t="str">
        <f>IF('1_Data Entry'!$E99="","",IF(OR(A99="",T99&lt;&gt;"Yes",M99=""),"No",IF(COUNTIFS($F$6:$F$505,F99,$I$6:$I$505,"&gt;="&amp;M99-30,$I$6:$I$505,"&lt;="&amp;M99+30,$A$6:$A$505,"&lt;&gt;"&amp;A99)&gt;0,"Yes","No")))</f>
        <v/>
      </c>
      <c r="V99" s="61" t="str">
        <f>IF('1_Data Entry'!$E99="","",IF(OR(A99="",U99&lt;&gt;"Yes",M99=""),"",M99+30))</f>
        <v/>
      </c>
      <c r="W99" s="54" t="str">
        <f>IF('1_Data Entry'!$E99="","",IF(A99="","",IF(S99="OK","Ready","Review row")))</f>
        <v/>
      </c>
      <c r="X99" s="69" t="str">
        <f t="shared" si="8"/>
        <v/>
      </c>
      <c r="Y99" s="68" t="str">
        <f t="shared" si="9"/>
        <v/>
      </c>
      <c r="Z99" s="64" t="str">
        <f>IF('1_Data Entry'!$E99="","",SUM(SUMIFS('4_Wash Match Table'!R$7:R$500,'4_Wash Match Table'!L$7:L$500,H99),(SUMIFS('4_Wash Match Table'!AA$7:AA$500,'4_Wash Match Table'!U$7:U$500,H99)),(SUMIFS('4_Wash Match Table'!AJ$7:AJ$500,'4_Wash Match Table'!AD$7:AD$500,H99)),(SUMIFS('4_Wash Match Table'!AS$7:AS$500,'4_Wash Match Table'!AM$7:AM$500,H99))))</f>
        <v/>
      </c>
      <c r="AA99" s="64" t="str">
        <f>IF('1_Data Entry'!$E99="","",IF(OR(L99="",Z99=""),"",L99+Z99))</f>
        <v/>
      </c>
      <c r="AB99" s="65" t="str">
        <f t="shared" si="10"/>
        <v/>
      </c>
      <c r="AC99" s="70" t="str">
        <f>IF(AND($M99&lt;&gt;"",$Q99&lt;0),COUNTIFS($M$6:M99,"&lt;&gt;",$Q$6:Q99,"&lt;0"),"")</f>
        <v/>
      </c>
      <c r="AD99" t="str">
        <f t="shared" si="11"/>
        <v/>
      </c>
      <c r="AG99"/>
    </row>
    <row r="100" spans="1:33" ht="15" customHeight="1" x14ac:dyDescent="0.25">
      <c r="A100" s="47" t="str">
        <f>IF('1_Data Entry'!$E100="","",IF(COUNTA('1_Data Entry'!C100:N100)=0,"",'1_Data Entry'!A100))</f>
        <v/>
      </c>
      <c r="B100" s="47" t="str">
        <f>IF('1_Data Entry'!$E100="","",IF(A100="","",IF(S100&lt;&gt;"OK","Check row",IF(M100="","Open lot",IF(R100=0,"Closed lot","Partially sold")))))</f>
        <v/>
      </c>
      <c r="C100" s="47" t="str">
        <f>IF(A100="","",'1_Data Entry'!C100)</f>
        <v/>
      </c>
      <c r="D100" s="47" t="str">
        <f>IF(A100="","",'1_Data Entry'!D100)</f>
        <v/>
      </c>
      <c r="E100" s="47" t="str">
        <f>IF(A100="","",'1_Data Entry'!E100)</f>
        <v/>
      </c>
      <c r="F100" s="47" t="str">
        <f t="shared" si="6"/>
        <v/>
      </c>
      <c r="G100" s="47" t="str">
        <f>IF(F100="","",IFERROR(VLOOKUP(F100,'6_Reference Lists'!$A$4:$D$64,4,FALSE()),'1_Data Entry'!F100))</f>
        <v/>
      </c>
      <c r="H100" s="134" t="str">
        <f>IF('1_Data Entry'!$E100="","",IF(OR(F100="",I100="",J100="",K100=""),"",F100&amp;"-"&amp;TEXT(I100,"yyyymmdd")&amp;"-"&amp;SUBSTITUTE(TEXT(ROUND(J100,3),"0.###"),".","D")&amp;"-"&amp;SUBSTITUTE(TEXT(ROUND(K100,3),"0.###"),".","D")))</f>
        <v/>
      </c>
      <c r="I100" s="61" t="str">
        <f>IF('1_Data Entry'!$E100="","",IF(A100="","",'1_Data Entry'!G100))</f>
        <v/>
      </c>
      <c r="J100" s="62" t="str">
        <f>IF('1_Data Entry'!$E100="","",IF(A100="","",'1_Data Entry'!H100))</f>
        <v/>
      </c>
      <c r="K100" s="63" t="str">
        <f>IF('1_Data Entry'!$E100="","",IF(A100="","",'1_Data Entry'!I100))</f>
        <v/>
      </c>
      <c r="L100" s="63" t="str">
        <f>IF('1_Data Entry'!$E100="","",IF(OR(J100="",K100=""),"",J100*K100))</f>
        <v/>
      </c>
      <c r="M100" s="61" t="str">
        <f>IF(A100="","",IF(OR('1_Data Entry'!L100="",'1_Data Entry'!L100&lt;=0),"",'1_Data Entry'!J100))</f>
        <v/>
      </c>
      <c r="N100" s="62" t="str">
        <f>IF('1_Data Entry'!$E100="","",IF(OR(J100="",R100=""),"",MAX(J100-R100,0)))</f>
        <v/>
      </c>
      <c r="O100" s="63" t="str">
        <f>IF('1_Data Entry'!$E100="","",IF(A100="","",'1_Data Entry'!L100))</f>
        <v/>
      </c>
      <c r="P100" s="63" t="str">
        <f t="shared" si="7"/>
        <v/>
      </c>
      <c r="Q100" s="91" t="str">
        <f>IF('1_Data Entry'!$E100="","",IF(OR(M100="",P100="",L100=""),"",P100-L100))</f>
        <v/>
      </c>
      <c r="R100" s="133" t="str">
        <f>IF(A100="","",IF('1_Data Entry'!M100&lt;&gt;"",'1_Data Entry'!M100,IF('1_Data Entry'!J100="",J100,"")))</f>
        <v/>
      </c>
      <c r="S100" s="54" t="str">
        <f>IF('1_Data Entry'!$E100="","",IF(A100="","",IF(OR(F100="",I100="",J100="",K100=""),"Check row",IF(AND(M100&lt;&gt;"",M100&lt;I100),"Sell before buy",IF(AND(R100&lt;&gt;"",J100&lt;R100),"Shares remaining exceeds buy",IF(AND(M100&lt;&gt;"",OR(O100="",O100&lt;=0),N100&gt;0),"Missing sale price","OK"))))))</f>
        <v/>
      </c>
      <c r="T100" s="54" t="str">
        <f>IF('1_Data Entry'!$E100="","",IF(A100="","",IF(AND(Q100&lt;0,M100&lt;&gt;""),"Yes","No")))</f>
        <v/>
      </c>
      <c r="U100" s="54" t="str">
        <f>IF('1_Data Entry'!$E100="","",IF(OR(A100="",T100&lt;&gt;"Yes",M100=""),"No",IF(COUNTIFS($F$6:$F$505,F100,$I$6:$I$505,"&gt;="&amp;M100-30,$I$6:$I$505,"&lt;="&amp;M100+30,$A$6:$A$505,"&lt;&gt;"&amp;A100)&gt;0,"Yes","No")))</f>
        <v/>
      </c>
      <c r="V100" s="61" t="str">
        <f>IF('1_Data Entry'!$E100="","",IF(OR(A100="",U100&lt;&gt;"Yes",M100=""),"",M100+30))</f>
        <v/>
      </c>
      <c r="W100" s="54" t="str">
        <f>IF('1_Data Entry'!$E100="","",IF(A100="","",IF(S100="OK","Ready","Review row")))</f>
        <v/>
      </c>
      <c r="X100" s="69" t="str">
        <f t="shared" si="8"/>
        <v/>
      </c>
      <c r="Y100" s="68" t="str">
        <f t="shared" si="9"/>
        <v/>
      </c>
      <c r="Z100" s="64" t="str">
        <f>IF('1_Data Entry'!$E100="","",SUM(SUMIFS('4_Wash Match Table'!R$7:R$500,'4_Wash Match Table'!L$7:L$500,H100),(SUMIFS('4_Wash Match Table'!AA$7:AA$500,'4_Wash Match Table'!U$7:U$500,H100)),(SUMIFS('4_Wash Match Table'!AJ$7:AJ$500,'4_Wash Match Table'!AD$7:AD$500,H100)),(SUMIFS('4_Wash Match Table'!AS$7:AS$500,'4_Wash Match Table'!AM$7:AM$500,H100))))</f>
        <v/>
      </c>
      <c r="AA100" s="64" t="str">
        <f>IF('1_Data Entry'!$E100="","",IF(OR(L100="",Z100=""),"",L100+Z100))</f>
        <v/>
      </c>
      <c r="AB100" s="65" t="str">
        <f t="shared" si="10"/>
        <v/>
      </c>
      <c r="AC100" s="70" t="str">
        <f>IF(AND($M100&lt;&gt;"",$Q100&lt;0),COUNTIFS($M$6:M100,"&lt;&gt;",$Q$6:Q100,"&lt;0"),"")</f>
        <v/>
      </c>
      <c r="AD100" t="str">
        <f t="shared" si="11"/>
        <v/>
      </c>
      <c r="AG100"/>
    </row>
    <row r="101" spans="1:33" ht="15" customHeight="1" x14ac:dyDescent="0.25">
      <c r="A101" s="47" t="str">
        <f>IF('1_Data Entry'!$E101="","",IF(COUNTA('1_Data Entry'!C101:N101)=0,"",'1_Data Entry'!A101))</f>
        <v/>
      </c>
      <c r="B101" s="47" t="str">
        <f>IF('1_Data Entry'!$E101="","",IF(A101="","",IF(S101&lt;&gt;"OK","Check row",IF(M101="","Open lot",IF(R101=0,"Closed lot","Partially sold")))))</f>
        <v/>
      </c>
      <c r="C101" s="47" t="str">
        <f>IF(A101="","",'1_Data Entry'!C101)</f>
        <v/>
      </c>
      <c r="D101" s="47" t="str">
        <f>IF(A101="","",'1_Data Entry'!D101)</f>
        <v/>
      </c>
      <c r="E101" s="47" t="str">
        <f>IF(A101="","",'1_Data Entry'!E101)</f>
        <v/>
      </c>
      <c r="F101" s="47" t="str">
        <f t="shared" si="6"/>
        <v/>
      </c>
      <c r="G101" s="47" t="str">
        <f>IF(F101="","",IFERROR(VLOOKUP(F101,'6_Reference Lists'!$A$4:$D$64,4,FALSE()),'1_Data Entry'!F101))</f>
        <v/>
      </c>
      <c r="H101" s="134" t="str">
        <f>IF('1_Data Entry'!$E101="","",IF(OR(F101="",I101="",J101="",K101=""),"",F101&amp;"-"&amp;TEXT(I101,"yyyymmdd")&amp;"-"&amp;SUBSTITUTE(TEXT(ROUND(J101,3),"0.###"),".","D")&amp;"-"&amp;SUBSTITUTE(TEXT(ROUND(K101,3),"0.###"),".","D")))</f>
        <v/>
      </c>
      <c r="I101" s="61" t="str">
        <f>IF('1_Data Entry'!$E101="","",IF(A101="","",'1_Data Entry'!G101))</f>
        <v/>
      </c>
      <c r="J101" s="62" t="str">
        <f>IF('1_Data Entry'!$E101="","",IF(A101="","",'1_Data Entry'!H101))</f>
        <v/>
      </c>
      <c r="K101" s="63" t="str">
        <f>IF('1_Data Entry'!$E101="","",IF(A101="","",'1_Data Entry'!I101))</f>
        <v/>
      </c>
      <c r="L101" s="63" t="str">
        <f>IF('1_Data Entry'!$E101="","",IF(OR(J101="",K101=""),"",J101*K101))</f>
        <v/>
      </c>
      <c r="M101" s="61" t="str">
        <f>IF(A101="","",IF(OR('1_Data Entry'!L101="",'1_Data Entry'!L101&lt;=0),"",'1_Data Entry'!J101))</f>
        <v/>
      </c>
      <c r="N101" s="62" t="str">
        <f>IF('1_Data Entry'!$E101="","",IF(OR(J101="",R101=""),"",MAX(J101-R101,0)))</f>
        <v/>
      </c>
      <c r="O101" s="63" t="str">
        <f>IF('1_Data Entry'!$E101="","",IF(A101="","",'1_Data Entry'!L101))</f>
        <v/>
      </c>
      <c r="P101" s="63" t="str">
        <f t="shared" si="7"/>
        <v/>
      </c>
      <c r="Q101" s="91" t="str">
        <f>IF('1_Data Entry'!$E101="","",IF(OR(M101="",P101="",L101=""),"",P101-L101))</f>
        <v/>
      </c>
      <c r="R101" s="133" t="str">
        <f>IF(A101="","",IF('1_Data Entry'!M101&lt;&gt;"",'1_Data Entry'!M101,IF('1_Data Entry'!J101="",J101,"")))</f>
        <v/>
      </c>
      <c r="S101" s="54" t="str">
        <f>IF('1_Data Entry'!$E101="","",IF(A101="","",IF(OR(F101="",I101="",J101="",K101=""),"Check row",IF(AND(M101&lt;&gt;"",M101&lt;I101),"Sell before buy",IF(AND(R101&lt;&gt;"",J101&lt;R101),"Shares remaining exceeds buy",IF(AND(M101&lt;&gt;"",OR(O101="",O101&lt;=0),N101&gt;0),"Missing sale price","OK"))))))</f>
        <v/>
      </c>
      <c r="T101" s="54" t="str">
        <f>IF('1_Data Entry'!$E101="","",IF(A101="","",IF(AND(Q101&lt;0,M101&lt;&gt;""),"Yes","No")))</f>
        <v/>
      </c>
      <c r="U101" s="54" t="str">
        <f>IF('1_Data Entry'!$E101="","",IF(OR(A101="",T101&lt;&gt;"Yes",M101=""),"No",IF(COUNTIFS($F$6:$F$505,F101,$I$6:$I$505,"&gt;="&amp;M101-30,$I$6:$I$505,"&lt;="&amp;M101+30,$A$6:$A$505,"&lt;&gt;"&amp;A101)&gt;0,"Yes","No")))</f>
        <v/>
      </c>
      <c r="V101" s="61" t="str">
        <f>IF('1_Data Entry'!$E101="","",IF(OR(A101="",U101&lt;&gt;"Yes",M101=""),"",M101+30))</f>
        <v/>
      </c>
      <c r="W101" s="54" t="str">
        <f>IF('1_Data Entry'!$E101="","",IF(A101="","",IF(S101="OK","Ready","Review row")))</f>
        <v/>
      </c>
      <c r="X101" s="69" t="str">
        <f t="shared" si="8"/>
        <v/>
      </c>
      <c r="Y101" s="68" t="str">
        <f t="shared" si="9"/>
        <v/>
      </c>
      <c r="Z101" s="64" t="str">
        <f>IF('1_Data Entry'!$E101="","",SUM(SUMIFS('4_Wash Match Table'!R$7:R$500,'4_Wash Match Table'!L$7:L$500,H101),(SUMIFS('4_Wash Match Table'!AA$7:AA$500,'4_Wash Match Table'!U$7:U$500,H101)),(SUMIFS('4_Wash Match Table'!AJ$7:AJ$500,'4_Wash Match Table'!AD$7:AD$500,H101)),(SUMIFS('4_Wash Match Table'!AS$7:AS$500,'4_Wash Match Table'!AM$7:AM$500,H101))))</f>
        <v/>
      </c>
      <c r="AA101" s="64" t="str">
        <f>IF('1_Data Entry'!$E101="","",IF(OR(L101="",Z101=""),"",L101+Z101))</f>
        <v/>
      </c>
      <c r="AB101" s="65" t="str">
        <f t="shared" si="10"/>
        <v/>
      </c>
      <c r="AC101" s="70" t="str">
        <f>IF(AND($M101&lt;&gt;"",$Q101&lt;0),COUNTIFS($M$6:M101,"&lt;&gt;",$Q$6:Q101,"&lt;0"),"")</f>
        <v/>
      </c>
      <c r="AD101" t="str">
        <f t="shared" si="11"/>
        <v/>
      </c>
      <c r="AG101"/>
    </row>
    <row r="102" spans="1:33" ht="15" customHeight="1" x14ac:dyDescent="0.25">
      <c r="A102" s="47" t="str">
        <f>IF('1_Data Entry'!$E102="","",IF(COUNTA('1_Data Entry'!C102:N102)=0,"",'1_Data Entry'!A102))</f>
        <v/>
      </c>
      <c r="B102" s="47" t="str">
        <f>IF('1_Data Entry'!$E102="","",IF(A102="","",IF(S102&lt;&gt;"OK","Check row",IF(M102="","Open lot",IF(R102=0,"Closed lot","Partially sold")))))</f>
        <v/>
      </c>
      <c r="C102" s="47" t="str">
        <f>IF(A102="","",'1_Data Entry'!C102)</f>
        <v/>
      </c>
      <c r="D102" s="47" t="str">
        <f>IF(A102="","",'1_Data Entry'!D102)</f>
        <v/>
      </c>
      <c r="E102" s="47" t="str">
        <f>IF(A102="","",'1_Data Entry'!E102)</f>
        <v/>
      </c>
      <c r="F102" s="47" t="str">
        <f t="shared" si="6"/>
        <v/>
      </c>
      <c r="G102" s="47" t="str">
        <f>IF(F102="","",IFERROR(VLOOKUP(F102,'6_Reference Lists'!$A$4:$D$64,4,FALSE()),'1_Data Entry'!F102))</f>
        <v/>
      </c>
      <c r="H102" s="134" t="str">
        <f>IF('1_Data Entry'!$E102="","",IF(OR(F102="",I102="",J102="",K102=""),"",F102&amp;"-"&amp;TEXT(I102,"yyyymmdd")&amp;"-"&amp;SUBSTITUTE(TEXT(ROUND(J102,3),"0.###"),".","D")&amp;"-"&amp;SUBSTITUTE(TEXT(ROUND(K102,3),"0.###"),".","D")))</f>
        <v/>
      </c>
      <c r="I102" s="61" t="str">
        <f>IF('1_Data Entry'!$E102="","",IF(A102="","",'1_Data Entry'!G102))</f>
        <v/>
      </c>
      <c r="J102" s="62" t="str">
        <f>IF('1_Data Entry'!$E102="","",IF(A102="","",'1_Data Entry'!H102))</f>
        <v/>
      </c>
      <c r="K102" s="63" t="str">
        <f>IF('1_Data Entry'!$E102="","",IF(A102="","",'1_Data Entry'!I102))</f>
        <v/>
      </c>
      <c r="L102" s="63" t="str">
        <f>IF('1_Data Entry'!$E102="","",IF(OR(J102="",K102=""),"",J102*K102))</f>
        <v/>
      </c>
      <c r="M102" s="61" t="str">
        <f>IF(A102="","",IF(OR('1_Data Entry'!L102="",'1_Data Entry'!L102&lt;=0),"",'1_Data Entry'!J102))</f>
        <v/>
      </c>
      <c r="N102" s="62" t="str">
        <f>IF('1_Data Entry'!$E102="","",IF(OR(J102="",R102=""),"",MAX(J102-R102,0)))</f>
        <v/>
      </c>
      <c r="O102" s="63" t="str">
        <f>IF('1_Data Entry'!$E102="","",IF(A102="","",'1_Data Entry'!L102))</f>
        <v/>
      </c>
      <c r="P102" s="63" t="str">
        <f t="shared" si="7"/>
        <v/>
      </c>
      <c r="Q102" s="91" t="str">
        <f>IF('1_Data Entry'!$E102="","",IF(OR(M102="",P102="",L102=""),"",P102-L102))</f>
        <v/>
      </c>
      <c r="R102" s="133" t="str">
        <f>IF(A102="","",IF('1_Data Entry'!M102&lt;&gt;"",'1_Data Entry'!M102,IF('1_Data Entry'!J102="",J102,"")))</f>
        <v/>
      </c>
      <c r="S102" s="54" t="str">
        <f>IF('1_Data Entry'!$E102="","",IF(A102="","",IF(OR(F102="",I102="",J102="",K102=""),"Check row",IF(AND(M102&lt;&gt;"",M102&lt;I102),"Sell before buy",IF(AND(R102&lt;&gt;"",J102&lt;R102),"Shares remaining exceeds buy",IF(AND(M102&lt;&gt;"",OR(O102="",O102&lt;=0),N102&gt;0),"Missing sale price","OK"))))))</f>
        <v/>
      </c>
      <c r="T102" s="54" t="str">
        <f>IF('1_Data Entry'!$E102="","",IF(A102="","",IF(AND(Q102&lt;0,M102&lt;&gt;""),"Yes","No")))</f>
        <v/>
      </c>
      <c r="U102" s="54" t="str">
        <f>IF('1_Data Entry'!$E102="","",IF(OR(A102="",T102&lt;&gt;"Yes",M102=""),"No",IF(COUNTIFS($F$6:$F$505,F102,$I$6:$I$505,"&gt;="&amp;M102-30,$I$6:$I$505,"&lt;="&amp;M102+30,$A$6:$A$505,"&lt;&gt;"&amp;A102)&gt;0,"Yes","No")))</f>
        <v/>
      </c>
      <c r="V102" s="61" t="str">
        <f>IF('1_Data Entry'!$E102="","",IF(OR(A102="",U102&lt;&gt;"Yes",M102=""),"",M102+30))</f>
        <v/>
      </c>
      <c r="W102" s="54" t="str">
        <f>IF('1_Data Entry'!$E102="","",IF(A102="","",IF(S102="OK","Ready","Review row")))</f>
        <v/>
      </c>
      <c r="X102" s="69" t="str">
        <f t="shared" si="8"/>
        <v/>
      </c>
      <c r="Y102" s="68" t="str">
        <f t="shared" si="9"/>
        <v/>
      </c>
      <c r="Z102" s="64" t="str">
        <f>IF('1_Data Entry'!$E102="","",SUM(SUMIFS('4_Wash Match Table'!R$7:R$500,'4_Wash Match Table'!L$7:L$500,H102),(SUMIFS('4_Wash Match Table'!AA$7:AA$500,'4_Wash Match Table'!U$7:U$500,H102)),(SUMIFS('4_Wash Match Table'!AJ$7:AJ$500,'4_Wash Match Table'!AD$7:AD$500,H102)),(SUMIFS('4_Wash Match Table'!AS$7:AS$500,'4_Wash Match Table'!AM$7:AM$500,H102))))</f>
        <v/>
      </c>
      <c r="AA102" s="64" t="str">
        <f>IF('1_Data Entry'!$E102="","",IF(OR(L102="",Z102=""),"",L102+Z102))</f>
        <v/>
      </c>
      <c r="AB102" s="65" t="str">
        <f t="shared" si="10"/>
        <v/>
      </c>
      <c r="AC102" s="70" t="str">
        <f>IF(AND($M102&lt;&gt;"",$Q102&lt;0),COUNTIFS($M$6:M102,"&lt;&gt;",$Q$6:Q102,"&lt;0"),"")</f>
        <v/>
      </c>
      <c r="AD102" t="str">
        <f t="shared" si="11"/>
        <v/>
      </c>
      <c r="AG102"/>
    </row>
    <row r="103" spans="1:33" ht="15" customHeight="1" x14ac:dyDescent="0.25">
      <c r="A103" s="47" t="str">
        <f>IF('1_Data Entry'!$E103="","",IF(COUNTA('1_Data Entry'!C103:N103)=0,"",'1_Data Entry'!A103))</f>
        <v/>
      </c>
      <c r="B103" s="47" t="str">
        <f>IF('1_Data Entry'!$E103="","",IF(A103="","",IF(S103&lt;&gt;"OK","Check row",IF(M103="","Open lot",IF(R103=0,"Closed lot","Partially sold")))))</f>
        <v/>
      </c>
      <c r="C103" s="47" t="str">
        <f>IF(A103="","",'1_Data Entry'!C103)</f>
        <v/>
      </c>
      <c r="D103" s="47" t="str">
        <f>IF(A103="","",'1_Data Entry'!D103)</f>
        <v/>
      </c>
      <c r="E103" s="47" t="str">
        <f>IF(A103="","",'1_Data Entry'!E103)</f>
        <v/>
      </c>
      <c r="F103" s="47" t="str">
        <f t="shared" si="6"/>
        <v/>
      </c>
      <c r="G103" s="47" t="str">
        <f>IF(F103="","",IFERROR(VLOOKUP(F103,'6_Reference Lists'!$A$4:$D$64,4,FALSE()),'1_Data Entry'!F103))</f>
        <v/>
      </c>
      <c r="H103" s="134" t="str">
        <f>IF('1_Data Entry'!$E103="","",IF(OR(F103="",I103="",J103="",K103=""),"",F103&amp;"-"&amp;TEXT(I103,"yyyymmdd")&amp;"-"&amp;SUBSTITUTE(TEXT(ROUND(J103,3),"0.###"),".","D")&amp;"-"&amp;SUBSTITUTE(TEXT(ROUND(K103,3),"0.###"),".","D")))</f>
        <v/>
      </c>
      <c r="I103" s="61" t="str">
        <f>IF('1_Data Entry'!$E103="","",IF(A103="","",'1_Data Entry'!G103))</f>
        <v/>
      </c>
      <c r="J103" s="62" t="str">
        <f>IF('1_Data Entry'!$E103="","",IF(A103="","",'1_Data Entry'!H103))</f>
        <v/>
      </c>
      <c r="K103" s="63" t="str">
        <f>IF('1_Data Entry'!$E103="","",IF(A103="","",'1_Data Entry'!I103))</f>
        <v/>
      </c>
      <c r="L103" s="63" t="str">
        <f>IF('1_Data Entry'!$E103="","",IF(OR(J103="",K103=""),"",J103*K103))</f>
        <v/>
      </c>
      <c r="M103" s="61" t="str">
        <f>IF(A103="","",IF(OR('1_Data Entry'!L103="",'1_Data Entry'!L103&lt;=0),"",'1_Data Entry'!J103))</f>
        <v/>
      </c>
      <c r="N103" s="62" t="str">
        <f>IF('1_Data Entry'!$E103="","",IF(OR(J103="",R103=""),"",MAX(J103-R103,0)))</f>
        <v/>
      </c>
      <c r="O103" s="63" t="str">
        <f>IF('1_Data Entry'!$E103="","",IF(A103="","",'1_Data Entry'!L103))</f>
        <v/>
      </c>
      <c r="P103" s="63" t="str">
        <f t="shared" si="7"/>
        <v/>
      </c>
      <c r="Q103" s="91" t="str">
        <f>IF('1_Data Entry'!$E103="","",IF(OR(M103="",P103="",L103=""),"",P103-L103))</f>
        <v/>
      </c>
      <c r="R103" s="133" t="str">
        <f>IF(A103="","",IF('1_Data Entry'!M103&lt;&gt;"",'1_Data Entry'!M103,IF('1_Data Entry'!J103="",J103,"")))</f>
        <v/>
      </c>
      <c r="S103" s="54" t="str">
        <f>IF('1_Data Entry'!$E103="","",IF(A103="","",IF(OR(F103="",I103="",J103="",K103=""),"Check row",IF(AND(M103&lt;&gt;"",M103&lt;I103),"Sell before buy",IF(AND(R103&lt;&gt;"",J103&lt;R103),"Shares remaining exceeds buy",IF(AND(M103&lt;&gt;"",OR(O103="",O103&lt;=0),N103&gt;0),"Missing sale price","OK"))))))</f>
        <v/>
      </c>
      <c r="T103" s="54" t="str">
        <f>IF('1_Data Entry'!$E103="","",IF(A103="","",IF(AND(Q103&lt;0,M103&lt;&gt;""),"Yes","No")))</f>
        <v/>
      </c>
      <c r="U103" s="54" t="str">
        <f>IF('1_Data Entry'!$E103="","",IF(OR(A103="",T103&lt;&gt;"Yes",M103=""),"No",IF(COUNTIFS($F$6:$F$505,F103,$I$6:$I$505,"&gt;="&amp;M103-30,$I$6:$I$505,"&lt;="&amp;M103+30,$A$6:$A$505,"&lt;&gt;"&amp;A103)&gt;0,"Yes","No")))</f>
        <v/>
      </c>
      <c r="V103" s="61" t="str">
        <f>IF('1_Data Entry'!$E103="","",IF(OR(A103="",U103&lt;&gt;"Yes",M103=""),"",M103+30))</f>
        <v/>
      </c>
      <c r="W103" s="54" t="str">
        <f>IF('1_Data Entry'!$E103="","",IF(A103="","",IF(S103="OK","Ready","Review row")))</f>
        <v/>
      </c>
      <c r="X103" s="69" t="str">
        <f t="shared" si="8"/>
        <v/>
      </c>
      <c r="Y103" s="68" t="str">
        <f t="shared" si="9"/>
        <v/>
      </c>
      <c r="Z103" s="64" t="str">
        <f>IF('1_Data Entry'!$E103="","",SUM(SUMIFS('4_Wash Match Table'!R$7:R$500,'4_Wash Match Table'!L$7:L$500,H103),(SUMIFS('4_Wash Match Table'!AA$7:AA$500,'4_Wash Match Table'!U$7:U$500,H103)),(SUMIFS('4_Wash Match Table'!AJ$7:AJ$500,'4_Wash Match Table'!AD$7:AD$500,H103)),(SUMIFS('4_Wash Match Table'!AS$7:AS$500,'4_Wash Match Table'!AM$7:AM$500,H103))))</f>
        <v/>
      </c>
      <c r="AA103" s="64" t="str">
        <f>IF('1_Data Entry'!$E103="","",IF(OR(L103="",Z103=""),"",L103+Z103))</f>
        <v/>
      </c>
      <c r="AB103" s="65" t="str">
        <f t="shared" si="10"/>
        <v/>
      </c>
      <c r="AC103" s="70" t="str">
        <f>IF(AND($M103&lt;&gt;"",$Q103&lt;0),COUNTIFS($M$6:M103,"&lt;&gt;",$Q$6:Q103,"&lt;0"),"")</f>
        <v/>
      </c>
      <c r="AD103" t="str">
        <f t="shared" si="11"/>
        <v/>
      </c>
      <c r="AG103"/>
    </row>
    <row r="104" spans="1:33" ht="15" customHeight="1" x14ac:dyDescent="0.25">
      <c r="A104" s="47" t="str">
        <f>IF('1_Data Entry'!$E104="","",IF(COUNTA('1_Data Entry'!C104:N104)=0,"",'1_Data Entry'!A104))</f>
        <v/>
      </c>
      <c r="B104" s="47" t="str">
        <f>IF('1_Data Entry'!$E104="","",IF(A104="","",IF(S104&lt;&gt;"OK","Check row",IF(M104="","Open lot",IF(R104=0,"Closed lot","Partially sold")))))</f>
        <v/>
      </c>
      <c r="C104" s="47" t="str">
        <f>IF(A104="","",'1_Data Entry'!C104)</f>
        <v/>
      </c>
      <c r="D104" s="47" t="str">
        <f>IF(A104="","",'1_Data Entry'!D104)</f>
        <v/>
      </c>
      <c r="E104" s="47" t="str">
        <f>IF(A104="","",'1_Data Entry'!E104)</f>
        <v/>
      </c>
      <c r="F104" s="47" t="str">
        <f t="shared" si="6"/>
        <v/>
      </c>
      <c r="G104" s="47" t="str">
        <f>IF(F104="","",IFERROR(VLOOKUP(F104,'6_Reference Lists'!$A$4:$D$64,4,FALSE()),'1_Data Entry'!F104))</f>
        <v/>
      </c>
      <c r="H104" s="134" t="str">
        <f>IF('1_Data Entry'!$E104="","",IF(OR(F104="",I104="",J104="",K104=""),"",F104&amp;"-"&amp;TEXT(I104,"yyyymmdd")&amp;"-"&amp;SUBSTITUTE(TEXT(ROUND(J104,3),"0.###"),".","D")&amp;"-"&amp;SUBSTITUTE(TEXT(ROUND(K104,3),"0.###"),".","D")))</f>
        <v/>
      </c>
      <c r="I104" s="61" t="str">
        <f>IF('1_Data Entry'!$E104="","",IF(A104="","",'1_Data Entry'!G104))</f>
        <v/>
      </c>
      <c r="J104" s="62" t="str">
        <f>IF('1_Data Entry'!$E104="","",IF(A104="","",'1_Data Entry'!H104))</f>
        <v/>
      </c>
      <c r="K104" s="63" t="str">
        <f>IF('1_Data Entry'!$E104="","",IF(A104="","",'1_Data Entry'!I104))</f>
        <v/>
      </c>
      <c r="L104" s="63" t="str">
        <f>IF('1_Data Entry'!$E104="","",IF(OR(J104="",K104=""),"",J104*K104))</f>
        <v/>
      </c>
      <c r="M104" s="61" t="str">
        <f>IF(A104="","",IF(OR('1_Data Entry'!L104="",'1_Data Entry'!L104&lt;=0),"",'1_Data Entry'!J104))</f>
        <v/>
      </c>
      <c r="N104" s="62" t="str">
        <f>IF('1_Data Entry'!$E104="","",IF(OR(J104="",R104=""),"",MAX(J104-R104,0)))</f>
        <v/>
      </c>
      <c r="O104" s="63" t="str">
        <f>IF('1_Data Entry'!$E104="","",IF(A104="","",'1_Data Entry'!L104))</f>
        <v/>
      </c>
      <c r="P104" s="63" t="str">
        <f t="shared" si="7"/>
        <v/>
      </c>
      <c r="Q104" s="91" t="str">
        <f>IF('1_Data Entry'!$E104="","",IF(OR(M104="",P104="",L104=""),"",P104-L104))</f>
        <v/>
      </c>
      <c r="R104" s="133" t="str">
        <f>IF(A104="","",IF('1_Data Entry'!M104&lt;&gt;"",'1_Data Entry'!M104,IF('1_Data Entry'!J104="",J104,"")))</f>
        <v/>
      </c>
      <c r="S104" s="54" t="str">
        <f>IF('1_Data Entry'!$E104="","",IF(A104="","",IF(OR(F104="",I104="",J104="",K104=""),"Check row",IF(AND(M104&lt;&gt;"",M104&lt;I104),"Sell before buy",IF(AND(R104&lt;&gt;"",J104&lt;R104),"Shares remaining exceeds buy",IF(AND(M104&lt;&gt;"",OR(O104="",O104&lt;=0),N104&gt;0),"Missing sale price","OK"))))))</f>
        <v/>
      </c>
      <c r="T104" s="54" t="str">
        <f>IF('1_Data Entry'!$E104="","",IF(A104="","",IF(AND(Q104&lt;0,M104&lt;&gt;""),"Yes","No")))</f>
        <v/>
      </c>
      <c r="U104" s="54" t="str">
        <f>IF('1_Data Entry'!$E104="","",IF(OR(A104="",T104&lt;&gt;"Yes",M104=""),"No",IF(COUNTIFS($F$6:$F$505,F104,$I$6:$I$505,"&gt;="&amp;M104-30,$I$6:$I$505,"&lt;="&amp;M104+30,$A$6:$A$505,"&lt;&gt;"&amp;A104)&gt;0,"Yes","No")))</f>
        <v/>
      </c>
      <c r="V104" s="61" t="str">
        <f>IF('1_Data Entry'!$E104="","",IF(OR(A104="",U104&lt;&gt;"Yes",M104=""),"",M104+30))</f>
        <v/>
      </c>
      <c r="W104" s="54" t="str">
        <f>IF('1_Data Entry'!$E104="","",IF(A104="","",IF(S104="OK","Ready","Review row")))</f>
        <v/>
      </c>
      <c r="X104" s="69" t="str">
        <f t="shared" si="8"/>
        <v/>
      </c>
      <c r="Y104" s="68" t="str">
        <f t="shared" si="9"/>
        <v/>
      </c>
      <c r="Z104" s="64" t="str">
        <f>IF('1_Data Entry'!$E104="","",SUM(SUMIFS('4_Wash Match Table'!R$7:R$500,'4_Wash Match Table'!L$7:L$500,H104),(SUMIFS('4_Wash Match Table'!AA$7:AA$500,'4_Wash Match Table'!U$7:U$500,H104)),(SUMIFS('4_Wash Match Table'!AJ$7:AJ$500,'4_Wash Match Table'!AD$7:AD$500,H104)),(SUMIFS('4_Wash Match Table'!AS$7:AS$500,'4_Wash Match Table'!AM$7:AM$500,H104))))</f>
        <v/>
      </c>
      <c r="AA104" s="64" t="str">
        <f>IF('1_Data Entry'!$E104="","",IF(OR(L104="",Z104=""),"",L104+Z104))</f>
        <v/>
      </c>
      <c r="AB104" s="65" t="str">
        <f t="shared" si="10"/>
        <v/>
      </c>
      <c r="AC104" s="70" t="str">
        <f>IF(AND($M104&lt;&gt;"",$Q104&lt;0),COUNTIFS($M$6:M104,"&lt;&gt;",$Q$6:Q104,"&lt;0"),"")</f>
        <v/>
      </c>
      <c r="AD104" t="str">
        <f t="shared" si="11"/>
        <v/>
      </c>
      <c r="AG104"/>
    </row>
    <row r="105" spans="1:33" ht="15" customHeight="1" x14ac:dyDescent="0.25">
      <c r="A105" s="47" t="str">
        <f>IF('1_Data Entry'!$E105="","",IF(COUNTA('1_Data Entry'!C105:N105)=0,"",'1_Data Entry'!A105))</f>
        <v/>
      </c>
      <c r="B105" s="47" t="str">
        <f>IF('1_Data Entry'!$E105="","",IF(A105="","",IF(S105&lt;&gt;"OK","Check row",IF(M105="","Open lot",IF(R105=0,"Closed lot","Partially sold")))))</f>
        <v/>
      </c>
      <c r="C105" s="47" t="str">
        <f>IF(A105="","",'1_Data Entry'!C105)</f>
        <v/>
      </c>
      <c r="D105" s="47" t="str">
        <f>IF(A105="","",'1_Data Entry'!D105)</f>
        <v/>
      </c>
      <c r="E105" s="47" t="str">
        <f>IF(A105="","",'1_Data Entry'!E105)</f>
        <v/>
      </c>
      <c r="F105" s="47" t="str">
        <f t="shared" si="6"/>
        <v/>
      </c>
      <c r="G105" s="47" t="str">
        <f>IF(F105="","",IFERROR(VLOOKUP(F105,'6_Reference Lists'!$A$4:$D$64,4,FALSE()),'1_Data Entry'!F105))</f>
        <v/>
      </c>
      <c r="H105" s="134" t="str">
        <f>IF('1_Data Entry'!$E105="","",IF(OR(F105="",I105="",J105="",K105=""),"",F105&amp;"-"&amp;TEXT(I105,"yyyymmdd")&amp;"-"&amp;SUBSTITUTE(TEXT(ROUND(J105,3),"0.###"),".","D")&amp;"-"&amp;SUBSTITUTE(TEXT(ROUND(K105,3),"0.###"),".","D")))</f>
        <v/>
      </c>
      <c r="I105" s="61" t="str">
        <f>IF('1_Data Entry'!$E105="","",IF(A105="","",'1_Data Entry'!G105))</f>
        <v/>
      </c>
      <c r="J105" s="62" t="str">
        <f>IF('1_Data Entry'!$E105="","",IF(A105="","",'1_Data Entry'!H105))</f>
        <v/>
      </c>
      <c r="K105" s="63" t="str">
        <f>IF('1_Data Entry'!$E105="","",IF(A105="","",'1_Data Entry'!I105))</f>
        <v/>
      </c>
      <c r="L105" s="63" t="str">
        <f>IF('1_Data Entry'!$E105="","",IF(OR(J105="",K105=""),"",J105*K105))</f>
        <v/>
      </c>
      <c r="M105" s="61" t="str">
        <f>IF(A105="","",IF(OR('1_Data Entry'!L105="",'1_Data Entry'!L105&lt;=0),"",'1_Data Entry'!J105))</f>
        <v/>
      </c>
      <c r="N105" s="62" t="str">
        <f>IF('1_Data Entry'!$E105="","",IF(OR(J105="",R105=""),"",MAX(J105-R105,0)))</f>
        <v/>
      </c>
      <c r="O105" s="63" t="str">
        <f>IF('1_Data Entry'!$E105="","",IF(A105="","",'1_Data Entry'!L105))</f>
        <v/>
      </c>
      <c r="P105" s="63" t="str">
        <f t="shared" si="7"/>
        <v/>
      </c>
      <c r="Q105" s="91" t="str">
        <f>IF('1_Data Entry'!$E105="","",IF(OR(M105="",P105="",L105=""),"",P105-L105))</f>
        <v/>
      </c>
      <c r="R105" s="133" t="str">
        <f>IF(A105="","",IF('1_Data Entry'!M105&lt;&gt;"",'1_Data Entry'!M105,IF('1_Data Entry'!J105="",J105,"")))</f>
        <v/>
      </c>
      <c r="S105" s="54" t="str">
        <f>IF('1_Data Entry'!$E105="","",IF(A105="","",IF(OR(F105="",I105="",J105="",K105=""),"Check row",IF(AND(M105&lt;&gt;"",M105&lt;I105),"Sell before buy",IF(AND(R105&lt;&gt;"",J105&lt;R105),"Shares remaining exceeds buy",IF(AND(M105&lt;&gt;"",OR(O105="",O105&lt;=0),N105&gt;0),"Missing sale price","OK"))))))</f>
        <v/>
      </c>
      <c r="T105" s="54" t="str">
        <f>IF('1_Data Entry'!$E105="","",IF(A105="","",IF(AND(Q105&lt;0,M105&lt;&gt;""),"Yes","No")))</f>
        <v/>
      </c>
      <c r="U105" s="54" t="str">
        <f>IF('1_Data Entry'!$E105="","",IF(OR(A105="",T105&lt;&gt;"Yes",M105=""),"No",IF(COUNTIFS($F$6:$F$505,F105,$I$6:$I$505,"&gt;="&amp;M105-30,$I$6:$I$505,"&lt;="&amp;M105+30,$A$6:$A$505,"&lt;&gt;"&amp;A105)&gt;0,"Yes","No")))</f>
        <v/>
      </c>
      <c r="V105" s="61" t="str">
        <f>IF('1_Data Entry'!$E105="","",IF(OR(A105="",U105&lt;&gt;"Yes",M105=""),"",M105+30))</f>
        <v/>
      </c>
      <c r="W105" s="54" t="str">
        <f>IF('1_Data Entry'!$E105="","",IF(A105="","",IF(S105="OK","Ready","Review row")))</f>
        <v/>
      </c>
      <c r="X105" s="69" t="str">
        <f t="shared" si="8"/>
        <v/>
      </c>
      <c r="Y105" s="68" t="str">
        <f t="shared" si="9"/>
        <v/>
      </c>
      <c r="Z105" s="64" t="str">
        <f>IF('1_Data Entry'!$E105="","",SUM(SUMIFS('4_Wash Match Table'!R$7:R$500,'4_Wash Match Table'!L$7:L$500,H105),(SUMIFS('4_Wash Match Table'!AA$7:AA$500,'4_Wash Match Table'!U$7:U$500,H105)),(SUMIFS('4_Wash Match Table'!AJ$7:AJ$500,'4_Wash Match Table'!AD$7:AD$500,H105)),(SUMIFS('4_Wash Match Table'!AS$7:AS$500,'4_Wash Match Table'!AM$7:AM$500,H105))))</f>
        <v/>
      </c>
      <c r="AA105" s="64" t="str">
        <f>IF('1_Data Entry'!$E105="","",IF(OR(L105="",Z105=""),"",L105+Z105))</f>
        <v/>
      </c>
      <c r="AB105" s="65" t="str">
        <f t="shared" si="10"/>
        <v/>
      </c>
      <c r="AC105" s="70" t="str">
        <f>IF(AND($M105&lt;&gt;"",$Q105&lt;0),COUNTIFS($M$6:M105,"&lt;&gt;",$Q$6:Q105,"&lt;0"),"")</f>
        <v/>
      </c>
      <c r="AD105" t="str">
        <f t="shared" si="11"/>
        <v/>
      </c>
      <c r="AG105"/>
    </row>
    <row r="106" spans="1:33" ht="15" customHeight="1" x14ac:dyDescent="0.25">
      <c r="A106" s="47" t="str">
        <f>IF('1_Data Entry'!$E106="","",IF(COUNTA('1_Data Entry'!C106:N106)=0,"",'1_Data Entry'!A106))</f>
        <v/>
      </c>
      <c r="B106" s="47" t="str">
        <f>IF('1_Data Entry'!$E106="","",IF(A106="","",IF(S106&lt;&gt;"OK","Check row",IF(M106="","Open lot",IF(R106=0,"Closed lot","Partially sold")))))</f>
        <v/>
      </c>
      <c r="C106" s="47" t="str">
        <f>IF(A106="","",'1_Data Entry'!C106)</f>
        <v/>
      </c>
      <c r="D106" s="47" t="str">
        <f>IF(A106="","",'1_Data Entry'!D106)</f>
        <v/>
      </c>
      <c r="E106" s="47" t="str">
        <f>IF(A106="","",'1_Data Entry'!E106)</f>
        <v/>
      </c>
      <c r="F106" s="47" t="str">
        <f t="shared" si="6"/>
        <v/>
      </c>
      <c r="G106" s="47" t="str">
        <f>IF(F106="","",IFERROR(VLOOKUP(F106,'6_Reference Lists'!$A$4:$D$64,4,FALSE()),'1_Data Entry'!F106))</f>
        <v/>
      </c>
      <c r="H106" s="134" t="str">
        <f>IF('1_Data Entry'!$E106="","",IF(OR(F106="",I106="",J106="",K106=""),"",F106&amp;"-"&amp;TEXT(I106,"yyyymmdd")&amp;"-"&amp;SUBSTITUTE(TEXT(ROUND(J106,3),"0.###"),".","D")&amp;"-"&amp;SUBSTITUTE(TEXT(ROUND(K106,3),"0.###"),".","D")))</f>
        <v/>
      </c>
      <c r="I106" s="61" t="str">
        <f>IF('1_Data Entry'!$E106="","",IF(A106="","",'1_Data Entry'!G106))</f>
        <v/>
      </c>
      <c r="J106" s="62" t="str">
        <f>IF('1_Data Entry'!$E106="","",IF(A106="","",'1_Data Entry'!H106))</f>
        <v/>
      </c>
      <c r="K106" s="63" t="str">
        <f>IF('1_Data Entry'!$E106="","",IF(A106="","",'1_Data Entry'!I106))</f>
        <v/>
      </c>
      <c r="L106" s="63" t="str">
        <f>IF('1_Data Entry'!$E106="","",IF(OR(J106="",K106=""),"",J106*K106))</f>
        <v/>
      </c>
      <c r="M106" s="61" t="str">
        <f>IF(A106="","",IF(OR('1_Data Entry'!L106="",'1_Data Entry'!L106&lt;=0),"",'1_Data Entry'!J106))</f>
        <v/>
      </c>
      <c r="N106" s="62" t="str">
        <f>IF('1_Data Entry'!$E106="","",IF(OR(J106="",R106=""),"",MAX(J106-R106,0)))</f>
        <v/>
      </c>
      <c r="O106" s="63" t="str">
        <f>IF('1_Data Entry'!$E106="","",IF(A106="","",'1_Data Entry'!L106))</f>
        <v/>
      </c>
      <c r="P106" s="63" t="str">
        <f t="shared" si="7"/>
        <v/>
      </c>
      <c r="Q106" s="91" t="str">
        <f>IF('1_Data Entry'!$E106="","",IF(OR(M106="",P106="",L106=""),"",P106-L106))</f>
        <v/>
      </c>
      <c r="R106" s="133" t="str">
        <f>IF(A106="","",IF('1_Data Entry'!M106&lt;&gt;"",'1_Data Entry'!M106,IF('1_Data Entry'!J106="",J106,"")))</f>
        <v/>
      </c>
      <c r="S106" s="54" t="str">
        <f>IF('1_Data Entry'!$E106="","",IF(A106="","",IF(OR(F106="",I106="",J106="",K106=""),"Check row",IF(AND(M106&lt;&gt;"",M106&lt;I106),"Sell before buy",IF(AND(R106&lt;&gt;"",J106&lt;R106),"Shares remaining exceeds buy",IF(AND(M106&lt;&gt;"",OR(O106="",O106&lt;=0),N106&gt;0),"Missing sale price","OK"))))))</f>
        <v/>
      </c>
      <c r="T106" s="54" t="str">
        <f>IF('1_Data Entry'!$E106="","",IF(A106="","",IF(AND(Q106&lt;0,M106&lt;&gt;""),"Yes","No")))</f>
        <v/>
      </c>
      <c r="U106" s="54" t="str">
        <f>IF('1_Data Entry'!$E106="","",IF(OR(A106="",T106&lt;&gt;"Yes",M106=""),"No",IF(COUNTIFS($F$6:$F$505,F106,$I$6:$I$505,"&gt;="&amp;M106-30,$I$6:$I$505,"&lt;="&amp;M106+30,$A$6:$A$505,"&lt;&gt;"&amp;A106)&gt;0,"Yes","No")))</f>
        <v/>
      </c>
      <c r="V106" s="61" t="str">
        <f>IF('1_Data Entry'!$E106="","",IF(OR(A106="",U106&lt;&gt;"Yes",M106=""),"",M106+30))</f>
        <v/>
      </c>
      <c r="W106" s="54" t="str">
        <f>IF('1_Data Entry'!$E106="","",IF(A106="","",IF(S106="OK","Ready","Review row")))</f>
        <v/>
      </c>
      <c r="X106" s="69" t="str">
        <f t="shared" si="8"/>
        <v/>
      </c>
      <c r="Y106" s="68" t="str">
        <f t="shared" si="9"/>
        <v/>
      </c>
      <c r="Z106" s="64" t="str">
        <f>IF('1_Data Entry'!$E106="","",SUM(SUMIFS('4_Wash Match Table'!R$7:R$500,'4_Wash Match Table'!L$7:L$500,H106),(SUMIFS('4_Wash Match Table'!AA$7:AA$500,'4_Wash Match Table'!U$7:U$500,H106)),(SUMIFS('4_Wash Match Table'!AJ$7:AJ$500,'4_Wash Match Table'!AD$7:AD$500,H106)),(SUMIFS('4_Wash Match Table'!AS$7:AS$500,'4_Wash Match Table'!AM$7:AM$500,H106))))</f>
        <v/>
      </c>
      <c r="AA106" s="64" t="str">
        <f>IF('1_Data Entry'!$E106="","",IF(OR(L106="",Z106=""),"",L106+Z106))</f>
        <v/>
      </c>
      <c r="AB106" s="65" t="str">
        <f t="shared" si="10"/>
        <v/>
      </c>
      <c r="AC106" s="70" t="str">
        <f>IF(AND($M106&lt;&gt;"",$Q106&lt;0),COUNTIFS($M$6:M106,"&lt;&gt;",$Q$6:Q106,"&lt;0"),"")</f>
        <v/>
      </c>
      <c r="AD106" t="str">
        <f t="shared" si="11"/>
        <v/>
      </c>
      <c r="AG106"/>
    </row>
    <row r="107" spans="1:33" ht="15" customHeight="1" x14ac:dyDescent="0.25">
      <c r="A107" s="47" t="str">
        <f>IF('1_Data Entry'!$E107="","",IF(COUNTA('1_Data Entry'!C107:N107)=0,"",'1_Data Entry'!A107))</f>
        <v/>
      </c>
      <c r="B107" s="47" t="str">
        <f>IF('1_Data Entry'!$E107="","",IF(A107="","",IF(S107&lt;&gt;"OK","Check row",IF(M107="","Open lot",IF(R107=0,"Closed lot","Partially sold")))))</f>
        <v/>
      </c>
      <c r="C107" s="47" t="str">
        <f>IF(A107="","",'1_Data Entry'!C107)</f>
        <v/>
      </c>
      <c r="D107" s="47" t="str">
        <f>IF(A107="","",'1_Data Entry'!D107)</f>
        <v/>
      </c>
      <c r="E107" s="47" t="str">
        <f>IF(A107="","",'1_Data Entry'!E107)</f>
        <v/>
      </c>
      <c r="F107" s="47" t="str">
        <f t="shared" si="6"/>
        <v/>
      </c>
      <c r="G107" s="47" t="str">
        <f>IF(F107="","",IFERROR(VLOOKUP(F107,'6_Reference Lists'!$A$4:$D$64,4,FALSE()),'1_Data Entry'!F107))</f>
        <v/>
      </c>
      <c r="H107" s="134" t="str">
        <f>IF('1_Data Entry'!$E107="","",IF(OR(F107="",I107="",J107="",K107=""),"",F107&amp;"-"&amp;TEXT(I107,"yyyymmdd")&amp;"-"&amp;SUBSTITUTE(TEXT(ROUND(J107,3),"0.###"),".","D")&amp;"-"&amp;SUBSTITUTE(TEXT(ROUND(K107,3),"0.###"),".","D")))</f>
        <v/>
      </c>
      <c r="I107" s="61" t="str">
        <f>IF('1_Data Entry'!$E107="","",IF(A107="","",'1_Data Entry'!G107))</f>
        <v/>
      </c>
      <c r="J107" s="62" t="str">
        <f>IF('1_Data Entry'!$E107="","",IF(A107="","",'1_Data Entry'!H107))</f>
        <v/>
      </c>
      <c r="K107" s="63" t="str">
        <f>IF('1_Data Entry'!$E107="","",IF(A107="","",'1_Data Entry'!I107))</f>
        <v/>
      </c>
      <c r="L107" s="63" t="str">
        <f>IF('1_Data Entry'!$E107="","",IF(OR(J107="",K107=""),"",J107*K107))</f>
        <v/>
      </c>
      <c r="M107" s="61" t="str">
        <f>IF(A107="","",IF(OR('1_Data Entry'!L107="",'1_Data Entry'!L107&lt;=0),"",'1_Data Entry'!J107))</f>
        <v/>
      </c>
      <c r="N107" s="62" t="str">
        <f>IF('1_Data Entry'!$E107="","",IF(OR(J107="",R107=""),"",MAX(J107-R107,0)))</f>
        <v/>
      </c>
      <c r="O107" s="63" t="str">
        <f>IF('1_Data Entry'!$E107="","",IF(A107="","",'1_Data Entry'!L107))</f>
        <v/>
      </c>
      <c r="P107" s="63" t="str">
        <f t="shared" si="7"/>
        <v/>
      </c>
      <c r="Q107" s="91" t="str">
        <f>IF('1_Data Entry'!$E107="","",IF(OR(M107="",P107="",L107=""),"",P107-L107))</f>
        <v/>
      </c>
      <c r="R107" s="133" t="str">
        <f>IF(A107="","",IF('1_Data Entry'!M107&lt;&gt;"",'1_Data Entry'!M107,IF('1_Data Entry'!J107="",J107,"")))</f>
        <v/>
      </c>
      <c r="S107" s="54" t="str">
        <f>IF('1_Data Entry'!$E107="","",IF(A107="","",IF(OR(F107="",I107="",J107="",K107=""),"Check row",IF(AND(M107&lt;&gt;"",M107&lt;I107),"Sell before buy",IF(AND(R107&lt;&gt;"",J107&lt;R107),"Shares remaining exceeds buy",IF(AND(M107&lt;&gt;"",OR(O107="",O107&lt;=0),N107&gt;0),"Missing sale price","OK"))))))</f>
        <v/>
      </c>
      <c r="T107" s="54" t="str">
        <f>IF('1_Data Entry'!$E107="","",IF(A107="","",IF(AND(Q107&lt;0,M107&lt;&gt;""),"Yes","No")))</f>
        <v/>
      </c>
      <c r="U107" s="54" t="str">
        <f>IF('1_Data Entry'!$E107="","",IF(OR(A107="",T107&lt;&gt;"Yes",M107=""),"No",IF(COUNTIFS($F$6:$F$505,F107,$I$6:$I$505,"&gt;="&amp;M107-30,$I$6:$I$505,"&lt;="&amp;M107+30,$A$6:$A$505,"&lt;&gt;"&amp;A107)&gt;0,"Yes","No")))</f>
        <v/>
      </c>
      <c r="V107" s="61" t="str">
        <f>IF('1_Data Entry'!$E107="","",IF(OR(A107="",U107&lt;&gt;"Yes",M107=""),"",M107+30))</f>
        <v/>
      </c>
      <c r="W107" s="54" t="str">
        <f>IF('1_Data Entry'!$E107="","",IF(A107="","",IF(S107="OK","Ready","Review row")))</f>
        <v/>
      </c>
      <c r="X107" s="69" t="str">
        <f t="shared" si="8"/>
        <v/>
      </c>
      <c r="Y107" s="68" t="str">
        <f t="shared" si="9"/>
        <v/>
      </c>
      <c r="Z107" s="64" t="str">
        <f>IF('1_Data Entry'!$E107="","",SUM(SUMIFS('4_Wash Match Table'!R$7:R$500,'4_Wash Match Table'!L$7:L$500,H107),(SUMIFS('4_Wash Match Table'!AA$7:AA$500,'4_Wash Match Table'!U$7:U$500,H107)),(SUMIFS('4_Wash Match Table'!AJ$7:AJ$500,'4_Wash Match Table'!AD$7:AD$500,H107)),(SUMIFS('4_Wash Match Table'!AS$7:AS$500,'4_Wash Match Table'!AM$7:AM$500,H107))))</f>
        <v/>
      </c>
      <c r="AA107" s="64" t="str">
        <f>IF('1_Data Entry'!$E107="","",IF(OR(L107="",Z107=""),"",L107+Z107))</f>
        <v/>
      </c>
      <c r="AB107" s="65" t="str">
        <f t="shared" si="10"/>
        <v/>
      </c>
      <c r="AC107" s="70" t="str">
        <f>IF(AND($M107&lt;&gt;"",$Q107&lt;0),COUNTIFS($M$6:M107,"&lt;&gt;",$Q$6:Q107,"&lt;0"),"")</f>
        <v/>
      </c>
      <c r="AD107" t="str">
        <f t="shared" si="11"/>
        <v/>
      </c>
      <c r="AG107"/>
    </row>
    <row r="108" spans="1:33" ht="15" customHeight="1" x14ac:dyDescent="0.25">
      <c r="A108" s="47" t="str">
        <f>IF('1_Data Entry'!$E108="","",IF(COUNTA('1_Data Entry'!C108:N108)=0,"",'1_Data Entry'!A108))</f>
        <v/>
      </c>
      <c r="B108" s="47" t="str">
        <f>IF('1_Data Entry'!$E108="","",IF(A108="","",IF(S108&lt;&gt;"OK","Check row",IF(M108="","Open lot",IF(R108=0,"Closed lot","Partially sold")))))</f>
        <v/>
      </c>
      <c r="C108" s="47" t="str">
        <f>IF(A108="","",'1_Data Entry'!C108)</f>
        <v/>
      </c>
      <c r="D108" s="47" t="str">
        <f>IF(A108="","",'1_Data Entry'!D108)</f>
        <v/>
      </c>
      <c r="E108" s="47" t="str">
        <f>IF(A108="","",'1_Data Entry'!E108)</f>
        <v/>
      </c>
      <c r="F108" s="47" t="str">
        <f t="shared" si="6"/>
        <v/>
      </c>
      <c r="G108" s="47" t="str">
        <f>IF(F108="","",IFERROR(VLOOKUP(F108,'6_Reference Lists'!$A$4:$D$64,4,FALSE()),'1_Data Entry'!F108))</f>
        <v/>
      </c>
      <c r="H108" s="134" t="str">
        <f>IF('1_Data Entry'!$E108="","",IF(OR(F108="",I108="",J108="",K108=""),"",F108&amp;"-"&amp;TEXT(I108,"yyyymmdd")&amp;"-"&amp;SUBSTITUTE(TEXT(ROUND(J108,3),"0.###"),".","D")&amp;"-"&amp;SUBSTITUTE(TEXT(ROUND(K108,3),"0.###"),".","D")))</f>
        <v/>
      </c>
      <c r="I108" s="61" t="str">
        <f>IF('1_Data Entry'!$E108="","",IF(A108="","",'1_Data Entry'!G108))</f>
        <v/>
      </c>
      <c r="J108" s="62" t="str">
        <f>IF('1_Data Entry'!$E108="","",IF(A108="","",'1_Data Entry'!H108))</f>
        <v/>
      </c>
      <c r="K108" s="63" t="str">
        <f>IF('1_Data Entry'!$E108="","",IF(A108="","",'1_Data Entry'!I108))</f>
        <v/>
      </c>
      <c r="L108" s="63" t="str">
        <f>IF('1_Data Entry'!$E108="","",IF(OR(J108="",K108=""),"",J108*K108))</f>
        <v/>
      </c>
      <c r="M108" s="61" t="str">
        <f>IF(A108="","",IF(OR('1_Data Entry'!L108="",'1_Data Entry'!L108&lt;=0),"",'1_Data Entry'!J108))</f>
        <v/>
      </c>
      <c r="N108" s="62" t="str">
        <f>IF('1_Data Entry'!$E108="","",IF(OR(J108="",R108=""),"",MAX(J108-R108,0)))</f>
        <v/>
      </c>
      <c r="O108" s="63" t="str">
        <f>IF('1_Data Entry'!$E108="","",IF(A108="","",'1_Data Entry'!L108))</f>
        <v/>
      </c>
      <c r="P108" s="63" t="str">
        <f t="shared" si="7"/>
        <v/>
      </c>
      <c r="Q108" s="91" t="str">
        <f>IF('1_Data Entry'!$E108="","",IF(OR(M108="",P108="",L108=""),"",P108-L108))</f>
        <v/>
      </c>
      <c r="R108" s="133" t="str">
        <f>IF(A108="","",IF('1_Data Entry'!M108&lt;&gt;"",'1_Data Entry'!M108,IF('1_Data Entry'!J108="",J108,"")))</f>
        <v/>
      </c>
      <c r="S108" s="54" t="str">
        <f>IF('1_Data Entry'!$E108="","",IF(A108="","",IF(OR(F108="",I108="",J108="",K108=""),"Check row",IF(AND(M108&lt;&gt;"",M108&lt;I108),"Sell before buy",IF(AND(R108&lt;&gt;"",J108&lt;R108),"Shares remaining exceeds buy",IF(AND(M108&lt;&gt;"",OR(O108="",O108&lt;=0),N108&gt;0),"Missing sale price","OK"))))))</f>
        <v/>
      </c>
      <c r="T108" s="54" t="str">
        <f>IF('1_Data Entry'!$E108="","",IF(A108="","",IF(AND(Q108&lt;0,M108&lt;&gt;""),"Yes","No")))</f>
        <v/>
      </c>
      <c r="U108" s="54" t="str">
        <f>IF('1_Data Entry'!$E108="","",IF(OR(A108="",T108&lt;&gt;"Yes",M108=""),"No",IF(COUNTIFS($F$6:$F$505,F108,$I$6:$I$505,"&gt;="&amp;M108-30,$I$6:$I$505,"&lt;="&amp;M108+30,$A$6:$A$505,"&lt;&gt;"&amp;A108)&gt;0,"Yes","No")))</f>
        <v/>
      </c>
      <c r="V108" s="61" t="str">
        <f>IF('1_Data Entry'!$E108="","",IF(OR(A108="",U108&lt;&gt;"Yes",M108=""),"",M108+30))</f>
        <v/>
      </c>
      <c r="W108" s="54" t="str">
        <f>IF('1_Data Entry'!$E108="","",IF(A108="","",IF(S108="OK","Ready","Review row")))</f>
        <v/>
      </c>
      <c r="X108" s="69" t="str">
        <f t="shared" si="8"/>
        <v/>
      </c>
      <c r="Y108" s="68" t="str">
        <f t="shared" si="9"/>
        <v/>
      </c>
      <c r="Z108" s="64" t="str">
        <f>IF('1_Data Entry'!$E108="","",SUM(SUMIFS('4_Wash Match Table'!R$7:R$500,'4_Wash Match Table'!L$7:L$500,H108),(SUMIFS('4_Wash Match Table'!AA$7:AA$500,'4_Wash Match Table'!U$7:U$500,H108)),(SUMIFS('4_Wash Match Table'!AJ$7:AJ$500,'4_Wash Match Table'!AD$7:AD$500,H108)),(SUMIFS('4_Wash Match Table'!AS$7:AS$500,'4_Wash Match Table'!AM$7:AM$500,H108))))</f>
        <v/>
      </c>
      <c r="AA108" s="64" t="str">
        <f>IF('1_Data Entry'!$E108="","",IF(OR(L108="",Z108=""),"",L108+Z108))</f>
        <v/>
      </c>
      <c r="AB108" s="65" t="str">
        <f t="shared" si="10"/>
        <v/>
      </c>
      <c r="AC108" s="70" t="str">
        <f>IF(AND($M108&lt;&gt;"",$Q108&lt;0),COUNTIFS($M$6:M108,"&lt;&gt;",$Q$6:Q108,"&lt;0"),"")</f>
        <v/>
      </c>
      <c r="AD108" t="str">
        <f t="shared" si="11"/>
        <v/>
      </c>
      <c r="AG108"/>
    </row>
    <row r="109" spans="1:33" ht="15" customHeight="1" x14ac:dyDescent="0.25">
      <c r="A109" s="47" t="str">
        <f>IF('1_Data Entry'!$E109="","",IF(COUNTA('1_Data Entry'!C109:N109)=0,"",'1_Data Entry'!A109))</f>
        <v/>
      </c>
      <c r="B109" s="47" t="str">
        <f>IF('1_Data Entry'!$E109="","",IF(A109="","",IF(S109&lt;&gt;"OK","Check row",IF(M109="","Open lot",IF(R109=0,"Closed lot","Partially sold")))))</f>
        <v/>
      </c>
      <c r="C109" s="47" t="str">
        <f>IF(A109="","",'1_Data Entry'!C109)</f>
        <v/>
      </c>
      <c r="D109" s="47" t="str">
        <f>IF(A109="","",'1_Data Entry'!D109)</f>
        <v/>
      </c>
      <c r="E109" s="47" t="str">
        <f>IF(A109="","",'1_Data Entry'!E109)</f>
        <v/>
      </c>
      <c r="F109" s="47" t="str">
        <f t="shared" si="6"/>
        <v/>
      </c>
      <c r="G109" s="47" t="str">
        <f>IF(F109="","",IFERROR(VLOOKUP(F109,'6_Reference Lists'!$A$4:$D$64,4,FALSE()),'1_Data Entry'!F109))</f>
        <v/>
      </c>
      <c r="H109" s="134" t="str">
        <f>IF('1_Data Entry'!$E109="","",IF(OR(F109="",I109="",J109="",K109=""),"",F109&amp;"-"&amp;TEXT(I109,"yyyymmdd")&amp;"-"&amp;SUBSTITUTE(TEXT(ROUND(J109,3),"0.###"),".","D")&amp;"-"&amp;SUBSTITUTE(TEXT(ROUND(K109,3),"0.###"),".","D")))</f>
        <v/>
      </c>
      <c r="I109" s="61" t="str">
        <f>IF('1_Data Entry'!$E109="","",IF(A109="","",'1_Data Entry'!G109))</f>
        <v/>
      </c>
      <c r="J109" s="62" t="str">
        <f>IF('1_Data Entry'!$E109="","",IF(A109="","",'1_Data Entry'!H109))</f>
        <v/>
      </c>
      <c r="K109" s="63" t="str">
        <f>IF('1_Data Entry'!$E109="","",IF(A109="","",'1_Data Entry'!I109))</f>
        <v/>
      </c>
      <c r="L109" s="63" t="str">
        <f>IF('1_Data Entry'!$E109="","",IF(OR(J109="",K109=""),"",J109*K109))</f>
        <v/>
      </c>
      <c r="M109" s="61" t="str">
        <f>IF(A109="","",IF(OR('1_Data Entry'!L109="",'1_Data Entry'!L109&lt;=0),"",'1_Data Entry'!J109))</f>
        <v/>
      </c>
      <c r="N109" s="62" t="str">
        <f>IF('1_Data Entry'!$E109="","",IF(OR(J109="",R109=""),"",MAX(J109-R109,0)))</f>
        <v/>
      </c>
      <c r="O109" s="63" t="str">
        <f>IF('1_Data Entry'!$E109="","",IF(A109="","",'1_Data Entry'!L109))</f>
        <v/>
      </c>
      <c r="P109" s="63" t="str">
        <f t="shared" si="7"/>
        <v/>
      </c>
      <c r="Q109" s="91" t="str">
        <f>IF('1_Data Entry'!$E109="","",IF(OR(M109="",P109="",L109=""),"",P109-L109))</f>
        <v/>
      </c>
      <c r="R109" s="133" t="str">
        <f>IF(A109="","",IF('1_Data Entry'!M109&lt;&gt;"",'1_Data Entry'!M109,IF('1_Data Entry'!J109="",J109,"")))</f>
        <v/>
      </c>
      <c r="S109" s="54" t="str">
        <f>IF('1_Data Entry'!$E109="","",IF(A109="","",IF(OR(F109="",I109="",J109="",K109=""),"Check row",IF(AND(M109&lt;&gt;"",M109&lt;I109),"Sell before buy",IF(AND(R109&lt;&gt;"",J109&lt;R109),"Shares remaining exceeds buy",IF(AND(M109&lt;&gt;"",OR(O109="",O109&lt;=0),N109&gt;0),"Missing sale price","OK"))))))</f>
        <v/>
      </c>
      <c r="T109" s="54" t="str">
        <f>IF('1_Data Entry'!$E109="","",IF(A109="","",IF(AND(Q109&lt;0,M109&lt;&gt;""),"Yes","No")))</f>
        <v/>
      </c>
      <c r="U109" s="54" t="str">
        <f>IF('1_Data Entry'!$E109="","",IF(OR(A109="",T109&lt;&gt;"Yes",M109=""),"No",IF(COUNTIFS($F$6:$F$505,F109,$I$6:$I$505,"&gt;="&amp;M109-30,$I$6:$I$505,"&lt;="&amp;M109+30,$A$6:$A$505,"&lt;&gt;"&amp;A109)&gt;0,"Yes","No")))</f>
        <v/>
      </c>
      <c r="V109" s="61" t="str">
        <f>IF('1_Data Entry'!$E109="","",IF(OR(A109="",U109&lt;&gt;"Yes",M109=""),"",M109+30))</f>
        <v/>
      </c>
      <c r="W109" s="54" t="str">
        <f>IF('1_Data Entry'!$E109="","",IF(A109="","",IF(S109="OK","Ready","Review row")))</f>
        <v/>
      </c>
      <c r="X109" s="69" t="str">
        <f t="shared" si="8"/>
        <v/>
      </c>
      <c r="Y109" s="68" t="str">
        <f t="shared" si="9"/>
        <v/>
      </c>
      <c r="Z109" s="64" t="str">
        <f>IF('1_Data Entry'!$E109="","",SUM(SUMIFS('4_Wash Match Table'!R$7:R$500,'4_Wash Match Table'!L$7:L$500,H109),(SUMIFS('4_Wash Match Table'!AA$7:AA$500,'4_Wash Match Table'!U$7:U$500,H109)),(SUMIFS('4_Wash Match Table'!AJ$7:AJ$500,'4_Wash Match Table'!AD$7:AD$500,H109)),(SUMIFS('4_Wash Match Table'!AS$7:AS$500,'4_Wash Match Table'!AM$7:AM$500,H109))))</f>
        <v/>
      </c>
      <c r="AA109" s="64" t="str">
        <f>IF('1_Data Entry'!$E109="","",IF(OR(L109="",Z109=""),"",L109+Z109))</f>
        <v/>
      </c>
      <c r="AB109" s="65" t="str">
        <f t="shared" si="10"/>
        <v/>
      </c>
      <c r="AC109" s="70" t="str">
        <f>IF(AND($M109&lt;&gt;"",$Q109&lt;0),COUNTIFS($M$6:M109,"&lt;&gt;",$Q$6:Q109,"&lt;0"),"")</f>
        <v/>
      </c>
      <c r="AD109" t="str">
        <f t="shared" si="11"/>
        <v/>
      </c>
      <c r="AG109"/>
    </row>
    <row r="110" spans="1:33" ht="15" customHeight="1" x14ac:dyDescent="0.25">
      <c r="A110" s="47" t="str">
        <f>IF('1_Data Entry'!$E110="","",IF(COUNTA('1_Data Entry'!C110:N110)=0,"",'1_Data Entry'!A110))</f>
        <v/>
      </c>
      <c r="B110" s="47" t="str">
        <f>IF('1_Data Entry'!$E110="","",IF(A110="","",IF(S110&lt;&gt;"OK","Check row",IF(M110="","Open lot",IF(R110=0,"Closed lot","Partially sold")))))</f>
        <v/>
      </c>
      <c r="C110" s="47" t="str">
        <f>IF(A110="","",'1_Data Entry'!C110)</f>
        <v/>
      </c>
      <c r="D110" s="47" t="str">
        <f>IF(A110="","",'1_Data Entry'!D110)</f>
        <v/>
      </c>
      <c r="E110" s="47" t="str">
        <f>IF(A110="","",'1_Data Entry'!E110)</f>
        <v/>
      </c>
      <c r="F110" s="47" t="str">
        <f t="shared" si="6"/>
        <v/>
      </c>
      <c r="G110" s="47" t="str">
        <f>IF(F110="","",IFERROR(VLOOKUP(F110,'6_Reference Lists'!$A$4:$D$64,4,FALSE()),'1_Data Entry'!F110))</f>
        <v/>
      </c>
      <c r="H110" s="134" t="str">
        <f>IF('1_Data Entry'!$E110="","",IF(OR(F110="",I110="",J110="",K110=""),"",F110&amp;"-"&amp;TEXT(I110,"yyyymmdd")&amp;"-"&amp;SUBSTITUTE(TEXT(ROUND(J110,3),"0.###"),".","D")&amp;"-"&amp;SUBSTITUTE(TEXT(ROUND(K110,3),"0.###"),".","D")))</f>
        <v/>
      </c>
      <c r="I110" s="61" t="str">
        <f>IF('1_Data Entry'!$E110="","",IF(A110="","",'1_Data Entry'!G110))</f>
        <v/>
      </c>
      <c r="J110" s="62" t="str">
        <f>IF('1_Data Entry'!$E110="","",IF(A110="","",'1_Data Entry'!H110))</f>
        <v/>
      </c>
      <c r="K110" s="63" t="str">
        <f>IF('1_Data Entry'!$E110="","",IF(A110="","",'1_Data Entry'!I110))</f>
        <v/>
      </c>
      <c r="L110" s="63" t="str">
        <f>IF('1_Data Entry'!$E110="","",IF(OR(J110="",K110=""),"",J110*K110))</f>
        <v/>
      </c>
      <c r="M110" s="61" t="str">
        <f>IF(A110="","",IF(OR('1_Data Entry'!L110="",'1_Data Entry'!L110&lt;=0),"",'1_Data Entry'!J110))</f>
        <v/>
      </c>
      <c r="N110" s="62" t="str">
        <f>IF('1_Data Entry'!$E110="","",IF(OR(J110="",R110=""),"",MAX(J110-R110,0)))</f>
        <v/>
      </c>
      <c r="O110" s="63" t="str">
        <f>IF('1_Data Entry'!$E110="","",IF(A110="","",'1_Data Entry'!L110))</f>
        <v/>
      </c>
      <c r="P110" s="63" t="str">
        <f t="shared" si="7"/>
        <v/>
      </c>
      <c r="Q110" s="91" t="str">
        <f>IF('1_Data Entry'!$E110="","",IF(OR(M110="",P110="",L110=""),"",P110-L110))</f>
        <v/>
      </c>
      <c r="R110" s="133" t="str">
        <f>IF(A110="","",IF('1_Data Entry'!M110&lt;&gt;"",'1_Data Entry'!M110,IF('1_Data Entry'!J110="",J110,"")))</f>
        <v/>
      </c>
      <c r="S110" s="54" t="str">
        <f>IF('1_Data Entry'!$E110="","",IF(A110="","",IF(OR(F110="",I110="",J110="",K110=""),"Check row",IF(AND(M110&lt;&gt;"",M110&lt;I110),"Sell before buy",IF(AND(R110&lt;&gt;"",J110&lt;R110),"Shares remaining exceeds buy",IF(AND(M110&lt;&gt;"",OR(O110="",O110&lt;=0),N110&gt;0),"Missing sale price","OK"))))))</f>
        <v/>
      </c>
      <c r="T110" s="54" t="str">
        <f>IF('1_Data Entry'!$E110="","",IF(A110="","",IF(AND(Q110&lt;0,M110&lt;&gt;""),"Yes","No")))</f>
        <v/>
      </c>
      <c r="U110" s="54" t="str">
        <f>IF('1_Data Entry'!$E110="","",IF(OR(A110="",T110&lt;&gt;"Yes",M110=""),"No",IF(COUNTIFS($F$6:$F$505,F110,$I$6:$I$505,"&gt;="&amp;M110-30,$I$6:$I$505,"&lt;="&amp;M110+30,$A$6:$A$505,"&lt;&gt;"&amp;A110)&gt;0,"Yes","No")))</f>
        <v/>
      </c>
      <c r="V110" s="61" t="str">
        <f>IF('1_Data Entry'!$E110="","",IF(OR(A110="",U110&lt;&gt;"Yes",M110=""),"",M110+30))</f>
        <v/>
      </c>
      <c r="W110" s="54" t="str">
        <f>IF('1_Data Entry'!$E110="","",IF(A110="","",IF(S110="OK","Ready","Review row")))</f>
        <v/>
      </c>
      <c r="X110" s="69" t="str">
        <f t="shared" si="8"/>
        <v/>
      </c>
      <c r="Y110" s="68" t="str">
        <f t="shared" si="9"/>
        <v/>
      </c>
      <c r="Z110" s="64" t="str">
        <f>IF('1_Data Entry'!$E110="","",SUM(SUMIFS('4_Wash Match Table'!R$7:R$500,'4_Wash Match Table'!L$7:L$500,H110),(SUMIFS('4_Wash Match Table'!AA$7:AA$500,'4_Wash Match Table'!U$7:U$500,H110)),(SUMIFS('4_Wash Match Table'!AJ$7:AJ$500,'4_Wash Match Table'!AD$7:AD$500,H110)),(SUMIFS('4_Wash Match Table'!AS$7:AS$500,'4_Wash Match Table'!AM$7:AM$500,H110))))</f>
        <v/>
      </c>
      <c r="AA110" s="64" t="str">
        <f>IF('1_Data Entry'!$E110="","",IF(OR(L110="",Z110=""),"",L110+Z110))</f>
        <v/>
      </c>
      <c r="AB110" s="65" t="str">
        <f t="shared" si="10"/>
        <v/>
      </c>
      <c r="AC110" s="70" t="str">
        <f>IF(AND($M110&lt;&gt;"",$Q110&lt;0),COUNTIFS($M$6:M110,"&lt;&gt;",$Q$6:Q110,"&lt;0"),"")</f>
        <v/>
      </c>
      <c r="AD110" t="str">
        <f t="shared" si="11"/>
        <v/>
      </c>
      <c r="AG110"/>
    </row>
    <row r="111" spans="1:33" ht="15" customHeight="1" x14ac:dyDescent="0.25">
      <c r="A111" s="47" t="str">
        <f>IF('1_Data Entry'!$E111="","",IF(COUNTA('1_Data Entry'!C111:N111)=0,"",'1_Data Entry'!A111))</f>
        <v/>
      </c>
      <c r="B111" s="47" t="str">
        <f>IF('1_Data Entry'!$E111="","",IF(A111="","",IF(S111&lt;&gt;"OK","Check row",IF(M111="","Open lot",IF(R111=0,"Closed lot","Partially sold")))))</f>
        <v/>
      </c>
      <c r="C111" s="47" t="str">
        <f>IF(A111="","",'1_Data Entry'!C111)</f>
        <v/>
      </c>
      <c r="D111" s="47" t="str">
        <f>IF(A111="","",'1_Data Entry'!D111)</f>
        <v/>
      </c>
      <c r="E111" s="47" t="str">
        <f>IF(A111="","",'1_Data Entry'!E111)</f>
        <v/>
      </c>
      <c r="F111" s="47" t="str">
        <f t="shared" si="6"/>
        <v/>
      </c>
      <c r="G111" s="47" t="str">
        <f>IF(F111="","",IFERROR(VLOOKUP(F111,'6_Reference Lists'!$A$4:$D$64,4,FALSE()),'1_Data Entry'!F111))</f>
        <v/>
      </c>
      <c r="H111" s="134" t="str">
        <f>IF('1_Data Entry'!$E111="","",IF(OR(F111="",I111="",J111="",K111=""),"",F111&amp;"-"&amp;TEXT(I111,"yyyymmdd")&amp;"-"&amp;SUBSTITUTE(TEXT(ROUND(J111,3),"0.###"),".","D")&amp;"-"&amp;SUBSTITUTE(TEXT(ROUND(K111,3),"0.###"),".","D")))</f>
        <v/>
      </c>
      <c r="I111" s="61" t="str">
        <f>IF('1_Data Entry'!$E111="","",IF(A111="","",'1_Data Entry'!G111))</f>
        <v/>
      </c>
      <c r="J111" s="62" t="str">
        <f>IF('1_Data Entry'!$E111="","",IF(A111="","",'1_Data Entry'!H111))</f>
        <v/>
      </c>
      <c r="K111" s="63" t="str">
        <f>IF('1_Data Entry'!$E111="","",IF(A111="","",'1_Data Entry'!I111))</f>
        <v/>
      </c>
      <c r="L111" s="63" t="str">
        <f>IF('1_Data Entry'!$E111="","",IF(OR(J111="",K111=""),"",J111*K111))</f>
        <v/>
      </c>
      <c r="M111" s="61" t="str">
        <f>IF(A111="","",IF(OR('1_Data Entry'!L111="",'1_Data Entry'!L111&lt;=0),"",'1_Data Entry'!J111))</f>
        <v/>
      </c>
      <c r="N111" s="62" t="str">
        <f>IF('1_Data Entry'!$E111="","",IF(OR(J111="",R111=""),"",MAX(J111-R111,0)))</f>
        <v/>
      </c>
      <c r="O111" s="63" t="str">
        <f>IF('1_Data Entry'!$E111="","",IF(A111="","",'1_Data Entry'!L111))</f>
        <v/>
      </c>
      <c r="P111" s="63" t="str">
        <f t="shared" si="7"/>
        <v/>
      </c>
      <c r="Q111" s="91" t="str">
        <f>IF('1_Data Entry'!$E111="","",IF(OR(M111="",P111="",L111=""),"",P111-L111))</f>
        <v/>
      </c>
      <c r="R111" s="133" t="str">
        <f>IF(A111="","",IF('1_Data Entry'!M111&lt;&gt;"",'1_Data Entry'!M111,IF('1_Data Entry'!J111="",J111,"")))</f>
        <v/>
      </c>
      <c r="S111" s="54" t="str">
        <f>IF('1_Data Entry'!$E111="","",IF(A111="","",IF(OR(F111="",I111="",J111="",K111=""),"Check row",IF(AND(M111&lt;&gt;"",M111&lt;I111),"Sell before buy",IF(AND(R111&lt;&gt;"",J111&lt;R111),"Shares remaining exceeds buy",IF(AND(M111&lt;&gt;"",OR(O111="",O111&lt;=0),N111&gt;0),"Missing sale price","OK"))))))</f>
        <v/>
      </c>
      <c r="T111" s="54" t="str">
        <f>IF('1_Data Entry'!$E111="","",IF(A111="","",IF(AND(Q111&lt;0,M111&lt;&gt;""),"Yes","No")))</f>
        <v/>
      </c>
      <c r="U111" s="54" t="str">
        <f>IF('1_Data Entry'!$E111="","",IF(OR(A111="",T111&lt;&gt;"Yes",M111=""),"No",IF(COUNTIFS($F$6:$F$505,F111,$I$6:$I$505,"&gt;="&amp;M111-30,$I$6:$I$505,"&lt;="&amp;M111+30,$A$6:$A$505,"&lt;&gt;"&amp;A111)&gt;0,"Yes","No")))</f>
        <v/>
      </c>
      <c r="V111" s="61" t="str">
        <f>IF('1_Data Entry'!$E111="","",IF(OR(A111="",U111&lt;&gt;"Yes",M111=""),"",M111+30))</f>
        <v/>
      </c>
      <c r="W111" s="54" t="str">
        <f>IF('1_Data Entry'!$E111="","",IF(A111="","",IF(S111="OK","Ready","Review row")))</f>
        <v/>
      </c>
      <c r="X111" s="69" t="str">
        <f t="shared" si="8"/>
        <v/>
      </c>
      <c r="Y111" s="68" t="str">
        <f t="shared" si="9"/>
        <v/>
      </c>
      <c r="Z111" s="64" t="str">
        <f>IF('1_Data Entry'!$E111="","",SUM(SUMIFS('4_Wash Match Table'!R$7:R$500,'4_Wash Match Table'!L$7:L$500,H111),(SUMIFS('4_Wash Match Table'!AA$7:AA$500,'4_Wash Match Table'!U$7:U$500,H111)),(SUMIFS('4_Wash Match Table'!AJ$7:AJ$500,'4_Wash Match Table'!AD$7:AD$500,H111)),(SUMIFS('4_Wash Match Table'!AS$7:AS$500,'4_Wash Match Table'!AM$7:AM$500,H111))))</f>
        <v/>
      </c>
      <c r="AA111" s="64" t="str">
        <f>IF('1_Data Entry'!$E111="","",IF(OR(L111="",Z111=""),"",L111+Z111))</f>
        <v/>
      </c>
      <c r="AB111" s="65" t="str">
        <f t="shared" si="10"/>
        <v/>
      </c>
      <c r="AC111" s="70" t="str">
        <f>IF(AND($M111&lt;&gt;"",$Q111&lt;0),COUNTIFS($M$6:M111,"&lt;&gt;",$Q$6:Q111,"&lt;0"),"")</f>
        <v/>
      </c>
      <c r="AD111" t="str">
        <f t="shared" si="11"/>
        <v/>
      </c>
      <c r="AG111"/>
    </row>
    <row r="112" spans="1:33" ht="15" customHeight="1" x14ac:dyDescent="0.25">
      <c r="A112" s="47" t="str">
        <f>IF('1_Data Entry'!$E112="","",IF(COUNTA('1_Data Entry'!C112:N112)=0,"",'1_Data Entry'!A112))</f>
        <v/>
      </c>
      <c r="B112" s="47" t="str">
        <f>IF('1_Data Entry'!$E112="","",IF(A112="","",IF(S112&lt;&gt;"OK","Check row",IF(M112="","Open lot",IF(R112=0,"Closed lot","Partially sold")))))</f>
        <v/>
      </c>
      <c r="C112" s="47" t="str">
        <f>IF(A112="","",'1_Data Entry'!C112)</f>
        <v/>
      </c>
      <c r="D112" s="47" t="str">
        <f>IF(A112="","",'1_Data Entry'!D112)</f>
        <v/>
      </c>
      <c r="E112" s="47" t="str">
        <f>IF(A112="","",'1_Data Entry'!E112)</f>
        <v/>
      </c>
      <c r="F112" s="47" t="str">
        <f t="shared" si="6"/>
        <v/>
      </c>
      <c r="G112" s="47" t="str">
        <f>IF(F112="","",IFERROR(VLOOKUP(F112,'6_Reference Lists'!$A$4:$D$64,4,FALSE()),'1_Data Entry'!F112))</f>
        <v/>
      </c>
      <c r="H112" s="134" t="str">
        <f>IF('1_Data Entry'!$E112="","",IF(OR(F112="",I112="",J112="",K112=""),"",F112&amp;"-"&amp;TEXT(I112,"yyyymmdd")&amp;"-"&amp;SUBSTITUTE(TEXT(ROUND(J112,3),"0.###"),".","D")&amp;"-"&amp;SUBSTITUTE(TEXT(ROUND(K112,3),"0.###"),".","D")))</f>
        <v/>
      </c>
      <c r="I112" s="61" t="str">
        <f>IF('1_Data Entry'!$E112="","",IF(A112="","",'1_Data Entry'!G112))</f>
        <v/>
      </c>
      <c r="J112" s="62" t="str">
        <f>IF('1_Data Entry'!$E112="","",IF(A112="","",'1_Data Entry'!H112))</f>
        <v/>
      </c>
      <c r="K112" s="63" t="str">
        <f>IF('1_Data Entry'!$E112="","",IF(A112="","",'1_Data Entry'!I112))</f>
        <v/>
      </c>
      <c r="L112" s="63" t="str">
        <f>IF('1_Data Entry'!$E112="","",IF(OR(J112="",K112=""),"",J112*K112))</f>
        <v/>
      </c>
      <c r="M112" s="61" t="str">
        <f>IF(A112="","",IF(OR('1_Data Entry'!L112="",'1_Data Entry'!L112&lt;=0),"",'1_Data Entry'!J112))</f>
        <v/>
      </c>
      <c r="N112" s="62" t="str">
        <f>IF('1_Data Entry'!$E112="","",IF(OR(J112="",R112=""),"",MAX(J112-R112,0)))</f>
        <v/>
      </c>
      <c r="O112" s="63" t="str">
        <f>IF('1_Data Entry'!$E112="","",IF(A112="","",'1_Data Entry'!L112))</f>
        <v/>
      </c>
      <c r="P112" s="63" t="str">
        <f t="shared" si="7"/>
        <v/>
      </c>
      <c r="Q112" s="91" t="str">
        <f>IF('1_Data Entry'!$E112="","",IF(OR(M112="",P112="",L112=""),"",P112-L112))</f>
        <v/>
      </c>
      <c r="R112" s="133" t="str">
        <f>IF(A112="","",IF('1_Data Entry'!M112&lt;&gt;"",'1_Data Entry'!M112,IF('1_Data Entry'!J112="",J112,"")))</f>
        <v/>
      </c>
      <c r="S112" s="54" t="str">
        <f>IF('1_Data Entry'!$E112="","",IF(A112="","",IF(OR(F112="",I112="",J112="",K112=""),"Check row",IF(AND(M112&lt;&gt;"",M112&lt;I112),"Sell before buy",IF(AND(R112&lt;&gt;"",J112&lt;R112),"Shares remaining exceeds buy",IF(AND(M112&lt;&gt;"",OR(O112="",O112&lt;=0),N112&gt;0),"Missing sale price","OK"))))))</f>
        <v/>
      </c>
      <c r="T112" s="54" t="str">
        <f>IF('1_Data Entry'!$E112="","",IF(A112="","",IF(AND(Q112&lt;0,M112&lt;&gt;""),"Yes","No")))</f>
        <v/>
      </c>
      <c r="U112" s="54" t="str">
        <f>IF('1_Data Entry'!$E112="","",IF(OR(A112="",T112&lt;&gt;"Yes",M112=""),"No",IF(COUNTIFS($F$6:$F$505,F112,$I$6:$I$505,"&gt;="&amp;M112-30,$I$6:$I$505,"&lt;="&amp;M112+30,$A$6:$A$505,"&lt;&gt;"&amp;A112)&gt;0,"Yes","No")))</f>
        <v/>
      </c>
      <c r="V112" s="61" t="str">
        <f>IF('1_Data Entry'!$E112="","",IF(OR(A112="",U112&lt;&gt;"Yes",M112=""),"",M112+30))</f>
        <v/>
      </c>
      <c r="W112" s="54" t="str">
        <f>IF('1_Data Entry'!$E112="","",IF(A112="","",IF(S112="OK","Ready","Review row")))</f>
        <v/>
      </c>
      <c r="X112" s="69" t="str">
        <f t="shared" si="8"/>
        <v/>
      </c>
      <c r="Y112" s="68" t="str">
        <f t="shared" si="9"/>
        <v/>
      </c>
      <c r="Z112" s="64" t="str">
        <f>IF('1_Data Entry'!$E112="","",SUM(SUMIFS('4_Wash Match Table'!R$7:R$500,'4_Wash Match Table'!L$7:L$500,H112),(SUMIFS('4_Wash Match Table'!AA$7:AA$500,'4_Wash Match Table'!U$7:U$500,H112)),(SUMIFS('4_Wash Match Table'!AJ$7:AJ$500,'4_Wash Match Table'!AD$7:AD$500,H112)),(SUMIFS('4_Wash Match Table'!AS$7:AS$500,'4_Wash Match Table'!AM$7:AM$500,H112))))</f>
        <v/>
      </c>
      <c r="AA112" s="64" t="str">
        <f>IF('1_Data Entry'!$E112="","",IF(OR(L112="",Z112=""),"",L112+Z112))</f>
        <v/>
      </c>
      <c r="AB112" s="65" t="str">
        <f t="shared" si="10"/>
        <v/>
      </c>
      <c r="AC112" s="70" t="str">
        <f>IF(AND($M112&lt;&gt;"",$Q112&lt;0),COUNTIFS($M$6:M112,"&lt;&gt;",$Q$6:Q112,"&lt;0"),"")</f>
        <v/>
      </c>
      <c r="AD112" t="str">
        <f t="shared" si="11"/>
        <v/>
      </c>
      <c r="AG112"/>
    </row>
    <row r="113" spans="1:33" ht="15" customHeight="1" x14ac:dyDescent="0.25">
      <c r="A113" s="47" t="str">
        <f>IF('1_Data Entry'!$E113="","",IF(COUNTA('1_Data Entry'!C113:N113)=0,"",'1_Data Entry'!A113))</f>
        <v/>
      </c>
      <c r="B113" s="47" t="str">
        <f>IF('1_Data Entry'!$E113="","",IF(A113="","",IF(S113&lt;&gt;"OK","Check row",IF(M113="","Open lot",IF(R113=0,"Closed lot","Partially sold")))))</f>
        <v/>
      </c>
      <c r="C113" s="47" t="str">
        <f>IF(A113="","",'1_Data Entry'!C113)</f>
        <v/>
      </c>
      <c r="D113" s="47" t="str">
        <f>IF(A113="","",'1_Data Entry'!D113)</f>
        <v/>
      </c>
      <c r="E113" s="47" t="str">
        <f>IF(A113="","",'1_Data Entry'!E113)</f>
        <v/>
      </c>
      <c r="F113" s="47" t="str">
        <f t="shared" si="6"/>
        <v/>
      </c>
      <c r="G113" s="47" t="str">
        <f>IF(F113="","",IFERROR(VLOOKUP(F113,'6_Reference Lists'!$A$4:$D$64,4,FALSE()),'1_Data Entry'!F113))</f>
        <v/>
      </c>
      <c r="H113" s="134" t="str">
        <f>IF('1_Data Entry'!$E113="","",IF(OR(F113="",I113="",J113="",K113=""),"",F113&amp;"-"&amp;TEXT(I113,"yyyymmdd")&amp;"-"&amp;SUBSTITUTE(TEXT(ROUND(J113,3),"0.###"),".","D")&amp;"-"&amp;SUBSTITUTE(TEXT(ROUND(K113,3),"0.###"),".","D")))</f>
        <v/>
      </c>
      <c r="I113" s="61" t="str">
        <f>IF('1_Data Entry'!$E113="","",IF(A113="","",'1_Data Entry'!G113))</f>
        <v/>
      </c>
      <c r="J113" s="62" t="str">
        <f>IF('1_Data Entry'!$E113="","",IF(A113="","",'1_Data Entry'!H113))</f>
        <v/>
      </c>
      <c r="K113" s="63" t="str">
        <f>IF('1_Data Entry'!$E113="","",IF(A113="","",'1_Data Entry'!I113))</f>
        <v/>
      </c>
      <c r="L113" s="63" t="str">
        <f>IF('1_Data Entry'!$E113="","",IF(OR(J113="",K113=""),"",J113*K113))</f>
        <v/>
      </c>
      <c r="M113" s="61" t="str">
        <f>IF(A113="","",IF(OR('1_Data Entry'!L113="",'1_Data Entry'!L113&lt;=0),"",'1_Data Entry'!J113))</f>
        <v/>
      </c>
      <c r="N113" s="62" t="str">
        <f>IF('1_Data Entry'!$E113="","",IF(OR(J113="",R113=""),"",MAX(J113-R113,0)))</f>
        <v/>
      </c>
      <c r="O113" s="63" t="str">
        <f>IF('1_Data Entry'!$E113="","",IF(A113="","",'1_Data Entry'!L113))</f>
        <v/>
      </c>
      <c r="P113" s="63" t="str">
        <f t="shared" si="7"/>
        <v/>
      </c>
      <c r="Q113" s="91" t="str">
        <f>IF('1_Data Entry'!$E113="","",IF(OR(M113="",P113="",L113=""),"",P113-L113))</f>
        <v/>
      </c>
      <c r="R113" s="133" t="str">
        <f>IF(A113="","",IF('1_Data Entry'!M113&lt;&gt;"",'1_Data Entry'!M113,IF('1_Data Entry'!J113="",J113,"")))</f>
        <v/>
      </c>
      <c r="S113" s="54" t="str">
        <f>IF('1_Data Entry'!$E113="","",IF(A113="","",IF(OR(F113="",I113="",J113="",K113=""),"Check row",IF(AND(M113&lt;&gt;"",M113&lt;I113),"Sell before buy",IF(AND(R113&lt;&gt;"",J113&lt;R113),"Shares remaining exceeds buy",IF(AND(M113&lt;&gt;"",OR(O113="",O113&lt;=0),N113&gt;0),"Missing sale price","OK"))))))</f>
        <v/>
      </c>
      <c r="T113" s="54" t="str">
        <f>IF('1_Data Entry'!$E113="","",IF(A113="","",IF(AND(Q113&lt;0,M113&lt;&gt;""),"Yes","No")))</f>
        <v/>
      </c>
      <c r="U113" s="54" t="str">
        <f>IF('1_Data Entry'!$E113="","",IF(OR(A113="",T113&lt;&gt;"Yes",M113=""),"No",IF(COUNTIFS($F$6:$F$505,F113,$I$6:$I$505,"&gt;="&amp;M113-30,$I$6:$I$505,"&lt;="&amp;M113+30,$A$6:$A$505,"&lt;&gt;"&amp;A113)&gt;0,"Yes","No")))</f>
        <v/>
      </c>
      <c r="V113" s="61" t="str">
        <f>IF('1_Data Entry'!$E113="","",IF(OR(A113="",U113&lt;&gt;"Yes",M113=""),"",M113+30))</f>
        <v/>
      </c>
      <c r="W113" s="54" t="str">
        <f>IF('1_Data Entry'!$E113="","",IF(A113="","",IF(S113="OK","Ready","Review row")))</f>
        <v/>
      </c>
      <c r="X113" s="69" t="str">
        <f t="shared" si="8"/>
        <v/>
      </c>
      <c r="Y113" s="68" t="str">
        <f t="shared" si="9"/>
        <v/>
      </c>
      <c r="Z113" s="64" t="str">
        <f>IF('1_Data Entry'!$E113="","",SUM(SUMIFS('4_Wash Match Table'!R$7:R$500,'4_Wash Match Table'!L$7:L$500,H113),(SUMIFS('4_Wash Match Table'!AA$7:AA$500,'4_Wash Match Table'!U$7:U$500,H113)),(SUMIFS('4_Wash Match Table'!AJ$7:AJ$500,'4_Wash Match Table'!AD$7:AD$500,H113)),(SUMIFS('4_Wash Match Table'!AS$7:AS$500,'4_Wash Match Table'!AM$7:AM$500,H113))))</f>
        <v/>
      </c>
      <c r="AA113" s="64" t="str">
        <f>IF('1_Data Entry'!$E113="","",IF(OR(L113="",Z113=""),"",L113+Z113))</f>
        <v/>
      </c>
      <c r="AB113" s="65" t="str">
        <f t="shared" si="10"/>
        <v/>
      </c>
      <c r="AC113" s="70" t="str">
        <f>IF(AND($M113&lt;&gt;"",$Q113&lt;0),COUNTIFS($M$6:M113,"&lt;&gt;",$Q$6:Q113,"&lt;0"),"")</f>
        <v/>
      </c>
      <c r="AD113" t="str">
        <f t="shared" si="11"/>
        <v/>
      </c>
      <c r="AG113"/>
    </row>
    <row r="114" spans="1:33" ht="15" customHeight="1" x14ac:dyDescent="0.25">
      <c r="A114" s="47" t="str">
        <f>IF('1_Data Entry'!$E114="","",IF(COUNTA('1_Data Entry'!C114:N114)=0,"",'1_Data Entry'!A114))</f>
        <v/>
      </c>
      <c r="B114" s="47" t="str">
        <f>IF('1_Data Entry'!$E114="","",IF(A114="","",IF(S114&lt;&gt;"OK","Check row",IF(M114="","Open lot",IF(R114=0,"Closed lot","Partially sold")))))</f>
        <v/>
      </c>
      <c r="C114" s="47" t="str">
        <f>IF(A114="","",'1_Data Entry'!C114)</f>
        <v/>
      </c>
      <c r="D114" s="47" t="str">
        <f>IF(A114="","",'1_Data Entry'!D114)</f>
        <v/>
      </c>
      <c r="E114" s="47" t="str">
        <f>IF(A114="","",'1_Data Entry'!E114)</f>
        <v/>
      </c>
      <c r="F114" s="47" t="str">
        <f t="shared" si="6"/>
        <v/>
      </c>
      <c r="G114" s="47" t="str">
        <f>IF(F114="","",IFERROR(VLOOKUP(F114,'6_Reference Lists'!$A$4:$D$64,4,FALSE()),'1_Data Entry'!F114))</f>
        <v/>
      </c>
      <c r="H114" s="134" t="str">
        <f>IF('1_Data Entry'!$E114="","",IF(OR(F114="",I114="",J114="",K114=""),"",F114&amp;"-"&amp;TEXT(I114,"yyyymmdd")&amp;"-"&amp;SUBSTITUTE(TEXT(ROUND(J114,3),"0.###"),".","D")&amp;"-"&amp;SUBSTITUTE(TEXT(ROUND(K114,3),"0.###"),".","D")))</f>
        <v/>
      </c>
      <c r="I114" s="61" t="str">
        <f>IF('1_Data Entry'!$E114="","",IF(A114="","",'1_Data Entry'!G114))</f>
        <v/>
      </c>
      <c r="J114" s="62" t="str">
        <f>IF('1_Data Entry'!$E114="","",IF(A114="","",'1_Data Entry'!H114))</f>
        <v/>
      </c>
      <c r="K114" s="63" t="str">
        <f>IF('1_Data Entry'!$E114="","",IF(A114="","",'1_Data Entry'!I114))</f>
        <v/>
      </c>
      <c r="L114" s="63" t="str">
        <f>IF('1_Data Entry'!$E114="","",IF(OR(J114="",K114=""),"",J114*K114))</f>
        <v/>
      </c>
      <c r="M114" s="61" t="str">
        <f>IF(A114="","",IF(OR('1_Data Entry'!L114="",'1_Data Entry'!L114&lt;=0),"",'1_Data Entry'!J114))</f>
        <v/>
      </c>
      <c r="N114" s="62" t="str">
        <f>IF('1_Data Entry'!$E114="","",IF(OR(J114="",R114=""),"",MAX(J114-R114,0)))</f>
        <v/>
      </c>
      <c r="O114" s="63" t="str">
        <f>IF('1_Data Entry'!$E114="","",IF(A114="","",'1_Data Entry'!L114))</f>
        <v/>
      </c>
      <c r="P114" s="63" t="str">
        <f t="shared" si="7"/>
        <v/>
      </c>
      <c r="Q114" s="91" t="str">
        <f>IF('1_Data Entry'!$E114="","",IF(OR(M114="",P114="",L114=""),"",P114-L114))</f>
        <v/>
      </c>
      <c r="R114" s="133" t="str">
        <f>IF(A114="","",IF('1_Data Entry'!M114&lt;&gt;"",'1_Data Entry'!M114,IF('1_Data Entry'!J114="",J114,"")))</f>
        <v/>
      </c>
      <c r="S114" s="54" t="str">
        <f>IF('1_Data Entry'!$E114="","",IF(A114="","",IF(OR(F114="",I114="",J114="",K114=""),"Check row",IF(AND(M114&lt;&gt;"",M114&lt;I114),"Sell before buy",IF(AND(R114&lt;&gt;"",J114&lt;R114),"Shares remaining exceeds buy",IF(AND(M114&lt;&gt;"",OR(O114="",O114&lt;=0),N114&gt;0),"Missing sale price","OK"))))))</f>
        <v/>
      </c>
      <c r="T114" s="54" t="str">
        <f>IF('1_Data Entry'!$E114="","",IF(A114="","",IF(AND(Q114&lt;0,M114&lt;&gt;""),"Yes","No")))</f>
        <v/>
      </c>
      <c r="U114" s="54" t="str">
        <f>IF('1_Data Entry'!$E114="","",IF(OR(A114="",T114&lt;&gt;"Yes",M114=""),"No",IF(COUNTIFS($F$6:$F$505,F114,$I$6:$I$505,"&gt;="&amp;M114-30,$I$6:$I$505,"&lt;="&amp;M114+30,$A$6:$A$505,"&lt;&gt;"&amp;A114)&gt;0,"Yes","No")))</f>
        <v/>
      </c>
      <c r="V114" s="61" t="str">
        <f>IF('1_Data Entry'!$E114="","",IF(OR(A114="",U114&lt;&gt;"Yes",M114=""),"",M114+30))</f>
        <v/>
      </c>
      <c r="W114" s="54" t="str">
        <f>IF('1_Data Entry'!$E114="","",IF(A114="","",IF(S114="OK","Ready","Review row")))</f>
        <v/>
      </c>
      <c r="X114" s="69" t="str">
        <f t="shared" si="8"/>
        <v/>
      </c>
      <c r="Y114" s="68" t="str">
        <f t="shared" si="9"/>
        <v/>
      </c>
      <c r="Z114" s="64" t="str">
        <f>IF('1_Data Entry'!$E114="","",SUM(SUMIFS('4_Wash Match Table'!R$7:R$500,'4_Wash Match Table'!L$7:L$500,H114),(SUMIFS('4_Wash Match Table'!AA$7:AA$500,'4_Wash Match Table'!U$7:U$500,H114)),(SUMIFS('4_Wash Match Table'!AJ$7:AJ$500,'4_Wash Match Table'!AD$7:AD$500,H114)),(SUMIFS('4_Wash Match Table'!AS$7:AS$500,'4_Wash Match Table'!AM$7:AM$500,H114))))</f>
        <v/>
      </c>
      <c r="AA114" s="64" t="str">
        <f>IF('1_Data Entry'!$E114="","",IF(OR(L114="",Z114=""),"",L114+Z114))</f>
        <v/>
      </c>
      <c r="AB114" s="65" t="str">
        <f t="shared" si="10"/>
        <v/>
      </c>
      <c r="AC114" s="70" t="str">
        <f>IF(AND($M114&lt;&gt;"",$Q114&lt;0),COUNTIFS($M$6:M114,"&lt;&gt;",$Q$6:Q114,"&lt;0"),"")</f>
        <v/>
      </c>
      <c r="AD114" t="str">
        <f t="shared" si="11"/>
        <v/>
      </c>
      <c r="AG114"/>
    </row>
    <row r="115" spans="1:33" ht="15" customHeight="1" x14ac:dyDescent="0.25">
      <c r="A115" s="47" t="str">
        <f>IF('1_Data Entry'!$E115="","",IF(COUNTA('1_Data Entry'!C115:N115)=0,"",'1_Data Entry'!A115))</f>
        <v/>
      </c>
      <c r="B115" s="47" t="str">
        <f>IF('1_Data Entry'!$E115="","",IF(A115="","",IF(S115&lt;&gt;"OK","Check row",IF(M115="","Open lot",IF(R115=0,"Closed lot","Partially sold")))))</f>
        <v/>
      </c>
      <c r="C115" s="47" t="str">
        <f>IF(A115="","",'1_Data Entry'!C115)</f>
        <v/>
      </c>
      <c r="D115" s="47" t="str">
        <f>IF(A115="","",'1_Data Entry'!D115)</f>
        <v/>
      </c>
      <c r="E115" s="47" t="str">
        <f>IF(A115="","",'1_Data Entry'!E115)</f>
        <v/>
      </c>
      <c r="F115" s="47" t="str">
        <f t="shared" si="6"/>
        <v/>
      </c>
      <c r="G115" s="47" t="str">
        <f>IF(F115="","",IFERROR(VLOOKUP(F115,'6_Reference Lists'!$A$4:$D$64,4,FALSE()),'1_Data Entry'!F115))</f>
        <v/>
      </c>
      <c r="H115" s="134" t="str">
        <f>IF('1_Data Entry'!$E115="","",IF(OR(F115="",I115="",J115="",K115=""),"",F115&amp;"-"&amp;TEXT(I115,"yyyymmdd")&amp;"-"&amp;SUBSTITUTE(TEXT(ROUND(J115,3),"0.###"),".","D")&amp;"-"&amp;SUBSTITUTE(TEXT(ROUND(K115,3),"0.###"),".","D")))</f>
        <v/>
      </c>
      <c r="I115" s="61" t="str">
        <f>IF('1_Data Entry'!$E115="","",IF(A115="","",'1_Data Entry'!G115))</f>
        <v/>
      </c>
      <c r="J115" s="62" t="str">
        <f>IF('1_Data Entry'!$E115="","",IF(A115="","",'1_Data Entry'!H115))</f>
        <v/>
      </c>
      <c r="K115" s="63" t="str">
        <f>IF('1_Data Entry'!$E115="","",IF(A115="","",'1_Data Entry'!I115))</f>
        <v/>
      </c>
      <c r="L115" s="63" t="str">
        <f>IF('1_Data Entry'!$E115="","",IF(OR(J115="",K115=""),"",J115*K115))</f>
        <v/>
      </c>
      <c r="M115" s="61" t="str">
        <f>IF(A115="","",IF(OR('1_Data Entry'!L115="",'1_Data Entry'!L115&lt;=0),"",'1_Data Entry'!J115))</f>
        <v/>
      </c>
      <c r="N115" s="62" t="str">
        <f>IF('1_Data Entry'!$E115="","",IF(OR(J115="",R115=""),"",MAX(J115-R115,0)))</f>
        <v/>
      </c>
      <c r="O115" s="63" t="str">
        <f>IF('1_Data Entry'!$E115="","",IF(A115="","",'1_Data Entry'!L115))</f>
        <v/>
      </c>
      <c r="P115" s="63" t="str">
        <f t="shared" si="7"/>
        <v/>
      </c>
      <c r="Q115" s="91" t="str">
        <f>IF('1_Data Entry'!$E115="","",IF(OR(M115="",P115="",L115=""),"",P115-L115))</f>
        <v/>
      </c>
      <c r="R115" s="133" t="str">
        <f>IF(A115="","",IF('1_Data Entry'!M115&lt;&gt;"",'1_Data Entry'!M115,IF('1_Data Entry'!J115="",J115,"")))</f>
        <v/>
      </c>
      <c r="S115" s="54" t="str">
        <f>IF('1_Data Entry'!$E115="","",IF(A115="","",IF(OR(F115="",I115="",J115="",K115=""),"Check row",IF(AND(M115&lt;&gt;"",M115&lt;I115),"Sell before buy",IF(AND(R115&lt;&gt;"",J115&lt;R115),"Shares remaining exceeds buy",IF(AND(M115&lt;&gt;"",OR(O115="",O115&lt;=0),N115&gt;0),"Missing sale price","OK"))))))</f>
        <v/>
      </c>
      <c r="T115" s="54" t="str">
        <f>IF('1_Data Entry'!$E115="","",IF(A115="","",IF(AND(Q115&lt;0,M115&lt;&gt;""),"Yes","No")))</f>
        <v/>
      </c>
      <c r="U115" s="54" t="str">
        <f>IF('1_Data Entry'!$E115="","",IF(OR(A115="",T115&lt;&gt;"Yes",M115=""),"No",IF(COUNTIFS($F$6:$F$505,F115,$I$6:$I$505,"&gt;="&amp;M115-30,$I$6:$I$505,"&lt;="&amp;M115+30,$A$6:$A$505,"&lt;&gt;"&amp;A115)&gt;0,"Yes","No")))</f>
        <v/>
      </c>
      <c r="V115" s="61" t="str">
        <f>IF('1_Data Entry'!$E115="","",IF(OR(A115="",U115&lt;&gt;"Yes",M115=""),"",M115+30))</f>
        <v/>
      </c>
      <c r="W115" s="54" t="str">
        <f>IF('1_Data Entry'!$E115="","",IF(A115="","",IF(S115="OK","Ready","Review row")))</f>
        <v/>
      </c>
      <c r="X115" s="69" t="str">
        <f t="shared" si="8"/>
        <v/>
      </c>
      <c r="Y115" s="68" t="str">
        <f t="shared" si="9"/>
        <v/>
      </c>
      <c r="Z115" s="64" t="str">
        <f>IF('1_Data Entry'!$E115="","",SUM(SUMIFS('4_Wash Match Table'!R$7:R$500,'4_Wash Match Table'!L$7:L$500,H115),(SUMIFS('4_Wash Match Table'!AA$7:AA$500,'4_Wash Match Table'!U$7:U$500,H115)),(SUMIFS('4_Wash Match Table'!AJ$7:AJ$500,'4_Wash Match Table'!AD$7:AD$500,H115)),(SUMIFS('4_Wash Match Table'!AS$7:AS$500,'4_Wash Match Table'!AM$7:AM$500,H115))))</f>
        <v/>
      </c>
      <c r="AA115" s="64" t="str">
        <f>IF('1_Data Entry'!$E115="","",IF(OR(L115="",Z115=""),"",L115+Z115))</f>
        <v/>
      </c>
      <c r="AB115" s="65" t="str">
        <f t="shared" si="10"/>
        <v/>
      </c>
      <c r="AC115" s="70" t="str">
        <f>IF(AND($M115&lt;&gt;"",$Q115&lt;0),COUNTIFS($M$6:M115,"&lt;&gt;",$Q$6:Q115,"&lt;0"),"")</f>
        <v/>
      </c>
      <c r="AD115" t="str">
        <f t="shared" si="11"/>
        <v/>
      </c>
      <c r="AG115"/>
    </row>
    <row r="116" spans="1:33" ht="15" customHeight="1" x14ac:dyDescent="0.25">
      <c r="A116" s="47" t="str">
        <f>IF('1_Data Entry'!$E116="","",IF(COUNTA('1_Data Entry'!C116:N116)=0,"",'1_Data Entry'!A116))</f>
        <v/>
      </c>
      <c r="B116" s="47" t="str">
        <f>IF('1_Data Entry'!$E116="","",IF(A116="","",IF(S116&lt;&gt;"OK","Check row",IF(M116="","Open lot",IF(R116=0,"Closed lot","Partially sold")))))</f>
        <v/>
      </c>
      <c r="C116" s="47" t="str">
        <f>IF(A116="","",'1_Data Entry'!C116)</f>
        <v/>
      </c>
      <c r="D116" s="47" t="str">
        <f>IF(A116="","",'1_Data Entry'!D116)</f>
        <v/>
      </c>
      <c r="E116" s="47" t="str">
        <f>IF(A116="","",'1_Data Entry'!E116)</f>
        <v/>
      </c>
      <c r="F116" s="47" t="str">
        <f t="shared" si="6"/>
        <v/>
      </c>
      <c r="G116" s="47" t="str">
        <f>IF(F116="","",IFERROR(VLOOKUP(F116,'6_Reference Lists'!$A$4:$D$64,4,FALSE()),'1_Data Entry'!F116))</f>
        <v/>
      </c>
      <c r="H116" s="134" t="str">
        <f>IF('1_Data Entry'!$E116="","",IF(OR(F116="",I116="",J116="",K116=""),"",F116&amp;"-"&amp;TEXT(I116,"yyyymmdd")&amp;"-"&amp;SUBSTITUTE(TEXT(ROUND(J116,3),"0.###"),".","D")&amp;"-"&amp;SUBSTITUTE(TEXT(ROUND(K116,3),"0.###"),".","D")))</f>
        <v/>
      </c>
      <c r="I116" s="61" t="str">
        <f>IF('1_Data Entry'!$E116="","",IF(A116="","",'1_Data Entry'!G116))</f>
        <v/>
      </c>
      <c r="J116" s="62" t="str">
        <f>IF('1_Data Entry'!$E116="","",IF(A116="","",'1_Data Entry'!H116))</f>
        <v/>
      </c>
      <c r="K116" s="63" t="str">
        <f>IF('1_Data Entry'!$E116="","",IF(A116="","",'1_Data Entry'!I116))</f>
        <v/>
      </c>
      <c r="L116" s="63" t="str">
        <f>IF('1_Data Entry'!$E116="","",IF(OR(J116="",K116=""),"",J116*K116))</f>
        <v/>
      </c>
      <c r="M116" s="61" t="str">
        <f>IF(A116="","",IF(OR('1_Data Entry'!L116="",'1_Data Entry'!L116&lt;=0),"",'1_Data Entry'!J116))</f>
        <v/>
      </c>
      <c r="N116" s="62" t="str">
        <f>IF('1_Data Entry'!$E116="","",IF(OR(J116="",R116=""),"",MAX(J116-R116,0)))</f>
        <v/>
      </c>
      <c r="O116" s="63" t="str">
        <f>IF('1_Data Entry'!$E116="","",IF(A116="","",'1_Data Entry'!L116))</f>
        <v/>
      </c>
      <c r="P116" s="63" t="str">
        <f t="shared" si="7"/>
        <v/>
      </c>
      <c r="Q116" s="91" t="str">
        <f>IF('1_Data Entry'!$E116="","",IF(OR(M116="",P116="",L116=""),"",P116-L116))</f>
        <v/>
      </c>
      <c r="R116" s="133" t="str">
        <f>IF(A116="","",IF('1_Data Entry'!M116&lt;&gt;"",'1_Data Entry'!M116,IF('1_Data Entry'!J116="",J116,"")))</f>
        <v/>
      </c>
      <c r="S116" s="54" t="str">
        <f>IF('1_Data Entry'!$E116="","",IF(A116="","",IF(OR(F116="",I116="",J116="",K116=""),"Check row",IF(AND(M116&lt;&gt;"",M116&lt;I116),"Sell before buy",IF(AND(R116&lt;&gt;"",J116&lt;R116),"Shares remaining exceeds buy",IF(AND(M116&lt;&gt;"",OR(O116="",O116&lt;=0),N116&gt;0),"Missing sale price","OK"))))))</f>
        <v/>
      </c>
      <c r="T116" s="54" t="str">
        <f>IF('1_Data Entry'!$E116="","",IF(A116="","",IF(AND(Q116&lt;0,M116&lt;&gt;""),"Yes","No")))</f>
        <v/>
      </c>
      <c r="U116" s="54" t="str">
        <f>IF('1_Data Entry'!$E116="","",IF(OR(A116="",T116&lt;&gt;"Yes",M116=""),"No",IF(COUNTIFS($F$6:$F$505,F116,$I$6:$I$505,"&gt;="&amp;M116-30,$I$6:$I$505,"&lt;="&amp;M116+30,$A$6:$A$505,"&lt;&gt;"&amp;A116)&gt;0,"Yes","No")))</f>
        <v/>
      </c>
      <c r="V116" s="61" t="str">
        <f>IF('1_Data Entry'!$E116="","",IF(OR(A116="",U116&lt;&gt;"Yes",M116=""),"",M116+30))</f>
        <v/>
      </c>
      <c r="W116" s="54" t="str">
        <f>IF('1_Data Entry'!$E116="","",IF(A116="","",IF(S116="OK","Ready","Review row")))</f>
        <v/>
      </c>
      <c r="X116" s="69" t="str">
        <f t="shared" si="8"/>
        <v/>
      </c>
      <c r="Y116" s="68" t="str">
        <f t="shared" si="9"/>
        <v/>
      </c>
      <c r="Z116" s="64" t="str">
        <f>IF('1_Data Entry'!$E116="","",SUM(SUMIFS('4_Wash Match Table'!R$7:R$500,'4_Wash Match Table'!L$7:L$500,H116),(SUMIFS('4_Wash Match Table'!AA$7:AA$500,'4_Wash Match Table'!U$7:U$500,H116)),(SUMIFS('4_Wash Match Table'!AJ$7:AJ$500,'4_Wash Match Table'!AD$7:AD$500,H116)),(SUMIFS('4_Wash Match Table'!AS$7:AS$500,'4_Wash Match Table'!AM$7:AM$500,H116))))</f>
        <v/>
      </c>
      <c r="AA116" s="64" t="str">
        <f>IF('1_Data Entry'!$E116="","",IF(OR(L116="",Z116=""),"",L116+Z116))</f>
        <v/>
      </c>
      <c r="AB116" s="65" t="str">
        <f t="shared" si="10"/>
        <v/>
      </c>
      <c r="AC116" s="70" t="str">
        <f>IF(AND($M116&lt;&gt;"",$Q116&lt;0),COUNTIFS($M$6:M116,"&lt;&gt;",$Q$6:Q116,"&lt;0"),"")</f>
        <v/>
      </c>
      <c r="AD116" t="str">
        <f t="shared" si="11"/>
        <v/>
      </c>
      <c r="AG116"/>
    </row>
    <row r="117" spans="1:33" ht="15" customHeight="1" x14ac:dyDescent="0.25">
      <c r="A117" s="47" t="str">
        <f>IF('1_Data Entry'!$E117="","",IF(COUNTA('1_Data Entry'!C117:N117)=0,"",'1_Data Entry'!A117))</f>
        <v/>
      </c>
      <c r="B117" s="47" t="str">
        <f>IF('1_Data Entry'!$E117="","",IF(A117="","",IF(S117&lt;&gt;"OK","Check row",IF(M117="","Open lot",IF(R117=0,"Closed lot","Partially sold")))))</f>
        <v/>
      </c>
      <c r="C117" s="47" t="str">
        <f>IF(A117="","",'1_Data Entry'!C117)</f>
        <v/>
      </c>
      <c r="D117" s="47" t="str">
        <f>IF(A117="","",'1_Data Entry'!D117)</f>
        <v/>
      </c>
      <c r="E117" s="47" t="str">
        <f>IF(A117="","",'1_Data Entry'!E117)</f>
        <v/>
      </c>
      <c r="F117" s="47" t="str">
        <f t="shared" si="6"/>
        <v/>
      </c>
      <c r="G117" s="47" t="str">
        <f>IF(F117="","",IFERROR(VLOOKUP(F117,'6_Reference Lists'!$A$4:$D$64,4,FALSE()),'1_Data Entry'!F117))</f>
        <v/>
      </c>
      <c r="H117" s="134" t="str">
        <f>IF('1_Data Entry'!$E117="","",IF(OR(F117="",I117="",J117="",K117=""),"",F117&amp;"-"&amp;TEXT(I117,"yyyymmdd")&amp;"-"&amp;SUBSTITUTE(TEXT(ROUND(J117,3),"0.###"),".","D")&amp;"-"&amp;SUBSTITUTE(TEXT(ROUND(K117,3),"0.###"),".","D")))</f>
        <v/>
      </c>
      <c r="I117" s="61" t="str">
        <f>IF('1_Data Entry'!$E117="","",IF(A117="","",'1_Data Entry'!G117))</f>
        <v/>
      </c>
      <c r="J117" s="62" t="str">
        <f>IF('1_Data Entry'!$E117="","",IF(A117="","",'1_Data Entry'!H117))</f>
        <v/>
      </c>
      <c r="K117" s="63" t="str">
        <f>IF('1_Data Entry'!$E117="","",IF(A117="","",'1_Data Entry'!I117))</f>
        <v/>
      </c>
      <c r="L117" s="63" t="str">
        <f>IF('1_Data Entry'!$E117="","",IF(OR(J117="",K117=""),"",J117*K117))</f>
        <v/>
      </c>
      <c r="M117" s="61" t="str">
        <f>IF(A117="","",IF(OR('1_Data Entry'!L117="",'1_Data Entry'!L117&lt;=0),"",'1_Data Entry'!J117))</f>
        <v/>
      </c>
      <c r="N117" s="62" t="str">
        <f>IF('1_Data Entry'!$E117="","",IF(OR(J117="",R117=""),"",MAX(J117-R117,0)))</f>
        <v/>
      </c>
      <c r="O117" s="63" t="str">
        <f>IF('1_Data Entry'!$E117="","",IF(A117="","",'1_Data Entry'!L117))</f>
        <v/>
      </c>
      <c r="P117" s="63" t="str">
        <f t="shared" si="7"/>
        <v/>
      </c>
      <c r="Q117" s="91" t="str">
        <f>IF('1_Data Entry'!$E117="","",IF(OR(M117="",P117="",L117=""),"",P117-L117))</f>
        <v/>
      </c>
      <c r="R117" s="133" t="str">
        <f>IF(A117="","",IF('1_Data Entry'!M117&lt;&gt;"",'1_Data Entry'!M117,IF('1_Data Entry'!J117="",J117,"")))</f>
        <v/>
      </c>
      <c r="S117" s="54" t="str">
        <f>IF('1_Data Entry'!$E117="","",IF(A117="","",IF(OR(F117="",I117="",J117="",K117=""),"Check row",IF(AND(M117&lt;&gt;"",M117&lt;I117),"Sell before buy",IF(AND(R117&lt;&gt;"",J117&lt;R117),"Shares remaining exceeds buy",IF(AND(M117&lt;&gt;"",OR(O117="",O117&lt;=0),N117&gt;0),"Missing sale price","OK"))))))</f>
        <v/>
      </c>
      <c r="T117" s="54" t="str">
        <f>IF('1_Data Entry'!$E117="","",IF(A117="","",IF(AND(Q117&lt;0,M117&lt;&gt;""),"Yes","No")))</f>
        <v/>
      </c>
      <c r="U117" s="54" t="str">
        <f>IF('1_Data Entry'!$E117="","",IF(OR(A117="",T117&lt;&gt;"Yes",M117=""),"No",IF(COUNTIFS($F$6:$F$505,F117,$I$6:$I$505,"&gt;="&amp;M117-30,$I$6:$I$505,"&lt;="&amp;M117+30,$A$6:$A$505,"&lt;&gt;"&amp;A117)&gt;0,"Yes","No")))</f>
        <v/>
      </c>
      <c r="V117" s="61" t="str">
        <f>IF('1_Data Entry'!$E117="","",IF(OR(A117="",U117&lt;&gt;"Yes",M117=""),"",M117+30))</f>
        <v/>
      </c>
      <c r="W117" s="54" t="str">
        <f>IF('1_Data Entry'!$E117="","",IF(A117="","",IF(S117="OK","Ready","Review row")))</f>
        <v/>
      </c>
      <c r="X117" s="69" t="str">
        <f t="shared" si="8"/>
        <v/>
      </c>
      <c r="Y117" s="68" t="str">
        <f t="shared" si="9"/>
        <v/>
      </c>
      <c r="Z117" s="64" t="str">
        <f>IF('1_Data Entry'!$E117="","",SUM(SUMIFS('4_Wash Match Table'!R$7:R$500,'4_Wash Match Table'!L$7:L$500,H117),(SUMIFS('4_Wash Match Table'!AA$7:AA$500,'4_Wash Match Table'!U$7:U$500,H117)),(SUMIFS('4_Wash Match Table'!AJ$7:AJ$500,'4_Wash Match Table'!AD$7:AD$500,H117)),(SUMIFS('4_Wash Match Table'!AS$7:AS$500,'4_Wash Match Table'!AM$7:AM$500,H117))))</f>
        <v/>
      </c>
      <c r="AA117" s="64" t="str">
        <f>IF('1_Data Entry'!$E117="","",IF(OR(L117="",Z117=""),"",L117+Z117))</f>
        <v/>
      </c>
      <c r="AB117" s="65" t="str">
        <f t="shared" si="10"/>
        <v/>
      </c>
      <c r="AC117" s="70" t="str">
        <f>IF(AND($M117&lt;&gt;"",$Q117&lt;0),COUNTIFS($M$6:M117,"&lt;&gt;",$Q$6:Q117,"&lt;0"),"")</f>
        <v/>
      </c>
      <c r="AD117" t="str">
        <f t="shared" si="11"/>
        <v/>
      </c>
      <c r="AG117"/>
    </row>
    <row r="118" spans="1:33" ht="15" customHeight="1" x14ac:dyDescent="0.25">
      <c r="A118" s="47" t="str">
        <f>IF('1_Data Entry'!$E118="","",IF(COUNTA('1_Data Entry'!C118:N118)=0,"",'1_Data Entry'!A118))</f>
        <v/>
      </c>
      <c r="B118" s="47" t="str">
        <f>IF('1_Data Entry'!$E118="","",IF(A118="","",IF(S118&lt;&gt;"OK","Check row",IF(M118="","Open lot",IF(R118=0,"Closed lot","Partially sold")))))</f>
        <v/>
      </c>
      <c r="C118" s="47" t="str">
        <f>IF(A118="","",'1_Data Entry'!C118)</f>
        <v/>
      </c>
      <c r="D118" s="47" t="str">
        <f>IF(A118="","",'1_Data Entry'!D118)</f>
        <v/>
      </c>
      <c r="E118" s="47" t="str">
        <f>IF(A118="","",'1_Data Entry'!E118)</f>
        <v/>
      </c>
      <c r="F118" s="47" t="str">
        <f t="shared" si="6"/>
        <v/>
      </c>
      <c r="G118" s="47" t="str">
        <f>IF(F118="","",IFERROR(VLOOKUP(F118,'6_Reference Lists'!$A$4:$D$64,4,FALSE()),'1_Data Entry'!F118))</f>
        <v/>
      </c>
      <c r="H118" s="134" t="str">
        <f>IF('1_Data Entry'!$E118="","",IF(OR(F118="",I118="",J118="",K118=""),"",F118&amp;"-"&amp;TEXT(I118,"yyyymmdd")&amp;"-"&amp;SUBSTITUTE(TEXT(ROUND(J118,3),"0.###"),".","D")&amp;"-"&amp;SUBSTITUTE(TEXT(ROUND(K118,3),"0.###"),".","D")))</f>
        <v/>
      </c>
      <c r="I118" s="61" t="str">
        <f>IF('1_Data Entry'!$E118="","",IF(A118="","",'1_Data Entry'!G118))</f>
        <v/>
      </c>
      <c r="J118" s="62" t="str">
        <f>IF('1_Data Entry'!$E118="","",IF(A118="","",'1_Data Entry'!H118))</f>
        <v/>
      </c>
      <c r="K118" s="63" t="str">
        <f>IF('1_Data Entry'!$E118="","",IF(A118="","",'1_Data Entry'!I118))</f>
        <v/>
      </c>
      <c r="L118" s="63" t="str">
        <f>IF('1_Data Entry'!$E118="","",IF(OR(J118="",K118=""),"",J118*K118))</f>
        <v/>
      </c>
      <c r="M118" s="61" t="str">
        <f>IF(A118="","",IF(OR('1_Data Entry'!L118="",'1_Data Entry'!L118&lt;=0),"",'1_Data Entry'!J118))</f>
        <v/>
      </c>
      <c r="N118" s="62" t="str">
        <f>IF('1_Data Entry'!$E118="","",IF(OR(J118="",R118=""),"",MAX(J118-R118,0)))</f>
        <v/>
      </c>
      <c r="O118" s="63" t="str">
        <f>IF('1_Data Entry'!$E118="","",IF(A118="","",'1_Data Entry'!L118))</f>
        <v/>
      </c>
      <c r="P118" s="63" t="str">
        <f t="shared" si="7"/>
        <v/>
      </c>
      <c r="Q118" s="91" t="str">
        <f>IF('1_Data Entry'!$E118="","",IF(OR(M118="",P118="",L118=""),"",P118-L118))</f>
        <v/>
      </c>
      <c r="R118" s="133" t="str">
        <f>IF(A118="","",IF('1_Data Entry'!M118&lt;&gt;"",'1_Data Entry'!M118,IF('1_Data Entry'!J118="",J118,"")))</f>
        <v/>
      </c>
      <c r="S118" s="54" t="str">
        <f>IF('1_Data Entry'!$E118="","",IF(A118="","",IF(OR(F118="",I118="",J118="",K118=""),"Check row",IF(AND(M118&lt;&gt;"",M118&lt;I118),"Sell before buy",IF(AND(R118&lt;&gt;"",J118&lt;R118),"Shares remaining exceeds buy",IF(AND(M118&lt;&gt;"",OR(O118="",O118&lt;=0),N118&gt;0),"Missing sale price","OK"))))))</f>
        <v/>
      </c>
      <c r="T118" s="54" t="str">
        <f>IF('1_Data Entry'!$E118="","",IF(A118="","",IF(AND(Q118&lt;0,M118&lt;&gt;""),"Yes","No")))</f>
        <v/>
      </c>
      <c r="U118" s="54" t="str">
        <f>IF('1_Data Entry'!$E118="","",IF(OR(A118="",T118&lt;&gt;"Yes",M118=""),"No",IF(COUNTIFS($F$6:$F$505,F118,$I$6:$I$505,"&gt;="&amp;M118-30,$I$6:$I$505,"&lt;="&amp;M118+30,$A$6:$A$505,"&lt;&gt;"&amp;A118)&gt;0,"Yes","No")))</f>
        <v/>
      </c>
      <c r="V118" s="61" t="str">
        <f>IF('1_Data Entry'!$E118="","",IF(OR(A118="",U118&lt;&gt;"Yes",M118=""),"",M118+30))</f>
        <v/>
      </c>
      <c r="W118" s="54" t="str">
        <f>IF('1_Data Entry'!$E118="","",IF(A118="","",IF(S118="OK","Ready","Review row")))</f>
        <v/>
      </c>
      <c r="X118" s="69" t="str">
        <f t="shared" si="8"/>
        <v/>
      </c>
      <c r="Y118" s="68" t="str">
        <f t="shared" si="9"/>
        <v/>
      </c>
      <c r="Z118" s="64" t="str">
        <f>IF('1_Data Entry'!$E118="","",SUM(SUMIFS('4_Wash Match Table'!R$7:R$500,'4_Wash Match Table'!L$7:L$500,H118),(SUMIFS('4_Wash Match Table'!AA$7:AA$500,'4_Wash Match Table'!U$7:U$500,H118)),(SUMIFS('4_Wash Match Table'!AJ$7:AJ$500,'4_Wash Match Table'!AD$7:AD$500,H118)),(SUMIFS('4_Wash Match Table'!AS$7:AS$500,'4_Wash Match Table'!AM$7:AM$500,H118))))</f>
        <v/>
      </c>
      <c r="AA118" s="64" t="str">
        <f>IF('1_Data Entry'!$E118="","",IF(OR(L118="",Z118=""),"",L118+Z118))</f>
        <v/>
      </c>
      <c r="AB118" s="65" t="str">
        <f t="shared" si="10"/>
        <v/>
      </c>
      <c r="AC118" s="70" t="str">
        <f>IF(AND($M118&lt;&gt;"",$Q118&lt;0),COUNTIFS($M$6:M118,"&lt;&gt;",$Q$6:Q118,"&lt;0"),"")</f>
        <v/>
      </c>
      <c r="AD118" t="str">
        <f t="shared" si="11"/>
        <v/>
      </c>
      <c r="AG118"/>
    </row>
    <row r="119" spans="1:33" ht="15" customHeight="1" x14ac:dyDescent="0.25">
      <c r="A119" s="47" t="str">
        <f>IF('1_Data Entry'!$E119="","",IF(COUNTA('1_Data Entry'!C119:N119)=0,"",'1_Data Entry'!A119))</f>
        <v/>
      </c>
      <c r="B119" s="47" t="str">
        <f>IF('1_Data Entry'!$E119="","",IF(A119="","",IF(S119&lt;&gt;"OK","Check row",IF(M119="","Open lot",IF(R119=0,"Closed lot","Partially sold")))))</f>
        <v/>
      </c>
      <c r="C119" s="47" t="str">
        <f>IF(A119="","",'1_Data Entry'!C119)</f>
        <v/>
      </c>
      <c r="D119" s="47" t="str">
        <f>IF(A119="","",'1_Data Entry'!D119)</f>
        <v/>
      </c>
      <c r="E119" s="47" t="str">
        <f>IF(A119="","",'1_Data Entry'!E119)</f>
        <v/>
      </c>
      <c r="F119" s="47" t="str">
        <f t="shared" si="6"/>
        <v/>
      </c>
      <c r="G119" s="47" t="str">
        <f>IF(F119="","",IFERROR(VLOOKUP(F119,'6_Reference Lists'!$A$4:$D$64,4,FALSE()),'1_Data Entry'!F119))</f>
        <v/>
      </c>
      <c r="H119" s="134" t="str">
        <f>IF('1_Data Entry'!$E119="","",IF(OR(F119="",I119="",J119="",K119=""),"",F119&amp;"-"&amp;TEXT(I119,"yyyymmdd")&amp;"-"&amp;SUBSTITUTE(TEXT(ROUND(J119,3),"0.###"),".","D")&amp;"-"&amp;SUBSTITUTE(TEXT(ROUND(K119,3),"0.###"),".","D")))</f>
        <v/>
      </c>
      <c r="I119" s="61" t="str">
        <f>IF('1_Data Entry'!$E119="","",IF(A119="","",'1_Data Entry'!G119))</f>
        <v/>
      </c>
      <c r="J119" s="62" t="str">
        <f>IF('1_Data Entry'!$E119="","",IF(A119="","",'1_Data Entry'!H119))</f>
        <v/>
      </c>
      <c r="K119" s="63" t="str">
        <f>IF('1_Data Entry'!$E119="","",IF(A119="","",'1_Data Entry'!I119))</f>
        <v/>
      </c>
      <c r="L119" s="63" t="str">
        <f>IF('1_Data Entry'!$E119="","",IF(OR(J119="",K119=""),"",J119*K119))</f>
        <v/>
      </c>
      <c r="M119" s="61" t="str">
        <f>IF(A119="","",IF(OR('1_Data Entry'!L119="",'1_Data Entry'!L119&lt;=0),"",'1_Data Entry'!J119))</f>
        <v/>
      </c>
      <c r="N119" s="62" t="str">
        <f>IF('1_Data Entry'!$E119="","",IF(OR(J119="",R119=""),"",MAX(J119-R119,0)))</f>
        <v/>
      </c>
      <c r="O119" s="63" t="str">
        <f>IF('1_Data Entry'!$E119="","",IF(A119="","",'1_Data Entry'!L119))</f>
        <v/>
      </c>
      <c r="P119" s="63" t="str">
        <f t="shared" si="7"/>
        <v/>
      </c>
      <c r="Q119" s="91" t="str">
        <f>IF('1_Data Entry'!$E119="","",IF(OR(M119="",P119="",L119=""),"",P119-L119))</f>
        <v/>
      </c>
      <c r="R119" s="133" t="str">
        <f>IF(A119="","",IF('1_Data Entry'!M119&lt;&gt;"",'1_Data Entry'!M119,IF('1_Data Entry'!J119="",J119,"")))</f>
        <v/>
      </c>
      <c r="S119" s="54" t="str">
        <f>IF('1_Data Entry'!$E119="","",IF(A119="","",IF(OR(F119="",I119="",J119="",K119=""),"Check row",IF(AND(M119&lt;&gt;"",M119&lt;I119),"Sell before buy",IF(AND(R119&lt;&gt;"",J119&lt;R119),"Shares remaining exceeds buy",IF(AND(M119&lt;&gt;"",OR(O119="",O119&lt;=0),N119&gt;0),"Missing sale price","OK"))))))</f>
        <v/>
      </c>
      <c r="T119" s="54" t="str">
        <f>IF('1_Data Entry'!$E119="","",IF(A119="","",IF(AND(Q119&lt;0,M119&lt;&gt;""),"Yes","No")))</f>
        <v/>
      </c>
      <c r="U119" s="54" t="str">
        <f>IF('1_Data Entry'!$E119="","",IF(OR(A119="",T119&lt;&gt;"Yes",M119=""),"No",IF(COUNTIFS($F$6:$F$505,F119,$I$6:$I$505,"&gt;="&amp;M119-30,$I$6:$I$505,"&lt;="&amp;M119+30,$A$6:$A$505,"&lt;&gt;"&amp;A119)&gt;0,"Yes","No")))</f>
        <v/>
      </c>
      <c r="V119" s="61" t="str">
        <f>IF('1_Data Entry'!$E119="","",IF(OR(A119="",U119&lt;&gt;"Yes",M119=""),"",M119+30))</f>
        <v/>
      </c>
      <c r="W119" s="54" t="str">
        <f>IF('1_Data Entry'!$E119="","",IF(A119="","",IF(S119="OK","Ready","Review row")))</f>
        <v/>
      </c>
      <c r="X119" s="69" t="str">
        <f t="shared" si="8"/>
        <v/>
      </c>
      <c r="Y119" s="68" t="str">
        <f t="shared" si="9"/>
        <v/>
      </c>
      <c r="Z119" s="64" t="str">
        <f>IF('1_Data Entry'!$E119="","",SUM(SUMIFS('4_Wash Match Table'!R$7:R$500,'4_Wash Match Table'!L$7:L$500,H119),(SUMIFS('4_Wash Match Table'!AA$7:AA$500,'4_Wash Match Table'!U$7:U$500,H119)),(SUMIFS('4_Wash Match Table'!AJ$7:AJ$500,'4_Wash Match Table'!AD$7:AD$500,H119)),(SUMIFS('4_Wash Match Table'!AS$7:AS$500,'4_Wash Match Table'!AM$7:AM$500,H119))))</f>
        <v/>
      </c>
      <c r="AA119" s="64" t="str">
        <f>IF('1_Data Entry'!$E119="","",IF(OR(L119="",Z119=""),"",L119+Z119))</f>
        <v/>
      </c>
      <c r="AB119" s="65" t="str">
        <f t="shared" si="10"/>
        <v/>
      </c>
      <c r="AC119" s="70" t="str">
        <f>IF(AND($M119&lt;&gt;"",$Q119&lt;0),COUNTIFS($M$6:M119,"&lt;&gt;",$Q$6:Q119,"&lt;0"),"")</f>
        <v/>
      </c>
      <c r="AD119" t="str">
        <f t="shared" si="11"/>
        <v/>
      </c>
      <c r="AG119"/>
    </row>
    <row r="120" spans="1:33" ht="15" customHeight="1" x14ac:dyDescent="0.25">
      <c r="A120" s="47" t="str">
        <f>IF('1_Data Entry'!$E120="","",IF(COUNTA('1_Data Entry'!C120:N120)=0,"",'1_Data Entry'!A120))</f>
        <v/>
      </c>
      <c r="B120" s="47" t="str">
        <f>IF('1_Data Entry'!$E120="","",IF(A120="","",IF(S120&lt;&gt;"OK","Check row",IF(M120="","Open lot",IF(R120=0,"Closed lot","Partially sold")))))</f>
        <v/>
      </c>
      <c r="C120" s="47" t="str">
        <f>IF(A120="","",'1_Data Entry'!C120)</f>
        <v/>
      </c>
      <c r="D120" s="47" t="str">
        <f>IF(A120="","",'1_Data Entry'!D120)</f>
        <v/>
      </c>
      <c r="E120" s="47" t="str">
        <f>IF(A120="","",'1_Data Entry'!E120)</f>
        <v/>
      </c>
      <c r="F120" s="47" t="str">
        <f t="shared" si="6"/>
        <v/>
      </c>
      <c r="G120" s="47" t="str">
        <f>IF(F120="","",IFERROR(VLOOKUP(F120,'6_Reference Lists'!$A$4:$D$64,4,FALSE()),'1_Data Entry'!F120))</f>
        <v/>
      </c>
      <c r="H120" s="134" t="str">
        <f>IF('1_Data Entry'!$E120="","",IF(OR(F120="",I120="",J120="",K120=""),"",F120&amp;"-"&amp;TEXT(I120,"yyyymmdd")&amp;"-"&amp;SUBSTITUTE(TEXT(ROUND(J120,3),"0.###"),".","D")&amp;"-"&amp;SUBSTITUTE(TEXT(ROUND(K120,3),"0.###"),".","D")))</f>
        <v/>
      </c>
      <c r="I120" s="61" t="str">
        <f>IF('1_Data Entry'!$E120="","",IF(A120="","",'1_Data Entry'!G120))</f>
        <v/>
      </c>
      <c r="J120" s="62" t="str">
        <f>IF('1_Data Entry'!$E120="","",IF(A120="","",'1_Data Entry'!H120))</f>
        <v/>
      </c>
      <c r="K120" s="63" t="str">
        <f>IF('1_Data Entry'!$E120="","",IF(A120="","",'1_Data Entry'!I120))</f>
        <v/>
      </c>
      <c r="L120" s="63" t="str">
        <f>IF('1_Data Entry'!$E120="","",IF(OR(J120="",K120=""),"",J120*K120))</f>
        <v/>
      </c>
      <c r="M120" s="61" t="str">
        <f>IF(A120="","",IF(OR('1_Data Entry'!L120="",'1_Data Entry'!L120&lt;=0),"",'1_Data Entry'!J120))</f>
        <v/>
      </c>
      <c r="N120" s="62" t="str">
        <f>IF('1_Data Entry'!$E120="","",IF(OR(J120="",R120=""),"",MAX(J120-R120,0)))</f>
        <v/>
      </c>
      <c r="O120" s="63" t="str">
        <f>IF('1_Data Entry'!$E120="","",IF(A120="","",'1_Data Entry'!L120))</f>
        <v/>
      </c>
      <c r="P120" s="63" t="str">
        <f t="shared" si="7"/>
        <v/>
      </c>
      <c r="Q120" s="91" t="str">
        <f>IF('1_Data Entry'!$E120="","",IF(OR(M120="",P120="",L120=""),"",P120-L120))</f>
        <v/>
      </c>
      <c r="R120" s="133" t="str">
        <f>IF(A120="","",IF('1_Data Entry'!M120&lt;&gt;"",'1_Data Entry'!M120,IF('1_Data Entry'!J120="",J120,"")))</f>
        <v/>
      </c>
      <c r="S120" s="54" t="str">
        <f>IF('1_Data Entry'!$E120="","",IF(A120="","",IF(OR(F120="",I120="",J120="",K120=""),"Check row",IF(AND(M120&lt;&gt;"",M120&lt;I120),"Sell before buy",IF(AND(R120&lt;&gt;"",J120&lt;R120),"Shares remaining exceeds buy",IF(AND(M120&lt;&gt;"",OR(O120="",O120&lt;=0),N120&gt;0),"Missing sale price","OK"))))))</f>
        <v/>
      </c>
      <c r="T120" s="54" t="str">
        <f>IF('1_Data Entry'!$E120="","",IF(A120="","",IF(AND(Q120&lt;0,M120&lt;&gt;""),"Yes","No")))</f>
        <v/>
      </c>
      <c r="U120" s="54" t="str">
        <f>IF('1_Data Entry'!$E120="","",IF(OR(A120="",T120&lt;&gt;"Yes",M120=""),"No",IF(COUNTIFS($F$6:$F$505,F120,$I$6:$I$505,"&gt;="&amp;M120-30,$I$6:$I$505,"&lt;="&amp;M120+30,$A$6:$A$505,"&lt;&gt;"&amp;A120)&gt;0,"Yes","No")))</f>
        <v/>
      </c>
      <c r="V120" s="61" t="str">
        <f>IF('1_Data Entry'!$E120="","",IF(OR(A120="",U120&lt;&gt;"Yes",M120=""),"",M120+30))</f>
        <v/>
      </c>
      <c r="W120" s="54" t="str">
        <f>IF('1_Data Entry'!$E120="","",IF(A120="","",IF(S120="OK","Ready","Review row")))</f>
        <v/>
      </c>
      <c r="X120" s="69" t="str">
        <f t="shared" si="8"/>
        <v/>
      </c>
      <c r="Y120" s="68" t="str">
        <f t="shared" si="9"/>
        <v/>
      </c>
      <c r="Z120" s="64" t="str">
        <f>IF('1_Data Entry'!$E120="","",SUM(SUMIFS('4_Wash Match Table'!R$7:R$500,'4_Wash Match Table'!L$7:L$500,H120),(SUMIFS('4_Wash Match Table'!AA$7:AA$500,'4_Wash Match Table'!U$7:U$500,H120)),(SUMIFS('4_Wash Match Table'!AJ$7:AJ$500,'4_Wash Match Table'!AD$7:AD$500,H120)),(SUMIFS('4_Wash Match Table'!AS$7:AS$500,'4_Wash Match Table'!AM$7:AM$500,H120))))</f>
        <v/>
      </c>
      <c r="AA120" s="64" t="str">
        <f>IF('1_Data Entry'!$E120="","",IF(OR(L120="",Z120=""),"",L120+Z120))</f>
        <v/>
      </c>
      <c r="AB120" s="65" t="str">
        <f t="shared" si="10"/>
        <v/>
      </c>
      <c r="AC120" s="70" t="str">
        <f>IF(AND($M120&lt;&gt;"",$Q120&lt;0),COUNTIFS($M$6:M120,"&lt;&gt;",$Q$6:Q120,"&lt;0"),"")</f>
        <v/>
      </c>
      <c r="AD120" t="str">
        <f t="shared" si="11"/>
        <v/>
      </c>
      <c r="AG120"/>
    </row>
    <row r="121" spans="1:33" ht="15" customHeight="1" x14ac:dyDescent="0.25">
      <c r="A121" s="47" t="str">
        <f>IF('1_Data Entry'!$E121="","",IF(COUNTA('1_Data Entry'!C121:N121)=0,"",'1_Data Entry'!A121))</f>
        <v/>
      </c>
      <c r="B121" s="47" t="str">
        <f>IF('1_Data Entry'!$E121="","",IF(A121="","",IF(S121&lt;&gt;"OK","Check row",IF(M121="","Open lot",IF(R121=0,"Closed lot","Partially sold")))))</f>
        <v/>
      </c>
      <c r="C121" s="47" t="str">
        <f>IF(A121="","",'1_Data Entry'!C121)</f>
        <v/>
      </c>
      <c r="D121" s="47" t="str">
        <f>IF(A121="","",'1_Data Entry'!D121)</f>
        <v/>
      </c>
      <c r="E121" s="47" t="str">
        <f>IF(A121="","",'1_Data Entry'!E121)</f>
        <v/>
      </c>
      <c r="F121" s="47" t="str">
        <f t="shared" si="6"/>
        <v/>
      </c>
      <c r="G121" s="47" t="str">
        <f>IF(F121="","",IFERROR(VLOOKUP(F121,'6_Reference Lists'!$A$4:$D$64,4,FALSE()),'1_Data Entry'!F121))</f>
        <v/>
      </c>
      <c r="H121" s="134" t="str">
        <f>IF('1_Data Entry'!$E121="","",IF(OR(F121="",I121="",J121="",K121=""),"",F121&amp;"-"&amp;TEXT(I121,"yyyymmdd")&amp;"-"&amp;SUBSTITUTE(TEXT(ROUND(J121,3),"0.###"),".","D")&amp;"-"&amp;SUBSTITUTE(TEXT(ROUND(K121,3),"0.###"),".","D")))</f>
        <v/>
      </c>
      <c r="I121" s="61" t="str">
        <f>IF('1_Data Entry'!$E121="","",IF(A121="","",'1_Data Entry'!G121))</f>
        <v/>
      </c>
      <c r="J121" s="62" t="str">
        <f>IF('1_Data Entry'!$E121="","",IF(A121="","",'1_Data Entry'!H121))</f>
        <v/>
      </c>
      <c r="K121" s="63" t="str">
        <f>IF('1_Data Entry'!$E121="","",IF(A121="","",'1_Data Entry'!I121))</f>
        <v/>
      </c>
      <c r="L121" s="63" t="str">
        <f>IF('1_Data Entry'!$E121="","",IF(OR(J121="",K121=""),"",J121*K121))</f>
        <v/>
      </c>
      <c r="M121" s="61" t="str">
        <f>IF(A121="","",IF(OR('1_Data Entry'!L121="",'1_Data Entry'!L121&lt;=0),"",'1_Data Entry'!J121))</f>
        <v/>
      </c>
      <c r="N121" s="62" t="str">
        <f>IF('1_Data Entry'!$E121="","",IF(OR(J121="",R121=""),"",MAX(J121-R121,0)))</f>
        <v/>
      </c>
      <c r="O121" s="63" t="str">
        <f>IF('1_Data Entry'!$E121="","",IF(A121="","",'1_Data Entry'!L121))</f>
        <v/>
      </c>
      <c r="P121" s="63" t="str">
        <f t="shared" si="7"/>
        <v/>
      </c>
      <c r="Q121" s="91" t="str">
        <f>IF('1_Data Entry'!$E121="","",IF(OR(M121="",P121="",L121=""),"",P121-L121))</f>
        <v/>
      </c>
      <c r="R121" s="133" t="str">
        <f>IF(A121="","",IF('1_Data Entry'!M121&lt;&gt;"",'1_Data Entry'!M121,IF('1_Data Entry'!J121="",J121,"")))</f>
        <v/>
      </c>
      <c r="S121" s="54" t="str">
        <f>IF('1_Data Entry'!$E121="","",IF(A121="","",IF(OR(F121="",I121="",J121="",K121=""),"Check row",IF(AND(M121&lt;&gt;"",M121&lt;I121),"Sell before buy",IF(AND(R121&lt;&gt;"",J121&lt;R121),"Shares remaining exceeds buy",IF(AND(M121&lt;&gt;"",OR(O121="",O121&lt;=0),N121&gt;0),"Missing sale price","OK"))))))</f>
        <v/>
      </c>
      <c r="T121" s="54" t="str">
        <f>IF('1_Data Entry'!$E121="","",IF(A121="","",IF(AND(Q121&lt;0,M121&lt;&gt;""),"Yes","No")))</f>
        <v/>
      </c>
      <c r="U121" s="54" t="str">
        <f>IF('1_Data Entry'!$E121="","",IF(OR(A121="",T121&lt;&gt;"Yes",M121=""),"No",IF(COUNTIFS($F$6:$F$505,F121,$I$6:$I$505,"&gt;="&amp;M121-30,$I$6:$I$505,"&lt;="&amp;M121+30,$A$6:$A$505,"&lt;&gt;"&amp;A121)&gt;0,"Yes","No")))</f>
        <v/>
      </c>
      <c r="V121" s="61" t="str">
        <f>IF('1_Data Entry'!$E121="","",IF(OR(A121="",U121&lt;&gt;"Yes",M121=""),"",M121+30))</f>
        <v/>
      </c>
      <c r="W121" s="54" t="str">
        <f>IF('1_Data Entry'!$E121="","",IF(A121="","",IF(S121="OK","Ready","Review row")))</f>
        <v/>
      </c>
      <c r="X121" s="69" t="str">
        <f t="shared" si="8"/>
        <v/>
      </c>
      <c r="Y121" s="68" t="str">
        <f t="shared" si="9"/>
        <v/>
      </c>
      <c r="Z121" s="64" t="str">
        <f>IF('1_Data Entry'!$E121="","",SUM(SUMIFS('4_Wash Match Table'!R$7:R$500,'4_Wash Match Table'!L$7:L$500,H121),(SUMIFS('4_Wash Match Table'!AA$7:AA$500,'4_Wash Match Table'!U$7:U$500,H121)),(SUMIFS('4_Wash Match Table'!AJ$7:AJ$500,'4_Wash Match Table'!AD$7:AD$500,H121)),(SUMIFS('4_Wash Match Table'!AS$7:AS$500,'4_Wash Match Table'!AM$7:AM$500,H121))))</f>
        <v/>
      </c>
      <c r="AA121" s="64" t="str">
        <f>IF('1_Data Entry'!$E121="","",IF(OR(L121="",Z121=""),"",L121+Z121))</f>
        <v/>
      </c>
      <c r="AB121" s="65" t="str">
        <f t="shared" si="10"/>
        <v/>
      </c>
      <c r="AC121" s="70" t="str">
        <f>IF(AND($M121&lt;&gt;"",$Q121&lt;0),COUNTIFS($M$6:M121,"&lt;&gt;",$Q$6:Q121,"&lt;0"),"")</f>
        <v/>
      </c>
      <c r="AD121" t="str">
        <f t="shared" si="11"/>
        <v/>
      </c>
      <c r="AG121"/>
    </row>
    <row r="122" spans="1:33" ht="15" customHeight="1" x14ac:dyDescent="0.25">
      <c r="A122" s="47" t="str">
        <f>IF('1_Data Entry'!$E122="","",IF(COUNTA('1_Data Entry'!C122:N122)=0,"",'1_Data Entry'!A122))</f>
        <v/>
      </c>
      <c r="B122" s="47" t="str">
        <f>IF('1_Data Entry'!$E122="","",IF(A122="","",IF(S122&lt;&gt;"OK","Check row",IF(M122="","Open lot",IF(R122=0,"Closed lot","Partially sold")))))</f>
        <v/>
      </c>
      <c r="C122" s="47" t="str">
        <f>IF(A122="","",'1_Data Entry'!C122)</f>
        <v/>
      </c>
      <c r="D122" s="47" t="str">
        <f>IF(A122="","",'1_Data Entry'!D122)</f>
        <v/>
      </c>
      <c r="E122" s="47" t="str">
        <f>IF(A122="","",'1_Data Entry'!E122)</f>
        <v/>
      </c>
      <c r="F122" s="47" t="str">
        <f t="shared" si="6"/>
        <v/>
      </c>
      <c r="G122" s="47" t="str">
        <f>IF(F122="","",IFERROR(VLOOKUP(F122,'6_Reference Lists'!$A$4:$D$64,4,FALSE()),'1_Data Entry'!F122))</f>
        <v/>
      </c>
      <c r="H122" s="134" t="str">
        <f>IF('1_Data Entry'!$E122="","",IF(OR(F122="",I122="",J122="",K122=""),"",F122&amp;"-"&amp;TEXT(I122,"yyyymmdd")&amp;"-"&amp;SUBSTITUTE(TEXT(ROUND(J122,3),"0.###"),".","D")&amp;"-"&amp;SUBSTITUTE(TEXT(ROUND(K122,3),"0.###"),".","D")))</f>
        <v/>
      </c>
      <c r="I122" s="61" t="str">
        <f>IF('1_Data Entry'!$E122="","",IF(A122="","",'1_Data Entry'!G122))</f>
        <v/>
      </c>
      <c r="J122" s="62" t="str">
        <f>IF('1_Data Entry'!$E122="","",IF(A122="","",'1_Data Entry'!H122))</f>
        <v/>
      </c>
      <c r="K122" s="63" t="str">
        <f>IF('1_Data Entry'!$E122="","",IF(A122="","",'1_Data Entry'!I122))</f>
        <v/>
      </c>
      <c r="L122" s="63" t="str">
        <f>IF('1_Data Entry'!$E122="","",IF(OR(J122="",K122=""),"",J122*K122))</f>
        <v/>
      </c>
      <c r="M122" s="61" t="str">
        <f>IF(A122="","",IF(OR('1_Data Entry'!L122="",'1_Data Entry'!L122&lt;=0),"",'1_Data Entry'!J122))</f>
        <v/>
      </c>
      <c r="N122" s="62" t="str">
        <f>IF('1_Data Entry'!$E122="","",IF(OR(J122="",R122=""),"",MAX(J122-R122,0)))</f>
        <v/>
      </c>
      <c r="O122" s="63" t="str">
        <f>IF('1_Data Entry'!$E122="","",IF(A122="","",'1_Data Entry'!L122))</f>
        <v/>
      </c>
      <c r="P122" s="63" t="str">
        <f t="shared" si="7"/>
        <v/>
      </c>
      <c r="Q122" s="91" t="str">
        <f>IF('1_Data Entry'!$E122="","",IF(OR(M122="",P122="",L122=""),"",P122-L122))</f>
        <v/>
      </c>
      <c r="R122" s="133" t="str">
        <f>IF(A122="","",IF('1_Data Entry'!M122&lt;&gt;"",'1_Data Entry'!M122,IF('1_Data Entry'!J122="",J122,"")))</f>
        <v/>
      </c>
      <c r="S122" s="54" t="str">
        <f>IF('1_Data Entry'!$E122="","",IF(A122="","",IF(OR(F122="",I122="",J122="",K122=""),"Check row",IF(AND(M122&lt;&gt;"",M122&lt;I122),"Sell before buy",IF(AND(R122&lt;&gt;"",J122&lt;R122),"Shares remaining exceeds buy",IF(AND(M122&lt;&gt;"",OR(O122="",O122&lt;=0),N122&gt;0),"Missing sale price","OK"))))))</f>
        <v/>
      </c>
      <c r="T122" s="54" t="str">
        <f>IF('1_Data Entry'!$E122="","",IF(A122="","",IF(AND(Q122&lt;0,M122&lt;&gt;""),"Yes","No")))</f>
        <v/>
      </c>
      <c r="U122" s="54" t="str">
        <f>IF('1_Data Entry'!$E122="","",IF(OR(A122="",T122&lt;&gt;"Yes",M122=""),"No",IF(COUNTIFS($F$6:$F$505,F122,$I$6:$I$505,"&gt;="&amp;M122-30,$I$6:$I$505,"&lt;="&amp;M122+30,$A$6:$A$505,"&lt;&gt;"&amp;A122)&gt;0,"Yes","No")))</f>
        <v/>
      </c>
      <c r="V122" s="61" t="str">
        <f>IF('1_Data Entry'!$E122="","",IF(OR(A122="",U122&lt;&gt;"Yes",M122=""),"",M122+30))</f>
        <v/>
      </c>
      <c r="W122" s="54" t="str">
        <f>IF('1_Data Entry'!$E122="","",IF(A122="","",IF(S122="OK","Ready","Review row")))</f>
        <v/>
      </c>
      <c r="X122" s="69" t="str">
        <f t="shared" si="8"/>
        <v/>
      </c>
      <c r="Y122" s="68" t="str">
        <f t="shared" si="9"/>
        <v/>
      </c>
      <c r="Z122" s="64" t="str">
        <f>IF('1_Data Entry'!$E122="","",SUM(SUMIFS('4_Wash Match Table'!R$7:R$500,'4_Wash Match Table'!L$7:L$500,H122),(SUMIFS('4_Wash Match Table'!AA$7:AA$500,'4_Wash Match Table'!U$7:U$500,H122)),(SUMIFS('4_Wash Match Table'!AJ$7:AJ$500,'4_Wash Match Table'!AD$7:AD$500,H122)),(SUMIFS('4_Wash Match Table'!AS$7:AS$500,'4_Wash Match Table'!AM$7:AM$500,H122))))</f>
        <v/>
      </c>
      <c r="AA122" s="64" t="str">
        <f>IF('1_Data Entry'!$E122="","",IF(OR(L122="",Z122=""),"",L122+Z122))</f>
        <v/>
      </c>
      <c r="AB122" s="65" t="str">
        <f t="shared" si="10"/>
        <v/>
      </c>
      <c r="AC122" s="70" t="str">
        <f>IF(AND($M122&lt;&gt;"",$Q122&lt;0),COUNTIFS($M$6:M122,"&lt;&gt;",$Q$6:Q122,"&lt;0"),"")</f>
        <v/>
      </c>
      <c r="AD122" t="str">
        <f t="shared" si="11"/>
        <v/>
      </c>
      <c r="AG122"/>
    </row>
    <row r="123" spans="1:33" ht="15" customHeight="1" x14ac:dyDescent="0.25">
      <c r="A123" s="47" t="str">
        <f>IF('1_Data Entry'!$E123="","",IF(COUNTA('1_Data Entry'!C123:N123)=0,"",'1_Data Entry'!A123))</f>
        <v/>
      </c>
      <c r="B123" s="47" t="str">
        <f>IF('1_Data Entry'!$E123="","",IF(A123="","",IF(S123&lt;&gt;"OK","Check row",IF(M123="","Open lot",IF(R123=0,"Closed lot","Partially sold")))))</f>
        <v/>
      </c>
      <c r="C123" s="47" t="str">
        <f>IF(A123="","",'1_Data Entry'!C123)</f>
        <v/>
      </c>
      <c r="D123" s="47" t="str">
        <f>IF(A123="","",'1_Data Entry'!D123)</f>
        <v/>
      </c>
      <c r="E123" s="47" t="str">
        <f>IF(A123="","",'1_Data Entry'!E123)</f>
        <v/>
      </c>
      <c r="F123" s="47" t="str">
        <f t="shared" si="6"/>
        <v/>
      </c>
      <c r="G123" s="47" t="str">
        <f>IF(F123="","",IFERROR(VLOOKUP(F123,'6_Reference Lists'!$A$4:$D$64,4,FALSE()),'1_Data Entry'!F123))</f>
        <v/>
      </c>
      <c r="H123" s="134" t="str">
        <f>IF('1_Data Entry'!$E123="","",IF(OR(F123="",I123="",J123="",K123=""),"",F123&amp;"-"&amp;TEXT(I123,"yyyymmdd")&amp;"-"&amp;SUBSTITUTE(TEXT(ROUND(J123,3),"0.###"),".","D")&amp;"-"&amp;SUBSTITUTE(TEXT(ROUND(K123,3),"0.###"),".","D")))</f>
        <v/>
      </c>
      <c r="I123" s="61" t="str">
        <f>IF('1_Data Entry'!$E123="","",IF(A123="","",'1_Data Entry'!G123))</f>
        <v/>
      </c>
      <c r="J123" s="62" t="str">
        <f>IF('1_Data Entry'!$E123="","",IF(A123="","",'1_Data Entry'!H123))</f>
        <v/>
      </c>
      <c r="K123" s="63" t="str">
        <f>IF('1_Data Entry'!$E123="","",IF(A123="","",'1_Data Entry'!I123))</f>
        <v/>
      </c>
      <c r="L123" s="63" t="str">
        <f>IF('1_Data Entry'!$E123="","",IF(OR(J123="",K123=""),"",J123*K123))</f>
        <v/>
      </c>
      <c r="M123" s="61" t="str">
        <f>IF(A123="","",IF(OR('1_Data Entry'!L123="",'1_Data Entry'!L123&lt;=0),"",'1_Data Entry'!J123))</f>
        <v/>
      </c>
      <c r="N123" s="62" t="str">
        <f>IF('1_Data Entry'!$E123="","",IF(OR(J123="",R123=""),"",MAX(J123-R123,0)))</f>
        <v/>
      </c>
      <c r="O123" s="63" t="str">
        <f>IF('1_Data Entry'!$E123="","",IF(A123="","",'1_Data Entry'!L123))</f>
        <v/>
      </c>
      <c r="P123" s="63" t="str">
        <f t="shared" si="7"/>
        <v/>
      </c>
      <c r="Q123" s="91" t="str">
        <f>IF('1_Data Entry'!$E123="","",IF(OR(M123="",P123="",L123=""),"",P123-L123))</f>
        <v/>
      </c>
      <c r="R123" s="133" t="str">
        <f>IF(A123="","",IF('1_Data Entry'!M123&lt;&gt;"",'1_Data Entry'!M123,IF('1_Data Entry'!J123="",J123,"")))</f>
        <v/>
      </c>
      <c r="S123" s="54" t="str">
        <f>IF('1_Data Entry'!$E123="","",IF(A123="","",IF(OR(F123="",I123="",J123="",K123=""),"Check row",IF(AND(M123&lt;&gt;"",M123&lt;I123),"Sell before buy",IF(AND(R123&lt;&gt;"",J123&lt;R123),"Shares remaining exceeds buy",IF(AND(M123&lt;&gt;"",OR(O123="",O123&lt;=0),N123&gt;0),"Missing sale price","OK"))))))</f>
        <v/>
      </c>
      <c r="T123" s="54" t="str">
        <f>IF('1_Data Entry'!$E123="","",IF(A123="","",IF(AND(Q123&lt;0,M123&lt;&gt;""),"Yes","No")))</f>
        <v/>
      </c>
      <c r="U123" s="54" t="str">
        <f>IF('1_Data Entry'!$E123="","",IF(OR(A123="",T123&lt;&gt;"Yes",M123=""),"No",IF(COUNTIFS($F$6:$F$505,F123,$I$6:$I$505,"&gt;="&amp;M123-30,$I$6:$I$505,"&lt;="&amp;M123+30,$A$6:$A$505,"&lt;&gt;"&amp;A123)&gt;0,"Yes","No")))</f>
        <v/>
      </c>
      <c r="V123" s="61" t="str">
        <f>IF('1_Data Entry'!$E123="","",IF(OR(A123="",U123&lt;&gt;"Yes",M123=""),"",M123+30))</f>
        <v/>
      </c>
      <c r="W123" s="54" t="str">
        <f>IF('1_Data Entry'!$E123="","",IF(A123="","",IF(S123="OK","Ready","Review row")))</f>
        <v/>
      </c>
      <c r="X123" s="69" t="str">
        <f t="shared" si="8"/>
        <v/>
      </c>
      <c r="Y123" s="68" t="str">
        <f t="shared" si="9"/>
        <v/>
      </c>
      <c r="Z123" s="64" t="str">
        <f>IF('1_Data Entry'!$E123="","",SUM(SUMIFS('4_Wash Match Table'!R$7:R$500,'4_Wash Match Table'!L$7:L$500,H123),(SUMIFS('4_Wash Match Table'!AA$7:AA$500,'4_Wash Match Table'!U$7:U$500,H123)),(SUMIFS('4_Wash Match Table'!AJ$7:AJ$500,'4_Wash Match Table'!AD$7:AD$500,H123)),(SUMIFS('4_Wash Match Table'!AS$7:AS$500,'4_Wash Match Table'!AM$7:AM$500,H123))))</f>
        <v/>
      </c>
      <c r="AA123" s="64" t="str">
        <f>IF('1_Data Entry'!$E123="","",IF(OR(L123="",Z123=""),"",L123+Z123))</f>
        <v/>
      </c>
      <c r="AB123" s="65" t="str">
        <f t="shared" si="10"/>
        <v/>
      </c>
      <c r="AC123" s="70" t="str">
        <f>IF(AND($M123&lt;&gt;"",$Q123&lt;0),COUNTIFS($M$6:M123,"&lt;&gt;",$Q$6:Q123,"&lt;0"),"")</f>
        <v/>
      </c>
      <c r="AD123" t="str">
        <f t="shared" si="11"/>
        <v/>
      </c>
      <c r="AG123"/>
    </row>
    <row r="124" spans="1:33" ht="15" customHeight="1" x14ac:dyDescent="0.25">
      <c r="A124" s="47" t="str">
        <f>IF('1_Data Entry'!$E124="","",IF(COUNTA('1_Data Entry'!C124:N124)=0,"",'1_Data Entry'!A124))</f>
        <v/>
      </c>
      <c r="B124" s="47" t="str">
        <f>IF('1_Data Entry'!$E124="","",IF(A124="","",IF(S124&lt;&gt;"OK","Check row",IF(M124="","Open lot",IF(R124=0,"Closed lot","Partially sold")))))</f>
        <v/>
      </c>
      <c r="C124" s="47" t="str">
        <f>IF(A124="","",'1_Data Entry'!C124)</f>
        <v/>
      </c>
      <c r="D124" s="47" t="str">
        <f>IF(A124="","",'1_Data Entry'!D124)</f>
        <v/>
      </c>
      <c r="E124" s="47" t="str">
        <f>IF(A124="","",'1_Data Entry'!E124)</f>
        <v/>
      </c>
      <c r="F124" s="47" t="str">
        <f t="shared" si="6"/>
        <v/>
      </c>
      <c r="G124" s="47" t="str">
        <f>IF(F124="","",IFERROR(VLOOKUP(F124,'6_Reference Lists'!$A$4:$D$64,4,FALSE()),'1_Data Entry'!F124))</f>
        <v/>
      </c>
      <c r="H124" s="134" t="str">
        <f>IF('1_Data Entry'!$E124="","",IF(OR(F124="",I124="",J124="",K124=""),"",F124&amp;"-"&amp;TEXT(I124,"yyyymmdd")&amp;"-"&amp;SUBSTITUTE(TEXT(ROUND(J124,3),"0.###"),".","D")&amp;"-"&amp;SUBSTITUTE(TEXT(ROUND(K124,3),"0.###"),".","D")))</f>
        <v/>
      </c>
      <c r="I124" s="61" t="str">
        <f>IF('1_Data Entry'!$E124="","",IF(A124="","",'1_Data Entry'!G124))</f>
        <v/>
      </c>
      <c r="J124" s="62" t="str">
        <f>IF('1_Data Entry'!$E124="","",IF(A124="","",'1_Data Entry'!H124))</f>
        <v/>
      </c>
      <c r="K124" s="63" t="str">
        <f>IF('1_Data Entry'!$E124="","",IF(A124="","",'1_Data Entry'!I124))</f>
        <v/>
      </c>
      <c r="L124" s="63" t="str">
        <f>IF('1_Data Entry'!$E124="","",IF(OR(J124="",K124=""),"",J124*K124))</f>
        <v/>
      </c>
      <c r="M124" s="61" t="str">
        <f>IF(A124="","",IF(OR('1_Data Entry'!L124="",'1_Data Entry'!L124&lt;=0),"",'1_Data Entry'!J124))</f>
        <v/>
      </c>
      <c r="N124" s="62" t="str">
        <f>IF('1_Data Entry'!$E124="","",IF(OR(J124="",R124=""),"",MAX(J124-R124,0)))</f>
        <v/>
      </c>
      <c r="O124" s="63" t="str">
        <f>IF('1_Data Entry'!$E124="","",IF(A124="","",'1_Data Entry'!L124))</f>
        <v/>
      </c>
      <c r="P124" s="63" t="str">
        <f t="shared" si="7"/>
        <v/>
      </c>
      <c r="Q124" s="91" t="str">
        <f>IF('1_Data Entry'!$E124="","",IF(OR(M124="",P124="",L124=""),"",P124-L124))</f>
        <v/>
      </c>
      <c r="R124" s="133" t="str">
        <f>IF(A124="","",IF('1_Data Entry'!M124&lt;&gt;"",'1_Data Entry'!M124,IF('1_Data Entry'!J124="",J124,"")))</f>
        <v/>
      </c>
      <c r="S124" s="54" t="str">
        <f>IF('1_Data Entry'!$E124="","",IF(A124="","",IF(OR(F124="",I124="",J124="",K124=""),"Check row",IF(AND(M124&lt;&gt;"",M124&lt;I124),"Sell before buy",IF(AND(R124&lt;&gt;"",J124&lt;R124),"Shares remaining exceeds buy",IF(AND(M124&lt;&gt;"",OR(O124="",O124&lt;=0),N124&gt;0),"Missing sale price","OK"))))))</f>
        <v/>
      </c>
      <c r="T124" s="54" t="str">
        <f>IF('1_Data Entry'!$E124="","",IF(A124="","",IF(AND(Q124&lt;0,M124&lt;&gt;""),"Yes","No")))</f>
        <v/>
      </c>
      <c r="U124" s="54" t="str">
        <f>IF('1_Data Entry'!$E124="","",IF(OR(A124="",T124&lt;&gt;"Yes",M124=""),"No",IF(COUNTIFS($F$6:$F$505,F124,$I$6:$I$505,"&gt;="&amp;M124-30,$I$6:$I$505,"&lt;="&amp;M124+30,$A$6:$A$505,"&lt;&gt;"&amp;A124)&gt;0,"Yes","No")))</f>
        <v/>
      </c>
      <c r="V124" s="61" t="str">
        <f>IF('1_Data Entry'!$E124="","",IF(OR(A124="",U124&lt;&gt;"Yes",M124=""),"",M124+30))</f>
        <v/>
      </c>
      <c r="W124" s="54" t="str">
        <f>IF('1_Data Entry'!$E124="","",IF(A124="","",IF(S124="OK","Ready","Review row")))</f>
        <v/>
      </c>
      <c r="X124" s="69" t="str">
        <f t="shared" si="8"/>
        <v/>
      </c>
      <c r="Y124" s="68" t="str">
        <f t="shared" si="9"/>
        <v/>
      </c>
      <c r="Z124" s="64" t="str">
        <f>IF('1_Data Entry'!$E124="","",SUM(SUMIFS('4_Wash Match Table'!R$7:R$500,'4_Wash Match Table'!L$7:L$500,H124),(SUMIFS('4_Wash Match Table'!AA$7:AA$500,'4_Wash Match Table'!U$7:U$500,H124)),(SUMIFS('4_Wash Match Table'!AJ$7:AJ$500,'4_Wash Match Table'!AD$7:AD$500,H124)),(SUMIFS('4_Wash Match Table'!AS$7:AS$500,'4_Wash Match Table'!AM$7:AM$500,H124))))</f>
        <v/>
      </c>
      <c r="AA124" s="64" t="str">
        <f>IF('1_Data Entry'!$E124="","",IF(OR(L124="",Z124=""),"",L124+Z124))</f>
        <v/>
      </c>
      <c r="AB124" s="65" t="str">
        <f t="shared" si="10"/>
        <v/>
      </c>
      <c r="AC124" s="70" t="str">
        <f>IF(AND($M124&lt;&gt;"",$Q124&lt;0),COUNTIFS($M$6:M124,"&lt;&gt;",$Q$6:Q124,"&lt;0"),"")</f>
        <v/>
      </c>
      <c r="AD124" t="str">
        <f t="shared" si="11"/>
        <v/>
      </c>
      <c r="AG124"/>
    </row>
    <row r="125" spans="1:33" ht="15" customHeight="1" x14ac:dyDescent="0.25">
      <c r="A125" s="47" t="str">
        <f>IF('1_Data Entry'!$E125="","",IF(COUNTA('1_Data Entry'!C125:N125)=0,"",'1_Data Entry'!A125))</f>
        <v/>
      </c>
      <c r="B125" s="47" t="str">
        <f>IF('1_Data Entry'!$E125="","",IF(A125="","",IF(S125&lt;&gt;"OK","Check row",IF(M125="","Open lot",IF(R125=0,"Closed lot","Partially sold")))))</f>
        <v/>
      </c>
      <c r="C125" s="47" t="str">
        <f>IF(A125="","",'1_Data Entry'!C125)</f>
        <v/>
      </c>
      <c r="D125" s="47" t="str">
        <f>IF(A125="","",'1_Data Entry'!D125)</f>
        <v/>
      </c>
      <c r="E125" s="47" t="str">
        <f>IF(A125="","",'1_Data Entry'!E125)</f>
        <v/>
      </c>
      <c r="F125" s="47" t="str">
        <f t="shared" si="6"/>
        <v/>
      </c>
      <c r="G125" s="47" t="str">
        <f>IF(F125="","",IFERROR(VLOOKUP(F125,'6_Reference Lists'!$A$4:$D$64,4,FALSE()),'1_Data Entry'!F125))</f>
        <v/>
      </c>
      <c r="H125" s="134" t="str">
        <f>IF('1_Data Entry'!$E125="","",IF(OR(F125="",I125="",J125="",K125=""),"",F125&amp;"-"&amp;TEXT(I125,"yyyymmdd")&amp;"-"&amp;SUBSTITUTE(TEXT(ROUND(J125,3),"0.###"),".","D")&amp;"-"&amp;SUBSTITUTE(TEXT(ROUND(K125,3),"0.###"),".","D")))</f>
        <v/>
      </c>
      <c r="I125" s="61" t="str">
        <f>IF('1_Data Entry'!$E125="","",IF(A125="","",'1_Data Entry'!G125))</f>
        <v/>
      </c>
      <c r="J125" s="62" t="str">
        <f>IF('1_Data Entry'!$E125="","",IF(A125="","",'1_Data Entry'!H125))</f>
        <v/>
      </c>
      <c r="K125" s="63" t="str">
        <f>IF('1_Data Entry'!$E125="","",IF(A125="","",'1_Data Entry'!I125))</f>
        <v/>
      </c>
      <c r="L125" s="63" t="str">
        <f>IF('1_Data Entry'!$E125="","",IF(OR(J125="",K125=""),"",J125*K125))</f>
        <v/>
      </c>
      <c r="M125" s="61" t="str">
        <f>IF(A125="","",IF(OR('1_Data Entry'!L125="",'1_Data Entry'!L125&lt;=0),"",'1_Data Entry'!J125))</f>
        <v/>
      </c>
      <c r="N125" s="62" t="str">
        <f>IF('1_Data Entry'!$E125="","",IF(OR(J125="",R125=""),"",MAX(J125-R125,0)))</f>
        <v/>
      </c>
      <c r="O125" s="63" t="str">
        <f>IF('1_Data Entry'!$E125="","",IF(A125="","",'1_Data Entry'!L125))</f>
        <v/>
      </c>
      <c r="P125" s="63" t="str">
        <f t="shared" si="7"/>
        <v/>
      </c>
      <c r="Q125" s="91" t="str">
        <f>IF('1_Data Entry'!$E125="","",IF(OR(M125="",P125="",L125=""),"",P125-L125))</f>
        <v/>
      </c>
      <c r="R125" s="133" t="str">
        <f>IF(A125="","",IF('1_Data Entry'!M125&lt;&gt;"",'1_Data Entry'!M125,IF('1_Data Entry'!J125="",J125,"")))</f>
        <v/>
      </c>
      <c r="S125" s="54" t="str">
        <f>IF('1_Data Entry'!$E125="","",IF(A125="","",IF(OR(F125="",I125="",J125="",K125=""),"Check row",IF(AND(M125&lt;&gt;"",M125&lt;I125),"Sell before buy",IF(AND(R125&lt;&gt;"",J125&lt;R125),"Shares remaining exceeds buy",IF(AND(M125&lt;&gt;"",OR(O125="",O125&lt;=0),N125&gt;0),"Missing sale price","OK"))))))</f>
        <v/>
      </c>
      <c r="T125" s="54" t="str">
        <f>IF('1_Data Entry'!$E125="","",IF(A125="","",IF(AND(Q125&lt;0,M125&lt;&gt;""),"Yes","No")))</f>
        <v/>
      </c>
      <c r="U125" s="54" t="str">
        <f>IF('1_Data Entry'!$E125="","",IF(OR(A125="",T125&lt;&gt;"Yes",M125=""),"No",IF(COUNTIFS($F$6:$F$505,F125,$I$6:$I$505,"&gt;="&amp;M125-30,$I$6:$I$505,"&lt;="&amp;M125+30,$A$6:$A$505,"&lt;&gt;"&amp;A125)&gt;0,"Yes","No")))</f>
        <v/>
      </c>
      <c r="V125" s="61" t="str">
        <f>IF('1_Data Entry'!$E125="","",IF(OR(A125="",U125&lt;&gt;"Yes",M125=""),"",M125+30))</f>
        <v/>
      </c>
      <c r="W125" s="54" t="str">
        <f>IF('1_Data Entry'!$E125="","",IF(A125="","",IF(S125="OK","Ready","Review row")))</f>
        <v/>
      </c>
      <c r="X125" s="69" t="str">
        <f t="shared" si="8"/>
        <v/>
      </c>
      <c r="Y125" s="68" t="str">
        <f t="shared" si="9"/>
        <v/>
      </c>
      <c r="Z125" s="64" t="str">
        <f>IF('1_Data Entry'!$E125="","",SUM(SUMIFS('4_Wash Match Table'!R$7:R$500,'4_Wash Match Table'!L$7:L$500,H125),(SUMIFS('4_Wash Match Table'!AA$7:AA$500,'4_Wash Match Table'!U$7:U$500,H125)),(SUMIFS('4_Wash Match Table'!AJ$7:AJ$500,'4_Wash Match Table'!AD$7:AD$500,H125)),(SUMIFS('4_Wash Match Table'!AS$7:AS$500,'4_Wash Match Table'!AM$7:AM$500,H125))))</f>
        <v/>
      </c>
      <c r="AA125" s="64" t="str">
        <f>IF('1_Data Entry'!$E125="","",IF(OR(L125="",Z125=""),"",L125+Z125))</f>
        <v/>
      </c>
      <c r="AB125" s="65" t="str">
        <f t="shared" si="10"/>
        <v/>
      </c>
      <c r="AC125" s="70" t="str">
        <f>IF(AND($M125&lt;&gt;"",$Q125&lt;0),COUNTIFS($M$6:M125,"&lt;&gt;",$Q$6:Q125,"&lt;0"),"")</f>
        <v/>
      </c>
      <c r="AD125" t="str">
        <f t="shared" si="11"/>
        <v/>
      </c>
      <c r="AG125"/>
    </row>
    <row r="126" spans="1:33" ht="15" customHeight="1" x14ac:dyDescent="0.25">
      <c r="A126" s="47" t="str">
        <f>IF('1_Data Entry'!$E126="","",IF(COUNTA('1_Data Entry'!C126:N126)=0,"",'1_Data Entry'!A126))</f>
        <v/>
      </c>
      <c r="B126" s="47" t="str">
        <f>IF('1_Data Entry'!$E126="","",IF(A126="","",IF(S126&lt;&gt;"OK","Check row",IF(M126="","Open lot",IF(R126=0,"Closed lot","Partially sold")))))</f>
        <v/>
      </c>
      <c r="C126" s="47" t="str">
        <f>IF(A126="","",'1_Data Entry'!C126)</f>
        <v/>
      </c>
      <c r="D126" s="47" t="str">
        <f>IF(A126="","",'1_Data Entry'!D126)</f>
        <v/>
      </c>
      <c r="E126" s="47" t="str">
        <f>IF(A126="","",'1_Data Entry'!E126)</f>
        <v/>
      </c>
      <c r="F126" s="47" t="str">
        <f t="shared" si="6"/>
        <v/>
      </c>
      <c r="G126" s="47" t="str">
        <f>IF(F126="","",IFERROR(VLOOKUP(F126,'6_Reference Lists'!$A$4:$D$64,4,FALSE()),'1_Data Entry'!F126))</f>
        <v/>
      </c>
      <c r="H126" s="134" t="str">
        <f>IF('1_Data Entry'!$E126="","",IF(OR(F126="",I126="",J126="",K126=""),"",F126&amp;"-"&amp;TEXT(I126,"yyyymmdd")&amp;"-"&amp;SUBSTITUTE(TEXT(ROUND(J126,3),"0.###"),".","D")&amp;"-"&amp;SUBSTITUTE(TEXT(ROUND(K126,3),"0.###"),".","D")))</f>
        <v/>
      </c>
      <c r="I126" s="61" t="str">
        <f>IF('1_Data Entry'!$E126="","",IF(A126="","",'1_Data Entry'!G126))</f>
        <v/>
      </c>
      <c r="J126" s="62" t="str">
        <f>IF('1_Data Entry'!$E126="","",IF(A126="","",'1_Data Entry'!H126))</f>
        <v/>
      </c>
      <c r="K126" s="63" t="str">
        <f>IF('1_Data Entry'!$E126="","",IF(A126="","",'1_Data Entry'!I126))</f>
        <v/>
      </c>
      <c r="L126" s="63" t="str">
        <f>IF('1_Data Entry'!$E126="","",IF(OR(J126="",K126=""),"",J126*K126))</f>
        <v/>
      </c>
      <c r="M126" s="61" t="str">
        <f>IF(A126="","",IF(OR('1_Data Entry'!L126="",'1_Data Entry'!L126&lt;=0),"",'1_Data Entry'!J126))</f>
        <v/>
      </c>
      <c r="N126" s="62" t="str">
        <f>IF('1_Data Entry'!$E126="","",IF(OR(J126="",R126=""),"",MAX(J126-R126,0)))</f>
        <v/>
      </c>
      <c r="O126" s="63" t="str">
        <f>IF('1_Data Entry'!$E126="","",IF(A126="","",'1_Data Entry'!L126))</f>
        <v/>
      </c>
      <c r="P126" s="63" t="str">
        <f t="shared" si="7"/>
        <v/>
      </c>
      <c r="Q126" s="91" t="str">
        <f>IF('1_Data Entry'!$E126="","",IF(OR(M126="",P126="",L126=""),"",P126-L126))</f>
        <v/>
      </c>
      <c r="R126" s="133" t="str">
        <f>IF(A126="","",IF('1_Data Entry'!M126&lt;&gt;"",'1_Data Entry'!M126,IF('1_Data Entry'!J126="",J126,"")))</f>
        <v/>
      </c>
      <c r="S126" s="54" t="str">
        <f>IF('1_Data Entry'!$E126="","",IF(A126="","",IF(OR(F126="",I126="",J126="",K126=""),"Check row",IF(AND(M126&lt;&gt;"",M126&lt;I126),"Sell before buy",IF(AND(R126&lt;&gt;"",J126&lt;R126),"Shares remaining exceeds buy",IF(AND(M126&lt;&gt;"",OR(O126="",O126&lt;=0),N126&gt;0),"Missing sale price","OK"))))))</f>
        <v/>
      </c>
      <c r="T126" s="54" t="str">
        <f>IF('1_Data Entry'!$E126="","",IF(A126="","",IF(AND(Q126&lt;0,M126&lt;&gt;""),"Yes","No")))</f>
        <v/>
      </c>
      <c r="U126" s="54" t="str">
        <f>IF('1_Data Entry'!$E126="","",IF(OR(A126="",T126&lt;&gt;"Yes",M126=""),"No",IF(COUNTIFS($F$6:$F$505,F126,$I$6:$I$505,"&gt;="&amp;M126-30,$I$6:$I$505,"&lt;="&amp;M126+30,$A$6:$A$505,"&lt;&gt;"&amp;A126)&gt;0,"Yes","No")))</f>
        <v/>
      </c>
      <c r="V126" s="61" t="str">
        <f>IF('1_Data Entry'!$E126="","",IF(OR(A126="",U126&lt;&gt;"Yes",M126=""),"",M126+30))</f>
        <v/>
      </c>
      <c r="W126" s="54" t="str">
        <f>IF('1_Data Entry'!$E126="","",IF(A126="","",IF(S126="OK","Ready","Review row")))</f>
        <v/>
      </c>
      <c r="X126" s="69" t="str">
        <f t="shared" si="8"/>
        <v/>
      </c>
      <c r="Y126" s="68" t="str">
        <f t="shared" si="9"/>
        <v/>
      </c>
      <c r="Z126" s="64" t="str">
        <f>IF('1_Data Entry'!$E126="","",SUM(SUMIFS('4_Wash Match Table'!R$7:R$500,'4_Wash Match Table'!L$7:L$500,H126),(SUMIFS('4_Wash Match Table'!AA$7:AA$500,'4_Wash Match Table'!U$7:U$500,H126)),(SUMIFS('4_Wash Match Table'!AJ$7:AJ$500,'4_Wash Match Table'!AD$7:AD$500,H126)),(SUMIFS('4_Wash Match Table'!AS$7:AS$500,'4_Wash Match Table'!AM$7:AM$500,H126))))</f>
        <v/>
      </c>
      <c r="AA126" s="64" t="str">
        <f>IF('1_Data Entry'!$E126="","",IF(OR(L126="",Z126=""),"",L126+Z126))</f>
        <v/>
      </c>
      <c r="AB126" s="65" t="str">
        <f t="shared" si="10"/>
        <v/>
      </c>
      <c r="AC126" s="70" t="str">
        <f>IF(AND($M126&lt;&gt;"",$Q126&lt;0),COUNTIFS($M$6:M126,"&lt;&gt;",$Q$6:Q126,"&lt;0"),"")</f>
        <v/>
      </c>
      <c r="AD126" t="str">
        <f t="shared" si="11"/>
        <v/>
      </c>
      <c r="AG126"/>
    </row>
    <row r="127" spans="1:33" ht="15" customHeight="1" x14ac:dyDescent="0.25">
      <c r="A127" s="47" t="str">
        <f>IF('1_Data Entry'!$E127="","",IF(COUNTA('1_Data Entry'!C127:N127)=0,"",'1_Data Entry'!A127))</f>
        <v/>
      </c>
      <c r="B127" s="47" t="str">
        <f>IF('1_Data Entry'!$E127="","",IF(A127="","",IF(S127&lt;&gt;"OK","Check row",IF(M127="","Open lot",IF(R127=0,"Closed lot","Partially sold")))))</f>
        <v/>
      </c>
      <c r="C127" s="47" t="str">
        <f>IF(A127="","",'1_Data Entry'!C127)</f>
        <v/>
      </c>
      <c r="D127" s="47" t="str">
        <f>IF(A127="","",'1_Data Entry'!D127)</f>
        <v/>
      </c>
      <c r="E127" s="47" t="str">
        <f>IF(A127="","",'1_Data Entry'!E127)</f>
        <v/>
      </c>
      <c r="F127" s="47" t="str">
        <f t="shared" si="6"/>
        <v/>
      </c>
      <c r="G127" s="47" t="str">
        <f>IF(F127="","",IFERROR(VLOOKUP(F127,'6_Reference Lists'!$A$4:$D$64,4,FALSE()),'1_Data Entry'!F127))</f>
        <v/>
      </c>
      <c r="H127" s="134" t="str">
        <f>IF('1_Data Entry'!$E127="","",IF(OR(F127="",I127="",J127="",K127=""),"",F127&amp;"-"&amp;TEXT(I127,"yyyymmdd")&amp;"-"&amp;SUBSTITUTE(TEXT(ROUND(J127,3),"0.###"),".","D")&amp;"-"&amp;SUBSTITUTE(TEXT(ROUND(K127,3),"0.###"),".","D")))</f>
        <v/>
      </c>
      <c r="I127" s="61" t="str">
        <f>IF('1_Data Entry'!$E127="","",IF(A127="","",'1_Data Entry'!G127))</f>
        <v/>
      </c>
      <c r="J127" s="62" t="str">
        <f>IF('1_Data Entry'!$E127="","",IF(A127="","",'1_Data Entry'!H127))</f>
        <v/>
      </c>
      <c r="K127" s="63" t="str">
        <f>IF('1_Data Entry'!$E127="","",IF(A127="","",'1_Data Entry'!I127))</f>
        <v/>
      </c>
      <c r="L127" s="63" t="str">
        <f>IF('1_Data Entry'!$E127="","",IF(OR(J127="",K127=""),"",J127*K127))</f>
        <v/>
      </c>
      <c r="M127" s="61" t="str">
        <f>IF(A127="","",IF(OR('1_Data Entry'!L127="",'1_Data Entry'!L127&lt;=0),"",'1_Data Entry'!J127))</f>
        <v/>
      </c>
      <c r="N127" s="62" t="str">
        <f>IF('1_Data Entry'!$E127="","",IF(OR(J127="",R127=""),"",MAX(J127-R127,0)))</f>
        <v/>
      </c>
      <c r="O127" s="63" t="str">
        <f>IF('1_Data Entry'!$E127="","",IF(A127="","",'1_Data Entry'!L127))</f>
        <v/>
      </c>
      <c r="P127" s="63" t="str">
        <f t="shared" si="7"/>
        <v/>
      </c>
      <c r="Q127" s="91" t="str">
        <f>IF('1_Data Entry'!$E127="","",IF(OR(M127="",P127="",L127=""),"",P127-L127))</f>
        <v/>
      </c>
      <c r="R127" s="133" t="str">
        <f>IF(A127="","",IF('1_Data Entry'!M127&lt;&gt;"",'1_Data Entry'!M127,IF('1_Data Entry'!J127="",J127,"")))</f>
        <v/>
      </c>
      <c r="S127" s="54" t="str">
        <f>IF('1_Data Entry'!$E127="","",IF(A127="","",IF(OR(F127="",I127="",J127="",K127=""),"Check row",IF(AND(M127&lt;&gt;"",M127&lt;I127),"Sell before buy",IF(AND(R127&lt;&gt;"",J127&lt;R127),"Shares remaining exceeds buy",IF(AND(M127&lt;&gt;"",OR(O127="",O127&lt;=0),N127&gt;0),"Missing sale price","OK"))))))</f>
        <v/>
      </c>
      <c r="T127" s="54" t="str">
        <f>IF('1_Data Entry'!$E127="","",IF(A127="","",IF(AND(Q127&lt;0,M127&lt;&gt;""),"Yes","No")))</f>
        <v/>
      </c>
      <c r="U127" s="54" t="str">
        <f>IF('1_Data Entry'!$E127="","",IF(OR(A127="",T127&lt;&gt;"Yes",M127=""),"No",IF(COUNTIFS($F$6:$F$505,F127,$I$6:$I$505,"&gt;="&amp;M127-30,$I$6:$I$505,"&lt;="&amp;M127+30,$A$6:$A$505,"&lt;&gt;"&amp;A127)&gt;0,"Yes","No")))</f>
        <v/>
      </c>
      <c r="V127" s="61" t="str">
        <f>IF('1_Data Entry'!$E127="","",IF(OR(A127="",U127&lt;&gt;"Yes",M127=""),"",M127+30))</f>
        <v/>
      </c>
      <c r="W127" s="54" t="str">
        <f>IF('1_Data Entry'!$E127="","",IF(A127="","",IF(S127="OK","Ready","Review row")))</f>
        <v/>
      </c>
      <c r="X127" s="69" t="str">
        <f t="shared" si="8"/>
        <v/>
      </c>
      <c r="Y127" s="68" t="str">
        <f t="shared" si="9"/>
        <v/>
      </c>
      <c r="Z127" s="64" t="str">
        <f>IF('1_Data Entry'!$E127="","",SUM(SUMIFS('4_Wash Match Table'!R$7:R$500,'4_Wash Match Table'!L$7:L$500,H127),(SUMIFS('4_Wash Match Table'!AA$7:AA$500,'4_Wash Match Table'!U$7:U$500,H127)),(SUMIFS('4_Wash Match Table'!AJ$7:AJ$500,'4_Wash Match Table'!AD$7:AD$500,H127)),(SUMIFS('4_Wash Match Table'!AS$7:AS$500,'4_Wash Match Table'!AM$7:AM$500,H127))))</f>
        <v/>
      </c>
      <c r="AA127" s="64" t="str">
        <f>IF('1_Data Entry'!$E127="","",IF(OR(L127="",Z127=""),"",L127+Z127))</f>
        <v/>
      </c>
      <c r="AB127" s="65" t="str">
        <f t="shared" si="10"/>
        <v/>
      </c>
      <c r="AC127" s="70" t="str">
        <f>IF(AND($M127&lt;&gt;"",$Q127&lt;0),COUNTIFS($M$6:M127,"&lt;&gt;",$Q$6:Q127,"&lt;0"),"")</f>
        <v/>
      </c>
      <c r="AD127" t="str">
        <f t="shared" si="11"/>
        <v/>
      </c>
      <c r="AG127"/>
    </row>
    <row r="128" spans="1:33" ht="15" customHeight="1" x14ac:dyDescent="0.25">
      <c r="A128" s="47" t="str">
        <f>IF('1_Data Entry'!$E128="","",IF(COUNTA('1_Data Entry'!C128:N128)=0,"",'1_Data Entry'!A128))</f>
        <v/>
      </c>
      <c r="B128" s="47" t="str">
        <f>IF('1_Data Entry'!$E128="","",IF(A128="","",IF(S128&lt;&gt;"OK","Check row",IF(M128="","Open lot",IF(R128=0,"Closed lot","Partially sold")))))</f>
        <v/>
      </c>
      <c r="C128" s="47" t="str">
        <f>IF(A128="","",'1_Data Entry'!C128)</f>
        <v/>
      </c>
      <c r="D128" s="47" t="str">
        <f>IF(A128="","",'1_Data Entry'!D128)</f>
        <v/>
      </c>
      <c r="E128" s="47" t="str">
        <f>IF(A128="","",'1_Data Entry'!E128)</f>
        <v/>
      </c>
      <c r="F128" s="47" t="str">
        <f t="shared" si="6"/>
        <v/>
      </c>
      <c r="G128" s="47" t="str">
        <f>IF(F128="","",IFERROR(VLOOKUP(F128,'6_Reference Lists'!$A$4:$D$64,4,FALSE()),'1_Data Entry'!F128))</f>
        <v/>
      </c>
      <c r="H128" s="134" t="str">
        <f>IF('1_Data Entry'!$E128="","",IF(OR(F128="",I128="",J128="",K128=""),"",F128&amp;"-"&amp;TEXT(I128,"yyyymmdd")&amp;"-"&amp;SUBSTITUTE(TEXT(ROUND(J128,3),"0.###"),".","D")&amp;"-"&amp;SUBSTITUTE(TEXT(ROUND(K128,3),"0.###"),".","D")))</f>
        <v/>
      </c>
      <c r="I128" s="61" t="str">
        <f>IF('1_Data Entry'!$E128="","",IF(A128="","",'1_Data Entry'!G128))</f>
        <v/>
      </c>
      <c r="J128" s="62" t="str">
        <f>IF('1_Data Entry'!$E128="","",IF(A128="","",'1_Data Entry'!H128))</f>
        <v/>
      </c>
      <c r="K128" s="63" t="str">
        <f>IF('1_Data Entry'!$E128="","",IF(A128="","",'1_Data Entry'!I128))</f>
        <v/>
      </c>
      <c r="L128" s="63" t="str">
        <f>IF('1_Data Entry'!$E128="","",IF(OR(J128="",K128=""),"",J128*K128))</f>
        <v/>
      </c>
      <c r="M128" s="61" t="str">
        <f>IF(A128="","",IF(OR('1_Data Entry'!L128="",'1_Data Entry'!L128&lt;=0),"",'1_Data Entry'!J128))</f>
        <v/>
      </c>
      <c r="N128" s="62" t="str">
        <f>IF('1_Data Entry'!$E128="","",IF(OR(J128="",R128=""),"",MAX(J128-R128,0)))</f>
        <v/>
      </c>
      <c r="O128" s="63" t="str">
        <f>IF('1_Data Entry'!$E128="","",IF(A128="","",'1_Data Entry'!L128))</f>
        <v/>
      </c>
      <c r="P128" s="63" t="str">
        <f t="shared" si="7"/>
        <v/>
      </c>
      <c r="Q128" s="91" t="str">
        <f>IF('1_Data Entry'!$E128="","",IF(OR(M128="",P128="",L128=""),"",P128-L128))</f>
        <v/>
      </c>
      <c r="R128" s="133" t="str">
        <f>IF(A128="","",IF('1_Data Entry'!M128&lt;&gt;"",'1_Data Entry'!M128,IF('1_Data Entry'!J128="",J128,"")))</f>
        <v/>
      </c>
      <c r="S128" s="54" t="str">
        <f>IF('1_Data Entry'!$E128="","",IF(A128="","",IF(OR(F128="",I128="",J128="",K128=""),"Check row",IF(AND(M128&lt;&gt;"",M128&lt;I128),"Sell before buy",IF(AND(R128&lt;&gt;"",J128&lt;R128),"Shares remaining exceeds buy",IF(AND(M128&lt;&gt;"",OR(O128="",O128&lt;=0),N128&gt;0),"Missing sale price","OK"))))))</f>
        <v/>
      </c>
      <c r="T128" s="54" t="str">
        <f>IF('1_Data Entry'!$E128="","",IF(A128="","",IF(AND(Q128&lt;0,M128&lt;&gt;""),"Yes","No")))</f>
        <v/>
      </c>
      <c r="U128" s="54" t="str">
        <f>IF('1_Data Entry'!$E128="","",IF(OR(A128="",T128&lt;&gt;"Yes",M128=""),"No",IF(COUNTIFS($F$6:$F$505,F128,$I$6:$I$505,"&gt;="&amp;M128-30,$I$6:$I$505,"&lt;="&amp;M128+30,$A$6:$A$505,"&lt;&gt;"&amp;A128)&gt;0,"Yes","No")))</f>
        <v/>
      </c>
      <c r="V128" s="61" t="str">
        <f>IF('1_Data Entry'!$E128="","",IF(OR(A128="",U128&lt;&gt;"Yes",M128=""),"",M128+30))</f>
        <v/>
      </c>
      <c r="W128" s="54" t="str">
        <f>IF('1_Data Entry'!$E128="","",IF(A128="","",IF(S128="OK","Ready","Review row")))</f>
        <v/>
      </c>
      <c r="X128" s="69" t="str">
        <f t="shared" si="8"/>
        <v/>
      </c>
      <c r="Y128" s="68" t="str">
        <f t="shared" si="9"/>
        <v/>
      </c>
      <c r="Z128" s="64" t="str">
        <f>IF('1_Data Entry'!$E128="","",SUM(SUMIFS('4_Wash Match Table'!R$7:R$500,'4_Wash Match Table'!L$7:L$500,H128),(SUMIFS('4_Wash Match Table'!AA$7:AA$500,'4_Wash Match Table'!U$7:U$500,H128)),(SUMIFS('4_Wash Match Table'!AJ$7:AJ$500,'4_Wash Match Table'!AD$7:AD$500,H128)),(SUMIFS('4_Wash Match Table'!AS$7:AS$500,'4_Wash Match Table'!AM$7:AM$500,H128))))</f>
        <v/>
      </c>
      <c r="AA128" s="64" t="str">
        <f>IF('1_Data Entry'!$E128="","",IF(OR(L128="",Z128=""),"",L128+Z128))</f>
        <v/>
      </c>
      <c r="AB128" s="65" t="str">
        <f t="shared" si="10"/>
        <v/>
      </c>
      <c r="AC128" s="70" t="str">
        <f>IF(AND($M128&lt;&gt;"",$Q128&lt;0),COUNTIFS($M$6:M128,"&lt;&gt;",$Q$6:Q128,"&lt;0"),"")</f>
        <v/>
      </c>
      <c r="AD128" t="str">
        <f t="shared" si="11"/>
        <v/>
      </c>
      <c r="AG128"/>
    </row>
    <row r="129" spans="1:33" ht="15" customHeight="1" x14ac:dyDescent="0.25">
      <c r="A129" s="47" t="str">
        <f>IF('1_Data Entry'!$E129="","",IF(COUNTA('1_Data Entry'!C129:N129)=0,"",'1_Data Entry'!A129))</f>
        <v/>
      </c>
      <c r="B129" s="47" t="str">
        <f>IF('1_Data Entry'!$E129="","",IF(A129="","",IF(S129&lt;&gt;"OK","Check row",IF(M129="","Open lot",IF(R129=0,"Closed lot","Partially sold")))))</f>
        <v/>
      </c>
      <c r="C129" s="47" t="str">
        <f>IF(A129="","",'1_Data Entry'!C129)</f>
        <v/>
      </c>
      <c r="D129" s="47" t="str">
        <f>IF(A129="","",'1_Data Entry'!D129)</f>
        <v/>
      </c>
      <c r="E129" s="47" t="str">
        <f>IF(A129="","",'1_Data Entry'!E129)</f>
        <v/>
      </c>
      <c r="F129" s="47" t="str">
        <f t="shared" si="6"/>
        <v/>
      </c>
      <c r="G129" s="47" t="str">
        <f>IF(F129="","",IFERROR(VLOOKUP(F129,'6_Reference Lists'!$A$4:$D$64,4,FALSE()),'1_Data Entry'!F129))</f>
        <v/>
      </c>
      <c r="H129" s="134" t="str">
        <f>IF('1_Data Entry'!$E129="","",IF(OR(F129="",I129="",J129="",K129=""),"",F129&amp;"-"&amp;TEXT(I129,"yyyymmdd")&amp;"-"&amp;SUBSTITUTE(TEXT(ROUND(J129,3),"0.###"),".","D")&amp;"-"&amp;SUBSTITUTE(TEXT(ROUND(K129,3),"0.###"),".","D")))</f>
        <v/>
      </c>
      <c r="I129" s="61" t="str">
        <f>IF('1_Data Entry'!$E129="","",IF(A129="","",'1_Data Entry'!G129))</f>
        <v/>
      </c>
      <c r="J129" s="62" t="str">
        <f>IF('1_Data Entry'!$E129="","",IF(A129="","",'1_Data Entry'!H129))</f>
        <v/>
      </c>
      <c r="K129" s="63" t="str">
        <f>IF('1_Data Entry'!$E129="","",IF(A129="","",'1_Data Entry'!I129))</f>
        <v/>
      </c>
      <c r="L129" s="63" t="str">
        <f>IF('1_Data Entry'!$E129="","",IF(OR(J129="",K129=""),"",J129*K129))</f>
        <v/>
      </c>
      <c r="M129" s="61" t="str">
        <f>IF(A129="","",IF(OR('1_Data Entry'!L129="",'1_Data Entry'!L129&lt;=0),"",'1_Data Entry'!J129))</f>
        <v/>
      </c>
      <c r="N129" s="62" t="str">
        <f>IF('1_Data Entry'!$E129="","",IF(OR(J129="",R129=""),"",MAX(J129-R129,0)))</f>
        <v/>
      </c>
      <c r="O129" s="63" t="str">
        <f>IF('1_Data Entry'!$E129="","",IF(A129="","",'1_Data Entry'!L129))</f>
        <v/>
      </c>
      <c r="P129" s="63" t="str">
        <f t="shared" si="7"/>
        <v/>
      </c>
      <c r="Q129" s="91" t="str">
        <f>IF('1_Data Entry'!$E129="","",IF(OR(M129="",P129="",L129=""),"",P129-L129))</f>
        <v/>
      </c>
      <c r="R129" s="133" t="str">
        <f>IF(A129="","",IF('1_Data Entry'!M129&lt;&gt;"",'1_Data Entry'!M129,IF('1_Data Entry'!J129="",J129,"")))</f>
        <v/>
      </c>
      <c r="S129" s="54" t="str">
        <f>IF('1_Data Entry'!$E129="","",IF(A129="","",IF(OR(F129="",I129="",J129="",K129=""),"Check row",IF(AND(M129&lt;&gt;"",M129&lt;I129),"Sell before buy",IF(AND(R129&lt;&gt;"",J129&lt;R129),"Shares remaining exceeds buy",IF(AND(M129&lt;&gt;"",OR(O129="",O129&lt;=0),N129&gt;0),"Missing sale price","OK"))))))</f>
        <v/>
      </c>
      <c r="T129" s="54" t="str">
        <f>IF('1_Data Entry'!$E129="","",IF(A129="","",IF(AND(Q129&lt;0,M129&lt;&gt;""),"Yes","No")))</f>
        <v/>
      </c>
      <c r="U129" s="54" t="str">
        <f>IF('1_Data Entry'!$E129="","",IF(OR(A129="",T129&lt;&gt;"Yes",M129=""),"No",IF(COUNTIFS($F$6:$F$505,F129,$I$6:$I$505,"&gt;="&amp;M129-30,$I$6:$I$505,"&lt;="&amp;M129+30,$A$6:$A$505,"&lt;&gt;"&amp;A129)&gt;0,"Yes","No")))</f>
        <v/>
      </c>
      <c r="V129" s="61" t="str">
        <f>IF('1_Data Entry'!$E129="","",IF(OR(A129="",U129&lt;&gt;"Yes",M129=""),"",M129+30))</f>
        <v/>
      </c>
      <c r="W129" s="54" t="str">
        <f>IF('1_Data Entry'!$E129="","",IF(A129="","",IF(S129="OK","Ready","Review row")))</f>
        <v/>
      </c>
      <c r="X129" s="69" t="str">
        <f t="shared" si="8"/>
        <v/>
      </c>
      <c r="Y129" s="68" t="str">
        <f t="shared" si="9"/>
        <v/>
      </c>
      <c r="Z129" s="64" t="str">
        <f>IF('1_Data Entry'!$E129="","",SUM(SUMIFS('4_Wash Match Table'!R$7:R$500,'4_Wash Match Table'!L$7:L$500,H129),(SUMIFS('4_Wash Match Table'!AA$7:AA$500,'4_Wash Match Table'!U$7:U$500,H129)),(SUMIFS('4_Wash Match Table'!AJ$7:AJ$500,'4_Wash Match Table'!AD$7:AD$500,H129)),(SUMIFS('4_Wash Match Table'!AS$7:AS$500,'4_Wash Match Table'!AM$7:AM$500,H129))))</f>
        <v/>
      </c>
      <c r="AA129" s="64" t="str">
        <f>IF('1_Data Entry'!$E129="","",IF(OR(L129="",Z129=""),"",L129+Z129))</f>
        <v/>
      </c>
      <c r="AB129" s="65" t="str">
        <f t="shared" si="10"/>
        <v/>
      </c>
      <c r="AC129" s="70" t="str">
        <f>IF(AND($M129&lt;&gt;"",$Q129&lt;0),COUNTIFS($M$6:M129,"&lt;&gt;",$Q$6:Q129,"&lt;0"),"")</f>
        <v/>
      </c>
      <c r="AD129" t="str">
        <f t="shared" si="11"/>
        <v/>
      </c>
      <c r="AG129"/>
    </row>
    <row r="130" spans="1:33" ht="15" customHeight="1" x14ac:dyDescent="0.25">
      <c r="A130" s="47" t="str">
        <f>IF('1_Data Entry'!$E130="","",IF(COUNTA('1_Data Entry'!C130:N130)=0,"",'1_Data Entry'!A130))</f>
        <v/>
      </c>
      <c r="B130" s="47" t="str">
        <f>IF('1_Data Entry'!$E130="","",IF(A130="","",IF(S130&lt;&gt;"OK","Check row",IF(M130="","Open lot",IF(R130=0,"Closed lot","Partially sold")))))</f>
        <v/>
      </c>
      <c r="C130" s="47" t="str">
        <f>IF(A130="","",'1_Data Entry'!C130)</f>
        <v/>
      </c>
      <c r="D130" s="47" t="str">
        <f>IF(A130="","",'1_Data Entry'!D130)</f>
        <v/>
      </c>
      <c r="E130" s="47" t="str">
        <f>IF(A130="","",'1_Data Entry'!E130)</f>
        <v/>
      </c>
      <c r="F130" s="47" t="str">
        <f t="shared" si="6"/>
        <v/>
      </c>
      <c r="G130" s="47" t="str">
        <f>IF(F130="","",IFERROR(VLOOKUP(F130,'6_Reference Lists'!$A$4:$D$64,4,FALSE()),'1_Data Entry'!F130))</f>
        <v/>
      </c>
      <c r="H130" s="134" t="str">
        <f>IF('1_Data Entry'!$E130="","",IF(OR(F130="",I130="",J130="",K130=""),"",F130&amp;"-"&amp;TEXT(I130,"yyyymmdd")&amp;"-"&amp;SUBSTITUTE(TEXT(ROUND(J130,3),"0.###"),".","D")&amp;"-"&amp;SUBSTITUTE(TEXT(ROUND(K130,3),"0.###"),".","D")))</f>
        <v/>
      </c>
      <c r="I130" s="61" t="str">
        <f>IF('1_Data Entry'!$E130="","",IF(A130="","",'1_Data Entry'!G130))</f>
        <v/>
      </c>
      <c r="J130" s="62" t="str">
        <f>IF('1_Data Entry'!$E130="","",IF(A130="","",'1_Data Entry'!H130))</f>
        <v/>
      </c>
      <c r="K130" s="63" t="str">
        <f>IF('1_Data Entry'!$E130="","",IF(A130="","",'1_Data Entry'!I130))</f>
        <v/>
      </c>
      <c r="L130" s="63" t="str">
        <f>IF('1_Data Entry'!$E130="","",IF(OR(J130="",K130=""),"",J130*K130))</f>
        <v/>
      </c>
      <c r="M130" s="61" t="str">
        <f>IF(A130="","",IF(OR('1_Data Entry'!L130="",'1_Data Entry'!L130&lt;=0),"",'1_Data Entry'!J130))</f>
        <v/>
      </c>
      <c r="N130" s="62" t="str">
        <f>IF('1_Data Entry'!$E130="","",IF(OR(J130="",R130=""),"",MAX(J130-R130,0)))</f>
        <v/>
      </c>
      <c r="O130" s="63" t="str">
        <f>IF('1_Data Entry'!$E130="","",IF(A130="","",'1_Data Entry'!L130))</f>
        <v/>
      </c>
      <c r="P130" s="63" t="str">
        <f t="shared" si="7"/>
        <v/>
      </c>
      <c r="Q130" s="91" t="str">
        <f>IF('1_Data Entry'!$E130="","",IF(OR(M130="",P130="",L130=""),"",P130-L130))</f>
        <v/>
      </c>
      <c r="R130" s="133" t="str">
        <f>IF(A130="","",IF('1_Data Entry'!M130&lt;&gt;"",'1_Data Entry'!M130,IF('1_Data Entry'!J130="",J130,"")))</f>
        <v/>
      </c>
      <c r="S130" s="54" t="str">
        <f>IF('1_Data Entry'!$E130="","",IF(A130="","",IF(OR(F130="",I130="",J130="",K130=""),"Check row",IF(AND(M130&lt;&gt;"",M130&lt;I130),"Sell before buy",IF(AND(R130&lt;&gt;"",J130&lt;R130),"Shares remaining exceeds buy",IF(AND(M130&lt;&gt;"",OR(O130="",O130&lt;=0),N130&gt;0),"Missing sale price","OK"))))))</f>
        <v/>
      </c>
      <c r="T130" s="54" t="str">
        <f>IF('1_Data Entry'!$E130="","",IF(A130="","",IF(AND(Q130&lt;0,M130&lt;&gt;""),"Yes","No")))</f>
        <v/>
      </c>
      <c r="U130" s="54" t="str">
        <f>IF('1_Data Entry'!$E130="","",IF(OR(A130="",T130&lt;&gt;"Yes",M130=""),"No",IF(COUNTIFS($F$6:$F$505,F130,$I$6:$I$505,"&gt;="&amp;M130-30,$I$6:$I$505,"&lt;="&amp;M130+30,$A$6:$A$505,"&lt;&gt;"&amp;A130)&gt;0,"Yes","No")))</f>
        <v/>
      </c>
      <c r="V130" s="61" t="str">
        <f>IF('1_Data Entry'!$E130="","",IF(OR(A130="",U130&lt;&gt;"Yes",M130=""),"",M130+30))</f>
        <v/>
      </c>
      <c r="W130" s="54" t="str">
        <f>IF('1_Data Entry'!$E130="","",IF(A130="","",IF(S130="OK","Ready","Review row")))</f>
        <v/>
      </c>
      <c r="X130" s="69" t="str">
        <f t="shared" si="8"/>
        <v/>
      </c>
      <c r="Y130" s="68" t="str">
        <f t="shared" si="9"/>
        <v/>
      </c>
      <c r="Z130" s="64" t="str">
        <f>IF('1_Data Entry'!$E130="","",SUM(SUMIFS('4_Wash Match Table'!R$7:R$500,'4_Wash Match Table'!L$7:L$500,H130),(SUMIFS('4_Wash Match Table'!AA$7:AA$500,'4_Wash Match Table'!U$7:U$500,H130)),(SUMIFS('4_Wash Match Table'!AJ$7:AJ$500,'4_Wash Match Table'!AD$7:AD$500,H130)),(SUMIFS('4_Wash Match Table'!AS$7:AS$500,'4_Wash Match Table'!AM$7:AM$500,H130))))</f>
        <v/>
      </c>
      <c r="AA130" s="64" t="str">
        <f>IF('1_Data Entry'!$E130="","",IF(OR(L130="",Z130=""),"",L130+Z130))</f>
        <v/>
      </c>
      <c r="AB130" s="65" t="str">
        <f t="shared" si="10"/>
        <v/>
      </c>
      <c r="AC130" s="70" t="str">
        <f>IF(AND($M130&lt;&gt;"",$Q130&lt;0),COUNTIFS($M$6:M130,"&lt;&gt;",$Q$6:Q130,"&lt;0"),"")</f>
        <v/>
      </c>
      <c r="AD130" t="str">
        <f t="shared" si="11"/>
        <v/>
      </c>
      <c r="AG130"/>
    </row>
    <row r="131" spans="1:33" ht="15" customHeight="1" x14ac:dyDescent="0.25">
      <c r="A131" s="47" t="str">
        <f>IF('1_Data Entry'!$E131="","",IF(COUNTA('1_Data Entry'!C131:N131)=0,"",'1_Data Entry'!A131))</f>
        <v/>
      </c>
      <c r="B131" s="47" t="str">
        <f>IF('1_Data Entry'!$E131="","",IF(A131="","",IF(S131&lt;&gt;"OK","Check row",IF(M131="","Open lot",IF(R131=0,"Closed lot","Partially sold")))))</f>
        <v/>
      </c>
      <c r="C131" s="47" t="str">
        <f>IF(A131="","",'1_Data Entry'!C131)</f>
        <v/>
      </c>
      <c r="D131" s="47" t="str">
        <f>IF(A131="","",'1_Data Entry'!D131)</f>
        <v/>
      </c>
      <c r="E131" s="47" t="str">
        <f>IF(A131="","",'1_Data Entry'!E131)</f>
        <v/>
      </c>
      <c r="F131" s="47" t="str">
        <f t="shared" si="6"/>
        <v/>
      </c>
      <c r="G131" s="47" t="str">
        <f>IF(F131="","",IFERROR(VLOOKUP(F131,'6_Reference Lists'!$A$4:$D$64,4,FALSE()),'1_Data Entry'!F131))</f>
        <v/>
      </c>
      <c r="H131" s="134" t="str">
        <f>IF('1_Data Entry'!$E131="","",IF(OR(F131="",I131="",J131="",K131=""),"",F131&amp;"-"&amp;TEXT(I131,"yyyymmdd")&amp;"-"&amp;SUBSTITUTE(TEXT(ROUND(J131,3),"0.###"),".","D")&amp;"-"&amp;SUBSTITUTE(TEXT(ROUND(K131,3),"0.###"),".","D")))</f>
        <v/>
      </c>
      <c r="I131" s="61" t="str">
        <f>IF('1_Data Entry'!$E131="","",IF(A131="","",'1_Data Entry'!G131))</f>
        <v/>
      </c>
      <c r="J131" s="62" t="str">
        <f>IF('1_Data Entry'!$E131="","",IF(A131="","",'1_Data Entry'!H131))</f>
        <v/>
      </c>
      <c r="K131" s="63" t="str">
        <f>IF('1_Data Entry'!$E131="","",IF(A131="","",'1_Data Entry'!I131))</f>
        <v/>
      </c>
      <c r="L131" s="63" t="str">
        <f>IF('1_Data Entry'!$E131="","",IF(OR(J131="",K131=""),"",J131*K131))</f>
        <v/>
      </c>
      <c r="M131" s="61" t="str">
        <f>IF(A131="","",IF(OR('1_Data Entry'!L131="",'1_Data Entry'!L131&lt;=0),"",'1_Data Entry'!J131))</f>
        <v/>
      </c>
      <c r="N131" s="62" t="str">
        <f>IF('1_Data Entry'!$E131="","",IF(OR(J131="",R131=""),"",MAX(J131-R131,0)))</f>
        <v/>
      </c>
      <c r="O131" s="63" t="str">
        <f>IF('1_Data Entry'!$E131="","",IF(A131="","",'1_Data Entry'!L131))</f>
        <v/>
      </c>
      <c r="P131" s="63" t="str">
        <f t="shared" si="7"/>
        <v/>
      </c>
      <c r="Q131" s="91" t="str">
        <f>IF('1_Data Entry'!$E131="","",IF(OR(M131="",P131="",L131=""),"",P131-L131))</f>
        <v/>
      </c>
      <c r="R131" s="133" t="str">
        <f>IF(A131="","",IF('1_Data Entry'!M131&lt;&gt;"",'1_Data Entry'!M131,IF('1_Data Entry'!J131="",J131,"")))</f>
        <v/>
      </c>
      <c r="S131" s="54" t="str">
        <f>IF('1_Data Entry'!$E131="","",IF(A131="","",IF(OR(F131="",I131="",J131="",K131=""),"Check row",IF(AND(M131&lt;&gt;"",M131&lt;I131),"Sell before buy",IF(AND(R131&lt;&gt;"",J131&lt;R131),"Shares remaining exceeds buy",IF(AND(M131&lt;&gt;"",OR(O131="",O131&lt;=0),N131&gt;0),"Missing sale price","OK"))))))</f>
        <v/>
      </c>
      <c r="T131" s="54" t="str">
        <f>IF('1_Data Entry'!$E131="","",IF(A131="","",IF(AND(Q131&lt;0,M131&lt;&gt;""),"Yes","No")))</f>
        <v/>
      </c>
      <c r="U131" s="54" t="str">
        <f>IF('1_Data Entry'!$E131="","",IF(OR(A131="",T131&lt;&gt;"Yes",M131=""),"No",IF(COUNTIFS($F$6:$F$505,F131,$I$6:$I$505,"&gt;="&amp;M131-30,$I$6:$I$505,"&lt;="&amp;M131+30,$A$6:$A$505,"&lt;&gt;"&amp;A131)&gt;0,"Yes","No")))</f>
        <v/>
      </c>
      <c r="V131" s="61" t="str">
        <f>IF('1_Data Entry'!$E131="","",IF(OR(A131="",U131&lt;&gt;"Yes",M131=""),"",M131+30))</f>
        <v/>
      </c>
      <c r="W131" s="54" t="str">
        <f>IF('1_Data Entry'!$E131="","",IF(A131="","",IF(S131="OK","Ready","Review row")))</f>
        <v/>
      </c>
      <c r="X131" s="69" t="str">
        <f t="shared" si="8"/>
        <v/>
      </c>
      <c r="Y131" s="68" t="str">
        <f t="shared" si="9"/>
        <v/>
      </c>
      <c r="Z131" s="64" t="str">
        <f>IF('1_Data Entry'!$E131="","",SUM(SUMIFS('4_Wash Match Table'!R$7:R$500,'4_Wash Match Table'!L$7:L$500,H131),(SUMIFS('4_Wash Match Table'!AA$7:AA$500,'4_Wash Match Table'!U$7:U$500,H131)),(SUMIFS('4_Wash Match Table'!AJ$7:AJ$500,'4_Wash Match Table'!AD$7:AD$500,H131)),(SUMIFS('4_Wash Match Table'!AS$7:AS$500,'4_Wash Match Table'!AM$7:AM$500,H131))))</f>
        <v/>
      </c>
      <c r="AA131" s="64" t="str">
        <f>IF('1_Data Entry'!$E131="","",IF(OR(L131="",Z131=""),"",L131+Z131))</f>
        <v/>
      </c>
      <c r="AB131" s="65" t="str">
        <f t="shared" si="10"/>
        <v/>
      </c>
      <c r="AC131" s="70" t="str">
        <f>IF(AND($M131&lt;&gt;"",$Q131&lt;0),COUNTIFS($M$6:M131,"&lt;&gt;",$Q$6:Q131,"&lt;0"),"")</f>
        <v/>
      </c>
      <c r="AD131" t="str">
        <f t="shared" si="11"/>
        <v/>
      </c>
      <c r="AG131"/>
    </row>
    <row r="132" spans="1:33" ht="15" customHeight="1" x14ac:dyDescent="0.25">
      <c r="A132" s="47" t="str">
        <f>IF('1_Data Entry'!$E132="","",IF(COUNTA('1_Data Entry'!C132:N132)=0,"",'1_Data Entry'!A132))</f>
        <v/>
      </c>
      <c r="B132" s="47" t="str">
        <f>IF('1_Data Entry'!$E132="","",IF(A132="","",IF(S132&lt;&gt;"OK","Check row",IF(M132="","Open lot",IF(R132=0,"Closed lot","Partially sold")))))</f>
        <v/>
      </c>
      <c r="C132" s="47" t="str">
        <f>IF(A132="","",'1_Data Entry'!C132)</f>
        <v/>
      </c>
      <c r="D132" s="47" t="str">
        <f>IF(A132="","",'1_Data Entry'!D132)</f>
        <v/>
      </c>
      <c r="E132" s="47" t="str">
        <f>IF(A132="","",'1_Data Entry'!E132)</f>
        <v/>
      </c>
      <c r="F132" s="47" t="str">
        <f t="shared" si="6"/>
        <v/>
      </c>
      <c r="G132" s="47" t="str">
        <f>IF(F132="","",IFERROR(VLOOKUP(F132,'6_Reference Lists'!$A$4:$D$64,4,FALSE()),'1_Data Entry'!F132))</f>
        <v/>
      </c>
      <c r="H132" s="134" t="str">
        <f>IF('1_Data Entry'!$E132="","",IF(OR(F132="",I132="",J132="",K132=""),"",F132&amp;"-"&amp;TEXT(I132,"yyyymmdd")&amp;"-"&amp;SUBSTITUTE(TEXT(ROUND(J132,3),"0.###"),".","D")&amp;"-"&amp;SUBSTITUTE(TEXT(ROUND(K132,3),"0.###"),".","D")))</f>
        <v/>
      </c>
      <c r="I132" s="61" t="str">
        <f>IF('1_Data Entry'!$E132="","",IF(A132="","",'1_Data Entry'!G132))</f>
        <v/>
      </c>
      <c r="J132" s="62" t="str">
        <f>IF('1_Data Entry'!$E132="","",IF(A132="","",'1_Data Entry'!H132))</f>
        <v/>
      </c>
      <c r="K132" s="63" t="str">
        <f>IF('1_Data Entry'!$E132="","",IF(A132="","",'1_Data Entry'!I132))</f>
        <v/>
      </c>
      <c r="L132" s="63" t="str">
        <f>IF('1_Data Entry'!$E132="","",IF(OR(J132="",K132=""),"",J132*K132))</f>
        <v/>
      </c>
      <c r="M132" s="61" t="str">
        <f>IF(A132="","",IF(OR('1_Data Entry'!L132="",'1_Data Entry'!L132&lt;=0),"",'1_Data Entry'!J132))</f>
        <v/>
      </c>
      <c r="N132" s="62" t="str">
        <f>IF('1_Data Entry'!$E132="","",IF(OR(J132="",R132=""),"",MAX(J132-R132,0)))</f>
        <v/>
      </c>
      <c r="O132" s="63" t="str">
        <f>IF('1_Data Entry'!$E132="","",IF(A132="","",'1_Data Entry'!L132))</f>
        <v/>
      </c>
      <c r="P132" s="63" t="str">
        <f t="shared" si="7"/>
        <v/>
      </c>
      <c r="Q132" s="91" t="str">
        <f>IF('1_Data Entry'!$E132="","",IF(OR(M132="",P132="",L132=""),"",P132-L132))</f>
        <v/>
      </c>
      <c r="R132" s="133" t="str">
        <f>IF(A132="","",IF('1_Data Entry'!M132&lt;&gt;"",'1_Data Entry'!M132,IF('1_Data Entry'!J132="",J132,"")))</f>
        <v/>
      </c>
      <c r="S132" s="54" t="str">
        <f>IF('1_Data Entry'!$E132="","",IF(A132="","",IF(OR(F132="",I132="",J132="",K132=""),"Check row",IF(AND(M132&lt;&gt;"",M132&lt;I132),"Sell before buy",IF(AND(R132&lt;&gt;"",J132&lt;R132),"Shares remaining exceeds buy",IF(AND(M132&lt;&gt;"",OR(O132="",O132&lt;=0),N132&gt;0),"Missing sale price","OK"))))))</f>
        <v/>
      </c>
      <c r="T132" s="54" t="str">
        <f>IF('1_Data Entry'!$E132="","",IF(A132="","",IF(AND(Q132&lt;0,M132&lt;&gt;""),"Yes","No")))</f>
        <v/>
      </c>
      <c r="U132" s="54" t="str">
        <f>IF('1_Data Entry'!$E132="","",IF(OR(A132="",T132&lt;&gt;"Yes",M132=""),"No",IF(COUNTIFS($F$6:$F$505,F132,$I$6:$I$505,"&gt;="&amp;M132-30,$I$6:$I$505,"&lt;="&amp;M132+30,$A$6:$A$505,"&lt;&gt;"&amp;A132)&gt;0,"Yes","No")))</f>
        <v/>
      </c>
      <c r="V132" s="61" t="str">
        <f>IF('1_Data Entry'!$E132="","",IF(OR(A132="",U132&lt;&gt;"Yes",M132=""),"",M132+30))</f>
        <v/>
      </c>
      <c r="W132" s="54" t="str">
        <f>IF('1_Data Entry'!$E132="","",IF(A132="","",IF(S132="OK","Ready","Review row")))</f>
        <v/>
      </c>
      <c r="X132" s="69" t="str">
        <f t="shared" si="8"/>
        <v/>
      </c>
      <c r="Y132" s="68" t="str">
        <f t="shared" si="9"/>
        <v/>
      </c>
      <c r="Z132" s="64" t="str">
        <f>IF('1_Data Entry'!$E132="","",SUM(SUMIFS('4_Wash Match Table'!R$7:R$500,'4_Wash Match Table'!L$7:L$500,H132),(SUMIFS('4_Wash Match Table'!AA$7:AA$500,'4_Wash Match Table'!U$7:U$500,H132)),(SUMIFS('4_Wash Match Table'!AJ$7:AJ$500,'4_Wash Match Table'!AD$7:AD$500,H132)),(SUMIFS('4_Wash Match Table'!AS$7:AS$500,'4_Wash Match Table'!AM$7:AM$500,H132))))</f>
        <v/>
      </c>
      <c r="AA132" s="64" t="str">
        <f>IF('1_Data Entry'!$E132="","",IF(OR(L132="",Z132=""),"",L132+Z132))</f>
        <v/>
      </c>
      <c r="AB132" s="65" t="str">
        <f t="shared" si="10"/>
        <v/>
      </c>
      <c r="AC132" s="70" t="str">
        <f>IF(AND($M132&lt;&gt;"",$Q132&lt;0),COUNTIFS($M$6:M132,"&lt;&gt;",$Q$6:Q132,"&lt;0"),"")</f>
        <v/>
      </c>
      <c r="AD132" t="str">
        <f t="shared" si="11"/>
        <v/>
      </c>
      <c r="AG132"/>
    </row>
    <row r="133" spans="1:33" ht="15" customHeight="1" x14ac:dyDescent="0.25">
      <c r="A133" s="47" t="str">
        <f>IF('1_Data Entry'!$E133="","",IF(COUNTA('1_Data Entry'!C133:N133)=0,"",'1_Data Entry'!A133))</f>
        <v/>
      </c>
      <c r="B133" s="47" t="str">
        <f>IF('1_Data Entry'!$E133="","",IF(A133="","",IF(S133&lt;&gt;"OK","Check row",IF(M133="","Open lot",IF(R133=0,"Closed lot","Partially sold")))))</f>
        <v/>
      </c>
      <c r="C133" s="47" t="str">
        <f>IF(A133="","",'1_Data Entry'!C133)</f>
        <v/>
      </c>
      <c r="D133" s="47" t="str">
        <f>IF(A133="","",'1_Data Entry'!D133)</f>
        <v/>
      </c>
      <c r="E133" s="47" t="str">
        <f>IF(A133="","",'1_Data Entry'!E133)</f>
        <v/>
      </c>
      <c r="F133" s="47" t="str">
        <f t="shared" si="6"/>
        <v/>
      </c>
      <c r="G133" s="47" t="str">
        <f>IF(F133="","",IFERROR(VLOOKUP(F133,'6_Reference Lists'!$A$4:$D$64,4,FALSE()),'1_Data Entry'!F133))</f>
        <v/>
      </c>
      <c r="H133" s="134" t="str">
        <f>IF('1_Data Entry'!$E133="","",IF(OR(F133="",I133="",J133="",K133=""),"",F133&amp;"-"&amp;TEXT(I133,"yyyymmdd")&amp;"-"&amp;SUBSTITUTE(TEXT(ROUND(J133,3),"0.###"),".","D")&amp;"-"&amp;SUBSTITUTE(TEXT(ROUND(K133,3),"0.###"),".","D")))</f>
        <v/>
      </c>
      <c r="I133" s="61" t="str">
        <f>IF('1_Data Entry'!$E133="","",IF(A133="","",'1_Data Entry'!G133))</f>
        <v/>
      </c>
      <c r="J133" s="62" t="str">
        <f>IF('1_Data Entry'!$E133="","",IF(A133="","",'1_Data Entry'!H133))</f>
        <v/>
      </c>
      <c r="K133" s="63" t="str">
        <f>IF('1_Data Entry'!$E133="","",IF(A133="","",'1_Data Entry'!I133))</f>
        <v/>
      </c>
      <c r="L133" s="63" t="str">
        <f>IF('1_Data Entry'!$E133="","",IF(OR(J133="",K133=""),"",J133*K133))</f>
        <v/>
      </c>
      <c r="M133" s="61" t="str">
        <f>IF(A133="","",IF(OR('1_Data Entry'!L133="",'1_Data Entry'!L133&lt;=0),"",'1_Data Entry'!J133))</f>
        <v/>
      </c>
      <c r="N133" s="62" t="str">
        <f>IF('1_Data Entry'!$E133="","",IF(OR(J133="",R133=""),"",MAX(J133-R133,0)))</f>
        <v/>
      </c>
      <c r="O133" s="63" t="str">
        <f>IF('1_Data Entry'!$E133="","",IF(A133="","",'1_Data Entry'!L133))</f>
        <v/>
      </c>
      <c r="P133" s="63" t="str">
        <f t="shared" si="7"/>
        <v/>
      </c>
      <c r="Q133" s="91" t="str">
        <f>IF('1_Data Entry'!$E133="","",IF(OR(M133="",P133="",L133=""),"",P133-L133))</f>
        <v/>
      </c>
      <c r="R133" s="133" t="str">
        <f>IF(A133="","",IF('1_Data Entry'!M133&lt;&gt;"",'1_Data Entry'!M133,IF('1_Data Entry'!J133="",J133,"")))</f>
        <v/>
      </c>
      <c r="S133" s="54" t="str">
        <f>IF('1_Data Entry'!$E133="","",IF(A133="","",IF(OR(F133="",I133="",J133="",K133=""),"Check row",IF(AND(M133&lt;&gt;"",M133&lt;I133),"Sell before buy",IF(AND(R133&lt;&gt;"",J133&lt;R133),"Shares remaining exceeds buy",IF(AND(M133&lt;&gt;"",OR(O133="",O133&lt;=0),N133&gt;0),"Missing sale price","OK"))))))</f>
        <v/>
      </c>
      <c r="T133" s="54" t="str">
        <f>IF('1_Data Entry'!$E133="","",IF(A133="","",IF(AND(Q133&lt;0,M133&lt;&gt;""),"Yes","No")))</f>
        <v/>
      </c>
      <c r="U133" s="54" t="str">
        <f>IF('1_Data Entry'!$E133="","",IF(OR(A133="",T133&lt;&gt;"Yes",M133=""),"No",IF(COUNTIFS($F$6:$F$505,F133,$I$6:$I$505,"&gt;="&amp;M133-30,$I$6:$I$505,"&lt;="&amp;M133+30,$A$6:$A$505,"&lt;&gt;"&amp;A133)&gt;0,"Yes","No")))</f>
        <v/>
      </c>
      <c r="V133" s="61" t="str">
        <f>IF('1_Data Entry'!$E133="","",IF(OR(A133="",U133&lt;&gt;"Yes",M133=""),"",M133+30))</f>
        <v/>
      </c>
      <c r="W133" s="54" t="str">
        <f>IF('1_Data Entry'!$E133="","",IF(A133="","",IF(S133="OK","Ready","Review row")))</f>
        <v/>
      </c>
      <c r="X133" s="69" t="str">
        <f t="shared" si="8"/>
        <v/>
      </c>
      <c r="Y133" s="68" t="str">
        <f t="shared" si="9"/>
        <v/>
      </c>
      <c r="Z133" s="64" t="str">
        <f>IF('1_Data Entry'!$E133="","",SUM(SUMIFS('4_Wash Match Table'!R$7:R$500,'4_Wash Match Table'!L$7:L$500,H133),(SUMIFS('4_Wash Match Table'!AA$7:AA$500,'4_Wash Match Table'!U$7:U$500,H133)),(SUMIFS('4_Wash Match Table'!AJ$7:AJ$500,'4_Wash Match Table'!AD$7:AD$500,H133)),(SUMIFS('4_Wash Match Table'!AS$7:AS$500,'4_Wash Match Table'!AM$7:AM$500,H133))))</f>
        <v/>
      </c>
      <c r="AA133" s="64" t="str">
        <f>IF('1_Data Entry'!$E133="","",IF(OR(L133="",Z133=""),"",L133+Z133))</f>
        <v/>
      </c>
      <c r="AB133" s="65" t="str">
        <f t="shared" si="10"/>
        <v/>
      </c>
      <c r="AC133" s="70" t="str">
        <f>IF(AND($M133&lt;&gt;"",$Q133&lt;0),COUNTIFS($M$6:M133,"&lt;&gt;",$Q$6:Q133,"&lt;0"),"")</f>
        <v/>
      </c>
      <c r="AD133" t="str">
        <f t="shared" si="11"/>
        <v/>
      </c>
      <c r="AG133"/>
    </row>
    <row r="134" spans="1:33" ht="15" customHeight="1" x14ac:dyDescent="0.25">
      <c r="A134" s="47" t="str">
        <f>IF('1_Data Entry'!$E134="","",IF(COUNTA('1_Data Entry'!C134:N134)=0,"",'1_Data Entry'!A134))</f>
        <v/>
      </c>
      <c r="B134" s="47" t="str">
        <f>IF('1_Data Entry'!$E134="","",IF(A134="","",IF(S134&lt;&gt;"OK","Check row",IF(M134="","Open lot",IF(R134=0,"Closed lot","Partially sold")))))</f>
        <v/>
      </c>
      <c r="C134" s="47" t="str">
        <f>IF(A134="","",'1_Data Entry'!C134)</f>
        <v/>
      </c>
      <c r="D134" s="47" t="str">
        <f>IF(A134="","",'1_Data Entry'!D134)</f>
        <v/>
      </c>
      <c r="E134" s="47" t="str">
        <f>IF(A134="","",'1_Data Entry'!E134)</f>
        <v/>
      </c>
      <c r="F134" s="47" t="str">
        <f t="shared" ref="F134:F197" si="12">IF(E134="","",UPPER(TRIM(E134)))</f>
        <v/>
      </c>
      <c r="G134" s="47" t="str">
        <f>IF(F134="","",IFERROR(VLOOKUP(F134,'6_Reference Lists'!$A$4:$D$64,4,FALSE()),'1_Data Entry'!F134))</f>
        <v/>
      </c>
      <c r="H134" s="134" t="str">
        <f>IF('1_Data Entry'!$E134="","",IF(OR(F134="",I134="",J134="",K134=""),"",F134&amp;"-"&amp;TEXT(I134,"yyyymmdd")&amp;"-"&amp;SUBSTITUTE(TEXT(ROUND(J134,3),"0.###"),".","D")&amp;"-"&amp;SUBSTITUTE(TEXT(ROUND(K134,3),"0.###"),".","D")))</f>
        <v/>
      </c>
      <c r="I134" s="61" t="str">
        <f>IF('1_Data Entry'!$E134="","",IF(A134="","",'1_Data Entry'!G134))</f>
        <v/>
      </c>
      <c r="J134" s="62" t="str">
        <f>IF('1_Data Entry'!$E134="","",IF(A134="","",'1_Data Entry'!H134))</f>
        <v/>
      </c>
      <c r="K134" s="63" t="str">
        <f>IF('1_Data Entry'!$E134="","",IF(A134="","",'1_Data Entry'!I134))</f>
        <v/>
      </c>
      <c r="L134" s="63" t="str">
        <f>IF('1_Data Entry'!$E134="","",IF(OR(J134="",K134=""),"",J134*K134))</f>
        <v/>
      </c>
      <c r="M134" s="61" t="str">
        <f>IF(A134="","",IF(OR('1_Data Entry'!L134="",'1_Data Entry'!L134&lt;=0),"",'1_Data Entry'!J134))</f>
        <v/>
      </c>
      <c r="N134" s="62" t="str">
        <f>IF('1_Data Entry'!$E134="","",IF(OR(J134="",R134=""),"",MAX(J134-R134,0)))</f>
        <v/>
      </c>
      <c r="O134" s="63" t="str">
        <f>IF('1_Data Entry'!$E134="","",IF(A134="","",'1_Data Entry'!L134))</f>
        <v/>
      </c>
      <c r="P134" s="63" t="str">
        <f t="shared" ref="P134:P197" si="13">IF(OR(M134="",O134="",O134&lt;=0,N134="",N134&lt;=0),"",O134*N134)</f>
        <v/>
      </c>
      <c r="Q134" s="91" t="str">
        <f>IF('1_Data Entry'!$E134="","",IF(OR(M134="",P134="",L134=""),"",P134-L134))</f>
        <v/>
      </c>
      <c r="R134" s="133" t="str">
        <f>IF(A134="","",IF('1_Data Entry'!M134&lt;&gt;"",'1_Data Entry'!M134,IF('1_Data Entry'!J134="",J134,"")))</f>
        <v/>
      </c>
      <c r="S134" s="54" t="str">
        <f>IF('1_Data Entry'!$E134="","",IF(A134="","",IF(OR(F134="",I134="",J134="",K134=""),"Check row",IF(AND(M134&lt;&gt;"",M134&lt;I134),"Sell before buy",IF(AND(R134&lt;&gt;"",J134&lt;R134),"Shares remaining exceeds buy",IF(AND(M134&lt;&gt;"",OR(O134="",O134&lt;=0),N134&gt;0),"Missing sale price","OK"))))))</f>
        <v/>
      </c>
      <c r="T134" s="54" t="str">
        <f>IF('1_Data Entry'!$E134="","",IF(A134="","",IF(AND(Q134&lt;0,M134&lt;&gt;""),"Yes","No")))</f>
        <v/>
      </c>
      <c r="U134" s="54" t="str">
        <f>IF('1_Data Entry'!$E134="","",IF(OR(A134="",T134&lt;&gt;"Yes",M134=""),"No",IF(COUNTIFS($F$6:$F$505,F134,$I$6:$I$505,"&gt;="&amp;M134-30,$I$6:$I$505,"&lt;="&amp;M134+30,$A$6:$A$505,"&lt;&gt;"&amp;A134)&gt;0,"Yes","No")))</f>
        <v/>
      </c>
      <c r="V134" s="61" t="str">
        <f>IF('1_Data Entry'!$E134="","",IF(OR(A134="",U134&lt;&gt;"Yes",M134=""),"",M134+30))</f>
        <v/>
      </c>
      <c r="W134" s="54" t="str">
        <f>IF('1_Data Entry'!$E134="","",IF(A134="","",IF(S134="OK","Ready","Review row")))</f>
        <v/>
      </c>
      <c r="X134" s="69" t="str">
        <f t="shared" ref="X134:X197" si="14">IF(OR(I134="",M134=""),"",M134-I134)</f>
        <v/>
      </c>
      <c r="Y134" s="68" t="str">
        <f t="shared" ref="Y134:Y197" si="15">IF(X134="","",IF(X134&lt;=365,"Short-Term","Long-Term"))</f>
        <v/>
      </c>
      <c r="Z134" s="64" t="str">
        <f>IF('1_Data Entry'!$E134="","",SUM(SUMIFS('4_Wash Match Table'!R$7:R$500,'4_Wash Match Table'!L$7:L$500,H134),(SUMIFS('4_Wash Match Table'!AA$7:AA$500,'4_Wash Match Table'!U$7:U$500,H134)),(SUMIFS('4_Wash Match Table'!AJ$7:AJ$500,'4_Wash Match Table'!AD$7:AD$500,H134)),(SUMIFS('4_Wash Match Table'!AS$7:AS$500,'4_Wash Match Table'!AM$7:AM$500,H134))))</f>
        <v/>
      </c>
      <c r="AA134" s="64" t="str">
        <f>IF('1_Data Entry'!$E134="","",IF(OR(L134="",Z134=""),"",L134+Z134))</f>
        <v/>
      </c>
      <c r="AB134" s="65" t="str">
        <f t="shared" ref="AB134:AB197" si="16">IFERROR(IF(OR(J134="",AA134=""),"",AA134/J134),"")</f>
        <v/>
      </c>
      <c r="AC134" s="70" t="str">
        <f>IF(AND($M134&lt;&gt;"",$Q134&lt;0),COUNTIFS($M$6:M134,"&lt;&gt;",$Q$6:Q134,"&lt;0"),"")</f>
        <v/>
      </c>
      <c r="AD134" t="str">
        <f t="shared" ref="AD134:AD197" si="17">IF(A134="","",ROW())</f>
        <v/>
      </c>
      <c r="AG134"/>
    </row>
    <row r="135" spans="1:33" ht="15" customHeight="1" x14ac:dyDescent="0.25">
      <c r="A135" s="47" t="str">
        <f>IF('1_Data Entry'!$E135="","",IF(COUNTA('1_Data Entry'!C135:N135)=0,"",'1_Data Entry'!A135))</f>
        <v/>
      </c>
      <c r="B135" s="47" t="str">
        <f>IF('1_Data Entry'!$E135="","",IF(A135="","",IF(S135&lt;&gt;"OK","Check row",IF(M135="","Open lot",IF(R135=0,"Closed lot","Partially sold")))))</f>
        <v/>
      </c>
      <c r="C135" s="47" t="str">
        <f>IF(A135="","",'1_Data Entry'!C135)</f>
        <v/>
      </c>
      <c r="D135" s="47" t="str">
        <f>IF(A135="","",'1_Data Entry'!D135)</f>
        <v/>
      </c>
      <c r="E135" s="47" t="str">
        <f>IF(A135="","",'1_Data Entry'!E135)</f>
        <v/>
      </c>
      <c r="F135" s="47" t="str">
        <f t="shared" si="12"/>
        <v/>
      </c>
      <c r="G135" s="47" t="str">
        <f>IF(F135="","",IFERROR(VLOOKUP(F135,'6_Reference Lists'!$A$4:$D$64,4,FALSE()),'1_Data Entry'!F135))</f>
        <v/>
      </c>
      <c r="H135" s="134" t="str">
        <f>IF('1_Data Entry'!$E135="","",IF(OR(F135="",I135="",J135="",K135=""),"",F135&amp;"-"&amp;TEXT(I135,"yyyymmdd")&amp;"-"&amp;SUBSTITUTE(TEXT(ROUND(J135,3),"0.###"),".","D")&amp;"-"&amp;SUBSTITUTE(TEXT(ROUND(K135,3),"0.###"),".","D")))</f>
        <v/>
      </c>
      <c r="I135" s="61" t="str">
        <f>IF('1_Data Entry'!$E135="","",IF(A135="","",'1_Data Entry'!G135))</f>
        <v/>
      </c>
      <c r="J135" s="62" t="str">
        <f>IF('1_Data Entry'!$E135="","",IF(A135="","",'1_Data Entry'!H135))</f>
        <v/>
      </c>
      <c r="K135" s="63" t="str">
        <f>IF('1_Data Entry'!$E135="","",IF(A135="","",'1_Data Entry'!I135))</f>
        <v/>
      </c>
      <c r="L135" s="63" t="str">
        <f>IF('1_Data Entry'!$E135="","",IF(OR(J135="",K135=""),"",J135*K135))</f>
        <v/>
      </c>
      <c r="M135" s="61" t="str">
        <f>IF(A135="","",IF(OR('1_Data Entry'!L135="",'1_Data Entry'!L135&lt;=0),"",'1_Data Entry'!J135))</f>
        <v/>
      </c>
      <c r="N135" s="62" t="str">
        <f>IF('1_Data Entry'!$E135="","",IF(OR(J135="",R135=""),"",MAX(J135-R135,0)))</f>
        <v/>
      </c>
      <c r="O135" s="63" t="str">
        <f>IF('1_Data Entry'!$E135="","",IF(A135="","",'1_Data Entry'!L135))</f>
        <v/>
      </c>
      <c r="P135" s="63" t="str">
        <f t="shared" si="13"/>
        <v/>
      </c>
      <c r="Q135" s="91" t="str">
        <f>IF('1_Data Entry'!$E135="","",IF(OR(M135="",P135="",L135=""),"",P135-L135))</f>
        <v/>
      </c>
      <c r="R135" s="133" t="str">
        <f>IF(A135="","",IF('1_Data Entry'!M135&lt;&gt;"",'1_Data Entry'!M135,IF('1_Data Entry'!J135="",J135,"")))</f>
        <v/>
      </c>
      <c r="S135" s="54" t="str">
        <f>IF('1_Data Entry'!$E135="","",IF(A135="","",IF(OR(F135="",I135="",J135="",K135=""),"Check row",IF(AND(M135&lt;&gt;"",M135&lt;I135),"Sell before buy",IF(AND(R135&lt;&gt;"",J135&lt;R135),"Shares remaining exceeds buy",IF(AND(M135&lt;&gt;"",OR(O135="",O135&lt;=0),N135&gt;0),"Missing sale price","OK"))))))</f>
        <v/>
      </c>
      <c r="T135" s="54" t="str">
        <f>IF('1_Data Entry'!$E135="","",IF(A135="","",IF(AND(Q135&lt;0,M135&lt;&gt;""),"Yes","No")))</f>
        <v/>
      </c>
      <c r="U135" s="54" t="str">
        <f>IF('1_Data Entry'!$E135="","",IF(OR(A135="",T135&lt;&gt;"Yes",M135=""),"No",IF(COUNTIFS($F$6:$F$505,F135,$I$6:$I$505,"&gt;="&amp;M135-30,$I$6:$I$505,"&lt;="&amp;M135+30,$A$6:$A$505,"&lt;&gt;"&amp;A135)&gt;0,"Yes","No")))</f>
        <v/>
      </c>
      <c r="V135" s="61" t="str">
        <f>IF('1_Data Entry'!$E135="","",IF(OR(A135="",U135&lt;&gt;"Yes",M135=""),"",M135+30))</f>
        <v/>
      </c>
      <c r="W135" s="54" t="str">
        <f>IF('1_Data Entry'!$E135="","",IF(A135="","",IF(S135="OK","Ready","Review row")))</f>
        <v/>
      </c>
      <c r="X135" s="69" t="str">
        <f t="shared" si="14"/>
        <v/>
      </c>
      <c r="Y135" s="68" t="str">
        <f t="shared" si="15"/>
        <v/>
      </c>
      <c r="Z135" s="64" t="str">
        <f>IF('1_Data Entry'!$E135="","",SUM(SUMIFS('4_Wash Match Table'!R$7:R$500,'4_Wash Match Table'!L$7:L$500,H135),(SUMIFS('4_Wash Match Table'!AA$7:AA$500,'4_Wash Match Table'!U$7:U$500,H135)),(SUMIFS('4_Wash Match Table'!AJ$7:AJ$500,'4_Wash Match Table'!AD$7:AD$500,H135)),(SUMIFS('4_Wash Match Table'!AS$7:AS$500,'4_Wash Match Table'!AM$7:AM$500,H135))))</f>
        <v/>
      </c>
      <c r="AA135" s="64" t="str">
        <f>IF('1_Data Entry'!$E135="","",IF(OR(L135="",Z135=""),"",L135+Z135))</f>
        <v/>
      </c>
      <c r="AB135" s="65" t="str">
        <f t="shared" si="16"/>
        <v/>
      </c>
      <c r="AC135" s="70" t="str">
        <f>IF(AND($M135&lt;&gt;"",$Q135&lt;0),COUNTIFS($M$6:M135,"&lt;&gt;",$Q$6:Q135,"&lt;0"),"")</f>
        <v/>
      </c>
      <c r="AD135" t="str">
        <f t="shared" si="17"/>
        <v/>
      </c>
      <c r="AG135"/>
    </row>
    <row r="136" spans="1:33" ht="15" customHeight="1" x14ac:dyDescent="0.25">
      <c r="A136" s="47" t="str">
        <f>IF('1_Data Entry'!$E136="","",IF(COUNTA('1_Data Entry'!C136:N136)=0,"",'1_Data Entry'!A136))</f>
        <v/>
      </c>
      <c r="B136" s="47" t="str">
        <f>IF('1_Data Entry'!$E136="","",IF(A136="","",IF(S136&lt;&gt;"OK","Check row",IF(M136="","Open lot",IF(R136=0,"Closed lot","Partially sold")))))</f>
        <v/>
      </c>
      <c r="C136" s="47" t="str">
        <f>IF(A136="","",'1_Data Entry'!C136)</f>
        <v/>
      </c>
      <c r="D136" s="47" t="str">
        <f>IF(A136="","",'1_Data Entry'!D136)</f>
        <v/>
      </c>
      <c r="E136" s="47" t="str">
        <f>IF(A136="","",'1_Data Entry'!E136)</f>
        <v/>
      </c>
      <c r="F136" s="47" t="str">
        <f t="shared" si="12"/>
        <v/>
      </c>
      <c r="G136" s="47" t="str">
        <f>IF(F136="","",IFERROR(VLOOKUP(F136,'6_Reference Lists'!$A$4:$D$64,4,FALSE()),'1_Data Entry'!F136))</f>
        <v/>
      </c>
      <c r="H136" s="134" t="str">
        <f>IF('1_Data Entry'!$E136="","",IF(OR(F136="",I136="",J136="",K136=""),"",F136&amp;"-"&amp;TEXT(I136,"yyyymmdd")&amp;"-"&amp;SUBSTITUTE(TEXT(ROUND(J136,3),"0.###"),".","D")&amp;"-"&amp;SUBSTITUTE(TEXT(ROUND(K136,3),"0.###"),".","D")))</f>
        <v/>
      </c>
      <c r="I136" s="61" t="str">
        <f>IF('1_Data Entry'!$E136="","",IF(A136="","",'1_Data Entry'!G136))</f>
        <v/>
      </c>
      <c r="J136" s="62" t="str">
        <f>IF('1_Data Entry'!$E136="","",IF(A136="","",'1_Data Entry'!H136))</f>
        <v/>
      </c>
      <c r="K136" s="63" t="str">
        <f>IF('1_Data Entry'!$E136="","",IF(A136="","",'1_Data Entry'!I136))</f>
        <v/>
      </c>
      <c r="L136" s="63" t="str">
        <f>IF('1_Data Entry'!$E136="","",IF(OR(J136="",K136=""),"",J136*K136))</f>
        <v/>
      </c>
      <c r="M136" s="61" t="str">
        <f>IF(A136="","",IF(OR('1_Data Entry'!L136="",'1_Data Entry'!L136&lt;=0),"",'1_Data Entry'!J136))</f>
        <v/>
      </c>
      <c r="N136" s="62" t="str">
        <f>IF('1_Data Entry'!$E136="","",IF(OR(J136="",R136=""),"",MAX(J136-R136,0)))</f>
        <v/>
      </c>
      <c r="O136" s="63" t="str">
        <f>IF('1_Data Entry'!$E136="","",IF(A136="","",'1_Data Entry'!L136))</f>
        <v/>
      </c>
      <c r="P136" s="63" t="str">
        <f t="shared" si="13"/>
        <v/>
      </c>
      <c r="Q136" s="91" t="str">
        <f>IF('1_Data Entry'!$E136="","",IF(OR(M136="",P136="",L136=""),"",P136-L136))</f>
        <v/>
      </c>
      <c r="R136" s="133" t="str">
        <f>IF(A136="","",IF('1_Data Entry'!M136&lt;&gt;"",'1_Data Entry'!M136,IF('1_Data Entry'!J136="",J136,"")))</f>
        <v/>
      </c>
      <c r="S136" s="54" t="str">
        <f>IF('1_Data Entry'!$E136="","",IF(A136="","",IF(OR(F136="",I136="",J136="",K136=""),"Check row",IF(AND(M136&lt;&gt;"",M136&lt;I136),"Sell before buy",IF(AND(R136&lt;&gt;"",J136&lt;R136),"Shares remaining exceeds buy",IF(AND(M136&lt;&gt;"",OR(O136="",O136&lt;=0),N136&gt;0),"Missing sale price","OK"))))))</f>
        <v/>
      </c>
      <c r="T136" s="54" t="str">
        <f>IF('1_Data Entry'!$E136="","",IF(A136="","",IF(AND(Q136&lt;0,M136&lt;&gt;""),"Yes","No")))</f>
        <v/>
      </c>
      <c r="U136" s="54" t="str">
        <f>IF('1_Data Entry'!$E136="","",IF(OR(A136="",T136&lt;&gt;"Yes",M136=""),"No",IF(COUNTIFS($F$6:$F$505,F136,$I$6:$I$505,"&gt;="&amp;M136-30,$I$6:$I$505,"&lt;="&amp;M136+30,$A$6:$A$505,"&lt;&gt;"&amp;A136)&gt;0,"Yes","No")))</f>
        <v/>
      </c>
      <c r="V136" s="61" t="str">
        <f>IF('1_Data Entry'!$E136="","",IF(OR(A136="",U136&lt;&gt;"Yes",M136=""),"",M136+30))</f>
        <v/>
      </c>
      <c r="W136" s="54" t="str">
        <f>IF('1_Data Entry'!$E136="","",IF(A136="","",IF(S136="OK","Ready","Review row")))</f>
        <v/>
      </c>
      <c r="X136" s="69" t="str">
        <f t="shared" si="14"/>
        <v/>
      </c>
      <c r="Y136" s="68" t="str">
        <f t="shared" si="15"/>
        <v/>
      </c>
      <c r="Z136" s="64" t="str">
        <f>IF('1_Data Entry'!$E136="","",SUM(SUMIFS('4_Wash Match Table'!R$7:R$500,'4_Wash Match Table'!L$7:L$500,H136),(SUMIFS('4_Wash Match Table'!AA$7:AA$500,'4_Wash Match Table'!U$7:U$500,H136)),(SUMIFS('4_Wash Match Table'!AJ$7:AJ$500,'4_Wash Match Table'!AD$7:AD$500,H136)),(SUMIFS('4_Wash Match Table'!AS$7:AS$500,'4_Wash Match Table'!AM$7:AM$500,H136))))</f>
        <v/>
      </c>
      <c r="AA136" s="64" t="str">
        <f>IF('1_Data Entry'!$E136="","",IF(OR(L136="",Z136=""),"",L136+Z136))</f>
        <v/>
      </c>
      <c r="AB136" s="65" t="str">
        <f t="shared" si="16"/>
        <v/>
      </c>
      <c r="AC136" s="70" t="str">
        <f>IF(AND($M136&lt;&gt;"",$Q136&lt;0),COUNTIFS($M$6:M136,"&lt;&gt;",$Q$6:Q136,"&lt;0"),"")</f>
        <v/>
      </c>
      <c r="AD136" t="str">
        <f t="shared" si="17"/>
        <v/>
      </c>
      <c r="AG136"/>
    </row>
    <row r="137" spans="1:33" ht="15" customHeight="1" x14ac:dyDescent="0.25">
      <c r="A137" s="47" t="str">
        <f>IF('1_Data Entry'!$E137="","",IF(COUNTA('1_Data Entry'!C137:N137)=0,"",'1_Data Entry'!A137))</f>
        <v/>
      </c>
      <c r="B137" s="47" t="str">
        <f>IF('1_Data Entry'!$E137="","",IF(A137="","",IF(S137&lt;&gt;"OK","Check row",IF(M137="","Open lot",IF(R137=0,"Closed lot","Partially sold")))))</f>
        <v/>
      </c>
      <c r="C137" s="47" t="str">
        <f>IF(A137="","",'1_Data Entry'!C137)</f>
        <v/>
      </c>
      <c r="D137" s="47" t="str">
        <f>IF(A137="","",'1_Data Entry'!D137)</f>
        <v/>
      </c>
      <c r="E137" s="47" t="str">
        <f>IF(A137="","",'1_Data Entry'!E137)</f>
        <v/>
      </c>
      <c r="F137" s="47" t="str">
        <f t="shared" si="12"/>
        <v/>
      </c>
      <c r="G137" s="47" t="str">
        <f>IF(F137="","",IFERROR(VLOOKUP(F137,'6_Reference Lists'!$A$4:$D$64,4,FALSE()),'1_Data Entry'!F137))</f>
        <v/>
      </c>
      <c r="H137" s="134" t="str">
        <f>IF('1_Data Entry'!$E137="","",IF(OR(F137="",I137="",J137="",K137=""),"",F137&amp;"-"&amp;TEXT(I137,"yyyymmdd")&amp;"-"&amp;SUBSTITUTE(TEXT(ROUND(J137,3),"0.###"),".","D")&amp;"-"&amp;SUBSTITUTE(TEXT(ROUND(K137,3),"0.###"),".","D")))</f>
        <v/>
      </c>
      <c r="I137" s="61" t="str">
        <f>IF('1_Data Entry'!$E137="","",IF(A137="","",'1_Data Entry'!G137))</f>
        <v/>
      </c>
      <c r="J137" s="62" t="str">
        <f>IF('1_Data Entry'!$E137="","",IF(A137="","",'1_Data Entry'!H137))</f>
        <v/>
      </c>
      <c r="K137" s="63" t="str">
        <f>IF('1_Data Entry'!$E137="","",IF(A137="","",'1_Data Entry'!I137))</f>
        <v/>
      </c>
      <c r="L137" s="63" t="str">
        <f>IF('1_Data Entry'!$E137="","",IF(OR(J137="",K137=""),"",J137*K137))</f>
        <v/>
      </c>
      <c r="M137" s="61" t="str">
        <f>IF(A137="","",IF(OR('1_Data Entry'!L137="",'1_Data Entry'!L137&lt;=0),"",'1_Data Entry'!J137))</f>
        <v/>
      </c>
      <c r="N137" s="62" t="str">
        <f>IF('1_Data Entry'!$E137="","",IF(OR(J137="",R137=""),"",MAX(J137-R137,0)))</f>
        <v/>
      </c>
      <c r="O137" s="63" t="str">
        <f>IF('1_Data Entry'!$E137="","",IF(A137="","",'1_Data Entry'!L137))</f>
        <v/>
      </c>
      <c r="P137" s="63" t="str">
        <f t="shared" si="13"/>
        <v/>
      </c>
      <c r="Q137" s="91" t="str">
        <f>IF('1_Data Entry'!$E137="","",IF(OR(M137="",P137="",L137=""),"",P137-L137))</f>
        <v/>
      </c>
      <c r="R137" s="133" t="str">
        <f>IF(A137="","",IF('1_Data Entry'!M137&lt;&gt;"",'1_Data Entry'!M137,IF('1_Data Entry'!J137="",J137,"")))</f>
        <v/>
      </c>
      <c r="S137" s="54" t="str">
        <f>IF('1_Data Entry'!$E137="","",IF(A137="","",IF(OR(F137="",I137="",J137="",K137=""),"Check row",IF(AND(M137&lt;&gt;"",M137&lt;I137),"Sell before buy",IF(AND(R137&lt;&gt;"",J137&lt;R137),"Shares remaining exceeds buy",IF(AND(M137&lt;&gt;"",OR(O137="",O137&lt;=0),N137&gt;0),"Missing sale price","OK"))))))</f>
        <v/>
      </c>
      <c r="T137" s="54" t="str">
        <f>IF('1_Data Entry'!$E137="","",IF(A137="","",IF(AND(Q137&lt;0,M137&lt;&gt;""),"Yes","No")))</f>
        <v/>
      </c>
      <c r="U137" s="54" t="str">
        <f>IF('1_Data Entry'!$E137="","",IF(OR(A137="",T137&lt;&gt;"Yes",M137=""),"No",IF(COUNTIFS($F$6:$F$505,F137,$I$6:$I$505,"&gt;="&amp;M137-30,$I$6:$I$505,"&lt;="&amp;M137+30,$A$6:$A$505,"&lt;&gt;"&amp;A137)&gt;0,"Yes","No")))</f>
        <v/>
      </c>
      <c r="V137" s="61" t="str">
        <f>IF('1_Data Entry'!$E137="","",IF(OR(A137="",U137&lt;&gt;"Yes",M137=""),"",M137+30))</f>
        <v/>
      </c>
      <c r="W137" s="54" t="str">
        <f>IF('1_Data Entry'!$E137="","",IF(A137="","",IF(S137="OK","Ready","Review row")))</f>
        <v/>
      </c>
      <c r="X137" s="69" t="str">
        <f t="shared" si="14"/>
        <v/>
      </c>
      <c r="Y137" s="68" t="str">
        <f t="shared" si="15"/>
        <v/>
      </c>
      <c r="Z137" s="64" t="str">
        <f>IF('1_Data Entry'!$E137="","",SUM(SUMIFS('4_Wash Match Table'!R$7:R$500,'4_Wash Match Table'!L$7:L$500,H137),(SUMIFS('4_Wash Match Table'!AA$7:AA$500,'4_Wash Match Table'!U$7:U$500,H137)),(SUMIFS('4_Wash Match Table'!AJ$7:AJ$500,'4_Wash Match Table'!AD$7:AD$500,H137)),(SUMIFS('4_Wash Match Table'!AS$7:AS$500,'4_Wash Match Table'!AM$7:AM$500,H137))))</f>
        <v/>
      </c>
      <c r="AA137" s="64" t="str">
        <f>IF('1_Data Entry'!$E137="","",IF(OR(L137="",Z137=""),"",L137+Z137))</f>
        <v/>
      </c>
      <c r="AB137" s="65" t="str">
        <f t="shared" si="16"/>
        <v/>
      </c>
      <c r="AC137" s="70" t="str">
        <f>IF(AND($M137&lt;&gt;"",$Q137&lt;0),COUNTIFS($M$6:M137,"&lt;&gt;",$Q$6:Q137,"&lt;0"),"")</f>
        <v/>
      </c>
      <c r="AD137" t="str">
        <f t="shared" si="17"/>
        <v/>
      </c>
      <c r="AG137"/>
    </row>
    <row r="138" spans="1:33" ht="15" customHeight="1" x14ac:dyDescent="0.25">
      <c r="A138" s="47" t="str">
        <f>IF('1_Data Entry'!$E138="","",IF(COUNTA('1_Data Entry'!C138:N138)=0,"",'1_Data Entry'!A138))</f>
        <v/>
      </c>
      <c r="B138" s="47" t="str">
        <f>IF('1_Data Entry'!$E138="","",IF(A138="","",IF(S138&lt;&gt;"OK","Check row",IF(M138="","Open lot",IF(R138=0,"Closed lot","Partially sold")))))</f>
        <v/>
      </c>
      <c r="C138" s="47" t="str">
        <f>IF(A138="","",'1_Data Entry'!C138)</f>
        <v/>
      </c>
      <c r="D138" s="47" t="str">
        <f>IF(A138="","",'1_Data Entry'!D138)</f>
        <v/>
      </c>
      <c r="E138" s="47" t="str">
        <f>IF(A138="","",'1_Data Entry'!E138)</f>
        <v/>
      </c>
      <c r="F138" s="47" t="str">
        <f t="shared" si="12"/>
        <v/>
      </c>
      <c r="G138" s="47" t="str">
        <f>IF(F138="","",IFERROR(VLOOKUP(F138,'6_Reference Lists'!$A$4:$D$64,4,FALSE()),'1_Data Entry'!F138))</f>
        <v/>
      </c>
      <c r="H138" s="134" t="str">
        <f>IF('1_Data Entry'!$E138="","",IF(OR(F138="",I138="",J138="",K138=""),"",F138&amp;"-"&amp;TEXT(I138,"yyyymmdd")&amp;"-"&amp;SUBSTITUTE(TEXT(ROUND(J138,3),"0.###"),".","D")&amp;"-"&amp;SUBSTITUTE(TEXT(ROUND(K138,3),"0.###"),".","D")))</f>
        <v/>
      </c>
      <c r="I138" s="61" t="str">
        <f>IF('1_Data Entry'!$E138="","",IF(A138="","",'1_Data Entry'!G138))</f>
        <v/>
      </c>
      <c r="J138" s="62" t="str">
        <f>IF('1_Data Entry'!$E138="","",IF(A138="","",'1_Data Entry'!H138))</f>
        <v/>
      </c>
      <c r="K138" s="63" t="str">
        <f>IF('1_Data Entry'!$E138="","",IF(A138="","",'1_Data Entry'!I138))</f>
        <v/>
      </c>
      <c r="L138" s="63" t="str">
        <f>IF('1_Data Entry'!$E138="","",IF(OR(J138="",K138=""),"",J138*K138))</f>
        <v/>
      </c>
      <c r="M138" s="61" t="str">
        <f>IF(A138="","",IF(OR('1_Data Entry'!L138="",'1_Data Entry'!L138&lt;=0),"",'1_Data Entry'!J138))</f>
        <v/>
      </c>
      <c r="N138" s="62" t="str">
        <f>IF('1_Data Entry'!$E138="","",IF(OR(J138="",R138=""),"",MAX(J138-R138,0)))</f>
        <v/>
      </c>
      <c r="O138" s="63" t="str">
        <f>IF('1_Data Entry'!$E138="","",IF(A138="","",'1_Data Entry'!L138))</f>
        <v/>
      </c>
      <c r="P138" s="63" t="str">
        <f t="shared" si="13"/>
        <v/>
      </c>
      <c r="Q138" s="91" t="str">
        <f>IF('1_Data Entry'!$E138="","",IF(OR(M138="",P138="",L138=""),"",P138-L138))</f>
        <v/>
      </c>
      <c r="R138" s="133" t="str">
        <f>IF(A138="","",IF('1_Data Entry'!M138&lt;&gt;"",'1_Data Entry'!M138,IF('1_Data Entry'!J138="",J138,"")))</f>
        <v/>
      </c>
      <c r="S138" s="54" t="str">
        <f>IF('1_Data Entry'!$E138="","",IF(A138="","",IF(OR(F138="",I138="",J138="",K138=""),"Check row",IF(AND(M138&lt;&gt;"",M138&lt;I138),"Sell before buy",IF(AND(R138&lt;&gt;"",J138&lt;R138),"Shares remaining exceeds buy",IF(AND(M138&lt;&gt;"",OR(O138="",O138&lt;=0),N138&gt;0),"Missing sale price","OK"))))))</f>
        <v/>
      </c>
      <c r="T138" s="54" t="str">
        <f>IF('1_Data Entry'!$E138="","",IF(A138="","",IF(AND(Q138&lt;0,M138&lt;&gt;""),"Yes","No")))</f>
        <v/>
      </c>
      <c r="U138" s="54" t="str">
        <f>IF('1_Data Entry'!$E138="","",IF(OR(A138="",T138&lt;&gt;"Yes",M138=""),"No",IF(COUNTIFS($F$6:$F$505,F138,$I$6:$I$505,"&gt;="&amp;M138-30,$I$6:$I$505,"&lt;="&amp;M138+30,$A$6:$A$505,"&lt;&gt;"&amp;A138)&gt;0,"Yes","No")))</f>
        <v/>
      </c>
      <c r="V138" s="61" t="str">
        <f>IF('1_Data Entry'!$E138="","",IF(OR(A138="",U138&lt;&gt;"Yes",M138=""),"",M138+30))</f>
        <v/>
      </c>
      <c r="W138" s="54" t="str">
        <f>IF('1_Data Entry'!$E138="","",IF(A138="","",IF(S138="OK","Ready","Review row")))</f>
        <v/>
      </c>
      <c r="X138" s="69" t="str">
        <f t="shared" si="14"/>
        <v/>
      </c>
      <c r="Y138" s="68" t="str">
        <f t="shared" si="15"/>
        <v/>
      </c>
      <c r="Z138" s="64" t="str">
        <f>IF('1_Data Entry'!$E138="","",SUM(SUMIFS('4_Wash Match Table'!R$7:R$500,'4_Wash Match Table'!L$7:L$500,H138),(SUMIFS('4_Wash Match Table'!AA$7:AA$500,'4_Wash Match Table'!U$7:U$500,H138)),(SUMIFS('4_Wash Match Table'!AJ$7:AJ$500,'4_Wash Match Table'!AD$7:AD$500,H138)),(SUMIFS('4_Wash Match Table'!AS$7:AS$500,'4_Wash Match Table'!AM$7:AM$500,H138))))</f>
        <v/>
      </c>
      <c r="AA138" s="64" t="str">
        <f>IF('1_Data Entry'!$E138="","",IF(OR(L138="",Z138=""),"",L138+Z138))</f>
        <v/>
      </c>
      <c r="AB138" s="65" t="str">
        <f t="shared" si="16"/>
        <v/>
      </c>
      <c r="AC138" s="70" t="str">
        <f>IF(AND($M138&lt;&gt;"",$Q138&lt;0),COUNTIFS($M$6:M138,"&lt;&gt;",$Q$6:Q138,"&lt;0"),"")</f>
        <v/>
      </c>
      <c r="AD138" t="str">
        <f t="shared" si="17"/>
        <v/>
      </c>
      <c r="AG138"/>
    </row>
    <row r="139" spans="1:33" ht="15" customHeight="1" x14ac:dyDescent="0.25">
      <c r="A139" s="47" t="str">
        <f>IF('1_Data Entry'!$E139="","",IF(COUNTA('1_Data Entry'!C139:N139)=0,"",'1_Data Entry'!A139))</f>
        <v/>
      </c>
      <c r="B139" s="47" t="str">
        <f>IF('1_Data Entry'!$E139="","",IF(A139="","",IF(S139&lt;&gt;"OK","Check row",IF(M139="","Open lot",IF(R139=0,"Closed lot","Partially sold")))))</f>
        <v/>
      </c>
      <c r="C139" s="47" t="str">
        <f>IF(A139="","",'1_Data Entry'!C139)</f>
        <v/>
      </c>
      <c r="D139" s="47" t="str">
        <f>IF(A139="","",'1_Data Entry'!D139)</f>
        <v/>
      </c>
      <c r="E139" s="47" t="str">
        <f>IF(A139="","",'1_Data Entry'!E139)</f>
        <v/>
      </c>
      <c r="F139" s="47" t="str">
        <f t="shared" si="12"/>
        <v/>
      </c>
      <c r="G139" s="47" t="str">
        <f>IF(F139="","",IFERROR(VLOOKUP(F139,'6_Reference Lists'!$A$4:$D$64,4,FALSE()),'1_Data Entry'!F139))</f>
        <v/>
      </c>
      <c r="H139" s="134" t="str">
        <f>IF('1_Data Entry'!$E139="","",IF(OR(F139="",I139="",J139="",K139=""),"",F139&amp;"-"&amp;TEXT(I139,"yyyymmdd")&amp;"-"&amp;SUBSTITUTE(TEXT(ROUND(J139,3),"0.###"),".","D")&amp;"-"&amp;SUBSTITUTE(TEXT(ROUND(K139,3),"0.###"),".","D")))</f>
        <v/>
      </c>
      <c r="I139" s="61" t="str">
        <f>IF('1_Data Entry'!$E139="","",IF(A139="","",'1_Data Entry'!G139))</f>
        <v/>
      </c>
      <c r="J139" s="62" t="str">
        <f>IF('1_Data Entry'!$E139="","",IF(A139="","",'1_Data Entry'!H139))</f>
        <v/>
      </c>
      <c r="K139" s="63" t="str">
        <f>IF('1_Data Entry'!$E139="","",IF(A139="","",'1_Data Entry'!I139))</f>
        <v/>
      </c>
      <c r="L139" s="63" t="str">
        <f>IF('1_Data Entry'!$E139="","",IF(OR(J139="",K139=""),"",J139*K139))</f>
        <v/>
      </c>
      <c r="M139" s="61" t="str">
        <f>IF(A139="","",IF(OR('1_Data Entry'!L139="",'1_Data Entry'!L139&lt;=0),"",'1_Data Entry'!J139))</f>
        <v/>
      </c>
      <c r="N139" s="62" t="str">
        <f>IF('1_Data Entry'!$E139="","",IF(OR(J139="",R139=""),"",MAX(J139-R139,0)))</f>
        <v/>
      </c>
      <c r="O139" s="63" t="str">
        <f>IF('1_Data Entry'!$E139="","",IF(A139="","",'1_Data Entry'!L139))</f>
        <v/>
      </c>
      <c r="P139" s="63" t="str">
        <f t="shared" si="13"/>
        <v/>
      </c>
      <c r="Q139" s="91" t="str">
        <f>IF('1_Data Entry'!$E139="","",IF(OR(M139="",P139="",L139=""),"",P139-L139))</f>
        <v/>
      </c>
      <c r="R139" s="133" t="str">
        <f>IF(A139="","",IF('1_Data Entry'!M139&lt;&gt;"",'1_Data Entry'!M139,IF('1_Data Entry'!J139="",J139,"")))</f>
        <v/>
      </c>
      <c r="S139" s="54" t="str">
        <f>IF('1_Data Entry'!$E139="","",IF(A139="","",IF(OR(F139="",I139="",J139="",K139=""),"Check row",IF(AND(M139&lt;&gt;"",M139&lt;I139),"Sell before buy",IF(AND(R139&lt;&gt;"",J139&lt;R139),"Shares remaining exceeds buy",IF(AND(M139&lt;&gt;"",OR(O139="",O139&lt;=0),N139&gt;0),"Missing sale price","OK"))))))</f>
        <v/>
      </c>
      <c r="T139" s="54" t="str">
        <f>IF('1_Data Entry'!$E139="","",IF(A139="","",IF(AND(Q139&lt;0,M139&lt;&gt;""),"Yes","No")))</f>
        <v/>
      </c>
      <c r="U139" s="54" t="str">
        <f>IF('1_Data Entry'!$E139="","",IF(OR(A139="",T139&lt;&gt;"Yes",M139=""),"No",IF(COUNTIFS($F$6:$F$505,F139,$I$6:$I$505,"&gt;="&amp;M139-30,$I$6:$I$505,"&lt;="&amp;M139+30,$A$6:$A$505,"&lt;&gt;"&amp;A139)&gt;0,"Yes","No")))</f>
        <v/>
      </c>
      <c r="V139" s="61" t="str">
        <f>IF('1_Data Entry'!$E139="","",IF(OR(A139="",U139&lt;&gt;"Yes",M139=""),"",M139+30))</f>
        <v/>
      </c>
      <c r="W139" s="54" t="str">
        <f>IF('1_Data Entry'!$E139="","",IF(A139="","",IF(S139="OK","Ready","Review row")))</f>
        <v/>
      </c>
      <c r="X139" s="69" t="str">
        <f t="shared" si="14"/>
        <v/>
      </c>
      <c r="Y139" s="68" t="str">
        <f t="shared" si="15"/>
        <v/>
      </c>
      <c r="Z139" s="64" t="str">
        <f>IF('1_Data Entry'!$E139="","",SUM(SUMIFS('4_Wash Match Table'!R$7:R$500,'4_Wash Match Table'!L$7:L$500,H139),(SUMIFS('4_Wash Match Table'!AA$7:AA$500,'4_Wash Match Table'!U$7:U$500,H139)),(SUMIFS('4_Wash Match Table'!AJ$7:AJ$500,'4_Wash Match Table'!AD$7:AD$500,H139)),(SUMIFS('4_Wash Match Table'!AS$7:AS$500,'4_Wash Match Table'!AM$7:AM$500,H139))))</f>
        <v/>
      </c>
      <c r="AA139" s="64" t="str">
        <f>IF('1_Data Entry'!$E139="","",IF(OR(L139="",Z139=""),"",L139+Z139))</f>
        <v/>
      </c>
      <c r="AB139" s="65" t="str">
        <f t="shared" si="16"/>
        <v/>
      </c>
      <c r="AC139" s="70" t="str">
        <f>IF(AND($M139&lt;&gt;"",$Q139&lt;0),COUNTIFS($M$6:M139,"&lt;&gt;",$Q$6:Q139,"&lt;0"),"")</f>
        <v/>
      </c>
      <c r="AD139" t="str">
        <f t="shared" si="17"/>
        <v/>
      </c>
      <c r="AG139"/>
    </row>
    <row r="140" spans="1:33" ht="15" customHeight="1" x14ac:dyDescent="0.25">
      <c r="A140" s="47" t="str">
        <f>IF('1_Data Entry'!$E140="","",IF(COUNTA('1_Data Entry'!C140:N140)=0,"",'1_Data Entry'!A140))</f>
        <v/>
      </c>
      <c r="B140" s="47" t="str">
        <f>IF('1_Data Entry'!$E140="","",IF(A140="","",IF(S140&lt;&gt;"OK","Check row",IF(M140="","Open lot",IF(R140=0,"Closed lot","Partially sold")))))</f>
        <v/>
      </c>
      <c r="C140" s="47" t="str">
        <f>IF(A140="","",'1_Data Entry'!C140)</f>
        <v/>
      </c>
      <c r="D140" s="47" t="str">
        <f>IF(A140="","",'1_Data Entry'!D140)</f>
        <v/>
      </c>
      <c r="E140" s="47" t="str">
        <f>IF(A140="","",'1_Data Entry'!E140)</f>
        <v/>
      </c>
      <c r="F140" s="47" t="str">
        <f t="shared" si="12"/>
        <v/>
      </c>
      <c r="G140" s="47" t="str">
        <f>IF(F140="","",IFERROR(VLOOKUP(F140,'6_Reference Lists'!$A$4:$D$64,4,FALSE()),'1_Data Entry'!F140))</f>
        <v/>
      </c>
      <c r="H140" s="134" t="str">
        <f>IF('1_Data Entry'!$E140="","",IF(OR(F140="",I140="",J140="",K140=""),"",F140&amp;"-"&amp;TEXT(I140,"yyyymmdd")&amp;"-"&amp;SUBSTITUTE(TEXT(ROUND(J140,3),"0.###"),".","D")&amp;"-"&amp;SUBSTITUTE(TEXT(ROUND(K140,3),"0.###"),".","D")))</f>
        <v/>
      </c>
      <c r="I140" s="61" t="str">
        <f>IF('1_Data Entry'!$E140="","",IF(A140="","",'1_Data Entry'!G140))</f>
        <v/>
      </c>
      <c r="J140" s="62" t="str">
        <f>IF('1_Data Entry'!$E140="","",IF(A140="","",'1_Data Entry'!H140))</f>
        <v/>
      </c>
      <c r="K140" s="63" t="str">
        <f>IF('1_Data Entry'!$E140="","",IF(A140="","",'1_Data Entry'!I140))</f>
        <v/>
      </c>
      <c r="L140" s="63" t="str">
        <f>IF('1_Data Entry'!$E140="","",IF(OR(J140="",K140=""),"",J140*K140))</f>
        <v/>
      </c>
      <c r="M140" s="61" t="str">
        <f>IF(A140="","",IF(OR('1_Data Entry'!L140="",'1_Data Entry'!L140&lt;=0),"",'1_Data Entry'!J140))</f>
        <v/>
      </c>
      <c r="N140" s="62" t="str">
        <f>IF('1_Data Entry'!$E140="","",IF(OR(J140="",R140=""),"",MAX(J140-R140,0)))</f>
        <v/>
      </c>
      <c r="O140" s="63" t="str">
        <f>IF('1_Data Entry'!$E140="","",IF(A140="","",'1_Data Entry'!L140))</f>
        <v/>
      </c>
      <c r="P140" s="63" t="str">
        <f t="shared" si="13"/>
        <v/>
      </c>
      <c r="Q140" s="91" t="str">
        <f>IF('1_Data Entry'!$E140="","",IF(OR(M140="",P140="",L140=""),"",P140-L140))</f>
        <v/>
      </c>
      <c r="R140" s="133" t="str">
        <f>IF(A140="","",IF('1_Data Entry'!M140&lt;&gt;"",'1_Data Entry'!M140,IF('1_Data Entry'!J140="",J140,"")))</f>
        <v/>
      </c>
      <c r="S140" s="54" t="str">
        <f>IF('1_Data Entry'!$E140="","",IF(A140="","",IF(OR(F140="",I140="",J140="",K140=""),"Check row",IF(AND(M140&lt;&gt;"",M140&lt;I140),"Sell before buy",IF(AND(R140&lt;&gt;"",J140&lt;R140),"Shares remaining exceeds buy",IF(AND(M140&lt;&gt;"",OR(O140="",O140&lt;=0),N140&gt;0),"Missing sale price","OK"))))))</f>
        <v/>
      </c>
      <c r="T140" s="54" t="str">
        <f>IF('1_Data Entry'!$E140="","",IF(A140="","",IF(AND(Q140&lt;0,M140&lt;&gt;""),"Yes","No")))</f>
        <v/>
      </c>
      <c r="U140" s="54" t="str">
        <f>IF('1_Data Entry'!$E140="","",IF(OR(A140="",T140&lt;&gt;"Yes",M140=""),"No",IF(COUNTIFS($F$6:$F$505,F140,$I$6:$I$505,"&gt;="&amp;M140-30,$I$6:$I$505,"&lt;="&amp;M140+30,$A$6:$A$505,"&lt;&gt;"&amp;A140)&gt;0,"Yes","No")))</f>
        <v/>
      </c>
      <c r="V140" s="61" t="str">
        <f>IF('1_Data Entry'!$E140="","",IF(OR(A140="",U140&lt;&gt;"Yes",M140=""),"",M140+30))</f>
        <v/>
      </c>
      <c r="W140" s="54" t="str">
        <f>IF('1_Data Entry'!$E140="","",IF(A140="","",IF(S140="OK","Ready","Review row")))</f>
        <v/>
      </c>
      <c r="X140" s="69" t="str">
        <f t="shared" si="14"/>
        <v/>
      </c>
      <c r="Y140" s="68" t="str">
        <f t="shared" si="15"/>
        <v/>
      </c>
      <c r="Z140" s="64" t="str">
        <f>IF('1_Data Entry'!$E140="","",SUM(SUMIFS('4_Wash Match Table'!R$7:R$500,'4_Wash Match Table'!L$7:L$500,H140),(SUMIFS('4_Wash Match Table'!AA$7:AA$500,'4_Wash Match Table'!U$7:U$500,H140)),(SUMIFS('4_Wash Match Table'!AJ$7:AJ$500,'4_Wash Match Table'!AD$7:AD$500,H140)),(SUMIFS('4_Wash Match Table'!AS$7:AS$500,'4_Wash Match Table'!AM$7:AM$500,H140))))</f>
        <v/>
      </c>
      <c r="AA140" s="64" t="str">
        <f>IF('1_Data Entry'!$E140="","",IF(OR(L140="",Z140=""),"",L140+Z140))</f>
        <v/>
      </c>
      <c r="AB140" s="65" t="str">
        <f t="shared" si="16"/>
        <v/>
      </c>
      <c r="AC140" s="70" t="str">
        <f>IF(AND($M140&lt;&gt;"",$Q140&lt;0),COUNTIFS($M$6:M140,"&lt;&gt;",$Q$6:Q140,"&lt;0"),"")</f>
        <v/>
      </c>
      <c r="AD140" t="str">
        <f t="shared" si="17"/>
        <v/>
      </c>
      <c r="AG140"/>
    </row>
    <row r="141" spans="1:33" ht="15" customHeight="1" x14ac:dyDescent="0.25">
      <c r="A141" s="47" t="str">
        <f>IF('1_Data Entry'!$E141="","",IF(COUNTA('1_Data Entry'!C141:N141)=0,"",'1_Data Entry'!A141))</f>
        <v/>
      </c>
      <c r="B141" s="47" t="str">
        <f>IF('1_Data Entry'!$E141="","",IF(A141="","",IF(S141&lt;&gt;"OK","Check row",IF(M141="","Open lot",IF(R141=0,"Closed lot","Partially sold")))))</f>
        <v/>
      </c>
      <c r="C141" s="47" t="str">
        <f>IF(A141="","",'1_Data Entry'!C141)</f>
        <v/>
      </c>
      <c r="D141" s="47" t="str">
        <f>IF(A141="","",'1_Data Entry'!D141)</f>
        <v/>
      </c>
      <c r="E141" s="47" t="str">
        <f>IF(A141="","",'1_Data Entry'!E141)</f>
        <v/>
      </c>
      <c r="F141" s="47" t="str">
        <f t="shared" si="12"/>
        <v/>
      </c>
      <c r="G141" s="47" t="str">
        <f>IF(F141="","",IFERROR(VLOOKUP(F141,'6_Reference Lists'!$A$4:$D$64,4,FALSE()),'1_Data Entry'!F141))</f>
        <v/>
      </c>
      <c r="H141" s="134" t="str">
        <f>IF('1_Data Entry'!$E141="","",IF(OR(F141="",I141="",J141="",K141=""),"",F141&amp;"-"&amp;TEXT(I141,"yyyymmdd")&amp;"-"&amp;SUBSTITUTE(TEXT(ROUND(J141,3),"0.###"),".","D")&amp;"-"&amp;SUBSTITUTE(TEXT(ROUND(K141,3),"0.###"),".","D")))</f>
        <v/>
      </c>
      <c r="I141" s="61" t="str">
        <f>IF('1_Data Entry'!$E141="","",IF(A141="","",'1_Data Entry'!G141))</f>
        <v/>
      </c>
      <c r="J141" s="62" t="str">
        <f>IF('1_Data Entry'!$E141="","",IF(A141="","",'1_Data Entry'!H141))</f>
        <v/>
      </c>
      <c r="K141" s="63" t="str">
        <f>IF('1_Data Entry'!$E141="","",IF(A141="","",'1_Data Entry'!I141))</f>
        <v/>
      </c>
      <c r="L141" s="63" t="str">
        <f>IF('1_Data Entry'!$E141="","",IF(OR(J141="",K141=""),"",J141*K141))</f>
        <v/>
      </c>
      <c r="M141" s="61" t="str">
        <f>IF(A141="","",IF(OR('1_Data Entry'!L141="",'1_Data Entry'!L141&lt;=0),"",'1_Data Entry'!J141))</f>
        <v/>
      </c>
      <c r="N141" s="62" t="str">
        <f>IF('1_Data Entry'!$E141="","",IF(OR(J141="",R141=""),"",MAX(J141-R141,0)))</f>
        <v/>
      </c>
      <c r="O141" s="63" t="str">
        <f>IF('1_Data Entry'!$E141="","",IF(A141="","",'1_Data Entry'!L141))</f>
        <v/>
      </c>
      <c r="P141" s="63" t="str">
        <f t="shared" si="13"/>
        <v/>
      </c>
      <c r="Q141" s="91" t="str">
        <f>IF('1_Data Entry'!$E141="","",IF(OR(M141="",P141="",L141=""),"",P141-L141))</f>
        <v/>
      </c>
      <c r="R141" s="133" t="str">
        <f>IF(A141="","",IF('1_Data Entry'!M141&lt;&gt;"",'1_Data Entry'!M141,IF('1_Data Entry'!J141="",J141,"")))</f>
        <v/>
      </c>
      <c r="S141" s="54" t="str">
        <f>IF('1_Data Entry'!$E141="","",IF(A141="","",IF(OR(F141="",I141="",J141="",K141=""),"Check row",IF(AND(M141&lt;&gt;"",M141&lt;I141),"Sell before buy",IF(AND(R141&lt;&gt;"",J141&lt;R141),"Shares remaining exceeds buy",IF(AND(M141&lt;&gt;"",OR(O141="",O141&lt;=0),N141&gt;0),"Missing sale price","OK"))))))</f>
        <v/>
      </c>
      <c r="T141" s="54" t="str">
        <f>IF('1_Data Entry'!$E141="","",IF(A141="","",IF(AND(Q141&lt;0,M141&lt;&gt;""),"Yes","No")))</f>
        <v/>
      </c>
      <c r="U141" s="54" t="str">
        <f>IF('1_Data Entry'!$E141="","",IF(OR(A141="",T141&lt;&gt;"Yes",M141=""),"No",IF(COUNTIFS($F$6:$F$505,F141,$I$6:$I$505,"&gt;="&amp;M141-30,$I$6:$I$505,"&lt;="&amp;M141+30,$A$6:$A$505,"&lt;&gt;"&amp;A141)&gt;0,"Yes","No")))</f>
        <v/>
      </c>
      <c r="V141" s="61" t="str">
        <f>IF('1_Data Entry'!$E141="","",IF(OR(A141="",U141&lt;&gt;"Yes",M141=""),"",M141+30))</f>
        <v/>
      </c>
      <c r="W141" s="54" t="str">
        <f>IF('1_Data Entry'!$E141="","",IF(A141="","",IF(S141="OK","Ready","Review row")))</f>
        <v/>
      </c>
      <c r="X141" s="69" t="str">
        <f t="shared" si="14"/>
        <v/>
      </c>
      <c r="Y141" s="68" t="str">
        <f t="shared" si="15"/>
        <v/>
      </c>
      <c r="Z141" s="64" t="str">
        <f>IF('1_Data Entry'!$E141="","",SUM(SUMIFS('4_Wash Match Table'!R$7:R$500,'4_Wash Match Table'!L$7:L$500,H141),(SUMIFS('4_Wash Match Table'!AA$7:AA$500,'4_Wash Match Table'!U$7:U$500,H141)),(SUMIFS('4_Wash Match Table'!AJ$7:AJ$500,'4_Wash Match Table'!AD$7:AD$500,H141)),(SUMIFS('4_Wash Match Table'!AS$7:AS$500,'4_Wash Match Table'!AM$7:AM$500,H141))))</f>
        <v/>
      </c>
      <c r="AA141" s="64" t="str">
        <f>IF('1_Data Entry'!$E141="","",IF(OR(L141="",Z141=""),"",L141+Z141))</f>
        <v/>
      </c>
      <c r="AB141" s="65" t="str">
        <f t="shared" si="16"/>
        <v/>
      </c>
      <c r="AC141" s="70" t="str">
        <f>IF(AND($M141&lt;&gt;"",$Q141&lt;0),COUNTIFS($M$6:M141,"&lt;&gt;",$Q$6:Q141,"&lt;0"),"")</f>
        <v/>
      </c>
      <c r="AD141" t="str">
        <f t="shared" si="17"/>
        <v/>
      </c>
      <c r="AG141"/>
    </row>
    <row r="142" spans="1:33" ht="15" customHeight="1" x14ac:dyDescent="0.25">
      <c r="A142" s="47" t="str">
        <f>IF('1_Data Entry'!$E142="","",IF(COUNTA('1_Data Entry'!C142:N142)=0,"",'1_Data Entry'!A142))</f>
        <v/>
      </c>
      <c r="B142" s="47" t="str">
        <f>IF('1_Data Entry'!$E142="","",IF(A142="","",IF(S142&lt;&gt;"OK","Check row",IF(M142="","Open lot",IF(R142=0,"Closed lot","Partially sold")))))</f>
        <v/>
      </c>
      <c r="C142" s="47" t="str">
        <f>IF(A142="","",'1_Data Entry'!C142)</f>
        <v/>
      </c>
      <c r="D142" s="47" t="str">
        <f>IF(A142="","",'1_Data Entry'!D142)</f>
        <v/>
      </c>
      <c r="E142" s="47" t="str">
        <f>IF(A142="","",'1_Data Entry'!E142)</f>
        <v/>
      </c>
      <c r="F142" s="47" t="str">
        <f t="shared" si="12"/>
        <v/>
      </c>
      <c r="G142" s="47" t="str">
        <f>IF(F142="","",IFERROR(VLOOKUP(F142,'6_Reference Lists'!$A$4:$D$64,4,FALSE()),'1_Data Entry'!F142))</f>
        <v/>
      </c>
      <c r="H142" s="134" t="str">
        <f>IF('1_Data Entry'!$E142="","",IF(OR(F142="",I142="",J142="",K142=""),"",F142&amp;"-"&amp;TEXT(I142,"yyyymmdd")&amp;"-"&amp;SUBSTITUTE(TEXT(ROUND(J142,3),"0.###"),".","D")&amp;"-"&amp;SUBSTITUTE(TEXT(ROUND(K142,3),"0.###"),".","D")))</f>
        <v/>
      </c>
      <c r="I142" s="61" t="str">
        <f>IF('1_Data Entry'!$E142="","",IF(A142="","",'1_Data Entry'!G142))</f>
        <v/>
      </c>
      <c r="J142" s="62" t="str">
        <f>IF('1_Data Entry'!$E142="","",IF(A142="","",'1_Data Entry'!H142))</f>
        <v/>
      </c>
      <c r="K142" s="63" t="str">
        <f>IF('1_Data Entry'!$E142="","",IF(A142="","",'1_Data Entry'!I142))</f>
        <v/>
      </c>
      <c r="L142" s="63" t="str">
        <f>IF('1_Data Entry'!$E142="","",IF(OR(J142="",K142=""),"",J142*K142))</f>
        <v/>
      </c>
      <c r="M142" s="61" t="str">
        <f>IF(A142="","",IF(OR('1_Data Entry'!L142="",'1_Data Entry'!L142&lt;=0),"",'1_Data Entry'!J142))</f>
        <v/>
      </c>
      <c r="N142" s="62" t="str">
        <f>IF('1_Data Entry'!$E142="","",IF(OR(J142="",R142=""),"",MAX(J142-R142,0)))</f>
        <v/>
      </c>
      <c r="O142" s="63" t="str">
        <f>IF('1_Data Entry'!$E142="","",IF(A142="","",'1_Data Entry'!L142))</f>
        <v/>
      </c>
      <c r="P142" s="63" t="str">
        <f t="shared" si="13"/>
        <v/>
      </c>
      <c r="Q142" s="91" t="str">
        <f>IF('1_Data Entry'!$E142="","",IF(OR(M142="",P142="",L142=""),"",P142-L142))</f>
        <v/>
      </c>
      <c r="R142" s="133" t="str">
        <f>IF(A142="","",IF('1_Data Entry'!M142&lt;&gt;"",'1_Data Entry'!M142,IF('1_Data Entry'!J142="",J142,"")))</f>
        <v/>
      </c>
      <c r="S142" s="54" t="str">
        <f>IF('1_Data Entry'!$E142="","",IF(A142="","",IF(OR(F142="",I142="",J142="",K142=""),"Check row",IF(AND(M142&lt;&gt;"",M142&lt;I142),"Sell before buy",IF(AND(R142&lt;&gt;"",J142&lt;R142),"Shares remaining exceeds buy",IF(AND(M142&lt;&gt;"",OR(O142="",O142&lt;=0),N142&gt;0),"Missing sale price","OK"))))))</f>
        <v/>
      </c>
      <c r="T142" s="54" t="str">
        <f>IF('1_Data Entry'!$E142="","",IF(A142="","",IF(AND(Q142&lt;0,M142&lt;&gt;""),"Yes","No")))</f>
        <v/>
      </c>
      <c r="U142" s="54" t="str">
        <f>IF('1_Data Entry'!$E142="","",IF(OR(A142="",T142&lt;&gt;"Yes",M142=""),"No",IF(COUNTIFS($F$6:$F$505,F142,$I$6:$I$505,"&gt;="&amp;M142-30,$I$6:$I$505,"&lt;="&amp;M142+30,$A$6:$A$505,"&lt;&gt;"&amp;A142)&gt;0,"Yes","No")))</f>
        <v/>
      </c>
      <c r="V142" s="61" t="str">
        <f>IF('1_Data Entry'!$E142="","",IF(OR(A142="",U142&lt;&gt;"Yes",M142=""),"",M142+30))</f>
        <v/>
      </c>
      <c r="W142" s="54" t="str">
        <f>IF('1_Data Entry'!$E142="","",IF(A142="","",IF(S142="OK","Ready","Review row")))</f>
        <v/>
      </c>
      <c r="X142" s="69" t="str">
        <f t="shared" si="14"/>
        <v/>
      </c>
      <c r="Y142" s="68" t="str">
        <f t="shared" si="15"/>
        <v/>
      </c>
      <c r="Z142" s="64" t="str">
        <f>IF('1_Data Entry'!$E142="","",SUM(SUMIFS('4_Wash Match Table'!R$7:R$500,'4_Wash Match Table'!L$7:L$500,H142),(SUMIFS('4_Wash Match Table'!AA$7:AA$500,'4_Wash Match Table'!U$7:U$500,H142)),(SUMIFS('4_Wash Match Table'!AJ$7:AJ$500,'4_Wash Match Table'!AD$7:AD$500,H142)),(SUMIFS('4_Wash Match Table'!AS$7:AS$500,'4_Wash Match Table'!AM$7:AM$500,H142))))</f>
        <v/>
      </c>
      <c r="AA142" s="64" t="str">
        <f>IF('1_Data Entry'!$E142="","",IF(OR(L142="",Z142=""),"",L142+Z142))</f>
        <v/>
      </c>
      <c r="AB142" s="65" t="str">
        <f t="shared" si="16"/>
        <v/>
      </c>
      <c r="AC142" s="70" t="str">
        <f>IF(AND($M142&lt;&gt;"",$Q142&lt;0),COUNTIFS($M$6:M142,"&lt;&gt;",$Q$6:Q142,"&lt;0"),"")</f>
        <v/>
      </c>
      <c r="AD142" t="str">
        <f t="shared" si="17"/>
        <v/>
      </c>
      <c r="AG142"/>
    </row>
    <row r="143" spans="1:33" ht="15" customHeight="1" x14ac:dyDescent="0.25">
      <c r="A143" s="47" t="str">
        <f>IF('1_Data Entry'!$E143="","",IF(COUNTA('1_Data Entry'!C143:N143)=0,"",'1_Data Entry'!A143))</f>
        <v/>
      </c>
      <c r="B143" s="47" t="str">
        <f>IF('1_Data Entry'!$E143="","",IF(A143="","",IF(S143&lt;&gt;"OK","Check row",IF(M143="","Open lot",IF(R143=0,"Closed lot","Partially sold")))))</f>
        <v/>
      </c>
      <c r="C143" s="47" t="str">
        <f>IF(A143="","",'1_Data Entry'!C143)</f>
        <v/>
      </c>
      <c r="D143" s="47" t="str">
        <f>IF(A143="","",'1_Data Entry'!D143)</f>
        <v/>
      </c>
      <c r="E143" s="47" t="str">
        <f>IF(A143="","",'1_Data Entry'!E143)</f>
        <v/>
      </c>
      <c r="F143" s="47" t="str">
        <f t="shared" si="12"/>
        <v/>
      </c>
      <c r="G143" s="47" t="str">
        <f>IF(F143="","",IFERROR(VLOOKUP(F143,'6_Reference Lists'!$A$4:$D$64,4,FALSE()),'1_Data Entry'!F143))</f>
        <v/>
      </c>
      <c r="H143" s="134" t="str">
        <f>IF('1_Data Entry'!$E143="","",IF(OR(F143="",I143="",J143="",K143=""),"",F143&amp;"-"&amp;TEXT(I143,"yyyymmdd")&amp;"-"&amp;SUBSTITUTE(TEXT(ROUND(J143,3),"0.###"),".","D")&amp;"-"&amp;SUBSTITUTE(TEXT(ROUND(K143,3),"0.###"),".","D")))</f>
        <v/>
      </c>
      <c r="I143" s="61" t="str">
        <f>IF('1_Data Entry'!$E143="","",IF(A143="","",'1_Data Entry'!G143))</f>
        <v/>
      </c>
      <c r="J143" s="62" t="str">
        <f>IF('1_Data Entry'!$E143="","",IF(A143="","",'1_Data Entry'!H143))</f>
        <v/>
      </c>
      <c r="K143" s="63" t="str">
        <f>IF('1_Data Entry'!$E143="","",IF(A143="","",'1_Data Entry'!I143))</f>
        <v/>
      </c>
      <c r="L143" s="63" t="str">
        <f>IF('1_Data Entry'!$E143="","",IF(OR(J143="",K143=""),"",J143*K143))</f>
        <v/>
      </c>
      <c r="M143" s="61" t="str">
        <f>IF(A143="","",IF(OR('1_Data Entry'!L143="",'1_Data Entry'!L143&lt;=0),"",'1_Data Entry'!J143))</f>
        <v/>
      </c>
      <c r="N143" s="62" t="str">
        <f>IF('1_Data Entry'!$E143="","",IF(OR(J143="",R143=""),"",MAX(J143-R143,0)))</f>
        <v/>
      </c>
      <c r="O143" s="63" t="str">
        <f>IF('1_Data Entry'!$E143="","",IF(A143="","",'1_Data Entry'!L143))</f>
        <v/>
      </c>
      <c r="P143" s="63" t="str">
        <f t="shared" si="13"/>
        <v/>
      </c>
      <c r="Q143" s="91" t="str">
        <f>IF('1_Data Entry'!$E143="","",IF(OR(M143="",P143="",L143=""),"",P143-L143))</f>
        <v/>
      </c>
      <c r="R143" s="133" t="str">
        <f>IF(A143="","",IF('1_Data Entry'!M143&lt;&gt;"",'1_Data Entry'!M143,IF('1_Data Entry'!J143="",J143,"")))</f>
        <v/>
      </c>
      <c r="S143" s="54" t="str">
        <f>IF('1_Data Entry'!$E143="","",IF(A143="","",IF(OR(F143="",I143="",J143="",K143=""),"Check row",IF(AND(M143&lt;&gt;"",M143&lt;I143),"Sell before buy",IF(AND(R143&lt;&gt;"",J143&lt;R143),"Shares remaining exceeds buy",IF(AND(M143&lt;&gt;"",OR(O143="",O143&lt;=0),N143&gt;0),"Missing sale price","OK"))))))</f>
        <v/>
      </c>
      <c r="T143" s="54" t="str">
        <f>IF('1_Data Entry'!$E143="","",IF(A143="","",IF(AND(Q143&lt;0,M143&lt;&gt;""),"Yes","No")))</f>
        <v/>
      </c>
      <c r="U143" s="54" t="str">
        <f>IF('1_Data Entry'!$E143="","",IF(OR(A143="",T143&lt;&gt;"Yes",M143=""),"No",IF(COUNTIFS($F$6:$F$505,F143,$I$6:$I$505,"&gt;="&amp;M143-30,$I$6:$I$505,"&lt;="&amp;M143+30,$A$6:$A$505,"&lt;&gt;"&amp;A143)&gt;0,"Yes","No")))</f>
        <v/>
      </c>
      <c r="V143" s="61" t="str">
        <f>IF('1_Data Entry'!$E143="","",IF(OR(A143="",U143&lt;&gt;"Yes",M143=""),"",M143+30))</f>
        <v/>
      </c>
      <c r="W143" s="54" t="str">
        <f>IF('1_Data Entry'!$E143="","",IF(A143="","",IF(S143="OK","Ready","Review row")))</f>
        <v/>
      </c>
      <c r="X143" s="69" t="str">
        <f t="shared" si="14"/>
        <v/>
      </c>
      <c r="Y143" s="68" t="str">
        <f t="shared" si="15"/>
        <v/>
      </c>
      <c r="Z143" s="64" t="str">
        <f>IF('1_Data Entry'!$E143="","",SUM(SUMIFS('4_Wash Match Table'!R$7:R$500,'4_Wash Match Table'!L$7:L$500,H143),(SUMIFS('4_Wash Match Table'!AA$7:AA$500,'4_Wash Match Table'!U$7:U$500,H143)),(SUMIFS('4_Wash Match Table'!AJ$7:AJ$500,'4_Wash Match Table'!AD$7:AD$500,H143)),(SUMIFS('4_Wash Match Table'!AS$7:AS$500,'4_Wash Match Table'!AM$7:AM$500,H143))))</f>
        <v/>
      </c>
      <c r="AA143" s="64" t="str">
        <f>IF('1_Data Entry'!$E143="","",IF(OR(L143="",Z143=""),"",L143+Z143))</f>
        <v/>
      </c>
      <c r="AB143" s="65" t="str">
        <f t="shared" si="16"/>
        <v/>
      </c>
      <c r="AC143" s="70" t="str">
        <f>IF(AND($M143&lt;&gt;"",$Q143&lt;0),COUNTIFS($M$6:M143,"&lt;&gt;",$Q$6:Q143,"&lt;0"),"")</f>
        <v/>
      </c>
      <c r="AD143" t="str">
        <f t="shared" si="17"/>
        <v/>
      </c>
      <c r="AG143"/>
    </row>
    <row r="144" spans="1:33" ht="15" customHeight="1" x14ac:dyDescent="0.25">
      <c r="A144" s="47" t="str">
        <f>IF('1_Data Entry'!$E144="","",IF(COUNTA('1_Data Entry'!C144:N144)=0,"",'1_Data Entry'!A144))</f>
        <v/>
      </c>
      <c r="B144" s="47" t="str">
        <f>IF('1_Data Entry'!$E144="","",IF(A144="","",IF(S144&lt;&gt;"OK","Check row",IF(M144="","Open lot",IF(R144=0,"Closed lot","Partially sold")))))</f>
        <v/>
      </c>
      <c r="C144" s="47" t="str">
        <f>IF(A144="","",'1_Data Entry'!C144)</f>
        <v/>
      </c>
      <c r="D144" s="47" t="str">
        <f>IF(A144="","",'1_Data Entry'!D144)</f>
        <v/>
      </c>
      <c r="E144" s="47" t="str">
        <f>IF(A144="","",'1_Data Entry'!E144)</f>
        <v/>
      </c>
      <c r="F144" s="47" t="str">
        <f t="shared" si="12"/>
        <v/>
      </c>
      <c r="G144" s="47" t="str">
        <f>IF(F144="","",IFERROR(VLOOKUP(F144,'6_Reference Lists'!$A$4:$D$64,4,FALSE()),'1_Data Entry'!F144))</f>
        <v/>
      </c>
      <c r="H144" s="134" t="str">
        <f>IF('1_Data Entry'!$E144="","",IF(OR(F144="",I144="",J144="",K144=""),"",F144&amp;"-"&amp;TEXT(I144,"yyyymmdd")&amp;"-"&amp;SUBSTITUTE(TEXT(ROUND(J144,3),"0.###"),".","D")&amp;"-"&amp;SUBSTITUTE(TEXT(ROUND(K144,3),"0.###"),".","D")))</f>
        <v/>
      </c>
      <c r="I144" s="61" t="str">
        <f>IF('1_Data Entry'!$E144="","",IF(A144="","",'1_Data Entry'!G144))</f>
        <v/>
      </c>
      <c r="J144" s="62" t="str">
        <f>IF('1_Data Entry'!$E144="","",IF(A144="","",'1_Data Entry'!H144))</f>
        <v/>
      </c>
      <c r="K144" s="63" t="str">
        <f>IF('1_Data Entry'!$E144="","",IF(A144="","",'1_Data Entry'!I144))</f>
        <v/>
      </c>
      <c r="L144" s="63" t="str">
        <f>IF('1_Data Entry'!$E144="","",IF(OR(J144="",K144=""),"",J144*K144))</f>
        <v/>
      </c>
      <c r="M144" s="61" t="str">
        <f>IF(A144="","",IF(OR('1_Data Entry'!L144="",'1_Data Entry'!L144&lt;=0),"",'1_Data Entry'!J144))</f>
        <v/>
      </c>
      <c r="N144" s="62" t="str">
        <f>IF('1_Data Entry'!$E144="","",IF(OR(J144="",R144=""),"",MAX(J144-R144,0)))</f>
        <v/>
      </c>
      <c r="O144" s="63" t="str">
        <f>IF('1_Data Entry'!$E144="","",IF(A144="","",'1_Data Entry'!L144))</f>
        <v/>
      </c>
      <c r="P144" s="63" t="str">
        <f t="shared" si="13"/>
        <v/>
      </c>
      <c r="Q144" s="91" t="str">
        <f>IF('1_Data Entry'!$E144="","",IF(OR(M144="",P144="",L144=""),"",P144-L144))</f>
        <v/>
      </c>
      <c r="R144" s="133" t="str">
        <f>IF(A144="","",IF('1_Data Entry'!M144&lt;&gt;"",'1_Data Entry'!M144,IF('1_Data Entry'!J144="",J144,"")))</f>
        <v/>
      </c>
      <c r="S144" s="54" t="str">
        <f>IF('1_Data Entry'!$E144="","",IF(A144="","",IF(OR(F144="",I144="",J144="",K144=""),"Check row",IF(AND(M144&lt;&gt;"",M144&lt;I144),"Sell before buy",IF(AND(R144&lt;&gt;"",J144&lt;R144),"Shares remaining exceeds buy",IF(AND(M144&lt;&gt;"",OR(O144="",O144&lt;=0),N144&gt;0),"Missing sale price","OK"))))))</f>
        <v/>
      </c>
      <c r="T144" s="54" t="str">
        <f>IF('1_Data Entry'!$E144="","",IF(A144="","",IF(AND(Q144&lt;0,M144&lt;&gt;""),"Yes","No")))</f>
        <v/>
      </c>
      <c r="U144" s="54" t="str">
        <f>IF('1_Data Entry'!$E144="","",IF(OR(A144="",T144&lt;&gt;"Yes",M144=""),"No",IF(COUNTIFS($F$6:$F$505,F144,$I$6:$I$505,"&gt;="&amp;M144-30,$I$6:$I$505,"&lt;="&amp;M144+30,$A$6:$A$505,"&lt;&gt;"&amp;A144)&gt;0,"Yes","No")))</f>
        <v/>
      </c>
      <c r="V144" s="61" t="str">
        <f>IF('1_Data Entry'!$E144="","",IF(OR(A144="",U144&lt;&gt;"Yes",M144=""),"",M144+30))</f>
        <v/>
      </c>
      <c r="W144" s="54" t="str">
        <f>IF('1_Data Entry'!$E144="","",IF(A144="","",IF(S144="OK","Ready","Review row")))</f>
        <v/>
      </c>
      <c r="X144" s="69" t="str">
        <f t="shared" si="14"/>
        <v/>
      </c>
      <c r="Y144" s="68" t="str">
        <f t="shared" si="15"/>
        <v/>
      </c>
      <c r="Z144" s="64" t="str">
        <f>IF('1_Data Entry'!$E144="","",SUM(SUMIFS('4_Wash Match Table'!R$7:R$500,'4_Wash Match Table'!L$7:L$500,H144),(SUMIFS('4_Wash Match Table'!AA$7:AA$500,'4_Wash Match Table'!U$7:U$500,H144)),(SUMIFS('4_Wash Match Table'!AJ$7:AJ$500,'4_Wash Match Table'!AD$7:AD$500,H144)),(SUMIFS('4_Wash Match Table'!AS$7:AS$500,'4_Wash Match Table'!AM$7:AM$500,H144))))</f>
        <v/>
      </c>
      <c r="AA144" s="64" t="str">
        <f>IF('1_Data Entry'!$E144="","",IF(OR(L144="",Z144=""),"",L144+Z144))</f>
        <v/>
      </c>
      <c r="AB144" s="65" t="str">
        <f t="shared" si="16"/>
        <v/>
      </c>
      <c r="AC144" s="70" t="str">
        <f>IF(AND($M144&lt;&gt;"",$Q144&lt;0),COUNTIFS($M$6:M144,"&lt;&gt;",$Q$6:Q144,"&lt;0"),"")</f>
        <v/>
      </c>
      <c r="AD144" t="str">
        <f t="shared" si="17"/>
        <v/>
      </c>
      <c r="AG144"/>
    </row>
    <row r="145" spans="1:33" ht="15" customHeight="1" x14ac:dyDescent="0.25">
      <c r="A145" s="47" t="str">
        <f>IF('1_Data Entry'!$E145="","",IF(COUNTA('1_Data Entry'!C145:N145)=0,"",'1_Data Entry'!A145))</f>
        <v/>
      </c>
      <c r="B145" s="47" t="str">
        <f>IF('1_Data Entry'!$E145="","",IF(A145="","",IF(S145&lt;&gt;"OK","Check row",IF(M145="","Open lot",IF(R145=0,"Closed lot","Partially sold")))))</f>
        <v/>
      </c>
      <c r="C145" s="47" t="str">
        <f>IF(A145="","",'1_Data Entry'!C145)</f>
        <v/>
      </c>
      <c r="D145" s="47" t="str">
        <f>IF(A145="","",'1_Data Entry'!D145)</f>
        <v/>
      </c>
      <c r="E145" s="47" t="str">
        <f>IF(A145="","",'1_Data Entry'!E145)</f>
        <v/>
      </c>
      <c r="F145" s="47" t="str">
        <f t="shared" si="12"/>
        <v/>
      </c>
      <c r="G145" s="47" t="str">
        <f>IF(F145="","",IFERROR(VLOOKUP(F145,'6_Reference Lists'!$A$4:$D$64,4,FALSE()),'1_Data Entry'!F145))</f>
        <v/>
      </c>
      <c r="H145" s="134" t="str">
        <f>IF('1_Data Entry'!$E145="","",IF(OR(F145="",I145="",J145="",K145=""),"",F145&amp;"-"&amp;TEXT(I145,"yyyymmdd")&amp;"-"&amp;SUBSTITUTE(TEXT(ROUND(J145,3),"0.###"),".","D")&amp;"-"&amp;SUBSTITUTE(TEXT(ROUND(K145,3),"0.###"),".","D")))</f>
        <v/>
      </c>
      <c r="I145" s="61" t="str">
        <f>IF('1_Data Entry'!$E145="","",IF(A145="","",'1_Data Entry'!G145))</f>
        <v/>
      </c>
      <c r="J145" s="62" t="str">
        <f>IF('1_Data Entry'!$E145="","",IF(A145="","",'1_Data Entry'!H145))</f>
        <v/>
      </c>
      <c r="K145" s="63" t="str">
        <f>IF('1_Data Entry'!$E145="","",IF(A145="","",'1_Data Entry'!I145))</f>
        <v/>
      </c>
      <c r="L145" s="63" t="str">
        <f>IF('1_Data Entry'!$E145="","",IF(OR(J145="",K145=""),"",J145*K145))</f>
        <v/>
      </c>
      <c r="M145" s="61" t="str">
        <f>IF(A145="","",IF(OR('1_Data Entry'!L145="",'1_Data Entry'!L145&lt;=0),"",'1_Data Entry'!J145))</f>
        <v/>
      </c>
      <c r="N145" s="62" t="str">
        <f>IF('1_Data Entry'!$E145="","",IF(OR(J145="",R145=""),"",MAX(J145-R145,0)))</f>
        <v/>
      </c>
      <c r="O145" s="63" t="str">
        <f>IF('1_Data Entry'!$E145="","",IF(A145="","",'1_Data Entry'!L145))</f>
        <v/>
      </c>
      <c r="P145" s="63" t="str">
        <f t="shared" si="13"/>
        <v/>
      </c>
      <c r="Q145" s="91" t="str">
        <f>IF('1_Data Entry'!$E145="","",IF(OR(M145="",P145="",L145=""),"",P145-L145))</f>
        <v/>
      </c>
      <c r="R145" s="133" t="str">
        <f>IF(A145="","",IF('1_Data Entry'!M145&lt;&gt;"",'1_Data Entry'!M145,IF('1_Data Entry'!J145="",J145,"")))</f>
        <v/>
      </c>
      <c r="S145" s="54" t="str">
        <f>IF('1_Data Entry'!$E145="","",IF(A145="","",IF(OR(F145="",I145="",J145="",K145=""),"Check row",IF(AND(M145&lt;&gt;"",M145&lt;I145),"Sell before buy",IF(AND(R145&lt;&gt;"",J145&lt;R145),"Shares remaining exceeds buy",IF(AND(M145&lt;&gt;"",OR(O145="",O145&lt;=0),N145&gt;0),"Missing sale price","OK"))))))</f>
        <v/>
      </c>
      <c r="T145" s="54" t="str">
        <f>IF('1_Data Entry'!$E145="","",IF(A145="","",IF(AND(Q145&lt;0,M145&lt;&gt;""),"Yes","No")))</f>
        <v/>
      </c>
      <c r="U145" s="54" t="str">
        <f>IF('1_Data Entry'!$E145="","",IF(OR(A145="",T145&lt;&gt;"Yes",M145=""),"No",IF(COUNTIFS($F$6:$F$505,F145,$I$6:$I$505,"&gt;="&amp;M145-30,$I$6:$I$505,"&lt;="&amp;M145+30,$A$6:$A$505,"&lt;&gt;"&amp;A145)&gt;0,"Yes","No")))</f>
        <v/>
      </c>
      <c r="V145" s="61" t="str">
        <f>IF('1_Data Entry'!$E145="","",IF(OR(A145="",U145&lt;&gt;"Yes",M145=""),"",M145+30))</f>
        <v/>
      </c>
      <c r="W145" s="54" t="str">
        <f>IF('1_Data Entry'!$E145="","",IF(A145="","",IF(S145="OK","Ready","Review row")))</f>
        <v/>
      </c>
      <c r="X145" s="69" t="str">
        <f t="shared" si="14"/>
        <v/>
      </c>
      <c r="Y145" s="68" t="str">
        <f t="shared" si="15"/>
        <v/>
      </c>
      <c r="Z145" s="64" t="str">
        <f>IF('1_Data Entry'!$E145="","",SUM(SUMIFS('4_Wash Match Table'!R$7:R$500,'4_Wash Match Table'!L$7:L$500,H145),(SUMIFS('4_Wash Match Table'!AA$7:AA$500,'4_Wash Match Table'!U$7:U$500,H145)),(SUMIFS('4_Wash Match Table'!AJ$7:AJ$500,'4_Wash Match Table'!AD$7:AD$500,H145)),(SUMIFS('4_Wash Match Table'!AS$7:AS$500,'4_Wash Match Table'!AM$7:AM$500,H145))))</f>
        <v/>
      </c>
      <c r="AA145" s="64" t="str">
        <f>IF('1_Data Entry'!$E145="","",IF(OR(L145="",Z145=""),"",L145+Z145))</f>
        <v/>
      </c>
      <c r="AB145" s="65" t="str">
        <f t="shared" si="16"/>
        <v/>
      </c>
      <c r="AC145" s="70" t="str">
        <f>IF(AND($M145&lt;&gt;"",$Q145&lt;0),COUNTIFS($M$6:M145,"&lt;&gt;",$Q$6:Q145,"&lt;0"),"")</f>
        <v/>
      </c>
      <c r="AD145" t="str">
        <f t="shared" si="17"/>
        <v/>
      </c>
      <c r="AG145"/>
    </row>
    <row r="146" spans="1:33" ht="15" customHeight="1" x14ac:dyDescent="0.25">
      <c r="A146" s="47" t="str">
        <f>IF('1_Data Entry'!$E146="","",IF(COUNTA('1_Data Entry'!C146:N146)=0,"",'1_Data Entry'!A146))</f>
        <v/>
      </c>
      <c r="B146" s="47" t="str">
        <f>IF('1_Data Entry'!$E146="","",IF(A146="","",IF(S146&lt;&gt;"OK","Check row",IF(M146="","Open lot",IF(R146=0,"Closed lot","Partially sold")))))</f>
        <v/>
      </c>
      <c r="C146" s="47" t="str">
        <f>IF(A146="","",'1_Data Entry'!C146)</f>
        <v/>
      </c>
      <c r="D146" s="47" t="str">
        <f>IF(A146="","",'1_Data Entry'!D146)</f>
        <v/>
      </c>
      <c r="E146" s="47" t="str">
        <f>IF(A146="","",'1_Data Entry'!E146)</f>
        <v/>
      </c>
      <c r="F146" s="47" t="str">
        <f t="shared" si="12"/>
        <v/>
      </c>
      <c r="G146" s="47" t="str">
        <f>IF(F146="","",IFERROR(VLOOKUP(F146,'6_Reference Lists'!$A$4:$D$64,4,FALSE()),'1_Data Entry'!F146))</f>
        <v/>
      </c>
      <c r="H146" s="134" t="str">
        <f>IF('1_Data Entry'!$E146="","",IF(OR(F146="",I146="",J146="",K146=""),"",F146&amp;"-"&amp;TEXT(I146,"yyyymmdd")&amp;"-"&amp;SUBSTITUTE(TEXT(ROUND(J146,3),"0.###"),".","D")&amp;"-"&amp;SUBSTITUTE(TEXT(ROUND(K146,3),"0.###"),".","D")))</f>
        <v/>
      </c>
      <c r="I146" s="61" t="str">
        <f>IF('1_Data Entry'!$E146="","",IF(A146="","",'1_Data Entry'!G146))</f>
        <v/>
      </c>
      <c r="J146" s="62" t="str">
        <f>IF('1_Data Entry'!$E146="","",IF(A146="","",'1_Data Entry'!H146))</f>
        <v/>
      </c>
      <c r="K146" s="63" t="str">
        <f>IF('1_Data Entry'!$E146="","",IF(A146="","",'1_Data Entry'!I146))</f>
        <v/>
      </c>
      <c r="L146" s="63" t="str">
        <f>IF('1_Data Entry'!$E146="","",IF(OR(J146="",K146=""),"",J146*K146))</f>
        <v/>
      </c>
      <c r="M146" s="61" t="str">
        <f>IF(A146="","",IF(OR('1_Data Entry'!L146="",'1_Data Entry'!L146&lt;=0),"",'1_Data Entry'!J146))</f>
        <v/>
      </c>
      <c r="N146" s="62" t="str">
        <f>IF('1_Data Entry'!$E146="","",IF(OR(J146="",R146=""),"",MAX(J146-R146,0)))</f>
        <v/>
      </c>
      <c r="O146" s="63" t="str">
        <f>IF('1_Data Entry'!$E146="","",IF(A146="","",'1_Data Entry'!L146))</f>
        <v/>
      </c>
      <c r="P146" s="63" t="str">
        <f t="shared" si="13"/>
        <v/>
      </c>
      <c r="Q146" s="91" t="str">
        <f>IF('1_Data Entry'!$E146="","",IF(OR(M146="",P146="",L146=""),"",P146-L146))</f>
        <v/>
      </c>
      <c r="R146" s="133" t="str">
        <f>IF(A146="","",IF('1_Data Entry'!M146&lt;&gt;"",'1_Data Entry'!M146,IF('1_Data Entry'!J146="",J146,"")))</f>
        <v/>
      </c>
      <c r="S146" s="54" t="str">
        <f>IF('1_Data Entry'!$E146="","",IF(A146="","",IF(OR(F146="",I146="",J146="",K146=""),"Check row",IF(AND(M146&lt;&gt;"",M146&lt;I146),"Sell before buy",IF(AND(R146&lt;&gt;"",J146&lt;R146),"Shares remaining exceeds buy",IF(AND(M146&lt;&gt;"",OR(O146="",O146&lt;=0),N146&gt;0),"Missing sale price","OK"))))))</f>
        <v/>
      </c>
      <c r="T146" s="54" t="str">
        <f>IF('1_Data Entry'!$E146="","",IF(A146="","",IF(AND(Q146&lt;0,M146&lt;&gt;""),"Yes","No")))</f>
        <v/>
      </c>
      <c r="U146" s="54" t="str">
        <f>IF('1_Data Entry'!$E146="","",IF(OR(A146="",T146&lt;&gt;"Yes",M146=""),"No",IF(COUNTIFS($F$6:$F$505,F146,$I$6:$I$505,"&gt;="&amp;M146-30,$I$6:$I$505,"&lt;="&amp;M146+30,$A$6:$A$505,"&lt;&gt;"&amp;A146)&gt;0,"Yes","No")))</f>
        <v/>
      </c>
      <c r="V146" s="61" t="str">
        <f>IF('1_Data Entry'!$E146="","",IF(OR(A146="",U146&lt;&gt;"Yes",M146=""),"",M146+30))</f>
        <v/>
      </c>
      <c r="W146" s="54" t="str">
        <f>IF('1_Data Entry'!$E146="","",IF(A146="","",IF(S146="OK","Ready","Review row")))</f>
        <v/>
      </c>
      <c r="X146" s="69" t="str">
        <f t="shared" si="14"/>
        <v/>
      </c>
      <c r="Y146" s="68" t="str">
        <f t="shared" si="15"/>
        <v/>
      </c>
      <c r="Z146" s="64" t="str">
        <f>IF('1_Data Entry'!$E146="","",SUM(SUMIFS('4_Wash Match Table'!R$7:R$500,'4_Wash Match Table'!L$7:L$500,H146),(SUMIFS('4_Wash Match Table'!AA$7:AA$500,'4_Wash Match Table'!U$7:U$500,H146)),(SUMIFS('4_Wash Match Table'!AJ$7:AJ$500,'4_Wash Match Table'!AD$7:AD$500,H146)),(SUMIFS('4_Wash Match Table'!AS$7:AS$500,'4_Wash Match Table'!AM$7:AM$500,H146))))</f>
        <v/>
      </c>
      <c r="AA146" s="64" t="str">
        <f>IF('1_Data Entry'!$E146="","",IF(OR(L146="",Z146=""),"",L146+Z146))</f>
        <v/>
      </c>
      <c r="AB146" s="65" t="str">
        <f t="shared" si="16"/>
        <v/>
      </c>
      <c r="AC146" s="70" t="str">
        <f>IF(AND($M146&lt;&gt;"",$Q146&lt;0),COUNTIFS($M$6:M146,"&lt;&gt;",$Q$6:Q146,"&lt;0"),"")</f>
        <v/>
      </c>
      <c r="AD146" t="str">
        <f t="shared" si="17"/>
        <v/>
      </c>
      <c r="AG146"/>
    </row>
    <row r="147" spans="1:33" ht="15" customHeight="1" x14ac:dyDescent="0.25">
      <c r="A147" s="47" t="str">
        <f>IF('1_Data Entry'!$E147="","",IF(COUNTA('1_Data Entry'!C147:N147)=0,"",'1_Data Entry'!A147))</f>
        <v/>
      </c>
      <c r="B147" s="47" t="str">
        <f>IF('1_Data Entry'!$E147="","",IF(A147="","",IF(S147&lt;&gt;"OK","Check row",IF(M147="","Open lot",IF(R147=0,"Closed lot","Partially sold")))))</f>
        <v/>
      </c>
      <c r="C147" s="47" t="str">
        <f>IF(A147="","",'1_Data Entry'!C147)</f>
        <v/>
      </c>
      <c r="D147" s="47" t="str">
        <f>IF(A147="","",'1_Data Entry'!D147)</f>
        <v/>
      </c>
      <c r="E147" s="47" t="str">
        <f>IF(A147="","",'1_Data Entry'!E147)</f>
        <v/>
      </c>
      <c r="F147" s="47" t="str">
        <f t="shared" si="12"/>
        <v/>
      </c>
      <c r="G147" s="47" t="str">
        <f>IF(F147="","",IFERROR(VLOOKUP(F147,'6_Reference Lists'!$A$4:$D$64,4,FALSE()),'1_Data Entry'!F147))</f>
        <v/>
      </c>
      <c r="H147" s="134" t="str">
        <f>IF('1_Data Entry'!$E147="","",IF(OR(F147="",I147="",J147="",K147=""),"",F147&amp;"-"&amp;TEXT(I147,"yyyymmdd")&amp;"-"&amp;SUBSTITUTE(TEXT(ROUND(J147,3),"0.###"),".","D")&amp;"-"&amp;SUBSTITUTE(TEXT(ROUND(K147,3),"0.###"),".","D")))</f>
        <v/>
      </c>
      <c r="I147" s="61" t="str">
        <f>IF('1_Data Entry'!$E147="","",IF(A147="","",'1_Data Entry'!G147))</f>
        <v/>
      </c>
      <c r="J147" s="62" t="str">
        <f>IF('1_Data Entry'!$E147="","",IF(A147="","",'1_Data Entry'!H147))</f>
        <v/>
      </c>
      <c r="K147" s="63" t="str">
        <f>IF('1_Data Entry'!$E147="","",IF(A147="","",'1_Data Entry'!I147))</f>
        <v/>
      </c>
      <c r="L147" s="63" t="str">
        <f>IF('1_Data Entry'!$E147="","",IF(OR(J147="",K147=""),"",J147*K147))</f>
        <v/>
      </c>
      <c r="M147" s="61" t="str">
        <f>IF(A147="","",IF(OR('1_Data Entry'!L147="",'1_Data Entry'!L147&lt;=0),"",'1_Data Entry'!J147))</f>
        <v/>
      </c>
      <c r="N147" s="62" t="str">
        <f>IF('1_Data Entry'!$E147="","",IF(OR(J147="",R147=""),"",MAX(J147-R147,0)))</f>
        <v/>
      </c>
      <c r="O147" s="63" t="str">
        <f>IF('1_Data Entry'!$E147="","",IF(A147="","",'1_Data Entry'!L147))</f>
        <v/>
      </c>
      <c r="P147" s="63" t="str">
        <f t="shared" si="13"/>
        <v/>
      </c>
      <c r="Q147" s="91" t="str">
        <f>IF('1_Data Entry'!$E147="","",IF(OR(M147="",P147="",L147=""),"",P147-L147))</f>
        <v/>
      </c>
      <c r="R147" s="133" t="str">
        <f>IF(A147="","",IF('1_Data Entry'!M147&lt;&gt;"",'1_Data Entry'!M147,IF('1_Data Entry'!J147="",J147,"")))</f>
        <v/>
      </c>
      <c r="S147" s="54" t="str">
        <f>IF('1_Data Entry'!$E147="","",IF(A147="","",IF(OR(F147="",I147="",J147="",K147=""),"Check row",IF(AND(M147&lt;&gt;"",M147&lt;I147),"Sell before buy",IF(AND(R147&lt;&gt;"",J147&lt;R147),"Shares remaining exceeds buy",IF(AND(M147&lt;&gt;"",OR(O147="",O147&lt;=0),N147&gt;0),"Missing sale price","OK"))))))</f>
        <v/>
      </c>
      <c r="T147" s="54" t="str">
        <f>IF('1_Data Entry'!$E147="","",IF(A147="","",IF(AND(Q147&lt;0,M147&lt;&gt;""),"Yes","No")))</f>
        <v/>
      </c>
      <c r="U147" s="54" t="str">
        <f>IF('1_Data Entry'!$E147="","",IF(OR(A147="",T147&lt;&gt;"Yes",M147=""),"No",IF(COUNTIFS($F$6:$F$505,F147,$I$6:$I$505,"&gt;="&amp;M147-30,$I$6:$I$505,"&lt;="&amp;M147+30,$A$6:$A$505,"&lt;&gt;"&amp;A147)&gt;0,"Yes","No")))</f>
        <v/>
      </c>
      <c r="V147" s="61" t="str">
        <f>IF('1_Data Entry'!$E147="","",IF(OR(A147="",U147&lt;&gt;"Yes",M147=""),"",M147+30))</f>
        <v/>
      </c>
      <c r="W147" s="54" t="str">
        <f>IF('1_Data Entry'!$E147="","",IF(A147="","",IF(S147="OK","Ready","Review row")))</f>
        <v/>
      </c>
      <c r="X147" s="69" t="str">
        <f t="shared" si="14"/>
        <v/>
      </c>
      <c r="Y147" s="68" t="str">
        <f t="shared" si="15"/>
        <v/>
      </c>
      <c r="Z147" s="64" t="str">
        <f>IF('1_Data Entry'!$E147="","",SUM(SUMIFS('4_Wash Match Table'!R$7:R$500,'4_Wash Match Table'!L$7:L$500,H147),(SUMIFS('4_Wash Match Table'!AA$7:AA$500,'4_Wash Match Table'!U$7:U$500,H147)),(SUMIFS('4_Wash Match Table'!AJ$7:AJ$500,'4_Wash Match Table'!AD$7:AD$500,H147)),(SUMIFS('4_Wash Match Table'!AS$7:AS$500,'4_Wash Match Table'!AM$7:AM$500,H147))))</f>
        <v/>
      </c>
      <c r="AA147" s="64" t="str">
        <f>IF('1_Data Entry'!$E147="","",IF(OR(L147="",Z147=""),"",L147+Z147))</f>
        <v/>
      </c>
      <c r="AB147" s="65" t="str">
        <f t="shared" si="16"/>
        <v/>
      </c>
      <c r="AC147" s="70" t="str">
        <f>IF(AND($M147&lt;&gt;"",$Q147&lt;0),COUNTIFS($M$6:M147,"&lt;&gt;",$Q$6:Q147,"&lt;0"),"")</f>
        <v/>
      </c>
      <c r="AD147" t="str">
        <f t="shared" si="17"/>
        <v/>
      </c>
      <c r="AG147"/>
    </row>
    <row r="148" spans="1:33" ht="15" customHeight="1" x14ac:dyDescent="0.25">
      <c r="A148" s="47" t="str">
        <f>IF('1_Data Entry'!$E148="","",IF(COUNTA('1_Data Entry'!C148:N148)=0,"",'1_Data Entry'!A148))</f>
        <v/>
      </c>
      <c r="B148" s="47" t="str">
        <f>IF('1_Data Entry'!$E148="","",IF(A148="","",IF(S148&lt;&gt;"OK","Check row",IF(M148="","Open lot",IF(R148=0,"Closed lot","Partially sold")))))</f>
        <v/>
      </c>
      <c r="C148" s="47" t="str">
        <f>IF(A148="","",'1_Data Entry'!C148)</f>
        <v/>
      </c>
      <c r="D148" s="47" t="str">
        <f>IF(A148="","",'1_Data Entry'!D148)</f>
        <v/>
      </c>
      <c r="E148" s="47" t="str">
        <f>IF(A148="","",'1_Data Entry'!E148)</f>
        <v/>
      </c>
      <c r="F148" s="47" t="str">
        <f t="shared" si="12"/>
        <v/>
      </c>
      <c r="G148" s="47" t="str">
        <f>IF(F148="","",IFERROR(VLOOKUP(F148,'6_Reference Lists'!$A$4:$D$64,4,FALSE()),'1_Data Entry'!F148))</f>
        <v/>
      </c>
      <c r="H148" s="134" t="str">
        <f>IF('1_Data Entry'!$E148="","",IF(OR(F148="",I148="",J148="",K148=""),"",F148&amp;"-"&amp;TEXT(I148,"yyyymmdd")&amp;"-"&amp;SUBSTITUTE(TEXT(ROUND(J148,3),"0.###"),".","D")&amp;"-"&amp;SUBSTITUTE(TEXT(ROUND(K148,3),"0.###"),".","D")))</f>
        <v/>
      </c>
      <c r="I148" s="61" t="str">
        <f>IF('1_Data Entry'!$E148="","",IF(A148="","",'1_Data Entry'!G148))</f>
        <v/>
      </c>
      <c r="J148" s="62" t="str">
        <f>IF('1_Data Entry'!$E148="","",IF(A148="","",'1_Data Entry'!H148))</f>
        <v/>
      </c>
      <c r="K148" s="63" t="str">
        <f>IF('1_Data Entry'!$E148="","",IF(A148="","",'1_Data Entry'!I148))</f>
        <v/>
      </c>
      <c r="L148" s="63" t="str">
        <f>IF('1_Data Entry'!$E148="","",IF(OR(J148="",K148=""),"",J148*K148))</f>
        <v/>
      </c>
      <c r="M148" s="61" t="str">
        <f>IF(A148="","",IF(OR('1_Data Entry'!L148="",'1_Data Entry'!L148&lt;=0),"",'1_Data Entry'!J148))</f>
        <v/>
      </c>
      <c r="N148" s="62" t="str">
        <f>IF('1_Data Entry'!$E148="","",IF(OR(J148="",R148=""),"",MAX(J148-R148,0)))</f>
        <v/>
      </c>
      <c r="O148" s="63" t="str">
        <f>IF('1_Data Entry'!$E148="","",IF(A148="","",'1_Data Entry'!L148))</f>
        <v/>
      </c>
      <c r="P148" s="63" t="str">
        <f t="shared" si="13"/>
        <v/>
      </c>
      <c r="Q148" s="91" t="str">
        <f>IF('1_Data Entry'!$E148="","",IF(OR(M148="",P148="",L148=""),"",P148-L148))</f>
        <v/>
      </c>
      <c r="R148" s="133" t="str">
        <f>IF(A148="","",IF('1_Data Entry'!M148&lt;&gt;"",'1_Data Entry'!M148,IF('1_Data Entry'!J148="",J148,"")))</f>
        <v/>
      </c>
      <c r="S148" s="54" t="str">
        <f>IF('1_Data Entry'!$E148="","",IF(A148="","",IF(OR(F148="",I148="",J148="",K148=""),"Check row",IF(AND(M148&lt;&gt;"",M148&lt;I148),"Sell before buy",IF(AND(R148&lt;&gt;"",J148&lt;R148),"Shares remaining exceeds buy",IF(AND(M148&lt;&gt;"",OR(O148="",O148&lt;=0),N148&gt;0),"Missing sale price","OK"))))))</f>
        <v/>
      </c>
      <c r="T148" s="54" t="str">
        <f>IF('1_Data Entry'!$E148="","",IF(A148="","",IF(AND(Q148&lt;0,M148&lt;&gt;""),"Yes","No")))</f>
        <v/>
      </c>
      <c r="U148" s="54" t="str">
        <f>IF('1_Data Entry'!$E148="","",IF(OR(A148="",T148&lt;&gt;"Yes",M148=""),"No",IF(COUNTIFS($F$6:$F$505,F148,$I$6:$I$505,"&gt;="&amp;M148-30,$I$6:$I$505,"&lt;="&amp;M148+30,$A$6:$A$505,"&lt;&gt;"&amp;A148)&gt;0,"Yes","No")))</f>
        <v/>
      </c>
      <c r="V148" s="61" t="str">
        <f>IF('1_Data Entry'!$E148="","",IF(OR(A148="",U148&lt;&gt;"Yes",M148=""),"",M148+30))</f>
        <v/>
      </c>
      <c r="W148" s="54" t="str">
        <f>IF('1_Data Entry'!$E148="","",IF(A148="","",IF(S148="OK","Ready","Review row")))</f>
        <v/>
      </c>
      <c r="X148" s="69" t="str">
        <f t="shared" si="14"/>
        <v/>
      </c>
      <c r="Y148" s="68" t="str">
        <f t="shared" si="15"/>
        <v/>
      </c>
      <c r="Z148" s="64" t="str">
        <f>IF('1_Data Entry'!$E148="","",SUM(SUMIFS('4_Wash Match Table'!R$7:R$500,'4_Wash Match Table'!L$7:L$500,H148),(SUMIFS('4_Wash Match Table'!AA$7:AA$500,'4_Wash Match Table'!U$7:U$500,H148)),(SUMIFS('4_Wash Match Table'!AJ$7:AJ$500,'4_Wash Match Table'!AD$7:AD$500,H148)),(SUMIFS('4_Wash Match Table'!AS$7:AS$500,'4_Wash Match Table'!AM$7:AM$500,H148))))</f>
        <v/>
      </c>
      <c r="AA148" s="64" t="str">
        <f>IF('1_Data Entry'!$E148="","",IF(OR(L148="",Z148=""),"",L148+Z148))</f>
        <v/>
      </c>
      <c r="AB148" s="65" t="str">
        <f t="shared" si="16"/>
        <v/>
      </c>
      <c r="AC148" s="70" t="str">
        <f>IF(AND($M148&lt;&gt;"",$Q148&lt;0),COUNTIFS($M$6:M148,"&lt;&gt;",$Q$6:Q148,"&lt;0"),"")</f>
        <v/>
      </c>
      <c r="AD148" t="str">
        <f t="shared" si="17"/>
        <v/>
      </c>
      <c r="AG148"/>
    </row>
    <row r="149" spans="1:33" ht="15" customHeight="1" x14ac:dyDescent="0.25">
      <c r="A149" s="47" t="str">
        <f>IF('1_Data Entry'!$E149="","",IF(COUNTA('1_Data Entry'!C149:N149)=0,"",'1_Data Entry'!A149))</f>
        <v/>
      </c>
      <c r="B149" s="47" t="str">
        <f>IF('1_Data Entry'!$E149="","",IF(A149="","",IF(S149&lt;&gt;"OK","Check row",IF(M149="","Open lot",IF(R149=0,"Closed lot","Partially sold")))))</f>
        <v/>
      </c>
      <c r="C149" s="47" t="str">
        <f>IF(A149="","",'1_Data Entry'!C149)</f>
        <v/>
      </c>
      <c r="D149" s="47" t="str">
        <f>IF(A149="","",'1_Data Entry'!D149)</f>
        <v/>
      </c>
      <c r="E149" s="47" t="str">
        <f>IF(A149="","",'1_Data Entry'!E149)</f>
        <v/>
      </c>
      <c r="F149" s="47" t="str">
        <f t="shared" si="12"/>
        <v/>
      </c>
      <c r="G149" s="47" t="str">
        <f>IF(F149="","",IFERROR(VLOOKUP(F149,'6_Reference Lists'!$A$4:$D$64,4,FALSE()),'1_Data Entry'!F149))</f>
        <v/>
      </c>
      <c r="H149" s="134" t="str">
        <f>IF('1_Data Entry'!$E149="","",IF(OR(F149="",I149="",J149="",K149=""),"",F149&amp;"-"&amp;TEXT(I149,"yyyymmdd")&amp;"-"&amp;SUBSTITUTE(TEXT(ROUND(J149,3),"0.###"),".","D")&amp;"-"&amp;SUBSTITUTE(TEXT(ROUND(K149,3),"0.###"),".","D")))</f>
        <v/>
      </c>
      <c r="I149" s="61" t="str">
        <f>IF('1_Data Entry'!$E149="","",IF(A149="","",'1_Data Entry'!G149))</f>
        <v/>
      </c>
      <c r="J149" s="62" t="str">
        <f>IF('1_Data Entry'!$E149="","",IF(A149="","",'1_Data Entry'!H149))</f>
        <v/>
      </c>
      <c r="K149" s="63" t="str">
        <f>IF('1_Data Entry'!$E149="","",IF(A149="","",'1_Data Entry'!I149))</f>
        <v/>
      </c>
      <c r="L149" s="63" t="str">
        <f>IF('1_Data Entry'!$E149="","",IF(OR(J149="",K149=""),"",J149*K149))</f>
        <v/>
      </c>
      <c r="M149" s="61" t="str">
        <f>IF(A149="","",IF(OR('1_Data Entry'!L149="",'1_Data Entry'!L149&lt;=0),"",'1_Data Entry'!J149))</f>
        <v/>
      </c>
      <c r="N149" s="62" t="str">
        <f>IF('1_Data Entry'!$E149="","",IF(OR(J149="",R149=""),"",MAX(J149-R149,0)))</f>
        <v/>
      </c>
      <c r="O149" s="63" t="str">
        <f>IF('1_Data Entry'!$E149="","",IF(A149="","",'1_Data Entry'!L149))</f>
        <v/>
      </c>
      <c r="P149" s="63" t="str">
        <f t="shared" si="13"/>
        <v/>
      </c>
      <c r="Q149" s="91" t="str">
        <f>IF('1_Data Entry'!$E149="","",IF(OR(M149="",P149="",L149=""),"",P149-L149))</f>
        <v/>
      </c>
      <c r="R149" s="133" t="str">
        <f>IF(A149="","",IF('1_Data Entry'!M149&lt;&gt;"",'1_Data Entry'!M149,IF('1_Data Entry'!J149="",J149,"")))</f>
        <v/>
      </c>
      <c r="S149" s="54" t="str">
        <f>IF('1_Data Entry'!$E149="","",IF(A149="","",IF(OR(F149="",I149="",J149="",K149=""),"Check row",IF(AND(M149&lt;&gt;"",M149&lt;I149),"Sell before buy",IF(AND(R149&lt;&gt;"",J149&lt;R149),"Shares remaining exceeds buy",IF(AND(M149&lt;&gt;"",OR(O149="",O149&lt;=0),N149&gt;0),"Missing sale price","OK"))))))</f>
        <v/>
      </c>
      <c r="T149" s="54" t="str">
        <f>IF('1_Data Entry'!$E149="","",IF(A149="","",IF(AND(Q149&lt;0,M149&lt;&gt;""),"Yes","No")))</f>
        <v/>
      </c>
      <c r="U149" s="54" t="str">
        <f>IF('1_Data Entry'!$E149="","",IF(OR(A149="",T149&lt;&gt;"Yes",M149=""),"No",IF(COUNTIFS($F$6:$F$505,F149,$I$6:$I$505,"&gt;="&amp;M149-30,$I$6:$I$505,"&lt;="&amp;M149+30,$A$6:$A$505,"&lt;&gt;"&amp;A149)&gt;0,"Yes","No")))</f>
        <v/>
      </c>
      <c r="V149" s="61" t="str">
        <f>IF('1_Data Entry'!$E149="","",IF(OR(A149="",U149&lt;&gt;"Yes",M149=""),"",M149+30))</f>
        <v/>
      </c>
      <c r="W149" s="54" t="str">
        <f>IF('1_Data Entry'!$E149="","",IF(A149="","",IF(S149="OK","Ready","Review row")))</f>
        <v/>
      </c>
      <c r="X149" s="69" t="str">
        <f t="shared" si="14"/>
        <v/>
      </c>
      <c r="Y149" s="68" t="str">
        <f t="shared" si="15"/>
        <v/>
      </c>
      <c r="Z149" s="64" t="str">
        <f>IF('1_Data Entry'!$E149="","",SUM(SUMIFS('4_Wash Match Table'!R$7:R$500,'4_Wash Match Table'!L$7:L$500,H149),(SUMIFS('4_Wash Match Table'!AA$7:AA$500,'4_Wash Match Table'!U$7:U$500,H149)),(SUMIFS('4_Wash Match Table'!AJ$7:AJ$500,'4_Wash Match Table'!AD$7:AD$500,H149)),(SUMIFS('4_Wash Match Table'!AS$7:AS$500,'4_Wash Match Table'!AM$7:AM$500,H149))))</f>
        <v/>
      </c>
      <c r="AA149" s="64" t="str">
        <f>IF('1_Data Entry'!$E149="","",IF(OR(L149="",Z149=""),"",L149+Z149))</f>
        <v/>
      </c>
      <c r="AB149" s="65" t="str">
        <f t="shared" si="16"/>
        <v/>
      </c>
      <c r="AC149" s="70" t="str">
        <f>IF(AND($M149&lt;&gt;"",$Q149&lt;0),COUNTIFS($M$6:M149,"&lt;&gt;",$Q$6:Q149,"&lt;0"),"")</f>
        <v/>
      </c>
      <c r="AD149" t="str">
        <f t="shared" si="17"/>
        <v/>
      </c>
      <c r="AG149"/>
    </row>
    <row r="150" spans="1:33" ht="15" customHeight="1" x14ac:dyDescent="0.25">
      <c r="A150" s="47" t="str">
        <f>IF('1_Data Entry'!$E150="","",IF(COUNTA('1_Data Entry'!C150:N150)=0,"",'1_Data Entry'!A150))</f>
        <v/>
      </c>
      <c r="B150" s="47" t="str">
        <f>IF('1_Data Entry'!$E150="","",IF(A150="","",IF(S150&lt;&gt;"OK","Check row",IF(M150="","Open lot",IF(R150=0,"Closed lot","Partially sold")))))</f>
        <v/>
      </c>
      <c r="C150" s="47" t="str">
        <f>IF(A150="","",'1_Data Entry'!C150)</f>
        <v/>
      </c>
      <c r="D150" s="47" t="str">
        <f>IF(A150="","",'1_Data Entry'!D150)</f>
        <v/>
      </c>
      <c r="E150" s="47" t="str">
        <f>IF(A150="","",'1_Data Entry'!E150)</f>
        <v/>
      </c>
      <c r="F150" s="47" t="str">
        <f t="shared" si="12"/>
        <v/>
      </c>
      <c r="G150" s="47" t="str">
        <f>IF(F150="","",IFERROR(VLOOKUP(F150,'6_Reference Lists'!$A$4:$D$64,4,FALSE()),'1_Data Entry'!F150))</f>
        <v/>
      </c>
      <c r="H150" s="134" t="str">
        <f>IF('1_Data Entry'!$E150="","",IF(OR(F150="",I150="",J150="",K150=""),"",F150&amp;"-"&amp;TEXT(I150,"yyyymmdd")&amp;"-"&amp;SUBSTITUTE(TEXT(ROUND(J150,3),"0.###"),".","D")&amp;"-"&amp;SUBSTITUTE(TEXT(ROUND(K150,3),"0.###"),".","D")))</f>
        <v/>
      </c>
      <c r="I150" s="61" t="str">
        <f>IF('1_Data Entry'!$E150="","",IF(A150="","",'1_Data Entry'!G150))</f>
        <v/>
      </c>
      <c r="J150" s="62" t="str">
        <f>IF('1_Data Entry'!$E150="","",IF(A150="","",'1_Data Entry'!H150))</f>
        <v/>
      </c>
      <c r="K150" s="63" t="str">
        <f>IF('1_Data Entry'!$E150="","",IF(A150="","",'1_Data Entry'!I150))</f>
        <v/>
      </c>
      <c r="L150" s="63" t="str">
        <f>IF('1_Data Entry'!$E150="","",IF(OR(J150="",K150=""),"",J150*K150))</f>
        <v/>
      </c>
      <c r="M150" s="61" t="str">
        <f>IF(A150="","",IF(OR('1_Data Entry'!L150="",'1_Data Entry'!L150&lt;=0),"",'1_Data Entry'!J150))</f>
        <v/>
      </c>
      <c r="N150" s="62" t="str">
        <f>IF('1_Data Entry'!$E150="","",IF(OR(J150="",R150=""),"",MAX(J150-R150,0)))</f>
        <v/>
      </c>
      <c r="O150" s="63" t="str">
        <f>IF('1_Data Entry'!$E150="","",IF(A150="","",'1_Data Entry'!L150))</f>
        <v/>
      </c>
      <c r="P150" s="63" t="str">
        <f t="shared" si="13"/>
        <v/>
      </c>
      <c r="Q150" s="91" t="str">
        <f>IF('1_Data Entry'!$E150="","",IF(OR(M150="",P150="",L150=""),"",P150-L150))</f>
        <v/>
      </c>
      <c r="R150" s="133" t="str">
        <f>IF(A150="","",IF('1_Data Entry'!M150&lt;&gt;"",'1_Data Entry'!M150,IF('1_Data Entry'!J150="",J150,"")))</f>
        <v/>
      </c>
      <c r="S150" s="54" t="str">
        <f>IF('1_Data Entry'!$E150="","",IF(A150="","",IF(OR(F150="",I150="",J150="",K150=""),"Check row",IF(AND(M150&lt;&gt;"",M150&lt;I150),"Sell before buy",IF(AND(R150&lt;&gt;"",J150&lt;R150),"Shares remaining exceeds buy",IF(AND(M150&lt;&gt;"",OR(O150="",O150&lt;=0),N150&gt;0),"Missing sale price","OK"))))))</f>
        <v/>
      </c>
      <c r="T150" s="54" t="str">
        <f>IF('1_Data Entry'!$E150="","",IF(A150="","",IF(AND(Q150&lt;0,M150&lt;&gt;""),"Yes","No")))</f>
        <v/>
      </c>
      <c r="U150" s="54" t="str">
        <f>IF('1_Data Entry'!$E150="","",IF(OR(A150="",T150&lt;&gt;"Yes",M150=""),"No",IF(COUNTIFS($F$6:$F$505,F150,$I$6:$I$505,"&gt;="&amp;M150-30,$I$6:$I$505,"&lt;="&amp;M150+30,$A$6:$A$505,"&lt;&gt;"&amp;A150)&gt;0,"Yes","No")))</f>
        <v/>
      </c>
      <c r="V150" s="61" t="str">
        <f>IF('1_Data Entry'!$E150="","",IF(OR(A150="",U150&lt;&gt;"Yes",M150=""),"",M150+30))</f>
        <v/>
      </c>
      <c r="W150" s="54" t="str">
        <f>IF('1_Data Entry'!$E150="","",IF(A150="","",IF(S150="OK","Ready","Review row")))</f>
        <v/>
      </c>
      <c r="X150" s="69" t="str">
        <f t="shared" si="14"/>
        <v/>
      </c>
      <c r="Y150" s="68" t="str">
        <f t="shared" si="15"/>
        <v/>
      </c>
      <c r="Z150" s="64" t="str">
        <f>IF('1_Data Entry'!$E150="","",SUM(SUMIFS('4_Wash Match Table'!R$7:R$500,'4_Wash Match Table'!L$7:L$500,H150),(SUMIFS('4_Wash Match Table'!AA$7:AA$500,'4_Wash Match Table'!U$7:U$500,H150)),(SUMIFS('4_Wash Match Table'!AJ$7:AJ$500,'4_Wash Match Table'!AD$7:AD$500,H150)),(SUMIFS('4_Wash Match Table'!AS$7:AS$500,'4_Wash Match Table'!AM$7:AM$500,H150))))</f>
        <v/>
      </c>
      <c r="AA150" s="64" t="str">
        <f>IF('1_Data Entry'!$E150="","",IF(OR(L150="",Z150=""),"",L150+Z150))</f>
        <v/>
      </c>
      <c r="AB150" s="65" t="str">
        <f t="shared" si="16"/>
        <v/>
      </c>
      <c r="AC150" s="70" t="str">
        <f>IF(AND($M150&lt;&gt;"",$Q150&lt;0),COUNTIFS($M$6:M150,"&lt;&gt;",$Q$6:Q150,"&lt;0"),"")</f>
        <v/>
      </c>
      <c r="AD150" t="str">
        <f t="shared" si="17"/>
        <v/>
      </c>
      <c r="AG150"/>
    </row>
    <row r="151" spans="1:33" ht="15" customHeight="1" x14ac:dyDescent="0.25">
      <c r="A151" s="47" t="str">
        <f>IF('1_Data Entry'!$E151="","",IF(COUNTA('1_Data Entry'!C151:N151)=0,"",'1_Data Entry'!A151))</f>
        <v/>
      </c>
      <c r="B151" s="47" t="str">
        <f>IF('1_Data Entry'!$E151="","",IF(A151="","",IF(S151&lt;&gt;"OK","Check row",IF(M151="","Open lot",IF(R151=0,"Closed lot","Partially sold")))))</f>
        <v/>
      </c>
      <c r="C151" s="47" t="str">
        <f>IF(A151="","",'1_Data Entry'!C151)</f>
        <v/>
      </c>
      <c r="D151" s="47" t="str">
        <f>IF(A151="","",'1_Data Entry'!D151)</f>
        <v/>
      </c>
      <c r="E151" s="47" t="str">
        <f>IF(A151="","",'1_Data Entry'!E151)</f>
        <v/>
      </c>
      <c r="F151" s="47" t="str">
        <f t="shared" si="12"/>
        <v/>
      </c>
      <c r="G151" s="47" t="str">
        <f>IF(F151="","",IFERROR(VLOOKUP(F151,'6_Reference Lists'!$A$4:$D$64,4,FALSE()),'1_Data Entry'!F151))</f>
        <v/>
      </c>
      <c r="H151" s="134" t="str">
        <f>IF('1_Data Entry'!$E151="","",IF(OR(F151="",I151="",J151="",K151=""),"",F151&amp;"-"&amp;TEXT(I151,"yyyymmdd")&amp;"-"&amp;SUBSTITUTE(TEXT(ROUND(J151,3),"0.###"),".","D")&amp;"-"&amp;SUBSTITUTE(TEXT(ROUND(K151,3),"0.###"),".","D")))</f>
        <v/>
      </c>
      <c r="I151" s="61" t="str">
        <f>IF('1_Data Entry'!$E151="","",IF(A151="","",'1_Data Entry'!G151))</f>
        <v/>
      </c>
      <c r="J151" s="62" t="str">
        <f>IF('1_Data Entry'!$E151="","",IF(A151="","",'1_Data Entry'!H151))</f>
        <v/>
      </c>
      <c r="K151" s="63" t="str">
        <f>IF('1_Data Entry'!$E151="","",IF(A151="","",'1_Data Entry'!I151))</f>
        <v/>
      </c>
      <c r="L151" s="63" t="str">
        <f>IF('1_Data Entry'!$E151="","",IF(OR(J151="",K151=""),"",J151*K151))</f>
        <v/>
      </c>
      <c r="M151" s="61" t="str">
        <f>IF(A151="","",IF(OR('1_Data Entry'!L151="",'1_Data Entry'!L151&lt;=0),"",'1_Data Entry'!J151))</f>
        <v/>
      </c>
      <c r="N151" s="62" t="str">
        <f>IF('1_Data Entry'!$E151="","",IF(OR(J151="",R151=""),"",MAX(J151-R151,0)))</f>
        <v/>
      </c>
      <c r="O151" s="63" t="str">
        <f>IF('1_Data Entry'!$E151="","",IF(A151="","",'1_Data Entry'!L151))</f>
        <v/>
      </c>
      <c r="P151" s="63" t="str">
        <f t="shared" si="13"/>
        <v/>
      </c>
      <c r="Q151" s="91" t="str">
        <f>IF('1_Data Entry'!$E151="","",IF(OR(M151="",P151="",L151=""),"",P151-L151))</f>
        <v/>
      </c>
      <c r="R151" s="133" t="str">
        <f>IF(A151="","",IF('1_Data Entry'!M151&lt;&gt;"",'1_Data Entry'!M151,IF('1_Data Entry'!J151="",J151,"")))</f>
        <v/>
      </c>
      <c r="S151" s="54" t="str">
        <f>IF('1_Data Entry'!$E151="","",IF(A151="","",IF(OR(F151="",I151="",J151="",K151=""),"Check row",IF(AND(M151&lt;&gt;"",M151&lt;I151),"Sell before buy",IF(AND(R151&lt;&gt;"",J151&lt;R151),"Shares remaining exceeds buy",IF(AND(M151&lt;&gt;"",OR(O151="",O151&lt;=0),N151&gt;0),"Missing sale price","OK"))))))</f>
        <v/>
      </c>
      <c r="T151" s="54" t="str">
        <f>IF('1_Data Entry'!$E151="","",IF(A151="","",IF(AND(Q151&lt;0,M151&lt;&gt;""),"Yes","No")))</f>
        <v/>
      </c>
      <c r="U151" s="54" t="str">
        <f>IF('1_Data Entry'!$E151="","",IF(OR(A151="",T151&lt;&gt;"Yes",M151=""),"No",IF(COUNTIFS($F$6:$F$505,F151,$I$6:$I$505,"&gt;="&amp;M151-30,$I$6:$I$505,"&lt;="&amp;M151+30,$A$6:$A$505,"&lt;&gt;"&amp;A151)&gt;0,"Yes","No")))</f>
        <v/>
      </c>
      <c r="V151" s="61" t="str">
        <f>IF('1_Data Entry'!$E151="","",IF(OR(A151="",U151&lt;&gt;"Yes",M151=""),"",M151+30))</f>
        <v/>
      </c>
      <c r="W151" s="54" t="str">
        <f>IF('1_Data Entry'!$E151="","",IF(A151="","",IF(S151="OK","Ready","Review row")))</f>
        <v/>
      </c>
      <c r="X151" s="69" t="str">
        <f t="shared" si="14"/>
        <v/>
      </c>
      <c r="Y151" s="68" t="str">
        <f t="shared" si="15"/>
        <v/>
      </c>
      <c r="Z151" s="64" t="str">
        <f>IF('1_Data Entry'!$E151="","",SUM(SUMIFS('4_Wash Match Table'!R$7:R$500,'4_Wash Match Table'!L$7:L$500,H151),(SUMIFS('4_Wash Match Table'!AA$7:AA$500,'4_Wash Match Table'!U$7:U$500,H151)),(SUMIFS('4_Wash Match Table'!AJ$7:AJ$500,'4_Wash Match Table'!AD$7:AD$500,H151)),(SUMIFS('4_Wash Match Table'!AS$7:AS$500,'4_Wash Match Table'!AM$7:AM$500,H151))))</f>
        <v/>
      </c>
      <c r="AA151" s="64" t="str">
        <f>IF('1_Data Entry'!$E151="","",IF(OR(L151="",Z151=""),"",L151+Z151))</f>
        <v/>
      </c>
      <c r="AB151" s="65" t="str">
        <f t="shared" si="16"/>
        <v/>
      </c>
      <c r="AC151" s="70" t="str">
        <f>IF(AND($M151&lt;&gt;"",$Q151&lt;0),COUNTIFS($M$6:M151,"&lt;&gt;",$Q$6:Q151,"&lt;0"),"")</f>
        <v/>
      </c>
      <c r="AD151" t="str">
        <f t="shared" si="17"/>
        <v/>
      </c>
      <c r="AG151"/>
    </row>
    <row r="152" spans="1:33" ht="15" customHeight="1" x14ac:dyDescent="0.25">
      <c r="A152" s="47" t="str">
        <f>IF('1_Data Entry'!$E152="","",IF(COUNTA('1_Data Entry'!C152:N152)=0,"",'1_Data Entry'!A152))</f>
        <v/>
      </c>
      <c r="B152" s="47" t="str">
        <f>IF('1_Data Entry'!$E152="","",IF(A152="","",IF(S152&lt;&gt;"OK","Check row",IF(M152="","Open lot",IF(R152=0,"Closed lot","Partially sold")))))</f>
        <v/>
      </c>
      <c r="C152" s="47" t="str">
        <f>IF(A152="","",'1_Data Entry'!C152)</f>
        <v/>
      </c>
      <c r="D152" s="47" t="str">
        <f>IF(A152="","",'1_Data Entry'!D152)</f>
        <v/>
      </c>
      <c r="E152" s="47" t="str">
        <f>IF(A152="","",'1_Data Entry'!E152)</f>
        <v/>
      </c>
      <c r="F152" s="47" t="str">
        <f t="shared" si="12"/>
        <v/>
      </c>
      <c r="G152" s="47" t="str">
        <f>IF(F152="","",IFERROR(VLOOKUP(F152,'6_Reference Lists'!$A$4:$D$64,4,FALSE()),'1_Data Entry'!F152))</f>
        <v/>
      </c>
      <c r="H152" s="134" t="str">
        <f>IF('1_Data Entry'!$E152="","",IF(OR(F152="",I152="",J152="",K152=""),"",F152&amp;"-"&amp;TEXT(I152,"yyyymmdd")&amp;"-"&amp;SUBSTITUTE(TEXT(ROUND(J152,3),"0.###"),".","D")&amp;"-"&amp;SUBSTITUTE(TEXT(ROUND(K152,3),"0.###"),".","D")))</f>
        <v/>
      </c>
      <c r="I152" s="61" t="str">
        <f>IF('1_Data Entry'!$E152="","",IF(A152="","",'1_Data Entry'!G152))</f>
        <v/>
      </c>
      <c r="J152" s="62" t="str">
        <f>IF('1_Data Entry'!$E152="","",IF(A152="","",'1_Data Entry'!H152))</f>
        <v/>
      </c>
      <c r="K152" s="63" t="str">
        <f>IF('1_Data Entry'!$E152="","",IF(A152="","",'1_Data Entry'!I152))</f>
        <v/>
      </c>
      <c r="L152" s="63" t="str">
        <f>IF('1_Data Entry'!$E152="","",IF(OR(J152="",K152=""),"",J152*K152))</f>
        <v/>
      </c>
      <c r="M152" s="61" t="str">
        <f>IF(A152="","",IF(OR('1_Data Entry'!L152="",'1_Data Entry'!L152&lt;=0),"",'1_Data Entry'!J152))</f>
        <v/>
      </c>
      <c r="N152" s="62" t="str">
        <f>IF('1_Data Entry'!$E152="","",IF(OR(J152="",R152=""),"",MAX(J152-R152,0)))</f>
        <v/>
      </c>
      <c r="O152" s="63" t="str">
        <f>IF('1_Data Entry'!$E152="","",IF(A152="","",'1_Data Entry'!L152))</f>
        <v/>
      </c>
      <c r="P152" s="63" t="str">
        <f t="shared" si="13"/>
        <v/>
      </c>
      <c r="Q152" s="91" t="str">
        <f>IF('1_Data Entry'!$E152="","",IF(OR(M152="",P152="",L152=""),"",P152-L152))</f>
        <v/>
      </c>
      <c r="R152" s="133" t="str">
        <f>IF(A152="","",IF('1_Data Entry'!M152&lt;&gt;"",'1_Data Entry'!M152,IF('1_Data Entry'!J152="",J152,"")))</f>
        <v/>
      </c>
      <c r="S152" s="54" t="str">
        <f>IF('1_Data Entry'!$E152="","",IF(A152="","",IF(OR(F152="",I152="",J152="",K152=""),"Check row",IF(AND(M152&lt;&gt;"",M152&lt;I152),"Sell before buy",IF(AND(R152&lt;&gt;"",J152&lt;R152),"Shares remaining exceeds buy",IF(AND(M152&lt;&gt;"",OR(O152="",O152&lt;=0),N152&gt;0),"Missing sale price","OK"))))))</f>
        <v/>
      </c>
      <c r="T152" s="54" t="str">
        <f>IF('1_Data Entry'!$E152="","",IF(A152="","",IF(AND(Q152&lt;0,M152&lt;&gt;""),"Yes","No")))</f>
        <v/>
      </c>
      <c r="U152" s="54" t="str">
        <f>IF('1_Data Entry'!$E152="","",IF(OR(A152="",T152&lt;&gt;"Yes",M152=""),"No",IF(COUNTIFS($F$6:$F$505,F152,$I$6:$I$505,"&gt;="&amp;M152-30,$I$6:$I$505,"&lt;="&amp;M152+30,$A$6:$A$505,"&lt;&gt;"&amp;A152)&gt;0,"Yes","No")))</f>
        <v/>
      </c>
      <c r="V152" s="61" t="str">
        <f>IF('1_Data Entry'!$E152="","",IF(OR(A152="",U152&lt;&gt;"Yes",M152=""),"",M152+30))</f>
        <v/>
      </c>
      <c r="W152" s="54" t="str">
        <f>IF('1_Data Entry'!$E152="","",IF(A152="","",IF(S152="OK","Ready","Review row")))</f>
        <v/>
      </c>
      <c r="X152" s="69" t="str">
        <f t="shared" si="14"/>
        <v/>
      </c>
      <c r="Y152" s="68" t="str">
        <f t="shared" si="15"/>
        <v/>
      </c>
      <c r="Z152" s="64" t="str">
        <f>IF('1_Data Entry'!$E152="","",SUM(SUMIFS('4_Wash Match Table'!R$7:R$500,'4_Wash Match Table'!L$7:L$500,H152),(SUMIFS('4_Wash Match Table'!AA$7:AA$500,'4_Wash Match Table'!U$7:U$500,H152)),(SUMIFS('4_Wash Match Table'!AJ$7:AJ$500,'4_Wash Match Table'!AD$7:AD$500,H152)),(SUMIFS('4_Wash Match Table'!AS$7:AS$500,'4_Wash Match Table'!AM$7:AM$500,H152))))</f>
        <v/>
      </c>
      <c r="AA152" s="64" t="str">
        <f>IF('1_Data Entry'!$E152="","",IF(OR(L152="",Z152=""),"",L152+Z152))</f>
        <v/>
      </c>
      <c r="AB152" s="65" t="str">
        <f t="shared" si="16"/>
        <v/>
      </c>
      <c r="AC152" s="70" t="str">
        <f>IF(AND($M152&lt;&gt;"",$Q152&lt;0),COUNTIFS($M$6:M152,"&lt;&gt;",$Q$6:Q152,"&lt;0"),"")</f>
        <v/>
      </c>
      <c r="AD152" t="str">
        <f t="shared" si="17"/>
        <v/>
      </c>
      <c r="AG152"/>
    </row>
    <row r="153" spans="1:33" ht="15" customHeight="1" x14ac:dyDescent="0.25">
      <c r="A153" s="47" t="str">
        <f>IF('1_Data Entry'!$E153="","",IF(COUNTA('1_Data Entry'!C153:N153)=0,"",'1_Data Entry'!A153))</f>
        <v/>
      </c>
      <c r="B153" s="47" t="str">
        <f>IF('1_Data Entry'!$E153="","",IF(A153="","",IF(S153&lt;&gt;"OK","Check row",IF(M153="","Open lot",IF(R153=0,"Closed lot","Partially sold")))))</f>
        <v/>
      </c>
      <c r="C153" s="47" t="str">
        <f>IF(A153="","",'1_Data Entry'!C153)</f>
        <v/>
      </c>
      <c r="D153" s="47" t="str">
        <f>IF(A153="","",'1_Data Entry'!D153)</f>
        <v/>
      </c>
      <c r="E153" s="47" t="str">
        <f>IF(A153="","",'1_Data Entry'!E153)</f>
        <v/>
      </c>
      <c r="F153" s="47" t="str">
        <f t="shared" si="12"/>
        <v/>
      </c>
      <c r="G153" s="47" t="str">
        <f>IF(F153="","",IFERROR(VLOOKUP(F153,'6_Reference Lists'!$A$4:$D$64,4,FALSE()),'1_Data Entry'!F153))</f>
        <v/>
      </c>
      <c r="H153" s="134" t="str">
        <f>IF('1_Data Entry'!$E153="","",IF(OR(F153="",I153="",J153="",K153=""),"",F153&amp;"-"&amp;TEXT(I153,"yyyymmdd")&amp;"-"&amp;SUBSTITUTE(TEXT(ROUND(J153,3),"0.###"),".","D")&amp;"-"&amp;SUBSTITUTE(TEXT(ROUND(K153,3),"0.###"),".","D")))</f>
        <v/>
      </c>
      <c r="I153" s="61" t="str">
        <f>IF('1_Data Entry'!$E153="","",IF(A153="","",'1_Data Entry'!G153))</f>
        <v/>
      </c>
      <c r="J153" s="62" t="str">
        <f>IF('1_Data Entry'!$E153="","",IF(A153="","",'1_Data Entry'!H153))</f>
        <v/>
      </c>
      <c r="K153" s="63" t="str">
        <f>IF('1_Data Entry'!$E153="","",IF(A153="","",'1_Data Entry'!I153))</f>
        <v/>
      </c>
      <c r="L153" s="63" t="str">
        <f>IF('1_Data Entry'!$E153="","",IF(OR(J153="",K153=""),"",J153*K153))</f>
        <v/>
      </c>
      <c r="M153" s="61" t="str">
        <f>IF(A153="","",IF(OR('1_Data Entry'!L153="",'1_Data Entry'!L153&lt;=0),"",'1_Data Entry'!J153))</f>
        <v/>
      </c>
      <c r="N153" s="62" t="str">
        <f>IF('1_Data Entry'!$E153="","",IF(OR(J153="",R153=""),"",MAX(J153-R153,0)))</f>
        <v/>
      </c>
      <c r="O153" s="63" t="str">
        <f>IF('1_Data Entry'!$E153="","",IF(A153="","",'1_Data Entry'!L153))</f>
        <v/>
      </c>
      <c r="P153" s="63" t="str">
        <f t="shared" si="13"/>
        <v/>
      </c>
      <c r="Q153" s="91" t="str">
        <f>IF('1_Data Entry'!$E153="","",IF(OR(M153="",P153="",L153=""),"",P153-L153))</f>
        <v/>
      </c>
      <c r="R153" s="133" t="str">
        <f>IF(A153="","",IF('1_Data Entry'!M153&lt;&gt;"",'1_Data Entry'!M153,IF('1_Data Entry'!J153="",J153,"")))</f>
        <v/>
      </c>
      <c r="S153" s="54" t="str">
        <f>IF('1_Data Entry'!$E153="","",IF(A153="","",IF(OR(F153="",I153="",J153="",K153=""),"Check row",IF(AND(M153&lt;&gt;"",M153&lt;I153),"Sell before buy",IF(AND(R153&lt;&gt;"",J153&lt;R153),"Shares remaining exceeds buy",IF(AND(M153&lt;&gt;"",OR(O153="",O153&lt;=0),N153&gt;0),"Missing sale price","OK"))))))</f>
        <v/>
      </c>
      <c r="T153" s="54" t="str">
        <f>IF('1_Data Entry'!$E153="","",IF(A153="","",IF(AND(Q153&lt;0,M153&lt;&gt;""),"Yes","No")))</f>
        <v/>
      </c>
      <c r="U153" s="54" t="str">
        <f>IF('1_Data Entry'!$E153="","",IF(OR(A153="",T153&lt;&gt;"Yes",M153=""),"No",IF(COUNTIFS($F$6:$F$505,F153,$I$6:$I$505,"&gt;="&amp;M153-30,$I$6:$I$505,"&lt;="&amp;M153+30,$A$6:$A$505,"&lt;&gt;"&amp;A153)&gt;0,"Yes","No")))</f>
        <v/>
      </c>
      <c r="V153" s="61" t="str">
        <f>IF('1_Data Entry'!$E153="","",IF(OR(A153="",U153&lt;&gt;"Yes",M153=""),"",M153+30))</f>
        <v/>
      </c>
      <c r="W153" s="54" t="str">
        <f>IF('1_Data Entry'!$E153="","",IF(A153="","",IF(S153="OK","Ready","Review row")))</f>
        <v/>
      </c>
      <c r="X153" s="69" t="str">
        <f t="shared" si="14"/>
        <v/>
      </c>
      <c r="Y153" s="68" t="str">
        <f t="shared" si="15"/>
        <v/>
      </c>
      <c r="Z153" s="64" t="str">
        <f>IF('1_Data Entry'!$E153="","",SUM(SUMIFS('4_Wash Match Table'!R$7:R$500,'4_Wash Match Table'!L$7:L$500,H153),(SUMIFS('4_Wash Match Table'!AA$7:AA$500,'4_Wash Match Table'!U$7:U$500,H153)),(SUMIFS('4_Wash Match Table'!AJ$7:AJ$500,'4_Wash Match Table'!AD$7:AD$500,H153)),(SUMIFS('4_Wash Match Table'!AS$7:AS$500,'4_Wash Match Table'!AM$7:AM$500,H153))))</f>
        <v/>
      </c>
      <c r="AA153" s="64" t="str">
        <f>IF('1_Data Entry'!$E153="","",IF(OR(L153="",Z153=""),"",L153+Z153))</f>
        <v/>
      </c>
      <c r="AB153" s="65" t="str">
        <f t="shared" si="16"/>
        <v/>
      </c>
      <c r="AC153" s="70" t="str">
        <f>IF(AND($M153&lt;&gt;"",$Q153&lt;0),COUNTIFS($M$6:M153,"&lt;&gt;",$Q$6:Q153,"&lt;0"),"")</f>
        <v/>
      </c>
      <c r="AD153" t="str">
        <f t="shared" si="17"/>
        <v/>
      </c>
      <c r="AG153"/>
    </row>
    <row r="154" spans="1:33" ht="15" customHeight="1" x14ac:dyDescent="0.25">
      <c r="A154" s="47" t="str">
        <f>IF('1_Data Entry'!$E154="","",IF(COUNTA('1_Data Entry'!C154:N154)=0,"",'1_Data Entry'!A154))</f>
        <v/>
      </c>
      <c r="B154" s="47" t="str">
        <f>IF('1_Data Entry'!$E154="","",IF(A154="","",IF(S154&lt;&gt;"OK","Check row",IF(M154="","Open lot",IF(R154=0,"Closed lot","Partially sold")))))</f>
        <v/>
      </c>
      <c r="C154" s="47" t="str">
        <f>IF(A154="","",'1_Data Entry'!C154)</f>
        <v/>
      </c>
      <c r="D154" s="47" t="str">
        <f>IF(A154="","",'1_Data Entry'!D154)</f>
        <v/>
      </c>
      <c r="E154" s="47" t="str">
        <f>IF(A154="","",'1_Data Entry'!E154)</f>
        <v/>
      </c>
      <c r="F154" s="47" t="str">
        <f t="shared" si="12"/>
        <v/>
      </c>
      <c r="G154" s="47" t="str">
        <f>IF(F154="","",IFERROR(VLOOKUP(F154,'6_Reference Lists'!$A$4:$D$64,4,FALSE()),'1_Data Entry'!F154))</f>
        <v/>
      </c>
      <c r="H154" s="134" t="str">
        <f>IF('1_Data Entry'!$E154="","",IF(OR(F154="",I154="",J154="",K154=""),"",F154&amp;"-"&amp;TEXT(I154,"yyyymmdd")&amp;"-"&amp;SUBSTITUTE(TEXT(ROUND(J154,3),"0.###"),".","D")&amp;"-"&amp;SUBSTITUTE(TEXT(ROUND(K154,3),"0.###"),".","D")))</f>
        <v/>
      </c>
      <c r="I154" s="61" t="str">
        <f>IF('1_Data Entry'!$E154="","",IF(A154="","",'1_Data Entry'!G154))</f>
        <v/>
      </c>
      <c r="J154" s="62" t="str">
        <f>IF('1_Data Entry'!$E154="","",IF(A154="","",'1_Data Entry'!H154))</f>
        <v/>
      </c>
      <c r="K154" s="63" t="str">
        <f>IF('1_Data Entry'!$E154="","",IF(A154="","",'1_Data Entry'!I154))</f>
        <v/>
      </c>
      <c r="L154" s="63" t="str">
        <f>IF('1_Data Entry'!$E154="","",IF(OR(J154="",K154=""),"",J154*K154))</f>
        <v/>
      </c>
      <c r="M154" s="61" t="str">
        <f>IF(A154="","",IF(OR('1_Data Entry'!L154="",'1_Data Entry'!L154&lt;=0),"",'1_Data Entry'!J154))</f>
        <v/>
      </c>
      <c r="N154" s="62" t="str">
        <f>IF('1_Data Entry'!$E154="","",IF(OR(J154="",R154=""),"",MAX(J154-R154,0)))</f>
        <v/>
      </c>
      <c r="O154" s="63" t="str">
        <f>IF('1_Data Entry'!$E154="","",IF(A154="","",'1_Data Entry'!L154))</f>
        <v/>
      </c>
      <c r="P154" s="63" t="str">
        <f t="shared" si="13"/>
        <v/>
      </c>
      <c r="Q154" s="91" t="str">
        <f>IF('1_Data Entry'!$E154="","",IF(OR(M154="",P154="",L154=""),"",P154-L154))</f>
        <v/>
      </c>
      <c r="R154" s="133" t="str">
        <f>IF(A154="","",IF('1_Data Entry'!M154&lt;&gt;"",'1_Data Entry'!M154,IF('1_Data Entry'!J154="",J154,"")))</f>
        <v/>
      </c>
      <c r="S154" s="54" t="str">
        <f>IF('1_Data Entry'!$E154="","",IF(A154="","",IF(OR(F154="",I154="",J154="",K154=""),"Check row",IF(AND(M154&lt;&gt;"",M154&lt;I154),"Sell before buy",IF(AND(R154&lt;&gt;"",J154&lt;R154),"Shares remaining exceeds buy",IF(AND(M154&lt;&gt;"",OR(O154="",O154&lt;=0),N154&gt;0),"Missing sale price","OK"))))))</f>
        <v/>
      </c>
      <c r="T154" s="54" t="str">
        <f>IF('1_Data Entry'!$E154="","",IF(A154="","",IF(AND(Q154&lt;0,M154&lt;&gt;""),"Yes","No")))</f>
        <v/>
      </c>
      <c r="U154" s="54" t="str">
        <f>IF('1_Data Entry'!$E154="","",IF(OR(A154="",T154&lt;&gt;"Yes",M154=""),"No",IF(COUNTIFS($F$6:$F$505,F154,$I$6:$I$505,"&gt;="&amp;M154-30,$I$6:$I$505,"&lt;="&amp;M154+30,$A$6:$A$505,"&lt;&gt;"&amp;A154)&gt;0,"Yes","No")))</f>
        <v/>
      </c>
      <c r="V154" s="61" t="str">
        <f>IF('1_Data Entry'!$E154="","",IF(OR(A154="",U154&lt;&gt;"Yes",M154=""),"",M154+30))</f>
        <v/>
      </c>
      <c r="W154" s="54" t="str">
        <f>IF('1_Data Entry'!$E154="","",IF(A154="","",IF(S154="OK","Ready","Review row")))</f>
        <v/>
      </c>
      <c r="X154" s="69" t="str">
        <f t="shared" si="14"/>
        <v/>
      </c>
      <c r="Y154" s="68" t="str">
        <f t="shared" si="15"/>
        <v/>
      </c>
      <c r="Z154" s="64" t="str">
        <f>IF('1_Data Entry'!$E154="","",SUM(SUMIFS('4_Wash Match Table'!R$7:R$500,'4_Wash Match Table'!L$7:L$500,H154),(SUMIFS('4_Wash Match Table'!AA$7:AA$500,'4_Wash Match Table'!U$7:U$500,H154)),(SUMIFS('4_Wash Match Table'!AJ$7:AJ$500,'4_Wash Match Table'!AD$7:AD$500,H154)),(SUMIFS('4_Wash Match Table'!AS$7:AS$500,'4_Wash Match Table'!AM$7:AM$500,H154))))</f>
        <v/>
      </c>
      <c r="AA154" s="64" t="str">
        <f>IF('1_Data Entry'!$E154="","",IF(OR(L154="",Z154=""),"",L154+Z154))</f>
        <v/>
      </c>
      <c r="AB154" s="65" t="str">
        <f t="shared" si="16"/>
        <v/>
      </c>
      <c r="AC154" s="70" t="str">
        <f>IF(AND($M154&lt;&gt;"",$Q154&lt;0),COUNTIFS($M$6:M154,"&lt;&gt;",$Q$6:Q154,"&lt;0"),"")</f>
        <v/>
      </c>
      <c r="AD154" t="str">
        <f t="shared" si="17"/>
        <v/>
      </c>
      <c r="AG154"/>
    </row>
    <row r="155" spans="1:33" ht="15" customHeight="1" x14ac:dyDescent="0.25">
      <c r="A155" s="47" t="str">
        <f>IF('1_Data Entry'!$E155="","",IF(COUNTA('1_Data Entry'!C155:N155)=0,"",'1_Data Entry'!A155))</f>
        <v/>
      </c>
      <c r="B155" s="47" t="str">
        <f>IF('1_Data Entry'!$E155="","",IF(A155="","",IF(S155&lt;&gt;"OK","Check row",IF(M155="","Open lot",IF(R155=0,"Closed lot","Partially sold")))))</f>
        <v/>
      </c>
      <c r="C155" s="47" t="str">
        <f>IF(A155="","",'1_Data Entry'!C155)</f>
        <v/>
      </c>
      <c r="D155" s="47" t="str">
        <f>IF(A155="","",'1_Data Entry'!D155)</f>
        <v/>
      </c>
      <c r="E155" s="47" t="str">
        <f>IF(A155="","",'1_Data Entry'!E155)</f>
        <v/>
      </c>
      <c r="F155" s="47" t="str">
        <f t="shared" si="12"/>
        <v/>
      </c>
      <c r="G155" s="47" t="str">
        <f>IF(F155="","",IFERROR(VLOOKUP(F155,'6_Reference Lists'!$A$4:$D$64,4,FALSE()),'1_Data Entry'!F155))</f>
        <v/>
      </c>
      <c r="H155" s="134" t="str">
        <f>IF('1_Data Entry'!$E155="","",IF(OR(F155="",I155="",J155="",K155=""),"",F155&amp;"-"&amp;TEXT(I155,"yyyymmdd")&amp;"-"&amp;SUBSTITUTE(TEXT(ROUND(J155,3),"0.###"),".","D")&amp;"-"&amp;SUBSTITUTE(TEXT(ROUND(K155,3),"0.###"),".","D")))</f>
        <v/>
      </c>
      <c r="I155" s="61" t="str">
        <f>IF('1_Data Entry'!$E155="","",IF(A155="","",'1_Data Entry'!G155))</f>
        <v/>
      </c>
      <c r="J155" s="62" t="str">
        <f>IF('1_Data Entry'!$E155="","",IF(A155="","",'1_Data Entry'!H155))</f>
        <v/>
      </c>
      <c r="K155" s="63" t="str">
        <f>IF('1_Data Entry'!$E155="","",IF(A155="","",'1_Data Entry'!I155))</f>
        <v/>
      </c>
      <c r="L155" s="63" t="str">
        <f>IF('1_Data Entry'!$E155="","",IF(OR(J155="",K155=""),"",J155*K155))</f>
        <v/>
      </c>
      <c r="M155" s="61" t="str">
        <f>IF(A155="","",IF(OR('1_Data Entry'!L155="",'1_Data Entry'!L155&lt;=0),"",'1_Data Entry'!J155))</f>
        <v/>
      </c>
      <c r="N155" s="62" t="str">
        <f>IF('1_Data Entry'!$E155="","",IF(OR(J155="",R155=""),"",MAX(J155-R155,0)))</f>
        <v/>
      </c>
      <c r="O155" s="63" t="str">
        <f>IF('1_Data Entry'!$E155="","",IF(A155="","",'1_Data Entry'!L155))</f>
        <v/>
      </c>
      <c r="P155" s="63" t="str">
        <f t="shared" si="13"/>
        <v/>
      </c>
      <c r="Q155" s="91" t="str">
        <f>IF('1_Data Entry'!$E155="","",IF(OR(M155="",P155="",L155=""),"",P155-L155))</f>
        <v/>
      </c>
      <c r="R155" s="133" t="str">
        <f>IF(A155="","",IF('1_Data Entry'!M155&lt;&gt;"",'1_Data Entry'!M155,IF('1_Data Entry'!J155="",J155,"")))</f>
        <v/>
      </c>
      <c r="S155" s="54" t="str">
        <f>IF('1_Data Entry'!$E155="","",IF(A155="","",IF(OR(F155="",I155="",J155="",K155=""),"Check row",IF(AND(M155&lt;&gt;"",M155&lt;I155),"Sell before buy",IF(AND(R155&lt;&gt;"",J155&lt;R155),"Shares remaining exceeds buy",IF(AND(M155&lt;&gt;"",OR(O155="",O155&lt;=0),N155&gt;0),"Missing sale price","OK"))))))</f>
        <v/>
      </c>
      <c r="T155" s="54" t="str">
        <f>IF('1_Data Entry'!$E155="","",IF(A155="","",IF(AND(Q155&lt;0,M155&lt;&gt;""),"Yes","No")))</f>
        <v/>
      </c>
      <c r="U155" s="54" t="str">
        <f>IF('1_Data Entry'!$E155="","",IF(OR(A155="",T155&lt;&gt;"Yes",M155=""),"No",IF(COUNTIFS($F$6:$F$505,F155,$I$6:$I$505,"&gt;="&amp;M155-30,$I$6:$I$505,"&lt;="&amp;M155+30,$A$6:$A$505,"&lt;&gt;"&amp;A155)&gt;0,"Yes","No")))</f>
        <v/>
      </c>
      <c r="V155" s="61" t="str">
        <f>IF('1_Data Entry'!$E155="","",IF(OR(A155="",U155&lt;&gt;"Yes",M155=""),"",M155+30))</f>
        <v/>
      </c>
      <c r="W155" s="54" t="str">
        <f>IF('1_Data Entry'!$E155="","",IF(A155="","",IF(S155="OK","Ready","Review row")))</f>
        <v/>
      </c>
      <c r="X155" s="69" t="str">
        <f t="shared" si="14"/>
        <v/>
      </c>
      <c r="Y155" s="68" t="str">
        <f t="shared" si="15"/>
        <v/>
      </c>
      <c r="Z155" s="64" t="str">
        <f>IF('1_Data Entry'!$E155="","",SUM(SUMIFS('4_Wash Match Table'!R$7:R$500,'4_Wash Match Table'!L$7:L$500,H155),(SUMIFS('4_Wash Match Table'!AA$7:AA$500,'4_Wash Match Table'!U$7:U$500,H155)),(SUMIFS('4_Wash Match Table'!AJ$7:AJ$500,'4_Wash Match Table'!AD$7:AD$500,H155)),(SUMIFS('4_Wash Match Table'!AS$7:AS$500,'4_Wash Match Table'!AM$7:AM$500,H155))))</f>
        <v/>
      </c>
      <c r="AA155" s="64" t="str">
        <f>IF('1_Data Entry'!$E155="","",IF(OR(L155="",Z155=""),"",L155+Z155))</f>
        <v/>
      </c>
      <c r="AB155" s="65" t="str">
        <f t="shared" si="16"/>
        <v/>
      </c>
      <c r="AC155" s="70" t="str">
        <f>IF(AND($M155&lt;&gt;"",$Q155&lt;0),COUNTIFS($M$6:M155,"&lt;&gt;",$Q$6:Q155,"&lt;0"),"")</f>
        <v/>
      </c>
      <c r="AD155" t="str">
        <f t="shared" si="17"/>
        <v/>
      </c>
      <c r="AG155"/>
    </row>
    <row r="156" spans="1:33" ht="15" customHeight="1" x14ac:dyDescent="0.25">
      <c r="A156" s="47" t="str">
        <f>IF('1_Data Entry'!$E156="","",IF(COUNTA('1_Data Entry'!C156:N156)=0,"",'1_Data Entry'!A156))</f>
        <v/>
      </c>
      <c r="B156" s="47" t="str">
        <f>IF('1_Data Entry'!$E156="","",IF(A156="","",IF(S156&lt;&gt;"OK","Check row",IF(M156="","Open lot",IF(R156=0,"Closed lot","Partially sold")))))</f>
        <v/>
      </c>
      <c r="C156" s="47" t="str">
        <f>IF(A156="","",'1_Data Entry'!C156)</f>
        <v/>
      </c>
      <c r="D156" s="47" t="str">
        <f>IF(A156="","",'1_Data Entry'!D156)</f>
        <v/>
      </c>
      <c r="E156" s="47" t="str">
        <f>IF(A156="","",'1_Data Entry'!E156)</f>
        <v/>
      </c>
      <c r="F156" s="47" t="str">
        <f t="shared" si="12"/>
        <v/>
      </c>
      <c r="G156" s="47" t="str">
        <f>IF(F156="","",IFERROR(VLOOKUP(F156,'6_Reference Lists'!$A$4:$D$64,4,FALSE()),'1_Data Entry'!F156))</f>
        <v/>
      </c>
      <c r="H156" s="134" t="str">
        <f>IF('1_Data Entry'!$E156="","",IF(OR(F156="",I156="",J156="",K156=""),"",F156&amp;"-"&amp;TEXT(I156,"yyyymmdd")&amp;"-"&amp;SUBSTITUTE(TEXT(ROUND(J156,3),"0.###"),".","D")&amp;"-"&amp;SUBSTITUTE(TEXT(ROUND(K156,3),"0.###"),".","D")))</f>
        <v/>
      </c>
      <c r="I156" s="61" t="str">
        <f>IF('1_Data Entry'!$E156="","",IF(A156="","",'1_Data Entry'!G156))</f>
        <v/>
      </c>
      <c r="J156" s="62" t="str">
        <f>IF('1_Data Entry'!$E156="","",IF(A156="","",'1_Data Entry'!H156))</f>
        <v/>
      </c>
      <c r="K156" s="63" t="str">
        <f>IF('1_Data Entry'!$E156="","",IF(A156="","",'1_Data Entry'!I156))</f>
        <v/>
      </c>
      <c r="L156" s="63" t="str">
        <f>IF('1_Data Entry'!$E156="","",IF(OR(J156="",K156=""),"",J156*K156))</f>
        <v/>
      </c>
      <c r="M156" s="61" t="str">
        <f>IF(A156="","",IF(OR('1_Data Entry'!L156="",'1_Data Entry'!L156&lt;=0),"",'1_Data Entry'!J156))</f>
        <v/>
      </c>
      <c r="N156" s="62" t="str">
        <f>IF('1_Data Entry'!$E156="","",IF(OR(J156="",R156=""),"",MAX(J156-R156,0)))</f>
        <v/>
      </c>
      <c r="O156" s="63" t="str">
        <f>IF('1_Data Entry'!$E156="","",IF(A156="","",'1_Data Entry'!L156))</f>
        <v/>
      </c>
      <c r="P156" s="63" t="str">
        <f t="shared" si="13"/>
        <v/>
      </c>
      <c r="Q156" s="91" t="str">
        <f>IF('1_Data Entry'!$E156="","",IF(OR(M156="",P156="",L156=""),"",P156-L156))</f>
        <v/>
      </c>
      <c r="R156" s="133" t="str">
        <f>IF(A156="","",IF('1_Data Entry'!M156&lt;&gt;"",'1_Data Entry'!M156,IF('1_Data Entry'!J156="",J156,"")))</f>
        <v/>
      </c>
      <c r="S156" s="54" t="str">
        <f>IF('1_Data Entry'!$E156="","",IF(A156="","",IF(OR(F156="",I156="",J156="",K156=""),"Check row",IF(AND(M156&lt;&gt;"",M156&lt;I156),"Sell before buy",IF(AND(R156&lt;&gt;"",J156&lt;R156),"Shares remaining exceeds buy",IF(AND(M156&lt;&gt;"",OR(O156="",O156&lt;=0),N156&gt;0),"Missing sale price","OK"))))))</f>
        <v/>
      </c>
      <c r="T156" s="54" t="str">
        <f>IF('1_Data Entry'!$E156="","",IF(A156="","",IF(AND(Q156&lt;0,M156&lt;&gt;""),"Yes","No")))</f>
        <v/>
      </c>
      <c r="U156" s="54" t="str">
        <f>IF('1_Data Entry'!$E156="","",IF(OR(A156="",T156&lt;&gt;"Yes",M156=""),"No",IF(COUNTIFS($F$6:$F$505,F156,$I$6:$I$505,"&gt;="&amp;M156-30,$I$6:$I$505,"&lt;="&amp;M156+30,$A$6:$A$505,"&lt;&gt;"&amp;A156)&gt;0,"Yes","No")))</f>
        <v/>
      </c>
      <c r="V156" s="61" t="str">
        <f>IF('1_Data Entry'!$E156="","",IF(OR(A156="",U156&lt;&gt;"Yes",M156=""),"",M156+30))</f>
        <v/>
      </c>
      <c r="W156" s="54" t="str">
        <f>IF('1_Data Entry'!$E156="","",IF(A156="","",IF(S156="OK","Ready","Review row")))</f>
        <v/>
      </c>
      <c r="X156" s="69" t="str">
        <f t="shared" si="14"/>
        <v/>
      </c>
      <c r="Y156" s="68" t="str">
        <f t="shared" si="15"/>
        <v/>
      </c>
      <c r="Z156" s="64" t="str">
        <f>IF('1_Data Entry'!$E156="","",SUM(SUMIFS('4_Wash Match Table'!R$7:R$500,'4_Wash Match Table'!L$7:L$500,H156),(SUMIFS('4_Wash Match Table'!AA$7:AA$500,'4_Wash Match Table'!U$7:U$500,H156)),(SUMIFS('4_Wash Match Table'!AJ$7:AJ$500,'4_Wash Match Table'!AD$7:AD$500,H156)),(SUMIFS('4_Wash Match Table'!AS$7:AS$500,'4_Wash Match Table'!AM$7:AM$500,H156))))</f>
        <v/>
      </c>
      <c r="AA156" s="64" t="str">
        <f>IF('1_Data Entry'!$E156="","",IF(OR(L156="",Z156=""),"",L156+Z156))</f>
        <v/>
      </c>
      <c r="AB156" s="65" t="str">
        <f t="shared" si="16"/>
        <v/>
      </c>
      <c r="AC156" s="70" t="str">
        <f>IF(AND($M156&lt;&gt;"",$Q156&lt;0),COUNTIFS($M$6:M156,"&lt;&gt;",$Q$6:Q156,"&lt;0"),"")</f>
        <v/>
      </c>
      <c r="AD156" t="str">
        <f t="shared" si="17"/>
        <v/>
      </c>
      <c r="AG156"/>
    </row>
    <row r="157" spans="1:33" ht="15" customHeight="1" x14ac:dyDescent="0.25">
      <c r="A157" s="47" t="str">
        <f>IF('1_Data Entry'!$E157="","",IF(COUNTA('1_Data Entry'!C157:N157)=0,"",'1_Data Entry'!A157))</f>
        <v/>
      </c>
      <c r="B157" s="47" t="str">
        <f>IF('1_Data Entry'!$E157="","",IF(A157="","",IF(S157&lt;&gt;"OK","Check row",IF(M157="","Open lot",IF(R157=0,"Closed lot","Partially sold")))))</f>
        <v/>
      </c>
      <c r="C157" s="47" t="str">
        <f>IF(A157="","",'1_Data Entry'!C157)</f>
        <v/>
      </c>
      <c r="D157" s="47" t="str">
        <f>IF(A157="","",'1_Data Entry'!D157)</f>
        <v/>
      </c>
      <c r="E157" s="47" t="str">
        <f>IF(A157="","",'1_Data Entry'!E157)</f>
        <v/>
      </c>
      <c r="F157" s="47" t="str">
        <f t="shared" si="12"/>
        <v/>
      </c>
      <c r="G157" s="47" t="str">
        <f>IF(F157="","",IFERROR(VLOOKUP(F157,'6_Reference Lists'!$A$4:$D$64,4,FALSE()),'1_Data Entry'!F157))</f>
        <v/>
      </c>
      <c r="H157" s="134" t="str">
        <f>IF('1_Data Entry'!$E157="","",IF(OR(F157="",I157="",J157="",K157=""),"",F157&amp;"-"&amp;TEXT(I157,"yyyymmdd")&amp;"-"&amp;SUBSTITUTE(TEXT(ROUND(J157,3),"0.###"),".","D")&amp;"-"&amp;SUBSTITUTE(TEXT(ROUND(K157,3),"0.###"),".","D")))</f>
        <v/>
      </c>
      <c r="I157" s="61" t="str">
        <f>IF('1_Data Entry'!$E157="","",IF(A157="","",'1_Data Entry'!G157))</f>
        <v/>
      </c>
      <c r="J157" s="62" t="str">
        <f>IF('1_Data Entry'!$E157="","",IF(A157="","",'1_Data Entry'!H157))</f>
        <v/>
      </c>
      <c r="K157" s="63" t="str">
        <f>IF('1_Data Entry'!$E157="","",IF(A157="","",'1_Data Entry'!I157))</f>
        <v/>
      </c>
      <c r="L157" s="63" t="str">
        <f>IF('1_Data Entry'!$E157="","",IF(OR(J157="",K157=""),"",J157*K157))</f>
        <v/>
      </c>
      <c r="M157" s="61" t="str">
        <f>IF(A157="","",IF(OR('1_Data Entry'!L157="",'1_Data Entry'!L157&lt;=0),"",'1_Data Entry'!J157))</f>
        <v/>
      </c>
      <c r="N157" s="62" t="str">
        <f>IF('1_Data Entry'!$E157="","",IF(OR(J157="",R157=""),"",MAX(J157-R157,0)))</f>
        <v/>
      </c>
      <c r="O157" s="63" t="str">
        <f>IF('1_Data Entry'!$E157="","",IF(A157="","",'1_Data Entry'!L157))</f>
        <v/>
      </c>
      <c r="P157" s="63" t="str">
        <f t="shared" si="13"/>
        <v/>
      </c>
      <c r="Q157" s="91" t="str">
        <f>IF('1_Data Entry'!$E157="","",IF(OR(M157="",P157="",L157=""),"",P157-L157))</f>
        <v/>
      </c>
      <c r="R157" s="133" t="str">
        <f>IF(A157="","",IF('1_Data Entry'!M157&lt;&gt;"",'1_Data Entry'!M157,IF('1_Data Entry'!J157="",J157,"")))</f>
        <v/>
      </c>
      <c r="S157" s="54" t="str">
        <f>IF('1_Data Entry'!$E157="","",IF(A157="","",IF(OR(F157="",I157="",J157="",K157=""),"Check row",IF(AND(M157&lt;&gt;"",M157&lt;I157),"Sell before buy",IF(AND(R157&lt;&gt;"",J157&lt;R157),"Shares remaining exceeds buy",IF(AND(M157&lt;&gt;"",OR(O157="",O157&lt;=0),N157&gt;0),"Missing sale price","OK"))))))</f>
        <v/>
      </c>
      <c r="T157" s="54" t="str">
        <f>IF('1_Data Entry'!$E157="","",IF(A157="","",IF(AND(Q157&lt;0,M157&lt;&gt;""),"Yes","No")))</f>
        <v/>
      </c>
      <c r="U157" s="54" t="str">
        <f>IF('1_Data Entry'!$E157="","",IF(OR(A157="",T157&lt;&gt;"Yes",M157=""),"No",IF(COUNTIFS($F$6:$F$505,F157,$I$6:$I$505,"&gt;="&amp;M157-30,$I$6:$I$505,"&lt;="&amp;M157+30,$A$6:$A$505,"&lt;&gt;"&amp;A157)&gt;0,"Yes","No")))</f>
        <v/>
      </c>
      <c r="V157" s="61" t="str">
        <f>IF('1_Data Entry'!$E157="","",IF(OR(A157="",U157&lt;&gt;"Yes",M157=""),"",M157+30))</f>
        <v/>
      </c>
      <c r="W157" s="54" t="str">
        <f>IF('1_Data Entry'!$E157="","",IF(A157="","",IF(S157="OK","Ready","Review row")))</f>
        <v/>
      </c>
      <c r="X157" s="69" t="str">
        <f t="shared" si="14"/>
        <v/>
      </c>
      <c r="Y157" s="68" t="str">
        <f t="shared" si="15"/>
        <v/>
      </c>
      <c r="Z157" s="64" t="str">
        <f>IF('1_Data Entry'!$E157="","",SUM(SUMIFS('4_Wash Match Table'!R$7:R$500,'4_Wash Match Table'!L$7:L$500,H157),(SUMIFS('4_Wash Match Table'!AA$7:AA$500,'4_Wash Match Table'!U$7:U$500,H157)),(SUMIFS('4_Wash Match Table'!AJ$7:AJ$500,'4_Wash Match Table'!AD$7:AD$500,H157)),(SUMIFS('4_Wash Match Table'!AS$7:AS$500,'4_Wash Match Table'!AM$7:AM$500,H157))))</f>
        <v/>
      </c>
      <c r="AA157" s="64" t="str">
        <f>IF('1_Data Entry'!$E157="","",IF(OR(L157="",Z157=""),"",L157+Z157))</f>
        <v/>
      </c>
      <c r="AB157" s="65" t="str">
        <f t="shared" si="16"/>
        <v/>
      </c>
      <c r="AC157" s="70" t="str">
        <f>IF(AND($M157&lt;&gt;"",$Q157&lt;0),COUNTIFS($M$6:M157,"&lt;&gt;",$Q$6:Q157,"&lt;0"),"")</f>
        <v/>
      </c>
      <c r="AD157" t="str">
        <f t="shared" si="17"/>
        <v/>
      </c>
      <c r="AG157"/>
    </row>
    <row r="158" spans="1:33" ht="15" customHeight="1" x14ac:dyDescent="0.25">
      <c r="A158" s="47" t="str">
        <f>IF('1_Data Entry'!$E158="","",IF(COUNTA('1_Data Entry'!C158:N158)=0,"",'1_Data Entry'!A158))</f>
        <v/>
      </c>
      <c r="B158" s="47" t="str">
        <f>IF('1_Data Entry'!$E158="","",IF(A158="","",IF(S158&lt;&gt;"OK","Check row",IF(M158="","Open lot",IF(R158=0,"Closed lot","Partially sold")))))</f>
        <v/>
      </c>
      <c r="C158" s="47" t="str">
        <f>IF(A158="","",'1_Data Entry'!C158)</f>
        <v/>
      </c>
      <c r="D158" s="47" t="str">
        <f>IF(A158="","",'1_Data Entry'!D158)</f>
        <v/>
      </c>
      <c r="E158" s="47" t="str">
        <f>IF(A158="","",'1_Data Entry'!E158)</f>
        <v/>
      </c>
      <c r="F158" s="47" t="str">
        <f t="shared" si="12"/>
        <v/>
      </c>
      <c r="G158" s="47" t="str">
        <f>IF(F158="","",IFERROR(VLOOKUP(F158,'6_Reference Lists'!$A$4:$D$64,4,FALSE()),'1_Data Entry'!F158))</f>
        <v/>
      </c>
      <c r="H158" s="134" t="str">
        <f>IF('1_Data Entry'!$E158="","",IF(OR(F158="",I158="",J158="",K158=""),"",F158&amp;"-"&amp;TEXT(I158,"yyyymmdd")&amp;"-"&amp;SUBSTITUTE(TEXT(ROUND(J158,3),"0.###"),".","D")&amp;"-"&amp;SUBSTITUTE(TEXT(ROUND(K158,3),"0.###"),".","D")))</f>
        <v/>
      </c>
      <c r="I158" s="61" t="str">
        <f>IF('1_Data Entry'!$E158="","",IF(A158="","",'1_Data Entry'!G158))</f>
        <v/>
      </c>
      <c r="J158" s="62" t="str">
        <f>IF('1_Data Entry'!$E158="","",IF(A158="","",'1_Data Entry'!H158))</f>
        <v/>
      </c>
      <c r="K158" s="63" t="str">
        <f>IF('1_Data Entry'!$E158="","",IF(A158="","",'1_Data Entry'!I158))</f>
        <v/>
      </c>
      <c r="L158" s="63" t="str">
        <f>IF('1_Data Entry'!$E158="","",IF(OR(J158="",K158=""),"",J158*K158))</f>
        <v/>
      </c>
      <c r="M158" s="61" t="str">
        <f>IF(A158="","",IF(OR('1_Data Entry'!L158="",'1_Data Entry'!L158&lt;=0),"",'1_Data Entry'!J158))</f>
        <v/>
      </c>
      <c r="N158" s="62" t="str">
        <f>IF('1_Data Entry'!$E158="","",IF(OR(J158="",R158=""),"",MAX(J158-R158,0)))</f>
        <v/>
      </c>
      <c r="O158" s="63" t="str">
        <f>IF('1_Data Entry'!$E158="","",IF(A158="","",'1_Data Entry'!L158))</f>
        <v/>
      </c>
      <c r="P158" s="63" t="str">
        <f t="shared" si="13"/>
        <v/>
      </c>
      <c r="Q158" s="91" t="str">
        <f>IF('1_Data Entry'!$E158="","",IF(OR(M158="",P158="",L158=""),"",P158-L158))</f>
        <v/>
      </c>
      <c r="R158" s="133" t="str">
        <f>IF(A158="","",IF('1_Data Entry'!M158&lt;&gt;"",'1_Data Entry'!M158,IF('1_Data Entry'!J158="",J158,"")))</f>
        <v/>
      </c>
      <c r="S158" s="54" t="str">
        <f>IF('1_Data Entry'!$E158="","",IF(A158="","",IF(OR(F158="",I158="",J158="",K158=""),"Check row",IF(AND(M158&lt;&gt;"",M158&lt;I158),"Sell before buy",IF(AND(R158&lt;&gt;"",J158&lt;R158),"Shares remaining exceeds buy",IF(AND(M158&lt;&gt;"",OR(O158="",O158&lt;=0),N158&gt;0),"Missing sale price","OK"))))))</f>
        <v/>
      </c>
      <c r="T158" s="54" t="str">
        <f>IF('1_Data Entry'!$E158="","",IF(A158="","",IF(AND(Q158&lt;0,M158&lt;&gt;""),"Yes","No")))</f>
        <v/>
      </c>
      <c r="U158" s="54" t="str">
        <f>IF('1_Data Entry'!$E158="","",IF(OR(A158="",T158&lt;&gt;"Yes",M158=""),"No",IF(COUNTIFS($F$6:$F$505,F158,$I$6:$I$505,"&gt;="&amp;M158-30,$I$6:$I$505,"&lt;="&amp;M158+30,$A$6:$A$505,"&lt;&gt;"&amp;A158)&gt;0,"Yes","No")))</f>
        <v/>
      </c>
      <c r="V158" s="61" t="str">
        <f>IF('1_Data Entry'!$E158="","",IF(OR(A158="",U158&lt;&gt;"Yes",M158=""),"",M158+30))</f>
        <v/>
      </c>
      <c r="W158" s="54" t="str">
        <f>IF('1_Data Entry'!$E158="","",IF(A158="","",IF(S158="OK","Ready","Review row")))</f>
        <v/>
      </c>
      <c r="X158" s="69" t="str">
        <f t="shared" si="14"/>
        <v/>
      </c>
      <c r="Y158" s="68" t="str">
        <f t="shared" si="15"/>
        <v/>
      </c>
      <c r="Z158" s="64" t="str">
        <f>IF('1_Data Entry'!$E158="","",SUM(SUMIFS('4_Wash Match Table'!R$7:R$500,'4_Wash Match Table'!L$7:L$500,H158),(SUMIFS('4_Wash Match Table'!AA$7:AA$500,'4_Wash Match Table'!U$7:U$500,H158)),(SUMIFS('4_Wash Match Table'!AJ$7:AJ$500,'4_Wash Match Table'!AD$7:AD$500,H158)),(SUMIFS('4_Wash Match Table'!AS$7:AS$500,'4_Wash Match Table'!AM$7:AM$500,H158))))</f>
        <v/>
      </c>
      <c r="AA158" s="64" t="str">
        <f>IF('1_Data Entry'!$E158="","",IF(OR(L158="",Z158=""),"",L158+Z158))</f>
        <v/>
      </c>
      <c r="AB158" s="65" t="str">
        <f t="shared" si="16"/>
        <v/>
      </c>
      <c r="AC158" s="70" t="str">
        <f>IF(AND($M158&lt;&gt;"",$Q158&lt;0),COUNTIFS($M$6:M158,"&lt;&gt;",$Q$6:Q158,"&lt;0"),"")</f>
        <v/>
      </c>
      <c r="AD158" t="str">
        <f t="shared" si="17"/>
        <v/>
      </c>
      <c r="AG158"/>
    </row>
    <row r="159" spans="1:33" ht="15" customHeight="1" x14ac:dyDescent="0.25">
      <c r="A159" s="47" t="str">
        <f>IF('1_Data Entry'!$E159="","",IF(COUNTA('1_Data Entry'!C159:N159)=0,"",'1_Data Entry'!A159))</f>
        <v/>
      </c>
      <c r="B159" s="47" t="str">
        <f>IF('1_Data Entry'!$E159="","",IF(A159="","",IF(S159&lt;&gt;"OK","Check row",IF(M159="","Open lot",IF(R159=0,"Closed lot","Partially sold")))))</f>
        <v/>
      </c>
      <c r="C159" s="47" t="str">
        <f>IF(A159="","",'1_Data Entry'!C159)</f>
        <v/>
      </c>
      <c r="D159" s="47" t="str">
        <f>IF(A159="","",'1_Data Entry'!D159)</f>
        <v/>
      </c>
      <c r="E159" s="47" t="str">
        <f>IF(A159="","",'1_Data Entry'!E159)</f>
        <v/>
      </c>
      <c r="F159" s="47" t="str">
        <f t="shared" si="12"/>
        <v/>
      </c>
      <c r="G159" s="47" t="str">
        <f>IF(F159="","",IFERROR(VLOOKUP(F159,'6_Reference Lists'!$A$4:$D$64,4,FALSE()),'1_Data Entry'!F159))</f>
        <v/>
      </c>
      <c r="H159" s="134" t="str">
        <f>IF('1_Data Entry'!$E159="","",IF(OR(F159="",I159="",J159="",K159=""),"",F159&amp;"-"&amp;TEXT(I159,"yyyymmdd")&amp;"-"&amp;SUBSTITUTE(TEXT(ROUND(J159,3),"0.###"),".","D")&amp;"-"&amp;SUBSTITUTE(TEXT(ROUND(K159,3),"0.###"),".","D")))</f>
        <v/>
      </c>
      <c r="I159" s="61" t="str">
        <f>IF('1_Data Entry'!$E159="","",IF(A159="","",'1_Data Entry'!G159))</f>
        <v/>
      </c>
      <c r="J159" s="62" t="str">
        <f>IF('1_Data Entry'!$E159="","",IF(A159="","",'1_Data Entry'!H159))</f>
        <v/>
      </c>
      <c r="K159" s="63" t="str">
        <f>IF('1_Data Entry'!$E159="","",IF(A159="","",'1_Data Entry'!I159))</f>
        <v/>
      </c>
      <c r="L159" s="63" t="str">
        <f>IF('1_Data Entry'!$E159="","",IF(OR(J159="",K159=""),"",J159*K159))</f>
        <v/>
      </c>
      <c r="M159" s="61" t="str">
        <f>IF(A159="","",IF(OR('1_Data Entry'!L159="",'1_Data Entry'!L159&lt;=0),"",'1_Data Entry'!J159))</f>
        <v/>
      </c>
      <c r="N159" s="62" t="str">
        <f>IF('1_Data Entry'!$E159="","",IF(OR(J159="",R159=""),"",MAX(J159-R159,0)))</f>
        <v/>
      </c>
      <c r="O159" s="63" t="str">
        <f>IF('1_Data Entry'!$E159="","",IF(A159="","",'1_Data Entry'!L159))</f>
        <v/>
      </c>
      <c r="P159" s="63" t="str">
        <f t="shared" si="13"/>
        <v/>
      </c>
      <c r="Q159" s="91" t="str">
        <f>IF('1_Data Entry'!$E159="","",IF(OR(M159="",P159="",L159=""),"",P159-L159))</f>
        <v/>
      </c>
      <c r="R159" s="133" t="str">
        <f>IF(A159="","",IF('1_Data Entry'!M159&lt;&gt;"",'1_Data Entry'!M159,IF('1_Data Entry'!J159="",J159,"")))</f>
        <v/>
      </c>
      <c r="S159" s="54" t="str">
        <f>IF('1_Data Entry'!$E159="","",IF(A159="","",IF(OR(F159="",I159="",J159="",K159=""),"Check row",IF(AND(M159&lt;&gt;"",M159&lt;I159),"Sell before buy",IF(AND(R159&lt;&gt;"",J159&lt;R159),"Shares remaining exceeds buy",IF(AND(M159&lt;&gt;"",OR(O159="",O159&lt;=0),N159&gt;0),"Missing sale price","OK"))))))</f>
        <v/>
      </c>
      <c r="T159" s="54" t="str">
        <f>IF('1_Data Entry'!$E159="","",IF(A159="","",IF(AND(Q159&lt;0,M159&lt;&gt;""),"Yes","No")))</f>
        <v/>
      </c>
      <c r="U159" s="54" t="str">
        <f>IF('1_Data Entry'!$E159="","",IF(OR(A159="",T159&lt;&gt;"Yes",M159=""),"No",IF(COUNTIFS($F$6:$F$505,F159,$I$6:$I$505,"&gt;="&amp;M159-30,$I$6:$I$505,"&lt;="&amp;M159+30,$A$6:$A$505,"&lt;&gt;"&amp;A159)&gt;0,"Yes","No")))</f>
        <v/>
      </c>
      <c r="V159" s="61" t="str">
        <f>IF('1_Data Entry'!$E159="","",IF(OR(A159="",U159&lt;&gt;"Yes",M159=""),"",M159+30))</f>
        <v/>
      </c>
      <c r="W159" s="54" t="str">
        <f>IF('1_Data Entry'!$E159="","",IF(A159="","",IF(S159="OK","Ready","Review row")))</f>
        <v/>
      </c>
      <c r="X159" s="69" t="str">
        <f t="shared" si="14"/>
        <v/>
      </c>
      <c r="Y159" s="68" t="str">
        <f t="shared" si="15"/>
        <v/>
      </c>
      <c r="Z159" s="64" t="str">
        <f>IF('1_Data Entry'!$E159="","",SUM(SUMIFS('4_Wash Match Table'!R$7:R$500,'4_Wash Match Table'!L$7:L$500,H159),(SUMIFS('4_Wash Match Table'!AA$7:AA$500,'4_Wash Match Table'!U$7:U$500,H159)),(SUMIFS('4_Wash Match Table'!AJ$7:AJ$500,'4_Wash Match Table'!AD$7:AD$500,H159)),(SUMIFS('4_Wash Match Table'!AS$7:AS$500,'4_Wash Match Table'!AM$7:AM$500,H159))))</f>
        <v/>
      </c>
      <c r="AA159" s="64" t="str">
        <f>IF('1_Data Entry'!$E159="","",IF(OR(L159="",Z159=""),"",L159+Z159))</f>
        <v/>
      </c>
      <c r="AB159" s="65" t="str">
        <f t="shared" si="16"/>
        <v/>
      </c>
      <c r="AC159" s="70" t="str">
        <f>IF(AND($M159&lt;&gt;"",$Q159&lt;0),COUNTIFS($M$6:M159,"&lt;&gt;",$Q$6:Q159,"&lt;0"),"")</f>
        <v/>
      </c>
      <c r="AD159" t="str">
        <f t="shared" si="17"/>
        <v/>
      </c>
      <c r="AG159"/>
    </row>
    <row r="160" spans="1:33" ht="15" customHeight="1" x14ac:dyDescent="0.25">
      <c r="A160" s="47" t="str">
        <f>IF('1_Data Entry'!$E160="","",IF(COUNTA('1_Data Entry'!C160:N160)=0,"",'1_Data Entry'!A160))</f>
        <v/>
      </c>
      <c r="B160" s="47" t="str">
        <f>IF('1_Data Entry'!$E160="","",IF(A160="","",IF(S160&lt;&gt;"OK","Check row",IF(M160="","Open lot",IF(R160=0,"Closed lot","Partially sold")))))</f>
        <v/>
      </c>
      <c r="C160" s="47" t="str">
        <f>IF(A160="","",'1_Data Entry'!C160)</f>
        <v/>
      </c>
      <c r="D160" s="47" t="str">
        <f>IF(A160="","",'1_Data Entry'!D160)</f>
        <v/>
      </c>
      <c r="E160" s="47" t="str">
        <f>IF(A160="","",'1_Data Entry'!E160)</f>
        <v/>
      </c>
      <c r="F160" s="47" t="str">
        <f t="shared" si="12"/>
        <v/>
      </c>
      <c r="G160" s="47" t="str">
        <f>IF(F160="","",IFERROR(VLOOKUP(F160,'6_Reference Lists'!$A$4:$D$64,4,FALSE()),'1_Data Entry'!F160))</f>
        <v/>
      </c>
      <c r="H160" s="134" t="str">
        <f>IF('1_Data Entry'!$E160="","",IF(OR(F160="",I160="",J160="",K160=""),"",F160&amp;"-"&amp;TEXT(I160,"yyyymmdd")&amp;"-"&amp;SUBSTITUTE(TEXT(ROUND(J160,3),"0.###"),".","D")&amp;"-"&amp;SUBSTITUTE(TEXT(ROUND(K160,3),"0.###"),".","D")))</f>
        <v/>
      </c>
      <c r="I160" s="61" t="str">
        <f>IF('1_Data Entry'!$E160="","",IF(A160="","",'1_Data Entry'!G160))</f>
        <v/>
      </c>
      <c r="J160" s="62" t="str">
        <f>IF('1_Data Entry'!$E160="","",IF(A160="","",'1_Data Entry'!H160))</f>
        <v/>
      </c>
      <c r="K160" s="63" t="str">
        <f>IF('1_Data Entry'!$E160="","",IF(A160="","",'1_Data Entry'!I160))</f>
        <v/>
      </c>
      <c r="L160" s="63" t="str">
        <f>IF('1_Data Entry'!$E160="","",IF(OR(J160="",K160=""),"",J160*K160))</f>
        <v/>
      </c>
      <c r="M160" s="61" t="str">
        <f>IF(A160="","",IF(OR('1_Data Entry'!L160="",'1_Data Entry'!L160&lt;=0),"",'1_Data Entry'!J160))</f>
        <v/>
      </c>
      <c r="N160" s="62" t="str">
        <f>IF('1_Data Entry'!$E160="","",IF(OR(J160="",R160=""),"",MAX(J160-R160,0)))</f>
        <v/>
      </c>
      <c r="O160" s="63" t="str">
        <f>IF('1_Data Entry'!$E160="","",IF(A160="","",'1_Data Entry'!L160))</f>
        <v/>
      </c>
      <c r="P160" s="63" t="str">
        <f t="shared" si="13"/>
        <v/>
      </c>
      <c r="Q160" s="91" t="str">
        <f>IF('1_Data Entry'!$E160="","",IF(OR(M160="",P160="",L160=""),"",P160-L160))</f>
        <v/>
      </c>
      <c r="R160" s="133" t="str">
        <f>IF(A160="","",IF('1_Data Entry'!M160&lt;&gt;"",'1_Data Entry'!M160,IF('1_Data Entry'!J160="",J160,"")))</f>
        <v/>
      </c>
      <c r="S160" s="54" t="str">
        <f>IF('1_Data Entry'!$E160="","",IF(A160="","",IF(OR(F160="",I160="",J160="",K160=""),"Check row",IF(AND(M160&lt;&gt;"",M160&lt;I160),"Sell before buy",IF(AND(R160&lt;&gt;"",J160&lt;R160),"Shares remaining exceeds buy",IF(AND(M160&lt;&gt;"",OR(O160="",O160&lt;=0),N160&gt;0),"Missing sale price","OK"))))))</f>
        <v/>
      </c>
      <c r="T160" s="54" t="str">
        <f>IF('1_Data Entry'!$E160="","",IF(A160="","",IF(AND(Q160&lt;0,M160&lt;&gt;""),"Yes","No")))</f>
        <v/>
      </c>
      <c r="U160" s="54" t="str">
        <f>IF('1_Data Entry'!$E160="","",IF(OR(A160="",T160&lt;&gt;"Yes",M160=""),"No",IF(COUNTIFS($F$6:$F$505,F160,$I$6:$I$505,"&gt;="&amp;M160-30,$I$6:$I$505,"&lt;="&amp;M160+30,$A$6:$A$505,"&lt;&gt;"&amp;A160)&gt;0,"Yes","No")))</f>
        <v/>
      </c>
      <c r="V160" s="61" t="str">
        <f>IF('1_Data Entry'!$E160="","",IF(OR(A160="",U160&lt;&gt;"Yes",M160=""),"",M160+30))</f>
        <v/>
      </c>
      <c r="W160" s="54" t="str">
        <f>IF('1_Data Entry'!$E160="","",IF(A160="","",IF(S160="OK","Ready","Review row")))</f>
        <v/>
      </c>
      <c r="X160" s="69" t="str">
        <f t="shared" si="14"/>
        <v/>
      </c>
      <c r="Y160" s="68" t="str">
        <f t="shared" si="15"/>
        <v/>
      </c>
      <c r="Z160" s="64" t="str">
        <f>IF('1_Data Entry'!$E160="","",SUM(SUMIFS('4_Wash Match Table'!R$7:R$500,'4_Wash Match Table'!L$7:L$500,H160),(SUMIFS('4_Wash Match Table'!AA$7:AA$500,'4_Wash Match Table'!U$7:U$500,H160)),(SUMIFS('4_Wash Match Table'!AJ$7:AJ$500,'4_Wash Match Table'!AD$7:AD$500,H160)),(SUMIFS('4_Wash Match Table'!AS$7:AS$500,'4_Wash Match Table'!AM$7:AM$500,H160))))</f>
        <v/>
      </c>
      <c r="AA160" s="64" t="str">
        <f>IF('1_Data Entry'!$E160="","",IF(OR(L160="",Z160=""),"",L160+Z160))</f>
        <v/>
      </c>
      <c r="AB160" s="65" t="str">
        <f t="shared" si="16"/>
        <v/>
      </c>
      <c r="AC160" s="70" t="str">
        <f>IF(AND($M160&lt;&gt;"",$Q160&lt;0),COUNTIFS($M$6:M160,"&lt;&gt;",$Q$6:Q160,"&lt;0"),"")</f>
        <v/>
      </c>
      <c r="AD160" t="str">
        <f t="shared" si="17"/>
        <v/>
      </c>
      <c r="AG160"/>
    </row>
    <row r="161" spans="1:33" ht="15" customHeight="1" x14ac:dyDescent="0.25">
      <c r="A161" s="47" t="str">
        <f>IF('1_Data Entry'!$E161="","",IF(COUNTA('1_Data Entry'!C161:N161)=0,"",'1_Data Entry'!A161))</f>
        <v/>
      </c>
      <c r="B161" s="47" t="str">
        <f>IF('1_Data Entry'!$E161="","",IF(A161="","",IF(S161&lt;&gt;"OK","Check row",IF(M161="","Open lot",IF(R161=0,"Closed lot","Partially sold")))))</f>
        <v/>
      </c>
      <c r="C161" s="47" t="str">
        <f>IF(A161="","",'1_Data Entry'!C161)</f>
        <v/>
      </c>
      <c r="D161" s="47" t="str">
        <f>IF(A161="","",'1_Data Entry'!D161)</f>
        <v/>
      </c>
      <c r="E161" s="47" t="str">
        <f>IF(A161="","",'1_Data Entry'!E161)</f>
        <v/>
      </c>
      <c r="F161" s="47" t="str">
        <f t="shared" si="12"/>
        <v/>
      </c>
      <c r="G161" s="47" t="str">
        <f>IF(F161="","",IFERROR(VLOOKUP(F161,'6_Reference Lists'!$A$4:$D$64,4,FALSE()),'1_Data Entry'!F161))</f>
        <v/>
      </c>
      <c r="H161" s="134" t="str">
        <f>IF('1_Data Entry'!$E161="","",IF(OR(F161="",I161="",J161="",K161=""),"",F161&amp;"-"&amp;TEXT(I161,"yyyymmdd")&amp;"-"&amp;SUBSTITUTE(TEXT(ROUND(J161,3),"0.###"),".","D")&amp;"-"&amp;SUBSTITUTE(TEXT(ROUND(K161,3),"0.###"),".","D")))</f>
        <v/>
      </c>
      <c r="I161" s="61" t="str">
        <f>IF('1_Data Entry'!$E161="","",IF(A161="","",'1_Data Entry'!G161))</f>
        <v/>
      </c>
      <c r="J161" s="62" t="str">
        <f>IF('1_Data Entry'!$E161="","",IF(A161="","",'1_Data Entry'!H161))</f>
        <v/>
      </c>
      <c r="K161" s="63" t="str">
        <f>IF('1_Data Entry'!$E161="","",IF(A161="","",'1_Data Entry'!I161))</f>
        <v/>
      </c>
      <c r="L161" s="63" t="str">
        <f>IF('1_Data Entry'!$E161="","",IF(OR(J161="",K161=""),"",J161*K161))</f>
        <v/>
      </c>
      <c r="M161" s="61" t="str">
        <f>IF(A161="","",IF(OR('1_Data Entry'!L161="",'1_Data Entry'!L161&lt;=0),"",'1_Data Entry'!J161))</f>
        <v/>
      </c>
      <c r="N161" s="62" t="str">
        <f>IF('1_Data Entry'!$E161="","",IF(OR(J161="",R161=""),"",MAX(J161-R161,0)))</f>
        <v/>
      </c>
      <c r="O161" s="63" t="str">
        <f>IF('1_Data Entry'!$E161="","",IF(A161="","",'1_Data Entry'!L161))</f>
        <v/>
      </c>
      <c r="P161" s="63" t="str">
        <f t="shared" si="13"/>
        <v/>
      </c>
      <c r="Q161" s="91" t="str">
        <f>IF('1_Data Entry'!$E161="","",IF(OR(M161="",P161="",L161=""),"",P161-L161))</f>
        <v/>
      </c>
      <c r="R161" s="133" t="str">
        <f>IF(A161="","",IF('1_Data Entry'!M161&lt;&gt;"",'1_Data Entry'!M161,IF('1_Data Entry'!J161="",J161,"")))</f>
        <v/>
      </c>
      <c r="S161" s="54" t="str">
        <f>IF('1_Data Entry'!$E161="","",IF(A161="","",IF(OR(F161="",I161="",J161="",K161=""),"Check row",IF(AND(M161&lt;&gt;"",M161&lt;I161),"Sell before buy",IF(AND(R161&lt;&gt;"",J161&lt;R161),"Shares remaining exceeds buy",IF(AND(M161&lt;&gt;"",OR(O161="",O161&lt;=0),N161&gt;0),"Missing sale price","OK"))))))</f>
        <v/>
      </c>
      <c r="T161" s="54" t="str">
        <f>IF('1_Data Entry'!$E161="","",IF(A161="","",IF(AND(Q161&lt;0,M161&lt;&gt;""),"Yes","No")))</f>
        <v/>
      </c>
      <c r="U161" s="54" t="str">
        <f>IF('1_Data Entry'!$E161="","",IF(OR(A161="",T161&lt;&gt;"Yes",M161=""),"No",IF(COUNTIFS($F$6:$F$505,F161,$I$6:$I$505,"&gt;="&amp;M161-30,$I$6:$I$505,"&lt;="&amp;M161+30,$A$6:$A$505,"&lt;&gt;"&amp;A161)&gt;0,"Yes","No")))</f>
        <v/>
      </c>
      <c r="V161" s="61" t="str">
        <f>IF('1_Data Entry'!$E161="","",IF(OR(A161="",U161&lt;&gt;"Yes",M161=""),"",M161+30))</f>
        <v/>
      </c>
      <c r="W161" s="54" t="str">
        <f>IF('1_Data Entry'!$E161="","",IF(A161="","",IF(S161="OK","Ready","Review row")))</f>
        <v/>
      </c>
      <c r="X161" s="69" t="str">
        <f t="shared" si="14"/>
        <v/>
      </c>
      <c r="Y161" s="68" t="str">
        <f t="shared" si="15"/>
        <v/>
      </c>
      <c r="Z161" s="64" t="str">
        <f>IF('1_Data Entry'!$E161="","",SUM(SUMIFS('4_Wash Match Table'!R$7:R$500,'4_Wash Match Table'!L$7:L$500,H161),(SUMIFS('4_Wash Match Table'!AA$7:AA$500,'4_Wash Match Table'!U$7:U$500,H161)),(SUMIFS('4_Wash Match Table'!AJ$7:AJ$500,'4_Wash Match Table'!AD$7:AD$500,H161)),(SUMIFS('4_Wash Match Table'!AS$7:AS$500,'4_Wash Match Table'!AM$7:AM$500,H161))))</f>
        <v/>
      </c>
      <c r="AA161" s="64" t="str">
        <f>IF('1_Data Entry'!$E161="","",IF(OR(L161="",Z161=""),"",L161+Z161))</f>
        <v/>
      </c>
      <c r="AB161" s="65" t="str">
        <f t="shared" si="16"/>
        <v/>
      </c>
      <c r="AC161" s="70" t="str">
        <f>IF(AND($M161&lt;&gt;"",$Q161&lt;0),COUNTIFS($M$6:M161,"&lt;&gt;",$Q$6:Q161,"&lt;0"),"")</f>
        <v/>
      </c>
      <c r="AD161" t="str">
        <f t="shared" si="17"/>
        <v/>
      </c>
      <c r="AG161"/>
    </row>
    <row r="162" spans="1:33" ht="15" customHeight="1" x14ac:dyDescent="0.25">
      <c r="A162" s="47" t="str">
        <f>IF('1_Data Entry'!$E162="","",IF(COUNTA('1_Data Entry'!C162:N162)=0,"",'1_Data Entry'!A162))</f>
        <v/>
      </c>
      <c r="B162" s="47" t="str">
        <f>IF('1_Data Entry'!$E162="","",IF(A162="","",IF(S162&lt;&gt;"OK","Check row",IF(M162="","Open lot",IF(R162=0,"Closed lot","Partially sold")))))</f>
        <v/>
      </c>
      <c r="C162" s="47" t="str">
        <f>IF(A162="","",'1_Data Entry'!C162)</f>
        <v/>
      </c>
      <c r="D162" s="47" t="str">
        <f>IF(A162="","",'1_Data Entry'!D162)</f>
        <v/>
      </c>
      <c r="E162" s="47" t="str">
        <f>IF(A162="","",'1_Data Entry'!E162)</f>
        <v/>
      </c>
      <c r="F162" s="47" t="str">
        <f t="shared" si="12"/>
        <v/>
      </c>
      <c r="G162" s="47" t="str">
        <f>IF(F162="","",IFERROR(VLOOKUP(F162,'6_Reference Lists'!$A$4:$D$64,4,FALSE()),'1_Data Entry'!F162))</f>
        <v/>
      </c>
      <c r="H162" s="134" t="str">
        <f>IF('1_Data Entry'!$E162="","",IF(OR(F162="",I162="",J162="",K162=""),"",F162&amp;"-"&amp;TEXT(I162,"yyyymmdd")&amp;"-"&amp;SUBSTITUTE(TEXT(ROUND(J162,3),"0.###"),".","D")&amp;"-"&amp;SUBSTITUTE(TEXT(ROUND(K162,3),"0.###"),".","D")))</f>
        <v/>
      </c>
      <c r="I162" s="61" t="str">
        <f>IF('1_Data Entry'!$E162="","",IF(A162="","",'1_Data Entry'!G162))</f>
        <v/>
      </c>
      <c r="J162" s="62" t="str">
        <f>IF('1_Data Entry'!$E162="","",IF(A162="","",'1_Data Entry'!H162))</f>
        <v/>
      </c>
      <c r="K162" s="63" t="str">
        <f>IF('1_Data Entry'!$E162="","",IF(A162="","",'1_Data Entry'!I162))</f>
        <v/>
      </c>
      <c r="L162" s="63" t="str">
        <f>IF('1_Data Entry'!$E162="","",IF(OR(J162="",K162=""),"",J162*K162))</f>
        <v/>
      </c>
      <c r="M162" s="61" t="str">
        <f>IF(A162="","",IF(OR('1_Data Entry'!L162="",'1_Data Entry'!L162&lt;=0),"",'1_Data Entry'!J162))</f>
        <v/>
      </c>
      <c r="N162" s="62" t="str">
        <f>IF('1_Data Entry'!$E162="","",IF(OR(J162="",R162=""),"",MAX(J162-R162,0)))</f>
        <v/>
      </c>
      <c r="O162" s="63" t="str">
        <f>IF('1_Data Entry'!$E162="","",IF(A162="","",'1_Data Entry'!L162))</f>
        <v/>
      </c>
      <c r="P162" s="63" t="str">
        <f t="shared" si="13"/>
        <v/>
      </c>
      <c r="Q162" s="91" t="str">
        <f>IF('1_Data Entry'!$E162="","",IF(OR(M162="",P162="",L162=""),"",P162-L162))</f>
        <v/>
      </c>
      <c r="R162" s="133" t="str">
        <f>IF(A162="","",IF('1_Data Entry'!M162&lt;&gt;"",'1_Data Entry'!M162,IF('1_Data Entry'!J162="",J162,"")))</f>
        <v/>
      </c>
      <c r="S162" s="54" t="str">
        <f>IF('1_Data Entry'!$E162="","",IF(A162="","",IF(OR(F162="",I162="",J162="",K162=""),"Check row",IF(AND(M162&lt;&gt;"",M162&lt;I162),"Sell before buy",IF(AND(R162&lt;&gt;"",J162&lt;R162),"Shares remaining exceeds buy",IF(AND(M162&lt;&gt;"",OR(O162="",O162&lt;=0),N162&gt;0),"Missing sale price","OK"))))))</f>
        <v/>
      </c>
      <c r="T162" s="54" t="str">
        <f>IF('1_Data Entry'!$E162="","",IF(A162="","",IF(AND(Q162&lt;0,M162&lt;&gt;""),"Yes","No")))</f>
        <v/>
      </c>
      <c r="U162" s="54" t="str">
        <f>IF('1_Data Entry'!$E162="","",IF(OR(A162="",T162&lt;&gt;"Yes",M162=""),"No",IF(COUNTIFS($F$6:$F$505,F162,$I$6:$I$505,"&gt;="&amp;M162-30,$I$6:$I$505,"&lt;="&amp;M162+30,$A$6:$A$505,"&lt;&gt;"&amp;A162)&gt;0,"Yes","No")))</f>
        <v/>
      </c>
      <c r="V162" s="61" t="str">
        <f>IF('1_Data Entry'!$E162="","",IF(OR(A162="",U162&lt;&gt;"Yes",M162=""),"",M162+30))</f>
        <v/>
      </c>
      <c r="W162" s="54" t="str">
        <f>IF('1_Data Entry'!$E162="","",IF(A162="","",IF(S162="OK","Ready","Review row")))</f>
        <v/>
      </c>
      <c r="X162" s="69" t="str">
        <f t="shared" si="14"/>
        <v/>
      </c>
      <c r="Y162" s="68" t="str">
        <f t="shared" si="15"/>
        <v/>
      </c>
      <c r="Z162" s="64" t="str">
        <f>IF('1_Data Entry'!$E162="","",SUM(SUMIFS('4_Wash Match Table'!R$7:R$500,'4_Wash Match Table'!L$7:L$500,H162),(SUMIFS('4_Wash Match Table'!AA$7:AA$500,'4_Wash Match Table'!U$7:U$500,H162)),(SUMIFS('4_Wash Match Table'!AJ$7:AJ$500,'4_Wash Match Table'!AD$7:AD$500,H162)),(SUMIFS('4_Wash Match Table'!AS$7:AS$500,'4_Wash Match Table'!AM$7:AM$500,H162))))</f>
        <v/>
      </c>
      <c r="AA162" s="64" t="str">
        <f>IF('1_Data Entry'!$E162="","",IF(OR(L162="",Z162=""),"",L162+Z162))</f>
        <v/>
      </c>
      <c r="AB162" s="65" t="str">
        <f t="shared" si="16"/>
        <v/>
      </c>
      <c r="AC162" s="70" t="str">
        <f>IF(AND($M162&lt;&gt;"",$Q162&lt;0),COUNTIFS($M$6:M162,"&lt;&gt;",$Q$6:Q162,"&lt;0"),"")</f>
        <v/>
      </c>
      <c r="AD162" t="str">
        <f t="shared" si="17"/>
        <v/>
      </c>
      <c r="AG162"/>
    </row>
    <row r="163" spans="1:33" ht="15" customHeight="1" x14ac:dyDescent="0.25">
      <c r="A163" s="47" t="str">
        <f>IF('1_Data Entry'!$E163="","",IF(COUNTA('1_Data Entry'!C163:N163)=0,"",'1_Data Entry'!A163))</f>
        <v/>
      </c>
      <c r="B163" s="47" t="str">
        <f>IF('1_Data Entry'!$E163="","",IF(A163="","",IF(S163&lt;&gt;"OK","Check row",IF(M163="","Open lot",IF(R163=0,"Closed lot","Partially sold")))))</f>
        <v/>
      </c>
      <c r="C163" s="47" t="str">
        <f>IF(A163="","",'1_Data Entry'!C163)</f>
        <v/>
      </c>
      <c r="D163" s="47" t="str">
        <f>IF(A163="","",'1_Data Entry'!D163)</f>
        <v/>
      </c>
      <c r="E163" s="47" t="str">
        <f>IF(A163="","",'1_Data Entry'!E163)</f>
        <v/>
      </c>
      <c r="F163" s="47" t="str">
        <f t="shared" si="12"/>
        <v/>
      </c>
      <c r="G163" s="47" t="str">
        <f>IF(F163="","",IFERROR(VLOOKUP(F163,'6_Reference Lists'!$A$4:$D$64,4,FALSE()),'1_Data Entry'!F163))</f>
        <v/>
      </c>
      <c r="H163" s="134" t="str">
        <f>IF('1_Data Entry'!$E163="","",IF(OR(F163="",I163="",J163="",K163=""),"",F163&amp;"-"&amp;TEXT(I163,"yyyymmdd")&amp;"-"&amp;SUBSTITUTE(TEXT(ROUND(J163,3),"0.###"),".","D")&amp;"-"&amp;SUBSTITUTE(TEXT(ROUND(K163,3),"0.###"),".","D")))</f>
        <v/>
      </c>
      <c r="I163" s="61" t="str">
        <f>IF('1_Data Entry'!$E163="","",IF(A163="","",'1_Data Entry'!G163))</f>
        <v/>
      </c>
      <c r="J163" s="62" t="str">
        <f>IF('1_Data Entry'!$E163="","",IF(A163="","",'1_Data Entry'!H163))</f>
        <v/>
      </c>
      <c r="K163" s="63" t="str">
        <f>IF('1_Data Entry'!$E163="","",IF(A163="","",'1_Data Entry'!I163))</f>
        <v/>
      </c>
      <c r="L163" s="63" t="str">
        <f>IF('1_Data Entry'!$E163="","",IF(OR(J163="",K163=""),"",J163*K163))</f>
        <v/>
      </c>
      <c r="M163" s="61" t="str">
        <f>IF(A163="","",IF(OR('1_Data Entry'!L163="",'1_Data Entry'!L163&lt;=0),"",'1_Data Entry'!J163))</f>
        <v/>
      </c>
      <c r="N163" s="62" t="str">
        <f>IF('1_Data Entry'!$E163="","",IF(OR(J163="",R163=""),"",MAX(J163-R163,0)))</f>
        <v/>
      </c>
      <c r="O163" s="63" t="str">
        <f>IF('1_Data Entry'!$E163="","",IF(A163="","",'1_Data Entry'!L163))</f>
        <v/>
      </c>
      <c r="P163" s="63" t="str">
        <f t="shared" si="13"/>
        <v/>
      </c>
      <c r="Q163" s="91" t="str">
        <f>IF('1_Data Entry'!$E163="","",IF(OR(M163="",P163="",L163=""),"",P163-L163))</f>
        <v/>
      </c>
      <c r="R163" s="133" t="str">
        <f>IF(A163="","",IF('1_Data Entry'!M163&lt;&gt;"",'1_Data Entry'!M163,IF('1_Data Entry'!J163="",J163,"")))</f>
        <v/>
      </c>
      <c r="S163" s="54" t="str">
        <f>IF('1_Data Entry'!$E163="","",IF(A163="","",IF(OR(F163="",I163="",J163="",K163=""),"Check row",IF(AND(M163&lt;&gt;"",M163&lt;I163),"Sell before buy",IF(AND(R163&lt;&gt;"",J163&lt;R163),"Shares remaining exceeds buy",IF(AND(M163&lt;&gt;"",OR(O163="",O163&lt;=0),N163&gt;0),"Missing sale price","OK"))))))</f>
        <v/>
      </c>
      <c r="T163" s="54" t="str">
        <f>IF('1_Data Entry'!$E163="","",IF(A163="","",IF(AND(Q163&lt;0,M163&lt;&gt;""),"Yes","No")))</f>
        <v/>
      </c>
      <c r="U163" s="54" t="str">
        <f>IF('1_Data Entry'!$E163="","",IF(OR(A163="",T163&lt;&gt;"Yes",M163=""),"No",IF(COUNTIFS($F$6:$F$505,F163,$I$6:$I$505,"&gt;="&amp;M163-30,$I$6:$I$505,"&lt;="&amp;M163+30,$A$6:$A$505,"&lt;&gt;"&amp;A163)&gt;0,"Yes","No")))</f>
        <v/>
      </c>
      <c r="V163" s="61" t="str">
        <f>IF('1_Data Entry'!$E163="","",IF(OR(A163="",U163&lt;&gt;"Yes",M163=""),"",M163+30))</f>
        <v/>
      </c>
      <c r="W163" s="54" t="str">
        <f>IF('1_Data Entry'!$E163="","",IF(A163="","",IF(S163="OK","Ready","Review row")))</f>
        <v/>
      </c>
      <c r="X163" s="69" t="str">
        <f t="shared" si="14"/>
        <v/>
      </c>
      <c r="Y163" s="68" t="str">
        <f t="shared" si="15"/>
        <v/>
      </c>
      <c r="Z163" s="64" t="str">
        <f>IF('1_Data Entry'!$E163="","",SUM(SUMIFS('4_Wash Match Table'!R$7:R$500,'4_Wash Match Table'!L$7:L$500,H163),(SUMIFS('4_Wash Match Table'!AA$7:AA$500,'4_Wash Match Table'!U$7:U$500,H163)),(SUMIFS('4_Wash Match Table'!AJ$7:AJ$500,'4_Wash Match Table'!AD$7:AD$500,H163)),(SUMIFS('4_Wash Match Table'!AS$7:AS$500,'4_Wash Match Table'!AM$7:AM$500,H163))))</f>
        <v/>
      </c>
      <c r="AA163" s="64" t="str">
        <f>IF('1_Data Entry'!$E163="","",IF(OR(L163="",Z163=""),"",L163+Z163))</f>
        <v/>
      </c>
      <c r="AB163" s="65" t="str">
        <f t="shared" si="16"/>
        <v/>
      </c>
      <c r="AC163" s="70" t="str">
        <f>IF(AND($M163&lt;&gt;"",$Q163&lt;0),COUNTIFS($M$6:M163,"&lt;&gt;",$Q$6:Q163,"&lt;0"),"")</f>
        <v/>
      </c>
      <c r="AD163" t="str">
        <f t="shared" si="17"/>
        <v/>
      </c>
      <c r="AG163"/>
    </row>
    <row r="164" spans="1:33" ht="15" customHeight="1" x14ac:dyDescent="0.25">
      <c r="A164" s="47" t="str">
        <f>IF('1_Data Entry'!$E164="","",IF(COUNTA('1_Data Entry'!C164:N164)=0,"",'1_Data Entry'!A164))</f>
        <v/>
      </c>
      <c r="B164" s="47" t="str">
        <f>IF('1_Data Entry'!$E164="","",IF(A164="","",IF(S164&lt;&gt;"OK","Check row",IF(M164="","Open lot",IF(R164=0,"Closed lot","Partially sold")))))</f>
        <v/>
      </c>
      <c r="C164" s="47" t="str">
        <f>IF(A164="","",'1_Data Entry'!C164)</f>
        <v/>
      </c>
      <c r="D164" s="47" t="str">
        <f>IF(A164="","",'1_Data Entry'!D164)</f>
        <v/>
      </c>
      <c r="E164" s="47" t="str">
        <f>IF(A164="","",'1_Data Entry'!E164)</f>
        <v/>
      </c>
      <c r="F164" s="47" t="str">
        <f t="shared" si="12"/>
        <v/>
      </c>
      <c r="G164" s="47" t="str">
        <f>IF(F164="","",IFERROR(VLOOKUP(F164,'6_Reference Lists'!$A$4:$D$64,4,FALSE()),'1_Data Entry'!F164))</f>
        <v/>
      </c>
      <c r="H164" s="134" t="str">
        <f>IF('1_Data Entry'!$E164="","",IF(OR(F164="",I164="",J164="",K164=""),"",F164&amp;"-"&amp;TEXT(I164,"yyyymmdd")&amp;"-"&amp;SUBSTITUTE(TEXT(ROUND(J164,3),"0.###"),".","D")&amp;"-"&amp;SUBSTITUTE(TEXT(ROUND(K164,3),"0.###"),".","D")))</f>
        <v/>
      </c>
      <c r="I164" s="61" t="str">
        <f>IF('1_Data Entry'!$E164="","",IF(A164="","",'1_Data Entry'!G164))</f>
        <v/>
      </c>
      <c r="J164" s="62" t="str">
        <f>IF('1_Data Entry'!$E164="","",IF(A164="","",'1_Data Entry'!H164))</f>
        <v/>
      </c>
      <c r="K164" s="63" t="str">
        <f>IF('1_Data Entry'!$E164="","",IF(A164="","",'1_Data Entry'!I164))</f>
        <v/>
      </c>
      <c r="L164" s="63" t="str">
        <f>IF('1_Data Entry'!$E164="","",IF(OR(J164="",K164=""),"",J164*K164))</f>
        <v/>
      </c>
      <c r="M164" s="61" t="str">
        <f>IF(A164="","",IF(OR('1_Data Entry'!L164="",'1_Data Entry'!L164&lt;=0),"",'1_Data Entry'!J164))</f>
        <v/>
      </c>
      <c r="N164" s="62" t="str">
        <f>IF('1_Data Entry'!$E164="","",IF(OR(J164="",R164=""),"",MAX(J164-R164,0)))</f>
        <v/>
      </c>
      <c r="O164" s="63" t="str">
        <f>IF('1_Data Entry'!$E164="","",IF(A164="","",'1_Data Entry'!L164))</f>
        <v/>
      </c>
      <c r="P164" s="63" t="str">
        <f t="shared" si="13"/>
        <v/>
      </c>
      <c r="Q164" s="91" t="str">
        <f>IF('1_Data Entry'!$E164="","",IF(OR(M164="",P164="",L164=""),"",P164-L164))</f>
        <v/>
      </c>
      <c r="R164" s="133" t="str">
        <f>IF(A164="","",IF('1_Data Entry'!M164&lt;&gt;"",'1_Data Entry'!M164,IF('1_Data Entry'!J164="",J164,"")))</f>
        <v/>
      </c>
      <c r="S164" s="54" t="str">
        <f>IF('1_Data Entry'!$E164="","",IF(A164="","",IF(OR(F164="",I164="",J164="",K164=""),"Check row",IF(AND(M164&lt;&gt;"",M164&lt;I164),"Sell before buy",IF(AND(R164&lt;&gt;"",J164&lt;R164),"Shares remaining exceeds buy",IF(AND(M164&lt;&gt;"",OR(O164="",O164&lt;=0),N164&gt;0),"Missing sale price","OK"))))))</f>
        <v/>
      </c>
      <c r="T164" s="54" t="str">
        <f>IF('1_Data Entry'!$E164="","",IF(A164="","",IF(AND(Q164&lt;0,M164&lt;&gt;""),"Yes","No")))</f>
        <v/>
      </c>
      <c r="U164" s="54" t="str">
        <f>IF('1_Data Entry'!$E164="","",IF(OR(A164="",T164&lt;&gt;"Yes",M164=""),"No",IF(COUNTIFS($F$6:$F$505,F164,$I$6:$I$505,"&gt;="&amp;M164-30,$I$6:$I$505,"&lt;="&amp;M164+30,$A$6:$A$505,"&lt;&gt;"&amp;A164)&gt;0,"Yes","No")))</f>
        <v/>
      </c>
      <c r="V164" s="61" t="str">
        <f>IF('1_Data Entry'!$E164="","",IF(OR(A164="",U164&lt;&gt;"Yes",M164=""),"",M164+30))</f>
        <v/>
      </c>
      <c r="W164" s="54" t="str">
        <f>IF('1_Data Entry'!$E164="","",IF(A164="","",IF(S164="OK","Ready","Review row")))</f>
        <v/>
      </c>
      <c r="X164" s="69" t="str">
        <f t="shared" si="14"/>
        <v/>
      </c>
      <c r="Y164" s="68" t="str">
        <f t="shared" si="15"/>
        <v/>
      </c>
      <c r="Z164" s="64" t="str">
        <f>IF('1_Data Entry'!$E164="","",SUM(SUMIFS('4_Wash Match Table'!R$7:R$500,'4_Wash Match Table'!L$7:L$500,H164),(SUMIFS('4_Wash Match Table'!AA$7:AA$500,'4_Wash Match Table'!U$7:U$500,H164)),(SUMIFS('4_Wash Match Table'!AJ$7:AJ$500,'4_Wash Match Table'!AD$7:AD$500,H164)),(SUMIFS('4_Wash Match Table'!AS$7:AS$500,'4_Wash Match Table'!AM$7:AM$500,H164))))</f>
        <v/>
      </c>
      <c r="AA164" s="64" t="str">
        <f>IF('1_Data Entry'!$E164="","",IF(OR(L164="",Z164=""),"",L164+Z164))</f>
        <v/>
      </c>
      <c r="AB164" s="65" t="str">
        <f t="shared" si="16"/>
        <v/>
      </c>
      <c r="AC164" s="70" t="str">
        <f>IF(AND($M164&lt;&gt;"",$Q164&lt;0),COUNTIFS($M$6:M164,"&lt;&gt;",$Q$6:Q164,"&lt;0"),"")</f>
        <v/>
      </c>
      <c r="AD164" t="str">
        <f t="shared" si="17"/>
        <v/>
      </c>
      <c r="AG164"/>
    </row>
    <row r="165" spans="1:33" ht="15" customHeight="1" x14ac:dyDescent="0.25">
      <c r="A165" s="47" t="str">
        <f>IF('1_Data Entry'!$E165="","",IF(COUNTA('1_Data Entry'!C165:N165)=0,"",'1_Data Entry'!A165))</f>
        <v/>
      </c>
      <c r="B165" s="47" t="str">
        <f>IF('1_Data Entry'!$E165="","",IF(A165="","",IF(S165&lt;&gt;"OK","Check row",IF(M165="","Open lot",IF(R165=0,"Closed lot","Partially sold")))))</f>
        <v/>
      </c>
      <c r="C165" s="47" t="str">
        <f>IF(A165="","",'1_Data Entry'!C165)</f>
        <v/>
      </c>
      <c r="D165" s="47" t="str">
        <f>IF(A165="","",'1_Data Entry'!D165)</f>
        <v/>
      </c>
      <c r="E165" s="47" t="str">
        <f>IF(A165="","",'1_Data Entry'!E165)</f>
        <v/>
      </c>
      <c r="F165" s="47" t="str">
        <f t="shared" si="12"/>
        <v/>
      </c>
      <c r="G165" s="47" t="str">
        <f>IF(F165="","",IFERROR(VLOOKUP(F165,'6_Reference Lists'!$A$4:$D$64,4,FALSE()),'1_Data Entry'!F165))</f>
        <v/>
      </c>
      <c r="H165" s="134" t="str">
        <f>IF('1_Data Entry'!$E165="","",IF(OR(F165="",I165="",J165="",K165=""),"",F165&amp;"-"&amp;TEXT(I165,"yyyymmdd")&amp;"-"&amp;SUBSTITUTE(TEXT(ROUND(J165,3),"0.###"),".","D")&amp;"-"&amp;SUBSTITUTE(TEXT(ROUND(K165,3),"0.###"),".","D")))</f>
        <v/>
      </c>
      <c r="I165" s="61" t="str">
        <f>IF('1_Data Entry'!$E165="","",IF(A165="","",'1_Data Entry'!G165))</f>
        <v/>
      </c>
      <c r="J165" s="62" t="str">
        <f>IF('1_Data Entry'!$E165="","",IF(A165="","",'1_Data Entry'!H165))</f>
        <v/>
      </c>
      <c r="K165" s="63" t="str">
        <f>IF('1_Data Entry'!$E165="","",IF(A165="","",'1_Data Entry'!I165))</f>
        <v/>
      </c>
      <c r="L165" s="63" t="str">
        <f>IF('1_Data Entry'!$E165="","",IF(OR(J165="",K165=""),"",J165*K165))</f>
        <v/>
      </c>
      <c r="M165" s="61" t="str">
        <f>IF(A165="","",IF(OR('1_Data Entry'!L165="",'1_Data Entry'!L165&lt;=0),"",'1_Data Entry'!J165))</f>
        <v/>
      </c>
      <c r="N165" s="62" t="str">
        <f>IF('1_Data Entry'!$E165="","",IF(OR(J165="",R165=""),"",MAX(J165-R165,0)))</f>
        <v/>
      </c>
      <c r="O165" s="63" t="str">
        <f>IF('1_Data Entry'!$E165="","",IF(A165="","",'1_Data Entry'!L165))</f>
        <v/>
      </c>
      <c r="P165" s="63" t="str">
        <f t="shared" si="13"/>
        <v/>
      </c>
      <c r="Q165" s="91" t="str">
        <f>IF('1_Data Entry'!$E165="","",IF(OR(M165="",P165="",L165=""),"",P165-L165))</f>
        <v/>
      </c>
      <c r="R165" s="133" t="str">
        <f>IF(A165="","",IF('1_Data Entry'!M165&lt;&gt;"",'1_Data Entry'!M165,IF('1_Data Entry'!J165="",J165,"")))</f>
        <v/>
      </c>
      <c r="S165" s="54" t="str">
        <f>IF('1_Data Entry'!$E165="","",IF(A165="","",IF(OR(F165="",I165="",J165="",K165=""),"Check row",IF(AND(M165&lt;&gt;"",M165&lt;I165),"Sell before buy",IF(AND(R165&lt;&gt;"",J165&lt;R165),"Shares remaining exceeds buy",IF(AND(M165&lt;&gt;"",OR(O165="",O165&lt;=0),N165&gt;0),"Missing sale price","OK"))))))</f>
        <v/>
      </c>
      <c r="T165" s="54" t="str">
        <f>IF('1_Data Entry'!$E165="","",IF(A165="","",IF(AND(Q165&lt;0,M165&lt;&gt;""),"Yes","No")))</f>
        <v/>
      </c>
      <c r="U165" s="54" t="str">
        <f>IF('1_Data Entry'!$E165="","",IF(OR(A165="",T165&lt;&gt;"Yes",M165=""),"No",IF(COUNTIFS($F$6:$F$505,F165,$I$6:$I$505,"&gt;="&amp;M165-30,$I$6:$I$505,"&lt;="&amp;M165+30,$A$6:$A$505,"&lt;&gt;"&amp;A165)&gt;0,"Yes","No")))</f>
        <v/>
      </c>
      <c r="V165" s="61" t="str">
        <f>IF('1_Data Entry'!$E165="","",IF(OR(A165="",U165&lt;&gt;"Yes",M165=""),"",M165+30))</f>
        <v/>
      </c>
      <c r="W165" s="54" t="str">
        <f>IF('1_Data Entry'!$E165="","",IF(A165="","",IF(S165="OK","Ready","Review row")))</f>
        <v/>
      </c>
      <c r="X165" s="69" t="str">
        <f t="shared" si="14"/>
        <v/>
      </c>
      <c r="Y165" s="68" t="str">
        <f t="shared" si="15"/>
        <v/>
      </c>
      <c r="Z165" s="64" t="str">
        <f>IF('1_Data Entry'!$E165="","",SUM(SUMIFS('4_Wash Match Table'!R$7:R$500,'4_Wash Match Table'!L$7:L$500,H165),(SUMIFS('4_Wash Match Table'!AA$7:AA$500,'4_Wash Match Table'!U$7:U$500,H165)),(SUMIFS('4_Wash Match Table'!AJ$7:AJ$500,'4_Wash Match Table'!AD$7:AD$500,H165)),(SUMIFS('4_Wash Match Table'!AS$7:AS$500,'4_Wash Match Table'!AM$7:AM$500,H165))))</f>
        <v/>
      </c>
      <c r="AA165" s="64" t="str">
        <f>IF('1_Data Entry'!$E165="","",IF(OR(L165="",Z165=""),"",L165+Z165))</f>
        <v/>
      </c>
      <c r="AB165" s="65" t="str">
        <f t="shared" si="16"/>
        <v/>
      </c>
      <c r="AC165" s="70" t="str">
        <f>IF(AND($M165&lt;&gt;"",$Q165&lt;0),COUNTIFS($M$6:M165,"&lt;&gt;",$Q$6:Q165,"&lt;0"),"")</f>
        <v/>
      </c>
      <c r="AD165" t="str">
        <f t="shared" si="17"/>
        <v/>
      </c>
      <c r="AG165"/>
    </row>
    <row r="166" spans="1:33" ht="15" customHeight="1" x14ac:dyDescent="0.25">
      <c r="A166" s="47" t="str">
        <f>IF('1_Data Entry'!$E166="","",IF(COUNTA('1_Data Entry'!C166:N166)=0,"",'1_Data Entry'!A166))</f>
        <v/>
      </c>
      <c r="B166" s="47" t="str">
        <f>IF('1_Data Entry'!$E166="","",IF(A166="","",IF(S166&lt;&gt;"OK","Check row",IF(M166="","Open lot",IF(R166=0,"Closed lot","Partially sold")))))</f>
        <v/>
      </c>
      <c r="C166" s="47" t="str">
        <f>IF(A166="","",'1_Data Entry'!C166)</f>
        <v/>
      </c>
      <c r="D166" s="47" t="str">
        <f>IF(A166="","",'1_Data Entry'!D166)</f>
        <v/>
      </c>
      <c r="E166" s="47" t="str">
        <f>IF(A166="","",'1_Data Entry'!E166)</f>
        <v/>
      </c>
      <c r="F166" s="47" t="str">
        <f t="shared" si="12"/>
        <v/>
      </c>
      <c r="G166" s="47" t="str">
        <f>IF(F166="","",IFERROR(VLOOKUP(F166,'6_Reference Lists'!$A$4:$D$64,4,FALSE()),'1_Data Entry'!F166))</f>
        <v/>
      </c>
      <c r="H166" s="134" t="str">
        <f>IF('1_Data Entry'!$E166="","",IF(OR(F166="",I166="",J166="",K166=""),"",F166&amp;"-"&amp;TEXT(I166,"yyyymmdd")&amp;"-"&amp;SUBSTITUTE(TEXT(ROUND(J166,3),"0.###"),".","D")&amp;"-"&amp;SUBSTITUTE(TEXT(ROUND(K166,3),"0.###"),".","D")))</f>
        <v/>
      </c>
      <c r="I166" s="61" t="str">
        <f>IF('1_Data Entry'!$E166="","",IF(A166="","",'1_Data Entry'!G166))</f>
        <v/>
      </c>
      <c r="J166" s="62" t="str">
        <f>IF('1_Data Entry'!$E166="","",IF(A166="","",'1_Data Entry'!H166))</f>
        <v/>
      </c>
      <c r="K166" s="63" t="str">
        <f>IF('1_Data Entry'!$E166="","",IF(A166="","",'1_Data Entry'!I166))</f>
        <v/>
      </c>
      <c r="L166" s="63" t="str">
        <f>IF('1_Data Entry'!$E166="","",IF(OR(J166="",K166=""),"",J166*K166))</f>
        <v/>
      </c>
      <c r="M166" s="61" t="str">
        <f>IF(A166="","",IF(OR('1_Data Entry'!L166="",'1_Data Entry'!L166&lt;=0),"",'1_Data Entry'!J166))</f>
        <v/>
      </c>
      <c r="N166" s="62" t="str">
        <f>IF('1_Data Entry'!$E166="","",IF(OR(J166="",R166=""),"",MAX(J166-R166,0)))</f>
        <v/>
      </c>
      <c r="O166" s="63" t="str">
        <f>IF('1_Data Entry'!$E166="","",IF(A166="","",'1_Data Entry'!L166))</f>
        <v/>
      </c>
      <c r="P166" s="63" t="str">
        <f t="shared" si="13"/>
        <v/>
      </c>
      <c r="Q166" s="91" t="str">
        <f>IF('1_Data Entry'!$E166="","",IF(OR(M166="",P166="",L166=""),"",P166-L166))</f>
        <v/>
      </c>
      <c r="R166" s="133" t="str">
        <f>IF(A166="","",IF('1_Data Entry'!M166&lt;&gt;"",'1_Data Entry'!M166,IF('1_Data Entry'!J166="",J166,"")))</f>
        <v/>
      </c>
      <c r="S166" s="54" t="str">
        <f>IF('1_Data Entry'!$E166="","",IF(A166="","",IF(OR(F166="",I166="",J166="",K166=""),"Check row",IF(AND(M166&lt;&gt;"",M166&lt;I166),"Sell before buy",IF(AND(R166&lt;&gt;"",J166&lt;R166),"Shares remaining exceeds buy",IF(AND(M166&lt;&gt;"",OR(O166="",O166&lt;=0),N166&gt;0),"Missing sale price","OK"))))))</f>
        <v/>
      </c>
      <c r="T166" s="54" t="str">
        <f>IF('1_Data Entry'!$E166="","",IF(A166="","",IF(AND(Q166&lt;0,M166&lt;&gt;""),"Yes","No")))</f>
        <v/>
      </c>
      <c r="U166" s="54" t="str">
        <f>IF('1_Data Entry'!$E166="","",IF(OR(A166="",T166&lt;&gt;"Yes",M166=""),"No",IF(COUNTIFS($F$6:$F$505,F166,$I$6:$I$505,"&gt;="&amp;M166-30,$I$6:$I$505,"&lt;="&amp;M166+30,$A$6:$A$505,"&lt;&gt;"&amp;A166)&gt;0,"Yes","No")))</f>
        <v/>
      </c>
      <c r="V166" s="61" t="str">
        <f>IF('1_Data Entry'!$E166="","",IF(OR(A166="",U166&lt;&gt;"Yes",M166=""),"",M166+30))</f>
        <v/>
      </c>
      <c r="W166" s="54" t="str">
        <f>IF('1_Data Entry'!$E166="","",IF(A166="","",IF(S166="OK","Ready","Review row")))</f>
        <v/>
      </c>
      <c r="X166" s="69" t="str">
        <f t="shared" si="14"/>
        <v/>
      </c>
      <c r="Y166" s="68" t="str">
        <f t="shared" si="15"/>
        <v/>
      </c>
      <c r="Z166" s="64" t="str">
        <f>IF('1_Data Entry'!$E166="","",SUM(SUMIFS('4_Wash Match Table'!R$7:R$500,'4_Wash Match Table'!L$7:L$500,H166),(SUMIFS('4_Wash Match Table'!AA$7:AA$500,'4_Wash Match Table'!U$7:U$500,H166)),(SUMIFS('4_Wash Match Table'!AJ$7:AJ$500,'4_Wash Match Table'!AD$7:AD$500,H166)),(SUMIFS('4_Wash Match Table'!AS$7:AS$500,'4_Wash Match Table'!AM$7:AM$500,H166))))</f>
        <v/>
      </c>
      <c r="AA166" s="64" t="str">
        <f>IF('1_Data Entry'!$E166="","",IF(OR(L166="",Z166=""),"",L166+Z166))</f>
        <v/>
      </c>
      <c r="AB166" s="65" t="str">
        <f t="shared" si="16"/>
        <v/>
      </c>
      <c r="AC166" s="70" t="str">
        <f>IF(AND($M166&lt;&gt;"",$Q166&lt;0),COUNTIFS($M$6:M166,"&lt;&gt;",$Q$6:Q166,"&lt;0"),"")</f>
        <v/>
      </c>
      <c r="AD166" t="str">
        <f t="shared" si="17"/>
        <v/>
      </c>
      <c r="AG166"/>
    </row>
    <row r="167" spans="1:33" ht="15" customHeight="1" x14ac:dyDescent="0.25">
      <c r="A167" s="47" t="str">
        <f>IF('1_Data Entry'!$E167="","",IF(COUNTA('1_Data Entry'!C167:N167)=0,"",'1_Data Entry'!A167))</f>
        <v/>
      </c>
      <c r="B167" s="47" t="str">
        <f>IF('1_Data Entry'!$E167="","",IF(A167="","",IF(S167&lt;&gt;"OK","Check row",IF(M167="","Open lot",IF(R167=0,"Closed lot","Partially sold")))))</f>
        <v/>
      </c>
      <c r="C167" s="47" t="str">
        <f>IF(A167="","",'1_Data Entry'!C167)</f>
        <v/>
      </c>
      <c r="D167" s="47" t="str">
        <f>IF(A167="","",'1_Data Entry'!D167)</f>
        <v/>
      </c>
      <c r="E167" s="47" t="str">
        <f>IF(A167="","",'1_Data Entry'!E167)</f>
        <v/>
      </c>
      <c r="F167" s="47" t="str">
        <f t="shared" si="12"/>
        <v/>
      </c>
      <c r="G167" s="47" t="str">
        <f>IF(F167="","",IFERROR(VLOOKUP(F167,'6_Reference Lists'!$A$4:$D$64,4,FALSE()),'1_Data Entry'!F167))</f>
        <v/>
      </c>
      <c r="H167" s="134" t="str">
        <f>IF('1_Data Entry'!$E167="","",IF(OR(F167="",I167="",J167="",K167=""),"",F167&amp;"-"&amp;TEXT(I167,"yyyymmdd")&amp;"-"&amp;SUBSTITUTE(TEXT(ROUND(J167,3),"0.###"),".","D")&amp;"-"&amp;SUBSTITUTE(TEXT(ROUND(K167,3),"0.###"),".","D")))</f>
        <v/>
      </c>
      <c r="I167" s="61" t="str">
        <f>IF('1_Data Entry'!$E167="","",IF(A167="","",'1_Data Entry'!G167))</f>
        <v/>
      </c>
      <c r="J167" s="62" t="str">
        <f>IF('1_Data Entry'!$E167="","",IF(A167="","",'1_Data Entry'!H167))</f>
        <v/>
      </c>
      <c r="K167" s="63" t="str">
        <f>IF('1_Data Entry'!$E167="","",IF(A167="","",'1_Data Entry'!I167))</f>
        <v/>
      </c>
      <c r="L167" s="63" t="str">
        <f>IF('1_Data Entry'!$E167="","",IF(OR(J167="",K167=""),"",J167*K167))</f>
        <v/>
      </c>
      <c r="M167" s="61" t="str">
        <f>IF(A167="","",IF(OR('1_Data Entry'!L167="",'1_Data Entry'!L167&lt;=0),"",'1_Data Entry'!J167))</f>
        <v/>
      </c>
      <c r="N167" s="62" t="str">
        <f>IF('1_Data Entry'!$E167="","",IF(OR(J167="",R167=""),"",MAX(J167-R167,0)))</f>
        <v/>
      </c>
      <c r="O167" s="63" t="str">
        <f>IF('1_Data Entry'!$E167="","",IF(A167="","",'1_Data Entry'!L167))</f>
        <v/>
      </c>
      <c r="P167" s="63" t="str">
        <f t="shared" si="13"/>
        <v/>
      </c>
      <c r="Q167" s="91" t="str">
        <f>IF('1_Data Entry'!$E167="","",IF(OR(M167="",P167="",L167=""),"",P167-L167))</f>
        <v/>
      </c>
      <c r="R167" s="133" t="str">
        <f>IF(A167="","",IF('1_Data Entry'!M167&lt;&gt;"",'1_Data Entry'!M167,IF('1_Data Entry'!J167="",J167,"")))</f>
        <v/>
      </c>
      <c r="S167" s="54" t="str">
        <f>IF('1_Data Entry'!$E167="","",IF(A167="","",IF(OR(F167="",I167="",J167="",K167=""),"Check row",IF(AND(M167&lt;&gt;"",M167&lt;I167),"Sell before buy",IF(AND(R167&lt;&gt;"",J167&lt;R167),"Shares remaining exceeds buy",IF(AND(M167&lt;&gt;"",OR(O167="",O167&lt;=0),N167&gt;0),"Missing sale price","OK"))))))</f>
        <v/>
      </c>
      <c r="T167" s="54" t="str">
        <f>IF('1_Data Entry'!$E167="","",IF(A167="","",IF(AND(Q167&lt;0,M167&lt;&gt;""),"Yes","No")))</f>
        <v/>
      </c>
      <c r="U167" s="54" t="str">
        <f>IF('1_Data Entry'!$E167="","",IF(OR(A167="",T167&lt;&gt;"Yes",M167=""),"No",IF(COUNTIFS($F$6:$F$505,F167,$I$6:$I$505,"&gt;="&amp;M167-30,$I$6:$I$505,"&lt;="&amp;M167+30,$A$6:$A$505,"&lt;&gt;"&amp;A167)&gt;0,"Yes","No")))</f>
        <v/>
      </c>
      <c r="V167" s="61" t="str">
        <f>IF('1_Data Entry'!$E167="","",IF(OR(A167="",U167&lt;&gt;"Yes",M167=""),"",M167+30))</f>
        <v/>
      </c>
      <c r="W167" s="54" t="str">
        <f>IF('1_Data Entry'!$E167="","",IF(A167="","",IF(S167="OK","Ready","Review row")))</f>
        <v/>
      </c>
      <c r="X167" s="69" t="str">
        <f t="shared" si="14"/>
        <v/>
      </c>
      <c r="Y167" s="68" t="str">
        <f t="shared" si="15"/>
        <v/>
      </c>
      <c r="Z167" s="64" t="str">
        <f>IF('1_Data Entry'!$E167="","",SUM(SUMIFS('4_Wash Match Table'!R$7:R$500,'4_Wash Match Table'!L$7:L$500,H167),(SUMIFS('4_Wash Match Table'!AA$7:AA$500,'4_Wash Match Table'!U$7:U$500,H167)),(SUMIFS('4_Wash Match Table'!AJ$7:AJ$500,'4_Wash Match Table'!AD$7:AD$500,H167)),(SUMIFS('4_Wash Match Table'!AS$7:AS$500,'4_Wash Match Table'!AM$7:AM$500,H167))))</f>
        <v/>
      </c>
      <c r="AA167" s="64" t="str">
        <f>IF('1_Data Entry'!$E167="","",IF(OR(L167="",Z167=""),"",L167+Z167))</f>
        <v/>
      </c>
      <c r="AB167" s="65" t="str">
        <f t="shared" si="16"/>
        <v/>
      </c>
      <c r="AC167" s="70" t="str">
        <f>IF(AND($M167&lt;&gt;"",$Q167&lt;0),COUNTIFS($M$6:M167,"&lt;&gt;",$Q$6:Q167,"&lt;0"),"")</f>
        <v/>
      </c>
      <c r="AD167" t="str">
        <f t="shared" si="17"/>
        <v/>
      </c>
      <c r="AG167"/>
    </row>
    <row r="168" spans="1:33" ht="15" customHeight="1" x14ac:dyDescent="0.25">
      <c r="A168" s="47" t="str">
        <f>IF('1_Data Entry'!$E168="","",IF(COUNTA('1_Data Entry'!C168:N168)=0,"",'1_Data Entry'!A168))</f>
        <v/>
      </c>
      <c r="B168" s="47" t="str">
        <f>IF('1_Data Entry'!$E168="","",IF(A168="","",IF(S168&lt;&gt;"OK","Check row",IF(M168="","Open lot",IF(R168=0,"Closed lot","Partially sold")))))</f>
        <v/>
      </c>
      <c r="C168" s="47" t="str">
        <f>IF(A168="","",'1_Data Entry'!C168)</f>
        <v/>
      </c>
      <c r="D168" s="47" t="str">
        <f>IF(A168="","",'1_Data Entry'!D168)</f>
        <v/>
      </c>
      <c r="E168" s="47" t="str">
        <f>IF(A168="","",'1_Data Entry'!E168)</f>
        <v/>
      </c>
      <c r="F168" s="47" t="str">
        <f t="shared" si="12"/>
        <v/>
      </c>
      <c r="G168" s="47" t="str">
        <f>IF(F168="","",IFERROR(VLOOKUP(F168,'6_Reference Lists'!$A$4:$D$64,4,FALSE()),'1_Data Entry'!F168))</f>
        <v/>
      </c>
      <c r="H168" s="134" t="str">
        <f>IF('1_Data Entry'!$E168="","",IF(OR(F168="",I168="",J168="",K168=""),"",F168&amp;"-"&amp;TEXT(I168,"yyyymmdd")&amp;"-"&amp;SUBSTITUTE(TEXT(ROUND(J168,3),"0.###"),".","D")&amp;"-"&amp;SUBSTITUTE(TEXT(ROUND(K168,3),"0.###"),".","D")))</f>
        <v/>
      </c>
      <c r="I168" s="61" t="str">
        <f>IF('1_Data Entry'!$E168="","",IF(A168="","",'1_Data Entry'!G168))</f>
        <v/>
      </c>
      <c r="J168" s="62" t="str">
        <f>IF('1_Data Entry'!$E168="","",IF(A168="","",'1_Data Entry'!H168))</f>
        <v/>
      </c>
      <c r="K168" s="63" t="str">
        <f>IF('1_Data Entry'!$E168="","",IF(A168="","",'1_Data Entry'!I168))</f>
        <v/>
      </c>
      <c r="L168" s="63" t="str">
        <f>IF('1_Data Entry'!$E168="","",IF(OR(J168="",K168=""),"",J168*K168))</f>
        <v/>
      </c>
      <c r="M168" s="61" t="str">
        <f>IF(A168="","",IF(OR('1_Data Entry'!L168="",'1_Data Entry'!L168&lt;=0),"",'1_Data Entry'!J168))</f>
        <v/>
      </c>
      <c r="N168" s="62" t="str">
        <f>IF('1_Data Entry'!$E168="","",IF(OR(J168="",R168=""),"",MAX(J168-R168,0)))</f>
        <v/>
      </c>
      <c r="O168" s="63" t="str">
        <f>IF('1_Data Entry'!$E168="","",IF(A168="","",'1_Data Entry'!L168))</f>
        <v/>
      </c>
      <c r="P168" s="63" t="str">
        <f t="shared" si="13"/>
        <v/>
      </c>
      <c r="Q168" s="91" t="str">
        <f>IF('1_Data Entry'!$E168="","",IF(OR(M168="",P168="",L168=""),"",P168-L168))</f>
        <v/>
      </c>
      <c r="R168" s="133" t="str">
        <f>IF(A168="","",IF('1_Data Entry'!M168&lt;&gt;"",'1_Data Entry'!M168,IF('1_Data Entry'!J168="",J168,"")))</f>
        <v/>
      </c>
      <c r="S168" s="54" t="str">
        <f>IF('1_Data Entry'!$E168="","",IF(A168="","",IF(OR(F168="",I168="",J168="",K168=""),"Check row",IF(AND(M168&lt;&gt;"",M168&lt;I168),"Sell before buy",IF(AND(R168&lt;&gt;"",J168&lt;R168),"Shares remaining exceeds buy",IF(AND(M168&lt;&gt;"",OR(O168="",O168&lt;=0),N168&gt;0),"Missing sale price","OK"))))))</f>
        <v/>
      </c>
      <c r="T168" s="54" t="str">
        <f>IF('1_Data Entry'!$E168="","",IF(A168="","",IF(AND(Q168&lt;0,M168&lt;&gt;""),"Yes","No")))</f>
        <v/>
      </c>
      <c r="U168" s="54" t="str">
        <f>IF('1_Data Entry'!$E168="","",IF(OR(A168="",T168&lt;&gt;"Yes",M168=""),"No",IF(COUNTIFS($F$6:$F$505,F168,$I$6:$I$505,"&gt;="&amp;M168-30,$I$6:$I$505,"&lt;="&amp;M168+30,$A$6:$A$505,"&lt;&gt;"&amp;A168)&gt;0,"Yes","No")))</f>
        <v/>
      </c>
      <c r="V168" s="61" t="str">
        <f>IF('1_Data Entry'!$E168="","",IF(OR(A168="",U168&lt;&gt;"Yes",M168=""),"",M168+30))</f>
        <v/>
      </c>
      <c r="W168" s="54" t="str">
        <f>IF('1_Data Entry'!$E168="","",IF(A168="","",IF(S168="OK","Ready","Review row")))</f>
        <v/>
      </c>
      <c r="X168" s="69" t="str">
        <f t="shared" si="14"/>
        <v/>
      </c>
      <c r="Y168" s="68" t="str">
        <f t="shared" si="15"/>
        <v/>
      </c>
      <c r="Z168" s="64" t="str">
        <f>IF('1_Data Entry'!$E168="","",SUM(SUMIFS('4_Wash Match Table'!R$7:R$500,'4_Wash Match Table'!L$7:L$500,H168),(SUMIFS('4_Wash Match Table'!AA$7:AA$500,'4_Wash Match Table'!U$7:U$500,H168)),(SUMIFS('4_Wash Match Table'!AJ$7:AJ$500,'4_Wash Match Table'!AD$7:AD$500,H168)),(SUMIFS('4_Wash Match Table'!AS$7:AS$500,'4_Wash Match Table'!AM$7:AM$500,H168))))</f>
        <v/>
      </c>
      <c r="AA168" s="64" t="str">
        <f>IF('1_Data Entry'!$E168="","",IF(OR(L168="",Z168=""),"",L168+Z168))</f>
        <v/>
      </c>
      <c r="AB168" s="65" t="str">
        <f t="shared" si="16"/>
        <v/>
      </c>
      <c r="AC168" s="70" t="str">
        <f>IF(AND($M168&lt;&gt;"",$Q168&lt;0),COUNTIFS($M$6:M168,"&lt;&gt;",$Q$6:Q168,"&lt;0"),"")</f>
        <v/>
      </c>
      <c r="AD168" t="str">
        <f t="shared" si="17"/>
        <v/>
      </c>
      <c r="AG168"/>
    </row>
    <row r="169" spans="1:33" ht="15" customHeight="1" x14ac:dyDescent="0.25">
      <c r="A169" s="47" t="str">
        <f>IF('1_Data Entry'!$E169="","",IF(COUNTA('1_Data Entry'!C169:N169)=0,"",'1_Data Entry'!A169))</f>
        <v/>
      </c>
      <c r="B169" s="47" t="str">
        <f>IF('1_Data Entry'!$E169="","",IF(A169="","",IF(S169&lt;&gt;"OK","Check row",IF(M169="","Open lot",IF(R169=0,"Closed lot","Partially sold")))))</f>
        <v/>
      </c>
      <c r="C169" s="47" t="str">
        <f>IF(A169="","",'1_Data Entry'!C169)</f>
        <v/>
      </c>
      <c r="D169" s="47" t="str">
        <f>IF(A169="","",'1_Data Entry'!D169)</f>
        <v/>
      </c>
      <c r="E169" s="47" t="str">
        <f>IF(A169="","",'1_Data Entry'!E169)</f>
        <v/>
      </c>
      <c r="F169" s="47" t="str">
        <f t="shared" si="12"/>
        <v/>
      </c>
      <c r="G169" s="47" t="str">
        <f>IF(F169="","",IFERROR(VLOOKUP(F169,'6_Reference Lists'!$A$4:$D$64,4,FALSE()),'1_Data Entry'!F169))</f>
        <v/>
      </c>
      <c r="H169" s="134" t="str">
        <f>IF('1_Data Entry'!$E169="","",IF(OR(F169="",I169="",J169="",K169=""),"",F169&amp;"-"&amp;TEXT(I169,"yyyymmdd")&amp;"-"&amp;SUBSTITUTE(TEXT(ROUND(J169,3),"0.###"),".","D")&amp;"-"&amp;SUBSTITUTE(TEXT(ROUND(K169,3),"0.###"),".","D")))</f>
        <v/>
      </c>
      <c r="I169" s="61" t="str">
        <f>IF('1_Data Entry'!$E169="","",IF(A169="","",'1_Data Entry'!G169))</f>
        <v/>
      </c>
      <c r="J169" s="62" t="str">
        <f>IF('1_Data Entry'!$E169="","",IF(A169="","",'1_Data Entry'!H169))</f>
        <v/>
      </c>
      <c r="K169" s="63" t="str">
        <f>IF('1_Data Entry'!$E169="","",IF(A169="","",'1_Data Entry'!I169))</f>
        <v/>
      </c>
      <c r="L169" s="63" t="str">
        <f>IF('1_Data Entry'!$E169="","",IF(OR(J169="",K169=""),"",J169*K169))</f>
        <v/>
      </c>
      <c r="M169" s="61" t="str">
        <f>IF(A169="","",IF(OR('1_Data Entry'!L169="",'1_Data Entry'!L169&lt;=0),"",'1_Data Entry'!J169))</f>
        <v/>
      </c>
      <c r="N169" s="62" t="str">
        <f>IF('1_Data Entry'!$E169="","",IF(OR(J169="",R169=""),"",MAX(J169-R169,0)))</f>
        <v/>
      </c>
      <c r="O169" s="63" t="str">
        <f>IF('1_Data Entry'!$E169="","",IF(A169="","",'1_Data Entry'!L169))</f>
        <v/>
      </c>
      <c r="P169" s="63" t="str">
        <f t="shared" si="13"/>
        <v/>
      </c>
      <c r="Q169" s="91" t="str">
        <f>IF('1_Data Entry'!$E169="","",IF(OR(M169="",P169="",L169=""),"",P169-L169))</f>
        <v/>
      </c>
      <c r="R169" s="133" t="str">
        <f>IF(A169="","",IF('1_Data Entry'!M169&lt;&gt;"",'1_Data Entry'!M169,IF('1_Data Entry'!J169="",J169,"")))</f>
        <v/>
      </c>
      <c r="S169" s="54" t="str">
        <f>IF('1_Data Entry'!$E169="","",IF(A169="","",IF(OR(F169="",I169="",J169="",K169=""),"Check row",IF(AND(M169&lt;&gt;"",M169&lt;I169),"Sell before buy",IF(AND(R169&lt;&gt;"",J169&lt;R169),"Shares remaining exceeds buy",IF(AND(M169&lt;&gt;"",OR(O169="",O169&lt;=0),N169&gt;0),"Missing sale price","OK"))))))</f>
        <v/>
      </c>
      <c r="T169" s="54" t="str">
        <f>IF('1_Data Entry'!$E169="","",IF(A169="","",IF(AND(Q169&lt;0,M169&lt;&gt;""),"Yes","No")))</f>
        <v/>
      </c>
      <c r="U169" s="54" t="str">
        <f>IF('1_Data Entry'!$E169="","",IF(OR(A169="",T169&lt;&gt;"Yes",M169=""),"No",IF(COUNTIFS($F$6:$F$505,F169,$I$6:$I$505,"&gt;="&amp;M169-30,$I$6:$I$505,"&lt;="&amp;M169+30,$A$6:$A$505,"&lt;&gt;"&amp;A169)&gt;0,"Yes","No")))</f>
        <v/>
      </c>
      <c r="V169" s="61" t="str">
        <f>IF('1_Data Entry'!$E169="","",IF(OR(A169="",U169&lt;&gt;"Yes",M169=""),"",M169+30))</f>
        <v/>
      </c>
      <c r="W169" s="54" t="str">
        <f>IF('1_Data Entry'!$E169="","",IF(A169="","",IF(S169="OK","Ready","Review row")))</f>
        <v/>
      </c>
      <c r="X169" s="69" t="str">
        <f t="shared" si="14"/>
        <v/>
      </c>
      <c r="Y169" s="68" t="str">
        <f t="shared" si="15"/>
        <v/>
      </c>
      <c r="Z169" s="64" t="str">
        <f>IF('1_Data Entry'!$E169="","",SUM(SUMIFS('4_Wash Match Table'!R$7:R$500,'4_Wash Match Table'!L$7:L$500,H169),(SUMIFS('4_Wash Match Table'!AA$7:AA$500,'4_Wash Match Table'!U$7:U$500,H169)),(SUMIFS('4_Wash Match Table'!AJ$7:AJ$500,'4_Wash Match Table'!AD$7:AD$500,H169)),(SUMIFS('4_Wash Match Table'!AS$7:AS$500,'4_Wash Match Table'!AM$7:AM$500,H169))))</f>
        <v/>
      </c>
      <c r="AA169" s="64" t="str">
        <f>IF('1_Data Entry'!$E169="","",IF(OR(L169="",Z169=""),"",L169+Z169))</f>
        <v/>
      </c>
      <c r="AB169" s="65" t="str">
        <f t="shared" si="16"/>
        <v/>
      </c>
      <c r="AC169" s="70" t="str">
        <f>IF(AND($M169&lt;&gt;"",$Q169&lt;0),COUNTIFS($M$6:M169,"&lt;&gt;",$Q$6:Q169,"&lt;0"),"")</f>
        <v/>
      </c>
      <c r="AD169" t="str">
        <f t="shared" si="17"/>
        <v/>
      </c>
      <c r="AG169"/>
    </row>
    <row r="170" spans="1:33" ht="15" customHeight="1" x14ac:dyDescent="0.25">
      <c r="A170" s="47" t="str">
        <f>IF('1_Data Entry'!$E170="","",IF(COUNTA('1_Data Entry'!C170:N170)=0,"",'1_Data Entry'!A170))</f>
        <v/>
      </c>
      <c r="B170" s="47" t="str">
        <f>IF('1_Data Entry'!$E170="","",IF(A170="","",IF(S170&lt;&gt;"OK","Check row",IF(M170="","Open lot",IF(R170=0,"Closed lot","Partially sold")))))</f>
        <v/>
      </c>
      <c r="C170" s="47" t="str">
        <f>IF(A170="","",'1_Data Entry'!C170)</f>
        <v/>
      </c>
      <c r="D170" s="47" t="str">
        <f>IF(A170="","",'1_Data Entry'!D170)</f>
        <v/>
      </c>
      <c r="E170" s="47" t="str">
        <f>IF(A170="","",'1_Data Entry'!E170)</f>
        <v/>
      </c>
      <c r="F170" s="47" t="str">
        <f t="shared" si="12"/>
        <v/>
      </c>
      <c r="G170" s="47" t="str">
        <f>IF(F170="","",IFERROR(VLOOKUP(F170,'6_Reference Lists'!$A$4:$D$64,4,FALSE()),'1_Data Entry'!F170))</f>
        <v/>
      </c>
      <c r="H170" s="134" t="str">
        <f>IF('1_Data Entry'!$E170="","",IF(OR(F170="",I170="",J170="",K170=""),"",F170&amp;"-"&amp;TEXT(I170,"yyyymmdd")&amp;"-"&amp;SUBSTITUTE(TEXT(ROUND(J170,3),"0.###"),".","D")&amp;"-"&amp;SUBSTITUTE(TEXT(ROUND(K170,3),"0.###"),".","D")))</f>
        <v/>
      </c>
      <c r="I170" s="61" t="str">
        <f>IF('1_Data Entry'!$E170="","",IF(A170="","",'1_Data Entry'!G170))</f>
        <v/>
      </c>
      <c r="J170" s="62" t="str">
        <f>IF('1_Data Entry'!$E170="","",IF(A170="","",'1_Data Entry'!H170))</f>
        <v/>
      </c>
      <c r="K170" s="63" t="str">
        <f>IF('1_Data Entry'!$E170="","",IF(A170="","",'1_Data Entry'!I170))</f>
        <v/>
      </c>
      <c r="L170" s="63" t="str">
        <f>IF('1_Data Entry'!$E170="","",IF(OR(J170="",K170=""),"",J170*K170))</f>
        <v/>
      </c>
      <c r="M170" s="61" t="str">
        <f>IF(A170="","",IF(OR('1_Data Entry'!L170="",'1_Data Entry'!L170&lt;=0),"",'1_Data Entry'!J170))</f>
        <v/>
      </c>
      <c r="N170" s="62" t="str">
        <f>IF('1_Data Entry'!$E170="","",IF(OR(J170="",R170=""),"",MAX(J170-R170,0)))</f>
        <v/>
      </c>
      <c r="O170" s="63" t="str">
        <f>IF('1_Data Entry'!$E170="","",IF(A170="","",'1_Data Entry'!L170))</f>
        <v/>
      </c>
      <c r="P170" s="63" t="str">
        <f t="shared" si="13"/>
        <v/>
      </c>
      <c r="Q170" s="91" t="str">
        <f>IF('1_Data Entry'!$E170="","",IF(OR(M170="",P170="",L170=""),"",P170-L170))</f>
        <v/>
      </c>
      <c r="R170" s="133" t="str">
        <f>IF(A170="","",IF('1_Data Entry'!M170&lt;&gt;"",'1_Data Entry'!M170,IF('1_Data Entry'!J170="",J170,"")))</f>
        <v/>
      </c>
      <c r="S170" s="54" t="str">
        <f>IF('1_Data Entry'!$E170="","",IF(A170="","",IF(OR(F170="",I170="",J170="",K170=""),"Check row",IF(AND(M170&lt;&gt;"",M170&lt;I170),"Sell before buy",IF(AND(R170&lt;&gt;"",J170&lt;R170),"Shares remaining exceeds buy",IF(AND(M170&lt;&gt;"",OR(O170="",O170&lt;=0),N170&gt;0),"Missing sale price","OK"))))))</f>
        <v/>
      </c>
      <c r="T170" s="54" t="str">
        <f>IF('1_Data Entry'!$E170="","",IF(A170="","",IF(AND(Q170&lt;0,M170&lt;&gt;""),"Yes","No")))</f>
        <v/>
      </c>
      <c r="U170" s="54" t="str">
        <f>IF('1_Data Entry'!$E170="","",IF(OR(A170="",T170&lt;&gt;"Yes",M170=""),"No",IF(COUNTIFS($F$6:$F$505,F170,$I$6:$I$505,"&gt;="&amp;M170-30,$I$6:$I$505,"&lt;="&amp;M170+30,$A$6:$A$505,"&lt;&gt;"&amp;A170)&gt;0,"Yes","No")))</f>
        <v/>
      </c>
      <c r="V170" s="61" t="str">
        <f>IF('1_Data Entry'!$E170="","",IF(OR(A170="",U170&lt;&gt;"Yes",M170=""),"",M170+30))</f>
        <v/>
      </c>
      <c r="W170" s="54" t="str">
        <f>IF('1_Data Entry'!$E170="","",IF(A170="","",IF(S170="OK","Ready","Review row")))</f>
        <v/>
      </c>
      <c r="X170" s="69" t="str">
        <f t="shared" si="14"/>
        <v/>
      </c>
      <c r="Y170" s="68" t="str">
        <f t="shared" si="15"/>
        <v/>
      </c>
      <c r="Z170" s="64" t="str">
        <f>IF('1_Data Entry'!$E170="","",SUM(SUMIFS('4_Wash Match Table'!R$7:R$500,'4_Wash Match Table'!L$7:L$500,H170),(SUMIFS('4_Wash Match Table'!AA$7:AA$500,'4_Wash Match Table'!U$7:U$500,H170)),(SUMIFS('4_Wash Match Table'!AJ$7:AJ$500,'4_Wash Match Table'!AD$7:AD$500,H170)),(SUMIFS('4_Wash Match Table'!AS$7:AS$500,'4_Wash Match Table'!AM$7:AM$500,H170))))</f>
        <v/>
      </c>
      <c r="AA170" s="64" t="str">
        <f>IF('1_Data Entry'!$E170="","",IF(OR(L170="",Z170=""),"",L170+Z170))</f>
        <v/>
      </c>
      <c r="AB170" s="65" t="str">
        <f t="shared" si="16"/>
        <v/>
      </c>
      <c r="AC170" s="70" t="str">
        <f>IF(AND($M170&lt;&gt;"",$Q170&lt;0),COUNTIFS($M$6:M170,"&lt;&gt;",$Q$6:Q170,"&lt;0"),"")</f>
        <v/>
      </c>
      <c r="AD170" t="str">
        <f t="shared" si="17"/>
        <v/>
      </c>
      <c r="AG170"/>
    </row>
    <row r="171" spans="1:33" ht="15" customHeight="1" x14ac:dyDescent="0.25">
      <c r="A171" s="47" t="str">
        <f>IF('1_Data Entry'!$E171="","",IF(COUNTA('1_Data Entry'!C171:N171)=0,"",'1_Data Entry'!A171))</f>
        <v/>
      </c>
      <c r="B171" s="47" t="str">
        <f>IF('1_Data Entry'!$E171="","",IF(A171="","",IF(S171&lt;&gt;"OK","Check row",IF(M171="","Open lot",IF(R171=0,"Closed lot","Partially sold")))))</f>
        <v/>
      </c>
      <c r="C171" s="47" t="str">
        <f>IF(A171="","",'1_Data Entry'!C171)</f>
        <v/>
      </c>
      <c r="D171" s="47" t="str">
        <f>IF(A171="","",'1_Data Entry'!D171)</f>
        <v/>
      </c>
      <c r="E171" s="47" t="str">
        <f>IF(A171="","",'1_Data Entry'!E171)</f>
        <v/>
      </c>
      <c r="F171" s="47" t="str">
        <f t="shared" si="12"/>
        <v/>
      </c>
      <c r="G171" s="47" t="str">
        <f>IF(F171="","",IFERROR(VLOOKUP(F171,'6_Reference Lists'!$A$4:$D$64,4,FALSE()),'1_Data Entry'!F171))</f>
        <v/>
      </c>
      <c r="H171" s="134" t="str">
        <f>IF('1_Data Entry'!$E171="","",IF(OR(F171="",I171="",J171="",K171=""),"",F171&amp;"-"&amp;TEXT(I171,"yyyymmdd")&amp;"-"&amp;SUBSTITUTE(TEXT(ROUND(J171,3),"0.###"),".","D")&amp;"-"&amp;SUBSTITUTE(TEXT(ROUND(K171,3),"0.###"),".","D")))</f>
        <v/>
      </c>
      <c r="I171" s="61" t="str">
        <f>IF('1_Data Entry'!$E171="","",IF(A171="","",'1_Data Entry'!G171))</f>
        <v/>
      </c>
      <c r="J171" s="62" t="str">
        <f>IF('1_Data Entry'!$E171="","",IF(A171="","",'1_Data Entry'!H171))</f>
        <v/>
      </c>
      <c r="K171" s="63" t="str">
        <f>IF('1_Data Entry'!$E171="","",IF(A171="","",'1_Data Entry'!I171))</f>
        <v/>
      </c>
      <c r="L171" s="63" t="str">
        <f>IF('1_Data Entry'!$E171="","",IF(OR(J171="",K171=""),"",J171*K171))</f>
        <v/>
      </c>
      <c r="M171" s="61" t="str">
        <f>IF(A171="","",IF(OR('1_Data Entry'!L171="",'1_Data Entry'!L171&lt;=0),"",'1_Data Entry'!J171))</f>
        <v/>
      </c>
      <c r="N171" s="62" t="str">
        <f>IF('1_Data Entry'!$E171="","",IF(OR(J171="",R171=""),"",MAX(J171-R171,0)))</f>
        <v/>
      </c>
      <c r="O171" s="63" t="str">
        <f>IF('1_Data Entry'!$E171="","",IF(A171="","",'1_Data Entry'!L171))</f>
        <v/>
      </c>
      <c r="P171" s="63" t="str">
        <f t="shared" si="13"/>
        <v/>
      </c>
      <c r="Q171" s="91" t="str">
        <f>IF('1_Data Entry'!$E171="","",IF(OR(M171="",P171="",L171=""),"",P171-L171))</f>
        <v/>
      </c>
      <c r="R171" s="133" t="str">
        <f>IF(A171="","",IF('1_Data Entry'!M171&lt;&gt;"",'1_Data Entry'!M171,IF('1_Data Entry'!J171="",J171,"")))</f>
        <v/>
      </c>
      <c r="S171" s="54" t="str">
        <f>IF('1_Data Entry'!$E171="","",IF(A171="","",IF(OR(F171="",I171="",J171="",K171=""),"Check row",IF(AND(M171&lt;&gt;"",M171&lt;I171),"Sell before buy",IF(AND(R171&lt;&gt;"",J171&lt;R171),"Shares remaining exceeds buy",IF(AND(M171&lt;&gt;"",OR(O171="",O171&lt;=0),N171&gt;0),"Missing sale price","OK"))))))</f>
        <v/>
      </c>
      <c r="T171" s="54" t="str">
        <f>IF('1_Data Entry'!$E171="","",IF(A171="","",IF(AND(Q171&lt;0,M171&lt;&gt;""),"Yes","No")))</f>
        <v/>
      </c>
      <c r="U171" s="54" t="str">
        <f>IF('1_Data Entry'!$E171="","",IF(OR(A171="",T171&lt;&gt;"Yes",M171=""),"No",IF(COUNTIFS($F$6:$F$505,F171,$I$6:$I$505,"&gt;="&amp;M171-30,$I$6:$I$505,"&lt;="&amp;M171+30,$A$6:$A$505,"&lt;&gt;"&amp;A171)&gt;0,"Yes","No")))</f>
        <v/>
      </c>
      <c r="V171" s="61" t="str">
        <f>IF('1_Data Entry'!$E171="","",IF(OR(A171="",U171&lt;&gt;"Yes",M171=""),"",M171+30))</f>
        <v/>
      </c>
      <c r="W171" s="54" t="str">
        <f>IF('1_Data Entry'!$E171="","",IF(A171="","",IF(S171="OK","Ready","Review row")))</f>
        <v/>
      </c>
      <c r="X171" s="69" t="str">
        <f t="shared" si="14"/>
        <v/>
      </c>
      <c r="Y171" s="68" t="str">
        <f t="shared" si="15"/>
        <v/>
      </c>
      <c r="Z171" s="64" t="str">
        <f>IF('1_Data Entry'!$E171="","",SUM(SUMIFS('4_Wash Match Table'!R$7:R$500,'4_Wash Match Table'!L$7:L$500,H171),(SUMIFS('4_Wash Match Table'!AA$7:AA$500,'4_Wash Match Table'!U$7:U$500,H171)),(SUMIFS('4_Wash Match Table'!AJ$7:AJ$500,'4_Wash Match Table'!AD$7:AD$500,H171)),(SUMIFS('4_Wash Match Table'!AS$7:AS$500,'4_Wash Match Table'!AM$7:AM$500,H171))))</f>
        <v/>
      </c>
      <c r="AA171" s="64" t="str">
        <f>IF('1_Data Entry'!$E171="","",IF(OR(L171="",Z171=""),"",L171+Z171))</f>
        <v/>
      </c>
      <c r="AB171" s="65" t="str">
        <f t="shared" si="16"/>
        <v/>
      </c>
      <c r="AC171" s="70" t="str">
        <f>IF(AND($M171&lt;&gt;"",$Q171&lt;0),COUNTIFS($M$6:M171,"&lt;&gt;",$Q$6:Q171,"&lt;0"),"")</f>
        <v/>
      </c>
      <c r="AD171" t="str">
        <f t="shared" si="17"/>
        <v/>
      </c>
      <c r="AG171"/>
    </row>
    <row r="172" spans="1:33" ht="15" customHeight="1" x14ac:dyDescent="0.25">
      <c r="A172" s="47" t="str">
        <f>IF('1_Data Entry'!$E172="","",IF(COUNTA('1_Data Entry'!C172:N172)=0,"",'1_Data Entry'!A172))</f>
        <v/>
      </c>
      <c r="B172" s="47" t="str">
        <f>IF('1_Data Entry'!$E172="","",IF(A172="","",IF(S172&lt;&gt;"OK","Check row",IF(M172="","Open lot",IF(R172=0,"Closed lot","Partially sold")))))</f>
        <v/>
      </c>
      <c r="C172" s="47" t="str">
        <f>IF(A172="","",'1_Data Entry'!C172)</f>
        <v/>
      </c>
      <c r="D172" s="47" t="str">
        <f>IF(A172="","",'1_Data Entry'!D172)</f>
        <v/>
      </c>
      <c r="E172" s="47" t="str">
        <f>IF(A172="","",'1_Data Entry'!E172)</f>
        <v/>
      </c>
      <c r="F172" s="47" t="str">
        <f t="shared" si="12"/>
        <v/>
      </c>
      <c r="G172" s="47" t="str">
        <f>IF(F172="","",IFERROR(VLOOKUP(F172,'6_Reference Lists'!$A$4:$D$64,4,FALSE()),'1_Data Entry'!F172))</f>
        <v/>
      </c>
      <c r="H172" s="134" t="str">
        <f>IF('1_Data Entry'!$E172="","",IF(OR(F172="",I172="",J172="",K172=""),"",F172&amp;"-"&amp;TEXT(I172,"yyyymmdd")&amp;"-"&amp;SUBSTITUTE(TEXT(ROUND(J172,3),"0.###"),".","D")&amp;"-"&amp;SUBSTITUTE(TEXT(ROUND(K172,3),"0.###"),".","D")))</f>
        <v/>
      </c>
      <c r="I172" s="61" t="str">
        <f>IF('1_Data Entry'!$E172="","",IF(A172="","",'1_Data Entry'!G172))</f>
        <v/>
      </c>
      <c r="J172" s="62" t="str">
        <f>IF('1_Data Entry'!$E172="","",IF(A172="","",'1_Data Entry'!H172))</f>
        <v/>
      </c>
      <c r="K172" s="63" t="str">
        <f>IF('1_Data Entry'!$E172="","",IF(A172="","",'1_Data Entry'!I172))</f>
        <v/>
      </c>
      <c r="L172" s="63" t="str">
        <f>IF('1_Data Entry'!$E172="","",IF(OR(J172="",K172=""),"",J172*K172))</f>
        <v/>
      </c>
      <c r="M172" s="61" t="str">
        <f>IF(A172="","",IF(OR('1_Data Entry'!L172="",'1_Data Entry'!L172&lt;=0),"",'1_Data Entry'!J172))</f>
        <v/>
      </c>
      <c r="N172" s="62" t="str">
        <f>IF('1_Data Entry'!$E172="","",IF(OR(J172="",R172=""),"",MAX(J172-R172,0)))</f>
        <v/>
      </c>
      <c r="O172" s="63" t="str">
        <f>IF('1_Data Entry'!$E172="","",IF(A172="","",'1_Data Entry'!L172))</f>
        <v/>
      </c>
      <c r="P172" s="63" t="str">
        <f t="shared" si="13"/>
        <v/>
      </c>
      <c r="Q172" s="91" t="str">
        <f>IF('1_Data Entry'!$E172="","",IF(OR(M172="",P172="",L172=""),"",P172-L172))</f>
        <v/>
      </c>
      <c r="R172" s="133" t="str">
        <f>IF(A172="","",IF('1_Data Entry'!M172&lt;&gt;"",'1_Data Entry'!M172,IF('1_Data Entry'!J172="",J172,"")))</f>
        <v/>
      </c>
      <c r="S172" s="54" t="str">
        <f>IF('1_Data Entry'!$E172="","",IF(A172="","",IF(OR(F172="",I172="",J172="",K172=""),"Check row",IF(AND(M172&lt;&gt;"",M172&lt;I172),"Sell before buy",IF(AND(R172&lt;&gt;"",J172&lt;R172),"Shares remaining exceeds buy",IF(AND(M172&lt;&gt;"",OR(O172="",O172&lt;=0),N172&gt;0),"Missing sale price","OK"))))))</f>
        <v/>
      </c>
      <c r="T172" s="54" t="str">
        <f>IF('1_Data Entry'!$E172="","",IF(A172="","",IF(AND(Q172&lt;0,M172&lt;&gt;""),"Yes","No")))</f>
        <v/>
      </c>
      <c r="U172" s="54" t="str">
        <f>IF('1_Data Entry'!$E172="","",IF(OR(A172="",T172&lt;&gt;"Yes",M172=""),"No",IF(COUNTIFS($F$6:$F$505,F172,$I$6:$I$505,"&gt;="&amp;M172-30,$I$6:$I$505,"&lt;="&amp;M172+30,$A$6:$A$505,"&lt;&gt;"&amp;A172)&gt;0,"Yes","No")))</f>
        <v/>
      </c>
      <c r="V172" s="61" t="str">
        <f>IF('1_Data Entry'!$E172="","",IF(OR(A172="",U172&lt;&gt;"Yes",M172=""),"",M172+30))</f>
        <v/>
      </c>
      <c r="W172" s="54" t="str">
        <f>IF('1_Data Entry'!$E172="","",IF(A172="","",IF(S172="OK","Ready","Review row")))</f>
        <v/>
      </c>
      <c r="X172" s="69" t="str">
        <f t="shared" si="14"/>
        <v/>
      </c>
      <c r="Y172" s="68" t="str">
        <f t="shared" si="15"/>
        <v/>
      </c>
      <c r="Z172" s="64" t="str">
        <f>IF('1_Data Entry'!$E172="","",SUM(SUMIFS('4_Wash Match Table'!R$7:R$500,'4_Wash Match Table'!L$7:L$500,H172),(SUMIFS('4_Wash Match Table'!AA$7:AA$500,'4_Wash Match Table'!U$7:U$500,H172)),(SUMIFS('4_Wash Match Table'!AJ$7:AJ$500,'4_Wash Match Table'!AD$7:AD$500,H172)),(SUMIFS('4_Wash Match Table'!AS$7:AS$500,'4_Wash Match Table'!AM$7:AM$500,H172))))</f>
        <v/>
      </c>
      <c r="AA172" s="64" t="str">
        <f>IF('1_Data Entry'!$E172="","",IF(OR(L172="",Z172=""),"",L172+Z172))</f>
        <v/>
      </c>
      <c r="AB172" s="65" t="str">
        <f t="shared" si="16"/>
        <v/>
      </c>
      <c r="AC172" s="70" t="str">
        <f>IF(AND($M172&lt;&gt;"",$Q172&lt;0),COUNTIFS($M$6:M172,"&lt;&gt;",$Q$6:Q172,"&lt;0"),"")</f>
        <v/>
      </c>
      <c r="AD172" t="str">
        <f t="shared" si="17"/>
        <v/>
      </c>
      <c r="AG172"/>
    </row>
    <row r="173" spans="1:33" ht="15" customHeight="1" x14ac:dyDescent="0.25">
      <c r="A173" s="47" t="str">
        <f>IF('1_Data Entry'!$E173="","",IF(COUNTA('1_Data Entry'!C173:N173)=0,"",'1_Data Entry'!A173))</f>
        <v/>
      </c>
      <c r="B173" s="47" t="str">
        <f>IF('1_Data Entry'!$E173="","",IF(A173="","",IF(S173&lt;&gt;"OK","Check row",IF(M173="","Open lot",IF(R173=0,"Closed lot","Partially sold")))))</f>
        <v/>
      </c>
      <c r="C173" s="47" t="str">
        <f>IF(A173="","",'1_Data Entry'!C173)</f>
        <v/>
      </c>
      <c r="D173" s="47" t="str">
        <f>IF(A173="","",'1_Data Entry'!D173)</f>
        <v/>
      </c>
      <c r="E173" s="47" t="str">
        <f>IF(A173="","",'1_Data Entry'!E173)</f>
        <v/>
      </c>
      <c r="F173" s="47" t="str">
        <f t="shared" si="12"/>
        <v/>
      </c>
      <c r="G173" s="47" t="str">
        <f>IF(F173="","",IFERROR(VLOOKUP(F173,'6_Reference Lists'!$A$4:$D$64,4,FALSE()),'1_Data Entry'!F173))</f>
        <v/>
      </c>
      <c r="H173" s="134" t="str">
        <f>IF('1_Data Entry'!$E173="","",IF(OR(F173="",I173="",J173="",K173=""),"",F173&amp;"-"&amp;TEXT(I173,"yyyymmdd")&amp;"-"&amp;SUBSTITUTE(TEXT(ROUND(J173,3),"0.###"),".","D")&amp;"-"&amp;SUBSTITUTE(TEXT(ROUND(K173,3),"0.###"),".","D")))</f>
        <v/>
      </c>
      <c r="I173" s="61" t="str">
        <f>IF('1_Data Entry'!$E173="","",IF(A173="","",'1_Data Entry'!G173))</f>
        <v/>
      </c>
      <c r="J173" s="62" t="str">
        <f>IF('1_Data Entry'!$E173="","",IF(A173="","",'1_Data Entry'!H173))</f>
        <v/>
      </c>
      <c r="K173" s="63" t="str">
        <f>IF('1_Data Entry'!$E173="","",IF(A173="","",'1_Data Entry'!I173))</f>
        <v/>
      </c>
      <c r="L173" s="63" t="str">
        <f>IF('1_Data Entry'!$E173="","",IF(OR(J173="",K173=""),"",J173*K173))</f>
        <v/>
      </c>
      <c r="M173" s="61" t="str">
        <f>IF(A173="","",IF(OR('1_Data Entry'!L173="",'1_Data Entry'!L173&lt;=0),"",'1_Data Entry'!J173))</f>
        <v/>
      </c>
      <c r="N173" s="62" t="str">
        <f>IF('1_Data Entry'!$E173="","",IF(OR(J173="",R173=""),"",MAX(J173-R173,0)))</f>
        <v/>
      </c>
      <c r="O173" s="63" t="str">
        <f>IF('1_Data Entry'!$E173="","",IF(A173="","",'1_Data Entry'!L173))</f>
        <v/>
      </c>
      <c r="P173" s="63" t="str">
        <f t="shared" si="13"/>
        <v/>
      </c>
      <c r="Q173" s="91" t="str">
        <f>IF('1_Data Entry'!$E173="","",IF(OR(M173="",P173="",L173=""),"",P173-L173))</f>
        <v/>
      </c>
      <c r="R173" s="133" t="str">
        <f>IF(A173="","",IF('1_Data Entry'!M173&lt;&gt;"",'1_Data Entry'!M173,IF('1_Data Entry'!J173="",J173,"")))</f>
        <v/>
      </c>
      <c r="S173" s="54" t="str">
        <f>IF('1_Data Entry'!$E173="","",IF(A173="","",IF(OR(F173="",I173="",J173="",K173=""),"Check row",IF(AND(M173&lt;&gt;"",M173&lt;I173),"Sell before buy",IF(AND(R173&lt;&gt;"",J173&lt;R173),"Shares remaining exceeds buy",IF(AND(M173&lt;&gt;"",OR(O173="",O173&lt;=0),N173&gt;0),"Missing sale price","OK"))))))</f>
        <v/>
      </c>
      <c r="T173" s="54" t="str">
        <f>IF('1_Data Entry'!$E173="","",IF(A173="","",IF(AND(Q173&lt;0,M173&lt;&gt;""),"Yes","No")))</f>
        <v/>
      </c>
      <c r="U173" s="54" t="str">
        <f>IF('1_Data Entry'!$E173="","",IF(OR(A173="",T173&lt;&gt;"Yes",M173=""),"No",IF(COUNTIFS($F$6:$F$505,F173,$I$6:$I$505,"&gt;="&amp;M173-30,$I$6:$I$505,"&lt;="&amp;M173+30,$A$6:$A$505,"&lt;&gt;"&amp;A173)&gt;0,"Yes","No")))</f>
        <v/>
      </c>
      <c r="V173" s="61" t="str">
        <f>IF('1_Data Entry'!$E173="","",IF(OR(A173="",U173&lt;&gt;"Yes",M173=""),"",M173+30))</f>
        <v/>
      </c>
      <c r="W173" s="54" t="str">
        <f>IF('1_Data Entry'!$E173="","",IF(A173="","",IF(S173="OK","Ready","Review row")))</f>
        <v/>
      </c>
      <c r="X173" s="69" t="str">
        <f t="shared" si="14"/>
        <v/>
      </c>
      <c r="Y173" s="68" t="str">
        <f t="shared" si="15"/>
        <v/>
      </c>
      <c r="Z173" s="64" t="str">
        <f>IF('1_Data Entry'!$E173="","",SUM(SUMIFS('4_Wash Match Table'!R$7:R$500,'4_Wash Match Table'!L$7:L$500,H173),(SUMIFS('4_Wash Match Table'!AA$7:AA$500,'4_Wash Match Table'!U$7:U$500,H173)),(SUMIFS('4_Wash Match Table'!AJ$7:AJ$500,'4_Wash Match Table'!AD$7:AD$500,H173)),(SUMIFS('4_Wash Match Table'!AS$7:AS$500,'4_Wash Match Table'!AM$7:AM$500,H173))))</f>
        <v/>
      </c>
      <c r="AA173" s="64" t="str">
        <f>IF('1_Data Entry'!$E173="","",IF(OR(L173="",Z173=""),"",L173+Z173))</f>
        <v/>
      </c>
      <c r="AB173" s="65" t="str">
        <f t="shared" si="16"/>
        <v/>
      </c>
      <c r="AC173" s="70" t="str">
        <f>IF(AND($M173&lt;&gt;"",$Q173&lt;0),COUNTIFS($M$6:M173,"&lt;&gt;",$Q$6:Q173,"&lt;0"),"")</f>
        <v/>
      </c>
      <c r="AD173" t="str">
        <f t="shared" si="17"/>
        <v/>
      </c>
      <c r="AG173"/>
    </row>
    <row r="174" spans="1:33" ht="15" customHeight="1" x14ac:dyDescent="0.25">
      <c r="A174" s="47" t="str">
        <f>IF('1_Data Entry'!$E174="","",IF(COUNTA('1_Data Entry'!C174:N174)=0,"",'1_Data Entry'!A174))</f>
        <v/>
      </c>
      <c r="B174" s="47" t="str">
        <f>IF('1_Data Entry'!$E174="","",IF(A174="","",IF(S174&lt;&gt;"OK","Check row",IF(M174="","Open lot",IF(R174=0,"Closed lot","Partially sold")))))</f>
        <v/>
      </c>
      <c r="C174" s="47" t="str">
        <f>IF(A174="","",'1_Data Entry'!C174)</f>
        <v/>
      </c>
      <c r="D174" s="47" t="str">
        <f>IF(A174="","",'1_Data Entry'!D174)</f>
        <v/>
      </c>
      <c r="E174" s="47" t="str">
        <f>IF(A174="","",'1_Data Entry'!E174)</f>
        <v/>
      </c>
      <c r="F174" s="47" t="str">
        <f t="shared" si="12"/>
        <v/>
      </c>
      <c r="G174" s="47" t="str">
        <f>IF(F174="","",IFERROR(VLOOKUP(F174,'6_Reference Lists'!$A$4:$D$64,4,FALSE()),'1_Data Entry'!F174))</f>
        <v/>
      </c>
      <c r="H174" s="134" t="str">
        <f>IF('1_Data Entry'!$E174="","",IF(OR(F174="",I174="",J174="",K174=""),"",F174&amp;"-"&amp;TEXT(I174,"yyyymmdd")&amp;"-"&amp;SUBSTITUTE(TEXT(ROUND(J174,3),"0.###"),".","D")&amp;"-"&amp;SUBSTITUTE(TEXT(ROUND(K174,3),"0.###"),".","D")))</f>
        <v/>
      </c>
      <c r="I174" s="61" t="str">
        <f>IF('1_Data Entry'!$E174="","",IF(A174="","",'1_Data Entry'!G174))</f>
        <v/>
      </c>
      <c r="J174" s="62" t="str">
        <f>IF('1_Data Entry'!$E174="","",IF(A174="","",'1_Data Entry'!H174))</f>
        <v/>
      </c>
      <c r="K174" s="63" t="str">
        <f>IF('1_Data Entry'!$E174="","",IF(A174="","",'1_Data Entry'!I174))</f>
        <v/>
      </c>
      <c r="L174" s="63" t="str">
        <f>IF('1_Data Entry'!$E174="","",IF(OR(J174="",K174=""),"",J174*K174))</f>
        <v/>
      </c>
      <c r="M174" s="61" t="str">
        <f>IF(A174="","",IF(OR('1_Data Entry'!L174="",'1_Data Entry'!L174&lt;=0),"",'1_Data Entry'!J174))</f>
        <v/>
      </c>
      <c r="N174" s="62" t="str">
        <f>IF('1_Data Entry'!$E174="","",IF(OR(J174="",R174=""),"",MAX(J174-R174,0)))</f>
        <v/>
      </c>
      <c r="O174" s="63" t="str">
        <f>IF('1_Data Entry'!$E174="","",IF(A174="","",'1_Data Entry'!L174))</f>
        <v/>
      </c>
      <c r="P174" s="63" t="str">
        <f t="shared" si="13"/>
        <v/>
      </c>
      <c r="Q174" s="91" t="str">
        <f>IF('1_Data Entry'!$E174="","",IF(OR(M174="",P174="",L174=""),"",P174-L174))</f>
        <v/>
      </c>
      <c r="R174" s="133" t="str">
        <f>IF(A174="","",IF('1_Data Entry'!M174&lt;&gt;"",'1_Data Entry'!M174,IF('1_Data Entry'!J174="",J174,"")))</f>
        <v/>
      </c>
      <c r="S174" s="54" t="str">
        <f>IF('1_Data Entry'!$E174="","",IF(A174="","",IF(OR(F174="",I174="",J174="",K174=""),"Check row",IF(AND(M174&lt;&gt;"",M174&lt;I174),"Sell before buy",IF(AND(R174&lt;&gt;"",J174&lt;R174),"Shares remaining exceeds buy",IF(AND(M174&lt;&gt;"",OR(O174="",O174&lt;=0),N174&gt;0),"Missing sale price","OK"))))))</f>
        <v/>
      </c>
      <c r="T174" s="54" t="str">
        <f>IF('1_Data Entry'!$E174="","",IF(A174="","",IF(AND(Q174&lt;0,M174&lt;&gt;""),"Yes","No")))</f>
        <v/>
      </c>
      <c r="U174" s="54" t="str">
        <f>IF('1_Data Entry'!$E174="","",IF(OR(A174="",T174&lt;&gt;"Yes",M174=""),"No",IF(COUNTIFS($F$6:$F$505,F174,$I$6:$I$505,"&gt;="&amp;M174-30,$I$6:$I$505,"&lt;="&amp;M174+30,$A$6:$A$505,"&lt;&gt;"&amp;A174)&gt;0,"Yes","No")))</f>
        <v/>
      </c>
      <c r="V174" s="61" t="str">
        <f>IF('1_Data Entry'!$E174="","",IF(OR(A174="",U174&lt;&gt;"Yes",M174=""),"",M174+30))</f>
        <v/>
      </c>
      <c r="W174" s="54" t="str">
        <f>IF('1_Data Entry'!$E174="","",IF(A174="","",IF(S174="OK","Ready","Review row")))</f>
        <v/>
      </c>
      <c r="X174" s="69" t="str">
        <f t="shared" si="14"/>
        <v/>
      </c>
      <c r="Y174" s="68" t="str">
        <f t="shared" si="15"/>
        <v/>
      </c>
      <c r="Z174" s="64" t="str">
        <f>IF('1_Data Entry'!$E174="","",SUM(SUMIFS('4_Wash Match Table'!R$7:R$500,'4_Wash Match Table'!L$7:L$500,H174),(SUMIFS('4_Wash Match Table'!AA$7:AA$500,'4_Wash Match Table'!U$7:U$500,H174)),(SUMIFS('4_Wash Match Table'!AJ$7:AJ$500,'4_Wash Match Table'!AD$7:AD$500,H174)),(SUMIFS('4_Wash Match Table'!AS$7:AS$500,'4_Wash Match Table'!AM$7:AM$500,H174))))</f>
        <v/>
      </c>
      <c r="AA174" s="64" t="str">
        <f>IF('1_Data Entry'!$E174="","",IF(OR(L174="",Z174=""),"",L174+Z174))</f>
        <v/>
      </c>
      <c r="AB174" s="65" t="str">
        <f t="shared" si="16"/>
        <v/>
      </c>
      <c r="AC174" s="70" t="str">
        <f>IF(AND($M174&lt;&gt;"",$Q174&lt;0),COUNTIFS($M$6:M174,"&lt;&gt;",$Q$6:Q174,"&lt;0"),"")</f>
        <v/>
      </c>
      <c r="AD174" t="str">
        <f t="shared" si="17"/>
        <v/>
      </c>
      <c r="AG174"/>
    </row>
    <row r="175" spans="1:33" ht="15" customHeight="1" x14ac:dyDescent="0.25">
      <c r="A175" s="47" t="str">
        <f>IF('1_Data Entry'!$E175="","",IF(COUNTA('1_Data Entry'!C175:N175)=0,"",'1_Data Entry'!A175))</f>
        <v/>
      </c>
      <c r="B175" s="47" t="str">
        <f>IF('1_Data Entry'!$E175="","",IF(A175="","",IF(S175&lt;&gt;"OK","Check row",IF(M175="","Open lot",IF(R175=0,"Closed lot","Partially sold")))))</f>
        <v/>
      </c>
      <c r="C175" s="47" t="str">
        <f>IF(A175="","",'1_Data Entry'!C175)</f>
        <v/>
      </c>
      <c r="D175" s="47" t="str">
        <f>IF(A175="","",'1_Data Entry'!D175)</f>
        <v/>
      </c>
      <c r="E175" s="47" t="str">
        <f>IF(A175="","",'1_Data Entry'!E175)</f>
        <v/>
      </c>
      <c r="F175" s="47" t="str">
        <f t="shared" si="12"/>
        <v/>
      </c>
      <c r="G175" s="47" t="str">
        <f>IF(F175="","",IFERROR(VLOOKUP(F175,'6_Reference Lists'!$A$4:$D$64,4,FALSE()),'1_Data Entry'!F175))</f>
        <v/>
      </c>
      <c r="H175" s="134" t="str">
        <f>IF('1_Data Entry'!$E175="","",IF(OR(F175="",I175="",J175="",K175=""),"",F175&amp;"-"&amp;TEXT(I175,"yyyymmdd")&amp;"-"&amp;SUBSTITUTE(TEXT(ROUND(J175,3),"0.###"),".","D")&amp;"-"&amp;SUBSTITUTE(TEXT(ROUND(K175,3),"0.###"),".","D")))</f>
        <v/>
      </c>
      <c r="I175" s="61" t="str">
        <f>IF('1_Data Entry'!$E175="","",IF(A175="","",'1_Data Entry'!G175))</f>
        <v/>
      </c>
      <c r="J175" s="62" t="str">
        <f>IF('1_Data Entry'!$E175="","",IF(A175="","",'1_Data Entry'!H175))</f>
        <v/>
      </c>
      <c r="K175" s="63" t="str">
        <f>IF('1_Data Entry'!$E175="","",IF(A175="","",'1_Data Entry'!I175))</f>
        <v/>
      </c>
      <c r="L175" s="63" t="str">
        <f>IF('1_Data Entry'!$E175="","",IF(OR(J175="",K175=""),"",J175*K175))</f>
        <v/>
      </c>
      <c r="M175" s="61" t="str">
        <f>IF(A175="","",IF(OR('1_Data Entry'!L175="",'1_Data Entry'!L175&lt;=0),"",'1_Data Entry'!J175))</f>
        <v/>
      </c>
      <c r="N175" s="62" t="str">
        <f>IF('1_Data Entry'!$E175="","",IF(OR(J175="",R175=""),"",MAX(J175-R175,0)))</f>
        <v/>
      </c>
      <c r="O175" s="63" t="str">
        <f>IF('1_Data Entry'!$E175="","",IF(A175="","",'1_Data Entry'!L175))</f>
        <v/>
      </c>
      <c r="P175" s="63" t="str">
        <f t="shared" si="13"/>
        <v/>
      </c>
      <c r="Q175" s="91" t="str">
        <f>IF('1_Data Entry'!$E175="","",IF(OR(M175="",P175="",L175=""),"",P175-L175))</f>
        <v/>
      </c>
      <c r="R175" s="133" t="str">
        <f>IF(A175="","",IF('1_Data Entry'!M175&lt;&gt;"",'1_Data Entry'!M175,IF('1_Data Entry'!J175="",J175,"")))</f>
        <v/>
      </c>
      <c r="S175" s="54" t="str">
        <f>IF('1_Data Entry'!$E175="","",IF(A175="","",IF(OR(F175="",I175="",J175="",K175=""),"Check row",IF(AND(M175&lt;&gt;"",M175&lt;I175),"Sell before buy",IF(AND(R175&lt;&gt;"",J175&lt;R175),"Shares remaining exceeds buy",IF(AND(M175&lt;&gt;"",OR(O175="",O175&lt;=0),N175&gt;0),"Missing sale price","OK"))))))</f>
        <v/>
      </c>
      <c r="T175" s="54" t="str">
        <f>IF('1_Data Entry'!$E175="","",IF(A175="","",IF(AND(Q175&lt;0,M175&lt;&gt;""),"Yes","No")))</f>
        <v/>
      </c>
      <c r="U175" s="54" t="str">
        <f>IF('1_Data Entry'!$E175="","",IF(OR(A175="",T175&lt;&gt;"Yes",M175=""),"No",IF(COUNTIFS($F$6:$F$505,F175,$I$6:$I$505,"&gt;="&amp;M175-30,$I$6:$I$505,"&lt;="&amp;M175+30,$A$6:$A$505,"&lt;&gt;"&amp;A175)&gt;0,"Yes","No")))</f>
        <v/>
      </c>
      <c r="V175" s="61" t="str">
        <f>IF('1_Data Entry'!$E175="","",IF(OR(A175="",U175&lt;&gt;"Yes",M175=""),"",M175+30))</f>
        <v/>
      </c>
      <c r="W175" s="54" t="str">
        <f>IF('1_Data Entry'!$E175="","",IF(A175="","",IF(S175="OK","Ready","Review row")))</f>
        <v/>
      </c>
      <c r="X175" s="69" t="str">
        <f t="shared" si="14"/>
        <v/>
      </c>
      <c r="Y175" s="68" t="str">
        <f t="shared" si="15"/>
        <v/>
      </c>
      <c r="Z175" s="64" t="str">
        <f>IF('1_Data Entry'!$E175="","",SUM(SUMIFS('4_Wash Match Table'!R$7:R$500,'4_Wash Match Table'!L$7:L$500,H175),(SUMIFS('4_Wash Match Table'!AA$7:AA$500,'4_Wash Match Table'!U$7:U$500,H175)),(SUMIFS('4_Wash Match Table'!AJ$7:AJ$500,'4_Wash Match Table'!AD$7:AD$500,H175)),(SUMIFS('4_Wash Match Table'!AS$7:AS$500,'4_Wash Match Table'!AM$7:AM$500,H175))))</f>
        <v/>
      </c>
      <c r="AA175" s="64" t="str">
        <f>IF('1_Data Entry'!$E175="","",IF(OR(L175="",Z175=""),"",L175+Z175))</f>
        <v/>
      </c>
      <c r="AB175" s="65" t="str">
        <f t="shared" si="16"/>
        <v/>
      </c>
      <c r="AC175" s="70" t="str">
        <f>IF(AND($M175&lt;&gt;"",$Q175&lt;0),COUNTIFS($M$6:M175,"&lt;&gt;",$Q$6:Q175,"&lt;0"),"")</f>
        <v/>
      </c>
      <c r="AD175" t="str">
        <f t="shared" si="17"/>
        <v/>
      </c>
      <c r="AG175"/>
    </row>
    <row r="176" spans="1:33" ht="15" customHeight="1" x14ac:dyDescent="0.25">
      <c r="A176" s="47" t="str">
        <f>IF('1_Data Entry'!$E176="","",IF(COUNTA('1_Data Entry'!C176:N176)=0,"",'1_Data Entry'!A176))</f>
        <v/>
      </c>
      <c r="B176" s="47" t="str">
        <f>IF('1_Data Entry'!$E176="","",IF(A176="","",IF(S176&lt;&gt;"OK","Check row",IF(M176="","Open lot",IF(R176=0,"Closed lot","Partially sold")))))</f>
        <v/>
      </c>
      <c r="C176" s="47" t="str">
        <f>IF(A176="","",'1_Data Entry'!C176)</f>
        <v/>
      </c>
      <c r="D176" s="47" t="str">
        <f>IF(A176="","",'1_Data Entry'!D176)</f>
        <v/>
      </c>
      <c r="E176" s="47" t="str">
        <f>IF(A176="","",'1_Data Entry'!E176)</f>
        <v/>
      </c>
      <c r="F176" s="47" t="str">
        <f t="shared" si="12"/>
        <v/>
      </c>
      <c r="G176" s="47" t="str">
        <f>IF(F176="","",IFERROR(VLOOKUP(F176,'6_Reference Lists'!$A$4:$D$64,4,FALSE()),'1_Data Entry'!F176))</f>
        <v/>
      </c>
      <c r="H176" s="134" t="str">
        <f>IF('1_Data Entry'!$E176="","",IF(OR(F176="",I176="",J176="",K176=""),"",F176&amp;"-"&amp;TEXT(I176,"yyyymmdd")&amp;"-"&amp;SUBSTITUTE(TEXT(ROUND(J176,3),"0.###"),".","D")&amp;"-"&amp;SUBSTITUTE(TEXT(ROUND(K176,3),"0.###"),".","D")))</f>
        <v/>
      </c>
      <c r="I176" s="61" t="str">
        <f>IF('1_Data Entry'!$E176="","",IF(A176="","",'1_Data Entry'!G176))</f>
        <v/>
      </c>
      <c r="J176" s="62" t="str">
        <f>IF('1_Data Entry'!$E176="","",IF(A176="","",'1_Data Entry'!H176))</f>
        <v/>
      </c>
      <c r="K176" s="63" t="str">
        <f>IF('1_Data Entry'!$E176="","",IF(A176="","",'1_Data Entry'!I176))</f>
        <v/>
      </c>
      <c r="L176" s="63" t="str">
        <f>IF('1_Data Entry'!$E176="","",IF(OR(J176="",K176=""),"",J176*K176))</f>
        <v/>
      </c>
      <c r="M176" s="61" t="str">
        <f>IF(A176="","",IF(OR('1_Data Entry'!L176="",'1_Data Entry'!L176&lt;=0),"",'1_Data Entry'!J176))</f>
        <v/>
      </c>
      <c r="N176" s="62" t="str">
        <f>IF('1_Data Entry'!$E176="","",IF(OR(J176="",R176=""),"",MAX(J176-R176,0)))</f>
        <v/>
      </c>
      <c r="O176" s="63" t="str">
        <f>IF('1_Data Entry'!$E176="","",IF(A176="","",'1_Data Entry'!L176))</f>
        <v/>
      </c>
      <c r="P176" s="63" t="str">
        <f t="shared" si="13"/>
        <v/>
      </c>
      <c r="Q176" s="91" t="str">
        <f>IF('1_Data Entry'!$E176="","",IF(OR(M176="",P176="",L176=""),"",P176-L176))</f>
        <v/>
      </c>
      <c r="R176" s="133" t="str">
        <f>IF(A176="","",IF('1_Data Entry'!M176&lt;&gt;"",'1_Data Entry'!M176,IF('1_Data Entry'!J176="",J176,"")))</f>
        <v/>
      </c>
      <c r="S176" s="54" t="str">
        <f>IF('1_Data Entry'!$E176="","",IF(A176="","",IF(OR(F176="",I176="",J176="",K176=""),"Check row",IF(AND(M176&lt;&gt;"",M176&lt;I176),"Sell before buy",IF(AND(R176&lt;&gt;"",J176&lt;R176),"Shares remaining exceeds buy",IF(AND(M176&lt;&gt;"",OR(O176="",O176&lt;=0),N176&gt;0),"Missing sale price","OK"))))))</f>
        <v/>
      </c>
      <c r="T176" s="54" t="str">
        <f>IF('1_Data Entry'!$E176="","",IF(A176="","",IF(AND(Q176&lt;0,M176&lt;&gt;""),"Yes","No")))</f>
        <v/>
      </c>
      <c r="U176" s="54" t="str">
        <f>IF('1_Data Entry'!$E176="","",IF(OR(A176="",T176&lt;&gt;"Yes",M176=""),"No",IF(COUNTIFS($F$6:$F$505,F176,$I$6:$I$505,"&gt;="&amp;M176-30,$I$6:$I$505,"&lt;="&amp;M176+30,$A$6:$A$505,"&lt;&gt;"&amp;A176)&gt;0,"Yes","No")))</f>
        <v/>
      </c>
      <c r="V176" s="61" t="str">
        <f>IF('1_Data Entry'!$E176="","",IF(OR(A176="",U176&lt;&gt;"Yes",M176=""),"",M176+30))</f>
        <v/>
      </c>
      <c r="W176" s="54" t="str">
        <f>IF('1_Data Entry'!$E176="","",IF(A176="","",IF(S176="OK","Ready","Review row")))</f>
        <v/>
      </c>
      <c r="X176" s="69" t="str">
        <f t="shared" si="14"/>
        <v/>
      </c>
      <c r="Y176" s="68" t="str">
        <f t="shared" si="15"/>
        <v/>
      </c>
      <c r="Z176" s="64" t="str">
        <f>IF('1_Data Entry'!$E176="","",SUM(SUMIFS('4_Wash Match Table'!R$7:R$500,'4_Wash Match Table'!L$7:L$500,H176),(SUMIFS('4_Wash Match Table'!AA$7:AA$500,'4_Wash Match Table'!U$7:U$500,H176)),(SUMIFS('4_Wash Match Table'!AJ$7:AJ$500,'4_Wash Match Table'!AD$7:AD$500,H176)),(SUMIFS('4_Wash Match Table'!AS$7:AS$500,'4_Wash Match Table'!AM$7:AM$500,H176))))</f>
        <v/>
      </c>
      <c r="AA176" s="64" t="str">
        <f>IF('1_Data Entry'!$E176="","",IF(OR(L176="",Z176=""),"",L176+Z176))</f>
        <v/>
      </c>
      <c r="AB176" s="65" t="str">
        <f t="shared" si="16"/>
        <v/>
      </c>
      <c r="AC176" s="70" t="str">
        <f>IF(AND($M176&lt;&gt;"",$Q176&lt;0),COUNTIFS($M$6:M176,"&lt;&gt;",$Q$6:Q176,"&lt;0"),"")</f>
        <v/>
      </c>
      <c r="AD176" t="str">
        <f t="shared" si="17"/>
        <v/>
      </c>
      <c r="AG176"/>
    </row>
    <row r="177" spans="1:33" ht="15" customHeight="1" x14ac:dyDescent="0.25">
      <c r="A177" s="47" t="str">
        <f>IF('1_Data Entry'!$E177="","",IF(COUNTA('1_Data Entry'!C177:N177)=0,"",'1_Data Entry'!A177))</f>
        <v/>
      </c>
      <c r="B177" s="47" t="str">
        <f>IF('1_Data Entry'!$E177="","",IF(A177="","",IF(S177&lt;&gt;"OK","Check row",IF(M177="","Open lot",IF(R177=0,"Closed lot","Partially sold")))))</f>
        <v/>
      </c>
      <c r="C177" s="47" t="str">
        <f>IF(A177="","",'1_Data Entry'!C177)</f>
        <v/>
      </c>
      <c r="D177" s="47" t="str">
        <f>IF(A177="","",'1_Data Entry'!D177)</f>
        <v/>
      </c>
      <c r="E177" s="47" t="str">
        <f>IF(A177="","",'1_Data Entry'!E177)</f>
        <v/>
      </c>
      <c r="F177" s="47" t="str">
        <f t="shared" si="12"/>
        <v/>
      </c>
      <c r="G177" s="47" t="str">
        <f>IF(F177="","",IFERROR(VLOOKUP(F177,'6_Reference Lists'!$A$4:$D$64,4,FALSE()),'1_Data Entry'!F177))</f>
        <v/>
      </c>
      <c r="H177" s="134" t="str">
        <f>IF('1_Data Entry'!$E177="","",IF(OR(F177="",I177="",J177="",K177=""),"",F177&amp;"-"&amp;TEXT(I177,"yyyymmdd")&amp;"-"&amp;SUBSTITUTE(TEXT(ROUND(J177,3),"0.###"),".","D")&amp;"-"&amp;SUBSTITUTE(TEXT(ROUND(K177,3),"0.###"),".","D")))</f>
        <v/>
      </c>
      <c r="I177" s="61" t="str">
        <f>IF('1_Data Entry'!$E177="","",IF(A177="","",'1_Data Entry'!G177))</f>
        <v/>
      </c>
      <c r="J177" s="62" t="str">
        <f>IF('1_Data Entry'!$E177="","",IF(A177="","",'1_Data Entry'!H177))</f>
        <v/>
      </c>
      <c r="K177" s="63" t="str">
        <f>IF('1_Data Entry'!$E177="","",IF(A177="","",'1_Data Entry'!I177))</f>
        <v/>
      </c>
      <c r="L177" s="63" t="str">
        <f>IF('1_Data Entry'!$E177="","",IF(OR(J177="",K177=""),"",J177*K177))</f>
        <v/>
      </c>
      <c r="M177" s="61" t="str">
        <f>IF(A177="","",IF(OR('1_Data Entry'!L177="",'1_Data Entry'!L177&lt;=0),"",'1_Data Entry'!J177))</f>
        <v/>
      </c>
      <c r="N177" s="62" t="str">
        <f>IF('1_Data Entry'!$E177="","",IF(OR(J177="",R177=""),"",MAX(J177-R177,0)))</f>
        <v/>
      </c>
      <c r="O177" s="63" t="str">
        <f>IF('1_Data Entry'!$E177="","",IF(A177="","",'1_Data Entry'!L177))</f>
        <v/>
      </c>
      <c r="P177" s="63" t="str">
        <f t="shared" si="13"/>
        <v/>
      </c>
      <c r="Q177" s="91" t="str">
        <f>IF('1_Data Entry'!$E177="","",IF(OR(M177="",P177="",L177=""),"",P177-L177))</f>
        <v/>
      </c>
      <c r="R177" s="133" t="str">
        <f>IF(A177="","",IF('1_Data Entry'!M177&lt;&gt;"",'1_Data Entry'!M177,IF('1_Data Entry'!J177="",J177,"")))</f>
        <v/>
      </c>
      <c r="S177" s="54" t="str">
        <f>IF('1_Data Entry'!$E177="","",IF(A177="","",IF(OR(F177="",I177="",J177="",K177=""),"Check row",IF(AND(M177&lt;&gt;"",M177&lt;I177),"Sell before buy",IF(AND(R177&lt;&gt;"",J177&lt;R177),"Shares remaining exceeds buy",IF(AND(M177&lt;&gt;"",OR(O177="",O177&lt;=0),N177&gt;0),"Missing sale price","OK"))))))</f>
        <v/>
      </c>
      <c r="T177" s="54" t="str">
        <f>IF('1_Data Entry'!$E177="","",IF(A177="","",IF(AND(Q177&lt;0,M177&lt;&gt;""),"Yes","No")))</f>
        <v/>
      </c>
      <c r="U177" s="54" t="str">
        <f>IF('1_Data Entry'!$E177="","",IF(OR(A177="",T177&lt;&gt;"Yes",M177=""),"No",IF(COUNTIFS($F$6:$F$505,F177,$I$6:$I$505,"&gt;="&amp;M177-30,$I$6:$I$505,"&lt;="&amp;M177+30,$A$6:$A$505,"&lt;&gt;"&amp;A177)&gt;0,"Yes","No")))</f>
        <v/>
      </c>
      <c r="V177" s="61" t="str">
        <f>IF('1_Data Entry'!$E177="","",IF(OR(A177="",U177&lt;&gt;"Yes",M177=""),"",M177+30))</f>
        <v/>
      </c>
      <c r="W177" s="54" t="str">
        <f>IF('1_Data Entry'!$E177="","",IF(A177="","",IF(S177="OK","Ready","Review row")))</f>
        <v/>
      </c>
      <c r="X177" s="69" t="str">
        <f t="shared" si="14"/>
        <v/>
      </c>
      <c r="Y177" s="68" t="str">
        <f t="shared" si="15"/>
        <v/>
      </c>
      <c r="Z177" s="64" t="str">
        <f>IF('1_Data Entry'!$E177="","",SUM(SUMIFS('4_Wash Match Table'!R$7:R$500,'4_Wash Match Table'!L$7:L$500,H177),(SUMIFS('4_Wash Match Table'!AA$7:AA$500,'4_Wash Match Table'!U$7:U$500,H177)),(SUMIFS('4_Wash Match Table'!AJ$7:AJ$500,'4_Wash Match Table'!AD$7:AD$500,H177)),(SUMIFS('4_Wash Match Table'!AS$7:AS$500,'4_Wash Match Table'!AM$7:AM$500,H177))))</f>
        <v/>
      </c>
      <c r="AA177" s="64" t="str">
        <f>IF('1_Data Entry'!$E177="","",IF(OR(L177="",Z177=""),"",L177+Z177))</f>
        <v/>
      </c>
      <c r="AB177" s="65" t="str">
        <f t="shared" si="16"/>
        <v/>
      </c>
      <c r="AC177" s="70" t="str">
        <f>IF(AND($M177&lt;&gt;"",$Q177&lt;0),COUNTIFS($M$6:M177,"&lt;&gt;",$Q$6:Q177,"&lt;0"),"")</f>
        <v/>
      </c>
      <c r="AD177" t="str">
        <f t="shared" si="17"/>
        <v/>
      </c>
      <c r="AG177"/>
    </row>
    <row r="178" spans="1:33" ht="15" customHeight="1" x14ac:dyDescent="0.25">
      <c r="A178" s="47" t="str">
        <f>IF('1_Data Entry'!$E178="","",IF(COUNTA('1_Data Entry'!C178:N178)=0,"",'1_Data Entry'!A178))</f>
        <v/>
      </c>
      <c r="B178" s="47" t="str">
        <f>IF('1_Data Entry'!$E178="","",IF(A178="","",IF(S178&lt;&gt;"OK","Check row",IF(M178="","Open lot",IF(R178=0,"Closed lot","Partially sold")))))</f>
        <v/>
      </c>
      <c r="C178" s="47" t="str">
        <f>IF(A178="","",'1_Data Entry'!C178)</f>
        <v/>
      </c>
      <c r="D178" s="47" t="str">
        <f>IF(A178="","",'1_Data Entry'!D178)</f>
        <v/>
      </c>
      <c r="E178" s="47" t="str">
        <f>IF(A178="","",'1_Data Entry'!E178)</f>
        <v/>
      </c>
      <c r="F178" s="47" t="str">
        <f t="shared" si="12"/>
        <v/>
      </c>
      <c r="G178" s="47" t="str">
        <f>IF(F178="","",IFERROR(VLOOKUP(F178,'6_Reference Lists'!$A$4:$D$64,4,FALSE()),'1_Data Entry'!F178))</f>
        <v/>
      </c>
      <c r="H178" s="134" t="str">
        <f>IF('1_Data Entry'!$E178="","",IF(OR(F178="",I178="",J178="",K178=""),"",F178&amp;"-"&amp;TEXT(I178,"yyyymmdd")&amp;"-"&amp;SUBSTITUTE(TEXT(ROUND(J178,3),"0.###"),".","D")&amp;"-"&amp;SUBSTITUTE(TEXT(ROUND(K178,3),"0.###"),".","D")))</f>
        <v/>
      </c>
      <c r="I178" s="61" t="str">
        <f>IF('1_Data Entry'!$E178="","",IF(A178="","",'1_Data Entry'!G178))</f>
        <v/>
      </c>
      <c r="J178" s="62" t="str">
        <f>IF('1_Data Entry'!$E178="","",IF(A178="","",'1_Data Entry'!H178))</f>
        <v/>
      </c>
      <c r="K178" s="63" t="str">
        <f>IF('1_Data Entry'!$E178="","",IF(A178="","",'1_Data Entry'!I178))</f>
        <v/>
      </c>
      <c r="L178" s="63" t="str">
        <f>IF('1_Data Entry'!$E178="","",IF(OR(J178="",K178=""),"",J178*K178))</f>
        <v/>
      </c>
      <c r="M178" s="61" t="str">
        <f>IF(A178="","",IF(OR('1_Data Entry'!L178="",'1_Data Entry'!L178&lt;=0),"",'1_Data Entry'!J178))</f>
        <v/>
      </c>
      <c r="N178" s="62" t="str">
        <f>IF('1_Data Entry'!$E178="","",IF(OR(J178="",R178=""),"",MAX(J178-R178,0)))</f>
        <v/>
      </c>
      <c r="O178" s="63" t="str">
        <f>IF('1_Data Entry'!$E178="","",IF(A178="","",'1_Data Entry'!L178))</f>
        <v/>
      </c>
      <c r="P178" s="63" t="str">
        <f t="shared" si="13"/>
        <v/>
      </c>
      <c r="Q178" s="91" t="str">
        <f>IF('1_Data Entry'!$E178="","",IF(OR(M178="",P178="",L178=""),"",P178-L178))</f>
        <v/>
      </c>
      <c r="R178" s="133" t="str">
        <f>IF(A178="","",IF('1_Data Entry'!M178&lt;&gt;"",'1_Data Entry'!M178,IF('1_Data Entry'!J178="",J178,"")))</f>
        <v/>
      </c>
      <c r="S178" s="54" t="str">
        <f>IF('1_Data Entry'!$E178="","",IF(A178="","",IF(OR(F178="",I178="",J178="",K178=""),"Check row",IF(AND(M178&lt;&gt;"",M178&lt;I178),"Sell before buy",IF(AND(R178&lt;&gt;"",J178&lt;R178),"Shares remaining exceeds buy",IF(AND(M178&lt;&gt;"",OR(O178="",O178&lt;=0),N178&gt;0),"Missing sale price","OK"))))))</f>
        <v/>
      </c>
      <c r="T178" s="54" t="str">
        <f>IF('1_Data Entry'!$E178="","",IF(A178="","",IF(AND(Q178&lt;0,M178&lt;&gt;""),"Yes","No")))</f>
        <v/>
      </c>
      <c r="U178" s="54" t="str">
        <f>IF('1_Data Entry'!$E178="","",IF(OR(A178="",T178&lt;&gt;"Yes",M178=""),"No",IF(COUNTIFS($F$6:$F$505,F178,$I$6:$I$505,"&gt;="&amp;M178-30,$I$6:$I$505,"&lt;="&amp;M178+30,$A$6:$A$505,"&lt;&gt;"&amp;A178)&gt;0,"Yes","No")))</f>
        <v/>
      </c>
      <c r="V178" s="61" t="str">
        <f>IF('1_Data Entry'!$E178="","",IF(OR(A178="",U178&lt;&gt;"Yes",M178=""),"",M178+30))</f>
        <v/>
      </c>
      <c r="W178" s="54" t="str">
        <f>IF('1_Data Entry'!$E178="","",IF(A178="","",IF(S178="OK","Ready","Review row")))</f>
        <v/>
      </c>
      <c r="X178" s="69" t="str">
        <f t="shared" si="14"/>
        <v/>
      </c>
      <c r="Y178" s="68" t="str">
        <f t="shared" si="15"/>
        <v/>
      </c>
      <c r="Z178" s="64" t="str">
        <f>IF('1_Data Entry'!$E178="","",SUM(SUMIFS('4_Wash Match Table'!R$7:R$500,'4_Wash Match Table'!L$7:L$500,H178),(SUMIFS('4_Wash Match Table'!AA$7:AA$500,'4_Wash Match Table'!U$7:U$500,H178)),(SUMIFS('4_Wash Match Table'!AJ$7:AJ$500,'4_Wash Match Table'!AD$7:AD$500,H178)),(SUMIFS('4_Wash Match Table'!AS$7:AS$500,'4_Wash Match Table'!AM$7:AM$500,H178))))</f>
        <v/>
      </c>
      <c r="AA178" s="64" t="str">
        <f>IF('1_Data Entry'!$E178="","",IF(OR(L178="",Z178=""),"",L178+Z178))</f>
        <v/>
      </c>
      <c r="AB178" s="65" t="str">
        <f t="shared" si="16"/>
        <v/>
      </c>
      <c r="AC178" s="70" t="str">
        <f>IF(AND($M178&lt;&gt;"",$Q178&lt;0),COUNTIFS($M$6:M178,"&lt;&gt;",$Q$6:Q178,"&lt;0"),"")</f>
        <v/>
      </c>
      <c r="AD178" t="str">
        <f t="shared" si="17"/>
        <v/>
      </c>
      <c r="AG178"/>
    </row>
    <row r="179" spans="1:33" ht="15" customHeight="1" x14ac:dyDescent="0.25">
      <c r="A179" s="47" t="str">
        <f>IF('1_Data Entry'!$E179="","",IF(COUNTA('1_Data Entry'!C179:N179)=0,"",'1_Data Entry'!A179))</f>
        <v/>
      </c>
      <c r="B179" s="47" t="str">
        <f>IF('1_Data Entry'!$E179="","",IF(A179="","",IF(S179&lt;&gt;"OK","Check row",IF(M179="","Open lot",IF(R179=0,"Closed lot","Partially sold")))))</f>
        <v/>
      </c>
      <c r="C179" s="47" t="str">
        <f>IF(A179="","",'1_Data Entry'!C179)</f>
        <v/>
      </c>
      <c r="D179" s="47" t="str">
        <f>IF(A179="","",'1_Data Entry'!D179)</f>
        <v/>
      </c>
      <c r="E179" s="47" t="str">
        <f>IF(A179="","",'1_Data Entry'!E179)</f>
        <v/>
      </c>
      <c r="F179" s="47" t="str">
        <f t="shared" si="12"/>
        <v/>
      </c>
      <c r="G179" s="47" t="str">
        <f>IF(F179="","",IFERROR(VLOOKUP(F179,'6_Reference Lists'!$A$4:$D$64,4,FALSE()),'1_Data Entry'!F179))</f>
        <v/>
      </c>
      <c r="H179" s="134" t="str">
        <f>IF('1_Data Entry'!$E179="","",IF(OR(F179="",I179="",J179="",K179=""),"",F179&amp;"-"&amp;TEXT(I179,"yyyymmdd")&amp;"-"&amp;SUBSTITUTE(TEXT(ROUND(J179,3),"0.###"),".","D")&amp;"-"&amp;SUBSTITUTE(TEXT(ROUND(K179,3),"0.###"),".","D")))</f>
        <v/>
      </c>
      <c r="I179" s="61" t="str">
        <f>IF('1_Data Entry'!$E179="","",IF(A179="","",'1_Data Entry'!G179))</f>
        <v/>
      </c>
      <c r="J179" s="62" t="str">
        <f>IF('1_Data Entry'!$E179="","",IF(A179="","",'1_Data Entry'!H179))</f>
        <v/>
      </c>
      <c r="K179" s="63" t="str">
        <f>IF('1_Data Entry'!$E179="","",IF(A179="","",'1_Data Entry'!I179))</f>
        <v/>
      </c>
      <c r="L179" s="63" t="str">
        <f>IF('1_Data Entry'!$E179="","",IF(OR(J179="",K179=""),"",J179*K179))</f>
        <v/>
      </c>
      <c r="M179" s="61" t="str">
        <f>IF(A179="","",IF(OR('1_Data Entry'!L179="",'1_Data Entry'!L179&lt;=0),"",'1_Data Entry'!J179))</f>
        <v/>
      </c>
      <c r="N179" s="62" t="str">
        <f>IF('1_Data Entry'!$E179="","",IF(OR(J179="",R179=""),"",MAX(J179-R179,0)))</f>
        <v/>
      </c>
      <c r="O179" s="63" t="str">
        <f>IF('1_Data Entry'!$E179="","",IF(A179="","",'1_Data Entry'!L179))</f>
        <v/>
      </c>
      <c r="P179" s="63" t="str">
        <f t="shared" si="13"/>
        <v/>
      </c>
      <c r="Q179" s="91" t="str">
        <f>IF('1_Data Entry'!$E179="","",IF(OR(M179="",P179="",L179=""),"",P179-L179))</f>
        <v/>
      </c>
      <c r="R179" s="133" t="str">
        <f>IF(A179="","",IF('1_Data Entry'!M179&lt;&gt;"",'1_Data Entry'!M179,IF('1_Data Entry'!J179="",J179,"")))</f>
        <v/>
      </c>
      <c r="S179" s="54" t="str">
        <f>IF('1_Data Entry'!$E179="","",IF(A179="","",IF(OR(F179="",I179="",J179="",K179=""),"Check row",IF(AND(M179&lt;&gt;"",M179&lt;I179),"Sell before buy",IF(AND(R179&lt;&gt;"",J179&lt;R179),"Shares remaining exceeds buy",IF(AND(M179&lt;&gt;"",OR(O179="",O179&lt;=0),N179&gt;0),"Missing sale price","OK"))))))</f>
        <v/>
      </c>
      <c r="T179" s="54" t="str">
        <f>IF('1_Data Entry'!$E179="","",IF(A179="","",IF(AND(Q179&lt;0,M179&lt;&gt;""),"Yes","No")))</f>
        <v/>
      </c>
      <c r="U179" s="54" t="str">
        <f>IF('1_Data Entry'!$E179="","",IF(OR(A179="",T179&lt;&gt;"Yes",M179=""),"No",IF(COUNTIFS($F$6:$F$505,F179,$I$6:$I$505,"&gt;="&amp;M179-30,$I$6:$I$505,"&lt;="&amp;M179+30,$A$6:$A$505,"&lt;&gt;"&amp;A179)&gt;0,"Yes","No")))</f>
        <v/>
      </c>
      <c r="V179" s="61" t="str">
        <f>IF('1_Data Entry'!$E179="","",IF(OR(A179="",U179&lt;&gt;"Yes",M179=""),"",M179+30))</f>
        <v/>
      </c>
      <c r="W179" s="54" t="str">
        <f>IF('1_Data Entry'!$E179="","",IF(A179="","",IF(S179="OK","Ready","Review row")))</f>
        <v/>
      </c>
      <c r="X179" s="69" t="str">
        <f t="shared" si="14"/>
        <v/>
      </c>
      <c r="Y179" s="68" t="str">
        <f t="shared" si="15"/>
        <v/>
      </c>
      <c r="Z179" s="64" t="str">
        <f>IF('1_Data Entry'!$E179="","",SUM(SUMIFS('4_Wash Match Table'!R$7:R$500,'4_Wash Match Table'!L$7:L$500,H179),(SUMIFS('4_Wash Match Table'!AA$7:AA$500,'4_Wash Match Table'!U$7:U$500,H179)),(SUMIFS('4_Wash Match Table'!AJ$7:AJ$500,'4_Wash Match Table'!AD$7:AD$500,H179)),(SUMIFS('4_Wash Match Table'!AS$7:AS$500,'4_Wash Match Table'!AM$7:AM$500,H179))))</f>
        <v/>
      </c>
      <c r="AA179" s="64" t="str">
        <f>IF('1_Data Entry'!$E179="","",IF(OR(L179="",Z179=""),"",L179+Z179))</f>
        <v/>
      </c>
      <c r="AB179" s="65" t="str">
        <f t="shared" si="16"/>
        <v/>
      </c>
      <c r="AC179" s="70" t="str">
        <f>IF(AND($M179&lt;&gt;"",$Q179&lt;0),COUNTIFS($M$6:M179,"&lt;&gt;",$Q$6:Q179,"&lt;0"),"")</f>
        <v/>
      </c>
      <c r="AD179" t="str">
        <f t="shared" si="17"/>
        <v/>
      </c>
      <c r="AG179"/>
    </row>
    <row r="180" spans="1:33" ht="15" customHeight="1" x14ac:dyDescent="0.25">
      <c r="A180" s="47" t="str">
        <f>IF('1_Data Entry'!$E180="","",IF(COUNTA('1_Data Entry'!C180:N180)=0,"",'1_Data Entry'!A180))</f>
        <v/>
      </c>
      <c r="B180" s="47" t="str">
        <f>IF('1_Data Entry'!$E180="","",IF(A180="","",IF(S180&lt;&gt;"OK","Check row",IF(M180="","Open lot",IF(R180=0,"Closed lot","Partially sold")))))</f>
        <v/>
      </c>
      <c r="C180" s="47" t="str">
        <f>IF(A180="","",'1_Data Entry'!C180)</f>
        <v/>
      </c>
      <c r="D180" s="47" t="str">
        <f>IF(A180="","",'1_Data Entry'!D180)</f>
        <v/>
      </c>
      <c r="E180" s="47" t="str">
        <f>IF(A180="","",'1_Data Entry'!E180)</f>
        <v/>
      </c>
      <c r="F180" s="47" t="str">
        <f t="shared" si="12"/>
        <v/>
      </c>
      <c r="G180" s="47" t="str">
        <f>IF(F180="","",IFERROR(VLOOKUP(F180,'6_Reference Lists'!$A$4:$D$64,4,FALSE()),'1_Data Entry'!F180))</f>
        <v/>
      </c>
      <c r="H180" s="134" t="str">
        <f>IF('1_Data Entry'!$E180="","",IF(OR(F180="",I180="",J180="",K180=""),"",F180&amp;"-"&amp;TEXT(I180,"yyyymmdd")&amp;"-"&amp;SUBSTITUTE(TEXT(ROUND(J180,3),"0.###"),".","D")&amp;"-"&amp;SUBSTITUTE(TEXT(ROUND(K180,3),"0.###"),".","D")))</f>
        <v/>
      </c>
      <c r="I180" s="61" t="str">
        <f>IF('1_Data Entry'!$E180="","",IF(A180="","",'1_Data Entry'!G180))</f>
        <v/>
      </c>
      <c r="J180" s="62" t="str">
        <f>IF('1_Data Entry'!$E180="","",IF(A180="","",'1_Data Entry'!H180))</f>
        <v/>
      </c>
      <c r="K180" s="63" t="str">
        <f>IF('1_Data Entry'!$E180="","",IF(A180="","",'1_Data Entry'!I180))</f>
        <v/>
      </c>
      <c r="L180" s="63" t="str">
        <f>IF('1_Data Entry'!$E180="","",IF(OR(J180="",K180=""),"",J180*K180))</f>
        <v/>
      </c>
      <c r="M180" s="61" t="str">
        <f>IF(A180="","",IF(OR('1_Data Entry'!L180="",'1_Data Entry'!L180&lt;=0),"",'1_Data Entry'!J180))</f>
        <v/>
      </c>
      <c r="N180" s="62" t="str">
        <f>IF('1_Data Entry'!$E180="","",IF(OR(J180="",R180=""),"",MAX(J180-R180,0)))</f>
        <v/>
      </c>
      <c r="O180" s="63" t="str">
        <f>IF('1_Data Entry'!$E180="","",IF(A180="","",'1_Data Entry'!L180))</f>
        <v/>
      </c>
      <c r="P180" s="63" t="str">
        <f t="shared" si="13"/>
        <v/>
      </c>
      <c r="Q180" s="91" t="str">
        <f>IF('1_Data Entry'!$E180="","",IF(OR(M180="",P180="",L180=""),"",P180-L180))</f>
        <v/>
      </c>
      <c r="R180" s="133" t="str">
        <f>IF(A180="","",IF('1_Data Entry'!M180&lt;&gt;"",'1_Data Entry'!M180,IF('1_Data Entry'!J180="",J180,"")))</f>
        <v/>
      </c>
      <c r="S180" s="54" t="str">
        <f>IF('1_Data Entry'!$E180="","",IF(A180="","",IF(OR(F180="",I180="",J180="",K180=""),"Check row",IF(AND(M180&lt;&gt;"",M180&lt;I180),"Sell before buy",IF(AND(R180&lt;&gt;"",J180&lt;R180),"Shares remaining exceeds buy",IF(AND(M180&lt;&gt;"",OR(O180="",O180&lt;=0),N180&gt;0),"Missing sale price","OK"))))))</f>
        <v/>
      </c>
      <c r="T180" s="54" t="str">
        <f>IF('1_Data Entry'!$E180="","",IF(A180="","",IF(AND(Q180&lt;0,M180&lt;&gt;""),"Yes","No")))</f>
        <v/>
      </c>
      <c r="U180" s="54" t="str">
        <f>IF('1_Data Entry'!$E180="","",IF(OR(A180="",T180&lt;&gt;"Yes",M180=""),"No",IF(COUNTIFS($F$6:$F$505,F180,$I$6:$I$505,"&gt;="&amp;M180-30,$I$6:$I$505,"&lt;="&amp;M180+30,$A$6:$A$505,"&lt;&gt;"&amp;A180)&gt;0,"Yes","No")))</f>
        <v/>
      </c>
      <c r="V180" s="61" t="str">
        <f>IF('1_Data Entry'!$E180="","",IF(OR(A180="",U180&lt;&gt;"Yes",M180=""),"",M180+30))</f>
        <v/>
      </c>
      <c r="W180" s="54" t="str">
        <f>IF('1_Data Entry'!$E180="","",IF(A180="","",IF(S180="OK","Ready","Review row")))</f>
        <v/>
      </c>
      <c r="X180" s="69" t="str">
        <f t="shared" si="14"/>
        <v/>
      </c>
      <c r="Y180" s="68" t="str">
        <f t="shared" si="15"/>
        <v/>
      </c>
      <c r="Z180" s="64" t="str">
        <f>IF('1_Data Entry'!$E180="","",SUM(SUMIFS('4_Wash Match Table'!R$7:R$500,'4_Wash Match Table'!L$7:L$500,H180),(SUMIFS('4_Wash Match Table'!AA$7:AA$500,'4_Wash Match Table'!U$7:U$500,H180)),(SUMIFS('4_Wash Match Table'!AJ$7:AJ$500,'4_Wash Match Table'!AD$7:AD$500,H180)),(SUMIFS('4_Wash Match Table'!AS$7:AS$500,'4_Wash Match Table'!AM$7:AM$500,H180))))</f>
        <v/>
      </c>
      <c r="AA180" s="64" t="str">
        <f>IF('1_Data Entry'!$E180="","",IF(OR(L180="",Z180=""),"",L180+Z180))</f>
        <v/>
      </c>
      <c r="AB180" s="65" t="str">
        <f t="shared" si="16"/>
        <v/>
      </c>
      <c r="AC180" s="70" t="str">
        <f>IF(AND($M180&lt;&gt;"",$Q180&lt;0),COUNTIFS($M$6:M180,"&lt;&gt;",$Q$6:Q180,"&lt;0"),"")</f>
        <v/>
      </c>
      <c r="AD180" t="str">
        <f t="shared" si="17"/>
        <v/>
      </c>
      <c r="AG180"/>
    </row>
    <row r="181" spans="1:33" ht="15" customHeight="1" x14ac:dyDescent="0.25">
      <c r="A181" s="47" t="str">
        <f>IF('1_Data Entry'!$E181="","",IF(COUNTA('1_Data Entry'!C181:N181)=0,"",'1_Data Entry'!A181))</f>
        <v/>
      </c>
      <c r="B181" s="47" t="str">
        <f>IF('1_Data Entry'!$E181="","",IF(A181="","",IF(S181&lt;&gt;"OK","Check row",IF(M181="","Open lot",IF(R181=0,"Closed lot","Partially sold")))))</f>
        <v/>
      </c>
      <c r="C181" s="47" t="str">
        <f>IF(A181="","",'1_Data Entry'!C181)</f>
        <v/>
      </c>
      <c r="D181" s="47" t="str">
        <f>IF(A181="","",'1_Data Entry'!D181)</f>
        <v/>
      </c>
      <c r="E181" s="47" t="str">
        <f>IF(A181="","",'1_Data Entry'!E181)</f>
        <v/>
      </c>
      <c r="F181" s="47" t="str">
        <f t="shared" si="12"/>
        <v/>
      </c>
      <c r="G181" s="47" t="str">
        <f>IF(F181="","",IFERROR(VLOOKUP(F181,'6_Reference Lists'!$A$4:$D$64,4,FALSE()),'1_Data Entry'!F181))</f>
        <v/>
      </c>
      <c r="H181" s="134" t="str">
        <f>IF('1_Data Entry'!$E181="","",IF(OR(F181="",I181="",J181="",K181=""),"",F181&amp;"-"&amp;TEXT(I181,"yyyymmdd")&amp;"-"&amp;SUBSTITUTE(TEXT(ROUND(J181,3),"0.###"),".","D")&amp;"-"&amp;SUBSTITUTE(TEXT(ROUND(K181,3),"0.###"),".","D")))</f>
        <v/>
      </c>
      <c r="I181" s="61" t="str">
        <f>IF('1_Data Entry'!$E181="","",IF(A181="","",'1_Data Entry'!G181))</f>
        <v/>
      </c>
      <c r="J181" s="62" t="str">
        <f>IF('1_Data Entry'!$E181="","",IF(A181="","",'1_Data Entry'!H181))</f>
        <v/>
      </c>
      <c r="K181" s="63" t="str">
        <f>IF('1_Data Entry'!$E181="","",IF(A181="","",'1_Data Entry'!I181))</f>
        <v/>
      </c>
      <c r="L181" s="63" t="str">
        <f>IF('1_Data Entry'!$E181="","",IF(OR(J181="",K181=""),"",J181*K181))</f>
        <v/>
      </c>
      <c r="M181" s="61" t="str">
        <f>IF(A181="","",IF(OR('1_Data Entry'!L181="",'1_Data Entry'!L181&lt;=0),"",'1_Data Entry'!J181))</f>
        <v/>
      </c>
      <c r="N181" s="62" t="str">
        <f>IF('1_Data Entry'!$E181="","",IF(OR(J181="",R181=""),"",MAX(J181-R181,0)))</f>
        <v/>
      </c>
      <c r="O181" s="63" t="str">
        <f>IF('1_Data Entry'!$E181="","",IF(A181="","",'1_Data Entry'!L181))</f>
        <v/>
      </c>
      <c r="P181" s="63" t="str">
        <f t="shared" si="13"/>
        <v/>
      </c>
      <c r="Q181" s="91" t="str">
        <f>IF('1_Data Entry'!$E181="","",IF(OR(M181="",P181="",L181=""),"",P181-L181))</f>
        <v/>
      </c>
      <c r="R181" s="133" t="str">
        <f>IF(A181="","",IF('1_Data Entry'!M181&lt;&gt;"",'1_Data Entry'!M181,IF('1_Data Entry'!J181="",J181,"")))</f>
        <v/>
      </c>
      <c r="S181" s="54" t="str">
        <f>IF('1_Data Entry'!$E181="","",IF(A181="","",IF(OR(F181="",I181="",J181="",K181=""),"Check row",IF(AND(M181&lt;&gt;"",M181&lt;I181),"Sell before buy",IF(AND(R181&lt;&gt;"",J181&lt;R181),"Shares remaining exceeds buy",IF(AND(M181&lt;&gt;"",OR(O181="",O181&lt;=0),N181&gt;0),"Missing sale price","OK"))))))</f>
        <v/>
      </c>
      <c r="T181" s="54" t="str">
        <f>IF('1_Data Entry'!$E181="","",IF(A181="","",IF(AND(Q181&lt;0,M181&lt;&gt;""),"Yes","No")))</f>
        <v/>
      </c>
      <c r="U181" s="54" t="str">
        <f>IF('1_Data Entry'!$E181="","",IF(OR(A181="",T181&lt;&gt;"Yes",M181=""),"No",IF(COUNTIFS($F$6:$F$505,F181,$I$6:$I$505,"&gt;="&amp;M181-30,$I$6:$I$505,"&lt;="&amp;M181+30,$A$6:$A$505,"&lt;&gt;"&amp;A181)&gt;0,"Yes","No")))</f>
        <v/>
      </c>
      <c r="V181" s="61" t="str">
        <f>IF('1_Data Entry'!$E181="","",IF(OR(A181="",U181&lt;&gt;"Yes",M181=""),"",M181+30))</f>
        <v/>
      </c>
      <c r="W181" s="54" t="str">
        <f>IF('1_Data Entry'!$E181="","",IF(A181="","",IF(S181="OK","Ready","Review row")))</f>
        <v/>
      </c>
      <c r="X181" s="69" t="str">
        <f t="shared" si="14"/>
        <v/>
      </c>
      <c r="Y181" s="68" t="str">
        <f t="shared" si="15"/>
        <v/>
      </c>
      <c r="Z181" s="64" t="str">
        <f>IF('1_Data Entry'!$E181="","",SUM(SUMIFS('4_Wash Match Table'!R$7:R$500,'4_Wash Match Table'!L$7:L$500,H181),(SUMIFS('4_Wash Match Table'!AA$7:AA$500,'4_Wash Match Table'!U$7:U$500,H181)),(SUMIFS('4_Wash Match Table'!AJ$7:AJ$500,'4_Wash Match Table'!AD$7:AD$500,H181)),(SUMIFS('4_Wash Match Table'!AS$7:AS$500,'4_Wash Match Table'!AM$7:AM$500,H181))))</f>
        <v/>
      </c>
      <c r="AA181" s="64" t="str">
        <f>IF('1_Data Entry'!$E181="","",IF(OR(L181="",Z181=""),"",L181+Z181))</f>
        <v/>
      </c>
      <c r="AB181" s="65" t="str">
        <f t="shared" si="16"/>
        <v/>
      </c>
      <c r="AC181" s="70" t="str">
        <f>IF(AND($M181&lt;&gt;"",$Q181&lt;0),COUNTIFS($M$6:M181,"&lt;&gt;",$Q$6:Q181,"&lt;0"),"")</f>
        <v/>
      </c>
      <c r="AD181" t="str">
        <f t="shared" si="17"/>
        <v/>
      </c>
      <c r="AG181"/>
    </row>
    <row r="182" spans="1:33" ht="15" customHeight="1" x14ac:dyDescent="0.25">
      <c r="A182" s="47" t="str">
        <f>IF('1_Data Entry'!$E182="","",IF(COUNTA('1_Data Entry'!C182:N182)=0,"",'1_Data Entry'!A182))</f>
        <v/>
      </c>
      <c r="B182" s="47" t="str">
        <f>IF('1_Data Entry'!$E182="","",IF(A182="","",IF(S182&lt;&gt;"OK","Check row",IF(M182="","Open lot",IF(R182=0,"Closed lot","Partially sold")))))</f>
        <v/>
      </c>
      <c r="C182" s="47" t="str">
        <f>IF(A182="","",'1_Data Entry'!C182)</f>
        <v/>
      </c>
      <c r="D182" s="47" t="str">
        <f>IF(A182="","",'1_Data Entry'!D182)</f>
        <v/>
      </c>
      <c r="E182" s="47" t="str">
        <f>IF(A182="","",'1_Data Entry'!E182)</f>
        <v/>
      </c>
      <c r="F182" s="47" t="str">
        <f t="shared" si="12"/>
        <v/>
      </c>
      <c r="G182" s="47" t="str">
        <f>IF(F182="","",IFERROR(VLOOKUP(F182,'6_Reference Lists'!$A$4:$D$64,4,FALSE()),'1_Data Entry'!F182))</f>
        <v/>
      </c>
      <c r="H182" s="134" t="str">
        <f>IF('1_Data Entry'!$E182="","",IF(OR(F182="",I182="",J182="",K182=""),"",F182&amp;"-"&amp;TEXT(I182,"yyyymmdd")&amp;"-"&amp;SUBSTITUTE(TEXT(ROUND(J182,3),"0.###"),".","D")&amp;"-"&amp;SUBSTITUTE(TEXT(ROUND(K182,3),"0.###"),".","D")))</f>
        <v/>
      </c>
      <c r="I182" s="61" t="str">
        <f>IF('1_Data Entry'!$E182="","",IF(A182="","",'1_Data Entry'!G182))</f>
        <v/>
      </c>
      <c r="J182" s="62" t="str">
        <f>IF('1_Data Entry'!$E182="","",IF(A182="","",'1_Data Entry'!H182))</f>
        <v/>
      </c>
      <c r="K182" s="63" t="str">
        <f>IF('1_Data Entry'!$E182="","",IF(A182="","",'1_Data Entry'!I182))</f>
        <v/>
      </c>
      <c r="L182" s="63" t="str">
        <f>IF('1_Data Entry'!$E182="","",IF(OR(J182="",K182=""),"",J182*K182))</f>
        <v/>
      </c>
      <c r="M182" s="61" t="str">
        <f>IF(A182="","",IF(OR('1_Data Entry'!L182="",'1_Data Entry'!L182&lt;=0),"",'1_Data Entry'!J182))</f>
        <v/>
      </c>
      <c r="N182" s="62" t="str">
        <f>IF('1_Data Entry'!$E182="","",IF(OR(J182="",R182=""),"",MAX(J182-R182,0)))</f>
        <v/>
      </c>
      <c r="O182" s="63" t="str">
        <f>IF('1_Data Entry'!$E182="","",IF(A182="","",'1_Data Entry'!L182))</f>
        <v/>
      </c>
      <c r="P182" s="63" t="str">
        <f t="shared" si="13"/>
        <v/>
      </c>
      <c r="Q182" s="91" t="str">
        <f>IF('1_Data Entry'!$E182="","",IF(OR(M182="",P182="",L182=""),"",P182-L182))</f>
        <v/>
      </c>
      <c r="R182" s="133" t="str">
        <f>IF(A182="","",IF('1_Data Entry'!M182&lt;&gt;"",'1_Data Entry'!M182,IF('1_Data Entry'!J182="",J182,"")))</f>
        <v/>
      </c>
      <c r="S182" s="54" t="str">
        <f>IF('1_Data Entry'!$E182="","",IF(A182="","",IF(OR(F182="",I182="",J182="",K182=""),"Check row",IF(AND(M182&lt;&gt;"",M182&lt;I182),"Sell before buy",IF(AND(R182&lt;&gt;"",J182&lt;R182),"Shares remaining exceeds buy",IF(AND(M182&lt;&gt;"",OR(O182="",O182&lt;=0),N182&gt;0),"Missing sale price","OK"))))))</f>
        <v/>
      </c>
      <c r="T182" s="54" t="str">
        <f>IF('1_Data Entry'!$E182="","",IF(A182="","",IF(AND(Q182&lt;0,M182&lt;&gt;""),"Yes","No")))</f>
        <v/>
      </c>
      <c r="U182" s="54" t="str">
        <f>IF('1_Data Entry'!$E182="","",IF(OR(A182="",T182&lt;&gt;"Yes",M182=""),"No",IF(COUNTIFS($F$6:$F$505,F182,$I$6:$I$505,"&gt;="&amp;M182-30,$I$6:$I$505,"&lt;="&amp;M182+30,$A$6:$A$505,"&lt;&gt;"&amp;A182)&gt;0,"Yes","No")))</f>
        <v/>
      </c>
      <c r="V182" s="61" t="str">
        <f>IF('1_Data Entry'!$E182="","",IF(OR(A182="",U182&lt;&gt;"Yes",M182=""),"",M182+30))</f>
        <v/>
      </c>
      <c r="W182" s="54" t="str">
        <f>IF('1_Data Entry'!$E182="","",IF(A182="","",IF(S182="OK","Ready","Review row")))</f>
        <v/>
      </c>
      <c r="X182" s="69" t="str">
        <f t="shared" si="14"/>
        <v/>
      </c>
      <c r="Y182" s="68" t="str">
        <f t="shared" si="15"/>
        <v/>
      </c>
      <c r="Z182" s="64" t="str">
        <f>IF('1_Data Entry'!$E182="","",SUM(SUMIFS('4_Wash Match Table'!R$7:R$500,'4_Wash Match Table'!L$7:L$500,H182),(SUMIFS('4_Wash Match Table'!AA$7:AA$500,'4_Wash Match Table'!U$7:U$500,H182)),(SUMIFS('4_Wash Match Table'!AJ$7:AJ$500,'4_Wash Match Table'!AD$7:AD$500,H182)),(SUMIFS('4_Wash Match Table'!AS$7:AS$500,'4_Wash Match Table'!AM$7:AM$500,H182))))</f>
        <v/>
      </c>
      <c r="AA182" s="64" t="str">
        <f>IF('1_Data Entry'!$E182="","",IF(OR(L182="",Z182=""),"",L182+Z182))</f>
        <v/>
      </c>
      <c r="AB182" s="65" t="str">
        <f t="shared" si="16"/>
        <v/>
      </c>
      <c r="AC182" s="70" t="str">
        <f>IF(AND($M182&lt;&gt;"",$Q182&lt;0),COUNTIFS($M$6:M182,"&lt;&gt;",$Q$6:Q182,"&lt;0"),"")</f>
        <v/>
      </c>
      <c r="AD182" t="str">
        <f t="shared" si="17"/>
        <v/>
      </c>
      <c r="AG182"/>
    </row>
    <row r="183" spans="1:33" ht="15" customHeight="1" x14ac:dyDescent="0.25">
      <c r="A183" s="47" t="str">
        <f>IF('1_Data Entry'!$E183="","",IF(COUNTA('1_Data Entry'!C183:N183)=0,"",'1_Data Entry'!A183))</f>
        <v/>
      </c>
      <c r="B183" s="47" t="str">
        <f>IF('1_Data Entry'!$E183="","",IF(A183="","",IF(S183&lt;&gt;"OK","Check row",IF(M183="","Open lot",IF(R183=0,"Closed lot","Partially sold")))))</f>
        <v/>
      </c>
      <c r="C183" s="47" t="str">
        <f>IF(A183="","",'1_Data Entry'!C183)</f>
        <v/>
      </c>
      <c r="D183" s="47" t="str">
        <f>IF(A183="","",'1_Data Entry'!D183)</f>
        <v/>
      </c>
      <c r="E183" s="47" t="str">
        <f>IF(A183="","",'1_Data Entry'!E183)</f>
        <v/>
      </c>
      <c r="F183" s="47" t="str">
        <f t="shared" si="12"/>
        <v/>
      </c>
      <c r="G183" s="47" t="str">
        <f>IF(F183="","",IFERROR(VLOOKUP(F183,'6_Reference Lists'!$A$4:$D$64,4,FALSE()),'1_Data Entry'!F183))</f>
        <v/>
      </c>
      <c r="H183" s="134" t="str">
        <f>IF('1_Data Entry'!$E183="","",IF(OR(F183="",I183="",J183="",K183=""),"",F183&amp;"-"&amp;TEXT(I183,"yyyymmdd")&amp;"-"&amp;SUBSTITUTE(TEXT(ROUND(J183,3),"0.###"),".","D")&amp;"-"&amp;SUBSTITUTE(TEXT(ROUND(K183,3),"0.###"),".","D")))</f>
        <v/>
      </c>
      <c r="I183" s="61" t="str">
        <f>IF('1_Data Entry'!$E183="","",IF(A183="","",'1_Data Entry'!G183))</f>
        <v/>
      </c>
      <c r="J183" s="62" t="str">
        <f>IF('1_Data Entry'!$E183="","",IF(A183="","",'1_Data Entry'!H183))</f>
        <v/>
      </c>
      <c r="K183" s="63" t="str">
        <f>IF('1_Data Entry'!$E183="","",IF(A183="","",'1_Data Entry'!I183))</f>
        <v/>
      </c>
      <c r="L183" s="63" t="str">
        <f>IF('1_Data Entry'!$E183="","",IF(OR(J183="",K183=""),"",J183*K183))</f>
        <v/>
      </c>
      <c r="M183" s="61" t="str">
        <f>IF(A183="","",IF(OR('1_Data Entry'!L183="",'1_Data Entry'!L183&lt;=0),"",'1_Data Entry'!J183))</f>
        <v/>
      </c>
      <c r="N183" s="62" t="str">
        <f>IF('1_Data Entry'!$E183="","",IF(OR(J183="",R183=""),"",MAX(J183-R183,0)))</f>
        <v/>
      </c>
      <c r="O183" s="63" t="str">
        <f>IF('1_Data Entry'!$E183="","",IF(A183="","",'1_Data Entry'!L183))</f>
        <v/>
      </c>
      <c r="P183" s="63" t="str">
        <f t="shared" si="13"/>
        <v/>
      </c>
      <c r="Q183" s="91" t="str">
        <f>IF('1_Data Entry'!$E183="","",IF(OR(M183="",P183="",L183=""),"",P183-L183))</f>
        <v/>
      </c>
      <c r="R183" s="133" t="str">
        <f>IF(A183="","",IF('1_Data Entry'!M183&lt;&gt;"",'1_Data Entry'!M183,IF('1_Data Entry'!J183="",J183,"")))</f>
        <v/>
      </c>
      <c r="S183" s="54" t="str">
        <f>IF('1_Data Entry'!$E183="","",IF(A183="","",IF(OR(F183="",I183="",J183="",K183=""),"Check row",IF(AND(M183&lt;&gt;"",M183&lt;I183),"Sell before buy",IF(AND(R183&lt;&gt;"",J183&lt;R183),"Shares remaining exceeds buy",IF(AND(M183&lt;&gt;"",OR(O183="",O183&lt;=0),N183&gt;0),"Missing sale price","OK"))))))</f>
        <v/>
      </c>
      <c r="T183" s="54" t="str">
        <f>IF('1_Data Entry'!$E183="","",IF(A183="","",IF(AND(Q183&lt;0,M183&lt;&gt;""),"Yes","No")))</f>
        <v/>
      </c>
      <c r="U183" s="54" t="str">
        <f>IF('1_Data Entry'!$E183="","",IF(OR(A183="",T183&lt;&gt;"Yes",M183=""),"No",IF(COUNTIFS($F$6:$F$505,F183,$I$6:$I$505,"&gt;="&amp;M183-30,$I$6:$I$505,"&lt;="&amp;M183+30,$A$6:$A$505,"&lt;&gt;"&amp;A183)&gt;0,"Yes","No")))</f>
        <v/>
      </c>
      <c r="V183" s="61" t="str">
        <f>IF('1_Data Entry'!$E183="","",IF(OR(A183="",U183&lt;&gt;"Yes",M183=""),"",M183+30))</f>
        <v/>
      </c>
      <c r="W183" s="54" t="str">
        <f>IF('1_Data Entry'!$E183="","",IF(A183="","",IF(S183="OK","Ready","Review row")))</f>
        <v/>
      </c>
      <c r="X183" s="69" t="str">
        <f t="shared" si="14"/>
        <v/>
      </c>
      <c r="Y183" s="68" t="str">
        <f t="shared" si="15"/>
        <v/>
      </c>
      <c r="Z183" s="64" t="str">
        <f>IF('1_Data Entry'!$E183="","",SUM(SUMIFS('4_Wash Match Table'!R$7:R$500,'4_Wash Match Table'!L$7:L$500,H183),(SUMIFS('4_Wash Match Table'!AA$7:AA$500,'4_Wash Match Table'!U$7:U$500,H183)),(SUMIFS('4_Wash Match Table'!AJ$7:AJ$500,'4_Wash Match Table'!AD$7:AD$500,H183)),(SUMIFS('4_Wash Match Table'!AS$7:AS$500,'4_Wash Match Table'!AM$7:AM$500,H183))))</f>
        <v/>
      </c>
      <c r="AA183" s="64" t="str">
        <f>IF('1_Data Entry'!$E183="","",IF(OR(L183="",Z183=""),"",L183+Z183))</f>
        <v/>
      </c>
      <c r="AB183" s="65" t="str">
        <f t="shared" si="16"/>
        <v/>
      </c>
      <c r="AC183" s="70" t="str">
        <f>IF(AND($M183&lt;&gt;"",$Q183&lt;0),COUNTIFS($M$6:M183,"&lt;&gt;",$Q$6:Q183,"&lt;0"),"")</f>
        <v/>
      </c>
      <c r="AD183" t="str">
        <f t="shared" si="17"/>
        <v/>
      </c>
      <c r="AG183"/>
    </row>
    <row r="184" spans="1:33" ht="15" customHeight="1" x14ac:dyDescent="0.25">
      <c r="A184" s="47" t="str">
        <f>IF('1_Data Entry'!$E184="","",IF(COUNTA('1_Data Entry'!C184:N184)=0,"",'1_Data Entry'!A184))</f>
        <v/>
      </c>
      <c r="B184" s="47" t="str">
        <f>IF('1_Data Entry'!$E184="","",IF(A184="","",IF(S184&lt;&gt;"OK","Check row",IF(M184="","Open lot",IF(R184=0,"Closed lot","Partially sold")))))</f>
        <v/>
      </c>
      <c r="C184" s="47" t="str">
        <f>IF(A184="","",'1_Data Entry'!C184)</f>
        <v/>
      </c>
      <c r="D184" s="47" t="str">
        <f>IF(A184="","",'1_Data Entry'!D184)</f>
        <v/>
      </c>
      <c r="E184" s="47" t="str">
        <f>IF(A184="","",'1_Data Entry'!E184)</f>
        <v/>
      </c>
      <c r="F184" s="47" t="str">
        <f t="shared" si="12"/>
        <v/>
      </c>
      <c r="G184" s="47" t="str">
        <f>IF(F184="","",IFERROR(VLOOKUP(F184,'6_Reference Lists'!$A$4:$D$64,4,FALSE()),'1_Data Entry'!F184))</f>
        <v/>
      </c>
      <c r="H184" s="134" t="str">
        <f>IF('1_Data Entry'!$E184="","",IF(OR(F184="",I184="",J184="",K184=""),"",F184&amp;"-"&amp;TEXT(I184,"yyyymmdd")&amp;"-"&amp;SUBSTITUTE(TEXT(ROUND(J184,3),"0.###"),".","D")&amp;"-"&amp;SUBSTITUTE(TEXT(ROUND(K184,3),"0.###"),".","D")))</f>
        <v/>
      </c>
      <c r="I184" s="61" t="str">
        <f>IF('1_Data Entry'!$E184="","",IF(A184="","",'1_Data Entry'!G184))</f>
        <v/>
      </c>
      <c r="J184" s="62" t="str">
        <f>IF('1_Data Entry'!$E184="","",IF(A184="","",'1_Data Entry'!H184))</f>
        <v/>
      </c>
      <c r="K184" s="63" t="str">
        <f>IF('1_Data Entry'!$E184="","",IF(A184="","",'1_Data Entry'!I184))</f>
        <v/>
      </c>
      <c r="L184" s="63" t="str">
        <f>IF('1_Data Entry'!$E184="","",IF(OR(J184="",K184=""),"",J184*K184))</f>
        <v/>
      </c>
      <c r="M184" s="61" t="str">
        <f>IF(A184="","",IF(OR('1_Data Entry'!L184="",'1_Data Entry'!L184&lt;=0),"",'1_Data Entry'!J184))</f>
        <v/>
      </c>
      <c r="N184" s="62" t="str">
        <f>IF('1_Data Entry'!$E184="","",IF(OR(J184="",R184=""),"",MAX(J184-R184,0)))</f>
        <v/>
      </c>
      <c r="O184" s="63" t="str">
        <f>IF('1_Data Entry'!$E184="","",IF(A184="","",'1_Data Entry'!L184))</f>
        <v/>
      </c>
      <c r="P184" s="63" t="str">
        <f t="shared" si="13"/>
        <v/>
      </c>
      <c r="Q184" s="91" t="str">
        <f>IF('1_Data Entry'!$E184="","",IF(OR(M184="",P184="",L184=""),"",P184-L184))</f>
        <v/>
      </c>
      <c r="R184" s="133" t="str">
        <f>IF(A184="","",IF('1_Data Entry'!M184&lt;&gt;"",'1_Data Entry'!M184,IF('1_Data Entry'!J184="",J184,"")))</f>
        <v/>
      </c>
      <c r="S184" s="54" t="str">
        <f>IF('1_Data Entry'!$E184="","",IF(A184="","",IF(OR(F184="",I184="",J184="",K184=""),"Check row",IF(AND(M184&lt;&gt;"",M184&lt;I184),"Sell before buy",IF(AND(R184&lt;&gt;"",J184&lt;R184),"Shares remaining exceeds buy",IF(AND(M184&lt;&gt;"",OR(O184="",O184&lt;=0),N184&gt;0),"Missing sale price","OK"))))))</f>
        <v/>
      </c>
      <c r="T184" s="54" t="str">
        <f>IF('1_Data Entry'!$E184="","",IF(A184="","",IF(AND(Q184&lt;0,M184&lt;&gt;""),"Yes","No")))</f>
        <v/>
      </c>
      <c r="U184" s="54" t="str">
        <f>IF('1_Data Entry'!$E184="","",IF(OR(A184="",T184&lt;&gt;"Yes",M184=""),"No",IF(COUNTIFS($F$6:$F$505,F184,$I$6:$I$505,"&gt;="&amp;M184-30,$I$6:$I$505,"&lt;="&amp;M184+30,$A$6:$A$505,"&lt;&gt;"&amp;A184)&gt;0,"Yes","No")))</f>
        <v/>
      </c>
      <c r="V184" s="61" t="str">
        <f>IF('1_Data Entry'!$E184="","",IF(OR(A184="",U184&lt;&gt;"Yes",M184=""),"",M184+30))</f>
        <v/>
      </c>
      <c r="W184" s="54" t="str">
        <f>IF('1_Data Entry'!$E184="","",IF(A184="","",IF(S184="OK","Ready","Review row")))</f>
        <v/>
      </c>
      <c r="X184" s="69" t="str">
        <f t="shared" si="14"/>
        <v/>
      </c>
      <c r="Y184" s="68" t="str">
        <f t="shared" si="15"/>
        <v/>
      </c>
      <c r="Z184" s="64" t="str">
        <f>IF('1_Data Entry'!$E184="","",SUM(SUMIFS('4_Wash Match Table'!R$7:R$500,'4_Wash Match Table'!L$7:L$500,H184),(SUMIFS('4_Wash Match Table'!AA$7:AA$500,'4_Wash Match Table'!U$7:U$500,H184)),(SUMIFS('4_Wash Match Table'!AJ$7:AJ$500,'4_Wash Match Table'!AD$7:AD$500,H184)),(SUMIFS('4_Wash Match Table'!AS$7:AS$500,'4_Wash Match Table'!AM$7:AM$500,H184))))</f>
        <v/>
      </c>
      <c r="AA184" s="64" t="str">
        <f>IF('1_Data Entry'!$E184="","",IF(OR(L184="",Z184=""),"",L184+Z184))</f>
        <v/>
      </c>
      <c r="AB184" s="65" t="str">
        <f t="shared" si="16"/>
        <v/>
      </c>
      <c r="AC184" s="70" t="str">
        <f>IF(AND($M184&lt;&gt;"",$Q184&lt;0),COUNTIFS($M$6:M184,"&lt;&gt;",$Q$6:Q184,"&lt;0"),"")</f>
        <v/>
      </c>
      <c r="AD184" t="str">
        <f t="shared" si="17"/>
        <v/>
      </c>
      <c r="AG184"/>
    </row>
    <row r="185" spans="1:33" ht="15" customHeight="1" x14ac:dyDescent="0.25">
      <c r="A185" s="47" t="str">
        <f>IF('1_Data Entry'!$E185="","",IF(COUNTA('1_Data Entry'!C185:N185)=0,"",'1_Data Entry'!A185))</f>
        <v/>
      </c>
      <c r="B185" s="47" t="str">
        <f>IF('1_Data Entry'!$E185="","",IF(A185="","",IF(S185&lt;&gt;"OK","Check row",IF(M185="","Open lot",IF(R185=0,"Closed lot","Partially sold")))))</f>
        <v/>
      </c>
      <c r="C185" s="47" t="str">
        <f>IF(A185="","",'1_Data Entry'!C185)</f>
        <v/>
      </c>
      <c r="D185" s="47" t="str">
        <f>IF(A185="","",'1_Data Entry'!D185)</f>
        <v/>
      </c>
      <c r="E185" s="47" t="str">
        <f>IF(A185="","",'1_Data Entry'!E185)</f>
        <v/>
      </c>
      <c r="F185" s="47" t="str">
        <f t="shared" si="12"/>
        <v/>
      </c>
      <c r="G185" s="47" t="str">
        <f>IF(F185="","",IFERROR(VLOOKUP(F185,'6_Reference Lists'!$A$4:$D$64,4,FALSE()),'1_Data Entry'!F185))</f>
        <v/>
      </c>
      <c r="H185" s="134" t="str">
        <f>IF('1_Data Entry'!$E185="","",IF(OR(F185="",I185="",J185="",K185=""),"",F185&amp;"-"&amp;TEXT(I185,"yyyymmdd")&amp;"-"&amp;SUBSTITUTE(TEXT(ROUND(J185,3),"0.###"),".","D")&amp;"-"&amp;SUBSTITUTE(TEXT(ROUND(K185,3),"0.###"),".","D")))</f>
        <v/>
      </c>
      <c r="I185" s="61" t="str">
        <f>IF('1_Data Entry'!$E185="","",IF(A185="","",'1_Data Entry'!G185))</f>
        <v/>
      </c>
      <c r="J185" s="62" t="str">
        <f>IF('1_Data Entry'!$E185="","",IF(A185="","",'1_Data Entry'!H185))</f>
        <v/>
      </c>
      <c r="K185" s="63" t="str">
        <f>IF('1_Data Entry'!$E185="","",IF(A185="","",'1_Data Entry'!I185))</f>
        <v/>
      </c>
      <c r="L185" s="63" t="str">
        <f>IF('1_Data Entry'!$E185="","",IF(OR(J185="",K185=""),"",J185*K185))</f>
        <v/>
      </c>
      <c r="M185" s="61" t="str">
        <f>IF(A185="","",IF(OR('1_Data Entry'!L185="",'1_Data Entry'!L185&lt;=0),"",'1_Data Entry'!J185))</f>
        <v/>
      </c>
      <c r="N185" s="62" t="str">
        <f>IF('1_Data Entry'!$E185="","",IF(OR(J185="",R185=""),"",MAX(J185-R185,0)))</f>
        <v/>
      </c>
      <c r="O185" s="63" t="str">
        <f>IF('1_Data Entry'!$E185="","",IF(A185="","",'1_Data Entry'!L185))</f>
        <v/>
      </c>
      <c r="P185" s="63" t="str">
        <f t="shared" si="13"/>
        <v/>
      </c>
      <c r="Q185" s="91" t="str">
        <f>IF('1_Data Entry'!$E185="","",IF(OR(M185="",P185="",L185=""),"",P185-L185))</f>
        <v/>
      </c>
      <c r="R185" s="133" t="str">
        <f>IF(A185="","",IF('1_Data Entry'!M185&lt;&gt;"",'1_Data Entry'!M185,IF('1_Data Entry'!J185="",J185,"")))</f>
        <v/>
      </c>
      <c r="S185" s="54" t="str">
        <f>IF('1_Data Entry'!$E185="","",IF(A185="","",IF(OR(F185="",I185="",J185="",K185=""),"Check row",IF(AND(M185&lt;&gt;"",M185&lt;I185),"Sell before buy",IF(AND(R185&lt;&gt;"",J185&lt;R185),"Shares remaining exceeds buy",IF(AND(M185&lt;&gt;"",OR(O185="",O185&lt;=0),N185&gt;0),"Missing sale price","OK"))))))</f>
        <v/>
      </c>
      <c r="T185" s="54" t="str">
        <f>IF('1_Data Entry'!$E185="","",IF(A185="","",IF(AND(Q185&lt;0,M185&lt;&gt;""),"Yes","No")))</f>
        <v/>
      </c>
      <c r="U185" s="54" t="str">
        <f>IF('1_Data Entry'!$E185="","",IF(OR(A185="",T185&lt;&gt;"Yes",M185=""),"No",IF(COUNTIFS($F$6:$F$505,F185,$I$6:$I$505,"&gt;="&amp;M185-30,$I$6:$I$505,"&lt;="&amp;M185+30,$A$6:$A$505,"&lt;&gt;"&amp;A185)&gt;0,"Yes","No")))</f>
        <v/>
      </c>
      <c r="V185" s="61" t="str">
        <f>IF('1_Data Entry'!$E185="","",IF(OR(A185="",U185&lt;&gt;"Yes",M185=""),"",M185+30))</f>
        <v/>
      </c>
      <c r="W185" s="54" t="str">
        <f>IF('1_Data Entry'!$E185="","",IF(A185="","",IF(S185="OK","Ready","Review row")))</f>
        <v/>
      </c>
      <c r="X185" s="69" t="str">
        <f t="shared" si="14"/>
        <v/>
      </c>
      <c r="Y185" s="68" t="str">
        <f t="shared" si="15"/>
        <v/>
      </c>
      <c r="Z185" s="64" t="str">
        <f>IF('1_Data Entry'!$E185="","",SUM(SUMIFS('4_Wash Match Table'!R$7:R$500,'4_Wash Match Table'!L$7:L$500,H185),(SUMIFS('4_Wash Match Table'!AA$7:AA$500,'4_Wash Match Table'!U$7:U$500,H185)),(SUMIFS('4_Wash Match Table'!AJ$7:AJ$500,'4_Wash Match Table'!AD$7:AD$500,H185)),(SUMIFS('4_Wash Match Table'!AS$7:AS$500,'4_Wash Match Table'!AM$7:AM$500,H185))))</f>
        <v/>
      </c>
      <c r="AA185" s="64" t="str">
        <f>IF('1_Data Entry'!$E185="","",IF(OR(L185="",Z185=""),"",L185+Z185))</f>
        <v/>
      </c>
      <c r="AB185" s="65" t="str">
        <f t="shared" si="16"/>
        <v/>
      </c>
      <c r="AC185" s="70" t="str">
        <f>IF(AND($M185&lt;&gt;"",$Q185&lt;0),COUNTIFS($M$6:M185,"&lt;&gt;",$Q$6:Q185,"&lt;0"),"")</f>
        <v/>
      </c>
      <c r="AD185" t="str">
        <f t="shared" si="17"/>
        <v/>
      </c>
      <c r="AG185"/>
    </row>
    <row r="186" spans="1:33" ht="15" customHeight="1" x14ac:dyDescent="0.25">
      <c r="A186" s="47" t="str">
        <f>IF('1_Data Entry'!$E186="","",IF(COUNTA('1_Data Entry'!C186:N186)=0,"",'1_Data Entry'!A186))</f>
        <v/>
      </c>
      <c r="B186" s="47" t="str">
        <f>IF('1_Data Entry'!$E186="","",IF(A186="","",IF(S186&lt;&gt;"OK","Check row",IF(M186="","Open lot",IF(R186=0,"Closed lot","Partially sold")))))</f>
        <v/>
      </c>
      <c r="C186" s="47" t="str">
        <f>IF(A186="","",'1_Data Entry'!C186)</f>
        <v/>
      </c>
      <c r="D186" s="47" t="str">
        <f>IF(A186="","",'1_Data Entry'!D186)</f>
        <v/>
      </c>
      <c r="E186" s="47" t="str">
        <f>IF(A186="","",'1_Data Entry'!E186)</f>
        <v/>
      </c>
      <c r="F186" s="47" t="str">
        <f t="shared" si="12"/>
        <v/>
      </c>
      <c r="G186" s="47" t="str">
        <f>IF(F186="","",IFERROR(VLOOKUP(F186,'6_Reference Lists'!$A$4:$D$64,4,FALSE()),'1_Data Entry'!F186))</f>
        <v/>
      </c>
      <c r="H186" s="134" t="str">
        <f>IF('1_Data Entry'!$E186="","",IF(OR(F186="",I186="",J186="",K186=""),"",F186&amp;"-"&amp;TEXT(I186,"yyyymmdd")&amp;"-"&amp;SUBSTITUTE(TEXT(ROUND(J186,3),"0.###"),".","D")&amp;"-"&amp;SUBSTITUTE(TEXT(ROUND(K186,3),"0.###"),".","D")))</f>
        <v/>
      </c>
      <c r="I186" s="61" t="str">
        <f>IF('1_Data Entry'!$E186="","",IF(A186="","",'1_Data Entry'!G186))</f>
        <v/>
      </c>
      <c r="J186" s="62" t="str">
        <f>IF('1_Data Entry'!$E186="","",IF(A186="","",'1_Data Entry'!H186))</f>
        <v/>
      </c>
      <c r="K186" s="63" t="str">
        <f>IF('1_Data Entry'!$E186="","",IF(A186="","",'1_Data Entry'!I186))</f>
        <v/>
      </c>
      <c r="L186" s="63" t="str">
        <f>IF('1_Data Entry'!$E186="","",IF(OR(J186="",K186=""),"",J186*K186))</f>
        <v/>
      </c>
      <c r="M186" s="61" t="str">
        <f>IF(A186="","",IF(OR('1_Data Entry'!L186="",'1_Data Entry'!L186&lt;=0),"",'1_Data Entry'!J186))</f>
        <v/>
      </c>
      <c r="N186" s="62" t="str">
        <f>IF('1_Data Entry'!$E186="","",IF(OR(J186="",R186=""),"",MAX(J186-R186,0)))</f>
        <v/>
      </c>
      <c r="O186" s="63" t="str">
        <f>IF('1_Data Entry'!$E186="","",IF(A186="","",'1_Data Entry'!L186))</f>
        <v/>
      </c>
      <c r="P186" s="63" t="str">
        <f t="shared" si="13"/>
        <v/>
      </c>
      <c r="Q186" s="91" t="str">
        <f>IF('1_Data Entry'!$E186="","",IF(OR(M186="",P186="",L186=""),"",P186-L186))</f>
        <v/>
      </c>
      <c r="R186" s="133" t="str">
        <f>IF(A186="","",IF('1_Data Entry'!M186&lt;&gt;"",'1_Data Entry'!M186,IF('1_Data Entry'!J186="",J186,"")))</f>
        <v/>
      </c>
      <c r="S186" s="54" t="str">
        <f>IF('1_Data Entry'!$E186="","",IF(A186="","",IF(OR(F186="",I186="",J186="",K186=""),"Check row",IF(AND(M186&lt;&gt;"",M186&lt;I186),"Sell before buy",IF(AND(R186&lt;&gt;"",J186&lt;R186),"Shares remaining exceeds buy",IF(AND(M186&lt;&gt;"",OR(O186="",O186&lt;=0),N186&gt;0),"Missing sale price","OK"))))))</f>
        <v/>
      </c>
      <c r="T186" s="54" t="str">
        <f>IF('1_Data Entry'!$E186="","",IF(A186="","",IF(AND(Q186&lt;0,M186&lt;&gt;""),"Yes","No")))</f>
        <v/>
      </c>
      <c r="U186" s="54" t="str">
        <f>IF('1_Data Entry'!$E186="","",IF(OR(A186="",T186&lt;&gt;"Yes",M186=""),"No",IF(COUNTIFS($F$6:$F$505,F186,$I$6:$I$505,"&gt;="&amp;M186-30,$I$6:$I$505,"&lt;="&amp;M186+30,$A$6:$A$505,"&lt;&gt;"&amp;A186)&gt;0,"Yes","No")))</f>
        <v/>
      </c>
      <c r="V186" s="61" t="str">
        <f>IF('1_Data Entry'!$E186="","",IF(OR(A186="",U186&lt;&gt;"Yes",M186=""),"",M186+30))</f>
        <v/>
      </c>
      <c r="W186" s="54" t="str">
        <f>IF('1_Data Entry'!$E186="","",IF(A186="","",IF(S186="OK","Ready","Review row")))</f>
        <v/>
      </c>
      <c r="X186" s="69" t="str">
        <f t="shared" si="14"/>
        <v/>
      </c>
      <c r="Y186" s="68" t="str">
        <f t="shared" si="15"/>
        <v/>
      </c>
      <c r="Z186" s="64" t="str">
        <f>IF('1_Data Entry'!$E186="","",SUM(SUMIFS('4_Wash Match Table'!R$7:R$500,'4_Wash Match Table'!L$7:L$500,H186),(SUMIFS('4_Wash Match Table'!AA$7:AA$500,'4_Wash Match Table'!U$7:U$500,H186)),(SUMIFS('4_Wash Match Table'!AJ$7:AJ$500,'4_Wash Match Table'!AD$7:AD$500,H186)),(SUMIFS('4_Wash Match Table'!AS$7:AS$500,'4_Wash Match Table'!AM$7:AM$500,H186))))</f>
        <v/>
      </c>
      <c r="AA186" s="64" t="str">
        <f>IF('1_Data Entry'!$E186="","",IF(OR(L186="",Z186=""),"",L186+Z186))</f>
        <v/>
      </c>
      <c r="AB186" s="65" t="str">
        <f t="shared" si="16"/>
        <v/>
      </c>
      <c r="AC186" s="70" t="str">
        <f>IF(AND($M186&lt;&gt;"",$Q186&lt;0),COUNTIFS($M$6:M186,"&lt;&gt;",$Q$6:Q186,"&lt;0"),"")</f>
        <v/>
      </c>
      <c r="AD186" t="str">
        <f t="shared" si="17"/>
        <v/>
      </c>
      <c r="AG186"/>
    </row>
    <row r="187" spans="1:33" ht="15" customHeight="1" x14ac:dyDescent="0.25">
      <c r="A187" s="47" t="str">
        <f>IF('1_Data Entry'!$E187="","",IF(COUNTA('1_Data Entry'!C187:N187)=0,"",'1_Data Entry'!A187))</f>
        <v/>
      </c>
      <c r="B187" s="47" t="str">
        <f>IF('1_Data Entry'!$E187="","",IF(A187="","",IF(S187&lt;&gt;"OK","Check row",IF(M187="","Open lot",IF(R187=0,"Closed lot","Partially sold")))))</f>
        <v/>
      </c>
      <c r="C187" s="47" t="str">
        <f>IF(A187="","",'1_Data Entry'!C187)</f>
        <v/>
      </c>
      <c r="D187" s="47" t="str">
        <f>IF(A187="","",'1_Data Entry'!D187)</f>
        <v/>
      </c>
      <c r="E187" s="47" t="str">
        <f>IF(A187="","",'1_Data Entry'!E187)</f>
        <v/>
      </c>
      <c r="F187" s="47" t="str">
        <f t="shared" si="12"/>
        <v/>
      </c>
      <c r="G187" s="47" t="str">
        <f>IF(F187="","",IFERROR(VLOOKUP(F187,'6_Reference Lists'!$A$4:$D$64,4,FALSE()),'1_Data Entry'!F187))</f>
        <v/>
      </c>
      <c r="H187" s="134" t="str">
        <f>IF('1_Data Entry'!$E187="","",IF(OR(F187="",I187="",J187="",K187=""),"",F187&amp;"-"&amp;TEXT(I187,"yyyymmdd")&amp;"-"&amp;SUBSTITUTE(TEXT(ROUND(J187,3),"0.###"),".","D")&amp;"-"&amp;SUBSTITUTE(TEXT(ROUND(K187,3),"0.###"),".","D")))</f>
        <v/>
      </c>
      <c r="I187" s="61" t="str">
        <f>IF('1_Data Entry'!$E187="","",IF(A187="","",'1_Data Entry'!G187))</f>
        <v/>
      </c>
      <c r="J187" s="62" t="str">
        <f>IF('1_Data Entry'!$E187="","",IF(A187="","",'1_Data Entry'!H187))</f>
        <v/>
      </c>
      <c r="K187" s="63" t="str">
        <f>IF('1_Data Entry'!$E187="","",IF(A187="","",'1_Data Entry'!I187))</f>
        <v/>
      </c>
      <c r="L187" s="63" t="str">
        <f>IF('1_Data Entry'!$E187="","",IF(OR(J187="",K187=""),"",J187*K187))</f>
        <v/>
      </c>
      <c r="M187" s="61" t="str">
        <f>IF(A187="","",IF(OR('1_Data Entry'!L187="",'1_Data Entry'!L187&lt;=0),"",'1_Data Entry'!J187))</f>
        <v/>
      </c>
      <c r="N187" s="62" t="str">
        <f>IF('1_Data Entry'!$E187="","",IF(OR(J187="",R187=""),"",MAX(J187-R187,0)))</f>
        <v/>
      </c>
      <c r="O187" s="63" t="str">
        <f>IF('1_Data Entry'!$E187="","",IF(A187="","",'1_Data Entry'!L187))</f>
        <v/>
      </c>
      <c r="P187" s="63" t="str">
        <f t="shared" si="13"/>
        <v/>
      </c>
      <c r="Q187" s="91" t="str">
        <f>IF('1_Data Entry'!$E187="","",IF(OR(M187="",P187="",L187=""),"",P187-L187))</f>
        <v/>
      </c>
      <c r="R187" s="133" t="str">
        <f>IF(A187="","",IF('1_Data Entry'!M187&lt;&gt;"",'1_Data Entry'!M187,IF('1_Data Entry'!J187="",J187,"")))</f>
        <v/>
      </c>
      <c r="S187" s="54" t="str">
        <f>IF('1_Data Entry'!$E187="","",IF(A187="","",IF(OR(F187="",I187="",J187="",K187=""),"Check row",IF(AND(M187&lt;&gt;"",M187&lt;I187),"Sell before buy",IF(AND(R187&lt;&gt;"",J187&lt;R187),"Shares remaining exceeds buy",IF(AND(M187&lt;&gt;"",OR(O187="",O187&lt;=0),N187&gt;0),"Missing sale price","OK"))))))</f>
        <v/>
      </c>
      <c r="T187" s="54" t="str">
        <f>IF('1_Data Entry'!$E187="","",IF(A187="","",IF(AND(Q187&lt;0,M187&lt;&gt;""),"Yes","No")))</f>
        <v/>
      </c>
      <c r="U187" s="54" t="str">
        <f>IF('1_Data Entry'!$E187="","",IF(OR(A187="",T187&lt;&gt;"Yes",M187=""),"No",IF(COUNTIFS($F$6:$F$505,F187,$I$6:$I$505,"&gt;="&amp;M187-30,$I$6:$I$505,"&lt;="&amp;M187+30,$A$6:$A$505,"&lt;&gt;"&amp;A187)&gt;0,"Yes","No")))</f>
        <v/>
      </c>
      <c r="V187" s="61" t="str">
        <f>IF('1_Data Entry'!$E187="","",IF(OR(A187="",U187&lt;&gt;"Yes",M187=""),"",M187+30))</f>
        <v/>
      </c>
      <c r="W187" s="54" t="str">
        <f>IF('1_Data Entry'!$E187="","",IF(A187="","",IF(S187="OK","Ready","Review row")))</f>
        <v/>
      </c>
      <c r="X187" s="69" t="str">
        <f t="shared" si="14"/>
        <v/>
      </c>
      <c r="Y187" s="68" t="str">
        <f t="shared" si="15"/>
        <v/>
      </c>
      <c r="Z187" s="64" t="str">
        <f>IF('1_Data Entry'!$E187="","",SUM(SUMIFS('4_Wash Match Table'!R$7:R$500,'4_Wash Match Table'!L$7:L$500,H187),(SUMIFS('4_Wash Match Table'!AA$7:AA$500,'4_Wash Match Table'!U$7:U$500,H187)),(SUMIFS('4_Wash Match Table'!AJ$7:AJ$500,'4_Wash Match Table'!AD$7:AD$500,H187)),(SUMIFS('4_Wash Match Table'!AS$7:AS$500,'4_Wash Match Table'!AM$7:AM$500,H187))))</f>
        <v/>
      </c>
      <c r="AA187" s="64" t="str">
        <f>IF('1_Data Entry'!$E187="","",IF(OR(L187="",Z187=""),"",L187+Z187))</f>
        <v/>
      </c>
      <c r="AB187" s="65" t="str">
        <f t="shared" si="16"/>
        <v/>
      </c>
      <c r="AC187" s="70" t="str">
        <f>IF(AND($M187&lt;&gt;"",$Q187&lt;0),COUNTIFS($M$6:M187,"&lt;&gt;",$Q$6:Q187,"&lt;0"),"")</f>
        <v/>
      </c>
      <c r="AD187" t="str">
        <f t="shared" si="17"/>
        <v/>
      </c>
      <c r="AG187"/>
    </row>
    <row r="188" spans="1:33" ht="15" customHeight="1" x14ac:dyDescent="0.25">
      <c r="A188" s="47" t="str">
        <f>IF('1_Data Entry'!$E188="","",IF(COUNTA('1_Data Entry'!C188:N188)=0,"",'1_Data Entry'!A188))</f>
        <v/>
      </c>
      <c r="B188" s="47" t="str">
        <f>IF('1_Data Entry'!$E188="","",IF(A188="","",IF(S188&lt;&gt;"OK","Check row",IF(M188="","Open lot",IF(R188=0,"Closed lot","Partially sold")))))</f>
        <v/>
      </c>
      <c r="C188" s="47" t="str">
        <f>IF(A188="","",'1_Data Entry'!C188)</f>
        <v/>
      </c>
      <c r="D188" s="47" t="str">
        <f>IF(A188="","",'1_Data Entry'!D188)</f>
        <v/>
      </c>
      <c r="E188" s="47" t="str">
        <f>IF(A188="","",'1_Data Entry'!E188)</f>
        <v/>
      </c>
      <c r="F188" s="47" t="str">
        <f t="shared" si="12"/>
        <v/>
      </c>
      <c r="G188" s="47" t="str">
        <f>IF(F188="","",IFERROR(VLOOKUP(F188,'6_Reference Lists'!$A$4:$D$64,4,FALSE()),'1_Data Entry'!F188))</f>
        <v/>
      </c>
      <c r="H188" s="134" t="str">
        <f>IF('1_Data Entry'!$E188="","",IF(OR(F188="",I188="",J188="",K188=""),"",F188&amp;"-"&amp;TEXT(I188,"yyyymmdd")&amp;"-"&amp;SUBSTITUTE(TEXT(ROUND(J188,3),"0.###"),".","D")&amp;"-"&amp;SUBSTITUTE(TEXT(ROUND(K188,3),"0.###"),".","D")))</f>
        <v/>
      </c>
      <c r="I188" s="61" t="str">
        <f>IF('1_Data Entry'!$E188="","",IF(A188="","",'1_Data Entry'!G188))</f>
        <v/>
      </c>
      <c r="J188" s="62" t="str">
        <f>IF('1_Data Entry'!$E188="","",IF(A188="","",'1_Data Entry'!H188))</f>
        <v/>
      </c>
      <c r="K188" s="63" t="str">
        <f>IF('1_Data Entry'!$E188="","",IF(A188="","",'1_Data Entry'!I188))</f>
        <v/>
      </c>
      <c r="L188" s="63" t="str">
        <f>IF('1_Data Entry'!$E188="","",IF(OR(J188="",K188=""),"",J188*K188))</f>
        <v/>
      </c>
      <c r="M188" s="61" t="str">
        <f>IF(A188="","",IF(OR('1_Data Entry'!L188="",'1_Data Entry'!L188&lt;=0),"",'1_Data Entry'!J188))</f>
        <v/>
      </c>
      <c r="N188" s="62" t="str">
        <f>IF('1_Data Entry'!$E188="","",IF(OR(J188="",R188=""),"",MAX(J188-R188,0)))</f>
        <v/>
      </c>
      <c r="O188" s="63" t="str">
        <f>IF('1_Data Entry'!$E188="","",IF(A188="","",'1_Data Entry'!L188))</f>
        <v/>
      </c>
      <c r="P188" s="63" t="str">
        <f t="shared" si="13"/>
        <v/>
      </c>
      <c r="Q188" s="91" t="str">
        <f>IF('1_Data Entry'!$E188="","",IF(OR(M188="",P188="",L188=""),"",P188-L188))</f>
        <v/>
      </c>
      <c r="R188" s="133" t="str">
        <f>IF(A188="","",IF('1_Data Entry'!M188&lt;&gt;"",'1_Data Entry'!M188,IF('1_Data Entry'!J188="",J188,"")))</f>
        <v/>
      </c>
      <c r="S188" s="54" t="str">
        <f>IF('1_Data Entry'!$E188="","",IF(A188="","",IF(OR(F188="",I188="",J188="",K188=""),"Check row",IF(AND(M188&lt;&gt;"",M188&lt;I188),"Sell before buy",IF(AND(R188&lt;&gt;"",J188&lt;R188),"Shares remaining exceeds buy",IF(AND(M188&lt;&gt;"",OR(O188="",O188&lt;=0),N188&gt;0),"Missing sale price","OK"))))))</f>
        <v/>
      </c>
      <c r="T188" s="54" t="str">
        <f>IF('1_Data Entry'!$E188="","",IF(A188="","",IF(AND(Q188&lt;0,M188&lt;&gt;""),"Yes","No")))</f>
        <v/>
      </c>
      <c r="U188" s="54" t="str">
        <f>IF('1_Data Entry'!$E188="","",IF(OR(A188="",T188&lt;&gt;"Yes",M188=""),"No",IF(COUNTIFS($F$6:$F$505,F188,$I$6:$I$505,"&gt;="&amp;M188-30,$I$6:$I$505,"&lt;="&amp;M188+30,$A$6:$A$505,"&lt;&gt;"&amp;A188)&gt;0,"Yes","No")))</f>
        <v/>
      </c>
      <c r="V188" s="61" t="str">
        <f>IF('1_Data Entry'!$E188="","",IF(OR(A188="",U188&lt;&gt;"Yes",M188=""),"",M188+30))</f>
        <v/>
      </c>
      <c r="W188" s="54" t="str">
        <f>IF('1_Data Entry'!$E188="","",IF(A188="","",IF(S188="OK","Ready","Review row")))</f>
        <v/>
      </c>
      <c r="X188" s="69" t="str">
        <f t="shared" si="14"/>
        <v/>
      </c>
      <c r="Y188" s="68" t="str">
        <f t="shared" si="15"/>
        <v/>
      </c>
      <c r="Z188" s="64" t="str">
        <f>IF('1_Data Entry'!$E188="","",SUM(SUMIFS('4_Wash Match Table'!R$7:R$500,'4_Wash Match Table'!L$7:L$500,H188),(SUMIFS('4_Wash Match Table'!AA$7:AA$500,'4_Wash Match Table'!U$7:U$500,H188)),(SUMIFS('4_Wash Match Table'!AJ$7:AJ$500,'4_Wash Match Table'!AD$7:AD$500,H188)),(SUMIFS('4_Wash Match Table'!AS$7:AS$500,'4_Wash Match Table'!AM$7:AM$500,H188))))</f>
        <v/>
      </c>
      <c r="AA188" s="64" t="str">
        <f>IF('1_Data Entry'!$E188="","",IF(OR(L188="",Z188=""),"",L188+Z188))</f>
        <v/>
      </c>
      <c r="AB188" s="65" t="str">
        <f t="shared" si="16"/>
        <v/>
      </c>
      <c r="AC188" s="70" t="str">
        <f>IF(AND($M188&lt;&gt;"",$Q188&lt;0),COUNTIFS($M$6:M188,"&lt;&gt;",$Q$6:Q188,"&lt;0"),"")</f>
        <v/>
      </c>
      <c r="AD188" t="str">
        <f t="shared" si="17"/>
        <v/>
      </c>
      <c r="AG188"/>
    </row>
    <row r="189" spans="1:33" ht="15" customHeight="1" x14ac:dyDescent="0.25">
      <c r="A189" s="47" t="str">
        <f>IF('1_Data Entry'!$E189="","",IF(COUNTA('1_Data Entry'!C189:N189)=0,"",'1_Data Entry'!A189))</f>
        <v/>
      </c>
      <c r="B189" s="47" t="str">
        <f>IF('1_Data Entry'!$E189="","",IF(A189="","",IF(S189&lt;&gt;"OK","Check row",IF(M189="","Open lot",IF(R189=0,"Closed lot","Partially sold")))))</f>
        <v/>
      </c>
      <c r="C189" s="47" t="str">
        <f>IF(A189="","",'1_Data Entry'!C189)</f>
        <v/>
      </c>
      <c r="D189" s="47" t="str">
        <f>IF(A189="","",'1_Data Entry'!D189)</f>
        <v/>
      </c>
      <c r="E189" s="47" t="str">
        <f>IF(A189="","",'1_Data Entry'!E189)</f>
        <v/>
      </c>
      <c r="F189" s="47" t="str">
        <f t="shared" si="12"/>
        <v/>
      </c>
      <c r="G189" s="47" t="str">
        <f>IF(F189="","",IFERROR(VLOOKUP(F189,'6_Reference Lists'!$A$4:$D$64,4,FALSE()),'1_Data Entry'!F189))</f>
        <v/>
      </c>
      <c r="H189" s="134" t="str">
        <f>IF('1_Data Entry'!$E189="","",IF(OR(F189="",I189="",J189="",K189=""),"",F189&amp;"-"&amp;TEXT(I189,"yyyymmdd")&amp;"-"&amp;SUBSTITUTE(TEXT(ROUND(J189,3),"0.###"),".","D")&amp;"-"&amp;SUBSTITUTE(TEXT(ROUND(K189,3),"0.###"),".","D")))</f>
        <v/>
      </c>
      <c r="I189" s="61" t="str">
        <f>IF('1_Data Entry'!$E189="","",IF(A189="","",'1_Data Entry'!G189))</f>
        <v/>
      </c>
      <c r="J189" s="62" t="str">
        <f>IF('1_Data Entry'!$E189="","",IF(A189="","",'1_Data Entry'!H189))</f>
        <v/>
      </c>
      <c r="K189" s="63" t="str">
        <f>IF('1_Data Entry'!$E189="","",IF(A189="","",'1_Data Entry'!I189))</f>
        <v/>
      </c>
      <c r="L189" s="63" t="str">
        <f>IF('1_Data Entry'!$E189="","",IF(OR(J189="",K189=""),"",J189*K189))</f>
        <v/>
      </c>
      <c r="M189" s="61" t="str">
        <f>IF(A189="","",IF(OR('1_Data Entry'!L189="",'1_Data Entry'!L189&lt;=0),"",'1_Data Entry'!J189))</f>
        <v/>
      </c>
      <c r="N189" s="62" t="str">
        <f>IF('1_Data Entry'!$E189="","",IF(OR(J189="",R189=""),"",MAX(J189-R189,0)))</f>
        <v/>
      </c>
      <c r="O189" s="63" t="str">
        <f>IF('1_Data Entry'!$E189="","",IF(A189="","",'1_Data Entry'!L189))</f>
        <v/>
      </c>
      <c r="P189" s="63" t="str">
        <f t="shared" si="13"/>
        <v/>
      </c>
      <c r="Q189" s="91" t="str">
        <f>IF('1_Data Entry'!$E189="","",IF(OR(M189="",P189="",L189=""),"",P189-L189))</f>
        <v/>
      </c>
      <c r="R189" s="133" t="str">
        <f>IF(A189="","",IF('1_Data Entry'!M189&lt;&gt;"",'1_Data Entry'!M189,IF('1_Data Entry'!J189="",J189,"")))</f>
        <v/>
      </c>
      <c r="S189" s="54" t="str">
        <f>IF('1_Data Entry'!$E189="","",IF(A189="","",IF(OR(F189="",I189="",J189="",K189=""),"Check row",IF(AND(M189&lt;&gt;"",M189&lt;I189),"Sell before buy",IF(AND(R189&lt;&gt;"",J189&lt;R189),"Shares remaining exceeds buy",IF(AND(M189&lt;&gt;"",OR(O189="",O189&lt;=0),N189&gt;0),"Missing sale price","OK"))))))</f>
        <v/>
      </c>
      <c r="T189" s="54" t="str">
        <f>IF('1_Data Entry'!$E189="","",IF(A189="","",IF(AND(Q189&lt;0,M189&lt;&gt;""),"Yes","No")))</f>
        <v/>
      </c>
      <c r="U189" s="54" t="str">
        <f>IF('1_Data Entry'!$E189="","",IF(OR(A189="",T189&lt;&gt;"Yes",M189=""),"No",IF(COUNTIFS($F$6:$F$505,F189,$I$6:$I$505,"&gt;="&amp;M189-30,$I$6:$I$505,"&lt;="&amp;M189+30,$A$6:$A$505,"&lt;&gt;"&amp;A189)&gt;0,"Yes","No")))</f>
        <v/>
      </c>
      <c r="V189" s="61" t="str">
        <f>IF('1_Data Entry'!$E189="","",IF(OR(A189="",U189&lt;&gt;"Yes",M189=""),"",M189+30))</f>
        <v/>
      </c>
      <c r="W189" s="54" t="str">
        <f>IF('1_Data Entry'!$E189="","",IF(A189="","",IF(S189="OK","Ready","Review row")))</f>
        <v/>
      </c>
      <c r="X189" s="69" t="str">
        <f t="shared" si="14"/>
        <v/>
      </c>
      <c r="Y189" s="68" t="str">
        <f t="shared" si="15"/>
        <v/>
      </c>
      <c r="Z189" s="64" t="str">
        <f>IF('1_Data Entry'!$E189="","",SUM(SUMIFS('4_Wash Match Table'!R$7:R$500,'4_Wash Match Table'!L$7:L$500,H189),(SUMIFS('4_Wash Match Table'!AA$7:AA$500,'4_Wash Match Table'!U$7:U$500,H189)),(SUMIFS('4_Wash Match Table'!AJ$7:AJ$500,'4_Wash Match Table'!AD$7:AD$500,H189)),(SUMIFS('4_Wash Match Table'!AS$7:AS$500,'4_Wash Match Table'!AM$7:AM$500,H189))))</f>
        <v/>
      </c>
      <c r="AA189" s="64" t="str">
        <f>IF('1_Data Entry'!$E189="","",IF(OR(L189="",Z189=""),"",L189+Z189))</f>
        <v/>
      </c>
      <c r="AB189" s="65" t="str">
        <f t="shared" si="16"/>
        <v/>
      </c>
      <c r="AC189" s="70" t="str">
        <f>IF(AND($M189&lt;&gt;"",$Q189&lt;0),COUNTIFS($M$6:M189,"&lt;&gt;",$Q$6:Q189,"&lt;0"),"")</f>
        <v/>
      </c>
      <c r="AD189" t="str">
        <f t="shared" si="17"/>
        <v/>
      </c>
      <c r="AG189"/>
    </row>
    <row r="190" spans="1:33" ht="15" customHeight="1" x14ac:dyDescent="0.25">
      <c r="A190" s="47" t="str">
        <f>IF('1_Data Entry'!$E190="","",IF(COUNTA('1_Data Entry'!C190:N190)=0,"",'1_Data Entry'!A190))</f>
        <v/>
      </c>
      <c r="B190" s="47" t="str">
        <f>IF('1_Data Entry'!$E190="","",IF(A190="","",IF(S190&lt;&gt;"OK","Check row",IF(M190="","Open lot",IF(R190=0,"Closed lot","Partially sold")))))</f>
        <v/>
      </c>
      <c r="C190" s="47" t="str">
        <f>IF(A190="","",'1_Data Entry'!C190)</f>
        <v/>
      </c>
      <c r="D190" s="47" t="str">
        <f>IF(A190="","",'1_Data Entry'!D190)</f>
        <v/>
      </c>
      <c r="E190" s="47" t="str">
        <f>IF(A190="","",'1_Data Entry'!E190)</f>
        <v/>
      </c>
      <c r="F190" s="47" t="str">
        <f t="shared" si="12"/>
        <v/>
      </c>
      <c r="G190" s="47" t="str">
        <f>IF(F190="","",IFERROR(VLOOKUP(F190,'6_Reference Lists'!$A$4:$D$64,4,FALSE()),'1_Data Entry'!F190))</f>
        <v/>
      </c>
      <c r="H190" s="134" t="str">
        <f>IF('1_Data Entry'!$E190="","",IF(OR(F190="",I190="",J190="",K190=""),"",F190&amp;"-"&amp;TEXT(I190,"yyyymmdd")&amp;"-"&amp;SUBSTITUTE(TEXT(ROUND(J190,3),"0.###"),".","D")&amp;"-"&amp;SUBSTITUTE(TEXT(ROUND(K190,3),"0.###"),".","D")))</f>
        <v/>
      </c>
      <c r="I190" s="61" t="str">
        <f>IF('1_Data Entry'!$E190="","",IF(A190="","",'1_Data Entry'!G190))</f>
        <v/>
      </c>
      <c r="J190" s="62" t="str">
        <f>IF('1_Data Entry'!$E190="","",IF(A190="","",'1_Data Entry'!H190))</f>
        <v/>
      </c>
      <c r="K190" s="63" t="str">
        <f>IF('1_Data Entry'!$E190="","",IF(A190="","",'1_Data Entry'!I190))</f>
        <v/>
      </c>
      <c r="L190" s="63" t="str">
        <f>IF('1_Data Entry'!$E190="","",IF(OR(J190="",K190=""),"",J190*K190))</f>
        <v/>
      </c>
      <c r="M190" s="61" t="str">
        <f>IF(A190="","",IF(OR('1_Data Entry'!L190="",'1_Data Entry'!L190&lt;=0),"",'1_Data Entry'!J190))</f>
        <v/>
      </c>
      <c r="N190" s="62" t="str">
        <f>IF('1_Data Entry'!$E190="","",IF(OR(J190="",R190=""),"",MAX(J190-R190,0)))</f>
        <v/>
      </c>
      <c r="O190" s="63" t="str">
        <f>IF('1_Data Entry'!$E190="","",IF(A190="","",'1_Data Entry'!L190))</f>
        <v/>
      </c>
      <c r="P190" s="63" t="str">
        <f t="shared" si="13"/>
        <v/>
      </c>
      <c r="Q190" s="91" t="str">
        <f>IF('1_Data Entry'!$E190="","",IF(OR(M190="",P190="",L190=""),"",P190-L190))</f>
        <v/>
      </c>
      <c r="R190" s="133" t="str">
        <f>IF(A190="","",IF('1_Data Entry'!M190&lt;&gt;"",'1_Data Entry'!M190,IF('1_Data Entry'!J190="",J190,"")))</f>
        <v/>
      </c>
      <c r="S190" s="54" t="str">
        <f>IF('1_Data Entry'!$E190="","",IF(A190="","",IF(OR(F190="",I190="",J190="",K190=""),"Check row",IF(AND(M190&lt;&gt;"",M190&lt;I190),"Sell before buy",IF(AND(R190&lt;&gt;"",J190&lt;R190),"Shares remaining exceeds buy",IF(AND(M190&lt;&gt;"",OR(O190="",O190&lt;=0),N190&gt;0),"Missing sale price","OK"))))))</f>
        <v/>
      </c>
      <c r="T190" s="54" t="str">
        <f>IF('1_Data Entry'!$E190="","",IF(A190="","",IF(AND(Q190&lt;0,M190&lt;&gt;""),"Yes","No")))</f>
        <v/>
      </c>
      <c r="U190" s="54" t="str">
        <f>IF('1_Data Entry'!$E190="","",IF(OR(A190="",T190&lt;&gt;"Yes",M190=""),"No",IF(COUNTIFS($F$6:$F$505,F190,$I$6:$I$505,"&gt;="&amp;M190-30,$I$6:$I$505,"&lt;="&amp;M190+30,$A$6:$A$505,"&lt;&gt;"&amp;A190)&gt;0,"Yes","No")))</f>
        <v/>
      </c>
      <c r="V190" s="61" t="str">
        <f>IF('1_Data Entry'!$E190="","",IF(OR(A190="",U190&lt;&gt;"Yes",M190=""),"",M190+30))</f>
        <v/>
      </c>
      <c r="W190" s="54" t="str">
        <f>IF('1_Data Entry'!$E190="","",IF(A190="","",IF(S190="OK","Ready","Review row")))</f>
        <v/>
      </c>
      <c r="X190" s="69" t="str">
        <f t="shared" si="14"/>
        <v/>
      </c>
      <c r="Y190" s="68" t="str">
        <f t="shared" si="15"/>
        <v/>
      </c>
      <c r="Z190" s="64" t="str">
        <f>IF('1_Data Entry'!$E190="","",SUM(SUMIFS('4_Wash Match Table'!R$7:R$500,'4_Wash Match Table'!L$7:L$500,H190),(SUMIFS('4_Wash Match Table'!AA$7:AA$500,'4_Wash Match Table'!U$7:U$500,H190)),(SUMIFS('4_Wash Match Table'!AJ$7:AJ$500,'4_Wash Match Table'!AD$7:AD$500,H190)),(SUMIFS('4_Wash Match Table'!AS$7:AS$500,'4_Wash Match Table'!AM$7:AM$500,H190))))</f>
        <v/>
      </c>
      <c r="AA190" s="64" t="str">
        <f>IF('1_Data Entry'!$E190="","",IF(OR(L190="",Z190=""),"",L190+Z190))</f>
        <v/>
      </c>
      <c r="AB190" s="65" t="str">
        <f t="shared" si="16"/>
        <v/>
      </c>
      <c r="AC190" s="70" t="str">
        <f>IF(AND($M190&lt;&gt;"",$Q190&lt;0),COUNTIFS($M$6:M190,"&lt;&gt;",$Q$6:Q190,"&lt;0"),"")</f>
        <v/>
      </c>
      <c r="AD190" t="str">
        <f t="shared" si="17"/>
        <v/>
      </c>
      <c r="AG190"/>
    </row>
    <row r="191" spans="1:33" ht="15" customHeight="1" x14ac:dyDescent="0.25">
      <c r="A191" s="47" t="str">
        <f>IF('1_Data Entry'!$E191="","",IF(COUNTA('1_Data Entry'!C191:N191)=0,"",'1_Data Entry'!A191))</f>
        <v/>
      </c>
      <c r="B191" s="47" t="str">
        <f>IF('1_Data Entry'!$E191="","",IF(A191="","",IF(S191&lt;&gt;"OK","Check row",IF(M191="","Open lot",IF(R191=0,"Closed lot","Partially sold")))))</f>
        <v/>
      </c>
      <c r="C191" s="47" t="str">
        <f>IF(A191="","",'1_Data Entry'!C191)</f>
        <v/>
      </c>
      <c r="D191" s="47" t="str">
        <f>IF(A191="","",'1_Data Entry'!D191)</f>
        <v/>
      </c>
      <c r="E191" s="47" t="str">
        <f>IF(A191="","",'1_Data Entry'!E191)</f>
        <v/>
      </c>
      <c r="F191" s="47" t="str">
        <f t="shared" si="12"/>
        <v/>
      </c>
      <c r="G191" s="47" t="str">
        <f>IF(F191="","",IFERROR(VLOOKUP(F191,'6_Reference Lists'!$A$4:$D$64,4,FALSE()),'1_Data Entry'!F191))</f>
        <v/>
      </c>
      <c r="H191" s="134" t="str">
        <f>IF('1_Data Entry'!$E191="","",IF(OR(F191="",I191="",J191="",K191=""),"",F191&amp;"-"&amp;TEXT(I191,"yyyymmdd")&amp;"-"&amp;SUBSTITUTE(TEXT(ROUND(J191,3),"0.###"),".","D")&amp;"-"&amp;SUBSTITUTE(TEXT(ROUND(K191,3),"0.###"),".","D")))</f>
        <v/>
      </c>
      <c r="I191" s="61" t="str">
        <f>IF('1_Data Entry'!$E191="","",IF(A191="","",'1_Data Entry'!G191))</f>
        <v/>
      </c>
      <c r="J191" s="62" t="str">
        <f>IF('1_Data Entry'!$E191="","",IF(A191="","",'1_Data Entry'!H191))</f>
        <v/>
      </c>
      <c r="K191" s="63" t="str">
        <f>IF('1_Data Entry'!$E191="","",IF(A191="","",'1_Data Entry'!I191))</f>
        <v/>
      </c>
      <c r="L191" s="63" t="str">
        <f>IF('1_Data Entry'!$E191="","",IF(OR(J191="",K191=""),"",J191*K191))</f>
        <v/>
      </c>
      <c r="M191" s="61" t="str">
        <f>IF(A191="","",IF(OR('1_Data Entry'!L191="",'1_Data Entry'!L191&lt;=0),"",'1_Data Entry'!J191))</f>
        <v/>
      </c>
      <c r="N191" s="62" t="str">
        <f>IF('1_Data Entry'!$E191="","",IF(OR(J191="",R191=""),"",MAX(J191-R191,0)))</f>
        <v/>
      </c>
      <c r="O191" s="63" t="str">
        <f>IF('1_Data Entry'!$E191="","",IF(A191="","",'1_Data Entry'!L191))</f>
        <v/>
      </c>
      <c r="P191" s="63" t="str">
        <f t="shared" si="13"/>
        <v/>
      </c>
      <c r="Q191" s="91" t="str">
        <f>IF('1_Data Entry'!$E191="","",IF(OR(M191="",P191="",L191=""),"",P191-L191))</f>
        <v/>
      </c>
      <c r="R191" s="133" t="str">
        <f>IF(A191="","",IF('1_Data Entry'!M191&lt;&gt;"",'1_Data Entry'!M191,IF('1_Data Entry'!J191="",J191,"")))</f>
        <v/>
      </c>
      <c r="S191" s="54" t="str">
        <f>IF('1_Data Entry'!$E191="","",IF(A191="","",IF(OR(F191="",I191="",J191="",K191=""),"Check row",IF(AND(M191&lt;&gt;"",M191&lt;I191),"Sell before buy",IF(AND(R191&lt;&gt;"",J191&lt;R191),"Shares remaining exceeds buy",IF(AND(M191&lt;&gt;"",OR(O191="",O191&lt;=0),N191&gt;0),"Missing sale price","OK"))))))</f>
        <v/>
      </c>
      <c r="T191" s="54" t="str">
        <f>IF('1_Data Entry'!$E191="","",IF(A191="","",IF(AND(Q191&lt;0,M191&lt;&gt;""),"Yes","No")))</f>
        <v/>
      </c>
      <c r="U191" s="54" t="str">
        <f>IF('1_Data Entry'!$E191="","",IF(OR(A191="",T191&lt;&gt;"Yes",M191=""),"No",IF(COUNTIFS($F$6:$F$505,F191,$I$6:$I$505,"&gt;="&amp;M191-30,$I$6:$I$505,"&lt;="&amp;M191+30,$A$6:$A$505,"&lt;&gt;"&amp;A191)&gt;0,"Yes","No")))</f>
        <v/>
      </c>
      <c r="V191" s="61" t="str">
        <f>IF('1_Data Entry'!$E191="","",IF(OR(A191="",U191&lt;&gt;"Yes",M191=""),"",M191+30))</f>
        <v/>
      </c>
      <c r="W191" s="54" t="str">
        <f>IF('1_Data Entry'!$E191="","",IF(A191="","",IF(S191="OK","Ready","Review row")))</f>
        <v/>
      </c>
      <c r="X191" s="69" t="str">
        <f t="shared" si="14"/>
        <v/>
      </c>
      <c r="Y191" s="68" t="str">
        <f t="shared" si="15"/>
        <v/>
      </c>
      <c r="Z191" s="64" t="str">
        <f>IF('1_Data Entry'!$E191="","",SUM(SUMIFS('4_Wash Match Table'!R$7:R$500,'4_Wash Match Table'!L$7:L$500,H191),(SUMIFS('4_Wash Match Table'!AA$7:AA$500,'4_Wash Match Table'!U$7:U$500,H191)),(SUMIFS('4_Wash Match Table'!AJ$7:AJ$500,'4_Wash Match Table'!AD$7:AD$500,H191)),(SUMIFS('4_Wash Match Table'!AS$7:AS$500,'4_Wash Match Table'!AM$7:AM$500,H191))))</f>
        <v/>
      </c>
      <c r="AA191" s="64" t="str">
        <f>IF('1_Data Entry'!$E191="","",IF(OR(L191="",Z191=""),"",L191+Z191))</f>
        <v/>
      </c>
      <c r="AB191" s="65" t="str">
        <f t="shared" si="16"/>
        <v/>
      </c>
      <c r="AC191" s="70" t="str">
        <f>IF(AND($M191&lt;&gt;"",$Q191&lt;0),COUNTIFS($M$6:M191,"&lt;&gt;",$Q$6:Q191,"&lt;0"),"")</f>
        <v/>
      </c>
      <c r="AD191" t="str">
        <f t="shared" si="17"/>
        <v/>
      </c>
      <c r="AG191"/>
    </row>
    <row r="192" spans="1:33" ht="15" customHeight="1" x14ac:dyDescent="0.25">
      <c r="A192" s="47" t="str">
        <f>IF('1_Data Entry'!$E192="","",IF(COUNTA('1_Data Entry'!C192:N192)=0,"",'1_Data Entry'!A192))</f>
        <v/>
      </c>
      <c r="B192" s="47" t="str">
        <f>IF('1_Data Entry'!$E192="","",IF(A192="","",IF(S192&lt;&gt;"OK","Check row",IF(M192="","Open lot",IF(R192=0,"Closed lot","Partially sold")))))</f>
        <v/>
      </c>
      <c r="C192" s="47" t="str">
        <f>IF(A192="","",'1_Data Entry'!C192)</f>
        <v/>
      </c>
      <c r="D192" s="47" t="str">
        <f>IF(A192="","",'1_Data Entry'!D192)</f>
        <v/>
      </c>
      <c r="E192" s="47" t="str">
        <f>IF(A192="","",'1_Data Entry'!E192)</f>
        <v/>
      </c>
      <c r="F192" s="47" t="str">
        <f t="shared" si="12"/>
        <v/>
      </c>
      <c r="G192" s="47" t="str">
        <f>IF(F192="","",IFERROR(VLOOKUP(F192,'6_Reference Lists'!$A$4:$D$64,4,FALSE()),'1_Data Entry'!F192))</f>
        <v/>
      </c>
      <c r="H192" s="134" t="str">
        <f>IF('1_Data Entry'!$E192="","",IF(OR(F192="",I192="",J192="",K192=""),"",F192&amp;"-"&amp;TEXT(I192,"yyyymmdd")&amp;"-"&amp;SUBSTITUTE(TEXT(ROUND(J192,3),"0.###"),".","D")&amp;"-"&amp;SUBSTITUTE(TEXT(ROUND(K192,3),"0.###"),".","D")))</f>
        <v/>
      </c>
      <c r="I192" s="61" t="str">
        <f>IF('1_Data Entry'!$E192="","",IF(A192="","",'1_Data Entry'!G192))</f>
        <v/>
      </c>
      <c r="J192" s="62" t="str">
        <f>IF('1_Data Entry'!$E192="","",IF(A192="","",'1_Data Entry'!H192))</f>
        <v/>
      </c>
      <c r="K192" s="63" t="str">
        <f>IF('1_Data Entry'!$E192="","",IF(A192="","",'1_Data Entry'!I192))</f>
        <v/>
      </c>
      <c r="L192" s="63" t="str">
        <f>IF('1_Data Entry'!$E192="","",IF(OR(J192="",K192=""),"",J192*K192))</f>
        <v/>
      </c>
      <c r="M192" s="61" t="str">
        <f>IF(A192="","",IF(OR('1_Data Entry'!L192="",'1_Data Entry'!L192&lt;=0),"",'1_Data Entry'!J192))</f>
        <v/>
      </c>
      <c r="N192" s="62" t="str">
        <f>IF('1_Data Entry'!$E192="","",IF(OR(J192="",R192=""),"",MAX(J192-R192,0)))</f>
        <v/>
      </c>
      <c r="O192" s="63" t="str">
        <f>IF('1_Data Entry'!$E192="","",IF(A192="","",'1_Data Entry'!L192))</f>
        <v/>
      </c>
      <c r="P192" s="63" t="str">
        <f t="shared" si="13"/>
        <v/>
      </c>
      <c r="Q192" s="91" t="str">
        <f>IF('1_Data Entry'!$E192="","",IF(OR(M192="",P192="",L192=""),"",P192-L192))</f>
        <v/>
      </c>
      <c r="R192" s="133" t="str">
        <f>IF(A192="","",IF('1_Data Entry'!M192&lt;&gt;"",'1_Data Entry'!M192,IF('1_Data Entry'!J192="",J192,"")))</f>
        <v/>
      </c>
      <c r="S192" s="54" t="str">
        <f>IF('1_Data Entry'!$E192="","",IF(A192="","",IF(OR(F192="",I192="",J192="",K192=""),"Check row",IF(AND(M192&lt;&gt;"",M192&lt;I192),"Sell before buy",IF(AND(R192&lt;&gt;"",J192&lt;R192),"Shares remaining exceeds buy",IF(AND(M192&lt;&gt;"",OR(O192="",O192&lt;=0),N192&gt;0),"Missing sale price","OK"))))))</f>
        <v/>
      </c>
      <c r="T192" s="54" t="str">
        <f>IF('1_Data Entry'!$E192="","",IF(A192="","",IF(AND(Q192&lt;0,M192&lt;&gt;""),"Yes","No")))</f>
        <v/>
      </c>
      <c r="U192" s="54" t="str">
        <f>IF('1_Data Entry'!$E192="","",IF(OR(A192="",T192&lt;&gt;"Yes",M192=""),"No",IF(COUNTIFS($F$6:$F$505,F192,$I$6:$I$505,"&gt;="&amp;M192-30,$I$6:$I$505,"&lt;="&amp;M192+30,$A$6:$A$505,"&lt;&gt;"&amp;A192)&gt;0,"Yes","No")))</f>
        <v/>
      </c>
      <c r="V192" s="61" t="str">
        <f>IF('1_Data Entry'!$E192="","",IF(OR(A192="",U192&lt;&gt;"Yes",M192=""),"",M192+30))</f>
        <v/>
      </c>
      <c r="W192" s="54" t="str">
        <f>IF('1_Data Entry'!$E192="","",IF(A192="","",IF(S192="OK","Ready","Review row")))</f>
        <v/>
      </c>
      <c r="X192" s="69" t="str">
        <f t="shared" si="14"/>
        <v/>
      </c>
      <c r="Y192" s="68" t="str">
        <f t="shared" si="15"/>
        <v/>
      </c>
      <c r="Z192" s="64" t="str">
        <f>IF('1_Data Entry'!$E192="","",SUM(SUMIFS('4_Wash Match Table'!R$7:R$500,'4_Wash Match Table'!L$7:L$500,H192),(SUMIFS('4_Wash Match Table'!AA$7:AA$500,'4_Wash Match Table'!U$7:U$500,H192)),(SUMIFS('4_Wash Match Table'!AJ$7:AJ$500,'4_Wash Match Table'!AD$7:AD$500,H192)),(SUMIFS('4_Wash Match Table'!AS$7:AS$500,'4_Wash Match Table'!AM$7:AM$500,H192))))</f>
        <v/>
      </c>
      <c r="AA192" s="64" t="str">
        <f>IF('1_Data Entry'!$E192="","",IF(OR(L192="",Z192=""),"",L192+Z192))</f>
        <v/>
      </c>
      <c r="AB192" s="65" t="str">
        <f t="shared" si="16"/>
        <v/>
      </c>
      <c r="AC192" s="70" t="str">
        <f>IF(AND($M192&lt;&gt;"",$Q192&lt;0),COUNTIFS($M$6:M192,"&lt;&gt;",$Q$6:Q192,"&lt;0"),"")</f>
        <v/>
      </c>
      <c r="AD192" t="str">
        <f t="shared" si="17"/>
        <v/>
      </c>
      <c r="AG192"/>
    </row>
    <row r="193" spans="1:33" ht="15" customHeight="1" x14ac:dyDescent="0.25">
      <c r="A193" s="47" t="str">
        <f>IF('1_Data Entry'!$E193="","",IF(COUNTA('1_Data Entry'!C193:N193)=0,"",'1_Data Entry'!A193))</f>
        <v/>
      </c>
      <c r="B193" s="47" t="str">
        <f>IF('1_Data Entry'!$E193="","",IF(A193="","",IF(S193&lt;&gt;"OK","Check row",IF(M193="","Open lot",IF(R193=0,"Closed lot","Partially sold")))))</f>
        <v/>
      </c>
      <c r="C193" s="47" t="str">
        <f>IF(A193="","",'1_Data Entry'!C193)</f>
        <v/>
      </c>
      <c r="D193" s="47" t="str">
        <f>IF(A193="","",'1_Data Entry'!D193)</f>
        <v/>
      </c>
      <c r="E193" s="47" t="str">
        <f>IF(A193="","",'1_Data Entry'!E193)</f>
        <v/>
      </c>
      <c r="F193" s="47" t="str">
        <f t="shared" si="12"/>
        <v/>
      </c>
      <c r="G193" s="47" t="str">
        <f>IF(F193="","",IFERROR(VLOOKUP(F193,'6_Reference Lists'!$A$4:$D$64,4,FALSE()),'1_Data Entry'!F193))</f>
        <v/>
      </c>
      <c r="H193" s="134" t="str">
        <f>IF('1_Data Entry'!$E193="","",IF(OR(F193="",I193="",J193="",K193=""),"",F193&amp;"-"&amp;TEXT(I193,"yyyymmdd")&amp;"-"&amp;SUBSTITUTE(TEXT(ROUND(J193,3),"0.###"),".","D")&amp;"-"&amp;SUBSTITUTE(TEXT(ROUND(K193,3),"0.###"),".","D")))</f>
        <v/>
      </c>
      <c r="I193" s="61" t="str">
        <f>IF('1_Data Entry'!$E193="","",IF(A193="","",'1_Data Entry'!G193))</f>
        <v/>
      </c>
      <c r="J193" s="62" t="str">
        <f>IF('1_Data Entry'!$E193="","",IF(A193="","",'1_Data Entry'!H193))</f>
        <v/>
      </c>
      <c r="K193" s="63" t="str">
        <f>IF('1_Data Entry'!$E193="","",IF(A193="","",'1_Data Entry'!I193))</f>
        <v/>
      </c>
      <c r="L193" s="63" t="str">
        <f>IF('1_Data Entry'!$E193="","",IF(OR(J193="",K193=""),"",J193*K193))</f>
        <v/>
      </c>
      <c r="M193" s="61" t="str">
        <f>IF(A193="","",IF(OR('1_Data Entry'!L193="",'1_Data Entry'!L193&lt;=0),"",'1_Data Entry'!J193))</f>
        <v/>
      </c>
      <c r="N193" s="62" t="str">
        <f>IF('1_Data Entry'!$E193="","",IF(OR(J193="",R193=""),"",MAX(J193-R193,0)))</f>
        <v/>
      </c>
      <c r="O193" s="63" t="str">
        <f>IF('1_Data Entry'!$E193="","",IF(A193="","",'1_Data Entry'!L193))</f>
        <v/>
      </c>
      <c r="P193" s="63" t="str">
        <f t="shared" si="13"/>
        <v/>
      </c>
      <c r="Q193" s="91" t="str">
        <f>IF('1_Data Entry'!$E193="","",IF(OR(M193="",P193="",L193=""),"",P193-L193))</f>
        <v/>
      </c>
      <c r="R193" s="133" t="str">
        <f>IF(A193="","",IF('1_Data Entry'!M193&lt;&gt;"",'1_Data Entry'!M193,IF('1_Data Entry'!J193="",J193,"")))</f>
        <v/>
      </c>
      <c r="S193" s="54" t="str">
        <f>IF('1_Data Entry'!$E193="","",IF(A193="","",IF(OR(F193="",I193="",J193="",K193=""),"Check row",IF(AND(M193&lt;&gt;"",M193&lt;I193),"Sell before buy",IF(AND(R193&lt;&gt;"",J193&lt;R193),"Shares remaining exceeds buy",IF(AND(M193&lt;&gt;"",OR(O193="",O193&lt;=0),N193&gt;0),"Missing sale price","OK"))))))</f>
        <v/>
      </c>
      <c r="T193" s="54" t="str">
        <f>IF('1_Data Entry'!$E193="","",IF(A193="","",IF(AND(Q193&lt;0,M193&lt;&gt;""),"Yes","No")))</f>
        <v/>
      </c>
      <c r="U193" s="54" t="str">
        <f>IF('1_Data Entry'!$E193="","",IF(OR(A193="",T193&lt;&gt;"Yes",M193=""),"No",IF(COUNTIFS($F$6:$F$505,F193,$I$6:$I$505,"&gt;="&amp;M193-30,$I$6:$I$505,"&lt;="&amp;M193+30,$A$6:$A$505,"&lt;&gt;"&amp;A193)&gt;0,"Yes","No")))</f>
        <v/>
      </c>
      <c r="V193" s="61" t="str">
        <f>IF('1_Data Entry'!$E193="","",IF(OR(A193="",U193&lt;&gt;"Yes",M193=""),"",M193+30))</f>
        <v/>
      </c>
      <c r="W193" s="54" t="str">
        <f>IF('1_Data Entry'!$E193="","",IF(A193="","",IF(S193="OK","Ready","Review row")))</f>
        <v/>
      </c>
      <c r="X193" s="69" t="str">
        <f t="shared" si="14"/>
        <v/>
      </c>
      <c r="Y193" s="68" t="str">
        <f t="shared" si="15"/>
        <v/>
      </c>
      <c r="Z193" s="64" t="str">
        <f>IF('1_Data Entry'!$E193="","",SUM(SUMIFS('4_Wash Match Table'!R$7:R$500,'4_Wash Match Table'!L$7:L$500,H193),(SUMIFS('4_Wash Match Table'!AA$7:AA$500,'4_Wash Match Table'!U$7:U$500,H193)),(SUMIFS('4_Wash Match Table'!AJ$7:AJ$500,'4_Wash Match Table'!AD$7:AD$500,H193)),(SUMIFS('4_Wash Match Table'!AS$7:AS$500,'4_Wash Match Table'!AM$7:AM$500,H193))))</f>
        <v/>
      </c>
      <c r="AA193" s="64" t="str">
        <f>IF('1_Data Entry'!$E193="","",IF(OR(L193="",Z193=""),"",L193+Z193))</f>
        <v/>
      </c>
      <c r="AB193" s="65" t="str">
        <f t="shared" si="16"/>
        <v/>
      </c>
      <c r="AC193" s="70" t="str">
        <f>IF(AND($M193&lt;&gt;"",$Q193&lt;0),COUNTIFS($M$6:M193,"&lt;&gt;",$Q$6:Q193,"&lt;0"),"")</f>
        <v/>
      </c>
      <c r="AD193" t="str">
        <f t="shared" si="17"/>
        <v/>
      </c>
      <c r="AG193"/>
    </row>
    <row r="194" spans="1:33" ht="15" customHeight="1" x14ac:dyDescent="0.25">
      <c r="A194" s="47" t="str">
        <f>IF('1_Data Entry'!$E194="","",IF(COUNTA('1_Data Entry'!C194:N194)=0,"",'1_Data Entry'!A194))</f>
        <v/>
      </c>
      <c r="B194" s="47" t="str">
        <f>IF('1_Data Entry'!$E194="","",IF(A194="","",IF(S194&lt;&gt;"OK","Check row",IF(M194="","Open lot",IF(R194=0,"Closed lot","Partially sold")))))</f>
        <v/>
      </c>
      <c r="C194" s="47" t="str">
        <f>IF(A194="","",'1_Data Entry'!C194)</f>
        <v/>
      </c>
      <c r="D194" s="47" t="str">
        <f>IF(A194="","",'1_Data Entry'!D194)</f>
        <v/>
      </c>
      <c r="E194" s="47" t="str">
        <f>IF(A194="","",'1_Data Entry'!E194)</f>
        <v/>
      </c>
      <c r="F194" s="47" t="str">
        <f t="shared" si="12"/>
        <v/>
      </c>
      <c r="G194" s="47" t="str">
        <f>IF(F194="","",IFERROR(VLOOKUP(F194,'6_Reference Lists'!$A$4:$D$64,4,FALSE()),'1_Data Entry'!F194))</f>
        <v/>
      </c>
      <c r="H194" s="134" t="str">
        <f>IF('1_Data Entry'!$E194="","",IF(OR(F194="",I194="",J194="",K194=""),"",F194&amp;"-"&amp;TEXT(I194,"yyyymmdd")&amp;"-"&amp;SUBSTITUTE(TEXT(ROUND(J194,3),"0.###"),".","D")&amp;"-"&amp;SUBSTITUTE(TEXT(ROUND(K194,3),"0.###"),".","D")))</f>
        <v/>
      </c>
      <c r="I194" s="61" t="str">
        <f>IF('1_Data Entry'!$E194="","",IF(A194="","",'1_Data Entry'!G194))</f>
        <v/>
      </c>
      <c r="J194" s="62" t="str">
        <f>IF('1_Data Entry'!$E194="","",IF(A194="","",'1_Data Entry'!H194))</f>
        <v/>
      </c>
      <c r="K194" s="63" t="str">
        <f>IF('1_Data Entry'!$E194="","",IF(A194="","",'1_Data Entry'!I194))</f>
        <v/>
      </c>
      <c r="L194" s="63" t="str">
        <f>IF('1_Data Entry'!$E194="","",IF(OR(J194="",K194=""),"",J194*K194))</f>
        <v/>
      </c>
      <c r="M194" s="61" t="str">
        <f>IF(A194="","",IF(OR('1_Data Entry'!L194="",'1_Data Entry'!L194&lt;=0),"",'1_Data Entry'!J194))</f>
        <v/>
      </c>
      <c r="N194" s="62" t="str">
        <f>IF('1_Data Entry'!$E194="","",IF(OR(J194="",R194=""),"",MAX(J194-R194,0)))</f>
        <v/>
      </c>
      <c r="O194" s="63" t="str">
        <f>IF('1_Data Entry'!$E194="","",IF(A194="","",'1_Data Entry'!L194))</f>
        <v/>
      </c>
      <c r="P194" s="63" t="str">
        <f t="shared" si="13"/>
        <v/>
      </c>
      <c r="Q194" s="91" t="str">
        <f>IF('1_Data Entry'!$E194="","",IF(OR(M194="",P194="",L194=""),"",P194-L194))</f>
        <v/>
      </c>
      <c r="R194" s="133" t="str">
        <f>IF(A194="","",IF('1_Data Entry'!M194&lt;&gt;"",'1_Data Entry'!M194,IF('1_Data Entry'!J194="",J194,"")))</f>
        <v/>
      </c>
      <c r="S194" s="54" t="str">
        <f>IF('1_Data Entry'!$E194="","",IF(A194="","",IF(OR(F194="",I194="",J194="",K194=""),"Check row",IF(AND(M194&lt;&gt;"",M194&lt;I194),"Sell before buy",IF(AND(R194&lt;&gt;"",J194&lt;R194),"Shares remaining exceeds buy",IF(AND(M194&lt;&gt;"",OR(O194="",O194&lt;=0),N194&gt;0),"Missing sale price","OK"))))))</f>
        <v/>
      </c>
      <c r="T194" s="54" t="str">
        <f>IF('1_Data Entry'!$E194="","",IF(A194="","",IF(AND(Q194&lt;0,M194&lt;&gt;""),"Yes","No")))</f>
        <v/>
      </c>
      <c r="U194" s="54" t="str">
        <f>IF('1_Data Entry'!$E194="","",IF(OR(A194="",T194&lt;&gt;"Yes",M194=""),"No",IF(COUNTIFS($F$6:$F$505,F194,$I$6:$I$505,"&gt;="&amp;M194-30,$I$6:$I$505,"&lt;="&amp;M194+30,$A$6:$A$505,"&lt;&gt;"&amp;A194)&gt;0,"Yes","No")))</f>
        <v/>
      </c>
      <c r="V194" s="61" t="str">
        <f>IF('1_Data Entry'!$E194="","",IF(OR(A194="",U194&lt;&gt;"Yes",M194=""),"",M194+30))</f>
        <v/>
      </c>
      <c r="W194" s="54" t="str">
        <f>IF('1_Data Entry'!$E194="","",IF(A194="","",IF(S194="OK","Ready","Review row")))</f>
        <v/>
      </c>
      <c r="X194" s="69" t="str">
        <f t="shared" si="14"/>
        <v/>
      </c>
      <c r="Y194" s="68" t="str">
        <f t="shared" si="15"/>
        <v/>
      </c>
      <c r="Z194" s="64" t="str">
        <f>IF('1_Data Entry'!$E194="","",SUM(SUMIFS('4_Wash Match Table'!R$7:R$500,'4_Wash Match Table'!L$7:L$500,H194),(SUMIFS('4_Wash Match Table'!AA$7:AA$500,'4_Wash Match Table'!U$7:U$500,H194)),(SUMIFS('4_Wash Match Table'!AJ$7:AJ$500,'4_Wash Match Table'!AD$7:AD$500,H194)),(SUMIFS('4_Wash Match Table'!AS$7:AS$500,'4_Wash Match Table'!AM$7:AM$500,H194))))</f>
        <v/>
      </c>
      <c r="AA194" s="64" t="str">
        <f>IF('1_Data Entry'!$E194="","",IF(OR(L194="",Z194=""),"",L194+Z194))</f>
        <v/>
      </c>
      <c r="AB194" s="65" t="str">
        <f t="shared" si="16"/>
        <v/>
      </c>
      <c r="AC194" s="70" t="str">
        <f>IF(AND($M194&lt;&gt;"",$Q194&lt;0),COUNTIFS($M$6:M194,"&lt;&gt;",$Q$6:Q194,"&lt;0"),"")</f>
        <v/>
      </c>
      <c r="AD194" t="str">
        <f t="shared" si="17"/>
        <v/>
      </c>
      <c r="AG194"/>
    </row>
    <row r="195" spans="1:33" ht="15" customHeight="1" x14ac:dyDescent="0.25">
      <c r="A195" s="47" t="str">
        <f>IF('1_Data Entry'!$E195="","",IF(COUNTA('1_Data Entry'!C195:N195)=0,"",'1_Data Entry'!A195))</f>
        <v/>
      </c>
      <c r="B195" s="47" t="str">
        <f>IF('1_Data Entry'!$E195="","",IF(A195="","",IF(S195&lt;&gt;"OK","Check row",IF(M195="","Open lot",IF(R195=0,"Closed lot","Partially sold")))))</f>
        <v/>
      </c>
      <c r="C195" s="47" t="str">
        <f>IF(A195="","",'1_Data Entry'!C195)</f>
        <v/>
      </c>
      <c r="D195" s="47" t="str">
        <f>IF(A195="","",'1_Data Entry'!D195)</f>
        <v/>
      </c>
      <c r="E195" s="47" t="str">
        <f>IF(A195="","",'1_Data Entry'!E195)</f>
        <v/>
      </c>
      <c r="F195" s="47" t="str">
        <f t="shared" si="12"/>
        <v/>
      </c>
      <c r="G195" s="47" t="str">
        <f>IF(F195="","",IFERROR(VLOOKUP(F195,'6_Reference Lists'!$A$4:$D$64,4,FALSE()),'1_Data Entry'!F195))</f>
        <v/>
      </c>
      <c r="H195" s="134" t="str">
        <f>IF('1_Data Entry'!$E195="","",IF(OR(F195="",I195="",J195="",K195=""),"",F195&amp;"-"&amp;TEXT(I195,"yyyymmdd")&amp;"-"&amp;SUBSTITUTE(TEXT(ROUND(J195,3),"0.###"),".","D")&amp;"-"&amp;SUBSTITUTE(TEXT(ROUND(K195,3),"0.###"),".","D")))</f>
        <v/>
      </c>
      <c r="I195" s="61" t="str">
        <f>IF('1_Data Entry'!$E195="","",IF(A195="","",'1_Data Entry'!G195))</f>
        <v/>
      </c>
      <c r="J195" s="62" t="str">
        <f>IF('1_Data Entry'!$E195="","",IF(A195="","",'1_Data Entry'!H195))</f>
        <v/>
      </c>
      <c r="K195" s="63" t="str">
        <f>IF('1_Data Entry'!$E195="","",IF(A195="","",'1_Data Entry'!I195))</f>
        <v/>
      </c>
      <c r="L195" s="63" t="str">
        <f>IF('1_Data Entry'!$E195="","",IF(OR(J195="",K195=""),"",J195*K195))</f>
        <v/>
      </c>
      <c r="M195" s="61" t="str">
        <f>IF(A195="","",IF(OR('1_Data Entry'!L195="",'1_Data Entry'!L195&lt;=0),"",'1_Data Entry'!J195))</f>
        <v/>
      </c>
      <c r="N195" s="62" t="str">
        <f>IF('1_Data Entry'!$E195="","",IF(OR(J195="",R195=""),"",MAX(J195-R195,0)))</f>
        <v/>
      </c>
      <c r="O195" s="63" t="str">
        <f>IF('1_Data Entry'!$E195="","",IF(A195="","",'1_Data Entry'!L195))</f>
        <v/>
      </c>
      <c r="P195" s="63" t="str">
        <f t="shared" si="13"/>
        <v/>
      </c>
      <c r="Q195" s="91" t="str">
        <f>IF('1_Data Entry'!$E195="","",IF(OR(M195="",P195="",L195=""),"",P195-L195))</f>
        <v/>
      </c>
      <c r="R195" s="133" t="str">
        <f>IF(A195="","",IF('1_Data Entry'!M195&lt;&gt;"",'1_Data Entry'!M195,IF('1_Data Entry'!J195="",J195,"")))</f>
        <v/>
      </c>
      <c r="S195" s="54" t="str">
        <f>IF('1_Data Entry'!$E195="","",IF(A195="","",IF(OR(F195="",I195="",J195="",K195=""),"Check row",IF(AND(M195&lt;&gt;"",M195&lt;I195),"Sell before buy",IF(AND(R195&lt;&gt;"",J195&lt;R195),"Shares remaining exceeds buy",IF(AND(M195&lt;&gt;"",OR(O195="",O195&lt;=0),N195&gt;0),"Missing sale price","OK"))))))</f>
        <v/>
      </c>
      <c r="T195" s="54" t="str">
        <f>IF('1_Data Entry'!$E195="","",IF(A195="","",IF(AND(Q195&lt;0,M195&lt;&gt;""),"Yes","No")))</f>
        <v/>
      </c>
      <c r="U195" s="54" t="str">
        <f>IF('1_Data Entry'!$E195="","",IF(OR(A195="",T195&lt;&gt;"Yes",M195=""),"No",IF(COUNTIFS($F$6:$F$505,F195,$I$6:$I$505,"&gt;="&amp;M195-30,$I$6:$I$505,"&lt;="&amp;M195+30,$A$6:$A$505,"&lt;&gt;"&amp;A195)&gt;0,"Yes","No")))</f>
        <v/>
      </c>
      <c r="V195" s="61" t="str">
        <f>IF('1_Data Entry'!$E195="","",IF(OR(A195="",U195&lt;&gt;"Yes",M195=""),"",M195+30))</f>
        <v/>
      </c>
      <c r="W195" s="54" t="str">
        <f>IF('1_Data Entry'!$E195="","",IF(A195="","",IF(S195="OK","Ready","Review row")))</f>
        <v/>
      </c>
      <c r="X195" s="69" t="str">
        <f t="shared" si="14"/>
        <v/>
      </c>
      <c r="Y195" s="68" t="str">
        <f t="shared" si="15"/>
        <v/>
      </c>
      <c r="Z195" s="64" t="str">
        <f>IF('1_Data Entry'!$E195="","",SUM(SUMIFS('4_Wash Match Table'!R$7:R$500,'4_Wash Match Table'!L$7:L$500,H195),(SUMIFS('4_Wash Match Table'!AA$7:AA$500,'4_Wash Match Table'!U$7:U$500,H195)),(SUMIFS('4_Wash Match Table'!AJ$7:AJ$500,'4_Wash Match Table'!AD$7:AD$500,H195)),(SUMIFS('4_Wash Match Table'!AS$7:AS$500,'4_Wash Match Table'!AM$7:AM$500,H195))))</f>
        <v/>
      </c>
      <c r="AA195" s="64" t="str">
        <f>IF('1_Data Entry'!$E195="","",IF(OR(L195="",Z195=""),"",L195+Z195))</f>
        <v/>
      </c>
      <c r="AB195" s="65" t="str">
        <f t="shared" si="16"/>
        <v/>
      </c>
      <c r="AC195" s="70" t="str">
        <f>IF(AND($M195&lt;&gt;"",$Q195&lt;0),COUNTIFS($M$6:M195,"&lt;&gt;",$Q$6:Q195,"&lt;0"),"")</f>
        <v/>
      </c>
      <c r="AD195" t="str">
        <f t="shared" si="17"/>
        <v/>
      </c>
      <c r="AG195"/>
    </row>
    <row r="196" spans="1:33" ht="15" customHeight="1" x14ac:dyDescent="0.25">
      <c r="A196" s="47" t="str">
        <f>IF('1_Data Entry'!$E196="","",IF(COUNTA('1_Data Entry'!C196:N196)=0,"",'1_Data Entry'!A196))</f>
        <v/>
      </c>
      <c r="B196" s="47" t="str">
        <f>IF('1_Data Entry'!$E196="","",IF(A196="","",IF(S196&lt;&gt;"OK","Check row",IF(M196="","Open lot",IF(R196=0,"Closed lot","Partially sold")))))</f>
        <v/>
      </c>
      <c r="C196" s="47" t="str">
        <f>IF(A196="","",'1_Data Entry'!C196)</f>
        <v/>
      </c>
      <c r="D196" s="47" t="str">
        <f>IF(A196="","",'1_Data Entry'!D196)</f>
        <v/>
      </c>
      <c r="E196" s="47" t="str">
        <f>IF(A196="","",'1_Data Entry'!E196)</f>
        <v/>
      </c>
      <c r="F196" s="47" t="str">
        <f t="shared" si="12"/>
        <v/>
      </c>
      <c r="G196" s="47" t="str">
        <f>IF(F196="","",IFERROR(VLOOKUP(F196,'6_Reference Lists'!$A$4:$D$64,4,FALSE()),'1_Data Entry'!F196))</f>
        <v/>
      </c>
      <c r="H196" s="134" t="str">
        <f>IF('1_Data Entry'!$E196="","",IF(OR(F196="",I196="",J196="",K196=""),"",F196&amp;"-"&amp;TEXT(I196,"yyyymmdd")&amp;"-"&amp;SUBSTITUTE(TEXT(ROUND(J196,3),"0.###"),".","D")&amp;"-"&amp;SUBSTITUTE(TEXT(ROUND(K196,3),"0.###"),".","D")))</f>
        <v/>
      </c>
      <c r="I196" s="61" t="str">
        <f>IF('1_Data Entry'!$E196="","",IF(A196="","",'1_Data Entry'!G196))</f>
        <v/>
      </c>
      <c r="J196" s="62" t="str">
        <f>IF('1_Data Entry'!$E196="","",IF(A196="","",'1_Data Entry'!H196))</f>
        <v/>
      </c>
      <c r="K196" s="63" t="str">
        <f>IF('1_Data Entry'!$E196="","",IF(A196="","",'1_Data Entry'!I196))</f>
        <v/>
      </c>
      <c r="L196" s="63" t="str">
        <f>IF('1_Data Entry'!$E196="","",IF(OR(J196="",K196=""),"",J196*K196))</f>
        <v/>
      </c>
      <c r="M196" s="61" t="str">
        <f>IF(A196="","",IF(OR('1_Data Entry'!L196="",'1_Data Entry'!L196&lt;=0),"",'1_Data Entry'!J196))</f>
        <v/>
      </c>
      <c r="N196" s="62" t="str">
        <f>IF('1_Data Entry'!$E196="","",IF(OR(J196="",R196=""),"",MAX(J196-R196,0)))</f>
        <v/>
      </c>
      <c r="O196" s="63" t="str">
        <f>IF('1_Data Entry'!$E196="","",IF(A196="","",'1_Data Entry'!L196))</f>
        <v/>
      </c>
      <c r="P196" s="63" t="str">
        <f t="shared" si="13"/>
        <v/>
      </c>
      <c r="Q196" s="91" t="str">
        <f>IF('1_Data Entry'!$E196="","",IF(OR(M196="",P196="",L196=""),"",P196-L196))</f>
        <v/>
      </c>
      <c r="R196" s="133" t="str">
        <f>IF(A196="","",IF('1_Data Entry'!M196&lt;&gt;"",'1_Data Entry'!M196,IF('1_Data Entry'!J196="",J196,"")))</f>
        <v/>
      </c>
      <c r="S196" s="54" t="str">
        <f>IF('1_Data Entry'!$E196="","",IF(A196="","",IF(OR(F196="",I196="",J196="",K196=""),"Check row",IF(AND(M196&lt;&gt;"",M196&lt;I196),"Sell before buy",IF(AND(R196&lt;&gt;"",J196&lt;R196),"Shares remaining exceeds buy",IF(AND(M196&lt;&gt;"",OR(O196="",O196&lt;=0),N196&gt;0),"Missing sale price","OK"))))))</f>
        <v/>
      </c>
      <c r="T196" s="54" t="str">
        <f>IF('1_Data Entry'!$E196="","",IF(A196="","",IF(AND(Q196&lt;0,M196&lt;&gt;""),"Yes","No")))</f>
        <v/>
      </c>
      <c r="U196" s="54" t="str">
        <f>IF('1_Data Entry'!$E196="","",IF(OR(A196="",T196&lt;&gt;"Yes",M196=""),"No",IF(COUNTIFS($F$6:$F$505,F196,$I$6:$I$505,"&gt;="&amp;M196-30,$I$6:$I$505,"&lt;="&amp;M196+30,$A$6:$A$505,"&lt;&gt;"&amp;A196)&gt;0,"Yes","No")))</f>
        <v/>
      </c>
      <c r="V196" s="61" t="str">
        <f>IF('1_Data Entry'!$E196="","",IF(OR(A196="",U196&lt;&gt;"Yes",M196=""),"",M196+30))</f>
        <v/>
      </c>
      <c r="W196" s="54" t="str">
        <f>IF('1_Data Entry'!$E196="","",IF(A196="","",IF(S196="OK","Ready","Review row")))</f>
        <v/>
      </c>
      <c r="X196" s="69" t="str">
        <f t="shared" si="14"/>
        <v/>
      </c>
      <c r="Y196" s="68" t="str">
        <f t="shared" si="15"/>
        <v/>
      </c>
      <c r="Z196" s="64" t="str">
        <f>IF('1_Data Entry'!$E196="","",SUM(SUMIFS('4_Wash Match Table'!R$7:R$500,'4_Wash Match Table'!L$7:L$500,H196),(SUMIFS('4_Wash Match Table'!AA$7:AA$500,'4_Wash Match Table'!U$7:U$500,H196)),(SUMIFS('4_Wash Match Table'!AJ$7:AJ$500,'4_Wash Match Table'!AD$7:AD$500,H196)),(SUMIFS('4_Wash Match Table'!AS$7:AS$500,'4_Wash Match Table'!AM$7:AM$500,H196))))</f>
        <v/>
      </c>
      <c r="AA196" s="64" t="str">
        <f>IF('1_Data Entry'!$E196="","",IF(OR(L196="",Z196=""),"",L196+Z196))</f>
        <v/>
      </c>
      <c r="AB196" s="65" t="str">
        <f t="shared" si="16"/>
        <v/>
      </c>
      <c r="AC196" s="70" t="str">
        <f>IF(AND($M196&lt;&gt;"",$Q196&lt;0),COUNTIFS($M$6:M196,"&lt;&gt;",$Q$6:Q196,"&lt;0"),"")</f>
        <v/>
      </c>
      <c r="AD196" t="str">
        <f t="shared" si="17"/>
        <v/>
      </c>
      <c r="AG196"/>
    </row>
    <row r="197" spans="1:33" ht="15" customHeight="1" x14ac:dyDescent="0.25">
      <c r="A197" s="47" t="str">
        <f>IF('1_Data Entry'!$E197="","",IF(COUNTA('1_Data Entry'!C197:N197)=0,"",'1_Data Entry'!A197))</f>
        <v/>
      </c>
      <c r="B197" s="47" t="str">
        <f>IF('1_Data Entry'!$E197="","",IF(A197="","",IF(S197&lt;&gt;"OK","Check row",IF(M197="","Open lot",IF(R197=0,"Closed lot","Partially sold")))))</f>
        <v/>
      </c>
      <c r="C197" s="47" t="str">
        <f>IF(A197="","",'1_Data Entry'!C197)</f>
        <v/>
      </c>
      <c r="D197" s="47" t="str">
        <f>IF(A197="","",'1_Data Entry'!D197)</f>
        <v/>
      </c>
      <c r="E197" s="47" t="str">
        <f>IF(A197="","",'1_Data Entry'!E197)</f>
        <v/>
      </c>
      <c r="F197" s="47" t="str">
        <f t="shared" si="12"/>
        <v/>
      </c>
      <c r="G197" s="47" t="str">
        <f>IF(F197="","",IFERROR(VLOOKUP(F197,'6_Reference Lists'!$A$4:$D$64,4,FALSE()),'1_Data Entry'!F197))</f>
        <v/>
      </c>
      <c r="H197" s="134" t="str">
        <f>IF('1_Data Entry'!$E197="","",IF(OR(F197="",I197="",J197="",K197=""),"",F197&amp;"-"&amp;TEXT(I197,"yyyymmdd")&amp;"-"&amp;SUBSTITUTE(TEXT(ROUND(J197,3),"0.###"),".","D")&amp;"-"&amp;SUBSTITUTE(TEXT(ROUND(K197,3),"0.###"),".","D")))</f>
        <v/>
      </c>
      <c r="I197" s="61" t="str">
        <f>IF('1_Data Entry'!$E197="","",IF(A197="","",'1_Data Entry'!G197))</f>
        <v/>
      </c>
      <c r="J197" s="62" t="str">
        <f>IF('1_Data Entry'!$E197="","",IF(A197="","",'1_Data Entry'!H197))</f>
        <v/>
      </c>
      <c r="K197" s="63" t="str">
        <f>IF('1_Data Entry'!$E197="","",IF(A197="","",'1_Data Entry'!I197))</f>
        <v/>
      </c>
      <c r="L197" s="63" t="str">
        <f>IF('1_Data Entry'!$E197="","",IF(OR(J197="",K197=""),"",J197*K197))</f>
        <v/>
      </c>
      <c r="M197" s="61" t="str">
        <f>IF(A197="","",IF(OR('1_Data Entry'!L197="",'1_Data Entry'!L197&lt;=0),"",'1_Data Entry'!J197))</f>
        <v/>
      </c>
      <c r="N197" s="62" t="str">
        <f>IF('1_Data Entry'!$E197="","",IF(OR(J197="",R197=""),"",MAX(J197-R197,0)))</f>
        <v/>
      </c>
      <c r="O197" s="63" t="str">
        <f>IF('1_Data Entry'!$E197="","",IF(A197="","",'1_Data Entry'!L197))</f>
        <v/>
      </c>
      <c r="P197" s="63" t="str">
        <f t="shared" si="13"/>
        <v/>
      </c>
      <c r="Q197" s="91" t="str">
        <f>IF('1_Data Entry'!$E197="","",IF(OR(M197="",P197="",L197=""),"",P197-L197))</f>
        <v/>
      </c>
      <c r="R197" s="133" t="str">
        <f>IF(A197="","",IF('1_Data Entry'!M197&lt;&gt;"",'1_Data Entry'!M197,IF('1_Data Entry'!J197="",J197,"")))</f>
        <v/>
      </c>
      <c r="S197" s="54" t="str">
        <f>IF('1_Data Entry'!$E197="","",IF(A197="","",IF(OR(F197="",I197="",J197="",K197=""),"Check row",IF(AND(M197&lt;&gt;"",M197&lt;I197),"Sell before buy",IF(AND(R197&lt;&gt;"",J197&lt;R197),"Shares remaining exceeds buy",IF(AND(M197&lt;&gt;"",OR(O197="",O197&lt;=0),N197&gt;0),"Missing sale price","OK"))))))</f>
        <v/>
      </c>
      <c r="T197" s="54" t="str">
        <f>IF('1_Data Entry'!$E197="","",IF(A197="","",IF(AND(Q197&lt;0,M197&lt;&gt;""),"Yes","No")))</f>
        <v/>
      </c>
      <c r="U197" s="54" t="str">
        <f>IF('1_Data Entry'!$E197="","",IF(OR(A197="",T197&lt;&gt;"Yes",M197=""),"No",IF(COUNTIFS($F$6:$F$505,F197,$I$6:$I$505,"&gt;="&amp;M197-30,$I$6:$I$505,"&lt;="&amp;M197+30,$A$6:$A$505,"&lt;&gt;"&amp;A197)&gt;0,"Yes","No")))</f>
        <v/>
      </c>
      <c r="V197" s="61" t="str">
        <f>IF('1_Data Entry'!$E197="","",IF(OR(A197="",U197&lt;&gt;"Yes",M197=""),"",M197+30))</f>
        <v/>
      </c>
      <c r="W197" s="54" t="str">
        <f>IF('1_Data Entry'!$E197="","",IF(A197="","",IF(S197="OK","Ready","Review row")))</f>
        <v/>
      </c>
      <c r="X197" s="69" t="str">
        <f t="shared" si="14"/>
        <v/>
      </c>
      <c r="Y197" s="68" t="str">
        <f t="shared" si="15"/>
        <v/>
      </c>
      <c r="Z197" s="64" t="str">
        <f>IF('1_Data Entry'!$E197="","",SUM(SUMIFS('4_Wash Match Table'!R$7:R$500,'4_Wash Match Table'!L$7:L$500,H197),(SUMIFS('4_Wash Match Table'!AA$7:AA$500,'4_Wash Match Table'!U$7:U$500,H197)),(SUMIFS('4_Wash Match Table'!AJ$7:AJ$500,'4_Wash Match Table'!AD$7:AD$500,H197)),(SUMIFS('4_Wash Match Table'!AS$7:AS$500,'4_Wash Match Table'!AM$7:AM$500,H197))))</f>
        <v/>
      </c>
      <c r="AA197" s="64" t="str">
        <f>IF('1_Data Entry'!$E197="","",IF(OR(L197="",Z197=""),"",L197+Z197))</f>
        <v/>
      </c>
      <c r="AB197" s="65" t="str">
        <f t="shared" si="16"/>
        <v/>
      </c>
      <c r="AC197" s="70" t="str">
        <f>IF(AND($M197&lt;&gt;"",$Q197&lt;0),COUNTIFS($M$6:M197,"&lt;&gt;",$Q$6:Q197,"&lt;0"),"")</f>
        <v/>
      </c>
      <c r="AD197" t="str">
        <f t="shared" si="17"/>
        <v/>
      </c>
      <c r="AG197"/>
    </row>
    <row r="198" spans="1:33" ht="15" customHeight="1" x14ac:dyDescent="0.25">
      <c r="A198" s="47" t="str">
        <f>IF('1_Data Entry'!$E198="","",IF(COUNTA('1_Data Entry'!C198:N198)=0,"",'1_Data Entry'!A198))</f>
        <v/>
      </c>
      <c r="B198" s="47" t="str">
        <f>IF('1_Data Entry'!$E198="","",IF(A198="","",IF(S198&lt;&gt;"OK","Check row",IF(M198="","Open lot",IF(R198=0,"Closed lot","Partially sold")))))</f>
        <v/>
      </c>
      <c r="C198" s="47" t="str">
        <f>IF(A198="","",'1_Data Entry'!C198)</f>
        <v/>
      </c>
      <c r="D198" s="47" t="str">
        <f>IF(A198="","",'1_Data Entry'!D198)</f>
        <v/>
      </c>
      <c r="E198" s="47" t="str">
        <f>IF(A198="","",'1_Data Entry'!E198)</f>
        <v/>
      </c>
      <c r="F198" s="47" t="str">
        <f t="shared" ref="F198:F261" si="18">IF(E198="","",UPPER(TRIM(E198)))</f>
        <v/>
      </c>
      <c r="G198" s="47" t="str">
        <f>IF(F198="","",IFERROR(VLOOKUP(F198,'6_Reference Lists'!$A$4:$D$64,4,FALSE()),'1_Data Entry'!F198))</f>
        <v/>
      </c>
      <c r="H198" s="134" t="str">
        <f>IF('1_Data Entry'!$E198="","",IF(OR(F198="",I198="",J198="",K198=""),"",F198&amp;"-"&amp;TEXT(I198,"yyyymmdd")&amp;"-"&amp;SUBSTITUTE(TEXT(ROUND(J198,3),"0.###"),".","D")&amp;"-"&amp;SUBSTITUTE(TEXT(ROUND(K198,3),"0.###"),".","D")))</f>
        <v/>
      </c>
      <c r="I198" s="61" t="str">
        <f>IF('1_Data Entry'!$E198="","",IF(A198="","",'1_Data Entry'!G198))</f>
        <v/>
      </c>
      <c r="J198" s="62" t="str">
        <f>IF('1_Data Entry'!$E198="","",IF(A198="","",'1_Data Entry'!H198))</f>
        <v/>
      </c>
      <c r="K198" s="63" t="str">
        <f>IF('1_Data Entry'!$E198="","",IF(A198="","",'1_Data Entry'!I198))</f>
        <v/>
      </c>
      <c r="L198" s="63" t="str">
        <f>IF('1_Data Entry'!$E198="","",IF(OR(J198="",K198=""),"",J198*K198))</f>
        <v/>
      </c>
      <c r="M198" s="61" t="str">
        <f>IF(A198="","",IF(OR('1_Data Entry'!L198="",'1_Data Entry'!L198&lt;=0),"",'1_Data Entry'!J198))</f>
        <v/>
      </c>
      <c r="N198" s="62" t="str">
        <f>IF('1_Data Entry'!$E198="","",IF(OR(J198="",R198=""),"",MAX(J198-R198,0)))</f>
        <v/>
      </c>
      <c r="O198" s="63" t="str">
        <f>IF('1_Data Entry'!$E198="","",IF(A198="","",'1_Data Entry'!L198))</f>
        <v/>
      </c>
      <c r="P198" s="63" t="str">
        <f t="shared" ref="P198:P261" si="19">IF(OR(M198="",O198="",O198&lt;=0,N198="",N198&lt;=0),"",O198*N198)</f>
        <v/>
      </c>
      <c r="Q198" s="91" t="str">
        <f>IF('1_Data Entry'!$E198="","",IF(OR(M198="",P198="",L198=""),"",P198-L198))</f>
        <v/>
      </c>
      <c r="R198" s="133" t="str">
        <f>IF(A198="","",IF('1_Data Entry'!M198&lt;&gt;"",'1_Data Entry'!M198,IF('1_Data Entry'!J198="",J198,"")))</f>
        <v/>
      </c>
      <c r="S198" s="54" t="str">
        <f>IF('1_Data Entry'!$E198="","",IF(A198="","",IF(OR(F198="",I198="",J198="",K198=""),"Check row",IF(AND(M198&lt;&gt;"",M198&lt;I198),"Sell before buy",IF(AND(R198&lt;&gt;"",J198&lt;R198),"Shares remaining exceeds buy",IF(AND(M198&lt;&gt;"",OR(O198="",O198&lt;=0),N198&gt;0),"Missing sale price","OK"))))))</f>
        <v/>
      </c>
      <c r="T198" s="54" t="str">
        <f>IF('1_Data Entry'!$E198="","",IF(A198="","",IF(AND(Q198&lt;0,M198&lt;&gt;""),"Yes","No")))</f>
        <v/>
      </c>
      <c r="U198" s="54" t="str">
        <f>IF('1_Data Entry'!$E198="","",IF(OR(A198="",T198&lt;&gt;"Yes",M198=""),"No",IF(COUNTIFS($F$6:$F$505,F198,$I$6:$I$505,"&gt;="&amp;M198-30,$I$6:$I$505,"&lt;="&amp;M198+30,$A$6:$A$505,"&lt;&gt;"&amp;A198)&gt;0,"Yes","No")))</f>
        <v/>
      </c>
      <c r="V198" s="61" t="str">
        <f>IF('1_Data Entry'!$E198="","",IF(OR(A198="",U198&lt;&gt;"Yes",M198=""),"",M198+30))</f>
        <v/>
      </c>
      <c r="W198" s="54" t="str">
        <f>IF('1_Data Entry'!$E198="","",IF(A198="","",IF(S198="OK","Ready","Review row")))</f>
        <v/>
      </c>
      <c r="X198" s="69" t="str">
        <f t="shared" ref="X198:X261" si="20">IF(OR(I198="",M198=""),"",M198-I198)</f>
        <v/>
      </c>
      <c r="Y198" s="68" t="str">
        <f t="shared" ref="Y198:Y261" si="21">IF(X198="","",IF(X198&lt;=365,"Short-Term","Long-Term"))</f>
        <v/>
      </c>
      <c r="Z198" s="64" t="str">
        <f>IF('1_Data Entry'!$E198="","",SUM(SUMIFS('4_Wash Match Table'!R$7:R$500,'4_Wash Match Table'!L$7:L$500,H198),(SUMIFS('4_Wash Match Table'!AA$7:AA$500,'4_Wash Match Table'!U$7:U$500,H198)),(SUMIFS('4_Wash Match Table'!AJ$7:AJ$500,'4_Wash Match Table'!AD$7:AD$500,H198)),(SUMIFS('4_Wash Match Table'!AS$7:AS$500,'4_Wash Match Table'!AM$7:AM$500,H198))))</f>
        <v/>
      </c>
      <c r="AA198" s="64" t="str">
        <f>IF('1_Data Entry'!$E198="","",IF(OR(L198="",Z198=""),"",L198+Z198))</f>
        <v/>
      </c>
      <c r="AB198" s="65" t="str">
        <f t="shared" ref="AB198:AB261" si="22">IFERROR(IF(OR(J198="",AA198=""),"",AA198/J198),"")</f>
        <v/>
      </c>
      <c r="AC198" s="70" t="str">
        <f>IF(AND($M198&lt;&gt;"",$Q198&lt;0),COUNTIFS($M$6:M198,"&lt;&gt;",$Q$6:Q198,"&lt;0"),"")</f>
        <v/>
      </c>
      <c r="AD198" t="str">
        <f t="shared" ref="AD198:AD261" si="23">IF(A198="","",ROW())</f>
        <v/>
      </c>
      <c r="AG198"/>
    </row>
    <row r="199" spans="1:33" ht="15" customHeight="1" x14ac:dyDescent="0.25">
      <c r="A199" s="47" t="str">
        <f>IF('1_Data Entry'!$E199="","",IF(COUNTA('1_Data Entry'!C199:N199)=0,"",'1_Data Entry'!A199))</f>
        <v/>
      </c>
      <c r="B199" s="47" t="str">
        <f>IF('1_Data Entry'!$E199="","",IF(A199="","",IF(S199&lt;&gt;"OK","Check row",IF(M199="","Open lot",IF(R199=0,"Closed lot","Partially sold")))))</f>
        <v/>
      </c>
      <c r="C199" s="47" t="str">
        <f>IF(A199="","",'1_Data Entry'!C199)</f>
        <v/>
      </c>
      <c r="D199" s="47" t="str">
        <f>IF(A199="","",'1_Data Entry'!D199)</f>
        <v/>
      </c>
      <c r="E199" s="47" t="str">
        <f>IF(A199="","",'1_Data Entry'!E199)</f>
        <v/>
      </c>
      <c r="F199" s="47" t="str">
        <f t="shared" si="18"/>
        <v/>
      </c>
      <c r="G199" s="47" t="str">
        <f>IF(F199="","",IFERROR(VLOOKUP(F199,'6_Reference Lists'!$A$4:$D$64,4,FALSE()),'1_Data Entry'!F199))</f>
        <v/>
      </c>
      <c r="H199" s="134" t="str">
        <f>IF('1_Data Entry'!$E199="","",IF(OR(F199="",I199="",J199="",K199=""),"",F199&amp;"-"&amp;TEXT(I199,"yyyymmdd")&amp;"-"&amp;SUBSTITUTE(TEXT(ROUND(J199,3),"0.###"),".","D")&amp;"-"&amp;SUBSTITUTE(TEXT(ROUND(K199,3),"0.###"),".","D")))</f>
        <v/>
      </c>
      <c r="I199" s="61" t="str">
        <f>IF('1_Data Entry'!$E199="","",IF(A199="","",'1_Data Entry'!G199))</f>
        <v/>
      </c>
      <c r="J199" s="62" t="str">
        <f>IF('1_Data Entry'!$E199="","",IF(A199="","",'1_Data Entry'!H199))</f>
        <v/>
      </c>
      <c r="K199" s="63" t="str">
        <f>IF('1_Data Entry'!$E199="","",IF(A199="","",'1_Data Entry'!I199))</f>
        <v/>
      </c>
      <c r="L199" s="63" t="str">
        <f>IF('1_Data Entry'!$E199="","",IF(OR(J199="",K199=""),"",J199*K199))</f>
        <v/>
      </c>
      <c r="M199" s="61" t="str">
        <f>IF(A199="","",IF(OR('1_Data Entry'!L199="",'1_Data Entry'!L199&lt;=0),"",'1_Data Entry'!J199))</f>
        <v/>
      </c>
      <c r="N199" s="62" t="str">
        <f>IF('1_Data Entry'!$E199="","",IF(OR(J199="",R199=""),"",MAX(J199-R199,0)))</f>
        <v/>
      </c>
      <c r="O199" s="63" t="str">
        <f>IF('1_Data Entry'!$E199="","",IF(A199="","",'1_Data Entry'!L199))</f>
        <v/>
      </c>
      <c r="P199" s="63" t="str">
        <f t="shared" si="19"/>
        <v/>
      </c>
      <c r="Q199" s="91" t="str">
        <f>IF('1_Data Entry'!$E199="","",IF(OR(M199="",P199="",L199=""),"",P199-L199))</f>
        <v/>
      </c>
      <c r="R199" s="133" t="str">
        <f>IF(A199="","",IF('1_Data Entry'!M199&lt;&gt;"",'1_Data Entry'!M199,IF('1_Data Entry'!J199="",J199,"")))</f>
        <v/>
      </c>
      <c r="S199" s="54" t="str">
        <f>IF('1_Data Entry'!$E199="","",IF(A199="","",IF(OR(F199="",I199="",J199="",K199=""),"Check row",IF(AND(M199&lt;&gt;"",M199&lt;I199),"Sell before buy",IF(AND(R199&lt;&gt;"",J199&lt;R199),"Shares remaining exceeds buy",IF(AND(M199&lt;&gt;"",OR(O199="",O199&lt;=0),N199&gt;0),"Missing sale price","OK"))))))</f>
        <v/>
      </c>
      <c r="T199" s="54" t="str">
        <f>IF('1_Data Entry'!$E199="","",IF(A199="","",IF(AND(Q199&lt;0,M199&lt;&gt;""),"Yes","No")))</f>
        <v/>
      </c>
      <c r="U199" s="54" t="str">
        <f>IF('1_Data Entry'!$E199="","",IF(OR(A199="",T199&lt;&gt;"Yes",M199=""),"No",IF(COUNTIFS($F$6:$F$505,F199,$I$6:$I$505,"&gt;="&amp;M199-30,$I$6:$I$505,"&lt;="&amp;M199+30,$A$6:$A$505,"&lt;&gt;"&amp;A199)&gt;0,"Yes","No")))</f>
        <v/>
      </c>
      <c r="V199" s="61" t="str">
        <f>IF('1_Data Entry'!$E199="","",IF(OR(A199="",U199&lt;&gt;"Yes",M199=""),"",M199+30))</f>
        <v/>
      </c>
      <c r="W199" s="54" t="str">
        <f>IF('1_Data Entry'!$E199="","",IF(A199="","",IF(S199="OK","Ready","Review row")))</f>
        <v/>
      </c>
      <c r="X199" s="69" t="str">
        <f t="shared" si="20"/>
        <v/>
      </c>
      <c r="Y199" s="68" t="str">
        <f t="shared" si="21"/>
        <v/>
      </c>
      <c r="Z199" s="64" t="str">
        <f>IF('1_Data Entry'!$E199="","",SUM(SUMIFS('4_Wash Match Table'!R$7:R$500,'4_Wash Match Table'!L$7:L$500,H199),(SUMIFS('4_Wash Match Table'!AA$7:AA$500,'4_Wash Match Table'!U$7:U$500,H199)),(SUMIFS('4_Wash Match Table'!AJ$7:AJ$500,'4_Wash Match Table'!AD$7:AD$500,H199)),(SUMIFS('4_Wash Match Table'!AS$7:AS$500,'4_Wash Match Table'!AM$7:AM$500,H199))))</f>
        <v/>
      </c>
      <c r="AA199" s="64" t="str">
        <f>IF('1_Data Entry'!$E199="","",IF(OR(L199="",Z199=""),"",L199+Z199))</f>
        <v/>
      </c>
      <c r="AB199" s="65" t="str">
        <f t="shared" si="22"/>
        <v/>
      </c>
      <c r="AC199" s="70" t="str">
        <f>IF(AND($M199&lt;&gt;"",$Q199&lt;0),COUNTIFS($M$6:M199,"&lt;&gt;",$Q$6:Q199,"&lt;0"),"")</f>
        <v/>
      </c>
      <c r="AD199" t="str">
        <f t="shared" si="23"/>
        <v/>
      </c>
      <c r="AG199"/>
    </row>
    <row r="200" spans="1:33" ht="15" customHeight="1" x14ac:dyDescent="0.25">
      <c r="A200" s="47" t="str">
        <f>IF('1_Data Entry'!$E200="","",IF(COUNTA('1_Data Entry'!C200:N200)=0,"",'1_Data Entry'!A200))</f>
        <v/>
      </c>
      <c r="B200" s="47" t="str">
        <f>IF('1_Data Entry'!$E200="","",IF(A200="","",IF(S200&lt;&gt;"OK","Check row",IF(M200="","Open lot",IF(R200=0,"Closed lot","Partially sold")))))</f>
        <v/>
      </c>
      <c r="C200" s="47" t="str">
        <f>IF(A200="","",'1_Data Entry'!C200)</f>
        <v/>
      </c>
      <c r="D200" s="47" t="str">
        <f>IF(A200="","",'1_Data Entry'!D200)</f>
        <v/>
      </c>
      <c r="E200" s="47" t="str">
        <f>IF(A200="","",'1_Data Entry'!E200)</f>
        <v/>
      </c>
      <c r="F200" s="47" t="str">
        <f t="shared" si="18"/>
        <v/>
      </c>
      <c r="G200" s="47" t="str">
        <f>IF(F200="","",IFERROR(VLOOKUP(F200,'6_Reference Lists'!$A$4:$D$64,4,FALSE()),'1_Data Entry'!F200))</f>
        <v/>
      </c>
      <c r="H200" s="134" t="str">
        <f>IF('1_Data Entry'!$E200="","",IF(OR(F200="",I200="",J200="",K200=""),"",F200&amp;"-"&amp;TEXT(I200,"yyyymmdd")&amp;"-"&amp;SUBSTITUTE(TEXT(ROUND(J200,3),"0.###"),".","D")&amp;"-"&amp;SUBSTITUTE(TEXT(ROUND(K200,3),"0.###"),".","D")))</f>
        <v/>
      </c>
      <c r="I200" s="61" t="str">
        <f>IF('1_Data Entry'!$E200="","",IF(A200="","",'1_Data Entry'!G200))</f>
        <v/>
      </c>
      <c r="J200" s="62" t="str">
        <f>IF('1_Data Entry'!$E200="","",IF(A200="","",'1_Data Entry'!H200))</f>
        <v/>
      </c>
      <c r="K200" s="63" t="str">
        <f>IF('1_Data Entry'!$E200="","",IF(A200="","",'1_Data Entry'!I200))</f>
        <v/>
      </c>
      <c r="L200" s="63" t="str">
        <f>IF('1_Data Entry'!$E200="","",IF(OR(J200="",K200=""),"",J200*K200))</f>
        <v/>
      </c>
      <c r="M200" s="61" t="str">
        <f>IF(A200="","",IF(OR('1_Data Entry'!L200="",'1_Data Entry'!L200&lt;=0),"",'1_Data Entry'!J200))</f>
        <v/>
      </c>
      <c r="N200" s="62" t="str">
        <f>IF('1_Data Entry'!$E200="","",IF(OR(J200="",R200=""),"",MAX(J200-R200,0)))</f>
        <v/>
      </c>
      <c r="O200" s="63" t="str">
        <f>IF('1_Data Entry'!$E200="","",IF(A200="","",'1_Data Entry'!L200))</f>
        <v/>
      </c>
      <c r="P200" s="63" t="str">
        <f t="shared" si="19"/>
        <v/>
      </c>
      <c r="Q200" s="91" t="str">
        <f>IF('1_Data Entry'!$E200="","",IF(OR(M200="",P200="",L200=""),"",P200-L200))</f>
        <v/>
      </c>
      <c r="R200" s="133" t="str">
        <f>IF(A200="","",IF('1_Data Entry'!M200&lt;&gt;"",'1_Data Entry'!M200,IF('1_Data Entry'!J200="",J200,"")))</f>
        <v/>
      </c>
      <c r="S200" s="54" t="str">
        <f>IF('1_Data Entry'!$E200="","",IF(A200="","",IF(OR(F200="",I200="",J200="",K200=""),"Check row",IF(AND(M200&lt;&gt;"",M200&lt;I200),"Sell before buy",IF(AND(R200&lt;&gt;"",J200&lt;R200),"Shares remaining exceeds buy",IF(AND(M200&lt;&gt;"",OR(O200="",O200&lt;=0),N200&gt;0),"Missing sale price","OK"))))))</f>
        <v/>
      </c>
      <c r="T200" s="54" t="str">
        <f>IF('1_Data Entry'!$E200="","",IF(A200="","",IF(AND(Q200&lt;0,M200&lt;&gt;""),"Yes","No")))</f>
        <v/>
      </c>
      <c r="U200" s="54" t="str">
        <f>IF('1_Data Entry'!$E200="","",IF(OR(A200="",T200&lt;&gt;"Yes",M200=""),"No",IF(COUNTIFS($F$6:$F$505,F200,$I$6:$I$505,"&gt;="&amp;M200-30,$I$6:$I$505,"&lt;="&amp;M200+30,$A$6:$A$505,"&lt;&gt;"&amp;A200)&gt;0,"Yes","No")))</f>
        <v/>
      </c>
      <c r="V200" s="61" t="str">
        <f>IF('1_Data Entry'!$E200="","",IF(OR(A200="",U200&lt;&gt;"Yes",M200=""),"",M200+30))</f>
        <v/>
      </c>
      <c r="W200" s="54" t="str">
        <f>IF('1_Data Entry'!$E200="","",IF(A200="","",IF(S200="OK","Ready","Review row")))</f>
        <v/>
      </c>
      <c r="X200" s="69" t="str">
        <f t="shared" si="20"/>
        <v/>
      </c>
      <c r="Y200" s="68" t="str">
        <f t="shared" si="21"/>
        <v/>
      </c>
      <c r="Z200" s="64" t="str">
        <f>IF('1_Data Entry'!$E200="","",SUM(SUMIFS('4_Wash Match Table'!R$7:R$500,'4_Wash Match Table'!L$7:L$500,H200),(SUMIFS('4_Wash Match Table'!AA$7:AA$500,'4_Wash Match Table'!U$7:U$500,H200)),(SUMIFS('4_Wash Match Table'!AJ$7:AJ$500,'4_Wash Match Table'!AD$7:AD$500,H200)),(SUMIFS('4_Wash Match Table'!AS$7:AS$500,'4_Wash Match Table'!AM$7:AM$500,H200))))</f>
        <v/>
      </c>
      <c r="AA200" s="64" t="str">
        <f>IF('1_Data Entry'!$E200="","",IF(OR(L200="",Z200=""),"",L200+Z200))</f>
        <v/>
      </c>
      <c r="AB200" s="65" t="str">
        <f t="shared" si="22"/>
        <v/>
      </c>
      <c r="AC200" s="70" t="str">
        <f>IF(AND($M200&lt;&gt;"",$Q200&lt;0),COUNTIFS($M$6:M200,"&lt;&gt;",$Q$6:Q200,"&lt;0"),"")</f>
        <v/>
      </c>
      <c r="AD200" t="str">
        <f t="shared" si="23"/>
        <v/>
      </c>
      <c r="AG200"/>
    </row>
    <row r="201" spans="1:33" ht="15" customHeight="1" x14ac:dyDescent="0.25">
      <c r="A201" s="47" t="str">
        <f>IF('1_Data Entry'!$E201="","",IF(COUNTA('1_Data Entry'!C201:N201)=0,"",'1_Data Entry'!A201))</f>
        <v/>
      </c>
      <c r="B201" s="47" t="str">
        <f>IF('1_Data Entry'!$E201="","",IF(A201="","",IF(S201&lt;&gt;"OK","Check row",IF(M201="","Open lot",IF(R201=0,"Closed lot","Partially sold")))))</f>
        <v/>
      </c>
      <c r="C201" s="47" t="str">
        <f>IF(A201="","",'1_Data Entry'!C201)</f>
        <v/>
      </c>
      <c r="D201" s="47" t="str">
        <f>IF(A201="","",'1_Data Entry'!D201)</f>
        <v/>
      </c>
      <c r="E201" s="47" t="str">
        <f>IF(A201="","",'1_Data Entry'!E201)</f>
        <v/>
      </c>
      <c r="F201" s="47" t="str">
        <f t="shared" si="18"/>
        <v/>
      </c>
      <c r="G201" s="47" t="str">
        <f>IF(F201="","",IFERROR(VLOOKUP(F201,'6_Reference Lists'!$A$4:$D$64,4,FALSE()),'1_Data Entry'!F201))</f>
        <v/>
      </c>
      <c r="H201" s="134" t="str">
        <f>IF('1_Data Entry'!$E201="","",IF(OR(F201="",I201="",J201="",K201=""),"",F201&amp;"-"&amp;TEXT(I201,"yyyymmdd")&amp;"-"&amp;SUBSTITUTE(TEXT(ROUND(J201,3),"0.###"),".","D")&amp;"-"&amp;SUBSTITUTE(TEXT(ROUND(K201,3),"0.###"),".","D")))</f>
        <v/>
      </c>
      <c r="I201" s="61" t="str">
        <f>IF('1_Data Entry'!$E201="","",IF(A201="","",'1_Data Entry'!G201))</f>
        <v/>
      </c>
      <c r="J201" s="62" t="str">
        <f>IF('1_Data Entry'!$E201="","",IF(A201="","",'1_Data Entry'!H201))</f>
        <v/>
      </c>
      <c r="K201" s="63" t="str">
        <f>IF('1_Data Entry'!$E201="","",IF(A201="","",'1_Data Entry'!I201))</f>
        <v/>
      </c>
      <c r="L201" s="63" t="str">
        <f>IF('1_Data Entry'!$E201="","",IF(OR(J201="",K201=""),"",J201*K201))</f>
        <v/>
      </c>
      <c r="M201" s="61" t="str">
        <f>IF(A201="","",IF(OR('1_Data Entry'!L201="",'1_Data Entry'!L201&lt;=0),"",'1_Data Entry'!J201))</f>
        <v/>
      </c>
      <c r="N201" s="62" t="str">
        <f>IF('1_Data Entry'!$E201="","",IF(OR(J201="",R201=""),"",MAX(J201-R201,0)))</f>
        <v/>
      </c>
      <c r="O201" s="63" t="str">
        <f>IF('1_Data Entry'!$E201="","",IF(A201="","",'1_Data Entry'!L201))</f>
        <v/>
      </c>
      <c r="P201" s="63" t="str">
        <f t="shared" si="19"/>
        <v/>
      </c>
      <c r="Q201" s="91" t="str">
        <f>IF('1_Data Entry'!$E201="","",IF(OR(M201="",P201="",L201=""),"",P201-L201))</f>
        <v/>
      </c>
      <c r="R201" s="133" t="str">
        <f>IF(A201="","",IF('1_Data Entry'!M201&lt;&gt;"",'1_Data Entry'!M201,IF('1_Data Entry'!J201="",J201,"")))</f>
        <v/>
      </c>
      <c r="S201" s="54" t="str">
        <f>IF('1_Data Entry'!$E201="","",IF(A201="","",IF(OR(F201="",I201="",J201="",K201=""),"Check row",IF(AND(M201&lt;&gt;"",M201&lt;I201),"Sell before buy",IF(AND(R201&lt;&gt;"",J201&lt;R201),"Shares remaining exceeds buy",IF(AND(M201&lt;&gt;"",OR(O201="",O201&lt;=0),N201&gt;0),"Missing sale price","OK"))))))</f>
        <v/>
      </c>
      <c r="T201" s="54" t="str">
        <f>IF('1_Data Entry'!$E201="","",IF(A201="","",IF(AND(Q201&lt;0,M201&lt;&gt;""),"Yes","No")))</f>
        <v/>
      </c>
      <c r="U201" s="54" t="str">
        <f>IF('1_Data Entry'!$E201="","",IF(OR(A201="",T201&lt;&gt;"Yes",M201=""),"No",IF(COUNTIFS($F$6:$F$505,F201,$I$6:$I$505,"&gt;="&amp;M201-30,$I$6:$I$505,"&lt;="&amp;M201+30,$A$6:$A$505,"&lt;&gt;"&amp;A201)&gt;0,"Yes","No")))</f>
        <v/>
      </c>
      <c r="V201" s="61" t="str">
        <f>IF('1_Data Entry'!$E201="","",IF(OR(A201="",U201&lt;&gt;"Yes",M201=""),"",M201+30))</f>
        <v/>
      </c>
      <c r="W201" s="54" t="str">
        <f>IF('1_Data Entry'!$E201="","",IF(A201="","",IF(S201="OK","Ready","Review row")))</f>
        <v/>
      </c>
      <c r="X201" s="69" t="str">
        <f t="shared" si="20"/>
        <v/>
      </c>
      <c r="Y201" s="68" t="str">
        <f t="shared" si="21"/>
        <v/>
      </c>
      <c r="Z201" s="64" t="str">
        <f>IF('1_Data Entry'!$E201="","",SUM(SUMIFS('4_Wash Match Table'!R$7:R$500,'4_Wash Match Table'!L$7:L$500,H201),(SUMIFS('4_Wash Match Table'!AA$7:AA$500,'4_Wash Match Table'!U$7:U$500,H201)),(SUMIFS('4_Wash Match Table'!AJ$7:AJ$500,'4_Wash Match Table'!AD$7:AD$500,H201)),(SUMIFS('4_Wash Match Table'!AS$7:AS$500,'4_Wash Match Table'!AM$7:AM$500,H201))))</f>
        <v/>
      </c>
      <c r="AA201" s="64" t="str">
        <f>IF('1_Data Entry'!$E201="","",IF(OR(L201="",Z201=""),"",L201+Z201))</f>
        <v/>
      </c>
      <c r="AB201" s="65" t="str">
        <f t="shared" si="22"/>
        <v/>
      </c>
      <c r="AC201" s="70" t="str">
        <f>IF(AND($M201&lt;&gt;"",$Q201&lt;0),COUNTIFS($M$6:M201,"&lt;&gt;",$Q$6:Q201,"&lt;0"),"")</f>
        <v/>
      </c>
      <c r="AD201" t="str">
        <f t="shared" si="23"/>
        <v/>
      </c>
      <c r="AG201"/>
    </row>
    <row r="202" spans="1:33" ht="15" customHeight="1" x14ac:dyDescent="0.25">
      <c r="A202" s="47" t="str">
        <f>IF('1_Data Entry'!$E202="","",IF(COUNTA('1_Data Entry'!C202:N202)=0,"",'1_Data Entry'!A202))</f>
        <v/>
      </c>
      <c r="B202" s="47" t="str">
        <f>IF('1_Data Entry'!$E202="","",IF(A202="","",IF(S202&lt;&gt;"OK","Check row",IF(M202="","Open lot",IF(R202=0,"Closed lot","Partially sold")))))</f>
        <v/>
      </c>
      <c r="C202" s="47" t="str">
        <f>IF(A202="","",'1_Data Entry'!C202)</f>
        <v/>
      </c>
      <c r="D202" s="47" t="str">
        <f>IF(A202="","",'1_Data Entry'!D202)</f>
        <v/>
      </c>
      <c r="E202" s="47" t="str">
        <f>IF(A202="","",'1_Data Entry'!E202)</f>
        <v/>
      </c>
      <c r="F202" s="47" t="str">
        <f t="shared" si="18"/>
        <v/>
      </c>
      <c r="G202" s="47" t="str">
        <f>IF(F202="","",IFERROR(VLOOKUP(F202,'6_Reference Lists'!$A$4:$D$64,4,FALSE()),'1_Data Entry'!F202))</f>
        <v/>
      </c>
      <c r="H202" s="134" t="str">
        <f>IF('1_Data Entry'!$E202="","",IF(OR(F202="",I202="",J202="",K202=""),"",F202&amp;"-"&amp;TEXT(I202,"yyyymmdd")&amp;"-"&amp;SUBSTITUTE(TEXT(ROUND(J202,3),"0.###"),".","D")&amp;"-"&amp;SUBSTITUTE(TEXT(ROUND(K202,3),"0.###"),".","D")))</f>
        <v/>
      </c>
      <c r="I202" s="61" t="str">
        <f>IF('1_Data Entry'!$E202="","",IF(A202="","",'1_Data Entry'!G202))</f>
        <v/>
      </c>
      <c r="J202" s="62" t="str">
        <f>IF('1_Data Entry'!$E202="","",IF(A202="","",'1_Data Entry'!H202))</f>
        <v/>
      </c>
      <c r="K202" s="63" t="str">
        <f>IF('1_Data Entry'!$E202="","",IF(A202="","",'1_Data Entry'!I202))</f>
        <v/>
      </c>
      <c r="L202" s="63" t="str">
        <f>IF('1_Data Entry'!$E202="","",IF(OR(J202="",K202=""),"",J202*K202))</f>
        <v/>
      </c>
      <c r="M202" s="61" t="str">
        <f>IF(A202="","",IF(OR('1_Data Entry'!L202="",'1_Data Entry'!L202&lt;=0),"",'1_Data Entry'!J202))</f>
        <v/>
      </c>
      <c r="N202" s="62" t="str">
        <f>IF('1_Data Entry'!$E202="","",IF(OR(J202="",R202=""),"",MAX(J202-R202,0)))</f>
        <v/>
      </c>
      <c r="O202" s="63" t="str">
        <f>IF('1_Data Entry'!$E202="","",IF(A202="","",'1_Data Entry'!L202))</f>
        <v/>
      </c>
      <c r="P202" s="63" t="str">
        <f t="shared" si="19"/>
        <v/>
      </c>
      <c r="Q202" s="91" t="str">
        <f>IF('1_Data Entry'!$E202="","",IF(OR(M202="",P202="",L202=""),"",P202-L202))</f>
        <v/>
      </c>
      <c r="R202" s="133" t="str">
        <f>IF(A202="","",IF('1_Data Entry'!M202&lt;&gt;"",'1_Data Entry'!M202,IF('1_Data Entry'!J202="",J202,"")))</f>
        <v/>
      </c>
      <c r="S202" s="54" t="str">
        <f>IF('1_Data Entry'!$E202="","",IF(A202="","",IF(OR(F202="",I202="",J202="",K202=""),"Check row",IF(AND(M202&lt;&gt;"",M202&lt;I202),"Sell before buy",IF(AND(R202&lt;&gt;"",J202&lt;R202),"Shares remaining exceeds buy",IF(AND(M202&lt;&gt;"",OR(O202="",O202&lt;=0),N202&gt;0),"Missing sale price","OK"))))))</f>
        <v/>
      </c>
      <c r="T202" s="54" t="str">
        <f>IF('1_Data Entry'!$E202="","",IF(A202="","",IF(AND(Q202&lt;0,M202&lt;&gt;""),"Yes","No")))</f>
        <v/>
      </c>
      <c r="U202" s="54" t="str">
        <f>IF('1_Data Entry'!$E202="","",IF(OR(A202="",T202&lt;&gt;"Yes",M202=""),"No",IF(COUNTIFS($F$6:$F$505,F202,$I$6:$I$505,"&gt;="&amp;M202-30,$I$6:$I$505,"&lt;="&amp;M202+30,$A$6:$A$505,"&lt;&gt;"&amp;A202)&gt;0,"Yes","No")))</f>
        <v/>
      </c>
      <c r="V202" s="61" t="str">
        <f>IF('1_Data Entry'!$E202="","",IF(OR(A202="",U202&lt;&gt;"Yes",M202=""),"",M202+30))</f>
        <v/>
      </c>
      <c r="W202" s="54" t="str">
        <f>IF('1_Data Entry'!$E202="","",IF(A202="","",IF(S202="OK","Ready","Review row")))</f>
        <v/>
      </c>
      <c r="X202" s="69" t="str">
        <f t="shared" si="20"/>
        <v/>
      </c>
      <c r="Y202" s="68" t="str">
        <f t="shared" si="21"/>
        <v/>
      </c>
      <c r="Z202" s="64" t="str">
        <f>IF('1_Data Entry'!$E202="","",SUM(SUMIFS('4_Wash Match Table'!R$7:R$500,'4_Wash Match Table'!L$7:L$500,H202),(SUMIFS('4_Wash Match Table'!AA$7:AA$500,'4_Wash Match Table'!U$7:U$500,H202)),(SUMIFS('4_Wash Match Table'!AJ$7:AJ$500,'4_Wash Match Table'!AD$7:AD$500,H202)),(SUMIFS('4_Wash Match Table'!AS$7:AS$500,'4_Wash Match Table'!AM$7:AM$500,H202))))</f>
        <v/>
      </c>
      <c r="AA202" s="64" t="str">
        <f>IF('1_Data Entry'!$E202="","",IF(OR(L202="",Z202=""),"",L202+Z202))</f>
        <v/>
      </c>
      <c r="AB202" s="65" t="str">
        <f t="shared" si="22"/>
        <v/>
      </c>
      <c r="AC202" s="70" t="str">
        <f>IF(AND($M202&lt;&gt;"",$Q202&lt;0),COUNTIFS($M$6:M202,"&lt;&gt;",$Q$6:Q202,"&lt;0"),"")</f>
        <v/>
      </c>
      <c r="AD202" t="str">
        <f t="shared" si="23"/>
        <v/>
      </c>
      <c r="AG202"/>
    </row>
    <row r="203" spans="1:33" ht="15" customHeight="1" x14ac:dyDescent="0.25">
      <c r="A203" s="47" t="str">
        <f>IF('1_Data Entry'!$E203="","",IF(COUNTA('1_Data Entry'!C203:N203)=0,"",'1_Data Entry'!A203))</f>
        <v/>
      </c>
      <c r="B203" s="47" t="str">
        <f>IF('1_Data Entry'!$E203="","",IF(A203="","",IF(S203&lt;&gt;"OK","Check row",IF(M203="","Open lot",IF(R203=0,"Closed lot","Partially sold")))))</f>
        <v/>
      </c>
      <c r="C203" s="47" t="str">
        <f>IF(A203="","",'1_Data Entry'!C203)</f>
        <v/>
      </c>
      <c r="D203" s="47" t="str">
        <f>IF(A203="","",'1_Data Entry'!D203)</f>
        <v/>
      </c>
      <c r="E203" s="47" t="str">
        <f>IF(A203="","",'1_Data Entry'!E203)</f>
        <v/>
      </c>
      <c r="F203" s="47" t="str">
        <f t="shared" si="18"/>
        <v/>
      </c>
      <c r="G203" s="47" t="str">
        <f>IF(F203="","",IFERROR(VLOOKUP(F203,'6_Reference Lists'!$A$4:$D$64,4,FALSE()),'1_Data Entry'!F203))</f>
        <v/>
      </c>
      <c r="H203" s="134" t="str">
        <f>IF('1_Data Entry'!$E203="","",IF(OR(F203="",I203="",J203="",K203=""),"",F203&amp;"-"&amp;TEXT(I203,"yyyymmdd")&amp;"-"&amp;SUBSTITUTE(TEXT(ROUND(J203,3),"0.###"),".","D")&amp;"-"&amp;SUBSTITUTE(TEXT(ROUND(K203,3),"0.###"),".","D")))</f>
        <v/>
      </c>
      <c r="I203" s="61" t="str">
        <f>IF('1_Data Entry'!$E203="","",IF(A203="","",'1_Data Entry'!G203))</f>
        <v/>
      </c>
      <c r="J203" s="62" t="str">
        <f>IF('1_Data Entry'!$E203="","",IF(A203="","",'1_Data Entry'!H203))</f>
        <v/>
      </c>
      <c r="K203" s="63" t="str">
        <f>IF('1_Data Entry'!$E203="","",IF(A203="","",'1_Data Entry'!I203))</f>
        <v/>
      </c>
      <c r="L203" s="63" t="str">
        <f>IF('1_Data Entry'!$E203="","",IF(OR(J203="",K203=""),"",J203*K203))</f>
        <v/>
      </c>
      <c r="M203" s="61" t="str">
        <f>IF(A203="","",IF(OR('1_Data Entry'!L203="",'1_Data Entry'!L203&lt;=0),"",'1_Data Entry'!J203))</f>
        <v/>
      </c>
      <c r="N203" s="62" t="str">
        <f>IF('1_Data Entry'!$E203="","",IF(OR(J203="",R203=""),"",MAX(J203-R203,0)))</f>
        <v/>
      </c>
      <c r="O203" s="63" t="str">
        <f>IF('1_Data Entry'!$E203="","",IF(A203="","",'1_Data Entry'!L203))</f>
        <v/>
      </c>
      <c r="P203" s="63" t="str">
        <f t="shared" si="19"/>
        <v/>
      </c>
      <c r="Q203" s="91" t="str">
        <f>IF('1_Data Entry'!$E203="","",IF(OR(M203="",P203="",L203=""),"",P203-L203))</f>
        <v/>
      </c>
      <c r="R203" s="133" t="str">
        <f>IF(A203="","",IF('1_Data Entry'!M203&lt;&gt;"",'1_Data Entry'!M203,IF('1_Data Entry'!J203="",J203,"")))</f>
        <v/>
      </c>
      <c r="S203" s="54" t="str">
        <f>IF('1_Data Entry'!$E203="","",IF(A203="","",IF(OR(F203="",I203="",J203="",K203=""),"Check row",IF(AND(M203&lt;&gt;"",M203&lt;I203),"Sell before buy",IF(AND(R203&lt;&gt;"",J203&lt;R203),"Shares remaining exceeds buy",IF(AND(M203&lt;&gt;"",OR(O203="",O203&lt;=0),N203&gt;0),"Missing sale price","OK"))))))</f>
        <v/>
      </c>
      <c r="T203" s="54" t="str">
        <f>IF('1_Data Entry'!$E203="","",IF(A203="","",IF(AND(Q203&lt;0,M203&lt;&gt;""),"Yes","No")))</f>
        <v/>
      </c>
      <c r="U203" s="54" t="str">
        <f>IF('1_Data Entry'!$E203="","",IF(OR(A203="",T203&lt;&gt;"Yes",M203=""),"No",IF(COUNTIFS($F$6:$F$505,F203,$I$6:$I$505,"&gt;="&amp;M203-30,$I$6:$I$505,"&lt;="&amp;M203+30,$A$6:$A$505,"&lt;&gt;"&amp;A203)&gt;0,"Yes","No")))</f>
        <v/>
      </c>
      <c r="V203" s="61" t="str">
        <f>IF('1_Data Entry'!$E203="","",IF(OR(A203="",U203&lt;&gt;"Yes",M203=""),"",M203+30))</f>
        <v/>
      </c>
      <c r="W203" s="54" t="str">
        <f>IF('1_Data Entry'!$E203="","",IF(A203="","",IF(S203="OK","Ready","Review row")))</f>
        <v/>
      </c>
      <c r="X203" s="69" t="str">
        <f t="shared" si="20"/>
        <v/>
      </c>
      <c r="Y203" s="68" t="str">
        <f t="shared" si="21"/>
        <v/>
      </c>
      <c r="Z203" s="64" t="str">
        <f>IF('1_Data Entry'!$E203="","",SUM(SUMIFS('4_Wash Match Table'!R$7:R$500,'4_Wash Match Table'!L$7:L$500,H203),(SUMIFS('4_Wash Match Table'!AA$7:AA$500,'4_Wash Match Table'!U$7:U$500,H203)),(SUMIFS('4_Wash Match Table'!AJ$7:AJ$500,'4_Wash Match Table'!AD$7:AD$500,H203)),(SUMIFS('4_Wash Match Table'!AS$7:AS$500,'4_Wash Match Table'!AM$7:AM$500,H203))))</f>
        <v/>
      </c>
      <c r="AA203" s="64" t="str">
        <f>IF('1_Data Entry'!$E203="","",IF(OR(L203="",Z203=""),"",L203+Z203))</f>
        <v/>
      </c>
      <c r="AB203" s="65" t="str">
        <f t="shared" si="22"/>
        <v/>
      </c>
      <c r="AC203" s="70" t="str">
        <f>IF(AND($M203&lt;&gt;"",$Q203&lt;0),COUNTIFS($M$6:M203,"&lt;&gt;",$Q$6:Q203,"&lt;0"),"")</f>
        <v/>
      </c>
      <c r="AD203" t="str">
        <f t="shared" si="23"/>
        <v/>
      </c>
      <c r="AG203"/>
    </row>
    <row r="204" spans="1:33" ht="15" customHeight="1" x14ac:dyDescent="0.25">
      <c r="A204" s="47" t="str">
        <f>IF('1_Data Entry'!$E204="","",IF(COUNTA('1_Data Entry'!C204:N204)=0,"",'1_Data Entry'!A204))</f>
        <v/>
      </c>
      <c r="B204" s="47" t="str">
        <f>IF('1_Data Entry'!$E204="","",IF(A204="","",IF(S204&lt;&gt;"OK","Check row",IF(M204="","Open lot",IF(R204=0,"Closed lot","Partially sold")))))</f>
        <v/>
      </c>
      <c r="C204" s="47" t="str">
        <f>IF(A204="","",'1_Data Entry'!C204)</f>
        <v/>
      </c>
      <c r="D204" s="47" t="str">
        <f>IF(A204="","",'1_Data Entry'!D204)</f>
        <v/>
      </c>
      <c r="E204" s="47" t="str">
        <f>IF(A204="","",'1_Data Entry'!E204)</f>
        <v/>
      </c>
      <c r="F204" s="47" t="str">
        <f t="shared" si="18"/>
        <v/>
      </c>
      <c r="G204" s="47" t="str">
        <f>IF(F204="","",IFERROR(VLOOKUP(F204,'6_Reference Lists'!$A$4:$D$64,4,FALSE()),'1_Data Entry'!F204))</f>
        <v/>
      </c>
      <c r="H204" s="134" t="str">
        <f>IF('1_Data Entry'!$E204="","",IF(OR(F204="",I204="",J204="",K204=""),"",F204&amp;"-"&amp;TEXT(I204,"yyyymmdd")&amp;"-"&amp;SUBSTITUTE(TEXT(ROUND(J204,3),"0.###"),".","D")&amp;"-"&amp;SUBSTITUTE(TEXT(ROUND(K204,3),"0.###"),".","D")))</f>
        <v/>
      </c>
      <c r="I204" s="61" t="str">
        <f>IF('1_Data Entry'!$E204="","",IF(A204="","",'1_Data Entry'!G204))</f>
        <v/>
      </c>
      <c r="J204" s="62" t="str">
        <f>IF('1_Data Entry'!$E204="","",IF(A204="","",'1_Data Entry'!H204))</f>
        <v/>
      </c>
      <c r="K204" s="63" t="str">
        <f>IF('1_Data Entry'!$E204="","",IF(A204="","",'1_Data Entry'!I204))</f>
        <v/>
      </c>
      <c r="L204" s="63" t="str">
        <f>IF('1_Data Entry'!$E204="","",IF(OR(J204="",K204=""),"",J204*K204))</f>
        <v/>
      </c>
      <c r="M204" s="61" t="str">
        <f>IF(A204="","",IF(OR('1_Data Entry'!L204="",'1_Data Entry'!L204&lt;=0),"",'1_Data Entry'!J204))</f>
        <v/>
      </c>
      <c r="N204" s="62" t="str">
        <f>IF('1_Data Entry'!$E204="","",IF(OR(J204="",R204=""),"",MAX(J204-R204,0)))</f>
        <v/>
      </c>
      <c r="O204" s="63" t="str">
        <f>IF('1_Data Entry'!$E204="","",IF(A204="","",'1_Data Entry'!L204))</f>
        <v/>
      </c>
      <c r="P204" s="63" t="str">
        <f t="shared" si="19"/>
        <v/>
      </c>
      <c r="Q204" s="91" t="str">
        <f>IF('1_Data Entry'!$E204="","",IF(OR(M204="",P204="",L204=""),"",P204-L204))</f>
        <v/>
      </c>
      <c r="R204" s="133" t="str">
        <f>IF(A204="","",IF('1_Data Entry'!M204&lt;&gt;"",'1_Data Entry'!M204,IF('1_Data Entry'!J204="",J204,"")))</f>
        <v/>
      </c>
      <c r="S204" s="54" t="str">
        <f>IF('1_Data Entry'!$E204="","",IF(A204="","",IF(OR(F204="",I204="",J204="",K204=""),"Check row",IF(AND(M204&lt;&gt;"",M204&lt;I204),"Sell before buy",IF(AND(R204&lt;&gt;"",J204&lt;R204),"Shares remaining exceeds buy",IF(AND(M204&lt;&gt;"",OR(O204="",O204&lt;=0),N204&gt;0),"Missing sale price","OK"))))))</f>
        <v/>
      </c>
      <c r="T204" s="54" t="str">
        <f>IF('1_Data Entry'!$E204="","",IF(A204="","",IF(AND(Q204&lt;0,M204&lt;&gt;""),"Yes","No")))</f>
        <v/>
      </c>
      <c r="U204" s="54" t="str">
        <f>IF('1_Data Entry'!$E204="","",IF(OR(A204="",T204&lt;&gt;"Yes",M204=""),"No",IF(COUNTIFS($F$6:$F$505,F204,$I$6:$I$505,"&gt;="&amp;M204-30,$I$6:$I$505,"&lt;="&amp;M204+30,$A$6:$A$505,"&lt;&gt;"&amp;A204)&gt;0,"Yes","No")))</f>
        <v/>
      </c>
      <c r="V204" s="61" t="str">
        <f>IF('1_Data Entry'!$E204="","",IF(OR(A204="",U204&lt;&gt;"Yes",M204=""),"",M204+30))</f>
        <v/>
      </c>
      <c r="W204" s="54" t="str">
        <f>IF('1_Data Entry'!$E204="","",IF(A204="","",IF(S204="OK","Ready","Review row")))</f>
        <v/>
      </c>
      <c r="X204" s="69" t="str">
        <f t="shared" si="20"/>
        <v/>
      </c>
      <c r="Y204" s="68" t="str">
        <f t="shared" si="21"/>
        <v/>
      </c>
      <c r="Z204" s="64" t="str">
        <f>IF('1_Data Entry'!$E204="","",SUM(SUMIFS('4_Wash Match Table'!R$7:R$500,'4_Wash Match Table'!L$7:L$500,H204),(SUMIFS('4_Wash Match Table'!AA$7:AA$500,'4_Wash Match Table'!U$7:U$500,H204)),(SUMIFS('4_Wash Match Table'!AJ$7:AJ$500,'4_Wash Match Table'!AD$7:AD$500,H204)),(SUMIFS('4_Wash Match Table'!AS$7:AS$500,'4_Wash Match Table'!AM$7:AM$500,H204))))</f>
        <v/>
      </c>
      <c r="AA204" s="64" t="str">
        <f>IF('1_Data Entry'!$E204="","",IF(OR(L204="",Z204=""),"",L204+Z204))</f>
        <v/>
      </c>
      <c r="AB204" s="65" t="str">
        <f t="shared" si="22"/>
        <v/>
      </c>
      <c r="AC204" s="70" t="str">
        <f>IF(AND($M204&lt;&gt;"",$Q204&lt;0),COUNTIFS($M$6:M204,"&lt;&gt;",$Q$6:Q204,"&lt;0"),"")</f>
        <v/>
      </c>
      <c r="AD204" t="str">
        <f t="shared" si="23"/>
        <v/>
      </c>
      <c r="AG204"/>
    </row>
    <row r="205" spans="1:33" ht="15" customHeight="1" x14ac:dyDescent="0.25">
      <c r="A205" s="47" t="str">
        <f>IF('1_Data Entry'!$E205="","",IF(COUNTA('1_Data Entry'!C205:N205)=0,"",'1_Data Entry'!A205))</f>
        <v/>
      </c>
      <c r="B205" s="47" t="str">
        <f>IF('1_Data Entry'!$E205="","",IF(A205="","",IF(S205&lt;&gt;"OK","Check row",IF(M205="","Open lot",IF(R205=0,"Closed lot","Partially sold")))))</f>
        <v/>
      </c>
      <c r="C205" s="47" t="str">
        <f>IF(A205="","",'1_Data Entry'!C205)</f>
        <v/>
      </c>
      <c r="D205" s="47" t="str">
        <f>IF(A205="","",'1_Data Entry'!D205)</f>
        <v/>
      </c>
      <c r="E205" s="47" t="str">
        <f>IF(A205="","",'1_Data Entry'!E205)</f>
        <v/>
      </c>
      <c r="F205" s="47" t="str">
        <f t="shared" si="18"/>
        <v/>
      </c>
      <c r="G205" s="47" t="str">
        <f>IF(F205="","",IFERROR(VLOOKUP(F205,'6_Reference Lists'!$A$4:$D$64,4,FALSE()),'1_Data Entry'!F205))</f>
        <v/>
      </c>
      <c r="H205" s="134" t="str">
        <f>IF('1_Data Entry'!$E205="","",IF(OR(F205="",I205="",J205="",K205=""),"",F205&amp;"-"&amp;TEXT(I205,"yyyymmdd")&amp;"-"&amp;SUBSTITUTE(TEXT(ROUND(J205,3),"0.###"),".","D")&amp;"-"&amp;SUBSTITUTE(TEXT(ROUND(K205,3),"0.###"),".","D")))</f>
        <v/>
      </c>
      <c r="I205" s="61" t="str">
        <f>IF('1_Data Entry'!$E205="","",IF(A205="","",'1_Data Entry'!G205))</f>
        <v/>
      </c>
      <c r="J205" s="62" t="str">
        <f>IF('1_Data Entry'!$E205="","",IF(A205="","",'1_Data Entry'!H205))</f>
        <v/>
      </c>
      <c r="K205" s="63" t="str">
        <f>IF('1_Data Entry'!$E205="","",IF(A205="","",'1_Data Entry'!I205))</f>
        <v/>
      </c>
      <c r="L205" s="63" t="str">
        <f>IF('1_Data Entry'!$E205="","",IF(OR(J205="",K205=""),"",J205*K205))</f>
        <v/>
      </c>
      <c r="M205" s="61" t="str">
        <f>IF(A205="","",IF(OR('1_Data Entry'!L205="",'1_Data Entry'!L205&lt;=0),"",'1_Data Entry'!J205))</f>
        <v/>
      </c>
      <c r="N205" s="62" t="str">
        <f>IF('1_Data Entry'!$E205="","",IF(OR(J205="",R205=""),"",MAX(J205-R205,0)))</f>
        <v/>
      </c>
      <c r="O205" s="63" t="str">
        <f>IF('1_Data Entry'!$E205="","",IF(A205="","",'1_Data Entry'!L205))</f>
        <v/>
      </c>
      <c r="P205" s="63" t="str">
        <f t="shared" si="19"/>
        <v/>
      </c>
      <c r="Q205" s="91" t="str">
        <f>IF('1_Data Entry'!$E205="","",IF(OR(M205="",P205="",L205=""),"",P205-L205))</f>
        <v/>
      </c>
      <c r="R205" s="133" t="str">
        <f>IF(A205="","",IF('1_Data Entry'!M205&lt;&gt;"",'1_Data Entry'!M205,IF('1_Data Entry'!J205="",J205,"")))</f>
        <v/>
      </c>
      <c r="S205" s="54" t="str">
        <f>IF('1_Data Entry'!$E205="","",IF(A205="","",IF(OR(F205="",I205="",J205="",K205=""),"Check row",IF(AND(M205&lt;&gt;"",M205&lt;I205),"Sell before buy",IF(AND(R205&lt;&gt;"",J205&lt;R205),"Shares remaining exceeds buy",IF(AND(M205&lt;&gt;"",OR(O205="",O205&lt;=0),N205&gt;0),"Missing sale price","OK"))))))</f>
        <v/>
      </c>
      <c r="T205" s="54" t="str">
        <f>IF('1_Data Entry'!$E205="","",IF(A205="","",IF(AND(Q205&lt;0,M205&lt;&gt;""),"Yes","No")))</f>
        <v/>
      </c>
      <c r="U205" s="54" t="str">
        <f>IF('1_Data Entry'!$E205="","",IF(OR(A205="",T205&lt;&gt;"Yes",M205=""),"No",IF(COUNTIFS($F$6:$F$505,F205,$I$6:$I$505,"&gt;="&amp;M205-30,$I$6:$I$505,"&lt;="&amp;M205+30,$A$6:$A$505,"&lt;&gt;"&amp;A205)&gt;0,"Yes","No")))</f>
        <v/>
      </c>
      <c r="V205" s="61" t="str">
        <f>IF('1_Data Entry'!$E205="","",IF(OR(A205="",U205&lt;&gt;"Yes",M205=""),"",M205+30))</f>
        <v/>
      </c>
      <c r="W205" s="54" t="str">
        <f>IF('1_Data Entry'!$E205="","",IF(A205="","",IF(S205="OK","Ready","Review row")))</f>
        <v/>
      </c>
      <c r="X205" s="69" t="str">
        <f t="shared" si="20"/>
        <v/>
      </c>
      <c r="Y205" s="68" t="str">
        <f t="shared" si="21"/>
        <v/>
      </c>
      <c r="Z205" s="64" t="str">
        <f>IF('1_Data Entry'!$E205="","",SUM(SUMIFS('4_Wash Match Table'!R$7:R$500,'4_Wash Match Table'!L$7:L$500,H205),(SUMIFS('4_Wash Match Table'!AA$7:AA$500,'4_Wash Match Table'!U$7:U$500,H205)),(SUMIFS('4_Wash Match Table'!AJ$7:AJ$500,'4_Wash Match Table'!AD$7:AD$500,H205)),(SUMIFS('4_Wash Match Table'!AS$7:AS$500,'4_Wash Match Table'!AM$7:AM$500,H205))))</f>
        <v/>
      </c>
      <c r="AA205" s="64" t="str">
        <f>IF('1_Data Entry'!$E205="","",IF(OR(L205="",Z205=""),"",L205+Z205))</f>
        <v/>
      </c>
      <c r="AB205" s="65" t="str">
        <f t="shared" si="22"/>
        <v/>
      </c>
      <c r="AC205" s="70" t="str">
        <f>IF(AND($M205&lt;&gt;"",$Q205&lt;0),COUNTIFS($M$6:M205,"&lt;&gt;",$Q$6:Q205,"&lt;0"),"")</f>
        <v/>
      </c>
      <c r="AD205" t="str">
        <f t="shared" si="23"/>
        <v/>
      </c>
      <c r="AG205"/>
    </row>
    <row r="206" spans="1:33" ht="15" customHeight="1" x14ac:dyDescent="0.25">
      <c r="A206" s="47" t="str">
        <f>IF('1_Data Entry'!$E206="","",IF(COUNTA('1_Data Entry'!C206:N206)=0,"",'1_Data Entry'!A206))</f>
        <v/>
      </c>
      <c r="B206" s="47" t="str">
        <f>IF('1_Data Entry'!$E206="","",IF(A206="","",IF(S206&lt;&gt;"OK","Check row",IF(M206="","Open lot",IF(R206=0,"Closed lot","Partially sold")))))</f>
        <v/>
      </c>
      <c r="C206" s="47" t="str">
        <f>IF(A206="","",'1_Data Entry'!C206)</f>
        <v/>
      </c>
      <c r="D206" s="47" t="str">
        <f>IF(A206="","",'1_Data Entry'!D206)</f>
        <v/>
      </c>
      <c r="E206" s="47" t="str">
        <f>IF(A206="","",'1_Data Entry'!E206)</f>
        <v/>
      </c>
      <c r="F206" s="47" t="str">
        <f t="shared" si="18"/>
        <v/>
      </c>
      <c r="G206" s="47" t="str">
        <f>IF(F206="","",IFERROR(VLOOKUP(F206,'6_Reference Lists'!$A$4:$D$64,4,FALSE()),'1_Data Entry'!F206))</f>
        <v/>
      </c>
      <c r="H206" s="134" t="str">
        <f>IF('1_Data Entry'!$E206="","",IF(OR(F206="",I206="",J206="",K206=""),"",F206&amp;"-"&amp;TEXT(I206,"yyyymmdd")&amp;"-"&amp;SUBSTITUTE(TEXT(ROUND(J206,3),"0.###"),".","D")&amp;"-"&amp;SUBSTITUTE(TEXT(ROUND(K206,3),"0.###"),".","D")))</f>
        <v/>
      </c>
      <c r="I206" s="61" t="str">
        <f>IF('1_Data Entry'!$E206="","",IF(A206="","",'1_Data Entry'!G206))</f>
        <v/>
      </c>
      <c r="J206" s="62" t="str">
        <f>IF('1_Data Entry'!$E206="","",IF(A206="","",'1_Data Entry'!H206))</f>
        <v/>
      </c>
      <c r="K206" s="63" t="str">
        <f>IF('1_Data Entry'!$E206="","",IF(A206="","",'1_Data Entry'!I206))</f>
        <v/>
      </c>
      <c r="L206" s="63" t="str">
        <f>IF('1_Data Entry'!$E206="","",IF(OR(J206="",K206=""),"",J206*K206))</f>
        <v/>
      </c>
      <c r="M206" s="61" t="str">
        <f>IF(A206="","",IF(OR('1_Data Entry'!L206="",'1_Data Entry'!L206&lt;=0),"",'1_Data Entry'!J206))</f>
        <v/>
      </c>
      <c r="N206" s="62" t="str">
        <f>IF('1_Data Entry'!$E206="","",IF(OR(J206="",R206=""),"",MAX(J206-R206,0)))</f>
        <v/>
      </c>
      <c r="O206" s="63" t="str">
        <f>IF('1_Data Entry'!$E206="","",IF(A206="","",'1_Data Entry'!L206))</f>
        <v/>
      </c>
      <c r="P206" s="63" t="str">
        <f t="shared" si="19"/>
        <v/>
      </c>
      <c r="Q206" s="91" t="str">
        <f>IF('1_Data Entry'!$E206="","",IF(OR(M206="",P206="",L206=""),"",P206-L206))</f>
        <v/>
      </c>
      <c r="R206" s="133" t="str">
        <f>IF(A206="","",IF('1_Data Entry'!M206&lt;&gt;"",'1_Data Entry'!M206,IF('1_Data Entry'!J206="",J206,"")))</f>
        <v/>
      </c>
      <c r="S206" s="54" t="str">
        <f>IF('1_Data Entry'!$E206="","",IF(A206="","",IF(OR(F206="",I206="",J206="",K206=""),"Check row",IF(AND(M206&lt;&gt;"",M206&lt;I206),"Sell before buy",IF(AND(R206&lt;&gt;"",J206&lt;R206),"Shares remaining exceeds buy",IF(AND(M206&lt;&gt;"",OR(O206="",O206&lt;=0),N206&gt;0),"Missing sale price","OK"))))))</f>
        <v/>
      </c>
      <c r="T206" s="54" t="str">
        <f>IF('1_Data Entry'!$E206="","",IF(A206="","",IF(AND(Q206&lt;0,M206&lt;&gt;""),"Yes","No")))</f>
        <v/>
      </c>
      <c r="U206" s="54" t="str">
        <f>IF('1_Data Entry'!$E206="","",IF(OR(A206="",T206&lt;&gt;"Yes",M206=""),"No",IF(COUNTIFS($F$6:$F$505,F206,$I$6:$I$505,"&gt;="&amp;M206-30,$I$6:$I$505,"&lt;="&amp;M206+30,$A$6:$A$505,"&lt;&gt;"&amp;A206)&gt;0,"Yes","No")))</f>
        <v/>
      </c>
      <c r="V206" s="61" t="str">
        <f>IF('1_Data Entry'!$E206="","",IF(OR(A206="",U206&lt;&gt;"Yes",M206=""),"",M206+30))</f>
        <v/>
      </c>
      <c r="W206" s="54" t="str">
        <f>IF('1_Data Entry'!$E206="","",IF(A206="","",IF(S206="OK","Ready","Review row")))</f>
        <v/>
      </c>
      <c r="X206" s="69" t="str">
        <f t="shared" si="20"/>
        <v/>
      </c>
      <c r="Y206" s="68" t="str">
        <f t="shared" si="21"/>
        <v/>
      </c>
      <c r="Z206" s="64" t="str">
        <f>IF('1_Data Entry'!$E206="","",SUM(SUMIFS('4_Wash Match Table'!R$7:R$500,'4_Wash Match Table'!L$7:L$500,H206),(SUMIFS('4_Wash Match Table'!AA$7:AA$500,'4_Wash Match Table'!U$7:U$500,H206)),(SUMIFS('4_Wash Match Table'!AJ$7:AJ$500,'4_Wash Match Table'!AD$7:AD$500,H206)),(SUMIFS('4_Wash Match Table'!AS$7:AS$500,'4_Wash Match Table'!AM$7:AM$500,H206))))</f>
        <v/>
      </c>
      <c r="AA206" s="64" t="str">
        <f>IF('1_Data Entry'!$E206="","",IF(OR(L206="",Z206=""),"",L206+Z206))</f>
        <v/>
      </c>
      <c r="AB206" s="65" t="str">
        <f t="shared" si="22"/>
        <v/>
      </c>
      <c r="AC206" s="70" t="str">
        <f>IF(AND($M206&lt;&gt;"",$Q206&lt;0),COUNTIFS($M$6:M206,"&lt;&gt;",$Q$6:Q206,"&lt;0"),"")</f>
        <v/>
      </c>
      <c r="AD206" t="str">
        <f t="shared" si="23"/>
        <v/>
      </c>
      <c r="AG206"/>
    </row>
    <row r="207" spans="1:33" ht="15" customHeight="1" x14ac:dyDescent="0.25">
      <c r="A207" s="47" t="str">
        <f>IF('1_Data Entry'!$E207="","",IF(COUNTA('1_Data Entry'!C207:N207)=0,"",'1_Data Entry'!A207))</f>
        <v/>
      </c>
      <c r="B207" s="47" t="str">
        <f>IF('1_Data Entry'!$E207="","",IF(A207="","",IF(S207&lt;&gt;"OK","Check row",IF(M207="","Open lot",IF(R207=0,"Closed lot","Partially sold")))))</f>
        <v/>
      </c>
      <c r="C207" s="47" t="str">
        <f>IF(A207="","",'1_Data Entry'!C207)</f>
        <v/>
      </c>
      <c r="D207" s="47" t="str">
        <f>IF(A207="","",'1_Data Entry'!D207)</f>
        <v/>
      </c>
      <c r="E207" s="47" t="str">
        <f>IF(A207="","",'1_Data Entry'!E207)</f>
        <v/>
      </c>
      <c r="F207" s="47" t="str">
        <f t="shared" si="18"/>
        <v/>
      </c>
      <c r="G207" s="47" t="str">
        <f>IF(F207="","",IFERROR(VLOOKUP(F207,'6_Reference Lists'!$A$4:$D$64,4,FALSE()),'1_Data Entry'!F207))</f>
        <v/>
      </c>
      <c r="H207" s="134" t="str">
        <f>IF('1_Data Entry'!$E207="","",IF(OR(F207="",I207="",J207="",K207=""),"",F207&amp;"-"&amp;TEXT(I207,"yyyymmdd")&amp;"-"&amp;SUBSTITUTE(TEXT(ROUND(J207,3),"0.###"),".","D")&amp;"-"&amp;SUBSTITUTE(TEXT(ROUND(K207,3),"0.###"),".","D")))</f>
        <v/>
      </c>
      <c r="I207" s="61" t="str">
        <f>IF('1_Data Entry'!$E207="","",IF(A207="","",'1_Data Entry'!G207))</f>
        <v/>
      </c>
      <c r="J207" s="62" t="str">
        <f>IF('1_Data Entry'!$E207="","",IF(A207="","",'1_Data Entry'!H207))</f>
        <v/>
      </c>
      <c r="K207" s="63" t="str">
        <f>IF('1_Data Entry'!$E207="","",IF(A207="","",'1_Data Entry'!I207))</f>
        <v/>
      </c>
      <c r="L207" s="63" t="str">
        <f>IF('1_Data Entry'!$E207="","",IF(OR(J207="",K207=""),"",J207*K207))</f>
        <v/>
      </c>
      <c r="M207" s="61" t="str">
        <f>IF(A207="","",IF(OR('1_Data Entry'!L207="",'1_Data Entry'!L207&lt;=0),"",'1_Data Entry'!J207))</f>
        <v/>
      </c>
      <c r="N207" s="62" t="str">
        <f>IF('1_Data Entry'!$E207="","",IF(OR(J207="",R207=""),"",MAX(J207-R207,0)))</f>
        <v/>
      </c>
      <c r="O207" s="63" t="str">
        <f>IF('1_Data Entry'!$E207="","",IF(A207="","",'1_Data Entry'!L207))</f>
        <v/>
      </c>
      <c r="P207" s="63" t="str">
        <f t="shared" si="19"/>
        <v/>
      </c>
      <c r="Q207" s="91" t="str">
        <f>IF('1_Data Entry'!$E207="","",IF(OR(M207="",P207="",L207=""),"",P207-L207))</f>
        <v/>
      </c>
      <c r="R207" s="133" t="str">
        <f>IF(A207="","",IF('1_Data Entry'!M207&lt;&gt;"",'1_Data Entry'!M207,IF('1_Data Entry'!J207="",J207,"")))</f>
        <v/>
      </c>
      <c r="S207" s="54" t="str">
        <f>IF('1_Data Entry'!$E207="","",IF(A207="","",IF(OR(F207="",I207="",J207="",K207=""),"Check row",IF(AND(M207&lt;&gt;"",M207&lt;I207),"Sell before buy",IF(AND(R207&lt;&gt;"",J207&lt;R207),"Shares remaining exceeds buy",IF(AND(M207&lt;&gt;"",OR(O207="",O207&lt;=0),N207&gt;0),"Missing sale price","OK"))))))</f>
        <v/>
      </c>
      <c r="T207" s="54" t="str">
        <f>IF('1_Data Entry'!$E207="","",IF(A207="","",IF(AND(Q207&lt;0,M207&lt;&gt;""),"Yes","No")))</f>
        <v/>
      </c>
      <c r="U207" s="54" t="str">
        <f>IF('1_Data Entry'!$E207="","",IF(OR(A207="",T207&lt;&gt;"Yes",M207=""),"No",IF(COUNTIFS($F$6:$F$505,F207,$I$6:$I$505,"&gt;="&amp;M207-30,$I$6:$I$505,"&lt;="&amp;M207+30,$A$6:$A$505,"&lt;&gt;"&amp;A207)&gt;0,"Yes","No")))</f>
        <v/>
      </c>
      <c r="V207" s="61" t="str">
        <f>IF('1_Data Entry'!$E207="","",IF(OR(A207="",U207&lt;&gt;"Yes",M207=""),"",M207+30))</f>
        <v/>
      </c>
      <c r="W207" s="54" t="str">
        <f>IF('1_Data Entry'!$E207="","",IF(A207="","",IF(S207="OK","Ready","Review row")))</f>
        <v/>
      </c>
      <c r="X207" s="69" t="str">
        <f t="shared" si="20"/>
        <v/>
      </c>
      <c r="Y207" s="68" t="str">
        <f t="shared" si="21"/>
        <v/>
      </c>
      <c r="Z207" s="64" t="str">
        <f>IF('1_Data Entry'!$E207="","",SUM(SUMIFS('4_Wash Match Table'!R$7:R$500,'4_Wash Match Table'!L$7:L$500,H207),(SUMIFS('4_Wash Match Table'!AA$7:AA$500,'4_Wash Match Table'!U$7:U$500,H207)),(SUMIFS('4_Wash Match Table'!AJ$7:AJ$500,'4_Wash Match Table'!AD$7:AD$500,H207)),(SUMIFS('4_Wash Match Table'!AS$7:AS$500,'4_Wash Match Table'!AM$7:AM$500,H207))))</f>
        <v/>
      </c>
      <c r="AA207" s="64" t="str">
        <f>IF('1_Data Entry'!$E207="","",IF(OR(L207="",Z207=""),"",L207+Z207))</f>
        <v/>
      </c>
      <c r="AB207" s="65" t="str">
        <f t="shared" si="22"/>
        <v/>
      </c>
      <c r="AC207" s="70" t="str">
        <f>IF(AND($M207&lt;&gt;"",$Q207&lt;0),COUNTIFS($M$6:M207,"&lt;&gt;",$Q$6:Q207,"&lt;0"),"")</f>
        <v/>
      </c>
      <c r="AD207" t="str">
        <f t="shared" si="23"/>
        <v/>
      </c>
      <c r="AG207"/>
    </row>
    <row r="208" spans="1:33" ht="15" customHeight="1" x14ac:dyDescent="0.25">
      <c r="A208" s="47" t="str">
        <f>IF('1_Data Entry'!$E208="","",IF(COUNTA('1_Data Entry'!C208:N208)=0,"",'1_Data Entry'!A208))</f>
        <v/>
      </c>
      <c r="B208" s="47" t="str">
        <f>IF('1_Data Entry'!$E208="","",IF(A208="","",IF(S208&lt;&gt;"OK","Check row",IF(M208="","Open lot",IF(R208=0,"Closed lot","Partially sold")))))</f>
        <v/>
      </c>
      <c r="C208" s="47" t="str">
        <f>IF(A208="","",'1_Data Entry'!C208)</f>
        <v/>
      </c>
      <c r="D208" s="47" t="str">
        <f>IF(A208="","",'1_Data Entry'!D208)</f>
        <v/>
      </c>
      <c r="E208" s="47" t="str">
        <f>IF(A208="","",'1_Data Entry'!E208)</f>
        <v/>
      </c>
      <c r="F208" s="47" t="str">
        <f t="shared" si="18"/>
        <v/>
      </c>
      <c r="G208" s="47" t="str">
        <f>IF(F208="","",IFERROR(VLOOKUP(F208,'6_Reference Lists'!$A$4:$D$64,4,FALSE()),'1_Data Entry'!F208))</f>
        <v/>
      </c>
      <c r="H208" s="134" t="str">
        <f>IF('1_Data Entry'!$E208="","",IF(OR(F208="",I208="",J208="",K208=""),"",F208&amp;"-"&amp;TEXT(I208,"yyyymmdd")&amp;"-"&amp;SUBSTITUTE(TEXT(ROUND(J208,3),"0.###"),".","D")&amp;"-"&amp;SUBSTITUTE(TEXT(ROUND(K208,3),"0.###"),".","D")))</f>
        <v/>
      </c>
      <c r="I208" s="61" t="str">
        <f>IF('1_Data Entry'!$E208="","",IF(A208="","",'1_Data Entry'!G208))</f>
        <v/>
      </c>
      <c r="J208" s="62" t="str">
        <f>IF('1_Data Entry'!$E208="","",IF(A208="","",'1_Data Entry'!H208))</f>
        <v/>
      </c>
      <c r="K208" s="63" t="str">
        <f>IF('1_Data Entry'!$E208="","",IF(A208="","",'1_Data Entry'!I208))</f>
        <v/>
      </c>
      <c r="L208" s="63" t="str">
        <f>IF('1_Data Entry'!$E208="","",IF(OR(J208="",K208=""),"",J208*K208))</f>
        <v/>
      </c>
      <c r="M208" s="61" t="str">
        <f>IF(A208="","",IF(OR('1_Data Entry'!L208="",'1_Data Entry'!L208&lt;=0),"",'1_Data Entry'!J208))</f>
        <v/>
      </c>
      <c r="N208" s="62" t="str">
        <f>IF('1_Data Entry'!$E208="","",IF(OR(J208="",R208=""),"",MAX(J208-R208,0)))</f>
        <v/>
      </c>
      <c r="O208" s="63" t="str">
        <f>IF('1_Data Entry'!$E208="","",IF(A208="","",'1_Data Entry'!L208))</f>
        <v/>
      </c>
      <c r="P208" s="63" t="str">
        <f t="shared" si="19"/>
        <v/>
      </c>
      <c r="Q208" s="91" t="str">
        <f>IF('1_Data Entry'!$E208="","",IF(OR(M208="",P208="",L208=""),"",P208-L208))</f>
        <v/>
      </c>
      <c r="R208" s="133" t="str">
        <f>IF(A208="","",IF('1_Data Entry'!M208&lt;&gt;"",'1_Data Entry'!M208,IF('1_Data Entry'!J208="",J208,"")))</f>
        <v/>
      </c>
      <c r="S208" s="54" t="str">
        <f>IF('1_Data Entry'!$E208="","",IF(A208="","",IF(OR(F208="",I208="",J208="",K208=""),"Check row",IF(AND(M208&lt;&gt;"",M208&lt;I208),"Sell before buy",IF(AND(R208&lt;&gt;"",J208&lt;R208),"Shares remaining exceeds buy",IF(AND(M208&lt;&gt;"",OR(O208="",O208&lt;=0),N208&gt;0),"Missing sale price","OK"))))))</f>
        <v/>
      </c>
      <c r="T208" s="54" t="str">
        <f>IF('1_Data Entry'!$E208="","",IF(A208="","",IF(AND(Q208&lt;0,M208&lt;&gt;""),"Yes","No")))</f>
        <v/>
      </c>
      <c r="U208" s="54" t="str">
        <f>IF('1_Data Entry'!$E208="","",IF(OR(A208="",T208&lt;&gt;"Yes",M208=""),"No",IF(COUNTIFS($F$6:$F$505,F208,$I$6:$I$505,"&gt;="&amp;M208-30,$I$6:$I$505,"&lt;="&amp;M208+30,$A$6:$A$505,"&lt;&gt;"&amp;A208)&gt;0,"Yes","No")))</f>
        <v/>
      </c>
      <c r="V208" s="61" t="str">
        <f>IF('1_Data Entry'!$E208="","",IF(OR(A208="",U208&lt;&gt;"Yes",M208=""),"",M208+30))</f>
        <v/>
      </c>
      <c r="W208" s="54" t="str">
        <f>IF('1_Data Entry'!$E208="","",IF(A208="","",IF(S208="OK","Ready","Review row")))</f>
        <v/>
      </c>
      <c r="X208" s="69" t="str">
        <f t="shared" si="20"/>
        <v/>
      </c>
      <c r="Y208" s="68" t="str">
        <f t="shared" si="21"/>
        <v/>
      </c>
      <c r="Z208" s="64" t="str">
        <f>IF('1_Data Entry'!$E208="","",SUM(SUMIFS('4_Wash Match Table'!R$7:R$500,'4_Wash Match Table'!L$7:L$500,H208),(SUMIFS('4_Wash Match Table'!AA$7:AA$500,'4_Wash Match Table'!U$7:U$500,H208)),(SUMIFS('4_Wash Match Table'!AJ$7:AJ$500,'4_Wash Match Table'!AD$7:AD$500,H208)),(SUMIFS('4_Wash Match Table'!AS$7:AS$500,'4_Wash Match Table'!AM$7:AM$500,H208))))</f>
        <v/>
      </c>
      <c r="AA208" s="64" t="str">
        <f>IF('1_Data Entry'!$E208="","",IF(OR(L208="",Z208=""),"",L208+Z208))</f>
        <v/>
      </c>
      <c r="AB208" s="65" t="str">
        <f t="shared" si="22"/>
        <v/>
      </c>
      <c r="AC208" s="70" t="str">
        <f>IF(AND($M208&lt;&gt;"",$Q208&lt;0),COUNTIFS($M$6:M208,"&lt;&gt;",$Q$6:Q208,"&lt;0"),"")</f>
        <v/>
      </c>
      <c r="AD208" t="str">
        <f t="shared" si="23"/>
        <v/>
      </c>
      <c r="AG208"/>
    </row>
    <row r="209" spans="1:33" ht="15" customHeight="1" x14ac:dyDescent="0.25">
      <c r="A209" s="47" t="str">
        <f>IF('1_Data Entry'!$E209="","",IF(COUNTA('1_Data Entry'!C209:N209)=0,"",'1_Data Entry'!A209))</f>
        <v/>
      </c>
      <c r="B209" s="47" t="str">
        <f>IF('1_Data Entry'!$E209="","",IF(A209="","",IF(S209&lt;&gt;"OK","Check row",IF(M209="","Open lot",IF(R209=0,"Closed lot","Partially sold")))))</f>
        <v/>
      </c>
      <c r="C209" s="47" t="str">
        <f>IF(A209="","",'1_Data Entry'!C209)</f>
        <v/>
      </c>
      <c r="D209" s="47" t="str">
        <f>IF(A209="","",'1_Data Entry'!D209)</f>
        <v/>
      </c>
      <c r="E209" s="47" t="str">
        <f>IF(A209="","",'1_Data Entry'!E209)</f>
        <v/>
      </c>
      <c r="F209" s="47" t="str">
        <f t="shared" si="18"/>
        <v/>
      </c>
      <c r="G209" s="47" t="str">
        <f>IF(F209="","",IFERROR(VLOOKUP(F209,'6_Reference Lists'!$A$4:$D$64,4,FALSE()),'1_Data Entry'!F209))</f>
        <v/>
      </c>
      <c r="H209" s="134" t="str">
        <f>IF('1_Data Entry'!$E209="","",IF(OR(F209="",I209="",J209="",K209=""),"",F209&amp;"-"&amp;TEXT(I209,"yyyymmdd")&amp;"-"&amp;SUBSTITUTE(TEXT(ROUND(J209,3),"0.###"),".","D")&amp;"-"&amp;SUBSTITUTE(TEXT(ROUND(K209,3),"0.###"),".","D")))</f>
        <v/>
      </c>
      <c r="I209" s="61" t="str">
        <f>IF('1_Data Entry'!$E209="","",IF(A209="","",'1_Data Entry'!G209))</f>
        <v/>
      </c>
      <c r="J209" s="62" t="str">
        <f>IF('1_Data Entry'!$E209="","",IF(A209="","",'1_Data Entry'!H209))</f>
        <v/>
      </c>
      <c r="K209" s="63" t="str">
        <f>IF('1_Data Entry'!$E209="","",IF(A209="","",'1_Data Entry'!I209))</f>
        <v/>
      </c>
      <c r="L209" s="63" t="str">
        <f>IF('1_Data Entry'!$E209="","",IF(OR(J209="",K209=""),"",J209*K209))</f>
        <v/>
      </c>
      <c r="M209" s="61" t="str">
        <f>IF(A209="","",IF(OR('1_Data Entry'!L209="",'1_Data Entry'!L209&lt;=0),"",'1_Data Entry'!J209))</f>
        <v/>
      </c>
      <c r="N209" s="62" t="str">
        <f>IF('1_Data Entry'!$E209="","",IF(OR(J209="",R209=""),"",MAX(J209-R209,0)))</f>
        <v/>
      </c>
      <c r="O209" s="63" t="str">
        <f>IF('1_Data Entry'!$E209="","",IF(A209="","",'1_Data Entry'!L209))</f>
        <v/>
      </c>
      <c r="P209" s="63" t="str">
        <f t="shared" si="19"/>
        <v/>
      </c>
      <c r="Q209" s="91" t="str">
        <f>IF('1_Data Entry'!$E209="","",IF(OR(M209="",P209="",L209=""),"",P209-L209))</f>
        <v/>
      </c>
      <c r="R209" s="133" t="str">
        <f>IF(A209="","",IF('1_Data Entry'!M209&lt;&gt;"",'1_Data Entry'!M209,IF('1_Data Entry'!J209="",J209,"")))</f>
        <v/>
      </c>
      <c r="S209" s="54" t="str">
        <f>IF('1_Data Entry'!$E209="","",IF(A209="","",IF(OR(F209="",I209="",J209="",K209=""),"Check row",IF(AND(M209&lt;&gt;"",M209&lt;I209),"Sell before buy",IF(AND(R209&lt;&gt;"",J209&lt;R209),"Shares remaining exceeds buy",IF(AND(M209&lt;&gt;"",OR(O209="",O209&lt;=0),N209&gt;0),"Missing sale price","OK"))))))</f>
        <v/>
      </c>
      <c r="T209" s="54" t="str">
        <f>IF('1_Data Entry'!$E209="","",IF(A209="","",IF(AND(Q209&lt;0,M209&lt;&gt;""),"Yes","No")))</f>
        <v/>
      </c>
      <c r="U209" s="54" t="str">
        <f>IF('1_Data Entry'!$E209="","",IF(OR(A209="",T209&lt;&gt;"Yes",M209=""),"No",IF(COUNTIFS($F$6:$F$505,F209,$I$6:$I$505,"&gt;="&amp;M209-30,$I$6:$I$505,"&lt;="&amp;M209+30,$A$6:$A$505,"&lt;&gt;"&amp;A209)&gt;0,"Yes","No")))</f>
        <v/>
      </c>
      <c r="V209" s="61" t="str">
        <f>IF('1_Data Entry'!$E209="","",IF(OR(A209="",U209&lt;&gt;"Yes",M209=""),"",M209+30))</f>
        <v/>
      </c>
      <c r="W209" s="54" t="str">
        <f>IF('1_Data Entry'!$E209="","",IF(A209="","",IF(S209="OK","Ready","Review row")))</f>
        <v/>
      </c>
      <c r="X209" s="69" t="str">
        <f t="shared" si="20"/>
        <v/>
      </c>
      <c r="Y209" s="68" t="str">
        <f t="shared" si="21"/>
        <v/>
      </c>
      <c r="Z209" s="64" t="str">
        <f>IF('1_Data Entry'!$E209="","",SUM(SUMIFS('4_Wash Match Table'!R$7:R$500,'4_Wash Match Table'!L$7:L$500,H209),(SUMIFS('4_Wash Match Table'!AA$7:AA$500,'4_Wash Match Table'!U$7:U$500,H209)),(SUMIFS('4_Wash Match Table'!AJ$7:AJ$500,'4_Wash Match Table'!AD$7:AD$500,H209)),(SUMIFS('4_Wash Match Table'!AS$7:AS$500,'4_Wash Match Table'!AM$7:AM$500,H209))))</f>
        <v/>
      </c>
      <c r="AA209" s="64" t="str">
        <f>IF('1_Data Entry'!$E209="","",IF(OR(L209="",Z209=""),"",L209+Z209))</f>
        <v/>
      </c>
      <c r="AB209" s="65" t="str">
        <f t="shared" si="22"/>
        <v/>
      </c>
      <c r="AC209" s="70" t="str">
        <f>IF(AND($M209&lt;&gt;"",$Q209&lt;0),COUNTIFS($M$6:M209,"&lt;&gt;",$Q$6:Q209,"&lt;0"),"")</f>
        <v/>
      </c>
      <c r="AD209" t="str">
        <f t="shared" si="23"/>
        <v/>
      </c>
      <c r="AG209"/>
    </row>
    <row r="210" spans="1:33" ht="15" customHeight="1" x14ac:dyDescent="0.25">
      <c r="A210" s="47" t="str">
        <f>IF('1_Data Entry'!$E210="","",IF(COUNTA('1_Data Entry'!C210:N210)=0,"",'1_Data Entry'!A210))</f>
        <v/>
      </c>
      <c r="B210" s="47" t="str">
        <f>IF('1_Data Entry'!$E210="","",IF(A210="","",IF(S210&lt;&gt;"OK","Check row",IF(M210="","Open lot",IF(R210=0,"Closed lot","Partially sold")))))</f>
        <v/>
      </c>
      <c r="C210" s="47" t="str">
        <f>IF(A210="","",'1_Data Entry'!C210)</f>
        <v/>
      </c>
      <c r="D210" s="47" t="str">
        <f>IF(A210="","",'1_Data Entry'!D210)</f>
        <v/>
      </c>
      <c r="E210" s="47" t="str">
        <f>IF(A210="","",'1_Data Entry'!E210)</f>
        <v/>
      </c>
      <c r="F210" s="47" t="str">
        <f t="shared" si="18"/>
        <v/>
      </c>
      <c r="G210" s="47" t="str">
        <f>IF(F210="","",IFERROR(VLOOKUP(F210,'6_Reference Lists'!$A$4:$D$64,4,FALSE()),'1_Data Entry'!F210))</f>
        <v/>
      </c>
      <c r="H210" s="134" t="str">
        <f>IF('1_Data Entry'!$E210="","",IF(OR(F210="",I210="",J210="",K210=""),"",F210&amp;"-"&amp;TEXT(I210,"yyyymmdd")&amp;"-"&amp;SUBSTITUTE(TEXT(ROUND(J210,3),"0.###"),".","D")&amp;"-"&amp;SUBSTITUTE(TEXT(ROUND(K210,3),"0.###"),".","D")))</f>
        <v/>
      </c>
      <c r="I210" s="61" t="str">
        <f>IF('1_Data Entry'!$E210="","",IF(A210="","",'1_Data Entry'!G210))</f>
        <v/>
      </c>
      <c r="J210" s="62" t="str">
        <f>IF('1_Data Entry'!$E210="","",IF(A210="","",'1_Data Entry'!H210))</f>
        <v/>
      </c>
      <c r="K210" s="63" t="str">
        <f>IF('1_Data Entry'!$E210="","",IF(A210="","",'1_Data Entry'!I210))</f>
        <v/>
      </c>
      <c r="L210" s="63" t="str">
        <f>IF('1_Data Entry'!$E210="","",IF(OR(J210="",K210=""),"",J210*K210))</f>
        <v/>
      </c>
      <c r="M210" s="61" t="str">
        <f>IF(A210="","",IF(OR('1_Data Entry'!L210="",'1_Data Entry'!L210&lt;=0),"",'1_Data Entry'!J210))</f>
        <v/>
      </c>
      <c r="N210" s="62" t="str">
        <f>IF('1_Data Entry'!$E210="","",IF(OR(J210="",R210=""),"",MAX(J210-R210,0)))</f>
        <v/>
      </c>
      <c r="O210" s="63" t="str">
        <f>IF('1_Data Entry'!$E210="","",IF(A210="","",'1_Data Entry'!L210))</f>
        <v/>
      </c>
      <c r="P210" s="63" t="str">
        <f t="shared" si="19"/>
        <v/>
      </c>
      <c r="Q210" s="91" t="str">
        <f>IF('1_Data Entry'!$E210="","",IF(OR(M210="",P210="",L210=""),"",P210-L210))</f>
        <v/>
      </c>
      <c r="R210" s="133" t="str">
        <f>IF(A210="","",IF('1_Data Entry'!M210&lt;&gt;"",'1_Data Entry'!M210,IF('1_Data Entry'!J210="",J210,"")))</f>
        <v/>
      </c>
      <c r="S210" s="54" t="str">
        <f>IF('1_Data Entry'!$E210="","",IF(A210="","",IF(OR(F210="",I210="",J210="",K210=""),"Check row",IF(AND(M210&lt;&gt;"",M210&lt;I210),"Sell before buy",IF(AND(R210&lt;&gt;"",J210&lt;R210),"Shares remaining exceeds buy",IF(AND(M210&lt;&gt;"",OR(O210="",O210&lt;=0),N210&gt;0),"Missing sale price","OK"))))))</f>
        <v/>
      </c>
      <c r="T210" s="54" t="str">
        <f>IF('1_Data Entry'!$E210="","",IF(A210="","",IF(AND(Q210&lt;0,M210&lt;&gt;""),"Yes","No")))</f>
        <v/>
      </c>
      <c r="U210" s="54" t="str">
        <f>IF('1_Data Entry'!$E210="","",IF(OR(A210="",T210&lt;&gt;"Yes",M210=""),"No",IF(COUNTIFS($F$6:$F$505,F210,$I$6:$I$505,"&gt;="&amp;M210-30,$I$6:$I$505,"&lt;="&amp;M210+30,$A$6:$A$505,"&lt;&gt;"&amp;A210)&gt;0,"Yes","No")))</f>
        <v/>
      </c>
      <c r="V210" s="61" t="str">
        <f>IF('1_Data Entry'!$E210="","",IF(OR(A210="",U210&lt;&gt;"Yes",M210=""),"",M210+30))</f>
        <v/>
      </c>
      <c r="W210" s="54" t="str">
        <f>IF('1_Data Entry'!$E210="","",IF(A210="","",IF(S210="OK","Ready","Review row")))</f>
        <v/>
      </c>
      <c r="X210" s="69" t="str">
        <f t="shared" si="20"/>
        <v/>
      </c>
      <c r="Y210" s="68" t="str">
        <f t="shared" si="21"/>
        <v/>
      </c>
      <c r="Z210" s="64" t="str">
        <f>IF('1_Data Entry'!$E210="","",SUM(SUMIFS('4_Wash Match Table'!R$7:R$500,'4_Wash Match Table'!L$7:L$500,H210),(SUMIFS('4_Wash Match Table'!AA$7:AA$500,'4_Wash Match Table'!U$7:U$500,H210)),(SUMIFS('4_Wash Match Table'!AJ$7:AJ$500,'4_Wash Match Table'!AD$7:AD$500,H210)),(SUMIFS('4_Wash Match Table'!AS$7:AS$500,'4_Wash Match Table'!AM$7:AM$500,H210))))</f>
        <v/>
      </c>
      <c r="AA210" s="64" t="str">
        <f>IF('1_Data Entry'!$E210="","",IF(OR(L210="",Z210=""),"",L210+Z210))</f>
        <v/>
      </c>
      <c r="AB210" s="65" t="str">
        <f t="shared" si="22"/>
        <v/>
      </c>
      <c r="AC210" s="70" t="str">
        <f>IF(AND($M210&lt;&gt;"",$Q210&lt;0),COUNTIFS($M$6:M210,"&lt;&gt;",$Q$6:Q210,"&lt;0"),"")</f>
        <v/>
      </c>
      <c r="AD210" t="str">
        <f t="shared" si="23"/>
        <v/>
      </c>
      <c r="AG210"/>
    </row>
    <row r="211" spans="1:33" ht="15" customHeight="1" x14ac:dyDescent="0.25">
      <c r="A211" s="47" t="str">
        <f>IF('1_Data Entry'!$E211="","",IF(COUNTA('1_Data Entry'!C211:N211)=0,"",'1_Data Entry'!A211))</f>
        <v/>
      </c>
      <c r="B211" s="47" t="str">
        <f>IF('1_Data Entry'!$E211="","",IF(A211="","",IF(S211&lt;&gt;"OK","Check row",IF(M211="","Open lot",IF(R211=0,"Closed lot","Partially sold")))))</f>
        <v/>
      </c>
      <c r="C211" s="47" t="str">
        <f>IF(A211="","",'1_Data Entry'!C211)</f>
        <v/>
      </c>
      <c r="D211" s="47" t="str">
        <f>IF(A211="","",'1_Data Entry'!D211)</f>
        <v/>
      </c>
      <c r="E211" s="47" t="str">
        <f>IF(A211="","",'1_Data Entry'!E211)</f>
        <v/>
      </c>
      <c r="F211" s="47" t="str">
        <f t="shared" si="18"/>
        <v/>
      </c>
      <c r="G211" s="47" t="str">
        <f>IF(F211="","",IFERROR(VLOOKUP(F211,'6_Reference Lists'!$A$4:$D$64,4,FALSE()),'1_Data Entry'!F211))</f>
        <v/>
      </c>
      <c r="H211" s="134" t="str">
        <f>IF('1_Data Entry'!$E211="","",IF(OR(F211="",I211="",J211="",K211=""),"",F211&amp;"-"&amp;TEXT(I211,"yyyymmdd")&amp;"-"&amp;SUBSTITUTE(TEXT(ROUND(J211,3),"0.###"),".","D")&amp;"-"&amp;SUBSTITUTE(TEXT(ROUND(K211,3),"0.###"),".","D")))</f>
        <v/>
      </c>
      <c r="I211" s="61" t="str">
        <f>IF('1_Data Entry'!$E211="","",IF(A211="","",'1_Data Entry'!G211))</f>
        <v/>
      </c>
      <c r="J211" s="62" t="str">
        <f>IF('1_Data Entry'!$E211="","",IF(A211="","",'1_Data Entry'!H211))</f>
        <v/>
      </c>
      <c r="K211" s="63" t="str">
        <f>IF('1_Data Entry'!$E211="","",IF(A211="","",'1_Data Entry'!I211))</f>
        <v/>
      </c>
      <c r="L211" s="63" t="str">
        <f>IF('1_Data Entry'!$E211="","",IF(OR(J211="",K211=""),"",J211*K211))</f>
        <v/>
      </c>
      <c r="M211" s="61" t="str">
        <f>IF(A211="","",IF(OR('1_Data Entry'!L211="",'1_Data Entry'!L211&lt;=0),"",'1_Data Entry'!J211))</f>
        <v/>
      </c>
      <c r="N211" s="62" t="str">
        <f>IF('1_Data Entry'!$E211="","",IF(OR(J211="",R211=""),"",MAX(J211-R211,0)))</f>
        <v/>
      </c>
      <c r="O211" s="63" t="str">
        <f>IF('1_Data Entry'!$E211="","",IF(A211="","",'1_Data Entry'!L211))</f>
        <v/>
      </c>
      <c r="P211" s="63" t="str">
        <f t="shared" si="19"/>
        <v/>
      </c>
      <c r="Q211" s="91" t="str">
        <f>IF('1_Data Entry'!$E211="","",IF(OR(M211="",P211="",L211=""),"",P211-L211))</f>
        <v/>
      </c>
      <c r="R211" s="133" t="str">
        <f>IF(A211="","",IF('1_Data Entry'!M211&lt;&gt;"",'1_Data Entry'!M211,IF('1_Data Entry'!J211="",J211,"")))</f>
        <v/>
      </c>
      <c r="S211" s="54" t="str">
        <f>IF('1_Data Entry'!$E211="","",IF(A211="","",IF(OR(F211="",I211="",J211="",K211=""),"Check row",IF(AND(M211&lt;&gt;"",M211&lt;I211),"Sell before buy",IF(AND(R211&lt;&gt;"",J211&lt;R211),"Shares remaining exceeds buy",IF(AND(M211&lt;&gt;"",OR(O211="",O211&lt;=0),N211&gt;0),"Missing sale price","OK"))))))</f>
        <v/>
      </c>
      <c r="T211" s="54" t="str">
        <f>IF('1_Data Entry'!$E211="","",IF(A211="","",IF(AND(Q211&lt;0,M211&lt;&gt;""),"Yes","No")))</f>
        <v/>
      </c>
      <c r="U211" s="54" t="str">
        <f>IF('1_Data Entry'!$E211="","",IF(OR(A211="",T211&lt;&gt;"Yes",M211=""),"No",IF(COUNTIFS($F$6:$F$505,F211,$I$6:$I$505,"&gt;="&amp;M211-30,$I$6:$I$505,"&lt;="&amp;M211+30,$A$6:$A$505,"&lt;&gt;"&amp;A211)&gt;0,"Yes","No")))</f>
        <v/>
      </c>
      <c r="V211" s="61" t="str">
        <f>IF('1_Data Entry'!$E211="","",IF(OR(A211="",U211&lt;&gt;"Yes",M211=""),"",M211+30))</f>
        <v/>
      </c>
      <c r="W211" s="54" t="str">
        <f>IF('1_Data Entry'!$E211="","",IF(A211="","",IF(S211="OK","Ready","Review row")))</f>
        <v/>
      </c>
      <c r="X211" s="69" t="str">
        <f t="shared" si="20"/>
        <v/>
      </c>
      <c r="Y211" s="68" t="str">
        <f t="shared" si="21"/>
        <v/>
      </c>
      <c r="Z211" s="64" t="str">
        <f>IF('1_Data Entry'!$E211="","",SUM(SUMIFS('4_Wash Match Table'!R$7:R$500,'4_Wash Match Table'!L$7:L$500,H211),(SUMIFS('4_Wash Match Table'!AA$7:AA$500,'4_Wash Match Table'!U$7:U$500,H211)),(SUMIFS('4_Wash Match Table'!AJ$7:AJ$500,'4_Wash Match Table'!AD$7:AD$500,H211)),(SUMIFS('4_Wash Match Table'!AS$7:AS$500,'4_Wash Match Table'!AM$7:AM$500,H211))))</f>
        <v/>
      </c>
      <c r="AA211" s="64" t="str">
        <f>IF('1_Data Entry'!$E211="","",IF(OR(L211="",Z211=""),"",L211+Z211))</f>
        <v/>
      </c>
      <c r="AB211" s="65" t="str">
        <f t="shared" si="22"/>
        <v/>
      </c>
      <c r="AC211" s="70" t="str">
        <f>IF(AND($M211&lt;&gt;"",$Q211&lt;0),COUNTIFS($M$6:M211,"&lt;&gt;",$Q$6:Q211,"&lt;0"),"")</f>
        <v/>
      </c>
      <c r="AD211" t="str">
        <f t="shared" si="23"/>
        <v/>
      </c>
      <c r="AG211"/>
    </row>
    <row r="212" spans="1:33" ht="15" customHeight="1" x14ac:dyDescent="0.25">
      <c r="A212" s="47" t="str">
        <f>IF('1_Data Entry'!$E212="","",IF(COUNTA('1_Data Entry'!C212:N212)=0,"",'1_Data Entry'!A212))</f>
        <v/>
      </c>
      <c r="B212" s="47" t="str">
        <f>IF('1_Data Entry'!$E212="","",IF(A212="","",IF(S212&lt;&gt;"OK","Check row",IF(M212="","Open lot",IF(R212=0,"Closed lot","Partially sold")))))</f>
        <v/>
      </c>
      <c r="C212" s="47" t="str">
        <f>IF(A212="","",'1_Data Entry'!C212)</f>
        <v/>
      </c>
      <c r="D212" s="47" t="str">
        <f>IF(A212="","",'1_Data Entry'!D212)</f>
        <v/>
      </c>
      <c r="E212" s="47" t="str">
        <f>IF(A212="","",'1_Data Entry'!E212)</f>
        <v/>
      </c>
      <c r="F212" s="47" t="str">
        <f t="shared" si="18"/>
        <v/>
      </c>
      <c r="G212" s="47" t="str">
        <f>IF(F212="","",IFERROR(VLOOKUP(F212,'6_Reference Lists'!$A$4:$D$64,4,FALSE()),'1_Data Entry'!F212))</f>
        <v/>
      </c>
      <c r="H212" s="134" t="str">
        <f>IF('1_Data Entry'!$E212="","",IF(OR(F212="",I212="",J212="",K212=""),"",F212&amp;"-"&amp;TEXT(I212,"yyyymmdd")&amp;"-"&amp;SUBSTITUTE(TEXT(ROUND(J212,3),"0.###"),".","D")&amp;"-"&amp;SUBSTITUTE(TEXT(ROUND(K212,3),"0.###"),".","D")))</f>
        <v/>
      </c>
      <c r="I212" s="61" t="str">
        <f>IF('1_Data Entry'!$E212="","",IF(A212="","",'1_Data Entry'!G212))</f>
        <v/>
      </c>
      <c r="J212" s="62" t="str">
        <f>IF('1_Data Entry'!$E212="","",IF(A212="","",'1_Data Entry'!H212))</f>
        <v/>
      </c>
      <c r="K212" s="63" t="str">
        <f>IF('1_Data Entry'!$E212="","",IF(A212="","",'1_Data Entry'!I212))</f>
        <v/>
      </c>
      <c r="L212" s="63" t="str">
        <f>IF('1_Data Entry'!$E212="","",IF(OR(J212="",K212=""),"",J212*K212))</f>
        <v/>
      </c>
      <c r="M212" s="61" t="str">
        <f>IF(A212="","",IF(OR('1_Data Entry'!L212="",'1_Data Entry'!L212&lt;=0),"",'1_Data Entry'!J212))</f>
        <v/>
      </c>
      <c r="N212" s="62" t="str">
        <f>IF('1_Data Entry'!$E212="","",IF(OR(J212="",R212=""),"",MAX(J212-R212,0)))</f>
        <v/>
      </c>
      <c r="O212" s="63" t="str">
        <f>IF('1_Data Entry'!$E212="","",IF(A212="","",'1_Data Entry'!L212))</f>
        <v/>
      </c>
      <c r="P212" s="63" t="str">
        <f t="shared" si="19"/>
        <v/>
      </c>
      <c r="Q212" s="91" t="str">
        <f>IF('1_Data Entry'!$E212="","",IF(OR(M212="",P212="",L212=""),"",P212-L212))</f>
        <v/>
      </c>
      <c r="R212" s="133" t="str">
        <f>IF(A212="","",IF('1_Data Entry'!M212&lt;&gt;"",'1_Data Entry'!M212,IF('1_Data Entry'!J212="",J212,"")))</f>
        <v/>
      </c>
      <c r="S212" s="54" t="str">
        <f>IF('1_Data Entry'!$E212="","",IF(A212="","",IF(OR(F212="",I212="",J212="",K212=""),"Check row",IF(AND(M212&lt;&gt;"",M212&lt;I212),"Sell before buy",IF(AND(R212&lt;&gt;"",J212&lt;R212),"Shares remaining exceeds buy",IF(AND(M212&lt;&gt;"",OR(O212="",O212&lt;=0),N212&gt;0),"Missing sale price","OK"))))))</f>
        <v/>
      </c>
      <c r="T212" s="54" t="str">
        <f>IF('1_Data Entry'!$E212="","",IF(A212="","",IF(AND(Q212&lt;0,M212&lt;&gt;""),"Yes","No")))</f>
        <v/>
      </c>
      <c r="U212" s="54" t="str">
        <f>IF('1_Data Entry'!$E212="","",IF(OR(A212="",T212&lt;&gt;"Yes",M212=""),"No",IF(COUNTIFS($F$6:$F$505,F212,$I$6:$I$505,"&gt;="&amp;M212-30,$I$6:$I$505,"&lt;="&amp;M212+30,$A$6:$A$505,"&lt;&gt;"&amp;A212)&gt;0,"Yes","No")))</f>
        <v/>
      </c>
      <c r="V212" s="61" t="str">
        <f>IF('1_Data Entry'!$E212="","",IF(OR(A212="",U212&lt;&gt;"Yes",M212=""),"",M212+30))</f>
        <v/>
      </c>
      <c r="W212" s="54" t="str">
        <f>IF('1_Data Entry'!$E212="","",IF(A212="","",IF(S212="OK","Ready","Review row")))</f>
        <v/>
      </c>
      <c r="X212" s="69" t="str">
        <f t="shared" si="20"/>
        <v/>
      </c>
      <c r="Y212" s="68" t="str">
        <f t="shared" si="21"/>
        <v/>
      </c>
      <c r="Z212" s="64" t="str">
        <f>IF('1_Data Entry'!$E212="","",SUM(SUMIFS('4_Wash Match Table'!R$7:R$500,'4_Wash Match Table'!L$7:L$500,H212),(SUMIFS('4_Wash Match Table'!AA$7:AA$500,'4_Wash Match Table'!U$7:U$500,H212)),(SUMIFS('4_Wash Match Table'!AJ$7:AJ$500,'4_Wash Match Table'!AD$7:AD$500,H212)),(SUMIFS('4_Wash Match Table'!AS$7:AS$500,'4_Wash Match Table'!AM$7:AM$500,H212))))</f>
        <v/>
      </c>
      <c r="AA212" s="64" t="str">
        <f>IF('1_Data Entry'!$E212="","",IF(OR(L212="",Z212=""),"",L212+Z212))</f>
        <v/>
      </c>
      <c r="AB212" s="65" t="str">
        <f t="shared" si="22"/>
        <v/>
      </c>
      <c r="AC212" s="70" t="str">
        <f>IF(AND($M212&lt;&gt;"",$Q212&lt;0),COUNTIFS($M$6:M212,"&lt;&gt;",$Q$6:Q212,"&lt;0"),"")</f>
        <v/>
      </c>
      <c r="AD212" t="str">
        <f t="shared" si="23"/>
        <v/>
      </c>
      <c r="AG212"/>
    </row>
    <row r="213" spans="1:33" ht="15" customHeight="1" x14ac:dyDescent="0.25">
      <c r="A213" s="47" t="str">
        <f>IF('1_Data Entry'!$E213="","",IF(COUNTA('1_Data Entry'!C213:N213)=0,"",'1_Data Entry'!A213))</f>
        <v/>
      </c>
      <c r="B213" s="47" t="str">
        <f>IF('1_Data Entry'!$E213="","",IF(A213="","",IF(S213&lt;&gt;"OK","Check row",IF(M213="","Open lot",IF(R213=0,"Closed lot","Partially sold")))))</f>
        <v/>
      </c>
      <c r="C213" s="47" t="str">
        <f>IF(A213="","",'1_Data Entry'!C213)</f>
        <v/>
      </c>
      <c r="D213" s="47" t="str">
        <f>IF(A213="","",'1_Data Entry'!D213)</f>
        <v/>
      </c>
      <c r="E213" s="47" t="str">
        <f>IF(A213="","",'1_Data Entry'!E213)</f>
        <v/>
      </c>
      <c r="F213" s="47" t="str">
        <f t="shared" si="18"/>
        <v/>
      </c>
      <c r="G213" s="47" t="str">
        <f>IF(F213="","",IFERROR(VLOOKUP(F213,'6_Reference Lists'!$A$4:$D$64,4,FALSE()),'1_Data Entry'!F213))</f>
        <v/>
      </c>
      <c r="H213" s="134" t="str">
        <f>IF('1_Data Entry'!$E213="","",IF(OR(F213="",I213="",J213="",K213=""),"",F213&amp;"-"&amp;TEXT(I213,"yyyymmdd")&amp;"-"&amp;SUBSTITUTE(TEXT(ROUND(J213,3),"0.###"),".","D")&amp;"-"&amp;SUBSTITUTE(TEXT(ROUND(K213,3),"0.###"),".","D")))</f>
        <v/>
      </c>
      <c r="I213" s="61" t="str">
        <f>IF('1_Data Entry'!$E213="","",IF(A213="","",'1_Data Entry'!G213))</f>
        <v/>
      </c>
      <c r="J213" s="62" t="str">
        <f>IF('1_Data Entry'!$E213="","",IF(A213="","",'1_Data Entry'!H213))</f>
        <v/>
      </c>
      <c r="K213" s="63" t="str">
        <f>IF('1_Data Entry'!$E213="","",IF(A213="","",'1_Data Entry'!I213))</f>
        <v/>
      </c>
      <c r="L213" s="63" t="str">
        <f>IF('1_Data Entry'!$E213="","",IF(OR(J213="",K213=""),"",J213*K213))</f>
        <v/>
      </c>
      <c r="M213" s="61" t="str">
        <f>IF(A213="","",IF(OR('1_Data Entry'!L213="",'1_Data Entry'!L213&lt;=0),"",'1_Data Entry'!J213))</f>
        <v/>
      </c>
      <c r="N213" s="62" t="str">
        <f>IF('1_Data Entry'!$E213="","",IF(OR(J213="",R213=""),"",MAX(J213-R213,0)))</f>
        <v/>
      </c>
      <c r="O213" s="63" t="str">
        <f>IF('1_Data Entry'!$E213="","",IF(A213="","",'1_Data Entry'!L213))</f>
        <v/>
      </c>
      <c r="P213" s="63" t="str">
        <f t="shared" si="19"/>
        <v/>
      </c>
      <c r="Q213" s="91" t="str">
        <f>IF('1_Data Entry'!$E213="","",IF(OR(M213="",P213="",L213=""),"",P213-L213))</f>
        <v/>
      </c>
      <c r="R213" s="133" t="str">
        <f>IF(A213="","",IF('1_Data Entry'!M213&lt;&gt;"",'1_Data Entry'!M213,IF('1_Data Entry'!J213="",J213,"")))</f>
        <v/>
      </c>
      <c r="S213" s="54" t="str">
        <f>IF('1_Data Entry'!$E213="","",IF(A213="","",IF(OR(F213="",I213="",J213="",K213=""),"Check row",IF(AND(M213&lt;&gt;"",M213&lt;I213),"Sell before buy",IF(AND(R213&lt;&gt;"",J213&lt;R213),"Shares remaining exceeds buy",IF(AND(M213&lt;&gt;"",OR(O213="",O213&lt;=0),N213&gt;0),"Missing sale price","OK"))))))</f>
        <v/>
      </c>
      <c r="T213" s="54" t="str">
        <f>IF('1_Data Entry'!$E213="","",IF(A213="","",IF(AND(Q213&lt;0,M213&lt;&gt;""),"Yes","No")))</f>
        <v/>
      </c>
      <c r="U213" s="54" t="str">
        <f>IF('1_Data Entry'!$E213="","",IF(OR(A213="",T213&lt;&gt;"Yes",M213=""),"No",IF(COUNTIFS($F$6:$F$505,F213,$I$6:$I$505,"&gt;="&amp;M213-30,$I$6:$I$505,"&lt;="&amp;M213+30,$A$6:$A$505,"&lt;&gt;"&amp;A213)&gt;0,"Yes","No")))</f>
        <v/>
      </c>
      <c r="V213" s="61" t="str">
        <f>IF('1_Data Entry'!$E213="","",IF(OR(A213="",U213&lt;&gt;"Yes",M213=""),"",M213+30))</f>
        <v/>
      </c>
      <c r="W213" s="54" t="str">
        <f>IF('1_Data Entry'!$E213="","",IF(A213="","",IF(S213="OK","Ready","Review row")))</f>
        <v/>
      </c>
      <c r="X213" s="69" t="str">
        <f t="shared" si="20"/>
        <v/>
      </c>
      <c r="Y213" s="68" t="str">
        <f t="shared" si="21"/>
        <v/>
      </c>
      <c r="Z213" s="64" t="str">
        <f>IF('1_Data Entry'!$E213="","",SUM(SUMIFS('4_Wash Match Table'!R$7:R$500,'4_Wash Match Table'!L$7:L$500,H213),(SUMIFS('4_Wash Match Table'!AA$7:AA$500,'4_Wash Match Table'!U$7:U$500,H213)),(SUMIFS('4_Wash Match Table'!AJ$7:AJ$500,'4_Wash Match Table'!AD$7:AD$500,H213)),(SUMIFS('4_Wash Match Table'!AS$7:AS$500,'4_Wash Match Table'!AM$7:AM$500,H213))))</f>
        <v/>
      </c>
      <c r="AA213" s="64" t="str">
        <f>IF('1_Data Entry'!$E213="","",IF(OR(L213="",Z213=""),"",L213+Z213))</f>
        <v/>
      </c>
      <c r="AB213" s="65" t="str">
        <f t="shared" si="22"/>
        <v/>
      </c>
      <c r="AC213" s="70" t="str">
        <f>IF(AND($M213&lt;&gt;"",$Q213&lt;0),COUNTIFS($M$6:M213,"&lt;&gt;",$Q$6:Q213,"&lt;0"),"")</f>
        <v/>
      </c>
      <c r="AD213" t="str">
        <f t="shared" si="23"/>
        <v/>
      </c>
      <c r="AG213"/>
    </row>
    <row r="214" spans="1:33" ht="15" customHeight="1" x14ac:dyDescent="0.25">
      <c r="A214" s="47" t="str">
        <f>IF('1_Data Entry'!$E214="","",IF(COUNTA('1_Data Entry'!C214:N214)=0,"",'1_Data Entry'!A214))</f>
        <v/>
      </c>
      <c r="B214" s="47" t="str">
        <f>IF('1_Data Entry'!$E214="","",IF(A214="","",IF(S214&lt;&gt;"OK","Check row",IF(M214="","Open lot",IF(R214=0,"Closed lot","Partially sold")))))</f>
        <v/>
      </c>
      <c r="C214" s="47" t="str">
        <f>IF(A214="","",'1_Data Entry'!C214)</f>
        <v/>
      </c>
      <c r="D214" s="47" t="str">
        <f>IF(A214="","",'1_Data Entry'!D214)</f>
        <v/>
      </c>
      <c r="E214" s="47" t="str">
        <f>IF(A214="","",'1_Data Entry'!E214)</f>
        <v/>
      </c>
      <c r="F214" s="47" t="str">
        <f t="shared" si="18"/>
        <v/>
      </c>
      <c r="G214" s="47" t="str">
        <f>IF(F214="","",IFERROR(VLOOKUP(F214,'6_Reference Lists'!$A$4:$D$64,4,FALSE()),'1_Data Entry'!F214))</f>
        <v/>
      </c>
      <c r="H214" s="134" t="str">
        <f>IF('1_Data Entry'!$E214="","",IF(OR(F214="",I214="",J214="",K214=""),"",F214&amp;"-"&amp;TEXT(I214,"yyyymmdd")&amp;"-"&amp;SUBSTITUTE(TEXT(ROUND(J214,3),"0.###"),".","D")&amp;"-"&amp;SUBSTITUTE(TEXT(ROUND(K214,3),"0.###"),".","D")))</f>
        <v/>
      </c>
      <c r="I214" s="61" t="str">
        <f>IF('1_Data Entry'!$E214="","",IF(A214="","",'1_Data Entry'!G214))</f>
        <v/>
      </c>
      <c r="J214" s="62" t="str">
        <f>IF('1_Data Entry'!$E214="","",IF(A214="","",'1_Data Entry'!H214))</f>
        <v/>
      </c>
      <c r="K214" s="63" t="str">
        <f>IF('1_Data Entry'!$E214="","",IF(A214="","",'1_Data Entry'!I214))</f>
        <v/>
      </c>
      <c r="L214" s="63" t="str">
        <f>IF('1_Data Entry'!$E214="","",IF(OR(J214="",K214=""),"",J214*K214))</f>
        <v/>
      </c>
      <c r="M214" s="61" t="str">
        <f>IF(A214="","",IF(OR('1_Data Entry'!L214="",'1_Data Entry'!L214&lt;=0),"",'1_Data Entry'!J214))</f>
        <v/>
      </c>
      <c r="N214" s="62" t="str">
        <f>IF('1_Data Entry'!$E214="","",IF(OR(J214="",R214=""),"",MAX(J214-R214,0)))</f>
        <v/>
      </c>
      <c r="O214" s="63" t="str">
        <f>IF('1_Data Entry'!$E214="","",IF(A214="","",'1_Data Entry'!L214))</f>
        <v/>
      </c>
      <c r="P214" s="63" t="str">
        <f t="shared" si="19"/>
        <v/>
      </c>
      <c r="Q214" s="91" t="str">
        <f>IF('1_Data Entry'!$E214="","",IF(OR(M214="",P214="",L214=""),"",P214-L214))</f>
        <v/>
      </c>
      <c r="R214" s="133" t="str">
        <f>IF(A214="","",IF('1_Data Entry'!M214&lt;&gt;"",'1_Data Entry'!M214,IF('1_Data Entry'!J214="",J214,"")))</f>
        <v/>
      </c>
      <c r="S214" s="54" t="str">
        <f>IF('1_Data Entry'!$E214="","",IF(A214="","",IF(OR(F214="",I214="",J214="",K214=""),"Check row",IF(AND(M214&lt;&gt;"",M214&lt;I214),"Sell before buy",IF(AND(R214&lt;&gt;"",J214&lt;R214),"Shares remaining exceeds buy",IF(AND(M214&lt;&gt;"",OR(O214="",O214&lt;=0),N214&gt;0),"Missing sale price","OK"))))))</f>
        <v/>
      </c>
      <c r="T214" s="54" t="str">
        <f>IF('1_Data Entry'!$E214="","",IF(A214="","",IF(AND(Q214&lt;0,M214&lt;&gt;""),"Yes","No")))</f>
        <v/>
      </c>
      <c r="U214" s="54" t="str">
        <f>IF('1_Data Entry'!$E214="","",IF(OR(A214="",T214&lt;&gt;"Yes",M214=""),"No",IF(COUNTIFS($F$6:$F$505,F214,$I$6:$I$505,"&gt;="&amp;M214-30,$I$6:$I$505,"&lt;="&amp;M214+30,$A$6:$A$505,"&lt;&gt;"&amp;A214)&gt;0,"Yes","No")))</f>
        <v/>
      </c>
      <c r="V214" s="61" t="str">
        <f>IF('1_Data Entry'!$E214="","",IF(OR(A214="",U214&lt;&gt;"Yes",M214=""),"",M214+30))</f>
        <v/>
      </c>
      <c r="W214" s="54" t="str">
        <f>IF('1_Data Entry'!$E214="","",IF(A214="","",IF(S214="OK","Ready","Review row")))</f>
        <v/>
      </c>
      <c r="X214" s="69" t="str">
        <f t="shared" si="20"/>
        <v/>
      </c>
      <c r="Y214" s="68" t="str">
        <f t="shared" si="21"/>
        <v/>
      </c>
      <c r="Z214" s="64" t="str">
        <f>IF('1_Data Entry'!$E214="","",SUM(SUMIFS('4_Wash Match Table'!R$7:R$500,'4_Wash Match Table'!L$7:L$500,H214),(SUMIFS('4_Wash Match Table'!AA$7:AA$500,'4_Wash Match Table'!U$7:U$500,H214)),(SUMIFS('4_Wash Match Table'!AJ$7:AJ$500,'4_Wash Match Table'!AD$7:AD$500,H214)),(SUMIFS('4_Wash Match Table'!AS$7:AS$500,'4_Wash Match Table'!AM$7:AM$500,H214))))</f>
        <v/>
      </c>
      <c r="AA214" s="64" t="str">
        <f>IF('1_Data Entry'!$E214="","",IF(OR(L214="",Z214=""),"",L214+Z214))</f>
        <v/>
      </c>
      <c r="AB214" s="65" t="str">
        <f t="shared" si="22"/>
        <v/>
      </c>
      <c r="AC214" s="70" t="str">
        <f>IF(AND($M214&lt;&gt;"",$Q214&lt;0),COUNTIFS($M$6:M214,"&lt;&gt;",$Q$6:Q214,"&lt;0"),"")</f>
        <v/>
      </c>
      <c r="AD214" t="str">
        <f t="shared" si="23"/>
        <v/>
      </c>
      <c r="AG214"/>
    </row>
    <row r="215" spans="1:33" ht="15" customHeight="1" x14ac:dyDescent="0.25">
      <c r="A215" s="47" t="str">
        <f>IF('1_Data Entry'!$E215="","",IF(COUNTA('1_Data Entry'!C215:N215)=0,"",'1_Data Entry'!A215))</f>
        <v/>
      </c>
      <c r="B215" s="47" t="str">
        <f>IF('1_Data Entry'!$E215="","",IF(A215="","",IF(S215&lt;&gt;"OK","Check row",IF(M215="","Open lot",IF(R215=0,"Closed lot","Partially sold")))))</f>
        <v/>
      </c>
      <c r="C215" s="47" t="str">
        <f>IF(A215="","",'1_Data Entry'!C215)</f>
        <v/>
      </c>
      <c r="D215" s="47" t="str">
        <f>IF(A215="","",'1_Data Entry'!D215)</f>
        <v/>
      </c>
      <c r="E215" s="47" t="str">
        <f>IF(A215="","",'1_Data Entry'!E215)</f>
        <v/>
      </c>
      <c r="F215" s="47" t="str">
        <f t="shared" si="18"/>
        <v/>
      </c>
      <c r="G215" s="47" t="str">
        <f>IF(F215="","",IFERROR(VLOOKUP(F215,'6_Reference Lists'!$A$4:$D$64,4,FALSE()),'1_Data Entry'!F215))</f>
        <v/>
      </c>
      <c r="H215" s="134" t="str">
        <f>IF('1_Data Entry'!$E215="","",IF(OR(F215="",I215="",J215="",K215=""),"",F215&amp;"-"&amp;TEXT(I215,"yyyymmdd")&amp;"-"&amp;SUBSTITUTE(TEXT(ROUND(J215,3),"0.###"),".","D")&amp;"-"&amp;SUBSTITUTE(TEXT(ROUND(K215,3),"0.###"),".","D")))</f>
        <v/>
      </c>
      <c r="I215" s="61" t="str">
        <f>IF('1_Data Entry'!$E215="","",IF(A215="","",'1_Data Entry'!G215))</f>
        <v/>
      </c>
      <c r="J215" s="62" t="str">
        <f>IF('1_Data Entry'!$E215="","",IF(A215="","",'1_Data Entry'!H215))</f>
        <v/>
      </c>
      <c r="K215" s="63" t="str">
        <f>IF('1_Data Entry'!$E215="","",IF(A215="","",'1_Data Entry'!I215))</f>
        <v/>
      </c>
      <c r="L215" s="63" t="str">
        <f>IF('1_Data Entry'!$E215="","",IF(OR(J215="",K215=""),"",J215*K215))</f>
        <v/>
      </c>
      <c r="M215" s="61" t="str">
        <f>IF(A215="","",IF(OR('1_Data Entry'!L215="",'1_Data Entry'!L215&lt;=0),"",'1_Data Entry'!J215))</f>
        <v/>
      </c>
      <c r="N215" s="62" t="str">
        <f>IF('1_Data Entry'!$E215="","",IF(OR(J215="",R215=""),"",MAX(J215-R215,0)))</f>
        <v/>
      </c>
      <c r="O215" s="63" t="str">
        <f>IF('1_Data Entry'!$E215="","",IF(A215="","",'1_Data Entry'!L215))</f>
        <v/>
      </c>
      <c r="P215" s="63" t="str">
        <f t="shared" si="19"/>
        <v/>
      </c>
      <c r="Q215" s="91" t="str">
        <f>IF('1_Data Entry'!$E215="","",IF(OR(M215="",P215="",L215=""),"",P215-L215))</f>
        <v/>
      </c>
      <c r="R215" s="133" t="str">
        <f>IF(A215="","",IF('1_Data Entry'!M215&lt;&gt;"",'1_Data Entry'!M215,IF('1_Data Entry'!J215="",J215,"")))</f>
        <v/>
      </c>
      <c r="S215" s="54" t="str">
        <f>IF('1_Data Entry'!$E215="","",IF(A215="","",IF(OR(F215="",I215="",J215="",K215=""),"Check row",IF(AND(M215&lt;&gt;"",M215&lt;I215),"Sell before buy",IF(AND(R215&lt;&gt;"",J215&lt;R215),"Shares remaining exceeds buy",IF(AND(M215&lt;&gt;"",OR(O215="",O215&lt;=0),N215&gt;0),"Missing sale price","OK"))))))</f>
        <v/>
      </c>
      <c r="T215" s="54" t="str">
        <f>IF('1_Data Entry'!$E215="","",IF(A215="","",IF(AND(Q215&lt;0,M215&lt;&gt;""),"Yes","No")))</f>
        <v/>
      </c>
      <c r="U215" s="54" t="str">
        <f>IF('1_Data Entry'!$E215="","",IF(OR(A215="",T215&lt;&gt;"Yes",M215=""),"No",IF(COUNTIFS($F$6:$F$505,F215,$I$6:$I$505,"&gt;="&amp;M215-30,$I$6:$I$505,"&lt;="&amp;M215+30,$A$6:$A$505,"&lt;&gt;"&amp;A215)&gt;0,"Yes","No")))</f>
        <v/>
      </c>
      <c r="V215" s="61" t="str">
        <f>IF('1_Data Entry'!$E215="","",IF(OR(A215="",U215&lt;&gt;"Yes",M215=""),"",M215+30))</f>
        <v/>
      </c>
      <c r="W215" s="54" t="str">
        <f>IF('1_Data Entry'!$E215="","",IF(A215="","",IF(S215="OK","Ready","Review row")))</f>
        <v/>
      </c>
      <c r="X215" s="69" t="str">
        <f t="shared" si="20"/>
        <v/>
      </c>
      <c r="Y215" s="68" t="str">
        <f t="shared" si="21"/>
        <v/>
      </c>
      <c r="Z215" s="64" t="str">
        <f>IF('1_Data Entry'!$E215="","",SUM(SUMIFS('4_Wash Match Table'!R$7:R$500,'4_Wash Match Table'!L$7:L$500,H215),(SUMIFS('4_Wash Match Table'!AA$7:AA$500,'4_Wash Match Table'!U$7:U$500,H215)),(SUMIFS('4_Wash Match Table'!AJ$7:AJ$500,'4_Wash Match Table'!AD$7:AD$500,H215)),(SUMIFS('4_Wash Match Table'!AS$7:AS$500,'4_Wash Match Table'!AM$7:AM$500,H215))))</f>
        <v/>
      </c>
      <c r="AA215" s="64" t="str">
        <f>IF('1_Data Entry'!$E215="","",IF(OR(L215="",Z215=""),"",L215+Z215))</f>
        <v/>
      </c>
      <c r="AB215" s="65" t="str">
        <f t="shared" si="22"/>
        <v/>
      </c>
      <c r="AC215" s="70" t="str">
        <f>IF(AND($M215&lt;&gt;"",$Q215&lt;0),COUNTIFS($M$6:M215,"&lt;&gt;",$Q$6:Q215,"&lt;0"),"")</f>
        <v/>
      </c>
      <c r="AD215" t="str">
        <f t="shared" si="23"/>
        <v/>
      </c>
      <c r="AG215"/>
    </row>
    <row r="216" spans="1:33" ht="15" customHeight="1" x14ac:dyDescent="0.25">
      <c r="A216" s="47" t="str">
        <f>IF('1_Data Entry'!$E216="","",IF(COUNTA('1_Data Entry'!C216:N216)=0,"",'1_Data Entry'!A216))</f>
        <v/>
      </c>
      <c r="B216" s="47" t="str">
        <f>IF('1_Data Entry'!$E216="","",IF(A216="","",IF(S216&lt;&gt;"OK","Check row",IF(M216="","Open lot",IF(R216=0,"Closed lot","Partially sold")))))</f>
        <v/>
      </c>
      <c r="C216" s="47" t="str">
        <f>IF(A216="","",'1_Data Entry'!C216)</f>
        <v/>
      </c>
      <c r="D216" s="47" t="str">
        <f>IF(A216="","",'1_Data Entry'!D216)</f>
        <v/>
      </c>
      <c r="E216" s="47" t="str">
        <f>IF(A216="","",'1_Data Entry'!E216)</f>
        <v/>
      </c>
      <c r="F216" s="47" t="str">
        <f t="shared" si="18"/>
        <v/>
      </c>
      <c r="G216" s="47" t="str">
        <f>IF(F216="","",IFERROR(VLOOKUP(F216,'6_Reference Lists'!$A$4:$D$64,4,FALSE()),'1_Data Entry'!F216))</f>
        <v/>
      </c>
      <c r="H216" s="134" t="str">
        <f>IF('1_Data Entry'!$E216="","",IF(OR(F216="",I216="",J216="",K216=""),"",F216&amp;"-"&amp;TEXT(I216,"yyyymmdd")&amp;"-"&amp;SUBSTITUTE(TEXT(ROUND(J216,3),"0.###"),".","D")&amp;"-"&amp;SUBSTITUTE(TEXT(ROUND(K216,3),"0.###"),".","D")))</f>
        <v/>
      </c>
      <c r="I216" s="61" t="str">
        <f>IF('1_Data Entry'!$E216="","",IF(A216="","",'1_Data Entry'!G216))</f>
        <v/>
      </c>
      <c r="J216" s="62" t="str">
        <f>IF('1_Data Entry'!$E216="","",IF(A216="","",'1_Data Entry'!H216))</f>
        <v/>
      </c>
      <c r="K216" s="63" t="str">
        <f>IF('1_Data Entry'!$E216="","",IF(A216="","",'1_Data Entry'!I216))</f>
        <v/>
      </c>
      <c r="L216" s="63" t="str">
        <f>IF('1_Data Entry'!$E216="","",IF(OR(J216="",K216=""),"",J216*K216))</f>
        <v/>
      </c>
      <c r="M216" s="61" t="str">
        <f>IF(A216="","",IF(OR('1_Data Entry'!L216="",'1_Data Entry'!L216&lt;=0),"",'1_Data Entry'!J216))</f>
        <v/>
      </c>
      <c r="N216" s="62" t="str">
        <f>IF('1_Data Entry'!$E216="","",IF(OR(J216="",R216=""),"",MAX(J216-R216,0)))</f>
        <v/>
      </c>
      <c r="O216" s="63" t="str">
        <f>IF('1_Data Entry'!$E216="","",IF(A216="","",'1_Data Entry'!L216))</f>
        <v/>
      </c>
      <c r="P216" s="63" t="str">
        <f t="shared" si="19"/>
        <v/>
      </c>
      <c r="Q216" s="91" t="str">
        <f>IF('1_Data Entry'!$E216="","",IF(OR(M216="",P216="",L216=""),"",P216-L216))</f>
        <v/>
      </c>
      <c r="R216" s="133" t="str">
        <f>IF(A216="","",IF('1_Data Entry'!M216&lt;&gt;"",'1_Data Entry'!M216,IF('1_Data Entry'!J216="",J216,"")))</f>
        <v/>
      </c>
      <c r="S216" s="54" t="str">
        <f>IF('1_Data Entry'!$E216="","",IF(A216="","",IF(OR(F216="",I216="",J216="",K216=""),"Check row",IF(AND(M216&lt;&gt;"",M216&lt;I216),"Sell before buy",IF(AND(R216&lt;&gt;"",J216&lt;R216),"Shares remaining exceeds buy",IF(AND(M216&lt;&gt;"",OR(O216="",O216&lt;=0),N216&gt;0),"Missing sale price","OK"))))))</f>
        <v/>
      </c>
      <c r="T216" s="54" t="str">
        <f>IF('1_Data Entry'!$E216="","",IF(A216="","",IF(AND(Q216&lt;0,M216&lt;&gt;""),"Yes","No")))</f>
        <v/>
      </c>
      <c r="U216" s="54" t="str">
        <f>IF('1_Data Entry'!$E216="","",IF(OR(A216="",T216&lt;&gt;"Yes",M216=""),"No",IF(COUNTIFS($F$6:$F$505,F216,$I$6:$I$505,"&gt;="&amp;M216-30,$I$6:$I$505,"&lt;="&amp;M216+30,$A$6:$A$505,"&lt;&gt;"&amp;A216)&gt;0,"Yes","No")))</f>
        <v/>
      </c>
      <c r="V216" s="61" t="str">
        <f>IF('1_Data Entry'!$E216="","",IF(OR(A216="",U216&lt;&gt;"Yes",M216=""),"",M216+30))</f>
        <v/>
      </c>
      <c r="W216" s="54" t="str">
        <f>IF('1_Data Entry'!$E216="","",IF(A216="","",IF(S216="OK","Ready","Review row")))</f>
        <v/>
      </c>
      <c r="X216" s="69" t="str">
        <f t="shared" si="20"/>
        <v/>
      </c>
      <c r="Y216" s="68" t="str">
        <f t="shared" si="21"/>
        <v/>
      </c>
      <c r="Z216" s="64" t="str">
        <f>IF('1_Data Entry'!$E216="","",SUM(SUMIFS('4_Wash Match Table'!R$7:R$500,'4_Wash Match Table'!L$7:L$500,H216),(SUMIFS('4_Wash Match Table'!AA$7:AA$500,'4_Wash Match Table'!U$7:U$500,H216)),(SUMIFS('4_Wash Match Table'!AJ$7:AJ$500,'4_Wash Match Table'!AD$7:AD$500,H216)),(SUMIFS('4_Wash Match Table'!AS$7:AS$500,'4_Wash Match Table'!AM$7:AM$500,H216))))</f>
        <v/>
      </c>
      <c r="AA216" s="64" t="str">
        <f>IF('1_Data Entry'!$E216="","",IF(OR(L216="",Z216=""),"",L216+Z216))</f>
        <v/>
      </c>
      <c r="AB216" s="65" t="str">
        <f t="shared" si="22"/>
        <v/>
      </c>
      <c r="AC216" s="70" t="str">
        <f>IF(AND($M216&lt;&gt;"",$Q216&lt;0),COUNTIFS($M$6:M216,"&lt;&gt;",$Q$6:Q216,"&lt;0"),"")</f>
        <v/>
      </c>
      <c r="AD216" t="str">
        <f t="shared" si="23"/>
        <v/>
      </c>
      <c r="AG216"/>
    </row>
    <row r="217" spans="1:33" ht="15" customHeight="1" x14ac:dyDescent="0.25">
      <c r="A217" s="47" t="str">
        <f>IF('1_Data Entry'!$E217="","",IF(COUNTA('1_Data Entry'!C217:N217)=0,"",'1_Data Entry'!A217))</f>
        <v/>
      </c>
      <c r="B217" s="47" t="str">
        <f>IF('1_Data Entry'!$E217="","",IF(A217="","",IF(S217&lt;&gt;"OK","Check row",IF(M217="","Open lot",IF(R217=0,"Closed lot","Partially sold")))))</f>
        <v/>
      </c>
      <c r="C217" s="47" t="str">
        <f>IF(A217="","",'1_Data Entry'!C217)</f>
        <v/>
      </c>
      <c r="D217" s="47" t="str">
        <f>IF(A217="","",'1_Data Entry'!D217)</f>
        <v/>
      </c>
      <c r="E217" s="47" t="str">
        <f>IF(A217="","",'1_Data Entry'!E217)</f>
        <v/>
      </c>
      <c r="F217" s="47" t="str">
        <f t="shared" si="18"/>
        <v/>
      </c>
      <c r="G217" s="47" t="str">
        <f>IF(F217="","",IFERROR(VLOOKUP(F217,'6_Reference Lists'!$A$4:$D$64,4,FALSE()),'1_Data Entry'!F217))</f>
        <v/>
      </c>
      <c r="H217" s="134" t="str">
        <f>IF('1_Data Entry'!$E217="","",IF(OR(F217="",I217="",J217="",K217=""),"",F217&amp;"-"&amp;TEXT(I217,"yyyymmdd")&amp;"-"&amp;SUBSTITUTE(TEXT(ROUND(J217,3),"0.###"),".","D")&amp;"-"&amp;SUBSTITUTE(TEXT(ROUND(K217,3),"0.###"),".","D")))</f>
        <v/>
      </c>
      <c r="I217" s="61" t="str">
        <f>IF('1_Data Entry'!$E217="","",IF(A217="","",'1_Data Entry'!G217))</f>
        <v/>
      </c>
      <c r="J217" s="62" t="str">
        <f>IF('1_Data Entry'!$E217="","",IF(A217="","",'1_Data Entry'!H217))</f>
        <v/>
      </c>
      <c r="K217" s="63" t="str">
        <f>IF('1_Data Entry'!$E217="","",IF(A217="","",'1_Data Entry'!I217))</f>
        <v/>
      </c>
      <c r="L217" s="63" t="str">
        <f>IF('1_Data Entry'!$E217="","",IF(OR(J217="",K217=""),"",J217*K217))</f>
        <v/>
      </c>
      <c r="M217" s="61" t="str">
        <f>IF(A217="","",IF(OR('1_Data Entry'!L217="",'1_Data Entry'!L217&lt;=0),"",'1_Data Entry'!J217))</f>
        <v/>
      </c>
      <c r="N217" s="62" t="str">
        <f>IF('1_Data Entry'!$E217="","",IF(OR(J217="",R217=""),"",MAX(J217-R217,0)))</f>
        <v/>
      </c>
      <c r="O217" s="63" t="str">
        <f>IF('1_Data Entry'!$E217="","",IF(A217="","",'1_Data Entry'!L217))</f>
        <v/>
      </c>
      <c r="P217" s="63" t="str">
        <f t="shared" si="19"/>
        <v/>
      </c>
      <c r="Q217" s="91" t="str">
        <f>IF('1_Data Entry'!$E217="","",IF(OR(M217="",P217="",L217=""),"",P217-L217))</f>
        <v/>
      </c>
      <c r="R217" s="133" t="str">
        <f>IF(A217="","",IF('1_Data Entry'!M217&lt;&gt;"",'1_Data Entry'!M217,IF('1_Data Entry'!J217="",J217,"")))</f>
        <v/>
      </c>
      <c r="S217" s="54" t="str">
        <f>IF('1_Data Entry'!$E217="","",IF(A217="","",IF(OR(F217="",I217="",J217="",K217=""),"Check row",IF(AND(M217&lt;&gt;"",M217&lt;I217),"Sell before buy",IF(AND(R217&lt;&gt;"",J217&lt;R217),"Shares remaining exceeds buy",IF(AND(M217&lt;&gt;"",OR(O217="",O217&lt;=0),N217&gt;0),"Missing sale price","OK"))))))</f>
        <v/>
      </c>
      <c r="T217" s="54" t="str">
        <f>IF('1_Data Entry'!$E217="","",IF(A217="","",IF(AND(Q217&lt;0,M217&lt;&gt;""),"Yes","No")))</f>
        <v/>
      </c>
      <c r="U217" s="54" t="str">
        <f>IF('1_Data Entry'!$E217="","",IF(OR(A217="",T217&lt;&gt;"Yes",M217=""),"No",IF(COUNTIFS($F$6:$F$505,F217,$I$6:$I$505,"&gt;="&amp;M217-30,$I$6:$I$505,"&lt;="&amp;M217+30,$A$6:$A$505,"&lt;&gt;"&amp;A217)&gt;0,"Yes","No")))</f>
        <v/>
      </c>
      <c r="V217" s="61" t="str">
        <f>IF('1_Data Entry'!$E217="","",IF(OR(A217="",U217&lt;&gt;"Yes",M217=""),"",M217+30))</f>
        <v/>
      </c>
      <c r="W217" s="54" t="str">
        <f>IF('1_Data Entry'!$E217="","",IF(A217="","",IF(S217="OK","Ready","Review row")))</f>
        <v/>
      </c>
      <c r="X217" s="69" t="str">
        <f t="shared" si="20"/>
        <v/>
      </c>
      <c r="Y217" s="68" t="str">
        <f t="shared" si="21"/>
        <v/>
      </c>
      <c r="Z217" s="64" t="str">
        <f>IF('1_Data Entry'!$E217="","",SUM(SUMIFS('4_Wash Match Table'!R$7:R$500,'4_Wash Match Table'!L$7:L$500,H217),(SUMIFS('4_Wash Match Table'!AA$7:AA$500,'4_Wash Match Table'!U$7:U$500,H217)),(SUMIFS('4_Wash Match Table'!AJ$7:AJ$500,'4_Wash Match Table'!AD$7:AD$500,H217)),(SUMIFS('4_Wash Match Table'!AS$7:AS$500,'4_Wash Match Table'!AM$7:AM$500,H217))))</f>
        <v/>
      </c>
      <c r="AA217" s="64" t="str">
        <f>IF('1_Data Entry'!$E217="","",IF(OR(L217="",Z217=""),"",L217+Z217))</f>
        <v/>
      </c>
      <c r="AB217" s="65" t="str">
        <f t="shared" si="22"/>
        <v/>
      </c>
      <c r="AC217" s="70" t="str">
        <f>IF(AND($M217&lt;&gt;"",$Q217&lt;0),COUNTIFS($M$6:M217,"&lt;&gt;",$Q$6:Q217,"&lt;0"),"")</f>
        <v/>
      </c>
      <c r="AD217" t="str">
        <f t="shared" si="23"/>
        <v/>
      </c>
      <c r="AG217"/>
    </row>
    <row r="218" spans="1:33" ht="15" customHeight="1" x14ac:dyDescent="0.25">
      <c r="A218" s="47" t="str">
        <f>IF('1_Data Entry'!$E218="","",IF(COUNTA('1_Data Entry'!C218:N218)=0,"",'1_Data Entry'!A218))</f>
        <v/>
      </c>
      <c r="B218" s="47" t="str">
        <f>IF('1_Data Entry'!$E218="","",IF(A218="","",IF(S218&lt;&gt;"OK","Check row",IF(M218="","Open lot",IF(R218=0,"Closed lot","Partially sold")))))</f>
        <v/>
      </c>
      <c r="C218" s="47" t="str">
        <f>IF(A218="","",'1_Data Entry'!C218)</f>
        <v/>
      </c>
      <c r="D218" s="47" t="str">
        <f>IF(A218="","",'1_Data Entry'!D218)</f>
        <v/>
      </c>
      <c r="E218" s="47" t="str">
        <f>IF(A218="","",'1_Data Entry'!E218)</f>
        <v/>
      </c>
      <c r="F218" s="47" t="str">
        <f t="shared" si="18"/>
        <v/>
      </c>
      <c r="G218" s="47" t="str">
        <f>IF(F218="","",IFERROR(VLOOKUP(F218,'6_Reference Lists'!$A$4:$D$64,4,FALSE()),'1_Data Entry'!F218))</f>
        <v/>
      </c>
      <c r="H218" s="134" t="str">
        <f>IF('1_Data Entry'!$E218="","",IF(OR(F218="",I218="",J218="",K218=""),"",F218&amp;"-"&amp;TEXT(I218,"yyyymmdd")&amp;"-"&amp;SUBSTITUTE(TEXT(ROUND(J218,3),"0.###"),".","D")&amp;"-"&amp;SUBSTITUTE(TEXT(ROUND(K218,3),"0.###"),".","D")))</f>
        <v/>
      </c>
      <c r="I218" s="61" t="str">
        <f>IF('1_Data Entry'!$E218="","",IF(A218="","",'1_Data Entry'!G218))</f>
        <v/>
      </c>
      <c r="J218" s="62" t="str">
        <f>IF('1_Data Entry'!$E218="","",IF(A218="","",'1_Data Entry'!H218))</f>
        <v/>
      </c>
      <c r="K218" s="63" t="str">
        <f>IF('1_Data Entry'!$E218="","",IF(A218="","",'1_Data Entry'!I218))</f>
        <v/>
      </c>
      <c r="L218" s="63" t="str">
        <f>IF('1_Data Entry'!$E218="","",IF(OR(J218="",K218=""),"",J218*K218))</f>
        <v/>
      </c>
      <c r="M218" s="61" t="str">
        <f>IF(A218="","",IF(OR('1_Data Entry'!L218="",'1_Data Entry'!L218&lt;=0),"",'1_Data Entry'!J218))</f>
        <v/>
      </c>
      <c r="N218" s="62" t="str">
        <f>IF('1_Data Entry'!$E218="","",IF(OR(J218="",R218=""),"",MAX(J218-R218,0)))</f>
        <v/>
      </c>
      <c r="O218" s="63" t="str">
        <f>IF('1_Data Entry'!$E218="","",IF(A218="","",'1_Data Entry'!L218))</f>
        <v/>
      </c>
      <c r="P218" s="63" t="str">
        <f t="shared" si="19"/>
        <v/>
      </c>
      <c r="Q218" s="91" t="str">
        <f>IF('1_Data Entry'!$E218="","",IF(OR(M218="",P218="",L218=""),"",P218-L218))</f>
        <v/>
      </c>
      <c r="R218" s="133" t="str">
        <f>IF(A218="","",IF('1_Data Entry'!M218&lt;&gt;"",'1_Data Entry'!M218,IF('1_Data Entry'!J218="",J218,"")))</f>
        <v/>
      </c>
      <c r="S218" s="54" t="str">
        <f>IF('1_Data Entry'!$E218="","",IF(A218="","",IF(OR(F218="",I218="",J218="",K218=""),"Check row",IF(AND(M218&lt;&gt;"",M218&lt;I218),"Sell before buy",IF(AND(R218&lt;&gt;"",J218&lt;R218),"Shares remaining exceeds buy",IF(AND(M218&lt;&gt;"",OR(O218="",O218&lt;=0),N218&gt;0),"Missing sale price","OK"))))))</f>
        <v/>
      </c>
      <c r="T218" s="54" t="str">
        <f>IF('1_Data Entry'!$E218="","",IF(A218="","",IF(AND(Q218&lt;0,M218&lt;&gt;""),"Yes","No")))</f>
        <v/>
      </c>
      <c r="U218" s="54" t="str">
        <f>IF('1_Data Entry'!$E218="","",IF(OR(A218="",T218&lt;&gt;"Yes",M218=""),"No",IF(COUNTIFS($F$6:$F$505,F218,$I$6:$I$505,"&gt;="&amp;M218-30,$I$6:$I$505,"&lt;="&amp;M218+30,$A$6:$A$505,"&lt;&gt;"&amp;A218)&gt;0,"Yes","No")))</f>
        <v/>
      </c>
      <c r="V218" s="61" t="str">
        <f>IF('1_Data Entry'!$E218="","",IF(OR(A218="",U218&lt;&gt;"Yes",M218=""),"",M218+30))</f>
        <v/>
      </c>
      <c r="W218" s="54" t="str">
        <f>IF('1_Data Entry'!$E218="","",IF(A218="","",IF(S218="OK","Ready","Review row")))</f>
        <v/>
      </c>
      <c r="X218" s="69" t="str">
        <f t="shared" si="20"/>
        <v/>
      </c>
      <c r="Y218" s="68" t="str">
        <f t="shared" si="21"/>
        <v/>
      </c>
      <c r="Z218" s="64" t="str">
        <f>IF('1_Data Entry'!$E218="","",SUM(SUMIFS('4_Wash Match Table'!R$7:R$500,'4_Wash Match Table'!L$7:L$500,H218),(SUMIFS('4_Wash Match Table'!AA$7:AA$500,'4_Wash Match Table'!U$7:U$500,H218)),(SUMIFS('4_Wash Match Table'!AJ$7:AJ$500,'4_Wash Match Table'!AD$7:AD$500,H218)),(SUMIFS('4_Wash Match Table'!AS$7:AS$500,'4_Wash Match Table'!AM$7:AM$500,H218))))</f>
        <v/>
      </c>
      <c r="AA218" s="64" t="str">
        <f>IF('1_Data Entry'!$E218="","",IF(OR(L218="",Z218=""),"",L218+Z218))</f>
        <v/>
      </c>
      <c r="AB218" s="65" t="str">
        <f t="shared" si="22"/>
        <v/>
      </c>
      <c r="AC218" s="70" t="str">
        <f>IF(AND($M218&lt;&gt;"",$Q218&lt;0),COUNTIFS($M$6:M218,"&lt;&gt;",$Q$6:Q218,"&lt;0"),"")</f>
        <v/>
      </c>
      <c r="AD218" t="str">
        <f t="shared" si="23"/>
        <v/>
      </c>
      <c r="AG218"/>
    </row>
    <row r="219" spans="1:33" ht="15" customHeight="1" x14ac:dyDescent="0.25">
      <c r="A219" s="47" t="str">
        <f>IF('1_Data Entry'!$E219="","",IF(COUNTA('1_Data Entry'!C219:N219)=0,"",'1_Data Entry'!A219))</f>
        <v/>
      </c>
      <c r="B219" s="47" t="str">
        <f>IF('1_Data Entry'!$E219="","",IF(A219="","",IF(S219&lt;&gt;"OK","Check row",IF(M219="","Open lot",IF(R219=0,"Closed lot","Partially sold")))))</f>
        <v/>
      </c>
      <c r="C219" s="47" t="str">
        <f>IF(A219="","",'1_Data Entry'!C219)</f>
        <v/>
      </c>
      <c r="D219" s="47" t="str">
        <f>IF(A219="","",'1_Data Entry'!D219)</f>
        <v/>
      </c>
      <c r="E219" s="47" t="str">
        <f>IF(A219="","",'1_Data Entry'!E219)</f>
        <v/>
      </c>
      <c r="F219" s="47" t="str">
        <f t="shared" si="18"/>
        <v/>
      </c>
      <c r="G219" s="47" t="str">
        <f>IF(F219="","",IFERROR(VLOOKUP(F219,'6_Reference Lists'!$A$4:$D$64,4,FALSE()),'1_Data Entry'!F219))</f>
        <v/>
      </c>
      <c r="H219" s="134" t="str">
        <f>IF('1_Data Entry'!$E219="","",IF(OR(F219="",I219="",J219="",K219=""),"",F219&amp;"-"&amp;TEXT(I219,"yyyymmdd")&amp;"-"&amp;SUBSTITUTE(TEXT(ROUND(J219,3),"0.###"),".","D")&amp;"-"&amp;SUBSTITUTE(TEXT(ROUND(K219,3),"0.###"),".","D")))</f>
        <v/>
      </c>
      <c r="I219" s="61" t="str">
        <f>IF('1_Data Entry'!$E219="","",IF(A219="","",'1_Data Entry'!G219))</f>
        <v/>
      </c>
      <c r="J219" s="62" t="str">
        <f>IF('1_Data Entry'!$E219="","",IF(A219="","",'1_Data Entry'!H219))</f>
        <v/>
      </c>
      <c r="K219" s="63" t="str">
        <f>IF('1_Data Entry'!$E219="","",IF(A219="","",'1_Data Entry'!I219))</f>
        <v/>
      </c>
      <c r="L219" s="63" t="str">
        <f>IF('1_Data Entry'!$E219="","",IF(OR(J219="",K219=""),"",J219*K219))</f>
        <v/>
      </c>
      <c r="M219" s="61" t="str">
        <f>IF(A219="","",IF(OR('1_Data Entry'!L219="",'1_Data Entry'!L219&lt;=0),"",'1_Data Entry'!J219))</f>
        <v/>
      </c>
      <c r="N219" s="62" t="str">
        <f>IF('1_Data Entry'!$E219="","",IF(OR(J219="",R219=""),"",MAX(J219-R219,0)))</f>
        <v/>
      </c>
      <c r="O219" s="63" t="str">
        <f>IF('1_Data Entry'!$E219="","",IF(A219="","",'1_Data Entry'!L219))</f>
        <v/>
      </c>
      <c r="P219" s="63" t="str">
        <f t="shared" si="19"/>
        <v/>
      </c>
      <c r="Q219" s="91" t="str">
        <f>IF('1_Data Entry'!$E219="","",IF(OR(M219="",P219="",L219=""),"",P219-L219))</f>
        <v/>
      </c>
      <c r="R219" s="133" t="str">
        <f>IF(A219="","",IF('1_Data Entry'!M219&lt;&gt;"",'1_Data Entry'!M219,IF('1_Data Entry'!J219="",J219,"")))</f>
        <v/>
      </c>
      <c r="S219" s="54" t="str">
        <f>IF('1_Data Entry'!$E219="","",IF(A219="","",IF(OR(F219="",I219="",J219="",K219=""),"Check row",IF(AND(M219&lt;&gt;"",M219&lt;I219),"Sell before buy",IF(AND(R219&lt;&gt;"",J219&lt;R219),"Shares remaining exceeds buy",IF(AND(M219&lt;&gt;"",OR(O219="",O219&lt;=0),N219&gt;0),"Missing sale price","OK"))))))</f>
        <v/>
      </c>
      <c r="T219" s="54" t="str">
        <f>IF('1_Data Entry'!$E219="","",IF(A219="","",IF(AND(Q219&lt;0,M219&lt;&gt;""),"Yes","No")))</f>
        <v/>
      </c>
      <c r="U219" s="54" t="str">
        <f>IF('1_Data Entry'!$E219="","",IF(OR(A219="",T219&lt;&gt;"Yes",M219=""),"No",IF(COUNTIFS($F$6:$F$505,F219,$I$6:$I$505,"&gt;="&amp;M219-30,$I$6:$I$505,"&lt;="&amp;M219+30,$A$6:$A$505,"&lt;&gt;"&amp;A219)&gt;0,"Yes","No")))</f>
        <v/>
      </c>
      <c r="V219" s="61" t="str">
        <f>IF('1_Data Entry'!$E219="","",IF(OR(A219="",U219&lt;&gt;"Yes",M219=""),"",M219+30))</f>
        <v/>
      </c>
      <c r="W219" s="54" t="str">
        <f>IF('1_Data Entry'!$E219="","",IF(A219="","",IF(S219="OK","Ready","Review row")))</f>
        <v/>
      </c>
      <c r="X219" s="69" t="str">
        <f t="shared" si="20"/>
        <v/>
      </c>
      <c r="Y219" s="68" t="str">
        <f t="shared" si="21"/>
        <v/>
      </c>
      <c r="Z219" s="64" t="str">
        <f>IF('1_Data Entry'!$E219="","",SUM(SUMIFS('4_Wash Match Table'!R$7:R$500,'4_Wash Match Table'!L$7:L$500,H219),(SUMIFS('4_Wash Match Table'!AA$7:AA$500,'4_Wash Match Table'!U$7:U$500,H219)),(SUMIFS('4_Wash Match Table'!AJ$7:AJ$500,'4_Wash Match Table'!AD$7:AD$500,H219)),(SUMIFS('4_Wash Match Table'!AS$7:AS$500,'4_Wash Match Table'!AM$7:AM$500,H219))))</f>
        <v/>
      </c>
      <c r="AA219" s="64" t="str">
        <f>IF('1_Data Entry'!$E219="","",IF(OR(L219="",Z219=""),"",L219+Z219))</f>
        <v/>
      </c>
      <c r="AB219" s="65" t="str">
        <f t="shared" si="22"/>
        <v/>
      </c>
      <c r="AC219" s="70" t="str">
        <f>IF(AND($M219&lt;&gt;"",$Q219&lt;0),COUNTIFS($M$6:M219,"&lt;&gt;",$Q$6:Q219,"&lt;0"),"")</f>
        <v/>
      </c>
      <c r="AD219" t="str">
        <f t="shared" si="23"/>
        <v/>
      </c>
      <c r="AG219"/>
    </row>
    <row r="220" spans="1:33" ht="15" customHeight="1" x14ac:dyDescent="0.25">
      <c r="A220" s="47" t="str">
        <f>IF('1_Data Entry'!$E220="","",IF(COUNTA('1_Data Entry'!C220:N220)=0,"",'1_Data Entry'!A220))</f>
        <v/>
      </c>
      <c r="B220" s="47" t="str">
        <f>IF('1_Data Entry'!$E220="","",IF(A220="","",IF(S220&lt;&gt;"OK","Check row",IF(M220="","Open lot",IF(R220=0,"Closed lot","Partially sold")))))</f>
        <v/>
      </c>
      <c r="C220" s="47" t="str">
        <f>IF(A220="","",'1_Data Entry'!C220)</f>
        <v/>
      </c>
      <c r="D220" s="47" t="str">
        <f>IF(A220="","",'1_Data Entry'!D220)</f>
        <v/>
      </c>
      <c r="E220" s="47" t="str">
        <f>IF(A220="","",'1_Data Entry'!E220)</f>
        <v/>
      </c>
      <c r="F220" s="47" t="str">
        <f t="shared" si="18"/>
        <v/>
      </c>
      <c r="G220" s="47" t="str">
        <f>IF(F220="","",IFERROR(VLOOKUP(F220,'6_Reference Lists'!$A$4:$D$64,4,FALSE()),'1_Data Entry'!F220))</f>
        <v/>
      </c>
      <c r="H220" s="134" t="str">
        <f>IF('1_Data Entry'!$E220="","",IF(OR(F220="",I220="",J220="",K220=""),"",F220&amp;"-"&amp;TEXT(I220,"yyyymmdd")&amp;"-"&amp;SUBSTITUTE(TEXT(ROUND(J220,3),"0.###"),".","D")&amp;"-"&amp;SUBSTITUTE(TEXT(ROUND(K220,3),"0.###"),".","D")))</f>
        <v/>
      </c>
      <c r="I220" s="61" t="str">
        <f>IF('1_Data Entry'!$E220="","",IF(A220="","",'1_Data Entry'!G220))</f>
        <v/>
      </c>
      <c r="J220" s="62" t="str">
        <f>IF('1_Data Entry'!$E220="","",IF(A220="","",'1_Data Entry'!H220))</f>
        <v/>
      </c>
      <c r="K220" s="63" t="str">
        <f>IF('1_Data Entry'!$E220="","",IF(A220="","",'1_Data Entry'!I220))</f>
        <v/>
      </c>
      <c r="L220" s="63" t="str">
        <f>IF('1_Data Entry'!$E220="","",IF(OR(J220="",K220=""),"",J220*K220))</f>
        <v/>
      </c>
      <c r="M220" s="61" t="str">
        <f>IF(A220="","",IF(OR('1_Data Entry'!L220="",'1_Data Entry'!L220&lt;=0),"",'1_Data Entry'!J220))</f>
        <v/>
      </c>
      <c r="N220" s="62" t="str">
        <f>IF('1_Data Entry'!$E220="","",IF(OR(J220="",R220=""),"",MAX(J220-R220,0)))</f>
        <v/>
      </c>
      <c r="O220" s="63" t="str">
        <f>IF('1_Data Entry'!$E220="","",IF(A220="","",'1_Data Entry'!L220))</f>
        <v/>
      </c>
      <c r="P220" s="63" t="str">
        <f t="shared" si="19"/>
        <v/>
      </c>
      <c r="Q220" s="91" t="str">
        <f>IF('1_Data Entry'!$E220="","",IF(OR(M220="",P220="",L220=""),"",P220-L220))</f>
        <v/>
      </c>
      <c r="R220" s="133" t="str">
        <f>IF(A220="","",IF('1_Data Entry'!M220&lt;&gt;"",'1_Data Entry'!M220,IF('1_Data Entry'!J220="",J220,"")))</f>
        <v/>
      </c>
      <c r="S220" s="54" t="str">
        <f>IF('1_Data Entry'!$E220="","",IF(A220="","",IF(OR(F220="",I220="",J220="",K220=""),"Check row",IF(AND(M220&lt;&gt;"",M220&lt;I220),"Sell before buy",IF(AND(R220&lt;&gt;"",J220&lt;R220),"Shares remaining exceeds buy",IF(AND(M220&lt;&gt;"",OR(O220="",O220&lt;=0),N220&gt;0),"Missing sale price","OK"))))))</f>
        <v/>
      </c>
      <c r="T220" s="54" t="str">
        <f>IF('1_Data Entry'!$E220="","",IF(A220="","",IF(AND(Q220&lt;0,M220&lt;&gt;""),"Yes","No")))</f>
        <v/>
      </c>
      <c r="U220" s="54" t="str">
        <f>IF('1_Data Entry'!$E220="","",IF(OR(A220="",T220&lt;&gt;"Yes",M220=""),"No",IF(COUNTIFS($F$6:$F$505,F220,$I$6:$I$505,"&gt;="&amp;M220-30,$I$6:$I$505,"&lt;="&amp;M220+30,$A$6:$A$505,"&lt;&gt;"&amp;A220)&gt;0,"Yes","No")))</f>
        <v/>
      </c>
      <c r="V220" s="61" t="str">
        <f>IF('1_Data Entry'!$E220="","",IF(OR(A220="",U220&lt;&gt;"Yes",M220=""),"",M220+30))</f>
        <v/>
      </c>
      <c r="W220" s="54" t="str">
        <f>IF('1_Data Entry'!$E220="","",IF(A220="","",IF(S220="OK","Ready","Review row")))</f>
        <v/>
      </c>
      <c r="X220" s="69" t="str">
        <f t="shared" si="20"/>
        <v/>
      </c>
      <c r="Y220" s="68" t="str">
        <f t="shared" si="21"/>
        <v/>
      </c>
      <c r="Z220" s="64" t="str">
        <f>IF('1_Data Entry'!$E220="","",SUM(SUMIFS('4_Wash Match Table'!R$7:R$500,'4_Wash Match Table'!L$7:L$500,H220),(SUMIFS('4_Wash Match Table'!AA$7:AA$500,'4_Wash Match Table'!U$7:U$500,H220)),(SUMIFS('4_Wash Match Table'!AJ$7:AJ$500,'4_Wash Match Table'!AD$7:AD$500,H220)),(SUMIFS('4_Wash Match Table'!AS$7:AS$500,'4_Wash Match Table'!AM$7:AM$500,H220))))</f>
        <v/>
      </c>
      <c r="AA220" s="64" t="str">
        <f>IF('1_Data Entry'!$E220="","",IF(OR(L220="",Z220=""),"",L220+Z220))</f>
        <v/>
      </c>
      <c r="AB220" s="65" t="str">
        <f t="shared" si="22"/>
        <v/>
      </c>
      <c r="AC220" s="70" t="str">
        <f>IF(AND($M220&lt;&gt;"",$Q220&lt;0),COUNTIFS($M$6:M220,"&lt;&gt;",$Q$6:Q220,"&lt;0"),"")</f>
        <v/>
      </c>
      <c r="AD220" t="str">
        <f t="shared" si="23"/>
        <v/>
      </c>
      <c r="AG220"/>
    </row>
    <row r="221" spans="1:33" ht="15" customHeight="1" x14ac:dyDescent="0.25">
      <c r="A221" s="47" t="str">
        <f>IF('1_Data Entry'!$E221="","",IF(COUNTA('1_Data Entry'!C221:N221)=0,"",'1_Data Entry'!A221))</f>
        <v/>
      </c>
      <c r="B221" s="47" t="str">
        <f>IF('1_Data Entry'!$E221="","",IF(A221="","",IF(S221&lt;&gt;"OK","Check row",IF(M221="","Open lot",IF(R221=0,"Closed lot","Partially sold")))))</f>
        <v/>
      </c>
      <c r="C221" s="47" t="str">
        <f>IF(A221="","",'1_Data Entry'!C221)</f>
        <v/>
      </c>
      <c r="D221" s="47" t="str">
        <f>IF(A221="","",'1_Data Entry'!D221)</f>
        <v/>
      </c>
      <c r="E221" s="47" t="str">
        <f>IF(A221="","",'1_Data Entry'!E221)</f>
        <v/>
      </c>
      <c r="F221" s="47" t="str">
        <f t="shared" si="18"/>
        <v/>
      </c>
      <c r="G221" s="47" t="str">
        <f>IF(F221="","",IFERROR(VLOOKUP(F221,'6_Reference Lists'!$A$4:$D$64,4,FALSE()),'1_Data Entry'!F221))</f>
        <v/>
      </c>
      <c r="H221" s="134" t="str">
        <f>IF('1_Data Entry'!$E221="","",IF(OR(F221="",I221="",J221="",K221=""),"",F221&amp;"-"&amp;TEXT(I221,"yyyymmdd")&amp;"-"&amp;SUBSTITUTE(TEXT(ROUND(J221,3),"0.###"),".","D")&amp;"-"&amp;SUBSTITUTE(TEXT(ROUND(K221,3),"0.###"),".","D")))</f>
        <v/>
      </c>
      <c r="I221" s="61" t="str">
        <f>IF('1_Data Entry'!$E221="","",IF(A221="","",'1_Data Entry'!G221))</f>
        <v/>
      </c>
      <c r="J221" s="62" t="str">
        <f>IF('1_Data Entry'!$E221="","",IF(A221="","",'1_Data Entry'!H221))</f>
        <v/>
      </c>
      <c r="K221" s="63" t="str">
        <f>IF('1_Data Entry'!$E221="","",IF(A221="","",'1_Data Entry'!I221))</f>
        <v/>
      </c>
      <c r="L221" s="63" t="str">
        <f>IF('1_Data Entry'!$E221="","",IF(OR(J221="",K221=""),"",J221*K221))</f>
        <v/>
      </c>
      <c r="M221" s="61" t="str">
        <f>IF(A221="","",IF(OR('1_Data Entry'!L221="",'1_Data Entry'!L221&lt;=0),"",'1_Data Entry'!J221))</f>
        <v/>
      </c>
      <c r="N221" s="62" t="str">
        <f>IF('1_Data Entry'!$E221="","",IF(OR(J221="",R221=""),"",MAX(J221-R221,0)))</f>
        <v/>
      </c>
      <c r="O221" s="63" t="str">
        <f>IF('1_Data Entry'!$E221="","",IF(A221="","",'1_Data Entry'!L221))</f>
        <v/>
      </c>
      <c r="P221" s="63" t="str">
        <f t="shared" si="19"/>
        <v/>
      </c>
      <c r="Q221" s="91" t="str">
        <f>IF('1_Data Entry'!$E221="","",IF(OR(M221="",P221="",L221=""),"",P221-L221))</f>
        <v/>
      </c>
      <c r="R221" s="133" t="str">
        <f>IF(A221="","",IF('1_Data Entry'!M221&lt;&gt;"",'1_Data Entry'!M221,IF('1_Data Entry'!J221="",J221,"")))</f>
        <v/>
      </c>
      <c r="S221" s="54" t="str">
        <f>IF('1_Data Entry'!$E221="","",IF(A221="","",IF(OR(F221="",I221="",J221="",K221=""),"Check row",IF(AND(M221&lt;&gt;"",M221&lt;I221),"Sell before buy",IF(AND(R221&lt;&gt;"",J221&lt;R221),"Shares remaining exceeds buy",IF(AND(M221&lt;&gt;"",OR(O221="",O221&lt;=0),N221&gt;0),"Missing sale price","OK"))))))</f>
        <v/>
      </c>
      <c r="T221" s="54" t="str">
        <f>IF('1_Data Entry'!$E221="","",IF(A221="","",IF(AND(Q221&lt;0,M221&lt;&gt;""),"Yes","No")))</f>
        <v/>
      </c>
      <c r="U221" s="54" t="str">
        <f>IF('1_Data Entry'!$E221="","",IF(OR(A221="",T221&lt;&gt;"Yes",M221=""),"No",IF(COUNTIFS($F$6:$F$505,F221,$I$6:$I$505,"&gt;="&amp;M221-30,$I$6:$I$505,"&lt;="&amp;M221+30,$A$6:$A$505,"&lt;&gt;"&amp;A221)&gt;0,"Yes","No")))</f>
        <v/>
      </c>
      <c r="V221" s="61" t="str">
        <f>IF('1_Data Entry'!$E221="","",IF(OR(A221="",U221&lt;&gt;"Yes",M221=""),"",M221+30))</f>
        <v/>
      </c>
      <c r="W221" s="54" t="str">
        <f>IF('1_Data Entry'!$E221="","",IF(A221="","",IF(S221="OK","Ready","Review row")))</f>
        <v/>
      </c>
      <c r="X221" s="69" t="str">
        <f t="shared" si="20"/>
        <v/>
      </c>
      <c r="Y221" s="68" t="str">
        <f t="shared" si="21"/>
        <v/>
      </c>
      <c r="Z221" s="64" t="str">
        <f>IF('1_Data Entry'!$E221="","",SUM(SUMIFS('4_Wash Match Table'!R$7:R$500,'4_Wash Match Table'!L$7:L$500,H221),(SUMIFS('4_Wash Match Table'!AA$7:AA$500,'4_Wash Match Table'!U$7:U$500,H221)),(SUMIFS('4_Wash Match Table'!AJ$7:AJ$500,'4_Wash Match Table'!AD$7:AD$500,H221)),(SUMIFS('4_Wash Match Table'!AS$7:AS$500,'4_Wash Match Table'!AM$7:AM$500,H221))))</f>
        <v/>
      </c>
      <c r="AA221" s="64" t="str">
        <f>IF('1_Data Entry'!$E221="","",IF(OR(L221="",Z221=""),"",L221+Z221))</f>
        <v/>
      </c>
      <c r="AB221" s="65" t="str">
        <f t="shared" si="22"/>
        <v/>
      </c>
      <c r="AC221" s="70" t="str">
        <f>IF(AND($M221&lt;&gt;"",$Q221&lt;0),COUNTIFS($M$6:M221,"&lt;&gt;",$Q$6:Q221,"&lt;0"),"")</f>
        <v/>
      </c>
      <c r="AD221" t="str">
        <f t="shared" si="23"/>
        <v/>
      </c>
      <c r="AG221"/>
    </row>
    <row r="222" spans="1:33" ht="15" customHeight="1" x14ac:dyDescent="0.25">
      <c r="A222" s="47" t="str">
        <f>IF('1_Data Entry'!$E222="","",IF(COUNTA('1_Data Entry'!C222:N222)=0,"",'1_Data Entry'!A222))</f>
        <v/>
      </c>
      <c r="B222" s="47" t="str">
        <f>IF('1_Data Entry'!$E222="","",IF(A222="","",IF(S222&lt;&gt;"OK","Check row",IF(M222="","Open lot",IF(R222=0,"Closed lot","Partially sold")))))</f>
        <v/>
      </c>
      <c r="C222" s="47" t="str">
        <f>IF(A222="","",'1_Data Entry'!C222)</f>
        <v/>
      </c>
      <c r="D222" s="47" t="str">
        <f>IF(A222="","",'1_Data Entry'!D222)</f>
        <v/>
      </c>
      <c r="E222" s="47" t="str">
        <f>IF(A222="","",'1_Data Entry'!E222)</f>
        <v/>
      </c>
      <c r="F222" s="47" t="str">
        <f t="shared" si="18"/>
        <v/>
      </c>
      <c r="G222" s="47" t="str">
        <f>IF(F222="","",IFERROR(VLOOKUP(F222,'6_Reference Lists'!$A$4:$D$64,4,FALSE()),'1_Data Entry'!F222))</f>
        <v/>
      </c>
      <c r="H222" s="134" t="str">
        <f>IF('1_Data Entry'!$E222="","",IF(OR(F222="",I222="",J222="",K222=""),"",F222&amp;"-"&amp;TEXT(I222,"yyyymmdd")&amp;"-"&amp;SUBSTITUTE(TEXT(ROUND(J222,3),"0.###"),".","D")&amp;"-"&amp;SUBSTITUTE(TEXT(ROUND(K222,3),"0.###"),".","D")))</f>
        <v/>
      </c>
      <c r="I222" s="61" t="str">
        <f>IF('1_Data Entry'!$E222="","",IF(A222="","",'1_Data Entry'!G222))</f>
        <v/>
      </c>
      <c r="J222" s="62" t="str">
        <f>IF('1_Data Entry'!$E222="","",IF(A222="","",'1_Data Entry'!H222))</f>
        <v/>
      </c>
      <c r="K222" s="63" t="str">
        <f>IF('1_Data Entry'!$E222="","",IF(A222="","",'1_Data Entry'!I222))</f>
        <v/>
      </c>
      <c r="L222" s="63" t="str">
        <f>IF('1_Data Entry'!$E222="","",IF(OR(J222="",K222=""),"",J222*K222))</f>
        <v/>
      </c>
      <c r="M222" s="61" t="str">
        <f>IF(A222="","",IF(OR('1_Data Entry'!L222="",'1_Data Entry'!L222&lt;=0),"",'1_Data Entry'!J222))</f>
        <v/>
      </c>
      <c r="N222" s="62" t="str">
        <f>IF('1_Data Entry'!$E222="","",IF(OR(J222="",R222=""),"",MAX(J222-R222,0)))</f>
        <v/>
      </c>
      <c r="O222" s="63" t="str">
        <f>IF('1_Data Entry'!$E222="","",IF(A222="","",'1_Data Entry'!L222))</f>
        <v/>
      </c>
      <c r="P222" s="63" t="str">
        <f t="shared" si="19"/>
        <v/>
      </c>
      <c r="Q222" s="91" t="str">
        <f>IF('1_Data Entry'!$E222="","",IF(OR(M222="",P222="",L222=""),"",P222-L222))</f>
        <v/>
      </c>
      <c r="R222" s="133" t="str">
        <f>IF(A222="","",IF('1_Data Entry'!M222&lt;&gt;"",'1_Data Entry'!M222,IF('1_Data Entry'!J222="",J222,"")))</f>
        <v/>
      </c>
      <c r="S222" s="54" t="str">
        <f>IF('1_Data Entry'!$E222="","",IF(A222="","",IF(OR(F222="",I222="",J222="",K222=""),"Check row",IF(AND(M222&lt;&gt;"",M222&lt;I222),"Sell before buy",IF(AND(R222&lt;&gt;"",J222&lt;R222),"Shares remaining exceeds buy",IF(AND(M222&lt;&gt;"",OR(O222="",O222&lt;=0),N222&gt;0),"Missing sale price","OK"))))))</f>
        <v/>
      </c>
      <c r="T222" s="54" t="str">
        <f>IF('1_Data Entry'!$E222="","",IF(A222="","",IF(AND(Q222&lt;0,M222&lt;&gt;""),"Yes","No")))</f>
        <v/>
      </c>
      <c r="U222" s="54" t="str">
        <f>IF('1_Data Entry'!$E222="","",IF(OR(A222="",T222&lt;&gt;"Yes",M222=""),"No",IF(COUNTIFS($F$6:$F$505,F222,$I$6:$I$505,"&gt;="&amp;M222-30,$I$6:$I$505,"&lt;="&amp;M222+30,$A$6:$A$505,"&lt;&gt;"&amp;A222)&gt;0,"Yes","No")))</f>
        <v/>
      </c>
      <c r="V222" s="61" t="str">
        <f>IF('1_Data Entry'!$E222="","",IF(OR(A222="",U222&lt;&gt;"Yes",M222=""),"",M222+30))</f>
        <v/>
      </c>
      <c r="W222" s="54" t="str">
        <f>IF('1_Data Entry'!$E222="","",IF(A222="","",IF(S222="OK","Ready","Review row")))</f>
        <v/>
      </c>
      <c r="X222" s="69" t="str">
        <f t="shared" si="20"/>
        <v/>
      </c>
      <c r="Y222" s="68" t="str">
        <f t="shared" si="21"/>
        <v/>
      </c>
      <c r="Z222" s="64" t="str">
        <f>IF('1_Data Entry'!$E222="","",SUM(SUMIFS('4_Wash Match Table'!R$7:R$500,'4_Wash Match Table'!L$7:L$500,H222),(SUMIFS('4_Wash Match Table'!AA$7:AA$500,'4_Wash Match Table'!U$7:U$500,H222)),(SUMIFS('4_Wash Match Table'!AJ$7:AJ$500,'4_Wash Match Table'!AD$7:AD$500,H222)),(SUMIFS('4_Wash Match Table'!AS$7:AS$500,'4_Wash Match Table'!AM$7:AM$500,H222))))</f>
        <v/>
      </c>
      <c r="AA222" s="64" t="str">
        <f>IF('1_Data Entry'!$E222="","",IF(OR(L222="",Z222=""),"",L222+Z222))</f>
        <v/>
      </c>
      <c r="AB222" s="65" t="str">
        <f t="shared" si="22"/>
        <v/>
      </c>
      <c r="AC222" s="70" t="str">
        <f>IF(AND($M222&lt;&gt;"",$Q222&lt;0),COUNTIFS($M$6:M222,"&lt;&gt;",$Q$6:Q222,"&lt;0"),"")</f>
        <v/>
      </c>
      <c r="AD222" t="str">
        <f t="shared" si="23"/>
        <v/>
      </c>
      <c r="AG222"/>
    </row>
    <row r="223" spans="1:33" ht="15" customHeight="1" x14ac:dyDescent="0.25">
      <c r="A223" s="47" t="str">
        <f>IF('1_Data Entry'!$E223="","",IF(COUNTA('1_Data Entry'!C223:N223)=0,"",'1_Data Entry'!A223))</f>
        <v/>
      </c>
      <c r="B223" s="47" t="str">
        <f>IF('1_Data Entry'!$E223="","",IF(A223="","",IF(S223&lt;&gt;"OK","Check row",IF(M223="","Open lot",IF(R223=0,"Closed lot","Partially sold")))))</f>
        <v/>
      </c>
      <c r="C223" s="47" t="str">
        <f>IF(A223="","",'1_Data Entry'!C223)</f>
        <v/>
      </c>
      <c r="D223" s="47" t="str">
        <f>IF(A223="","",'1_Data Entry'!D223)</f>
        <v/>
      </c>
      <c r="E223" s="47" t="str">
        <f>IF(A223="","",'1_Data Entry'!E223)</f>
        <v/>
      </c>
      <c r="F223" s="47" t="str">
        <f t="shared" si="18"/>
        <v/>
      </c>
      <c r="G223" s="47" t="str">
        <f>IF(F223="","",IFERROR(VLOOKUP(F223,'6_Reference Lists'!$A$4:$D$64,4,FALSE()),'1_Data Entry'!F223))</f>
        <v/>
      </c>
      <c r="H223" s="134" t="str">
        <f>IF('1_Data Entry'!$E223="","",IF(OR(F223="",I223="",J223="",K223=""),"",F223&amp;"-"&amp;TEXT(I223,"yyyymmdd")&amp;"-"&amp;SUBSTITUTE(TEXT(ROUND(J223,3),"0.###"),".","D")&amp;"-"&amp;SUBSTITUTE(TEXT(ROUND(K223,3),"0.###"),".","D")))</f>
        <v/>
      </c>
      <c r="I223" s="61" t="str">
        <f>IF('1_Data Entry'!$E223="","",IF(A223="","",'1_Data Entry'!G223))</f>
        <v/>
      </c>
      <c r="J223" s="62" t="str">
        <f>IF('1_Data Entry'!$E223="","",IF(A223="","",'1_Data Entry'!H223))</f>
        <v/>
      </c>
      <c r="K223" s="63" t="str">
        <f>IF('1_Data Entry'!$E223="","",IF(A223="","",'1_Data Entry'!I223))</f>
        <v/>
      </c>
      <c r="L223" s="63" t="str">
        <f>IF('1_Data Entry'!$E223="","",IF(OR(J223="",K223=""),"",J223*K223))</f>
        <v/>
      </c>
      <c r="M223" s="61" t="str">
        <f>IF(A223="","",IF(OR('1_Data Entry'!L223="",'1_Data Entry'!L223&lt;=0),"",'1_Data Entry'!J223))</f>
        <v/>
      </c>
      <c r="N223" s="62" t="str">
        <f>IF('1_Data Entry'!$E223="","",IF(OR(J223="",R223=""),"",MAX(J223-R223,0)))</f>
        <v/>
      </c>
      <c r="O223" s="63" t="str">
        <f>IF('1_Data Entry'!$E223="","",IF(A223="","",'1_Data Entry'!L223))</f>
        <v/>
      </c>
      <c r="P223" s="63" t="str">
        <f t="shared" si="19"/>
        <v/>
      </c>
      <c r="Q223" s="91" t="str">
        <f>IF('1_Data Entry'!$E223="","",IF(OR(M223="",P223="",L223=""),"",P223-L223))</f>
        <v/>
      </c>
      <c r="R223" s="133" t="str">
        <f>IF(A223="","",IF('1_Data Entry'!M223&lt;&gt;"",'1_Data Entry'!M223,IF('1_Data Entry'!J223="",J223,"")))</f>
        <v/>
      </c>
      <c r="S223" s="54" t="str">
        <f>IF('1_Data Entry'!$E223="","",IF(A223="","",IF(OR(F223="",I223="",J223="",K223=""),"Check row",IF(AND(M223&lt;&gt;"",M223&lt;I223),"Sell before buy",IF(AND(R223&lt;&gt;"",J223&lt;R223),"Shares remaining exceeds buy",IF(AND(M223&lt;&gt;"",OR(O223="",O223&lt;=0),N223&gt;0),"Missing sale price","OK"))))))</f>
        <v/>
      </c>
      <c r="T223" s="54" t="str">
        <f>IF('1_Data Entry'!$E223="","",IF(A223="","",IF(AND(Q223&lt;0,M223&lt;&gt;""),"Yes","No")))</f>
        <v/>
      </c>
      <c r="U223" s="54" t="str">
        <f>IF('1_Data Entry'!$E223="","",IF(OR(A223="",T223&lt;&gt;"Yes",M223=""),"No",IF(COUNTIFS($F$6:$F$505,F223,$I$6:$I$505,"&gt;="&amp;M223-30,$I$6:$I$505,"&lt;="&amp;M223+30,$A$6:$A$505,"&lt;&gt;"&amp;A223)&gt;0,"Yes","No")))</f>
        <v/>
      </c>
      <c r="V223" s="61" t="str">
        <f>IF('1_Data Entry'!$E223="","",IF(OR(A223="",U223&lt;&gt;"Yes",M223=""),"",M223+30))</f>
        <v/>
      </c>
      <c r="W223" s="54" t="str">
        <f>IF('1_Data Entry'!$E223="","",IF(A223="","",IF(S223="OK","Ready","Review row")))</f>
        <v/>
      </c>
      <c r="X223" s="69" t="str">
        <f t="shared" si="20"/>
        <v/>
      </c>
      <c r="Y223" s="68" t="str">
        <f t="shared" si="21"/>
        <v/>
      </c>
      <c r="Z223" s="64" t="str">
        <f>IF('1_Data Entry'!$E223="","",SUM(SUMIFS('4_Wash Match Table'!R$7:R$500,'4_Wash Match Table'!L$7:L$500,H223),(SUMIFS('4_Wash Match Table'!AA$7:AA$500,'4_Wash Match Table'!U$7:U$500,H223)),(SUMIFS('4_Wash Match Table'!AJ$7:AJ$500,'4_Wash Match Table'!AD$7:AD$500,H223)),(SUMIFS('4_Wash Match Table'!AS$7:AS$500,'4_Wash Match Table'!AM$7:AM$500,H223))))</f>
        <v/>
      </c>
      <c r="AA223" s="64" t="str">
        <f>IF('1_Data Entry'!$E223="","",IF(OR(L223="",Z223=""),"",L223+Z223))</f>
        <v/>
      </c>
      <c r="AB223" s="65" t="str">
        <f t="shared" si="22"/>
        <v/>
      </c>
      <c r="AC223" s="70" t="str">
        <f>IF(AND($M223&lt;&gt;"",$Q223&lt;0),COUNTIFS($M$6:M223,"&lt;&gt;",$Q$6:Q223,"&lt;0"),"")</f>
        <v/>
      </c>
      <c r="AD223" t="str">
        <f t="shared" si="23"/>
        <v/>
      </c>
      <c r="AG223"/>
    </row>
    <row r="224" spans="1:33" ht="15" customHeight="1" x14ac:dyDescent="0.25">
      <c r="A224" s="47" t="str">
        <f>IF('1_Data Entry'!$E224="","",IF(COUNTA('1_Data Entry'!C224:N224)=0,"",'1_Data Entry'!A224))</f>
        <v/>
      </c>
      <c r="B224" s="47" t="str">
        <f>IF('1_Data Entry'!$E224="","",IF(A224="","",IF(S224&lt;&gt;"OK","Check row",IF(M224="","Open lot",IF(R224=0,"Closed lot","Partially sold")))))</f>
        <v/>
      </c>
      <c r="C224" s="47" t="str">
        <f>IF(A224="","",'1_Data Entry'!C224)</f>
        <v/>
      </c>
      <c r="D224" s="47" t="str">
        <f>IF(A224="","",'1_Data Entry'!D224)</f>
        <v/>
      </c>
      <c r="E224" s="47" t="str">
        <f>IF(A224="","",'1_Data Entry'!E224)</f>
        <v/>
      </c>
      <c r="F224" s="47" t="str">
        <f t="shared" si="18"/>
        <v/>
      </c>
      <c r="G224" s="47" t="str">
        <f>IF(F224="","",IFERROR(VLOOKUP(F224,'6_Reference Lists'!$A$4:$D$64,4,FALSE()),'1_Data Entry'!F224))</f>
        <v/>
      </c>
      <c r="H224" s="134" t="str">
        <f>IF('1_Data Entry'!$E224="","",IF(OR(F224="",I224="",J224="",K224=""),"",F224&amp;"-"&amp;TEXT(I224,"yyyymmdd")&amp;"-"&amp;SUBSTITUTE(TEXT(ROUND(J224,3),"0.###"),".","D")&amp;"-"&amp;SUBSTITUTE(TEXT(ROUND(K224,3),"0.###"),".","D")))</f>
        <v/>
      </c>
      <c r="I224" s="61" t="str">
        <f>IF('1_Data Entry'!$E224="","",IF(A224="","",'1_Data Entry'!G224))</f>
        <v/>
      </c>
      <c r="J224" s="62" t="str">
        <f>IF('1_Data Entry'!$E224="","",IF(A224="","",'1_Data Entry'!H224))</f>
        <v/>
      </c>
      <c r="K224" s="63" t="str">
        <f>IF('1_Data Entry'!$E224="","",IF(A224="","",'1_Data Entry'!I224))</f>
        <v/>
      </c>
      <c r="L224" s="63" t="str">
        <f>IF('1_Data Entry'!$E224="","",IF(OR(J224="",K224=""),"",J224*K224))</f>
        <v/>
      </c>
      <c r="M224" s="61" t="str">
        <f>IF(A224="","",IF(OR('1_Data Entry'!L224="",'1_Data Entry'!L224&lt;=0),"",'1_Data Entry'!J224))</f>
        <v/>
      </c>
      <c r="N224" s="62" t="str">
        <f>IF('1_Data Entry'!$E224="","",IF(OR(J224="",R224=""),"",MAX(J224-R224,0)))</f>
        <v/>
      </c>
      <c r="O224" s="63" t="str">
        <f>IF('1_Data Entry'!$E224="","",IF(A224="","",'1_Data Entry'!L224))</f>
        <v/>
      </c>
      <c r="P224" s="63" t="str">
        <f t="shared" si="19"/>
        <v/>
      </c>
      <c r="Q224" s="91" t="str">
        <f>IF('1_Data Entry'!$E224="","",IF(OR(M224="",P224="",L224=""),"",P224-L224))</f>
        <v/>
      </c>
      <c r="R224" s="133" t="str">
        <f>IF(A224="","",IF('1_Data Entry'!M224&lt;&gt;"",'1_Data Entry'!M224,IF('1_Data Entry'!J224="",J224,"")))</f>
        <v/>
      </c>
      <c r="S224" s="54" t="str">
        <f>IF('1_Data Entry'!$E224="","",IF(A224="","",IF(OR(F224="",I224="",J224="",K224=""),"Check row",IF(AND(M224&lt;&gt;"",M224&lt;I224),"Sell before buy",IF(AND(R224&lt;&gt;"",J224&lt;R224),"Shares remaining exceeds buy",IF(AND(M224&lt;&gt;"",OR(O224="",O224&lt;=0),N224&gt;0),"Missing sale price","OK"))))))</f>
        <v/>
      </c>
      <c r="T224" s="54" t="str">
        <f>IF('1_Data Entry'!$E224="","",IF(A224="","",IF(AND(Q224&lt;0,M224&lt;&gt;""),"Yes","No")))</f>
        <v/>
      </c>
      <c r="U224" s="54" t="str">
        <f>IF('1_Data Entry'!$E224="","",IF(OR(A224="",T224&lt;&gt;"Yes",M224=""),"No",IF(COUNTIFS($F$6:$F$505,F224,$I$6:$I$505,"&gt;="&amp;M224-30,$I$6:$I$505,"&lt;="&amp;M224+30,$A$6:$A$505,"&lt;&gt;"&amp;A224)&gt;0,"Yes","No")))</f>
        <v/>
      </c>
      <c r="V224" s="61" t="str">
        <f>IF('1_Data Entry'!$E224="","",IF(OR(A224="",U224&lt;&gt;"Yes",M224=""),"",M224+30))</f>
        <v/>
      </c>
      <c r="W224" s="54" t="str">
        <f>IF('1_Data Entry'!$E224="","",IF(A224="","",IF(S224="OK","Ready","Review row")))</f>
        <v/>
      </c>
      <c r="X224" s="69" t="str">
        <f t="shared" si="20"/>
        <v/>
      </c>
      <c r="Y224" s="68" t="str">
        <f t="shared" si="21"/>
        <v/>
      </c>
      <c r="Z224" s="64" t="str">
        <f>IF('1_Data Entry'!$E224="","",SUM(SUMIFS('4_Wash Match Table'!R$7:R$500,'4_Wash Match Table'!L$7:L$500,H224),(SUMIFS('4_Wash Match Table'!AA$7:AA$500,'4_Wash Match Table'!U$7:U$500,H224)),(SUMIFS('4_Wash Match Table'!AJ$7:AJ$500,'4_Wash Match Table'!AD$7:AD$500,H224)),(SUMIFS('4_Wash Match Table'!AS$7:AS$500,'4_Wash Match Table'!AM$7:AM$500,H224))))</f>
        <v/>
      </c>
      <c r="AA224" s="64" t="str">
        <f>IF('1_Data Entry'!$E224="","",IF(OR(L224="",Z224=""),"",L224+Z224))</f>
        <v/>
      </c>
      <c r="AB224" s="65" t="str">
        <f t="shared" si="22"/>
        <v/>
      </c>
      <c r="AC224" s="70" t="str">
        <f>IF(AND($M224&lt;&gt;"",$Q224&lt;0),COUNTIFS($M$6:M224,"&lt;&gt;",$Q$6:Q224,"&lt;0"),"")</f>
        <v/>
      </c>
      <c r="AD224" t="str">
        <f t="shared" si="23"/>
        <v/>
      </c>
      <c r="AG224"/>
    </row>
    <row r="225" spans="1:33" ht="15" customHeight="1" x14ac:dyDescent="0.25">
      <c r="A225" s="47" t="str">
        <f>IF('1_Data Entry'!$E225="","",IF(COUNTA('1_Data Entry'!C225:N225)=0,"",'1_Data Entry'!A225))</f>
        <v/>
      </c>
      <c r="B225" s="47" t="str">
        <f>IF('1_Data Entry'!$E225="","",IF(A225="","",IF(S225&lt;&gt;"OK","Check row",IF(M225="","Open lot",IF(R225=0,"Closed lot","Partially sold")))))</f>
        <v/>
      </c>
      <c r="C225" s="47" t="str">
        <f>IF(A225="","",'1_Data Entry'!C225)</f>
        <v/>
      </c>
      <c r="D225" s="47" t="str">
        <f>IF(A225="","",'1_Data Entry'!D225)</f>
        <v/>
      </c>
      <c r="E225" s="47" t="str">
        <f>IF(A225="","",'1_Data Entry'!E225)</f>
        <v/>
      </c>
      <c r="F225" s="47" t="str">
        <f t="shared" si="18"/>
        <v/>
      </c>
      <c r="G225" s="47" t="str">
        <f>IF(F225="","",IFERROR(VLOOKUP(F225,'6_Reference Lists'!$A$4:$D$64,4,FALSE()),'1_Data Entry'!F225))</f>
        <v/>
      </c>
      <c r="H225" s="134" t="str">
        <f>IF('1_Data Entry'!$E225="","",IF(OR(F225="",I225="",J225="",K225=""),"",F225&amp;"-"&amp;TEXT(I225,"yyyymmdd")&amp;"-"&amp;SUBSTITUTE(TEXT(ROUND(J225,3),"0.###"),".","D")&amp;"-"&amp;SUBSTITUTE(TEXT(ROUND(K225,3),"0.###"),".","D")))</f>
        <v/>
      </c>
      <c r="I225" s="61" t="str">
        <f>IF('1_Data Entry'!$E225="","",IF(A225="","",'1_Data Entry'!G225))</f>
        <v/>
      </c>
      <c r="J225" s="62" t="str">
        <f>IF('1_Data Entry'!$E225="","",IF(A225="","",'1_Data Entry'!H225))</f>
        <v/>
      </c>
      <c r="K225" s="63" t="str">
        <f>IF('1_Data Entry'!$E225="","",IF(A225="","",'1_Data Entry'!I225))</f>
        <v/>
      </c>
      <c r="L225" s="63" t="str">
        <f>IF('1_Data Entry'!$E225="","",IF(OR(J225="",K225=""),"",J225*K225))</f>
        <v/>
      </c>
      <c r="M225" s="61" t="str">
        <f>IF(A225="","",IF(OR('1_Data Entry'!L225="",'1_Data Entry'!L225&lt;=0),"",'1_Data Entry'!J225))</f>
        <v/>
      </c>
      <c r="N225" s="62" t="str">
        <f>IF('1_Data Entry'!$E225="","",IF(OR(J225="",R225=""),"",MAX(J225-R225,0)))</f>
        <v/>
      </c>
      <c r="O225" s="63" t="str">
        <f>IF('1_Data Entry'!$E225="","",IF(A225="","",'1_Data Entry'!L225))</f>
        <v/>
      </c>
      <c r="P225" s="63" t="str">
        <f t="shared" si="19"/>
        <v/>
      </c>
      <c r="Q225" s="91" t="str">
        <f>IF('1_Data Entry'!$E225="","",IF(OR(M225="",P225="",L225=""),"",P225-L225))</f>
        <v/>
      </c>
      <c r="R225" s="133" t="str">
        <f>IF(A225="","",IF('1_Data Entry'!M225&lt;&gt;"",'1_Data Entry'!M225,IF('1_Data Entry'!J225="",J225,"")))</f>
        <v/>
      </c>
      <c r="S225" s="54" t="str">
        <f>IF('1_Data Entry'!$E225="","",IF(A225="","",IF(OR(F225="",I225="",J225="",K225=""),"Check row",IF(AND(M225&lt;&gt;"",M225&lt;I225),"Sell before buy",IF(AND(R225&lt;&gt;"",J225&lt;R225),"Shares remaining exceeds buy",IF(AND(M225&lt;&gt;"",OR(O225="",O225&lt;=0),N225&gt;0),"Missing sale price","OK"))))))</f>
        <v/>
      </c>
      <c r="T225" s="54" t="str">
        <f>IF('1_Data Entry'!$E225="","",IF(A225="","",IF(AND(Q225&lt;0,M225&lt;&gt;""),"Yes","No")))</f>
        <v/>
      </c>
      <c r="U225" s="54" t="str">
        <f>IF('1_Data Entry'!$E225="","",IF(OR(A225="",T225&lt;&gt;"Yes",M225=""),"No",IF(COUNTIFS($F$6:$F$505,F225,$I$6:$I$505,"&gt;="&amp;M225-30,$I$6:$I$505,"&lt;="&amp;M225+30,$A$6:$A$505,"&lt;&gt;"&amp;A225)&gt;0,"Yes","No")))</f>
        <v/>
      </c>
      <c r="V225" s="61" t="str">
        <f>IF('1_Data Entry'!$E225="","",IF(OR(A225="",U225&lt;&gt;"Yes",M225=""),"",M225+30))</f>
        <v/>
      </c>
      <c r="W225" s="54" t="str">
        <f>IF('1_Data Entry'!$E225="","",IF(A225="","",IF(S225="OK","Ready","Review row")))</f>
        <v/>
      </c>
      <c r="X225" s="69" t="str">
        <f t="shared" si="20"/>
        <v/>
      </c>
      <c r="Y225" s="68" t="str">
        <f t="shared" si="21"/>
        <v/>
      </c>
      <c r="Z225" s="64" t="str">
        <f>IF('1_Data Entry'!$E225="","",SUM(SUMIFS('4_Wash Match Table'!R$7:R$500,'4_Wash Match Table'!L$7:L$500,H225),(SUMIFS('4_Wash Match Table'!AA$7:AA$500,'4_Wash Match Table'!U$7:U$500,H225)),(SUMIFS('4_Wash Match Table'!AJ$7:AJ$500,'4_Wash Match Table'!AD$7:AD$500,H225)),(SUMIFS('4_Wash Match Table'!AS$7:AS$500,'4_Wash Match Table'!AM$7:AM$500,H225))))</f>
        <v/>
      </c>
      <c r="AA225" s="64" t="str">
        <f>IF('1_Data Entry'!$E225="","",IF(OR(L225="",Z225=""),"",L225+Z225))</f>
        <v/>
      </c>
      <c r="AB225" s="65" t="str">
        <f t="shared" si="22"/>
        <v/>
      </c>
      <c r="AC225" s="70" t="str">
        <f>IF(AND($M225&lt;&gt;"",$Q225&lt;0),COUNTIFS($M$6:M225,"&lt;&gt;",$Q$6:Q225,"&lt;0"),"")</f>
        <v/>
      </c>
      <c r="AD225" t="str">
        <f t="shared" si="23"/>
        <v/>
      </c>
      <c r="AG225"/>
    </row>
    <row r="226" spans="1:33" ht="15" customHeight="1" x14ac:dyDescent="0.25">
      <c r="A226" s="47" t="str">
        <f>IF('1_Data Entry'!$E226="","",IF(COUNTA('1_Data Entry'!C226:N226)=0,"",'1_Data Entry'!A226))</f>
        <v/>
      </c>
      <c r="B226" s="47" t="str">
        <f>IF('1_Data Entry'!$E226="","",IF(A226="","",IF(S226&lt;&gt;"OK","Check row",IF(M226="","Open lot",IF(R226=0,"Closed lot","Partially sold")))))</f>
        <v/>
      </c>
      <c r="C226" s="47" t="str">
        <f>IF(A226="","",'1_Data Entry'!C226)</f>
        <v/>
      </c>
      <c r="D226" s="47" t="str">
        <f>IF(A226="","",'1_Data Entry'!D226)</f>
        <v/>
      </c>
      <c r="E226" s="47" t="str">
        <f>IF(A226="","",'1_Data Entry'!E226)</f>
        <v/>
      </c>
      <c r="F226" s="47" t="str">
        <f t="shared" si="18"/>
        <v/>
      </c>
      <c r="G226" s="47" t="str">
        <f>IF(F226="","",IFERROR(VLOOKUP(F226,'6_Reference Lists'!$A$4:$D$64,4,FALSE()),'1_Data Entry'!F226))</f>
        <v/>
      </c>
      <c r="H226" s="134" t="str">
        <f>IF('1_Data Entry'!$E226="","",IF(OR(F226="",I226="",J226="",K226=""),"",F226&amp;"-"&amp;TEXT(I226,"yyyymmdd")&amp;"-"&amp;SUBSTITUTE(TEXT(ROUND(J226,3),"0.###"),".","D")&amp;"-"&amp;SUBSTITUTE(TEXT(ROUND(K226,3),"0.###"),".","D")))</f>
        <v/>
      </c>
      <c r="I226" s="61" t="str">
        <f>IF('1_Data Entry'!$E226="","",IF(A226="","",'1_Data Entry'!G226))</f>
        <v/>
      </c>
      <c r="J226" s="62" t="str">
        <f>IF('1_Data Entry'!$E226="","",IF(A226="","",'1_Data Entry'!H226))</f>
        <v/>
      </c>
      <c r="K226" s="63" t="str">
        <f>IF('1_Data Entry'!$E226="","",IF(A226="","",'1_Data Entry'!I226))</f>
        <v/>
      </c>
      <c r="L226" s="63" t="str">
        <f>IF('1_Data Entry'!$E226="","",IF(OR(J226="",K226=""),"",J226*K226))</f>
        <v/>
      </c>
      <c r="M226" s="61" t="str">
        <f>IF(A226="","",IF(OR('1_Data Entry'!L226="",'1_Data Entry'!L226&lt;=0),"",'1_Data Entry'!J226))</f>
        <v/>
      </c>
      <c r="N226" s="62" t="str">
        <f>IF('1_Data Entry'!$E226="","",IF(OR(J226="",R226=""),"",MAX(J226-R226,0)))</f>
        <v/>
      </c>
      <c r="O226" s="63" t="str">
        <f>IF('1_Data Entry'!$E226="","",IF(A226="","",'1_Data Entry'!L226))</f>
        <v/>
      </c>
      <c r="P226" s="63" t="str">
        <f t="shared" si="19"/>
        <v/>
      </c>
      <c r="Q226" s="91" t="str">
        <f>IF('1_Data Entry'!$E226="","",IF(OR(M226="",P226="",L226=""),"",P226-L226))</f>
        <v/>
      </c>
      <c r="R226" s="133" t="str">
        <f>IF(A226="","",IF('1_Data Entry'!M226&lt;&gt;"",'1_Data Entry'!M226,IF('1_Data Entry'!J226="",J226,"")))</f>
        <v/>
      </c>
      <c r="S226" s="54" t="str">
        <f>IF('1_Data Entry'!$E226="","",IF(A226="","",IF(OR(F226="",I226="",J226="",K226=""),"Check row",IF(AND(M226&lt;&gt;"",M226&lt;I226),"Sell before buy",IF(AND(R226&lt;&gt;"",J226&lt;R226),"Shares remaining exceeds buy",IF(AND(M226&lt;&gt;"",OR(O226="",O226&lt;=0),N226&gt;0),"Missing sale price","OK"))))))</f>
        <v/>
      </c>
      <c r="T226" s="54" t="str">
        <f>IF('1_Data Entry'!$E226="","",IF(A226="","",IF(AND(Q226&lt;0,M226&lt;&gt;""),"Yes","No")))</f>
        <v/>
      </c>
      <c r="U226" s="54" t="str">
        <f>IF('1_Data Entry'!$E226="","",IF(OR(A226="",T226&lt;&gt;"Yes",M226=""),"No",IF(COUNTIFS($F$6:$F$505,F226,$I$6:$I$505,"&gt;="&amp;M226-30,$I$6:$I$505,"&lt;="&amp;M226+30,$A$6:$A$505,"&lt;&gt;"&amp;A226)&gt;0,"Yes","No")))</f>
        <v/>
      </c>
      <c r="V226" s="61" t="str">
        <f>IF('1_Data Entry'!$E226="","",IF(OR(A226="",U226&lt;&gt;"Yes",M226=""),"",M226+30))</f>
        <v/>
      </c>
      <c r="W226" s="54" t="str">
        <f>IF('1_Data Entry'!$E226="","",IF(A226="","",IF(S226="OK","Ready","Review row")))</f>
        <v/>
      </c>
      <c r="X226" s="69" t="str">
        <f t="shared" si="20"/>
        <v/>
      </c>
      <c r="Y226" s="68" t="str">
        <f t="shared" si="21"/>
        <v/>
      </c>
      <c r="Z226" s="64" t="str">
        <f>IF('1_Data Entry'!$E226="","",SUM(SUMIFS('4_Wash Match Table'!R$7:R$500,'4_Wash Match Table'!L$7:L$500,H226),(SUMIFS('4_Wash Match Table'!AA$7:AA$500,'4_Wash Match Table'!U$7:U$500,H226)),(SUMIFS('4_Wash Match Table'!AJ$7:AJ$500,'4_Wash Match Table'!AD$7:AD$500,H226)),(SUMIFS('4_Wash Match Table'!AS$7:AS$500,'4_Wash Match Table'!AM$7:AM$500,H226))))</f>
        <v/>
      </c>
      <c r="AA226" s="64" t="str">
        <f>IF('1_Data Entry'!$E226="","",IF(OR(L226="",Z226=""),"",L226+Z226))</f>
        <v/>
      </c>
      <c r="AB226" s="65" t="str">
        <f t="shared" si="22"/>
        <v/>
      </c>
      <c r="AC226" s="70" t="str">
        <f>IF(AND($M226&lt;&gt;"",$Q226&lt;0),COUNTIFS($M$6:M226,"&lt;&gt;",$Q$6:Q226,"&lt;0"),"")</f>
        <v/>
      </c>
      <c r="AD226" t="str">
        <f t="shared" si="23"/>
        <v/>
      </c>
      <c r="AG226"/>
    </row>
    <row r="227" spans="1:33" ht="15" customHeight="1" x14ac:dyDescent="0.25">
      <c r="A227" s="47" t="str">
        <f>IF('1_Data Entry'!$E227="","",IF(COUNTA('1_Data Entry'!C227:N227)=0,"",'1_Data Entry'!A227))</f>
        <v/>
      </c>
      <c r="B227" s="47" t="str">
        <f>IF('1_Data Entry'!$E227="","",IF(A227="","",IF(S227&lt;&gt;"OK","Check row",IF(M227="","Open lot",IF(R227=0,"Closed lot","Partially sold")))))</f>
        <v/>
      </c>
      <c r="C227" s="47" t="str">
        <f>IF(A227="","",'1_Data Entry'!C227)</f>
        <v/>
      </c>
      <c r="D227" s="47" t="str">
        <f>IF(A227="","",'1_Data Entry'!D227)</f>
        <v/>
      </c>
      <c r="E227" s="47" t="str">
        <f>IF(A227="","",'1_Data Entry'!E227)</f>
        <v/>
      </c>
      <c r="F227" s="47" t="str">
        <f t="shared" si="18"/>
        <v/>
      </c>
      <c r="G227" s="47" t="str">
        <f>IF(F227="","",IFERROR(VLOOKUP(F227,'6_Reference Lists'!$A$4:$D$64,4,FALSE()),'1_Data Entry'!F227))</f>
        <v/>
      </c>
      <c r="H227" s="134" t="str">
        <f>IF('1_Data Entry'!$E227="","",IF(OR(F227="",I227="",J227="",K227=""),"",F227&amp;"-"&amp;TEXT(I227,"yyyymmdd")&amp;"-"&amp;SUBSTITUTE(TEXT(ROUND(J227,3),"0.###"),".","D")&amp;"-"&amp;SUBSTITUTE(TEXT(ROUND(K227,3),"0.###"),".","D")))</f>
        <v/>
      </c>
      <c r="I227" s="61" t="str">
        <f>IF('1_Data Entry'!$E227="","",IF(A227="","",'1_Data Entry'!G227))</f>
        <v/>
      </c>
      <c r="J227" s="62" t="str">
        <f>IF('1_Data Entry'!$E227="","",IF(A227="","",'1_Data Entry'!H227))</f>
        <v/>
      </c>
      <c r="K227" s="63" t="str">
        <f>IF('1_Data Entry'!$E227="","",IF(A227="","",'1_Data Entry'!I227))</f>
        <v/>
      </c>
      <c r="L227" s="63" t="str">
        <f>IF('1_Data Entry'!$E227="","",IF(OR(J227="",K227=""),"",J227*K227))</f>
        <v/>
      </c>
      <c r="M227" s="61" t="str">
        <f>IF(A227="","",IF(OR('1_Data Entry'!L227="",'1_Data Entry'!L227&lt;=0),"",'1_Data Entry'!J227))</f>
        <v/>
      </c>
      <c r="N227" s="62" t="str">
        <f>IF('1_Data Entry'!$E227="","",IF(OR(J227="",R227=""),"",MAX(J227-R227,0)))</f>
        <v/>
      </c>
      <c r="O227" s="63" t="str">
        <f>IF('1_Data Entry'!$E227="","",IF(A227="","",'1_Data Entry'!L227))</f>
        <v/>
      </c>
      <c r="P227" s="63" t="str">
        <f t="shared" si="19"/>
        <v/>
      </c>
      <c r="Q227" s="91" t="str">
        <f>IF('1_Data Entry'!$E227="","",IF(OR(M227="",P227="",L227=""),"",P227-L227))</f>
        <v/>
      </c>
      <c r="R227" s="133" t="str">
        <f>IF(A227="","",IF('1_Data Entry'!M227&lt;&gt;"",'1_Data Entry'!M227,IF('1_Data Entry'!J227="",J227,"")))</f>
        <v/>
      </c>
      <c r="S227" s="54" t="str">
        <f>IF('1_Data Entry'!$E227="","",IF(A227="","",IF(OR(F227="",I227="",J227="",K227=""),"Check row",IF(AND(M227&lt;&gt;"",M227&lt;I227),"Sell before buy",IF(AND(R227&lt;&gt;"",J227&lt;R227),"Shares remaining exceeds buy",IF(AND(M227&lt;&gt;"",OR(O227="",O227&lt;=0),N227&gt;0),"Missing sale price","OK"))))))</f>
        <v/>
      </c>
      <c r="T227" s="54" t="str">
        <f>IF('1_Data Entry'!$E227="","",IF(A227="","",IF(AND(Q227&lt;0,M227&lt;&gt;""),"Yes","No")))</f>
        <v/>
      </c>
      <c r="U227" s="54" t="str">
        <f>IF('1_Data Entry'!$E227="","",IF(OR(A227="",T227&lt;&gt;"Yes",M227=""),"No",IF(COUNTIFS($F$6:$F$505,F227,$I$6:$I$505,"&gt;="&amp;M227-30,$I$6:$I$505,"&lt;="&amp;M227+30,$A$6:$A$505,"&lt;&gt;"&amp;A227)&gt;0,"Yes","No")))</f>
        <v/>
      </c>
      <c r="V227" s="61" t="str">
        <f>IF('1_Data Entry'!$E227="","",IF(OR(A227="",U227&lt;&gt;"Yes",M227=""),"",M227+30))</f>
        <v/>
      </c>
      <c r="W227" s="54" t="str">
        <f>IF('1_Data Entry'!$E227="","",IF(A227="","",IF(S227="OK","Ready","Review row")))</f>
        <v/>
      </c>
      <c r="X227" s="69" t="str">
        <f t="shared" si="20"/>
        <v/>
      </c>
      <c r="Y227" s="68" t="str">
        <f t="shared" si="21"/>
        <v/>
      </c>
      <c r="Z227" s="64" t="str">
        <f>IF('1_Data Entry'!$E227="","",SUM(SUMIFS('4_Wash Match Table'!R$7:R$500,'4_Wash Match Table'!L$7:L$500,H227),(SUMIFS('4_Wash Match Table'!AA$7:AA$500,'4_Wash Match Table'!U$7:U$500,H227)),(SUMIFS('4_Wash Match Table'!AJ$7:AJ$500,'4_Wash Match Table'!AD$7:AD$500,H227)),(SUMIFS('4_Wash Match Table'!AS$7:AS$500,'4_Wash Match Table'!AM$7:AM$500,H227))))</f>
        <v/>
      </c>
      <c r="AA227" s="64" t="str">
        <f>IF('1_Data Entry'!$E227="","",IF(OR(L227="",Z227=""),"",L227+Z227))</f>
        <v/>
      </c>
      <c r="AB227" s="65" t="str">
        <f t="shared" si="22"/>
        <v/>
      </c>
      <c r="AC227" s="70" t="str">
        <f>IF(AND($M227&lt;&gt;"",$Q227&lt;0),COUNTIFS($M$6:M227,"&lt;&gt;",$Q$6:Q227,"&lt;0"),"")</f>
        <v/>
      </c>
      <c r="AD227" t="str">
        <f t="shared" si="23"/>
        <v/>
      </c>
      <c r="AG227"/>
    </row>
    <row r="228" spans="1:33" ht="15" customHeight="1" x14ac:dyDescent="0.25">
      <c r="A228" s="47" t="str">
        <f>IF('1_Data Entry'!$E228="","",IF(COUNTA('1_Data Entry'!C228:N228)=0,"",'1_Data Entry'!A228))</f>
        <v/>
      </c>
      <c r="B228" s="47" t="str">
        <f>IF('1_Data Entry'!$E228="","",IF(A228="","",IF(S228&lt;&gt;"OK","Check row",IF(M228="","Open lot",IF(R228=0,"Closed lot","Partially sold")))))</f>
        <v/>
      </c>
      <c r="C228" s="47" t="str">
        <f>IF(A228="","",'1_Data Entry'!C228)</f>
        <v/>
      </c>
      <c r="D228" s="47" t="str">
        <f>IF(A228="","",'1_Data Entry'!D228)</f>
        <v/>
      </c>
      <c r="E228" s="47" t="str">
        <f>IF(A228="","",'1_Data Entry'!E228)</f>
        <v/>
      </c>
      <c r="F228" s="47" t="str">
        <f t="shared" si="18"/>
        <v/>
      </c>
      <c r="G228" s="47" t="str">
        <f>IF(F228="","",IFERROR(VLOOKUP(F228,'6_Reference Lists'!$A$4:$D$64,4,FALSE()),'1_Data Entry'!F228))</f>
        <v/>
      </c>
      <c r="H228" s="134" t="str">
        <f>IF('1_Data Entry'!$E228="","",IF(OR(F228="",I228="",J228="",K228=""),"",F228&amp;"-"&amp;TEXT(I228,"yyyymmdd")&amp;"-"&amp;SUBSTITUTE(TEXT(ROUND(J228,3),"0.###"),".","D")&amp;"-"&amp;SUBSTITUTE(TEXT(ROUND(K228,3),"0.###"),".","D")))</f>
        <v/>
      </c>
      <c r="I228" s="61" t="str">
        <f>IF('1_Data Entry'!$E228="","",IF(A228="","",'1_Data Entry'!G228))</f>
        <v/>
      </c>
      <c r="J228" s="62" t="str">
        <f>IF('1_Data Entry'!$E228="","",IF(A228="","",'1_Data Entry'!H228))</f>
        <v/>
      </c>
      <c r="K228" s="63" t="str">
        <f>IF('1_Data Entry'!$E228="","",IF(A228="","",'1_Data Entry'!I228))</f>
        <v/>
      </c>
      <c r="L228" s="63" t="str">
        <f>IF('1_Data Entry'!$E228="","",IF(OR(J228="",K228=""),"",J228*K228))</f>
        <v/>
      </c>
      <c r="M228" s="61" t="str">
        <f>IF(A228="","",IF(OR('1_Data Entry'!L228="",'1_Data Entry'!L228&lt;=0),"",'1_Data Entry'!J228))</f>
        <v/>
      </c>
      <c r="N228" s="62" t="str">
        <f>IF('1_Data Entry'!$E228="","",IF(OR(J228="",R228=""),"",MAX(J228-R228,0)))</f>
        <v/>
      </c>
      <c r="O228" s="63" t="str">
        <f>IF('1_Data Entry'!$E228="","",IF(A228="","",'1_Data Entry'!L228))</f>
        <v/>
      </c>
      <c r="P228" s="63" t="str">
        <f t="shared" si="19"/>
        <v/>
      </c>
      <c r="Q228" s="91" t="str">
        <f>IF('1_Data Entry'!$E228="","",IF(OR(M228="",P228="",L228=""),"",P228-L228))</f>
        <v/>
      </c>
      <c r="R228" s="133" t="str">
        <f>IF(A228="","",IF('1_Data Entry'!M228&lt;&gt;"",'1_Data Entry'!M228,IF('1_Data Entry'!J228="",J228,"")))</f>
        <v/>
      </c>
      <c r="S228" s="54" t="str">
        <f>IF('1_Data Entry'!$E228="","",IF(A228="","",IF(OR(F228="",I228="",J228="",K228=""),"Check row",IF(AND(M228&lt;&gt;"",M228&lt;I228),"Sell before buy",IF(AND(R228&lt;&gt;"",J228&lt;R228),"Shares remaining exceeds buy",IF(AND(M228&lt;&gt;"",OR(O228="",O228&lt;=0),N228&gt;0),"Missing sale price","OK"))))))</f>
        <v/>
      </c>
      <c r="T228" s="54" t="str">
        <f>IF('1_Data Entry'!$E228="","",IF(A228="","",IF(AND(Q228&lt;0,M228&lt;&gt;""),"Yes","No")))</f>
        <v/>
      </c>
      <c r="U228" s="54" t="str">
        <f>IF('1_Data Entry'!$E228="","",IF(OR(A228="",T228&lt;&gt;"Yes",M228=""),"No",IF(COUNTIFS($F$6:$F$505,F228,$I$6:$I$505,"&gt;="&amp;M228-30,$I$6:$I$505,"&lt;="&amp;M228+30,$A$6:$A$505,"&lt;&gt;"&amp;A228)&gt;0,"Yes","No")))</f>
        <v/>
      </c>
      <c r="V228" s="61" t="str">
        <f>IF('1_Data Entry'!$E228="","",IF(OR(A228="",U228&lt;&gt;"Yes",M228=""),"",M228+30))</f>
        <v/>
      </c>
      <c r="W228" s="54" t="str">
        <f>IF('1_Data Entry'!$E228="","",IF(A228="","",IF(S228="OK","Ready","Review row")))</f>
        <v/>
      </c>
      <c r="X228" s="69" t="str">
        <f t="shared" si="20"/>
        <v/>
      </c>
      <c r="Y228" s="68" t="str">
        <f t="shared" si="21"/>
        <v/>
      </c>
      <c r="Z228" s="64" t="str">
        <f>IF('1_Data Entry'!$E228="","",SUM(SUMIFS('4_Wash Match Table'!R$7:R$500,'4_Wash Match Table'!L$7:L$500,H228),(SUMIFS('4_Wash Match Table'!AA$7:AA$500,'4_Wash Match Table'!U$7:U$500,H228)),(SUMIFS('4_Wash Match Table'!AJ$7:AJ$500,'4_Wash Match Table'!AD$7:AD$500,H228)),(SUMIFS('4_Wash Match Table'!AS$7:AS$500,'4_Wash Match Table'!AM$7:AM$500,H228))))</f>
        <v/>
      </c>
      <c r="AA228" s="64" t="str">
        <f>IF('1_Data Entry'!$E228="","",IF(OR(L228="",Z228=""),"",L228+Z228))</f>
        <v/>
      </c>
      <c r="AB228" s="65" t="str">
        <f t="shared" si="22"/>
        <v/>
      </c>
      <c r="AC228" s="70" t="str">
        <f>IF(AND($M228&lt;&gt;"",$Q228&lt;0),COUNTIFS($M$6:M228,"&lt;&gt;",$Q$6:Q228,"&lt;0"),"")</f>
        <v/>
      </c>
      <c r="AD228" t="str">
        <f t="shared" si="23"/>
        <v/>
      </c>
      <c r="AG228"/>
    </row>
    <row r="229" spans="1:33" ht="15" customHeight="1" x14ac:dyDescent="0.25">
      <c r="A229" s="47" t="str">
        <f>IF('1_Data Entry'!$E229="","",IF(COUNTA('1_Data Entry'!C229:N229)=0,"",'1_Data Entry'!A229))</f>
        <v/>
      </c>
      <c r="B229" s="47" t="str">
        <f>IF('1_Data Entry'!$E229="","",IF(A229="","",IF(S229&lt;&gt;"OK","Check row",IF(M229="","Open lot",IF(R229=0,"Closed lot","Partially sold")))))</f>
        <v/>
      </c>
      <c r="C229" s="47" t="str">
        <f>IF(A229="","",'1_Data Entry'!C229)</f>
        <v/>
      </c>
      <c r="D229" s="47" t="str">
        <f>IF(A229="","",'1_Data Entry'!D229)</f>
        <v/>
      </c>
      <c r="E229" s="47" t="str">
        <f>IF(A229="","",'1_Data Entry'!E229)</f>
        <v/>
      </c>
      <c r="F229" s="47" t="str">
        <f t="shared" si="18"/>
        <v/>
      </c>
      <c r="G229" s="47" t="str">
        <f>IF(F229="","",IFERROR(VLOOKUP(F229,'6_Reference Lists'!$A$4:$D$64,4,FALSE()),'1_Data Entry'!F229))</f>
        <v/>
      </c>
      <c r="H229" s="134" t="str">
        <f>IF('1_Data Entry'!$E229="","",IF(OR(F229="",I229="",J229="",K229=""),"",F229&amp;"-"&amp;TEXT(I229,"yyyymmdd")&amp;"-"&amp;SUBSTITUTE(TEXT(ROUND(J229,3),"0.###"),".","D")&amp;"-"&amp;SUBSTITUTE(TEXT(ROUND(K229,3),"0.###"),".","D")))</f>
        <v/>
      </c>
      <c r="I229" s="61" t="str">
        <f>IF('1_Data Entry'!$E229="","",IF(A229="","",'1_Data Entry'!G229))</f>
        <v/>
      </c>
      <c r="J229" s="62" t="str">
        <f>IF('1_Data Entry'!$E229="","",IF(A229="","",'1_Data Entry'!H229))</f>
        <v/>
      </c>
      <c r="K229" s="63" t="str">
        <f>IF('1_Data Entry'!$E229="","",IF(A229="","",'1_Data Entry'!I229))</f>
        <v/>
      </c>
      <c r="L229" s="63" t="str">
        <f>IF('1_Data Entry'!$E229="","",IF(OR(J229="",K229=""),"",J229*K229))</f>
        <v/>
      </c>
      <c r="M229" s="61" t="str">
        <f>IF(A229="","",IF(OR('1_Data Entry'!L229="",'1_Data Entry'!L229&lt;=0),"",'1_Data Entry'!J229))</f>
        <v/>
      </c>
      <c r="N229" s="62" t="str">
        <f>IF('1_Data Entry'!$E229="","",IF(OR(J229="",R229=""),"",MAX(J229-R229,0)))</f>
        <v/>
      </c>
      <c r="O229" s="63" t="str">
        <f>IF('1_Data Entry'!$E229="","",IF(A229="","",'1_Data Entry'!L229))</f>
        <v/>
      </c>
      <c r="P229" s="63" t="str">
        <f t="shared" si="19"/>
        <v/>
      </c>
      <c r="Q229" s="91" t="str">
        <f>IF('1_Data Entry'!$E229="","",IF(OR(M229="",P229="",L229=""),"",P229-L229))</f>
        <v/>
      </c>
      <c r="R229" s="133" t="str">
        <f>IF(A229="","",IF('1_Data Entry'!M229&lt;&gt;"",'1_Data Entry'!M229,IF('1_Data Entry'!J229="",J229,"")))</f>
        <v/>
      </c>
      <c r="S229" s="54" t="str">
        <f>IF('1_Data Entry'!$E229="","",IF(A229="","",IF(OR(F229="",I229="",J229="",K229=""),"Check row",IF(AND(M229&lt;&gt;"",M229&lt;I229),"Sell before buy",IF(AND(R229&lt;&gt;"",J229&lt;R229),"Shares remaining exceeds buy",IF(AND(M229&lt;&gt;"",OR(O229="",O229&lt;=0),N229&gt;0),"Missing sale price","OK"))))))</f>
        <v/>
      </c>
      <c r="T229" s="54" t="str">
        <f>IF('1_Data Entry'!$E229="","",IF(A229="","",IF(AND(Q229&lt;0,M229&lt;&gt;""),"Yes","No")))</f>
        <v/>
      </c>
      <c r="U229" s="54" t="str">
        <f>IF('1_Data Entry'!$E229="","",IF(OR(A229="",T229&lt;&gt;"Yes",M229=""),"No",IF(COUNTIFS($F$6:$F$505,F229,$I$6:$I$505,"&gt;="&amp;M229-30,$I$6:$I$505,"&lt;="&amp;M229+30,$A$6:$A$505,"&lt;&gt;"&amp;A229)&gt;0,"Yes","No")))</f>
        <v/>
      </c>
      <c r="V229" s="61" t="str">
        <f>IF('1_Data Entry'!$E229="","",IF(OR(A229="",U229&lt;&gt;"Yes",M229=""),"",M229+30))</f>
        <v/>
      </c>
      <c r="W229" s="54" t="str">
        <f>IF('1_Data Entry'!$E229="","",IF(A229="","",IF(S229="OK","Ready","Review row")))</f>
        <v/>
      </c>
      <c r="X229" s="69" t="str">
        <f t="shared" si="20"/>
        <v/>
      </c>
      <c r="Y229" s="68" t="str">
        <f t="shared" si="21"/>
        <v/>
      </c>
      <c r="Z229" s="64" t="str">
        <f>IF('1_Data Entry'!$E229="","",SUM(SUMIFS('4_Wash Match Table'!R$7:R$500,'4_Wash Match Table'!L$7:L$500,H229),(SUMIFS('4_Wash Match Table'!AA$7:AA$500,'4_Wash Match Table'!U$7:U$500,H229)),(SUMIFS('4_Wash Match Table'!AJ$7:AJ$500,'4_Wash Match Table'!AD$7:AD$500,H229)),(SUMIFS('4_Wash Match Table'!AS$7:AS$500,'4_Wash Match Table'!AM$7:AM$500,H229))))</f>
        <v/>
      </c>
      <c r="AA229" s="64" t="str">
        <f>IF('1_Data Entry'!$E229="","",IF(OR(L229="",Z229=""),"",L229+Z229))</f>
        <v/>
      </c>
      <c r="AB229" s="65" t="str">
        <f t="shared" si="22"/>
        <v/>
      </c>
      <c r="AC229" s="70" t="str">
        <f>IF(AND($M229&lt;&gt;"",$Q229&lt;0),COUNTIFS($M$6:M229,"&lt;&gt;",$Q$6:Q229,"&lt;0"),"")</f>
        <v/>
      </c>
      <c r="AD229" t="str">
        <f t="shared" si="23"/>
        <v/>
      </c>
      <c r="AG229"/>
    </row>
    <row r="230" spans="1:33" ht="15" customHeight="1" x14ac:dyDescent="0.25">
      <c r="A230" s="47" t="str">
        <f>IF('1_Data Entry'!$E230="","",IF(COUNTA('1_Data Entry'!C230:N230)=0,"",'1_Data Entry'!A230))</f>
        <v/>
      </c>
      <c r="B230" s="47" t="str">
        <f>IF('1_Data Entry'!$E230="","",IF(A230="","",IF(S230&lt;&gt;"OK","Check row",IF(M230="","Open lot",IF(R230=0,"Closed lot","Partially sold")))))</f>
        <v/>
      </c>
      <c r="C230" s="47" t="str">
        <f>IF(A230="","",'1_Data Entry'!C230)</f>
        <v/>
      </c>
      <c r="D230" s="47" t="str">
        <f>IF(A230="","",'1_Data Entry'!D230)</f>
        <v/>
      </c>
      <c r="E230" s="47" t="str">
        <f>IF(A230="","",'1_Data Entry'!E230)</f>
        <v/>
      </c>
      <c r="F230" s="47" t="str">
        <f t="shared" si="18"/>
        <v/>
      </c>
      <c r="G230" s="47" t="str">
        <f>IF(F230="","",IFERROR(VLOOKUP(F230,'6_Reference Lists'!$A$4:$D$64,4,FALSE()),'1_Data Entry'!F230))</f>
        <v/>
      </c>
      <c r="H230" s="134" t="str">
        <f>IF('1_Data Entry'!$E230="","",IF(OR(F230="",I230="",J230="",K230=""),"",F230&amp;"-"&amp;TEXT(I230,"yyyymmdd")&amp;"-"&amp;SUBSTITUTE(TEXT(ROUND(J230,3),"0.###"),".","D")&amp;"-"&amp;SUBSTITUTE(TEXT(ROUND(K230,3),"0.###"),".","D")))</f>
        <v/>
      </c>
      <c r="I230" s="61" t="str">
        <f>IF('1_Data Entry'!$E230="","",IF(A230="","",'1_Data Entry'!G230))</f>
        <v/>
      </c>
      <c r="J230" s="62" t="str">
        <f>IF('1_Data Entry'!$E230="","",IF(A230="","",'1_Data Entry'!H230))</f>
        <v/>
      </c>
      <c r="K230" s="63" t="str">
        <f>IF('1_Data Entry'!$E230="","",IF(A230="","",'1_Data Entry'!I230))</f>
        <v/>
      </c>
      <c r="L230" s="63" t="str">
        <f>IF('1_Data Entry'!$E230="","",IF(OR(J230="",K230=""),"",J230*K230))</f>
        <v/>
      </c>
      <c r="M230" s="61" t="str">
        <f>IF(A230="","",IF(OR('1_Data Entry'!L230="",'1_Data Entry'!L230&lt;=0),"",'1_Data Entry'!J230))</f>
        <v/>
      </c>
      <c r="N230" s="62" t="str">
        <f>IF('1_Data Entry'!$E230="","",IF(OR(J230="",R230=""),"",MAX(J230-R230,0)))</f>
        <v/>
      </c>
      <c r="O230" s="63" t="str">
        <f>IF('1_Data Entry'!$E230="","",IF(A230="","",'1_Data Entry'!L230))</f>
        <v/>
      </c>
      <c r="P230" s="63" t="str">
        <f t="shared" si="19"/>
        <v/>
      </c>
      <c r="Q230" s="91" t="str">
        <f>IF('1_Data Entry'!$E230="","",IF(OR(M230="",P230="",L230=""),"",P230-L230))</f>
        <v/>
      </c>
      <c r="R230" s="133" t="str">
        <f>IF(A230="","",IF('1_Data Entry'!M230&lt;&gt;"",'1_Data Entry'!M230,IF('1_Data Entry'!J230="",J230,"")))</f>
        <v/>
      </c>
      <c r="S230" s="54" t="str">
        <f>IF('1_Data Entry'!$E230="","",IF(A230="","",IF(OR(F230="",I230="",J230="",K230=""),"Check row",IF(AND(M230&lt;&gt;"",M230&lt;I230),"Sell before buy",IF(AND(R230&lt;&gt;"",J230&lt;R230),"Shares remaining exceeds buy",IF(AND(M230&lt;&gt;"",OR(O230="",O230&lt;=0),N230&gt;0),"Missing sale price","OK"))))))</f>
        <v/>
      </c>
      <c r="T230" s="54" t="str">
        <f>IF('1_Data Entry'!$E230="","",IF(A230="","",IF(AND(Q230&lt;0,M230&lt;&gt;""),"Yes","No")))</f>
        <v/>
      </c>
      <c r="U230" s="54" t="str">
        <f>IF('1_Data Entry'!$E230="","",IF(OR(A230="",T230&lt;&gt;"Yes",M230=""),"No",IF(COUNTIFS($F$6:$F$505,F230,$I$6:$I$505,"&gt;="&amp;M230-30,$I$6:$I$505,"&lt;="&amp;M230+30,$A$6:$A$505,"&lt;&gt;"&amp;A230)&gt;0,"Yes","No")))</f>
        <v/>
      </c>
      <c r="V230" s="61" t="str">
        <f>IF('1_Data Entry'!$E230="","",IF(OR(A230="",U230&lt;&gt;"Yes",M230=""),"",M230+30))</f>
        <v/>
      </c>
      <c r="W230" s="54" t="str">
        <f>IF('1_Data Entry'!$E230="","",IF(A230="","",IF(S230="OK","Ready","Review row")))</f>
        <v/>
      </c>
      <c r="X230" s="69" t="str">
        <f t="shared" si="20"/>
        <v/>
      </c>
      <c r="Y230" s="68" t="str">
        <f t="shared" si="21"/>
        <v/>
      </c>
      <c r="Z230" s="64" t="str">
        <f>IF('1_Data Entry'!$E230="","",SUM(SUMIFS('4_Wash Match Table'!R$7:R$500,'4_Wash Match Table'!L$7:L$500,H230),(SUMIFS('4_Wash Match Table'!AA$7:AA$500,'4_Wash Match Table'!U$7:U$500,H230)),(SUMIFS('4_Wash Match Table'!AJ$7:AJ$500,'4_Wash Match Table'!AD$7:AD$500,H230)),(SUMIFS('4_Wash Match Table'!AS$7:AS$500,'4_Wash Match Table'!AM$7:AM$500,H230))))</f>
        <v/>
      </c>
      <c r="AA230" s="64" t="str">
        <f>IF('1_Data Entry'!$E230="","",IF(OR(L230="",Z230=""),"",L230+Z230))</f>
        <v/>
      </c>
      <c r="AB230" s="65" t="str">
        <f t="shared" si="22"/>
        <v/>
      </c>
      <c r="AC230" s="70" t="str">
        <f>IF(AND($M230&lt;&gt;"",$Q230&lt;0),COUNTIFS($M$6:M230,"&lt;&gt;",$Q$6:Q230,"&lt;0"),"")</f>
        <v/>
      </c>
      <c r="AD230" t="str">
        <f t="shared" si="23"/>
        <v/>
      </c>
      <c r="AG230"/>
    </row>
    <row r="231" spans="1:33" ht="15" customHeight="1" x14ac:dyDescent="0.25">
      <c r="A231" s="47" t="str">
        <f>IF('1_Data Entry'!$E231="","",IF(COUNTA('1_Data Entry'!C231:N231)=0,"",'1_Data Entry'!A231))</f>
        <v/>
      </c>
      <c r="B231" s="47" t="str">
        <f>IF('1_Data Entry'!$E231="","",IF(A231="","",IF(S231&lt;&gt;"OK","Check row",IF(M231="","Open lot",IF(R231=0,"Closed lot","Partially sold")))))</f>
        <v/>
      </c>
      <c r="C231" s="47" t="str">
        <f>IF(A231="","",'1_Data Entry'!C231)</f>
        <v/>
      </c>
      <c r="D231" s="47" t="str">
        <f>IF(A231="","",'1_Data Entry'!D231)</f>
        <v/>
      </c>
      <c r="E231" s="47" t="str">
        <f>IF(A231="","",'1_Data Entry'!E231)</f>
        <v/>
      </c>
      <c r="F231" s="47" t="str">
        <f t="shared" si="18"/>
        <v/>
      </c>
      <c r="G231" s="47" t="str">
        <f>IF(F231="","",IFERROR(VLOOKUP(F231,'6_Reference Lists'!$A$4:$D$64,4,FALSE()),'1_Data Entry'!F231))</f>
        <v/>
      </c>
      <c r="H231" s="134" t="str">
        <f>IF('1_Data Entry'!$E231="","",IF(OR(F231="",I231="",J231="",K231=""),"",F231&amp;"-"&amp;TEXT(I231,"yyyymmdd")&amp;"-"&amp;SUBSTITUTE(TEXT(ROUND(J231,3),"0.###"),".","D")&amp;"-"&amp;SUBSTITUTE(TEXT(ROUND(K231,3),"0.###"),".","D")))</f>
        <v/>
      </c>
      <c r="I231" s="61" t="str">
        <f>IF('1_Data Entry'!$E231="","",IF(A231="","",'1_Data Entry'!G231))</f>
        <v/>
      </c>
      <c r="J231" s="62" t="str">
        <f>IF('1_Data Entry'!$E231="","",IF(A231="","",'1_Data Entry'!H231))</f>
        <v/>
      </c>
      <c r="K231" s="63" t="str">
        <f>IF('1_Data Entry'!$E231="","",IF(A231="","",'1_Data Entry'!I231))</f>
        <v/>
      </c>
      <c r="L231" s="63" t="str">
        <f>IF('1_Data Entry'!$E231="","",IF(OR(J231="",K231=""),"",J231*K231))</f>
        <v/>
      </c>
      <c r="M231" s="61" t="str">
        <f>IF(A231="","",IF(OR('1_Data Entry'!L231="",'1_Data Entry'!L231&lt;=0),"",'1_Data Entry'!J231))</f>
        <v/>
      </c>
      <c r="N231" s="62" t="str">
        <f>IF('1_Data Entry'!$E231="","",IF(OR(J231="",R231=""),"",MAX(J231-R231,0)))</f>
        <v/>
      </c>
      <c r="O231" s="63" t="str">
        <f>IF('1_Data Entry'!$E231="","",IF(A231="","",'1_Data Entry'!L231))</f>
        <v/>
      </c>
      <c r="P231" s="63" t="str">
        <f t="shared" si="19"/>
        <v/>
      </c>
      <c r="Q231" s="91" t="str">
        <f>IF('1_Data Entry'!$E231="","",IF(OR(M231="",P231="",L231=""),"",P231-L231))</f>
        <v/>
      </c>
      <c r="R231" s="133" t="str">
        <f>IF(A231="","",IF('1_Data Entry'!M231&lt;&gt;"",'1_Data Entry'!M231,IF('1_Data Entry'!J231="",J231,"")))</f>
        <v/>
      </c>
      <c r="S231" s="54" t="str">
        <f>IF('1_Data Entry'!$E231="","",IF(A231="","",IF(OR(F231="",I231="",J231="",K231=""),"Check row",IF(AND(M231&lt;&gt;"",M231&lt;I231),"Sell before buy",IF(AND(R231&lt;&gt;"",J231&lt;R231),"Shares remaining exceeds buy",IF(AND(M231&lt;&gt;"",OR(O231="",O231&lt;=0),N231&gt;0),"Missing sale price","OK"))))))</f>
        <v/>
      </c>
      <c r="T231" s="54" t="str">
        <f>IF('1_Data Entry'!$E231="","",IF(A231="","",IF(AND(Q231&lt;0,M231&lt;&gt;""),"Yes","No")))</f>
        <v/>
      </c>
      <c r="U231" s="54" t="str">
        <f>IF('1_Data Entry'!$E231="","",IF(OR(A231="",T231&lt;&gt;"Yes",M231=""),"No",IF(COUNTIFS($F$6:$F$505,F231,$I$6:$I$505,"&gt;="&amp;M231-30,$I$6:$I$505,"&lt;="&amp;M231+30,$A$6:$A$505,"&lt;&gt;"&amp;A231)&gt;0,"Yes","No")))</f>
        <v/>
      </c>
      <c r="V231" s="61" t="str">
        <f>IF('1_Data Entry'!$E231="","",IF(OR(A231="",U231&lt;&gt;"Yes",M231=""),"",M231+30))</f>
        <v/>
      </c>
      <c r="W231" s="54" t="str">
        <f>IF('1_Data Entry'!$E231="","",IF(A231="","",IF(S231="OK","Ready","Review row")))</f>
        <v/>
      </c>
      <c r="X231" s="69" t="str">
        <f t="shared" si="20"/>
        <v/>
      </c>
      <c r="Y231" s="68" t="str">
        <f t="shared" si="21"/>
        <v/>
      </c>
      <c r="Z231" s="64" t="str">
        <f>IF('1_Data Entry'!$E231="","",SUM(SUMIFS('4_Wash Match Table'!R$7:R$500,'4_Wash Match Table'!L$7:L$500,H231),(SUMIFS('4_Wash Match Table'!AA$7:AA$500,'4_Wash Match Table'!U$7:U$500,H231)),(SUMIFS('4_Wash Match Table'!AJ$7:AJ$500,'4_Wash Match Table'!AD$7:AD$500,H231)),(SUMIFS('4_Wash Match Table'!AS$7:AS$500,'4_Wash Match Table'!AM$7:AM$500,H231))))</f>
        <v/>
      </c>
      <c r="AA231" s="64" t="str">
        <f>IF('1_Data Entry'!$E231="","",IF(OR(L231="",Z231=""),"",L231+Z231))</f>
        <v/>
      </c>
      <c r="AB231" s="65" t="str">
        <f t="shared" si="22"/>
        <v/>
      </c>
      <c r="AC231" s="70" t="str">
        <f>IF(AND($M231&lt;&gt;"",$Q231&lt;0),COUNTIFS($M$6:M231,"&lt;&gt;",$Q$6:Q231,"&lt;0"),"")</f>
        <v/>
      </c>
      <c r="AD231" t="str">
        <f t="shared" si="23"/>
        <v/>
      </c>
      <c r="AG231"/>
    </row>
    <row r="232" spans="1:33" ht="15" customHeight="1" x14ac:dyDescent="0.25">
      <c r="A232" s="47" t="str">
        <f>IF('1_Data Entry'!$E232="","",IF(COUNTA('1_Data Entry'!C232:N232)=0,"",'1_Data Entry'!A232))</f>
        <v/>
      </c>
      <c r="B232" s="47" t="str">
        <f>IF('1_Data Entry'!$E232="","",IF(A232="","",IF(S232&lt;&gt;"OK","Check row",IF(M232="","Open lot",IF(R232=0,"Closed lot","Partially sold")))))</f>
        <v/>
      </c>
      <c r="C232" s="47" t="str">
        <f>IF(A232="","",'1_Data Entry'!C232)</f>
        <v/>
      </c>
      <c r="D232" s="47" t="str">
        <f>IF(A232="","",'1_Data Entry'!D232)</f>
        <v/>
      </c>
      <c r="E232" s="47" t="str">
        <f>IF(A232="","",'1_Data Entry'!E232)</f>
        <v/>
      </c>
      <c r="F232" s="47" t="str">
        <f t="shared" si="18"/>
        <v/>
      </c>
      <c r="G232" s="47" t="str">
        <f>IF(F232="","",IFERROR(VLOOKUP(F232,'6_Reference Lists'!$A$4:$D$64,4,FALSE()),'1_Data Entry'!F232))</f>
        <v/>
      </c>
      <c r="H232" s="134" t="str">
        <f>IF('1_Data Entry'!$E232="","",IF(OR(F232="",I232="",J232="",K232=""),"",F232&amp;"-"&amp;TEXT(I232,"yyyymmdd")&amp;"-"&amp;SUBSTITUTE(TEXT(ROUND(J232,3),"0.###"),".","D")&amp;"-"&amp;SUBSTITUTE(TEXT(ROUND(K232,3),"0.###"),".","D")))</f>
        <v/>
      </c>
      <c r="I232" s="61" t="str">
        <f>IF('1_Data Entry'!$E232="","",IF(A232="","",'1_Data Entry'!G232))</f>
        <v/>
      </c>
      <c r="J232" s="62" t="str">
        <f>IF('1_Data Entry'!$E232="","",IF(A232="","",'1_Data Entry'!H232))</f>
        <v/>
      </c>
      <c r="K232" s="63" t="str">
        <f>IF('1_Data Entry'!$E232="","",IF(A232="","",'1_Data Entry'!I232))</f>
        <v/>
      </c>
      <c r="L232" s="63" t="str">
        <f>IF('1_Data Entry'!$E232="","",IF(OR(J232="",K232=""),"",J232*K232))</f>
        <v/>
      </c>
      <c r="M232" s="61" t="str">
        <f>IF(A232="","",IF(OR('1_Data Entry'!L232="",'1_Data Entry'!L232&lt;=0),"",'1_Data Entry'!J232))</f>
        <v/>
      </c>
      <c r="N232" s="62" t="str">
        <f>IF('1_Data Entry'!$E232="","",IF(OR(J232="",R232=""),"",MAX(J232-R232,0)))</f>
        <v/>
      </c>
      <c r="O232" s="63" t="str">
        <f>IF('1_Data Entry'!$E232="","",IF(A232="","",'1_Data Entry'!L232))</f>
        <v/>
      </c>
      <c r="P232" s="63" t="str">
        <f t="shared" si="19"/>
        <v/>
      </c>
      <c r="Q232" s="91" t="str">
        <f>IF('1_Data Entry'!$E232="","",IF(OR(M232="",P232="",L232=""),"",P232-L232))</f>
        <v/>
      </c>
      <c r="R232" s="133" t="str">
        <f>IF(A232="","",IF('1_Data Entry'!M232&lt;&gt;"",'1_Data Entry'!M232,IF('1_Data Entry'!J232="",J232,"")))</f>
        <v/>
      </c>
      <c r="S232" s="54" t="str">
        <f>IF('1_Data Entry'!$E232="","",IF(A232="","",IF(OR(F232="",I232="",J232="",K232=""),"Check row",IF(AND(M232&lt;&gt;"",M232&lt;I232),"Sell before buy",IF(AND(R232&lt;&gt;"",J232&lt;R232),"Shares remaining exceeds buy",IF(AND(M232&lt;&gt;"",OR(O232="",O232&lt;=0),N232&gt;0),"Missing sale price","OK"))))))</f>
        <v/>
      </c>
      <c r="T232" s="54" t="str">
        <f>IF('1_Data Entry'!$E232="","",IF(A232="","",IF(AND(Q232&lt;0,M232&lt;&gt;""),"Yes","No")))</f>
        <v/>
      </c>
      <c r="U232" s="54" t="str">
        <f>IF('1_Data Entry'!$E232="","",IF(OR(A232="",T232&lt;&gt;"Yes",M232=""),"No",IF(COUNTIFS($F$6:$F$505,F232,$I$6:$I$505,"&gt;="&amp;M232-30,$I$6:$I$505,"&lt;="&amp;M232+30,$A$6:$A$505,"&lt;&gt;"&amp;A232)&gt;0,"Yes","No")))</f>
        <v/>
      </c>
      <c r="V232" s="61" t="str">
        <f>IF('1_Data Entry'!$E232="","",IF(OR(A232="",U232&lt;&gt;"Yes",M232=""),"",M232+30))</f>
        <v/>
      </c>
      <c r="W232" s="54" t="str">
        <f>IF('1_Data Entry'!$E232="","",IF(A232="","",IF(S232="OK","Ready","Review row")))</f>
        <v/>
      </c>
      <c r="X232" s="69" t="str">
        <f t="shared" si="20"/>
        <v/>
      </c>
      <c r="Y232" s="68" t="str">
        <f t="shared" si="21"/>
        <v/>
      </c>
      <c r="Z232" s="64" t="str">
        <f>IF('1_Data Entry'!$E232="","",SUM(SUMIFS('4_Wash Match Table'!R$7:R$500,'4_Wash Match Table'!L$7:L$500,H232),(SUMIFS('4_Wash Match Table'!AA$7:AA$500,'4_Wash Match Table'!U$7:U$500,H232)),(SUMIFS('4_Wash Match Table'!AJ$7:AJ$500,'4_Wash Match Table'!AD$7:AD$500,H232)),(SUMIFS('4_Wash Match Table'!AS$7:AS$500,'4_Wash Match Table'!AM$7:AM$500,H232))))</f>
        <v/>
      </c>
      <c r="AA232" s="64" t="str">
        <f>IF('1_Data Entry'!$E232="","",IF(OR(L232="",Z232=""),"",L232+Z232))</f>
        <v/>
      </c>
      <c r="AB232" s="65" t="str">
        <f t="shared" si="22"/>
        <v/>
      </c>
      <c r="AC232" s="70" t="str">
        <f>IF(AND($M232&lt;&gt;"",$Q232&lt;0),COUNTIFS($M$6:M232,"&lt;&gt;",$Q$6:Q232,"&lt;0"),"")</f>
        <v/>
      </c>
      <c r="AD232" t="str">
        <f t="shared" si="23"/>
        <v/>
      </c>
      <c r="AG232"/>
    </row>
    <row r="233" spans="1:33" ht="15" customHeight="1" x14ac:dyDescent="0.25">
      <c r="A233" s="47" t="str">
        <f>IF('1_Data Entry'!$E233="","",IF(COUNTA('1_Data Entry'!C233:N233)=0,"",'1_Data Entry'!A233))</f>
        <v/>
      </c>
      <c r="B233" s="47" t="str">
        <f>IF('1_Data Entry'!$E233="","",IF(A233="","",IF(S233&lt;&gt;"OK","Check row",IF(M233="","Open lot",IF(R233=0,"Closed lot","Partially sold")))))</f>
        <v/>
      </c>
      <c r="C233" s="47" t="str">
        <f>IF(A233="","",'1_Data Entry'!C233)</f>
        <v/>
      </c>
      <c r="D233" s="47" t="str">
        <f>IF(A233="","",'1_Data Entry'!D233)</f>
        <v/>
      </c>
      <c r="E233" s="47" t="str">
        <f>IF(A233="","",'1_Data Entry'!E233)</f>
        <v/>
      </c>
      <c r="F233" s="47" t="str">
        <f t="shared" si="18"/>
        <v/>
      </c>
      <c r="G233" s="47" t="str">
        <f>IF(F233="","",IFERROR(VLOOKUP(F233,'6_Reference Lists'!$A$4:$D$64,4,FALSE()),'1_Data Entry'!F233))</f>
        <v/>
      </c>
      <c r="H233" s="134" t="str">
        <f>IF('1_Data Entry'!$E233="","",IF(OR(F233="",I233="",J233="",K233=""),"",F233&amp;"-"&amp;TEXT(I233,"yyyymmdd")&amp;"-"&amp;SUBSTITUTE(TEXT(ROUND(J233,3),"0.###"),".","D")&amp;"-"&amp;SUBSTITUTE(TEXT(ROUND(K233,3),"0.###"),".","D")))</f>
        <v/>
      </c>
      <c r="I233" s="61" t="str">
        <f>IF('1_Data Entry'!$E233="","",IF(A233="","",'1_Data Entry'!G233))</f>
        <v/>
      </c>
      <c r="J233" s="62" t="str">
        <f>IF('1_Data Entry'!$E233="","",IF(A233="","",'1_Data Entry'!H233))</f>
        <v/>
      </c>
      <c r="K233" s="63" t="str">
        <f>IF('1_Data Entry'!$E233="","",IF(A233="","",'1_Data Entry'!I233))</f>
        <v/>
      </c>
      <c r="L233" s="63" t="str">
        <f>IF('1_Data Entry'!$E233="","",IF(OR(J233="",K233=""),"",J233*K233))</f>
        <v/>
      </c>
      <c r="M233" s="61" t="str">
        <f>IF(A233="","",IF(OR('1_Data Entry'!L233="",'1_Data Entry'!L233&lt;=0),"",'1_Data Entry'!J233))</f>
        <v/>
      </c>
      <c r="N233" s="62" t="str">
        <f>IF('1_Data Entry'!$E233="","",IF(OR(J233="",R233=""),"",MAX(J233-R233,0)))</f>
        <v/>
      </c>
      <c r="O233" s="63" t="str">
        <f>IF('1_Data Entry'!$E233="","",IF(A233="","",'1_Data Entry'!L233))</f>
        <v/>
      </c>
      <c r="P233" s="63" t="str">
        <f t="shared" si="19"/>
        <v/>
      </c>
      <c r="Q233" s="91" t="str">
        <f>IF('1_Data Entry'!$E233="","",IF(OR(M233="",P233="",L233=""),"",P233-L233))</f>
        <v/>
      </c>
      <c r="R233" s="133" t="str">
        <f>IF(A233="","",IF('1_Data Entry'!M233&lt;&gt;"",'1_Data Entry'!M233,IF('1_Data Entry'!J233="",J233,"")))</f>
        <v/>
      </c>
      <c r="S233" s="54" t="str">
        <f>IF('1_Data Entry'!$E233="","",IF(A233="","",IF(OR(F233="",I233="",J233="",K233=""),"Check row",IF(AND(M233&lt;&gt;"",M233&lt;I233),"Sell before buy",IF(AND(R233&lt;&gt;"",J233&lt;R233),"Shares remaining exceeds buy",IF(AND(M233&lt;&gt;"",OR(O233="",O233&lt;=0),N233&gt;0),"Missing sale price","OK"))))))</f>
        <v/>
      </c>
      <c r="T233" s="54" t="str">
        <f>IF('1_Data Entry'!$E233="","",IF(A233="","",IF(AND(Q233&lt;0,M233&lt;&gt;""),"Yes","No")))</f>
        <v/>
      </c>
      <c r="U233" s="54" t="str">
        <f>IF('1_Data Entry'!$E233="","",IF(OR(A233="",T233&lt;&gt;"Yes",M233=""),"No",IF(COUNTIFS($F$6:$F$505,F233,$I$6:$I$505,"&gt;="&amp;M233-30,$I$6:$I$505,"&lt;="&amp;M233+30,$A$6:$A$505,"&lt;&gt;"&amp;A233)&gt;0,"Yes","No")))</f>
        <v/>
      </c>
      <c r="V233" s="61" t="str">
        <f>IF('1_Data Entry'!$E233="","",IF(OR(A233="",U233&lt;&gt;"Yes",M233=""),"",M233+30))</f>
        <v/>
      </c>
      <c r="W233" s="54" t="str">
        <f>IF('1_Data Entry'!$E233="","",IF(A233="","",IF(S233="OK","Ready","Review row")))</f>
        <v/>
      </c>
      <c r="X233" s="69" t="str">
        <f t="shared" si="20"/>
        <v/>
      </c>
      <c r="Y233" s="68" t="str">
        <f t="shared" si="21"/>
        <v/>
      </c>
      <c r="Z233" s="64" t="str">
        <f>IF('1_Data Entry'!$E233="","",SUM(SUMIFS('4_Wash Match Table'!R$7:R$500,'4_Wash Match Table'!L$7:L$500,H233),(SUMIFS('4_Wash Match Table'!AA$7:AA$500,'4_Wash Match Table'!U$7:U$500,H233)),(SUMIFS('4_Wash Match Table'!AJ$7:AJ$500,'4_Wash Match Table'!AD$7:AD$500,H233)),(SUMIFS('4_Wash Match Table'!AS$7:AS$500,'4_Wash Match Table'!AM$7:AM$500,H233))))</f>
        <v/>
      </c>
      <c r="AA233" s="64" t="str">
        <f>IF('1_Data Entry'!$E233="","",IF(OR(L233="",Z233=""),"",L233+Z233))</f>
        <v/>
      </c>
      <c r="AB233" s="65" t="str">
        <f t="shared" si="22"/>
        <v/>
      </c>
      <c r="AC233" s="70" t="str">
        <f>IF(AND($M233&lt;&gt;"",$Q233&lt;0),COUNTIFS($M$6:M233,"&lt;&gt;",$Q$6:Q233,"&lt;0"),"")</f>
        <v/>
      </c>
      <c r="AD233" t="str">
        <f t="shared" si="23"/>
        <v/>
      </c>
      <c r="AG233"/>
    </row>
    <row r="234" spans="1:33" ht="15" customHeight="1" x14ac:dyDescent="0.25">
      <c r="A234" s="47" t="str">
        <f>IF('1_Data Entry'!$E234="","",IF(COUNTA('1_Data Entry'!C234:N234)=0,"",'1_Data Entry'!A234))</f>
        <v/>
      </c>
      <c r="B234" s="47" t="str">
        <f>IF('1_Data Entry'!$E234="","",IF(A234="","",IF(S234&lt;&gt;"OK","Check row",IF(M234="","Open lot",IF(R234=0,"Closed lot","Partially sold")))))</f>
        <v/>
      </c>
      <c r="C234" s="47" t="str">
        <f>IF(A234="","",'1_Data Entry'!C234)</f>
        <v/>
      </c>
      <c r="D234" s="47" t="str">
        <f>IF(A234="","",'1_Data Entry'!D234)</f>
        <v/>
      </c>
      <c r="E234" s="47" t="str">
        <f>IF(A234="","",'1_Data Entry'!E234)</f>
        <v/>
      </c>
      <c r="F234" s="47" t="str">
        <f t="shared" si="18"/>
        <v/>
      </c>
      <c r="G234" s="47" t="str">
        <f>IF(F234="","",IFERROR(VLOOKUP(F234,'6_Reference Lists'!$A$4:$D$64,4,FALSE()),'1_Data Entry'!F234))</f>
        <v/>
      </c>
      <c r="H234" s="134" t="str">
        <f>IF('1_Data Entry'!$E234="","",IF(OR(F234="",I234="",J234="",K234=""),"",F234&amp;"-"&amp;TEXT(I234,"yyyymmdd")&amp;"-"&amp;SUBSTITUTE(TEXT(ROUND(J234,3),"0.###"),".","D")&amp;"-"&amp;SUBSTITUTE(TEXT(ROUND(K234,3),"0.###"),".","D")))</f>
        <v/>
      </c>
      <c r="I234" s="61" t="str">
        <f>IF('1_Data Entry'!$E234="","",IF(A234="","",'1_Data Entry'!G234))</f>
        <v/>
      </c>
      <c r="J234" s="62" t="str">
        <f>IF('1_Data Entry'!$E234="","",IF(A234="","",'1_Data Entry'!H234))</f>
        <v/>
      </c>
      <c r="K234" s="63" t="str">
        <f>IF('1_Data Entry'!$E234="","",IF(A234="","",'1_Data Entry'!I234))</f>
        <v/>
      </c>
      <c r="L234" s="63" t="str">
        <f>IF('1_Data Entry'!$E234="","",IF(OR(J234="",K234=""),"",J234*K234))</f>
        <v/>
      </c>
      <c r="M234" s="61" t="str">
        <f>IF(A234="","",IF(OR('1_Data Entry'!L234="",'1_Data Entry'!L234&lt;=0),"",'1_Data Entry'!J234))</f>
        <v/>
      </c>
      <c r="N234" s="62" t="str">
        <f>IF('1_Data Entry'!$E234="","",IF(OR(J234="",R234=""),"",MAX(J234-R234,0)))</f>
        <v/>
      </c>
      <c r="O234" s="63" t="str">
        <f>IF('1_Data Entry'!$E234="","",IF(A234="","",'1_Data Entry'!L234))</f>
        <v/>
      </c>
      <c r="P234" s="63" t="str">
        <f t="shared" si="19"/>
        <v/>
      </c>
      <c r="Q234" s="91" t="str">
        <f>IF('1_Data Entry'!$E234="","",IF(OR(M234="",P234="",L234=""),"",P234-L234))</f>
        <v/>
      </c>
      <c r="R234" s="133" t="str">
        <f>IF(A234="","",IF('1_Data Entry'!M234&lt;&gt;"",'1_Data Entry'!M234,IF('1_Data Entry'!J234="",J234,"")))</f>
        <v/>
      </c>
      <c r="S234" s="54" t="str">
        <f>IF('1_Data Entry'!$E234="","",IF(A234="","",IF(OR(F234="",I234="",J234="",K234=""),"Check row",IF(AND(M234&lt;&gt;"",M234&lt;I234),"Sell before buy",IF(AND(R234&lt;&gt;"",J234&lt;R234),"Shares remaining exceeds buy",IF(AND(M234&lt;&gt;"",OR(O234="",O234&lt;=0),N234&gt;0),"Missing sale price","OK"))))))</f>
        <v/>
      </c>
      <c r="T234" s="54" t="str">
        <f>IF('1_Data Entry'!$E234="","",IF(A234="","",IF(AND(Q234&lt;0,M234&lt;&gt;""),"Yes","No")))</f>
        <v/>
      </c>
      <c r="U234" s="54" t="str">
        <f>IF('1_Data Entry'!$E234="","",IF(OR(A234="",T234&lt;&gt;"Yes",M234=""),"No",IF(COUNTIFS($F$6:$F$505,F234,$I$6:$I$505,"&gt;="&amp;M234-30,$I$6:$I$505,"&lt;="&amp;M234+30,$A$6:$A$505,"&lt;&gt;"&amp;A234)&gt;0,"Yes","No")))</f>
        <v/>
      </c>
      <c r="V234" s="61" t="str">
        <f>IF('1_Data Entry'!$E234="","",IF(OR(A234="",U234&lt;&gt;"Yes",M234=""),"",M234+30))</f>
        <v/>
      </c>
      <c r="W234" s="54" t="str">
        <f>IF('1_Data Entry'!$E234="","",IF(A234="","",IF(S234="OK","Ready","Review row")))</f>
        <v/>
      </c>
      <c r="X234" s="69" t="str">
        <f t="shared" si="20"/>
        <v/>
      </c>
      <c r="Y234" s="68" t="str">
        <f t="shared" si="21"/>
        <v/>
      </c>
      <c r="Z234" s="64" t="str">
        <f>IF('1_Data Entry'!$E234="","",SUM(SUMIFS('4_Wash Match Table'!R$7:R$500,'4_Wash Match Table'!L$7:L$500,H234),(SUMIFS('4_Wash Match Table'!AA$7:AA$500,'4_Wash Match Table'!U$7:U$500,H234)),(SUMIFS('4_Wash Match Table'!AJ$7:AJ$500,'4_Wash Match Table'!AD$7:AD$500,H234)),(SUMIFS('4_Wash Match Table'!AS$7:AS$500,'4_Wash Match Table'!AM$7:AM$500,H234))))</f>
        <v/>
      </c>
      <c r="AA234" s="64" t="str">
        <f>IF('1_Data Entry'!$E234="","",IF(OR(L234="",Z234=""),"",L234+Z234))</f>
        <v/>
      </c>
      <c r="AB234" s="65" t="str">
        <f t="shared" si="22"/>
        <v/>
      </c>
      <c r="AC234" s="70" t="str">
        <f>IF(AND($M234&lt;&gt;"",$Q234&lt;0),COUNTIFS($M$6:M234,"&lt;&gt;",$Q$6:Q234,"&lt;0"),"")</f>
        <v/>
      </c>
      <c r="AD234" t="str">
        <f t="shared" si="23"/>
        <v/>
      </c>
      <c r="AG234"/>
    </row>
    <row r="235" spans="1:33" ht="15" customHeight="1" x14ac:dyDescent="0.25">
      <c r="A235" s="47" t="str">
        <f>IF('1_Data Entry'!$E235="","",IF(COUNTA('1_Data Entry'!C235:N235)=0,"",'1_Data Entry'!A235))</f>
        <v/>
      </c>
      <c r="B235" s="47" t="str">
        <f>IF('1_Data Entry'!$E235="","",IF(A235="","",IF(S235&lt;&gt;"OK","Check row",IF(M235="","Open lot",IF(R235=0,"Closed lot","Partially sold")))))</f>
        <v/>
      </c>
      <c r="C235" s="47" t="str">
        <f>IF(A235="","",'1_Data Entry'!C235)</f>
        <v/>
      </c>
      <c r="D235" s="47" t="str">
        <f>IF(A235="","",'1_Data Entry'!D235)</f>
        <v/>
      </c>
      <c r="E235" s="47" t="str">
        <f>IF(A235="","",'1_Data Entry'!E235)</f>
        <v/>
      </c>
      <c r="F235" s="47" t="str">
        <f t="shared" si="18"/>
        <v/>
      </c>
      <c r="G235" s="47" t="str">
        <f>IF(F235="","",IFERROR(VLOOKUP(F235,'6_Reference Lists'!$A$4:$D$64,4,FALSE()),'1_Data Entry'!F235))</f>
        <v/>
      </c>
      <c r="H235" s="134" t="str">
        <f>IF('1_Data Entry'!$E235="","",IF(OR(F235="",I235="",J235="",K235=""),"",F235&amp;"-"&amp;TEXT(I235,"yyyymmdd")&amp;"-"&amp;SUBSTITUTE(TEXT(ROUND(J235,3),"0.###"),".","D")&amp;"-"&amp;SUBSTITUTE(TEXT(ROUND(K235,3),"0.###"),".","D")))</f>
        <v/>
      </c>
      <c r="I235" s="61" t="str">
        <f>IF('1_Data Entry'!$E235="","",IF(A235="","",'1_Data Entry'!G235))</f>
        <v/>
      </c>
      <c r="J235" s="62" t="str">
        <f>IF('1_Data Entry'!$E235="","",IF(A235="","",'1_Data Entry'!H235))</f>
        <v/>
      </c>
      <c r="K235" s="63" t="str">
        <f>IF('1_Data Entry'!$E235="","",IF(A235="","",'1_Data Entry'!I235))</f>
        <v/>
      </c>
      <c r="L235" s="63" t="str">
        <f>IF('1_Data Entry'!$E235="","",IF(OR(J235="",K235=""),"",J235*K235))</f>
        <v/>
      </c>
      <c r="M235" s="61" t="str">
        <f>IF(A235="","",IF(OR('1_Data Entry'!L235="",'1_Data Entry'!L235&lt;=0),"",'1_Data Entry'!J235))</f>
        <v/>
      </c>
      <c r="N235" s="62" t="str">
        <f>IF('1_Data Entry'!$E235="","",IF(OR(J235="",R235=""),"",MAX(J235-R235,0)))</f>
        <v/>
      </c>
      <c r="O235" s="63" t="str">
        <f>IF('1_Data Entry'!$E235="","",IF(A235="","",'1_Data Entry'!L235))</f>
        <v/>
      </c>
      <c r="P235" s="63" t="str">
        <f t="shared" si="19"/>
        <v/>
      </c>
      <c r="Q235" s="91" t="str">
        <f>IF('1_Data Entry'!$E235="","",IF(OR(M235="",P235="",L235=""),"",P235-L235))</f>
        <v/>
      </c>
      <c r="R235" s="133" t="str">
        <f>IF(A235="","",IF('1_Data Entry'!M235&lt;&gt;"",'1_Data Entry'!M235,IF('1_Data Entry'!J235="",J235,"")))</f>
        <v/>
      </c>
      <c r="S235" s="54" t="str">
        <f>IF('1_Data Entry'!$E235="","",IF(A235="","",IF(OR(F235="",I235="",J235="",K235=""),"Check row",IF(AND(M235&lt;&gt;"",M235&lt;I235),"Sell before buy",IF(AND(R235&lt;&gt;"",J235&lt;R235),"Shares remaining exceeds buy",IF(AND(M235&lt;&gt;"",OR(O235="",O235&lt;=0),N235&gt;0),"Missing sale price","OK"))))))</f>
        <v/>
      </c>
      <c r="T235" s="54" t="str">
        <f>IF('1_Data Entry'!$E235="","",IF(A235="","",IF(AND(Q235&lt;0,M235&lt;&gt;""),"Yes","No")))</f>
        <v/>
      </c>
      <c r="U235" s="54" t="str">
        <f>IF('1_Data Entry'!$E235="","",IF(OR(A235="",T235&lt;&gt;"Yes",M235=""),"No",IF(COUNTIFS($F$6:$F$505,F235,$I$6:$I$505,"&gt;="&amp;M235-30,$I$6:$I$505,"&lt;="&amp;M235+30,$A$6:$A$505,"&lt;&gt;"&amp;A235)&gt;0,"Yes","No")))</f>
        <v/>
      </c>
      <c r="V235" s="61" t="str">
        <f>IF('1_Data Entry'!$E235="","",IF(OR(A235="",U235&lt;&gt;"Yes",M235=""),"",M235+30))</f>
        <v/>
      </c>
      <c r="W235" s="54" t="str">
        <f>IF('1_Data Entry'!$E235="","",IF(A235="","",IF(S235="OK","Ready","Review row")))</f>
        <v/>
      </c>
      <c r="X235" s="69" t="str">
        <f t="shared" si="20"/>
        <v/>
      </c>
      <c r="Y235" s="68" t="str">
        <f t="shared" si="21"/>
        <v/>
      </c>
      <c r="Z235" s="64" t="str">
        <f>IF('1_Data Entry'!$E235="","",SUM(SUMIFS('4_Wash Match Table'!R$7:R$500,'4_Wash Match Table'!L$7:L$500,H235),(SUMIFS('4_Wash Match Table'!AA$7:AA$500,'4_Wash Match Table'!U$7:U$500,H235)),(SUMIFS('4_Wash Match Table'!AJ$7:AJ$500,'4_Wash Match Table'!AD$7:AD$500,H235)),(SUMIFS('4_Wash Match Table'!AS$7:AS$500,'4_Wash Match Table'!AM$7:AM$500,H235))))</f>
        <v/>
      </c>
      <c r="AA235" s="64" t="str">
        <f>IF('1_Data Entry'!$E235="","",IF(OR(L235="",Z235=""),"",L235+Z235))</f>
        <v/>
      </c>
      <c r="AB235" s="65" t="str">
        <f t="shared" si="22"/>
        <v/>
      </c>
      <c r="AC235" s="70" t="str">
        <f>IF(AND($M235&lt;&gt;"",$Q235&lt;0),COUNTIFS($M$6:M235,"&lt;&gt;",$Q$6:Q235,"&lt;0"),"")</f>
        <v/>
      </c>
      <c r="AD235" t="str">
        <f t="shared" si="23"/>
        <v/>
      </c>
      <c r="AG235"/>
    </row>
    <row r="236" spans="1:33" ht="15" customHeight="1" x14ac:dyDescent="0.25">
      <c r="A236" s="47" t="str">
        <f>IF('1_Data Entry'!$E236="","",IF(COUNTA('1_Data Entry'!C236:N236)=0,"",'1_Data Entry'!A236))</f>
        <v/>
      </c>
      <c r="B236" s="47" t="str">
        <f>IF('1_Data Entry'!$E236="","",IF(A236="","",IF(S236&lt;&gt;"OK","Check row",IF(M236="","Open lot",IF(R236=0,"Closed lot","Partially sold")))))</f>
        <v/>
      </c>
      <c r="C236" s="47" t="str">
        <f>IF(A236="","",'1_Data Entry'!C236)</f>
        <v/>
      </c>
      <c r="D236" s="47" t="str">
        <f>IF(A236="","",'1_Data Entry'!D236)</f>
        <v/>
      </c>
      <c r="E236" s="47" t="str">
        <f>IF(A236="","",'1_Data Entry'!E236)</f>
        <v/>
      </c>
      <c r="F236" s="47" t="str">
        <f t="shared" si="18"/>
        <v/>
      </c>
      <c r="G236" s="47" t="str">
        <f>IF(F236="","",IFERROR(VLOOKUP(F236,'6_Reference Lists'!$A$4:$D$64,4,FALSE()),'1_Data Entry'!F236))</f>
        <v/>
      </c>
      <c r="H236" s="134" t="str">
        <f>IF('1_Data Entry'!$E236="","",IF(OR(F236="",I236="",J236="",K236=""),"",F236&amp;"-"&amp;TEXT(I236,"yyyymmdd")&amp;"-"&amp;SUBSTITUTE(TEXT(ROUND(J236,3),"0.###"),".","D")&amp;"-"&amp;SUBSTITUTE(TEXT(ROUND(K236,3),"0.###"),".","D")))</f>
        <v/>
      </c>
      <c r="I236" s="61" t="str">
        <f>IF('1_Data Entry'!$E236="","",IF(A236="","",'1_Data Entry'!G236))</f>
        <v/>
      </c>
      <c r="J236" s="62" t="str">
        <f>IF('1_Data Entry'!$E236="","",IF(A236="","",'1_Data Entry'!H236))</f>
        <v/>
      </c>
      <c r="K236" s="63" t="str">
        <f>IF('1_Data Entry'!$E236="","",IF(A236="","",'1_Data Entry'!I236))</f>
        <v/>
      </c>
      <c r="L236" s="63" t="str">
        <f>IF('1_Data Entry'!$E236="","",IF(OR(J236="",K236=""),"",J236*K236))</f>
        <v/>
      </c>
      <c r="M236" s="61" t="str">
        <f>IF(A236="","",IF(OR('1_Data Entry'!L236="",'1_Data Entry'!L236&lt;=0),"",'1_Data Entry'!J236))</f>
        <v/>
      </c>
      <c r="N236" s="62" t="str">
        <f>IF('1_Data Entry'!$E236="","",IF(OR(J236="",R236=""),"",MAX(J236-R236,0)))</f>
        <v/>
      </c>
      <c r="O236" s="63" t="str">
        <f>IF('1_Data Entry'!$E236="","",IF(A236="","",'1_Data Entry'!L236))</f>
        <v/>
      </c>
      <c r="P236" s="63" t="str">
        <f t="shared" si="19"/>
        <v/>
      </c>
      <c r="Q236" s="91" t="str">
        <f>IF('1_Data Entry'!$E236="","",IF(OR(M236="",P236="",L236=""),"",P236-L236))</f>
        <v/>
      </c>
      <c r="R236" s="133" t="str">
        <f>IF(A236="","",IF('1_Data Entry'!M236&lt;&gt;"",'1_Data Entry'!M236,IF('1_Data Entry'!J236="",J236,"")))</f>
        <v/>
      </c>
      <c r="S236" s="54" t="str">
        <f>IF('1_Data Entry'!$E236="","",IF(A236="","",IF(OR(F236="",I236="",J236="",K236=""),"Check row",IF(AND(M236&lt;&gt;"",M236&lt;I236),"Sell before buy",IF(AND(R236&lt;&gt;"",J236&lt;R236),"Shares remaining exceeds buy",IF(AND(M236&lt;&gt;"",OR(O236="",O236&lt;=0),N236&gt;0),"Missing sale price","OK"))))))</f>
        <v/>
      </c>
      <c r="T236" s="54" t="str">
        <f>IF('1_Data Entry'!$E236="","",IF(A236="","",IF(AND(Q236&lt;0,M236&lt;&gt;""),"Yes","No")))</f>
        <v/>
      </c>
      <c r="U236" s="54" t="str">
        <f>IF('1_Data Entry'!$E236="","",IF(OR(A236="",T236&lt;&gt;"Yes",M236=""),"No",IF(COUNTIFS($F$6:$F$505,F236,$I$6:$I$505,"&gt;="&amp;M236-30,$I$6:$I$505,"&lt;="&amp;M236+30,$A$6:$A$505,"&lt;&gt;"&amp;A236)&gt;0,"Yes","No")))</f>
        <v/>
      </c>
      <c r="V236" s="61" t="str">
        <f>IF('1_Data Entry'!$E236="","",IF(OR(A236="",U236&lt;&gt;"Yes",M236=""),"",M236+30))</f>
        <v/>
      </c>
      <c r="W236" s="54" t="str">
        <f>IF('1_Data Entry'!$E236="","",IF(A236="","",IF(S236="OK","Ready","Review row")))</f>
        <v/>
      </c>
      <c r="X236" s="69" t="str">
        <f t="shared" si="20"/>
        <v/>
      </c>
      <c r="Y236" s="68" t="str">
        <f t="shared" si="21"/>
        <v/>
      </c>
      <c r="Z236" s="64" t="str">
        <f>IF('1_Data Entry'!$E236="","",SUM(SUMIFS('4_Wash Match Table'!R$7:R$500,'4_Wash Match Table'!L$7:L$500,H236),(SUMIFS('4_Wash Match Table'!AA$7:AA$500,'4_Wash Match Table'!U$7:U$500,H236)),(SUMIFS('4_Wash Match Table'!AJ$7:AJ$500,'4_Wash Match Table'!AD$7:AD$500,H236)),(SUMIFS('4_Wash Match Table'!AS$7:AS$500,'4_Wash Match Table'!AM$7:AM$500,H236))))</f>
        <v/>
      </c>
      <c r="AA236" s="64" t="str">
        <f>IF('1_Data Entry'!$E236="","",IF(OR(L236="",Z236=""),"",L236+Z236))</f>
        <v/>
      </c>
      <c r="AB236" s="65" t="str">
        <f t="shared" si="22"/>
        <v/>
      </c>
      <c r="AC236" s="70" t="str">
        <f>IF(AND($M236&lt;&gt;"",$Q236&lt;0),COUNTIFS($M$6:M236,"&lt;&gt;",$Q$6:Q236,"&lt;0"),"")</f>
        <v/>
      </c>
      <c r="AD236" t="str">
        <f t="shared" si="23"/>
        <v/>
      </c>
      <c r="AG236"/>
    </row>
    <row r="237" spans="1:33" ht="15" customHeight="1" x14ac:dyDescent="0.25">
      <c r="A237" s="47" t="str">
        <f>IF('1_Data Entry'!$E237="","",IF(COUNTA('1_Data Entry'!C237:N237)=0,"",'1_Data Entry'!A237))</f>
        <v/>
      </c>
      <c r="B237" s="47" t="str">
        <f>IF('1_Data Entry'!$E237="","",IF(A237="","",IF(S237&lt;&gt;"OK","Check row",IF(M237="","Open lot",IF(R237=0,"Closed lot","Partially sold")))))</f>
        <v/>
      </c>
      <c r="C237" s="47" t="str">
        <f>IF(A237="","",'1_Data Entry'!C237)</f>
        <v/>
      </c>
      <c r="D237" s="47" t="str">
        <f>IF(A237="","",'1_Data Entry'!D237)</f>
        <v/>
      </c>
      <c r="E237" s="47" t="str">
        <f>IF(A237="","",'1_Data Entry'!E237)</f>
        <v/>
      </c>
      <c r="F237" s="47" t="str">
        <f t="shared" si="18"/>
        <v/>
      </c>
      <c r="G237" s="47" t="str">
        <f>IF(F237="","",IFERROR(VLOOKUP(F237,'6_Reference Lists'!$A$4:$D$64,4,FALSE()),'1_Data Entry'!F237))</f>
        <v/>
      </c>
      <c r="H237" s="134" t="str">
        <f>IF('1_Data Entry'!$E237="","",IF(OR(F237="",I237="",J237="",K237=""),"",F237&amp;"-"&amp;TEXT(I237,"yyyymmdd")&amp;"-"&amp;SUBSTITUTE(TEXT(ROUND(J237,3),"0.###"),".","D")&amp;"-"&amp;SUBSTITUTE(TEXT(ROUND(K237,3),"0.###"),".","D")))</f>
        <v/>
      </c>
      <c r="I237" s="61" t="str">
        <f>IF('1_Data Entry'!$E237="","",IF(A237="","",'1_Data Entry'!G237))</f>
        <v/>
      </c>
      <c r="J237" s="62" t="str">
        <f>IF('1_Data Entry'!$E237="","",IF(A237="","",'1_Data Entry'!H237))</f>
        <v/>
      </c>
      <c r="K237" s="63" t="str">
        <f>IF('1_Data Entry'!$E237="","",IF(A237="","",'1_Data Entry'!I237))</f>
        <v/>
      </c>
      <c r="L237" s="63" t="str">
        <f>IF('1_Data Entry'!$E237="","",IF(OR(J237="",K237=""),"",J237*K237))</f>
        <v/>
      </c>
      <c r="M237" s="61" t="str">
        <f>IF(A237="","",IF(OR('1_Data Entry'!L237="",'1_Data Entry'!L237&lt;=0),"",'1_Data Entry'!J237))</f>
        <v/>
      </c>
      <c r="N237" s="62" t="str">
        <f>IF('1_Data Entry'!$E237="","",IF(OR(J237="",R237=""),"",MAX(J237-R237,0)))</f>
        <v/>
      </c>
      <c r="O237" s="63" t="str">
        <f>IF('1_Data Entry'!$E237="","",IF(A237="","",'1_Data Entry'!L237))</f>
        <v/>
      </c>
      <c r="P237" s="63" t="str">
        <f t="shared" si="19"/>
        <v/>
      </c>
      <c r="Q237" s="91" t="str">
        <f>IF('1_Data Entry'!$E237="","",IF(OR(M237="",P237="",L237=""),"",P237-L237))</f>
        <v/>
      </c>
      <c r="R237" s="133" t="str">
        <f>IF(A237="","",IF('1_Data Entry'!M237&lt;&gt;"",'1_Data Entry'!M237,IF('1_Data Entry'!J237="",J237,"")))</f>
        <v/>
      </c>
      <c r="S237" s="54" t="str">
        <f>IF('1_Data Entry'!$E237="","",IF(A237="","",IF(OR(F237="",I237="",J237="",K237=""),"Check row",IF(AND(M237&lt;&gt;"",M237&lt;I237),"Sell before buy",IF(AND(R237&lt;&gt;"",J237&lt;R237),"Shares remaining exceeds buy",IF(AND(M237&lt;&gt;"",OR(O237="",O237&lt;=0),N237&gt;0),"Missing sale price","OK"))))))</f>
        <v/>
      </c>
      <c r="T237" s="54" t="str">
        <f>IF('1_Data Entry'!$E237="","",IF(A237="","",IF(AND(Q237&lt;0,M237&lt;&gt;""),"Yes","No")))</f>
        <v/>
      </c>
      <c r="U237" s="54" t="str">
        <f>IF('1_Data Entry'!$E237="","",IF(OR(A237="",T237&lt;&gt;"Yes",M237=""),"No",IF(COUNTIFS($F$6:$F$505,F237,$I$6:$I$505,"&gt;="&amp;M237-30,$I$6:$I$505,"&lt;="&amp;M237+30,$A$6:$A$505,"&lt;&gt;"&amp;A237)&gt;0,"Yes","No")))</f>
        <v/>
      </c>
      <c r="V237" s="61" t="str">
        <f>IF('1_Data Entry'!$E237="","",IF(OR(A237="",U237&lt;&gt;"Yes",M237=""),"",M237+30))</f>
        <v/>
      </c>
      <c r="W237" s="54" t="str">
        <f>IF('1_Data Entry'!$E237="","",IF(A237="","",IF(S237="OK","Ready","Review row")))</f>
        <v/>
      </c>
      <c r="X237" s="69" t="str">
        <f t="shared" si="20"/>
        <v/>
      </c>
      <c r="Y237" s="68" t="str">
        <f t="shared" si="21"/>
        <v/>
      </c>
      <c r="Z237" s="64" t="str">
        <f>IF('1_Data Entry'!$E237="","",SUM(SUMIFS('4_Wash Match Table'!R$7:R$500,'4_Wash Match Table'!L$7:L$500,H237),(SUMIFS('4_Wash Match Table'!AA$7:AA$500,'4_Wash Match Table'!U$7:U$500,H237)),(SUMIFS('4_Wash Match Table'!AJ$7:AJ$500,'4_Wash Match Table'!AD$7:AD$500,H237)),(SUMIFS('4_Wash Match Table'!AS$7:AS$500,'4_Wash Match Table'!AM$7:AM$500,H237))))</f>
        <v/>
      </c>
      <c r="AA237" s="64" t="str">
        <f>IF('1_Data Entry'!$E237="","",IF(OR(L237="",Z237=""),"",L237+Z237))</f>
        <v/>
      </c>
      <c r="AB237" s="65" t="str">
        <f t="shared" si="22"/>
        <v/>
      </c>
      <c r="AC237" s="70" t="str">
        <f>IF(AND($M237&lt;&gt;"",$Q237&lt;0),COUNTIFS($M$6:M237,"&lt;&gt;",$Q$6:Q237,"&lt;0"),"")</f>
        <v/>
      </c>
      <c r="AD237" t="str">
        <f t="shared" si="23"/>
        <v/>
      </c>
      <c r="AG237"/>
    </row>
    <row r="238" spans="1:33" ht="15" customHeight="1" x14ac:dyDescent="0.25">
      <c r="A238" s="47" t="str">
        <f>IF('1_Data Entry'!$E238="","",IF(COUNTA('1_Data Entry'!C238:N238)=0,"",'1_Data Entry'!A238))</f>
        <v/>
      </c>
      <c r="B238" s="47" t="str">
        <f>IF('1_Data Entry'!$E238="","",IF(A238="","",IF(S238&lt;&gt;"OK","Check row",IF(M238="","Open lot",IF(R238=0,"Closed lot","Partially sold")))))</f>
        <v/>
      </c>
      <c r="C238" s="47" t="str">
        <f>IF(A238="","",'1_Data Entry'!C238)</f>
        <v/>
      </c>
      <c r="D238" s="47" t="str">
        <f>IF(A238="","",'1_Data Entry'!D238)</f>
        <v/>
      </c>
      <c r="E238" s="47" t="str">
        <f>IF(A238="","",'1_Data Entry'!E238)</f>
        <v/>
      </c>
      <c r="F238" s="47" t="str">
        <f t="shared" si="18"/>
        <v/>
      </c>
      <c r="G238" s="47" t="str">
        <f>IF(F238="","",IFERROR(VLOOKUP(F238,'6_Reference Lists'!$A$4:$D$64,4,FALSE()),'1_Data Entry'!F238))</f>
        <v/>
      </c>
      <c r="H238" s="134" t="str">
        <f>IF('1_Data Entry'!$E238="","",IF(OR(F238="",I238="",J238="",K238=""),"",F238&amp;"-"&amp;TEXT(I238,"yyyymmdd")&amp;"-"&amp;SUBSTITUTE(TEXT(ROUND(J238,3),"0.###"),".","D")&amp;"-"&amp;SUBSTITUTE(TEXT(ROUND(K238,3),"0.###"),".","D")))</f>
        <v/>
      </c>
      <c r="I238" s="61" t="str">
        <f>IF('1_Data Entry'!$E238="","",IF(A238="","",'1_Data Entry'!G238))</f>
        <v/>
      </c>
      <c r="J238" s="62" t="str">
        <f>IF('1_Data Entry'!$E238="","",IF(A238="","",'1_Data Entry'!H238))</f>
        <v/>
      </c>
      <c r="K238" s="63" t="str">
        <f>IF('1_Data Entry'!$E238="","",IF(A238="","",'1_Data Entry'!I238))</f>
        <v/>
      </c>
      <c r="L238" s="63" t="str">
        <f>IF('1_Data Entry'!$E238="","",IF(OR(J238="",K238=""),"",J238*K238))</f>
        <v/>
      </c>
      <c r="M238" s="61" t="str">
        <f>IF(A238="","",IF(OR('1_Data Entry'!L238="",'1_Data Entry'!L238&lt;=0),"",'1_Data Entry'!J238))</f>
        <v/>
      </c>
      <c r="N238" s="62" t="str">
        <f>IF('1_Data Entry'!$E238="","",IF(OR(J238="",R238=""),"",MAX(J238-R238,0)))</f>
        <v/>
      </c>
      <c r="O238" s="63" t="str">
        <f>IF('1_Data Entry'!$E238="","",IF(A238="","",'1_Data Entry'!L238))</f>
        <v/>
      </c>
      <c r="P238" s="63" t="str">
        <f t="shared" si="19"/>
        <v/>
      </c>
      <c r="Q238" s="91" t="str">
        <f>IF('1_Data Entry'!$E238="","",IF(OR(M238="",P238="",L238=""),"",P238-L238))</f>
        <v/>
      </c>
      <c r="R238" s="133" t="str">
        <f>IF(A238="","",IF('1_Data Entry'!M238&lt;&gt;"",'1_Data Entry'!M238,IF('1_Data Entry'!J238="",J238,"")))</f>
        <v/>
      </c>
      <c r="S238" s="54" t="str">
        <f>IF('1_Data Entry'!$E238="","",IF(A238="","",IF(OR(F238="",I238="",J238="",K238=""),"Check row",IF(AND(M238&lt;&gt;"",M238&lt;I238),"Sell before buy",IF(AND(R238&lt;&gt;"",J238&lt;R238),"Shares remaining exceeds buy",IF(AND(M238&lt;&gt;"",OR(O238="",O238&lt;=0),N238&gt;0),"Missing sale price","OK"))))))</f>
        <v/>
      </c>
      <c r="T238" s="54" t="str">
        <f>IF('1_Data Entry'!$E238="","",IF(A238="","",IF(AND(Q238&lt;0,M238&lt;&gt;""),"Yes","No")))</f>
        <v/>
      </c>
      <c r="U238" s="54" t="str">
        <f>IF('1_Data Entry'!$E238="","",IF(OR(A238="",T238&lt;&gt;"Yes",M238=""),"No",IF(COUNTIFS($F$6:$F$505,F238,$I$6:$I$505,"&gt;="&amp;M238-30,$I$6:$I$505,"&lt;="&amp;M238+30,$A$6:$A$505,"&lt;&gt;"&amp;A238)&gt;0,"Yes","No")))</f>
        <v/>
      </c>
      <c r="V238" s="61" t="str">
        <f>IF('1_Data Entry'!$E238="","",IF(OR(A238="",U238&lt;&gt;"Yes",M238=""),"",M238+30))</f>
        <v/>
      </c>
      <c r="W238" s="54" t="str">
        <f>IF('1_Data Entry'!$E238="","",IF(A238="","",IF(S238="OK","Ready","Review row")))</f>
        <v/>
      </c>
      <c r="X238" s="69" t="str">
        <f t="shared" si="20"/>
        <v/>
      </c>
      <c r="Y238" s="68" t="str">
        <f t="shared" si="21"/>
        <v/>
      </c>
      <c r="Z238" s="64" t="str">
        <f>IF('1_Data Entry'!$E238="","",SUM(SUMIFS('4_Wash Match Table'!R$7:R$500,'4_Wash Match Table'!L$7:L$500,H238),(SUMIFS('4_Wash Match Table'!AA$7:AA$500,'4_Wash Match Table'!U$7:U$500,H238)),(SUMIFS('4_Wash Match Table'!AJ$7:AJ$500,'4_Wash Match Table'!AD$7:AD$500,H238)),(SUMIFS('4_Wash Match Table'!AS$7:AS$500,'4_Wash Match Table'!AM$7:AM$500,H238))))</f>
        <v/>
      </c>
      <c r="AA238" s="64" t="str">
        <f>IF('1_Data Entry'!$E238="","",IF(OR(L238="",Z238=""),"",L238+Z238))</f>
        <v/>
      </c>
      <c r="AB238" s="65" t="str">
        <f t="shared" si="22"/>
        <v/>
      </c>
      <c r="AC238" s="70" t="str">
        <f>IF(AND($M238&lt;&gt;"",$Q238&lt;0),COUNTIFS($M$6:M238,"&lt;&gt;",$Q$6:Q238,"&lt;0"),"")</f>
        <v/>
      </c>
      <c r="AD238" t="str">
        <f t="shared" si="23"/>
        <v/>
      </c>
      <c r="AG238"/>
    </row>
    <row r="239" spans="1:33" ht="15" customHeight="1" x14ac:dyDescent="0.25">
      <c r="A239" s="47" t="str">
        <f>IF('1_Data Entry'!$E239="","",IF(COUNTA('1_Data Entry'!C239:N239)=0,"",'1_Data Entry'!A239))</f>
        <v/>
      </c>
      <c r="B239" s="47" t="str">
        <f>IF('1_Data Entry'!$E239="","",IF(A239="","",IF(S239&lt;&gt;"OK","Check row",IF(M239="","Open lot",IF(R239=0,"Closed lot","Partially sold")))))</f>
        <v/>
      </c>
      <c r="C239" s="47" t="str">
        <f>IF(A239="","",'1_Data Entry'!C239)</f>
        <v/>
      </c>
      <c r="D239" s="47" t="str">
        <f>IF(A239="","",'1_Data Entry'!D239)</f>
        <v/>
      </c>
      <c r="E239" s="47" t="str">
        <f>IF(A239="","",'1_Data Entry'!E239)</f>
        <v/>
      </c>
      <c r="F239" s="47" t="str">
        <f t="shared" si="18"/>
        <v/>
      </c>
      <c r="G239" s="47" t="str">
        <f>IF(F239="","",IFERROR(VLOOKUP(F239,'6_Reference Lists'!$A$4:$D$64,4,FALSE()),'1_Data Entry'!F239))</f>
        <v/>
      </c>
      <c r="H239" s="134" t="str">
        <f>IF('1_Data Entry'!$E239="","",IF(OR(F239="",I239="",J239="",K239=""),"",F239&amp;"-"&amp;TEXT(I239,"yyyymmdd")&amp;"-"&amp;SUBSTITUTE(TEXT(ROUND(J239,3),"0.###"),".","D")&amp;"-"&amp;SUBSTITUTE(TEXT(ROUND(K239,3),"0.###"),".","D")))</f>
        <v/>
      </c>
      <c r="I239" s="61" t="str">
        <f>IF('1_Data Entry'!$E239="","",IF(A239="","",'1_Data Entry'!G239))</f>
        <v/>
      </c>
      <c r="J239" s="62" t="str">
        <f>IF('1_Data Entry'!$E239="","",IF(A239="","",'1_Data Entry'!H239))</f>
        <v/>
      </c>
      <c r="K239" s="63" t="str">
        <f>IF('1_Data Entry'!$E239="","",IF(A239="","",'1_Data Entry'!I239))</f>
        <v/>
      </c>
      <c r="L239" s="63" t="str">
        <f>IF('1_Data Entry'!$E239="","",IF(OR(J239="",K239=""),"",J239*K239))</f>
        <v/>
      </c>
      <c r="M239" s="61" t="str">
        <f>IF(A239="","",IF(OR('1_Data Entry'!L239="",'1_Data Entry'!L239&lt;=0),"",'1_Data Entry'!J239))</f>
        <v/>
      </c>
      <c r="N239" s="62" t="str">
        <f>IF('1_Data Entry'!$E239="","",IF(OR(J239="",R239=""),"",MAX(J239-R239,0)))</f>
        <v/>
      </c>
      <c r="O239" s="63" t="str">
        <f>IF('1_Data Entry'!$E239="","",IF(A239="","",'1_Data Entry'!L239))</f>
        <v/>
      </c>
      <c r="P239" s="63" t="str">
        <f t="shared" si="19"/>
        <v/>
      </c>
      <c r="Q239" s="91" t="str">
        <f>IF('1_Data Entry'!$E239="","",IF(OR(M239="",P239="",L239=""),"",P239-L239))</f>
        <v/>
      </c>
      <c r="R239" s="133" t="str">
        <f>IF(A239="","",IF('1_Data Entry'!M239&lt;&gt;"",'1_Data Entry'!M239,IF('1_Data Entry'!J239="",J239,"")))</f>
        <v/>
      </c>
      <c r="S239" s="54" t="str">
        <f>IF('1_Data Entry'!$E239="","",IF(A239="","",IF(OR(F239="",I239="",J239="",K239=""),"Check row",IF(AND(M239&lt;&gt;"",M239&lt;I239),"Sell before buy",IF(AND(R239&lt;&gt;"",J239&lt;R239),"Shares remaining exceeds buy",IF(AND(M239&lt;&gt;"",OR(O239="",O239&lt;=0),N239&gt;0),"Missing sale price","OK"))))))</f>
        <v/>
      </c>
      <c r="T239" s="54" t="str">
        <f>IF('1_Data Entry'!$E239="","",IF(A239="","",IF(AND(Q239&lt;0,M239&lt;&gt;""),"Yes","No")))</f>
        <v/>
      </c>
      <c r="U239" s="54" t="str">
        <f>IF('1_Data Entry'!$E239="","",IF(OR(A239="",T239&lt;&gt;"Yes",M239=""),"No",IF(COUNTIFS($F$6:$F$505,F239,$I$6:$I$505,"&gt;="&amp;M239-30,$I$6:$I$505,"&lt;="&amp;M239+30,$A$6:$A$505,"&lt;&gt;"&amp;A239)&gt;0,"Yes","No")))</f>
        <v/>
      </c>
      <c r="V239" s="61" t="str">
        <f>IF('1_Data Entry'!$E239="","",IF(OR(A239="",U239&lt;&gt;"Yes",M239=""),"",M239+30))</f>
        <v/>
      </c>
      <c r="W239" s="54" t="str">
        <f>IF('1_Data Entry'!$E239="","",IF(A239="","",IF(S239="OK","Ready","Review row")))</f>
        <v/>
      </c>
      <c r="X239" s="69" t="str">
        <f t="shared" si="20"/>
        <v/>
      </c>
      <c r="Y239" s="68" t="str">
        <f t="shared" si="21"/>
        <v/>
      </c>
      <c r="Z239" s="64" t="str">
        <f>IF('1_Data Entry'!$E239="","",SUM(SUMIFS('4_Wash Match Table'!R$7:R$500,'4_Wash Match Table'!L$7:L$500,H239),(SUMIFS('4_Wash Match Table'!AA$7:AA$500,'4_Wash Match Table'!U$7:U$500,H239)),(SUMIFS('4_Wash Match Table'!AJ$7:AJ$500,'4_Wash Match Table'!AD$7:AD$500,H239)),(SUMIFS('4_Wash Match Table'!AS$7:AS$500,'4_Wash Match Table'!AM$7:AM$500,H239))))</f>
        <v/>
      </c>
      <c r="AA239" s="64" t="str">
        <f>IF('1_Data Entry'!$E239="","",IF(OR(L239="",Z239=""),"",L239+Z239))</f>
        <v/>
      </c>
      <c r="AB239" s="65" t="str">
        <f t="shared" si="22"/>
        <v/>
      </c>
      <c r="AC239" s="70" t="str">
        <f>IF(AND($M239&lt;&gt;"",$Q239&lt;0),COUNTIFS($M$6:M239,"&lt;&gt;",$Q$6:Q239,"&lt;0"),"")</f>
        <v/>
      </c>
      <c r="AD239" t="str">
        <f t="shared" si="23"/>
        <v/>
      </c>
      <c r="AG239"/>
    </row>
    <row r="240" spans="1:33" ht="15" customHeight="1" x14ac:dyDescent="0.25">
      <c r="A240" s="47" t="str">
        <f>IF('1_Data Entry'!$E240="","",IF(COUNTA('1_Data Entry'!C240:N240)=0,"",'1_Data Entry'!A240))</f>
        <v/>
      </c>
      <c r="B240" s="47" t="str">
        <f>IF('1_Data Entry'!$E240="","",IF(A240="","",IF(S240&lt;&gt;"OK","Check row",IF(M240="","Open lot",IF(R240=0,"Closed lot","Partially sold")))))</f>
        <v/>
      </c>
      <c r="C240" s="47" t="str">
        <f>IF(A240="","",'1_Data Entry'!C240)</f>
        <v/>
      </c>
      <c r="D240" s="47" t="str">
        <f>IF(A240="","",'1_Data Entry'!D240)</f>
        <v/>
      </c>
      <c r="E240" s="47" t="str">
        <f>IF(A240="","",'1_Data Entry'!E240)</f>
        <v/>
      </c>
      <c r="F240" s="47" t="str">
        <f t="shared" si="18"/>
        <v/>
      </c>
      <c r="G240" s="47" t="str">
        <f>IF(F240="","",IFERROR(VLOOKUP(F240,'6_Reference Lists'!$A$4:$D$64,4,FALSE()),'1_Data Entry'!F240))</f>
        <v/>
      </c>
      <c r="H240" s="134" t="str">
        <f>IF('1_Data Entry'!$E240="","",IF(OR(F240="",I240="",J240="",K240=""),"",F240&amp;"-"&amp;TEXT(I240,"yyyymmdd")&amp;"-"&amp;SUBSTITUTE(TEXT(ROUND(J240,3),"0.###"),".","D")&amp;"-"&amp;SUBSTITUTE(TEXT(ROUND(K240,3),"0.###"),".","D")))</f>
        <v/>
      </c>
      <c r="I240" s="61" t="str">
        <f>IF('1_Data Entry'!$E240="","",IF(A240="","",'1_Data Entry'!G240))</f>
        <v/>
      </c>
      <c r="J240" s="62" t="str">
        <f>IF('1_Data Entry'!$E240="","",IF(A240="","",'1_Data Entry'!H240))</f>
        <v/>
      </c>
      <c r="K240" s="63" t="str">
        <f>IF('1_Data Entry'!$E240="","",IF(A240="","",'1_Data Entry'!I240))</f>
        <v/>
      </c>
      <c r="L240" s="63" t="str">
        <f>IF('1_Data Entry'!$E240="","",IF(OR(J240="",K240=""),"",J240*K240))</f>
        <v/>
      </c>
      <c r="M240" s="61" t="str">
        <f>IF(A240="","",IF(OR('1_Data Entry'!L240="",'1_Data Entry'!L240&lt;=0),"",'1_Data Entry'!J240))</f>
        <v/>
      </c>
      <c r="N240" s="62" t="str">
        <f>IF('1_Data Entry'!$E240="","",IF(OR(J240="",R240=""),"",MAX(J240-R240,0)))</f>
        <v/>
      </c>
      <c r="O240" s="63" t="str">
        <f>IF('1_Data Entry'!$E240="","",IF(A240="","",'1_Data Entry'!L240))</f>
        <v/>
      </c>
      <c r="P240" s="63" t="str">
        <f t="shared" si="19"/>
        <v/>
      </c>
      <c r="Q240" s="91" t="str">
        <f>IF('1_Data Entry'!$E240="","",IF(OR(M240="",P240="",L240=""),"",P240-L240))</f>
        <v/>
      </c>
      <c r="R240" s="133" t="str">
        <f>IF(A240="","",IF('1_Data Entry'!M240&lt;&gt;"",'1_Data Entry'!M240,IF('1_Data Entry'!J240="",J240,"")))</f>
        <v/>
      </c>
      <c r="S240" s="54" t="str">
        <f>IF('1_Data Entry'!$E240="","",IF(A240="","",IF(OR(F240="",I240="",J240="",K240=""),"Check row",IF(AND(M240&lt;&gt;"",M240&lt;I240),"Sell before buy",IF(AND(R240&lt;&gt;"",J240&lt;R240),"Shares remaining exceeds buy",IF(AND(M240&lt;&gt;"",OR(O240="",O240&lt;=0),N240&gt;0),"Missing sale price","OK"))))))</f>
        <v/>
      </c>
      <c r="T240" s="54" t="str">
        <f>IF('1_Data Entry'!$E240="","",IF(A240="","",IF(AND(Q240&lt;0,M240&lt;&gt;""),"Yes","No")))</f>
        <v/>
      </c>
      <c r="U240" s="54" t="str">
        <f>IF('1_Data Entry'!$E240="","",IF(OR(A240="",T240&lt;&gt;"Yes",M240=""),"No",IF(COUNTIFS($F$6:$F$505,F240,$I$6:$I$505,"&gt;="&amp;M240-30,$I$6:$I$505,"&lt;="&amp;M240+30,$A$6:$A$505,"&lt;&gt;"&amp;A240)&gt;0,"Yes","No")))</f>
        <v/>
      </c>
      <c r="V240" s="61" t="str">
        <f>IF('1_Data Entry'!$E240="","",IF(OR(A240="",U240&lt;&gt;"Yes",M240=""),"",M240+30))</f>
        <v/>
      </c>
      <c r="W240" s="54" t="str">
        <f>IF('1_Data Entry'!$E240="","",IF(A240="","",IF(S240="OK","Ready","Review row")))</f>
        <v/>
      </c>
      <c r="X240" s="69" t="str">
        <f t="shared" si="20"/>
        <v/>
      </c>
      <c r="Y240" s="68" t="str">
        <f t="shared" si="21"/>
        <v/>
      </c>
      <c r="Z240" s="64" t="str">
        <f>IF('1_Data Entry'!$E240="","",SUM(SUMIFS('4_Wash Match Table'!R$7:R$500,'4_Wash Match Table'!L$7:L$500,H240),(SUMIFS('4_Wash Match Table'!AA$7:AA$500,'4_Wash Match Table'!U$7:U$500,H240)),(SUMIFS('4_Wash Match Table'!AJ$7:AJ$500,'4_Wash Match Table'!AD$7:AD$500,H240)),(SUMIFS('4_Wash Match Table'!AS$7:AS$500,'4_Wash Match Table'!AM$7:AM$500,H240))))</f>
        <v/>
      </c>
      <c r="AA240" s="64" t="str">
        <f>IF('1_Data Entry'!$E240="","",IF(OR(L240="",Z240=""),"",L240+Z240))</f>
        <v/>
      </c>
      <c r="AB240" s="65" t="str">
        <f t="shared" si="22"/>
        <v/>
      </c>
      <c r="AC240" s="70" t="str">
        <f>IF(AND($M240&lt;&gt;"",$Q240&lt;0),COUNTIFS($M$6:M240,"&lt;&gt;",$Q$6:Q240,"&lt;0"),"")</f>
        <v/>
      </c>
      <c r="AD240" t="str">
        <f t="shared" si="23"/>
        <v/>
      </c>
      <c r="AG240"/>
    </row>
    <row r="241" spans="1:33" ht="15" customHeight="1" x14ac:dyDescent="0.25">
      <c r="A241" s="47" t="str">
        <f>IF('1_Data Entry'!$E241="","",IF(COUNTA('1_Data Entry'!C241:N241)=0,"",'1_Data Entry'!A241))</f>
        <v/>
      </c>
      <c r="B241" s="47" t="str">
        <f>IF('1_Data Entry'!$E241="","",IF(A241="","",IF(S241&lt;&gt;"OK","Check row",IF(M241="","Open lot",IF(R241=0,"Closed lot","Partially sold")))))</f>
        <v/>
      </c>
      <c r="C241" s="47" t="str">
        <f>IF(A241="","",'1_Data Entry'!C241)</f>
        <v/>
      </c>
      <c r="D241" s="47" t="str">
        <f>IF(A241="","",'1_Data Entry'!D241)</f>
        <v/>
      </c>
      <c r="E241" s="47" t="str">
        <f>IF(A241="","",'1_Data Entry'!E241)</f>
        <v/>
      </c>
      <c r="F241" s="47" t="str">
        <f t="shared" si="18"/>
        <v/>
      </c>
      <c r="G241" s="47" t="str">
        <f>IF(F241="","",IFERROR(VLOOKUP(F241,'6_Reference Lists'!$A$4:$D$64,4,FALSE()),'1_Data Entry'!F241))</f>
        <v/>
      </c>
      <c r="H241" s="134" t="str">
        <f>IF('1_Data Entry'!$E241="","",IF(OR(F241="",I241="",J241="",K241=""),"",F241&amp;"-"&amp;TEXT(I241,"yyyymmdd")&amp;"-"&amp;SUBSTITUTE(TEXT(ROUND(J241,3),"0.###"),".","D")&amp;"-"&amp;SUBSTITUTE(TEXT(ROUND(K241,3),"0.###"),".","D")))</f>
        <v/>
      </c>
      <c r="I241" s="61" t="str">
        <f>IF('1_Data Entry'!$E241="","",IF(A241="","",'1_Data Entry'!G241))</f>
        <v/>
      </c>
      <c r="J241" s="62" t="str">
        <f>IF('1_Data Entry'!$E241="","",IF(A241="","",'1_Data Entry'!H241))</f>
        <v/>
      </c>
      <c r="K241" s="63" t="str">
        <f>IF('1_Data Entry'!$E241="","",IF(A241="","",'1_Data Entry'!I241))</f>
        <v/>
      </c>
      <c r="L241" s="63" t="str">
        <f>IF('1_Data Entry'!$E241="","",IF(OR(J241="",K241=""),"",J241*K241))</f>
        <v/>
      </c>
      <c r="M241" s="61" t="str">
        <f>IF(A241="","",IF(OR('1_Data Entry'!L241="",'1_Data Entry'!L241&lt;=0),"",'1_Data Entry'!J241))</f>
        <v/>
      </c>
      <c r="N241" s="62" t="str">
        <f>IF('1_Data Entry'!$E241="","",IF(OR(J241="",R241=""),"",MAX(J241-R241,0)))</f>
        <v/>
      </c>
      <c r="O241" s="63" t="str">
        <f>IF('1_Data Entry'!$E241="","",IF(A241="","",'1_Data Entry'!L241))</f>
        <v/>
      </c>
      <c r="P241" s="63" t="str">
        <f t="shared" si="19"/>
        <v/>
      </c>
      <c r="Q241" s="91" t="str">
        <f>IF('1_Data Entry'!$E241="","",IF(OR(M241="",P241="",L241=""),"",P241-L241))</f>
        <v/>
      </c>
      <c r="R241" s="133" t="str">
        <f>IF(A241="","",IF('1_Data Entry'!M241&lt;&gt;"",'1_Data Entry'!M241,IF('1_Data Entry'!J241="",J241,"")))</f>
        <v/>
      </c>
      <c r="S241" s="54" t="str">
        <f>IF('1_Data Entry'!$E241="","",IF(A241="","",IF(OR(F241="",I241="",J241="",K241=""),"Check row",IF(AND(M241&lt;&gt;"",M241&lt;I241),"Sell before buy",IF(AND(R241&lt;&gt;"",J241&lt;R241),"Shares remaining exceeds buy",IF(AND(M241&lt;&gt;"",OR(O241="",O241&lt;=0),N241&gt;0),"Missing sale price","OK"))))))</f>
        <v/>
      </c>
      <c r="T241" s="54" t="str">
        <f>IF('1_Data Entry'!$E241="","",IF(A241="","",IF(AND(Q241&lt;0,M241&lt;&gt;""),"Yes","No")))</f>
        <v/>
      </c>
      <c r="U241" s="54" t="str">
        <f>IF('1_Data Entry'!$E241="","",IF(OR(A241="",T241&lt;&gt;"Yes",M241=""),"No",IF(COUNTIFS($F$6:$F$505,F241,$I$6:$I$505,"&gt;="&amp;M241-30,$I$6:$I$505,"&lt;="&amp;M241+30,$A$6:$A$505,"&lt;&gt;"&amp;A241)&gt;0,"Yes","No")))</f>
        <v/>
      </c>
      <c r="V241" s="61" t="str">
        <f>IF('1_Data Entry'!$E241="","",IF(OR(A241="",U241&lt;&gt;"Yes",M241=""),"",M241+30))</f>
        <v/>
      </c>
      <c r="W241" s="54" t="str">
        <f>IF('1_Data Entry'!$E241="","",IF(A241="","",IF(S241="OK","Ready","Review row")))</f>
        <v/>
      </c>
      <c r="X241" s="69" t="str">
        <f t="shared" si="20"/>
        <v/>
      </c>
      <c r="Y241" s="68" t="str">
        <f t="shared" si="21"/>
        <v/>
      </c>
      <c r="Z241" s="64" t="str">
        <f>IF('1_Data Entry'!$E241="","",SUM(SUMIFS('4_Wash Match Table'!R$7:R$500,'4_Wash Match Table'!L$7:L$500,H241),(SUMIFS('4_Wash Match Table'!AA$7:AA$500,'4_Wash Match Table'!U$7:U$500,H241)),(SUMIFS('4_Wash Match Table'!AJ$7:AJ$500,'4_Wash Match Table'!AD$7:AD$500,H241)),(SUMIFS('4_Wash Match Table'!AS$7:AS$500,'4_Wash Match Table'!AM$7:AM$500,H241))))</f>
        <v/>
      </c>
      <c r="AA241" s="64" t="str">
        <f>IF('1_Data Entry'!$E241="","",IF(OR(L241="",Z241=""),"",L241+Z241))</f>
        <v/>
      </c>
      <c r="AB241" s="65" t="str">
        <f t="shared" si="22"/>
        <v/>
      </c>
      <c r="AC241" s="70" t="str">
        <f>IF(AND($M241&lt;&gt;"",$Q241&lt;0),COUNTIFS($M$6:M241,"&lt;&gt;",$Q$6:Q241,"&lt;0"),"")</f>
        <v/>
      </c>
      <c r="AD241" t="str">
        <f t="shared" si="23"/>
        <v/>
      </c>
      <c r="AG241"/>
    </row>
    <row r="242" spans="1:33" ht="15" customHeight="1" x14ac:dyDescent="0.25">
      <c r="A242" s="47" t="str">
        <f>IF('1_Data Entry'!$E242="","",IF(COUNTA('1_Data Entry'!C242:N242)=0,"",'1_Data Entry'!A242))</f>
        <v/>
      </c>
      <c r="B242" s="47" t="str">
        <f>IF('1_Data Entry'!$E242="","",IF(A242="","",IF(S242&lt;&gt;"OK","Check row",IF(M242="","Open lot",IF(R242=0,"Closed lot","Partially sold")))))</f>
        <v/>
      </c>
      <c r="C242" s="47" t="str">
        <f>IF(A242="","",'1_Data Entry'!C242)</f>
        <v/>
      </c>
      <c r="D242" s="47" t="str">
        <f>IF(A242="","",'1_Data Entry'!D242)</f>
        <v/>
      </c>
      <c r="E242" s="47" t="str">
        <f>IF(A242="","",'1_Data Entry'!E242)</f>
        <v/>
      </c>
      <c r="F242" s="47" t="str">
        <f t="shared" si="18"/>
        <v/>
      </c>
      <c r="G242" s="47" t="str">
        <f>IF(F242="","",IFERROR(VLOOKUP(F242,'6_Reference Lists'!$A$4:$D$64,4,FALSE()),'1_Data Entry'!F242))</f>
        <v/>
      </c>
      <c r="H242" s="134" t="str">
        <f>IF('1_Data Entry'!$E242="","",IF(OR(F242="",I242="",J242="",K242=""),"",F242&amp;"-"&amp;TEXT(I242,"yyyymmdd")&amp;"-"&amp;SUBSTITUTE(TEXT(ROUND(J242,3),"0.###"),".","D")&amp;"-"&amp;SUBSTITUTE(TEXT(ROUND(K242,3),"0.###"),".","D")))</f>
        <v/>
      </c>
      <c r="I242" s="61" t="str">
        <f>IF('1_Data Entry'!$E242="","",IF(A242="","",'1_Data Entry'!G242))</f>
        <v/>
      </c>
      <c r="J242" s="62" t="str">
        <f>IF('1_Data Entry'!$E242="","",IF(A242="","",'1_Data Entry'!H242))</f>
        <v/>
      </c>
      <c r="K242" s="63" t="str">
        <f>IF('1_Data Entry'!$E242="","",IF(A242="","",'1_Data Entry'!I242))</f>
        <v/>
      </c>
      <c r="L242" s="63" t="str">
        <f>IF('1_Data Entry'!$E242="","",IF(OR(J242="",K242=""),"",J242*K242))</f>
        <v/>
      </c>
      <c r="M242" s="61" t="str">
        <f>IF(A242="","",IF(OR('1_Data Entry'!L242="",'1_Data Entry'!L242&lt;=0),"",'1_Data Entry'!J242))</f>
        <v/>
      </c>
      <c r="N242" s="62" t="str">
        <f>IF('1_Data Entry'!$E242="","",IF(OR(J242="",R242=""),"",MAX(J242-R242,0)))</f>
        <v/>
      </c>
      <c r="O242" s="63" t="str">
        <f>IF('1_Data Entry'!$E242="","",IF(A242="","",'1_Data Entry'!L242))</f>
        <v/>
      </c>
      <c r="P242" s="63" t="str">
        <f t="shared" si="19"/>
        <v/>
      </c>
      <c r="Q242" s="91" t="str">
        <f>IF('1_Data Entry'!$E242="","",IF(OR(M242="",P242="",L242=""),"",P242-L242))</f>
        <v/>
      </c>
      <c r="R242" s="133" t="str">
        <f>IF(A242="","",IF('1_Data Entry'!M242&lt;&gt;"",'1_Data Entry'!M242,IF('1_Data Entry'!J242="",J242,"")))</f>
        <v/>
      </c>
      <c r="S242" s="54" t="str">
        <f>IF('1_Data Entry'!$E242="","",IF(A242="","",IF(OR(F242="",I242="",J242="",K242=""),"Check row",IF(AND(M242&lt;&gt;"",M242&lt;I242),"Sell before buy",IF(AND(R242&lt;&gt;"",J242&lt;R242),"Shares remaining exceeds buy",IF(AND(M242&lt;&gt;"",OR(O242="",O242&lt;=0),N242&gt;0),"Missing sale price","OK"))))))</f>
        <v/>
      </c>
      <c r="T242" s="54" t="str">
        <f>IF('1_Data Entry'!$E242="","",IF(A242="","",IF(AND(Q242&lt;0,M242&lt;&gt;""),"Yes","No")))</f>
        <v/>
      </c>
      <c r="U242" s="54" t="str">
        <f>IF('1_Data Entry'!$E242="","",IF(OR(A242="",T242&lt;&gt;"Yes",M242=""),"No",IF(COUNTIFS($F$6:$F$505,F242,$I$6:$I$505,"&gt;="&amp;M242-30,$I$6:$I$505,"&lt;="&amp;M242+30,$A$6:$A$505,"&lt;&gt;"&amp;A242)&gt;0,"Yes","No")))</f>
        <v/>
      </c>
      <c r="V242" s="61" t="str">
        <f>IF('1_Data Entry'!$E242="","",IF(OR(A242="",U242&lt;&gt;"Yes",M242=""),"",M242+30))</f>
        <v/>
      </c>
      <c r="W242" s="54" t="str">
        <f>IF('1_Data Entry'!$E242="","",IF(A242="","",IF(S242="OK","Ready","Review row")))</f>
        <v/>
      </c>
      <c r="X242" s="69" t="str">
        <f t="shared" si="20"/>
        <v/>
      </c>
      <c r="Y242" s="68" t="str">
        <f t="shared" si="21"/>
        <v/>
      </c>
      <c r="Z242" s="64" t="str">
        <f>IF('1_Data Entry'!$E242="","",SUM(SUMIFS('4_Wash Match Table'!R$7:R$500,'4_Wash Match Table'!L$7:L$500,H242),(SUMIFS('4_Wash Match Table'!AA$7:AA$500,'4_Wash Match Table'!U$7:U$500,H242)),(SUMIFS('4_Wash Match Table'!AJ$7:AJ$500,'4_Wash Match Table'!AD$7:AD$500,H242)),(SUMIFS('4_Wash Match Table'!AS$7:AS$500,'4_Wash Match Table'!AM$7:AM$500,H242))))</f>
        <v/>
      </c>
      <c r="AA242" s="64" t="str">
        <f>IF('1_Data Entry'!$E242="","",IF(OR(L242="",Z242=""),"",L242+Z242))</f>
        <v/>
      </c>
      <c r="AB242" s="65" t="str">
        <f t="shared" si="22"/>
        <v/>
      </c>
      <c r="AC242" s="70" t="str">
        <f>IF(AND($M242&lt;&gt;"",$Q242&lt;0),COUNTIFS($M$6:M242,"&lt;&gt;",$Q$6:Q242,"&lt;0"),"")</f>
        <v/>
      </c>
      <c r="AD242" t="str">
        <f t="shared" si="23"/>
        <v/>
      </c>
      <c r="AG242"/>
    </row>
    <row r="243" spans="1:33" ht="15" customHeight="1" x14ac:dyDescent="0.25">
      <c r="A243" s="47" t="str">
        <f>IF('1_Data Entry'!$E243="","",IF(COUNTA('1_Data Entry'!C243:N243)=0,"",'1_Data Entry'!A243))</f>
        <v/>
      </c>
      <c r="B243" s="47" t="str">
        <f>IF('1_Data Entry'!$E243="","",IF(A243="","",IF(S243&lt;&gt;"OK","Check row",IF(M243="","Open lot",IF(R243=0,"Closed lot","Partially sold")))))</f>
        <v/>
      </c>
      <c r="C243" s="47" t="str">
        <f>IF(A243="","",'1_Data Entry'!C243)</f>
        <v/>
      </c>
      <c r="D243" s="47" t="str">
        <f>IF(A243="","",'1_Data Entry'!D243)</f>
        <v/>
      </c>
      <c r="E243" s="47" t="str">
        <f>IF(A243="","",'1_Data Entry'!E243)</f>
        <v/>
      </c>
      <c r="F243" s="47" t="str">
        <f t="shared" si="18"/>
        <v/>
      </c>
      <c r="G243" s="47" t="str">
        <f>IF(F243="","",IFERROR(VLOOKUP(F243,'6_Reference Lists'!$A$4:$D$64,4,FALSE()),'1_Data Entry'!F243))</f>
        <v/>
      </c>
      <c r="H243" s="134" t="str">
        <f>IF('1_Data Entry'!$E243="","",IF(OR(F243="",I243="",J243="",K243=""),"",F243&amp;"-"&amp;TEXT(I243,"yyyymmdd")&amp;"-"&amp;SUBSTITUTE(TEXT(ROUND(J243,3),"0.###"),".","D")&amp;"-"&amp;SUBSTITUTE(TEXT(ROUND(K243,3),"0.###"),".","D")))</f>
        <v/>
      </c>
      <c r="I243" s="61" t="str">
        <f>IF('1_Data Entry'!$E243="","",IF(A243="","",'1_Data Entry'!G243))</f>
        <v/>
      </c>
      <c r="J243" s="62" t="str">
        <f>IF('1_Data Entry'!$E243="","",IF(A243="","",'1_Data Entry'!H243))</f>
        <v/>
      </c>
      <c r="K243" s="63" t="str">
        <f>IF('1_Data Entry'!$E243="","",IF(A243="","",'1_Data Entry'!I243))</f>
        <v/>
      </c>
      <c r="L243" s="63" t="str">
        <f>IF('1_Data Entry'!$E243="","",IF(OR(J243="",K243=""),"",J243*K243))</f>
        <v/>
      </c>
      <c r="M243" s="61" t="str">
        <f>IF(A243="","",IF(OR('1_Data Entry'!L243="",'1_Data Entry'!L243&lt;=0),"",'1_Data Entry'!J243))</f>
        <v/>
      </c>
      <c r="N243" s="62" t="str">
        <f>IF('1_Data Entry'!$E243="","",IF(OR(J243="",R243=""),"",MAX(J243-R243,0)))</f>
        <v/>
      </c>
      <c r="O243" s="63" t="str">
        <f>IF('1_Data Entry'!$E243="","",IF(A243="","",'1_Data Entry'!L243))</f>
        <v/>
      </c>
      <c r="P243" s="63" t="str">
        <f t="shared" si="19"/>
        <v/>
      </c>
      <c r="Q243" s="91" t="str">
        <f>IF('1_Data Entry'!$E243="","",IF(OR(M243="",P243="",L243=""),"",P243-L243))</f>
        <v/>
      </c>
      <c r="R243" s="133" t="str">
        <f>IF(A243="","",IF('1_Data Entry'!M243&lt;&gt;"",'1_Data Entry'!M243,IF('1_Data Entry'!J243="",J243,"")))</f>
        <v/>
      </c>
      <c r="S243" s="54" t="str">
        <f>IF('1_Data Entry'!$E243="","",IF(A243="","",IF(OR(F243="",I243="",J243="",K243=""),"Check row",IF(AND(M243&lt;&gt;"",M243&lt;I243),"Sell before buy",IF(AND(R243&lt;&gt;"",J243&lt;R243),"Shares remaining exceeds buy",IF(AND(M243&lt;&gt;"",OR(O243="",O243&lt;=0),N243&gt;0),"Missing sale price","OK"))))))</f>
        <v/>
      </c>
      <c r="T243" s="54" t="str">
        <f>IF('1_Data Entry'!$E243="","",IF(A243="","",IF(AND(Q243&lt;0,M243&lt;&gt;""),"Yes","No")))</f>
        <v/>
      </c>
      <c r="U243" s="54" t="str">
        <f>IF('1_Data Entry'!$E243="","",IF(OR(A243="",T243&lt;&gt;"Yes",M243=""),"No",IF(COUNTIFS($F$6:$F$505,F243,$I$6:$I$505,"&gt;="&amp;M243-30,$I$6:$I$505,"&lt;="&amp;M243+30,$A$6:$A$505,"&lt;&gt;"&amp;A243)&gt;0,"Yes","No")))</f>
        <v/>
      </c>
      <c r="V243" s="61" t="str">
        <f>IF('1_Data Entry'!$E243="","",IF(OR(A243="",U243&lt;&gt;"Yes",M243=""),"",M243+30))</f>
        <v/>
      </c>
      <c r="W243" s="54" t="str">
        <f>IF('1_Data Entry'!$E243="","",IF(A243="","",IF(S243="OK","Ready","Review row")))</f>
        <v/>
      </c>
      <c r="X243" s="69" t="str">
        <f t="shared" si="20"/>
        <v/>
      </c>
      <c r="Y243" s="68" t="str">
        <f t="shared" si="21"/>
        <v/>
      </c>
      <c r="Z243" s="64" t="str">
        <f>IF('1_Data Entry'!$E243="","",SUM(SUMIFS('4_Wash Match Table'!R$7:R$500,'4_Wash Match Table'!L$7:L$500,H243),(SUMIFS('4_Wash Match Table'!AA$7:AA$500,'4_Wash Match Table'!U$7:U$500,H243)),(SUMIFS('4_Wash Match Table'!AJ$7:AJ$500,'4_Wash Match Table'!AD$7:AD$500,H243)),(SUMIFS('4_Wash Match Table'!AS$7:AS$500,'4_Wash Match Table'!AM$7:AM$500,H243))))</f>
        <v/>
      </c>
      <c r="AA243" s="64" t="str">
        <f>IF('1_Data Entry'!$E243="","",IF(OR(L243="",Z243=""),"",L243+Z243))</f>
        <v/>
      </c>
      <c r="AB243" s="65" t="str">
        <f t="shared" si="22"/>
        <v/>
      </c>
      <c r="AC243" s="70" t="str">
        <f>IF(AND($M243&lt;&gt;"",$Q243&lt;0),COUNTIFS($M$6:M243,"&lt;&gt;",$Q$6:Q243,"&lt;0"),"")</f>
        <v/>
      </c>
      <c r="AD243" t="str">
        <f t="shared" si="23"/>
        <v/>
      </c>
      <c r="AG243"/>
    </row>
    <row r="244" spans="1:33" ht="15" customHeight="1" x14ac:dyDescent="0.25">
      <c r="A244" s="47" t="str">
        <f>IF('1_Data Entry'!$E244="","",IF(COUNTA('1_Data Entry'!C244:N244)=0,"",'1_Data Entry'!A244))</f>
        <v/>
      </c>
      <c r="B244" s="47" t="str">
        <f>IF('1_Data Entry'!$E244="","",IF(A244="","",IF(S244&lt;&gt;"OK","Check row",IF(M244="","Open lot",IF(R244=0,"Closed lot","Partially sold")))))</f>
        <v/>
      </c>
      <c r="C244" s="47" t="str">
        <f>IF(A244="","",'1_Data Entry'!C244)</f>
        <v/>
      </c>
      <c r="D244" s="47" t="str">
        <f>IF(A244="","",'1_Data Entry'!D244)</f>
        <v/>
      </c>
      <c r="E244" s="47" t="str">
        <f>IF(A244="","",'1_Data Entry'!E244)</f>
        <v/>
      </c>
      <c r="F244" s="47" t="str">
        <f t="shared" si="18"/>
        <v/>
      </c>
      <c r="G244" s="47" t="str">
        <f>IF(F244="","",IFERROR(VLOOKUP(F244,'6_Reference Lists'!$A$4:$D$64,4,FALSE()),'1_Data Entry'!F244))</f>
        <v/>
      </c>
      <c r="H244" s="134" t="str">
        <f>IF('1_Data Entry'!$E244="","",IF(OR(F244="",I244="",J244="",K244=""),"",F244&amp;"-"&amp;TEXT(I244,"yyyymmdd")&amp;"-"&amp;SUBSTITUTE(TEXT(ROUND(J244,3),"0.###"),".","D")&amp;"-"&amp;SUBSTITUTE(TEXT(ROUND(K244,3),"0.###"),".","D")))</f>
        <v/>
      </c>
      <c r="I244" s="61" t="str">
        <f>IF('1_Data Entry'!$E244="","",IF(A244="","",'1_Data Entry'!G244))</f>
        <v/>
      </c>
      <c r="J244" s="62" t="str">
        <f>IF('1_Data Entry'!$E244="","",IF(A244="","",'1_Data Entry'!H244))</f>
        <v/>
      </c>
      <c r="K244" s="63" t="str">
        <f>IF('1_Data Entry'!$E244="","",IF(A244="","",'1_Data Entry'!I244))</f>
        <v/>
      </c>
      <c r="L244" s="63" t="str">
        <f>IF('1_Data Entry'!$E244="","",IF(OR(J244="",K244=""),"",J244*K244))</f>
        <v/>
      </c>
      <c r="M244" s="61" t="str">
        <f>IF(A244="","",IF(OR('1_Data Entry'!L244="",'1_Data Entry'!L244&lt;=0),"",'1_Data Entry'!J244))</f>
        <v/>
      </c>
      <c r="N244" s="62" t="str">
        <f>IF('1_Data Entry'!$E244="","",IF(OR(J244="",R244=""),"",MAX(J244-R244,0)))</f>
        <v/>
      </c>
      <c r="O244" s="63" t="str">
        <f>IF('1_Data Entry'!$E244="","",IF(A244="","",'1_Data Entry'!L244))</f>
        <v/>
      </c>
      <c r="P244" s="63" t="str">
        <f t="shared" si="19"/>
        <v/>
      </c>
      <c r="Q244" s="91" t="str">
        <f>IF('1_Data Entry'!$E244="","",IF(OR(M244="",P244="",L244=""),"",P244-L244))</f>
        <v/>
      </c>
      <c r="R244" s="133" t="str">
        <f>IF(A244="","",IF('1_Data Entry'!M244&lt;&gt;"",'1_Data Entry'!M244,IF('1_Data Entry'!J244="",J244,"")))</f>
        <v/>
      </c>
      <c r="S244" s="54" t="str">
        <f>IF('1_Data Entry'!$E244="","",IF(A244="","",IF(OR(F244="",I244="",J244="",K244=""),"Check row",IF(AND(M244&lt;&gt;"",M244&lt;I244),"Sell before buy",IF(AND(R244&lt;&gt;"",J244&lt;R244),"Shares remaining exceeds buy",IF(AND(M244&lt;&gt;"",OR(O244="",O244&lt;=0),N244&gt;0),"Missing sale price","OK"))))))</f>
        <v/>
      </c>
      <c r="T244" s="54" t="str">
        <f>IF('1_Data Entry'!$E244="","",IF(A244="","",IF(AND(Q244&lt;0,M244&lt;&gt;""),"Yes","No")))</f>
        <v/>
      </c>
      <c r="U244" s="54" t="str">
        <f>IF('1_Data Entry'!$E244="","",IF(OR(A244="",T244&lt;&gt;"Yes",M244=""),"No",IF(COUNTIFS($F$6:$F$505,F244,$I$6:$I$505,"&gt;="&amp;M244-30,$I$6:$I$505,"&lt;="&amp;M244+30,$A$6:$A$505,"&lt;&gt;"&amp;A244)&gt;0,"Yes","No")))</f>
        <v/>
      </c>
      <c r="V244" s="61" t="str">
        <f>IF('1_Data Entry'!$E244="","",IF(OR(A244="",U244&lt;&gt;"Yes",M244=""),"",M244+30))</f>
        <v/>
      </c>
      <c r="W244" s="54" t="str">
        <f>IF('1_Data Entry'!$E244="","",IF(A244="","",IF(S244="OK","Ready","Review row")))</f>
        <v/>
      </c>
      <c r="X244" s="69" t="str">
        <f t="shared" si="20"/>
        <v/>
      </c>
      <c r="Y244" s="68" t="str">
        <f t="shared" si="21"/>
        <v/>
      </c>
      <c r="Z244" s="64" t="str">
        <f>IF('1_Data Entry'!$E244="","",SUM(SUMIFS('4_Wash Match Table'!R$7:R$500,'4_Wash Match Table'!L$7:L$500,H244),(SUMIFS('4_Wash Match Table'!AA$7:AA$500,'4_Wash Match Table'!U$7:U$500,H244)),(SUMIFS('4_Wash Match Table'!AJ$7:AJ$500,'4_Wash Match Table'!AD$7:AD$500,H244)),(SUMIFS('4_Wash Match Table'!AS$7:AS$500,'4_Wash Match Table'!AM$7:AM$500,H244))))</f>
        <v/>
      </c>
      <c r="AA244" s="64" t="str">
        <f>IF('1_Data Entry'!$E244="","",IF(OR(L244="",Z244=""),"",L244+Z244))</f>
        <v/>
      </c>
      <c r="AB244" s="65" t="str">
        <f t="shared" si="22"/>
        <v/>
      </c>
      <c r="AC244" s="70" t="str">
        <f>IF(AND($M244&lt;&gt;"",$Q244&lt;0),COUNTIFS($M$6:M244,"&lt;&gt;",$Q$6:Q244,"&lt;0"),"")</f>
        <v/>
      </c>
      <c r="AD244" t="str">
        <f t="shared" si="23"/>
        <v/>
      </c>
      <c r="AG244"/>
    </row>
    <row r="245" spans="1:33" ht="15" customHeight="1" x14ac:dyDescent="0.25">
      <c r="A245" s="47" t="str">
        <f>IF('1_Data Entry'!$E245="","",IF(COUNTA('1_Data Entry'!C245:N245)=0,"",'1_Data Entry'!A245))</f>
        <v/>
      </c>
      <c r="B245" s="47" t="str">
        <f>IF('1_Data Entry'!$E245="","",IF(A245="","",IF(S245&lt;&gt;"OK","Check row",IF(M245="","Open lot",IF(R245=0,"Closed lot","Partially sold")))))</f>
        <v/>
      </c>
      <c r="C245" s="47" t="str">
        <f>IF(A245="","",'1_Data Entry'!C245)</f>
        <v/>
      </c>
      <c r="D245" s="47" t="str">
        <f>IF(A245="","",'1_Data Entry'!D245)</f>
        <v/>
      </c>
      <c r="E245" s="47" t="str">
        <f>IF(A245="","",'1_Data Entry'!E245)</f>
        <v/>
      </c>
      <c r="F245" s="47" t="str">
        <f t="shared" si="18"/>
        <v/>
      </c>
      <c r="G245" s="47" t="str">
        <f>IF(F245="","",IFERROR(VLOOKUP(F245,'6_Reference Lists'!$A$4:$D$64,4,FALSE()),'1_Data Entry'!F245))</f>
        <v/>
      </c>
      <c r="H245" s="134" t="str">
        <f>IF('1_Data Entry'!$E245="","",IF(OR(F245="",I245="",J245="",K245=""),"",F245&amp;"-"&amp;TEXT(I245,"yyyymmdd")&amp;"-"&amp;SUBSTITUTE(TEXT(ROUND(J245,3),"0.###"),".","D")&amp;"-"&amp;SUBSTITUTE(TEXT(ROUND(K245,3),"0.###"),".","D")))</f>
        <v/>
      </c>
      <c r="I245" s="61" t="str">
        <f>IF('1_Data Entry'!$E245="","",IF(A245="","",'1_Data Entry'!G245))</f>
        <v/>
      </c>
      <c r="J245" s="62" t="str">
        <f>IF('1_Data Entry'!$E245="","",IF(A245="","",'1_Data Entry'!H245))</f>
        <v/>
      </c>
      <c r="K245" s="63" t="str">
        <f>IF('1_Data Entry'!$E245="","",IF(A245="","",'1_Data Entry'!I245))</f>
        <v/>
      </c>
      <c r="L245" s="63" t="str">
        <f>IF('1_Data Entry'!$E245="","",IF(OR(J245="",K245=""),"",J245*K245))</f>
        <v/>
      </c>
      <c r="M245" s="61" t="str">
        <f>IF(A245="","",IF(OR('1_Data Entry'!L245="",'1_Data Entry'!L245&lt;=0),"",'1_Data Entry'!J245))</f>
        <v/>
      </c>
      <c r="N245" s="62" t="str">
        <f>IF('1_Data Entry'!$E245="","",IF(OR(J245="",R245=""),"",MAX(J245-R245,0)))</f>
        <v/>
      </c>
      <c r="O245" s="63" t="str">
        <f>IF('1_Data Entry'!$E245="","",IF(A245="","",'1_Data Entry'!L245))</f>
        <v/>
      </c>
      <c r="P245" s="63" t="str">
        <f t="shared" si="19"/>
        <v/>
      </c>
      <c r="Q245" s="91" t="str">
        <f>IF('1_Data Entry'!$E245="","",IF(OR(M245="",P245="",L245=""),"",P245-L245))</f>
        <v/>
      </c>
      <c r="R245" s="133" t="str">
        <f>IF(A245="","",IF('1_Data Entry'!M245&lt;&gt;"",'1_Data Entry'!M245,IF('1_Data Entry'!J245="",J245,"")))</f>
        <v/>
      </c>
      <c r="S245" s="54" t="str">
        <f>IF('1_Data Entry'!$E245="","",IF(A245="","",IF(OR(F245="",I245="",J245="",K245=""),"Check row",IF(AND(M245&lt;&gt;"",M245&lt;I245),"Sell before buy",IF(AND(R245&lt;&gt;"",J245&lt;R245),"Shares remaining exceeds buy",IF(AND(M245&lt;&gt;"",OR(O245="",O245&lt;=0),N245&gt;0),"Missing sale price","OK"))))))</f>
        <v/>
      </c>
      <c r="T245" s="54" t="str">
        <f>IF('1_Data Entry'!$E245="","",IF(A245="","",IF(AND(Q245&lt;0,M245&lt;&gt;""),"Yes","No")))</f>
        <v/>
      </c>
      <c r="U245" s="54" t="str">
        <f>IF('1_Data Entry'!$E245="","",IF(OR(A245="",T245&lt;&gt;"Yes",M245=""),"No",IF(COUNTIFS($F$6:$F$505,F245,$I$6:$I$505,"&gt;="&amp;M245-30,$I$6:$I$505,"&lt;="&amp;M245+30,$A$6:$A$505,"&lt;&gt;"&amp;A245)&gt;0,"Yes","No")))</f>
        <v/>
      </c>
      <c r="V245" s="61" t="str">
        <f>IF('1_Data Entry'!$E245="","",IF(OR(A245="",U245&lt;&gt;"Yes",M245=""),"",M245+30))</f>
        <v/>
      </c>
      <c r="W245" s="54" t="str">
        <f>IF('1_Data Entry'!$E245="","",IF(A245="","",IF(S245="OK","Ready","Review row")))</f>
        <v/>
      </c>
      <c r="X245" s="69" t="str">
        <f t="shared" si="20"/>
        <v/>
      </c>
      <c r="Y245" s="68" t="str">
        <f t="shared" si="21"/>
        <v/>
      </c>
      <c r="Z245" s="64" t="str">
        <f>IF('1_Data Entry'!$E245="","",SUM(SUMIFS('4_Wash Match Table'!R$7:R$500,'4_Wash Match Table'!L$7:L$500,H245),(SUMIFS('4_Wash Match Table'!AA$7:AA$500,'4_Wash Match Table'!U$7:U$500,H245)),(SUMIFS('4_Wash Match Table'!AJ$7:AJ$500,'4_Wash Match Table'!AD$7:AD$500,H245)),(SUMIFS('4_Wash Match Table'!AS$7:AS$500,'4_Wash Match Table'!AM$7:AM$500,H245))))</f>
        <v/>
      </c>
      <c r="AA245" s="64" t="str">
        <f>IF('1_Data Entry'!$E245="","",IF(OR(L245="",Z245=""),"",L245+Z245))</f>
        <v/>
      </c>
      <c r="AB245" s="65" t="str">
        <f t="shared" si="22"/>
        <v/>
      </c>
      <c r="AC245" s="70" t="str">
        <f>IF(AND($M245&lt;&gt;"",$Q245&lt;0),COUNTIFS($M$6:M245,"&lt;&gt;",$Q$6:Q245,"&lt;0"),"")</f>
        <v/>
      </c>
      <c r="AD245" t="str">
        <f t="shared" si="23"/>
        <v/>
      </c>
      <c r="AG245"/>
    </row>
    <row r="246" spans="1:33" ht="15" customHeight="1" x14ac:dyDescent="0.25">
      <c r="A246" s="47" t="str">
        <f>IF('1_Data Entry'!$E246="","",IF(COUNTA('1_Data Entry'!C246:N246)=0,"",'1_Data Entry'!A246))</f>
        <v/>
      </c>
      <c r="B246" s="47" t="str">
        <f>IF('1_Data Entry'!$E246="","",IF(A246="","",IF(S246&lt;&gt;"OK","Check row",IF(M246="","Open lot",IF(R246=0,"Closed lot","Partially sold")))))</f>
        <v/>
      </c>
      <c r="C246" s="47" t="str">
        <f>IF(A246="","",'1_Data Entry'!C246)</f>
        <v/>
      </c>
      <c r="D246" s="47" t="str">
        <f>IF(A246="","",'1_Data Entry'!D246)</f>
        <v/>
      </c>
      <c r="E246" s="47" t="str">
        <f>IF(A246="","",'1_Data Entry'!E246)</f>
        <v/>
      </c>
      <c r="F246" s="47" t="str">
        <f t="shared" si="18"/>
        <v/>
      </c>
      <c r="G246" s="47" t="str">
        <f>IF(F246="","",IFERROR(VLOOKUP(F246,'6_Reference Lists'!$A$4:$D$64,4,FALSE()),'1_Data Entry'!F246))</f>
        <v/>
      </c>
      <c r="H246" s="134" t="str">
        <f>IF('1_Data Entry'!$E246="","",IF(OR(F246="",I246="",J246="",K246=""),"",F246&amp;"-"&amp;TEXT(I246,"yyyymmdd")&amp;"-"&amp;SUBSTITUTE(TEXT(ROUND(J246,3),"0.###"),".","D")&amp;"-"&amp;SUBSTITUTE(TEXT(ROUND(K246,3),"0.###"),".","D")))</f>
        <v/>
      </c>
      <c r="I246" s="61" t="str">
        <f>IF('1_Data Entry'!$E246="","",IF(A246="","",'1_Data Entry'!G246))</f>
        <v/>
      </c>
      <c r="J246" s="62" t="str">
        <f>IF('1_Data Entry'!$E246="","",IF(A246="","",'1_Data Entry'!H246))</f>
        <v/>
      </c>
      <c r="K246" s="63" t="str">
        <f>IF('1_Data Entry'!$E246="","",IF(A246="","",'1_Data Entry'!I246))</f>
        <v/>
      </c>
      <c r="L246" s="63" t="str">
        <f>IF('1_Data Entry'!$E246="","",IF(OR(J246="",K246=""),"",J246*K246))</f>
        <v/>
      </c>
      <c r="M246" s="61" t="str">
        <f>IF(A246="","",IF(OR('1_Data Entry'!L246="",'1_Data Entry'!L246&lt;=0),"",'1_Data Entry'!J246))</f>
        <v/>
      </c>
      <c r="N246" s="62" t="str">
        <f>IF('1_Data Entry'!$E246="","",IF(OR(J246="",R246=""),"",MAX(J246-R246,0)))</f>
        <v/>
      </c>
      <c r="O246" s="63" t="str">
        <f>IF('1_Data Entry'!$E246="","",IF(A246="","",'1_Data Entry'!L246))</f>
        <v/>
      </c>
      <c r="P246" s="63" t="str">
        <f t="shared" si="19"/>
        <v/>
      </c>
      <c r="Q246" s="91" t="str">
        <f>IF('1_Data Entry'!$E246="","",IF(OR(M246="",P246="",L246=""),"",P246-L246))</f>
        <v/>
      </c>
      <c r="R246" s="133" t="str">
        <f>IF(A246="","",IF('1_Data Entry'!M246&lt;&gt;"",'1_Data Entry'!M246,IF('1_Data Entry'!J246="",J246,"")))</f>
        <v/>
      </c>
      <c r="S246" s="54" t="str">
        <f>IF('1_Data Entry'!$E246="","",IF(A246="","",IF(OR(F246="",I246="",J246="",K246=""),"Check row",IF(AND(M246&lt;&gt;"",M246&lt;I246),"Sell before buy",IF(AND(R246&lt;&gt;"",J246&lt;R246),"Shares remaining exceeds buy",IF(AND(M246&lt;&gt;"",OR(O246="",O246&lt;=0),N246&gt;0),"Missing sale price","OK"))))))</f>
        <v/>
      </c>
      <c r="T246" s="54" t="str">
        <f>IF('1_Data Entry'!$E246="","",IF(A246="","",IF(AND(Q246&lt;0,M246&lt;&gt;""),"Yes","No")))</f>
        <v/>
      </c>
      <c r="U246" s="54" t="str">
        <f>IF('1_Data Entry'!$E246="","",IF(OR(A246="",T246&lt;&gt;"Yes",M246=""),"No",IF(COUNTIFS($F$6:$F$505,F246,$I$6:$I$505,"&gt;="&amp;M246-30,$I$6:$I$505,"&lt;="&amp;M246+30,$A$6:$A$505,"&lt;&gt;"&amp;A246)&gt;0,"Yes","No")))</f>
        <v/>
      </c>
      <c r="V246" s="61" t="str">
        <f>IF('1_Data Entry'!$E246="","",IF(OR(A246="",U246&lt;&gt;"Yes",M246=""),"",M246+30))</f>
        <v/>
      </c>
      <c r="W246" s="54" t="str">
        <f>IF('1_Data Entry'!$E246="","",IF(A246="","",IF(S246="OK","Ready","Review row")))</f>
        <v/>
      </c>
      <c r="X246" s="69" t="str">
        <f t="shared" si="20"/>
        <v/>
      </c>
      <c r="Y246" s="68" t="str">
        <f t="shared" si="21"/>
        <v/>
      </c>
      <c r="Z246" s="64" t="str">
        <f>IF('1_Data Entry'!$E246="","",SUM(SUMIFS('4_Wash Match Table'!R$7:R$500,'4_Wash Match Table'!L$7:L$500,H246),(SUMIFS('4_Wash Match Table'!AA$7:AA$500,'4_Wash Match Table'!U$7:U$500,H246)),(SUMIFS('4_Wash Match Table'!AJ$7:AJ$500,'4_Wash Match Table'!AD$7:AD$500,H246)),(SUMIFS('4_Wash Match Table'!AS$7:AS$500,'4_Wash Match Table'!AM$7:AM$500,H246))))</f>
        <v/>
      </c>
      <c r="AA246" s="64" t="str">
        <f>IF('1_Data Entry'!$E246="","",IF(OR(L246="",Z246=""),"",L246+Z246))</f>
        <v/>
      </c>
      <c r="AB246" s="65" t="str">
        <f t="shared" si="22"/>
        <v/>
      </c>
      <c r="AC246" s="70" t="str">
        <f>IF(AND($M246&lt;&gt;"",$Q246&lt;0),COUNTIFS($M$6:M246,"&lt;&gt;",$Q$6:Q246,"&lt;0"),"")</f>
        <v/>
      </c>
      <c r="AD246" t="str">
        <f t="shared" si="23"/>
        <v/>
      </c>
      <c r="AG246"/>
    </row>
    <row r="247" spans="1:33" ht="15" customHeight="1" x14ac:dyDescent="0.25">
      <c r="A247" s="47" t="str">
        <f>IF('1_Data Entry'!$E247="","",IF(COUNTA('1_Data Entry'!C247:N247)=0,"",'1_Data Entry'!A247))</f>
        <v/>
      </c>
      <c r="B247" s="47" t="str">
        <f>IF('1_Data Entry'!$E247="","",IF(A247="","",IF(S247&lt;&gt;"OK","Check row",IF(M247="","Open lot",IF(R247=0,"Closed lot","Partially sold")))))</f>
        <v/>
      </c>
      <c r="C247" s="47" t="str">
        <f>IF(A247="","",'1_Data Entry'!C247)</f>
        <v/>
      </c>
      <c r="D247" s="47" t="str">
        <f>IF(A247="","",'1_Data Entry'!D247)</f>
        <v/>
      </c>
      <c r="E247" s="47" t="str">
        <f>IF(A247="","",'1_Data Entry'!E247)</f>
        <v/>
      </c>
      <c r="F247" s="47" t="str">
        <f t="shared" si="18"/>
        <v/>
      </c>
      <c r="G247" s="47" t="str">
        <f>IF(F247="","",IFERROR(VLOOKUP(F247,'6_Reference Lists'!$A$4:$D$64,4,FALSE()),'1_Data Entry'!F247))</f>
        <v/>
      </c>
      <c r="H247" s="134" t="str">
        <f>IF('1_Data Entry'!$E247="","",IF(OR(F247="",I247="",J247="",K247=""),"",F247&amp;"-"&amp;TEXT(I247,"yyyymmdd")&amp;"-"&amp;SUBSTITUTE(TEXT(ROUND(J247,3),"0.###"),".","D")&amp;"-"&amp;SUBSTITUTE(TEXT(ROUND(K247,3),"0.###"),".","D")))</f>
        <v/>
      </c>
      <c r="I247" s="61" t="str">
        <f>IF('1_Data Entry'!$E247="","",IF(A247="","",'1_Data Entry'!G247))</f>
        <v/>
      </c>
      <c r="J247" s="62" t="str">
        <f>IF('1_Data Entry'!$E247="","",IF(A247="","",'1_Data Entry'!H247))</f>
        <v/>
      </c>
      <c r="K247" s="63" t="str">
        <f>IF('1_Data Entry'!$E247="","",IF(A247="","",'1_Data Entry'!I247))</f>
        <v/>
      </c>
      <c r="L247" s="63" t="str">
        <f>IF('1_Data Entry'!$E247="","",IF(OR(J247="",K247=""),"",J247*K247))</f>
        <v/>
      </c>
      <c r="M247" s="61" t="str">
        <f>IF(A247="","",IF(OR('1_Data Entry'!L247="",'1_Data Entry'!L247&lt;=0),"",'1_Data Entry'!J247))</f>
        <v/>
      </c>
      <c r="N247" s="62" t="str">
        <f>IF('1_Data Entry'!$E247="","",IF(OR(J247="",R247=""),"",MAX(J247-R247,0)))</f>
        <v/>
      </c>
      <c r="O247" s="63" t="str">
        <f>IF('1_Data Entry'!$E247="","",IF(A247="","",'1_Data Entry'!L247))</f>
        <v/>
      </c>
      <c r="P247" s="63" t="str">
        <f t="shared" si="19"/>
        <v/>
      </c>
      <c r="Q247" s="91" t="str">
        <f>IF('1_Data Entry'!$E247="","",IF(OR(M247="",P247="",L247=""),"",P247-L247))</f>
        <v/>
      </c>
      <c r="R247" s="133" t="str">
        <f>IF(A247="","",IF('1_Data Entry'!M247&lt;&gt;"",'1_Data Entry'!M247,IF('1_Data Entry'!J247="",J247,"")))</f>
        <v/>
      </c>
      <c r="S247" s="54" t="str">
        <f>IF('1_Data Entry'!$E247="","",IF(A247="","",IF(OR(F247="",I247="",J247="",K247=""),"Check row",IF(AND(M247&lt;&gt;"",M247&lt;I247),"Sell before buy",IF(AND(R247&lt;&gt;"",J247&lt;R247),"Shares remaining exceeds buy",IF(AND(M247&lt;&gt;"",OR(O247="",O247&lt;=0),N247&gt;0),"Missing sale price","OK"))))))</f>
        <v/>
      </c>
      <c r="T247" s="54" t="str">
        <f>IF('1_Data Entry'!$E247="","",IF(A247="","",IF(AND(Q247&lt;0,M247&lt;&gt;""),"Yes","No")))</f>
        <v/>
      </c>
      <c r="U247" s="54" t="str">
        <f>IF('1_Data Entry'!$E247="","",IF(OR(A247="",T247&lt;&gt;"Yes",M247=""),"No",IF(COUNTIFS($F$6:$F$505,F247,$I$6:$I$505,"&gt;="&amp;M247-30,$I$6:$I$505,"&lt;="&amp;M247+30,$A$6:$A$505,"&lt;&gt;"&amp;A247)&gt;0,"Yes","No")))</f>
        <v/>
      </c>
      <c r="V247" s="61" t="str">
        <f>IF('1_Data Entry'!$E247="","",IF(OR(A247="",U247&lt;&gt;"Yes",M247=""),"",M247+30))</f>
        <v/>
      </c>
      <c r="W247" s="54" t="str">
        <f>IF('1_Data Entry'!$E247="","",IF(A247="","",IF(S247="OK","Ready","Review row")))</f>
        <v/>
      </c>
      <c r="X247" s="69" t="str">
        <f t="shared" si="20"/>
        <v/>
      </c>
      <c r="Y247" s="68" t="str">
        <f t="shared" si="21"/>
        <v/>
      </c>
      <c r="Z247" s="64" t="str">
        <f>IF('1_Data Entry'!$E247="","",SUM(SUMIFS('4_Wash Match Table'!R$7:R$500,'4_Wash Match Table'!L$7:L$500,H247),(SUMIFS('4_Wash Match Table'!AA$7:AA$500,'4_Wash Match Table'!U$7:U$500,H247)),(SUMIFS('4_Wash Match Table'!AJ$7:AJ$500,'4_Wash Match Table'!AD$7:AD$500,H247)),(SUMIFS('4_Wash Match Table'!AS$7:AS$500,'4_Wash Match Table'!AM$7:AM$500,H247))))</f>
        <v/>
      </c>
      <c r="AA247" s="64" t="str">
        <f>IF('1_Data Entry'!$E247="","",IF(OR(L247="",Z247=""),"",L247+Z247))</f>
        <v/>
      </c>
      <c r="AB247" s="65" t="str">
        <f t="shared" si="22"/>
        <v/>
      </c>
      <c r="AC247" s="70" t="str">
        <f>IF(AND($M247&lt;&gt;"",$Q247&lt;0),COUNTIFS($M$6:M247,"&lt;&gt;",$Q$6:Q247,"&lt;0"),"")</f>
        <v/>
      </c>
      <c r="AD247" t="str">
        <f t="shared" si="23"/>
        <v/>
      </c>
      <c r="AG247"/>
    </row>
    <row r="248" spans="1:33" ht="15" customHeight="1" x14ac:dyDescent="0.25">
      <c r="A248" s="47" t="str">
        <f>IF('1_Data Entry'!$E248="","",IF(COUNTA('1_Data Entry'!C248:N248)=0,"",'1_Data Entry'!A248))</f>
        <v/>
      </c>
      <c r="B248" s="47" t="str">
        <f>IF('1_Data Entry'!$E248="","",IF(A248="","",IF(S248&lt;&gt;"OK","Check row",IF(M248="","Open lot",IF(R248=0,"Closed lot","Partially sold")))))</f>
        <v/>
      </c>
      <c r="C248" s="47" t="str">
        <f>IF(A248="","",'1_Data Entry'!C248)</f>
        <v/>
      </c>
      <c r="D248" s="47" t="str">
        <f>IF(A248="","",'1_Data Entry'!D248)</f>
        <v/>
      </c>
      <c r="E248" s="47" t="str">
        <f>IF(A248="","",'1_Data Entry'!E248)</f>
        <v/>
      </c>
      <c r="F248" s="47" t="str">
        <f t="shared" si="18"/>
        <v/>
      </c>
      <c r="G248" s="47" t="str">
        <f>IF(F248="","",IFERROR(VLOOKUP(F248,'6_Reference Lists'!$A$4:$D$64,4,FALSE()),'1_Data Entry'!F248))</f>
        <v/>
      </c>
      <c r="H248" s="134" t="str">
        <f>IF('1_Data Entry'!$E248="","",IF(OR(F248="",I248="",J248="",K248=""),"",F248&amp;"-"&amp;TEXT(I248,"yyyymmdd")&amp;"-"&amp;SUBSTITUTE(TEXT(ROUND(J248,3),"0.###"),".","D")&amp;"-"&amp;SUBSTITUTE(TEXT(ROUND(K248,3),"0.###"),".","D")))</f>
        <v/>
      </c>
      <c r="I248" s="61" t="str">
        <f>IF('1_Data Entry'!$E248="","",IF(A248="","",'1_Data Entry'!G248))</f>
        <v/>
      </c>
      <c r="J248" s="62" t="str">
        <f>IF('1_Data Entry'!$E248="","",IF(A248="","",'1_Data Entry'!H248))</f>
        <v/>
      </c>
      <c r="K248" s="63" t="str">
        <f>IF('1_Data Entry'!$E248="","",IF(A248="","",'1_Data Entry'!I248))</f>
        <v/>
      </c>
      <c r="L248" s="63" t="str">
        <f>IF('1_Data Entry'!$E248="","",IF(OR(J248="",K248=""),"",J248*K248))</f>
        <v/>
      </c>
      <c r="M248" s="61" t="str">
        <f>IF(A248="","",IF(OR('1_Data Entry'!L248="",'1_Data Entry'!L248&lt;=0),"",'1_Data Entry'!J248))</f>
        <v/>
      </c>
      <c r="N248" s="62" t="str">
        <f>IF('1_Data Entry'!$E248="","",IF(OR(J248="",R248=""),"",MAX(J248-R248,0)))</f>
        <v/>
      </c>
      <c r="O248" s="63" t="str">
        <f>IF('1_Data Entry'!$E248="","",IF(A248="","",'1_Data Entry'!L248))</f>
        <v/>
      </c>
      <c r="P248" s="63" t="str">
        <f t="shared" si="19"/>
        <v/>
      </c>
      <c r="Q248" s="91" t="str">
        <f>IF('1_Data Entry'!$E248="","",IF(OR(M248="",P248="",L248=""),"",P248-L248))</f>
        <v/>
      </c>
      <c r="R248" s="133" t="str">
        <f>IF(A248="","",IF('1_Data Entry'!M248&lt;&gt;"",'1_Data Entry'!M248,IF('1_Data Entry'!J248="",J248,"")))</f>
        <v/>
      </c>
      <c r="S248" s="54" t="str">
        <f>IF('1_Data Entry'!$E248="","",IF(A248="","",IF(OR(F248="",I248="",J248="",K248=""),"Check row",IF(AND(M248&lt;&gt;"",M248&lt;I248),"Sell before buy",IF(AND(R248&lt;&gt;"",J248&lt;R248),"Shares remaining exceeds buy",IF(AND(M248&lt;&gt;"",OR(O248="",O248&lt;=0),N248&gt;0),"Missing sale price","OK"))))))</f>
        <v/>
      </c>
      <c r="T248" s="54" t="str">
        <f>IF('1_Data Entry'!$E248="","",IF(A248="","",IF(AND(Q248&lt;0,M248&lt;&gt;""),"Yes","No")))</f>
        <v/>
      </c>
      <c r="U248" s="54" t="str">
        <f>IF('1_Data Entry'!$E248="","",IF(OR(A248="",T248&lt;&gt;"Yes",M248=""),"No",IF(COUNTIFS($F$6:$F$505,F248,$I$6:$I$505,"&gt;="&amp;M248-30,$I$6:$I$505,"&lt;="&amp;M248+30,$A$6:$A$505,"&lt;&gt;"&amp;A248)&gt;0,"Yes","No")))</f>
        <v/>
      </c>
      <c r="V248" s="61" t="str">
        <f>IF('1_Data Entry'!$E248="","",IF(OR(A248="",U248&lt;&gt;"Yes",M248=""),"",M248+30))</f>
        <v/>
      </c>
      <c r="W248" s="54" t="str">
        <f>IF('1_Data Entry'!$E248="","",IF(A248="","",IF(S248="OK","Ready","Review row")))</f>
        <v/>
      </c>
      <c r="X248" s="69" t="str">
        <f t="shared" si="20"/>
        <v/>
      </c>
      <c r="Y248" s="68" t="str">
        <f t="shared" si="21"/>
        <v/>
      </c>
      <c r="Z248" s="64" t="str">
        <f>IF('1_Data Entry'!$E248="","",SUM(SUMIFS('4_Wash Match Table'!R$7:R$500,'4_Wash Match Table'!L$7:L$500,H248),(SUMIFS('4_Wash Match Table'!AA$7:AA$500,'4_Wash Match Table'!U$7:U$500,H248)),(SUMIFS('4_Wash Match Table'!AJ$7:AJ$500,'4_Wash Match Table'!AD$7:AD$500,H248)),(SUMIFS('4_Wash Match Table'!AS$7:AS$500,'4_Wash Match Table'!AM$7:AM$500,H248))))</f>
        <v/>
      </c>
      <c r="AA248" s="64" t="str">
        <f>IF('1_Data Entry'!$E248="","",IF(OR(L248="",Z248=""),"",L248+Z248))</f>
        <v/>
      </c>
      <c r="AB248" s="65" t="str">
        <f t="shared" si="22"/>
        <v/>
      </c>
      <c r="AC248" s="70" t="str">
        <f>IF(AND($M248&lt;&gt;"",$Q248&lt;0),COUNTIFS($M$6:M248,"&lt;&gt;",$Q$6:Q248,"&lt;0"),"")</f>
        <v/>
      </c>
      <c r="AD248" t="str">
        <f t="shared" si="23"/>
        <v/>
      </c>
      <c r="AG248"/>
    </row>
    <row r="249" spans="1:33" ht="15" customHeight="1" x14ac:dyDescent="0.25">
      <c r="A249" s="47" t="str">
        <f>IF('1_Data Entry'!$E249="","",IF(COUNTA('1_Data Entry'!C249:N249)=0,"",'1_Data Entry'!A249))</f>
        <v/>
      </c>
      <c r="B249" s="47" t="str">
        <f>IF('1_Data Entry'!$E249="","",IF(A249="","",IF(S249&lt;&gt;"OK","Check row",IF(M249="","Open lot",IF(R249=0,"Closed lot","Partially sold")))))</f>
        <v/>
      </c>
      <c r="C249" s="47" t="str">
        <f>IF(A249="","",'1_Data Entry'!C249)</f>
        <v/>
      </c>
      <c r="D249" s="47" t="str">
        <f>IF(A249="","",'1_Data Entry'!D249)</f>
        <v/>
      </c>
      <c r="E249" s="47" t="str">
        <f>IF(A249="","",'1_Data Entry'!E249)</f>
        <v/>
      </c>
      <c r="F249" s="47" t="str">
        <f t="shared" si="18"/>
        <v/>
      </c>
      <c r="G249" s="47" t="str">
        <f>IF(F249="","",IFERROR(VLOOKUP(F249,'6_Reference Lists'!$A$4:$D$64,4,FALSE()),'1_Data Entry'!F249))</f>
        <v/>
      </c>
      <c r="H249" s="134" t="str">
        <f>IF('1_Data Entry'!$E249="","",IF(OR(F249="",I249="",J249="",K249=""),"",F249&amp;"-"&amp;TEXT(I249,"yyyymmdd")&amp;"-"&amp;SUBSTITUTE(TEXT(ROUND(J249,3),"0.###"),".","D")&amp;"-"&amp;SUBSTITUTE(TEXT(ROUND(K249,3),"0.###"),".","D")))</f>
        <v/>
      </c>
      <c r="I249" s="61" t="str">
        <f>IF('1_Data Entry'!$E249="","",IF(A249="","",'1_Data Entry'!G249))</f>
        <v/>
      </c>
      <c r="J249" s="62" t="str">
        <f>IF('1_Data Entry'!$E249="","",IF(A249="","",'1_Data Entry'!H249))</f>
        <v/>
      </c>
      <c r="K249" s="63" t="str">
        <f>IF('1_Data Entry'!$E249="","",IF(A249="","",'1_Data Entry'!I249))</f>
        <v/>
      </c>
      <c r="L249" s="63" t="str">
        <f>IF('1_Data Entry'!$E249="","",IF(OR(J249="",K249=""),"",J249*K249))</f>
        <v/>
      </c>
      <c r="M249" s="61" t="str">
        <f>IF(A249="","",IF(OR('1_Data Entry'!L249="",'1_Data Entry'!L249&lt;=0),"",'1_Data Entry'!J249))</f>
        <v/>
      </c>
      <c r="N249" s="62" t="str">
        <f>IF('1_Data Entry'!$E249="","",IF(OR(J249="",R249=""),"",MAX(J249-R249,0)))</f>
        <v/>
      </c>
      <c r="O249" s="63" t="str">
        <f>IF('1_Data Entry'!$E249="","",IF(A249="","",'1_Data Entry'!L249))</f>
        <v/>
      </c>
      <c r="P249" s="63" t="str">
        <f t="shared" si="19"/>
        <v/>
      </c>
      <c r="Q249" s="91" t="str">
        <f>IF('1_Data Entry'!$E249="","",IF(OR(M249="",P249="",L249=""),"",P249-L249))</f>
        <v/>
      </c>
      <c r="R249" s="133" t="str">
        <f>IF(A249="","",IF('1_Data Entry'!M249&lt;&gt;"",'1_Data Entry'!M249,IF('1_Data Entry'!J249="",J249,"")))</f>
        <v/>
      </c>
      <c r="S249" s="54" t="str">
        <f>IF('1_Data Entry'!$E249="","",IF(A249="","",IF(OR(F249="",I249="",J249="",K249=""),"Check row",IF(AND(M249&lt;&gt;"",M249&lt;I249),"Sell before buy",IF(AND(R249&lt;&gt;"",J249&lt;R249),"Shares remaining exceeds buy",IF(AND(M249&lt;&gt;"",OR(O249="",O249&lt;=0),N249&gt;0),"Missing sale price","OK"))))))</f>
        <v/>
      </c>
      <c r="T249" s="54" t="str">
        <f>IF('1_Data Entry'!$E249="","",IF(A249="","",IF(AND(Q249&lt;0,M249&lt;&gt;""),"Yes","No")))</f>
        <v/>
      </c>
      <c r="U249" s="54" t="str">
        <f>IF('1_Data Entry'!$E249="","",IF(OR(A249="",T249&lt;&gt;"Yes",M249=""),"No",IF(COUNTIFS($F$6:$F$505,F249,$I$6:$I$505,"&gt;="&amp;M249-30,$I$6:$I$505,"&lt;="&amp;M249+30,$A$6:$A$505,"&lt;&gt;"&amp;A249)&gt;0,"Yes","No")))</f>
        <v/>
      </c>
      <c r="V249" s="61" t="str">
        <f>IF('1_Data Entry'!$E249="","",IF(OR(A249="",U249&lt;&gt;"Yes",M249=""),"",M249+30))</f>
        <v/>
      </c>
      <c r="W249" s="54" t="str">
        <f>IF('1_Data Entry'!$E249="","",IF(A249="","",IF(S249="OK","Ready","Review row")))</f>
        <v/>
      </c>
      <c r="X249" s="69" t="str">
        <f t="shared" si="20"/>
        <v/>
      </c>
      <c r="Y249" s="68" t="str">
        <f t="shared" si="21"/>
        <v/>
      </c>
      <c r="Z249" s="64" t="str">
        <f>IF('1_Data Entry'!$E249="","",SUM(SUMIFS('4_Wash Match Table'!R$7:R$500,'4_Wash Match Table'!L$7:L$500,H249),(SUMIFS('4_Wash Match Table'!AA$7:AA$500,'4_Wash Match Table'!U$7:U$500,H249)),(SUMIFS('4_Wash Match Table'!AJ$7:AJ$500,'4_Wash Match Table'!AD$7:AD$500,H249)),(SUMIFS('4_Wash Match Table'!AS$7:AS$500,'4_Wash Match Table'!AM$7:AM$500,H249))))</f>
        <v/>
      </c>
      <c r="AA249" s="64" t="str">
        <f>IF('1_Data Entry'!$E249="","",IF(OR(L249="",Z249=""),"",L249+Z249))</f>
        <v/>
      </c>
      <c r="AB249" s="65" t="str">
        <f t="shared" si="22"/>
        <v/>
      </c>
      <c r="AC249" s="70" t="str">
        <f>IF(AND($M249&lt;&gt;"",$Q249&lt;0),COUNTIFS($M$6:M249,"&lt;&gt;",$Q$6:Q249,"&lt;0"),"")</f>
        <v/>
      </c>
      <c r="AD249" t="str">
        <f t="shared" si="23"/>
        <v/>
      </c>
      <c r="AG249"/>
    </row>
    <row r="250" spans="1:33" ht="15" customHeight="1" x14ac:dyDescent="0.25">
      <c r="A250" s="47" t="str">
        <f>IF('1_Data Entry'!$E250="","",IF(COUNTA('1_Data Entry'!C250:N250)=0,"",'1_Data Entry'!A250))</f>
        <v/>
      </c>
      <c r="B250" s="47" t="str">
        <f>IF('1_Data Entry'!$E250="","",IF(A250="","",IF(S250&lt;&gt;"OK","Check row",IF(M250="","Open lot",IF(R250=0,"Closed lot","Partially sold")))))</f>
        <v/>
      </c>
      <c r="C250" s="47" t="str">
        <f>IF(A250="","",'1_Data Entry'!C250)</f>
        <v/>
      </c>
      <c r="D250" s="47" t="str">
        <f>IF(A250="","",'1_Data Entry'!D250)</f>
        <v/>
      </c>
      <c r="E250" s="47" t="str">
        <f>IF(A250="","",'1_Data Entry'!E250)</f>
        <v/>
      </c>
      <c r="F250" s="47" t="str">
        <f t="shared" si="18"/>
        <v/>
      </c>
      <c r="G250" s="47" t="str">
        <f>IF(F250="","",IFERROR(VLOOKUP(F250,'6_Reference Lists'!$A$4:$D$64,4,FALSE()),'1_Data Entry'!F250))</f>
        <v/>
      </c>
      <c r="H250" s="134" t="str">
        <f>IF('1_Data Entry'!$E250="","",IF(OR(F250="",I250="",J250="",K250=""),"",F250&amp;"-"&amp;TEXT(I250,"yyyymmdd")&amp;"-"&amp;SUBSTITUTE(TEXT(ROUND(J250,3),"0.###"),".","D")&amp;"-"&amp;SUBSTITUTE(TEXT(ROUND(K250,3),"0.###"),".","D")))</f>
        <v/>
      </c>
      <c r="I250" s="61" t="str">
        <f>IF('1_Data Entry'!$E250="","",IF(A250="","",'1_Data Entry'!G250))</f>
        <v/>
      </c>
      <c r="J250" s="62" t="str">
        <f>IF('1_Data Entry'!$E250="","",IF(A250="","",'1_Data Entry'!H250))</f>
        <v/>
      </c>
      <c r="K250" s="63" t="str">
        <f>IF('1_Data Entry'!$E250="","",IF(A250="","",'1_Data Entry'!I250))</f>
        <v/>
      </c>
      <c r="L250" s="63" t="str">
        <f>IF('1_Data Entry'!$E250="","",IF(OR(J250="",K250=""),"",J250*K250))</f>
        <v/>
      </c>
      <c r="M250" s="61" t="str">
        <f>IF(A250="","",IF(OR('1_Data Entry'!L250="",'1_Data Entry'!L250&lt;=0),"",'1_Data Entry'!J250))</f>
        <v/>
      </c>
      <c r="N250" s="62" t="str">
        <f>IF('1_Data Entry'!$E250="","",IF(OR(J250="",R250=""),"",MAX(J250-R250,0)))</f>
        <v/>
      </c>
      <c r="O250" s="63" t="str">
        <f>IF('1_Data Entry'!$E250="","",IF(A250="","",'1_Data Entry'!L250))</f>
        <v/>
      </c>
      <c r="P250" s="63" t="str">
        <f t="shared" si="19"/>
        <v/>
      </c>
      <c r="Q250" s="91" t="str">
        <f>IF('1_Data Entry'!$E250="","",IF(OR(M250="",P250="",L250=""),"",P250-L250))</f>
        <v/>
      </c>
      <c r="R250" s="133" t="str">
        <f>IF(A250="","",IF('1_Data Entry'!M250&lt;&gt;"",'1_Data Entry'!M250,IF('1_Data Entry'!J250="",J250,"")))</f>
        <v/>
      </c>
      <c r="S250" s="54" t="str">
        <f>IF('1_Data Entry'!$E250="","",IF(A250="","",IF(OR(F250="",I250="",J250="",K250=""),"Check row",IF(AND(M250&lt;&gt;"",M250&lt;I250),"Sell before buy",IF(AND(R250&lt;&gt;"",J250&lt;R250),"Shares remaining exceeds buy",IF(AND(M250&lt;&gt;"",OR(O250="",O250&lt;=0),N250&gt;0),"Missing sale price","OK"))))))</f>
        <v/>
      </c>
      <c r="T250" s="54" t="str">
        <f>IF('1_Data Entry'!$E250="","",IF(A250="","",IF(AND(Q250&lt;0,M250&lt;&gt;""),"Yes","No")))</f>
        <v/>
      </c>
      <c r="U250" s="54" t="str">
        <f>IF('1_Data Entry'!$E250="","",IF(OR(A250="",T250&lt;&gt;"Yes",M250=""),"No",IF(COUNTIFS($F$6:$F$505,F250,$I$6:$I$505,"&gt;="&amp;M250-30,$I$6:$I$505,"&lt;="&amp;M250+30,$A$6:$A$505,"&lt;&gt;"&amp;A250)&gt;0,"Yes","No")))</f>
        <v/>
      </c>
      <c r="V250" s="61" t="str">
        <f>IF('1_Data Entry'!$E250="","",IF(OR(A250="",U250&lt;&gt;"Yes",M250=""),"",M250+30))</f>
        <v/>
      </c>
      <c r="W250" s="54" t="str">
        <f>IF('1_Data Entry'!$E250="","",IF(A250="","",IF(S250="OK","Ready","Review row")))</f>
        <v/>
      </c>
      <c r="X250" s="69" t="str">
        <f t="shared" si="20"/>
        <v/>
      </c>
      <c r="Y250" s="68" t="str">
        <f t="shared" si="21"/>
        <v/>
      </c>
      <c r="Z250" s="64" t="str">
        <f>IF('1_Data Entry'!$E250="","",SUM(SUMIFS('4_Wash Match Table'!R$7:R$500,'4_Wash Match Table'!L$7:L$500,H250),(SUMIFS('4_Wash Match Table'!AA$7:AA$500,'4_Wash Match Table'!U$7:U$500,H250)),(SUMIFS('4_Wash Match Table'!AJ$7:AJ$500,'4_Wash Match Table'!AD$7:AD$500,H250)),(SUMIFS('4_Wash Match Table'!AS$7:AS$500,'4_Wash Match Table'!AM$7:AM$500,H250))))</f>
        <v/>
      </c>
      <c r="AA250" s="64" t="str">
        <f>IF('1_Data Entry'!$E250="","",IF(OR(L250="",Z250=""),"",L250+Z250))</f>
        <v/>
      </c>
      <c r="AB250" s="65" t="str">
        <f t="shared" si="22"/>
        <v/>
      </c>
      <c r="AC250" s="70" t="str">
        <f>IF(AND($M250&lt;&gt;"",$Q250&lt;0),COUNTIFS($M$6:M250,"&lt;&gt;",$Q$6:Q250,"&lt;0"),"")</f>
        <v/>
      </c>
      <c r="AD250" t="str">
        <f t="shared" si="23"/>
        <v/>
      </c>
      <c r="AG250"/>
    </row>
    <row r="251" spans="1:33" ht="15" customHeight="1" x14ac:dyDescent="0.25">
      <c r="A251" s="47" t="str">
        <f>IF('1_Data Entry'!$E251="","",IF(COUNTA('1_Data Entry'!C251:N251)=0,"",'1_Data Entry'!A251))</f>
        <v/>
      </c>
      <c r="B251" s="47" t="str">
        <f>IF('1_Data Entry'!$E251="","",IF(A251="","",IF(S251&lt;&gt;"OK","Check row",IF(M251="","Open lot",IF(R251=0,"Closed lot","Partially sold")))))</f>
        <v/>
      </c>
      <c r="C251" s="47" t="str">
        <f>IF(A251="","",'1_Data Entry'!C251)</f>
        <v/>
      </c>
      <c r="D251" s="47" t="str">
        <f>IF(A251="","",'1_Data Entry'!D251)</f>
        <v/>
      </c>
      <c r="E251" s="47" t="str">
        <f>IF(A251="","",'1_Data Entry'!E251)</f>
        <v/>
      </c>
      <c r="F251" s="47" t="str">
        <f t="shared" si="18"/>
        <v/>
      </c>
      <c r="G251" s="47" t="str">
        <f>IF(F251="","",IFERROR(VLOOKUP(F251,'6_Reference Lists'!$A$4:$D$64,4,FALSE()),'1_Data Entry'!F251))</f>
        <v/>
      </c>
      <c r="H251" s="134" t="str">
        <f>IF('1_Data Entry'!$E251="","",IF(OR(F251="",I251="",J251="",K251=""),"",F251&amp;"-"&amp;TEXT(I251,"yyyymmdd")&amp;"-"&amp;SUBSTITUTE(TEXT(ROUND(J251,3),"0.###"),".","D")&amp;"-"&amp;SUBSTITUTE(TEXT(ROUND(K251,3),"0.###"),".","D")))</f>
        <v/>
      </c>
      <c r="I251" s="61" t="str">
        <f>IF('1_Data Entry'!$E251="","",IF(A251="","",'1_Data Entry'!G251))</f>
        <v/>
      </c>
      <c r="J251" s="62" t="str">
        <f>IF('1_Data Entry'!$E251="","",IF(A251="","",'1_Data Entry'!H251))</f>
        <v/>
      </c>
      <c r="K251" s="63" t="str">
        <f>IF('1_Data Entry'!$E251="","",IF(A251="","",'1_Data Entry'!I251))</f>
        <v/>
      </c>
      <c r="L251" s="63" t="str">
        <f>IF('1_Data Entry'!$E251="","",IF(OR(J251="",K251=""),"",J251*K251))</f>
        <v/>
      </c>
      <c r="M251" s="61" t="str">
        <f>IF(A251="","",IF(OR('1_Data Entry'!L251="",'1_Data Entry'!L251&lt;=0),"",'1_Data Entry'!J251))</f>
        <v/>
      </c>
      <c r="N251" s="62" t="str">
        <f>IF('1_Data Entry'!$E251="","",IF(OR(J251="",R251=""),"",MAX(J251-R251,0)))</f>
        <v/>
      </c>
      <c r="O251" s="63" t="str">
        <f>IF('1_Data Entry'!$E251="","",IF(A251="","",'1_Data Entry'!L251))</f>
        <v/>
      </c>
      <c r="P251" s="63" t="str">
        <f t="shared" si="19"/>
        <v/>
      </c>
      <c r="Q251" s="91" t="str">
        <f>IF('1_Data Entry'!$E251="","",IF(OR(M251="",P251="",L251=""),"",P251-L251))</f>
        <v/>
      </c>
      <c r="R251" s="133" t="str">
        <f>IF(A251="","",IF('1_Data Entry'!M251&lt;&gt;"",'1_Data Entry'!M251,IF('1_Data Entry'!J251="",J251,"")))</f>
        <v/>
      </c>
      <c r="S251" s="54" t="str">
        <f>IF('1_Data Entry'!$E251="","",IF(A251="","",IF(OR(F251="",I251="",J251="",K251=""),"Check row",IF(AND(M251&lt;&gt;"",M251&lt;I251),"Sell before buy",IF(AND(R251&lt;&gt;"",J251&lt;R251),"Shares remaining exceeds buy",IF(AND(M251&lt;&gt;"",OR(O251="",O251&lt;=0),N251&gt;0),"Missing sale price","OK"))))))</f>
        <v/>
      </c>
      <c r="T251" s="54" t="str">
        <f>IF('1_Data Entry'!$E251="","",IF(A251="","",IF(AND(Q251&lt;0,M251&lt;&gt;""),"Yes","No")))</f>
        <v/>
      </c>
      <c r="U251" s="54" t="str">
        <f>IF('1_Data Entry'!$E251="","",IF(OR(A251="",T251&lt;&gt;"Yes",M251=""),"No",IF(COUNTIFS($F$6:$F$505,F251,$I$6:$I$505,"&gt;="&amp;M251-30,$I$6:$I$505,"&lt;="&amp;M251+30,$A$6:$A$505,"&lt;&gt;"&amp;A251)&gt;0,"Yes","No")))</f>
        <v/>
      </c>
      <c r="V251" s="61" t="str">
        <f>IF('1_Data Entry'!$E251="","",IF(OR(A251="",U251&lt;&gt;"Yes",M251=""),"",M251+30))</f>
        <v/>
      </c>
      <c r="W251" s="54" t="str">
        <f>IF('1_Data Entry'!$E251="","",IF(A251="","",IF(S251="OK","Ready","Review row")))</f>
        <v/>
      </c>
      <c r="X251" s="69" t="str">
        <f t="shared" si="20"/>
        <v/>
      </c>
      <c r="Y251" s="68" t="str">
        <f t="shared" si="21"/>
        <v/>
      </c>
      <c r="Z251" s="64" t="str">
        <f>IF('1_Data Entry'!$E251="","",SUM(SUMIFS('4_Wash Match Table'!R$7:R$500,'4_Wash Match Table'!L$7:L$500,H251),(SUMIFS('4_Wash Match Table'!AA$7:AA$500,'4_Wash Match Table'!U$7:U$500,H251)),(SUMIFS('4_Wash Match Table'!AJ$7:AJ$500,'4_Wash Match Table'!AD$7:AD$500,H251)),(SUMIFS('4_Wash Match Table'!AS$7:AS$500,'4_Wash Match Table'!AM$7:AM$500,H251))))</f>
        <v/>
      </c>
      <c r="AA251" s="64" t="str">
        <f>IF('1_Data Entry'!$E251="","",IF(OR(L251="",Z251=""),"",L251+Z251))</f>
        <v/>
      </c>
      <c r="AB251" s="65" t="str">
        <f t="shared" si="22"/>
        <v/>
      </c>
      <c r="AC251" s="70" t="str">
        <f>IF(AND($M251&lt;&gt;"",$Q251&lt;0),COUNTIFS($M$6:M251,"&lt;&gt;",$Q$6:Q251,"&lt;0"),"")</f>
        <v/>
      </c>
      <c r="AD251" t="str">
        <f t="shared" si="23"/>
        <v/>
      </c>
      <c r="AG251"/>
    </row>
    <row r="252" spans="1:33" ht="15" customHeight="1" x14ac:dyDescent="0.25">
      <c r="A252" s="47" t="str">
        <f>IF('1_Data Entry'!$E252="","",IF(COUNTA('1_Data Entry'!C252:N252)=0,"",'1_Data Entry'!A252))</f>
        <v/>
      </c>
      <c r="B252" s="47" t="str">
        <f>IF('1_Data Entry'!$E252="","",IF(A252="","",IF(S252&lt;&gt;"OK","Check row",IF(M252="","Open lot",IF(R252=0,"Closed lot","Partially sold")))))</f>
        <v/>
      </c>
      <c r="C252" s="47" t="str">
        <f>IF(A252="","",'1_Data Entry'!C252)</f>
        <v/>
      </c>
      <c r="D252" s="47" t="str">
        <f>IF(A252="","",'1_Data Entry'!D252)</f>
        <v/>
      </c>
      <c r="E252" s="47" t="str">
        <f>IF(A252="","",'1_Data Entry'!E252)</f>
        <v/>
      </c>
      <c r="F252" s="47" t="str">
        <f t="shared" si="18"/>
        <v/>
      </c>
      <c r="G252" s="47" t="str">
        <f>IF(F252="","",IFERROR(VLOOKUP(F252,'6_Reference Lists'!$A$4:$D$64,4,FALSE()),'1_Data Entry'!F252))</f>
        <v/>
      </c>
      <c r="H252" s="134" t="str">
        <f>IF('1_Data Entry'!$E252="","",IF(OR(F252="",I252="",J252="",K252=""),"",F252&amp;"-"&amp;TEXT(I252,"yyyymmdd")&amp;"-"&amp;SUBSTITUTE(TEXT(ROUND(J252,3),"0.###"),".","D")&amp;"-"&amp;SUBSTITUTE(TEXT(ROUND(K252,3),"0.###"),".","D")))</f>
        <v/>
      </c>
      <c r="I252" s="61" t="str">
        <f>IF('1_Data Entry'!$E252="","",IF(A252="","",'1_Data Entry'!G252))</f>
        <v/>
      </c>
      <c r="J252" s="62" t="str">
        <f>IF('1_Data Entry'!$E252="","",IF(A252="","",'1_Data Entry'!H252))</f>
        <v/>
      </c>
      <c r="K252" s="63" t="str">
        <f>IF('1_Data Entry'!$E252="","",IF(A252="","",'1_Data Entry'!I252))</f>
        <v/>
      </c>
      <c r="L252" s="63" t="str">
        <f>IF('1_Data Entry'!$E252="","",IF(OR(J252="",K252=""),"",J252*K252))</f>
        <v/>
      </c>
      <c r="M252" s="61" t="str">
        <f>IF(A252="","",IF(OR('1_Data Entry'!L252="",'1_Data Entry'!L252&lt;=0),"",'1_Data Entry'!J252))</f>
        <v/>
      </c>
      <c r="N252" s="62" t="str">
        <f>IF('1_Data Entry'!$E252="","",IF(OR(J252="",R252=""),"",MAX(J252-R252,0)))</f>
        <v/>
      </c>
      <c r="O252" s="63" t="str">
        <f>IF('1_Data Entry'!$E252="","",IF(A252="","",'1_Data Entry'!L252))</f>
        <v/>
      </c>
      <c r="P252" s="63" t="str">
        <f t="shared" si="19"/>
        <v/>
      </c>
      <c r="Q252" s="91" t="str">
        <f>IF('1_Data Entry'!$E252="","",IF(OR(M252="",P252="",L252=""),"",P252-L252))</f>
        <v/>
      </c>
      <c r="R252" s="133" t="str">
        <f>IF(A252="","",IF('1_Data Entry'!M252&lt;&gt;"",'1_Data Entry'!M252,IF('1_Data Entry'!J252="",J252,"")))</f>
        <v/>
      </c>
      <c r="S252" s="54" t="str">
        <f>IF('1_Data Entry'!$E252="","",IF(A252="","",IF(OR(F252="",I252="",J252="",K252=""),"Check row",IF(AND(M252&lt;&gt;"",M252&lt;I252),"Sell before buy",IF(AND(R252&lt;&gt;"",J252&lt;R252),"Shares remaining exceeds buy",IF(AND(M252&lt;&gt;"",OR(O252="",O252&lt;=0),N252&gt;0),"Missing sale price","OK"))))))</f>
        <v/>
      </c>
      <c r="T252" s="54" t="str">
        <f>IF('1_Data Entry'!$E252="","",IF(A252="","",IF(AND(Q252&lt;0,M252&lt;&gt;""),"Yes","No")))</f>
        <v/>
      </c>
      <c r="U252" s="54" t="str">
        <f>IF('1_Data Entry'!$E252="","",IF(OR(A252="",T252&lt;&gt;"Yes",M252=""),"No",IF(COUNTIFS($F$6:$F$505,F252,$I$6:$I$505,"&gt;="&amp;M252-30,$I$6:$I$505,"&lt;="&amp;M252+30,$A$6:$A$505,"&lt;&gt;"&amp;A252)&gt;0,"Yes","No")))</f>
        <v/>
      </c>
      <c r="V252" s="61" t="str">
        <f>IF('1_Data Entry'!$E252="","",IF(OR(A252="",U252&lt;&gt;"Yes",M252=""),"",M252+30))</f>
        <v/>
      </c>
      <c r="W252" s="54" t="str">
        <f>IF('1_Data Entry'!$E252="","",IF(A252="","",IF(S252="OK","Ready","Review row")))</f>
        <v/>
      </c>
      <c r="X252" s="69" t="str">
        <f t="shared" si="20"/>
        <v/>
      </c>
      <c r="Y252" s="68" t="str">
        <f t="shared" si="21"/>
        <v/>
      </c>
      <c r="Z252" s="64" t="str">
        <f>IF('1_Data Entry'!$E252="","",SUM(SUMIFS('4_Wash Match Table'!R$7:R$500,'4_Wash Match Table'!L$7:L$500,H252),(SUMIFS('4_Wash Match Table'!AA$7:AA$500,'4_Wash Match Table'!U$7:U$500,H252)),(SUMIFS('4_Wash Match Table'!AJ$7:AJ$500,'4_Wash Match Table'!AD$7:AD$500,H252)),(SUMIFS('4_Wash Match Table'!AS$7:AS$500,'4_Wash Match Table'!AM$7:AM$500,H252))))</f>
        <v/>
      </c>
      <c r="AA252" s="64" t="str">
        <f>IF('1_Data Entry'!$E252="","",IF(OR(L252="",Z252=""),"",L252+Z252))</f>
        <v/>
      </c>
      <c r="AB252" s="65" t="str">
        <f t="shared" si="22"/>
        <v/>
      </c>
      <c r="AC252" s="70" t="str">
        <f>IF(AND($M252&lt;&gt;"",$Q252&lt;0),COUNTIFS($M$6:M252,"&lt;&gt;",$Q$6:Q252,"&lt;0"),"")</f>
        <v/>
      </c>
      <c r="AD252" t="str">
        <f t="shared" si="23"/>
        <v/>
      </c>
      <c r="AG252"/>
    </row>
    <row r="253" spans="1:33" ht="15" customHeight="1" x14ac:dyDescent="0.25">
      <c r="A253" s="47" t="str">
        <f>IF('1_Data Entry'!$E253="","",IF(COUNTA('1_Data Entry'!C253:N253)=0,"",'1_Data Entry'!A253))</f>
        <v/>
      </c>
      <c r="B253" s="47" t="str">
        <f>IF('1_Data Entry'!$E253="","",IF(A253="","",IF(S253&lt;&gt;"OK","Check row",IF(M253="","Open lot",IF(R253=0,"Closed lot","Partially sold")))))</f>
        <v/>
      </c>
      <c r="C253" s="47" t="str">
        <f>IF(A253="","",'1_Data Entry'!C253)</f>
        <v/>
      </c>
      <c r="D253" s="47" t="str">
        <f>IF(A253="","",'1_Data Entry'!D253)</f>
        <v/>
      </c>
      <c r="E253" s="47" t="str">
        <f>IF(A253="","",'1_Data Entry'!E253)</f>
        <v/>
      </c>
      <c r="F253" s="47" t="str">
        <f t="shared" si="18"/>
        <v/>
      </c>
      <c r="G253" s="47" t="str">
        <f>IF(F253="","",IFERROR(VLOOKUP(F253,'6_Reference Lists'!$A$4:$D$64,4,FALSE()),'1_Data Entry'!F253))</f>
        <v/>
      </c>
      <c r="H253" s="134" t="str">
        <f>IF('1_Data Entry'!$E253="","",IF(OR(F253="",I253="",J253="",K253=""),"",F253&amp;"-"&amp;TEXT(I253,"yyyymmdd")&amp;"-"&amp;SUBSTITUTE(TEXT(ROUND(J253,3),"0.###"),".","D")&amp;"-"&amp;SUBSTITUTE(TEXT(ROUND(K253,3),"0.###"),".","D")))</f>
        <v/>
      </c>
      <c r="I253" s="61" t="str">
        <f>IF('1_Data Entry'!$E253="","",IF(A253="","",'1_Data Entry'!G253))</f>
        <v/>
      </c>
      <c r="J253" s="62" t="str">
        <f>IF('1_Data Entry'!$E253="","",IF(A253="","",'1_Data Entry'!H253))</f>
        <v/>
      </c>
      <c r="K253" s="63" t="str">
        <f>IF('1_Data Entry'!$E253="","",IF(A253="","",'1_Data Entry'!I253))</f>
        <v/>
      </c>
      <c r="L253" s="63" t="str">
        <f>IF('1_Data Entry'!$E253="","",IF(OR(J253="",K253=""),"",J253*K253))</f>
        <v/>
      </c>
      <c r="M253" s="61" t="str">
        <f>IF(A253="","",IF(OR('1_Data Entry'!L253="",'1_Data Entry'!L253&lt;=0),"",'1_Data Entry'!J253))</f>
        <v/>
      </c>
      <c r="N253" s="62" t="str">
        <f>IF('1_Data Entry'!$E253="","",IF(OR(J253="",R253=""),"",MAX(J253-R253,0)))</f>
        <v/>
      </c>
      <c r="O253" s="63" t="str">
        <f>IF('1_Data Entry'!$E253="","",IF(A253="","",'1_Data Entry'!L253))</f>
        <v/>
      </c>
      <c r="P253" s="63" t="str">
        <f t="shared" si="19"/>
        <v/>
      </c>
      <c r="Q253" s="91" t="str">
        <f>IF('1_Data Entry'!$E253="","",IF(OR(M253="",P253="",L253=""),"",P253-L253))</f>
        <v/>
      </c>
      <c r="R253" s="133" t="str">
        <f>IF(A253="","",IF('1_Data Entry'!M253&lt;&gt;"",'1_Data Entry'!M253,IF('1_Data Entry'!J253="",J253,"")))</f>
        <v/>
      </c>
      <c r="S253" s="54" t="str">
        <f>IF('1_Data Entry'!$E253="","",IF(A253="","",IF(OR(F253="",I253="",J253="",K253=""),"Check row",IF(AND(M253&lt;&gt;"",M253&lt;I253),"Sell before buy",IF(AND(R253&lt;&gt;"",J253&lt;R253),"Shares remaining exceeds buy",IF(AND(M253&lt;&gt;"",OR(O253="",O253&lt;=0),N253&gt;0),"Missing sale price","OK"))))))</f>
        <v/>
      </c>
      <c r="T253" s="54" t="str">
        <f>IF('1_Data Entry'!$E253="","",IF(A253="","",IF(AND(Q253&lt;0,M253&lt;&gt;""),"Yes","No")))</f>
        <v/>
      </c>
      <c r="U253" s="54" t="str">
        <f>IF('1_Data Entry'!$E253="","",IF(OR(A253="",T253&lt;&gt;"Yes",M253=""),"No",IF(COUNTIFS($F$6:$F$505,F253,$I$6:$I$505,"&gt;="&amp;M253-30,$I$6:$I$505,"&lt;="&amp;M253+30,$A$6:$A$505,"&lt;&gt;"&amp;A253)&gt;0,"Yes","No")))</f>
        <v/>
      </c>
      <c r="V253" s="61" t="str">
        <f>IF('1_Data Entry'!$E253="","",IF(OR(A253="",U253&lt;&gt;"Yes",M253=""),"",M253+30))</f>
        <v/>
      </c>
      <c r="W253" s="54" t="str">
        <f>IF('1_Data Entry'!$E253="","",IF(A253="","",IF(S253="OK","Ready","Review row")))</f>
        <v/>
      </c>
      <c r="X253" s="69" t="str">
        <f t="shared" si="20"/>
        <v/>
      </c>
      <c r="Y253" s="68" t="str">
        <f t="shared" si="21"/>
        <v/>
      </c>
      <c r="Z253" s="64" t="str">
        <f>IF('1_Data Entry'!$E253="","",SUM(SUMIFS('4_Wash Match Table'!R$7:R$500,'4_Wash Match Table'!L$7:L$500,H253),(SUMIFS('4_Wash Match Table'!AA$7:AA$500,'4_Wash Match Table'!U$7:U$500,H253)),(SUMIFS('4_Wash Match Table'!AJ$7:AJ$500,'4_Wash Match Table'!AD$7:AD$500,H253)),(SUMIFS('4_Wash Match Table'!AS$7:AS$500,'4_Wash Match Table'!AM$7:AM$500,H253))))</f>
        <v/>
      </c>
      <c r="AA253" s="64" t="str">
        <f>IF('1_Data Entry'!$E253="","",IF(OR(L253="",Z253=""),"",L253+Z253))</f>
        <v/>
      </c>
      <c r="AB253" s="65" t="str">
        <f t="shared" si="22"/>
        <v/>
      </c>
      <c r="AC253" s="70" t="str">
        <f>IF(AND($M253&lt;&gt;"",$Q253&lt;0),COUNTIFS($M$6:M253,"&lt;&gt;",$Q$6:Q253,"&lt;0"),"")</f>
        <v/>
      </c>
      <c r="AD253" t="str">
        <f t="shared" si="23"/>
        <v/>
      </c>
      <c r="AG253"/>
    </row>
    <row r="254" spans="1:33" ht="15" customHeight="1" x14ac:dyDescent="0.25">
      <c r="A254" s="47" t="str">
        <f>IF('1_Data Entry'!$E254="","",IF(COUNTA('1_Data Entry'!C254:N254)=0,"",'1_Data Entry'!A254))</f>
        <v/>
      </c>
      <c r="B254" s="47" t="str">
        <f>IF('1_Data Entry'!$E254="","",IF(A254="","",IF(S254&lt;&gt;"OK","Check row",IF(M254="","Open lot",IF(R254=0,"Closed lot","Partially sold")))))</f>
        <v/>
      </c>
      <c r="C254" s="47" t="str">
        <f>IF(A254="","",'1_Data Entry'!C254)</f>
        <v/>
      </c>
      <c r="D254" s="47" t="str">
        <f>IF(A254="","",'1_Data Entry'!D254)</f>
        <v/>
      </c>
      <c r="E254" s="47" t="str">
        <f>IF(A254="","",'1_Data Entry'!E254)</f>
        <v/>
      </c>
      <c r="F254" s="47" t="str">
        <f t="shared" si="18"/>
        <v/>
      </c>
      <c r="G254" s="47" t="str">
        <f>IF(F254="","",IFERROR(VLOOKUP(F254,'6_Reference Lists'!$A$4:$D$64,4,FALSE()),'1_Data Entry'!F254))</f>
        <v/>
      </c>
      <c r="H254" s="134" t="str">
        <f>IF('1_Data Entry'!$E254="","",IF(OR(F254="",I254="",J254="",K254=""),"",F254&amp;"-"&amp;TEXT(I254,"yyyymmdd")&amp;"-"&amp;SUBSTITUTE(TEXT(ROUND(J254,3),"0.###"),".","D")&amp;"-"&amp;SUBSTITUTE(TEXT(ROUND(K254,3),"0.###"),".","D")))</f>
        <v/>
      </c>
      <c r="I254" s="61" t="str">
        <f>IF('1_Data Entry'!$E254="","",IF(A254="","",'1_Data Entry'!G254))</f>
        <v/>
      </c>
      <c r="J254" s="62" t="str">
        <f>IF('1_Data Entry'!$E254="","",IF(A254="","",'1_Data Entry'!H254))</f>
        <v/>
      </c>
      <c r="K254" s="63" t="str">
        <f>IF('1_Data Entry'!$E254="","",IF(A254="","",'1_Data Entry'!I254))</f>
        <v/>
      </c>
      <c r="L254" s="63" t="str">
        <f>IF('1_Data Entry'!$E254="","",IF(OR(J254="",K254=""),"",J254*K254))</f>
        <v/>
      </c>
      <c r="M254" s="61" t="str">
        <f>IF(A254="","",IF(OR('1_Data Entry'!L254="",'1_Data Entry'!L254&lt;=0),"",'1_Data Entry'!J254))</f>
        <v/>
      </c>
      <c r="N254" s="62" t="str">
        <f>IF('1_Data Entry'!$E254="","",IF(OR(J254="",R254=""),"",MAX(J254-R254,0)))</f>
        <v/>
      </c>
      <c r="O254" s="63" t="str">
        <f>IF('1_Data Entry'!$E254="","",IF(A254="","",'1_Data Entry'!L254))</f>
        <v/>
      </c>
      <c r="P254" s="63" t="str">
        <f t="shared" si="19"/>
        <v/>
      </c>
      <c r="Q254" s="91" t="str">
        <f>IF('1_Data Entry'!$E254="","",IF(OR(M254="",P254="",L254=""),"",P254-L254))</f>
        <v/>
      </c>
      <c r="R254" s="133" t="str">
        <f>IF(A254="","",IF('1_Data Entry'!M254&lt;&gt;"",'1_Data Entry'!M254,IF('1_Data Entry'!J254="",J254,"")))</f>
        <v/>
      </c>
      <c r="S254" s="54" t="str">
        <f>IF('1_Data Entry'!$E254="","",IF(A254="","",IF(OR(F254="",I254="",J254="",K254=""),"Check row",IF(AND(M254&lt;&gt;"",M254&lt;I254),"Sell before buy",IF(AND(R254&lt;&gt;"",J254&lt;R254),"Shares remaining exceeds buy",IF(AND(M254&lt;&gt;"",OR(O254="",O254&lt;=0),N254&gt;0),"Missing sale price","OK"))))))</f>
        <v/>
      </c>
      <c r="T254" s="54" t="str">
        <f>IF('1_Data Entry'!$E254="","",IF(A254="","",IF(AND(Q254&lt;0,M254&lt;&gt;""),"Yes","No")))</f>
        <v/>
      </c>
      <c r="U254" s="54" t="str">
        <f>IF('1_Data Entry'!$E254="","",IF(OR(A254="",T254&lt;&gt;"Yes",M254=""),"No",IF(COUNTIFS($F$6:$F$505,F254,$I$6:$I$505,"&gt;="&amp;M254-30,$I$6:$I$505,"&lt;="&amp;M254+30,$A$6:$A$505,"&lt;&gt;"&amp;A254)&gt;0,"Yes","No")))</f>
        <v/>
      </c>
      <c r="V254" s="61" t="str">
        <f>IF('1_Data Entry'!$E254="","",IF(OR(A254="",U254&lt;&gt;"Yes",M254=""),"",M254+30))</f>
        <v/>
      </c>
      <c r="W254" s="54" t="str">
        <f>IF('1_Data Entry'!$E254="","",IF(A254="","",IF(S254="OK","Ready","Review row")))</f>
        <v/>
      </c>
      <c r="X254" s="69" t="str">
        <f t="shared" si="20"/>
        <v/>
      </c>
      <c r="Y254" s="68" t="str">
        <f t="shared" si="21"/>
        <v/>
      </c>
      <c r="Z254" s="64" t="str">
        <f>IF('1_Data Entry'!$E254="","",SUM(SUMIFS('4_Wash Match Table'!R$7:R$500,'4_Wash Match Table'!L$7:L$500,H254),(SUMIFS('4_Wash Match Table'!AA$7:AA$500,'4_Wash Match Table'!U$7:U$500,H254)),(SUMIFS('4_Wash Match Table'!AJ$7:AJ$500,'4_Wash Match Table'!AD$7:AD$500,H254)),(SUMIFS('4_Wash Match Table'!AS$7:AS$500,'4_Wash Match Table'!AM$7:AM$500,H254))))</f>
        <v/>
      </c>
      <c r="AA254" s="64" t="str">
        <f>IF('1_Data Entry'!$E254="","",IF(OR(L254="",Z254=""),"",L254+Z254))</f>
        <v/>
      </c>
      <c r="AB254" s="65" t="str">
        <f t="shared" si="22"/>
        <v/>
      </c>
      <c r="AC254" s="70" t="str">
        <f>IF(AND($M254&lt;&gt;"",$Q254&lt;0),COUNTIFS($M$6:M254,"&lt;&gt;",$Q$6:Q254,"&lt;0"),"")</f>
        <v/>
      </c>
      <c r="AD254" t="str">
        <f t="shared" si="23"/>
        <v/>
      </c>
      <c r="AG254"/>
    </row>
    <row r="255" spans="1:33" ht="15" customHeight="1" x14ac:dyDescent="0.25">
      <c r="A255" s="47" t="str">
        <f>IF('1_Data Entry'!$E255="","",IF(COUNTA('1_Data Entry'!C255:N255)=0,"",'1_Data Entry'!A255))</f>
        <v/>
      </c>
      <c r="B255" s="47" t="str">
        <f>IF('1_Data Entry'!$E255="","",IF(A255="","",IF(S255&lt;&gt;"OK","Check row",IF(M255="","Open lot",IF(R255=0,"Closed lot","Partially sold")))))</f>
        <v/>
      </c>
      <c r="C255" s="47" t="str">
        <f>IF(A255="","",'1_Data Entry'!C255)</f>
        <v/>
      </c>
      <c r="D255" s="47" t="str">
        <f>IF(A255="","",'1_Data Entry'!D255)</f>
        <v/>
      </c>
      <c r="E255" s="47" t="str">
        <f>IF(A255="","",'1_Data Entry'!E255)</f>
        <v/>
      </c>
      <c r="F255" s="47" t="str">
        <f t="shared" si="18"/>
        <v/>
      </c>
      <c r="G255" s="47" t="str">
        <f>IF(F255="","",IFERROR(VLOOKUP(F255,'6_Reference Lists'!$A$4:$D$64,4,FALSE()),'1_Data Entry'!F255))</f>
        <v/>
      </c>
      <c r="H255" s="134" t="str">
        <f>IF('1_Data Entry'!$E255="","",IF(OR(F255="",I255="",J255="",K255=""),"",F255&amp;"-"&amp;TEXT(I255,"yyyymmdd")&amp;"-"&amp;SUBSTITUTE(TEXT(ROUND(J255,3),"0.###"),".","D")&amp;"-"&amp;SUBSTITUTE(TEXT(ROUND(K255,3),"0.###"),".","D")))</f>
        <v/>
      </c>
      <c r="I255" s="61" t="str">
        <f>IF('1_Data Entry'!$E255="","",IF(A255="","",'1_Data Entry'!G255))</f>
        <v/>
      </c>
      <c r="J255" s="62" t="str">
        <f>IF('1_Data Entry'!$E255="","",IF(A255="","",'1_Data Entry'!H255))</f>
        <v/>
      </c>
      <c r="K255" s="63" t="str">
        <f>IF('1_Data Entry'!$E255="","",IF(A255="","",'1_Data Entry'!I255))</f>
        <v/>
      </c>
      <c r="L255" s="63" t="str">
        <f>IF('1_Data Entry'!$E255="","",IF(OR(J255="",K255=""),"",J255*K255))</f>
        <v/>
      </c>
      <c r="M255" s="61" t="str">
        <f>IF(A255="","",IF(OR('1_Data Entry'!L255="",'1_Data Entry'!L255&lt;=0),"",'1_Data Entry'!J255))</f>
        <v/>
      </c>
      <c r="N255" s="62" t="str">
        <f>IF('1_Data Entry'!$E255="","",IF(OR(J255="",R255=""),"",MAX(J255-R255,0)))</f>
        <v/>
      </c>
      <c r="O255" s="63" t="str">
        <f>IF('1_Data Entry'!$E255="","",IF(A255="","",'1_Data Entry'!L255))</f>
        <v/>
      </c>
      <c r="P255" s="63" t="str">
        <f t="shared" si="19"/>
        <v/>
      </c>
      <c r="Q255" s="91" t="str">
        <f>IF('1_Data Entry'!$E255="","",IF(OR(M255="",P255="",L255=""),"",P255-L255))</f>
        <v/>
      </c>
      <c r="R255" s="133" t="str">
        <f>IF(A255="","",IF('1_Data Entry'!M255&lt;&gt;"",'1_Data Entry'!M255,IF('1_Data Entry'!J255="",J255,"")))</f>
        <v/>
      </c>
      <c r="S255" s="54" t="str">
        <f>IF('1_Data Entry'!$E255="","",IF(A255="","",IF(OR(F255="",I255="",J255="",K255=""),"Check row",IF(AND(M255&lt;&gt;"",M255&lt;I255),"Sell before buy",IF(AND(R255&lt;&gt;"",J255&lt;R255),"Shares remaining exceeds buy",IF(AND(M255&lt;&gt;"",OR(O255="",O255&lt;=0),N255&gt;0),"Missing sale price","OK"))))))</f>
        <v/>
      </c>
      <c r="T255" s="54" t="str">
        <f>IF('1_Data Entry'!$E255="","",IF(A255="","",IF(AND(Q255&lt;0,M255&lt;&gt;""),"Yes","No")))</f>
        <v/>
      </c>
      <c r="U255" s="54" t="str">
        <f>IF('1_Data Entry'!$E255="","",IF(OR(A255="",T255&lt;&gt;"Yes",M255=""),"No",IF(COUNTIFS($F$6:$F$505,F255,$I$6:$I$505,"&gt;="&amp;M255-30,$I$6:$I$505,"&lt;="&amp;M255+30,$A$6:$A$505,"&lt;&gt;"&amp;A255)&gt;0,"Yes","No")))</f>
        <v/>
      </c>
      <c r="V255" s="61" t="str">
        <f>IF('1_Data Entry'!$E255="","",IF(OR(A255="",U255&lt;&gt;"Yes",M255=""),"",M255+30))</f>
        <v/>
      </c>
      <c r="W255" s="54" t="str">
        <f>IF('1_Data Entry'!$E255="","",IF(A255="","",IF(S255="OK","Ready","Review row")))</f>
        <v/>
      </c>
      <c r="X255" s="69" t="str">
        <f t="shared" si="20"/>
        <v/>
      </c>
      <c r="Y255" s="68" t="str">
        <f t="shared" si="21"/>
        <v/>
      </c>
      <c r="Z255" s="64" t="str">
        <f>IF('1_Data Entry'!$E255="","",SUM(SUMIFS('4_Wash Match Table'!R$7:R$500,'4_Wash Match Table'!L$7:L$500,H255),(SUMIFS('4_Wash Match Table'!AA$7:AA$500,'4_Wash Match Table'!U$7:U$500,H255)),(SUMIFS('4_Wash Match Table'!AJ$7:AJ$500,'4_Wash Match Table'!AD$7:AD$500,H255)),(SUMIFS('4_Wash Match Table'!AS$7:AS$500,'4_Wash Match Table'!AM$7:AM$500,H255))))</f>
        <v/>
      </c>
      <c r="AA255" s="64" t="str">
        <f>IF('1_Data Entry'!$E255="","",IF(OR(L255="",Z255=""),"",L255+Z255))</f>
        <v/>
      </c>
      <c r="AB255" s="65" t="str">
        <f t="shared" si="22"/>
        <v/>
      </c>
      <c r="AC255" s="70" t="str">
        <f>IF(AND($M255&lt;&gt;"",$Q255&lt;0),COUNTIFS($M$6:M255,"&lt;&gt;",$Q$6:Q255,"&lt;0"),"")</f>
        <v/>
      </c>
      <c r="AD255" t="str">
        <f t="shared" si="23"/>
        <v/>
      </c>
      <c r="AG255"/>
    </row>
    <row r="256" spans="1:33" ht="15" customHeight="1" x14ac:dyDescent="0.25">
      <c r="A256" s="47" t="str">
        <f>IF('1_Data Entry'!$E256="","",IF(COUNTA('1_Data Entry'!C256:N256)=0,"",'1_Data Entry'!A256))</f>
        <v/>
      </c>
      <c r="B256" s="47" t="str">
        <f>IF('1_Data Entry'!$E256="","",IF(A256="","",IF(S256&lt;&gt;"OK","Check row",IF(M256="","Open lot",IF(R256=0,"Closed lot","Partially sold")))))</f>
        <v/>
      </c>
      <c r="C256" s="47" t="str">
        <f>IF(A256="","",'1_Data Entry'!C256)</f>
        <v/>
      </c>
      <c r="D256" s="47" t="str">
        <f>IF(A256="","",'1_Data Entry'!D256)</f>
        <v/>
      </c>
      <c r="E256" s="47" t="str">
        <f>IF(A256="","",'1_Data Entry'!E256)</f>
        <v/>
      </c>
      <c r="F256" s="47" t="str">
        <f t="shared" si="18"/>
        <v/>
      </c>
      <c r="G256" s="47" t="str">
        <f>IF(F256="","",IFERROR(VLOOKUP(F256,'6_Reference Lists'!$A$4:$D$64,4,FALSE()),'1_Data Entry'!F256))</f>
        <v/>
      </c>
      <c r="H256" s="134" t="str">
        <f>IF('1_Data Entry'!$E256="","",IF(OR(F256="",I256="",J256="",K256=""),"",F256&amp;"-"&amp;TEXT(I256,"yyyymmdd")&amp;"-"&amp;SUBSTITUTE(TEXT(ROUND(J256,3),"0.###"),".","D")&amp;"-"&amp;SUBSTITUTE(TEXT(ROUND(K256,3),"0.###"),".","D")))</f>
        <v/>
      </c>
      <c r="I256" s="61" t="str">
        <f>IF('1_Data Entry'!$E256="","",IF(A256="","",'1_Data Entry'!G256))</f>
        <v/>
      </c>
      <c r="J256" s="62" t="str">
        <f>IF('1_Data Entry'!$E256="","",IF(A256="","",'1_Data Entry'!H256))</f>
        <v/>
      </c>
      <c r="K256" s="63" t="str">
        <f>IF('1_Data Entry'!$E256="","",IF(A256="","",'1_Data Entry'!I256))</f>
        <v/>
      </c>
      <c r="L256" s="63" t="str">
        <f>IF('1_Data Entry'!$E256="","",IF(OR(J256="",K256=""),"",J256*K256))</f>
        <v/>
      </c>
      <c r="M256" s="61" t="str">
        <f>IF(A256="","",IF(OR('1_Data Entry'!L256="",'1_Data Entry'!L256&lt;=0),"",'1_Data Entry'!J256))</f>
        <v/>
      </c>
      <c r="N256" s="62" t="str">
        <f>IF('1_Data Entry'!$E256="","",IF(OR(J256="",R256=""),"",MAX(J256-R256,0)))</f>
        <v/>
      </c>
      <c r="O256" s="63" t="str">
        <f>IF('1_Data Entry'!$E256="","",IF(A256="","",'1_Data Entry'!L256))</f>
        <v/>
      </c>
      <c r="P256" s="63" t="str">
        <f t="shared" si="19"/>
        <v/>
      </c>
      <c r="Q256" s="91" t="str">
        <f>IF('1_Data Entry'!$E256="","",IF(OR(M256="",P256="",L256=""),"",P256-L256))</f>
        <v/>
      </c>
      <c r="R256" s="133" t="str">
        <f>IF(A256="","",IF('1_Data Entry'!M256&lt;&gt;"",'1_Data Entry'!M256,IF('1_Data Entry'!J256="",J256,"")))</f>
        <v/>
      </c>
      <c r="S256" s="54" t="str">
        <f>IF('1_Data Entry'!$E256="","",IF(A256="","",IF(OR(F256="",I256="",J256="",K256=""),"Check row",IF(AND(M256&lt;&gt;"",M256&lt;I256),"Sell before buy",IF(AND(R256&lt;&gt;"",J256&lt;R256),"Shares remaining exceeds buy",IF(AND(M256&lt;&gt;"",OR(O256="",O256&lt;=0),N256&gt;0),"Missing sale price","OK"))))))</f>
        <v/>
      </c>
      <c r="T256" s="54" t="str">
        <f>IF('1_Data Entry'!$E256="","",IF(A256="","",IF(AND(Q256&lt;0,M256&lt;&gt;""),"Yes","No")))</f>
        <v/>
      </c>
      <c r="U256" s="54" t="str">
        <f>IF('1_Data Entry'!$E256="","",IF(OR(A256="",T256&lt;&gt;"Yes",M256=""),"No",IF(COUNTIFS($F$6:$F$505,F256,$I$6:$I$505,"&gt;="&amp;M256-30,$I$6:$I$505,"&lt;="&amp;M256+30,$A$6:$A$505,"&lt;&gt;"&amp;A256)&gt;0,"Yes","No")))</f>
        <v/>
      </c>
      <c r="V256" s="61" t="str">
        <f>IF('1_Data Entry'!$E256="","",IF(OR(A256="",U256&lt;&gt;"Yes",M256=""),"",M256+30))</f>
        <v/>
      </c>
      <c r="W256" s="54" t="str">
        <f>IF('1_Data Entry'!$E256="","",IF(A256="","",IF(S256="OK","Ready","Review row")))</f>
        <v/>
      </c>
      <c r="X256" s="69" t="str">
        <f t="shared" si="20"/>
        <v/>
      </c>
      <c r="Y256" s="68" t="str">
        <f t="shared" si="21"/>
        <v/>
      </c>
      <c r="Z256" s="64" t="str">
        <f>IF('1_Data Entry'!$E256="","",SUM(SUMIFS('4_Wash Match Table'!R$7:R$500,'4_Wash Match Table'!L$7:L$500,H256),(SUMIFS('4_Wash Match Table'!AA$7:AA$500,'4_Wash Match Table'!U$7:U$500,H256)),(SUMIFS('4_Wash Match Table'!AJ$7:AJ$500,'4_Wash Match Table'!AD$7:AD$500,H256)),(SUMIFS('4_Wash Match Table'!AS$7:AS$500,'4_Wash Match Table'!AM$7:AM$500,H256))))</f>
        <v/>
      </c>
      <c r="AA256" s="64" t="str">
        <f>IF('1_Data Entry'!$E256="","",IF(OR(L256="",Z256=""),"",L256+Z256))</f>
        <v/>
      </c>
      <c r="AB256" s="65" t="str">
        <f t="shared" si="22"/>
        <v/>
      </c>
      <c r="AC256" s="70" t="str">
        <f>IF(AND($M256&lt;&gt;"",$Q256&lt;0),COUNTIFS($M$6:M256,"&lt;&gt;",$Q$6:Q256,"&lt;0"),"")</f>
        <v/>
      </c>
      <c r="AD256" t="str">
        <f t="shared" si="23"/>
        <v/>
      </c>
      <c r="AG256"/>
    </row>
    <row r="257" spans="1:33" ht="15" customHeight="1" x14ac:dyDescent="0.25">
      <c r="A257" s="47" t="str">
        <f>IF('1_Data Entry'!$E257="","",IF(COUNTA('1_Data Entry'!C257:N257)=0,"",'1_Data Entry'!A257))</f>
        <v/>
      </c>
      <c r="B257" s="47" t="str">
        <f>IF('1_Data Entry'!$E257="","",IF(A257="","",IF(S257&lt;&gt;"OK","Check row",IF(M257="","Open lot",IF(R257=0,"Closed lot","Partially sold")))))</f>
        <v/>
      </c>
      <c r="C257" s="47" t="str">
        <f>IF(A257="","",'1_Data Entry'!C257)</f>
        <v/>
      </c>
      <c r="D257" s="47" t="str">
        <f>IF(A257="","",'1_Data Entry'!D257)</f>
        <v/>
      </c>
      <c r="E257" s="47" t="str">
        <f>IF(A257="","",'1_Data Entry'!E257)</f>
        <v/>
      </c>
      <c r="F257" s="47" t="str">
        <f t="shared" si="18"/>
        <v/>
      </c>
      <c r="G257" s="47" t="str">
        <f>IF(F257="","",IFERROR(VLOOKUP(F257,'6_Reference Lists'!$A$4:$D$64,4,FALSE()),'1_Data Entry'!F257))</f>
        <v/>
      </c>
      <c r="H257" s="134" t="str">
        <f>IF('1_Data Entry'!$E257="","",IF(OR(F257="",I257="",J257="",K257=""),"",F257&amp;"-"&amp;TEXT(I257,"yyyymmdd")&amp;"-"&amp;SUBSTITUTE(TEXT(ROUND(J257,3),"0.###"),".","D")&amp;"-"&amp;SUBSTITUTE(TEXT(ROUND(K257,3),"0.###"),".","D")))</f>
        <v/>
      </c>
      <c r="I257" s="61" t="str">
        <f>IF('1_Data Entry'!$E257="","",IF(A257="","",'1_Data Entry'!G257))</f>
        <v/>
      </c>
      <c r="J257" s="62" t="str">
        <f>IF('1_Data Entry'!$E257="","",IF(A257="","",'1_Data Entry'!H257))</f>
        <v/>
      </c>
      <c r="K257" s="63" t="str">
        <f>IF('1_Data Entry'!$E257="","",IF(A257="","",'1_Data Entry'!I257))</f>
        <v/>
      </c>
      <c r="L257" s="63" t="str">
        <f>IF('1_Data Entry'!$E257="","",IF(OR(J257="",K257=""),"",J257*K257))</f>
        <v/>
      </c>
      <c r="M257" s="61" t="str">
        <f>IF(A257="","",IF(OR('1_Data Entry'!L257="",'1_Data Entry'!L257&lt;=0),"",'1_Data Entry'!J257))</f>
        <v/>
      </c>
      <c r="N257" s="62" t="str">
        <f>IF('1_Data Entry'!$E257="","",IF(OR(J257="",R257=""),"",MAX(J257-R257,0)))</f>
        <v/>
      </c>
      <c r="O257" s="63" t="str">
        <f>IF('1_Data Entry'!$E257="","",IF(A257="","",'1_Data Entry'!L257))</f>
        <v/>
      </c>
      <c r="P257" s="63" t="str">
        <f t="shared" si="19"/>
        <v/>
      </c>
      <c r="Q257" s="91" t="str">
        <f>IF('1_Data Entry'!$E257="","",IF(OR(M257="",P257="",L257=""),"",P257-L257))</f>
        <v/>
      </c>
      <c r="R257" s="133" t="str">
        <f>IF(A257="","",IF('1_Data Entry'!M257&lt;&gt;"",'1_Data Entry'!M257,IF('1_Data Entry'!J257="",J257,"")))</f>
        <v/>
      </c>
      <c r="S257" s="54" t="str">
        <f>IF('1_Data Entry'!$E257="","",IF(A257="","",IF(OR(F257="",I257="",J257="",K257=""),"Check row",IF(AND(M257&lt;&gt;"",M257&lt;I257),"Sell before buy",IF(AND(R257&lt;&gt;"",J257&lt;R257),"Shares remaining exceeds buy",IF(AND(M257&lt;&gt;"",OR(O257="",O257&lt;=0),N257&gt;0),"Missing sale price","OK"))))))</f>
        <v/>
      </c>
      <c r="T257" s="54" t="str">
        <f>IF('1_Data Entry'!$E257="","",IF(A257="","",IF(AND(Q257&lt;0,M257&lt;&gt;""),"Yes","No")))</f>
        <v/>
      </c>
      <c r="U257" s="54" t="str">
        <f>IF('1_Data Entry'!$E257="","",IF(OR(A257="",T257&lt;&gt;"Yes",M257=""),"No",IF(COUNTIFS($F$6:$F$505,F257,$I$6:$I$505,"&gt;="&amp;M257-30,$I$6:$I$505,"&lt;="&amp;M257+30,$A$6:$A$505,"&lt;&gt;"&amp;A257)&gt;0,"Yes","No")))</f>
        <v/>
      </c>
      <c r="V257" s="61" t="str">
        <f>IF('1_Data Entry'!$E257="","",IF(OR(A257="",U257&lt;&gt;"Yes",M257=""),"",M257+30))</f>
        <v/>
      </c>
      <c r="W257" s="54" t="str">
        <f>IF('1_Data Entry'!$E257="","",IF(A257="","",IF(S257="OK","Ready","Review row")))</f>
        <v/>
      </c>
      <c r="X257" s="69" t="str">
        <f t="shared" si="20"/>
        <v/>
      </c>
      <c r="Y257" s="68" t="str">
        <f t="shared" si="21"/>
        <v/>
      </c>
      <c r="Z257" s="64" t="str">
        <f>IF('1_Data Entry'!$E257="","",SUM(SUMIFS('4_Wash Match Table'!R$7:R$500,'4_Wash Match Table'!L$7:L$500,H257),(SUMIFS('4_Wash Match Table'!AA$7:AA$500,'4_Wash Match Table'!U$7:U$500,H257)),(SUMIFS('4_Wash Match Table'!AJ$7:AJ$500,'4_Wash Match Table'!AD$7:AD$500,H257)),(SUMIFS('4_Wash Match Table'!AS$7:AS$500,'4_Wash Match Table'!AM$7:AM$500,H257))))</f>
        <v/>
      </c>
      <c r="AA257" s="64" t="str">
        <f>IF('1_Data Entry'!$E257="","",IF(OR(L257="",Z257=""),"",L257+Z257))</f>
        <v/>
      </c>
      <c r="AB257" s="65" t="str">
        <f t="shared" si="22"/>
        <v/>
      </c>
      <c r="AC257" s="70" t="str">
        <f>IF(AND($M257&lt;&gt;"",$Q257&lt;0),COUNTIFS($M$6:M257,"&lt;&gt;",$Q$6:Q257,"&lt;0"),"")</f>
        <v/>
      </c>
      <c r="AD257" t="str">
        <f t="shared" si="23"/>
        <v/>
      </c>
      <c r="AG257"/>
    </row>
    <row r="258" spans="1:33" ht="15" customHeight="1" x14ac:dyDescent="0.25">
      <c r="A258" s="47" t="str">
        <f>IF('1_Data Entry'!$E258="","",IF(COUNTA('1_Data Entry'!C258:N258)=0,"",'1_Data Entry'!A258))</f>
        <v/>
      </c>
      <c r="B258" s="47" t="str">
        <f>IF('1_Data Entry'!$E258="","",IF(A258="","",IF(S258&lt;&gt;"OK","Check row",IF(M258="","Open lot",IF(R258=0,"Closed lot","Partially sold")))))</f>
        <v/>
      </c>
      <c r="C258" s="47" t="str">
        <f>IF(A258="","",'1_Data Entry'!C258)</f>
        <v/>
      </c>
      <c r="D258" s="47" t="str">
        <f>IF(A258="","",'1_Data Entry'!D258)</f>
        <v/>
      </c>
      <c r="E258" s="47" t="str">
        <f>IF(A258="","",'1_Data Entry'!E258)</f>
        <v/>
      </c>
      <c r="F258" s="47" t="str">
        <f t="shared" si="18"/>
        <v/>
      </c>
      <c r="G258" s="47" t="str">
        <f>IF(F258="","",IFERROR(VLOOKUP(F258,'6_Reference Lists'!$A$4:$D$64,4,FALSE()),'1_Data Entry'!F258))</f>
        <v/>
      </c>
      <c r="H258" s="134" t="str">
        <f>IF('1_Data Entry'!$E258="","",IF(OR(F258="",I258="",J258="",K258=""),"",F258&amp;"-"&amp;TEXT(I258,"yyyymmdd")&amp;"-"&amp;SUBSTITUTE(TEXT(ROUND(J258,3),"0.###"),".","D")&amp;"-"&amp;SUBSTITUTE(TEXT(ROUND(K258,3),"0.###"),".","D")))</f>
        <v/>
      </c>
      <c r="I258" s="61" t="str">
        <f>IF('1_Data Entry'!$E258="","",IF(A258="","",'1_Data Entry'!G258))</f>
        <v/>
      </c>
      <c r="J258" s="62" t="str">
        <f>IF('1_Data Entry'!$E258="","",IF(A258="","",'1_Data Entry'!H258))</f>
        <v/>
      </c>
      <c r="K258" s="63" t="str">
        <f>IF('1_Data Entry'!$E258="","",IF(A258="","",'1_Data Entry'!I258))</f>
        <v/>
      </c>
      <c r="L258" s="63" t="str">
        <f>IF('1_Data Entry'!$E258="","",IF(OR(J258="",K258=""),"",J258*K258))</f>
        <v/>
      </c>
      <c r="M258" s="61" t="str">
        <f>IF(A258="","",IF(OR('1_Data Entry'!L258="",'1_Data Entry'!L258&lt;=0),"",'1_Data Entry'!J258))</f>
        <v/>
      </c>
      <c r="N258" s="62" t="str">
        <f>IF('1_Data Entry'!$E258="","",IF(OR(J258="",R258=""),"",MAX(J258-R258,0)))</f>
        <v/>
      </c>
      <c r="O258" s="63" t="str">
        <f>IF('1_Data Entry'!$E258="","",IF(A258="","",'1_Data Entry'!L258))</f>
        <v/>
      </c>
      <c r="P258" s="63" t="str">
        <f t="shared" si="19"/>
        <v/>
      </c>
      <c r="Q258" s="91" t="str">
        <f>IF('1_Data Entry'!$E258="","",IF(OR(M258="",P258="",L258=""),"",P258-L258))</f>
        <v/>
      </c>
      <c r="R258" s="133" t="str">
        <f>IF(A258="","",IF('1_Data Entry'!M258&lt;&gt;"",'1_Data Entry'!M258,IF('1_Data Entry'!J258="",J258,"")))</f>
        <v/>
      </c>
      <c r="S258" s="54" t="str">
        <f>IF('1_Data Entry'!$E258="","",IF(A258="","",IF(OR(F258="",I258="",J258="",K258=""),"Check row",IF(AND(M258&lt;&gt;"",M258&lt;I258),"Sell before buy",IF(AND(R258&lt;&gt;"",J258&lt;R258),"Shares remaining exceeds buy",IF(AND(M258&lt;&gt;"",OR(O258="",O258&lt;=0),N258&gt;0),"Missing sale price","OK"))))))</f>
        <v/>
      </c>
      <c r="T258" s="54" t="str">
        <f>IF('1_Data Entry'!$E258="","",IF(A258="","",IF(AND(Q258&lt;0,M258&lt;&gt;""),"Yes","No")))</f>
        <v/>
      </c>
      <c r="U258" s="54" t="str">
        <f>IF('1_Data Entry'!$E258="","",IF(OR(A258="",T258&lt;&gt;"Yes",M258=""),"No",IF(COUNTIFS($F$6:$F$505,F258,$I$6:$I$505,"&gt;="&amp;M258-30,$I$6:$I$505,"&lt;="&amp;M258+30,$A$6:$A$505,"&lt;&gt;"&amp;A258)&gt;0,"Yes","No")))</f>
        <v/>
      </c>
      <c r="V258" s="61" t="str">
        <f>IF('1_Data Entry'!$E258="","",IF(OR(A258="",U258&lt;&gt;"Yes",M258=""),"",M258+30))</f>
        <v/>
      </c>
      <c r="W258" s="54" t="str">
        <f>IF('1_Data Entry'!$E258="","",IF(A258="","",IF(S258="OK","Ready","Review row")))</f>
        <v/>
      </c>
      <c r="X258" s="69" t="str">
        <f t="shared" si="20"/>
        <v/>
      </c>
      <c r="Y258" s="68" t="str">
        <f t="shared" si="21"/>
        <v/>
      </c>
      <c r="Z258" s="64" t="str">
        <f>IF('1_Data Entry'!$E258="","",SUM(SUMIFS('4_Wash Match Table'!R$7:R$500,'4_Wash Match Table'!L$7:L$500,H258),(SUMIFS('4_Wash Match Table'!AA$7:AA$500,'4_Wash Match Table'!U$7:U$500,H258)),(SUMIFS('4_Wash Match Table'!AJ$7:AJ$500,'4_Wash Match Table'!AD$7:AD$500,H258)),(SUMIFS('4_Wash Match Table'!AS$7:AS$500,'4_Wash Match Table'!AM$7:AM$500,H258))))</f>
        <v/>
      </c>
      <c r="AA258" s="64" t="str">
        <f>IF('1_Data Entry'!$E258="","",IF(OR(L258="",Z258=""),"",L258+Z258))</f>
        <v/>
      </c>
      <c r="AB258" s="65" t="str">
        <f t="shared" si="22"/>
        <v/>
      </c>
      <c r="AC258" s="70" t="str">
        <f>IF(AND($M258&lt;&gt;"",$Q258&lt;0),COUNTIFS($M$6:M258,"&lt;&gt;",$Q$6:Q258,"&lt;0"),"")</f>
        <v/>
      </c>
      <c r="AD258" t="str">
        <f t="shared" si="23"/>
        <v/>
      </c>
      <c r="AG258"/>
    </row>
    <row r="259" spans="1:33" ht="15" customHeight="1" x14ac:dyDescent="0.25">
      <c r="A259" s="47" t="str">
        <f>IF('1_Data Entry'!$E259="","",IF(COUNTA('1_Data Entry'!C259:N259)=0,"",'1_Data Entry'!A259))</f>
        <v/>
      </c>
      <c r="B259" s="47" t="str">
        <f>IF('1_Data Entry'!$E259="","",IF(A259="","",IF(S259&lt;&gt;"OK","Check row",IF(M259="","Open lot",IF(R259=0,"Closed lot","Partially sold")))))</f>
        <v/>
      </c>
      <c r="C259" s="47" t="str">
        <f>IF(A259="","",'1_Data Entry'!C259)</f>
        <v/>
      </c>
      <c r="D259" s="47" t="str">
        <f>IF(A259="","",'1_Data Entry'!D259)</f>
        <v/>
      </c>
      <c r="E259" s="47" t="str">
        <f>IF(A259="","",'1_Data Entry'!E259)</f>
        <v/>
      </c>
      <c r="F259" s="47" t="str">
        <f t="shared" si="18"/>
        <v/>
      </c>
      <c r="G259" s="47" t="str">
        <f>IF(F259="","",IFERROR(VLOOKUP(F259,'6_Reference Lists'!$A$4:$D$64,4,FALSE()),'1_Data Entry'!F259))</f>
        <v/>
      </c>
      <c r="H259" s="134" t="str">
        <f>IF('1_Data Entry'!$E259="","",IF(OR(F259="",I259="",J259="",K259=""),"",F259&amp;"-"&amp;TEXT(I259,"yyyymmdd")&amp;"-"&amp;SUBSTITUTE(TEXT(ROUND(J259,3),"0.###"),".","D")&amp;"-"&amp;SUBSTITUTE(TEXT(ROUND(K259,3),"0.###"),".","D")))</f>
        <v/>
      </c>
      <c r="I259" s="61" t="str">
        <f>IF('1_Data Entry'!$E259="","",IF(A259="","",'1_Data Entry'!G259))</f>
        <v/>
      </c>
      <c r="J259" s="62" t="str">
        <f>IF('1_Data Entry'!$E259="","",IF(A259="","",'1_Data Entry'!H259))</f>
        <v/>
      </c>
      <c r="K259" s="63" t="str">
        <f>IF('1_Data Entry'!$E259="","",IF(A259="","",'1_Data Entry'!I259))</f>
        <v/>
      </c>
      <c r="L259" s="63" t="str">
        <f>IF('1_Data Entry'!$E259="","",IF(OR(J259="",K259=""),"",J259*K259))</f>
        <v/>
      </c>
      <c r="M259" s="61" t="str">
        <f>IF(A259="","",IF(OR('1_Data Entry'!L259="",'1_Data Entry'!L259&lt;=0),"",'1_Data Entry'!J259))</f>
        <v/>
      </c>
      <c r="N259" s="62" t="str">
        <f>IF('1_Data Entry'!$E259="","",IF(OR(J259="",R259=""),"",MAX(J259-R259,0)))</f>
        <v/>
      </c>
      <c r="O259" s="63" t="str">
        <f>IF('1_Data Entry'!$E259="","",IF(A259="","",'1_Data Entry'!L259))</f>
        <v/>
      </c>
      <c r="P259" s="63" t="str">
        <f t="shared" si="19"/>
        <v/>
      </c>
      <c r="Q259" s="91" t="str">
        <f>IF('1_Data Entry'!$E259="","",IF(OR(M259="",P259="",L259=""),"",P259-L259))</f>
        <v/>
      </c>
      <c r="R259" s="133" t="str">
        <f>IF(A259="","",IF('1_Data Entry'!M259&lt;&gt;"",'1_Data Entry'!M259,IF('1_Data Entry'!J259="",J259,"")))</f>
        <v/>
      </c>
      <c r="S259" s="54" t="str">
        <f>IF('1_Data Entry'!$E259="","",IF(A259="","",IF(OR(F259="",I259="",J259="",K259=""),"Check row",IF(AND(M259&lt;&gt;"",M259&lt;I259),"Sell before buy",IF(AND(R259&lt;&gt;"",J259&lt;R259),"Shares remaining exceeds buy",IF(AND(M259&lt;&gt;"",OR(O259="",O259&lt;=0),N259&gt;0),"Missing sale price","OK"))))))</f>
        <v/>
      </c>
      <c r="T259" s="54" t="str">
        <f>IF('1_Data Entry'!$E259="","",IF(A259="","",IF(AND(Q259&lt;0,M259&lt;&gt;""),"Yes","No")))</f>
        <v/>
      </c>
      <c r="U259" s="54" t="str">
        <f>IF('1_Data Entry'!$E259="","",IF(OR(A259="",T259&lt;&gt;"Yes",M259=""),"No",IF(COUNTIFS($F$6:$F$505,F259,$I$6:$I$505,"&gt;="&amp;M259-30,$I$6:$I$505,"&lt;="&amp;M259+30,$A$6:$A$505,"&lt;&gt;"&amp;A259)&gt;0,"Yes","No")))</f>
        <v/>
      </c>
      <c r="V259" s="61" t="str">
        <f>IF('1_Data Entry'!$E259="","",IF(OR(A259="",U259&lt;&gt;"Yes",M259=""),"",M259+30))</f>
        <v/>
      </c>
      <c r="W259" s="54" t="str">
        <f>IF('1_Data Entry'!$E259="","",IF(A259="","",IF(S259="OK","Ready","Review row")))</f>
        <v/>
      </c>
      <c r="X259" s="69" t="str">
        <f t="shared" si="20"/>
        <v/>
      </c>
      <c r="Y259" s="68" t="str">
        <f t="shared" si="21"/>
        <v/>
      </c>
      <c r="Z259" s="64" t="str">
        <f>IF('1_Data Entry'!$E259="","",SUM(SUMIFS('4_Wash Match Table'!R$7:R$500,'4_Wash Match Table'!L$7:L$500,H259),(SUMIFS('4_Wash Match Table'!AA$7:AA$500,'4_Wash Match Table'!U$7:U$500,H259)),(SUMIFS('4_Wash Match Table'!AJ$7:AJ$500,'4_Wash Match Table'!AD$7:AD$500,H259)),(SUMIFS('4_Wash Match Table'!AS$7:AS$500,'4_Wash Match Table'!AM$7:AM$500,H259))))</f>
        <v/>
      </c>
      <c r="AA259" s="64" t="str">
        <f>IF('1_Data Entry'!$E259="","",IF(OR(L259="",Z259=""),"",L259+Z259))</f>
        <v/>
      </c>
      <c r="AB259" s="65" t="str">
        <f t="shared" si="22"/>
        <v/>
      </c>
      <c r="AC259" s="70" t="str">
        <f>IF(AND($M259&lt;&gt;"",$Q259&lt;0),COUNTIFS($M$6:M259,"&lt;&gt;",$Q$6:Q259,"&lt;0"),"")</f>
        <v/>
      </c>
      <c r="AD259" t="str">
        <f t="shared" si="23"/>
        <v/>
      </c>
      <c r="AG259"/>
    </row>
    <row r="260" spans="1:33" ht="15" customHeight="1" x14ac:dyDescent="0.25">
      <c r="A260" s="47" t="str">
        <f>IF('1_Data Entry'!$E260="","",IF(COUNTA('1_Data Entry'!C260:N260)=0,"",'1_Data Entry'!A260))</f>
        <v/>
      </c>
      <c r="B260" s="47" t="str">
        <f>IF('1_Data Entry'!$E260="","",IF(A260="","",IF(S260&lt;&gt;"OK","Check row",IF(M260="","Open lot",IF(R260=0,"Closed lot","Partially sold")))))</f>
        <v/>
      </c>
      <c r="C260" s="47" t="str">
        <f>IF(A260="","",'1_Data Entry'!C260)</f>
        <v/>
      </c>
      <c r="D260" s="47" t="str">
        <f>IF(A260="","",'1_Data Entry'!D260)</f>
        <v/>
      </c>
      <c r="E260" s="47" t="str">
        <f>IF(A260="","",'1_Data Entry'!E260)</f>
        <v/>
      </c>
      <c r="F260" s="47" t="str">
        <f t="shared" si="18"/>
        <v/>
      </c>
      <c r="G260" s="47" t="str">
        <f>IF(F260="","",IFERROR(VLOOKUP(F260,'6_Reference Lists'!$A$4:$D$64,4,FALSE()),'1_Data Entry'!F260))</f>
        <v/>
      </c>
      <c r="H260" s="134" t="str">
        <f>IF('1_Data Entry'!$E260="","",IF(OR(F260="",I260="",J260="",K260=""),"",F260&amp;"-"&amp;TEXT(I260,"yyyymmdd")&amp;"-"&amp;SUBSTITUTE(TEXT(ROUND(J260,3),"0.###"),".","D")&amp;"-"&amp;SUBSTITUTE(TEXT(ROUND(K260,3),"0.###"),".","D")))</f>
        <v/>
      </c>
      <c r="I260" s="61" t="str">
        <f>IF('1_Data Entry'!$E260="","",IF(A260="","",'1_Data Entry'!G260))</f>
        <v/>
      </c>
      <c r="J260" s="62" t="str">
        <f>IF('1_Data Entry'!$E260="","",IF(A260="","",'1_Data Entry'!H260))</f>
        <v/>
      </c>
      <c r="K260" s="63" t="str">
        <f>IF('1_Data Entry'!$E260="","",IF(A260="","",'1_Data Entry'!I260))</f>
        <v/>
      </c>
      <c r="L260" s="63" t="str">
        <f>IF('1_Data Entry'!$E260="","",IF(OR(J260="",K260=""),"",J260*K260))</f>
        <v/>
      </c>
      <c r="M260" s="61" t="str">
        <f>IF(A260="","",IF(OR('1_Data Entry'!L260="",'1_Data Entry'!L260&lt;=0),"",'1_Data Entry'!J260))</f>
        <v/>
      </c>
      <c r="N260" s="62" t="str">
        <f>IF('1_Data Entry'!$E260="","",IF(OR(J260="",R260=""),"",MAX(J260-R260,0)))</f>
        <v/>
      </c>
      <c r="O260" s="63" t="str">
        <f>IF('1_Data Entry'!$E260="","",IF(A260="","",'1_Data Entry'!L260))</f>
        <v/>
      </c>
      <c r="P260" s="63" t="str">
        <f t="shared" si="19"/>
        <v/>
      </c>
      <c r="Q260" s="91" t="str">
        <f>IF('1_Data Entry'!$E260="","",IF(OR(M260="",P260="",L260=""),"",P260-L260))</f>
        <v/>
      </c>
      <c r="R260" s="133" t="str">
        <f>IF(A260="","",IF('1_Data Entry'!M260&lt;&gt;"",'1_Data Entry'!M260,IF('1_Data Entry'!J260="",J260,"")))</f>
        <v/>
      </c>
      <c r="S260" s="54" t="str">
        <f>IF('1_Data Entry'!$E260="","",IF(A260="","",IF(OR(F260="",I260="",J260="",K260=""),"Check row",IF(AND(M260&lt;&gt;"",M260&lt;I260),"Sell before buy",IF(AND(R260&lt;&gt;"",J260&lt;R260),"Shares remaining exceeds buy",IF(AND(M260&lt;&gt;"",OR(O260="",O260&lt;=0),N260&gt;0),"Missing sale price","OK"))))))</f>
        <v/>
      </c>
      <c r="T260" s="54" t="str">
        <f>IF('1_Data Entry'!$E260="","",IF(A260="","",IF(AND(Q260&lt;0,M260&lt;&gt;""),"Yes","No")))</f>
        <v/>
      </c>
      <c r="U260" s="54" t="str">
        <f>IF('1_Data Entry'!$E260="","",IF(OR(A260="",T260&lt;&gt;"Yes",M260=""),"No",IF(COUNTIFS($F$6:$F$505,F260,$I$6:$I$505,"&gt;="&amp;M260-30,$I$6:$I$505,"&lt;="&amp;M260+30,$A$6:$A$505,"&lt;&gt;"&amp;A260)&gt;0,"Yes","No")))</f>
        <v/>
      </c>
      <c r="V260" s="61" t="str">
        <f>IF('1_Data Entry'!$E260="","",IF(OR(A260="",U260&lt;&gt;"Yes",M260=""),"",M260+30))</f>
        <v/>
      </c>
      <c r="W260" s="54" t="str">
        <f>IF('1_Data Entry'!$E260="","",IF(A260="","",IF(S260="OK","Ready","Review row")))</f>
        <v/>
      </c>
      <c r="X260" s="69" t="str">
        <f t="shared" si="20"/>
        <v/>
      </c>
      <c r="Y260" s="68" t="str">
        <f t="shared" si="21"/>
        <v/>
      </c>
      <c r="Z260" s="64" t="str">
        <f>IF('1_Data Entry'!$E260="","",SUM(SUMIFS('4_Wash Match Table'!R$7:R$500,'4_Wash Match Table'!L$7:L$500,H260),(SUMIFS('4_Wash Match Table'!AA$7:AA$500,'4_Wash Match Table'!U$7:U$500,H260)),(SUMIFS('4_Wash Match Table'!AJ$7:AJ$500,'4_Wash Match Table'!AD$7:AD$500,H260)),(SUMIFS('4_Wash Match Table'!AS$7:AS$500,'4_Wash Match Table'!AM$7:AM$500,H260))))</f>
        <v/>
      </c>
      <c r="AA260" s="64" t="str">
        <f>IF('1_Data Entry'!$E260="","",IF(OR(L260="",Z260=""),"",L260+Z260))</f>
        <v/>
      </c>
      <c r="AB260" s="65" t="str">
        <f t="shared" si="22"/>
        <v/>
      </c>
      <c r="AC260" s="70" t="str">
        <f>IF(AND($M260&lt;&gt;"",$Q260&lt;0),COUNTIFS($M$6:M260,"&lt;&gt;",$Q$6:Q260,"&lt;0"),"")</f>
        <v/>
      </c>
      <c r="AD260" t="str">
        <f t="shared" si="23"/>
        <v/>
      </c>
      <c r="AG260"/>
    </row>
    <row r="261" spans="1:33" ht="15" customHeight="1" x14ac:dyDescent="0.25">
      <c r="A261" s="47" t="str">
        <f>IF('1_Data Entry'!$E261="","",IF(COUNTA('1_Data Entry'!C261:N261)=0,"",'1_Data Entry'!A261))</f>
        <v/>
      </c>
      <c r="B261" s="47" t="str">
        <f>IF('1_Data Entry'!$E261="","",IF(A261="","",IF(S261&lt;&gt;"OK","Check row",IF(M261="","Open lot",IF(R261=0,"Closed lot","Partially sold")))))</f>
        <v/>
      </c>
      <c r="C261" s="47" t="str">
        <f>IF(A261="","",'1_Data Entry'!C261)</f>
        <v/>
      </c>
      <c r="D261" s="47" t="str">
        <f>IF(A261="","",'1_Data Entry'!D261)</f>
        <v/>
      </c>
      <c r="E261" s="47" t="str">
        <f>IF(A261="","",'1_Data Entry'!E261)</f>
        <v/>
      </c>
      <c r="F261" s="47" t="str">
        <f t="shared" si="18"/>
        <v/>
      </c>
      <c r="G261" s="47" t="str">
        <f>IF(F261="","",IFERROR(VLOOKUP(F261,'6_Reference Lists'!$A$4:$D$64,4,FALSE()),'1_Data Entry'!F261))</f>
        <v/>
      </c>
      <c r="H261" s="134" t="str">
        <f>IF('1_Data Entry'!$E261="","",IF(OR(F261="",I261="",J261="",K261=""),"",F261&amp;"-"&amp;TEXT(I261,"yyyymmdd")&amp;"-"&amp;SUBSTITUTE(TEXT(ROUND(J261,3),"0.###"),".","D")&amp;"-"&amp;SUBSTITUTE(TEXT(ROUND(K261,3),"0.###"),".","D")))</f>
        <v/>
      </c>
      <c r="I261" s="61" t="str">
        <f>IF('1_Data Entry'!$E261="","",IF(A261="","",'1_Data Entry'!G261))</f>
        <v/>
      </c>
      <c r="J261" s="62" t="str">
        <f>IF('1_Data Entry'!$E261="","",IF(A261="","",'1_Data Entry'!H261))</f>
        <v/>
      </c>
      <c r="K261" s="63" t="str">
        <f>IF('1_Data Entry'!$E261="","",IF(A261="","",'1_Data Entry'!I261))</f>
        <v/>
      </c>
      <c r="L261" s="63" t="str">
        <f>IF('1_Data Entry'!$E261="","",IF(OR(J261="",K261=""),"",J261*K261))</f>
        <v/>
      </c>
      <c r="M261" s="61" t="str">
        <f>IF(A261="","",IF(OR('1_Data Entry'!L261="",'1_Data Entry'!L261&lt;=0),"",'1_Data Entry'!J261))</f>
        <v/>
      </c>
      <c r="N261" s="62" t="str">
        <f>IF('1_Data Entry'!$E261="","",IF(OR(J261="",R261=""),"",MAX(J261-R261,0)))</f>
        <v/>
      </c>
      <c r="O261" s="63" t="str">
        <f>IF('1_Data Entry'!$E261="","",IF(A261="","",'1_Data Entry'!L261))</f>
        <v/>
      </c>
      <c r="P261" s="63" t="str">
        <f t="shared" si="19"/>
        <v/>
      </c>
      <c r="Q261" s="91" t="str">
        <f>IF('1_Data Entry'!$E261="","",IF(OR(M261="",P261="",L261=""),"",P261-L261))</f>
        <v/>
      </c>
      <c r="R261" s="133" t="str">
        <f>IF(A261="","",IF('1_Data Entry'!M261&lt;&gt;"",'1_Data Entry'!M261,IF('1_Data Entry'!J261="",J261,"")))</f>
        <v/>
      </c>
      <c r="S261" s="54" t="str">
        <f>IF('1_Data Entry'!$E261="","",IF(A261="","",IF(OR(F261="",I261="",J261="",K261=""),"Check row",IF(AND(M261&lt;&gt;"",M261&lt;I261),"Sell before buy",IF(AND(R261&lt;&gt;"",J261&lt;R261),"Shares remaining exceeds buy",IF(AND(M261&lt;&gt;"",OR(O261="",O261&lt;=0),N261&gt;0),"Missing sale price","OK"))))))</f>
        <v/>
      </c>
      <c r="T261" s="54" t="str">
        <f>IF('1_Data Entry'!$E261="","",IF(A261="","",IF(AND(Q261&lt;0,M261&lt;&gt;""),"Yes","No")))</f>
        <v/>
      </c>
      <c r="U261" s="54" t="str">
        <f>IF('1_Data Entry'!$E261="","",IF(OR(A261="",T261&lt;&gt;"Yes",M261=""),"No",IF(COUNTIFS($F$6:$F$505,F261,$I$6:$I$505,"&gt;="&amp;M261-30,$I$6:$I$505,"&lt;="&amp;M261+30,$A$6:$A$505,"&lt;&gt;"&amp;A261)&gt;0,"Yes","No")))</f>
        <v/>
      </c>
      <c r="V261" s="61" t="str">
        <f>IF('1_Data Entry'!$E261="","",IF(OR(A261="",U261&lt;&gt;"Yes",M261=""),"",M261+30))</f>
        <v/>
      </c>
      <c r="W261" s="54" t="str">
        <f>IF('1_Data Entry'!$E261="","",IF(A261="","",IF(S261="OK","Ready","Review row")))</f>
        <v/>
      </c>
      <c r="X261" s="69" t="str">
        <f t="shared" si="20"/>
        <v/>
      </c>
      <c r="Y261" s="68" t="str">
        <f t="shared" si="21"/>
        <v/>
      </c>
      <c r="Z261" s="64" t="str">
        <f>IF('1_Data Entry'!$E261="","",SUM(SUMIFS('4_Wash Match Table'!R$7:R$500,'4_Wash Match Table'!L$7:L$500,H261),(SUMIFS('4_Wash Match Table'!AA$7:AA$500,'4_Wash Match Table'!U$7:U$500,H261)),(SUMIFS('4_Wash Match Table'!AJ$7:AJ$500,'4_Wash Match Table'!AD$7:AD$500,H261)),(SUMIFS('4_Wash Match Table'!AS$7:AS$500,'4_Wash Match Table'!AM$7:AM$500,H261))))</f>
        <v/>
      </c>
      <c r="AA261" s="64" t="str">
        <f>IF('1_Data Entry'!$E261="","",IF(OR(L261="",Z261=""),"",L261+Z261))</f>
        <v/>
      </c>
      <c r="AB261" s="65" t="str">
        <f t="shared" si="22"/>
        <v/>
      </c>
      <c r="AC261" s="70" t="str">
        <f>IF(AND($M261&lt;&gt;"",$Q261&lt;0),COUNTIFS($M$6:M261,"&lt;&gt;",$Q$6:Q261,"&lt;0"),"")</f>
        <v/>
      </c>
      <c r="AD261" t="str">
        <f t="shared" si="23"/>
        <v/>
      </c>
      <c r="AG261"/>
    </row>
    <row r="262" spans="1:33" ht="15" customHeight="1" x14ac:dyDescent="0.25">
      <c r="A262" s="47" t="str">
        <f>IF('1_Data Entry'!$E262="","",IF(COUNTA('1_Data Entry'!C262:N262)=0,"",'1_Data Entry'!A262))</f>
        <v/>
      </c>
      <c r="B262" s="47" t="str">
        <f>IF('1_Data Entry'!$E262="","",IF(A262="","",IF(S262&lt;&gt;"OK","Check row",IF(M262="","Open lot",IF(R262=0,"Closed lot","Partially sold")))))</f>
        <v/>
      </c>
      <c r="C262" s="47" t="str">
        <f>IF(A262="","",'1_Data Entry'!C262)</f>
        <v/>
      </c>
      <c r="D262" s="47" t="str">
        <f>IF(A262="","",'1_Data Entry'!D262)</f>
        <v/>
      </c>
      <c r="E262" s="47" t="str">
        <f>IF(A262="","",'1_Data Entry'!E262)</f>
        <v/>
      </c>
      <c r="F262" s="47" t="str">
        <f t="shared" ref="F262:F325" si="24">IF(E262="","",UPPER(TRIM(E262)))</f>
        <v/>
      </c>
      <c r="G262" s="47" t="str">
        <f>IF(F262="","",IFERROR(VLOOKUP(F262,'6_Reference Lists'!$A$4:$D$64,4,FALSE()),'1_Data Entry'!F262))</f>
        <v/>
      </c>
      <c r="H262" s="134" t="str">
        <f>IF('1_Data Entry'!$E262="","",IF(OR(F262="",I262="",J262="",K262=""),"",F262&amp;"-"&amp;TEXT(I262,"yyyymmdd")&amp;"-"&amp;SUBSTITUTE(TEXT(ROUND(J262,3),"0.###"),".","D")&amp;"-"&amp;SUBSTITUTE(TEXT(ROUND(K262,3),"0.###"),".","D")))</f>
        <v/>
      </c>
      <c r="I262" s="61" t="str">
        <f>IF('1_Data Entry'!$E262="","",IF(A262="","",'1_Data Entry'!G262))</f>
        <v/>
      </c>
      <c r="J262" s="62" t="str">
        <f>IF('1_Data Entry'!$E262="","",IF(A262="","",'1_Data Entry'!H262))</f>
        <v/>
      </c>
      <c r="K262" s="63" t="str">
        <f>IF('1_Data Entry'!$E262="","",IF(A262="","",'1_Data Entry'!I262))</f>
        <v/>
      </c>
      <c r="L262" s="63" t="str">
        <f>IF('1_Data Entry'!$E262="","",IF(OR(J262="",K262=""),"",J262*K262))</f>
        <v/>
      </c>
      <c r="M262" s="61" t="str">
        <f>IF(A262="","",IF(OR('1_Data Entry'!L262="",'1_Data Entry'!L262&lt;=0),"",'1_Data Entry'!J262))</f>
        <v/>
      </c>
      <c r="N262" s="62" t="str">
        <f>IF('1_Data Entry'!$E262="","",IF(OR(J262="",R262=""),"",MAX(J262-R262,0)))</f>
        <v/>
      </c>
      <c r="O262" s="63" t="str">
        <f>IF('1_Data Entry'!$E262="","",IF(A262="","",'1_Data Entry'!L262))</f>
        <v/>
      </c>
      <c r="P262" s="63" t="str">
        <f t="shared" ref="P262:P325" si="25">IF(OR(M262="",O262="",O262&lt;=0,N262="",N262&lt;=0),"",O262*N262)</f>
        <v/>
      </c>
      <c r="Q262" s="91" t="str">
        <f>IF('1_Data Entry'!$E262="","",IF(OR(M262="",P262="",L262=""),"",P262-L262))</f>
        <v/>
      </c>
      <c r="R262" s="133" t="str">
        <f>IF(A262="","",IF('1_Data Entry'!M262&lt;&gt;"",'1_Data Entry'!M262,IF('1_Data Entry'!J262="",J262,"")))</f>
        <v/>
      </c>
      <c r="S262" s="54" t="str">
        <f>IF('1_Data Entry'!$E262="","",IF(A262="","",IF(OR(F262="",I262="",J262="",K262=""),"Check row",IF(AND(M262&lt;&gt;"",M262&lt;I262),"Sell before buy",IF(AND(R262&lt;&gt;"",J262&lt;R262),"Shares remaining exceeds buy",IF(AND(M262&lt;&gt;"",OR(O262="",O262&lt;=0),N262&gt;0),"Missing sale price","OK"))))))</f>
        <v/>
      </c>
      <c r="T262" s="54" t="str">
        <f>IF('1_Data Entry'!$E262="","",IF(A262="","",IF(AND(Q262&lt;0,M262&lt;&gt;""),"Yes","No")))</f>
        <v/>
      </c>
      <c r="U262" s="54" t="str">
        <f>IF('1_Data Entry'!$E262="","",IF(OR(A262="",T262&lt;&gt;"Yes",M262=""),"No",IF(COUNTIFS($F$6:$F$505,F262,$I$6:$I$505,"&gt;="&amp;M262-30,$I$6:$I$505,"&lt;="&amp;M262+30,$A$6:$A$505,"&lt;&gt;"&amp;A262)&gt;0,"Yes","No")))</f>
        <v/>
      </c>
      <c r="V262" s="61" t="str">
        <f>IF('1_Data Entry'!$E262="","",IF(OR(A262="",U262&lt;&gt;"Yes",M262=""),"",M262+30))</f>
        <v/>
      </c>
      <c r="W262" s="54" t="str">
        <f>IF('1_Data Entry'!$E262="","",IF(A262="","",IF(S262="OK","Ready","Review row")))</f>
        <v/>
      </c>
      <c r="X262" s="69" t="str">
        <f t="shared" ref="X262:X325" si="26">IF(OR(I262="",M262=""),"",M262-I262)</f>
        <v/>
      </c>
      <c r="Y262" s="68" t="str">
        <f t="shared" ref="Y262:Y325" si="27">IF(X262="","",IF(X262&lt;=365,"Short-Term","Long-Term"))</f>
        <v/>
      </c>
      <c r="Z262" s="64" t="str">
        <f>IF('1_Data Entry'!$E262="","",SUM(SUMIFS('4_Wash Match Table'!R$7:R$500,'4_Wash Match Table'!L$7:L$500,H262),(SUMIFS('4_Wash Match Table'!AA$7:AA$500,'4_Wash Match Table'!U$7:U$500,H262)),(SUMIFS('4_Wash Match Table'!AJ$7:AJ$500,'4_Wash Match Table'!AD$7:AD$500,H262)),(SUMIFS('4_Wash Match Table'!AS$7:AS$500,'4_Wash Match Table'!AM$7:AM$500,H262))))</f>
        <v/>
      </c>
      <c r="AA262" s="64" t="str">
        <f>IF('1_Data Entry'!$E262="","",IF(OR(L262="",Z262=""),"",L262+Z262))</f>
        <v/>
      </c>
      <c r="AB262" s="65" t="str">
        <f t="shared" ref="AB262:AB325" si="28">IFERROR(IF(OR(J262="",AA262=""),"",AA262/J262),"")</f>
        <v/>
      </c>
      <c r="AC262" s="70" t="str">
        <f>IF(AND($M262&lt;&gt;"",$Q262&lt;0),COUNTIFS($M$6:M262,"&lt;&gt;",$Q$6:Q262,"&lt;0"),"")</f>
        <v/>
      </c>
      <c r="AD262" t="str">
        <f t="shared" ref="AD262:AD325" si="29">IF(A262="","",ROW())</f>
        <v/>
      </c>
      <c r="AG262"/>
    </row>
    <row r="263" spans="1:33" ht="15" customHeight="1" x14ac:dyDescent="0.25">
      <c r="A263" s="47" t="str">
        <f>IF('1_Data Entry'!$E263="","",IF(COUNTA('1_Data Entry'!C263:N263)=0,"",'1_Data Entry'!A263))</f>
        <v/>
      </c>
      <c r="B263" s="47" t="str">
        <f>IF('1_Data Entry'!$E263="","",IF(A263="","",IF(S263&lt;&gt;"OK","Check row",IF(M263="","Open lot",IF(R263=0,"Closed lot","Partially sold")))))</f>
        <v/>
      </c>
      <c r="C263" s="47" t="str">
        <f>IF(A263="","",'1_Data Entry'!C263)</f>
        <v/>
      </c>
      <c r="D263" s="47" t="str">
        <f>IF(A263="","",'1_Data Entry'!D263)</f>
        <v/>
      </c>
      <c r="E263" s="47" t="str">
        <f>IF(A263="","",'1_Data Entry'!E263)</f>
        <v/>
      </c>
      <c r="F263" s="47" t="str">
        <f t="shared" si="24"/>
        <v/>
      </c>
      <c r="G263" s="47" t="str">
        <f>IF(F263="","",IFERROR(VLOOKUP(F263,'6_Reference Lists'!$A$4:$D$64,4,FALSE()),'1_Data Entry'!F263))</f>
        <v/>
      </c>
      <c r="H263" s="134" t="str">
        <f>IF('1_Data Entry'!$E263="","",IF(OR(F263="",I263="",J263="",K263=""),"",F263&amp;"-"&amp;TEXT(I263,"yyyymmdd")&amp;"-"&amp;SUBSTITUTE(TEXT(ROUND(J263,3),"0.###"),".","D")&amp;"-"&amp;SUBSTITUTE(TEXT(ROUND(K263,3),"0.###"),".","D")))</f>
        <v/>
      </c>
      <c r="I263" s="61" t="str">
        <f>IF('1_Data Entry'!$E263="","",IF(A263="","",'1_Data Entry'!G263))</f>
        <v/>
      </c>
      <c r="J263" s="62" t="str">
        <f>IF('1_Data Entry'!$E263="","",IF(A263="","",'1_Data Entry'!H263))</f>
        <v/>
      </c>
      <c r="K263" s="63" t="str">
        <f>IF('1_Data Entry'!$E263="","",IF(A263="","",'1_Data Entry'!I263))</f>
        <v/>
      </c>
      <c r="L263" s="63" t="str">
        <f>IF('1_Data Entry'!$E263="","",IF(OR(J263="",K263=""),"",J263*K263))</f>
        <v/>
      </c>
      <c r="M263" s="61" t="str">
        <f>IF(A263="","",IF(OR('1_Data Entry'!L263="",'1_Data Entry'!L263&lt;=0),"",'1_Data Entry'!J263))</f>
        <v/>
      </c>
      <c r="N263" s="62" t="str">
        <f>IF('1_Data Entry'!$E263="","",IF(OR(J263="",R263=""),"",MAX(J263-R263,0)))</f>
        <v/>
      </c>
      <c r="O263" s="63" t="str">
        <f>IF('1_Data Entry'!$E263="","",IF(A263="","",'1_Data Entry'!L263))</f>
        <v/>
      </c>
      <c r="P263" s="63" t="str">
        <f t="shared" si="25"/>
        <v/>
      </c>
      <c r="Q263" s="91" t="str">
        <f>IF('1_Data Entry'!$E263="","",IF(OR(M263="",P263="",L263=""),"",P263-L263))</f>
        <v/>
      </c>
      <c r="R263" s="133" t="str">
        <f>IF(A263="","",IF('1_Data Entry'!M263&lt;&gt;"",'1_Data Entry'!M263,IF('1_Data Entry'!J263="",J263,"")))</f>
        <v/>
      </c>
      <c r="S263" s="54" t="str">
        <f>IF('1_Data Entry'!$E263="","",IF(A263="","",IF(OR(F263="",I263="",J263="",K263=""),"Check row",IF(AND(M263&lt;&gt;"",M263&lt;I263),"Sell before buy",IF(AND(R263&lt;&gt;"",J263&lt;R263),"Shares remaining exceeds buy",IF(AND(M263&lt;&gt;"",OR(O263="",O263&lt;=0),N263&gt;0),"Missing sale price","OK"))))))</f>
        <v/>
      </c>
      <c r="T263" s="54" t="str">
        <f>IF('1_Data Entry'!$E263="","",IF(A263="","",IF(AND(Q263&lt;0,M263&lt;&gt;""),"Yes","No")))</f>
        <v/>
      </c>
      <c r="U263" s="54" t="str">
        <f>IF('1_Data Entry'!$E263="","",IF(OR(A263="",T263&lt;&gt;"Yes",M263=""),"No",IF(COUNTIFS($F$6:$F$505,F263,$I$6:$I$505,"&gt;="&amp;M263-30,$I$6:$I$505,"&lt;="&amp;M263+30,$A$6:$A$505,"&lt;&gt;"&amp;A263)&gt;0,"Yes","No")))</f>
        <v/>
      </c>
      <c r="V263" s="61" t="str">
        <f>IF('1_Data Entry'!$E263="","",IF(OR(A263="",U263&lt;&gt;"Yes",M263=""),"",M263+30))</f>
        <v/>
      </c>
      <c r="W263" s="54" t="str">
        <f>IF('1_Data Entry'!$E263="","",IF(A263="","",IF(S263="OK","Ready","Review row")))</f>
        <v/>
      </c>
      <c r="X263" s="69" t="str">
        <f t="shared" si="26"/>
        <v/>
      </c>
      <c r="Y263" s="68" t="str">
        <f t="shared" si="27"/>
        <v/>
      </c>
      <c r="Z263" s="64" t="str">
        <f>IF('1_Data Entry'!$E263="","",SUM(SUMIFS('4_Wash Match Table'!R$7:R$500,'4_Wash Match Table'!L$7:L$500,H263),(SUMIFS('4_Wash Match Table'!AA$7:AA$500,'4_Wash Match Table'!U$7:U$500,H263)),(SUMIFS('4_Wash Match Table'!AJ$7:AJ$500,'4_Wash Match Table'!AD$7:AD$500,H263)),(SUMIFS('4_Wash Match Table'!AS$7:AS$500,'4_Wash Match Table'!AM$7:AM$500,H263))))</f>
        <v/>
      </c>
      <c r="AA263" s="64" t="str">
        <f>IF('1_Data Entry'!$E263="","",IF(OR(L263="",Z263=""),"",L263+Z263))</f>
        <v/>
      </c>
      <c r="AB263" s="65" t="str">
        <f t="shared" si="28"/>
        <v/>
      </c>
      <c r="AC263" s="70" t="str">
        <f>IF(AND($M263&lt;&gt;"",$Q263&lt;0),COUNTIFS($M$6:M263,"&lt;&gt;",$Q$6:Q263,"&lt;0"),"")</f>
        <v/>
      </c>
      <c r="AD263" t="str">
        <f t="shared" si="29"/>
        <v/>
      </c>
      <c r="AG263"/>
    </row>
    <row r="264" spans="1:33" ht="15" customHeight="1" x14ac:dyDescent="0.25">
      <c r="A264" s="47" t="str">
        <f>IF('1_Data Entry'!$E264="","",IF(COUNTA('1_Data Entry'!C264:N264)=0,"",'1_Data Entry'!A264))</f>
        <v/>
      </c>
      <c r="B264" s="47" t="str">
        <f>IF('1_Data Entry'!$E264="","",IF(A264="","",IF(S264&lt;&gt;"OK","Check row",IF(M264="","Open lot",IF(R264=0,"Closed lot","Partially sold")))))</f>
        <v/>
      </c>
      <c r="C264" s="47" t="str">
        <f>IF(A264="","",'1_Data Entry'!C264)</f>
        <v/>
      </c>
      <c r="D264" s="47" t="str">
        <f>IF(A264="","",'1_Data Entry'!D264)</f>
        <v/>
      </c>
      <c r="E264" s="47" t="str">
        <f>IF(A264="","",'1_Data Entry'!E264)</f>
        <v/>
      </c>
      <c r="F264" s="47" t="str">
        <f t="shared" si="24"/>
        <v/>
      </c>
      <c r="G264" s="47" t="str">
        <f>IF(F264="","",IFERROR(VLOOKUP(F264,'6_Reference Lists'!$A$4:$D$64,4,FALSE()),'1_Data Entry'!F264))</f>
        <v/>
      </c>
      <c r="H264" s="134" t="str">
        <f>IF('1_Data Entry'!$E264="","",IF(OR(F264="",I264="",J264="",K264=""),"",F264&amp;"-"&amp;TEXT(I264,"yyyymmdd")&amp;"-"&amp;SUBSTITUTE(TEXT(ROUND(J264,3),"0.###"),".","D")&amp;"-"&amp;SUBSTITUTE(TEXT(ROUND(K264,3),"0.###"),".","D")))</f>
        <v/>
      </c>
      <c r="I264" s="61" t="str">
        <f>IF('1_Data Entry'!$E264="","",IF(A264="","",'1_Data Entry'!G264))</f>
        <v/>
      </c>
      <c r="J264" s="62" t="str">
        <f>IF('1_Data Entry'!$E264="","",IF(A264="","",'1_Data Entry'!H264))</f>
        <v/>
      </c>
      <c r="K264" s="63" t="str">
        <f>IF('1_Data Entry'!$E264="","",IF(A264="","",'1_Data Entry'!I264))</f>
        <v/>
      </c>
      <c r="L264" s="63" t="str">
        <f>IF('1_Data Entry'!$E264="","",IF(OR(J264="",K264=""),"",J264*K264))</f>
        <v/>
      </c>
      <c r="M264" s="61" t="str">
        <f>IF(A264="","",IF(OR('1_Data Entry'!L264="",'1_Data Entry'!L264&lt;=0),"",'1_Data Entry'!J264))</f>
        <v/>
      </c>
      <c r="N264" s="62" t="str">
        <f>IF('1_Data Entry'!$E264="","",IF(OR(J264="",R264=""),"",MAX(J264-R264,0)))</f>
        <v/>
      </c>
      <c r="O264" s="63" t="str">
        <f>IF('1_Data Entry'!$E264="","",IF(A264="","",'1_Data Entry'!L264))</f>
        <v/>
      </c>
      <c r="P264" s="63" t="str">
        <f t="shared" si="25"/>
        <v/>
      </c>
      <c r="Q264" s="91" t="str">
        <f>IF('1_Data Entry'!$E264="","",IF(OR(M264="",P264="",L264=""),"",P264-L264))</f>
        <v/>
      </c>
      <c r="R264" s="133" t="str">
        <f>IF(A264="","",IF('1_Data Entry'!M264&lt;&gt;"",'1_Data Entry'!M264,IF('1_Data Entry'!J264="",J264,"")))</f>
        <v/>
      </c>
      <c r="S264" s="54" t="str">
        <f>IF('1_Data Entry'!$E264="","",IF(A264="","",IF(OR(F264="",I264="",J264="",K264=""),"Check row",IF(AND(M264&lt;&gt;"",M264&lt;I264),"Sell before buy",IF(AND(R264&lt;&gt;"",J264&lt;R264),"Shares remaining exceeds buy",IF(AND(M264&lt;&gt;"",OR(O264="",O264&lt;=0),N264&gt;0),"Missing sale price","OK"))))))</f>
        <v/>
      </c>
      <c r="T264" s="54" t="str">
        <f>IF('1_Data Entry'!$E264="","",IF(A264="","",IF(AND(Q264&lt;0,M264&lt;&gt;""),"Yes","No")))</f>
        <v/>
      </c>
      <c r="U264" s="54" t="str">
        <f>IF('1_Data Entry'!$E264="","",IF(OR(A264="",T264&lt;&gt;"Yes",M264=""),"No",IF(COUNTIFS($F$6:$F$505,F264,$I$6:$I$505,"&gt;="&amp;M264-30,$I$6:$I$505,"&lt;="&amp;M264+30,$A$6:$A$505,"&lt;&gt;"&amp;A264)&gt;0,"Yes","No")))</f>
        <v/>
      </c>
      <c r="V264" s="61" t="str">
        <f>IF('1_Data Entry'!$E264="","",IF(OR(A264="",U264&lt;&gt;"Yes",M264=""),"",M264+30))</f>
        <v/>
      </c>
      <c r="W264" s="54" t="str">
        <f>IF('1_Data Entry'!$E264="","",IF(A264="","",IF(S264="OK","Ready","Review row")))</f>
        <v/>
      </c>
      <c r="X264" s="69" t="str">
        <f t="shared" si="26"/>
        <v/>
      </c>
      <c r="Y264" s="68" t="str">
        <f t="shared" si="27"/>
        <v/>
      </c>
      <c r="Z264" s="64" t="str">
        <f>IF('1_Data Entry'!$E264="","",SUM(SUMIFS('4_Wash Match Table'!R$7:R$500,'4_Wash Match Table'!L$7:L$500,H264),(SUMIFS('4_Wash Match Table'!AA$7:AA$500,'4_Wash Match Table'!U$7:U$500,H264)),(SUMIFS('4_Wash Match Table'!AJ$7:AJ$500,'4_Wash Match Table'!AD$7:AD$500,H264)),(SUMIFS('4_Wash Match Table'!AS$7:AS$500,'4_Wash Match Table'!AM$7:AM$500,H264))))</f>
        <v/>
      </c>
      <c r="AA264" s="64" t="str">
        <f>IF('1_Data Entry'!$E264="","",IF(OR(L264="",Z264=""),"",L264+Z264))</f>
        <v/>
      </c>
      <c r="AB264" s="65" t="str">
        <f t="shared" si="28"/>
        <v/>
      </c>
      <c r="AC264" s="70" t="str">
        <f>IF(AND($M264&lt;&gt;"",$Q264&lt;0),COUNTIFS($M$6:M264,"&lt;&gt;",$Q$6:Q264,"&lt;0"),"")</f>
        <v/>
      </c>
      <c r="AD264" t="str">
        <f t="shared" si="29"/>
        <v/>
      </c>
      <c r="AG264"/>
    </row>
    <row r="265" spans="1:33" ht="15" customHeight="1" x14ac:dyDescent="0.25">
      <c r="A265" s="47" t="str">
        <f>IF('1_Data Entry'!$E265="","",IF(COUNTA('1_Data Entry'!C265:N265)=0,"",'1_Data Entry'!A265))</f>
        <v/>
      </c>
      <c r="B265" s="47" t="str">
        <f>IF('1_Data Entry'!$E265="","",IF(A265="","",IF(S265&lt;&gt;"OK","Check row",IF(M265="","Open lot",IF(R265=0,"Closed lot","Partially sold")))))</f>
        <v/>
      </c>
      <c r="C265" s="47" t="str">
        <f>IF(A265="","",'1_Data Entry'!C265)</f>
        <v/>
      </c>
      <c r="D265" s="47" t="str">
        <f>IF(A265="","",'1_Data Entry'!D265)</f>
        <v/>
      </c>
      <c r="E265" s="47" t="str">
        <f>IF(A265="","",'1_Data Entry'!E265)</f>
        <v/>
      </c>
      <c r="F265" s="47" t="str">
        <f t="shared" si="24"/>
        <v/>
      </c>
      <c r="G265" s="47" t="str">
        <f>IF(F265="","",IFERROR(VLOOKUP(F265,'6_Reference Lists'!$A$4:$D$64,4,FALSE()),'1_Data Entry'!F265))</f>
        <v/>
      </c>
      <c r="H265" s="134" t="str">
        <f>IF('1_Data Entry'!$E265="","",IF(OR(F265="",I265="",J265="",K265=""),"",F265&amp;"-"&amp;TEXT(I265,"yyyymmdd")&amp;"-"&amp;SUBSTITUTE(TEXT(ROUND(J265,3),"0.###"),".","D")&amp;"-"&amp;SUBSTITUTE(TEXT(ROUND(K265,3),"0.###"),".","D")))</f>
        <v/>
      </c>
      <c r="I265" s="61" t="str">
        <f>IF('1_Data Entry'!$E265="","",IF(A265="","",'1_Data Entry'!G265))</f>
        <v/>
      </c>
      <c r="J265" s="62" t="str">
        <f>IF('1_Data Entry'!$E265="","",IF(A265="","",'1_Data Entry'!H265))</f>
        <v/>
      </c>
      <c r="K265" s="63" t="str">
        <f>IF('1_Data Entry'!$E265="","",IF(A265="","",'1_Data Entry'!I265))</f>
        <v/>
      </c>
      <c r="L265" s="63" t="str">
        <f>IF('1_Data Entry'!$E265="","",IF(OR(J265="",K265=""),"",J265*K265))</f>
        <v/>
      </c>
      <c r="M265" s="61" t="str">
        <f>IF(A265="","",IF(OR('1_Data Entry'!L265="",'1_Data Entry'!L265&lt;=0),"",'1_Data Entry'!J265))</f>
        <v/>
      </c>
      <c r="N265" s="62" t="str">
        <f>IF('1_Data Entry'!$E265="","",IF(OR(J265="",R265=""),"",MAX(J265-R265,0)))</f>
        <v/>
      </c>
      <c r="O265" s="63" t="str">
        <f>IF('1_Data Entry'!$E265="","",IF(A265="","",'1_Data Entry'!L265))</f>
        <v/>
      </c>
      <c r="P265" s="63" t="str">
        <f t="shared" si="25"/>
        <v/>
      </c>
      <c r="Q265" s="91" t="str">
        <f>IF('1_Data Entry'!$E265="","",IF(OR(M265="",P265="",L265=""),"",P265-L265))</f>
        <v/>
      </c>
      <c r="R265" s="133" t="str">
        <f>IF(A265="","",IF('1_Data Entry'!M265&lt;&gt;"",'1_Data Entry'!M265,IF('1_Data Entry'!J265="",J265,"")))</f>
        <v/>
      </c>
      <c r="S265" s="54" t="str">
        <f>IF('1_Data Entry'!$E265="","",IF(A265="","",IF(OR(F265="",I265="",J265="",K265=""),"Check row",IF(AND(M265&lt;&gt;"",M265&lt;I265),"Sell before buy",IF(AND(R265&lt;&gt;"",J265&lt;R265),"Shares remaining exceeds buy",IF(AND(M265&lt;&gt;"",OR(O265="",O265&lt;=0),N265&gt;0),"Missing sale price","OK"))))))</f>
        <v/>
      </c>
      <c r="T265" s="54" t="str">
        <f>IF('1_Data Entry'!$E265="","",IF(A265="","",IF(AND(Q265&lt;0,M265&lt;&gt;""),"Yes","No")))</f>
        <v/>
      </c>
      <c r="U265" s="54" t="str">
        <f>IF('1_Data Entry'!$E265="","",IF(OR(A265="",T265&lt;&gt;"Yes",M265=""),"No",IF(COUNTIFS($F$6:$F$505,F265,$I$6:$I$505,"&gt;="&amp;M265-30,$I$6:$I$505,"&lt;="&amp;M265+30,$A$6:$A$505,"&lt;&gt;"&amp;A265)&gt;0,"Yes","No")))</f>
        <v/>
      </c>
      <c r="V265" s="61" t="str">
        <f>IF('1_Data Entry'!$E265="","",IF(OR(A265="",U265&lt;&gt;"Yes",M265=""),"",M265+30))</f>
        <v/>
      </c>
      <c r="W265" s="54" t="str">
        <f>IF('1_Data Entry'!$E265="","",IF(A265="","",IF(S265="OK","Ready","Review row")))</f>
        <v/>
      </c>
      <c r="X265" s="69" t="str">
        <f t="shared" si="26"/>
        <v/>
      </c>
      <c r="Y265" s="68" t="str">
        <f t="shared" si="27"/>
        <v/>
      </c>
      <c r="Z265" s="64" t="str">
        <f>IF('1_Data Entry'!$E265="","",SUM(SUMIFS('4_Wash Match Table'!R$7:R$500,'4_Wash Match Table'!L$7:L$500,H265),(SUMIFS('4_Wash Match Table'!AA$7:AA$500,'4_Wash Match Table'!U$7:U$500,H265)),(SUMIFS('4_Wash Match Table'!AJ$7:AJ$500,'4_Wash Match Table'!AD$7:AD$500,H265)),(SUMIFS('4_Wash Match Table'!AS$7:AS$500,'4_Wash Match Table'!AM$7:AM$500,H265))))</f>
        <v/>
      </c>
      <c r="AA265" s="64" t="str">
        <f>IF('1_Data Entry'!$E265="","",IF(OR(L265="",Z265=""),"",L265+Z265))</f>
        <v/>
      </c>
      <c r="AB265" s="65" t="str">
        <f t="shared" si="28"/>
        <v/>
      </c>
      <c r="AC265" s="70" t="str">
        <f>IF(AND($M265&lt;&gt;"",$Q265&lt;0),COUNTIFS($M$6:M265,"&lt;&gt;",$Q$6:Q265,"&lt;0"),"")</f>
        <v/>
      </c>
      <c r="AD265" t="str">
        <f t="shared" si="29"/>
        <v/>
      </c>
      <c r="AG265"/>
    </row>
    <row r="266" spans="1:33" ht="15" customHeight="1" x14ac:dyDescent="0.25">
      <c r="A266" s="47" t="str">
        <f>IF('1_Data Entry'!$E266="","",IF(COUNTA('1_Data Entry'!C266:N266)=0,"",'1_Data Entry'!A266))</f>
        <v/>
      </c>
      <c r="B266" s="47" t="str">
        <f>IF('1_Data Entry'!$E266="","",IF(A266="","",IF(S266&lt;&gt;"OK","Check row",IF(M266="","Open lot",IF(R266=0,"Closed lot","Partially sold")))))</f>
        <v/>
      </c>
      <c r="C266" s="47" t="str">
        <f>IF(A266="","",'1_Data Entry'!C266)</f>
        <v/>
      </c>
      <c r="D266" s="47" t="str">
        <f>IF(A266="","",'1_Data Entry'!D266)</f>
        <v/>
      </c>
      <c r="E266" s="47" t="str">
        <f>IF(A266="","",'1_Data Entry'!E266)</f>
        <v/>
      </c>
      <c r="F266" s="47" t="str">
        <f t="shared" si="24"/>
        <v/>
      </c>
      <c r="G266" s="47" t="str">
        <f>IF(F266="","",IFERROR(VLOOKUP(F266,'6_Reference Lists'!$A$4:$D$64,4,FALSE()),'1_Data Entry'!F266))</f>
        <v/>
      </c>
      <c r="H266" s="134" t="str">
        <f>IF('1_Data Entry'!$E266="","",IF(OR(F266="",I266="",J266="",K266=""),"",F266&amp;"-"&amp;TEXT(I266,"yyyymmdd")&amp;"-"&amp;SUBSTITUTE(TEXT(ROUND(J266,3),"0.###"),".","D")&amp;"-"&amp;SUBSTITUTE(TEXT(ROUND(K266,3),"0.###"),".","D")))</f>
        <v/>
      </c>
      <c r="I266" s="61" t="str">
        <f>IF('1_Data Entry'!$E266="","",IF(A266="","",'1_Data Entry'!G266))</f>
        <v/>
      </c>
      <c r="J266" s="62" t="str">
        <f>IF('1_Data Entry'!$E266="","",IF(A266="","",'1_Data Entry'!H266))</f>
        <v/>
      </c>
      <c r="K266" s="63" t="str">
        <f>IF('1_Data Entry'!$E266="","",IF(A266="","",'1_Data Entry'!I266))</f>
        <v/>
      </c>
      <c r="L266" s="63" t="str">
        <f>IF('1_Data Entry'!$E266="","",IF(OR(J266="",K266=""),"",J266*K266))</f>
        <v/>
      </c>
      <c r="M266" s="61" t="str">
        <f>IF(A266="","",IF(OR('1_Data Entry'!L266="",'1_Data Entry'!L266&lt;=0),"",'1_Data Entry'!J266))</f>
        <v/>
      </c>
      <c r="N266" s="62" t="str">
        <f>IF('1_Data Entry'!$E266="","",IF(OR(J266="",R266=""),"",MAX(J266-R266,0)))</f>
        <v/>
      </c>
      <c r="O266" s="63" t="str">
        <f>IF('1_Data Entry'!$E266="","",IF(A266="","",'1_Data Entry'!L266))</f>
        <v/>
      </c>
      <c r="P266" s="63" t="str">
        <f t="shared" si="25"/>
        <v/>
      </c>
      <c r="Q266" s="91" t="str">
        <f>IF('1_Data Entry'!$E266="","",IF(OR(M266="",P266="",L266=""),"",P266-L266))</f>
        <v/>
      </c>
      <c r="R266" s="133" t="str">
        <f>IF(A266="","",IF('1_Data Entry'!M266&lt;&gt;"",'1_Data Entry'!M266,IF('1_Data Entry'!J266="",J266,"")))</f>
        <v/>
      </c>
      <c r="S266" s="54" t="str">
        <f>IF('1_Data Entry'!$E266="","",IF(A266="","",IF(OR(F266="",I266="",J266="",K266=""),"Check row",IF(AND(M266&lt;&gt;"",M266&lt;I266),"Sell before buy",IF(AND(R266&lt;&gt;"",J266&lt;R266),"Shares remaining exceeds buy",IF(AND(M266&lt;&gt;"",OR(O266="",O266&lt;=0),N266&gt;0),"Missing sale price","OK"))))))</f>
        <v/>
      </c>
      <c r="T266" s="54" t="str">
        <f>IF('1_Data Entry'!$E266="","",IF(A266="","",IF(AND(Q266&lt;0,M266&lt;&gt;""),"Yes","No")))</f>
        <v/>
      </c>
      <c r="U266" s="54" t="str">
        <f>IF('1_Data Entry'!$E266="","",IF(OR(A266="",T266&lt;&gt;"Yes",M266=""),"No",IF(COUNTIFS($F$6:$F$505,F266,$I$6:$I$505,"&gt;="&amp;M266-30,$I$6:$I$505,"&lt;="&amp;M266+30,$A$6:$A$505,"&lt;&gt;"&amp;A266)&gt;0,"Yes","No")))</f>
        <v/>
      </c>
      <c r="V266" s="61" t="str">
        <f>IF('1_Data Entry'!$E266="","",IF(OR(A266="",U266&lt;&gt;"Yes",M266=""),"",M266+30))</f>
        <v/>
      </c>
      <c r="W266" s="54" t="str">
        <f>IF('1_Data Entry'!$E266="","",IF(A266="","",IF(S266="OK","Ready","Review row")))</f>
        <v/>
      </c>
      <c r="X266" s="69" t="str">
        <f t="shared" si="26"/>
        <v/>
      </c>
      <c r="Y266" s="68" t="str">
        <f t="shared" si="27"/>
        <v/>
      </c>
      <c r="Z266" s="64" t="str">
        <f>IF('1_Data Entry'!$E266="","",SUM(SUMIFS('4_Wash Match Table'!R$7:R$500,'4_Wash Match Table'!L$7:L$500,H266),(SUMIFS('4_Wash Match Table'!AA$7:AA$500,'4_Wash Match Table'!U$7:U$500,H266)),(SUMIFS('4_Wash Match Table'!AJ$7:AJ$500,'4_Wash Match Table'!AD$7:AD$500,H266)),(SUMIFS('4_Wash Match Table'!AS$7:AS$500,'4_Wash Match Table'!AM$7:AM$500,H266))))</f>
        <v/>
      </c>
      <c r="AA266" s="64" t="str">
        <f>IF('1_Data Entry'!$E266="","",IF(OR(L266="",Z266=""),"",L266+Z266))</f>
        <v/>
      </c>
      <c r="AB266" s="65" t="str">
        <f t="shared" si="28"/>
        <v/>
      </c>
      <c r="AC266" s="70" t="str">
        <f>IF(AND($M266&lt;&gt;"",$Q266&lt;0),COUNTIFS($M$6:M266,"&lt;&gt;",$Q$6:Q266,"&lt;0"),"")</f>
        <v/>
      </c>
      <c r="AD266" t="str">
        <f t="shared" si="29"/>
        <v/>
      </c>
      <c r="AG266"/>
    </row>
    <row r="267" spans="1:33" ht="15" customHeight="1" x14ac:dyDescent="0.25">
      <c r="A267" s="47" t="str">
        <f>IF('1_Data Entry'!$E267="","",IF(COUNTA('1_Data Entry'!C267:N267)=0,"",'1_Data Entry'!A267))</f>
        <v/>
      </c>
      <c r="B267" s="47" t="str">
        <f>IF('1_Data Entry'!$E267="","",IF(A267="","",IF(S267&lt;&gt;"OK","Check row",IF(M267="","Open lot",IF(R267=0,"Closed lot","Partially sold")))))</f>
        <v/>
      </c>
      <c r="C267" s="47" t="str">
        <f>IF(A267="","",'1_Data Entry'!C267)</f>
        <v/>
      </c>
      <c r="D267" s="47" t="str">
        <f>IF(A267="","",'1_Data Entry'!D267)</f>
        <v/>
      </c>
      <c r="E267" s="47" t="str">
        <f>IF(A267="","",'1_Data Entry'!E267)</f>
        <v/>
      </c>
      <c r="F267" s="47" t="str">
        <f t="shared" si="24"/>
        <v/>
      </c>
      <c r="G267" s="47" t="str">
        <f>IF(F267="","",IFERROR(VLOOKUP(F267,'6_Reference Lists'!$A$4:$D$64,4,FALSE()),'1_Data Entry'!F267))</f>
        <v/>
      </c>
      <c r="H267" s="134" t="str">
        <f>IF('1_Data Entry'!$E267="","",IF(OR(F267="",I267="",J267="",K267=""),"",F267&amp;"-"&amp;TEXT(I267,"yyyymmdd")&amp;"-"&amp;SUBSTITUTE(TEXT(ROUND(J267,3),"0.###"),".","D")&amp;"-"&amp;SUBSTITUTE(TEXT(ROUND(K267,3),"0.###"),".","D")))</f>
        <v/>
      </c>
      <c r="I267" s="61" t="str">
        <f>IF('1_Data Entry'!$E267="","",IF(A267="","",'1_Data Entry'!G267))</f>
        <v/>
      </c>
      <c r="J267" s="62" t="str">
        <f>IF('1_Data Entry'!$E267="","",IF(A267="","",'1_Data Entry'!H267))</f>
        <v/>
      </c>
      <c r="K267" s="63" t="str">
        <f>IF('1_Data Entry'!$E267="","",IF(A267="","",'1_Data Entry'!I267))</f>
        <v/>
      </c>
      <c r="L267" s="63" t="str">
        <f>IF('1_Data Entry'!$E267="","",IF(OR(J267="",K267=""),"",J267*K267))</f>
        <v/>
      </c>
      <c r="M267" s="61" t="str">
        <f>IF(A267="","",IF(OR('1_Data Entry'!L267="",'1_Data Entry'!L267&lt;=0),"",'1_Data Entry'!J267))</f>
        <v/>
      </c>
      <c r="N267" s="62" t="str">
        <f>IF('1_Data Entry'!$E267="","",IF(OR(J267="",R267=""),"",MAX(J267-R267,0)))</f>
        <v/>
      </c>
      <c r="O267" s="63" t="str">
        <f>IF('1_Data Entry'!$E267="","",IF(A267="","",'1_Data Entry'!L267))</f>
        <v/>
      </c>
      <c r="P267" s="63" t="str">
        <f t="shared" si="25"/>
        <v/>
      </c>
      <c r="Q267" s="91" t="str">
        <f>IF('1_Data Entry'!$E267="","",IF(OR(M267="",P267="",L267=""),"",P267-L267))</f>
        <v/>
      </c>
      <c r="R267" s="133" t="str">
        <f>IF(A267="","",IF('1_Data Entry'!M267&lt;&gt;"",'1_Data Entry'!M267,IF('1_Data Entry'!J267="",J267,"")))</f>
        <v/>
      </c>
      <c r="S267" s="54" t="str">
        <f>IF('1_Data Entry'!$E267="","",IF(A267="","",IF(OR(F267="",I267="",J267="",K267=""),"Check row",IF(AND(M267&lt;&gt;"",M267&lt;I267),"Sell before buy",IF(AND(R267&lt;&gt;"",J267&lt;R267),"Shares remaining exceeds buy",IF(AND(M267&lt;&gt;"",OR(O267="",O267&lt;=0),N267&gt;0),"Missing sale price","OK"))))))</f>
        <v/>
      </c>
      <c r="T267" s="54" t="str">
        <f>IF('1_Data Entry'!$E267="","",IF(A267="","",IF(AND(Q267&lt;0,M267&lt;&gt;""),"Yes","No")))</f>
        <v/>
      </c>
      <c r="U267" s="54" t="str">
        <f>IF('1_Data Entry'!$E267="","",IF(OR(A267="",T267&lt;&gt;"Yes",M267=""),"No",IF(COUNTIFS($F$6:$F$505,F267,$I$6:$I$505,"&gt;="&amp;M267-30,$I$6:$I$505,"&lt;="&amp;M267+30,$A$6:$A$505,"&lt;&gt;"&amp;A267)&gt;0,"Yes","No")))</f>
        <v/>
      </c>
      <c r="V267" s="61" t="str">
        <f>IF('1_Data Entry'!$E267="","",IF(OR(A267="",U267&lt;&gt;"Yes",M267=""),"",M267+30))</f>
        <v/>
      </c>
      <c r="W267" s="54" t="str">
        <f>IF('1_Data Entry'!$E267="","",IF(A267="","",IF(S267="OK","Ready","Review row")))</f>
        <v/>
      </c>
      <c r="X267" s="69" t="str">
        <f t="shared" si="26"/>
        <v/>
      </c>
      <c r="Y267" s="68" t="str">
        <f t="shared" si="27"/>
        <v/>
      </c>
      <c r="Z267" s="64" t="str">
        <f>IF('1_Data Entry'!$E267="","",SUM(SUMIFS('4_Wash Match Table'!R$7:R$500,'4_Wash Match Table'!L$7:L$500,H267),(SUMIFS('4_Wash Match Table'!AA$7:AA$500,'4_Wash Match Table'!U$7:U$500,H267)),(SUMIFS('4_Wash Match Table'!AJ$7:AJ$500,'4_Wash Match Table'!AD$7:AD$500,H267)),(SUMIFS('4_Wash Match Table'!AS$7:AS$500,'4_Wash Match Table'!AM$7:AM$500,H267))))</f>
        <v/>
      </c>
      <c r="AA267" s="64" t="str">
        <f>IF('1_Data Entry'!$E267="","",IF(OR(L267="",Z267=""),"",L267+Z267))</f>
        <v/>
      </c>
      <c r="AB267" s="65" t="str">
        <f t="shared" si="28"/>
        <v/>
      </c>
      <c r="AC267" s="70" t="str">
        <f>IF(AND($M267&lt;&gt;"",$Q267&lt;0),COUNTIFS($M$6:M267,"&lt;&gt;",$Q$6:Q267,"&lt;0"),"")</f>
        <v/>
      </c>
      <c r="AD267" t="str">
        <f t="shared" si="29"/>
        <v/>
      </c>
      <c r="AG267"/>
    </row>
    <row r="268" spans="1:33" ht="15" customHeight="1" x14ac:dyDescent="0.25">
      <c r="A268" s="47" t="str">
        <f>IF('1_Data Entry'!$E268="","",IF(COUNTA('1_Data Entry'!C268:N268)=0,"",'1_Data Entry'!A268))</f>
        <v/>
      </c>
      <c r="B268" s="47" t="str">
        <f>IF('1_Data Entry'!$E268="","",IF(A268="","",IF(S268&lt;&gt;"OK","Check row",IF(M268="","Open lot",IF(R268=0,"Closed lot","Partially sold")))))</f>
        <v/>
      </c>
      <c r="C268" s="47" t="str">
        <f>IF(A268="","",'1_Data Entry'!C268)</f>
        <v/>
      </c>
      <c r="D268" s="47" t="str">
        <f>IF(A268="","",'1_Data Entry'!D268)</f>
        <v/>
      </c>
      <c r="E268" s="47" t="str">
        <f>IF(A268="","",'1_Data Entry'!E268)</f>
        <v/>
      </c>
      <c r="F268" s="47" t="str">
        <f t="shared" si="24"/>
        <v/>
      </c>
      <c r="G268" s="47" t="str">
        <f>IF(F268="","",IFERROR(VLOOKUP(F268,'6_Reference Lists'!$A$4:$D$64,4,FALSE()),'1_Data Entry'!F268))</f>
        <v/>
      </c>
      <c r="H268" s="134" t="str">
        <f>IF('1_Data Entry'!$E268="","",IF(OR(F268="",I268="",J268="",K268=""),"",F268&amp;"-"&amp;TEXT(I268,"yyyymmdd")&amp;"-"&amp;SUBSTITUTE(TEXT(ROUND(J268,3),"0.###"),".","D")&amp;"-"&amp;SUBSTITUTE(TEXT(ROUND(K268,3),"0.###"),".","D")))</f>
        <v/>
      </c>
      <c r="I268" s="61" t="str">
        <f>IF('1_Data Entry'!$E268="","",IF(A268="","",'1_Data Entry'!G268))</f>
        <v/>
      </c>
      <c r="J268" s="62" t="str">
        <f>IF('1_Data Entry'!$E268="","",IF(A268="","",'1_Data Entry'!H268))</f>
        <v/>
      </c>
      <c r="K268" s="63" t="str">
        <f>IF('1_Data Entry'!$E268="","",IF(A268="","",'1_Data Entry'!I268))</f>
        <v/>
      </c>
      <c r="L268" s="63" t="str">
        <f>IF('1_Data Entry'!$E268="","",IF(OR(J268="",K268=""),"",J268*K268))</f>
        <v/>
      </c>
      <c r="M268" s="61" t="str">
        <f>IF(A268="","",IF(OR('1_Data Entry'!L268="",'1_Data Entry'!L268&lt;=0),"",'1_Data Entry'!J268))</f>
        <v/>
      </c>
      <c r="N268" s="62" t="str">
        <f>IF('1_Data Entry'!$E268="","",IF(OR(J268="",R268=""),"",MAX(J268-R268,0)))</f>
        <v/>
      </c>
      <c r="O268" s="63" t="str">
        <f>IF('1_Data Entry'!$E268="","",IF(A268="","",'1_Data Entry'!L268))</f>
        <v/>
      </c>
      <c r="P268" s="63" t="str">
        <f t="shared" si="25"/>
        <v/>
      </c>
      <c r="Q268" s="91" t="str">
        <f>IF('1_Data Entry'!$E268="","",IF(OR(M268="",P268="",L268=""),"",P268-L268))</f>
        <v/>
      </c>
      <c r="R268" s="133" t="str">
        <f>IF(A268="","",IF('1_Data Entry'!M268&lt;&gt;"",'1_Data Entry'!M268,IF('1_Data Entry'!J268="",J268,"")))</f>
        <v/>
      </c>
      <c r="S268" s="54" t="str">
        <f>IF('1_Data Entry'!$E268="","",IF(A268="","",IF(OR(F268="",I268="",J268="",K268=""),"Check row",IF(AND(M268&lt;&gt;"",M268&lt;I268),"Sell before buy",IF(AND(R268&lt;&gt;"",J268&lt;R268),"Shares remaining exceeds buy",IF(AND(M268&lt;&gt;"",OR(O268="",O268&lt;=0),N268&gt;0),"Missing sale price","OK"))))))</f>
        <v/>
      </c>
      <c r="T268" s="54" t="str">
        <f>IF('1_Data Entry'!$E268="","",IF(A268="","",IF(AND(Q268&lt;0,M268&lt;&gt;""),"Yes","No")))</f>
        <v/>
      </c>
      <c r="U268" s="54" t="str">
        <f>IF('1_Data Entry'!$E268="","",IF(OR(A268="",T268&lt;&gt;"Yes",M268=""),"No",IF(COUNTIFS($F$6:$F$505,F268,$I$6:$I$505,"&gt;="&amp;M268-30,$I$6:$I$505,"&lt;="&amp;M268+30,$A$6:$A$505,"&lt;&gt;"&amp;A268)&gt;0,"Yes","No")))</f>
        <v/>
      </c>
      <c r="V268" s="61" t="str">
        <f>IF('1_Data Entry'!$E268="","",IF(OR(A268="",U268&lt;&gt;"Yes",M268=""),"",M268+30))</f>
        <v/>
      </c>
      <c r="W268" s="54" t="str">
        <f>IF('1_Data Entry'!$E268="","",IF(A268="","",IF(S268="OK","Ready","Review row")))</f>
        <v/>
      </c>
      <c r="X268" s="69" t="str">
        <f t="shared" si="26"/>
        <v/>
      </c>
      <c r="Y268" s="68" t="str">
        <f t="shared" si="27"/>
        <v/>
      </c>
      <c r="Z268" s="64" t="str">
        <f>IF('1_Data Entry'!$E268="","",SUM(SUMIFS('4_Wash Match Table'!R$7:R$500,'4_Wash Match Table'!L$7:L$500,H268),(SUMIFS('4_Wash Match Table'!AA$7:AA$500,'4_Wash Match Table'!U$7:U$500,H268)),(SUMIFS('4_Wash Match Table'!AJ$7:AJ$500,'4_Wash Match Table'!AD$7:AD$500,H268)),(SUMIFS('4_Wash Match Table'!AS$7:AS$500,'4_Wash Match Table'!AM$7:AM$500,H268))))</f>
        <v/>
      </c>
      <c r="AA268" s="64" t="str">
        <f>IF('1_Data Entry'!$E268="","",IF(OR(L268="",Z268=""),"",L268+Z268))</f>
        <v/>
      </c>
      <c r="AB268" s="65" t="str">
        <f t="shared" si="28"/>
        <v/>
      </c>
      <c r="AC268" s="70" t="str">
        <f>IF(AND($M268&lt;&gt;"",$Q268&lt;0),COUNTIFS($M$6:M268,"&lt;&gt;",$Q$6:Q268,"&lt;0"),"")</f>
        <v/>
      </c>
      <c r="AD268" t="str">
        <f t="shared" si="29"/>
        <v/>
      </c>
      <c r="AG268"/>
    </row>
    <row r="269" spans="1:33" ht="15" customHeight="1" x14ac:dyDescent="0.25">
      <c r="A269" s="47" t="str">
        <f>IF('1_Data Entry'!$E269="","",IF(COUNTA('1_Data Entry'!C269:N269)=0,"",'1_Data Entry'!A269))</f>
        <v/>
      </c>
      <c r="B269" s="47" t="str">
        <f>IF('1_Data Entry'!$E269="","",IF(A269="","",IF(S269&lt;&gt;"OK","Check row",IF(M269="","Open lot",IF(R269=0,"Closed lot","Partially sold")))))</f>
        <v/>
      </c>
      <c r="C269" s="47" t="str">
        <f>IF(A269="","",'1_Data Entry'!C269)</f>
        <v/>
      </c>
      <c r="D269" s="47" t="str">
        <f>IF(A269="","",'1_Data Entry'!D269)</f>
        <v/>
      </c>
      <c r="E269" s="47" t="str">
        <f>IF(A269="","",'1_Data Entry'!E269)</f>
        <v/>
      </c>
      <c r="F269" s="47" t="str">
        <f t="shared" si="24"/>
        <v/>
      </c>
      <c r="G269" s="47" t="str">
        <f>IF(F269="","",IFERROR(VLOOKUP(F269,'6_Reference Lists'!$A$4:$D$64,4,FALSE()),'1_Data Entry'!F269))</f>
        <v/>
      </c>
      <c r="H269" s="134" t="str">
        <f>IF('1_Data Entry'!$E269="","",IF(OR(F269="",I269="",J269="",K269=""),"",F269&amp;"-"&amp;TEXT(I269,"yyyymmdd")&amp;"-"&amp;SUBSTITUTE(TEXT(ROUND(J269,3),"0.###"),".","D")&amp;"-"&amp;SUBSTITUTE(TEXT(ROUND(K269,3),"0.###"),".","D")))</f>
        <v/>
      </c>
      <c r="I269" s="61" t="str">
        <f>IF('1_Data Entry'!$E269="","",IF(A269="","",'1_Data Entry'!G269))</f>
        <v/>
      </c>
      <c r="J269" s="62" t="str">
        <f>IF('1_Data Entry'!$E269="","",IF(A269="","",'1_Data Entry'!H269))</f>
        <v/>
      </c>
      <c r="K269" s="63" t="str">
        <f>IF('1_Data Entry'!$E269="","",IF(A269="","",'1_Data Entry'!I269))</f>
        <v/>
      </c>
      <c r="L269" s="63" t="str">
        <f>IF('1_Data Entry'!$E269="","",IF(OR(J269="",K269=""),"",J269*K269))</f>
        <v/>
      </c>
      <c r="M269" s="61" t="str">
        <f>IF(A269="","",IF(OR('1_Data Entry'!L269="",'1_Data Entry'!L269&lt;=0),"",'1_Data Entry'!J269))</f>
        <v/>
      </c>
      <c r="N269" s="62" t="str">
        <f>IF('1_Data Entry'!$E269="","",IF(OR(J269="",R269=""),"",MAX(J269-R269,0)))</f>
        <v/>
      </c>
      <c r="O269" s="63" t="str">
        <f>IF('1_Data Entry'!$E269="","",IF(A269="","",'1_Data Entry'!L269))</f>
        <v/>
      </c>
      <c r="P269" s="63" t="str">
        <f t="shared" si="25"/>
        <v/>
      </c>
      <c r="Q269" s="91" t="str">
        <f>IF('1_Data Entry'!$E269="","",IF(OR(M269="",P269="",L269=""),"",P269-L269))</f>
        <v/>
      </c>
      <c r="R269" s="133" t="str">
        <f>IF(A269="","",IF('1_Data Entry'!M269&lt;&gt;"",'1_Data Entry'!M269,IF('1_Data Entry'!J269="",J269,"")))</f>
        <v/>
      </c>
      <c r="S269" s="54" t="str">
        <f>IF('1_Data Entry'!$E269="","",IF(A269="","",IF(OR(F269="",I269="",J269="",K269=""),"Check row",IF(AND(M269&lt;&gt;"",M269&lt;I269),"Sell before buy",IF(AND(R269&lt;&gt;"",J269&lt;R269),"Shares remaining exceeds buy",IF(AND(M269&lt;&gt;"",OR(O269="",O269&lt;=0),N269&gt;0),"Missing sale price","OK"))))))</f>
        <v/>
      </c>
      <c r="T269" s="54" t="str">
        <f>IF('1_Data Entry'!$E269="","",IF(A269="","",IF(AND(Q269&lt;0,M269&lt;&gt;""),"Yes","No")))</f>
        <v/>
      </c>
      <c r="U269" s="54" t="str">
        <f>IF('1_Data Entry'!$E269="","",IF(OR(A269="",T269&lt;&gt;"Yes",M269=""),"No",IF(COUNTIFS($F$6:$F$505,F269,$I$6:$I$505,"&gt;="&amp;M269-30,$I$6:$I$505,"&lt;="&amp;M269+30,$A$6:$A$505,"&lt;&gt;"&amp;A269)&gt;0,"Yes","No")))</f>
        <v/>
      </c>
      <c r="V269" s="61" t="str">
        <f>IF('1_Data Entry'!$E269="","",IF(OR(A269="",U269&lt;&gt;"Yes",M269=""),"",M269+30))</f>
        <v/>
      </c>
      <c r="W269" s="54" t="str">
        <f>IF('1_Data Entry'!$E269="","",IF(A269="","",IF(S269="OK","Ready","Review row")))</f>
        <v/>
      </c>
      <c r="X269" s="69" t="str">
        <f t="shared" si="26"/>
        <v/>
      </c>
      <c r="Y269" s="68" t="str">
        <f t="shared" si="27"/>
        <v/>
      </c>
      <c r="Z269" s="64" t="str">
        <f>IF('1_Data Entry'!$E269="","",SUM(SUMIFS('4_Wash Match Table'!R$7:R$500,'4_Wash Match Table'!L$7:L$500,H269),(SUMIFS('4_Wash Match Table'!AA$7:AA$500,'4_Wash Match Table'!U$7:U$500,H269)),(SUMIFS('4_Wash Match Table'!AJ$7:AJ$500,'4_Wash Match Table'!AD$7:AD$500,H269)),(SUMIFS('4_Wash Match Table'!AS$7:AS$500,'4_Wash Match Table'!AM$7:AM$500,H269))))</f>
        <v/>
      </c>
      <c r="AA269" s="64" t="str">
        <f>IF('1_Data Entry'!$E269="","",IF(OR(L269="",Z269=""),"",L269+Z269))</f>
        <v/>
      </c>
      <c r="AB269" s="65" t="str">
        <f t="shared" si="28"/>
        <v/>
      </c>
      <c r="AC269" s="70" t="str">
        <f>IF(AND($M269&lt;&gt;"",$Q269&lt;0),COUNTIFS($M$6:M269,"&lt;&gt;",$Q$6:Q269,"&lt;0"),"")</f>
        <v/>
      </c>
      <c r="AD269" t="str">
        <f t="shared" si="29"/>
        <v/>
      </c>
      <c r="AG269"/>
    </row>
    <row r="270" spans="1:33" ht="15" customHeight="1" x14ac:dyDescent="0.25">
      <c r="A270" s="47" t="str">
        <f>IF('1_Data Entry'!$E270="","",IF(COUNTA('1_Data Entry'!C270:N270)=0,"",'1_Data Entry'!A270))</f>
        <v/>
      </c>
      <c r="B270" s="47" t="str">
        <f>IF('1_Data Entry'!$E270="","",IF(A270="","",IF(S270&lt;&gt;"OK","Check row",IF(M270="","Open lot",IF(R270=0,"Closed lot","Partially sold")))))</f>
        <v/>
      </c>
      <c r="C270" s="47" t="str">
        <f>IF(A270="","",'1_Data Entry'!C270)</f>
        <v/>
      </c>
      <c r="D270" s="47" t="str">
        <f>IF(A270="","",'1_Data Entry'!D270)</f>
        <v/>
      </c>
      <c r="E270" s="47" t="str">
        <f>IF(A270="","",'1_Data Entry'!E270)</f>
        <v/>
      </c>
      <c r="F270" s="47" t="str">
        <f t="shared" si="24"/>
        <v/>
      </c>
      <c r="G270" s="47" t="str">
        <f>IF(F270="","",IFERROR(VLOOKUP(F270,'6_Reference Lists'!$A$4:$D$64,4,FALSE()),'1_Data Entry'!F270))</f>
        <v/>
      </c>
      <c r="H270" s="134" t="str">
        <f>IF('1_Data Entry'!$E270="","",IF(OR(F270="",I270="",J270="",K270=""),"",F270&amp;"-"&amp;TEXT(I270,"yyyymmdd")&amp;"-"&amp;SUBSTITUTE(TEXT(ROUND(J270,3),"0.###"),".","D")&amp;"-"&amp;SUBSTITUTE(TEXT(ROUND(K270,3),"0.###"),".","D")))</f>
        <v/>
      </c>
      <c r="I270" s="61" t="str">
        <f>IF('1_Data Entry'!$E270="","",IF(A270="","",'1_Data Entry'!G270))</f>
        <v/>
      </c>
      <c r="J270" s="62" t="str">
        <f>IF('1_Data Entry'!$E270="","",IF(A270="","",'1_Data Entry'!H270))</f>
        <v/>
      </c>
      <c r="K270" s="63" t="str">
        <f>IF('1_Data Entry'!$E270="","",IF(A270="","",'1_Data Entry'!I270))</f>
        <v/>
      </c>
      <c r="L270" s="63" t="str">
        <f>IF('1_Data Entry'!$E270="","",IF(OR(J270="",K270=""),"",J270*K270))</f>
        <v/>
      </c>
      <c r="M270" s="61" t="str">
        <f>IF(A270="","",IF(OR('1_Data Entry'!L270="",'1_Data Entry'!L270&lt;=0),"",'1_Data Entry'!J270))</f>
        <v/>
      </c>
      <c r="N270" s="62" t="str">
        <f>IF('1_Data Entry'!$E270="","",IF(OR(J270="",R270=""),"",MAX(J270-R270,0)))</f>
        <v/>
      </c>
      <c r="O270" s="63" t="str">
        <f>IF('1_Data Entry'!$E270="","",IF(A270="","",'1_Data Entry'!L270))</f>
        <v/>
      </c>
      <c r="P270" s="63" t="str">
        <f t="shared" si="25"/>
        <v/>
      </c>
      <c r="Q270" s="91" t="str">
        <f>IF('1_Data Entry'!$E270="","",IF(OR(M270="",P270="",L270=""),"",P270-L270))</f>
        <v/>
      </c>
      <c r="R270" s="133" t="str">
        <f>IF(A270="","",IF('1_Data Entry'!M270&lt;&gt;"",'1_Data Entry'!M270,IF('1_Data Entry'!J270="",J270,"")))</f>
        <v/>
      </c>
      <c r="S270" s="54" t="str">
        <f>IF('1_Data Entry'!$E270="","",IF(A270="","",IF(OR(F270="",I270="",J270="",K270=""),"Check row",IF(AND(M270&lt;&gt;"",M270&lt;I270),"Sell before buy",IF(AND(R270&lt;&gt;"",J270&lt;R270),"Shares remaining exceeds buy",IF(AND(M270&lt;&gt;"",OR(O270="",O270&lt;=0),N270&gt;0),"Missing sale price","OK"))))))</f>
        <v/>
      </c>
      <c r="T270" s="54" t="str">
        <f>IF('1_Data Entry'!$E270="","",IF(A270="","",IF(AND(Q270&lt;0,M270&lt;&gt;""),"Yes","No")))</f>
        <v/>
      </c>
      <c r="U270" s="54" t="str">
        <f>IF('1_Data Entry'!$E270="","",IF(OR(A270="",T270&lt;&gt;"Yes",M270=""),"No",IF(COUNTIFS($F$6:$F$505,F270,$I$6:$I$505,"&gt;="&amp;M270-30,$I$6:$I$505,"&lt;="&amp;M270+30,$A$6:$A$505,"&lt;&gt;"&amp;A270)&gt;0,"Yes","No")))</f>
        <v/>
      </c>
      <c r="V270" s="61" t="str">
        <f>IF('1_Data Entry'!$E270="","",IF(OR(A270="",U270&lt;&gt;"Yes",M270=""),"",M270+30))</f>
        <v/>
      </c>
      <c r="W270" s="54" t="str">
        <f>IF('1_Data Entry'!$E270="","",IF(A270="","",IF(S270="OK","Ready","Review row")))</f>
        <v/>
      </c>
      <c r="X270" s="69" t="str">
        <f t="shared" si="26"/>
        <v/>
      </c>
      <c r="Y270" s="68" t="str">
        <f t="shared" si="27"/>
        <v/>
      </c>
      <c r="Z270" s="64" t="str">
        <f>IF('1_Data Entry'!$E270="","",SUM(SUMIFS('4_Wash Match Table'!R$7:R$500,'4_Wash Match Table'!L$7:L$500,H270),(SUMIFS('4_Wash Match Table'!AA$7:AA$500,'4_Wash Match Table'!U$7:U$500,H270)),(SUMIFS('4_Wash Match Table'!AJ$7:AJ$500,'4_Wash Match Table'!AD$7:AD$500,H270)),(SUMIFS('4_Wash Match Table'!AS$7:AS$500,'4_Wash Match Table'!AM$7:AM$500,H270))))</f>
        <v/>
      </c>
      <c r="AA270" s="64" t="str">
        <f>IF('1_Data Entry'!$E270="","",IF(OR(L270="",Z270=""),"",L270+Z270))</f>
        <v/>
      </c>
      <c r="AB270" s="65" t="str">
        <f t="shared" si="28"/>
        <v/>
      </c>
      <c r="AC270" s="70" t="str">
        <f>IF(AND($M270&lt;&gt;"",$Q270&lt;0),COUNTIFS($M$6:M270,"&lt;&gt;",$Q$6:Q270,"&lt;0"),"")</f>
        <v/>
      </c>
      <c r="AD270" t="str">
        <f t="shared" si="29"/>
        <v/>
      </c>
      <c r="AG270"/>
    </row>
    <row r="271" spans="1:33" ht="15" customHeight="1" x14ac:dyDescent="0.25">
      <c r="A271" s="47" t="str">
        <f>IF('1_Data Entry'!$E271="","",IF(COUNTA('1_Data Entry'!C271:N271)=0,"",'1_Data Entry'!A271))</f>
        <v/>
      </c>
      <c r="B271" s="47" t="str">
        <f>IF('1_Data Entry'!$E271="","",IF(A271="","",IF(S271&lt;&gt;"OK","Check row",IF(M271="","Open lot",IF(R271=0,"Closed lot","Partially sold")))))</f>
        <v/>
      </c>
      <c r="C271" s="47" t="str">
        <f>IF(A271="","",'1_Data Entry'!C271)</f>
        <v/>
      </c>
      <c r="D271" s="47" t="str">
        <f>IF(A271="","",'1_Data Entry'!D271)</f>
        <v/>
      </c>
      <c r="E271" s="47" t="str">
        <f>IF(A271="","",'1_Data Entry'!E271)</f>
        <v/>
      </c>
      <c r="F271" s="47" t="str">
        <f t="shared" si="24"/>
        <v/>
      </c>
      <c r="G271" s="47" t="str">
        <f>IF(F271="","",IFERROR(VLOOKUP(F271,'6_Reference Lists'!$A$4:$D$64,4,FALSE()),'1_Data Entry'!F271))</f>
        <v/>
      </c>
      <c r="H271" s="134" t="str">
        <f>IF('1_Data Entry'!$E271="","",IF(OR(F271="",I271="",J271="",K271=""),"",F271&amp;"-"&amp;TEXT(I271,"yyyymmdd")&amp;"-"&amp;SUBSTITUTE(TEXT(ROUND(J271,3),"0.###"),".","D")&amp;"-"&amp;SUBSTITUTE(TEXT(ROUND(K271,3),"0.###"),".","D")))</f>
        <v/>
      </c>
      <c r="I271" s="61" t="str">
        <f>IF('1_Data Entry'!$E271="","",IF(A271="","",'1_Data Entry'!G271))</f>
        <v/>
      </c>
      <c r="J271" s="62" t="str">
        <f>IF('1_Data Entry'!$E271="","",IF(A271="","",'1_Data Entry'!H271))</f>
        <v/>
      </c>
      <c r="K271" s="63" t="str">
        <f>IF('1_Data Entry'!$E271="","",IF(A271="","",'1_Data Entry'!I271))</f>
        <v/>
      </c>
      <c r="L271" s="63" t="str">
        <f>IF('1_Data Entry'!$E271="","",IF(OR(J271="",K271=""),"",J271*K271))</f>
        <v/>
      </c>
      <c r="M271" s="61" t="str">
        <f>IF(A271="","",IF(OR('1_Data Entry'!L271="",'1_Data Entry'!L271&lt;=0),"",'1_Data Entry'!J271))</f>
        <v/>
      </c>
      <c r="N271" s="62" t="str">
        <f>IF('1_Data Entry'!$E271="","",IF(OR(J271="",R271=""),"",MAX(J271-R271,0)))</f>
        <v/>
      </c>
      <c r="O271" s="63" t="str">
        <f>IF('1_Data Entry'!$E271="","",IF(A271="","",'1_Data Entry'!L271))</f>
        <v/>
      </c>
      <c r="P271" s="63" t="str">
        <f t="shared" si="25"/>
        <v/>
      </c>
      <c r="Q271" s="91" t="str">
        <f>IF('1_Data Entry'!$E271="","",IF(OR(M271="",P271="",L271=""),"",P271-L271))</f>
        <v/>
      </c>
      <c r="R271" s="133" t="str">
        <f>IF(A271="","",IF('1_Data Entry'!M271&lt;&gt;"",'1_Data Entry'!M271,IF('1_Data Entry'!J271="",J271,"")))</f>
        <v/>
      </c>
      <c r="S271" s="54" t="str">
        <f>IF('1_Data Entry'!$E271="","",IF(A271="","",IF(OR(F271="",I271="",J271="",K271=""),"Check row",IF(AND(M271&lt;&gt;"",M271&lt;I271),"Sell before buy",IF(AND(R271&lt;&gt;"",J271&lt;R271),"Shares remaining exceeds buy",IF(AND(M271&lt;&gt;"",OR(O271="",O271&lt;=0),N271&gt;0),"Missing sale price","OK"))))))</f>
        <v/>
      </c>
      <c r="T271" s="54" t="str">
        <f>IF('1_Data Entry'!$E271="","",IF(A271="","",IF(AND(Q271&lt;0,M271&lt;&gt;""),"Yes","No")))</f>
        <v/>
      </c>
      <c r="U271" s="54" t="str">
        <f>IF('1_Data Entry'!$E271="","",IF(OR(A271="",T271&lt;&gt;"Yes",M271=""),"No",IF(COUNTIFS($F$6:$F$505,F271,$I$6:$I$505,"&gt;="&amp;M271-30,$I$6:$I$505,"&lt;="&amp;M271+30,$A$6:$A$505,"&lt;&gt;"&amp;A271)&gt;0,"Yes","No")))</f>
        <v/>
      </c>
      <c r="V271" s="61" t="str">
        <f>IF('1_Data Entry'!$E271="","",IF(OR(A271="",U271&lt;&gt;"Yes",M271=""),"",M271+30))</f>
        <v/>
      </c>
      <c r="W271" s="54" t="str">
        <f>IF('1_Data Entry'!$E271="","",IF(A271="","",IF(S271="OK","Ready","Review row")))</f>
        <v/>
      </c>
      <c r="X271" s="69" t="str">
        <f t="shared" si="26"/>
        <v/>
      </c>
      <c r="Y271" s="68" t="str">
        <f t="shared" si="27"/>
        <v/>
      </c>
      <c r="Z271" s="64" t="str">
        <f>IF('1_Data Entry'!$E271="","",SUM(SUMIFS('4_Wash Match Table'!R$7:R$500,'4_Wash Match Table'!L$7:L$500,H271),(SUMIFS('4_Wash Match Table'!AA$7:AA$500,'4_Wash Match Table'!U$7:U$500,H271)),(SUMIFS('4_Wash Match Table'!AJ$7:AJ$500,'4_Wash Match Table'!AD$7:AD$500,H271)),(SUMIFS('4_Wash Match Table'!AS$7:AS$500,'4_Wash Match Table'!AM$7:AM$500,H271))))</f>
        <v/>
      </c>
      <c r="AA271" s="64" t="str">
        <f>IF('1_Data Entry'!$E271="","",IF(OR(L271="",Z271=""),"",L271+Z271))</f>
        <v/>
      </c>
      <c r="AB271" s="65" t="str">
        <f t="shared" si="28"/>
        <v/>
      </c>
      <c r="AC271" s="70" t="str">
        <f>IF(AND($M271&lt;&gt;"",$Q271&lt;0),COUNTIFS($M$6:M271,"&lt;&gt;",$Q$6:Q271,"&lt;0"),"")</f>
        <v/>
      </c>
      <c r="AD271" t="str">
        <f t="shared" si="29"/>
        <v/>
      </c>
      <c r="AG271"/>
    </row>
    <row r="272" spans="1:33" ht="15" customHeight="1" x14ac:dyDescent="0.25">
      <c r="A272" s="47" t="str">
        <f>IF('1_Data Entry'!$E272="","",IF(COUNTA('1_Data Entry'!C272:N272)=0,"",'1_Data Entry'!A272))</f>
        <v/>
      </c>
      <c r="B272" s="47" t="str">
        <f>IF('1_Data Entry'!$E272="","",IF(A272="","",IF(S272&lt;&gt;"OK","Check row",IF(M272="","Open lot",IF(R272=0,"Closed lot","Partially sold")))))</f>
        <v/>
      </c>
      <c r="C272" s="47" t="str">
        <f>IF(A272="","",'1_Data Entry'!C272)</f>
        <v/>
      </c>
      <c r="D272" s="47" t="str">
        <f>IF(A272="","",'1_Data Entry'!D272)</f>
        <v/>
      </c>
      <c r="E272" s="47" t="str">
        <f>IF(A272="","",'1_Data Entry'!E272)</f>
        <v/>
      </c>
      <c r="F272" s="47" t="str">
        <f t="shared" si="24"/>
        <v/>
      </c>
      <c r="G272" s="47" t="str">
        <f>IF(F272="","",IFERROR(VLOOKUP(F272,'6_Reference Lists'!$A$4:$D$64,4,FALSE()),'1_Data Entry'!F272))</f>
        <v/>
      </c>
      <c r="H272" s="134" t="str">
        <f>IF('1_Data Entry'!$E272="","",IF(OR(F272="",I272="",J272="",K272=""),"",F272&amp;"-"&amp;TEXT(I272,"yyyymmdd")&amp;"-"&amp;SUBSTITUTE(TEXT(ROUND(J272,3),"0.###"),".","D")&amp;"-"&amp;SUBSTITUTE(TEXT(ROUND(K272,3),"0.###"),".","D")))</f>
        <v/>
      </c>
      <c r="I272" s="61" t="str">
        <f>IF('1_Data Entry'!$E272="","",IF(A272="","",'1_Data Entry'!G272))</f>
        <v/>
      </c>
      <c r="J272" s="62" t="str">
        <f>IF('1_Data Entry'!$E272="","",IF(A272="","",'1_Data Entry'!H272))</f>
        <v/>
      </c>
      <c r="K272" s="63" t="str">
        <f>IF('1_Data Entry'!$E272="","",IF(A272="","",'1_Data Entry'!I272))</f>
        <v/>
      </c>
      <c r="L272" s="63" t="str">
        <f>IF('1_Data Entry'!$E272="","",IF(OR(J272="",K272=""),"",J272*K272))</f>
        <v/>
      </c>
      <c r="M272" s="61" t="str">
        <f>IF(A272="","",IF(OR('1_Data Entry'!L272="",'1_Data Entry'!L272&lt;=0),"",'1_Data Entry'!J272))</f>
        <v/>
      </c>
      <c r="N272" s="62" t="str">
        <f>IF('1_Data Entry'!$E272="","",IF(OR(J272="",R272=""),"",MAX(J272-R272,0)))</f>
        <v/>
      </c>
      <c r="O272" s="63" t="str">
        <f>IF('1_Data Entry'!$E272="","",IF(A272="","",'1_Data Entry'!L272))</f>
        <v/>
      </c>
      <c r="P272" s="63" t="str">
        <f t="shared" si="25"/>
        <v/>
      </c>
      <c r="Q272" s="91" t="str">
        <f>IF('1_Data Entry'!$E272="","",IF(OR(M272="",P272="",L272=""),"",P272-L272))</f>
        <v/>
      </c>
      <c r="R272" s="133" t="str">
        <f>IF(A272="","",IF('1_Data Entry'!M272&lt;&gt;"",'1_Data Entry'!M272,IF('1_Data Entry'!J272="",J272,"")))</f>
        <v/>
      </c>
      <c r="S272" s="54" t="str">
        <f>IF('1_Data Entry'!$E272="","",IF(A272="","",IF(OR(F272="",I272="",J272="",K272=""),"Check row",IF(AND(M272&lt;&gt;"",M272&lt;I272),"Sell before buy",IF(AND(R272&lt;&gt;"",J272&lt;R272),"Shares remaining exceeds buy",IF(AND(M272&lt;&gt;"",OR(O272="",O272&lt;=0),N272&gt;0),"Missing sale price","OK"))))))</f>
        <v/>
      </c>
      <c r="T272" s="54" t="str">
        <f>IF('1_Data Entry'!$E272="","",IF(A272="","",IF(AND(Q272&lt;0,M272&lt;&gt;""),"Yes","No")))</f>
        <v/>
      </c>
      <c r="U272" s="54" t="str">
        <f>IF('1_Data Entry'!$E272="","",IF(OR(A272="",T272&lt;&gt;"Yes",M272=""),"No",IF(COUNTIFS($F$6:$F$505,F272,$I$6:$I$505,"&gt;="&amp;M272-30,$I$6:$I$505,"&lt;="&amp;M272+30,$A$6:$A$505,"&lt;&gt;"&amp;A272)&gt;0,"Yes","No")))</f>
        <v/>
      </c>
      <c r="V272" s="61" t="str">
        <f>IF('1_Data Entry'!$E272="","",IF(OR(A272="",U272&lt;&gt;"Yes",M272=""),"",M272+30))</f>
        <v/>
      </c>
      <c r="W272" s="54" t="str">
        <f>IF('1_Data Entry'!$E272="","",IF(A272="","",IF(S272="OK","Ready","Review row")))</f>
        <v/>
      </c>
      <c r="X272" s="69" t="str">
        <f t="shared" si="26"/>
        <v/>
      </c>
      <c r="Y272" s="68" t="str">
        <f t="shared" si="27"/>
        <v/>
      </c>
      <c r="Z272" s="64" t="str">
        <f>IF('1_Data Entry'!$E272="","",SUM(SUMIFS('4_Wash Match Table'!R$7:R$500,'4_Wash Match Table'!L$7:L$500,H272),(SUMIFS('4_Wash Match Table'!AA$7:AA$500,'4_Wash Match Table'!U$7:U$500,H272)),(SUMIFS('4_Wash Match Table'!AJ$7:AJ$500,'4_Wash Match Table'!AD$7:AD$500,H272)),(SUMIFS('4_Wash Match Table'!AS$7:AS$500,'4_Wash Match Table'!AM$7:AM$500,H272))))</f>
        <v/>
      </c>
      <c r="AA272" s="64" t="str">
        <f>IF('1_Data Entry'!$E272="","",IF(OR(L272="",Z272=""),"",L272+Z272))</f>
        <v/>
      </c>
      <c r="AB272" s="65" t="str">
        <f t="shared" si="28"/>
        <v/>
      </c>
      <c r="AC272" s="70" t="str">
        <f>IF(AND($M272&lt;&gt;"",$Q272&lt;0),COUNTIFS($M$6:M272,"&lt;&gt;",$Q$6:Q272,"&lt;0"),"")</f>
        <v/>
      </c>
      <c r="AD272" t="str">
        <f t="shared" si="29"/>
        <v/>
      </c>
      <c r="AG272"/>
    </row>
    <row r="273" spans="1:33" ht="15" customHeight="1" x14ac:dyDescent="0.25">
      <c r="A273" s="47" t="str">
        <f>IF('1_Data Entry'!$E273="","",IF(COUNTA('1_Data Entry'!C273:N273)=0,"",'1_Data Entry'!A273))</f>
        <v/>
      </c>
      <c r="B273" s="47" t="str">
        <f>IF('1_Data Entry'!$E273="","",IF(A273="","",IF(S273&lt;&gt;"OK","Check row",IF(M273="","Open lot",IF(R273=0,"Closed lot","Partially sold")))))</f>
        <v/>
      </c>
      <c r="C273" s="47" t="str">
        <f>IF(A273="","",'1_Data Entry'!C273)</f>
        <v/>
      </c>
      <c r="D273" s="47" t="str">
        <f>IF(A273="","",'1_Data Entry'!D273)</f>
        <v/>
      </c>
      <c r="E273" s="47" t="str">
        <f>IF(A273="","",'1_Data Entry'!E273)</f>
        <v/>
      </c>
      <c r="F273" s="47" t="str">
        <f t="shared" si="24"/>
        <v/>
      </c>
      <c r="G273" s="47" t="str">
        <f>IF(F273="","",IFERROR(VLOOKUP(F273,'6_Reference Lists'!$A$4:$D$64,4,FALSE()),'1_Data Entry'!F273))</f>
        <v/>
      </c>
      <c r="H273" s="134" t="str">
        <f>IF('1_Data Entry'!$E273="","",IF(OR(F273="",I273="",J273="",K273=""),"",F273&amp;"-"&amp;TEXT(I273,"yyyymmdd")&amp;"-"&amp;SUBSTITUTE(TEXT(ROUND(J273,3),"0.###"),".","D")&amp;"-"&amp;SUBSTITUTE(TEXT(ROUND(K273,3),"0.###"),".","D")))</f>
        <v/>
      </c>
      <c r="I273" s="61" t="str">
        <f>IF('1_Data Entry'!$E273="","",IF(A273="","",'1_Data Entry'!G273))</f>
        <v/>
      </c>
      <c r="J273" s="62" t="str">
        <f>IF('1_Data Entry'!$E273="","",IF(A273="","",'1_Data Entry'!H273))</f>
        <v/>
      </c>
      <c r="K273" s="63" t="str">
        <f>IF('1_Data Entry'!$E273="","",IF(A273="","",'1_Data Entry'!I273))</f>
        <v/>
      </c>
      <c r="L273" s="63" t="str">
        <f>IF('1_Data Entry'!$E273="","",IF(OR(J273="",K273=""),"",J273*K273))</f>
        <v/>
      </c>
      <c r="M273" s="61" t="str">
        <f>IF(A273="","",IF(OR('1_Data Entry'!L273="",'1_Data Entry'!L273&lt;=0),"",'1_Data Entry'!J273))</f>
        <v/>
      </c>
      <c r="N273" s="62" t="str">
        <f>IF('1_Data Entry'!$E273="","",IF(OR(J273="",R273=""),"",MAX(J273-R273,0)))</f>
        <v/>
      </c>
      <c r="O273" s="63" t="str">
        <f>IF('1_Data Entry'!$E273="","",IF(A273="","",'1_Data Entry'!L273))</f>
        <v/>
      </c>
      <c r="P273" s="63" t="str">
        <f t="shared" si="25"/>
        <v/>
      </c>
      <c r="Q273" s="91" t="str">
        <f>IF('1_Data Entry'!$E273="","",IF(OR(M273="",P273="",L273=""),"",P273-L273))</f>
        <v/>
      </c>
      <c r="R273" s="133" t="str">
        <f>IF(A273="","",IF('1_Data Entry'!M273&lt;&gt;"",'1_Data Entry'!M273,IF('1_Data Entry'!J273="",J273,"")))</f>
        <v/>
      </c>
      <c r="S273" s="54" t="str">
        <f>IF('1_Data Entry'!$E273="","",IF(A273="","",IF(OR(F273="",I273="",J273="",K273=""),"Check row",IF(AND(M273&lt;&gt;"",M273&lt;I273),"Sell before buy",IF(AND(R273&lt;&gt;"",J273&lt;R273),"Shares remaining exceeds buy",IF(AND(M273&lt;&gt;"",OR(O273="",O273&lt;=0),N273&gt;0),"Missing sale price","OK"))))))</f>
        <v/>
      </c>
      <c r="T273" s="54" t="str">
        <f>IF('1_Data Entry'!$E273="","",IF(A273="","",IF(AND(Q273&lt;0,M273&lt;&gt;""),"Yes","No")))</f>
        <v/>
      </c>
      <c r="U273" s="54" t="str">
        <f>IF('1_Data Entry'!$E273="","",IF(OR(A273="",T273&lt;&gt;"Yes",M273=""),"No",IF(COUNTIFS($F$6:$F$505,F273,$I$6:$I$505,"&gt;="&amp;M273-30,$I$6:$I$505,"&lt;="&amp;M273+30,$A$6:$A$505,"&lt;&gt;"&amp;A273)&gt;0,"Yes","No")))</f>
        <v/>
      </c>
      <c r="V273" s="61" t="str">
        <f>IF('1_Data Entry'!$E273="","",IF(OR(A273="",U273&lt;&gt;"Yes",M273=""),"",M273+30))</f>
        <v/>
      </c>
      <c r="W273" s="54" t="str">
        <f>IF('1_Data Entry'!$E273="","",IF(A273="","",IF(S273="OK","Ready","Review row")))</f>
        <v/>
      </c>
      <c r="X273" s="69" t="str">
        <f t="shared" si="26"/>
        <v/>
      </c>
      <c r="Y273" s="68" t="str">
        <f t="shared" si="27"/>
        <v/>
      </c>
      <c r="Z273" s="64" t="str">
        <f>IF('1_Data Entry'!$E273="","",SUM(SUMIFS('4_Wash Match Table'!R$7:R$500,'4_Wash Match Table'!L$7:L$500,H273),(SUMIFS('4_Wash Match Table'!AA$7:AA$500,'4_Wash Match Table'!U$7:U$500,H273)),(SUMIFS('4_Wash Match Table'!AJ$7:AJ$500,'4_Wash Match Table'!AD$7:AD$500,H273)),(SUMIFS('4_Wash Match Table'!AS$7:AS$500,'4_Wash Match Table'!AM$7:AM$500,H273))))</f>
        <v/>
      </c>
      <c r="AA273" s="64" t="str">
        <f>IF('1_Data Entry'!$E273="","",IF(OR(L273="",Z273=""),"",L273+Z273))</f>
        <v/>
      </c>
      <c r="AB273" s="65" t="str">
        <f t="shared" si="28"/>
        <v/>
      </c>
      <c r="AC273" s="70" t="str">
        <f>IF(AND($M273&lt;&gt;"",$Q273&lt;0),COUNTIFS($M$6:M273,"&lt;&gt;",$Q$6:Q273,"&lt;0"),"")</f>
        <v/>
      </c>
      <c r="AD273" t="str">
        <f t="shared" si="29"/>
        <v/>
      </c>
      <c r="AG273"/>
    </row>
    <row r="274" spans="1:33" ht="15" customHeight="1" x14ac:dyDescent="0.25">
      <c r="A274" s="47" t="str">
        <f>IF('1_Data Entry'!$E274="","",IF(COUNTA('1_Data Entry'!C274:N274)=0,"",'1_Data Entry'!A274))</f>
        <v/>
      </c>
      <c r="B274" s="47" t="str">
        <f>IF('1_Data Entry'!$E274="","",IF(A274="","",IF(S274&lt;&gt;"OK","Check row",IF(M274="","Open lot",IF(R274=0,"Closed lot","Partially sold")))))</f>
        <v/>
      </c>
      <c r="C274" s="47" t="str">
        <f>IF(A274="","",'1_Data Entry'!C274)</f>
        <v/>
      </c>
      <c r="D274" s="47" t="str">
        <f>IF(A274="","",'1_Data Entry'!D274)</f>
        <v/>
      </c>
      <c r="E274" s="47" t="str">
        <f>IF(A274="","",'1_Data Entry'!E274)</f>
        <v/>
      </c>
      <c r="F274" s="47" t="str">
        <f t="shared" si="24"/>
        <v/>
      </c>
      <c r="G274" s="47" t="str">
        <f>IF(F274="","",IFERROR(VLOOKUP(F274,'6_Reference Lists'!$A$4:$D$64,4,FALSE()),'1_Data Entry'!F274))</f>
        <v/>
      </c>
      <c r="H274" s="134" t="str">
        <f>IF('1_Data Entry'!$E274="","",IF(OR(F274="",I274="",J274="",K274=""),"",F274&amp;"-"&amp;TEXT(I274,"yyyymmdd")&amp;"-"&amp;SUBSTITUTE(TEXT(ROUND(J274,3),"0.###"),".","D")&amp;"-"&amp;SUBSTITUTE(TEXT(ROUND(K274,3),"0.###"),".","D")))</f>
        <v/>
      </c>
      <c r="I274" s="61" t="str">
        <f>IF('1_Data Entry'!$E274="","",IF(A274="","",'1_Data Entry'!G274))</f>
        <v/>
      </c>
      <c r="J274" s="62" t="str">
        <f>IF('1_Data Entry'!$E274="","",IF(A274="","",'1_Data Entry'!H274))</f>
        <v/>
      </c>
      <c r="K274" s="63" t="str">
        <f>IF('1_Data Entry'!$E274="","",IF(A274="","",'1_Data Entry'!I274))</f>
        <v/>
      </c>
      <c r="L274" s="63" t="str">
        <f>IF('1_Data Entry'!$E274="","",IF(OR(J274="",K274=""),"",J274*K274))</f>
        <v/>
      </c>
      <c r="M274" s="61" t="str">
        <f>IF(A274="","",IF(OR('1_Data Entry'!L274="",'1_Data Entry'!L274&lt;=0),"",'1_Data Entry'!J274))</f>
        <v/>
      </c>
      <c r="N274" s="62" t="str">
        <f>IF('1_Data Entry'!$E274="","",IF(OR(J274="",R274=""),"",MAX(J274-R274,0)))</f>
        <v/>
      </c>
      <c r="O274" s="63" t="str">
        <f>IF('1_Data Entry'!$E274="","",IF(A274="","",'1_Data Entry'!L274))</f>
        <v/>
      </c>
      <c r="P274" s="63" t="str">
        <f t="shared" si="25"/>
        <v/>
      </c>
      <c r="Q274" s="91" t="str">
        <f>IF('1_Data Entry'!$E274="","",IF(OR(M274="",P274="",L274=""),"",P274-L274))</f>
        <v/>
      </c>
      <c r="R274" s="133" t="str">
        <f>IF(A274="","",IF('1_Data Entry'!M274&lt;&gt;"",'1_Data Entry'!M274,IF('1_Data Entry'!J274="",J274,"")))</f>
        <v/>
      </c>
      <c r="S274" s="54" t="str">
        <f>IF('1_Data Entry'!$E274="","",IF(A274="","",IF(OR(F274="",I274="",J274="",K274=""),"Check row",IF(AND(M274&lt;&gt;"",M274&lt;I274),"Sell before buy",IF(AND(R274&lt;&gt;"",J274&lt;R274),"Shares remaining exceeds buy",IF(AND(M274&lt;&gt;"",OR(O274="",O274&lt;=0),N274&gt;0),"Missing sale price","OK"))))))</f>
        <v/>
      </c>
      <c r="T274" s="54" t="str">
        <f>IF('1_Data Entry'!$E274="","",IF(A274="","",IF(AND(Q274&lt;0,M274&lt;&gt;""),"Yes","No")))</f>
        <v/>
      </c>
      <c r="U274" s="54" t="str">
        <f>IF('1_Data Entry'!$E274="","",IF(OR(A274="",T274&lt;&gt;"Yes",M274=""),"No",IF(COUNTIFS($F$6:$F$505,F274,$I$6:$I$505,"&gt;="&amp;M274-30,$I$6:$I$505,"&lt;="&amp;M274+30,$A$6:$A$505,"&lt;&gt;"&amp;A274)&gt;0,"Yes","No")))</f>
        <v/>
      </c>
      <c r="V274" s="61" t="str">
        <f>IF('1_Data Entry'!$E274="","",IF(OR(A274="",U274&lt;&gt;"Yes",M274=""),"",M274+30))</f>
        <v/>
      </c>
      <c r="W274" s="54" t="str">
        <f>IF('1_Data Entry'!$E274="","",IF(A274="","",IF(S274="OK","Ready","Review row")))</f>
        <v/>
      </c>
      <c r="X274" s="69" t="str">
        <f t="shared" si="26"/>
        <v/>
      </c>
      <c r="Y274" s="68" t="str">
        <f t="shared" si="27"/>
        <v/>
      </c>
      <c r="Z274" s="64" t="str">
        <f>IF('1_Data Entry'!$E274="","",SUM(SUMIFS('4_Wash Match Table'!R$7:R$500,'4_Wash Match Table'!L$7:L$500,H274),(SUMIFS('4_Wash Match Table'!AA$7:AA$500,'4_Wash Match Table'!U$7:U$500,H274)),(SUMIFS('4_Wash Match Table'!AJ$7:AJ$500,'4_Wash Match Table'!AD$7:AD$500,H274)),(SUMIFS('4_Wash Match Table'!AS$7:AS$500,'4_Wash Match Table'!AM$7:AM$500,H274))))</f>
        <v/>
      </c>
      <c r="AA274" s="64" t="str">
        <f>IF('1_Data Entry'!$E274="","",IF(OR(L274="",Z274=""),"",L274+Z274))</f>
        <v/>
      </c>
      <c r="AB274" s="65" t="str">
        <f t="shared" si="28"/>
        <v/>
      </c>
      <c r="AC274" s="70" t="str">
        <f>IF(AND($M274&lt;&gt;"",$Q274&lt;0),COUNTIFS($M$6:M274,"&lt;&gt;",$Q$6:Q274,"&lt;0"),"")</f>
        <v/>
      </c>
      <c r="AD274" t="str">
        <f t="shared" si="29"/>
        <v/>
      </c>
      <c r="AG274"/>
    </row>
    <row r="275" spans="1:33" ht="15" customHeight="1" x14ac:dyDescent="0.25">
      <c r="A275" s="47" t="str">
        <f>IF('1_Data Entry'!$E275="","",IF(COUNTA('1_Data Entry'!C275:N275)=0,"",'1_Data Entry'!A275))</f>
        <v/>
      </c>
      <c r="B275" s="47" t="str">
        <f>IF('1_Data Entry'!$E275="","",IF(A275="","",IF(S275&lt;&gt;"OK","Check row",IF(M275="","Open lot",IF(R275=0,"Closed lot","Partially sold")))))</f>
        <v/>
      </c>
      <c r="C275" s="47" t="str">
        <f>IF(A275="","",'1_Data Entry'!C275)</f>
        <v/>
      </c>
      <c r="D275" s="47" t="str">
        <f>IF(A275="","",'1_Data Entry'!D275)</f>
        <v/>
      </c>
      <c r="E275" s="47" t="str">
        <f>IF(A275="","",'1_Data Entry'!E275)</f>
        <v/>
      </c>
      <c r="F275" s="47" t="str">
        <f t="shared" si="24"/>
        <v/>
      </c>
      <c r="G275" s="47" t="str">
        <f>IF(F275="","",IFERROR(VLOOKUP(F275,'6_Reference Lists'!$A$4:$D$64,4,FALSE()),'1_Data Entry'!F275))</f>
        <v/>
      </c>
      <c r="H275" s="134" t="str">
        <f>IF('1_Data Entry'!$E275="","",IF(OR(F275="",I275="",J275="",K275=""),"",F275&amp;"-"&amp;TEXT(I275,"yyyymmdd")&amp;"-"&amp;SUBSTITUTE(TEXT(ROUND(J275,3),"0.###"),".","D")&amp;"-"&amp;SUBSTITUTE(TEXT(ROUND(K275,3),"0.###"),".","D")))</f>
        <v/>
      </c>
      <c r="I275" s="61" t="str">
        <f>IF('1_Data Entry'!$E275="","",IF(A275="","",'1_Data Entry'!G275))</f>
        <v/>
      </c>
      <c r="J275" s="62" t="str">
        <f>IF('1_Data Entry'!$E275="","",IF(A275="","",'1_Data Entry'!H275))</f>
        <v/>
      </c>
      <c r="K275" s="63" t="str">
        <f>IF('1_Data Entry'!$E275="","",IF(A275="","",'1_Data Entry'!I275))</f>
        <v/>
      </c>
      <c r="L275" s="63" t="str">
        <f>IF('1_Data Entry'!$E275="","",IF(OR(J275="",K275=""),"",J275*K275))</f>
        <v/>
      </c>
      <c r="M275" s="61" t="str">
        <f>IF(A275="","",IF(OR('1_Data Entry'!L275="",'1_Data Entry'!L275&lt;=0),"",'1_Data Entry'!J275))</f>
        <v/>
      </c>
      <c r="N275" s="62" t="str">
        <f>IF('1_Data Entry'!$E275="","",IF(OR(J275="",R275=""),"",MAX(J275-R275,0)))</f>
        <v/>
      </c>
      <c r="O275" s="63" t="str">
        <f>IF('1_Data Entry'!$E275="","",IF(A275="","",'1_Data Entry'!L275))</f>
        <v/>
      </c>
      <c r="P275" s="63" t="str">
        <f t="shared" si="25"/>
        <v/>
      </c>
      <c r="Q275" s="91" t="str">
        <f>IF('1_Data Entry'!$E275="","",IF(OR(M275="",P275="",L275=""),"",P275-L275))</f>
        <v/>
      </c>
      <c r="R275" s="133" t="str">
        <f>IF(A275="","",IF('1_Data Entry'!M275&lt;&gt;"",'1_Data Entry'!M275,IF('1_Data Entry'!J275="",J275,"")))</f>
        <v/>
      </c>
      <c r="S275" s="54" t="str">
        <f>IF('1_Data Entry'!$E275="","",IF(A275="","",IF(OR(F275="",I275="",J275="",K275=""),"Check row",IF(AND(M275&lt;&gt;"",M275&lt;I275),"Sell before buy",IF(AND(R275&lt;&gt;"",J275&lt;R275),"Shares remaining exceeds buy",IF(AND(M275&lt;&gt;"",OR(O275="",O275&lt;=0),N275&gt;0),"Missing sale price","OK"))))))</f>
        <v/>
      </c>
      <c r="T275" s="54" t="str">
        <f>IF('1_Data Entry'!$E275="","",IF(A275="","",IF(AND(Q275&lt;0,M275&lt;&gt;""),"Yes","No")))</f>
        <v/>
      </c>
      <c r="U275" s="54" t="str">
        <f>IF('1_Data Entry'!$E275="","",IF(OR(A275="",T275&lt;&gt;"Yes",M275=""),"No",IF(COUNTIFS($F$6:$F$505,F275,$I$6:$I$505,"&gt;="&amp;M275-30,$I$6:$I$505,"&lt;="&amp;M275+30,$A$6:$A$505,"&lt;&gt;"&amp;A275)&gt;0,"Yes","No")))</f>
        <v/>
      </c>
      <c r="V275" s="61" t="str">
        <f>IF('1_Data Entry'!$E275="","",IF(OR(A275="",U275&lt;&gt;"Yes",M275=""),"",M275+30))</f>
        <v/>
      </c>
      <c r="W275" s="54" t="str">
        <f>IF('1_Data Entry'!$E275="","",IF(A275="","",IF(S275="OK","Ready","Review row")))</f>
        <v/>
      </c>
      <c r="X275" s="69" t="str">
        <f t="shared" si="26"/>
        <v/>
      </c>
      <c r="Y275" s="68" t="str">
        <f t="shared" si="27"/>
        <v/>
      </c>
      <c r="Z275" s="64" t="str">
        <f>IF('1_Data Entry'!$E275="","",SUM(SUMIFS('4_Wash Match Table'!R$7:R$500,'4_Wash Match Table'!L$7:L$500,H275),(SUMIFS('4_Wash Match Table'!AA$7:AA$500,'4_Wash Match Table'!U$7:U$500,H275)),(SUMIFS('4_Wash Match Table'!AJ$7:AJ$500,'4_Wash Match Table'!AD$7:AD$500,H275)),(SUMIFS('4_Wash Match Table'!AS$7:AS$500,'4_Wash Match Table'!AM$7:AM$500,H275))))</f>
        <v/>
      </c>
      <c r="AA275" s="64" t="str">
        <f>IF('1_Data Entry'!$E275="","",IF(OR(L275="",Z275=""),"",L275+Z275))</f>
        <v/>
      </c>
      <c r="AB275" s="65" t="str">
        <f t="shared" si="28"/>
        <v/>
      </c>
      <c r="AC275" s="70" t="str">
        <f>IF(AND($M275&lt;&gt;"",$Q275&lt;0),COUNTIFS($M$6:M275,"&lt;&gt;",$Q$6:Q275,"&lt;0"),"")</f>
        <v/>
      </c>
      <c r="AD275" t="str">
        <f t="shared" si="29"/>
        <v/>
      </c>
      <c r="AG275"/>
    </row>
    <row r="276" spans="1:33" ht="15" customHeight="1" x14ac:dyDescent="0.25">
      <c r="A276" s="47" t="str">
        <f>IF('1_Data Entry'!$E276="","",IF(COUNTA('1_Data Entry'!C276:N276)=0,"",'1_Data Entry'!A276))</f>
        <v/>
      </c>
      <c r="B276" s="47" t="str">
        <f>IF('1_Data Entry'!$E276="","",IF(A276="","",IF(S276&lt;&gt;"OK","Check row",IF(M276="","Open lot",IF(R276=0,"Closed lot","Partially sold")))))</f>
        <v/>
      </c>
      <c r="C276" s="47" t="str">
        <f>IF(A276="","",'1_Data Entry'!C276)</f>
        <v/>
      </c>
      <c r="D276" s="47" t="str">
        <f>IF(A276="","",'1_Data Entry'!D276)</f>
        <v/>
      </c>
      <c r="E276" s="47" t="str">
        <f>IF(A276="","",'1_Data Entry'!E276)</f>
        <v/>
      </c>
      <c r="F276" s="47" t="str">
        <f t="shared" si="24"/>
        <v/>
      </c>
      <c r="G276" s="47" t="str">
        <f>IF(F276="","",IFERROR(VLOOKUP(F276,'6_Reference Lists'!$A$4:$D$64,4,FALSE()),'1_Data Entry'!F276))</f>
        <v/>
      </c>
      <c r="H276" s="134" t="str">
        <f>IF('1_Data Entry'!$E276="","",IF(OR(F276="",I276="",J276="",K276=""),"",F276&amp;"-"&amp;TEXT(I276,"yyyymmdd")&amp;"-"&amp;SUBSTITUTE(TEXT(ROUND(J276,3),"0.###"),".","D")&amp;"-"&amp;SUBSTITUTE(TEXT(ROUND(K276,3),"0.###"),".","D")))</f>
        <v/>
      </c>
      <c r="I276" s="61" t="str">
        <f>IF('1_Data Entry'!$E276="","",IF(A276="","",'1_Data Entry'!G276))</f>
        <v/>
      </c>
      <c r="J276" s="62" t="str">
        <f>IF('1_Data Entry'!$E276="","",IF(A276="","",'1_Data Entry'!H276))</f>
        <v/>
      </c>
      <c r="K276" s="63" t="str">
        <f>IF('1_Data Entry'!$E276="","",IF(A276="","",'1_Data Entry'!I276))</f>
        <v/>
      </c>
      <c r="L276" s="63" t="str">
        <f>IF('1_Data Entry'!$E276="","",IF(OR(J276="",K276=""),"",J276*K276))</f>
        <v/>
      </c>
      <c r="M276" s="61" t="str">
        <f>IF(A276="","",IF(OR('1_Data Entry'!L276="",'1_Data Entry'!L276&lt;=0),"",'1_Data Entry'!J276))</f>
        <v/>
      </c>
      <c r="N276" s="62" t="str">
        <f>IF('1_Data Entry'!$E276="","",IF(OR(J276="",R276=""),"",MAX(J276-R276,0)))</f>
        <v/>
      </c>
      <c r="O276" s="63" t="str">
        <f>IF('1_Data Entry'!$E276="","",IF(A276="","",'1_Data Entry'!L276))</f>
        <v/>
      </c>
      <c r="P276" s="63" t="str">
        <f t="shared" si="25"/>
        <v/>
      </c>
      <c r="Q276" s="91" t="str">
        <f>IF('1_Data Entry'!$E276="","",IF(OR(M276="",P276="",L276=""),"",P276-L276))</f>
        <v/>
      </c>
      <c r="R276" s="133" t="str">
        <f>IF(A276="","",IF('1_Data Entry'!M276&lt;&gt;"",'1_Data Entry'!M276,IF('1_Data Entry'!J276="",J276,"")))</f>
        <v/>
      </c>
      <c r="S276" s="54" t="str">
        <f>IF('1_Data Entry'!$E276="","",IF(A276="","",IF(OR(F276="",I276="",J276="",K276=""),"Check row",IF(AND(M276&lt;&gt;"",M276&lt;I276),"Sell before buy",IF(AND(R276&lt;&gt;"",J276&lt;R276),"Shares remaining exceeds buy",IF(AND(M276&lt;&gt;"",OR(O276="",O276&lt;=0),N276&gt;0),"Missing sale price","OK"))))))</f>
        <v/>
      </c>
      <c r="T276" s="54" t="str">
        <f>IF('1_Data Entry'!$E276="","",IF(A276="","",IF(AND(Q276&lt;0,M276&lt;&gt;""),"Yes","No")))</f>
        <v/>
      </c>
      <c r="U276" s="54" t="str">
        <f>IF('1_Data Entry'!$E276="","",IF(OR(A276="",T276&lt;&gt;"Yes",M276=""),"No",IF(COUNTIFS($F$6:$F$505,F276,$I$6:$I$505,"&gt;="&amp;M276-30,$I$6:$I$505,"&lt;="&amp;M276+30,$A$6:$A$505,"&lt;&gt;"&amp;A276)&gt;0,"Yes","No")))</f>
        <v/>
      </c>
      <c r="V276" s="61" t="str">
        <f>IF('1_Data Entry'!$E276="","",IF(OR(A276="",U276&lt;&gt;"Yes",M276=""),"",M276+30))</f>
        <v/>
      </c>
      <c r="W276" s="54" t="str">
        <f>IF('1_Data Entry'!$E276="","",IF(A276="","",IF(S276="OK","Ready","Review row")))</f>
        <v/>
      </c>
      <c r="X276" s="69" t="str">
        <f t="shared" si="26"/>
        <v/>
      </c>
      <c r="Y276" s="68" t="str">
        <f t="shared" si="27"/>
        <v/>
      </c>
      <c r="Z276" s="64" t="str">
        <f>IF('1_Data Entry'!$E276="","",SUM(SUMIFS('4_Wash Match Table'!R$7:R$500,'4_Wash Match Table'!L$7:L$500,H276),(SUMIFS('4_Wash Match Table'!AA$7:AA$500,'4_Wash Match Table'!U$7:U$500,H276)),(SUMIFS('4_Wash Match Table'!AJ$7:AJ$500,'4_Wash Match Table'!AD$7:AD$500,H276)),(SUMIFS('4_Wash Match Table'!AS$7:AS$500,'4_Wash Match Table'!AM$7:AM$500,H276))))</f>
        <v/>
      </c>
      <c r="AA276" s="64" t="str">
        <f>IF('1_Data Entry'!$E276="","",IF(OR(L276="",Z276=""),"",L276+Z276))</f>
        <v/>
      </c>
      <c r="AB276" s="65" t="str">
        <f t="shared" si="28"/>
        <v/>
      </c>
      <c r="AC276" s="70" t="str">
        <f>IF(AND($M276&lt;&gt;"",$Q276&lt;0),COUNTIFS($M$6:M276,"&lt;&gt;",$Q$6:Q276,"&lt;0"),"")</f>
        <v/>
      </c>
      <c r="AD276" t="str">
        <f t="shared" si="29"/>
        <v/>
      </c>
      <c r="AG276"/>
    </row>
    <row r="277" spans="1:33" ht="15" customHeight="1" x14ac:dyDescent="0.25">
      <c r="A277" s="47" t="str">
        <f>IF('1_Data Entry'!$E277="","",IF(COUNTA('1_Data Entry'!C277:N277)=0,"",'1_Data Entry'!A277))</f>
        <v/>
      </c>
      <c r="B277" s="47" t="str">
        <f>IF('1_Data Entry'!$E277="","",IF(A277="","",IF(S277&lt;&gt;"OK","Check row",IF(M277="","Open lot",IF(R277=0,"Closed lot","Partially sold")))))</f>
        <v/>
      </c>
      <c r="C277" s="47" t="str">
        <f>IF(A277="","",'1_Data Entry'!C277)</f>
        <v/>
      </c>
      <c r="D277" s="47" t="str">
        <f>IF(A277="","",'1_Data Entry'!D277)</f>
        <v/>
      </c>
      <c r="E277" s="47" t="str">
        <f>IF(A277="","",'1_Data Entry'!E277)</f>
        <v/>
      </c>
      <c r="F277" s="47" t="str">
        <f t="shared" si="24"/>
        <v/>
      </c>
      <c r="G277" s="47" t="str">
        <f>IF(F277="","",IFERROR(VLOOKUP(F277,'6_Reference Lists'!$A$4:$D$64,4,FALSE()),'1_Data Entry'!F277))</f>
        <v/>
      </c>
      <c r="H277" s="134" t="str">
        <f>IF('1_Data Entry'!$E277="","",IF(OR(F277="",I277="",J277="",K277=""),"",F277&amp;"-"&amp;TEXT(I277,"yyyymmdd")&amp;"-"&amp;SUBSTITUTE(TEXT(ROUND(J277,3),"0.###"),".","D")&amp;"-"&amp;SUBSTITUTE(TEXT(ROUND(K277,3),"0.###"),".","D")))</f>
        <v/>
      </c>
      <c r="I277" s="61" t="str">
        <f>IF('1_Data Entry'!$E277="","",IF(A277="","",'1_Data Entry'!G277))</f>
        <v/>
      </c>
      <c r="J277" s="62" t="str">
        <f>IF('1_Data Entry'!$E277="","",IF(A277="","",'1_Data Entry'!H277))</f>
        <v/>
      </c>
      <c r="K277" s="63" t="str">
        <f>IF('1_Data Entry'!$E277="","",IF(A277="","",'1_Data Entry'!I277))</f>
        <v/>
      </c>
      <c r="L277" s="63" t="str">
        <f>IF('1_Data Entry'!$E277="","",IF(OR(J277="",K277=""),"",J277*K277))</f>
        <v/>
      </c>
      <c r="M277" s="61" t="str">
        <f>IF(A277="","",IF(OR('1_Data Entry'!L277="",'1_Data Entry'!L277&lt;=0),"",'1_Data Entry'!J277))</f>
        <v/>
      </c>
      <c r="N277" s="62" t="str">
        <f>IF('1_Data Entry'!$E277="","",IF(OR(J277="",R277=""),"",MAX(J277-R277,0)))</f>
        <v/>
      </c>
      <c r="O277" s="63" t="str">
        <f>IF('1_Data Entry'!$E277="","",IF(A277="","",'1_Data Entry'!L277))</f>
        <v/>
      </c>
      <c r="P277" s="63" t="str">
        <f t="shared" si="25"/>
        <v/>
      </c>
      <c r="Q277" s="91" t="str">
        <f>IF('1_Data Entry'!$E277="","",IF(OR(M277="",P277="",L277=""),"",P277-L277))</f>
        <v/>
      </c>
      <c r="R277" s="133" t="str">
        <f>IF(A277="","",IF('1_Data Entry'!M277&lt;&gt;"",'1_Data Entry'!M277,IF('1_Data Entry'!J277="",J277,"")))</f>
        <v/>
      </c>
      <c r="S277" s="54" t="str">
        <f>IF('1_Data Entry'!$E277="","",IF(A277="","",IF(OR(F277="",I277="",J277="",K277=""),"Check row",IF(AND(M277&lt;&gt;"",M277&lt;I277),"Sell before buy",IF(AND(R277&lt;&gt;"",J277&lt;R277),"Shares remaining exceeds buy",IF(AND(M277&lt;&gt;"",OR(O277="",O277&lt;=0),N277&gt;0),"Missing sale price","OK"))))))</f>
        <v/>
      </c>
      <c r="T277" s="54" t="str">
        <f>IF('1_Data Entry'!$E277="","",IF(A277="","",IF(AND(Q277&lt;0,M277&lt;&gt;""),"Yes","No")))</f>
        <v/>
      </c>
      <c r="U277" s="54" t="str">
        <f>IF('1_Data Entry'!$E277="","",IF(OR(A277="",T277&lt;&gt;"Yes",M277=""),"No",IF(COUNTIFS($F$6:$F$505,F277,$I$6:$I$505,"&gt;="&amp;M277-30,$I$6:$I$505,"&lt;="&amp;M277+30,$A$6:$A$505,"&lt;&gt;"&amp;A277)&gt;0,"Yes","No")))</f>
        <v/>
      </c>
      <c r="V277" s="61" t="str">
        <f>IF('1_Data Entry'!$E277="","",IF(OR(A277="",U277&lt;&gt;"Yes",M277=""),"",M277+30))</f>
        <v/>
      </c>
      <c r="W277" s="54" t="str">
        <f>IF('1_Data Entry'!$E277="","",IF(A277="","",IF(S277="OK","Ready","Review row")))</f>
        <v/>
      </c>
      <c r="X277" s="69" t="str">
        <f t="shared" si="26"/>
        <v/>
      </c>
      <c r="Y277" s="68" t="str">
        <f t="shared" si="27"/>
        <v/>
      </c>
      <c r="Z277" s="64" t="str">
        <f>IF('1_Data Entry'!$E277="","",SUM(SUMIFS('4_Wash Match Table'!R$7:R$500,'4_Wash Match Table'!L$7:L$500,H277),(SUMIFS('4_Wash Match Table'!AA$7:AA$500,'4_Wash Match Table'!U$7:U$500,H277)),(SUMIFS('4_Wash Match Table'!AJ$7:AJ$500,'4_Wash Match Table'!AD$7:AD$500,H277)),(SUMIFS('4_Wash Match Table'!AS$7:AS$500,'4_Wash Match Table'!AM$7:AM$500,H277))))</f>
        <v/>
      </c>
      <c r="AA277" s="64" t="str">
        <f>IF('1_Data Entry'!$E277="","",IF(OR(L277="",Z277=""),"",L277+Z277))</f>
        <v/>
      </c>
      <c r="AB277" s="65" t="str">
        <f t="shared" si="28"/>
        <v/>
      </c>
      <c r="AC277" s="70" t="str">
        <f>IF(AND($M277&lt;&gt;"",$Q277&lt;0),COUNTIFS($M$6:M277,"&lt;&gt;",$Q$6:Q277,"&lt;0"),"")</f>
        <v/>
      </c>
      <c r="AD277" t="str">
        <f t="shared" si="29"/>
        <v/>
      </c>
      <c r="AG277"/>
    </row>
    <row r="278" spans="1:33" ht="15" customHeight="1" x14ac:dyDescent="0.25">
      <c r="A278" s="47" t="str">
        <f>IF('1_Data Entry'!$E278="","",IF(COUNTA('1_Data Entry'!C278:N278)=0,"",'1_Data Entry'!A278))</f>
        <v/>
      </c>
      <c r="B278" s="47" t="str">
        <f>IF('1_Data Entry'!$E278="","",IF(A278="","",IF(S278&lt;&gt;"OK","Check row",IF(M278="","Open lot",IF(R278=0,"Closed lot","Partially sold")))))</f>
        <v/>
      </c>
      <c r="C278" s="47" t="str">
        <f>IF(A278="","",'1_Data Entry'!C278)</f>
        <v/>
      </c>
      <c r="D278" s="47" t="str">
        <f>IF(A278="","",'1_Data Entry'!D278)</f>
        <v/>
      </c>
      <c r="E278" s="47" t="str">
        <f>IF(A278="","",'1_Data Entry'!E278)</f>
        <v/>
      </c>
      <c r="F278" s="47" t="str">
        <f t="shared" si="24"/>
        <v/>
      </c>
      <c r="G278" s="47" t="str">
        <f>IF(F278="","",IFERROR(VLOOKUP(F278,'6_Reference Lists'!$A$4:$D$64,4,FALSE()),'1_Data Entry'!F278))</f>
        <v/>
      </c>
      <c r="H278" s="134" t="str">
        <f>IF('1_Data Entry'!$E278="","",IF(OR(F278="",I278="",J278="",K278=""),"",F278&amp;"-"&amp;TEXT(I278,"yyyymmdd")&amp;"-"&amp;SUBSTITUTE(TEXT(ROUND(J278,3),"0.###"),".","D")&amp;"-"&amp;SUBSTITUTE(TEXT(ROUND(K278,3),"0.###"),".","D")))</f>
        <v/>
      </c>
      <c r="I278" s="61" t="str">
        <f>IF('1_Data Entry'!$E278="","",IF(A278="","",'1_Data Entry'!G278))</f>
        <v/>
      </c>
      <c r="J278" s="62" t="str">
        <f>IF('1_Data Entry'!$E278="","",IF(A278="","",'1_Data Entry'!H278))</f>
        <v/>
      </c>
      <c r="K278" s="63" t="str">
        <f>IF('1_Data Entry'!$E278="","",IF(A278="","",'1_Data Entry'!I278))</f>
        <v/>
      </c>
      <c r="L278" s="63" t="str">
        <f>IF('1_Data Entry'!$E278="","",IF(OR(J278="",K278=""),"",J278*K278))</f>
        <v/>
      </c>
      <c r="M278" s="61" t="str">
        <f>IF(A278="","",IF(OR('1_Data Entry'!L278="",'1_Data Entry'!L278&lt;=0),"",'1_Data Entry'!J278))</f>
        <v/>
      </c>
      <c r="N278" s="62" t="str">
        <f>IF('1_Data Entry'!$E278="","",IF(OR(J278="",R278=""),"",MAX(J278-R278,0)))</f>
        <v/>
      </c>
      <c r="O278" s="63" t="str">
        <f>IF('1_Data Entry'!$E278="","",IF(A278="","",'1_Data Entry'!L278))</f>
        <v/>
      </c>
      <c r="P278" s="63" t="str">
        <f t="shared" si="25"/>
        <v/>
      </c>
      <c r="Q278" s="91" t="str">
        <f>IF('1_Data Entry'!$E278="","",IF(OR(M278="",P278="",L278=""),"",P278-L278))</f>
        <v/>
      </c>
      <c r="R278" s="133" t="str">
        <f>IF(A278="","",IF('1_Data Entry'!M278&lt;&gt;"",'1_Data Entry'!M278,IF('1_Data Entry'!J278="",J278,"")))</f>
        <v/>
      </c>
      <c r="S278" s="54" t="str">
        <f>IF('1_Data Entry'!$E278="","",IF(A278="","",IF(OR(F278="",I278="",J278="",K278=""),"Check row",IF(AND(M278&lt;&gt;"",M278&lt;I278),"Sell before buy",IF(AND(R278&lt;&gt;"",J278&lt;R278),"Shares remaining exceeds buy",IF(AND(M278&lt;&gt;"",OR(O278="",O278&lt;=0),N278&gt;0),"Missing sale price","OK"))))))</f>
        <v/>
      </c>
      <c r="T278" s="54" t="str">
        <f>IF('1_Data Entry'!$E278="","",IF(A278="","",IF(AND(Q278&lt;0,M278&lt;&gt;""),"Yes","No")))</f>
        <v/>
      </c>
      <c r="U278" s="54" t="str">
        <f>IF('1_Data Entry'!$E278="","",IF(OR(A278="",T278&lt;&gt;"Yes",M278=""),"No",IF(COUNTIFS($F$6:$F$505,F278,$I$6:$I$505,"&gt;="&amp;M278-30,$I$6:$I$505,"&lt;="&amp;M278+30,$A$6:$A$505,"&lt;&gt;"&amp;A278)&gt;0,"Yes","No")))</f>
        <v/>
      </c>
      <c r="V278" s="61" t="str">
        <f>IF('1_Data Entry'!$E278="","",IF(OR(A278="",U278&lt;&gt;"Yes",M278=""),"",M278+30))</f>
        <v/>
      </c>
      <c r="W278" s="54" t="str">
        <f>IF('1_Data Entry'!$E278="","",IF(A278="","",IF(S278="OK","Ready","Review row")))</f>
        <v/>
      </c>
      <c r="X278" s="69" t="str">
        <f t="shared" si="26"/>
        <v/>
      </c>
      <c r="Y278" s="68" t="str">
        <f t="shared" si="27"/>
        <v/>
      </c>
      <c r="Z278" s="64" t="str">
        <f>IF('1_Data Entry'!$E278="","",SUM(SUMIFS('4_Wash Match Table'!R$7:R$500,'4_Wash Match Table'!L$7:L$500,H278),(SUMIFS('4_Wash Match Table'!AA$7:AA$500,'4_Wash Match Table'!U$7:U$500,H278)),(SUMIFS('4_Wash Match Table'!AJ$7:AJ$500,'4_Wash Match Table'!AD$7:AD$500,H278)),(SUMIFS('4_Wash Match Table'!AS$7:AS$500,'4_Wash Match Table'!AM$7:AM$500,H278))))</f>
        <v/>
      </c>
      <c r="AA278" s="64" t="str">
        <f>IF('1_Data Entry'!$E278="","",IF(OR(L278="",Z278=""),"",L278+Z278))</f>
        <v/>
      </c>
      <c r="AB278" s="65" t="str">
        <f t="shared" si="28"/>
        <v/>
      </c>
      <c r="AC278" s="70" t="str">
        <f>IF(AND($M278&lt;&gt;"",$Q278&lt;0),COUNTIFS($M$6:M278,"&lt;&gt;",$Q$6:Q278,"&lt;0"),"")</f>
        <v/>
      </c>
      <c r="AD278" t="str">
        <f t="shared" si="29"/>
        <v/>
      </c>
      <c r="AG278"/>
    </row>
    <row r="279" spans="1:33" ht="15" customHeight="1" x14ac:dyDescent="0.25">
      <c r="A279" s="47" t="str">
        <f>IF('1_Data Entry'!$E279="","",IF(COUNTA('1_Data Entry'!C279:N279)=0,"",'1_Data Entry'!A279))</f>
        <v/>
      </c>
      <c r="B279" s="47" t="str">
        <f>IF('1_Data Entry'!$E279="","",IF(A279="","",IF(S279&lt;&gt;"OK","Check row",IF(M279="","Open lot",IF(R279=0,"Closed lot","Partially sold")))))</f>
        <v/>
      </c>
      <c r="C279" s="47" t="str">
        <f>IF(A279="","",'1_Data Entry'!C279)</f>
        <v/>
      </c>
      <c r="D279" s="47" t="str">
        <f>IF(A279="","",'1_Data Entry'!D279)</f>
        <v/>
      </c>
      <c r="E279" s="47" t="str">
        <f>IF(A279="","",'1_Data Entry'!E279)</f>
        <v/>
      </c>
      <c r="F279" s="47" t="str">
        <f t="shared" si="24"/>
        <v/>
      </c>
      <c r="G279" s="47" t="str">
        <f>IF(F279="","",IFERROR(VLOOKUP(F279,'6_Reference Lists'!$A$4:$D$64,4,FALSE()),'1_Data Entry'!F279))</f>
        <v/>
      </c>
      <c r="H279" s="134" t="str">
        <f>IF('1_Data Entry'!$E279="","",IF(OR(F279="",I279="",J279="",K279=""),"",F279&amp;"-"&amp;TEXT(I279,"yyyymmdd")&amp;"-"&amp;SUBSTITUTE(TEXT(ROUND(J279,3),"0.###"),".","D")&amp;"-"&amp;SUBSTITUTE(TEXT(ROUND(K279,3),"0.###"),".","D")))</f>
        <v/>
      </c>
      <c r="I279" s="61" t="str">
        <f>IF('1_Data Entry'!$E279="","",IF(A279="","",'1_Data Entry'!G279))</f>
        <v/>
      </c>
      <c r="J279" s="62" t="str">
        <f>IF('1_Data Entry'!$E279="","",IF(A279="","",'1_Data Entry'!H279))</f>
        <v/>
      </c>
      <c r="K279" s="63" t="str">
        <f>IF('1_Data Entry'!$E279="","",IF(A279="","",'1_Data Entry'!I279))</f>
        <v/>
      </c>
      <c r="L279" s="63" t="str">
        <f>IF('1_Data Entry'!$E279="","",IF(OR(J279="",K279=""),"",J279*K279))</f>
        <v/>
      </c>
      <c r="M279" s="61" t="str">
        <f>IF(A279="","",IF(OR('1_Data Entry'!L279="",'1_Data Entry'!L279&lt;=0),"",'1_Data Entry'!J279))</f>
        <v/>
      </c>
      <c r="N279" s="62" t="str">
        <f>IF('1_Data Entry'!$E279="","",IF(OR(J279="",R279=""),"",MAX(J279-R279,0)))</f>
        <v/>
      </c>
      <c r="O279" s="63" t="str">
        <f>IF('1_Data Entry'!$E279="","",IF(A279="","",'1_Data Entry'!L279))</f>
        <v/>
      </c>
      <c r="P279" s="63" t="str">
        <f t="shared" si="25"/>
        <v/>
      </c>
      <c r="Q279" s="91" t="str">
        <f>IF('1_Data Entry'!$E279="","",IF(OR(M279="",P279="",L279=""),"",P279-L279))</f>
        <v/>
      </c>
      <c r="R279" s="133" t="str">
        <f>IF(A279="","",IF('1_Data Entry'!M279&lt;&gt;"",'1_Data Entry'!M279,IF('1_Data Entry'!J279="",J279,"")))</f>
        <v/>
      </c>
      <c r="S279" s="54" t="str">
        <f>IF('1_Data Entry'!$E279="","",IF(A279="","",IF(OR(F279="",I279="",J279="",K279=""),"Check row",IF(AND(M279&lt;&gt;"",M279&lt;I279),"Sell before buy",IF(AND(R279&lt;&gt;"",J279&lt;R279),"Shares remaining exceeds buy",IF(AND(M279&lt;&gt;"",OR(O279="",O279&lt;=0),N279&gt;0),"Missing sale price","OK"))))))</f>
        <v/>
      </c>
      <c r="T279" s="54" t="str">
        <f>IF('1_Data Entry'!$E279="","",IF(A279="","",IF(AND(Q279&lt;0,M279&lt;&gt;""),"Yes","No")))</f>
        <v/>
      </c>
      <c r="U279" s="54" t="str">
        <f>IF('1_Data Entry'!$E279="","",IF(OR(A279="",T279&lt;&gt;"Yes",M279=""),"No",IF(COUNTIFS($F$6:$F$505,F279,$I$6:$I$505,"&gt;="&amp;M279-30,$I$6:$I$505,"&lt;="&amp;M279+30,$A$6:$A$505,"&lt;&gt;"&amp;A279)&gt;0,"Yes","No")))</f>
        <v/>
      </c>
      <c r="V279" s="61" t="str">
        <f>IF('1_Data Entry'!$E279="","",IF(OR(A279="",U279&lt;&gt;"Yes",M279=""),"",M279+30))</f>
        <v/>
      </c>
      <c r="W279" s="54" t="str">
        <f>IF('1_Data Entry'!$E279="","",IF(A279="","",IF(S279="OK","Ready","Review row")))</f>
        <v/>
      </c>
      <c r="X279" s="69" t="str">
        <f t="shared" si="26"/>
        <v/>
      </c>
      <c r="Y279" s="68" t="str">
        <f t="shared" si="27"/>
        <v/>
      </c>
      <c r="Z279" s="64" t="str">
        <f>IF('1_Data Entry'!$E279="","",SUM(SUMIFS('4_Wash Match Table'!R$7:R$500,'4_Wash Match Table'!L$7:L$500,H279),(SUMIFS('4_Wash Match Table'!AA$7:AA$500,'4_Wash Match Table'!U$7:U$500,H279)),(SUMIFS('4_Wash Match Table'!AJ$7:AJ$500,'4_Wash Match Table'!AD$7:AD$500,H279)),(SUMIFS('4_Wash Match Table'!AS$7:AS$500,'4_Wash Match Table'!AM$7:AM$500,H279))))</f>
        <v/>
      </c>
      <c r="AA279" s="64" t="str">
        <f>IF('1_Data Entry'!$E279="","",IF(OR(L279="",Z279=""),"",L279+Z279))</f>
        <v/>
      </c>
      <c r="AB279" s="65" t="str">
        <f t="shared" si="28"/>
        <v/>
      </c>
      <c r="AC279" s="70" t="str">
        <f>IF(AND($M279&lt;&gt;"",$Q279&lt;0),COUNTIFS($M$6:M279,"&lt;&gt;",$Q$6:Q279,"&lt;0"),"")</f>
        <v/>
      </c>
      <c r="AD279" t="str">
        <f t="shared" si="29"/>
        <v/>
      </c>
      <c r="AG279"/>
    </row>
    <row r="280" spans="1:33" ht="15" customHeight="1" x14ac:dyDescent="0.25">
      <c r="A280" s="47" t="str">
        <f>IF('1_Data Entry'!$E280="","",IF(COUNTA('1_Data Entry'!C280:N280)=0,"",'1_Data Entry'!A280))</f>
        <v/>
      </c>
      <c r="B280" s="47" t="str">
        <f>IF('1_Data Entry'!$E280="","",IF(A280="","",IF(S280&lt;&gt;"OK","Check row",IF(M280="","Open lot",IF(R280=0,"Closed lot","Partially sold")))))</f>
        <v/>
      </c>
      <c r="C280" s="47" t="str">
        <f>IF(A280="","",'1_Data Entry'!C280)</f>
        <v/>
      </c>
      <c r="D280" s="47" t="str">
        <f>IF(A280="","",'1_Data Entry'!D280)</f>
        <v/>
      </c>
      <c r="E280" s="47" t="str">
        <f>IF(A280="","",'1_Data Entry'!E280)</f>
        <v/>
      </c>
      <c r="F280" s="47" t="str">
        <f t="shared" si="24"/>
        <v/>
      </c>
      <c r="G280" s="47" t="str">
        <f>IF(F280="","",IFERROR(VLOOKUP(F280,'6_Reference Lists'!$A$4:$D$64,4,FALSE()),'1_Data Entry'!F280))</f>
        <v/>
      </c>
      <c r="H280" s="134" t="str">
        <f>IF('1_Data Entry'!$E280="","",IF(OR(F280="",I280="",J280="",K280=""),"",F280&amp;"-"&amp;TEXT(I280,"yyyymmdd")&amp;"-"&amp;SUBSTITUTE(TEXT(ROUND(J280,3),"0.###"),".","D")&amp;"-"&amp;SUBSTITUTE(TEXT(ROUND(K280,3),"0.###"),".","D")))</f>
        <v/>
      </c>
      <c r="I280" s="61" t="str">
        <f>IF('1_Data Entry'!$E280="","",IF(A280="","",'1_Data Entry'!G280))</f>
        <v/>
      </c>
      <c r="J280" s="62" t="str">
        <f>IF('1_Data Entry'!$E280="","",IF(A280="","",'1_Data Entry'!H280))</f>
        <v/>
      </c>
      <c r="K280" s="63" t="str">
        <f>IF('1_Data Entry'!$E280="","",IF(A280="","",'1_Data Entry'!I280))</f>
        <v/>
      </c>
      <c r="L280" s="63" t="str">
        <f>IF('1_Data Entry'!$E280="","",IF(OR(J280="",K280=""),"",J280*K280))</f>
        <v/>
      </c>
      <c r="M280" s="61" t="str">
        <f>IF(A280="","",IF(OR('1_Data Entry'!L280="",'1_Data Entry'!L280&lt;=0),"",'1_Data Entry'!J280))</f>
        <v/>
      </c>
      <c r="N280" s="62" t="str">
        <f>IF('1_Data Entry'!$E280="","",IF(OR(J280="",R280=""),"",MAX(J280-R280,0)))</f>
        <v/>
      </c>
      <c r="O280" s="63" t="str">
        <f>IF('1_Data Entry'!$E280="","",IF(A280="","",'1_Data Entry'!L280))</f>
        <v/>
      </c>
      <c r="P280" s="63" t="str">
        <f t="shared" si="25"/>
        <v/>
      </c>
      <c r="Q280" s="91" t="str">
        <f>IF('1_Data Entry'!$E280="","",IF(OR(M280="",P280="",L280=""),"",P280-L280))</f>
        <v/>
      </c>
      <c r="R280" s="133" t="str">
        <f>IF(A280="","",IF('1_Data Entry'!M280&lt;&gt;"",'1_Data Entry'!M280,IF('1_Data Entry'!J280="",J280,"")))</f>
        <v/>
      </c>
      <c r="S280" s="54" t="str">
        <f>IF('1_Data Entry'!$E280="","",IF(A280="","",IF(OR(F280="",I280="",J280="",K280=""),"Check row",IF(AND(M280&lt;&gt;"",M280&lt;I280),"Sell before buy",IF(AND(R280&lt;&gt;"",J280&lt;R280),"Shares remaining exceeds buy",IF(AND(M280&lt;&gt;"",OR(O280="",O280&lt;=0),N280&gt;0),"Missing sale price","OK"))))))</f>
        <v/>
      </c>
      <c r="T280" s="54" t="str">
        <f>IF('1_Data Entry'!$E280="","",IF(A280="","",IF(AND(Q280&lt;0,M280&lt;&gt;""),"Yes","No")))</f>
        <v/>
      </c>
      <c r="U280" s="54" t="str">
        <f>IF('1_Data Entry'!$E280="","",IF(OR(A280="",T280&lt;&gt;"Yes",M280=""),"No",IF(COUNTIFS($F$6:$F$505,F280,$I$6:$I$505,"&gt;="&amp;M280-30,$I$6:$I$505,"&lt;="&amp;M280+30,$A$6:$A$505,"&lt;&gt;"&amp;A280)&gt;0,"Yes","No")))</f>
        <v/>
      </c>
      <c r="V280" s="61" t="str">
        <f>IF('1_Data Entry'!$E280="","",IF(OR(A280="",U280&lt;&gt;"Yes",M280=""),"",M280+30))</f>
        <v/>
      </c>
      <c r="W280" s="54" t="str">
        <f>IF('1_Data Entry'!$E280="","",IF(A280="","",IF(S280="OK","Ready","Review row")))</f>
        <v/>
      </c>
      <c r="X280" s="69" t="str">
        <f t="shared" si="26"/>
        <v/>
      </c>
      <c r="Y280" s="68" t="str">
        <f t="shared" si="27"/>
        <v/>
      </c>
      <c r="Z280" s="64" t="str">
        <f>IF('1_Data Entry'!$E280="","",SUM(SUMIFS('4_Wash Match Table'!R$7:R$500,'4_Wash Match Table'!L$7:L$500,H280),(SUMIFS('4_Wash Match Table'!AA$7:AA$500,'4_Wash Match Table'!U$7:U$500,H280)),(SUMIFS('4_Wash Match Table'!AJ$7:AJ$500,'4_Wash Match Table'!AD$7:AD$500,H280)),(SUMIFS('4_Wash Match Table'!AS$7:AS$500,'4_Wash Match Table'!AM$7:AM$500,H280))))</f>
        <v/>
      </c>
      <c r="AA280" s="64" t="str">
        <f>IF('1_Data Entry'!$E280="","",IF(OR(L280="",Z280=""),"",L280+Z280))</f>
        <v/>
      </c>
      <c r="AB280" s="65" t="str">
        <f t="shared" si="28"/>
        <v/>
      </c>
      <c r="AC280" s="70" t="str">
        <f>IF(AND($M280&lt;&gt;"",$Q280&lt;0),COUNTIFS($M$6:M280,"&lt;&gt;",$Q$6:Q280,"&lt;0"),"")</f>
        <v/>
      </c>
      <c r="AD280" t="str">
        <f t="shared" si="29"/>
        <v/>
      </c>
      <c r="AG280"/>
    </row>
    <row r="281" spans="1:33" ht="15" customHeight="1" x14ac:dyDescent="0.25">
      <c r="A281" s="47" t="str">
        <f>IF('1_Data Entry'!$E281="","",IF(COUNTA('1_Data Entry'!C281:N281)=0,"",'1_Data Entry'!A281))</f>
        <v/>
      </c>
      <c r="B281" s="47" t="str">
        <f>IF('1_Data Entry'!$E281="","",IF(A281="","",IF(S281&lt;&gt;"OK","Check row",IF(M281="","Open lot",IF(R281=0,"Closed lot","Partially sold")))))</f>
        <v/>
      </c>
      <c r="C281" s="47" t="str">
        <f>IF(A281="","",'1_Data Entry'!C281)</f>
        <v/>
      </c>
      <c r="D281" s="47" t="str">
        <f>IF(A281="","",'1_Data Entry'!D281)</f>
        <v/>
      </c>
      <c r="E281" s="47" t="str">
        <f>IF(A281="","",'1_Data Entry'!E281)</f>
        <v/>
      </c>
      <c r="F281" s="47" t="str">
        <f t="shared" si="24"/>
        <v/>
      </c>
      <c r="G281" s="47" t="str">
        <f>IF(F281="","",IFERROR(VLOOKUP(F281,'6_Reference Lists'!$A$4:$D$64,4,FALSE()),'1_Data Entry'!F281))</f>
        <v/>
      </c>
      <c r="H281" s="134" t="str">
        <f>IF('1_Data Entry'!$E281="","",IF(OR(F281="",I281="",J281="",K281=""),"",F281&amp;"-"&amp;TEXT(I281,"yyyymmdd")&amp;"-"&amp;SUBSTITUTE(TEXT(ROUND(J281,3),"0.###"),".","D")&amp;"-"&amp;SUBSTITUTE(TEXT(ROUND(K281,3),"0.###"),".","D")))</f>
        <v/>
      </c>
      <c r="I281" s="61" t="str">
        <f>IF('1_Data Entry'!$E281="","",IF(A281="","",'1_Data Entry'!G281))</f>
        <v/>
      </c>
      <c r="J281" s="62" t="str">
        <f>IF('1_Data Entry'!$E281="","",IF(A281="","",'1_Data Entry'!H281))</f>
        <v/>
      </c>
      <c r="K281" s="63" t="str">
        <f>IF('1_Data Entry'!$E281="","",IF(A281="","",'1_Data Entry'!I281))</f>
        <v/>
      </c>
      <c r="L281" s="63" t="str">
        <f>IF('1_Data Entry'!$E281="","",IF(OR(J281="",K281=""),"",J281*K281))</f>
        <v/>
      </c>
      <c r="M281" s="61" t="str">
        <f>IF(A281="","",IF(OR('1_Data Entry'!L281="",'1_Data Entry'!L281&lt;=0),"",'1_Data Entry'!J281))</f>
        <v/>
      </c>
      <c r="N281" s="62" t="str">
        <f>IF('1_Data Entry'!$E281="","",IF(OR(J281="",R281=""),"",MAX(J281-R281,0)))</f>
        <v/>
      </c>
      <c r="O281" s="63" t="str">
        <f>IF('1_Data Entry'!$E281="","",IF(A281="","",'1_Data Entry'!L281))</f>
        <v/>
      </c>
      <c r="P281" s="63" t="str">
        <f t="shared" si="25"/>
        <v/>
      </c>
      <c r="Q281" s="91" t="str">
        <f>IF('1_Data Entry'!$E281="","",IF(OR(M281="",P281="",L281=""),"",P281-L281))</f>
        <v/>
      </c>
      <c r="R281" s="133" t="str">
        <f>IF(A281="","",IF('1_Data Entry'!M281&lt;&gt;"",'1_Data Entry'!M281,IF('1_Data Entry'!J281="",J281,"")))</f>
        <v/>
      </c>
      <c r="S281" s="54" t="str">
        <f>IF('1_Data Entry'!$E281="","",IF(A281="","",IF(OR(F281="",I281="",J281="",K281=""),"Check row",IF(AND(M281&lt;&gt;"",M281&lt;I281),"Sell before buy",IF(AND(R281&lt;&gt;"",J281&lt;R281),"Shares remaining exceeds buy",IF(AND(M281&lt;&gt;"",OR(O281="",O281&lt;=0),N281&gt;0),"Missing sale price","OK"))))))</f>
        <v/>
      </c>
      <c r="T281" s="54" t="str">
        <f>IF('1_Data Entry'!$E281="","",IF(A281="","",IF(AND(Q281&lt;0,M281&lt;&gt;""),"Yes","No")))</f>
        <v/>
      </c>
      <c r="U281" s="54" t="str">
        <f>IF('1_Data Entry'!$E281="","",IF(OR(A281="",T281&lt;&gt;"Yes",M281=""),"No",IF(COUNTIFS($F$6:$F$505,F281,$I$6:$I$505,"&gt;="&amp;M281-30,$I$6:$I$505,"&lt;="&amp;M281+30,$A$6:$A$505,"&lt;&gt;"&amp;A281)&gt;0,"Yes","No")))</f>
        <v/>
      </c>
      <c r="V281" s="61" t="str">
        <f>IF('1_Data Entry'!$E281="","",IF(OR(A281="",U281&lt;&gt;"Yes",M281=""),"",M281+30))</f>
        <v/>
      </c>
      <c r="W281" s="54" t="str">
        <f>IF('1_Data Entry'!$E281="","",IF(A281="","",IF(S281="OK","Ready","Review row")))</f>
        <v/>
      </c>
      <c r="X281" s="69" t="str">
        <f t="shared" si="26"/>
        <v/>
      </c>
      <c r="Y281" s="68" t="str">
        <f t="shared" si="27"/>
        <v/>
      </c>
      <c r="Z281" s="64" t="str">
        <f>IF('1_Data Entry'!$E281="","",SUM(SUMIFS('4_Wash Match Table'!R$7:R$500,'4_Wash Match Table'!L$7:L$500,H281),(SUMIFS('4_Wash Match Table'!AA$7:AA$500,'4_Wash Match Table'!U$7:U$500,H281)),(SUMIFS('4_Wash Match Table'!AJ$7:AJ$500,'4_Wash Match Table'!AD$7:AD$500,H281)),(SUMIFS('4_Wash Match Table'!AS$7:AS$500,'4_Wash Match Table'!AM$7:AM$500,H281))))</f>
        <v/>
      </c>
      <c r="AA281" s="64" t="str">
        <f>IF('1_Data Entry'!$E281="","",IF(OR(L281="",Z281=""),"",L281+Z281))</f>
        <v/>
      </c>
      <c r="AB281" s="65" t="str">
        <f t="shared" si="28"/>
        <v/>
      </c>
      <c r="AC281" s="70" t="str">
        <f>IF(AND($M281&lt;&gt;"",$Q281&lt;0),COUNTIFS($M$6:M281,"&lt;&gt;",$Q$6:Q281,"&lt;0"),"")</f>
        <v/>
      </c>
      <c r="AD281" t="str">
        <f t="shared" si="29"/>
        <v/>
      </c>
      <c r="AG281"/>
    </row>
    <row r="282" spans="1:33" ht="15" customHeight="1" x14ac:dyDescent="0.25">
      <c r="A282" s="47" t="str">
        <f>IF('1_Data Entry'!$E282="","",IF(COUNTA('1_Data Entry'!C282:N282)=0,"",'1_Data Entry'!A282))</f>
        <v/>
      </c>
      <c r="B282" s="47" t="str">
        <f>IF('1_Data Entry'!$E282="","",IF(A282="","",IF(S282&lt;&gt;"OK","Check row",IF(M282="","Open lot",IF(R282=0,"Closed lot","Partially sold")))))</f>
        <v/>
      </c>
      <c r="C282" s="47" t="str">
        <f>IF(A282="","",'1_Data Entry'!C282)</f>
        <v/>
      </c>
      <c r="D282" s="47" t="str">
        <f>IF(A282="","",'1_Data Entry'!D282)</f>
        <v/>
      </c>
      <c r="E282" s="47" t="str">
        <f>IF(A282="","",'1_Data Entry'!E282)</f>
        <v/>
      </c>
      <c r="F282" s="47" t="str">
        <f t="shared" si="24"/>
        <v/>
      </c>
      <c r="G282" s="47" t="str">
        <f>IF(F282="","",IFERROR(VLOOKUP(F282,'6_Reference Lists'!$A$4:$D$64,4,FALSE()),'1_Data Entry'!F282))</f>
        <v/>
      </c>
      <c r="H282" s="134" t="str">
        <f>IF('1_Data Entry'!$E282="","",IF(OR(F282="",I282="",J282="",K282=""),"",F282&amp;"-"&amp;TEXT(I282,"yyyymmdd")&amp;"-"&amp;SUBSTITUTE(TEXT(ROUND(J282,3),"0.###"),".","D")&amp;"-"&amp;SUBSTITUTE(TEXT(ROUND(K282,3),"0.###"),".","D")))</f>
        <v/>
      </c>
      <c r="I282" s="61" t="str">
        <f>IF('1_Data Entry'!$E282="","",IF(A282="","",'1_Data Entry'!G282))</f>
        <v/>
      </c>
      <c r="J282" s="62" t="str">
        <f>IF('1_Data Entry'!$E282="","",IF(A282="","",'1_Data Entry'!H282))</f>
        <v/>
      </c>
      <c r="K282" s="63" t="str">
        <f>IF('1_Data Entry'!$E282="","",IF(A282="","",'1_Data Entry'!I282))</f>
        <v/>
      </c>
      <c r="L282" s="63" t="str">
        <f>IF('1_Data Entry'!$E282="","",IF(OR(J282="",K282=""),"",J282*K282))</f>
        <v/>
      </c>
      <c r="M282" s="61" t="str">
        <f>IF(A282="","",IF(OR('1_Data Entry'!L282="",'1_Data Entry'!L282&lt;=0),"",'1_Data Entry'!J282))</f>
        <v/>
      </c>
      <c r="N282" s="62" t="str">
        <f>IF('1_Data Entry'!$E282="","",IF(OR(J282="",R282=""),"",MAX(J282-R282,0)))</f>
        <v/>
      </c>
      <c r="O282" s="63" t="str">
        <f>IF('1_Data Entry'!$E282="","",IF(A282="","",'1_Data Entry'!L282))</f>
        <v/>
      </c>
      <c r="P282" s="63" t="str">
        <f t="shared" si="25"/>
        <v/>
      </c>
      <c r="Q282" s="91" t="str">
        <f>IF('1_Data Entry'!$E282="","",IF(OR(M282="",P282="",L282=""),"",P282-L282))</f>
        <v/>
      </c>
      <c r="R282" s="133" t="str">
        <f>IF(A282="","",IF('1_Data Entry'!M282&lt;&gt;"",'1_Data Entry'!M282,IF('1_Data Entry'!J282="",J282,"")))</f>
        <v/>
      </c>
      <c r="S282" s="54" t="str">
        <f>IF('1_Data Entry'!$E282="","",IF(A282="","",IF(OR(F282="",I282="",J282="",K282=""),"Check row",IF(AND(M282&lt;&gt;"",M282&lt;I282),"Sell before buy",IF(AND(R282&lt;&gt;"",J282&lt;R282),"Shares remaining exceeds buy",IF(AND(M282&lt;&gt;"",OR(O282="",O282&lt;=0),N282&gt;0),"Missing sale price","OK"))))))</f>
        <v/>
      </c>
      <c r="T282" s="54" t="str">
        <f>IF('1_Data Entry'!$E282="","",IF(A282="","",IF(AND(Q282&lt;0,M282&lt;&gt;""),"Yes","No")))</f>
        <v/>
      </c>
      <c r="U282" s="54" t="str">
        <f>IF('1_Data Entry'!$E282="","",IF(OR(A282="",T282&lt;&gt;"Yes",M282=""),"No",IF(COUNTIFS($F$6:$F$505,F282,$I$6:$I$505,"&gt;="&amp;M282-30,$I$6:$I$505,"&lt;="&amp;M282+30,$A$6:$A$505,"&lt;&gt;"&amp;A282)&gt;0,"Yes","No")))</f>
        <v/>
      </c>
      <c r="V282" s="61" t="str">
        <f>IF('1_Data Entry'!$E282="","",IF(OR(A282="",U282&lt;&gt;"Yes",M282=""),"",M282+30))</f>
        <v/>
      </c>
      <c r="W282" s="54" t="str">
        <f>IF('1_Data Entry'!$E282="","",IF(A282="","",IF(S282="OK","Ready","Review row")))</f>
        <v/>
      </c>
      <c r="X282" s="69" t="str">
        <f t="shared" si="26"/>
        <v/>
      </c>
      <c r="Y282" s="68" t="str">
        <f t="shared" si="27"/>
        <v/>
      </c>
      <c r="Z282" s="64" t="str">
        <f>IF('1_Data Entry'!$E282="","",SUM(SUMIFS('4_Wash Match Table'!R$7:R$500,'4_Wash Match Table'!L$7:L$500,H282),(SUMIFS('4_Wash Match Table'!AA$7:AA$500,'4_Wash Match Table'!U$7:U$500,H282)),(SUMIFS('4_Wash Match Table'!AJ$7:AJ$500,'4_Wash Match Table'!AD$7:AD$500,H282)),(SUMIFS('4_Wash Match Table'!AS$7:AS$500,'4_Wash Match Table'!AM$7:AM$500,H282))))</f>
        <v/>
      </c>
      <c r="AA282" s="64" t="str">
        <f>IF('1_Data Entry'!$E282="","",IF(OR(L282="",Z282=""),"",L282+Z282))</f>
        <v/>
      </c>
      <c r="AB282" s="65" t="str">
        <f t="shared" si="28"/>
        <v/>
      </c>
      <c r="AC282" s="70" t="str">
        <f>IF(AND($M282&lt;&gt;"",$Q282&lt;0),COUNTIFS($M$6:M282,"&lt;&gt;",$Q$6:Q282,"&lt;0"),"")</f>
        <v/>
      </c>
      <c r="AD282" t="str">
        <f t="shared" si="29"/>
        <v/>
      </c>
      <c r="AG282"/>
    </row>
    <row r="283" spans="1:33" ht="15" customHeight="1" x14ac:dyDescent="0.25">
      <c r="A283" s="47" t="str">
        <f>IF('1_Data Entry'!$E283="","",IF(COUNTA('1_Data Entry'!C283:N283)=0,"",'1_Data Entry'!A283))</f>
        <v/>
      </c>
      <c r="B283" s="47" t="str">
        <f>IF('1_Data Entry'!$E283="","",IF(A283="","",IF(S283&lt;&gt;"OK","Check row",IF(M283="","Open lot",IF(R283=0,"Closed lot","Partially sold")))))</f>
        <v/>
      </c>
      <c r="C283" s="47" t="str">
        <f>IF(A283="","",'1_Data Entry'!C283)</f>
        <v/>
      </c>
      <c r="D283" s="47" t="str">
        <f>IF(A283="","",'1_Data Entry'!D283)</f>
        <v/>
      </c>
      <c r="E283" s="47" t="str">
        <f>IF(A283="","",'1_Data Entry'!E283)</f>
        <v/>
      </c>
      <c r="F283" s="47" t="str">
        <f t="shared" si="24"/>
        <v/>
      </c>
      <c r="G283" s="47" t="str">
        <f>IF(F283="","",IFERROR(VLOOKUP(F283,'6_Reference Lists'!$A$4:$D$64,4,FALSE()),'1_Data Entry'!F283))</f>
        <v/>
      </c>
      <c r="H283" s="134" t="str">
        <f>IF('1_Data Entry'!$E283="","",IF(OR(F283="",I283="",J283="",K283=""),"",F283&amp;"-"&amp;TEXT(I283,"yyyymmdd")&amp;"-"&amp;SUBSTITUTE(TEXT(ROUND(J283,3),"0.###"),".","D")&amp;"-"&amp;SUBSTITUTE(TEXT(ROUND(K283,3),"0.###"),".","D")))</f>
        <v/>
      </c>
      <c r="I283" s="61" t="str">
        <f>IF('1_Data Entry'!$E283="","",IF(A283="","",'1_Data Entry'!G283))</f>
        <v/>
      </c>
      <c r="J283" s="62" t="str">
        <f>IF('1_Data Entry'!$E283="","",IF(A283="","",'1_Data Entry'!H283))</f>
        <v/>
      </c>
      <c r="K283" s="63" t="str">
        <f>IF('1_Data Entry'!$E283="","",IF(A283="","",'1_Data Entry'!I283))</f>
        <v/>
      </c>
      <c r="L283" s="63" t="str">
        <f>IF('1_Data Entry'!$E283="","",IF(OR(J283="",K283=""),"",J283*K283))</f>
        <v/>
      </c>
      <c r="M283" s="61" t="str">
        <f>IF(A283="","",IF(OR('1_Data Entry'!L283="",'1_Data Entry'!L283&lt;=0),"",'1_Data Entry'!J283))</f>
        <v/>
      </c>
      <c r="N283" s="62" t="str">
        <f>IF('1_Data Entry'!$E283="","",IF(OR(J283="",R283=""),"",MAX(J283-R283,0)))</f>
        <v/>
      </c>
      <c r="O283" s="63" t="str">
        <f>IF('1_Data Entry'!$E283="","",IF(A283="","",'1_Data Entry'!L283))</f>
        <v/>
      </c>
      <c r="P283" s="63" t="str">
        <f t="shared" si="25"/>
        <v/>
      </c>
      <c r="Q283" s="91" t="str">
        <f>IF('1_Data Entry'!$E283="","",IF(OR(M283="",P283="",L283=""),"",P283-L283))</f>
        <v/>
      </c>
      <c r="R283" s="133" t="str">
        <f>IF(A283="","",IF('1_Data Entry'!M283&lt;&gt;"",'1_Data Entry'!M283,IF('1_Data Entry'!J283="",J283,"")))</f>
        <v/>
      </c>
      <c r="S283" s="54" t="str">
        <f>IF('1_Data Entry'!$E283="","",IF(A283="","",IF(OR(F283="",I283="",J283="",K283=""),"Check row",IF(AND(M283&lt;&gt;"",M283&lt;I283),"Sell before buy",IF(AND(R283&lt;&gt;"",J283&lt;R283),"Shares remaining exceeds buy",IF(AND(M283&lt;&gt;"",OR(O283="",O283&lt;=0),N283&gt;0),"Missing sale price","OK"))))))</f>
        <v/>
      </c>
      <c r="T283" s="54" t="str">
        <f>IF('1_Data Entry'!$E283="","",IF(A283="","",IF(AND(Q283&lt;0,M283&lt;&gt;""),"Yes","No")))</f>
        <v/>
      </c>
      <c r="U283" s="54" t="str">
        <f>IF('1_Data Entry'!$E283="","",IF(OR(A283="",T283&lt;&gt;"Yes",M283=""),"No",IF(COUNTIFS($F$6:$F$505,F283,$I$6:$I$505,"&gt;="&amp;M283-30,$I$6:$I$505,"&lt;="&amp;M283+30,$A$6:$A$505,"&lt;&gt;"&amp;A283)&gt;0,"Yes","No")))</f>
        <v/>
      </c>
      <c r="V283" s="61" t="str">
        <f>IF('1_Data Entry'!$E283="","",IF(OR(A283="",U283&lt;&gt;"Yes",M283=""),"",M283+30))</f>
        <v/>
      </c>
      <c r="W283" s="54" t="str">
        <f>IF('1_Data Entry'!$E283="","",IF(A283="","",IF(S283="OK","Ready","Review row")))</f>
        <v/>
      </c>
      <c r="X283" s="69" t="str">
        <f t="shared" si="26"/>
        <v/>
      </c>
      <c r="Y283" s="68" t="str">
        <f t="shared" si="27"/>
        <v/>
      </c>
      <c r="Z283" s="64" t="str">
        <f>IF('1_Data Entry'!$E283="","",SUM(SUMIFS('4_Wash Match Table'!R$7:R$500,'4_Wash Match Table'!L$7:L$500,H283),(SUMIFS('4_Wash Match Table'!AA$7:AA$500,'4_Wash Match Table'!U$7:U$500,H283)),(SUMIFS('4_Wash Match Table'!AJ$7:AJ$500,'4_Wash Match Table'!AD$7:AD$500,H283)),(SUMIFS('4_Wash Match Table'!AS$7:AS$500,'4_Wash Match Table'!AM$7:AM$500,H283))))</f>
        <v/>
      </c>
      <c r="AA283" s="64" t="str">
        <f>IF('1_Data Entry'!$E283="","",IF(OR(L283="",Z283=""),"",L283+Z283))</f>
        <v/>
      </c>
      <c r="AB283" s="65" t="str">
        <f t="shared" si="28"/>
        <v/>
      </c>
      <c r="AC283" s="70" t="str">
        <f>IF(AND($M283&lt;&gt;"",$Q283&lt;0),COUNTIFS($M$6:M283,"&lt;&gt;",$Q$6:Q283,"&lt;0"),"")</f>
        <v/>
      </c>
      <c r="AD283" t="str">
        <f t="shared" si="29"/>
        <v/>
      </c>
      <c r="AG283"/>
    </row>
    <row r="284" spans="1:33" ht="15" customHeight="1" x14ac:dyDescent="0.25">
      <c r="A284" s="47" t="str">
        <f>IF('1_Data Entry'!$E284="","",IF(COUNTA('1_Data Entry'!C284:N284)=0,"",'1_Data Entry'!A284))</f>
        <v/>
      </c>
      <c r="B284" s="47" t="str">
        <f>IF('1_Data Entry'!$E284="","",IF(A284="","",IF(S284&lt;&gt;"OK","Check row",IF(M284="","Open lot",IF(R284=0,"Closed lot","Partially sold")))))</f>
        <v/>
      </c>
      <c r="C284" s="47" t="str">
        <f>IF(A284="","",'1_Data Entry'!C284)</f>
        <v/>
      </c>
      <c r="D284" s="47" t="str">
        <f>IF(A284="","",'1_Data Entry'!D284)</f>
        <v/>
      </c>
      <c r="E284" s="47" t="str">
        <f>IF(A284="","",'1_Data Entry'!E284)</f>
        <v/>
      </c>
      <c r="F284" s="47" t="str">
        <f t="shared" si="24"/>
        <v/>
      </c>
      <c r="G284" s="47" t="str">
        <f>IF(F284="","",IFERROR(VLOOKUP(F284,'6_Reference Lists'!$A$4:$D$64,4,FALSE()),'1_Data Entry'!F284))</f>
        <v/>
      </c>
      <c r="H284" s="134" t="str">
        <f>IF('1_Data Entry'!$E284="","",IF(OR(F284="",I284="",J284="",K284=""),"",F284&amp;"-"&amp;TEXT(I284,"yyyymmdd")&amp;"-"&amp;SUBSTITUTE(TEXT(ROUND(J284,3),"0.###"),".","D")&amp;"-"&amp;SUBSTITUTE(TEXT(ROUND(K284,3),"0.###"),".","D")))</f>
        <v/>
      </c>
      <c r="I284" s="61" t="str">
        <f>IF('1_Data Entry'!$E284="","",IF(A284="","",'1_Data Entry'!G284))</f>
        <v/>
      </c>
      <c r="J284" s="62" t="str">
        <f>IF('1_Data Entry'!$E284="","",IF(A284="","",'1_Data Entry'!H284))</f>
        <v/>
      </c>
      <c r="K284" s="63" t="str">
        <f>IF('1_Data Entry'!$E284="","",IF(A284="","",'1_Data Entry'!I284))</f>
        <v/>
      </c>
      <c r="L284" s="63" t="str">
        <f>IF('1_Data Entry'!$E284="","",IF(OR(J284="",K284=""),"",J284*K284))</f>
        <v/>
      </c>
      <c r="M284" s="61" t="str">
        <f>IF(A284="","",IF(OR('1_Data Entry'!L284="",'1_Data Entry'!L284&lt;=0),"",'1_Data Entry'!J284))</f>
        <v/>
      </c>
      <c r="N284" s="62" t="str">
        <f>IF('1_Data Entry'!$E284="","",IF(OR(J284="",R284=""),"",MAX(J284-R284,0)))</f>
        <v/>
      </c>
      <c r="O284" s="63" t="str">
        <f>IF('1_Data Entry'!$E284="","",IF(A284="","",'1_Data Entry'!L284))</f>
        <v/>
      </c>
      <c r="P284" s="63" t="str">
        <f t="shared" si="25"/>
        <v/>
      </c>
      <c r="Q284" s="91" t="str">
        <f>IF('1_Data Entry'!$E284="","",IF(OR(M284="",P284="",L284=""),"",P284-L284))</f>
        <v/>
      </c>
      <c r="R284" s="133" t="str">
        <f>IF(A284="","",IF('1_Data Entry'!M284&lt;&gt;"",'1_Data Entry'!M284,IF('1_Data Entry'!J284="",J284,"")))</f>
        <v/>
      </c>
      <c r="S284" s="54" t="str">
        <f>IF('1_Data Entry'!$E284="","",IF(A284="","",IF(OR(F284="",I284="",J284="",K284=""),"Check row",IF(AND(M284&lt;&gt;"",M284&lt;I284),"Sell before buy",IF(AND(R284&lt;&gt;"",J284&lt;R284),"Shares remaining exceeds buy",IF(AND(M284&lt;&gt;"",OR(O284="",O284&lt;=0),N284&gt;0),"Missing sale price","OK"))))))</f>
        <v/>
      </c>
      <c r="T284" s="54" t="str">
        <f>IF('1_Data Entry'!$E284="","",IF(A284="","",IF(AND(Q284&lt;0,M284&lt;&gt;""),"Yes","No")))</f>
        <v/>
      </c>
      <c r="U284" s="54" t="str">
        <f>IF('1_Data Entry'!$E284="","",IF(OR(A284="",T284&lt;&gt;"Yes",M284=""),"No",IF(COUNTIFS($F$6:$F$505,F284,$I$6:$I$505,"&gt;="&amp;M284-30,$I$6:$I$505,"&lt;="&amp;M284+30,$A$6:$A$505,"&lt;&gt;"&amp;A284)&gt;0,"Yes","No")))</f>
        <v/>
      </c>
      <c r="V284" s="61" t="str">
        <f>IF('1_Data Entry'!$E284="","",IF(OR(A284="",U284&lt;&gt;"Yes",M284=""),"",M284+30))</f>
        <v/>
      </c>
      <c r="W284" s="54" t="str">
        <f>IF('1_Data Entry'!$E284="","",IF(A284="","",IF(S284="OK","Ready","Review row")))</f>
        <v/>
      </c>
      <c r="X284" s="69" t="str">
        <f t="shared" si="26"/>
        <v/>
      </c>
      <c r="Y284" s="68" t="str">
        <f t="shared" si="27"/>
        <v/>
      </c>
      <c r="Z284" s="64" t="str">
        <f>IF('1_Data Entry'!$E284="","",SUM(SUMIFS('4_Wash Match Table'!R$7:R$500,'4_Wash Match Table'!L$7:L$500,H284),(SUMIFS('4_Wash Match Table'!AA$7:AA$500,'4_Wash Match Table'!U$7:U$500,H284)),(SUMIFS('4_Wash Match Table'!AJ$7:AJ$500,'4_Wash Match Table'!AD$7:AD$500,H284)),(SUMIFS('4_Wash Match Table'!AS$7:AS$500,'4_Wash Match Table'!AM$7:AM$500,H284))))</f>
        <v/>
      </c>
      <c r="AA284" s="64" t="str">
        <f>IF('1_Data Entry'!$E284="","",IF(OR(L284="",Z284=""),"",L284+Z284))</f>
        <v/>
      </c>
      <c r="AB284" s="65" t="str">
        <f t="shared" si="28"/>
        <v/>
      </c>
      <c r="AC284" s="70" t="str">
        <f>IF(AND($M284&lt;&gt;"",$Q284&lt;0),COUNTIFS($M$6:M284,"&lt;&gt;",$Q$6:Q284,"&lt;0"),"")</f>
        <v/>
      </c>
      <c r="AD284" t="str">
        <f t="shared" si="29"/>
        <v/>
      </c>
      <c r="AG284"/>
    </row>
    <row r="285" spans="1:33" ht="15" customHeight="1" x14ac:dyDescent="0.25">
      <c r="A285" s="47" t="str">
        <f>IF('1_Data Entry'!$E285="","",IF(COUNTA('1_Data Entry'!C285:N285)=0,"",'1_Data Entry'!A285))</f>
        <v/>
      </c>
      <c r="B285" s="47" t="str">
        <f>IF('1_Data Entry'!$E285="","",IF(A285="","",IF(S285&lt;&gt;"OK","Check row",IF(M285="","Open lot",IF(R285=0,"Closed lot","Partially sold")))))</f>
        <v/>
      </c>
      <c r="C285" s="47" t="str">
        <f>IF(A285="","",'1_Data Entry'!C285)</f>
        <v/>
      </c>
      <c r="D285" s="47" t="str">
        <f>IF(A285="","",'1_Data Entry'!D285)</f>
        <v/>
      </c>
      <c r="E285" s="47" t="str">
        <f>IF(A285="","",'1_Data Entry'!E285)</f>
        <v/>
      </c>
      <c r="F285" s="47" t="str">
        <f t="shared" si="24"/>
        <v/>
      </c>
      <c r="G285" s="47" t="str">
        <f>IF(F285="","",IFERROR(VLOOKUP(F285,'6_Reference Lists'!$A$4:$D$64,4,FALSE()),'1_Data Entry'!F285))</f>
        <v/>
      </c>
      <c r="H285" s="134" t="str">
        <f>IF('1_Data Entry'!$E285="","",IF(OR(F285="",I285="",J285="",K285=""),"",F285&amp;"-"&amp;TEXT(I285,"yyyymmdd")&amp;"-"&amp;SUBSTITUTE(TEXT(ROUND(J285,3),"0.###"),".","D")&amp;"-"&amp;SUBSTITUTE(TEXT(ROUND(K285,3),"0.###"),".","D")))</f>
        <v/>
      </c>
      <c r="I285" s="61" t="str">
        <f>IF('1_Data Entry'!$E285="","",IF(A285="","",'1_Data Entry'!G285))</f>
        <v/>
      </c>
      <c r="J285" s="62" t="str">
        <f>IF('1_Data Entry'!$E285="","",IF(A285="","",'1_Data Entry'!H285))</f>
        <v/>
      </c>
      <c r="K285" s="63" t="str">
        <f>IF('1_Data Entry'!$E285="","",IF(A285="","",'1_Data Entry'!I285))</f>
        <v/>
      </c>
      <c r="L285" s="63" t="str">
        <f>IF('1_Data Entry'!$E285="","",IF(OR(J285="",K285=""),"",J285*K285))</f>
        <v/>
      </c>
      <c r="M285" s="61" t="str">
        <f>IF(A285="","",IF(OR('1_Data Entry'!L285="",'1_Data Entry'!L285&lt;=0),"",'1_Data Entry'!J285))</f>
        <v/>
      </c>
      <c r="N285" s="62" t="str">
        <f>IF('1_Data Entry'!$E285="","",IF(OR(J285="",R285=""),"",MAX(J285-R285,0)))</f>
        <v/>
      </c>
      <c r="O285" s="63" t="str">
        <f>IF('1_Data Entry'!$E285="","",IF(A285="","",'1_Data Entry'!L285))</f>
        <v/>
      </c>
      <c r="P285" s="63" t="str">
        <f t="shared" si="25"/>
        <v/>
      </c>
      <c r="Q285" s="91" t="str">
        <f>IF('1_Data Entry'!$E285="","",IF(OR(M285="",P285="",L285=""),"",P285-L285))</f>
        <v/>
      </c>
      <c r="R285" s="133" t="str">
        <f>IF(A285="","",IF('1_Data Entry'!M285&lt;&gt;"",'1_Data Entry'!M285,IF('1_Data Entry'!J285="",J285,"")))</f>
        <v/>
      </c>
      <c r="S285" s="54" t="str">
        <f>IF('1_Data Entry'!$E285="","",IF(A285="","",IF(OR(F285="",I285="",J285="",K285=""),"Check row",IF(AND(M285&lt;&gt;"",M285&lt;I285),"Sell before buy",IF(AND(R285&lt;&gt;"",J285&lt;R285),"Shares remaining exceeds buy",IF(AND(M285&lt;&gt;"",OR(O285="",O285&lt;=0),N285&gt;0),"Missing sale price","OK"))))))</f>
        <v/>
      </c>
      <c r="T285" s="54" t="str">
        <f>IF('1_Data Entry'!$E285="","",IF(A285="","",IF(AND(Q285&lt;0,M285&lt;&gt;""),"Yes","No")))</f>
        <v/>
      </c>
      <c r="U285" s="54" t="str">
        <f>IF('1_Data Entry'!$E285="","",IF(OR(A285="",T285&lt;&gt;"Yes",M285=""),"No",IF(COUNTIFS($F$6:$F$505,F285,$I$6:$I$505,"&gt;="&amp;M285-30,$I$6:$I$505,"&lt;="&amp;M285+30,$A$6:$A$505,"&lt;&gt;"&amp;A285)&gt;0,"Yes","No")))</f>
        <v/>
      </c>
      <c r="V285" s="61" t="str">
        <f>IF('1_Data Entry'!$E285="","",IF(OR(A285="",U285&lt;&gt;"Yes",M285=""),"",M285+30))</f>
        <v/>
      </c>
      <c r="W285" s="54" t="str">
        <f>IF('1_Data Entry'!$E285="","",IF(A285="","",IF(S285="OK","Ready","Review row")))</f>
        <v/>
      </c>
      <c r="X285" s="69" t="str">
        <f t="shared" si="26"/>
        <v/>
      </c>
      <c r="Y285" s="68" t="str">
        <f t="shared" si="27"/>
        <v/>
      </c>
      <c r="Z285" s="64" t="str">
        <f>IF('1_Data Entry'!$E285="","",SUM(SUMIFS('4_Wash Match Table'!R$7:R$500,'4_Wash Match Table'!L$7:L$500,H285),(SUMIFS('4_Wash Match Table'!AA$7:AA$500,'4_Wash Match Table'!U$7:U$500,H285)),(SUMIFS('4_Wash Match Table'!AJ$7:AJ$500,'4_Wash Match Table'!AD$7:AD$500,H285)),(SUMIFS('4_Wash Match Table'!AS$7:AS$500,'4_Wash Match Table'!AM$7:AM$500,H285))))</f>
        <v/>
      </c>
      <c r="AA285" s="64" t="str">
        <f>IF('1_Data Entry'!$E285="","",IF(OR(L285="",Z285=""),"",L285+Z285))</f>
        <v/>
      </c>
      <c r="AB285" s="65" t="str">
        <f t="shared" si="28"/>
        <v/>
      </c>
      <c r="AC285" s="70" t="str">
        <f>IF(AND($M285&lt;&gt;"",$Q285&lt;0),COUNTIFS($M$6:M285,"&lt;&gt;",$Q$6:Q285,"&lt;0"),"")</f>
        <v/>
      </c>
      <c r="AD285" t="str">
        <f t="shared" si="29"/>
        <v/>
      </c>
      <c r="AG285"/>
    </row>
    <row r="286" spans="1:33" ht="15" customHeight="1" x14ac:dyDescent="0.25">
      <c r="A286" s="47" t="str">
        <f>IF('1_Data Entry'!$E286="","",IF(COUNTA('1_Data Entry'!C286:N286)=0,"",'1_Data Entry'!A286))</f>
        <v/>
      </c>
      <c r="B286" s="47" t="str">
        <f>IF('1_Data Entry'!$E286="","",IF(A286="","",IF(S286&lt;&gt;"OK","Check row",IF(M286="","Open lot",IF(R286=0,"Closed lot","Partially sold")))))</f>
        <v/>
      </c>
      <c r="C286" s="47" t="str">
        <f>IF(A286="","",'1_Data Entry'!C286)</f>
        <v/>
      </c>
      <c r="D286" s="47" t="str">
        <f>IF(A286="","",'1_Data Entry'!D286)</f>
        <v/>
      </c>
      <c r="E286" s="47" t="str">
        <f>IF(A286="","",'1_Data Entry'!E286)</f>
        <v/>
      </c>
      <c r="F286" s="47" t="str">
        <f t="shared" si="24"/>
        <v/>
      </c>
      <c r="G286" s="47" t="str">
        <f>IF(F286="","",IFERROR(VLOOKUP(F286,'6_Reference Lists'!$A$4:$D$64,4,FALSE()),'1_Data Entry'!F286))</f>
        <v/>
      </c>
      <c r="H286" s="134" t="str">
        <f>IF('1_Data Entry'!$E286="","",IF(OR(F286="",I286="",J286="",K286=""),"",F286&amp;"-"&amp;TEXT(I286,"yyyymmdd")&amp;"-"&amp;SUBSTITUTE(TEXT(ROUND(J286,3),"0.###"),".","D")&amp;"-"&amp;SUBSTITUTE(TEXT(ROUND(K286,3),"0.###"),".","D")))</f>
        <v/>
      </c>
      <c r="I286" s="61" t="str">
        <f>IF('1_Data Entry'!$E286="","",IF(A286="","",'1_Data Entry'!G286))</f>
        <v/>
      </c>
      <c r="J286" s="62" t="str">
        <f>IF('1_Data Entry'!$E286="","",IF(A286="","",'1_Data Entry'!H286))</f>
        <v/>
      </c>
      <c r="K286" s="63" t="str">
        <f>IF('1_Data Entry'!$E286="","",IF(A286="","",'1_Data Entry'!I286))</f>
        <v/>
      </c>
      <c r="L286" s="63" t="str">
        <f>IF('1_Data Entry'!$E286="","",IF(OR(J286="",K286=""),"",J286*K286))</f>
        <v/>
      </c>
      <c r="M286" s="61" t="str">
        <f>IF(A286="","",IF(OR('1_Data Entry'!L286="",'1_Data Entry'!L286&lt;=0),"",'1_Data Entry'!J286))</f>
        <v/>
      </c>
      <c r="N286" s="62" t="str">
        <f>IF('1_Data Entry'!$E286="","",IF(OR(J286="",R286=""),"",MAX(J286-R286,0)))</f>
        <v/>
      </c>
      <c r="O286" s="63" t="str">
        <f>IF('1_Data Entry'!$E286="","",IF(A286="","",'1_Data Entry'!L286))</f>
        <v/>
      </c>
      <c r="P286" s="63" t="str">
        <f t="shared" si="25"/>
        <v/>
      </c>
      <c r="Q286" s="91" t="str">
        <f>IF('1_Data Entry'!$E286="","",IF(OR(M286="",P286="",L286=""),"",P286-L286))</f>
        <v/>
      </c>
      <c r="R286" s="133" t="str">
        <f>IF(A286="","",IF('1_Data Entry'!M286&lt;&gt;"",'1_Data Entry'!M286,IF('1_Data Entry'!J286="",J286,"")))</f>
        <v/>
      </c>
      <c r="S286" s="54" t="str">
        <f>IF('1_Data Entry'!$E286="","",IF(A286="","",IF(OR(F286="",I286="",J286="",K286=""),"Check row",IF(AND(M286&lt;&gt;"",M286&lt;I286),"Sell before buy",IF(AND(R286&lt;&gt;"",J286&lt;R286),"Shares remaining exceeds buy",IF(AND(M286&lt;&gt;"",OR(O286="",O286&lt;=0),N286&gt;0),"Missing sale price","OK"))))))</f>
        <v/>
      </c>
      <c r="T286" s="54" t="str">
        <f>IF('1_Data Entry'!$E286="","",IF(A286="","",IF(AND(Q286&lt;0,M286&lt;&gt;""),"Yes","No")))</f>
        <v/>
      </c>
      <c r="U286" s="54" t="str">
        <f>IF('1_Data Entry'!$E286="","",IF(OR(A286="",T286&lt;&gt;"Yes",M286=""),"No",IF(COUNTIFS($F$6:$F$505,F286,$I$6:$I$505,"&gt;="&amp;M286-30,$I$6:$I$505,"&lt;="&amp;M286+30,$A$6:$A$505,"&lt;&gt;"&amp;A286)&gt;0,"Yes","No")))</f>
        <v/>
      </c>
      <c r="V286" s="61" t="str">
        <f>IF('1_Data Entry'!$E286="","",IF(OR(A286="",U286&lt;&gt;"Yes",M286=""),"",M286+30))</f>
        <v/>
      </c>
      <c r="W286" s="54" t="str">
        <f>IF('1_Data Entry'!$E286="","",IF(A286="","",IF(S286="OK","Ready","Review row")))</f>
        <v/>
      </c>
      <c r="X286" s="69" t="str">
        <f t="shared" si="26"/>
        <v/>
      </c>
      <c r="Y286" s="68" t="str">
        <f t="shared" si="27"/>
        <v/>
      </c>
      <c r="Z286" s="64" t="str">
        <f>IF('1_Data Entry'!$E286="","",SUM(SUMIFS('4_Wash Match Table'!R$7:R$500,'4_Wash Match Table'!L$7:L$500,H286),(SUMIFS('4_Wash Match Table'!AA$7:AA$500,'4_Wash Match Table'!U$7:U$500,H286)),(SUMIFS('4_Wash Match Table'!AJ$7:AJ$500,'4_Wash Match Table'!AD$7:AD$500,H286)),(SUMIFS('4_Wash Match Table'!AS$7:AS$500,'4_Wash Match Table'!AM$7:AM$500,H286))))</f>
        <v/>
      </c>
      <c r="AA286" s="64" t="str">
        <f>IF('1_Data Entry'!$E286="","",IF(OR(L286="",Z286=""),"",L286+Z286))</f>
        <v/>
      </c>
      <c r="AB286" s="65" t="str">
        <f t="shared" si="28"/>
        <v/>
      </c>
      <c r="AC286" s="70" t="str">
        <f>IF(AND($M286&lt;&gt;"",$Q286&lt;0),COUNTIFS($M$6:M286,"&lt;&gt;",$Q$6:Q286,"&lt;0"),"")</f>
        <v/>
      </c>
      <c r="AD286" t="str">
        <f t="shared" si="29"/>
        <v/>
      </c>
      <c r="AG286"/>
    </row>
    <row r="287" spans="1:33" ht="15" customHeight="1" x14ac:dyDescent="0.25">
      <c r="A287" s="47" t="str">
        <f>IF('1_Data Entry'!$E287="","",IF(COUNTA('1_Data Entry'!C287:N287)=0,"",'1_Data Entry'!A287))</f>
        <v/>
      </c>
      <c r="B287" s="47" t="str">
        <f>IF('1_Data Entry'!$E287="","",IF(A287="","",IF(S287&lt;&gt;"OK","Check row",IF(M287="","Open lot",IF(R287=0,"Closed lot","Partially sold")))))</f>
        <v/>
      </c>
      <c r="C287" s="47" t="str">
        <f>IF(A287="","",'1_Data Entry'!C287)</f>
        <v/>
      </c>
      <c r="D287" s="47" t="str">
        <f>IF(A287="","",'1_Data Entry'!D287)</f>
        <v/>
      </c>
      <c r="E287" s="47" t="str">
        <f>IF(A287="","",'1_Data Entry'!E287)</f>
        <v/>
      </c>
      <c r="F287" s="47" t="str">
        <f t="shared" si="24"/>
        <v/>
      </c>
      <c r="G287" s="47" t="str">
        <f>IF(F287="","",IFERROR(VLOOKUP(F287,'6_Reference Lists'!$A$4:$D$64,4,FALSE()),'1_Data Entry'!F287))</f>
        <v/>
      </c>
      <c r="H287" s="134" t="str">
        <f>IF('1_Data Entry'!$E287="","",IF(OR(F287="",I287="",J287="",K287=""),"",F287&amp;"-"&amp;TEXT(I287,"yyyymmdd")&amp;"-"&amp;SUBSTITUTE(TEXT(ROUND(J287,3),"0.###"),".","D")&amp;"-"&amp;SUBSTITUTE(TEXT(ROUND(K287,3),"0.###"),".","D")))</f>
        <v/>
      </c>
      <c r="I287" s="61" t="str">
        <f>IF('1_Data Entry'!$E287="","",IF(A287="","",'1_Data Entry'!G287))</f>
        <v/>
      </c>
      <c r="J287" s="62" t="str">
        <f>IF('1_Data Entry'!$E287="","",IF(A287="","",'1_Data Entry'!H287))</f>
        <v/>
      </c>
      <c r="K287" s="63" t="str">
        <f>IF('1_Data Entry'!$E287="","",IF(A287="","",'1_Data Entry'!I287))</f>
        <v/>
      </c>
      <c r="L287" s="63" t="str">
        <f>IF('1_Data Entry'!$E287="","",IF(OR(J287="",K287=""),"",J287*K287))</f>
        <v/>
      </c>
      <c r="M287" s="61" t="str">
        <f>IF(A287="","",IF(OR('1_Data Entry'!L287="",'1_Data Entry'!L287&lt;=0),"",'1_Data Entry'!J287))</f>
        <v/>
      </c>
      <c r="N287" s="62" t="str">
        <f>IF('1_Data Entry'!$E287="","",IF(OR(J287="",R287=""),"",MAX(J287-R287,0)))</f>
        <v/>
      </c>
      <c r="O287" s="63" t="str">
        <f>IF('1_Data Entry'!$E287="","",IF(A287="","",'1_Data Entry'!L287))</f>
        <v/>
      </c>
      <c r="P287" s="63" t="str">
        <f t="shared" si="25"/>
        <v/>
      </c>
      <c r="Q287" s="91" t="str">
        <f>IF('1_Data Entry'!$E287="","",IF(OR(M287="",P287="",L287=""),"",P287-L287))</f>
        <v/>
      </c>
      <c r="R287" s="133" t="str">
        <f>IF(A287="","",IF('1_Data Entry'!M287&lt;&gt;"",'1_Data Entry'!M287,IF('1_Data Entry'!J287="",J287,"")))</f>
        <v/>
      </c>
      <c r="S287" s="54" t="str">
        <f>IF('1_Data Entry'!$E287="","",IF(A287="","",IF(OR(F287="",I287="",J287="",K287=""),"Check row",IF(AND(M287&lt;&gt;"",M287&lt;I287),"Sell before buy",IF(AND(R287&lt;&gt;"",J287&lt;R287),"Shares remaining exceeds buy",IF(AND(M287&lt;&gt;"",OR(O287="",O287&lt;=0),N287&gt;0),"Missing sale price","OK"))))))</f>
        <v/>
      </c>
      <c r="T287" s="54" t="str">
        <f>IF('1_Data Entry'!$E287="","",IF(A287="","",IF(AND(Q287&lt;0,M287&lt;&gt;""),"Yes","No")))</f>
        <v/>
      </c>
      <c r="U287" s="54" t="str">
        <f>IF('1_Data Entry'!$E287="","",IF(OR(A287="",T287&lt;&gt;"Yes",M287=""),"No",IF(COUNTIFS($F$6:$F$505,F287,$I$6:$I$505,"&gt;="&amp;M287-30,$I$6:$I$505,"&lt;="&amp;M287+30,$A$6:$A$505,"&lt;&gt;"&amp;A287)&gt;0,"Yes","No")))</f>
        <v/>
      </c>
      <c r="V287" s="61" t="str">
        <f>IF('1_Data Entry'!$E287="","",IF(OR(A287="",U287&lt;&gt;"Yes",M287=""),"",M287+30))</f>
        <v/>
      </c>
      <c r="W287" s="54" t="str">
        <f>IF('1_Data Entry'!$E287="","",IF(A287="","",IF(S287="OK","Ready","Review row")))</f>
        <v/>
      </c>
      <c r="X287" s="69" t="str">
        <f t="shared" si="26"/>
        <v/>
      </c>
      <c r="Y287" s="68" t="str">
        <f t="shared" si="27"/>
        <v/>
      </c>
      <c r="Z287" s="64" t="str">
        <f>IF('1_Data Entry'!$E287="","",SUM(SUMIFS('4_Wash Match Table'!R$7:R$500,'4_Wash Match Table'!L$7:L$500,H287),(SUMIFS('4_Wash Match Table'!AA$7:AA$500,'4_Wash Match Table'!U$7:U$500,H287)),(SUMIFS('4_Wash Match Table'!AJ$7:AJ$500,'4_Wash Match Table'!AD$7:AD$500,H287)),(SUMIFS('4_Wash Match Table'!AS$7:AS$500,'4_Wash Match Table'!AM$7:AM$500,H287))))</f>
        <v/>
      </c>
      <c r="AA287" s="64" t="str">
        <f>IF('1_Data Entry'!$E287="","",IF(OR(L287="",Z287=""),"",L287+Z287))</f>
        <v/>
      </c>
      <c r="AB287" s="65" t="str">
        <f t="shared" si="28"/>
        <v/>
      </c>
      <c r="AC287" s="70" t="str">
        <f>IF(AND($M287&lt;&gt;"",$Q287&lt;0),COUNTIFS($M$6:M287,"&lt;&gt;",$Q$6:Q287,"&lt;0"),"")</f>
        <v/>
      </c>
      <c r="AD287" t="str">
        <f t="shared" si="29"/>
        <v/>
      </c>
      <c r="AG287"/>
    </row>
    <row r="288" spans="1:33" ht="15" customHeight="1" x14ac:dyDescent="0.25">
      <c r="A288" s="47" t="str">
        <f>IF('1_Data Entry'!$E288="","",IF(COUNTA('1_Data Entry'!C288:N288)=0,"",'1_Data Entry'!A288))</f>
        <v/>
      </c>
      <c r="B288" s="47" t="str">
        <f>IF('1_Data Entry'!$E288="","",IF(A288="","",IF(S288&lt;&gt;"OK","Check row",IF(M288="","Open lot",IF(R288=0,"Closed lot","Partially sold")))))</f>
        <v/>
      </c>
      <c r="C288" s="47" t="str">
        <f>IF(A288="","",'1_Data Entry'!C288)</f>
        <v/>
      </c>
      <c r="D288" s="47" t="str">
        <f>IF(A288="","",'1_Data Entry'!D288)</f>
        <v/>
      </c>
      <c r="E288" s="47" t="str">
        <f>IF(A288="","",'1_Data Entry'!E288)</f>
        <v/>
      </c>
      <c r="F288" s="47" t="str">
        <f t="shared" si="24"/>
        <v/>
      </c>
      <c r="G288" s="47" t="str">
        <f>IF(F288="","",IFERROR(VLOOKUP(F288,'6_Reference Lists'!$A$4:$D$64,4,FALSE()),'1_Data Entry'!F288))</f>
        <v/>
      </c>
      <c r="H288" s="134" t="str">
        <f>IF('1_Data Entry'!$E288="","",IF(OR(F288="",I288="",J288="",K288=""),"",F288&amp;"-"&amp;TEXT(I288,"yyyymmdd")&amp;"-"&amp;SUBSTITUTE(TEXT(ROUND(J288,3),"0.###"),".","D")&amp;"-"&amp;SUBSTITUTE(TEXT(ROUND(K288,3),"0.###"),".","D")))</f>
        <v/>
      </c>
      <c r="I288" s="61" t="str">
        <f>IF('1_Data Entry'!$E288="","",IF(A288="","",'1_Data Entry'!G288))</f>
        <v/>
      </c>
      <c r="J288" s="62" t="str">
        <f>IF('1_Data Entry'!$E288="","",IF(A288="","",'1_Data Entry'!H288))</f>
        <v/>
      </c>
      <c r="K288" s="63" t="str">
        <f>IF('1_Data Entry'!$E288="","",IF(A288="","",'1_Data Entry'!I288))</f>
        <v/>
      </c>
      <c r="L288" s="63" t="str">
        <f>IF('1_Data Entry'!$E288="","",IF(OR(J288="",K288=""),"",J288*K288))</f>
        <v/>
      </c>
      <c r="M288" s="61" t="str">
        <f>IF(A288="","",IF(OR('1_Data Entry'!L288="",'1_Data Entry'!L288&lt;=0),"",'1_Data Entry'!J288))</f>
        <v/>
      </c>
      <c r="N288" s="62" t="str">
        <f>IF('1_Data Entry'!$E288="","",IF(OR(J288="",R288=""),"",MAX(J288-R288,0)))</f>
        <v/>
      </c>
      <c r="O288" s="63" t="str">
        <f>IF('1_Data Entry'!$E288="","",IF(A288="","",'1_Data Entry'!L288))</f>
        <v/>
      </c>
      <c r="P288" s="63" t="str">
        <f t="shared" si="25"/>
        <v/>
      </c>
      <c r="Q288" s="91" t="str">
        <f>IF('1_Data Entry'!$E288="","",IF(OR(M288="",P288="",L288=""),"",P288-L288))</f>
        <v/>
      </c>
      <c r="R288" s="133" t="str">
        <f>IF(A288="","",IF('1_Data Entry'!M288&lt;&gt;"",'1_Data Entry'!M288,IF('1_Data Entry'!J288="",J288,"")))</f>
        <v/>
      </c>
      <c r="S288" s="54" t="str">
        <f>IF('1_Data Entry'!$E288="","",IF(A288="","",IF(OR(F288="",I288="",J288="",K288=""),"Check row",IF(AND(M288&lt;&gt;"",M288&lt;I288),"Sell before buy",IF(AND(R288&lt;&gt;"",J288&lt;R288),"Shares remaining exceeds buy",IF(AND(M288&lt;&gt;"",OR(O288="",O288&lt;=0),N288&gt;0),"Missing sale price","OK"))))))</f>
        <v/>
      </c>
      <c r="T288" s="54" t="str">
        <f>IF('1_Data Entry'!$E288="","",IF(A288="","",IF(AND(Q288&lt;0,M288&lt;&gt;""),"Yes","No")))</f>
        <v/>
      </c>
      <c r="U288" s="54" t="str">
        <f>IF('1_Data Entry'!$E288="","",IF(OR(A288="",T288&lt;&gt;"Yes",M288=""),"No",IF(COUNTIFS($F$6:$F$505,F288,$I$6:$I$505,"&gt;="&amp;M288-30,$I$6:$I$505,"&lt;="&amp;M288+30,$A$6:$A$505,"&lt;&gt;"&amp;A288)&gt;0,"Yes","No")))</f>
        <v/>
      </c>
      <c r="V288" s="61" t="str">
        <f>IF('1_Data Entry'!$E288="","",IF(OR(A288="",U288&lt;&gt;"Yes",M288=""),"",M288+30))</f>
        <v/>
      </c>
      <c r="W288" s="54" t="str">
        <f>IF('1_Data Entry'!$E288="","",IF(A288="","",IF(S288="OK","Ready","Review row")))</f>
        <v/>
      </c>
      <c r="X288" s="69" t="str">
        <f t="shared" si="26"/>
        <v/>
      </c>
      <c r="Y288" s="68" t="str">
        <f t="shared" si="27"/>
        <v/>
      </c>
      <c r="Z288" s="64" t="str">
        <f>IF('1_Data Entry'!$E288="","",SUM(SUMIFS('4_Wash Match Table'!R$7:R$500,'4_Wash Match Table'!L$7:L$500,H288),(SUMIFS('4_Wash Match Table'!AA$7:AA$500,'4_Wash Match Table'!U$7:U$500,H288)),(SUMIFS('4_Wash Match Table'!AJ$7:AJ$500,'4_Wash Match Table'!AD$7:AD$500,H288)),(SUMIFS('4_Wash Match Table'!AS$7:AS$500,'4_Wash Match Table'!AM$7:AM$500,H288))))</f>
        <v/>
      </c>
      <c r="AA288" s="64" t="str">
        <f>IF('1_Data Entry'!$E288="","",IF(OR(L288="",Z288=""),"",L288+Z288))</f>
        <v/>
      </c>
      <c r="AB288" s="65" t="str">
        <f t="shared" si="28"/>
        <v/>
      </c>
      <c r="AC288" s="70" t="str">
        <f>IF(AND($M288&lt;&gt;"",$Q288&lt;0),COUNTIFS($M$6:M288,"&lt;&gt;",$Q$6:Q288,"&lt;0"),"")</f>
        <v/>
      </c>
      <c r="AD288" t="str">
        <f t="shared" si="29"/>
        <v/>
      </c>
      <c r="AG288"/>
    </row>
    <row r="289" spans="1:33" ht="15" customHeight="1" x14ac:dyDescent="0.25">
      <c r="A289" s="47" t="str">
        <f>IF('1_Data Entry'!$E289="","",IF(COUNTA('1_Data Entry'!C289:N289)=0,"",'1_Data Entry'!A289))</f>
        <v/>
      </c>
      <c r="B289" s="47" t="str">
        <f>IF('1_Data Entry'!$E289="","",IF(A289="","",IF(S289&lt;&gt;"OK","Check row",IF(M289="","Open lot",IF(R289=0,"Closed lot","Partially sold")))))</f>
        <v/>
      </c>
      <c r="C289" s="47" t="str">
        <f>IF(A289="","",'1_Data Entry'!C289)</f>
        <v/>
      </c>
      <c r="D289" s="47" t="str">
        <f>IF(A289="","",'1_Data Entry'!D289)</f>
        <v/>
      </c>
      <c r="E289" s="47" t="str">
        <f>IF(A289="","",'1_Data Entry'!E289)</f>
        <v/>
      </c>
      <c r="F289" s="47" t="str">
        <f t="shared" si="24"/>
        <v/>
      </c>
      <c r="G289" s="47" t="str">
        <f>IF(F289="","",IFERROR(VLOOKUP(F289,'6_Reference Lists'!$A$4:$D$64,4,FALSE()),'1_Data Entry'!F289))</f>
        <v/>
      </c>
      <c r="H289" s="134" t="str">
        <f>IF('1_Data Entry'!$E289="","",IF(OR(F289="",I289="",J289="",K289=""),"",F289&amp;"-"&amp;TEXT(I289,"yyyymmdd")&amp;"-"&amp;SUBSTITUTE(TEXT(ROUND(J289,3),"0.###"),".","D")&amp;"-"&amp;SUBSTITUTE(TEXT(ROUND(K289,3),"0.###"),".","D")))</f>
        <v/>
      </c>
      <c r="I289" s="61" t="str">
        <f>IF('1_Data Entry'!$E289="","",IF(A289="","",'1_Data Entry'!G289))</f>
        <v/>
      </c>
      <c r="J289" s="62" t="str">
        <f>IF('1_Data Entry'!$E289="","",IF(A289="","",'1_Data Entry'!H289))</f>
        <v/>
      </c>
      <c r="K289" s="63" t="str">
        <f>IF('1_Data Entry'!$E289="","",IF(A289="","",'1_Data Entry'!I289))</f>
        <v/>
      </c>
      <c r="L289" s="63" t="str">
        <f>IF('1_Data Entry'!$E289="","",IF(OR(J289="",K289=""),"",J289*K289))</f>
        <v/>
      </c>
      <c r="M289" s="61" t="str">
        <f>IF(A289="","",IF(OR('1_Data Entry'!L289="",'1_Data Entry'!L289&lt;=0),"",'1_Data Entry'!J289))</f>
        <v/>
      </c>
      <c r="N289" s="62" t="str">
        <f>IF('1_Data Entry'!$E289="","",IF(OR(J289="",R289=""),"",MAX(J289-R289,0)))</f>
        <v/>
      </c>
      <c r="O289" s="63" t="str">
        <f>IF('1_Data Entry'!$E289="","",IF(A289="","",'1_Data Entry'!L289))</f>
        <v/>
      </c>
      <c r="P289" s="63" t="str">
        <f t="shared" si="25"/>
        <v/>
      </c>
      <c r="Q289" s="91" t="str">
        <f>IF('1_Data Entry'!$E289="","",IF(OR(M289="",P289="",L289=""),"",P289-L289))</f>
        <v/>
      </c>
      <c r="R289" s="133" t="str">
        <f>IF(A289="","",IF('1_Data Entry'!M289&lt;&gt;"",'1_Data Entry'!M289,IF('1_Data Entry'!J289="",J289,"")))</f>
        <v/>
      </c>
      <c r="S289" s="54" t="str">
        <f>IF('1_Data Entry'!$E289="","",IF(A289="","",IF(OR(F289="",I289="",J289="",K289=""),"Check row",IF(AND(M289&lt;&gt;"",M289&lt;I289),"Sell before buy",IF(AND(R289&lt;&gt;"",J289&lt;R289),"Shares remaining exceeds buy",IF(AND(M289&lt;&gt;"",OR(O289="",O289&lt;=0),N289&gt;0),"Missing sale price","OK"))))))</f>
        <v/>
      </c>
      <c r="T289" s="54" t="str">
        <f>IF('1_Data Entry'!$E289="","",IF(A289="","",IF(AND(Q289&lt;0,M289&lt;&gt;""),"Yes","No")))</f>
        <v/>
      </c>
      <c r="U289" s="54" t="str">
        <f>IF('1_Data Entry'!$E289="","",IF(OR(A289="",T289&lt;&gt;"Yes",M289=""),"No",IF(COUNTIFS($F$6:$F$505,F289,$I$6:$I$505,"&gt;="&amp;M289-30,$I$6:$I$505,"&lt;="&amp;M289+30,$A$6:$A$505,"&lt;&gt;"&amp;A289)&gt;0,"Yes","No")))</f>
        <v/>
      </c>
      <c r="V289" s="61" t="str">
        <f>IF('1_Data Entry'!$E289="","",IF(OR(A289="",U289&lt;&gt;"Yes",M289=""),"",M289+30))</f>
        <v/>
      </c>
      <c r="W289" s="54" t="str">
        <f>IF('1_Data Entry'!$E289="","",IF(A289="","",IF(S289="OK","Ready","Review row")))</f>
        <v/>
      </c>
      <c r="X289" s="69" t="str">
        <f t="shared" si="26"/>
        <v/>
      </c>
      <c r="Y289" s="68" t="str">
        <f t="shared" si="27"/>
        <v/>
      </c>
      <c r="Z289" s="64" t="str">
        <f>IF('1_Data Entry'!$E289="","",SUM(SUMIFS('4_Wash Match Table'!R$7:R$500,'4_Wash Match Table'!L$7:L$500,H289),(SUMIFS('4_Wash Match Table'!AA$7:AA$500,'4_Wash Match Table'!U$7:U$500,H289)),(SUMIFS('4_Wash Match Table'!AJ$7:AJ$500,'4_Wash Match Table'!AD$7:AD$500,H289)),(SUMIFS('4_Wash Match Table'!AS$7:AS$500,'4_Wash Match Table'!AM$7:AM$500,H289))))</f>
        <v/>
      </c>
      <c r="AA289" s="64" t="str">
        <f>IF('1_Data Entry'!$E289="","",IF(OR(L289="",Z289=""),"",L289+Z289))</f>
        <v/>
      </c>
      <c r="AB289" s="65" t="str">
        <f t="shared" si="28"/>
        <v/>
      </c>
      <c r="AC289" s="70" t="str">
        <f>IF(AND($M289&lt;&gt;"",$Q289&lt;0),COUNTIFS($M$6:M289,"&lt;&gt;",$Q$6:Q289,"&lt;0"),"")</f>
        <v/>
      </c>
      <c r="AD289" t="str">
        <f t="shared" si="29"/>
        <v/>
      </c>
      <c r="AG289"/>
    </row>
    <row r="290" spans="1:33" ht="15" customHeight="1" x14ac:dyDescent="0.25">
      <c r="A290" s="47" t="str">
        <f>IF('1_Data Entry'!$E290="","",IF(COUNTA('1_Data Entry'!C290:N290)=0,"",'1_Data Entry'!A290))</f>
        <v/>
      </c>
      <c r="B290" s="47" t="str">
        <f>IF('1_Data Entry'!$E290="","",IF(A290="","",IF(S290&lt;&gt;"OK","Check row",IF(M290="","Open lot",IF(R290=0,"Closed lot","Partially sold")))))</f>
        <v/>
      </c>
      <c r="C290" s="47" t="str">
        <f>IF(A290="","",'1_Data Entry'!C290)</f>
        <v/>
      </c>
      <c r="D290" s="47" t="str">
        <f>IF(A290="","",'1_Data Entry'!D290)</f>
        <v/>
      </c>
      <c r="E290" s="47" t="str">
        <f>IF(A290="","",'1_Data Entry'!E290)</f>
        <v/>
      </c>
      <c r="F290" s="47" t="str">
        <f t="shared" si="24"/>
        <v/>
      </c>
      <c r="G290" s="47" t="str">
        <f>IF(F290="","",IFERROR(VLOOKUP(F290,'6_Reference Lists'!$A$4:$D$64,4,FALSE()),'1_Data Entry'!F290))</f>
        <v/>
      </c>
      <c r="H290" s="134" t="str">
        <f>IF('1_Data Entry'!$E290="","",IF(OR(F290="",I290="",J290="",K290=""),"",F290&amp;"-"&amp;TEXT(I290,"yyyymmdd")&amp;"-"&amp;SUBSTITUTE(TEXT(ROUND(J290,3),"0.###"),".","D")&amp;"-"&amp;SUBSTITUTE(TEXT(ROUND(K290,3),"0.###"),".","D")))</f>
        <v/>
      </c>
      <c r="I290" s="61" t="str">
        <f>IF('1_Data Entry'!$E290="","",IF(A290="","",'1_Data Entry'!G290))</f>
        <v/>
      </c>
      <c r="J290" s="62" t="str">
        <f>IF('1_Data Entry'!$E290="","",IF(A290="","",'1_Data Entry'!H290))</f>
        <v/>
      </c>
      <c r="K290" s="63" t="str">
        <f>IF('1_Data Entry'!$E290="","",IF(A290="","",'1_Data Entry'!I290))</f>
        <v/>
      </c>
      <c r="L290" s="63" t="str">
        <f>IF('1_Data Entry'!$E290="","",IF(OR(J290="",K290=""),"",J290*K290))</f>
        <v/>
      </c>
      <c r="M290" s="61" t="str">
        <f>IF(A290="","",IF(OR('1_Data Entry'!L290="",'1_Data Entry'!L290&lt;=0),"",'1_Data Entry'!J290))</f>
        <v/>
      </c>
      <c r="N290" s="62" t="str">
        <f>IF('1_Data Entry'!$E290="","",IF(OR(J290="",R290=""),"",MAX(J290-R290,0)))</f>
        <v/>
      </c>
      <c r="O290" s="63" t="str">
        <f>IF('1_Data Entry'!$E290="","",IF(A290="","",'1_Data Entry'!L290))</f>
        <v/>
      </c>
      <c r="P290" s="63" t="str">
        <f t="shared" si="25"/>
        <v/>
      </c>
      <c r="Q290" s="91" t="str">
        <f>IF('1_Data Entry'!$E290="","",IF(OR(M290="",P290="",L290=""),"",P290-L290))</f>
        <v/>
      </c>
      <c r="R290" s="133" t="str">
        <f>IF(A290="","",IF('1_Data Entry'!M290&lt;&gt;"",'1_Data Entry'!M290,IF('1_Data Entry'!J290="",J290,"")))</f>
        <v/>
      </c>
      <c r="S290" s="54" t="str">
        <f>IF('1_Data Entry'!$E290="","",IF(A290="","",IF(OR(F290="",I290="",J290="",K290=""),"Check row",IF(AND(M290&lt;&gt;"",M290&lt;I290),"Sell before buy",IF(AND(R290&lt;&gt;"",J290&lt;R290),"Shares remaining exceeds buy",IF(AND(M290&lt;&gt;"",OR(O290="",O290&lt;=0),N290&gt;0),"Missing sale price","OK"))))))</f>
        <v/>
      </c>
      <c r="T290" s="54" t="str">
        <f>IF('1_Data Entry'!$E290="","",IF(A290="","",IF(AND(Q290&lt;0,M290&lt;&gt;""),"Yes","No")))</f>
        <v/>
      </c>
      <c r="U290" s="54" t="str">
        <f>IF('1_Data Entry'!$E290="","",IF(OR(A290="",T290&lt;&gt;"Yes",M290=""),"No",IF(COUNTIFS($F$6:$F$505,F290,$I$6:$I$505,"&gt;="&amp;M290-30,$I$6:$I$505,"&lt;="&amp;M290+30,$A$6:$A$505,"&lt;&gt;"&amp;A290)&gt;0,"Yes","No")))</f>
        <v/>
      </c>
      <c r="V290" s="61" t="str">
        <f>IF('1_Data Entry'!$E290="","",IF(OR(A290="",U290&lt;&gt;"Yes",M290=""),"",M290+30))</f>
        <v/>
      </c>
      <c r="W290" s="54" t="str">
        <f>IF('1_Data Entry'!$E290="","",IF(A290="","",IF(S290="OK","Ready","Review row")))</f>
        <v/>
      </c>
      <c r="X290" s="69" t="str">
        <f t="shared" si="26"/>
        <v/>
      </c>
      <c r="Y290" s="68" t="str">
        <f t="shared" si="27"/>
        <v/>
      </c>
      <c r="Z290" s="64" t="str">
        <f>IF('1_Data Entry'!$E290="","",SUM(SUMIFS('4_Wash Match Table'!R$7:R$500,'4_Wash Match Table'!L$7:L$500,H290),(SUMIFS('4_Wash Match Table'!AA$7:AA$500,'4_Wash Match Table'!U$7:U$500,H290)),(SUMIFS('4_Wash Match Table'!AJ$7:AJ$500,'4_Wash Match Table'!AD$7:AD$500,H290)),(SUMIFS('4_Wash Match Table'!AS$7:AS$500,'4_Wash Match Table'!AM$7:AM$500,H290))))</f>
        <v/>
      </c>
      <c r="AA290" s="64" t="str">
        <f>IF('1_Data Entry'!$E290="","",IF(OR(L290="",Z290=""),"",L290+Z290))</f>
        <v/>
      </c>
      <c r="AB290" s="65" t="str">
        <f t="shared" si="28"/>
        <v/>
      </c>
      <c r="AC290" s="70" t="str">
        <f>IF(AND($M290&lt;&gt;"",$Q290&lt;0),COUNTIFS($M$6:M290,"&lt;&gt;",$Q$6:Q290,"&lt;0"),"")</f>
        <v/>
      </c>
      <c r="AD290" t="str">
        <f t="shared" si="29"/>
        <v/>
      </c>
      <c r="AG290"/>
    </row>
    <row r="291" spans="1:33" ht="15" customHeight="1" x14ac:dyDescent="0.25">
      <c r="A291" s="47" t="str">
        <f>IF('1_Data Entry'!$E291="","",IF(COUNTA('1_Data Entry'!C291:N291)=0,"",'1_Data Entry'!A291))</f>
        <v/>
      </c>
      <c r="B291" s="47" t="str">
        <f>IF('1_Data Entry'!$E291="","",IF(A291="","",IF(S291&lt;&gt;"OK","Check row",IF(M291="","Open lot",IF(R291=0,"Closed lot","Partially sold")))))</f>
        <v/>
      </c>
      <c r="C291" s="47" t="str">
        <f>IF(A291="","",'1_Data Entry'!C291)</f>
        <v/>
      </c>
      <c r="D291" s="47" t="str">
        <f>IF(A291="","",'1_Data Entry'!D291)</f>
        <v/>
      </c>
      <c r="E291" s="47" t="str">
        <f>IF(A291="","",'1_Data Entry'!E291)</f>
        <v/>
      </c>
      <c r="F291" s="47" t="str">
        <f t="shared" si="24"/>
        <v/>
      </c>
      <c r="G291" s="47" t="str">
        <f>IF(F291="","",IFERROR(VLOOKUP(F291,'6_Reference Lists'!$A$4:$D$64,4,FALSE()),'1_Data Entry'!F291))</f>
        <v/>
      </c>
      <c r="H291" s="134" t="str">
        <f>IF('1_Data Entry'!$E291="","",IF(OR(F291="",I291="",J291="",K291=""),"",F291&amp;"-"&amp;TEXT(I291,"yyyymmdd")&amp;"-"&amp;SUBSTITUTE(TEXT(ROUND(J291,3),"0.###"),".","D")&amp;"-"&amp;SUBSTITUTE(TEXT(ROUND(K291,3),"0.###"),".","D")))</f>
        <v/>
      </c>
      <c r="I291" s="61" t="str">
        <f>IF('1_Data Entry'!$E291="","",IF(A291="","",'1_Data Entry'!G291))</f>
        <v/>
      </c>
      <c r="J291" s="62" t="str">
        <f>IF('1_Data Entry'!$E291="","",IF(A291="","",'1_Data Entry'!H291))</f>
        <v/>
      </c>
      <c r="K291" s="63" t="str">
        <f>IF('1_Data Entry'!$E291="","",IF(A291="","",'1_Data Entry'!I291))</f>
        <v/>
      </c>
      <c r="L291" s="63" t="str">
        <f>IF('1_Data Entry'!$E291="","",IF(OR(J291="",K291=""),"",J291*K291))</f>
        <v/>
      </c>
      <c r="M291" s="61" t="str">
        <f>IF(A291="","",IF(OR('1_Data Entry'!L291="",'1_Data Entry'!L291&lt;=0),"",'1_Data Entry'!J291))</f>
        <v/>
      </c>
      <c r="N291" s="62" t="str">
        <f>IF('1_Data Entry'!$E291="","",IF(OR(J291="",R291=""),"",MAX(J291-R291,0)))</f>
        <v/>
      </c>
      <c r="O291" s="63" t="str">
        <f>IF('1_Data Entry'!$E291="","",IF(A291="","",'1_Data Entry'!L291))</f>
        <v/>
      </c>
      <c r="P291" s="63" t="str">
        <f t="shared" si="25"/>
        <v/>
      </c>
      <c r="Q291" s="91" t="str">
        <f>IF('1_Data Entry'!$E291="","",IF(OR(M291="",P291="",L291=""),"",P291-L291))</f>
        <v/>
      </c>
      <c r="R291" s="133" t="str">
        <f>IF(A291="","",IF('1_Data Entry'!M291&lt;&gt;"",'1_Data Entry'!M291,IF('1_Data Entry'!J291="",J291,"")))</f>
        <v/>
      </c>
      <c r="S291" s="54" t="str">
        <f>IF('1_Data Entry'!$E291="","",IF(A291="","",IF(OR(F291="",I291="",J291="",K291=""),"Check row",IF(AND(M291&lt;&gt;"",M291&lt;I291),"Sell before buy",IF(AND(R291&lt;&gt;"",J291&lt;R291),"Shares remaining exceeds buy",IF(AND(M291&lt;&gt;"",OR(O291="",O291&lt;=0),N291&gt;0),"Missing sale price","OK"))))))</f>
        <v/>
      </c>
      <c r="T291" s="54" t="str">
        <f>IF('1_Data Entry'!$E291="","",IF(A291="","",IF(AND(Q291&lt;0,M291&lt;&gt;""),"Yes","No")))</f>
        <v/>
      </c>
      <c r="U291" s="54" t="str">
        <f>IF('1_Data Entry'!$E291="","",IF(OR(A291="",T291&lt;&gt;"Yes",M291=""),"No",IF(COUNTIFS($F$6:$F$505,F291,$I$6:$I$505,"&gt;="&amp;M291-30,$I$6:$I$505,"&lt;="&amp;M291+30,$A$6:$A$505,"&lt;&gt;"&amp;A291)&gt;0,"Yes","No")))</f>
        <v/>
      </c>
      <c r="V291" s="61" t="str">
        <f>IF('1_Data Entry'!$E291="","",IF(OR(A291="",U291&lt;&gt;"Yes",M291=""),"",M291+30))</f>
        <v/>
      </c>
      <c r="W291" s="54" t="str">
        <f>IF('1_Data Entry'!$E291="","",IF(A291="","",IF(S291="OK","Ready","Review row")))</f>
        <v/>
      </c>
      <c r="X291" s="69" t="str">
        <f t="shared" si="26"/>
        <v/>
      </c>
      <c r="Y291" s="68" t="str">
        <f t="shared" si="27"/>
        <v/>
      </c>
      <c r="Z291" s="64" t="str">
        <f>IF('1_Data Entry'!$E291="","",SUM(SUMIFS('4_Wash Match Table'!R$7:R$500,'4_Wash Match Table'!L$7:L$500,H291),(SUMIFS('4_Wash Match Table'!AA$7:AA$500,'4_Wash Match Table'!U$7:U$500,H291)),(SUMIFS('4_Wash Match Table'!AJ$7:AJ$500,'4_Wash Match Table'!AD$7:AD$500,H291)),(SUMIFS('4_Wash Match Table'!AS$7:AS$500,'4_Wash Match Table'!AM$7:AM$500,H291))))</f>
        <v/>
      </c>
      <c r="AA291" s="64" t="str">
        <f>IF('1_Data Entry'!$E291="","",IF(OR(L291="",Z291=""),"",L291+Z291))</f>
        <v/>
      </c>
      <c r="AB291" s="65" t="str">
        <f t="shared" si="28"/>
        <v/>
      </c>
      <c r="AC291" s="70" t="str">
        <f>IF(AND($M291&lt;&gt;"",$Q291&lt;0),COUNTIFS($M$6:M291,"&lt;&gt;",$Q$6:Q291,"&lt;0"),"")</f>
        <v/>
      </c>
      <c r="AD291" t="str">
        <f t="shared" si="29"/>
        <v/>
      </c>
      <c r="AG291"/>
    </row>
    <row r="292" spans="1:33" ht="15" customHeight="1" x14ac:dyDescent="0.25">
      <c r="A292" s="47" t="str">
        <f>IF('1_Data Entry'!$E292="","",IF(COUNTA('1_Data Entry'!C292:N292)=0,"",'1_Data Entry'!A292))</f>
        <v/>
      </c>
      <c r="B292" s="47" t="str">
        <f>IF('1_Data Entry'!$E292="","",IF(A292="","",IF(S292&lt;&gt;"OK","Check row",IF(M292="","Open lot",IF(R292=0,"Closed lot","Partially sold")))))</f>
        <v/>
      </c>
      <c r="C292" s="47" t="str">
        <f>IF(A292="","",'1_Data Entry'!C292)</f>
        <v/>
      </c>
      <c r="D292" s="47" t="str">
        <f>IF(A292="","",'1_Data Entry'!D292)</f>
        <v/>
      </c>
      <c r="E292" s="47" t="str">
        <f>IF(A292="","",'1_Data Entry'!E292)</f>
        <v/>
      </c>
      <c r="F292" s="47" t="str">
        <f t="shared" si="24"/>
        <v/>
      </c>
      <c r="G292" s="47" t="str">
        <f>IF(F292="","",IFERROR(VLOOKUP(F292,'6_Reference Lists'!$A$4:$D$64,4,FALSE()),'1_Data Entry'!F292))</f>
        <v/>
      </c>
      <c r="H292" s="134" t="str">
        <f>IF('1_Data Entry'!$E292="","",IF(OR(F292="",I292="",J292="",K292=""),"",F292&amp;"-"&amp;TEXT(I292,"yyyymmdd")&amp;"-"&amp;SUBSTITUTE(TEXT(ROUND(J292,3),"0.###"),".","D")&amp;"-"&amp;SUBSTITUTE(TEXT(ROUND(K292,3),"0.###"),".","D")))</f>
        <v/>
      </c>
      <c r="I292" s="61" t="str">
        <f>IF('1_Data Entry'!$E292="","",IF(A292="","",'1_Data Entry'!G292))</f>
        <v/>
      </c>
      <c r="J292" s="62" t="str">
        <f>IF('1_Data Entry'!$E292="","",IF(A292="","",'1_Data Entry'!H292))</f>
        <v/>
      </c>
      <c r="K292" s="63" t="str">
        <f>IF('1_Data Entry'!$E292="","",IF(A292="","",'1_Data Entry'!I292))</f>
        <v/>
      </c>
      <c r="L292" s="63" t="str">
        <f>IF('1_Data Entry'!$E292="","",IF(OR(J292="",K292=""),"",J292*K292))</f>
        <v/>
      </c>
      <c r="M292" s="61" t="str">
        <f>IF(A292="","",IF(OR('1_Data Entry'!L292="",'1_Data Entry'!L292&lt;=0),"",'1_Data Entry'!J292))</f>
        <v/>
      </c>
      <c r="N292" s="62" t="str">
        <f>IF('1_Data Entry'!$E292="","",IF(OR(J292="",R292=""),"",MAX(J292-R292,0)))</f>
        <v/>
      </c>
      <c r="O292" s="63" t="str">
        <f>IF('1_Data Entry'!$E292="","",IF(A292="","",'1_Data Entry'!L292))</f>
        <v/>
      </c>
      <c r="P292" s="63" t="str">
        <f t="shared" si="25"/>
        <v/>
      </c>
      <c r="Q292" s="91" t="str">
        <f>IF('1_Data Entry'!$E292="","",IF(OR(M292="",P292="",L292=""),"",P292-L292))</f>
        <v/>
      </c>
      <c r="R292" s="133" t="str">
        <f>IF(A292="","",IF('1_Data Entry'!M292&lt;&gt;"",'1_Data Entry'!M292,IF('1_Data Entry'!J292="",J292,"")))</f>
        <v/>
      </c>
      <c r="S292" s="54" t="str">
        <f>IF('1_Data Entry'!$E292="","",IF(A292="","",IF(OR(F292="",I292="",J292="",K292=""),"Check row",IF(AND(M292&lt;&gt;"",M292&lt;I292),"Sell before buy",IF(AND(R292&lt;&gt;"",J292&lt;R292),"Shares remaining exceeds buy",IF(AND(M292&lt;&gt;"",OR(O292="",O292&lt;=0),N292&gt;0),"Missing sale price","OK"))))))</f>
        <v/>
      </c>
      <c r="T292" s="54" t="str">
        <f>IF('1_Data Entry'!$E292="","",IF(A292="","",IF(AND(Q292&lt;0,M292&lt;&gt;""),"Yes","No")))</f>
        <v/>
      </c>
      <c r="U292" s="54" t="str">
        <f>IF('1_Data Entry'!$E292="","",IF(OR(A292="",T292&lt;&gt;"Yes",M292=""),"No",IF(COUNTIFS($F$6:$F$505,F292,$I$6:$I$505,"&gt;="&amp;M292-30,$I$6:$I$505,"&lt;="&amp;M292+30,$A$6:$A$505,"&lt;&gt;"&amp;A292)&gt;0,"Yes","No")))</f>
        <v/>
      </c>
      <c r="V292" s="61" t="str">
        <f>IF('1_Data Entry'!$E292="","",IF(OR(A292="",U292&lt;&gt;"Yes",M292=""),"",M292+30))</f>
        <v/>
      </c>
      <c r="W292" s="54" t="str">
        <f>IF('1_Data Entry'!$E292="","",IF(A292="","",IF(S292="OK","Ready","Review row")))</f>
        <v/>
      </c>
      <c r="X292" s="69" t="str">
        <f t="shared" si="26"/>
        <v/>
      </c>
      <c r="Y292" s="68" t="str">
        <f t="shared" si="27"/>
        <v/>
      </c>
      <c r="Z292" s="64" t="str">
        <f>IF('1_Data Entry'!$E292="","",SUM(SUMIFS('4_Wash Match Table'!R$7:R$500,'4_Wash Match Table'!L$7:L$500,H292),(SUMIFS('4_Wash Match Table'!AA$7:AA$500,'4_Wash Match Table'!U$7:U$500,H292)),(SUMIFS('4_Wash Match Table'!AJ$7:AJ$500,'4_Wash Match Table'!AD$7:AD$500,H292)),(SUMIFS('4_Wash Match Table'!AS$7:AS$500,'4_Wash Match Table'!AM$7:AM$500,H292))))</f>
        <v/>
      </c>
      <c r="AA292" s="64" t="str">
        <f>IF('1_Data Entry'!$E292="","",IF(OR(L292="",Z292=""),"",L292+Z292))</f>
        <v/>
      </c>
      <c r="AB292" s="65" t="str">
        <f t="shared" si="28"/>
        <v/>
      </c>
      <c r="AC292" s="70" t="str">
        <f>IF(AND($M292&lt;&gt;"",$Q292&lt;0),COUNTIFS($M$6:M292,"&lt;&gt;",$Q$6:Q292,"&lt;0"),"")</f>
        <v/>
      </c>
      <c r="AD292" t="str">
        <f t="shared" si="29"/>
        <v/>
      </c>
      <c r="AG292"/>
    </row>
    <row r="293" spans="1:33" ht="15" customHeight="1" x14ac:dyDescent="0.25">
      <c r="A293" s="47" t="str">
        <f>IF('1_Data Entry'!$E293="","",IF(COUNTA('1_Data Entry'!C293:N293)=0,"",'1_Data Entry'!A293))</f>
        <v/>
      </c>
      <c r="B293" s="47" t="str">
        <f>IF('1_Data Entry'!$E293="","",IF(A293="","",IF(S293&lt;&gt;"OK","Check row",IF(M293="","Open lot",IF(R293=0,"Closed lot","Partially sold")))))</f>
        <v/>
      </c>
      <c r="C293" s="47" t="str">
        <f>IF(A293="","",'1_Data Entry'!C293)</f>
        <v/>
      </c>
      <c r="D293" s="47" t="str">
        <f>IF(A293="","",'1_Data Entry'!D293)</f>
        <v/>
      </c>
      <c r="E293" s="47" t="str">
        <f>IF(A293="","",'1_Data Entry'!E293)</f>
        <v/>
      </c>
      <c r="F293" s="47" t="str">
        <f t="shared" si="24"/>
        <v/>
      </c>
      <c r="G293" s="47" t="str">
        <f>IF(F293="","",IFERROR(VLOOKUP(F293,'6_Reference Lists'!$A$4:$D$64,4,FALSE()),'1_Data Entry'!F293))</f>
        <v/>
      </c>
      <c r="H293" s="134" t="str">
        <f>IF('1_Data Entry'!$E293="","",IF(OR(F293="",I293="",J293="",K293=""),"",F293&amp;"-"&amp;TEXT(I293,"yyyymmdd")&amp;"-"&amp;SUBSTITUTE(TEXT(ROUND(J293,3),"0.###"),".","D")&amp;"-"&amp;SUBSTITUTE(TEXT(ROUND(K293,3),"0.###"),".","D")))</f>
        <v/>
      </c>
      <c r="I293" s="61" t="str">
        <f>IF('1_Data Entry'!$E293="","",IF(A293="","",'1_Data Entry'!G293))</f>
        <v/>
      </c>
      <c r="J293" s="62" t="str">
        <f>IF('1_Data Entry'!$E293="","",IF(A293="","",'1_Data Entry'!H293))</f>
        <v/>
      </c>
      <c r="K293" s="63" t="str">
        <f>IF('1_Data Entry'!$E293="","",IF(A293="","",'1_Data Entry'!I293))</f>
        <v/>
      </c>
      <c r="L293" s="63" t="str">
        <f>IF('1_Data Entry'!$E293="","",IF(OR(J293="",K293=""),"",J293*K293))</f>
        <v/>
      </c>
      <c r="M293" s="61" t="str">
        <f>IF(A293="","",IF(OR('1_Data Entry'!L293="",'1_Data Entry'!L293&lt;=0),"",'1_Data Entry'!J293))</f>
        <v/>
      </c>
      <c r="N293" s="62" t="str">
        <f>IF('1_Data Entry'!$E293="","",IF(OR(J293="",R293=""),"",MAX(J293-R293,0)))</f>
        <v/>
      </c>
      <c r="O293" s="63" t="str">
        <f>IF('1_Data Entry'!$E293="","",IF(A293="","",'1_Data Entry'!L293))</f>
        <v/>
      </c>
      <c r="P293" s="63" t="str">
        <f t="shared" si="25"/>
        <v/>
      </c>
      <c r="Q293" s="91" t="str">
        <f>IF('1_Data Entry'!$E293="","",IF(OR(M293="",P293="",L293=""),"",P293-L293))</f>
        <v/>
      </c>
      <c r="R293" s="133" t="str">
        <f>IF(A293="","",IF('1_Data Entry'!M293&lt;&gt;"",'1_Data Entry'!M293,IF('1_Data Entry'!J293="",J293,"")))</f>
        <v/>
      </c>
      <c r="S293" s="54" t="str">
        <f>IF('1_Data Entry'!$E293="","",IF(A293="","",IF(OR(F293="",I293="",J293="",K293=""),"Check row",IF(AND(M293&lt;&gt;"",M293&lt;I293),"Sell before buy",IF(AND(R293&lt;&gt;"",J293&lt;R293),"Shares remaining exceeds buy",IF(AND(M293&lt;&gt;"",OR(O293="",O293&lt;=0),N293&gt;0),"Missing sale price","OK"))))))</f>
        <v/>
      </c>
      <c r="T293" s="54" t="str">
        <f>IF('1_Data Entry'!$E293="","",IF(A293="","",IF(AND(Q293&lt;0,M293&lt;&gt;""),"Yes","No")))</f>
        <v/>
      </c>
      <c r="U293" s="54" t="str">
        <f>IF('1_Data Entry'!$E293="","",IF(OR(A293="",T293&lt;&gt;"Yes",M293=""),"No",IF(COUNTIFS($F$6:$F$505,F293,$I$6:$I$505,"&gt;="&amp;M293-30,$I$6:$I$505,"&lt;="&amp;M293+30,$A$6:$A$505,"&lt;&gt;"&amp;A293)&gt;0,"Yes","No")))</f>
        <v/>
      </c>
      <c r="V293" s="61" t="str">
        <f>IF('1_Data Entry'!$E293="","",IF(OR(A293="",U293&lt;&gt;"Yes",M293=""),"",M293+30))</f>
        <v/>
      </c>
      <c r="W293" s="54" t="str">
        <f>IF('1_Data Entry'!$E293="","",IF(A293="","",IF(S293="OK","Ready","Review row")))</f>
        <v/>
      </c>
      <c r="X293" s="69" t="str">
        <f t="shared" si="26"/>
        <v/>
      </c>
      <c r="Y293" s="68" t="str">
        <f t="shared" si="27"/>
        <v/>
      </c>
      <c r="Z293" s="64" t="str">
        <f>IF('1_Data Entry'!$E293="","",SUM(SUMIFS('4_Wash Match Table'!R$7:R$500,'4_Wash Match Table'!L$7:L$500,H293),(SUMIFS('4_Wash Match Table'!AA$7:AA$500,'4_Wash Match Table'!U$7:U$500,H293)),(SUMIFS('4_Wash Match Table'!AJ$7:AJ$500,'4_Wash Match Table'!AD$7:AD$500,H293)),(SUMIFS('4_Wash Match Table'!AS$7:AS$500,'4_Wash Match Table'!AM$7:AM$500,H293))))</f>
        <v/>
      </c>
      <c r="AA293" s="64" t="str">
        <f>IF('1_Data Entry'!$E293="","",IF(OR(L293="",Z293=""),"",L293+Z293))</f>
        <v/>
      </c>
      <c r="AB293" s="65" t="str">
        <f t="shared" si="28"/>
        <v/>
      </c>
      <c r="AC293" s="70" t="str">
        <f>IF(AND($M293&lt;&gt;"",$Q293&lt;0),COUNTIFS($M$6:M293,"&lt;&gt;",$Q$6:Q293,"&lt;0"),"")</f>
        <v/>
      </c>
      <c r="AD293" t="str">
        <f t="shared" si="29"/>
        <v/>
      </c>
      <c r="AG293"/>
    </row>
    <row r="294" spans="1:33" ht="15" customHeight="1" x14ac:dyDescent="0.25">
      <c r="A294" s="47" t="str">
        <f>IF('1_Data Entry'!$E294="","",IF(COUNTA('1_Data Entry'!C294:N294)=0,"",'1_Data Entry'!A294))</f>
        <v/>
      </c>
      <c r="B294" s="47" t="str">
        <f>IF('1_Data Entry'!$E294="","",IF(A294="","",IF(S294&lt;&gt;"OK","Check row",IF(M294="","Open lot",IF(R294=0,"Closed lot","Partially sold")))))</f>
        <v/>
      </c>
      <c r="C294" s="47" t="str">
        <f>IF(A294="","",'1_Data Entry'!C294)</f>
        <v/>
      </c>
      <c r="D294" s="47" t="str">
        <f>IF(A294="","",'1_Data Entry'!D294)</f>
        <v/>
      </c>
      <c r="E294" s="47" t="str">
        <f>IF(A294="","",'1_Data Entry'!E294)</f>
        <v/>
      </c>
      <c r="F294" s="47" t="str">
        <f t="shared" si="24"/>
        <v/>
      </c>
      <c r="G294" s="47" t="str">
        <f>IF(F294="","",IFERROR(VLOOKUP(F294,'6_Reference Lists'!$A$4:$D$64,4,FALSE()),'1_Data Entry'!F294))</f>
        <v/>
      </c>
      <c r="H294" s="134" t="str">
        <f>IF('1_Data Entry'!$E294="","",IF(OR(F294="",I294="",J294="",K294=""),"",F294&amp;"-"&amp;TEXT(I294,"yyyymmdd")&amp;"-"&amp;SUBSTITUTE(TEXT(ROUND(J294,3),"0.###"),".","D")&amp;"-"&amp;SUBSTITUTE(TEXT(ROUND(K294,3),"0.###"),".","D")))</f>
        <v/>
      </c>
      <c r="I294" s="61" t="str">
        <f>IF('1_Data Entry'!$E294="","",IF(A294="","",'1_Data Entry'!G294))</f>
        <v/>
      </c>
      <c r="J294" s="62" t="str">
        <f>IF('1_Data Entry'!$E294="","",IF(A294="","",'1_Data Entry'!H294))</f>
        <v/>
      </c>
      <c r="K294" s="63" t="str">
        <f>IF('1_Data Entry'!$E294="","",IF(A294="","",'1_Data Entry'!I294))</f>
        <v/>
      </c>
      <c r="L294" s="63" t="str">
        <f>IF('1_Data Entry'!$E294="","",IF(OR(J294="",K294=""),"",J294*K294))</f>
        <v/>
      </c>
      <c r="M294" s="61" t="str">
        <f>IF(A294="","",IF(OR('1_Data Entry'!L294="",'1_Data Entry'!L294&lt;=0),"",'1_Data Entry'!J294))</f>
        <v/>
      </c>
      <c r="N294" s="62" t="str">
        <f>IF('1_Data Entry'!$E294="","",IF(OR(J294="",R294=""),"",MAX(J294-R294,0)))</f>
        <v/>
      </c>
      <c r="O294" s="63" t="str">
        <f>IF('1_Data Entry'!$E294="","",IF(A294="","",'1_Data Entry'!L294))</f>
        <v/>
      </c>
      <c r="P294" s="63" t="str">
        <f t="shared" si="25"/>
        <v/>
      </c>
      <c r="Q294" s="91" t="str">
        <f>IF('1_Data Entry'!$E294="","",IF(OR(M294="",P294="",L294=""),"",P294-L294))</f>
        <v/>
      </c>
      <c r="R294" s="133" t="str">
        <f>IF(A294="","",IF('1_Data Entry'!M294&lt;&gt;"",'1_Data Entry'!M294,IF('1_Data Entry'!J294="",J294,"")))</f>
        <v/>
      </c>
      <c r="S294" s="54" t="str">
        <f>IF('1_Data Entry'!$E294="","",IF(A294="","",IF(OR(F294="",I294="",J294="",K294=""),"Check row",IF(AND(M294&lt;&gt;"",M294&lt;I294),"Sell before buy",IF(AND(R294&lt;&gt;"",J294&lt;R294),"Shares remaining exceeds buy",IF(AND(M294&lt;&gt;"",OR(O294="",O294&lt;=0),N294&gt;0),"Missing sale price","OK"))))))</f>
        <v/>
      </c>
      <c r="T294" s="54" t="str">
        <f>IF('1_Data Entry'!$E294="","",IF(A294="","",IF(AND(Q294&lt;0,M294&lt;&gt;""),"Yes","No")))</f>
        <v/>
      </c>
      <c r="U294" s="54" t="str">
        <f>IF('1_Data Entry'!$E294="","",IF(OR(A294="",T294&lt;&gt;"Yes",M294=""),"No",IF(COUNTIFS($F$6:$F$505,F294,$I$6:$I$505,"&gt;="&amp;M294-30,$I$6:$I$505,"&lt;="&amp;M294+30,$A$6:$A$505,"&lt;&gt;"&amp;A294)&gt;0,"Yes","No")))</f>
        <v/>
      </c>
      <c r="V294" s="61" t="str">
        <f>IF('1_Data Entry'!$E294="","",IF(OR(A294="",U294&lt;&gt;"Yes",M294=""),"",M294+30))</f>
        <v/>
      </c>
      <c r="W294" s="54" t="str">
        <f>IF('1_Data Entry'!$E294="","",IF(A294="","",IF(S294="OK","Ready","Review row")))</f>
        <v/>
      </c>
      <c r="X294" s="69" t="str">
        <f t="shared" si="26"/>
        <v/>
      </c>
      <c r="Y294" s="68" t="str">
        <f t="shared" si="27"/>
        <v/>
      </c>
      <c r="Z294" s="64" t="str">
        <f>IF('1_Data Entry'!$E294="","",SUM(SUMIFS('4_Wash Match Table'!R$7:R$500,'4_Wash Match Table'!L$7:L$500,H294),(SUMIFS('4_Wash Match Table'!AA$7:AA$500,'4_Wash Match Table'!U$7:U$500,H294)),(SUMIFS('4_Wash Match Table'!AJ$7:AJ$500,'4_Wash Match Table'!AD$7:AD$500,H294)),(SUMIFS('4_Wash Match Table'!AS$7:AS$500,'4_Wash Match Table'!AM$7:AM$500,H294))))</f>
        <v/>
      </c>
      <c r="AA294" s="64" t="str">
        <f>IF('1_Data Entry'!$E294="","",IF(OR(L294="",Z294=""),"",L294+Z294))</f>
        <v/>
      </c>
      <c r="AB294" s="65" t="str">
        <f t="shared" si="28"/>
        <v/>
      </c>
      <c r="AC294" s="70" t="str">
        <f>IF(AND($M294&lt;&gt;"",$Q294&lt;0),COUNTIFS($M$6:M294,"&lt;&gt;",$Q$6:Q294,"&lt;0"),"")</f>
        <v/>
      </c>
      <c r="AD294" t="str">
        <f t="shared" si="29"/>
        <v/>
      </c>
      <c r="AG294"/>
    </row>
    <row r="295" spans="1:33" ht="15" customHeight="1" x14ac:dyDescent="0.25">
      <c r="A295" s="47" t="str">
        <f>IF('1_Data Entry'!$E295="","",IF(COUNTA('1_Data Entry'!C295:N295)=0,"",'1_Data Entry'!A295))</f>
        <v/>
      </c>
      <c r="B295" s="47" t="str">
        <f>IF('1_Data Entry'!$E295="","",IF(A295="","",IF(S295&lt;&gt;"OK","Check row",IF(M295="","Open lot",IF(R295=0,"Closed lot","Partially sold")))))</f>
        <v/>
      </c>
      <c r="C295" s="47" t="str">
        <f>IF(A295="","",'1_Data Entry'!C295)</f>
        <v/>
      </c>
      <c r="D295" s="47" t="str">
        <f>IF(A295="","",'1_Data Entry'!D295)</f>
        <v/>
      </c>
      <c r="E295" s="47" t="str">
        <f>IF(A295="","",'1_Data Entry'!E295)</f>
        <v/>
      </c>
      <c r="F295" s="47" t="str">
        <f t="shared" si="24"/>
        <v/>
      </c>
      <c r="G295" s="47" t="str">
        <f>IF(F295="","",IFERROR(VLOOKUP(F295,'6_Reference Lists'!$A$4:$D$64,4,FALSE()),'1_Data Entry'!F295))</f>
        <v/>
      </c>
      <c r="H295" s="134" t="str">
        <f>IF('1_Data Entry'!$E295="","",IF(OR(F295="",I295="",J295="",K295=""),"",F295&amp;"-"&amp;TEXT(I295,"yyyymmdd")&amp;"-"&amp;SUBSTITUTE(TEXT(ROUND(J295,3),"0.###"),".","D")&amp;"-"&amp;SUBSTITUTE(TEXT(ROUND(K295,3),"0.###"),".","D")))</f>
        <v/>
      </c>
      <c r="I295" s="61" t="str">
        <f>IF('1_Data Entry'!$E295="","",IF(A295="","",'1_Data Entry'!G295))</f>
        <v/>
      </c>
      <c r="J295" s="62" t="str">
        <f>IF('1_Data Entry'!$E295="","",IF(A295="","",'1_Data Entry'!H295))</f>
        <v/>
      </c>
      <c r="K295" s="63" t="str">
        <f>IF('1_Data Entry'!$E295="","",IF(A295="","",'1_Data Entry'!I295))</f>
        <v/>
      </c>
      <c r="L295" s="63" t="str">
        <f>IF('1_Data Entry'!$E295="","",IF(OR(J295="",K295=""),"",J295*K295))</f>
        <v/>
      </c>
      <c r="M295" s="61" t="str">
        <f>IF(A295="","",IF(OR('1_Data Entry'!L295="",'1_Data Entry'!L295&lt;=0),"",'1_Data Entry'!J295))</f>
        <v/>
      </c>
      <c r="N295" s="62" t="str">
        <f>IF('1_Data Entry'!$E295="","",IF(OR(J295="",R295=""),"",MAX(J295-R295,0)))</f>
        <v/>
      </c>
      <c r="O295" s="63" t="str">
        <f>IF('1_Data Entry'!$E295="","",IF(A295="","",'1_Data Entry'!L295))</f>
        <v/>
      </c>
      <c r="P295" s="63" t="str">
        <f t="shared" si="25"/>
        <v/>
      </c>
      <c r="Q295" s="91" t="str">
        <f>IF('1_Data Entry'!$E295="","",IF(OR(M295="",P295="",L295=""),"",P295-L295))</f>
        <v/>
      </c>
      <c r="R295" s="133" t="str">
        <f>IF(A295="","",IF('1_Data Entry'!M295&lt;&gt;"",'1_Data Entry'!M295,IF('1_Data Entry'!J295="",J295,"")))</f>
        <v/>
      </c>
      <c r="S295" s="54" t="str">
        <f>IF('1_Data Entry'!$E295="","",IF(A295="","",IF(OR(F295="",I295="",J295="",K295=""),"Check row",IF(AND(M295&lt;&gt;"",M295&lt;I295),"Sell before buy",IF(AND(R295&lt;&gt;"",J295&lt;R295),"Shares remaining exceeds buy",IF(AND(M295&lt;&gt;"",OR(O295="",O295&lt;=0),N295&gt;0),"Missing sale price","OK"))))))</f>
        <v/>
      </c>
      <c r="T295" s="54" t="str">
        <f>IF('1_Data Entry'!$E295="","",IF(A295="","",IF(AND(Q295&lt;0,M295&lt;&gt;""),"Yes","No")))</f>
        <v/>
      </c>
      <c r="U295" s="54" t="str">
        <f>IF('1_Data Entry'!$E295="","",IF(OR(A295="",T295&lt;&gt;"Yes",M295=""),"No",IF(COUNTIFS($F$6:$F$505,F295,$I$6:$I$505,"&gt;="&amp;M295-30,$I$6:$I$505,"&lt;="&amp;M295+30,$A$6:$A$505,"&lt;&gt;"&amp;A295)&gt;0,"Yes","No")))</f>
        <v/>
      </c>
      <c r="V295" s="61" t="str">
        <f>IF('1_Data Entry'!$E295="","",IF(OR(A295="",U295&lt;&gt;"Yes",M295=""),"",M295+30))</f>
        <v/>
      </c>
      <c r="W295" s="54" t="str">
        <f>IF('1_Data Entry'!$E295="","",IF(A295="","",IF(S295="OK","Ready","Review row")))</f>
        <v/>
      </c>
      <c r="X295" s="69" t="str">
        <f t="shared" si="26"/>
        <v/>
      </c>
      <c r="Y295" s="68" t="str">
        <f t="shared" si="27"/>
        <v/>
      </c>
      <c r="Z295" s="64" t="str">
        <f>IF('1_Data Entry'!$E295="","",SUM(SUMIFS('4_Wash Match Table'!R$7:R$500,'4_Wash Match Table'!L$7:L$500,H295),(SUMIFS('4_Wash Match Table'!AA$7:AA$500,'4_Wash Match Table'!U$7:U$500,H295)),(SUMIFS('4_Wash Match Table'!AJ$7:AJ$500,'4_Wash Match Table'!AD$7:AD$500,H295)),(SUMIFS('4_Wash Match Table'!AS$7:AS$500,'4_Wash Match Table'!AM$7:AM$500,H295))))</f>
        <v/>
      </c>
      <c r="AA295" s="64" t="str">
        <f>IF('1_Data Entry'!$E295="","",IF(OR(L295="",Z295=""),"",L295+Z295))</f>
        <v/>
      </c>
      <c r="AB295" s="65" t="str">
        <f t="shared" si="28"/>
        <v/>
      </c>
      <c r="AC295" s="70" t="str">
        <f>IF(AND($M295&lt;&gt;"",$Q295&lt;0),COUNTIFS($M$6:M295,"&lt;&gt;",$Q$6:Q295,"&lt;0"),"")</f>
        <v/>
      </c>
      <c r="AD295" t="str">
        <f t="shared" si="29"/>
        <v/>
      </c>
      <c r="AG295"/>
    </row>
    <row r="296" spans="1:33" ht="15" customHeight="1" x14ac:dyDescent="0.25">
      <c r="A296" s="47" t="str">
        <f>IF('1_Data Entry'!$E296="","",IF(COUNTA('1_Data Entry'!C296:N296)=0,"",'1_Data Entry'!A296))</f>
        <v/>
      </c>
      <c r="B296" s="47" t="str">
        <f>IF('1_Data Entry'!$E296="","",IF(A296="","",IF(S296&lt;&gt;"OK","Check row",IF(M296="","Open lot",IF(R296=0,"Closed lot","Partially sold")))))</f>
        <v/>
      </c>
      <c r="C296" s="47" t="str">
        <f>IF(A296="","",'1_Data Entry'!C296)</f>
        <v/>
      </c>
      <c r="D296" s="47" t="str">
        <f>IF(A296="","",'1_Data Entry'!D296)</f>
        <v/>
      </c>
      <c r="E296" s="47" t="str">
        <f>IF(A296="","",'1_Data Entry'!E296)</f>
        <v/>
      </c>
      <c r="F296" s="47" t="str">
        <f t="shared" si="24"/>
        <v/>
      </c>
      <c r="G296" s="47" t="str">
        <f>IF(F296="","",IFERROR(VLOOKUP(F296,'6_Reference Lists'!$A$4:$D$64,4,FALSE()),'1_Data Entry'!F296))</f>
        <v/>
      </c>
      <c r="H296" s="134" t="str">
        <f>IF('1_Data Entry'!$E296="","",IF(OR(F296="",I296="",J296="",K296=""),"",F296&amp;"-"&amp;TEXT(I296,"yyyymmdd")&amp;"-"&amp;SUBSTITUTE(TEXT(ROUND(J296,3),"0.###"),".","D")&amp;"-"&amp;SUBSTITUTE(TEXT(ROUND(K296,3),"0.###"),".","D")))</f>
        <v/>
      </c>
      <c r="I296" s="61" t="str">
        <f>IF('1_Data Entry'!$E296="","",IF(A296="","",'1_Data Entry'!G296))</f>
        <v/>
      </c>
      <c r="J296" s="62" t="str">
        <f>IF('1_Data Entry'!$E296="","",IF(A296="","",'1_Data Entry'!H296))</f>
        <v/>
      </c>
      <c r="K296" s="63" t="str">
        <f>IF('1_Data Entry'!$E296="","",IF(A296="","",'1_Data Entry'!I296))</f>
        <v/>
      </c>
      <c r="L296" s="63" t="str">
        <f>IF('1_Data Entry'!$E296="","",IF(OR(J296="",K296=""),"",J296*K296))</f>
        <v/>
      </c>
      <c r="M296" s="61" t="str">
        <f>IF(A296="","",IF(OR('1_Data Entry'!L296="",'1_Data Entry'!L296&lt;=0),"",'1_Data Entry'!J296))</f>
        <v/>
      </c>
      <c r="N296" s="62" t="str">
        <f>IF('1_Data Entry'!$E296="","",IF(OR(J296="",R296=""),"",MAX(J296-R296,0)))</f>
        <v/>
      </c>
      <c r="O296" s="63" t="str">
        <f>IF('1_Data Entry'!$E296="","",IF(A296="","",'1_Data Entry'!L296))</f>
        <v/>
      </c>
      <c r="P296" s="63" t="str">
        <f t="shared" si="25"/>
        <v/>
      </c>
      <c r="Q296" s="91" t="str">
        <f>IF('1_Data Entry'!$E296="","",IF(OR(M296="",P296="",L296=""),"",P296-L296))</f>
        <v/>
      </c>
      <c r="R296" s="133" t="str">
        <f>IF(A296="","",IF('1_Data Entry'!M296&lt;&gt;"",'1_Data Entry'!M296,IF('1_Data Entry'!J296="",J296,"")))</f>
        <v/>
      </c>
      <c r="S296" s="54" t="str">
        <f>IF('1_Data Entry'!$E296="","",IF(A296="","",IF(OR(F296="",I296="",J296="",K296=""),"Check row",IF(AND(M296&lt;&gt;"",M296&lt;I296),"Sell before buy",IF(AND(R296&lt;&gt;"",J296&lt;R296),"Shares remaining exceeds buy",IF(AND(M296&lt;&gt;"",OR(O296="",O296&lt;=0),N296&gt;0),"Missing sale price","OK"))))))</f>
        <v/>
      </c>
      <c r="T296" s="54" t="str">
        <f>IF('1_Data Entry'!$E296="","",IF(A296="","",IF(AND(Q296&lt;0,M296&lt;&gt;""),"Yes","No")))</f>
        <v/>
      </c>
      <c r="U296" s="54" t="str">
        <f>IF('1_Data Entry'!$E296="","",IF(OR(A296="",T296&lt;&gt;"Yes",M296=""),"No",IF(COUNTIFS($F$6:$F$505,F296,$I$6:$I$505,"&gt;="&amp;M296-30,$I$6:$I$505,"&lt;="&amp;M296+30,$A$6:$A$505,"&lt;&gt;"&amp;A296)&gt;0,"Yes","No")))</f>
        <v/>
      </c>
      <c r="V296" s="61" t="str">
        <f>IF('1_Data Entry'!$E296="","",IF(OR(A296="",U296&lt;&gt;"Yes",M296=""),"",M296+30))</f>
        <v/>
      </c>
      <c r="W296" s="54" t="str">
        <f>IF('1_Data Entry'!$E296="","",IF(A296="","",IF(S296="OK","Ready","Review row")))</f>
        <v/>
      </c>
      <c r="X296" s="69" t="str">
        <f t="shared" si="26"/>
        <v/>
      </c>
      <c r="Y296" s="68" t="str">
        <f t="shared" si="27"/>
        <v/>
      </c>
      <c r="Z296" s="64" t="str">
        <f>IF('1_Data Entry'!$E296="","",SUM(SUMIFS('4_Wash Match Table'!R$7:R$500,'4_Wash Match Table'!L$7:L$500,H296),(SUMIFS('4_Wash Match Table'!AA$7:AA$500,'4_Wash Match Table'!U$7:U$500,H296)),(SUMIFS('4_Wash Match Table'!AJ$7:AJ$500,'4_Wash Match Table'!AD$7:AD$500,H296)),(SUMIFS('4_Wash Match Table'!AS$7:AS$500,'4_Wash Match Table'!AM$7:AM$500,H296))))</f>
        <v/>
      </c>
      <c r="AA296" s="64" t="str">
        <f>IF('1_Data Entry'!$E296="","",IF(OR(L296="",Z296=""),"",L296+Z296))</f>
        <v/>
      </c>
      <c r="AB296" s="65" t="str">
        <f t="shared" si="28"/>
        <v/>
      </c>
      <c r="AC296" s="70" t="str">
        <f>IF(AND($M296&lt;&gt;"",$Q296&lt;0),COUNTIFS($M$6:M296,"&lt;&gt;",$Q$6:Q296,"&lt;0"),"")</f>
        <v/>
      </c>
      <c r="AD296" t="str">
        <f t="shared" si="29"/>
        <v/>
      </c>
      <c r="AG296"/>
    </row>
    <row r="297" spans="1:33" ht="15" customHeight="1" x14ac:dyDescent="0.25">
      <c r="A297" s="47" t="str">
        <f>IF('1_Data Entry'!$E297="","",IF(COUNTA('1_Data Entry'!C297:N297)=0,"",'1_Data Entry'!A297))</f>
        <v/>
      </c>
      <c r="B297" s="47" t="str">
        <f>IF('1_Data Entry'!$E297="","",IF(A297="","",IF(S297&lt;&gt;"OK","Check row",IF(M297="","Open lot",IF(R297=0,"Closed lot","Partially sold")))))</f>
        <v/>
      </c>
      <c r="C297" s="47" t="str">
        <f>IF(A297="","",'1_Data Entry'!C297)</f>
        <v/>
      </c>
      <c r="D297" s="47" t="str">
        <f>IF(A297="","",'1_Data Entry'!D297)</f>
        <v/>
      </c>
      <c r="E297" s="47" t="str">
        <f>IF(A297="","",'1_Data Entry'!E297)</f>
        <v/>
      </c>
      <c r="F297" s="47" t="str">
        <f t="shared" si="24"/>
        <v/>
      </c>
      <c r="G297" s="47" t="str">
        <f>IF(F297="","",IFERROR(VLOOKUP(F297,'6_Reference Lists'!$A$4:$D$64,4,FALSE()),'1_Data Entry'!F297))</f>
        <v/>
      </c>
      <c r="H297" s="134" t="str">
        <f>IF('1_Data Entry'!$E297="","",IF(OR(F297="",I297="",J297="",K297=""),"",F297&amp;"-"&amp;TEXT(I297,"yyyymmdd")&amp;"-"&amp;SUBSTITUTE(TEXT(ROUND(J297,3),"0.###"),".","D")&amp;"-"&amp;SUBSTITUTE(TEXT(ROUND(K297,3),"0.###"),".","D")))</f>
        <v/>
      </c>
      <c r="I297" s="61" t="str">
        <f>IF('1_Data Entry'!$E297="","",IF(A297="","",'1_Data Entry'!G297))</f>
        <v/>
      </c>
      <c r="J297" s="62" t="str">
        <f>IF('1_Data Entry'!$E297="","",IF(A297="","",'1_Data Entry'!H297))</f>
        <v/>
      </c>
      <c r="K297" s="63" t="str">
        <f>IF('1_Data Entry'!$E297="","",IF(A297="","",'1_Data Entry'!I297))</f>
        <v/>
      </c>
      <c r="L297" s="63" t="str">
        <f>IF('1_Data Entry'!$E297="","",IF(OR(J297="",K297=""),"",J297*K297))</f>
        <v/>
      </c>
      <c r="M297" s="61" t="str">
        <f>IF(A297="","",IF(OR('1_Data Entry'!L297="",'1_Data Entry'!L297&lt;=0),"",'1_Data Entry'!J297))</f>
        <v/>
      </c>
      <c r="N297" s="62" t="str">
        <f>IF('1_Data Entry'!$E297="","",IF(OR(J297="",R297=""),"",MAX(J297-R297,0)))</f>
        <v/>
      </c>
      <c r="O297" s="63" t="str">
        <f>IF('1_Data Entry'!$E297="","",IF(A297="","",'1_Data Entry'!L297))</f>
        <v/>
      </c>
      <c r="P297" s="63" t="str">
        <f t="shared" si="25"/>
        <v/>
      </c>
      <c r="Q297" s="91" t="str">
        <f>IF('1_Data Entry'!$E297="","",IF(OR(M297="",P297="",L297=""),"",P297-L297))</f>
        <v/>
      </c>
      <c r="R297" s="133" t="str">
        <f>IF(A297="","",IF('1_Data Entry'!M297&lt;&gt;"",'1_Data Entry'!M297,IF('1_Data Entry'!J297="",J297,"")))</f>
        <v/>
      </c>
      <c r="S297" s="54" t="str">
        <f>IF('1_Data Entry'!$E297="","",IF(A297="","",IF(OR(F297="",I297="",J297="",K297=""),"Check row",IF(AND(M297&lt;&gt;"",M297&lt;I297),"Sell before buy",IF(AND(R297&lt;&gt;"",J297&lt;R297),"Shares remaining exceeds buy",IF(AND(M297&lt;&gt;"",OR(O297="",O297&lt;=0),N297&gt;0),"Missing sale price","OK"))))))</f>
        <v/>
      </c>
      <c r="T297" s="54" t="str">
        <f>IF('1_Data Entry'!$E297="","",IF(A297="","",IF(AND(Q297&lt;0,M297&lt;&gt;""),"Yes","No")))</f>
        <v/>
      </c>
      <c r="U297" s="54" t="str">
        <f>IF('1_Data Entry'!$E297="","",IF(OR(A297="",T297&lt;&gt;"Yes",M297=""),"No",IF(COUNTIFS($F$6:$F$505,F297,$I$6:$I$505,"&gt;="&amp;M297-30,$I$6:$I$505,"&lt;="&amp;M297+30,$A$6:$A$505,"&lt;&gt;"&amp;A297)&gt;0,"Yes","No")))</f>
        <v/>
      </c>
      <c r="V297" s="61" t="str">
        <f>IF('1_Data Entry'!$E297="","",IF(OR(A297="",U297&lt;&gt;"Yes",M297=""),"",M297+30))</f>
        <v/>
      </c>
      <c r="W297" s="54" t="str">
        <f>IF('1_Data Entry'!$E297="","",IF(A297="","",IF(S297="OK","Ready","Review row")))</f>
        <v/>
      </c>
      <c r="X297" s="69" t="str">
        <f t="shared" si="26"/>
        <v/>
      </c>
      <c r="Y297" s="68" t="str">
        <f t="shared" si="27"/>
        <v/>
      </c>
      <c r="Z297" s="64" t="str">
        <f>IF('1_Data Entry'!$E297="","",SUM(SUMIFS('4_Wash Match Table'!R$7:R$500,'4_Wash Match Table'!L$7:L$500,H297),(SUMIFS('4_Wash Match Table'!AA$7:AA$500,'4_Wash Match Table'!U$7:U$500,H297)),(SUMIFS('4_Wash Match Table'!AJ$7:AJ$500,'4_Wash Match Table'!AD$7:AD$500,H297)),(SUMIFS('4_Wash Match Table'!AS$7:AS$500,'4_Wash Match Table'!AM$7:AM$500,H297))))</f>
        <v/>
      </c>
      <c r="AA297" s="64" t="str">
        <f>IF('1_Data Entry'!$E297="","",IF(OR(L297="",Z297=""),"",L297+Z297))</f>
        <v/>
      </c>
      <c r="AB297" s="65" t="str">
        <f t="shared" si="28"/>
        <v/>
      </c>
      <c r="AC297" s="70" t="str">
        <f>IF(AND($M297&lt;&gt;"",$Q297&lt;0),COUNTIFS($M$6:M297,"&lt;&gt;",$Q$6:Q297,"&lt;0"),"")</f>
        <v/>
      </c>
      <c r="AD297" t="str">
        <f t="shared" si="29"/>
        <v/>
      </c>
      <c r="AG297"/>
    </row>
    <row r="298" spans="1:33" ht="15" customHeight="1" x14ac:dyDescent="0.25">
      <c r="A298" s="47" t="str">
        <f>IF('1_Data Entry'!$E298="","",IF(COUNTA('1_Data Entry'!C298:N298)=0,"",'1_Data Entry'!A298))</f>
        <v/>
      </c>
      <c r="B298" s="47" t="str">
        <f>IF('1_Data Entry'!$E298="","",IF(A298="","",IF(S298&lt;&gt;"OK","Check row",IF(M298="","Open lot",IF(R298=0,"Closed lot","Partially sold")))))</f>
        <v/>
      </c>
      <c r="C298" s="47" t="str">
        <f>IF(A298="","",'1_Data Entry'!C298)</f>
        <v/>
      </c>
      <c r="D298" s="47" t="str">
        <f>IF(A298="","",'1_Data Entry'!D298)</f>
        <v/>
      </c>
      <c r="E298" s="47" t="str">
        <f>IF(A298="","",'1_Data Entry'!E298)</f>
        <v/>
      </c>
      <c r="F298" s="47" t="str">
        <f t="shared" si="24"/>
        <v/>
      </c>
      <c r="G298" s="47" t="str">
        <f>IF(F298="","",IFERROR(VLOOKUP(F298,'6_Reference Lists'!$A$4:$D$64,4,FALSE()),'1_Data Entry'!F298))</f>
        <v/>
      </c>
      <c r="H298" s="134" t="str">
        <f>IF('1_Data Entry'!$E298="","",IF(OR(F298="",I298="",J298="",K298=""),"",F298&amp;"-"&amp;TEXT(I298,"yyyymmdd")&amp;"-"&amp;SUBSTITUTE(TEXT(ROUND(J298,3),"0.###"),".","D")&amp;"-"&amp;SUBSTITUTE(TEXT(ROUND(K298,3),"0.###"),".","D")))</f>
        <v/>
      </c>
      <c r="I298" s="61" t="str">
        <f>IF('1_Data Entry'!$E298="","",IF(A298="","",'1_Data Entry'!G298))</f>
        <v/>
      </c>
      <c r="J298" s="62" t="str">
        <f>IF('1_Data Entry'!$E298="","",IF(A298="","",'1_Data Entry'!H298))</f>
        <v/>
      </c>
      <c r="K298" s="63" t="str">
        <f>IF('1_Data Entry'!$E298="","",IF(A298="","",'1_Data Entry'!I298))</f>
        <v/>
      </c>
      <c r="L298" s="63" t="str">
        <f>IF('1_Data Entry'!$E298="","",IF(OR(J298="",K298=""),"",J298*K298))</f>
        <v/>
      </c>
      <c r="M298" s="61" t="str">
        <f>IF(A298="","",IF(OR('1_Data Entry'!L298="",'1_Data Entry'!L298&lt;=0),"",'1_Data Entry'!J298))</f>
        <v/>
      </c>
      <c r="N298" s="62" t="str">
        <f>IF('1_Data Entry'!$E298="","",IF(OR(J298="",R298=""),"",MAX(J298-R298,0)))</f>
        <v/>
      </c>
      <c r="O298" s="63" t="str">
        <f>IF('1_Data Entry'!$E298="","",IF(A298="","",'1_Data Entry'!L298))</f>
        <v/>
      </c>
      <c r="P298" s="63" t="str">
        <f t="shared" si="25"/>
        <v/>
      </c>
      <c r="Q298" s="91" t="str">
        <f>IF('1_Data Entry'!$E298="","",IF(OR(M298="",P298="",L298=""),"",P298-L298))</f>
        <v/>
      </c>
      <c r="R298" s="133" t="str">
        <f>IF(A298="","",IF('1_Data Entry'!M298&lt;&gt;"",'1_Data Entry'!M298,IF('1_Data Entry'!J298="",J298,"")))</f>
        <v/>
      </c>
      <c r="S298" s="54" t="str">
        <f>IF('1_Data Entry'!$E298="","",IF(A298="","",IF(OR(F298="",I298="",J298="",K298=""),"Check row",IF(AND(M298&lt;&gt;"",M298&lt;I298),"Sell before buy",IF(AND(R298&lt;&gt;"",J298&lt;R298),"Shares remaining exceeds buy",IF(AND(M298&lt;&gt;"",OR(O298="",O298&lt;=0),N298&gt;0),"Missing sale price","OK"))))))</f>
        <v/>
      </c>
      <c r="T298" s="54" t="str">
        <f>IF('1_Data Entry'!$E298="","",IF(A298="","",IF(AND(Q298&lt;0,M298&lt;&gt;""),"Yes","No")))</f>
        <v/>
      </c>
      <c r="U298" s="54" t="str">
        <f>IF('1_Data Entry'!$E298="","",IF(OR(A298="",T298&lt;&gt;"Yes",M298=""),"No",IF(COUNTIFS($F$6:$F$505,F298,$I$6:$I$505,"&gt;="&amp;M298-30,$I$6:$I$505,"&lt;="&amp;M298+30,$A$6:$A$505,"&lt;&gt;"&amp;A298)&gt;0,"Yes","No")))</f>
        <v/>
      </c>
      <c r="V298" s="61" t="str">
        <f>IF('1_Data Entry'!$E298="","",IF(OR(A298="",U298&lt;&gt;"Yes",M298=""),"",M298+30))</f>
        <v/>
      </c>
      <c r="W298" s="54" t="str">
        <f>IF('1_Data Entry'!$E298="","",IF(A298="","",IF(S298="OK","Ready","Review row")))</f>
        <v/>
      </c>
      <c r="X298" s="69" t="str">
        <f t="shared" si="26"/>
        <v/>
      </c>
      <c r="Y298" s="68" t="str">
        <f t="shared" si="27"/>
        <v/>
      </c>
      <c r="Z298" s="64" t="str">
        <f>IF('1_Data Entry'!$E298="","",SUM(SUMIFS('4_Wash Match Table'!R$7:R$500,'4_Wash Match Table'!L$7:L$500,H298),(SUMIFS('4_Wash Match Table'!AA$7:AA$500,'4_Wash Match Table'!U$7:U$500,H298)),(SUMIFS('4_Wash Match Table'!AJ$7:AJ$500,'4_Wash Match Table'!AD$7:AD$500,H298)),(SUMIFS('4_Wash Match Table'!AS$7:AS$500,'4_Wash Match Table'!AM$7:AM$500,H298))))</f>
        <v/>
      </c>
      <c r="AA298" s="64" t="str">
        <f>IF('1_Data Entry'!$E298="","",IF(OR(L298="",Z298=""),"",L298+Z298))</f>
        <v/>
      </c>
      <c r="AB298" s="65" t="str">
        <f t="shared" si="28"/>
        <v/>
      </c>
      <c r="AC298" s="70" t="str">
        <f>IF(AND($M298&lt;&gt;"",$Q298&lt;0),COUNTIFS($M$6:M298,"&lt;&gt;",$Q$6:Q298,"&lt;0"),"")</f>
        <v/>
      </c>
      <c r="AD298" t="str">
        <f t="shared" si="29"/>
        <v/>
      </c>
      <c r="AG298"/>
    </row>
    <row r="299" spans="1:33" ht="15" customHeight="1" x14ac:dyDescent="0.25">
      <c r="A299" s="47" t="str">
        <f>IF('1_Data Entry'!$E299="","",IF(COUNTA('1_Data Entry'!C299:N299)=0,"",'1_Data Entry'!A299))</f>
        <v/>
      </c>
      <c r="B299" s="47" t="str">
        <f>IF('1_Data Entry'!$E299="","",IF(A299="","",IF(S299&lt;&gt;"OK","Check row",IF(M299="","Open lot",IF(R299=0,"Closed lot","Partially sold")))))</f>
        <v/>
      </c>
      <c r="C299" s="47" t="str">
        <f>IF(A299="","",'1_Data Entry'!C299)</f>
        <v/>
      </c>
      <c r="D299" s="47" t="str">
        <f>IF(A299="","",'1_Data Entry'!D299)</f>
        <v/>
      </c>
      <c r="E299" s="47" t="str">
        <f>IF(A299="","",'1_Data Entry'!E299)</f>
        <v/>
      </c>
      <c r="F299" s="47" t="str">
        <f t="shared" si="24"/>
        <v/>
      </c>
      <c r="G299" s="47" t="str">
        <f>IF(F299="","",IFERROR(VLOOKUP(F299,'6_Reference Lists'!$A$4:$D$64,4,FALSE()),'1_Data Entry'!F299))</f>
        <v/>
      </c>
      <c r="H299" s="134" t="str">
        <f>IF('1_Data Entry'!$E299="","",IF(OR(F299="",I299="",J299="",K299=""),"",F299&amp;"-"&amp;TEXT(I299,"yyyymmdd")&amp;"-"&amp;SUBSTITUTE(TEXT(ROUND(J299,3),"0.###"),".","D")&amp;"-"&amp;SUBSTITUTE(TEXT(ROUND(K299,3),"0.###"),".","D")))</f>
        <v/>
      </c>
      <c r="I299" s="61" t="str">
        <f>IF('1_Data Entry'!$E299="","",IF(A299="","",'1_Data Entry'!G299))</f>
        <v/>
      </c>
      <c r="J299" s="62" t="str">
        <f>IF('1_Data Entry'!$E299="","",IF(A299="","",'1_Data Entry'!H299))</f>
        <v/>
      </c>
      <c r="K299" s="63" t="str">
        <f>IF('1_Data Entry'!$E299="","",IF(A299="","",'1_Data Entry'!I299))</f>
        <v/>
      </c>
      <c r="L299" s="63" t="str">
        <f>IF('1_Data Entry'!$E299="","",IF(OR(J299="",K299=""),"",J299*K299))</f>
        <v/>
      </c>
      <c r="M299" s="61" t="str">
        <f>IF(A299="","",IF(OR('1_Data Entry'!L299="",'1_Data Entry'!L299&lt;=0),"",'1_Data Entry'!J299))</f>
        <v/>
      </c>
      <c r="N299" s="62" t="str">
        <f>IF('1_Data Entry'!$E299="","",IF(OR(J299="",R299=""),"",MAX(J299-R299,0)))</f>
        <v/>
      </c>
      <c r="O299" s="63" t="str">
        <f>IF('1_Data Entry'!$E299="","",IF(A299="","",'1_Data Entry'!L299))</f>
        <v/>
      </c>
      <c r="P299" s="63" t="str">
        <f t="shared" si="25"/>
        <v/>
      </c>
      <c r="Q299" s="91" t="str">
        <f>IF('1_Data Entry'!$E299="","",IF(OR(M299="",P299="",L299=""),"",P299-L299))</f>
        <v/>
      </c>
      <c r="R299" s="133" t="str">
        <f>IF(A299="","",IF('1_Data Entry'!M299&lt;&gt;"",'1_Data Entry'!M299,IF('1_Data Entry'!J299="",J299,"")))</f>
        <v/>
      </c>
      <c r="S299" s="54" t="str">
        <f>IF('1_Data Entry'!$E299="","",IF(A299="","",IF(OR(F299="",I299="",J299="",K299=""),"Check row",IF(AND(M299&lt;&gt;"",M299&lt;I299),"Sell before buy",IF(AND(R299&lt;&gt;"",J299&lt;R299),"Shares remaining exceeds buy",IF(AND(M299&lt;&gt;"",OR(O299="",O299&lt;=0),N299&gt;0),"Missing sale price","OK"))))))</f>
        <v/>
      </c>
      <c r="T299" s="54" t="str">
        <f>IF('1_Data Entry'!$E299="","",IF(A299="","",IF(AND(Q299&lt;0,M299&lt;&gt;""),"Yes","No")))</f>
        <v/>
      </c>
      <c r="U299" s="54" t="str">
        <f>IF('1_Data Entry'!$E299="","",IF(OR(A299="",T299&lt;&gt;"Yes",M299=""),"No",IF(COUNTIFS($F$6:$F$505,F299,$I$6:$I$505,"&gt;="&amp;M299-30,$I$6:$I$505,"&lt;="&amp;M299+30,$A$6:$A$505,"&lt;&gt;"&amp;A299)&gt;0,"Yes","No")))</f>
        <v/>
      </c>
      <c r="V299" s="61" t="str">
        <f>IF('1_Data Entry'!$E299="","",IF(OR(A299="",U299&lt;&gt;"Yes",M299=""),"",M299+30))</f>
        <v/>
      </c>
      <c r="W299" s="54" t="str">
        <f>IF('1_Data Entry'!$E299="","",IF(A299="","",IF(S299="OK","Ready","Review row")))</f>
        <v/>
      </c>
      <c r="X299" s="69" t="str">
        <f t="shared" si="26"/>
        <v/>
      </c>
      <c r="Y299" s="68" t="str">
        <f t="shared" si="27"/>
        <v/>
      </c>
      <c r="Z299" s="64" t="str">
        <f>IF('1_Data Entry'!$E299="","",SUM(SUMIFS('4_Wash Match Table'!R$7:R$500,'4_Wash Match Table'!L$7:L$500,H299),(SUMIFS('4_Wash Match Table'!AA$7:AA$500,'4_Wash Match Table'!U$7:U$500,H299)),(SUMIFS('4_Wash Match Table'!AJ$7:AJ$500,'4_Wash Match Table'!AD$7:AD$500,H299)),(SUMIFS('4_Wash Match Table'!AS$7:AS$500,'4_Wash Match Table'!AM$7:AM$500,H299))))</f>
        <v/>
      </c>
      <c r="AA299" s="64" t="str">
        <f>IF('1_Data Entry'!$E299="","",IF(OR(L299="",Z299=""),"",L299+Z299))</f>
        <v/>
      </c>
      <c r="AB299" s="65" t="str">
        <f t="shared" si="28"/>
        <v/>
      </c>
      <c r="AC299" s="70" t="str">
        <f>IF(AND($M299&lt;&gt;"",$Q299&lt;0),COUNTIFS($M$6:M299,"&lt;&gt;",$Q$6:Q299,"&lt;0"),"")</f>
        <v/>
      </c>
      <c r="AD299" t="str">
        <f t="shared" si="29"/>
        <v/>
      </c>
      <c r="AG299"/>
    </row>
    <row r="300" spans="1:33" ht="15" customHeight="1" x14ac:dyDescent="0.25">
      <c r="A300" s="47" t="str">
        <f>IF('1_Data Entry'!$E300="","",IF(COUNTA('1_Data Entry'!C300:N300)=0,"",'1_Data Entry'!A300))</f>
        <v/>
      </c>
      <c r="B300" s="47" t="str">
        <f>IF('1_Data Entry'!$E300="","",IF(A300="","",IF(S300&lt;&gt;"OK","Check row",IF(M300="","Open lot",IF(R300=0,"Closed lot","Partially sold")))))</f>
        <v/>
      </c>
      <c r="C300" s="47" t="str">
        <f>IF(A300="","",'1_Data Entry'!C300)</f>
        <v/>
      </c>
      <c r="D300" s="47" t="str">
        <f>IF(A300="","",'1_Data Entry'!D300)</f>
        <v/>
      </c>
      <c r="E300" s="47" t="str">
        <f>IF(A300="","",'1_Data Entry'!E300)</f>
        <v/>
      </c>
      <c r="F300" s="47" t="str">
        <f t="shared" si="24"/>
        <v/>
      </c>
      <c r="G300" s="47" t="str">
        <f>IF(F300="","",IFERROR(VLOOKUP(F300,'6_Reference Lists'!$A$4:$D$64,4,FALSE()),'1_Data Entry'!F300))</f>
        <v/>
      </c>
      <c r="H300" s="134" t="str">
        <f>IF('1_Data Entry'!$E300="","",IF(OR(F300="",I300="",J300="",K300=""),"",F300&amp;"-"&amp;TEXT(I300,"yyyymmdd")&amp;"-"&amp;SUBSTITUTE(TEXT(ROUND(J300,3),"0.###"),".","D")&amp;"-"&amp;SUBSTITUTE(TEXT(ROUND(K300,3),"0.###"),".","D")))</f>
        <v/>
      </c>
      <c r="I300" s="61" t="str">
        <f>IF('1_Data Entry'!$E300="","",IF(A300="","",'1_Data Entry'!G300))</f>
        <v/>
      </c>
      <c r="J300" s="62" t="str">
        <f>IF('1_Data Entry'!$E300="","",IF(A300="","",'1_Data Entry'!H300))</f>
        <v/>
      </c>
      <c r="K300" s="63" t="str">
        <f>IF('1_Data Entry'!$E300="","",IF(A300="","",'1_Data Entry'!I300))</f>
        <v/>
      </c>
      <c r="L300" s="63" t="str">
        <f>IF('1_Data Entry'!$E300="","",IF(OR(J300="",K300=""),"",J300*K300))</f>
        <v/>
      </c>
      <c r="M300" s="61" t="str">
        <f>IF(A300="","",IF(OR('1_Data Entry'!L300="",'1_Data Entry'!L300&lt;=0),"",'1_Data Entry'!J300))</f>
        <v/>
      </c>
      <c r="N300" s="62" t="str">
        <f>IF('1_Data Entry'!$E300="","",IF(OR(J300="",R300=""),"",MAX(J300-R300,0)))</f>
        <v/>
      </c>
      <c r="O300" s="63" t="str">
        <f>IF('1_Data Entry'!$E300="","",IF(A300="","",'1_Data Entry'!L300))</f>
        <v/>
      </c>
      <c r="P300" s="63" t="str">
        <f t="shared" si="25"/>
        <v/>
      </c>
      <c r="Q300" s="91" t="str">
        <f>IF('1_Data Entry'!$E300="","",IF(OR(M300="",P300="",L300=""),"",P300-L300))</f>
        <v/>
      </c>
      <c r="R300" s="133" t="str">
        <f>IF(A300="","",IF('1_Data Entry'!M300&lt;&gt;"",'1_Data Entry'!M300,IF('1_Data Entry'!J300="",J300,"")))</f>
        <v/>
      </c>
      <c r="S300" s="54" t="str">
        <f>IF('1_Data Entry'!$E300="","",IF(A300="","",IF(OR(F300="",I300="",J300="",K300=""),"Check row",IF(AND(M300&lt;&gt;"",M300&lt;I300),"Sell before buy",IF(AND(R300&lt;&gt;"",J300&lt;R300),"Shares remaining exceeds buy",IF(AND(M300&lt;&gt;"",OR(O300="",O300&lt;=0),N300&gt;0),"Missing sale price","OK"))))))</f>
        <v/>
      </c>
      <c r="T300" s="54" t="str">
        <f>IF('1_Data Entry'!$E300="","",IF(A300="","",IF(AND(Q300&lt;0,M300&lt;&gt;""),"Yes","No")))</f>
        <v/>
      </c>
      <c r="U300" s="54" t="str">
        <f>IF('1_Data Entry'!$E300="","",IF(OR(A300="",T300&lt;&gt;"Yes",M300=""),"No",IF(COUNTIFS($F$6:$F$505,F300,$I$6:$I$505,"&gt;="&amp;M300-30,$I$6:$I$505,"&lt;="&amp;M300+30,$A$6:$A$505,"&lt;&gt;"&amp;A300)&gt;0,"Yes","No")))</f>
        <v/>
      </c>
      <c r="V300" s="61" t="str">
        <f>IF('1_Data Entry'!$E300="","",IF(OR(A300="",U300&lt;&gt;"Yes",M300=""),"",M300+30))</f>
        <v/>
      </c>
      <c r="W300" s="54" t="str">
        <f>IF('1_Data Entry'!$E300="","",IF(A300="","",IF(S300="OK","Ready","Review row")))</f>
        <v/>
      </c>
      <c r="X300" s="69" t="str">
        <f t="shared" si="26"/>
        <v/>
      </c>
      <c r="Y300" s="68" t="str">
        <f t="shared" si="27"/>
        <v/>
      </c>
      <c r="Z300" s="64" t="str">
        <f>IF('1_Data Entry'!$E300="","",SUM(SUMIFS('4_Wash Match Table'!R$7:R$500,'4_Wash Match Table'!L$7:L$500,H300),(SUMIFS('4_Wash Match Table'!AA$7:AA$500,'4_Wash Match Table'!U$7:U$500,H300)),(SUMIFS('4_Wash Match Table'!AJ$7:AJ$500,'4_Wash Match Table'!AD$7:AD$500,H300)),(SUMIFS('4_Wash Match Table'!AS$7:AS$500,'4_Wash Match Table'!AM$7:AM$500,H300))))</f>
        <v/>
      </c>
      <c r="AA300" s="64" t="str">
        <f>IF('1_Data Entry'!$E300="","",IF(OR(L300="",Z300=""),"",L300+Z300))</f>
        <v/>
      </c>
      <c r="AB300" s="65" t="str">
        <f t="shared" si="28"/>
        <v/>
      </c>
      <c r="AC300" s="70" t="str">
        <f>IF(AND($M300&lt;&gt;"",$Q300&lt;0),COUNTIFS($M$6:M300,"&lt;&gt;",$Q$6:Q300,"&lt;0"),"")</f>
        <v/>
      </c>
      <c r="AD300" t="str">
        <f t="shared" si="29"/>
        <v/>
      </c>
      <c r="AG300"/>
    </row>
    <row r="301" spans="1:33" ht="15" customHeight="1" x14ac:dyDescent="0.25">
      <c r="A301" s="47" t="str">
        <f>IF('1_Data Entry'!$E301="","",IF(COUNTA('1_Data Entry'!C301:N301)=0,"",'1_Data Entry'!A301))</f>
        <v/>
      </c>
      <c r="B301" s="47" t="str">
        <f>IF('1_Data Entry'!$E301="","",IF(A301="","",IF(S301&lt;&gt;"OK","Check row",IF(M301="","Open lot",IF(R301=0,"Closed lot","Partially sold")))))</f>
        <v/>
      </c>
      <c r="C301" s="47" t="str">
        <f>IF(A301="","",'1_Data Entry'!C301)</f>
        <v/>
      </c>
      <c r="D301" s="47" t="str">
        <f>IF(A301="","",'1_Data Entry'!D301)</f>
        <v/>
      </c>
      <c r="E301" s="47" t="str">
        <f>IF(A301="","",'1_Data Entry'!E301)</f>
        <v/>
      </c>
      <c r="F301" s="47" t="str">
        <f t="shared" si="24"/>
        <v/>
      </c>
      <c r="G301" s="47" t="str">
        <f>IF(F301="","",IFERROR(VLOOKUP(F301,'6_Reference Lists'!$A$4:$D$64,4,FALSE()),'1_Data Entry'!F301))</f>
        <v/>
      </c>
      <c r="H301" s="134" t="str">
        <f>IF('1_Data Entry'!$E301="","",IF(OR(F301="",I301="",J301="",K301=""),"",F301&amp;"-"&amp;TEXT(I301,"yyyymmdd")&amp;"-"&amp;SUBSTITUTE(TEXT(ROUND(J301,3),"0.###"),".","D")&amp;"-"&amp;SUBSTITUTE(TEXT(ROUND(K301,3),"0.###"),".","D")))</f>
        <v/>
      </c>
      <c r="I301" s="61" t="str">
        <f>IF('1_Data Entry'!$E301="","",IF(A301="","",'1_Data Entry'!G301))</f>
        <v/>
      </c>
      <c r="J301" s="62" t="str">
        <f>IF('1_Data Entry'!$E301="","",IF(A301="","",'1_Data Entry'!H301))</f>
        <v/>
      </c>
      <c r="K301" s="63" t="str">
        <f>IF('1_Data Entry'!$E301="","",IF(A301="","",'1_Data Entry'!I301))</f>
        <v/>
      </c>
      <c r="L301" s="63" t="str">
        <f>IF('1_Data Entry'!$E301="","",IF(OR(J301="",K301=""),"",J301*K301))</f>
        <v/>
      </c>
      <c r="M301" s="61" t="str">
        <f>IF(A301="","",IF(OR('1_Data Entry'!L301="",'1_Data Entry'!L301&lt;=0),"",'1_Data Entry'!J301))</f>
        <v/>
      </c>
      <c r="N301" s="62" t="str">
        <f>IF('1_Data Entry'!$E301="","",IF(OR(J301="",R301=""),"",MAX(J301-R301,0)))</f>
        <v/>
      </c>
      <c r="O301" s="63" t="str">
        <f>IF('1_Data Entry'!$E301="","",IF(A301="","",'1_Data Entry'!L301))</f>
        <v/>
      </c>
      <c r="P301" s="63" t="str">
        <f t="shared" si="25"/>
        <v/>
      </c>
      <c r="Q301" s="91" t="str">
        <f>IF('1_Data Entry'!$E301="","",IF(OR(M301="",P301="",L301=""),"",P301-L301))</f>
        <v/>
      </c>
      <c r="R301" s="133" t="str">
        <f>IF(A301="","",IF('1_Data Entry'!M301&lt;&gt;"",'1_Data Entry'!M301,IF('1_Data Entry'!J301="",J301,"")))</f>
        <v/>
      </c>
      <c r="S301" s="54" t="str">
        <f>IF('1_Data Entry'!$E301="","",IF(A301="","",IF(OR(F301="",I301="",J301="",K301=""),"Check row",IF(AND(M301&lt;&gt;"",M301&lt;I301),"Sell before buy",IF(AND(R301&lt;&gt;"",J301&lt;R301),"Shares remaining exceeds buy",IF(AND(M301&lt;&gt;"",OR(O301="",O301&lt;=0),N301&gt;0),"Missing sale price","OK"))))))</f>
        <v/>
      </c>
      <c r="T301" s="54" t="str">
        <f>IF('1_Data Entry'!$E301="","",IF(A301="","",IF(AND(Q301&lt;0,M301&lt;&gt;""),"Yes","No")))</f>
        <v/>
      </c>
      <c r="U301" s="54" t="str">
        <f>IF('1_Data Entry'!$E301="","",IF(OR(A301="",T301&lt;&gt;"Yes",M301=""),"No",IF(COUNTIFS($F$6:$F$505,F301,$I$6:$I$505,"&gt;="&amp;M301-30,$I$6:$I$505,"&lt;="&amp;M301+30,$A$6:$A$505,"&lt;&gt;"&amp;A301)&gt;0,"Yes","No")))</f>
        <v/>
      </c>
      <c r="V301" s="61" t="str">
        <f>IF('1_Data Entry'!$E301="","",IF(OR(A301="",U301&lt;&gt;"Yes",M301=""),"",M301+30))</f>
        <v/>
      </c>
      <c r="W301" s="54" t="str">
        <f>IF('1_Data Entry'!$E301="","",IF(A301="","",IF(S301="OK","Ready","Review row")))</f>
        <v/>
      </c>
      <c r="X301" s="69" t="str">
        <f t="shared" si="26"/>
        <v/>
      </c>
      <c r="Y301" s="68" t="str">
        <f t="shared" si="27"/>
        <v/>
      </c>
      <c r="Z301" s="64" t="str">
        <f>IF('1_Data Entry'!$E301="","",SUM(SUMIFS('4_Wash Match Table'!R$7:R$500,'4_Wash Match Table'!L$7:L$500,H301),(SUMIFS('4_Wash Match Table'!AA$7:AA$500,'4_Wash Match Table'!U$7:U$500,H301)),(SUMIFS('4_Wash Match Table'!AJ$7:AJ$500,'4_Wash Match Table'!AD$7:AD$500,H301)),(SUMIFS('4_Wash Match Table'!AS$7:AS$500,'4_Wash Match Table'!AM$7:AM$500,H301))))</f>
        <v/>
      </c>
      <c r="AA301" s="64" t="str">
        <f>IF('1_Data Entry'!$E301="","",IF(OR(L301="",Z301=""),"",L301+Z301))</f>
        <v/>
      </c>
      <c r="AB301" s="65" t="str">
        <f t="shared" si="28"/>
        <v/>
      </c>
      <c r="AC301" s="70" t="str">
        <f>IF(AND($M301&lt;&gt;"",$Q301&lt;0),COUNTIFS($M$6:M301,"&lt;&gt;",$Q$6:Q301,"&lt;0"),"")</f>
        <v/>
      </c>
      <c r="AD301" t="str">
        <f t="shared" si="29"/>
        <v/>
      </c>
      <c r="AG301"/>
    </row>
    <row r="302" spans="1:33" ht="15" customHeight="1" x14ac:dyDescent="0.25">
      <c r="A302" s="47" t="str">
        <f>IF('1_Data Entry'!$E302="","",IF(COUNTA('1_Data Entry'!C302:N302)=0,"",'1_Data Entry'!A302))</f>
        <v/>
      </c>
      <c r="B302" s="47" t="str">
        <f>IF('1_Data Entry'!$E302="","",IF(A302="","",IF(S302&lt;&gt;"OK","Check row",IF(M302="","Open lot",IF(R302=0,"Closed lot","Partially sold")))))</f>
        <v/>
      </c>
      <c r="C302" s="47" t="str">
        <f>IF(A302="","",'1_Data Entry'!C302)</f>
        <v/>
      </c>
      <c r="D302" s="47" t="str">
        <f>IF(A302="","",'1_Data Entry'!D302)</f>
        <v/>
      </c>
      <c r="E302" s="47" t="str">
        <f>IF(A302="","",'1_Data Entry'!E302)</f>
        <v/>
      </c>
      <c r="F302" s="47" t="str">
        <f t="shared" si="24"/>
        <v/>
      </c>
      <c r="G302" s="47" t="str">
        <f>IF(F302="","",IFERROR(VLOOKUP(F302,'6_Reference Lists'!$A$4:$D$64,4,FALSE()),'1_Data Entry'!F302))</f>
        <v/>
      </c>
      <c r="H302" s="134" t="str">
        <f>IF('1_Data Entry'!$E302="","",IF(OR(F302="",I302="",J302="",K302=""),"",F302&amp;"-"&amp;TEXT(I302,"yyyymmdd")&amp;"-"&amp;SUBSTITUTE(TEXT(ROUND(J302,3),"0.###"),".","D")&amp;"-"&amp;SUBSTITUTE(TEXT(ROUND(K302,3),"0.###"),".","D")))</f>
        <v/>
      </c>
      <c r="I302" s="61" t="str">
        <f>IF('1_Data Entry'!$E302="","",IF(A302="","",'1_Data Entry'!G302))</f>
        <v/>
      </c>
      <c r="J302" s="62" t="str">
        <f>IF('1_Data Entry'!$E302="","",IF(A302="","",'1_Data Entry'!H302))</f>
        <v/>
      </c>
      <c r="K302" s="63" t="str">
        <f>IF('1_Data Entry'!$E302="","",IF(A302="","",'1_Data Entry'!I302))</f>
        <v/>
      </c>
      <c r="L302" s="63" t="str">
        <f>IF('1_Data Entry'!$E302="","",IF(OR(J302="",K302=""),"",J302*K302))</f>
        <v/>
      </c>
      <c r="M302" s="61" t="str">
        <f>IF(A302="","",IF(OR('1_Data Entry'!L302="",'1_Data Entry'!L302&lt;=0),"",'1_Data Entry'!J302))</f>
        <v/>
      </c>
      <c r="N302" s="62" t="str">
        <f>IF('1_Data Entry'!$E302="","",IF(OR(J302="",R302=""),"",MAX(J302-R302,0)))</f>
        <v/>
      </c>
      <c r="O302" s="63" t="str">
        <f>IF('1_Data Entry'!$E302="","",IF(A302="","",'1_Data Entry'!L302))</f>
        <v/>
      </c>
      <c r="P302" s="63" t="str">
        <f t="shared" si="25"/>
        <v/>
      </c>
      <c r="Q302" s="91" t="str">
        <f>IF('1_Data Entry'!$E302="","",IF(OR(M302="",P302="",L302=""),"",P302-L302))</f>
        <v/>
      </c>
      <c r="R302" s="133" t="str">
        <f>IF(A302="","",IF('1_Data Entry'!M302&lt;&gt;"",'1_Data Entry'!M302,IF('1_Data Entry'!J302="",J302,"")))</f>
        <v/>
      </c>
      <c r="S302" s="54" t="str">
        <f>IF('1_Data Entry'!$E302="","",IF(A302="","",IF(OR(F302="",I302="",J302="",K302=""),"Check row",IF(AND(M302&lt;&gt;"",M302&lt;I302),"Sell before buy",IF(AND(R302&lt;&gt;"",J302&lt;R302),"Shares remaining exceeds buy",IF(AND(M302&lt;&gt;"",OR(O302="",O302&lt;=0),N302&gt;0),"Missing sale price","OK"))))))</f>
        <v/>
      </c>
      <c r="T302" s="54" t="str">
        <f>IF('1_Data Entry'!$E302="","",IF(A302="","",IF(AND(Q302&lt;0,M302&lt;&gt;""),"Yes","No")))</f>
        <v/>
      </c>
      <c r="U302" s="54" t="str">
        <f>IF('1_Data Entry'!$E302="","",IF(OR(A302="",T302&lt;&gt;"Yes",M302=""),"No",IF(COUNTIFS($F$6:$F$505,F302,$I$6:$I$505,"&gt;="&amp;M302-30,$I$6:$I$505,"&lt;="&amp;M302+30,$A$6:$A$505,"&lt;&gt;"&amp;A302)&gt;0,"Yes","No")))</f>
        <v/>
      </c>
      <c r="V302" s="61" t="str">
        <f>IF('1_Data Entry'!$E302="","",IF(OR(A302="",U302&lt;&gt;"Yes",M302=""),"",M302+30))</f>
        <v/>
      </c>
      <c r="W302" s="54" t="str">
        <f>IF('1_Data Entry'!$E302="","",IF(A302="","",IF(S302="OK","Ready","Review row")))</f>
        <v/>
      </c>
      <c r="X302" s="69" t="str">
        <f t="shared" si="26"/>
        <v/>
      </c>
      <c r="Y302" s="68" t="str">
        <f t="shared" si="27"/>
        <v/>
      </c>
      <c r="Z302" s="64" t="str">
        <f>IF('1_Data Entry'!$E302="","",SUM(SUMIFS('4_Wash Match Table'!R$7:R$500,'4_Wash Match Table'!L$7:L$500,H302),(SUMIFS('4_Wash Match Table'!AA$7:AA$500,'4_Wash Match Table'!U$7:U$500,H302)),(SUMIFS('4_Wash Match Table'!AJ$7:AJ$500,'4_Wash Match Table'!AD$7:AD$500,H302)),(SUMIFS('4_Wash Match Table'!AS$7:AS$500,'4_Wash Match Table'!AM$7:AM$500,H302))))</f>
        <v/>
      </c>
      <c r="AA302" s="64" t="str">
        <f>IF('1_Data Entry'!$E302="","",IF(OR(L302="",Z302=""),"",L302+Z302))</f>
        <v/>
      </c>
      <c r="AB302" s="65" t="str">
        <f t="shared" si="28"/>
        <v/>
      </c>
      <c r="AC302" s="70" t="str">
        <f>IF(AND($M302&lt;&gt;"",$Q302&lt;0),COUNTIFS($M$6:M302,"&lt;&gt;",$Q$6:Q302,"&lt;0"),"")</f>
        <v/>
      </c>
      <c r="AD302" t="str">
        <f t="shared" si="29"/>
        <v/>
      </c>
      <c r="AG302"/>
    </row>
    <row r="303" spans="1:33" ht="15" customHeight="1" x14ac:dyDescent="0.25">
      <c r="A303" s="47" t="str">
        <f>IF('1_Data Entry'!$E303="","",IF(COUNTA('1_Data Entry'!C303:N303)=0,"",'1_Data Entry'!A303))</f>
        <v/>
      </c>
      <c r="B303" s="47" t="str">
        <f>IF('1_Data Entry'!$E303="","",IF(A303="","",IF(S303&lt;&gt;"OK","Check row",IF(M303="","Open lot",IF(R303=0,"Closed lot","Partially sold")))))</f>
        <v/>
      </c>
      <c r="C303" s="47" t="str">
        <f>IF(A303="","",'1_Data Entry'!C303)</f>
        <v/>
      </c>
      <c r="D303" s="47" t="str">
        <f>IF(A303="","",'1_Data Entry'!D303)</f>
        <v/>
      </c>
      <c r="E303" s="47" t="str">
        <f>IF(A303="","",'1_Data Entry'!E303)</f>
        <v/>
      </c>
      <c r="F303" s="47" t="str">
        <f t="shared" si="24"/>
        <v/>
      </c>
      <c r="G303" s="47" t="str">
        <f>IF(F303="","",IFERROR(VLOOKUP(F303,'6_Reference Lists'!$A$4:$D$64,4,FALSE()),'1_Data Entry'!F303))</f>
        <v/>
      </c>
      <c r="H303" s="134" t="str">
        <f>IF('1_Data Entry'!$E303="","",IF(OR(F303="",I303="",J303="",K303=""),"",F303&amp;"-"&amp;TEXT(I303,"yyyymmdd")&amp;"-"&amp;SUBSTITUTE(TEXT(ROUND(J303,3),"0.###"),".","D")&amp;"-"&amp;SUBSTITUTE(TEXT(ROUND(K303,3),"0.###"),".","D")))</f>
        <v/>
      </c>
      <c r="I303" s="61" t="str">
        <f>IF('1_Data Entry'!$E303="","",IF(A303="","",'1_Data Entry'!G303))</f>
        <v/>
      </c>
      <c r="J303" s="62" t="str">
        <f>IF('1_Data Entry'!$E303="","",IF(A303="","",'1_Data Entry'!H303))</f>
        <v/>
      </c>
      <c r="K303" s="63" t="str">
        <f>IF('1_Data Entry'!$E303="","",IF(A303="","",'1_Data Entry'!I303))</f>
        <v/>
      </c>
      <c r="L303" s="63" t="str">
        <f>IF('1_Data Entry'!$E303="","",IF(OR(J303="",K303=""),"",J303*K303))</f>
        <v/>
      </c>
      <c r="M303" s="61" t="str">
        <f>IF(A303="","",IF(OR('1_Data Entry'!L303="",'1_Data Entry'!L303&lt;=0),"",'1_Data Entry'!J303))</f>
        <v/>
      </c>
      <c r="N303" s="62" t="str">
        <f>IF('1_Data Entry'!$E303="","",IF(OR(J303="",R303=""),"",MAX(J303-R303,0)))</f>
        <v/>
      </c>
      <c r="O303" s="63" t="str">
        <f>IF('1_Data Entry'!$E303="","",IF(A303="","",'1_Data Entry'!L303))</f>
        <v/>
      </c>
      <c r="P303" s="63" t="str">
        <f t="shared" si="25"/>
        <v/>
      </c>
      <c r="Q303" s="91" t="str">
        <f>IF('1_Data Entry'!$E303="","",IF(OR(M303="",P303="",L303=""),"",P303-L303))</f>
        <v/>
      </c>
      <c r="R303" s="133" t="str">
        <f>IF(A303="","",IF('1_Data Entry'!M303&lt;&gt;"",'1_Data Entry'!M303,IF('1_Data Entry'!J303="",J303,"")))</f>
        <v/>
      </c>
      <c r="S303" s="54" t="str">
        <f>IF('1_Data Entry'!$E303="","",IF(A303="","",IF(OR(F303="",I303="",J303="",K303=""),"Check row",IF(AND(M303&lt;&gt;"",M303&lt;I303),"Sell before buy",IF(AND(R303&lt;&gt;"",J303&lt;R303),"Shares remaining exceeds buy",IF(AND(M303&lt;&gt;"",OR(O303="",O303&lt;=0),N303&gt;0),"Missing sale price","OK"))))))</f>
        <v/>
      </c>
      <c r="T303" s="54" t="str">
        <f>IF('1_Data Entry'!$E303="","",IF(A303="","",IF(AND(Q303&lt;0,M303&lt;&gt;""),"Yes","No")))</f>
        <v/>
      </c>
      <c r="U303" s="54" t="str">
        <f>IF('1_Data Entry'!$E303="","",IF(OR(A303="",T303&lt;&gt;"Yes",M303=""),"No",IF(COUNTIFS($F$6:$F$505,F303,$I$6:$I$505,"&gt;="&amp;M303-30,$I$6:$I$505,"&lt;="&amp;M303+30,$A$6:$A$505,"&lt;&gt;"&amp;A303)&gt;0,"Yes","No")))</f>
        <v/>
      </c>
      <c r="V303" s="61" t="str">
        <f>IF('1_Data Entry'!$E303="","",IF(OR(A303="",U303&lt;&gt;"Yes",M303=""),"",M303+30))</f>
        <v/>
      </c>
      <c r="W303" s="54" t="str">
        <f>IF('1_Data Entry'!$E303="","",IF(A303="","",IF(S303="OK","Ready","Review row")))</f>
        <v/>
      </c>
      <c r="X303" s="69" t="str">
        <f t="shared" si="26"/>
        <v/>
      </c>
      <c r="Y303" s="68" t="str">
        <f t="shared" si="27"/>
        <v/>
      </c>
      <c r="Z303" s="64" t="str">
        <f>IF('1_Data Entry'!$E303="","",SUM(SUMIFS('4_Wash Match Table'!R$7:R$500,'4_Wash Match Table'!L$7:L$500,H303),(SUMIFS('4_Wash Match Table'!AA$7:AA$500,'4_Wash Match Table'!U$7:U$500,H303)),(SUMIFS('4_Wash Match Table'!AJ$7:AJ$500,'4_Wash Match Table'!AD$7:AD$500,H303)),(SUMIFS('4_Wash Match Table'!AS$7:AS$500,'4_Wash Match Table'!AM$7:AM$500,H303))))</f>
        <v/>
      </c>
      <c r="AA303" s="64" t="str">
        <f>IF('1_Data Entry'!$E303="","",IF(OR(L303="",Z303=""),"",L303+Z303))</f>
        <v/>
      </c>
      <c r="AB303" s="65" t="str">
        <f t="shared" si="28"/>
        <v/>
      </c>
      <c r="AC303" s="70" t="str">
        <f>IF(AND($M303&lt;&gt;"",$Q303&lt;0),COUNTIFS($M$6:M303,"&lt;&gt;",$Q$6:Q303,"&lt;0"),"")</f>
        <v/>
      </c>
      <c r="AD303" t="str">
        <f t="shared" si="29"/>
        <v/>
      </c>
      <c r="AG303"/>
    </row>
    <row r="304" spans="1:33" ht="15" customHeight="1" x14ac:dyDescent="0.25">
      <c r="A304" s="47" t="str">
        <f>IF('1_Data Entry'!$E304="","",IF(COUNTA('1_Data Entry'!C304:N304)=0,"",'1_Data Entry'!A304))</f>
        <v/>
      </c>
      <c r="B304" s="47" t="str">
        <f>IF('1_Data Entry'!$E304="","",IF(A304="","",IF(S304&lt;&gt;"OK","Check row",IF(M304="","Open lot",IF(R304=0,"Closed lot","Partially sold")))))</f>
        <v/>
      </c>
      <c r="C304" s="47" t="str">
        <f>IF(A304="","",'1_Data Entry'!C304)</f>
        <v/>
      </c>
      <c r="D304" s="47" t="str">
        <f>IF(A304="","",'1_Data Entry'!D304)</f>
        <v/>
      </c>
      <c r="E304" s="47" t="str">
        <f>IF(A304="","",'1_Data Entry'!E304)</f>
        <v/>
      </c>
      <c r="F304" s="47" t="str">
        <f t="shared" si="24"/>
        <v/>
      </c>
      <c r="G304" s="47" t="str">
        <f>IF(F304="","",IFERROR(VLOOKUP(F304,'6_Reference Lists'!$A$4:$D$64,4,FALSE()),'1_Data Entry'!F304))</f>
        <v/>
      </c>
      <c r="H304" s="134" t="str">
        <f>IF('1_Data Entry'!$E304="","",IF(OR(F304="",I304="",J304="",K304=""),"",F304&amp;"-"&amp;TEXT(I304,"yyyymmdd")&amp;"-"&amp;SUBSTITUTE(TEXT(ROUND(J304,3),"0.###"),".","D")&amp;"-"&amp;SUBSTITUTE(TEXT(ROUND(K304,3),"0.###"),".","D")))</f>
        <v/>
      </c>
      <c r="I304" s="61" t="str">
        <f>IF('1_Data Entry'!$E304="","",IF(A304="","",'1_Data Entry'!G304))</f>
        <v/>
      </c>
      <c r="J304" s="62" t="str">
        <f>IF('1_Data Entry'!$E304="","",IF(A304="","",'1_Data Entry'!H304))</f>
        <v/>
      </c>
      <c r="K304" s="63" t="str">
        <f>IF('1_Data Entry'!$E304="","",IF(A304="","",'1_Data Entry'!I304))</f>
        <v/>
      </c>
      <c r="L304" s="63" t="str">
        <f>IF('1_Data Entry'!$E304="","",IF(OR(J304="",K304=""),"",J304*K304))</f>
        <v/>
      </c>
      <c r="M304" s="61" t="str">
        <f>IF(A304="","",IF(OR('1_Data Entry'!L304="",'1_Data Entry'!L304&lt;=0),"",'1_Data Entry'!J304))</f>
        <v/>
      </c>
      <c r="N304" s="62" t="str">
        <f>IF('1_Data Entry'!$E304="","",IF(OR(J304="",R304=""),"",MAX(J304-R304,0)))</f>
        <v/>
      </c>
      <c r="O304" s="63" t="str">
        <f>IF('1_Data Entry'!$E304="","",IF(A304="","",'1_Data Entry'!L304))</f>
        <v/>
      </c>
      <c r="P304" s="63" t="str">
        <f t="shared" si="25"/>
        <v/>
      </c>
      <c r="Q304" s="91" t="str">
        <f>IF('1_Data Entry'!$E304="","",IF(OR(M304="",P304="",L304=""),"",P304-L304))</f>
        <v/>
      </c>
      <c r="R304" s="133" t="str">
        <f>IF(A304="","",IF('1_Data Entry'!M304&lt;&gt;"",'1_Data Entry'!M304,IF('1_Data Entry'!J304="",J304,"")))</f>
        <v/>
      </c>
      <c r="S304" s="54" t="str">
        <f>IF('1_Data Entry'!$E304="","",IF(A304="","",IF(OR(F304="",I304="",J304="",K304=""),"Check row",IF(AND(M304&lt;&gt;"",M304&lt;I304),"Sell before buy",IF(AND(R304&lt;&gt;"",J304&lt;R304),"Shares remaining exceeds buy",IF(AND(M304&lt;&gt;"",OR(O304="",O304&lt;=0),N304&gt;0),"Missing sale price","OK"))))))</f>
        <v/>
      </c>
      <c r="T304" s="54" t="str">
        <f>IF('1_Data Entry'!$E304="","",IF(A304="","",IF(AND(Q304&lt;0,M304&lt;&gt;""),"Yes","No")))</f>
        <v/>
      </c>
      <c r="U304" s="54" t="str">
        <f>IF('1_Data Entry'!$E304="","",IF(OR(A304="",T304&lt;&gt;"Yes",M304=""),"No",IF(COUNTIFS($F$6:$F$505,F304,$I$6:$I$505,"&gt;="&amp;M304-30,$I$6:$I$505,"&lt;="&amp;M304+30,$A$6:$A$505,"&lt;&gt;"&amp;A304)&gt;0,"Yes","No")))</f>
        <v/>
      </c>
      <c r="V304" s="61" t="str">
        <f>IF('1_Data Entry'!$E304="","",IF(OR(A304="",U304&lt;&gt;"Yes",M304=""),"",M304+30))</f>
        <v/>
      </c>
      <c r="W304" s="54" t="str">
        <f>IF('1_Data Entry'!$E304="","",IF(A304="","",IF(S304="OK","Ready","Review row")))</f>
        <v/>
      </c>
      <c r="X304" s="69" t="str">
        <f t="shared" si="26"/>
        <v/>
      </c>
      <c r="Y304" s="68" t="str">
        <f t="shared" si="27"/>
        <v/>
      </c>
      <c r="Z304" s="64" t="str">
        <f>IF('1_Data Entry'!$E304="","",SUM(SUMIFS('4_Wash Match Table'!R$7:R$500,'4_Wash Match Table'!L$7:L$500,H304),(SUMIFS('4_Wash Match Table'!AA$7:AA$500,'4_Wash Match Table'!U$7:U$500,H304)),(SUMIFS('4_Wash Match Table'!AJ$7:AJ$500,'4_Wash Match Table'!AD$7:AD$500,H304)),(SUMIFS('4_Wash Match Table'!AS$7:AS$500,'4_Wash Match Table'!AM$7:AM$500,H304))))</f>
        <v/>
      </c>
      <c r="AA304" s="64" t="str">
        <f>IF('1_Data Entry'!$E304="","",IF(OR(L304="",Z304=""),"",L304+Z304))</f>
        <v/>
      </c>
      <c r="AB304" s="65" t="str">
        <f t="shared" si="28"/>
        <v/>
      </c>
      <c r="AC304" s="70" t="str">
        <f>IF(AND($M304&lt;&gt;"",$Q304&lt;0),COUNTIFS($M$6:M304,"&lt;&gt;",$Q$6:Q304,"&lt;0"),"")</f>
        <v/>
      </c>
      <c r="AD304" t="str">
        <f t="shared" si="29"/>
        <v/>
      </c>
      <c r="AG304"/>
    </row>
    <row r="305" spans="1:33" ht="15" customHeight="1" x14ac:dyDescent="0.25">
      <c r="A305" s="47" t="str">
        <f>IF('1_Data Entry'!$E305="","",IF(COUNTA('1_Data Entry'!C305:N305)=0,"",'1_Data Entry'!A305))</f>
        <v/>
      </c>
      <c r="B305" s="47" t="str">
        <f>IF('1_Data Entry'!$E305="","",IF(A305="","",IF(S305&lt;&gt;"OK","Check row",IF(M305="","Open lot",IF(R305=0,"Closed lot","Partially sold")))))</f>
        <v/>
      </c>
      <c r="C305" s="47" t="str">
        <f>IF(A305="","",'1_Data Entry'!C305)</f>
        <v/>
      </c>
      <c r="D305" s="47" t="str">
        <f>IF(A305="","",'1_Data Entry'!D305)</f>
        <v/>
      </c>
      <c r="E305" s="47" t="str">
        <f>IF(A305="","",'1_Data Entry'!E305)</f>
        <v/>
      </c>
      <c r="F305" s="47" t="str">
        <f t="shared" si="24"/>
        <v/>
      </c>
      <c r="G305" s="47" t="str">
        <f>IF(F305="","",IFERROR(VLOOKUP(F305,'6_Reference Lists'!$A$4:$D$64,4,FALSE()),'1_Data Entry'!F305))</f>
        <v/>
      </c>
      <c r="H305" s="134" t="str">
        <f>IF('1_Data Entry'!$E305="","",IF(OR(F305="",I305="",J305="",K305=""),"",F305&amp;"-"&amp;TEXT(I305,"yyyymmdd")&amp;"-"&amp;SUBSTITUTE(TEXT(ROUND(J305,3),"0.###"),".","D")&amp;"-"&amp;SUBSTITUTE(TEXT(ROUND(K305,3),"0.###"),".","D")))</f>
        <v/>
      </c>
      <c r="I305" s="61" t="str">
        <f>IF('1_Data Entry'!$E305="","",IF(A305="","",'1_Data Entry'!G305))</f>
        <v/>
      </c>
      <c r="J305" s="62" t="str">
        <f>IF('1_Data Entry'!$E305="","",IF(A305="","",'1_Data Entry'!H305))</f>
        <v/>
      </c>
      <c r="K305" s="63" t="str">
        <f>IF('1_Data Entry'!$E305="","",IF(A305="","",'1_Data Entry'!I305))</f>
        <v/>
      </c>
      <c r="L305" s="63" t="str">
        <f>IF('1_Data Entry'!$E305="","",IF(OR(J305="",K305=""),"",J305*K305))</f>
        <v/>
      </c>
      <c r="M305" s="61" t="str">
        <f>IF(A305="","",IF(OR('1_Data Entry'!L305="",'1_Data Entry'!L305&lt;=0),"",'1_Data Entry'!J305))</f>
        <v/>
      </c>
      <c r="N305" s="62" t="str">
        <f>IF('1_Data Entry'!$E305="","",IF(OR(J305="",R305=""),"",MAX(J305-R305,0)))</f>
        <v/>
      </c>
      <c r="O305" s="63" t="str">
        <f>IF('1_Data Entry'!$E305="","",IF(A305="","",'1_Data Entry'!L305))</f>
        <v/>
      </c>
      <c r="P305" s="63" t="str">
        <f t="shared" si="25"/>
        <v/>
      </c>
      <c r="Q305" s="91" t="str">
        <f>IF('1_Data Entry'!$E305="","",IF(OR(M305="",P305="",L305=""),"",P305-L305))</f>
        <v/>
      </c>
      <c r="R305" s="133" t="str">
        <f>IF(A305="","",IF('1_Data Entry'!M305&lt;&gt;"",'1_Data Entry'!M305,IF('1_Data Entry'!J305="",J305,"")))</f>
        <v/>
      </c>
      <c r="S305" s="54" t="str">
        <f>IF('1_Data Entry'!$E305="","",IF(A305="","",IF(OR(F305="",I305="",J305="",K305=""),"Check row",IF(AND(M305&lt;&gt;"",M305&lt;I305),"Sell before buy",IF(AND(R305&lt;&gt;"",J305&lt;R305),"Shares remaining exceeds buy",IF(AND(M305&lt;&gt;"",OR(O305="",O305&lt;=0),N305&gt;0),"Missing sale price","OK"))))))</f>
        <v/>
      </c>
      <c r="T305" s="54" t="str">
        <f>IF('1_Data Entry'!$E305="","",IF(A305="","",IF(AND(Q305&lt;0,M305&lt;&gt;""),"Yes","No")))</f>
        <v/>
      </c>
      <c r="U305" s="54" t="str">
        <f>IF('1_Data Entry'!$E305="","",IF(OR(A305="",T305&lt;&gt;"Yes",M305=""),"No",IF(COUNTIFS($F$6:$F$505,F305,$I$6:$I$505,"&gt;="&amp;M305-30,$I$6:$I$505,"&lt;="&amp;M305+30,$A$6:$A$505,"&lt;&gt;"&amp;A305)&gt;0,"Yes","No")))</f>
        <v/>
      </c>
      <c r="V305" s="61" t="str">
        <f>IF('1_Data Entry'!$E305="","",IF(OR(A305="",U305&lt;&gt;"Yes",M305=""),"",M305+30))</f>
        <v/>
      </c>
      <c r="W305" s="54" t="str">
        <f>IF('1_Data Entry'!$E305="","",IF(A305="","",IF(S305="OK","Ready","Review row")))</f>
        <v/>
      </c>
      <c r="X305" s="69" t="str">
        <f t="shared" si="26"/>
        <v/>
      </c>
      <c r="Y305" s="68" t="str">
        <f t="shared" si="27"/>
        <v/>
      </c>
      <c r="Z305" s="64" t="str">
        <f>IF('1_Data Entry'!$E305="","",SUM(SUMIFS('4_Wash Match Table'!R$7:R$500,'4_Wash Match Table'!L$7:L$500,H305),(SUMIFS('4_Wash Match Table'!AA$7:AA$500,'4_Wash Match Table'!U$7:U$500,H305)),(SUMIFS('4_Wash Match Table'!AJ$7:AJ$500,'4_Wash Match Table'!AD$7:AD$500,H305)),(SUMIFS('4_Wash Match Table'!AS$7:AS$500,'4_Wash Match Table'!AM$7:AM$500,H305))))</f>
        <v/>
      </c>
      <c r="AA305" s="64" t="str">
        <f>IF('1_Data Entry'!$E305="","",IF(OR(L305="",Z305=""),"",L305+Z305))</f>
        <v/>
      </c>
      <c r="AB305" s="65" t="str">
        <f t="shared" si="28"/>
        <v/>
      </c>
      <c r="AC305" s="70" t="str">
        <f>IF(AND($M305&lt;&gt;"",$Q305&lt;0),COUNTIFS($M$6:M305,"&lt;&gt;",$Q$6:Q305,"&lt;0"),"")</f>
        <v/>
      </c>
      <c r="AD305" t="str">
        <f t="shared" si="29"/>
        <v/>
      </c>
      <c r="AG305"/>
    </row>
    <row r="306" spans="1:33" ht="15" customHeight="1" x14ac:dyDescent="0.25">
      <c r="A306" s="47" t="str">
        <f>IF('1_Data Entry'!$E306="","",IF(COUNTA('1_Data Entry'!C306:N306)=0,"",'1_Data Entry'!A306))</f>
        <v/>
      </c>
      <c r="B306" s="47" t="str">
        <f>IF('1_Data Entry'!$E306="","",IF(A306="","",IF(S306&lt;&gt;"OK","Check row",IF(M306="","Open lot",IF(R306=0,"Closed lot","Partially sold")))))</f>
        <v/>
      </c>
      <c r="C306" s="47" t="str">
        <f>IF(A306="","",'1_Data Entry'!C306)</f>
        <v/>
      </c>
      <c r="D306" s="47" t="str">
        <f>IF(A306="","",'1_Data Entry'!D306)</f>
        <v/>
      </c>
      <c r="E306" s="47" t="str">
        <f>IF(A306="","",'1_Data Entry'!E306)</f>
        <v/>
      </c>
      <c r="F306" s="47" t="str">
        <f t="shared" si="24"/>
        <v/>
      </c>
      <c r="G306" s="47" t="str">
        <f>IF(F306="","",IFERROR(VLOOKUP(F306,'6_Reference Lists'!$A$4:$D$64,4,FALSE()),'1_Data Entry'!F306))</f>
        <v/>
      </c>
      <c r="H306" s="134" t="str">
        <f>IF('1_Data Entry'!$E306="","",IF(OR(F306="",I306="",J306="",K306=""),"",F306&amp;"-"&amp;TEXT(I306,"yyyymmdd")&amp;"-"&amp;SUBSTITUTE(TEXT(ROUND(J306,3),"0.###"),".","D")&amp;"-"&amp;SUBSTITUTE(TEXT(ROUND(K306,3),"0.###"),".","D")))</f>
        <v/>
      </c>
      <c r="I306" s="61" t="str">
        <f>IF('1_Data Entry'!$E306="","",IF(A306="","",'1_Data Entry'!G306))</f>
        <v/>
      </c>
      <c r="J306" s="62" t="str">
        <f>IF('1_Data Entry'!$E306="","",IF(A306="","",'1_Data Entry'!H306))</f>
        <v/>
      </c>
      <c r="K306" s="63" t="str">
        <f>IF('1_Data Entry'!$E306="","",IF(A306="","",'1_Data Entry'!I306))</f>
        <v/>
      </c>
      <c r="L306" s="63" t="str">
        <f>IF('1_Data Entry'!$E306="","",IF(OR(J306="",K306=""),"",J306*K306))</f>
        <v/>
      </c>
      <c r="M306" s="61" t="str">
        <f>IF(A306="","",IF(OR('1_Data Entry'!L306="",'1_Data Entry'!L306&lt;=0),"",'1_Data Entry'!J306))</f>
        <v/>
      </c>
      <c r="N306" s="62" t="str">
        <f>IF('1_Data Entry'!$E306="","",IF(OR(J306="",R306=""),"",MAX(J306-R306,0)))</f>
        <v/>
      </c>
      <c r="O306" s="63" t="str">
        <f>IF('1_Data Entry'!$E306="","",IF(A306="","",'1_Data Entry'!L306))</f>
        <v/>
      </c>
      <c r="P306" s="63" t="str">
        <f t="shared" si="25"/>
        <v/>
      </c>
      <c r="Q306" s="91" t="str">
        <f>IF('1_Data Entry'!$E306="","",IF(OR(M306="",P306="",L306=""),"",P306-L306))</f>
        <v/>
      </c>
      <c r="R306" s="133" t="str">
        <f>IF(A306="","",IF('1_Data Entry'!M306&lt;&gt;"",'1_Data Entry'!M306,IF('1_Data Entry'!J306="",J306,"")))</f>
        <v/>
      </c>
      <c r="S306" s="54" t="str">
        <f>IF('1_Data Entry'!$E306="","",IF(A306="","",IF(OR(F306="",I306="",J306="",K306=""),"Check row",IF(AND(M306&lt;&gt;"",M306&lt;I306),"Sell before buy",IF(AND(R306&lt;&gt;"",J306&lt;R306),"Shares remaining exceeds buy",IF(AND(M306&lt;&gt;"",OR(O306="",O306&lt;=0),N306&gt;0),"Missing sale price","OK"))))))</f>
        <v/>
      </c>
      <c r="T306" s="54" t="str">
        <f>IF('1_Data Entry'!$E306="","",IF(A306="","",IF(AND(Q306&lt;0,M306&lt;&gt;""),"Yes","No")))</f>
        <v/>
      </c>
      <c r="U306" s="54" t="str">
        <f>IF('1_Data Entry'!$E306="","",IF(OR(A306="",T306&lt;&gt;"Yes",M306=""),"No",IF(COUNTIFS($F$6:$F$505,F306,$I$6:$I$505,"&gt;="&amp;M306-30,$I$6:$I$505,"&lt;="&amp;M306+30,$A$6:$A$505,"&lt;&gt;"&amp;A306)&gt;0,"Yes","No")))</f>
        <v/>
      </c>
      <c r="V306" s="61" t="str">
        <f>IF('1_Data Entry'!$E306="","",IF(OR(A306="",U306&lt;&gt;"Yes",M306=""),"",M306+30))</f>
        <v/>
      </c>
      <c r="W306" s="54" t="str">
        <f>IF('1_Data Entry'!$E306="","",IF(A306="","",IF(S306="OK","Ready","Review row")))</f>
        <v/>
      </c>
      <c r="X306" s="69" t="str">
        <f t="shared" si="26"/>
        <v/>
      </c>
      <c r="Y306" s="68" t="str">
        <f t="shared" si="27"/>
        <v/>
      </c>
      <c r="Z306" s="64" t="str">
        <f>IF('1_Data Entry'!$E306="","",SUM(SUMIFS('4_Wash Match Table'!R$7:R$500,'4_Wash Match Table'!L$7:L$500,H306),(SUMIFS('4_Wash Match Table'!AA$7:AA$500,'4_Wash Match Table'!U$7:U$500,H306)),(SUMIFS('4_Wash Match Table'!AJ$7:AJ$500,'4_Wash Match Table'!AD$7:AD$500,H306)),(SUMIFS('4_Wash Match Table'!AS$7:AS$500,'4_Wash Match Table'!AM$7:AM$500,H306))))</f>
        <v/>
      </c>
      <c r="AA306" s="64" t="str">
        <f>IF('1_Data Entry'!$E306="","",IF(OR(L306="",Z306=""),"",L306+Z306))</f>
        <v/>
      </c>
      <c r="AB306" s="65" t="str">
        <f t="shared" si="28"/>
        <v/>
      </c>
      <c r="AC306" s="70" t="str">
        <f>IF(AND($M306&lt;&gt;"",$Q306&lt;0),COUNTIFS($M$6:M306,"&lt;&gt;",$Q$6:Q306,"&lt;0"),"")</f>
        <v/>
      </c>
      <c r="AD306" t="str">
        <f t="shared" si="29"/>
        <v/>
      </c>
      <c r="AG306"/>
    </row>
    <row r="307" spans="1:33" ht="15" customHeight="1" x14ac:dyDescent="0.25">
      <c r="A307" s="47" t="str">
        <f>IF('1_Data Entry'!$E307="","",IF(COUNTA('1_Data Entry'!C307:N307)=0,"",'1_Data Entry'!A307))</f>
        <v/>
      </c>
      <c r="B307" s="47" t="str">
        <f>IF('1_Data Entry'!$E307="","",IF(A307="","",IF(S307&lt;&gt;"OK","Check row",IF(M307="","Open lot",IF(R307=0,"Closed lot","Partially sold")))))</f>
        <v/>
      </c>
      <c r="C307" s="47" t="str">
        <f>IF(A307="","",'1_Data Entry'!C307)</f>
        <v/>
      </c>
      <c r="D307" s="47" t="str">
        <f>IF(A307="","",'1_Data Entry'!D307)</f>
        <v/>
      </c>
      <c r="E307" s="47" t="str">
        <f>IF(A307="","",'1_Data Entry'!E307)</f>
        <v/>
      </c>
      <c r="F307" s="47" t="str">
        <f t="shared" si="24"/>
        <v/>
      </c>
      <c r="G307" s="47" t="str">
        <f>IF(F307="","",IFERROR(VLOOKUP(F307,'6_Reference Lists'!$A$4:$D$64,4,FALSE()),'1_Data Entry'!F307))</f>
        <v/>
      </c>
      <c r="H307" s="134" t="str">
        <f>IF('1_Data Entry'!$E307="","",IF(OR(F307="",I307="",J307="",K307=""),"",F307&amp;"-"&amp;TEXT(I307,"yyyymmdd")&amp;"-"&amp;SUBSTITUTE(TEXT(ROUND(J307,3),"0.###"),".","D")&amp;"-"&amp;SUBSTITUTE(TEXT(ROUND(K307,3),"0.###"),".","D")))</f>
        <v/>
      </c>
      <c r="I307" s="61" t="str">
        <f>IF('1_Data Entry'!$E307="","",IF(A307="","",'1_Data Entry'!G307))</f>
        <v/>
      </c>
      <c r="J307" s="62" t="str">
        <f>IF('1_Data Entry'!$E307="","",IF(A307="","",'1_Data Entry'!H307))</f>
        <v/>
      </c>
      <c r="K307" s="63" t="str">
        <f>IF('1_Data Entry'!$E307="","",IF(A307="","",'1_Data Entry'!I307))</f>
        <v/>
      </c>
      <c r="L307" s="63" t="str">
        <f>IF('1_Data Entry'!$E307="","",IF(OR(J307="",K307=""),"",J307*K307))</f>
        <v/>
      </c>
      <c r="M307" s="61" t="str">
        <f>IF(A307="","",IF(OR('1_Data Entry'!L307="",'1_Data Entry'!L307&lt;=0),"",'1_Data Entry'!J307))</f>
        <v/>
      </c>
      <c r="N307" s="62" t="str">
        <f>IF('1_Data Entry'!$E307="","",IF(OR(J307="",R307=""),"",MAX(J307-R307,0)))</f>
        <v/>
      </c>
      <c r="O307" s="63" t="str">
        <f>IF('1_Data Entry'!$E307="","",IF(A307="","",'1_Data Entry'!L307))</f>
        <v/>
      </c>
      <c r="P307" s="63" t="str">
        <f t="shared" si="25"/>
        <v/>
      </c>
      <c r="Q307" s="91" t="str">
        <f>IF('1_Data Entry'!$E307="","",IF(OR(M307="",P307="",L307=""),"",P307-L307))</f>
        <v/>
      </c>
      <c r="R307" s="133" t="str">
        <f>IF(A307="","",IF('1_Data Entry'!M307&lt;&gt;"",'1_Data Entry'!M307,IF('1_Data Entry'!J307="",J307,"")))</f>
        <v/>
      </c>
      <c r="S307" s="54" t="str">
        <f>IF('1_Data Entry'!$E307="","",IF(A307="","",IF(OR(F307="",I307="",J307="",K307=""),"Check row",IF(AND(M307&lt;&gt;"",M307&lt;I307),"Sell before buy",IF(AND(R307&lt;&gt;"",J307&lt;R307),"Shares remaining exceeds buy",IF(AND(M307&lt;&gt;"",OR(O307="",O307&lt;=0),N307&gt;0),"Missing sale price","OK"))))))</f>
        <v/>
      </c>
      <c r="T307" s="54" t="str">
        <f>IF('1_Data Entry'!$E307="","",IF(A307="","",IF(AND(Q307&lt;0,M307&lt;&gt;""),"Yes","No")))</f>
        <v/>
      </c>
      <c r="U307" s="54" t="str">
        <f>IF('1_Data Entry'!$E307="","",IF(OR(A307="",T307&lt;&gt;"Yes",M307=""),"No",IF(COUNTIFS($F$6:$F$505,F307,$I$6:$I$505,"&gt;="&amp;M307-30,$I$6:$I$505,"&lt;="&amp;M307+30,$A$6:$A$505,"&lt;&gt;"&amp;A307)&gt;0,"Yes","No")))</f>
        <v/>
      </c>
      <c r="V307" s="61" t="str">
        <f>IF('1_Data Entry'!$E307="","",IF(OR(A307="",U307&lt;&gt;"Yes",M307=""),"",M307+30))</f>
        <v/>
      </c>
      <c r="W307" s="54" t="str">
        <f>IF('1_Data Entry'!$E307="","",IF(A307="","",IF(S307="OK","Ready","Review row")))</f>
        <v/>
      </c>
      <c r="X307" s="69" t="str">
        <f t="shared" si="26"/>
        <v/>
      </c>
      <c r="Y307" s="68" t="str">
        <f t="shared" si="27"/>
        <v/>
      </c>
      <c r="Z307" s="64" t="str">
        <f>IF('1_Data Entry'!$E307="","",SUM(SUMIFS('4_Wash Match Table'!R$7:R$500,'4_Wash Match Table'!L$7:L$500,H307),(SUMIFS('4_Wash Match Table'!AA$7:AA$500,'4_Wash Match Table'!U$7:U$500,H307)),(SUMIFS('4_Wash Match Table'!AJ$7:AJ$500,'4_Wash Match Table'!AD$7:AD$500,H307)),(SUMIFS('4_Wash Match Table'!AS$7:AS$500,'4_Wash Match Table'!AM$7:AM$500,H307))))</f>
        <v/>
      </c>
      <c r="AA307" s="64" t="str">
        <f>IF('1_Data Entry'!$E307="","",IF(OR(L307="",Z307=""),"",L307+Z307))</f>
        <v/>
      </c>
      <c r="AB307" s="65" t="str">
        <f t="shared" si="28"/>
        <v/>
      </c>
      <c r="AC307" s="70" t="str">
        <f>IF(AND($M307&lt;&gt;"",$Q307&lt;0),COUNTIFS($M$6:M307,"&lt;&gt;",$Q$6:Q307,"&lt;0"),"")</f>
        <v/>
      </c>
      <c r="AD307" t="str">
        <f t="shared" si="29"/>
        <v/>
      </c>
      <c r="AG307"/>
    </row>
    <row r="308" spans="1:33" ht="15" customHeight="1" x14ac:dyDescent="0.25">
      <c r="A308" s="47" t="str">
        <f>IF('1_Data Entry'!$E308="","",IF(COUNTA('1_Data Entry'!C308:N308)=0,"",'1_Data Entry'!A308))</f>
        <v/>
      </c>
      <c r="B308" s="47" t="str">
        <f>IF('1_Data Entry'!$E308="","",IF(A308="","",IF(S308&lt;&gt;"OK","Check row",IF(M308="","Open lot",IF(R308=0,"Closed lot","Partially sold")))))</f>
        <v/>
      </c>
      <c r="C308" s="47" t="str">
        <f>IF(A308="","",'1_Data Entry'!C308)</f>
        <v/>
      </c>
      <c r="D308" s="47" t="str">
        <f>IF(A308="","",'1_Data Entry'!D308)</f>
        <v/>
      </c>
      <c r="E308" s="47" t="str">
        <f>IF(A308="","",'1_Data Entry'!E308)</f>
        <v/>
      </c>
      <c r="F308" s="47" t="str">
        <f t="shared" si="24"/>
        <v/>
      </c>
      <c r="G308" s="47" t="str">
        <f>IF(F308="","",IFERROR(VLOOKUP(F308,'6_Reference Lists'!$A$4:$D$64,4,FALSE()),'1_Data Entry'!F308))</f>
        <v/>
      </c>
      <c r="H308" s="134" t="str">
        <f>IF('1_Data Entry'!$E308="","",IF(OR(F308="",I308="",J308="",K308=""),"",F308&amp;"-"&amp;TEXT(I308,"yyyymmdd")&amp;"-"&amp;SUBSTITUTE(TEXT(ROUND(J308,3),"0.###"),".","D")&amp;"-"&amp;SUBSTITUTE(TEXT(ROUND(K308,3),"0.###"),".","D")))</f>
        <v/>
      </c>
      <c r="I308" s="61" t="str">
        <f>IF('1_Data Entry'!$E308="","",IF(A308="","",'1_Data Entry'!G308))</f>
        <v/>
      </c>
      <c r="J308" s="62" t="str">
        <f>IF('1_Data Entry'!$E308="","",IF(A308="","",'1_Data Entry'!H308))</f>
        <v/>
      </c>
      <c r="K308" s="63" t="str">
        <f>IF('1_Data Entry'!$E308="","",IF(A308="","",'1_Data Entry'!I308))</f>
        <v/>
      </c>
      <c r="L308" s="63" t="str">
        <f>IF('1_Data Entry'!$E308="","",IF(OR(J308="",K308=""),"",J308*K308))</f>
        <v/>
      </c>
      <c r="M308" s="61" t="str">
        <f>IF(A308="","",IF(OR('1_Data Entry'!L308="",'1_Data Entry'!L308&lt;=0),"",'1_Data Entry'!J308))</f>
        <v/>
      </c>
      <c r="N308" s="62" t="str">
        <f>IF('1_Data Entry'!$E308="","",IF(OR(J308="",R308=""),"",MAX(J308-R308,0)))</f>
        <v/>
      </c>
      <c r="O308" s="63" t="str">
        <f>IF('1_Data Entry'!$E308="","",IF(A308="","",'1_Data Entry'!L308))</f>
        <v/>
      </c>
      <c r="P308" s="63" t="str">
        <f t="shared" si="25"/>
        <v/>
      </c>
      <c r="Q308" s="91" t="str">
        <f>IF('1_Data Entry'!$E308="","",IF(OR(M308="",P308="",L308=""),"",P308-L308))</f>
        <v/>
      </c>
      <c r="R308" s="133" t="str">
        <f>IF(A308="","",IF('1_Data Entry'!M308&lt;&gt;"",'1_Data Entry'!M308,IF('1_Data Entry'!J308="",J308,"")))</f>
        <v/>
      </c>
      <c r="S308" s="54" t="str">
        <f>IF('1_Data Entry'!$E308="","",IF(A308="","",IF(OR(F308="",I308="",J308="",K308=""),"Check row",IF(AND(M308&lt;&gt;"",M308&lt;I308),"Sell before buy",IF(AND(R308&lt;&gt;"",J308&lt;R308),"Shares remaining exceeds buy",IF(AND(M308&lt;&gt;"",OR(O308="",O308&lt;=0),N308&gt;0),"Missing sale price","OK"))))))</f>
        <v/>
      </c>
      <c r="T308" s="54" t="str">
        <f>IF('1_Data Entry'!$E308="","",IF(A308="","",IF(AND(Q308&lt;0,M308&lt;&gt;""),"Yes","No")))</f>
        <v/>
      </c>
      <c r="U308" s="54" t="str">
        <f>IF('1_Data Entry'!$E308="","",IF(OR(A308="",T308&lt;&gt;"Yes",M308=""),"No",IF(COUNTIFS($F$6:$F$505,F308,$I$6:$I$505,"&gt;="&amp;M308-30,$I$6:$I$505,"&lt;="&amp;M308+30,$A$6:$A$505,"&lt;&gt;"&amp;A308)&gt;0,"Yes","No")))</f>
        <v/>
      </c>
      <c r="V308" s="61" t="str">
        <f>IF('1_Data Entry'!$E308="","",IF(OR(A308="",U308&lt;&gt;"Yes",M308=""),"",M308+30))</f>
        <v/>
      </c>
      <c r="W308" s="54" t="str">
        <f>IF('1_Data Entry'!$E308="","",IF(A308="","",IF(S308="OK","Ready","Review row")))</f>
        <v/>
      </c>
      <c r="X308" s="69" t="str">
        <f t="shared" si="26"/>
        <v/>
      </c>
      <c r="Y308" s="68" t="str">
        <f t="shared" si="27"/>
        <v/>
      </c>
      <c r="Z308" s="64" t="str">
        <f>IF('1_Data Entry'!$E308="","",SUM(SUMIFS('4_Wash Match Table'!R$7:R$500,'4_Wash Match Table'!L$7:L$500,H308),(SUMIFS('4_Wash Match Table'!AA$7:AA$500,'4_Wash Match Table'!U$7:U$500,H308)),(SUMIFS('4_Wash Match Table'!AJ$7:AJ$500,'4_Wash Match Table'!AD$7:AD$500,H308)),(SUMIFS('4_Wash Match Table'!AS$7:AS$500,'4_Wash Match Table'!AM$7:AM$500,H308))))</f>
        <v/>
      </c>
      <c r="AA308" s="64" t="str">
        <f>IF('1_Data Entry'!$E308="","",IF(OR(L308="",Z308=""),"",L308+Z308))</f>
        <v/>
      </c>
      <c r="AB308" s="65" t="str">
        <f t="shared" si="28"/>
        <v/>
      </c>
      <c r="AC308" s="70" t="str">
        <f>IF(AND($M308&lt;&gt;"",$Q308&lt;0),COUNTIFS($M$6:M308,"&lt;&gt;",$Q$6:Q308,"&lt;0"),"")</f>
        <v/>
      </c>
      <c r="AD308" t="str">
        <f t="shared" si="29"/>
        <v/>
      </c>
      <c r="AG308"/>
    </row>
    <row r="309" spans="1:33" ht="15" customHeight="1" x14ac:dyDescent="0.25">
      <c r="A309" s="47" t="str">
        <f>IF('1_Data Entry'!$E309="","",IF(COUNTA('1_Data Entry'!C309:N309)=0,"",'1_Data Entry'!A309))</f>
        <v/>
      </c>
      <c r="B309" s="47" t="str">
        <f>IF('1_Data Entry'!$E309="","",IF(A309="","",IF(S309&lt;&gt;"OK","Check row",IF(M309="","Open lot",IF(R309=0,"Closed lot","Partially sold")))))</f>
        <v/>
      </c>
      <c r="C309" s="47" t="str">
        <f>IF(A309="","",'1_Data Entry'!C309)</f>
        <v/>
      </c>
      <c r="D309" s="47" t="str">
        <f>IF(A309="","",'1_Data Entry'!D309)</f>
        <v/>
      </c>
      <c r="E309" s="47" t="str">
        <f>IF(A309="","",'1_Data Entry'!E309)</f>
        <v/>
      </c>
      <c r="F309" s="47" t="str">
        <f t="shared" si="24"/>
        <v/>
      </c>
      <c r="G309" s="47" t="str">
        <f>IF(F309="","",IFERROR(VLOOKUP(F309,'6_Reference Lists'!$A$4:$D$64,4,FALSE()),'1_Data Entry'!F309))</f>
        <v/>
      </c>
      <c r="H309" s="134" t="str">
        <f>IF('1_Data Entry'!$E309="","",IF(OR(F309="",I309="",J309="",K309=""),"",F309&amp;"-"&amp;TEXT(I309,"yyyymmdd")&amp;"-"&amp;SUBSTITUTE(TEXT(ROUND(J309,3),"0.###"),".","D")&amp;"-"&amp;SUBSTITUTE(TEXT(ROUND(K309,3),"0.###"),".","D")))</f>
        <v/>
      </c>
      <c r="I309" s="61" t="str">
        <f>IF('1_Data Entry'!$E309="","",IF(A309="","",'1_Data Entry'!G309))</f>
        <v/>
      </c>
      <c r="J309" s="62" t="str">
        <f>IF('1_Data Entry'!$E309="","",IF(A309="","",'1_Data Entry'!H309))</f>
        <v/>
      </c>
      <c r="K309" s="63" t="str">
        <f>IF('1_Data Entry'!$E309="","",IF(A309="","",'1_Data Entry'!I309))</f>
        <v/>
      </c>
      <c r="L309" s="63" t="str">
        <f>IF('1_Data Entry'!$E309="","",IF(OR(J309="",K309=""),"",J309*K309))</f>
        <v/>
      </c>
      <c r="M309" s="61" t="str">
        <f>IF(A309="","",IF(OR('1_Data Entry'!L309="",'1_Data Entry'!L309&lt;=0),"",'1_Data Entry'!J309))</f>
        <v/>
      </c>
      <c r="N309" s="62" t="str">
        <f>IF('1_Data Entry'!$E309="","",IF(OR(J309="",R309=""),"",MAX(J309-R309,0)))</f>
        <v/>
      </c>
      <c r="O309" s="63" t="str">
        <f>IF('1_Data Entry'!$E309="","",IF(A309="","",'1_Data Entry'!L309))</f>
        <v/>
      </c>
      <c r="P309" s="63" t="str">
        <f t="shared" si="25"/>
        <v/>
      </c>
      <c r="Q309" s="91" t="str">
        <f>IF('1_Data Entry'!$E309="","",IF(OR(M309="",P309="",L309=""),"",P309-L309))</f>
        <v/>
      </c>
      <c r="R309" s="133" t="str">
        <f>IF(A309="","",IF('1_Data Entry'!M309&lt;&gt;"",'1_Data Entry'!M309,IF('1_Data Entry'!J309="",J309,"")))</f>
        <v/>
      </c>
      <c r="S309" s="54" t="str">
        <f>IF('1_Data Entry'!$E309="","",IF(A309="","",IF(OR(F309="",I309="",J309="",K309=""),"Check row",IF(AND(M309&lt;&gt;"",M309&lt;I309),"Sell before buy",IF(AND(R309&lt;&gt;"",J309&lt;R309),"Shares remaining exceeds buy",IF(AND(M309&lt;&gt;"",OR(O309="",O309&lt;=0),N309&gt;0),"Missing sale price","OK"))))))</f>
        <v/>
      </c>
      <c r="T309" s="54" t="str">
        <f>IF('1_Data Entry'!$E309="","",IF(A309="","",IF(AND(Q309&lt;0,M309&lt;&gt;""),"Yes","No")))</f>
        <v/>
      </c>
      <c r="U309" s="54" t="str">
        <f>IF('1_Data Entry'!$E309="","",IF(OR(A309="",T309&lt;&gt;"Yes",M309=""),"No",IF(COUNTIFS($F$6:$F$505,F309,$I$6:$I$505,"&gt;="&amp;M309-30,$I$6:$I$505,"&lt;="&amp;M309+30,$A$6:$A$505,"&lt;&gt;"&amp;A309)&gt;0,"Yes","No")))</f>
        <v/>
      </c>
      <c r="V309" s="61" t="str">
        <f>IF('1_Data Entry'!$E309="","",IF(OR(A309="",U309&lt;&gt;"Yes",M309=""),"",M309+30))</f>
        <v/>
      </c>
      <c r="W309" s="54" t="str">
        <f>IF('1_Data Entry'!$E309="","",IF(A309="","",IF(S309="OK","Ready","Review row")))</f>
        <v/>
      </c>
      <c r="X309" s="69" t="str">
        <f t="shared" si="26"/>
        <v/>
      </c>
      <c r="Y309" s="68" t="str">
        <f t="shared" si="27"/>
        <v/>
      </c>
      <c r="Z309" s="64" t="str">
        <f>IF('1_Data Entry'!$E309="","",SUM(SUMIFS('4_Wash Match Table'!R$7:R$500,'4_Wash Match Table'!L$7:L$500,H309),(SUMIFS('4_Wash Match Table'!AA$7:AA$500,'4_Wash Match Table'!U$7:U$500,H309)),(SUMIFS('4_Wash Match Table'!AJ$7:AJ$500,'4_Wash Match Table'!AD$7:AD$500,H309)),(SUMIFS('4_Wash Match Table'!AS$7:AS$500,'4_Wash Match Table'!AM$7:AM$500,H309))))</f>
        <v/>
      </c>
      <c r="AA309" s="64" t="str">
        <f>IF('1_Data Entry'!$E309="","",IF(OR(L309="",Z309=""),"",L309+Z309))</f>
        <v/>
      </c>
      <c r="AB309" s="65" t="str">
        <f t="shared" si="28"/>
        <v/>
      </c>
      <c r="AC309" s="70" t="str">
        <f>IF(AND($M309&lt;&gt;"",$Q309&lt;0),COUNTIFS($M$6:M309,"&lt;&gt;",$Q$6:Q309,"&lt;0"),"")</f>
        <v/>
      </c>
      <c r="AD309" t="str">
        <f t="shared" si="29"/>
        <v/>
      </c>
      <c r="AG309"/>
    </row>
    <row r="310" spans="1:33" ht="15" customHeight="1" x14ac:dyDescent="0.25">
      <c r="A310" s="47" t="str">
        <f>IF('1_Data Entry'!$E310="","",IF(COUNTA('1_Data Entry'!C310:N310)=0,"",'1_Data Entry'!A310))</f>
        <v/>
      </c>
      <c r="B310" s="47" t="str">
        <f>IF('1_Data Entry'!$E310="","",IF(A310="","",IF(S310&lt;&gt;"OK","Check row",IF(M310="","Open lot",IF(R310=0,"Closed lot","Partially sold")))))</f>
        <v/>
      </c>
      <c r="C310" s="47" t="str">
        <f>IF(A310="","",'1_Data Entry'!C310)</f>
        <v/>
      </c>
      <c r="D310" s="47" t="str">
        <f>IF(A310="","",'1_Data Entry'!D310)</f>
        <v/>
      </c>
      <c r="E310" s="47" t="str">
        <f>IF(A310="","",'1_Data Entry'!E310)</f>
        <v/>
      </c>
      <c r="F310" s="47" t="str">
        <f t="shared" si="24"/>
        <v/>
      </c>
      <c r="G310" s="47" t="str">
        <f>IF(F310="","",IFERROR(VLOOKUP(F310,'6_Reference Lists'!$A$4:$D$64,4,FALSE()),'1_Data Entry'!F310))</f>
        <v/>
      </c>
      <c r="H310" s="134" t="str">
        <f>IF('1_Data Entry'!$E310="","",IF(OR(F310="",I310="",J310="",K310=""),"",F310&amp;"-"&amp;TEXT(I310,"yyyymmdd")&amp;"-"&amp;SUBSTITUTE(TEXT(ROUND(J310,3),"0.###"),".","D")&amp;"-"&amp;SUBSTITUTE(TEXT(ROUND(K310,3),"0.###"),".","D")))</f>
        <v/>
      </c>
      <c r="I310" s="61" t="str">
        <f>IF('1_Data Entry'!$E310="","",IF(A310="","",'1_Data Entry'!G310))</f>
        <v/>
      </c>
      <c r="J310" s="62" t="str">
        <f>IF('1_Data Entry'!$E310="","",IF(A310="","",'1_Data Entry'!H310))</f>
        <v/>
      </c>
      <c r="K310" s="63" t="str">
        <f>IF('1_Data Entry'!$E310="","",IF(A310="","",'1_Data Entry'!I310))</f>
        <v/>
      </c>
      <c r="L310" s="63" t="str">
        <f>IF('1_Data Entry'!$E310="","",IF(OR(J310="",K310=""),"",J310*K310))</f>
        <v/>
      </c>
      <c r="M310" s="61" t="str">
        <f>IF(A310="","",IF(OR('1_Data Entry'!L310="",'1_Data Entry'!L310&lt;=0),"",'1_Data Entry'!J310))</f>
        <v/>
      </c>
      <c r="N310" s="62" t="str">
        <f>IF('1_Data Entry'!$E310="","",IF(OR(J310="",R310=""),"",MAX(J310-R310,0)))</f>
        <v/>
      </c>
      <c r="O310" s="63" t="str">
        <f>IF('1_Data Entry'!$E310="","",IF(A310="","",'1_Data Entry'!L310))</f>
        <v/>
      </c>
      <c r="P310" s="63" t="str">
        <f t="shared" si="25"/>
        <v/>
      </c>
      <c r="Q310" s="91" t="str">
        <f>IF('1_Data Entry'!$E310="","",IF(OR(M310="",P310="",L310=""),"",P310-L310))</f>
        <v/>
      </c>
      <c r="R310" s="133" t="str">
        <f>IF(A310="","",IF('1_Data Entry'!M310&lt;&gt;"",'1_Data Entry'!M310,IF('1_Data Entry'!J310="",J310,"")))</f>
        <v/>
      </c>
      <c r="S310" s="54" t="str">
        <f>IF('1_Data Entry'!$E310="","",IF(A310="","",IF(OR(F310="",I310="",J310="",K310=""),"Check row",IF(AND(M310&lt;&gt;"",M310&lt;I310),"Sell before buy",IF(AND(R310&lt;&gt;"",J310&lt;R310),"Shares remaining exceeds buy",IF(AND(M310&lt;&gt;"",OR(O310="",O310&lt;=0),N310&gt;0),"Missing sale price","OK"))))))</f>
        <v/>
      </c>
      <c r="T310" s="54" t="str">
        <f>IF('1_Data Entry'!$E310="","",IF(A310="","",IF(AND(Q310&lt;0,M310&lt;&gt;""),"Yes","No")))</f>
        <v/>
      </c>
      <c r="U310" s="54" t="str">
        <f>IF('1_Data Entry'!$E310="","",IF(OR(A310="",T310&lt;&gt;"Yes",M310=""),"No",IF(COUNTIFS($F$6:$F$505,F310,$I$6:$I$505,"&gt;="&amp;M310-30,$I$6:$I$505,"&lt;="&amp;M310+30,$A$6:$A$505,"&lt;&gt;"&amp;A310)&gt;0,"Yes","No")))</f>
        <v/>
      </c>
      <c r="V310" s="61" t="str">
        <f>IF('1_Data Entry'!$E310="","",IF(OR(A310="",U310&lt;&gt;"Yes",M310=""),"",M310+30))</f>
        <v/>
      </c>
      <c r="W310" s="54" t="str">
        <f>IF('1_Data Entry'!$E310="","",IF(A310="","",IF(S310="OK","Ready","Review row")))</f>
        <v/>
      </c>
      <c r="X310" s="69" t="str">
        <f t="shared" si="26"/>
        <v/>
      </c>
      <c r="Y310" s="68" t="str">
        <f t="shared" si="27"/>
        <v/>
      </c>
      <c r="Z310" s="64" t="str">
        <f>IF('1_Data Entry'!$E310="","",SUM(SUMIFS('4_Wash Match Table'!R$7:R$500,'4_Wash Match Table'!L$7:L$500,H310),(SUMIFS('4_Wash Match Table'!AA$7:AA$500,'4_Wash Match Table'!U$7:U$500,H310)),(SUMIFS('4_Wash Match Table'!AJ$7:AJ$500,'4_Wash Match Table'!AD$7:AD$500,H310)),(SUMIFS('4_Wash Match Table'!AS$7:AS$500,'4_Wash Match Table'!AM$7:AM$500,H310))))</f>
        <v/>
      </c>
      <c r="AA310" s="64" t="str">
        <f>IF('1_Data Entry'!$E310="","",IF(OR(L310="",Z310=""),"",L310+Z310))</f>
        <v/>
      </c>
      <c r="AB310" s="65" t="str">
        <f t="shared" si="28"/>
        <v/>
      </c>
      <c r="AC310" s="70" t="str">
        <f>IF(AND($M310&lt;&gt;"",$Q310&lt;0),COUNTIFS($M$6:M310,"&lt;&gt;",$Q$6:Q310,"&lt;0"),"")</f>
        <v/>
      </c>
      <c r="AD310" t="str">
        <f t="shared" si="29"/>
        <v/>
      </c>
      <c r="AG310"/>
    </row>
    <row r="311" spans="1:33" ht="15" customHeight="1" x14ac:dyDescent="0.25">
      <c r="A311" s="47" t="str">
        <f>IF('1_Data Entry'!$E311="","",IF(COUNTA('1_Data Entry'!C311:N311)=0,"",'1_Data Entry'!A311))</f>
        <v/>
      </c>
      <c r="B311" s="47" t="str">
        <f>IF('1_Data Entry'!$E311="","",IF(A311="","",IF(S311&lt;&gt;"OK","Check row",IF(M311="","Open lot",IF(R311=0,"Closed lot","Partially sold")))))</f>
        <v/>
      </c>
      <c r="C311" s="47" t="str">
        <f>IF(A311="","",'1_Data Entry'!C311)</f>
        <v/>
      </c>
      <c r="D311" s="47" t="str">
        <f>IF(A311="","",'1_Data Entry'!D311)</f>
        <v/>
      </c>
      <c r="E311" s="47" t="str">
        <f>IF(A311="","",'1_Data Entry'!E311)</f>
        <v/>
      </c>
      <c r="F311" s="47" t="str">
        <f t="shared" si="24"/>
        <v/>
      </c>
      <c r="G311" s="47" t="str">
        <f>IF(F311="","",IFERROR(VLOOKUP(F311,'6_Reference Lists'!$A$4:$D$64,4,FALSE()),'1_Data Entry'!F311))</f>
        <v/>
      </c>
      <c r="H311" s="134" t="str">
        <f>IF('1_Data Entry'!$E311="","",IF(OR(F311="",I311="",J311="",K311=""),"",F311&amp;"-"&amp;TEXT(I311,"yyyymmdd")&amp;"-"&amp;SUBSTITUTE(TEXT(ROUND(J311,3),"0.###"),".","D")&amp;"-"&amp;SUBSTITUTE(TEXT(ROUND(K311,3),"0.###"),".","D")))</f>
        <v/>
      </c>
      <c r="I311" s="61" t="str">
        <f>IF('1_Data Entry'!$E311="","",IF(A311="","",'1_Data Entry'!G311))</f>
        <v/>
      </c>
      <c r="J311" s="62" t="str">
        <f>IF('1_Data Entry'!$E311="","",IF(A311="","",'1_Data Entry'!H311))</f>
        <v/>
      </c>
      <c r="K311" s="63" t="str">
        <f>IF('1_Data Entry'!$E311="","",IF(A311="","",'1_Data Entry'!I311))</f>
        <v/>
      </c>
      <c r="L311" s="63" t="str">
        <f>IF('1_Data Entry'!$E311="","",IF(OR(J311="",K311=""),"",J311*K311))</f>
        <v/>
      </c>
      <c r="M311" s="61" t="str">
        <f>IF(A311="","",IF(OR('1_Data Entry'!L311="",'1_Data Entry'!L311&lt;=0),"",'1_Data Entry'!J311))</f>
        <v/>
      </c>
      <c r="N311" s="62" t="str">
        <f>IF('1_Data Entry'!$E311="","",IF(OR(J311="",R311=""),"",MAX(J311-R311,0)))</f>
        <v/>
      </c>
      <c r="O311" s="63" t="str">
        <f>IF('1_Data Entry'!$E311="","",IF(A311="","",'1_Data Entry'!L311))</f>
        <v/>
      </c>
      <c r="P311" s="63" t="str">
        <f t="shared" si="25"/>
        <v/>
      </c>
      <c r="Q311" s="91" t="str">
        <f>IF('1_Data Entry'!$E311="","",IF(OR(M311="",P311="",L311=""),"",P311-L311))</f>
        <v/>
      </c>
      <c r="R311" s="133" t="str">
        <f>IF(A311="","",IF('1_Data Entry'!M311&lt;&gt;"",'1_Data Entry'!M311,IF('1_Data Entry'!J311="",J311,"")))</f>
        <v/>
      </c>
      <c r="S311" s="54" t="str">
        <f>IF('1_Data Entry'!$E311="","",IF(A311="","",IF(OR(F311="",I311="",J311="",K311=""),"Check row",IF(AND(M311&lt;&gt;"",M311&lt;I311),"Sell before buy",IF(AND(R311&lt;&gt;"",J311&lt;R311),"Shares remaining exceeds buy",IF(AND(M311&lt;&gt;"",OR(O311="",O311&lt;=0),N311&gt;0),"Missing sale price","OK"))))))</f>
        <v/>
      </c>
      <c r="T311" s="54" t="str">
        <f>IF('1_Data Entry'!$E311="","",IF(A311="","",IF(AND(Q311&lt;0,M311&lt;&gt;""),"Yes","No")))</f>
        <v/>
      </c>
      <c r="U311" s="54" t="str">
        <f>IF('1_Data Entry'!$E311="","",IF(OR(A311="",T311&lt;&gt;"Yes",M311=""),"No",IF(COUNTIFS($F$6:$F$505,F311,$I$6:$I$505,"&gt;="&amp;M311-30,$I$6:$I$505,"&lt;="&amp;M311+30,$A$6:$A$505,"&lt;&gt;"&amp;A311)&gt;0,"Yes","No")))</f>
        <v/>
      </c>
      <c r="V311" s="61" t="str">
        <f>IF('1_Data Entry'!$E311="","",IF(OR(A311="",U311&lt;&gt;"Yes",M311=""),"",M311+30))</f>
        <v/>
      </c>
      <c r="W311" s="54" t="str">
        <f>IF('1_Data Entry'!$E311="","",IF(A311="","",IF(S311="OK","Ready","Review row")))</f>
        <v/>
      </c>
      <c r="X311" s="69" t="str">
        <f t="shared" si="26"/>
        <v/>
      </c>
      <c r="Y311" s="68" t="str">
        <f t="shared" si="27"/>
        <v/>
      </c>
      <c r="Z311" s="64" t="str">
        <f>IF('1_Data Entry'!$E311="","",SUM(SUMIFS('4_Wash Match Table'!R$7:R$500,'4_Wash Match Table'!L$7:L$500,H311),(SUMIFS('4_Wash Match Table'!AA$7:AA$500,'4_Wash Match Table'!U$7:U$500,H311)),(SUMIFS('4_Wash Match Table'!AJ$7:AJ$500,'4_Wash Match Table'!AD$7:AD$500,H311)),(SUMIFS('4_Wash Match Table'!AS$7:AS$500,'4_Wash Match Table'!AM$7:AM$500,H311))))</f>
        <v/>
      </c>
      <c r="AA311" s="64" t="str">
        <f>IF('1_Data Entry'!$E311="","",IF(OR(L311="",Z311=""),"",L311+Z311))</f>
        <v/>
      </c>
      <c r="AB311" s="65" t="str">
        <f t="shared" si="28"/>
        <v/>
      </c>
      <c r="AC311" s="70" t="str">
        <f>IF(AND($M311&lt;&gt;"",$Q311&lt;0),COUNTIFS($M$6:M311,"&lt;&gt;",$Q$6:Q311,"&lt;0"),"")</f>
        <v/>
      </c>
      <c r="AD311" t="str">
        <f t="shared" si="29"/>
        <v/>
      </c>
      <c r="AG311"/>
    </row>
    <row r="312" spans="1:33" ht="15" customHeight="1" x14ac:dyDescent="0.25">
      <c r="A312" s="47" t="str">
        <f>IF('1_Data Entry'!$E312="","",IF(COUNTA('1_Data Entry'!C312:N312)=0,"",'1_Data Entry'!A312))</f>
        <v/>
      </c>
      <c r="B312" s="47" t="str">
        <f>IF('1_Data Entry'!$E312="","",IF(A312="","",IF(S312&lt;&gt;"OK","Check row",IF(M312="","Open lot",IF(R312=0,"Closed lot","Partially sold")))))</f>
        <v/>
      </c>
      <c r="C312" s="47" t="str">
        <f>IF(A312="","",'1_Data Entry'!C312)</f>
        <v/>
      </c>
      <c r="D312" s="47" t="str">
        <f>IF(A312="","",'1_Data Entry'!D312)</f>
        <v/>
      </c>
      <c r="E312" s="47" t="str">
        <f>IF(A312="","",'1_Data Entry'!E312)</f>
        <v/>
      </c>
      <c r="F312" s="47" t="str">
        <f t="shared" si="24"/>
        <v/>
      </c>
      <c r="G312" s="47" t="str">
        <f>IF(F312="","",IFERROR(VLOOKUP(F312,'6_Reference Lists'!$A$4:$D$64,4,FALSE()),'1_Data Entry'!F312))</f>
        <v/>
      </c>
      <c r="H312" s="134" t="str">
        <f>IF('1_Data Entry'!$E312="","",IF(OR(F312="",I312="",J312="",K312=""),"",F312&amp;"-"&amp;TEXT(I312,"yyyymmdd")&amp;"-"&amp;SUBSTITUTE(TEXT(ROUND(J312,3),"0.###"),".","D")&amp;"-"&amp;SUBSTITUTE(TEXT(ROUND(K312,3),"0.###"),".","D")))</f>
        <v/>
      </c>
      <c r="I312" s="61" t="str">
        <f>IF('1_Data Entry'!$E312="","",IF(A312="","",'1_Data Entry'!G312))</f>
        <v/>
      </c>
      <c r="J312" s="62" t="str">
        <f>IF('1_Data Entry'!$E312="","",IF(A312="","",'1_Data Entry'!H312))</f>
        <v/>
      </c>
      <c r="K312" s="63" t="str">
        <f>IF('1_Data Entry'!$E312="","",IF(A312="","",'1_Data Entry'!I312))</f>
        <v/>
      </c>
      <c r="L312" s="63" t="str">
        <f>IF('1_Data Entry'!$E312="","",IF(OR(J312="",K312=""),"",J312*K312))</f>
        <v/>
      </c>
      <c r="M312" s="61" t="str">
        <f>IF(A312="","",IF(OR('1_Data Entry'!L312="",'1_Data Entry'!L312&lt;=0),"",'1_Data Entry'!J312))</f>
        <v/>
      </c>
      <c r="N312" s="62" t="str">
        <f>IF('1_Data Entry'!$E312="","",IF(OR(J312="",R312=""),"",MAX(J312-R312,0)))</f>
        <v/>
      </c>
      <c r="O312" s="63" t="str">
        <f>IF('1_Data Entry'!$E312="","",IF(A312="","",'1_Data Entry'!L312))</f>
        <v/>
      </c>
      <c r="P312" s="63" t="str">
        <f t="shared" si="25"/>
        <v/>
      </c>
      <c r="Q312" s="91" t="str">
        <f>IF('1_Data Entry'!$E312="","",IF(OR(M312="",P312="",L312=""),"",P312-L312))</f>
        <v/>
      </c>
      <c r="R312" s="133" t="str">
        <f>IF(A312="","",IF('1_Data Entry'!M312&lt;&gt;"",'1_Data Entry'!M312,IF('1_Data Entry'!J312="",J312,"")))</f>
        <v/>
      </c>
      <c r="S312" s="54" t="str">
        <f>IF('1_Data Entry'!$E312="","",IF(A312="","",IF(OR(F312="",I312="",J312="",K312=""),"Check row",IF(AND(M312&lt;&gt;"",M312&lt;I312),"Sell before buy",IF(AND(R312&lt;&gt;"",J312&lt;R312),"Shares remaining exceeds buy",IF(AND(M312&lt;&gt;"",OR(O312="",O312&lt;=0),N312&gt;0),"Missing sale price","OK"))))))</f>
        <v/>
      </c>
      <c r="T312" s="54" t="str">
        <f>IF('1_Data Entry'!$E312="","",IF(A312="","",IF(AND(Q312&lt;0,M312&lt;&gt;""),"Yes","No")))</f>
        <v/>
      </c>
      <c r="U312" s="54" t="str">
        <f>IF('1_Data Entry'!$E312="","",IF(OR(A312="",T312&lt;&gt;"Yes",M312=""),"No",IF(COUNTIFS($F$6:$F$505,F312,$I$6:$I$505,"&gt;="&amp;M312-30,$I$6:$I$505,"&lt;="&amp;M312+30,$A$6:$A$505,"&lt;&gt;"&amp;A312)&gt;0,"Yes","No")))</f>
        <v/>
      </c>
      <c r="V312" s="61" t="str">
        <f>IF('1_Data Entry'!$E312="","",IF(OR(A312="",U312&lt;&gt;"Yes",M312=""),"",M312+30))</f>
        <v/>
      </c>
      <c r="W312" s="54" t="str">
        <f>IF('1_Data Entry'!$E312="","",IF(A312="","",IF(S312="OK","Ready","Review row")))</f>
        <v/>
      </c>
      <c r="X312" s="69" t="str">
        <f t="shared" si="26"/>
        <v/>
      </c>
      <c r="Y312" s="68" t="str">
        <f t="shared" si="27"/>
        <v/>
      </c>
      <c r="Z312" s="64" t="str">
        <f>IF('1_Data Entry'!$E312="","",SUM(SUMIFS('4_Wash Match Table'!R$7:R$500,'4_Wash Match Table'!L$7:L$500,H312),(SUMIFS('4_Wash Match Table'!AA$7:AA$500,'4_Wash Match Table'!U$7:U$500,H312)),(SUMIFS('4_Wash Match Table'!AJ$7:AJ$500,'4_Wash Match Table'!AD$7:AD$500,H312)),(SUMIFS('4_Wash Match Table'!AS$7:AS$500,'4_Wash Match Table'!AM$7:AM$500,H312))))</f>
        <v/>
      </c>
      <c r="AA312" s="64" t="str">
        <f>IF('1_Data Entry'!$E312="","",IF(OR(L312="",Z312=""),"",L312+Z312))</f>
        <v/>
      </c>
      <c r="AB312" s="65" t="str">
        <f t="shared" si="28"/>
        <v/>
      </c>
      <c r="AC312" s="70" t="str">
        <f>IF(AND($M312&lt;&gt;"",$Q312&lt;0),COUNTIFS($M$6:M312,"&lt;&gt;",$Q$6:Q312,"&lt;0"),"")</f>
        <v/>
      </c>
      <c r="AD312" t="str">
        <f t="shared" si="29"/>
        <v/>
      </c>
      <c r="AG312"/>
    </row>
    <row r="313" spans="1:33" ht="15" customHeight="1" x14ac:dyDescent="0.25">
      <c r="A313" s="47" t="str">
        <f>IF('1_Data Entry'!$E313="","",IF(COUNTA('1_Data Entry'!C313:N313)=0,"",'1_Data Entry'!A313))</f>
        <v/>
      </c>
      <c r="B313" s="47" t="str">
        <f>IF('1_Data Entry'!$E313="","",IF(A313="","",IF(S313&lt;&gt;"OK","Check row",IF(M313="","Open lot",IF(R313=0,"Closed lot","Partially sold")))))</f>
        <v/>
      </c>
      <c r="C313" s="47" t="str">
        <f>IF(A313="","",'1_Data Entry'!C313)</f>
        <v/>
      </c>
      <c r="D313" s="47" t="str">
        <f>IF(A313="","",'1_Data Entry'!D313)</f>
        <v/>
      </c>
      <c r="E313" s="47" t="str">
        <f>IF(A313="","",'1_Data Entry'!E313)</f>
        <v/>
      </c>
      <c r="F313" s="47" t="str">
        <f t="shared" si="24"/>
        <v/>
      </c>
      <c r="G313" s="47" t="str">
        <f>IF(F313="","",IFERROR(VLOOKUP(F313,'6_Reference Lists'!$A$4:$D$64,4,FALSE()),'1_Data Entry'!F313))</f>
        <v/>
      </c>
      <c r="H313" s="134" t="str">
        <f>IF('1_Data Entry'!$E313="","",IF(OR(F313="",I313="",J313="",K313=""),"",F313&amp;"-"&amp;TEXT(I313,"yyyymmdd")&amp;"-"&amp;SUBSTITUTE(TEXT(ROUND(J313,3),"0.###"),".","D")&amp;"-"&amp;SUBSTITUTE(TEXT(ROUND(K313,3),"0.###"),".","D")))</f>
        <v/>
      </c>
      <c r="I313" s="61" t="str">
        <f>IF('1_Data Entry'!$E313="","",IF(A313="","",'1_Data Entry'!G313))</f>
        <v/>
      </c>
      <c r="J313" s="62" t="str">
        <f>IF('1_Data Entry'!$E313="","",IF(A313="","",'1_Data Entry'!H313))</f>
        <v/>
      </c>
      <c r="K313" s="63" t="str">
        <f>IF('1_Data Entry'!$E313="","",IF(A313="","",'1_Data Entry'!I313))</f>
        <v/>
      </c>
      <c r="L313" s="63" t="str">
        <f>IF('1_Data Entry'!$E313="","",IF(OR(J313="",K313=""),"",J313*K313))</f>
        <v/>
      </c>
      <c r="M313" s="61" t="str">
        <f>IF(A313="","",IF(OR('1_Data Entry'!L313="",'1_Data Entry'!L313&lt;=0),"",'1_Data Entry'!J313))</f>
        <v/>
      </c>
      <c r="N313" s="62" t="str">
        <f>IF('1_Data Entry'!$E313="","",IF(OR(J313="",R313=""),"",MAX(J313-R313,0)))</f>
        <v/>
      </c>
      <c r="O313" s="63" t="str">
        <f>IF('1_Data Entry'!$E313="","",IF(A313="","",'1_Data Entry'!L313))</f>
        <v/>
      </c>
      <c r="P313" s="63" t="str">
        <f t="shared" si="25"/>
        <v/>
      </c>
      <c r="Q313" s="91" t="str">
        <f>IF('1_Data Entry'!$E313="","",IF(OR(M313="",P313="",L313=""),"",P313-L313))</f>
        <v/>
      </c>
      <c r="R313" s="133" t="str">
        <f>IF(A313="","",IF('1_Data Entry'!M313&lt;&gt;"",'1_Data Entry'!M313,IF('1_Data Entry'!J313="",J313,"")))</f>
        <v/>
      </c>
      <c r="S313" s="54" t="str">
        <f>IF('1_Data Entry'!$E313="","",IF(A313="","",IF(OR(F313="",I313="",J313="",K313=""),"Check row",IF(AND(M313&lt;&gt;"",M313&lt;I313),"Sell before buy",IF(AND(R313&lt;&gt;"",J313&lt;R313),"Shares remaining exceeds buy",IF(AND(M313&lt;&gt;"",OR(O313="",O313&lt;=0),N313&gt;0),"Missing sale price","OK"))))))</f>
        <v/>
      </c>
      <c r="T313" s="54" t="str">
        <f>IF('1_Data Entry'!$E313="","",IF(A313="","",IF(AND(Q313&lt;0,M313&lt;&gt;""),"Yes","No")))</f>
        <v/>
      </c>
      <c r="U313" s="54" t="str">
        <f>IF('1_Data Entry'!$E313="","",IF(OR(A313="",T313&lt;&gt;"Yes",M313=""),"No",IF(COUNTIFS($F$6:$F$505,F313,$I$6:$I$505,"&gt;="&amp;M313-30,$I$6:$I$505,"&lt;="&amp;M313+30,$A$6:$A$505,"&lt;&gt;"&amp;A313)&gt;0,"Yes","No")))</f>
        <v/>
      </c>
      <c r="V313" s="61" t="str">
        <f>IF('1_Data Entry'!$E313="","",IF(OR(A313="",U313&lt;&gt;"Yes",M313=""),"",M313+30))</f>
        <v/>
      </c>
      <c r="W313" s="54" t="str">
        <f>IF('1_Data Entry'!$E313="","",IF(A313="","",IF(S313="OK","Ready","Review row")))</f>
        <v/>
      </c>
      <c r="X313" s="69" t="str">
        <f t="shared" si="26"/>
        <v/>
      </c>
      <c r="Y313" s="68" t="str">
        <f t="shared" si="27"/>
        <v/>
      </c>
      <c r="Z313" s="64" t="str">
        <f>IF('1_Data Entry'!$E313="","",SUM(SUMIFS('4_Wash Match Table'!R$7:R$500,'4_Wash Match Table'!L$7:L$500,H313),(SUMIFS('4_Wash Match Table'!AA$7:AA$500,'4_Wash Match Table'!U$7:U$500,H313)),(SUMIFS('4_Wash Match Table'!AJ$7:AJ$500,'4_Wash Match Table'!AD$7:AD$500,H313)),(SUMIFS('4_Wash Match Table'!AS$7:AS$500,'4_Wash Match Table'!AM$7:AM$500,H313))))</f>
        <v/>
      </c>
      <c r="AA313" s="64" t="str">
        <f>IF('1_Data Entry'!$E313="","",IF(OR(L313="",Z313=""),"",L313+Z313))</f>
        <v/>
      </c>
      <c r="AB313" s="65" t="str">
        <f t="shared" si="28"/>
        <v/>
      </c>
      <c r="AC313" s="70" t="str">
        <f>IF(AND($M313&lt;&gt;"",$Q313&lt;0),COUNTIFS($M$6:M313,"&lt;&gt;",$Q$6:Q313,"&lt;0"),"")</f>
        <v/>
      </c>
      <c r="AD313" t="str">
        <f t="shared" si="29"/>
        <v/>
      </c>
      <c r="AG313"/>
    </row>
    <row r="314" spans="1:33" ht="15" customHeight="1" x14ac:dyDescent="0.25">
      <c r="A314" s="47" t="str">
        <f>IF('1_Data Entry'!$E314="","",IF(COUNTA('1_Data Entry'!C314:N314)=0,"",'1_Data Entry'!A314))</f>
        <v/>
      </c>
      <c r="B314" s="47" t="str">
        <f>IF('1_Data Entry'!$E314="","",IF(A314="","",IF(S314&lt;&gt;"OK","Check row",IF(M314="","Open lot",IF(R314=0,"Closed lot","Partially sold")))))</f>
        <v/>
      </c>
      <c r="C314" s="47" t="str">
        <f>IF(A314="","",'1_Data Entry'!C314)</f>
        <v/>
      </c>
      <c r="D314" s="47" t="str">
        <f>IF(A314="","",'1_Data Entry'!D314)</f>
        <v/>
      </c>
      <c r="E314" s="47" t="str">
        <f>IF(A314="","",'1_Data Entry'!E314)</f>
        <v/>
      </c>
      <c r="F314" s="47" t="str">
        <f t="shared" si="24"/>
        <v/>
      </c>
      <c r="G314" s="47" t="str">
        <f>IF(F314="","",IFERROR(VLOOKUP(F314,'6_Reference Lists'!$A$4:$D$64,4,FALSE()),'1_Data Entry'!F314))</f>
        <v/>
      </c>
      <c r="H314" s="134" t="str">
        <f>IF('1_Data Entry'!$E314="","",IF(OR(F314="",I314="",J314="",K314=""),"",F314&amp;"-"&amp;TEXT(I314,"yyyymmdd")&amp;"-"&amp;SUBSTITUTE(TEXT(ROUND(J314,3),"0.###"),".","D")&amp;"-"&amp;SUBSTITUTE(TEXT(ROUND(K314,3),"0.###"),".","D")))</f>
        <v/>
      </c>
      <c r="I314" s="61" t="str">
        <f>IF('1_Data Entry'!$E314="","",IF(A314="","",'1_Data Entry'!G314))</f>
        <v/>
      </c>
      <c r="J314" s="62" t="str">
        <f>IF('1_Data Entry'!$E314="","",IF(A314="","",'1_Data Entry'!H314))</f>
        <v/>
      </c>
      <c r="K314" s="63" t="str">
        <f>IF('1_Data Entry'!$E314="","",IF(A314="","",'1_Data Entry'!I314))</f>
        <v/>
      </c>
      <c r="L314" s="63" t="str">
        <f>IF('1_Data Entry'!$E314="","",IF(OR(J314="",K314=""),"",J314*K314))</f>
        <v/>
      </c>
      <c r="M314" s="61" t="str">
        <f>IF(A314="","",IF(OR('1_Data Entry'!L314="",'1_Data Entry'!L314&lt;=0),"",'1_Data Entry'!J314))</f>
        <v/>
      </c>
      <c r="N314" s="62" t="str">
        <f>IF('1_Data Entry'!$E314="","",IF(OR(J314="",R314=""),"",MAX(J314-R314,0)))</f>
        <v/>
      </c>
      <c r="O314" s="63" t="str">
        <f>IF('1_Data Entry'!$E314="","",IF(A314="","",'1_Data Entry'!L314))</f>
        <v/>
      </c>
      <c r="P314" s="63" t="str">
        <f t="shared" si="25"/>
        <v/>
      </c>
      <c r="Q314" s="91" t="str">
        <f>IF('1_Data Entry'!$E314="","",IF(OR(M314="",P314="",L314=""),"",P314-L314))</f>
        <v/>
      </c>
      <c r="R314" s="133" t="str">
        <f>IF(A314="","",IF('1_Data Entry'!M314&lt;&gt;"",'1_Data Entry'!M314,IF('1_Data Entry'!J314="",J314,"")))</f>
        <v/>
      </c>
      <c r="S314" s="54" t="str">
        <f>IF('1_Data Entry'!$E314="","",IF(A314="","",IF(OR(F314="",I314="",J314="",K314=""),"Check row",IF(AND(M314&lt;&gt;"",M314&lt;I314),"Sell before buy",IF(AND(R314&lt;&gt;"",J314&lt;R314),"Shares remaining exceeds buy",IF(AND(M314&lt;&gt;"",OR(O314="",O314&lt;=0),N314&gt;0),"Missing sale price","OK"))))))</f>
        <v/>
      </c>
      <c r="T314" s="54" t="str">
        <f>IF('1_Data Entry'!$E314="","",IF(A314="","",IF(AND(Q314&lt;0,M314&lt;&gt;""),"Yes","No")))</f>
        <v/>
      </c>
      <c r="U314" s="54" t="str">
        <f>IF('1_Data Entry'!$E314="","",IF(OR(A314="",T314&lt;&gt;"Yes",M314=""),"No",IF(COUNTIFS($F$6:$F$505,F314,$I$6:$I$505,"&gt;="&amp;M314-30,$I$6:$I$505,"&lt;="&amp;M314+30,$A$6:$A$505,"&lt;&gt;"&amp;A314)&gt;0,"Yes","No")))</f>
        <v/>
      </c>
      <c r="V314" s="61" t="str">
        <f>IF('1_Data Entry'!$E314="","",IF(OR(A314="",U314&lt;&gt;"Yes",M314=""),"",M314+30))</f>
        <v/>
      </c>
      <c r="W314" s="54" t="str">
        <f>IF('1_Data Entry'!$E314="","",IF(A314="","",IF(S314="OK","Ready","Review row")))</f>
        <v/>
      </c>
      <c r="X314" s="69" t="str">
        <f t="shared" si="26"/>
        <v/>
      </c>
      <c r="Y314" s="68" t="str">
        <f t="shared" si="27"/>
        <v/>
      </c>
      <c r="Z314" s="64" t="str">
        <f>IF('1_Data Entry'!$E314="","",SUM(SUMIFS('4_Wash Match Table'!R$7:R$500,'4_Wash Match Table'!L$7:L$500,H314),(SUMIFS('4_Wash Match Table'!AA$7:AA$500,'4_Wash Match Table'!U$7:U$500,H314)),(SUMIFS('4_Wash Match Table'!AJ$7:AJ$500,'4_Wash Match Table'!AD$7:AD$500,H314)),(SUMIFS('4_Wash Match Table'!AS$7:AS$500,'4_Wash Match Table'!AM$7:AM$500,H314))))</f>
        <v/>
      </c>
      <c r="AA314" s="64" t="str">
        <f>IF('1_Data Entry'!$E314="","",IF(OR(L314="",Z314=""),"",L314+Z314))</f>
        <v/>
      </c>
      <c r="AB314" s="65" t="str">
        <f t="shared" si="28"/>
        <v/>
      </c>
      <c r="AC314" s="70" t="str">
        <f>IF(AND($M314&lt;&gt;"",$Q314&lt;0),COUNTIFS($M$6:M314,"&lt;&gt;",$Q$6:Q314,"&lt;0"),"")</f>
        <v/>
      </c>
      <c r="AD314" t="str">
        <f t="shared" si="29"/>
        <v/>
      </c>
      <c r="AG314"/>
    </row>
    <row r="315" spans="1:33" ht="15" customHeight="1" x14ac:dyDescent="0.25">
      <c r="A315" s="47" t="str">
        <f>IF('1_Data Entry'!$E315="","",IF(COUNTA('1_Data Entry'!C315:N315)=0,"",'1_Data Entry'!A315))</f>
        <v/>
      </c>
      <c r="B315" s="47" t="str">
        <f>IF('1_Data Entry'!$E315="","",IF(A315="","",IF(S315&lt;&gt;"OK","Check row",IF(M315="","Open lot",IF(R315=0,"Closed lot","Partially sold")))))</f>
        <v/>
      </c>
      <c r="C315" s="47" t="str">
        <f>IF(A315="","",'1_Data Entry'!C315)</f>
        <v/>
      </c>
      <c r="D315" s="47" t="str">
        <f>IF(A315="","",'1_Data Entry'!D315)</f>
        <v/>
      </c>
      <c r="E315" s="47" t="str">
        <f>IF(A315="","",'1_Data Entry'!E315)</f>
        <v/>
      </c>
      <c r="F315" s="47" t="str">
        <f t="shared" si="24"/>
        <v/>
      </c>
      <c r="G315" s="47" t="str">
        <f>IF(F315="","",IFERROR(VLOOKUP(F315,'6_Reference Lists'!$A$4:$D$64,4,FALSE()),'1_Data Entry'!F315))</f>
        <v/>
      </c>
      <c r="H315" s="134" t="str">
        <f>IF('1_Data Entry'!$E315="","",IF(OR(F315="",I315="",J315="",K315=""),"",F315&amp;"-"&amp;TEXT(I315,"yyyymmdd")&amp;"-"&amp;SUBSTITUTE(TEXT(ROUND(J315,3),"0.###"),".","D")&amp;"-"&amp;SUBSTITUTE(TEXT(ROUND(K315,3),"0.###"),".","D")))</f>
        <v/>
      </c>
      <c r="I315" s="61" t="str">
        <f>IF('1_Data Entry'!$E315="","",IF(A315="","",'1_Data Entry'!G315))</f>
        <v/>
      </c>
      <c r="J315" s="62" t="str">
        <f>IF('1_Data Entry'!$E315="","",IF(A315="","",'1_Data Entry'!H315))</f>
        <v/>
      </c>
      <c r="K315" s="63" t="str">
        <f>IF('1_Data Entry'!$E315="","",IF(A315="","",'1_Data Entry'!I315))</f>
        <v/>
      </c>
      <c r="L315" s="63" t="str">
        <f>IF('1_Data Entry'!$E315="","",IF(OR(J315="",K315=""),"",J315*K315))</f>
        <v/>
      </c>
      <c r="M315" s="61" t="str">
        <f>IF(A315="","",IF(OR('1_Data Entry'!L315="",'1_Data Entry'!L315&lt;=0),"",'1_Data Entry'!J315))</f>
        <v/>
      </c>
      <c r="N315" s="62" t="str">
        <f>IF('1_Data Entry'!$E315="","",IF(OR(J315="",R315=""),"",MAX(J315-R315,0)))</f>
        <v/>
      </c>
      <c r="O315" s="63" t="str">
        <f>IF('1_Data Entry'!$E315="","",IF(A315="","",'1_Data Entry'!L315))</f>
        <v/>
      </c>
      <c r="P315" s="63" t="str">
        <f t="shared" si="25"/>
        <v/>
      </c>
      <c r="Q315" s="91" t="str">
        <f>IF('1_Data Entry'!$E315="","",IF(OR(M315="",P315="",L315=""),"",P315-L315))</f>
        <v/>
      </c>
      <c r="R315" s="133" t="str">
        <f>IF(A315="","",IF('1_Data Entry'!M315&lt;&gt;"",'1_Data Entry'!M315,IF('1_Data Entry'!J315="",J315,"")))</f>
        <v/>
      </c>
      <c r="S315" s="54" t="str">
        <f>IF('1_Data Entry'!$E315="","",IF(A315="","",IF(OR(F315="",I315="",J315="",K315=""),"Check row",IF(AND(M315&lt;&gt;"",M315&lt;I315),"Sell before buy",IF(AND(R315&lt;&gt;"",J315&lt;R315),"Shares remaining exceeds buy",IF(AND(M315&lt;&gt;"",OR(O315="",O315&lt;=0),N315&gt;0),"Missing sale price","OK"))))))</f>
        <v/>
      </c>
      <c r="T315" s="54" t="str">
        <f>IF('1_Data Entry'!$E315="","",IF(A315="","",IF(AND(Q315&lt;0,M315&lt;&gt;""),"Yes","No")))</f>
        <v/>
      </c>
      <c r="U315" s="54" t="str">
        <f>IF('1_Data Entry'!$E315="","",IF(OR(A315="",T315&lt;&gt;"Yes",M315=""),"No",IF(COUNTIFS($F$6:$F$505,F315,$I$6:$I$505,"&gt;="&amp;M315-30,$I$6:$I$505,"&lt;="&amp;M315+30,$A$6:$A$505,"&lt;&gt;"&amp;A315)&gt;0,"Yes","No")))</f>
        <v/>
      </c>
      <c r="V315" s="61" t="str">
        <f>IF('1_Data Entry'!$E315="","",IF(OR(A315="",U315&lt;&gt;"Yes",M315=""),"",M315+30))</f>
        <v/>
      </c>
      <c r="W315" s="54" t="str">
        <f>IF('1_Data Entry'!$E315="","",IF(A315="","",IF(S315="OK","Ready","Review row")))</f>
        <v/>
      </c>
      <c r="X315" s="69" t="str">
        <f t="shared" si="26"/>
        <v/>
      </c>
      <c r="Y315" s="68" t="str">
        <f t="shared" si="27"/>
        <v/>
      </c>
      <c r="Z315" s="64" t="str">
        <f>IF('1_Data Entry'!$E315="","",SUM(SUMIFS('4_Wash Match Table'!R$7:R$500,'4_Wash Match Table'!L$7:L$500,H315),(SUMIFS('4_Wash Match Table'!AA$7:AA$500,'4_Wash Match Table'!U$7:U$500,H315)),(SUMIFS('4_Wash Match Table'!AJ$7:AJ$500,'4_Wash Match Table'!AD$7:AD$500,H315)),(SUMIFS('4_Wash Match Table'!AS$7:AS$500,'4_Wash Match Table'!AM$7:AM$500,H315))))</f>
        <v/>
      </c>
      <c r="AA315" s="64" t="str">
        <f>IF('1_Data Entry'!$E315="","",IF(OR(L315="",Z315=""),"",L315+Z315))</f>
        <v/>
      </c>
      <c r="AB315" s="65" t="str">
        <f t="shared" si="28"/>
        <v/>
      </c>
      <c r="AC315" s="70" t="str">
        <f>IF(AND($M315&lt;&gt;"",$Q315&lt;0),COUNTIFS($M$6:M315,"&lt;&gt;",$Q$6:Q315,"&lt;0"),"")</f>
        <v/>
      </c>
      <c r="AD315" t="str">
        <f t="shared" si="29"/>
        <v/>
      </c>
      <c r="AG315"/>
    </row>
    <row r="316" spans="1:33" ht="15" customHeight="1" x14ac:dyDescent="0.25">
      <c r="A316" s="47" t="str">
        <f>IF('1_Data Entry'!$E316="","",IF(COUNTA('1_Data Entry'!C316:N316)=0,"",'1_Data Entry'!A316))</f>
        <v/>
      </c>
      <c r="B316" s="47" t="str">
        <f>IF('1_Data Entry'!$E316="","",IF(A316="","",IF(S316&lt;&gt;"OK","Check row",IF(M316="","Open lot",IF(R316=0,"Closed lot","Partially sold")))))</f>
        <v/>
      </c>
      <c r="C316" s="47" t="str">
        <f>IF(A316="","",'1_Data Entry'!C316)</f>
        <v/>
      </c>
      <c r="D316" s="47" t="str">
        <f>IF(A316="","",'1_Data Entry'!D316)</f>
        <v/>
      </c>
      <c r="E316" s="47" t="str">
        <f>IF(A316="","",'1_Data Entry'!E316)</f>
        <v/>
      </c>
      <c r="F316" s="47" t="str">
        <f t="shared" si="24"/>
        <v/>
      </c>
      <c r="G316" s="47" t="str">
        <f>IF(F316="","",IFERROR(VLOOKUP(F316,'6_Reference Lists'!$A$4:$D$64,4,FALSE()),'1_Data Entry'!F316))</f>
        <v/>
      </c>
      <c r="H316" s="134" t="str">
        <f>IF('1_Data Entry'!$E316="","",IF(OR(F316="",I316="",J316="",K316=""),"",F316&amp;"-"&amp;TEXT(I316,"yyyymmdd")&amp;"-"&amp;SUBSTITUTE(TEXT(ROUND(J316,3),"0.###"),".","D")&amp;"-"&amp;SUBSTITUTE(TEXT(ROUND(K316,3),"0.###"),".","D")))</f>
        <v/>
      </c>
      <c r="I316" s="61" t="str">
        <f>IF('1_Data Entry'!$E316="","",IF(A316="","",'1_Data Entry'!G316))</f>
        <v/>
      </c>
      <c r="J316" s="62" t="str">
        <f>IF('1_Data Entry'!$E316="","",IF(A316="","",'1_Data Entry'!H316))</f>
        <v/>
      </c>
      <c r="K316" s="63" t="str">
        <f>IF('1_Data Entry'!$E316="","",IF(A316="","",'1_Data Entry'!I316))</f>
        <v/>
      </c>
      <c r="L316" s="63" t="str">
        <f>IF('1_Data Entry'!$E316="","",IF(OR(J316="",K316=""),"",J316*K316))</f>
        <v/>
      </c>
      <c r="M316" s="61" t="str">
        <f>IF(A316="","",IF(OR('1_Data Entry'!L316="",'1_Data Entry'!L316&lt;=0),"",'1_Data Entry'!J316))</f>
        <v/>
      </c>
      <c r="N316" s="62" t="str">
        <f>IF('1_Data Entry'!$E316="","",IF(OR(J316="",R316=""),"",MAX(J316-R316,0)))</f>
        <v/>
      </c>
      <c r="O316" s="63" t="str">
        <f>IF('1_Data Entry'!$E316="","",IF(A316="","",'1_Data Entry'!L316))</f>
        <v/>
      </c>
      <c r="P316" s="63" t="str">
        <f t="shared" si="25"/>
        <v/>
      </c>
      <c r="Q316" s="91" t="str">
        <f>IF('1_Data Entry'!$E316="","",IF(OR(M316="",P316="",L316=""),"",P316-L316))</f>
        <v/>
      </c>
      <c r="R316" s="133" t="str">
        <f>IF(A316="","",IF('1_Data Entry'!M316&lt;&gt;"",'1_Data Entry'!M316,IF('1_Data Entry'!J316="",J316,"")))</f>
        <v/>
      </c>
      <c r="S316" s="54" t="str">
        <f>IF('1_Data Entry'!$E316="","",IF(A316="","",IF(OR(F316="",I316="",J316="",K316=""),"Check row",IF(AND(M316&lt;&gt;"",M316&lt;I316),"Sell before buy",IF(AND(R316&lt;&gt;"",J316&lt;R316),"Shares remaining exceeds buy",IF(AND(M316&lt;&gt;"",OR(O316="",O316&lt;=0),N316&gt;0),"Missing sale price","OK"))))))</f>
        <v/>
      </c>
      <c r="T316" s="54" t="str">
        <f>IF('1_Data Entry'!$E316="","",IF(A316="","",IF(AND(Q316&lt;0,M316&lt;&gt;""),"Yes","No")))</f>
        <v/>
      </c>
      <c r="U316" s="54" t="str">
        <f>IF('1_Data Entry'!$E316="","",IF(OR(A316="",T316&lt;&gt;"Yes",M316=""),"No",IF(COUNTIFS($F$6:$F$505,F316,$I$6:$I$505,"&gt;="&amp;M316-30,$I$6:$I$505,"&lt;="&amp;M316+30,$A$6:$A$505,"&lt;&gt;"&amp;A316)&gt;0,"Yes","No")))</f>
        <v/>
      </c>
      <c r="V316" s="61" t="str">
        <f>IF('1_Data Entry'!$E316="","",IF(OR(A316="",U316&lt;&gt;"Yes",M316=""),"",M316+30))</f>
        <v/>
      </c>
      <c r="W316" s="54" t="str">
        <f>IF('1_Data Entry'!$E316="","",IF(A316="","",IF(S316="OK","Ready","Review row")))</f>
        <v/>
      </c>
      <c r="X316" s="69" t="str">
        <f t="shared" si="26"/>
        <v/>
      </c>
      <c r="Y316" s="68" t="str">
        <f t="shared" si="27"/>
        <v/>
      </c>
      <c r="Z316" s="64" t="str">
        <f>IF('1_Data Entry'!$E316="","",SUM(SUMIFS('4_Wash Match Table'!R$7:R$500,'4_Wash Match Table'!L$7:L$500,H316),(SUMIFS('4_Wash Match Table'!AA$7:AA$500,'4_Wash Match Table'!U$7:U$500,H316)),(SUMIFS('4_Wash Match Table'!AJ$7:AJ$500,'4_Wash Match Table'!AD$7:AD$500,H316)),(SUMIFS('4_Wash Match Table'!AS$7:AS$500,'4_Wash Match Table'!AM$7:AM$500,H316))))</f>
        <v/>
      </c>
      <c r="AA316" s="64" t="str">
        <f>IF('1_Data Entry'!$E316="","",IF(OR(L316="",Z316=""),"",L316+Z316))</f>
        <v/>
      </c>
      <c r="AB316" s="65" t="str">
        <f t="shared" si="28"/>
        <v/>
      </c>
      <c r="AC316" s="70" t="str">
        <f>IF(AND($M316&lt;&gt;"",$Q316&lt;0),COUNTIFS($M$6:M316,"&lt;&gt;",$Q$6:Q316,"&lt;0"),"")</f>
        <v/>
      </c>
      <c r="AD316" t="str">
        <f t="shared" si="29"/>
        <v/>
      </c>
      <c r="AG316"/>
    </row>
    <row r="317" spans="1:33" ht="15" customHeight="1" x14ac:dyDescent="0.25">
      <c r="A317" s="47" t="str">
        <f>IF('1_Data Entry'!$E317="","",IF(COUNTA('1_Data Entry'!C317:N317)=0,"",'1_Data Entry'!A317))</f>
        <v/>
      </c>
      <c r="B317" s="47" t="str">
        <f>IF('1_Data Entry'!$E317="","",IF(A317="","",IF(S317&lt;&gt;"OK","Check row",IF(M317="","Open lot",IF(R317=0,"Closed lot","Partially sold")))))</f>
        <v/>
      </c>
      <c r="C317" s="47" t="str">
        <f>IF(A317="","",'1_Data Entry'!C317)</f>
        <v/>
      </c>
      <c r="D317" s="47" t="str">
        <f>IF(A317="","",'1_Data Entry'!D317)</f>
        <v/>
      </c>
      <c r="E317" s="47" t="str">
        <f>IF(A317="","",'1_Data Entry'!E317)</f>
        <v/>
      </c>
      <c r="F317" s="47" t="str">
        <f t="shared" si="24"/>
        <v/>
      </c>
      <c r="G317" s="47" t="str">
        <f>IF(F317="","",IFERROR(VLOOKUP(F317,'6_Reference Lists'!$A$4:$D$64,4,FALSE()),'1_Data Entry'!F317))</f>
        <v/>
      </c>
      <c r="H317" s="134" t="str">
        <f>IF('1_Data Entry'!$E317="","",IF(OR(F317="",I317="",J317="",K317=""),"",F317&amp;"-"&amp;TEXT(I317,"yyyymmdd")&amp;"-"&amp;SUBSTITUTE(TEXT(ROUND(J317,3),"0.###"),".","D")&amp;"-"&amp;SUBSTITUTE(TEXT(ROUND(K317,3),"0.###"),".","D")))</f>
        <v/>
      </c>
      <c r="I317" s="61" t="str">
        <f>IF('1_Data Entry'!$E317="","",IF(A317="","",'1_Data Entry'!G317))</f>
        <v/>
      </c>
      <c r="J317" s="62" t="str">
        <f>IF('1_Data Entry'!$E317="","",IF(A317="","",'1_Data Entry'!H317))</f>
        <v/>
      </c>
      <c r="K317" s="63" t="str">
        <f>IF('1_Data Entry'!$E317="","",IF(A317="","",'1_Data Entry'!I317))</f>
        <v/>
      </c>
      <c r="L317" s="63" t="str">
        <f>IF('1_Data Entry'!$E317="","",IF(OR(J317="",K317=""),"",J317*K317))</f>
        <v/>
      </c>
      <c r="M317" s="61" t="str">
        <f>IF(A317="","",IF(OR('1_Data Entry'!L317="",'1_Data Entry'!L317&lt;=0),"",'1_Data Entry'!J317))</f>
        <v/>
      </c>
      <c r="N317" s="62" t="str">
        <f>IF('1_Data Entry'!$E317="","",IF(OR(J317="",R317=""),"",MAX(J317-R317,0)))</f>
        <v/>
      </c>
      <c r="O317" s="63" t="str">
        <f>IF('1_Data Entry'!$E317="","",IF(A317="","",'1_Data Entry'!L317))</f>
        <v/>
      </c>
      <c r="P317" s="63" t="str">
        <f t="shared" si="25"/>
        <v/>
      </c>
      <c r="Q317" s="91" t="str">
        <f>IF('1_Data Entry'!$E317="","",IF(OR(M317="",P317="",L317=""),"",P317-L317))</f>
        <v/>
      </c>
      <c r="R317" s="133" t="str">
        <f>IF(A317="","",IF('1_Data Entry'!M317&lt;&gt;"",'1_Data Entry'!M317,IF('1_Data Entry'!J317="",J317,"")))</f>
        <v/>
      </c>
      <c r="S317" s="54" t="str">
        <f>IF('1_Data Entry'!$E317="","",IF(A317="","",IF(OR(F317="",I317="",J317="",K317=""),"Check row",IF(AND(M317&lt;&gt;"",M317&lt;I317),"Sell before buy",IF(AND(R317&lt;&gt;"",J317&lt;R317),"Shares remaining exceeds buy",IF(AND(M317&lt;&gt;"",OR(O317="",O317&lt;=0),N317&gt;0),"Missing sale price","OK"))))))</f>
        <v/>
      </c>
      <c r="T317" s="54" t="str">
        <f>IF('1_Data Entry'!$E317="","",IF(A317="","",IF(AND(Q317&lt;0,M317&lt;&gt;""),"Yes","No")))</f>
        <v/>
      </c>
      <c r="U317" s="54" t="str">
        <f>IF('1_Data Entry'!$E317="","",IF(OR(A317="",T317&lt;&gt;"Yes",M317=""),"No",IF(COUNTIFS($F$6:$F$505,F317,$I$6:$I$505,"&gt;="&amp;M317-30,$I$6:$I$505,"&lt;="&amp;M317+30,$A$6:$A$505,"&lt;&gt;"&amp;A317)&gt;0,"Yes","No")))</f>
        <v/>
      </c>
      <c r="V317" s="61" t="str">
        <f>IF('1_Data Entry'!$E317="","",IF(OR(A317="",U317&lt;&gt;"Yes",M317=""),"",M317+30))</f>
        <v/>
      </c>
      <c r="W317" s="54" t="str">
        <f>IF('1_Data Entry'!$E317="","",IF(A317="","",IF(S317="OK","Ready","Review row")))</f>
        <v/>
      </c>
      <c r="X317" s="69" t="str">
        <f t="shared" si="26"/>
        <v/>
      </c>
      <c r="Y317" s="68" t="str">
        <f t="shared" si="27"/>
        <v/>
      </c>
      <c r="Z317" s="64" t="str">
        <f>IF('1_Data Entry'!$E317="","",SUM(SUMIFS('4_Wash Match Table'!R$7:R$500,'4_Wash Match Table'!L$7:L$500,H317),(SUMIFS('4_Wash Match Table'!AA$7:AA$500,'4_Wash Match Table'!U$7:U$500,H317)),(SUMIFS('4_Wash Match Table'!AJ$7:AJ$500,'4_Wash Match Table'!AD$7:AD$500,H317)),(SUMIFS('4_Wash Match Table'!AS$7:AS$500,'4_Wash Match Table'!AM$7:AM$500,H317))))</f>
        <v/>
      </c>
      <c r="AA317" s="64" t="str">
        <f>IF('1_Data Entry'!$E317="","",IF(OR(L317="",Z317=""),"",L317+Z317))</f>
        <v/>
      </c>
      <c r="AB317" s="65" t="str">
        <f t="shared" si="28"/>
        <v/>
      </c>
      <c r="AC317" s="70" t="str">
        <f>IF(AND($M317&lt;&gt;"",$Q317&lt;0),COUNTIFS($M$6:M317,"&lt;&gt;",$Q$6:Q317,"&lt;0"),"")</f>
        <v/>
      </c>
      <c r="AD317" t="str">
        <f t="shared" si="29"/>
        <v/>
      </c>
      <c r="AG317"/>
    </row>
    <row r="318" spans="1:33" ht="15" customHeight="1" x14ac:dyDescent="0.25">
      <c r="A318" s="47" t="str">
        <f>IF('1_Data Entry'!$E318="","",IF(COUNTA('1_Data Entry'!C318:N318)=0,"",'1_Data Entry'!A318))</f>
        <v/>
      </c>
      <c r="B318" s="47" t="str">
        <f>IF('1_Data Entry'!$E318="","",IF(A318="","",IF(S318&lt;&gt;"OK","Check row",IF(M318="","Open lot",IF(R318=0,"Closed lot","Partially sold")))))</f>
        <v/>
      </c>
      <c r="C318" s="47" t="str">
        <f>IF(A318="","",'1_Data Entry'!C318)</f>
        <v/>
      </c>
      <c r="D318" s="47" t="str">
        <f>IF(A318="","",'1_Data Entry'!D318)</f>
        <v/>
      </c>
      <c r="E318" s="47" t="str">
        <f>IF(A318="","",'1_Data Entry'!E318)</f>
        <v/>
      </c>
      <c r="F318" s="47" t="str">
        <f t="shared" si="24"/>
        <v/>
      </c>
      <c r="G318" s="47" t="str">
        <f>IF(F318="","",IFERROR(VLOOKUP(F318,'6_Reference Lists'!$A$4:$D$64,4,FALSE()),'1_Data Entry'!F318))</f>
        <v/>
      </c>
      <c r="H318" s="134" t="str">
        <f>IF('1_Data Entry'!$E318="","",IF(OR(F318="",I318="",J318="",K318=""),"",F318&amp;"-"&amp;TEXT(I318,"yyyymmdd")&amp;"-"&amp;SUBSTITUTE(TEXT(ROUND(J318,3),"0.###"),".","D")&amp;"-"&amp;SUBSTITUTE(TEXT(ROUND(K318,3),"0.###"),".","D")))</f>
        <v/>
      </c>
      <c r="I318" s="61" t="str">
        <f>IF('1_Data Entry'!$E318="","",IF(A318="","",'1_Data Entry'!G318))</f>
        <v/>
      </c>
      <c r="J318" s="62" t="str">
        <f>IF('1_Data Entry'!$E318="","",IF(A318="","",'1_Data Entry'!H318))</f>
        <v/>
      </c>
      <c r="K318" s="63" t="str">
        <f>IF('1_Data Entry'!$E318="","",IF(A318="","",'1_Data Entry'!I318))</f>
        <v/>
      </c>
      <c r="L318" s="63" t="str">
        <f>IF('1_Data Entry'!$E318="","",IF(OR(J318="",K318=""),"",J318*K318))</f>
        <v/>
      </c>
      <c r="M318" s="61" t="str">
        <f>IF(A318="","",IF(OR('1_Data Entry'!L318="",'1_Data Entry'!L318&lt;=0),"",'1_Data Entry'!J318))</f>
        <v/>
      </c>
      <c r="N318" s="62" t="str">
        <f>IF('1_Data Entry'!$E318="","",IF(OR(J318="",R318=""),"",MAX(J318-R318,0)))</f>
        <v/>
      </c>
      <c r="O318" s="63" t="str">
        <f>IF('1_Data Entry'!$E318="","",IF(A318="","",'1_Data Entry'!L318))</f>
        <v/>
      </c>
      <c r="P318" s="63" t="str">
        <f t="shared" si="25"/>
        <v/>
      </c>
      <c r="Q318" s="91" t="str">
        <f>IF('1_Data Entry'!$E318="","",IF(OR(M318="",P318="",L318=""),"",P318-L318))</f>
        <v/>
      </c>
      <c r="R318" s="133" t="str">
        <f>IF(A318="","",IF('1_Data Entry'!M318&lt;&gt;"",'1_Data Entry'!M318,IF('1_Data Entry'!J318="",J318,"")))</f>
        <v/>
      </c>
      <c r="S318" s="54" t="str">
        <f>IF('1_Data Entry'!$E318="","",IF(A318="","",IF(OR(F318="",I318="",J318="",K318=""),"Check row",IF(AND(M318&lt;&gt;"",M318&lt;I318),"Sell before buy",IF(AND(R318&lt;&gt;"",J318&lt;R318),"Shares remaining exceeds buy",IF(AND(M318&lt;&gt;"",OR(O318="",O318&lt;=0),N318&gt;0),"Missing sale price","OK"))))))</f>
        <v/>
      </c>
      <c r="T318" s="54" t="str">
        <f>IF('1_Data Entry'!$E318="","",IF(A318="","",IF(AND(Q318&lt;0,M318&lt;&gt;""),"Yes","No")))</f>
        <v/>
      </c>
      <c r="U318" s="54" t="str">
        <f>IF('1_Data Entry'!$E318="","",IF(OR(A318="",T318&lt;&gt;"Yes",M318=""),"No",IF(COUNTIFS($F$6:$F$505,F318,$I$6:$I$505,"&gt;="&amp;M318-30,$I$6:$I$505,"&lt;="&amp;M318+30,$A$6:$A$505,"&lt;&gt;"&amp;A318)&gt;0,"Yes","No")))</f>
        <v/>
      </c>
      <c r="V318" s="61" t="str">
        <f>IF('1_Data Entry'!$E318="","",IF(OR(A318="",U318&lt;&gt;"Yes",M318=""),"",M318+30))</f>
        <v/>
      </c>
      <c r="W318" s="54" t="str">
        <f>IF('1_Data Entry'!$E318="","",IF(A318="","",IF(S318="OK","Ready","Review row")))</f>
        <v/>
      </c>
      <c r="X318" s="69" t="str">
        <f t="shared" si="26"/>
        <v/>
      </c>
      <c r="Y318" s="68" t="str">
        <f t="shared" si="27"/>
        <v/>
      </c>
      <c r="Z318" s="64" t="str">
        <f>IF('1_Data Entry'!$E318="","",SUM(SUMIFS('4_Wash Match Table'!R$7:R$500,'4_Wash Match Table'!L$7:L$500,H318),(SUMIFS('4_Wash Match Table'!AA$7:AA$500,'4_Wash Match Table'!U$7:U$500,H318)),(SUMIFS('4_Wash Match Table'!AJ$7:AJ$500,'4_Wash Match Table'!AD$7:AD$500,H318)),(SUMIFS('4_Wash Match Table'!AS$7:AS$500,'4_Wash Match Table'!AM$7:AM$500,H318))))</f>
        <v/>
      </c>
      <c r="AA318" s="64" t="str">
        <f>IF('1_Data Entry'!$E318="","",IF(OR(L318="",Z318=""),"",L318+Z318))</f>
        <v/>
      </c>
      <c r="AB318" s="65" t="str">
        <f t="shared" si="28"/>
        <v/>
      </c>
      <c r="AC318" s="70" t="str">
        <f>IF(AND($M318&lt;&gt;"",$Q318&lt;0),COUNTIFS($M$6:M318,"&lt;&gt;",$Q$6:Q318,"&lt;0"),"")</f>
        <v/>
      </c>
      <c r="AD318" t="str">
        <f t="shared" si="29"/>
        <v/>
      </c>
      <c r="AG318"/>
    </row>
    <row r="319" spans="1:33" ht="15" customHeight="1" x14ac:dyDescent="0.25">
      <c r="A319" s="47" t="str">
        <f>IF('1_Data Entry'!$E319="","",IF(COUNTA('1_Data Entry'!C319:N319)=0,"",'1_Data Entry'!A319))</f>
        <v/>
      </c>
      <c r="B319" s="47" t="str">
        <f>IF('1_Data Entry'!$E319="","",IF(A319="","",IF(S319&lt;&gt;"OK","Check row",IF(M319="","Open lot",IF(R319=0,"Closed lot","Partially sold")))))</f>
        <v/>
      </c>
      <c r="C319" s="47" t="str">
        <f>IF(A319="","",'1_Data Entry'!C319)</f>
        <v/>
      </c>
      <c r="D319" s="47" t="str">
        <f>IF(A319="","",'1_Data Entry'!D319)</f>
        <v/>
      </c>
      <c r="E319" s="47" t="str">
        <f>IF(A319="","",'1_Data Entry'!E319)</f>
        <v/>
      </c>
      <c r="F319" s="47" t="str">
        <f t="shared" si="24"/>
        <v/>
      </c>
      <c r="G319" s="47" t="str">
        <f>IF(F319="","",IFERROR(VLOOKUP(F319,'6_Reference Lists'!$A$4:$D$64,4,FALSE()),'1_Data Entry'!F319))</f>
        <v/>
      </c>
      <c r="H319" s="134" t="str">
        <f>IF('1_Data Entry'!$E319="","",IF(OR(F319="",I319="",J319="",K319=""),"",F319&amp;"-"&amp;TEXT(I319,"yyyymmdd")&amp;"-"&amp;SUBSTITUTE(TEXT(ROUND(J319,3),"0.###"),".","D")&amp;"-"&amp;SUBSTITUTE(TEXT(ROUND(K319,3),"0.###"),".","D")))</f>
        <v/>
      </c>
      <c r="I319" s="61" t="str">
        <f>IF('1_Data Entry'!$E319="","",IF(A319="","",'1_Data Entry'!G319))</f>
        <v/>
      </c>
      <c r="J319" s="62" t="str">
        <f>IF('1_Data Entry'!$E319="","",IF(A319="","",'1_Data Entry'!H319))</f>
        <v/>
      </c>
      <c r="K319" s="63" t="str">
        <f>IF('1_Data Entry'!$E319="","",IF(A319="","",'1_Data Entry'!I319))</f>
        <v/>
      </c>
      <c r="L319" s="63" t="str">
        <f>IF('1_Data Entry'!$E319="","",IF(OR(J319="",K319=""),"",J319*K319))</f>
        <v/>
      </c>
      <c r="M319" s="61" t="str">
        <f>IF(A319="","",IF(OR('1_Data Entry'!L319="",'1_Data Entry'!L319&lt;=0),"",'1_Data Entry'!J319))</f>
        <v/>
      </c>
      <c r="N319" s="62" t="str">
        <f>IF('1_Data Entry'!$E319="","",IF(OR(J319="",R319=""),"",MAX(J319-R319,0)))</f>
        <v/>
      </c>
      <c r="O319" s="63" t="str">
        <f>IF('1_Data Entry'!$E319="","",IF(A319="","",'1_Data Entry'!L319))</f>
        <v/>
      </c>
      <c r="P319" s="63" t="str">
        <f t="shared" si="25"/>
        <v/>
      </c>
      <c r="Q319" s="91" t="str">
        <f>IF('1_Data Entry'!$E319="","",IF(OR(M319="",P319="",L319=""),"",P319-L319))</f>
        <v/>
      </c>
      <c r="R319" s="133" t="str">
        <f>IF(A319="","",IF('1_Data Entry'!M319&lt;&gt;"",'1_Data Entry'!M319,IF('1_Data Entry'!J319="",J319,"")))</f>
        <v/>
      </c>
      <c r="S319" s="54" t="str">
        <f>IF('1_Data Entry'!$E319="","",IF(A319="","",IF(OR(F319="",I319="",J319="",K319=""),"Check row",IF(AND(M319&lt;&gt;"",M319&lt;I319),"Sell before buy",IF(AND(R319&lt;&gt;"",J319&lt;R319),"Shares remaining exceeds buy",IF(AND(M319&lt;&gt;"",OR(O319="",O319&lt;=0),N319&gt;0),"Missing sale price","OK"))))))</f>
        <v/>
      </c>
      <c r="T319" s="54" t="str">
        <f>IF('1_Data Entry'!$E319="","",IF(A319="","",IF(AND(Q319&lt;0,M319&lt;&gt;""),"Yes","No")))</f>
        <v/>
      </c>
      <c r="U319" s="54" t="str">
        <f>IF('1_Data Entry'!$E319="","",IF(OR(A319="",T319&lt;&gt;"Yes",M319=""),"No",IF(COUNTIFS($F$6:$F$505,F319,$I$6:$I$505,"&gt;="&amp;M319-30,$I$6:$I$505,"&lt;="&amp;M319+30,$A$6:$A$505,"&lt;&gt;"&amp;A319)&gt;0,"Yes","No")))</f>
        <v/>
      </c>
      <c r="V319" s="61" t="str">
        <f>IF('1_Data Entry'!$E319="","",IF(OR(A319="",U319&lt;&gt;"Yes",M319=""),"",M319+30))</f>
        <v/>
      </c>
      <c r="W319" s="54" t="str">
        <f>IF('1_Data Entry'!$E319="","",IF(A319="","",IF(S319="OK","Ready","Review row")))</f>
        <v/>
      </c>
      <c r="X319" s="69" t="str">
        <f t="shared" si="26"/>
        <v/>
      </c>
      <c r="Y319" s="68" t="str">
        <f t="shared" si="27"/>
        <v/>
      </c>
      <c r="Z319" s="64" t="str">
        <f>IF('1_Data Entry'!$E319="","",SUM(SUMIFS('4_Wash Match Table'!R$7:R$500,'4_Wash Match Table'!L$7:L$500,H319),(SUMIFS('4_Wash Match Table'!AA$7:AA$500,'4_Wash Match Table'!U$7:U$500,H319)),(SUMIFS('4_Wash Match Table'!AJ$7:AJ$500,'4_Wash Match Table'!AD$7:AD$500,H319)),(SUMIFS('4_Wash Match Table'!AS$7:AS$500,'4_Wash Match Table'!AM$7:AM$500,H319))))</f>
        <v/>
      </c>
      <c r="AA319" s="64" t="str">
        <f>IF('1_Data Entry'!$E319="","",IF(OR(L319="",Z319=""),"",L319+Z319))</f>
        <v/>
      </c>
      <c r="AB319" s="65" t="str">
        <f t="shared" si="28"/>
        <v/>
      </c>
      <c r="AC319" s="70" t="str">
        <f>IF(AND($M319&lt;&gt;"",$Q319&lt;0),COUNTIFS($M$6:M319,"&lt;&gt;",$Q$6:Q319,"&lt;0"),"")</f>
        <v/>
      </c>
      <c r="AD319" t="str">
        <f t="shared" si="29"/>
        <v/>
      </c>
      <c r="AG319"/>
    </row>
    <row r="320" spans="1:33" ht="15" customHeight="1" x14ac:dyDescent="0.25">
      <c r="A320" s="47" t="str">
        <f>IF('1_Data Entry'!$E320="","",IF(COUNTA('1_Data Entry'!C320:N320)=0,"",'1_Data Entry'!A320))</f>
        <v/>
      </c>
      <c r="B320" s="47" t="str">
        <f>IF('1_Data Entry'!$E320="","",IF(A320="","",IF(S320&lt;&gt;"OK","Check row",IF(M320="","Open lot",IF(R320=0,"Closed lot","Partially sold")))))</f>
        <v/>
      </c>
      <c r="C320" s="47" t="str">
        <f>IF(A320="","",'1_Data Entry'!C320)</f>
        <v/>
      </c>
      <c r="D320" s="47" t="str">
        <f>IF(A320="","",'1_Data Entry'!D320)</f>
        <v/>
      </c>
      <c r="E320" s="47" t="str">
        <f>IF(A320="","",'1_Data Entry'!E320)</f>
        <v/>
      </c>
      <c r="F320" s="47" t="str">
        <f t="shared" si="24"/>
        <v/>
      </c>
      <c r="G320" s="47" t="str">
        <f>IF(F320="","",IFERROR(VLOOKUP(F320,'6_Reference Lists'!$A$4:$D$64,4,FALSE()),'1_Data Entry'!F320))</f>
        <v/>
      </c>
      <c r="H320" s="134" t="str">
        <f>IF('1_Data Entry'!$E320="","",IF(OR(F320="",I320="",J320="",K320=""),"",F320&amp;"-"&amp;TEXT(I320,"yyyymmdd")&amp;"-"&amp;SUBSTITUTE(TEXT(ROUND(J320,3),"0.###"),".","D")&amp;"-"&amp;SUBSTITUTE(TEXT(ROUND(K320,3),"0.###"),".","D")))</f>
        <v/>
      </c>
      <c r="I320" s="61" t="str">
        <f>IF('1_Data Entry'!$E320="","",IF(A320="","",'1_Data Entry'!G320))</f>
        <v/>
      </c>
      <c r="J320" s="62" t="str">
        <f>IF('1_Data Entry'!$E320="","",IF(A320="","",'1_Data Entry'!H320))</f>
        <v/>
      </c>
      <c r="K320" s="63" t="str">
        <f>IF('1_Data Entry'!$E320="","",IF(A320="","",'1_Data Entry'!I320))</f>
        <v/>
      </c>
      <c r="L320" s="63" t="str">
        <f>IF('1_Data Entry'!$E320="","",IF(OR(J320="",K320=""),"",J320*K320))</f>
        <v/>
      </c>
      <c r="M320" s="61" t="str">
        <f>IF(A320="","",IF(OR('1_Data Entry'!L320="",'1_Data Entry'!L320&lt;=0),"",'1_Data Entry'!J320))</f>
        <v/>
      </c>
      <c r="N320" s="62" t="str">
        <f>IF('1_Data Entry'!$E320="","",IF(OR(J320="",R320=""),"",MAX(J320-R320,0)))</f>
        <v/>
      </c>
      <c r="O320" s="63" t="str">
        <f>IF('1_Data Entry'!$E320="","",IF(A320="","",'1_Data Entry'!L320))</f>
        <v/>
      </c>
      <c r="P320" s="63" t="str">
        <f t="shared" si="25"/>
        <v/>
      </c>
      <c r="Q320" s="91" t="str">
        <f>IF('1_Data Entry'!$E320="","",IF(OR(M320="",P320="",L320=""),"",P320-L320))</f>
        <v/>
      </c>
      <c r="R320" s="133" t="str">
        <f>IF(A320="","",IF('1_Data Entry'!M320&lt;&gt;"",'1_Data Entry'!M320,IF('1_Data Entry'!J320="",J320,"")))</f>
        <v/>
      </c>
      <c r="S320" s="54" t="str">
        <f>IF('1_Data Entry'!$E320="","",IF(A320="","",IF(OR(F320="",I320="",J320="",K320=""),"Check row",IF(AND(M320&lt;&gt;"",M320&lt;I320),"Sell before buy",IF(AND(R320&lt;&gt;"",J320&lt;R320),"Shares remaining exceeds buy",IF(AND(M320&lt;&gt;"",OR(O320="",O320&lt;=0),N320&gt;0),"Missing sale price","OK"))))))</f>
        <v/>
      </c>
      <c r="T320" s="54" t="str">
        <f>IF('1_Data Entry'!$E320="","",IF(A320="","",IF(AND(Q320&lt;0,M320&lt;&gt;""),"Yes","No")))</f>
        <v/>
      </c>
      <c r="U320" s="54" t="str">
        <f>IF('1_Data Entry'!$E320="","",IF(OR(A320="",T320&lt;&gt;"Yes",M320=""),"No",IF(COUNTIFS($F$6:$F$505,F320,$I$6:$I$505,"&gt;="&amp;M320-30,$I$6:$I$505,"&lt;="&amp;M320+30,$A$6:$A$505,"&lt;&gt;"&amp;A320)&gt;0,"Yes","No")))</f>
        <v/>
      </c>
      <c r="V320" s="61" t="str">
        <f>IF('1_Data Entry'!$E320="","",IF(OR(A320="",U320&lt;&gt;"Yes",M320=""),"",M320+30))</f>
        <v/>
      </c>
      <c r="W320" s="54" t="str">
        <f>IF('1_Data Entry'!$E320="","",IF(A320="","",IF(S320="OK","Ready","Review row")))</f>
        <v/>
      </c>
      <c r="X320" s="69" t="str">
        <f t="shared" si="26"/>
        <v/>
      </c>
      <c r="Y320" s="68" t="str">
        <f t="shared" si="27"/>
        <v/>
      </c>
      <c r="Z320" s="64" t="str">
        <f>IF('1_Data Entry'!$E320="","",SUM(SUMIFS('4_Wash Match Table'!R$7:R$500,'4_Wash Match Table'!L$7:L$500,H320),(SUMIFS('4_Wash Match Table'!AA$7:AA$500,'4_Wash Match Table'!U$7:U$500,H320)),(SUMIFS('4_Wash Match Table'!AJ$7:AJ$500,'4_Wash Match Table'!AD$7:AD$500,H320)),(SUMIFS('4_Wash Match Table'!AS$7:AS$500,'4_Wash Match Table'!AM$7:AM$500,H320))))</f>
        <v/>
      </c>
      <c r="AA320" s="64" t="str">
        <f>IF('1_Data Entry'!$E320="","",IF(OR(L320="",Z320=""),"",L320+Z320))</f>
        <v/>
      </c>
      <c r="AB320" s="65" t="str">
        <f t="shared" si="28"/>
        <v/>
      </c>
      <c r="AC320" s="70" t="str">
        <f>IF(AND($M320&lt;&gt;"",$Q320&lt;0),COUNTIFS($M$6:M320,"&lt;&gt;",$Q$6:Q320,"&lt;0"),"")</f>
        <v/>
      </c>
      <c r="AD320" t="str">
        <f t="shared" si="29"/>
        <v/>
      </c>
      <c r="AG320"/>
    </row>
    <row r="321" spans="1:33" ht="15" customHeight="1" x14ac:dyDescent="0.25">
      <c r="A321" s="47" t="str">
        <f>IF('1_Data Entry'!$E321="","",IF(COUNTA('1_Data Entry'!C321:N321)=0,"",'1_Data Entry'!A321))</f>
        <v/>
      </c>
      <c r="B321" s="47" t="str">
        <f>IF('1_Data Entry'!$E321="","",IF(A321="","",IF(S321&lt;&gt;"OK","Check row",IF(M321="","Open lot",IF(R321=0,"Closed lot","Partially sold")))))</f>
        <v/>
      </c>
      <c r="C321" s="47" t="str">
        <f>IF(A321="","",'1_Data Entry'!C321)</f>
        <v/>
      </c>
      <c r="D321" s="47" t="str">
        <f>IF(A321="","",'1_Data Entry'!D321)</f>
        <v/>
      </c>
      <c r="E321" s="47" t="str">
        <f>IF(A321="","",'1_Data Entry'!E321)</f>
        <v/>
      </c>
      <c r="F321" s="47" t="str">
        <f t="shared" si="24"/>
        <v/>
      </c>
      <c r="G321" s="47" t="str">
        <f>IF(F321="","",IFERROR(VLOOKUP(F321,'6_Reference Lists'!$A$4:$D$64,4,FALSE()),'1_Data Entry'!F321))</f>
        <v/>
      </c>
      <c r="H321" s="134" t="str">
        <f>IF('1_Data Entry'!$E321="","",IF(OR(F321="",I321="",J321="",K321=""),"",F321&amp;"-"&amp;TEXT(I321,"yyyymmdd")&amp;"-"&amp;SUBSTITUTE(TEXT(ROUND(J321,3),"0.###"),".","D")&amp;"-"&amp;SUBSTITUTE(TEXT(ROUND(K321,3),"0.###"),".","D")))</f>
        <v/>
      </c>
      <c r="I321" s="61" t="str">
        <f>IF('1_Data Entry'!$E321="","",IF(A321="","",'1_Data Entry'!G321))</f>
        <v/>
      </c>
      <c r="J321" s="62" t="str">
        <f>IF('1_Data Entry'!$E321="","",IF(A321="","",'1_Data Entry'!H321))</f>
        <v/>
      </c>
      <c r="K321" s="63" t="str">
        <f>IF('1_Data Entry'!$E321="","",IF(A321="","",'1_Data Entry'!I321))</f>
        <v/>
      </c>
      <c r="L321" s="63" t="str">
        <f>IF('1_Data Entry'!$E321="","",IF(OR(J321="",K321=""),"",J321*K321))</f>
        <v/>
      </c>
      <c r="M321" s="61" t="str">
        <f>IF(A321="","",IF(OR('1_Data Entry'!L321="",'1_Data Entry'!L321&lt;=0),"",'1_Data Entry'!J321))</f>
        <v/>
      </c>
      <c r="N321" s="62" t="str">
        <f>IF('1_Data Entry'!$E321="","",IF(OR(J321="",R321=""),"",MAX(J321-R321,0)))</f>
        <v/>
      </c>
      <c r="O321" s="63" t="str">
        <f>IF('1_Data Entry'!$E321="","",IF(A321="","",'1_Data Entry'!L321))</f>
        <v/>
      </c>
      <c r="P321" s="63" t="str">
        <f t="shared" si="25"/>
        <v/>
      </c>
      <c r="Q321" s="91" t="str">
        <f>IF('1_Data Entry'!$E321="","",IF(OR(M321="",P321="",L321=""),"",P321-L321))</f>
        <v/>
      </c>
      <c r="R321" s="133" t="str">
        <f>IF(A321="","",IF('1_Data Entry'!M321&lt;&gt;"",'1_Data Entry'!M321,IF('1_Data Entry'!J321="",J321,"")))</f>
        <v/>
      </c>
      <c r="S321" s="54" t="str">
        <f>IF('1_Data Entry'!$E321="","",IF(A321="","",IF(OR(F321="",I321="",J321="",K321=""),"Check row",IF(AND(M321&lt;&gt;"",M321&lt;I321),"Sell before buy",IF(AND(R321&lt;&gt;"",J321&lt;R321),"Shares remaining exceeds buy",IF(AND(M321&lt;&gt;"",OR(O321="",O321&lt;=0),N321&gt;0),"Missing sale price","OK"))))))</f>
        <v/>
      </c>
      <c r="T321" s="54" t="str">
        <f>IF('1_Data Entry'!$E321="","",IF(A321="","",IF(AND(Q321&lt;0,M321&lt;&gt;""),"Yes","No")))</f>
        <v/>
      </c>
      <c r="U321" s="54" t="str">
        <f>IF('1_Data Entry'!$E321="","",IF(OR(A321="",T321&lt;&gt;"Yes",M321=""),"No",IF(COUNTIFS($F$6:$F$505,F321,$I$6:$I$505,"&gt;="&amp;M321-30,$I$6:$I$505,"&lt;="&amp;M321+30,$A$6:$A$505,"&lt;&gt;"&amp;A321)&gt;0,"Yes","No")))</f>
        <v/>
      </c>
      <c r="V321" s="61" t="str">
        <f>IF('1_Data Entry'!$E321="","",IF(OR(A321="",U321&lt;&gt;"Yes",M321=""),"",M321+30))</f>
        <v/>
      </c>
      <c r="W321" s="54" t="str">
        <f>IF('1_Data Entry'!$E321="","",IF(A321="","",IF(S321="OK","Ready","Review row")))</f>
        <v/>
      </c>
      <c r="X321" s="69" t="str">
        <f t="shared" si="26"/>
        <v/>
      </c>
      <c r="Y321" s="68" t="str">
        <f t="shared" si="27"/>
        <v/>
      </c>
      <c r="Z321" s="64" t="str">
        <f>IF('1_Data Entry'!$E321="","",SUM(SUMIFS('4_Wash Match Table'!R$7:R$500,'4_Wash Match Table'!L$7:L$500,H321),(SUMIFS('4_Wash Match Table'!AA$7:AA$500,'4_Wash Match Table'!U$7:U$500,H321)),(SUMIFS('4_Wash Match Table'!AJ$7:AJ$500,'4_Wash Match Table'!AD$7:AD$500,H321)),(SUMIFS('4_Wash Match Table'!AS$7:AS$500,'4_Wash Match Table'!AM$7:AM$500,H321))))</f>
        <v/>
      </c>
      <c r="AA321" s="64" t="str">
        <f>IF('1_Data Entry'!$E321="","",IF(OR(L321="",Z321=""),"",L321+Z321))</f>
        <v/>
      </c>
      <c r="AB321" s="65" t="str">
        <f t="shared" si="28"/>
        <v/>
      </c>
      <c r="AC321" s="70" t="str">
        <f>IF(AND($M321&lt;&gt;"",$Q321&lt;0),COUNTIFS($M$6:M321,"&lt;&gt;",$Q$6:Q321,"&lt;0"),"")</f>
        <v/>
      </c>
      <c r="AD321" t="str">
        <f t="shared" si="29"/>
        <v/>
      </c>
      <c r="AG321"/>
    </row>
    <row r="322" spans="1:33" ht="15" customHeight="1" x14ac:dyDescent="0.25">
      <c r="A322" s="47" t="str">
        <f>IF('1_Data Entry'!$E322="","",IF(COUNTA('1_Data Entry'!C322:N322)=0,"",'1_Data Entry'!A322))</f>
        <v/>
      </c>
      <c r="B322" s="47" t="str">
        <f>IF('1_Data Entry'!$E322="","",IF(A322="","",IF(S322&lt;&gt;"OK","Check row",IF(M322="","Open lot",IF(R322=0,"Closed lot","Partially sold")))))</f>
        <v/>
      </c>
      <c r="C322" s="47" t="str">
        <f>IF(A322="","",'1_Data Entry'!C322)</f>
        <v/>
      </c>
      <c r="D322" s="47" t="str">
        <f>IF(A322="","",'1_Data Entry'!D322)</f>
        <v/>
      </c>
      <c r="E322" s="47" t="str">
        <f>IF(A322="","",'1_Data Entry'!E322)</f>
        <v/>
      </c>
      <c r="F322" s="47" t="str">
        <f t="shared" si="24"/>
        <v/>
      </c>
      <c r="G322" s="47" t="str">
        <f>IF(F322="","",IFERROR(VLOOKUP(F322,'6_Reference Lists'!$A$4:$D$64,4,FALSE()),'1_Data Entry'!F322))</f>
        <v/>
      </c>
      <c r="H322" s="134" t="str">
        <f>IF('1_Data Entry'!$E322="","",IF(OR(F322="",I322="",J322="",K322=""),"",F322&amp;"-"&amp;TEXT(I322,"yyyymmdd")&amp;"-"&amp;SUBSTITUTE(TEXT(ROUND(J322,3),"0.###"),".","D")&amp;"-"&amp;SUBSTITUTE(TEXT(ROUND(K322,3),"0.###"),".","D")))</f>
        <v/>
      </c>
      <c r="I322" s="61" t="str">
        <f>IF('1_Data Entry'!$E322="","",IF(A322="","",'1_Data Entry'!G322))</f>
        <v/>
      </c>
      <c r="J322" s="62" t="str">
        <f>IF('1_Data Entry'!$E322="","",IF(A322="","",'1_Data Entry'!H322))</f>
        <v/>
      </c>
      <c r="K322" s="63" t="str">
        <f>IF('1_Data Entry'!$E322="","",IF(A322="","",'1_Data Entry'!I322))</f>
        <v/>
      </c>
      <c r="L322" s="63" t="str">
        <f>IF('1_Data Entry'!$E322="","",IF(OR(J322="",K322=""),"",J322*K322))</f>
        <v/>
      </c>
      <c r="M322" s="61" t="str">
        <f>IF(A322="","",IF(OR('1_Data Entry'!L322="",'1_Data Entry'!L322&lt;=0),"",'1_Data Entry'!J322))</f>
        <v/>
      </c>
      <c r="N322" s="62" t="str">
        <f>IF('1_Data Entry'!$E322="","",IF(OR(J322="",R322=""),"",MAX(J322-R322,0)))</f>
        <v/>
      </c>
      <c r="O322" s="63" t="str">
        <f>IF('1_Data Entry'!$E322="","",IF(A322="","",'1_Data Entry'!L322))</f>
        <v/>
      </c>
      <c r="P322" s="63" t="str">
        <f t="shared" si="25"/>
        <v/>
      </c>
      <c r="Q322" s="91" t="str">
        <f>IF('1_Data Entry'!$E322="","",IF(OR(M322="",P322="",L322=""),"",P322-L322))</f>
        <v/>
      </c>
      <c r="R322" s="133" t="str">
        <f>IF(A322="","",IF('1_Data Entry'!M322&lt;&gt;"",'1_Data Entry'!M322,IF('1_Data Entry'!J322="",J322,"")))</f>
        <v/>
      </c>
      <c r="S322" s="54" t="str">
        <f>IF('1_Data Entry'!$E322="","",IF(A322="","",IF(OR(F322="",I322="",J322="",K322=""),"Check row",IF(AND(M322&lt;&gt;"",M322&lt;I322),"Sell before buy",IF(AND(R322&lt;&gt;"",J322&lt;R322),"Shares remaining exceeds buy",IF(AND(M322&lt;&gt;"",OR(O322="",O322&lt;=0),N322&gt;0),"Missing sale price","OK"))))))</f>
        <v/>
      </c>
      <c r="T322" s="54" t="str">
        <f>IF('1_Data Entry'!$E322="","",IF(A322="","",IF(AND(Q322&lt;0,M322&lt;&gt;""),"Yes","No")))</f>
        <v/>
      </c>
      <c r="U322" s="54" t="str">
        <f>IF('1_Data Entry'!$E322="","",IF(OR(A322="",T322&lt;&gt;"Yes",M322=""),"No",IF(COUNTIFS($F$6:$F$505,F322,$I$6:$I$505,"&gt;="&amp;M322-30,$I$6:$I$505,"&lt;="&amp;M322+30,$A$6:$A$505,"&lt;&gt;"&amp;A322)&gt;0,"Yes","No")))</f>
        <v/>
      </c>
      <c r="V322" s="61" t="str">
        <f>IF('1_Data Entry'!$E322="","",IF(OR(A322="",U322&lt;&gt;"Yes",M322=""),"",M322+30))</f>
        <v/>
      </c>
      <c r="W322" s="54" t="str">
        <f>IF('1_Data Entry'!$E322="","",IF(A322="","",IF(S322="OK","Ready","Review row")))</f>
        <v/>
      </c>
      <c r="X322" s="69" t="str">
        <f t="shared" si="26"/>
        <v/>
      </c>
      <c r="Y322" s="68" t="str">
        <f t="shared" si="27"/>
        <v/>
      </c>
      <c r="Z322" s="64" t="str">
        <f>IF('1_Data Entry'!$E322="","",SUM(SUMIFS('4_Wash Match Table'!R$7:R$500,'4_Wash Match Table'!L$7:L$500,H322),(SUMIFS('4_Wash Match Table'!AA$7:AA$500,'4_Wash Match Table'!U$7:U$500,H322)),(SUMIFS('4_Wash Match Table'!AJ$7:AJ$500,'4_Wash Match Table'!AD$7:AD$500,H322)),(SUMIFS('4_Wash Match Table'!AS$7:AS$500,'4_Wash Match Table'!AM$7:AM$500,H322))))</f>
        <v/>
      </c>
      <c r="AA322" s="64" t="str">
        <f>IF('1_Data Entry'!$E322="","",IF(OR(L322="",Z322=""),"",L322+Z322))</f>
        <v/>
      </c>
      <c r="AB322" s="65" t="str">
        <f t="shared" si="28"/>
        <v/>
      </c>
      <c r="AC322" s="70" t="str">
        <f>IF(AND($M322&lt;&gt;"",$Q322&lt;0),COUNTIFS($M$6:M322,"&lt;&gt;",$Q$6:Q322,"&lt;0"),"")</f>
        <v/>
      </c>
      <c r="AD322" t="str">
        <f t="shared" si="29"/>
        <v/>
      </c>
      <c r="AG322"/>
    </row>
    <row r="323" spans="1:33" ht="15" customHeight="1" x14ac:dyDescent="0.25">
      <c r="A323" s="47" t="str">
        <f>IF('1_Data Entry'!$E323="","",IF(COUNTA('1_Data Entry'!C323:N323)=0,"",'1_Data Entry'!A323))</f>
        <v/>
      </c>
      <c r="B323" s="47" t="str">
        <f>IF('1_Data Entry'!$E323="","",IF(A323="","",IF(S323&lt;&gt;"OK","Check row",IF(M323="","Open lot",IF(R323=0,"Closed lot","Partially sold")))))</f>
        <v/>
      </c>
      <c r="C323" s="47" t="str">
        <f>IF(A323="","",'1_Data Entry'!C323)</f>
        <v/>
      </c>
      <c r="D323" s="47" t="str">
        <f>IF(A323="","",'1_Data Entry'!D323)</f>
        <v/>
      </c>
      <c r="E323" s="47" t="str">
        <f>IF(A323="","",'1_Data Entry'!E323)</f>
        <v/>
      </c>
      <c r="F323" s="47" t="str">
        <f t="shared" si="24"/>
        <v/>
      </c>
      <c r="G323" s="47" t="str">
        <f>IF(F323="","",IFERROR(VLOOKUP(F323,'6_Reference Lists'!$A$4:$D$64,4,FALSE()),'1_Data Entry'!F323))</f>
        <v/>
      </c>
      <c r="H323" s="134" t="str">
        <f>IF('1_Data Entry'!$E323="","",IF(OR(F323="",I323="",J323="",K323=""),"",F323&amp;"-"&amp;TEXT(I323,"yyyymmdd")&amp;"-"&amp;SUBSTITUTE(TEXT(ROUND(J323,3),"0.###"),".","D")&amp;"-"&amp;SUBSTITUTE(TEXT(ROUND(K323,3),"0.###"),".","D")))</f>
        <v/>
      </c>
      <c r="I323" s="61" t="str">
        <f>IF('1_Data Entry'!$E323="","",IF(A323="","",'1_Data Entry'!G323))</f>
        <v/>
      </c>
      <c r="J323" s="62" t="str">
        <f>IF('1_Data Entry'!$E323="","",IF(A323="","",'1_Data Entry'!H323))</f>
        <v/>
      </c>
      <c r="K323" s="63" t="str">
        <f>IF('1_Data Entry'!$E323="","",IF(A323="","",'1_Data Entry'!I323))</f>
        <v/>
      </c>
      <c r="L323" s="63" t="str">
        <f>IF('1_Data Entry'!$E323="","",IF(OR(J323="",K323=""),"",J323*K323))</f>
        <v/>
      </c>
      <c r="M323" s="61" t="str">
        <f>IF(A323="","",IF(OR('1_Data Entry'!L323="",'1_Data Entry'!L323&lt;=0),"",'1_Data Entry'!J323))</f>
        <v/>
      </c>
      <c r="N323" s="62" t="str">
        <f>IF('1_Data Entry'!$E323="","",IF(OR(J323="",R323=""),"",MAX(J323-R323,0)))</f>
        <v/>
      </c>
      <c r="O323" s="63" t="str">
        <f>IF('1_Data Entry'!$E323="","",IF(A323="","",'1_Data Entry'!L323))</f>
        <v/>
      </c>
      <c r="P323" s="63" t="str">
        <f t="shared" si="25"/>
        <v/>
      </c>
      <c r="Q323" s="91" t="str">
        <f>IF('1_Data Entry'!$E323="","",IF(OR(M323="",P323="",L323=""),"",P323-L323))</f>
        <v/>
      </c>
      <c r="R323" s="133" t="str">
        <f>IF(A323="","",IF('1_Data Entry'!M323&lt;&gt;"",'1_Data Entry'!M323,IF('1_Data Entry'!J323="",J323,"")))</f>
        <v/>
      </c>
      <c r="S323" s="54" t="str">
        <f>IF('1_Data Entry'!$E323="","",IF(A323="","",IF(OR(F323="",I323="",J323="",K323=""),"Check row",IF(AND(M323&lt;&gt;"",M323&lt;I323),"Sell before buy",IF(AND(R323&lt;&gt;"",J323&lt;R323),"Shares remaining exceeds buy",IF(AND(M323&lt;&gt;"",OR(O323="",O323&lt;=0),N323&gt;0),"Missing sale price","OK"))))))</f>
        <v/>
      </c>
      <c r="T323" s="54" t="str">
        <f>IF('1_Data Entry'!$E323="","",IF(A323="","",IF(AND(Q323&lt;0,M323&lt;&gt;""),"Yes","No")))</f>
        <v/>
      </c>
      <c r="U323" s="54" t="str">
        <f>IF('1_Data Entry'!$E323="","",IF(OR(A323="",T323&lt;&gt;"Yes",M323=""),"No",IF(COUNTIFS($F$6:$F$505,F323,$I$6:$I$505,"&gt;="&amp;M323-30,$I$6:$I$505,"&lt;="&amp;M323+30,$A$6:$A$505,"&lt;&gt;"&amp;A323)&gt;0,"Yes","No")))</f>
        <v/>
      </c>
      <c r="V323" s="61" t="str">
        <f>IF('1_Data Entry'!$E323="","",IF(OR(A323="",U323&lt;&gt;"Yes",M323=""),"",M323+30))</f>
        <v/>
      </c>
      <c r="W323" s="54" t="str">
        <f>IF('1_Data Entry'!$E323="","",IF(A323="","",IF(S323="OK","Ready","Review row")))</f>
        <v/>
      </c>
      <c r="X323" s="69" t="str">
        <f t="shared" si="26"/>
        <v/>
      </c>
      <c r="Y323" s="68" t="str">
        <f t="shared" si="27"/>
        <v/>
      </c>
      <c r="Z323" s="64" t="str">
        <f>IF('1_Data Entry'!$E323="","",SUM(SUMIFS('4_Wash Match Table'!R$7:R$500,'4_Wash Match Table'!L$7:L$500,H323),(SUMIFS('4_Wash Match Table'!AA$7:AA$500,'4_Wash Match Table'!U$7:U$500,H323)),(SUMIFS('4_Wash Match Table'!AJ$7:AJ$500,'4_Wash Match Table'!AD$7:AD$500,H323)),(SUMIFS('4_Wash Match Table'!AS$7:AS$500,'4_Wash Match Table'!AM$7:AM$500,H323))))</f>
        <v/>
      </c>
      <c r="AA323" s="64" t="str">
        <f>IF('1_Data Entry'!$E323="","",IF(OR(L323="",Z323=""),"",L323+Z323))</f>
        <v/>
      </c>
      <c r="AB323" s="65" t="str">
        <f t="shared" si="28"/>
        <v/>
      </c>
      <c r="AC323" s="70" t="str">
        <f>IF(AND($M323&lt;&gt;"",$Q323&lt;0),COUNTIFS($M$6:M323,"&lt;&gt;",$Q$6:Q323,"&lt;0"),"")</f>
        <v/>
      </c>
      <c r="AD323" t="str">
        <f t="shared" si="29"/>
        <v/>
      </c>
      <c r="AG323"/>
    </row>
    <row r="324" spans="1:33" ht="15" customHeight="1" x14ac:dyDescent="0.25">
      <c r="A324" s="47" t="str">
        <f>IF('1_Data Entry'!$E324="","",IF(COUNTA('1_Data Entry'!C324:N324)=0,"",'1_Data Entry'!A324))</f>
        <v/>
      </c>
      <c r="B324" s="47" t="str">
        <f>IF('1_Data Entry'!$E324="","",IF(A324="","",IF(S324&lt;&gt;"OK","Check row",IF(M324="","Open lot",IF(R324=0,"Closed lot","Partially sold")))))</f>
        <v/>
      </c>
      <c r="C324" s="47" t="str">
        <f>IF(A324="","",'1_Data Entry'!C324)</f>
        <v/>
      </c>
      <c r="D324" s="47" t="str">
        <f>IF(A324="","",'1_Data Entry'!D324)</f>
        <v/>
      </c>
      <c r="E324" s="47" t="str">
        <f>IF(A324="","",'1_Data Entry'!E324)</f>
        <v/>
      </c>
      <c r="F324" s="47" t="str">
        <f t="shared" si="24"/>
        <v/>
      </c>
      <c r="G324" s="47" t="str">
        <f>IF(F324="","",IFERROR(VLOOKUP(F324,'6_Reference Lists'!$A$4:$D$64,4,FALSE()),'1_Data Entry'!F324))</f>
        <v/>
      </c>
      <c r="H324" s="134" t="str">
        <f>IF('1_Data Entry'!$E324="","",IF(OR(F324="",I324="",J324="",K324=""),"",F324&amp;"-"&amp;TEXT(I324,"yyyymmdd")&amp;"-"&amp;SUBSTITUTE(TEXT(ROUND(J324,3),"0.###"),".","D")&amp;"-"&amp;SUBSTITUTE(TEXT(ROUND(K324,3),"0.###"),".","D")))</f>
        <v/>
      </c>
      <c r="I324" s="61" t="str">
        <f>IF('1_Data Entry'!$E324="","",IF(A324="","",'1_Data Entry'!G324))</f>
        <v/>
      </c>
      <c r="J324" s="62" t="str">
        <f>IF('1_Data Entry'!$E324="","",IF(A324="","",'1_Data Entry'!H324))</f>
        <v/>
      </c>
      <c r="K324" s="63" t="str">
        <f>IF('1_Data Entry'!$E324="","",IF(A324="","",'1_Data Entry'!I324))</f>
        <v/>
      </c>
      <c r="L324" s="63" t="str">
        <f>IF('1_Data Entry'!$E324="","",IF(OR(J324="",K324=""),"",J324*K324))</f>
        <v/>
      </c>
      <c r="M324" s="61" t="str">
        <f>IF(A324="","",IF(OR('1_Data Entry'!L324="",'1_Data Entry'!L324&lt;=0),"",'1_Data Entry'!J324))</f>
        <v/>
      </c>
      <c r="N324" s="62" t="str">
        <f>IF('1_Data Entry'!$E324="","",IF(OR(J324="",R324=""),"",MAX(J324-R324,0)))</f>
        <v/>
      </c>
      <c r="O324" s="63" t="str">
        <f>IF('1_Data Entry'!$E324="","",IF(A324="","",'1_Data Entry'!L324))</f>
        <v/>
      </c>
      <c r="P324" s="63" t="str">
        <f t="shared" si="25"/>
        <v/>
      </c>
      <c r="Q324" s="91" t="str">
        <f>IF('1_Data Entry'!$E324="","",IF(OR(M324="",P324="",L324=""),"",P324-L324))</f>
        <v/>
      </c>
      <c r="R324" s="133" t="str">
        <f>IF(A324="","",IF('1_Data Entry'!M324&lt;&gt;"",'1_Data Entry'!M324,IF('1_Data Entry'!J324="",J324,"")))</f>
        <v/>
      </c>
      <c r="S324" s="54" t="str">
        <f>IF('1_Data Entry'!$E324="","",IF(A324="","",IF(OR(F324="",I324="",J324="",K324=""),"Check row",IF(AND(M324&lt;&gt;"",M324&lt;I324),"Sell before buy",IF(AND(R324&lt;&gt;"",J324&lt;R324),"Shares remaining exceeds buy",IF(AND(M324&lt;&gt;"",OR(O324="",O324&lt;=0),N324&gt;0),"Missing sale price","OK"))))))</f>
        <v/>
      </c>
      <c r="T324" s="54" t="str">
        <f>IF('1_Data Entry'!$E324="","",IF(A324="","",IF(AND(Q324&lt;0,M324&lt;&gt;""),"Yes","No")))</f>
        <v/>
      </c>
      <c r="U324" s="54" t="str">
        <f>IF('1_Data Entry'!$E324="","",IF(OR(A324="",T324&lt;&gt;"Yes",M324=""),"No",IF(COUNTIFS($F$6:$F$505,F324,$I$6:$I$505,"&gt;="&amp;M324-30,$I$6:$I$505,"&lt;="&amp;M324+30,$A$6:$A$505,"&lt;&gt;"&amp;A324)&gt;0,"Yes","No")))</f>
        <v/>
      </c>
      <c r="V324" s="61" t="str">
        <f>IF('1_Data Entry'!$E324="","",IF(OR(A324="",U324&lt;&gt;"Yes",M324=""),"",M324+30))</f>
        <v/>
      </c>
      <c r="W324" s="54" t="str">
        <f>IF('1_Data Entry'!$E324="","",IF(A324="","",IF(S324="OK","Ready","Review row")))</f>
        <v/>
      </c>
      <c r="X324" s="69" t="str">
        <f t="shared" si="26"/>
        <v/>
      </c>
      <c r="Y324" s="68" t="str">
        <f t="shared" si="27"/>
        <v/>
      </c>
      <c r="Z324" s="64" t="str">
        <f>IF('1_Data Entry'!$E324="","",SUM(SUMIFS('4_Wash Match Table'!R$7:R$500,'4_Wash Match Table'!L$7:L$500,H324),(SUMIFS('4_Wash Match Table'!AA$7:AA$500,'4_Wash Match Table'!U$7:U$500,H324)),(SUMIFS('4_Wash Match Table'!AJ$7:AJ$500,'4_Wash Match Table'!AD$7:AD$500,H324)),(SUMIFS('4_Wash Match Table'!AS$7:AS$500,'4_Wash Match Table'!AM$7:AM$500,H324))))</f>
        <v/>
      </c>
      <c r="AA324" s="64" t="str">
        <f>IF('1_Data Entry'!$E324="","",IF(OR(L324="",Z324=""),"",L324+Z324))</f>
        <v/>
      </c>
      <c r="AB324" s="65" t="str">
        <f t="shared" si="28"/>
        <v/>
      </c>
      <c r="AC324" s="70" t="str">
        <f>IF(AND($M324&lt;&gt;"",$Q324&lt;0),COUNTIFS($M$6:M324,"&lt;&gt;",$Q$6:Q324,"&lt;0"),"")</f>
        <v/>
      </c>
      <c r="AD324" t="str">
        <f t="shared" si="29"/>
        <v/>
      </c>
      <c r="AG324"/>
    </row>
    <row r="325" spans="1:33" ht="15" customHeight="1" x14ac:dyDescent="0.25">
      <c r="A325" s="47" t="str">
        <f>IF('1_Data Entry'!$E325="","",IF(COUNTA('1_Data Entry'!C325:N325)=0,"",'1_Data Entry'!A325))</f>
        <v/>
      </c>
      <c r="B325" s="47" t="str">
        <f>IF('1_Data Entry'!$E325="","",IF(A325="","",IF(S325&lt;&gt;"OK","Check row",IF(M325="","Open lot",IF(R325=0,"Closed lot","Partially sold")))))</f>
        <v/>
      </c>
      <c r="C325" s="47" t="str">
        <f>IF(A325="","",'1_Data Entry'!C325)</f>
        <v/>
      </c>
      <c r="D325" s="47" t="str">
        <f>IF(A325="","",'1_Data Entry'!D325)</f>
        <v/>
      </c>
      <c r="E325" s="47" t="str">
        <f>IF(A325="","",'1_Data Entry'!E325)</f>
        <v/>
      </c>
      <c r="F325" s="47" t="str">
        <f t="shared" si="24"/>
        <v/>
      </c>
      <c r="G325" s="47" t="str">
        <f>IF(F325="","",IFERROR(VLOOKUP(F325,'6_Reference Lists'!$A$4:$D$64,4,FALSE()),'1_Data Entry'!F325))</f>
        <v/>
      </c>
      <c r="H325" s="134" t="str">
        <f>IF('1_Data Entry'!$E325="","",IF(OR(F325="",I325="",J325="",K325=""),"",F325&amp;"-"&amp;TEXT(I325,"yyyymmdd")&amp;"-"&amp;SUBSTITUTE(TEXT(ROUND(J325,3),"0.###"),".","D")&amp;"-"&amp;SUBSTITUTE(TEXT(ROUND(K325,3),"0.###"),".","D")))</f>
        <v/>
      </c>
      <c r="I325" s="61" t="str">
        <f>IF('1_Data Entry'!$E325="","",IF(A325="","",'1_Data Entry'!G325))</f>
        <v/>
      </c>
      <c r="J325" s="62" t="str">
        <f>IF('1_Data Entry'!$E325="","",IF(A325="","",'1_Data Entry'!H325))</f>
        <v/>
      </c>
      <c r="K325" s="63" t="str">
        <f>IF('1_Data Entry'!$E325="","",IF(A325="","",'1_Data Entry'!I325))</f>
        <v/>
      </c>
      <c r="L325" s="63" t="str">
        <f>IF('1_Data Entry'!$E325="","",IF(OR(J325="",K325=""),"",J325*K325))</f>
        <v/>
      </c>
      <c r="M325" s="61" t="str">
        <f>IF(A325="","",IF(OR('1_Data Entry'!L325="",'1_Data Entry'!L325&lt;=0),"",'1_Data Entry'!J325))</f>
        <v/>
      </c>
      <c r="N325" s="62" t="str">
        <f>IF('1_Data Entry'!$E325="","",IF(OR(J325="",R325=""),"",MAX(J325-R325,0)))</f>
        <v/>
      </c>
      <c r="O325" s="63" t="str">
        <f>IF('1_Data Entry'!$E325="","",IF(A325="","",'1_Data Entry'!L325))</f>
        <v/>
      </c>
      <c r="P325" s="63" t="str">
        <f t="shared" si="25"/>
        <v/>
      </c>
      <c r="Q325" s="91" t="str">
        <f>IF('1_Data Entry'!$E325="","",IF(OR(M325="",P325="",L325=""),"",P325-L325))</f>
        <v/>
      </c>
      <c r="R325" s="133" t="str">
        <f>IF(A325="","",IF('1_Data Entry'!M325&lt;&gt;"",'1_Data Entry'!M325,IF('1_Data Entry'!J325="",J325,"")))</f>
        <v/>
      </c>
      <c r="S325" s="54" t="str">
        <f>IF('1_Data Entry'!$E325="","",IF(A325="","",IF(OR(F325="",I325="",J325="",K325=""),"Check row",IF(AND(M325&lt;&gt;"",M325&lt;I325),"Sell before buy",IF(AND(R325&lt;&gt;"",J325&lt;R325),"Shares remaining exceeds buy",IF(AND(M325&lt;&gt;"",OR(O325="",O325&lt;=0),N325&gt;0),"Missing sale price","OK"))))))</f>
        <v/>
      </c>
      <c r="T325" s="54" t="str">
        <f>IF('1_Data Entry'!$E325="","",IF(A325="","",IF(AND(Q325&lt;0,M325&lt;&gt;""),"Yes","No")))</f>
        <v/>
      </c>
      <c r="U325" s="54" t="str">
        <f>IF('1_Data Entry'!$E325="","",IF(OR(A325="",T325&lt;&gt;"Yes",M325=""),"No",IF(COUNTIFS($F$6:$F$505,F325,$I$6:$I$505,"&gt;="&amp;M325-30,$I$6:$I$505,"&lt;="&amp;M325+30,$A$6:$A$505,"&lt;&gt;"&amp;A325)&gt;0,"Yes","No")))</f>
        <v/>
      </c>
      <c r="V325" s="61" t="str">
        <f>IF('1_Data Entry'!$E325="","",IF(OR(A325="",U325&lt;&gt;"Yes",M325=""),"",M325+30))</f>
        <v/>
      </c>
      <c r="W325" s="54" t="str">
        <f>IF('1_Data Entry'!$E325="","",IF(A325="","",IF(S325="OK","Ready","Review row")))</f>
        <v/>
      </c>
      <c r="X325" s="69" t="str">
        <f t="shared" si="26"/>
        <v/>
      </c>
      <c r="Y325" s="68" t="str">
        <f t="shared" si="27"/>
        <v/>
      </c>
      <c r="Z325" s="64" t="str">
        <f>IF('1_Data Entry'!$E325="","",SUM(SUMIFS('4_Wash Match Table'!R$7:R$500,'4_Wash Match Table'!L$7:L$500,H325),(SUMIFS('4_Wash Match Table'!AA$7:AA$500,'4_Wash Match Table'!U$7:U$500,H325)),(SUMIFS('4_Wash Match Table'!AJ$7:AJ$500,'4_Wash Match Table'!AD$7:AD$500,H325)),(SUMIFS('4_Wash Match Table'!AS$7:AS$500,'4_Wash Match Table'!AM$7:AM$500,H325))))</f>
        <v/>
      </c>
      <c r="AA325" s="64" t="str">
        <f>IF('1_Data Entry'!$E325="","",IF(OR(L325="",Z325=""),"",L325+Z325))</f>
        <v/>
      </c>
      <c r="AB325" s="65" t="str">
        <f t="shared" si="28"/>
        <v/>
      </c>
      <c r="AC325" s="70" t="str">
        <f>IF(AND($M325&lt;&gt;"",$Q325&lt;0),COUNTIFS($M$6:M325,"&lt;&gt;",$Q$6:Q325,"&lt;0"),"")</f>
        <v/>
      </c>
      <c r="AD325" t="str">
        <f t="shared" si="29"/>
        <v/>
      </c>
      <c r="AG325"/>
    </row>
    <row r="326" spans="1:33" ht="15" customHeight="1" x14ac:dyDescent="0.25">
      <c r="A326" s="47" t="str">
        <f>IF('1_Data Entry'!$E326="","",IF(COUNTA('1_Data Entry'!C326:N326)=0,"",'1_Data Entry'!A326))</f>
        <v/>
      </c>
      <c r="B326" s="47" t="str">
        <f>IF('1_Data Entry'!$E326="","",IF(A326="","",IF(S326&lt;&gt;"OK","Check row",IF(M326="","Open lot",IF(R326=0,"Closed lot","Partially sold")))))</f>
        <v/>
      </c>
      <c r="C326" s="47" t="str">
        <f>IF(A326="","",'1_Data Entry'!C326)</f>
        <v/>
      </c>
      <c r="D326" s="47" t="str">
        <f>IF(A326="","",'1_Data Entry'!D326)</f>
        <v/>
      </c>
      <c r="E326" s="47" t="str">
        <f>IF(A326="","",'1_Data Entry'!E326)</f>
        <v/>
      </c>
      <c r="F326" s="47" t="str">
        <f t="shared" ref="F326:F389" si="30">IF(E326="","",UPPER(TRIM(E326)))</f>
        <v/>
      </c>
      <c r="G326" s="47" t="str">
        <f>IF(F326="","",IFERROR(VLOOKUP(F326,'6_Reference Lists'!$A$4:$D$64,4,FALSE()),'1_Data Entry'!F326))</f>
        <v/>
      </c>
      <c r="H326" s="134" t="str">
        <f>IF('1_Data Entry'!$E326="","",IF(OR(F326="",I326="",J326="",K326=""),"",F326&amp;"-"&amp;TEXT(I326,"yyyymmdd")&amp;"-"&amp;SUBSTITUTE(TEXT(ROUND(J326,3),"0.###"),".","D")&amp;"-"&amp;SUBSTITUTE(TEXT(ROUND(K326,3),"0.###"),".","D")))</f>
        <v/>
      </c>
      <c r="I326" s="61" t="str">
        <f>IF('1_Data Entry'!$E326="","",IF(A326="","",'1_Data Entry'!G326))</f>
        <v/>
      </c>
      <c r="J326" s="62" t="str">
        <f>IF('1_Data Entry'!$E326="","",IF(A326="","",'1_Data Entry'!H326))</f>
        <v/>
      </c>
      <c r="K326" s="63" t="str">
        <f>IF('1_Data Entry'!$E326="","",IF(A326="","",'1_Data Entry'!I326))</f>
        <v/>
      </c>
      <c r="L326" s="63" t="str">
        <f>IF('1_Data Entry'!$E326="","",IF(OR(J326="",K326=""),"",J326*K326))</f>
        <v/>
      </c>
      <c r="M326" s="61" t="str">
        <f>IF(A326="","",IF(OR('1_Data Entry'!L326="",'1_Data Entry'!L326&lt;=0),"",'1_Data Entry'!J326))</f>
        <v/>
      </c>
      <c r="N326" s="62" t="str">
        <f>IF('1_Data Entry'!$E326="","",IF(OR(J326="",R326=""),"",MAX(J326-R326,0)))</f>
        <v/>
      </c>
      <c r="O326" s="63" t="str">
        <f>IF('1_Data Entry'!$E326="","",IF(A326="","",'1_Data Entry'!L326))</f>
        <v/>
      </c>
      <c r="P326" s="63" t="str">
        <f t="shared" ref="P326:P389" si="31">IF(OR(M326="",O326="",O326&lt;=0,N326="",N326&lt;=0),"",O326*N326)</f>
        <v/>
      </c>
      <c r="Q326" s="91" t="str">
        <f>IF('1_Data Entry'!$E326="","",IF(OR(M326="",P326="",L326=""),"",P326-L326))</f>
        <v/>
      </c>
      <c r="R326" s="133" t="str">
        <f>IF(A326="","",IF('1_Data Entry'!M326&lt;&gt;"",'1_Data Entry'!M326,IF('1_Data Entry'!J326="",J326,"")))</f>
        <v/>
      </c>
      <c r="S326" s="54" t="str">
        <f>IF('1_Data Entry'!$E326="","",IF(A326="","",IF(OR(F326="",I326="",J326="",K326=""),"Check row",IF(AND(M326&lt;&gt;"",M326&lt;I326),"Sell before buy",IF(AND(R326&lt;&gt;"",J326&lt;R326),"Shares remaining exceeds buy",IF(AND(M326&lt;&gt;"",OR(O326="",O326&lt;=0),N326&gt;0),"Missing sale price","OK"))))))</f>
        <v/>
      </c>
      <c r="T326" s="54" t="str">
        <f>IF('1_Data Entry'!$E326="","",IF(A326="","",IF(AND(Q326&lt;0,M326&lt;&gt;""),"Yes","No")))</f>
        <v/>
      </c>
      <c r="U326" s="54" t="str">
        <f>IF('1_Data Entry'!$E326="","",IF(OR(A326="",T326&lt;&gt;"Yes",M326=""),"No",IF(COUNTIFS($F$6:$F$505,F326,$I$6:$I$505,"&gt;="&amp;M326-30,$I$6:$I$505,"&lt;="&amp;M326+30,$A$6:$A$505,"&lt;&gt;"&amp;A326)&gt;0,"Yes","No")))</f>
        <v/>
      </c>
      <c r="V326" s="61" t="str">
        <f>IF('1_Data Entry'!$E326="","",IF(OR(A326="",U326&lt;&gt;"Yes",M326=""),"",M326+30))</f>
        <v/>
      </c>
      <c r="W326" s="54" t="str">
        <f>IF('1_Data Entry'!$E326="","",IF(A326="","",IF(S326="OK","Ready","Review row")))</f>
        <v/>
      </c>
      <c r="X326" s="69" t="str">
        <f t="shared" ref="X326:X389" si="32">IF(OR(I326="",M326=""),"",M326-I326)</f>
        <v/>
      </c>
      <c r="Y326" s="68" t="str">
        <f t="shared" ref="Y326:Y389" si="33">IF(X326="","",IF(X326&lt;=365,"Short-Term","Long-Term"))</f>
        <v/>
      </c>
      <c r="Z326" s="64" t="str">
        <f>IF('1_Data Entry'!$E326="","",SUM(SUMIFS('4_Wash Match Table'!R$7:R$500,'4_Wash Match Table'!L$7:L$500,H326),(SUMIFS('4_Wash Match Table'!AA$7:AA$500,'4_Wash Match Table'!U$7:U$500,H326)),(SUMIFS('4_Wash Match Table'!AJ$7:AJ$500,'4_Wash Match Table'!AD$7:AD$500,H326)),(SUMIFS('4_Wash Match Table'!AS$7:AS$500,'4_Wash Match Table'!AM$7:AM$500,H326))))</f>
        <v/>
      </c>
      <c r="AA326" s="64" t="str">
        <f>IF('1_Data Entry'!$E326="","",IF(OR(L326="",Z326=""),"",L326+Z326))</f>
        <v/>
      </c>
      <c r="AB326" s="65" t="str">
        <f t="shared" ref="AB326:AB389" si="34">IFERROR(IF(OR(J326="",AA326=""),"",AA326/J326),"")</f>
        <v/>
      </c>
      <c r="AC326" s="70" t="str">
        <f>IF(AND($M326&lt;&gt;"",$Q326&lt;0),COUNTIFS($M$6:M326,"&lt;&gt;",$Q$6:Q326,"&lt;0"),"")</f>
        <v/>
      </c>
      <c r="AD326" t="str">
        <f t="shared" ref="AD326:AD389" si="35">IF(A326="","",ROW())</f>
        <v/>
      </c>
      <c r="AG326"/>
    </row>
    <row r="327" spans="1:33" ht="15" customHeight="1" x14ac:dyDescent="0.25">
      <c r="A327" s="47" t="str">
        <f>IF('1_Data Entry'!$E327="","",IF(COUNTA('1_Data Entry'!C327:N327)=0,"",'1_Data Entry'!A327))</f>
        <v/>
      </c>
      <c r="B327" s="47" t="str">
        <f>IF('1_Data Entry'!$E327="","",IF(A327="","",IF(S327&lt;&gt;"OK","Check row",IF(M327="","Open lot",IF(R327=0,"Closed lot","Partially sold")))))</f>
        <v/>
      </c>
      <c r="C327" s="47" t="str">
        <f>IF(A327="","",'1_Data Entry'!C327)</f>
        <v/>
      </c>
      <c r="D327" s="47" t="str">
        <f>IF(A327="","",'1_Data Entry'!D327)</f>
        <v/>
      </c>
      <c r="E327" s="47" t="str">
        <f>IF(A327="","",'1_Data Entry'!E327)</f>
        <v/>
      </c>
      <c r="F327" s="47" t="str">
        <f t="shared" si="30"/>
        <v/>
      </c>
      <c r="G327" s="47" t="str">
        <f>IF(F327="","",IFERROR(VLOOKUP(F327,'6_Reference Lists'!$A$4:$D$64,4,FALSE()),'1_Data Entry'!F327))</f>
        <v/>
      </c>
      <c r="H327" s="134" t="str">
        <f>IF('1_Data Entry'!$E327="","",IF(OR(F327="",I327="",J327="",K327=""),"",F327&amp;"-"&amp;TEXT(I327,"yyyymmdd")&amp;"-"&amp;SUBSTITUTE(TEXT(ROUND(J327,3),"0.###"),".","D")&amp;"-"&amp;SUBSTITUTE(TEXT(ROUND(K327,3),"0.###"),".","D")))</f>
        <v/>
      </c>
      <c r="I327" s="61" t="str">
        <f>IF('1_Data Entry'!$E327="","",IF(A327="","",'1_Data Entry'!G327))</f>
        <v/>
      </c>
      <c r="J327" s="62" t="str">
        <f>IF('1_Data Entry'!$E327="","",IF(A327="","",'1_Data Entry'!H327))</f>
        <v/>
      </c>
      <c r="K327" s="63" t="str">
        <f>IF('1_Data Entry'!$E327="","",IF(A327="","",'1_Data Entry'!I327))</f>
        <v/>
      </c>
      <c r="L327" s="63" t="str">
        <f>IF('1_Data Entry'!$E327="","",IF(OR(J327="",K327=""),"",J327*K327))</f>
        <v/>
      </c>
      <c r="M327" s="61" t="str">
        <f>IF(A327="","",IF(OR('1_Data Entry'!L327="",'1_Data Entry'!L327&lt;=0),"",'1_Data Entry'!J327))</f>
        <v/>
      </c>
      <c r="N327" s="62" t="str">
        <f>IF('1_Data Entry'!$E327="","",IF(OR(J327="",R327=""),"",MAX(J327-R327,0)))</f>
        <v/>
      </c>
      <c r="O327" s="63" t="str">
        <f>IF('1_Data Entry'!$E327="","",IF(A327="","",'1_Data Entry'!L327))</f>
        <v/>
      </c>
      <c r="P327" s="63" t="str">
        <f t="shared" si="31"/>
        <v/>
      </c>
      <c r="Q327" s="91" t="str">
        <f>IF('1_Data Entry'!$E327="","",IF(OR(M327="",P327="",L327=""),"",P327-L327))</f>
        <v/>
      </c>
      <c r="R327" s="133" t="str">
        <f>IF(A327="","",IF('1_Data Entry'!M327&lt;&gt;"",'1_Data Entry'!M327,IF('1_Data Entry'!J327="",J327,"")))</f>
        <v/>
      </c>
      <c r="S327" s="54" t="str">
        <f>IF('1_Data Entry'!$E327="","",IF(A327="","",IF(OR(F327="",I327="",J327="",K327=""),"Check row",IF(AND(M327&lt;&gt;"",M327&lt;I327),"Sell before buy",IF(AND(R327&lt;&gt;"",J327&lt;R327),"Shares remaining exceeds buy",IF(AND(M327&lt;&gt;"",OR(O327="",O327&lt;=0),N327&gt;0),"Missing sale price","OK"))))))</f>
        <v/>
      </c>
      <c r="T327" s="54" t="str">
        <f>IF('1_Data Entry'!$E327="","",IF(A327="","",IF(AND(Q327&lt;0,M327&lt;&gt;""),"Yes","No")))</f>
        <v/>
      </c>
      <c r="U327" s="54" t="str">
        <f>IF('1_Data Entry'!$E327="","",IF(OR(A327="",T327&lt;&gt;"Yes",M327=""),"No",IF(COUNTIFS($F$6:$F$505,F327,$I$6:$I$505,"&gt;="&amp;M327-30,$I$6:$I$505,"&lt;="&amp;M327+30,$A$6:$A$505,"&lt;&gt;"&amp;A327)&gt;0,"Yes","No")))</f>
        <v/>
      </c>
      <c r="V327" s="61" t="str">
        <f>IF('1_Data Entry'!$E327="","",IF(OR(A327="",U327&lt;&gt;"Yes",M327=""),"",M327+30))</f>
        <v/>
      </c>
      <c r="W327" s="54" t="str">
        <f>IF('1_Data Entry'!$E327="","",IF(A327="","",IF(S327="OK","Ready","Review row")))</f>
        <v/>
      </c>
      <c r="X327" s="69" t="str">
        <f t="shared" si="32"/>
        <v/>
      </c>
      <c r="Y327" s="68" t="str">
        <f t="shared" si="33"/>
        <v/>
      </c>
      <c r="Z327" s="64" t="str">
        <f>IF('1_Data Entry'!$E327="","",SUM(SUMIFS('4_Wash Match Table'!R$7:R$500,'4_Wash Match Table'!L$7:L$500,H327),(SUMIFS('4_Wash Match Table'!AA$7:AA$500,'4_Wash Match Table'!U$7:U$500,H327)),(SUMIFS('4_Wash Match Table'!AJ$7:AJ$500,'4_Wash Match Table'!AD$7:AD$500,H327)),(SUMIFS('4_Wash Match Table'!AS$7:AS$500,'4_Wash Match Table'!AM$7:AM$500,H327))))</f>
        <v/>
      </c>
      <c r="AA327" s="64" t="str">
        <f>IF('1_Data Entry'!$E327="","",IF(OR(L327="",Z327=""),"",L327+Z327))</f>
        <v/>
      </c>
      <c r="AB327" s="65" t="str">
        <f t="shared" si="34"/>
        <v/>
      </c>
      <c r="AC327" s="70" t="str">
        <f>IF(AND($M327&lt;&gt;"",$Q327&lt;0),COUNTIFS($M$6:M327,"&lt;&gt;",$Q$6:Q327,"&lt;0"),"")</f>
        <v/>
      </c>
      <c r="AD327" t="str">
        <f t="shared" si="35"/>
        <v/>
      </c>
      <c r="AG327"/>
    </row>
    <row r="328" spans="1:33" ht="15" customHeight="1" x14ac:dyDescent="0.25">
      <c r="A328" s="47" t="str">
        <f>IF('1_Data Entry'!$E328="","",IF(COUNTA('1_Data Entry'!C328:N328)=0,"",'1_Data Entry'!A328))</f>
        <v/>
      </c>
      <c r="B328" s="47" t="str">
        <f>IF('1_Data Entry'!$E328="","",IF(A328="","",IF(S328&lt;&gt;"OK","Check row",IF(M328="","Open lot",IF(R328=0,"Closed lot","Partially sold")))))</f>
        <v/>
      </c>
      <c r="C328" s="47" t="str">
        <f>IF(A328="","",'1_Data Entry'!C328)</f>
        <v/>
      </c>
      <c r="D328" s="47" t="str">
        <f>IF(A328="","",'1_Data Entry'!D328)</f>
        <v/>
      </c>
      <c r="E328" s="47" t="str">
        <f>IF(A328="","",'1_Data Entry'!E328)</f>
        <v/>
      </c>
      <c r="F328" s="47" t="str">
        <f t="shared" si="30"/>
        <v/>
      </c>
      <c r="G328" s="47" t="str">
        <f>IF(F328="","",IFERROR(VLOOKUP(F328,'6_Reference Lists'!$A$4:$D$64,4,FALSE()),'1_Data Entry'!F328))</f>
        <v/>
      </c>
      <c r="H328" s="134" t="str">
        <f>IF('1_Data Entry'!$E328="","",IF(OR(F328="",I328="",J328="",K328=""),"",F328&amp;"-"&amp;TEXT(I328,"yyyymmdd")&amp;"-"&amp;SUBSTITUTE(TEXT(ROUND(J328,3),"0.###"),".","D")&amp;"-"&amp;SUBSTITUTE(TEXT(ROUND(K328,3),"0.###"),".","D")))</f>
        <v/>
      </c>
      <c r="I328" s="61" t="str">
        <f>IF('1_Data Entry'!$E328="","",IF(A328="","",'1_Data Entry'!G328))</f>
        <v/>
      </c>
      <c r="J328" s="62" t="str">
        <f>IF('1_Data Entry'!$E328="","",IF(A328="","",'1_Data Entry'!H328))</f>
        <v/>
      </c>
      <c r="K328" s="63" t="str">
        <f>IF('1_Data Entry'!$E328="","",IF(A328="","",'1_Data Entry'!I328))</f>
        <v/>
      </c>
      <c r="L328" s="63" t="str">
        <f>IF('1_Data Entry'!$E328="","",IF(OR(J328="",K328=""),"",J328*K328))</f>
        <v/>
      </c>
      <c r="M328" s="61" t="str">
        <f>IF(A328="","",IF(OR('1_Data Entry'!L328="",'1_Data Entry'!L328&lt;=0),"",'1_Data Entry'!J328))</f>
        <v/>
      </c>
      <c r="N328" s="62" t="str">
        <f>IF('1_Data Entry'!$E328="","",IF(OR(J328="",R328=""),"",MAX(J328-R328,0)))</f>
        <v/>
      </c>
      <c r="O328" s="63" t="str">
        <f>IF('1_Data Entry'!$E328="","",IF(A328="","",'1_Data Entry'!L328))</f>
        <v/>
      </c>
      <c r="P328" s="63" t="str">
        <f t="shared" si="31"/>
        <v/>
      </c>
      <c r="Q328" s="91" t="str">
        <f>IF('1_Data Entry'!$E328="","",IF(OR(M328="",P328="",L328=""),"",P328-L328))</f>
        <v/>
      </c>
      <c r="R328" s="133" t="str">
        <f>IF(A328="","",IF('1_Data Entry'!M328&lt;&gt;"",'1_Data Entry'!M328,IF('1_Data Entry'!J328="",J328,"")))</f>
        <v/>
      </c>
      <c r="S328" s="54" t="str">
        <f>IF('1_Data Entry'!$E328="","",IF(A328="","",IF(OR(F328="",I328="",J328="",K328=""),"Check row",IF(AND(M328&lt;&gt;"",M328&lt;I328),"Sell before buy",IF(AND(R328&lt;&gt;"",J328&lt;R328),"Shares remaining exceeds buy",IF(AND(M328&lt;&gt;"",OR(O328="",O328&lt;=0),N328&gt;0),"Missing sale price","OK"))))))</f>
        <v/>
      </c>
      <c r="T328" s="54" t="str">
        <f>IF('1_Data Entry'!$E328="","",IF(A328="","",IF(AND(Q328&lt;0,M328&lt;&gt;""),"Yes","No")))</f>
        <v/>
      </c>
      <c r="U328" s="54" t="str">
        <f>IF('1_Data Entry'!$E328="","",IF(OR(A328="",T328&lt;&gt;"Yes",M328=""),"No",IF(COUNTIFS($F$6:$F$505,F328,$I$6:$I$505,"&gt;="&amp;M328-30,$I$6:$I$505,"&lt;="&amp;M328+30,$A$6:$A$505,"&lt;&gt;"&amp;A328)&gt;0,"Yes","No")))</f>
        <v/>
      </c>
      <c r="V328" s="61" t="str">
        <f>IF('1_Data Entry'!$E328="","",IF(OR(A328="",U328&lt;&gt;"Yes",M328=""),"",M328+30))</f>
        <v/>
      </c>
      <c r="W328" s="54" t="str">
        <f>IF('1_Data Entry'!$E328="","",IF(A328="","",IF(S328="OK","Ready","Review row")))</f>
        <v/>
      </c>
      <c r="X328" s="69" t="str">
        <f t="shared" si="32"/>
        <v/>
      </c>
      <c r="Y328" s="68" t="str">
        <f t="shared" si="33"/>
        <v/>
      </c>
      <c r="Z328" s="64" t="str">
        <f>IF('1_Data Entry'!$E328="","",SUM(SUMIFS('4_Wash Match Table'!R$7:R$500,'4_Wash Match Table'!L$7:L$500,H328),(SUMIFS('4_Wash Match Table'!AA$7:AA$500,'4_Wash Match Table'!U$7:U$500,H328)),(SUMIFS('4_Wash Match Table'!AJ$7:AJ$500,'4_Wash Match Table'!AD$7:AD$500,H328)),(SUMIFS('4_Wash Match Table'!AS$7:AS$500,'4_Wash Match Table'!AM$7:AM$500,H328))))</f>
        <v/>
      </c>
      <c r="AA328" s="64" t="str">
        <f>IF('1_Data Entry'!$E328="","",IF(OR(L328="",Z328=""),"",L328+Z328))</f>
        <v/>
      </c>
      <c r="AB328" s="65" t="str">
        <f t="shared" si="34"/>
        <v/>
      </c>
      <c r="AC328" s="70" t="str">
        <f>IF(AND($M328&lt;&gt;"",$Q328&lt;0),COUNTIFS($M$6:M328,"&lt;&gt;",$Q$6:Q328,"&lt;0"),"")</f>
        <v/>
      </c>
      <c r="AD328" t="str">
        <f t="shared" si="35"/>
        <v/>
      </c>
      <c r="AG328"/>
    </row>
    <row r="329" spans="1:33" ht="15" customHeight="1" x14ac:dyDescent="0.25">
      <c r="A329" s="47" t="str">
        <f>IF('1_Data Entry'!$E329="","",IF(COUNTA('1_Data Entry'!C329:N329)=0,"",'1_Data Entry'!A329))</f>
        <v/>
      </c>
      <c r="B329" s="47" t="str">
        <f>IF('1_Data Entry'!$E329="","",IF(A329="","",IF(S329&lt;&gt;"OK","Check row",IF(M329="","Open lot",IF(R329=0,"Closed lot","Partially sold")))))</f>
        <v/>
      </c>
      <c r="C329" s="47" t="str">
        <f>IF(A329="","",'1_Data Entry'!C329)</f>
        <v/>
      </c>
      <c r="D329" s="47" t="str">
        <f>IF(A329="","",'1_Data Entry'!D329)</f>
        <v/>
      </c>
      <c r="E329" s="47" t="str">
        <f>IF(A329="","",'1_Data Entry'!E329)</f>
        <v/>
      </c>
      <c r="F329" s="47" t="str">
        <f t="shared" si="30"/>
        <v/>
      </c>
      <c r="G329" s="47" t="str">
        <f>IF(F329="","",IFERROR(VLOOKUP(F329,'6_Reference Lists'!$A$4:$D$64,4,FALSE()),'1_Data Entry'!F329))</f>
        <v/>
      </c>
      <c r="H329" s="134" t="str">
        <f>IF('1_Data Entry'!$E329="","",IF(OR(F329="",I329="",J329="",K329=""),"",F329&amp;"-"&amp;TEXT(I329,"yyyymmdd")&amp;"-"&amp;SUBSTITUTE(TEXT(ROUND(J329,3),"0.###"),".","D")&amp;"-"&amp;SUBSTITUTE(TEXT(ROUND(K329,3),"0.###"),".","D")))</f>
        <v/>
      </c>
      <c r="I329" s="61" t="str">
        <f>IF('1_Data Entry'!$E329="","",IF(A329="","",'1_Data Entry'!G329))</f>
        <v/>
      </c>
      <c r="J329" s="62" t="str">
        <f>IF('1_Data Entry'!$E329="","",IF(A329="","",'1_Data Entry'!H329))</f>
        <v/>
      </c>
      <c r="K329" s="63" t="str">
        <f>IF('1_Data Entry'!$E329="","",IF(A329="","",'1_Data Entry'!I329))</f>
        <v/>
      </c>
      <c r="L329" s="63" t="str">
        <f>IF('1_Data Entry'!$E329="","",IF(OR(J329="",K329=""),"",J329*K329))</f>
        <v/>
      </c>
      <c r="M329" s="61" t="str">
        <f>IF(A329="","",IF(OR('1_Data Entry'!L329="",'1_Data Entry'!L329&lt;=0),"",'1_Data Entry'!J329))</f>
        <v/>
      </c>
      <c r="N329" s="62" t="str">
        <f>IF('1_Data Entry'!$E329="","",IF(OR(J329="",R329=""),"",MAX(J329-R329,0)))</f>
        <v/>
      </c>
      <c r="O329" s="63" t="str">
        <f>IF('1_Data Entry'!$E329="","",IF(A329="","",'1_Data Entry'!L329))</f>
        <v/>
      </c>
      <c r="P329" s="63" t="str">
        <f t="shared" si="31"/>
        <v/>
      </c>
      <c r="Q329" s="91" t="str">
        <f>IF('1_Data Entry'!$E329="","",IF(OR(M329="",P329="",L329=""),"",P329-L329))</f>
        <v/>
      </c>
      <c r="R329" s="133" t="str">
        <f>IF(A329="","",IF('1_Data Entry'!M329&lt;&gt;"",'1_Data Entry'!M329,IF('1_Data Entry'!J329="",J329,"")))</f>
        <v/>
      </c>
      <c r="S329" s="54" t="str">
        <f>IF('1_Data Entry'!$E329="","",IF(A329="","",IF(OR(F329="",I329="",J329="",K329=""),"Check row",IF(AND(M329&lt;&gt;"",M329&lt;I329),"Sell before buy",IF(AND(R329&lt;&gt;"",J329&lt;R329),"Shares remaining exceeds buy",IF(AND(M329&lt;&gt;"",OR(O329="",O329&lt;=0),N329&gt;0),"Missing sale price","OK"))))))</f>
        <v/>
      </c>
      <c r="T329" s="54" t="str">
        <f>IF('1_Data Entry'!$E329="","",IF(A329="","",IF(AND(Q329&lt;0,M329&lt;&gt;""),"Yes","No")))</f>
        <v/>
      </c>
      <c r="U329" s="54" t="str">
        <f>IF('1_Data Entry'!$E329="","",IF(OR(A329="",T329&lt;&gt;"Yes",M329=""),"No",IF(COUNTIFS($F$6:$F$505,F329,$I$6:$I$505,"&gt;="&amp;M329-30,$I$6:$I$505,"&lt;="&amp;M329+30,$A$6:$A$505,"&lt;&gt;"&amp;A329)&gt;0,"Yes","No")))</f>
        <v/>
      </c>
      <c r="V329" s="61" t="str">
        <f>IF('1_Data Entry'!$E329="","",IF(OR(A329="",U329&lt;&gt;"Yes",M329=""),"",M329+30))</f>
        <v/>
      </c>
      <c r="W329" s="54" t="str">
        <f>IF('1_Data Entry'!$E329="","",IF(A329="","",IF(S329="OK","Ready","Review row")))</f>
        <v/>
      </c>
      <c r="X329" s="69" t="str">
        <f t="shared" si="32"/>
        <v/>
      </c>
      <c r="Y329" s="68" t="str">
        <f t="shared" si="33"/>
        <v/>
      </c>
      <c r="Z329" s="64" t="str">
        <f>IF('1_Data Entry'!$E329="","",SUM(SUMIFS('4_Wash Match Table'!R$7:R$500,'4_Wash Match Table'!L$7:L$500,H329),(SUMIFS('4_Wash Match Table'!AA$7:AA$500,'4_Wash Match Table'!U$7:U$500,H329)),(SUMIFS('4_Wash Match Table'!AJ$7:AJ$500,'4_Wash Match Table'!AD$7:AD$500,H329)),(SUMIFS('4_Wash Match Table'!AS$7:AS$500,'4_Wash Match Table'!AM$7:AM$500,H329))))</f>
        <v/>
      </c>
      <c r="AA329" s="64" t="str">
        <f>IF('1_Data Entry'!$E329="","",IF(OR(L329="",Z329=""),"",L329+Z329))</f>
        <v/>
      </c>
      <c r="AB329" s="65" t="str">
        <f t="shared" si="34"/>
        <v/>
      </c>
      <c r="AC329" s="70" t="str">
        <f>IF(AND($M329&lt;&gt;"",$Q329&lt;0),COUNTIFS($M$6:M329,"&lt;&gt;",$Q$6:Q329,"&lt;0"),"")</f>
        <v/>
      </c>
      <c r="AD329" t="str">
        <f t="shared" si="35"/>
        <v/>
      </c>
      <c r="AG329"/>
    </row>
    <row r="330" spans="1:33" ht="15" customHeight="1" x14ac:dyDescent="0.25">
      <c r="A330" s="47" t="str">
        <f>IF('1_Data Entry'!$E330="","",IF(COUNTA('1_Data Entry'!C330:N330)=0,"",'1_Data Entry'!A330))</f>
        <v/>
      </c>
      <c r="B330" s="47" t="str">
        <f>IF('1_Data Entry'!$E330="","",IF(A330="","",IF(S330&lt;&gt;"OK","Check row",IF(M330="","Open lot",IF(R330=0,"Closed lot","Partially sold")))))</f>
        <v/>
      </c>
      <c r="C330" s="47" t="str">
        <f>IF(A330="","",'1_Data Entry'!C330)</f>
        <v/>
      </c>
      <c r="D330" s="47" t="str">
        <f>IF(A330="","",'1_Data Entry'!D330)</f>
        <v/>
      </c>
      <c r="E330" s="47" t="str">
        <f>IF(A330="","",'1_Data Entry'!E330)</f>
        <v/>
      </c>
      <c r="F330" s="47" t="str">
        <f t="shared" si="30"/>
        <v/>
      </c>
      <c r="G330" s="47" t="str">
        <f>IF(F330="","",IFERROR(VLOOKUP(F330,'6_Reference Lists'!$A$4:$D$64,4,FALSE()),'1_Data Entry'!F330))</f>
        <v/>
      </c>
      <c r="H330" s="134" t="str">
        <f>IF('1_Data Entry'!$E330="","",IF(OR(F330="",I330="",J330="",K330=""),"",F330&amp;"-"&amp;TEXT(I330,"yyyymmdd")&amp;"-"&amp;SUBSTITUTE(TEXT(ROUND(J330,3),"0.###"),".","D")&amp;"-"&amp;SUBSTITUTE(TEXT(ROUND(K330,3),"0.###"),".","D")))</f>
        <v/>
      </c>
      <c r="I330" s="61" t="str">
        <f>IF('1_Data Entry'!$E330="","",IF(A330="","",'1_Data Entry'!G330))</f>
        <v/>
      </c>
      <c r="J330" s="62" t="str">
        <f>IF('1_Data Entry'!$E330="","",IF(A330="","",'1_Data Entry'!H330))</f>
        <v/>
      </c>
      <c r="K330" s="63" t="str">
        <f>IF('1_Data Entry'!$E330="","",IF(A330="","",'1_Data Entry'!I330))</f>
        <v/>
      </c>
      <c r="L330" s="63" t="str">
        <f>IF('1_Data Entry'!$E330="","",IF(OR(J330="",K330=""),"",J330*K330))</f>
        <v/>
      </c>
      <c r="M330" s="61" t="str">
        <f>IF(A330="","",IF(OR('1_Data Entry'!L330="",'1_Data Entry'!L330&lt;=0),"",'1_Data Entry'!J330))</f>
        <v/>
      </c>
      <c r="N330" s="62" t="str">
        <f>IF('1_Data Entry'!$E330="","",IF(OR(J330="",R330=""),"",MAX(J330-R330,0)))</f>
        <v/>
      </c>
      <c r="O330" s="63" t="str">
        <f>IF('1_Data Entry'!$E330="","",IF(A330="","",'1_Data Entry'!L330))</f>
        <v/>
      </c>
      <c r="P330" s="63" t="str">
        <f t="shared" si="31"/>
        <v/>
      </c>
      <c r="Q330" s="91" t="str">
        <f>IF('1_Data Entry'!$E330="","",IF(OR(M330="",P330="",L330=""),"",P330-L330))</f>
        <v/>
      </c>
      <c r="R330" s="133" t="str">
        <f>IF(A330="","",IF('1_Data Entry'!M330&lt;&gt;"",'1_Data Entry'!M330,IF('1_Data Entry'!J330="",J330,"")))</f>
        <v/>
      </c>
      <c r="S330" s="54" t="str">
        <f>IF('1_Data Entry'!$E330="","",IF(A330="","",IF(OR(F330="",I330="",J330="",K330=""),"Check row",IF(AND(M330&lt;&gt;"",M330&lt;I330),"Sell before buy",IF(AND(R330&lt;&gt;"",J330&lt;R330),"Shares remaining exceeds buy",IF(AND(M330&lt;&gt;"",OR(O330="",O330&lt;=0),N330&gt;0),"Missing sale price","OK"))))))</f>
        <v/>
      </c>
      <c r="T330" s="54" t="str">
        <f>IF('1_Data Entry'!$E330="","",IF(A330="","",IF(AND(Q330&lt;0,M330&lt;&gt;""),"Yes","No")))</f>
        <v/>
      </c>
      <c r="U330" s="54" t="str">
        <f>IF('1_Data Entry'!$E330="","",IF(OR(A330="",T330&lt;&gt;"Yes",M330=""),"No",IF(COUNTIFS($F$6:$F$505,F330,$I$6:$I$505,"&gt;="&amp;M330-30,$I$6:$I$505,"&lt;="&amp;M330+30,$A$6:$A$505,"&lt;&gt;"&amp;A330)&gt;0,"Yes","No")))</f>
        <v/>
      </c>
      <c r="V330" s="61" t="str">
        <f>IF('1_Data Entry'!$E330="","",IF(OR(A330="",U330&lt;&gt;"Yes",M330=""),"",M330+30))</f>
        <v/>
      </c>
      <c r="W330" s="54" t="str">
        <f>IF('1_Data Entry'!$E330="","",IF(A330="","",IF(S330="OK","Ready","Review row")))</f>
        <v/>
      </c>
      <c r="X330" s="69" t="str">
        <f t="shared" si="32"/>
        <v/>
      </c>
      <c r="Y330" s="68" t="str">
        <f t="shared" si="33"/>
        <v/>
      </c>
      <c r="Z330" s="64" t="str">
        <f>IF('1_Data Entry'!$E330="","",SUM(SUMIFS('4_Wash Match Table'!R$7:R$500,'4_Wash Match Table'!L$7:L$500,H330),(SUMIFS('4_Wash Match Table'!AA$7:AA$500,'4_Wash Match Table'!U$7:U$500,H330)),(SUMIFS('4_Wash Match Table'!AJ$7:AJ$500,'4_Wash Match Table'!AD$7:AD$500,H330)),(SUMIFS('4_Wash Match Table'!AS$7:AS$500,'4_Wash Match Table'!AM$7:AM$500,H330))))</f>
        <v/>
      </c>
      <c r="AA330" s="64" t="str">
        <f>IF('1_Data Entry'!$E330="","",IF(OR(L330="",Z330=""),"",L330+Z330))</f>
        <v/>
      </c>
      <c r="AB330" s="65" t="str">
        <f t="shared" si="34"/>
        <v/>
      </c>
      <c r="AC330" s="70" t="str">
        <f>IF(AND($M330&lt;&gt;"",$Q330&lt;0),COUNTIFS($M$6:M330,"&lt;&gt;",$Q$6:Q330,"&lt;0"),"")</f>
        <v/>
      </c>
      <c r="AD330" t="str">
        <f t="shared" si="35"/>
        <v/>
      </c>
      <c r="AG330"/>
    </row>
    <row r="331" spans="1:33" ht="15" customHeight="1" x14ac:dyDescent="0.25">
      <c r="A331" s="47" t="str">
        <f>IF('1_Data Entry'!$E331="","",IF(COUNTA('1_Data Entry'!C331:N331)=0,"",'1_Data Entry'!A331))</f>
        <v/>
      </c>
      <c r="B331" s="47" t="str">
        <f>IF('1_Data Entry'!$E331="","",IF(A331="","",IF(S331&lt;&gt;"OK","Check row",IF(M331="","Open lot",IF(R331=0,"Closed lot","Partially sold")))))</f>
        <v/>
      </c>
      <c r="C331" s="47" t="str">
        <f>IF(A331="","",'1_Data Entry'!C331)</f>
        <v/>
      </c>
      <c r="D331" s="47" t="str">
        <f>IF(A331="","",'1_Data Entry'!D331)</f>
        <v/>
      </c>
      <c r="E331" s="47" t="str">
        <f>IF(A331="","",'1_Data Entry'!E331)</f>
        <v/>
      </c>
      <c r="F331" s="47" t="str">
        <f t="shared" si="30"/>
        <v/>
      </c>
      <c r="G331" s="47" t="str">
        <f>IF(F331="","",IFERROR(VLOOKUP(F331,'6_Reference Lists'!$A$4:$D$64,4,FALSE()),'1_Data Entry'!F331))</f>
        <v/>
      </c>
      <c r="H331" s="134" t="str">
        <f>IF('1_Data Entry'!$E331="","",IF(OR(F331="",I331="",J331="",K331=""),"",F331&amp;"-"&amp;TEXT(I331,"yyyymmdd")&amp;"-"&amp;SUBSTITUTE(TEXT(ROUND(J331,3),"0.###"),".","D")&amp;"-"&amp;SUBSTITUTE(TEXT(ROUND(K331,3),"0.###"),".","D")))</f>
        <v/>
      </c>
      <c r="I331" s="61" t="str">
        <f>IF('1_Data Entry'!$E331="","",IF(A331="","",'1_Data Entry'!G331))</f>
        <v/>
      </c>
      <c r="J331" s="62" t="str">
        <f>IF('1_Data Entry'!$E331="","",IF(A331="","",'1_Data Entry'!H331))</f>
        <v/>
      </c>
      <c r="K331" s="63" t="str">
        <f>IF('1_Data Entry'!$E331="","",IF(A331="","",'1_Data Entry'!I331))</f>
        <v/>
      </c>
      <c r="L331" s="63" t="str">
        <f>IF('1_Data Entry'!$E331="","",IF(OR(J331="",K331=""),"",J331*K331))</f>
        <v/>
      </c>
      <c r="M331" s="61" t="str">
        <f>IF(A331="","",IF(OR('1_Data Entry'!L331="",'1_Data Entry'!L331&lt;=0),"",'1_Data Entry'!J331))</f>
        <v/>
      </c>
      <c r="N331" s="62" t="str">
        <f>IF('1_Data Entry'!$E331="","",IF(OR(J331="",R331=""),"",MAX(J331-R331,0)))</f>
        <v/>
      </c>
      <c r="O331" s="63" t="str">
        <f>IF('1_Data Entry'!$E331="","",IF(A331="","",'1_Data Entry'!L331))</f>
        <v/>
      </c>
      <c r="P331" s="63" t="str">
        <f t="shared" si="31"/>
        <v/>
      </c>
      <c r="Q331" s="91" t="str">
        <f>IF('1_Data Entry'!$E331="","",IF(OR(M331="",P331="",L331=""),"",P331-L331))</f>
        <v/>
      </c>
      <c r="R331" s="133" t="str">
        <f>IF(A331="","",IF('1_Data Entry'!M331&lt;&gt;"",'1_Data Entry'!M331,IF('1_Data Entry'!J331="",J331,"")))</f>
        <v/>
      </c>
      <c r="S331" s="54" t="str">
        <f>IF('1_Data Entry'!$E331="","",IF(A331="","",IF(OR(F331="",I331="",J331="",K331=""),"Check row",IF(AND(M331&lt;&gt;"",M331&lt;I331),"Sell before buy",IF(AND(R331&lt;&gt;"",J331&lt;R331),"Shares remaining exceeds buy",IF(AND(M331&lt;&gt;"",OR(O331="",O331&lt;=0),N331&gt;0),"Missing sale price","OK"))))))</f>
        <v/>
      </c>
      <c r="T331" s="54" t="str">
        <f>IF('1_Data Entry'!$E331="","",IF(A331="","",IF(AND(Q331&lt;0,M331&lt;&gt;""),"Yes","No")))</f>
        <v/>
      </c>
      <c r="U331" s="54" t="str">
        <f>IF('1_Data Entry'!$E331="","",IF(OR(A331="",T331&lt;&gt;"Yes",M331=""),"No",IF(COUNTIFS($F$6:$F$505,F331,$I$6:$I$505,"&gt;="&amp;M331-30,$I$6:$I$505,"&lt;="&amp;M331+30,$A$6:$A$505,"&lt;&gt;"&amp;A331)&gt;0,"Yes","No")))</f>
        <v/>
      </c>
      <c r="V331" s="61" t="str">
        <f>IF('1_Data Entry'!$E331="","",IF(OR(A331="",U331&lt;&gt;"Yes",M331=""),"",M331+30))</f>
        <v/>
      </c>
      <c r="W331" s="54" t="str">
        <f>IF('1_Data Entry'!$E331="","",IF(A331="","",IF(S331="OK","Ready","Review row")))</f>
        <v/>
      </c>
      <c r="X331" s="69" t="str">
        <f t="shared" si="32"/>
        <v/>
      </c>
      <c r="Y331" s="68" t="str">
        <f t="shared" si="33"/>
        <v/>
      </c>
      <c r="Z331" s="64" t="str">
        <f>IF('1_Data Entry'!$E331="","",SUM(SUMIFS('4_Wash Match Table'!R$7:R$500,'4_Wash Match Table'!L$7:L$500,H331),(SUMIFS('4_Wash Match Table'!AA$7:AA$500,'4_Wash Match Table'!U$7:U$500,H331)),(SUMIFS('4_Wash Match Table'!AJ$7:AJ$500,'4_Wash Match Table'!AD$7:AD$500,H331)),(SUMIFS('4_Wash Match Table'!AS$7:AS$500,'4_Wash Match Table'!AM$7:AM$500,H331))))</f>
        <v/>
      </c>
      <c r="AA331" s="64" t="str">
        <f>IF('1_Data Entry'!$E331="","",IF(OR(L331="",Z331=""),"",L331+Z331))</f>
        <v/>
      </c>
      <c r="AB331" s="65" t="str">
        <f t="shared" si="34"/>
        <v/>
      </c>
      <c r="AC331" s="70" t="str">
        <f>IF(AND($M331&lt;&gt;"",$Q331&lt;0),COUNTIFS($M$6:M331,"&lt;&gt;",$Q$6:Q331,"&lt;0"),"")</f>
        <v/>
      </c>
      <c r="AD331" t="str">
        <f t="shared" si="35"/>
        <v/>
      </c>
      <c r="AG331"/>
    </row>
    <row r="332" spans="1:33" ht="15" customHeight="1" x14ac:dyDescent="0.25">
      <c r="A332" s="47" t="str">
        <f>IF('1_Data Entry'!$E332="","",IF(COUNTA('1_Data Entry'!C332:N332)=0,"",'1_Data Entry'!A332))</f>
        <v/>
      </c>
      <c r="B332" s="47" t="str">
        <f>IF('1_Data Entry'!$E332="","",IF(A332="","",IF(S332&lt;&gt;"OK","Check row",IF(M332="","Open lot",IF(R332=0,"Closed lot","Partially sold")))))</f>
        <v/>
      </c>
      <c r="C332" s="47" t="str">
        <f>IF(A332="","",'1_Data Entry'!C332)</f>
        <v/>
      </c>
      <c r="D332" s="47" t="str">
        <f>IF(A332="","",'1_Data Entry'!D332)</f>
        <v/>
      </c>
      <c r="E332" s="47" t="str">
        <f>IF(A332="","",'1_Data Entry'!E332)</f>
        <v/>
      </c>
      <c r="F332" s="47" t="str">
        <f t="shared" si="30"/>
        <v/>
      </c>
      <c r="G332" s="47" t="str">
        <f>IF(F332="","",IFERROR(VLOOKUP(F332,'6_Reference Lists'!$A$4:$D$64,4,FALSE()),'1_Data Entry'!F332))</f>
        <v/>
      </c>
      <c r="H332" s="134" t="str">
        <f>IF('1_Data Entry'!$E332="","",IF(OR(F332="",I332="",J332="",K332=""),"",F332&amp;"-"&amp;TEXT(I332,"yyyymmdd")&amp;"-"&amp;SUBSTITUTE(TEXT(ROUND(J332,3),"0.###"),".","D")&amp;"-"&amp;SUBSTITUTE(TEXT(ROUND(K332,3),"0.###"),".","D")))</f>
        <v/>
      </c>
      <c r="I332" s="61" t="str">
        <f>IF('1_Data Entry'!$E332="","",IF(A332="","",'1_Data Entry'!G332))</f>
        <v/>
      </c>
      <c r="J332" s="62" t="str">
        <f>IF('1_Data Entry'!$E332="","",IF(A332="","",'1_Data Entry'!H332))</f>
        <v/>
      </c>
      <c r="K332" s="63" t="str">
        <f>IF('1_Data Entry'!$E332="","",IF(A332="","",'1_Data Entry'!I332))</f>
        <v/>
      </c>
      <c r="L332" s="63" t="str">
        <f>IF('1_Data Entry'!$E332="","",IF(OR(J332="",K332=""),"",J332*K332))</f>
        <v/>
      </c>
      <c r="M332" s="61" t="str">
        <f>IF(A332="","",IF(OR('1_Data Entry'!L332="",'1_Data Entry'!L332&lt;=0),"",'1_Data Entry'!J332))</f>
        <v/>
      </c>
      <c r="N332" s="62" t="str">
        <f>IF('1_Data Entry'!$E332="","",IF(OR(J332="",R332=""),"",MAX(J332-R332,0)))</f>
        <v/>
      </c>
      <c r="O332" s="63" t="str">
        <f>IF('1_Data Entry'!$E332="","",IF(A332="","",'1_Data Entry'!L332))</f>
        <v/>
      </c>
      <c r="P332" s="63" t="str">
        <f t="shared" si="31"/>
        <v/>
      </c>
      <c r="Q332" s="91" t="str">
        <f>IF('1_Data Entry'!$E332="","",IF(OR(M332="",P332="",L332=""),"",P332-L332))</f>
        <v/>
      </c>
      <c r="R332" s="133" t="str">
        <f>IF(A332="","",IF('1_Data Entry'!M332&lt;&gt;"",'1_Data Entry'!M332,IF('1_Data Entry'!J332="",J332,"")))</f>
        <v/>
      </c>
      <c r="S332" s="54" t="str">
        <f>IF('1_Data Entry'!$E332="","",IF(A332="","",IF(OR(F332="",I332="",J332="",K332=""),"Check row",IF(AND(M332&lt;&gt;"",M332&lt;I332),"Sell before buy",IF(AND(R332&lt;&gt;"",J332&lt;R332),"Shares remaining exceeds buy",IF(AND(M332&lt;&gt;"",OR(O332="",O332&lt;=0),N332&gt;0),"Missing sale price","OK"))))))</f>
        <v/>
      </c>
      <c r="T332" s="54" t="str">
        <f>IF('1_Data Entry'!$E332="","",IF(A332="","",IF(AND(Q332&lt;0,M332&lt;&gt;""),"Yes","No")))</f>
        <v/>
      </c>
      <c r="U332" s="54" t="str">
        <f>IF('1_Data Entry'!$E332="","",IF(OR(A332="",T332&lt;&gt;"Yes",M332=""),"No",IF(COUNTIFS($F$6:$F$505,F332,$I$6:$I$505,"&gt;="&amp;M332-30,$I$6:$I$505,"&lt;="&amp;M332+30,$A$6:$A$505,"&lt;&gt;"&amp;A332)&gt;0,"Yes","No")))</f>
        <v/>
      </c>
      <c r="V332" s="61" t="str">
        <f>IF('1_Data Entry'!$E332="","",IF(OR(A332="",U332&lt;&gt;"Yes",M332=""),"",M332+30))</f>
        <v/>
      </c>
      <c r="W332" s="54" t="str">
        <f>IF('1_Data Entry'!$E332="","",IF(A332="","",IF(S332="OK","Ready","Review row")))</f>
        <v/>
      </c>
      <c r="X332" s="69" t="str">
        <f t="shared" si="32"/>
        <v/>
      </c>
      <c r="Y332" s="68" t="str">
        <f t="shared" si="33"/>
        <v/>
      </c>
      <c r="Z332" s="64" t="str">
        <f>IF('1_Data Entry'!$E332="","",SUM(SUMIFS('4_Wash Match Table'!R$7:R$500,'4_Wash Match Table'!L$7:L$500,H332),(SUMIFS('4_Wash Match Table'!AA$7:AA$500,'4_Wash Match Table'!U$7:U$500,H332)),(SUMIFS('4_Wash Match Table'!AJ$7:AJ$500,'4_Wash Match Table'!AD$7:AD$500,H332)),(SUMIFS('4_Wash Match Table'!AS$7:AS$500,'4_Wash Match Table'!AM$7:AM$500,H332))))</f>
        <v/>
      </c>
      <c r="AA332" s="64" t="str">
        <f>IF('1_Data Entry'!$E332="","",IF(OR(L332="",Z332=""),"",L332+Z332))</f>
        <v/>
      </c>
      <c r="AB332" s="65" t="str">
        <f t="shared" si="34"/>
        <v/>
      </c>
      <c r="AC332" s="70" t="str">
        <f>IF(AND($M332&lt;&gt;"",$Q332&lt;0),COUNTIFS($M$6:M332,"&lt;&gt;",$Q$6:Q332,"&lt;0"),"")</f>
        <v/>
      </c>
      <c r="AD332" t="str">
        <f t="shared" si="35"/>
        <v/>
      </c>
      <c r="AG332"/>
    </row>
    <row r="333" spans="1:33" ht="15" customHeight="1" x14ac:dyDescent="0.25">
      <c r="A333" s="47" t="str">
        <f>IF('1_Data Entry'!$E333="","",IF(COUNTA('1_Data Entry'!C333:N333)=0,"",'1_Data Entry'!A333))</f>
        <v/>
      </c>
      <c r="B333" s="47" t="str">
        <f>IF('1_Data Entry'!$E333="","",IF(A333="","",IF(S333&lt;&gt;"OK","Check row",IF(M333="","Open lot",IF(R333=0,"Closed lot","Partially sold")))))</f>
        <v/>
      </c>
      <c r="C333" s="47" t="str">
        <f>IF(A333="","",'1_Data Entry'!C333)</f>
        <v/>
      </c>
      <c r="D333" s="47" t="str">
        <f>IF(A333="","",'1_Data Entry'!D333)</f>
        <v/>
      </c>
      <c r="E333" s="47" t="str">
        <f>IF(A333="","",'1_Data Entry'!E333)</f>
        <v/>
      </c>
      <c r="F333" s="47" t="str">
        <f t="shared" si="30"/>
        <v/>
      </c>
      <c r="G333" s="47" t="str">
        <f>IF(F333="","",IFERROR(VLOOKUP(F333,'6_Reference Lists'!$A$4:$D$64,4,FALSE()),'1_Data Entry'!F333))</f>
        <v/>
      </c>
      <c r="H333" s="134" t="str">
        <f>IF('1_Data Entry'!$E333="","",IF(OR(F333="",I333="",J333="",K333=""),"",F333&amp;"-"&amp;TEXT(I333,"yyyymmdd")&amp;"-"&amp;SUBSTITUTE(TEXT(ROUND(J333,3),"0.###"),".","D")&amp;"-"&amp;SUBSTITUTE(TEXT(ROUND(K333,3),"0.###"),".","D")))</f>
        <v/>
      </c>
      <c r="I333" s="61" t="str">
        <f>IF('1_Data Entry'!$E333="","",IF(A333="","",'1_Data Entry'!G333))</f>
        <v/>
      </c>
      <c r="J333" s="62" t="str">
        <f>IF('1_Data Entry'!$E333="","",IF(A333="","",'1_Data Entry'!H333))</f>
        <v/>
      </c>
      <c r="K333" s="63" t="str">
        <f>IF('1_Data Entry'!$E333="","",IF(A333="","",'1_Data Entry'!I333))</f>
        <v/>
      </c>
      <c r="L333" s="63" t="str">
        <f>IF('1_Data Entry'!$E333="","",IF(OR(J333="",K333=""),"",J333*K333))</f>
        <v/>
      </c>
      <c r="M333" s="61" t="str">
        <f>IF(A333="","",IF(OR('1_Data Entry'!L333="",'1_Data Entry'!L333&lt;=0),"",'1_Data Entry'!J333))</f>
        <v/>
      </c>
      <c r="N333" s="62" t="str">
        <f>IF('1_Data Entry'!$E333="","",IF(OR(J333="",R333=""),"",MAX(J333-R333,0)))</f>
        <v/>
      </c>
      <c r="O333" s="63" t="str">
        <f>IF('1_Data Entry'!$E333="","",IF(A333="","",'1_Data Entry'!L333))</f>
        <v/>
      </c>
      <c r="P333" s="63" t="str">
        <f t="shared" si="31"/>
        <v/>
      </c>
      <c r="Q333" s="91" t="str">
        <f>IF('1_Data Entry'!$E333="","",IF(OR(M333="",P333="",L333=""),"",P333-L333))</f>
        <v/>
      </c>
      <c r="R333" s="133" t="str">
        <f>IF(A333="","",IF('1_Data Entry'!M333&lt;&gt;"",'1_Data Entry'!M333,IF('1_Data Entry'!J333="",J333,"")))</f>
        <v/>
      </c>
      <c r="S333" s="54" t="str">
        <f>IF('1_Data Entry'!$E333="","",IF(A333="","",IF(OR(F333="",I333="",J333="",K333=""),"Check row",IF(AND(M333&lt;&gt;"",M333&lt;I333),"Sell before buy",IF(AND(R333&lt;&gt;"",J333&lt;R333),"Shares remaining exceeds buy",IF(AND(M333&lt;&gt;"",OR(O333="",O333&lt;=0),N333&gt;0),"Missing sale price","OK"))))))</f>
        <v/>
      </c>
      <c r="T333" s="54" t="str">
        <f>IF('1_Data Entry'!$E333="","",IF(A333="","",IF(AND(Q333&lt;0,M333&lt;&gt;""),"Yes","No")))</f>
        <v/>
      </c>
      <c r="U333" s="54" t="str">
        <f>IF('1_Data Entry'!$E333="","",IF(OR(A333="",T333&lt;&gt;"Yes",M333=""),"No",IF(COUNTIFS($F$6:$F$505,F333,$I$6:$I$505,"&gt;="&amp;M333-30,$I$6:$I$505,"&lt;="&amp;M333+30,$A$6:$A$505,"&lt;&gt;"&amp;A333)&gt;0,"Yes","No")))</f>
        <v/>
      </c>
      <c r="V333" s="61" t="str">
        <f>IF('1_Data Entry'!$E333="","",IF(OR(A333="",U333&lt;&gt;"Yes",M333=""),"",M333+30))</f>
        <v/>
      </c>
      <c r="W333" s="54" t="str">
        <f>IF('1_Data Entry'!$E333="","",IF(A333="","",IF(S333="OK","Ready","Review row")))</f>
        <v/>
      </c>
      <c r="X333" s="69" t="str">
        <f t="shared" si="32"/>
        <v/>
      </c>
      <c r="Y333" s="68" t="str">
        <f t="shared" si="33"/>
        <v/>
      </c>
      <c r="Z333" s="64" t="str">
        <f>IF('1_Data Entry'!$E333="","",SUM(SUMIFS('4_Wash Match Table'!R$7:R$500,'4_Wash Match Table'!L$7:L$500,H333),(SUMIFS('4_Wash Match Table'!AA$7:AA$500,'4_Wash Match Table'!U$7:U$500,H333)),(SUMIFS('4_Wash Match Table'!AJ$7:AJ$500,'4_Wash Match Table'!AD$7:AD$500,H333)),(SUMIFS('4_Wash Match Table'!AS$7:AS$500,'4_Wash Match Table'!AM$7:AM$500,H333))))</f>
        <v/>
      </c>
      <c r="AA333" s="64" t="str">
        <f>IF('1_Data Entry'!$E333="","",IF(OR(L333="",Z333=""),"",L333+Z333))</f>
        <v/>
      </c>
      <c r="AB333" s="65" t="str">
        <f t="shared" si="34"/>
        <v/>
      </c>
      <c r="AC333" s="70" t="str">
        <f>IF(AND($M333&lt;&gt;"",$Q333&lt;0),COUNTIFS($M$6:M333,"&lt;&gt;",$Q$6:Q333,"&lt;0"),"")</f>
        <v/>
      </c>
      <c r="AD333" t="str">
        <f t="shared" si="35"/>
        <v/>
      </c>
      <c r="AG333"/>
    </row>
    <row r="334" spans="1:33" ht="15" customHeight="1" x14ac:dyDescent="0.25">
      <c r="A334" s="47" t="str">
        <f>IF('1_Data Entry'!$E334="","",IF(COUNTA('1_Data Entry'!C334:N334)=0,"",'1_Data Entry'!A334))</f>
        <v/>
      </c>
      <c r="B334" s="47" t="str">
        <f>IF('1_Data Entry'!$E334="","",IF(A334="","",IF(S334&lt;&gt;"OK","Check row",IF(M334="","Open lot",IF(R334=0,"Closed lot","Partially sold")))))</f>
        <v/>
      </c>
      <c r="C334" s="47" t="str">
        <f>IF(A334="","",'1_Data Entry'!C334)</f>
        <v/>
      </c>
      <c r="D334" s="47" t="str">
        <f>IF(A334="","",'1_Data Entry'!D334)</f>
        <v/>
      </c>
      <c r="E334" s="47" t="str">
        <f>IF(A334="","",'1_Data Entry'!E334)</f>
        <v/>
      </c>
      <c r="F334" s="47" t="str">
        <f t="shared" si="30"/>
        <v/>
      </c>
      <c r="G334" s="47" t="str">
        <f>IF(F334="","",IFERROR(VLOOKUP(F334,'6_Reference Lists'!$A$4:$D$64,4,FALSE()),'1_Data Entry'!F334))</f>
        <v/>
      </c>
      <c r="H334" s="134" t="str">
        <f>IF('1_Data Entry'!$E334="","",IF(OR(F334="",I334="",J334="",K334=""),"",F334&amp;"-"&amp;TEXT(I334,"yyyymmdd")&amp;"-"&amp;SUBSTITUTE(TEXT(ROUND(J334,3),"0.###"),".","D")&amp;"-"&amp;SUBSTITUTE(TEXT(ROUND(K334,3),"0.###"),".","D")))</f>
        <v/>
      </c>
      <c r="I334" s="61" t="str">
        <f>IF('1_Data Entry'!$E334="","",IF(A334="","",'1_Data Entry'!G334))</f>
        <v/>
      </c>
      <c r="J334" s="62" t="str">
        <f>IF('1_Data Entry'!$E334="","",IF(A334="","",'1_Data Entry'!H334))</f>
        <v/>
      </c>
      <c r="K334" s="63" t="str">
        <f>IF('1_Data Entry'!$E334="","",IF(A334="","",'1_Data Entry'!I334))</f>
        <v/>
      </c>
      <c r="L334" s="63" t="str">
        <f>IF('1_Data Entry'!$E334="","",IF(OR(J334="",K334=""),"",J334*K334))</f>
        <v/>
      </c>
      <c r="M334" s="61" t="str">
        <f>IF(A334="","",IF(OR('1_Data Entry'!L334="",'1_Data Entry'!L334&lt;=0),"",'1_Data Entry'!J334))</f>
        <v/>
      </c>
      <c r="N334" s="62" t="str">
        <f>IF('1_Data Entry'!$E334="","",IF(OR(J334="",R334=""),"",MAX(J334-R334,0)))</f>
        <v/>
      </c>
      <c r="O334" s="63" t="str">
        <f>IF('1_Data Entry'!$E334="","",IF(A334="","",'1_Data Entry'!L334))</f>
        <v/>
      </c>
      <c r="P334" s="63" t="str">
        <f t="shared" si="31"/>
        <v/>
      </c>
      <c r="Q334" s="91" t="str">
        <f>IF('1_Data Entry'!$E334="","",IF(OR(M334="",P334="",L334=""),"",P334-L334))</f>
        <v/>
      </c>
      <c r="R334" s="133" t="str">
        <f>IF(A334="","",IF('1_Data Entry'!M334&lt;&gt;"",'1_Data Entry'!M334,IF('1_Data Entry'!J334="",J334,"")))</f>
        <v/>
      </c>
      <c r="S334" s="54" t="str">
        <f>IF('1_Data Entry'!$E334="","",IF(A334="","",IF(OR(F334="",I334="",J334="",K334=""),"Check row",IF(AND(M334&lt;&gt;"",M334&lt;I334),"Sell before buy",IF(AND(R334&lt;&gt;"",J334&lt;R334),"Shares remaining exceeds buy",IF(AND(M334&lt;&gt;"",OR(O334="",O334&lt;=0),N334&gt;0),"Missing sale price","OK"))))))</f>
        <v/>
      </c>
      <c r="T334" s="54" t="str">
        <f>IF('1_Data Entry'!$E334="","",IF(A334="","",IF(AND(Q334&lt;0,M334&lt;&gt;""),"Yes","No")))</f>
        <v/>
      </c>
      <c r="U334" s="54" t="str">
        <f>IF('1_Data Entry'!$E334="","",IF(OR(A334="",T334&lt;&gt;"Yes",M334=""),"No",IF(COUNTIFS($F$6:$F$505,F334,$I$6:$I$505,"&gt;="&amp;M334-30,$I$6:$I$505,"&lt;="&amp;M334+30,$A$6:$A$505,"&lt;&gt;"&amp;A334)&gt;0,"Yes","No")))</f>
        <v/>
      </c>
      <c r="V334" s="61" t="str">
        <f>IF('1_Data Entry'!$E334="","",IF(OR(A334="",U334&lt;&gt;"Yes",M334=""),"",M334+30))</f>
        <v/>
      </c>
      <c r="W334" s="54" t="str">
        <f>IF('1_Data Entry'!$E334="","",IF(A334="","",IF(S334="OK","Ready","Review row")))</f>
        <v/>
      </c>
      <c r="X334" s="69" t="str">
        <f t="shared" si="32"/>
        <v/>
      </c>
      <c r="Y334" s="68" t="str">
        <f t="shared" si="33"/>
        <v/>
      </c>
      <c r="Z334" s="64" t="str">
        <f>IF('1_Data Entry'!$E334="","",SUM(SUMIFS('4_Wash Match Table'!R$7:R$500,'4_Wash Match Table'!L$7:L$500,H334),(SUMIFS('4_Wash Match Table'!AA$7:AA$500,'4_Wash Match Table'!U$7:U$500,H334)),(SUMIFS('4_Wash Match Table'!AJ$7:AJ$500,'4_Wash Match Table'!AD$7:AD$500,H334)),(SUMIFS('4_Wash Match Table'!AS$7:AS$500,'4_Wash Match Table'!AM$7:AM$500,H334))))</f>
        <v/>
      </c>
      <c r="AA334" s="64" t="str">
        <f>IF('1_Data Entry'!$E334="","",IF(OR(L334="",Z334=""),"",L334+Z334))</f>
        <v/>
      </c>
      <c r="AB334" s="65" t="str">
        <f t="shared" si="34"/>
        <v/>
      </c>
      <c r="AC334" s="70" t="str">
        <f>IF(AND($M334&lt;&gt;"",$Q334&lt;0),COUNTIFS($M$6:M334,"&lt;&gt;",$Q$6:Q334,"&lt;0"),"")</f>
        <v/>
      </c>
      <c r="AD334" t="str">
        <f t="shared" si="35"/>
        <v/>
      </c>
      <c r="AG334"/>
    </row>
    <row r="335" spans="1:33" ht="15" customHeight="1" x14ac:dyDescent="0.25">
      <c r="A335" s="47" t="str">
        <f>IF('1_Data Entry'!$E335="","",IF(COUNTA('1_Data Entry'!C335:N335)=0,"",'1_Data Entry'!A335))</f>
        <v/>
      </c>
      <c r="B335" s="47" t="str">
        <f>IF('1_Data Entry'!$E335="","",IF(A335="","",IF(S335&lt;&gt;"OK","Check row",IF(M335="","Open lot",IF(R335=0,"Closed lot","Partially sold")))))</f>
        <v/>
      </c>
      <c r="C335" s="47" t="str">
        <f>IF(A335="","",'1_Data Entry'!C335)</f>
        <v/>
      </c>
      <c r="D335" s="47" t="str">
        <f>IF(A335="","",'1_Data Entry'!D335)</f>
        <v/>
      </c>
      <c r="E335" s="47" t="str">
        <f>IF(A335="","",'1_Data Entry'!E335)</f>
        <v/>
      </c>
      <c r="F335" s="47" t="str">
        <f t="shared" si="30"/>
        <v/>
      </c>
      <c r="G335" s="47" t="str">
        <f>IF(F335="","",IFERROR(VLOOKUP(F335,'6_Reference Lists'!$A$4:$D$64,4,FALSE()),'1_Data Entry'!F335))</f>
        <v/>
      </c>
      <c r="H335" s="134" t="str">
        <f>IF('1_Data Entry'!$E335="","",IF(OR(F335="",I335="",J335="",K335=""),"",F335&amp;"-"&amp;TEXT(I335,"yyyymmdd")&amp;"-"&amp;SUBSTITUTE(TEXT(ROUND(J335,3),"0.###"),".","D")&amp;"-"&amp;SUBSTITUTE(TEXT(ROUND(K335,3),"0.###"),".","D")))</f>
        <v/>
      </c>
      <c r="I335" s="61" t="str">
        <f>IF('1_Data Entry'!$E335="","",IF(A335="","",'1_Data Entry'!G335))</f>
        <v/>
      </c>
      <c r="J335" s="62" t="str">
        <f>IF('1_Data Entry'!$E335="","",IF(A335="","",'1_Data Entry'!H335))</f>
        <v/>
      </c>
      <c r="K335" s="63" t="str">
        <f>IF('1_Data Entry'!$E335="","",IF(A335="","",'1_Data Entry'!I335))</f>
        <v/>
      </c>
      <c r="L335" s="63" t="str">
        <f>IF('1_Data Entry'!$E335="","",IF(OR(J335="",K335=""),"",J335*K335))</f>
        <v/>
      </c>
      <c r="M335" s="61" t="str">
        <f>IF(A335="","",IF(OR('1_Data Entry'!L335="",'1_Data Entry'!L335&lt;=0),"",'1_Data Entry'!J335))</f>
        <v/>
      </c>
      <c r="N335" s="62" t="str">
        <f>IF('1_Data Entry'!$E335="","",IF(OR(J335="",R335=""),"",MAX(J335-R335,0)))</f>
        <v/>
      </c>
      <c r="O335" s="63" t="str">
        <f>IF('1_Data Entry'!$E335="","",IF(A335="","",'1_Data Entry'!L335))</f>
        <v/>
      </c>
      <c r="P335" s="63" t="str">
        <f t="shared" si="31"/>
        <v/>
      </c>
      <c r="Q335" s="91" t="str">
        <f>IF('1_Data Entry'!$E335="","",IF(OR(M335="",P335="",L335=""),"",P335-L335))</f>
        <v/>
      </c>
      <c r="R335" s="133" t="str">
        <f>IF(A335="","",IF('1_Data Entry'!M335&lt;&gt;"",'1_Data Entry'!M335,IF('1_Data Entry'!J335="",J335,"")))</f>
        <v/>
      </c>
      <c r="S335" s="54" t="str">
        <f>IF('1_Data Entry'!$E335="","",IF(A335="","",IF(OR(F335="",I335="",J335="",K335=""),"Check row",IF(AND(M335&lt;&gt;"",M335&lt;I335),"Sell before buy",IF(AND(R335&lt;&gt;"",J335&lt;R335),"Shares remaining exceeds buy",IF(AND(M335&lt;&gt;"",OR(O335="",O335&lt;=0),N335&gt;0),"Missing sale price","OK"))))))</f>
        <v/>
      </c>
      <c r="T335" s="54" t="str">
        <f>IF('1_Data Entry'!$E335="","",IF(A335="","",IF(AND(Q335&lt;0,M335&lt;&gt;""),"Yes","No")))</f>
        <v/>
      </c>
      <c r="U335" s="54" t="str">
        <f>IF('1_Data Entry'!$E335="","",IF(OR(A335="",T335&lt;&gt;"Yes",M335=""),"No",IF(COUNTIFS($F$6:$F$505,F335,$I$6:$I$505,"&gt;="&amp;M335-30,$I$6:$I$505,"&lt;="&amp;M335+30,$A$6:$A$505,"&lt;&gt;"&amp;A335)&gt;0,"Yes","No")))</f>
        <v/>
      </c>
      <c r="V335" s="61" t="str">
        <f>IF('1_Data Entry'!$E335="","",IF(OR(A335="",U335&lt;&gt;"Yes",M335=""),"",M335+30))</f>
        <v/>
      </c>
      <c r="W335" s="54" t="str">
        <f>IF('1_Data Entry'!$E335="","",IF(A335="","",IF(S335="OK","Ready","Review row")))</f>
        <v/>
      </c>
      <c r="X335" s="69" t="str">
        <f t="shared" si="32"/>
        <v/>
      </c>
      <c r="Y335" s="68" t="str">
        <f t="shared" si="33"/>
        <v/>
      </c>
      <c r="Z335" s="64" t="str">
        <f>IF('1_Data Entry'!$E335="","",SUM(SUMIFS('4_Wash Match Table'!R$7:R$500,'4_Wash Match Table'!L$7:L$500,H335),(SUMIFS('4_Wash Match Table'!AA$7:AA$500,'4_Wash Match Table'!U$7:U$500,H335)),(SUMIFS('4_Wash Match Table'!AJ$7:AJ$500,'4_Wash Match Table'!AD$7:AD$500,H335)),(SUMIFS('4_Wash Match Table'!AS$7:AS$500,'4_Wash Match Table'!AM$7:AM$500,H335))))</f>
        <v/>
      </c>
      <c r="AA335" s="64" t="str">
        <f>IF('1_Data Entry'!$E335="","",IF(OR(L335="",Z335=""),"",L335+Z335))</f>
        <v/>
      </c>
      <c r="AB335" s="65" t="str">
        <f t="shared" si="34"/>
        <v/>
      </c>
      <c r="AC335" s="70" t="str">
        <f>IF(AND($M335&lt;&gt;"",$Q335&lt;0),COUNTIFS($M$6:M335,"&lt;&gt;",$Q$6:Q335,"&lt;0"),"")</f>
        <v/>
      </c>
      <c r="AD335" t="str">
        <f t="shared" si="35"/>
        <v/>
      </c>
      <c r="AG335"/>
    </row>
    <row r="336" spans="1:33" ht="15" customHeight="1" x14ac:dyDescent="0.25">
      <c r="A336" s="47" t="str">
        <f>IF('1_Data Entry'!$E336="","",IF(COUNTA('1_Data Entry'!C336:N336)=0,"",'1_Data Entry'!A336))</f>
        <v/>
      </c>
      <c r="B336" s="47" t="str">
        <f>IF('1_Data Entry'!$E336="","",IF(A336="","",IF(S336&lt;&gt;"OK","Check row",IF(M336="","Open lot",IF(R336=0,"Closed lot","Partially sold")))))</f>
        <v/>
      </c>
      <c r="C336" s="47" t="str">
        <f>IF(A336="","",'1_Data Entry'!C336)</f>
        <v/>
      </c>
      <c r="D336" s="47" t="str">
        <f>IF(A336="","",'1_Data Entry'!D336)</f>
        <v/>
      </c>
      <c r="E336" s="47" t="str">
        <f>IF(A336="","",'1_Data Entry'!E336)</f>
        <v/>
      </c>
      <c r="F336" s="47" t="str">
        <f t="shared" si="30"/>
        <v/>
      </c>
      <c r="G336" s="47" t="str">
        <f>IF(F336="","",IFERROR(VLOOKUP(F336,'6_Reference Lists'!$A$4:$D$64,4,FALSE()),'1_Data Entry'!F336))</f>
        <v/>
      </c>
      <c r="H336" s="134" t="str">
        <f>IF('1_Data Entry'!$E336="","",IF(OR(F336="",I336="",J336="",K336=""),"",F336&amp;"-"&amp;TEXT(I336,"yyyymmdd")&amp;"-"&amp;SUBSTITUTE(TEXT(ROUND(J336,3),"0.###"),".","D")&amp;"-"&amp;SUBSTITUTE(TEXT(ROUND(K336,3),"0.###"),".","D")))</f>
        <v/>
      </c>
      <c r="I336" s="61" t="str">
        <f>IF('1_Data Entry'!$E336="","",IF(A336="","",'1_Data Entry'!G336))</f>
        <v/>
      </c>
      <c r="J336" s="62" t="str">
        <f>IF('1_Data Entry'!$E336="","",IF(A336="","",'1_Data Entry'!H336))</f>
        <v/>
      </c>
      <c r="K336" s="63" t="str">
        <f>IF('1_Data Entry'!$E336="","",IF(A336="","",'1_Data Entry'!I336))</f>
        <v/>
      </c>
      <c r="L336" s="63" t="str">
        <f>IF('1_Data Entry'!$E336="","",IF(OR(J336="",K336=""),"",J336*K336))</f>
        <v/>
      </c>
      <c r="M336" s="61" t="str">
        <f>IF(A336="","",IF(OR('1_Data Entry'!L336="",'1_Data Entry'!L336&lt;=0),"",'1_Data Entry'!J336))</f>
        <v/>
      </c>
      <c r="N336" s="62" t="str">
        <f>IF('1_Data Entry'!$E336="","",IF(OR(J336="",R336=""),"",MAX(J336-R336,0)))</f>
        <v/>
      </c>
      <c r="O336" s="63" t="str">
        <f>IF('1_Data Entry'!$E336="","",IF(A336="","",'1_Data Entry'!L336))</f>
        <v/>
      </c>
      <c r="P336" s="63" t="str">
        <f t="shared" si="31"/>
        <v/>
      </c>
      <c r="Q336" s="91" t="str">
        <f>IF('1_Data Entry'!$E336="","",IF(OR(M336="",P336="",L336=""),"",P336-L336))</f>
        <v/>
      </c>
      <c r="R336" s="133" t="str">
        <f>IF(A336="","",IF('1_Data Entry'!M336&lt;&gt;"",'1_Data Entry'!M336,IF('1_Data Entry'!J336="",J336,"")))</f>
        <v/>
      </c>
      <c r="S336" s="54" t="str">
        <f>IF('1_Data Entry'!$E336="","",IF(A336="","",IF(OR(F336="",I336="",J336="",K336=""),"Check row",IF(AND(M336&lt;&gt;"",M336&lt;I336),"Sell before buy",IF(AND(R336&lt;&gt;"",J336&lt;R336),"Shares remaining exceeds buy",IF(AND(M336&lt;&gt;"",OR(O336="",O336&lt;=0),N336&gt;0),"Missing sale price","OK"))))))</f>
        <v/>
      </c>
      <c r="T336" s="54" t="str">
        <f>IF('1_Data Entry'!$E336="","",IF(A336="","",IF(AND(Q336&lt;0,M336&lt;&gt;""),"Yes","No")))</f>
        <v/>
      </c>
      <c r="U336" s="54" t="str">
        <f>IF('1_Data Entry'!$E336="","",IF(OR(A336="",T336&lt;&gt;"Yes",M336=""),"No",IF(COUNTIFS($F$6:$F$505,F336,$I$6:$I$505,"&gt;="&amp;M336-30,$I$6:$I$505,"&lt;="&amp;M336+30,$A$6:$A$505,"&lt;&gt;"&amp;A336)&gt;0,"Yes","No")))</f>
        <v/>
      </c>
      <c r="V336" s="61" t="str">
        <f>IF('1_Data Entry'!$E336="","",IF(OR(A336="",U336&lt;&gt;"Yes",M336=""),"",M336+30))</f>
        <v/>
      </c>
      <c r="W336" s="54" t="str">
        <f>IF('1_Data Entry'!$E336="","",IF(A336="","",IF(S336="OK","Ready","Review row")))</f>
        <v/>
      </c>
      <c r="X336" s="69" t="str">
        <f t="shared" si="32"/>
        <v/>
      </c>
      <c r="Y336" s="68" t="str">
        <f t="shared" si="33"/>
        <v/>
      </c>
      <c r="Z336" s="64" t="str">
        <f>IF('1_Data Entry'!$E336="","",SUM(SUMIFS('4_Wash Match Table'!R$7:R$500,'4_Wash Match Table'!L$7:L$500,H336),(SUMIFS('4_Wash Match Table'!AA$7:AA$500,'4_Wash Match Table'!U$7:U$500,H336)),(SUMIFS('4_Wash Match Table'!AJ$7:AJ$500,'4_Wash Match Table'!AD$7:AD$500,H336)),(SUMIFS('4_Wash Match Table'!AS$7:AS$500,'4_Wash Match Table'!AM$7:AM$500,H336))))</f>
        <v/>
      </c>
      <c r="AA336" s="64" t="str">
        <f>IF('1_Data Entry'!$E336="","",IF(OR(L336="",Z336=""),"",L336+Z336))</f>
        <v/>
      </c>
      <c r="AB336" s="65" t="str">
        <f t="shared" si="34"/>
        <v/>
      </c>
      <c r="AC336" s="70" t="str">
        <f>IF(AND($M336&lt;&gt;"",$Q336&lt;0),COUNTIFS($M$6:M336,"&lt;&gt;",$Q$6:Q336,"&lt;0"),"")</f>
        <v/>
      </c>
      <c r="AD336" t="str">
        <f t="shared" si="35"/>
        <v/>
      </c>
      <c r="AG336"/>
    </row>
    <row r="337" spans="1:33" ht="15" customHeight="1" x14ac:dyDescent="0.25">
      <c r="A337" s="47" t="str">
        <f>IF('1_Data Entry'!$E337="","",IF(COUNTA('1_Data Entry'!C337:N337)=0,"",'1_Data Entry'!A337))</f>
        <v/>
      </c>
      <c r="B337" s="47" t="str">
        <f>IF('1_Data Entry'!$E337="","",IF(A337="","",IF(S337&lt;&gt;"OK","Check row",IF(M337="","Open lot",IF(R337=0,"Closed lot","Partially sold")))))</f>
        <v/>
      </c>
      <c r="C337" s="47" t="str">
        <f>IF(A337="","",'1_Data Entry'!C337)</f>
        <v/>
      </c>
      <c r="D337" s="47" t="str">
        <f>IF(A337="","",'1_Data Entry'!D337)</f>
        <v/>
      </c>
      <c r="E337" s="47" t="str">
        <f>IF(A337="","",'1_Data Entry'!E337)</f>
        <v/>
      </c>
      <c r="F337" s="47" t="str">
        <f t="shared" si="30"/>
        <v/>
      </c>
      <c r="G337" s="47" t="str">
        <f>IF(F337="","",IFERROR(VLOOKUP(F337,'6_Reference Lists'!$A$4:$D$64,4,FALSE()),'1_Data Entry'!F337))</f>
        <v/>
      </c>
      <c r="H337" s="134" t="str">
        <f>IF('1_Data Entry'!$E337="","",IF(OR(F337="",I337="",J337="",K337=""),"",F337&amp;"-"&amp;TEXT(I337,"yyyymmdd")&amp;"-"&amp;SUBSTITUTE(TEXT(ROUND(J337,3),"0.###"),".","D")&amp;"-"&amp;SUBSTITUTE(TEXT(ROUND(K337,3),"0.###"),".","D")))</f>
        <v/>
      </c>
      <c r="I337" s="61" t="str">
        <f>IF('1_Data Entry'!$E337="","",IF(A337="","",'1_Data Entry'!G337))</f>
        <v/>
      </c>
      <c r="J337" s="62" t="str">
        <f>IF('1_Data Entry'!$E337="","",IF(A337="","",'1_Data Entry'!H337))</f>
        <v/>
      </c>
      <c r="K337" s="63" t="str">
        <f>IF('1_Data Entry'!$E337="","",IF(A337="","",'1_Data Entry'!I337))</f>
        <v/>
      </c>
      <c r="L337" s="63" t="str">
        <f>IF('1_Data Entry'!$E337="","",IF(OR(J337="",K337=""),"",J337*K337))</f>
        <v/>
      </c>
      <c r="M337" s="61" t="str">
        <f>IF(A337="","",IF(OR('1_Data Entry'!L337="",'1_Data Entry'!L337&lt;=0),"",'1_Data Entry'!J337))</f>
        <v/>
      </c>
      <c r="N337" s="62" t="str">
        <f>IF('1_Data Entry'!$E337="","",IF(OR(J337="",R337=""),"",MAX(J337-R337,0)))</f>
        <v/>
      </c>
      <c r="O337" s="63" t="str">
        <f>IF('1_Data Entry'!$E337="","",IF(A337="","",'1_Data Entry'!L337))</f>
        <v/>
      </c>
      <c r="P337" s="63" t="str">
        <f t="shared" si="31"/>
        <v/>
      </c>
      <c r="Q337" s="91" t="str">
        <f>IF('1_Data Entry'!$E337="","",IF(OR(M337="",P337="",L337=""),"",P337-L337))</f>
        <v/>
      </c>
      <c r="R337" s="133" t="str">
        <f>IF(A337="","",IF('1_Data Entry'!M337&lt;&gt;"",'1_Data Entry'!M337,IF('1_Data Entry'!J337="",J337,"")))</f>
        <v/>
      </c>
      <c r="S337" s="54" t="str">
        <f>IF('1_Data Entry'!$E337="","",IF(A337="","",IF(OR(F337="",I337="",J337="",K337=""),"Check row",IF(AND(M337&lt;&gt;"",M337&lt;I337),"Sell before buy",IF(AND(R337&lt;&gt;"",J337&lt;R337),"Shares remaining exceeds buy",IF(AND(M337&lt;&gt;"",OR(O337="",O337&lt;=0),N337&gt;0),"Missing sale price","OK"))))))</f>
        <v/>
      </c>
      <c r="T337" s="54" t="str">
        <f>IF('1_Data Entry'!$E337="","",IF(A337="","",IF(AND(Q337&lt;0,M337&lt;&gt;""),"Yes","No")))</f>
        <v/>
      </c>
      <c r="U337" s="54" t="str">
        <f>IF('1_Data Entry'!$E337="","",IF(OR(A337="",T337&lt;&gt;"Yes",M337=""),"No",IF(COUNTIFS($F$6:$F$505,F337,$I$6:$I$505,"&gt;="&amp;M337-30,$I$6:$I$505,"&lt;="&amp;M337+30,$A$6:$A$505,"&lt;&gt;"&amp;A337)&gt;0,"Yes","No")))</f>
        <v/>
      </c>
      <c r="V337" s="61" t="str">
        <f>IF('1_Data Entry'!$E337="","",IF(OR(A337="",U337&lt;&gt;"Yes",M337=""),"",M337+30))</f>
        <v/>
      </c>
      <c r="W337" s="54" t="str">
        <f>IF('1_Data Entry'!$E337="","",IF(A337="","",IF(S337="OK","Ready","Review row")))</f>
        <v/>
      </c>
      <c r="X337" s="69" t="str">
        <f t="shared" si="32"/>
        <v/>
      </c>
      <c r="Y337" s="68" t="str">
        <f t="shared" si="33"/>
        <v/>
      </c>
      <c r="Z337" s="64" t="str">
        <f>IF('1_Data Entry'!$E337="","",SUM(SUMIFS('4_Wash Match Table'!R$7:R$500,'4_Wash Match Table'!L$7:L$500,H337),(SUMIFS('4_Wash Match Table'!AA$7:AA$500,'4_Wash Match Table'!U$7:U$500,H337)),(SUMIFS('4_Wash Match Table'!AJ$7:AJ$500,'4_Wash Match Table'!AD$7:AD$500,H337)),(SUMIFS('4_Wash Match Table'!AS$7:AS$500,'4_Wash Match Table'!AM$7:AM$500,H337))))</f>
        <v/>
      </c>
      <c r="AA337" s="64" t="str">
        <f>IF('1_Data Entry'!$E337="","",IF(OR(L337="",Z337=""),"",L337+Z337))</f>
        <v/>
      </c>
      <c r="AB337" s="65" t="str">
        <f t="shared" si="34"/>
        <v/>
      </c>
      <c r="AC337" s="70" t="str">
        <f>IF(AND($M337&lt;&gt;"",$Q337&lt;0),COUNTIFS($M$6:M337,"&lt;&gt;",$Q$6:Q337,"&lt;0"),"")</f>
        <v/>
      </c>
      <c r="AD337" t="str">
        <f t="shared" si="35"/>
        <v/>
      </c>
      <c r="AG337"/>
    </row>
    <row r="338" spans="1:33" ht="15" customHeight="1" x14ac:dyDescent="0.25">
      <c r="A338" s="47" t="str">
        <f>IF('1_Data Entry'!$E338="","",IF(COUNTA('1_Data Entry'!C338:N338)=0,"",'1_Data Entry'!A338))</f>
        <v/>
      </c>
      <c r="B338" s="47" t="str">
        <f>IF('1_Data Entry'!$E338="","",IF(A338="","",IF(S338&lt;&gt;"OK","Check row",IF(M338="","Open lot",IF(R338=0,"Closed lot","Partially sold")))))</f>
        <v/>
      </c>
      <c r="C338" s="47" t="str">
        <f>IF(A338="","",'1_Data Entry'!C338)</f>
        <v/>
      </c>
      <c r="D338" s="47" t="str">
        <f>IF(A338="","",'1_Data Entry'!D338)</f>
        <v/>
      </c>
      <c r="E338" s="47" t="str">
        <f>IF(A338="","",'1_Data Entry'!E338)</f>
        <v/>
      </c>
      <c r="F338" s="47" t="str">
        <f t="shared" si="30"/>
        <v/>
      </c>
      <c r="G338" s="47" t="str">
        <f>IF(F338="","",IFERROR(VLOOKUP(F338,'6_Reference Lists'!$A$4:$D$64,4,FALSE()),'1_Data Entry'!F338))</f>
        <v/>
      </c>
      <c r="H338" s="134" t="str">
        <f>IF('1_Data Entry'!$E338="","",IF(OR(F338="",I338="",J338="",K338=""),"",F338&amp;"-"&amp;TEXT(I338,"yyyymmdd")&amp;"-"&amp;SUBSTITUTE(TEXT(ROUND(J338,3),"0.###"),".","D")&amp;"-"&amp;SUBSTITUTE(TEXT(ROUND(K338,3),"0.###"),".","D")))</f>
        <v/>
      </c>
      <c r="I338" s="61" t="str">
        <f>IF('1_Data Entry'!$E338="","",IF(A338="","",'1_Data Entry'!G338))</f>
        <v/>
      </c>
      <c r="J338" s="62" t="str">
        <f>IF('1_Data Entry'!$E338="","",IF(A338="","",'1_Data Entry'!H338))</f>
        <v/>
      </c>
      <c r="K338" s="63" t="str">
        <f>IF('1_Data Entry'!$E338="","",IF(A338="","",'1_Data Entry'!I338))</f>
        <v/>
      </c>
      <c r="L338" s="63" t="str">
        <f>IF('1_Data Entry'!$E338="","",IF(OR(J338="",K338=""),"",J338*K338))</f>
        <v/>
      </c>
      <c r="M338" s="61" t="str">
        <f>IF(A338="","",IF(OR('1_Data Entry'!L338="",'1_Data Entry'!L338&lt;=0),"",'1_Data Entry'!J338))</f>
        <v/>
      </c>
      <c r="N338" s="62" t="str">
        <f>IF('1_Data Entry'!$E338="","",IF(OR(J338="",R338=""),"",MAX(J338-R338,0)))</f>
        <v/>
      </c>
      <c r="O338" s="63" t="str">
        <f>IF('1_Data Entry'!$E338="","",IF(A338="","",'1_Data Entry'!L338))</f>
        <v/>
      </c>
      <c r="P338" s="63" t="str">
        <f t="shared" si="31"/>
        <v/>
      </c>
      <c r="Q338" s="91" t="str">
        <f>IF('1_Data Entry'!$E338="","",IF(OR(M338="",P338="",L338=""),"",P338-L338))</f>
        <v/>
      </c>
      <c r="R338" s="133" t="str">
        <f>IF(A338="","",IF('1_Data Entry'!M338&lt;&gt;"",'1_Data Entry'!M338,IF('1_Data Entry'!J338="",J338,"")))</f>
        <v/>
      </c>
      <c r="S338" s="54" t="str">
        <f>IF('1_Data Entry'!$E338="","",IF(A338="","",IF(OR(F338="",I338="",J338="",K338=""),"Check row",IF(AND(M338&lt;&gt;"",M338&lt;I338),"Sell before buy",IF(AND(R338&lt;&gt;"",J338&lt;R338),"Shares remaining exceeds buy",IF(AND(M338&lt;&gt;"",OR(O338="",O338&lt;=0),N338&gt;0),"Missing sale price","OK"))))))</f>
        <v/>
      </c>
      <c r="T338" s="54" t="str">
        <f>IF('1_Data Entry'!$E338="","",IF(A338="","",IF(AND(Q338&lt;0,M338&lt;&gt;""),"Yes","No")))</f>
        <v/>
      </c>
      <c r="U338" s="54" t="str">
        <f>IF('1_Data Entry'!$E338="","",IF(OR(A338="",T338&lt;&gt;"Yes",M338=""),"No",IF(COUNTIFS($F$6:$F$505,F338,$I$6:$I$505,"&gt;="&amp;M338-30,$I$6:$I$505,"&lt;="&amp;M338+30,$A$6:$A$505,"&lt;&gt;"&amp;A338)&gt;0,"Yes","No")))</f>
        <v/>
      </c>
      <c r="V338" s="61" t="str">
        <f>IF('1_Data Entry'!$E338="","",IF(OR(A338="",U338&lt;&gt;"Yes",M338=""),"",M338+30))</f>
        <v/>
      </c>
      <c r="W338" s="54" t="str">
        <f>IF('1_Data Entry'!$E338="","",IF(A338="","",IF(S338="OK","Ready","Review row")))</f>
        <v/>
      </c>
      <c r="X338" s="69" t="str">
        <f t="shared" si="32"/>
        <v/>
      </c>
      <c r="Y338" s="68" t="str">
        <f t="shared" si="33"/>
        <v/>
      </c>
      <c r="Z338" s="64" t="str">
        <f>IF('1_Data Entry'!$E338="","",SUM(SUMIFS('4_Wash Match Table'!R$7:R$500,'4_Wash Match Table'!L$7:L$500,H338),(SUMIFS('4_Wash Match Table'!AA$7:AA$500,'4_Wash Match Table'!U$7:U$500,H338)),(SUMIFS('4_Wash Match Table'!AJ$7:AJ$500,'4_Wash Match Table'!AD$7:AD$500,H338)),(SUMIFS('4_Wash Match Table'!AS$7:AS$500,'4_Wash Match Table'!AM$7:AM$500,H338))))</f>
        <v/>
      </c>
      <c r="AA338" s="64" t="str">
        <f>IF('1_Data Entry'!$E338="","",IF(OR(L338="",Z338=""),"",L338+Z338))</f>
        <v/>
      </c>
      <c r="AB338" s="65" t="str">
        <f t="shared" si="34"/>
        <v/>
      </c>
      <c r="AC338" s="70" t="str">
        <f>IF(AND($M338&lt;&gt;"",$Q338&lt;0),COUNTIFS($M$6:M338,"&lt;&gt;",$Q$6:Q338,"&lt;0"),"")</f>
        <v/>
      </c>
      <c r="AD338" t="str">
        <f t="shared" si="35"/>
        <v/>
      </c>
      <c r="AG338"/>
    </row>
    <row r="339" spans="1:33" ht="15" customHeight="1" x14ac:dyDescent="0.25">
      <c r="A339" s="47" t="str">
        <f>IF('1_Data Entry'!$E339="","",IF(COUNTA('1_Data Entry'!C339:N339)=0,"",'1_Data Entry'!A339))</f>
        <v/>
      </c>
      <c r="B339" s="47" t="str">
        <f>IF('1_Data Entry'!$E339="","",IF(A339="","",IF(S339&lt;&gt;"OK","Check row",IF(M339="","Open lot",IF(R339=0,"Closed lot","Partially sold")))))</f>
        <v/>
      </c>
      <c r="C339" s="47" t="str">
        <f>IF(A339="","",'1_Data Entry'!C339)</f>
        <v/>
      </c>
      <c r="D339" s="47" t="str">
        <f>IF(A339="","",'1_Data Entry'!D339)</f>
        <v/>
      </c>
      <c r="E339" s="47" t="str">
        <f>IF(A339="","",'1_Data Entry'!E339)</f>
        <v/>
      </c>
      <c r="F339" s="47" t="str">
        <f t="shared" si="30"/>
        <v/>
      </c>
      <c r="G339" s="47" t="str">
        <f>IF(F339="","",IFERROR(VLOOKUP(F339,'6_Reference Lists'!$A$4:$D$64,4,FALSE()),'1_Data Entry'!F339))</f>
        <v/>
      </c>
      <c r="H339" s="134" t="str">
        <f>IF('1_Data Entry'!$E339="","",IF(OR(F339="",I339="",J339="",K339=""),"",F339&amp;"-"&amp;TEXT(I339,"yyyymmdd")&amp;"-"&amp;SUBSTITUTE(TEXT(ROUND(J339,3),"0.###"),".","D")&amp;"-"&amp;SUBSTITUTE(TEXT(ROUND(K339,3),"0.###"),".","D")))</f>
        <v/>
      </c>
      <c r="I339" s="61" t="str">
        <f>IF('1_Data Entry'!$E339="","",IF(A339="","",'1_Data Entry'!G339))</f>
        <v/>
      </c>
      <c r="J339" s="62" t="str">
        <f>IF('1_Data Entry'!$E339="","",IF(A339="","",'1_Data Entry'!H339))</f>
        <v/>
      </c>
      <c r="K339" s="63" t="str">
        <f>IF('1_Data Entry'!$E339="","",IF(A339="","",'1_Data Entry'!I339))</f>
        <v/>
      </c>
      <c r="L339" s="63" t="str">
        <f>IF('1_Data Entry'!$E339="","",IF(OR(J339="",K339=""),"",J339*K339))</f>
        <v/>
      </c>
      <c r="M339" s="61" t="str">
        <f>IF(A339="","",IF(OR('1_Data Entry'!L339="",'1_Data Entry'!L339&lt;=0),"",'1_Data Entry'!J339))</f>
        <v/>
      </c>
      <c r="N339" s="62" t="str">
        <f>IF('1_Data Entry'!$E339="","",IF(OR(J339="",R339=""),"",MAX(J339-R339,0)))</f>
        <v/>
      </c>
      <c r="O339" s="63" t="str">
        <f>IF('1_Data Entry'!$E339="","",IF(A339="","",'1_Data Entry'!L339))</f>
        <v/>
      </c>
      <c r="P339" s="63" t="str">
        <f t="shared" si="31"/>
        <v/>
      </c>
      <c r="Q339" s="91" t="str">
        <f>IF('1_Data Entry'!$E339="","",IF(OR(M339="",P339="",L339=""),"",P339-L339))</f>
        <v/>
      </c>
      <c r="R339" s="133" t="str">
        <f>IF(A339="","",IF('1_Data Entry'!M339&lt;&gt;"",'1_Data Entry'!M339,IF('1_Data Entry'!J339="",J339,"")))</f>
        <v/>
      </c>
      <c r="S339" s="54" t="str">
        <f>IF('1_Data Entry'!$E339="","",IF(A339="","",IF(OR(F339="",I339="",J339="",K339=""),"Check row",IF(AND(M339&lt;&gt;"",M339&lt;I339),"Sell before buy",IF(AND(R339&lt;&gt;"",J339&lt;R339),"Shares remaining exceeds buy",IF(AND(M339&lt;&gt;"",OR(O339="",O339&lt;=0),N339&gt;0),"Missing sale price","OK"))))))</f>
        <v/>
      </c>
      <c r="T339" s="54" t="str">
        <f>IF('1_Data Entry'!$E339="","",IF(A339="","",IF(AND(Q339&lt;0,M339&lt;&gt;""),"Yes","No")))</f>
        <v/>
      </c>
      <c r="U339" s="54" t="str">
        <f>IF('1_Data Entry'!$E339="","",IF(OR(A339="",T339&lt;&gt;"Yes",M339=""),"No",IF(COUNTIFS($F$6:$F$505,F339,$I$6:$I$505,"&gt;="&amp;M339-30,$I$6:$I$505,"&lt;="&amp;M339+30,$A$6:$A$505,"&lt;&gt;"&amp;A339)&gt;0,"Yes","No")))</f>
        <v/>
      </c>
      <c r="V339" s="61" t="str">
        <f>IF('1_Data Entry'!$E339="","",IF(OR(A339="",U339&lt;&gt;"Yes",M339=""),"",M339+30))</f>
        <v/>
      </c>
      <c r="W339" s="54" t="str">
        <f>IF('1_Data Entry'!$E339="","",IF(A339="","",IF(S339="OK","Ready","Review row")))</f>
        <v/>
      </c>
      <c r="X339" s="69" t="str">
        <f t="shared" si="32"/>
        <v/>
      </c>
      <c r="Y339" s="68" t="str">
        <f t="shared" si="33"/>
        <v/>
      </c>
      <c r="Z339" s="64" t="str">
        <f>IF('1_Data Entry'!$E339="","",SUM(SUMIFS('4_Wash Match Table'!R$7:R$500,'4_Wash Match Table'!L$7:L$500,H339),(SUMIFS('4_Wash Match Table'!AA$7:AA$500,'4_Wash Match Table'!U$7:U$500,H339)),(SUMIFS('4_Wash Match Table'!AJ$7:AJ$500,'4_Wash Match Table'!AD$7:AD$500,H339)),(SUMIFS('4_Wash Match Table'!AS$7:AS$500,'4_Wash Match Table'!AM$7:AM$500,H339))))</f>
        <v/>
      </c>
      <c r="AA339" s="64" t="str">
        <f>IF('1_Data Entry'!$E339="","",IF(OR(L339="",Z339=""),"",L339+Z339))</f>
        <v/>
      </c>
      <c r="AB339" s="65" t="str">
        <f t="shared" si="34"/>
        <v/>
      </c>
      <c r="AC339" s="70" t="str">
        <f>IF(AND($M339&lt;&gt;"",$Q339&lt;0),COUNTIFS($M$6:M339,"&lt;&gt;",$Q$6:Q339,"&lt;0"),"")</f>
        <v/>
      </c>
      <c r="AD339" t="str">
        <f t="shared" si="35"/>
        <v/>
      </c>
      <c r="AG339"/>
    </row>
    <row r="340" spans="1:33" ht="15" customHeight="1" x14ac:dyDescent="0.25">
      <c r="A340" s="47" t="str">
        <f>IF('1_Data Entry'!$E340="","",IF(COUNTA('1_Data Entry'!C340:N340)=0,"",'1_Data Entry'!A340))</f>
        <v/>
      </c>
      <c r="B340" s="47" t="str">
        <f>IF('1_Data Entry'!$E340="","",IF(A340="","",IF(S340&lt;&gt;"OK","Check row",IF(M340="","Open lot",IF(R340=0,"Closed lot","Partially sold")))))</f>
        <v/>
      </c>
      <c r="C340" s="47" t="str">
        <f>IF(A340="","",'1_Data Entry'!C340)</f>
        <v/>
      </c>
      <c r="D340" s="47" t="str">
        <f>IF(A340="","",'1_Data Entry'!D340)</f>
        <v/>
      </c>
      <c r="E340" s="47" t="str">
        <f>IF(A340="","",'1_Data Entry'!E340)</f>
        <v/>
      </c>
      <c r="F340" s="47" t="str">
        <f t="shared" si="30"/>
        <v/>
      </c>
      <c r="G340" s="47" t="str">
        <f>IF(F340="","",IFERROR(VLOOKUP(F340,'6_Reference Lists'!$A$4:$D$64,4,FALSE()),'1_Data Entry'!F340))</f>
        <v/>
      </c>
      <c r="H340" s="134" t="str">
        <f>IF('1_Data Entry'!$E340="","",IF(OR(F340="",I340="",J340="",K340=""),"",F340&amp;"-"&amp;TEXT(I340,"yyyymmdd")&amp;"-"&amp;SUBSTITUTE(TEXT(ROUND(J340,3),"0.###"),".","D")&amp;"-"&amp;SUBSTITUTE(TEXT(ROUND(K340,3),"0.###"),".","D")))</f>
        <v/>
      </c>
      <c r="I340" s="61" t="str">
        <f>IF('1_Data Entry'!$E340="","",IF(A340="","",'1_Data Entry'!G340))</f>
        <v/>
      </c>
      <c r="J340" s="62" t="str">
        <f>IF('1_Data Entry'!$E340="","",IF(A340="","",'1_Data Entry'!H340))</f>
        <v/>
      </c>
      <c r="K340" s="63" t="str">
        <f>IF('1_Data Entry'!$E340="","",IF(A340="","",'1_Data Entry'!I340))</f>
        <v/>
      </c>
      <c r="L340" s="63" t="str">
        <f>IF('1_Data Entry'!$E340="","",IF(OR(J340="",K340=""),"",J340*K340))</f>
        <v/>
      </c>
      <c r="M340" s="61" t="str">
        <f>IF(A340="","",IF(OR('1_Data Entry'!L340="",'1_Data Entry'!L340&lt;=0),"",'1_Data Entry'!J340))</f>
        <v/>
      </c>
      <c r="N340" s="62" t="str">
        <f>IF('1_Data Entry'!$E340="","",IF(OR(J340="",R340=""),"",MAX(J340-R340,0)))</f>
        <v/>
      </c>
      <c r="O340" s="63" t="str">
        <f>IF('1_Data Entry'!$E340="","",IF(A340="","",'1_Data Entry'!L340))</f>
        <v/>
      </c>
      <c r="P340" s="63" t="str">
        <f t="shared" si="31"/>
        <v/>
      </c>
      <c r="Q340" s="91" t="str">
        <f>IF('1_Data Entry'!$E340="","",IF(OR(M340="",P340="",L340=""),"",P340-L340))</f>
        <v/>
      </c>
      <c r="R340" s="133" t="str">
        <f>IF(A340="","",IF('1_Data Entry'!M340&lt;&gt;"",'1_Data Entry'!M340,IF('1_Data Entry'!J340="",J340,"")))</f>
        <v/>
      </c>
      <c r="S340" s="54" t="str">
        <f>IF('1_Data Entry'!$E340="","",IF(A340="","",IF(OR(F340="",I340="",J340="",K340=""),"Check row",IF(AND(M340&lt;&gt;"",M340&lt;I340),"Sell before buy",IF(AND(R340&lt;&gt;"",J340&lt;R340),"Shares remaining exceeds buy",IF(AND(M340&lt;&gt;"",OR(O340="",O340&lt;=0),N340&gt;0),"Missing sale price","OK"))))))</f>
        <v/>
      </c>
      <c r="T340" s="54" t="str">
        <f>IF('1_Data Entry'!$E340="","",IF(A340="","",IF(AND(Q340&lt;0,M340&lt;&gt;""),"Yes","No")))</f>
        <v/>
      </c>
      <c r="U340" s="54" t="str">
        <f>IF('1_Data Entry'!$E340="","",IF(OR(A340="",T340&lt;&gt;"Yes",M340=""),"No",IF(COUNTIFS($F$6:$F$505,F340,$I$6:$I$505,"&gt;="&amp;M340-30,$I$6:$I$505,"&lt;="&amp;M340+30,$A$6:$A$505,"&lt;&gt;"&amp;A340)&gt;0,"Yes","No")))</f>
        <v/>
      </c>
      <c r="V340" s="61" t="str">
        <f>IF('1_Data Entry'!$E340="","",IF(OR(A340="",U340&lt;&gt;"Yes",M340=""),"",M340+30))</f>
        <v/>
      </c>
      <c r="W340" s="54" t="str">
        <f>IF('1_Data Entry'!$E340="","",IF(A340="","",IF(S340="OK","Ready","Review row")))</f>
        <v/>
      </c>
      <c r="X340" s="69" t="str">
        <f t="shared" si="32"/>
        <v/>
      </c>
      <c r="Y340" s="68" t="str">
        <f t="shared" si="33"/>
        <v/>
      </c>
      <c r="Z340" s="64" t="str">
        <f>IF('1_Data Entry'!$E340="","",SUM(SUMIFS('4_Wash Match Table'!R$7:R$500,'4_Wash Match Table'!L$7:L$500,H340),(SUMIFS('4_Wash Match Table'!AA$7:AA$500,'4_Wash Match Table'!U$7:U$500,H340)),(SUMIFS('4_Wash Match Table'!AJ$7:AJ$500,'4_Wash Match Table'!AD$7:AD$500,H340)),(SUMIFS('4_Wash Match Table'!AS$7:AS$500,'4_Wash Match Table'!AM$7:AM$500,H340))))</f>
        <v/>
      </c>
      <c r="AA340" s="64" t="str">
        <f>IF('1_Data Entry'!$E340="","",IF(OR(L340="",Z340=""),"",L340+Z340))</f>
        <v/>
      </c>
      <c r="AB340" s="65" t="str">
        <f t="shared" si="34"/>
        <v/>
      </c>
      <c r="AC340" s="70" t="str">
        <f>IF(AND($M340&lt;&gt;"",$Q340&lt;0),COUNTIFS($M$6:M340,"&lt;&gt;",$Q$6:Q340,"&lt;0"),"")</f>
        <v/>
      </c>
      <c r="AD340" t="str">
        <f t="shared" si="35"/>
        <v/>
      </c>
      <c r="AG340"/>
    </row>
    <row r="341" spans="1:33" ht="15" customHeight="1" x14ac:dyDescent="0.25">
      <c r="A341" s="47" t="str">
        <f>IF('1_Data Entry'!$E341="","",IF(COUNTA('1_Data Entry'!C341:N341)=0,"",'1_Data Entry'!A341))</f>
        <v/>
      </c>
      <c r="B341" s="47" t="str">
        <f>IF('1_Data Entry'!$E341="","",IF(A341="","",IF(S341&lt;&gt;"OK","Check row",IF(M341="","Open lot",IF(R341=0,"Closed lot","Partially sold")))))</f>
        <v/>
      </c>
      <c r="C341" s="47" t="str">
        <f>IF(A341="","",'1_Data Entry'!C341)</f>
        <v/>
      </c>
      <c r="D341" s="47" t="str">
        <f>IF(A341="","",'1_Data Entry'!D341)</f>
        <v/>
      </c>
      <c r="E341" s="47" t="str">
        <f>IF(A341="","",'1_Data Entry'!E341)</f>
        <v/>
      </c>
      <c r="F341" s="47" t="str">
        <f t="shared" si="30"/>
        <v/>
      </c>
      <c r="G341" s="47" t="str">
        <f>IF(F341="","",IFERROR(VLOOKUP(F341,'6_Reference Lists'!$A$4:$D$64,4,FALSE()),'1_Data Entry'!F341))</f>
        <v/>
      </c>
      <c r="H341" s="134" t="str">
        <f>IF('1_Data Entry'!$E341="","",IF(OR(F341="",I341="",J341="",K341=""),"",F341&amp;"-"&amp;TEXT(I341,"yyyymmdd")&amp;"-"&amp;SUBSTITUTE(TEXT(ROUND(J341,3),"0.###"),".","D")&amp;"-"&amp;SUBSTITUTE(TEXT(ROUND(K341,3),"0.###"),".","D")))</f>
        <v/>
      </c>
      <c r="I341" s="61" t="str">
        <f>IF('1_Data Entry'!$E341="","",IF(A341="","",'1_Data Entry'!G341))</f>
        <v/>
      </c>
      <c r="J341" s="62" t="str">
        <f>IF('1_Data Entry'!$E341="","",IF(A341="","",'1_Data Entry'!H341))</f>
        <v/>
      </c>
      <c r="K341" s="63" t="str">
        <f>IF('1_Data Entry'!$E341="","",IF(A341="","",'1_Data Entry'!I341))</f>
        <v/>
      </c>
      <c r="L341" s="63" t="str">
        <f>IF('1_Data Entry'!$E341="","",IF(OR(J341="",K341=""),"",J341*K341))</f>
        <v/>
      </c>
      <c r="M341" s="61" t="str">
        <f>IF(A341="","",IF(OR('1_Data Entry'!L341="",'1_Data Entry'!L341&lt;=0),"",'1_Data Entry'!J341))</f>
        <v/>
      </c>
      <c r="N341" s="62" t="str">
        <f>IF('1_Data Entry'!$E341="","",IF(OR(J341="",R341=""),"",MAX(J341-R341,0)))</f>
        <v/>
      </c>
      <c r="O341" s="63" t="str">
        <f>IF('1_Data Entry'!$E341="","",IF(A341="","",'1_Data Entry'!L341))</f>
        <v/>
      </c>
      <c r="P341" s="63" t="str">
        <f t="shared" si="31"/>
        <v/>
      </c>
      <c r="Q341" s="91" t="str">
        <f>IF('1_Data Entry'!$E341="","",IF(OR(M341="",P341="",L341=""),"",P341-L341))</f>
        <v/>
      </c>
      <c r="R341" s="133" t="str">
        <f>IF(A341="","",IF('1_Data Entry'!M341&lt;&gt;"",'1_Data Entry'!M341,IF('1_Data Entry'!J341="",J341,"")))</f>
        <v/>
      </c>
      <c r="S341" s="54" t="str">
        <f>IF('1_Data Entry'!$E341="","",IF(A341="","",IF(OR(F341="",I341="",J341="",K341=""),"Check row",IF(AND(M341&lt;&gt;"",M341&lt;I341),"Sell before buy",IF(AND(R341&lt;&gt;"",J341&lt;R341),"Shares remaining exceeds buy",IF(AND(M341&lt;&gt;"",OR(O341="",O341&lt;=0),N341&gt;0),"Missing sale price","OK"))))))</f>
        <v/>
      </c>
      <c r="T341" s="54" t="str">
        <f>IF('1_Data Entry'!$E341="","",IF(A341="","",IF(AND(Q341&lt;0,M341&lt;&gt;""),"Yes","No")))</f>
        <v/>
      </c>
      <c r="U341" s="54" t="str">
        <f>IF('1_Data Entry'!$E341="","",IF(OR(A341="",T341&lt;&gt;"Yes",M341=""),"No",IF(COUNTIFS($F$6:$F$505,F341,$I$6:$I$505,"&gt;="&amp;M341-30,$I$6:$I$505,"&lt;="&amp;M341+30,$A$6:$A$505,"&lt;&gt;"&amp;A341)&gt;0,"Yes","No")))</f>
        <v/>
      </c>
      <c r="V341" s="61" t="str">
        <f>IF('1_Data Entry'!$E341="","",IF(OR(A341="",U341&lt;&gt;"Yes",M341=""),"",M341+30))</f>
        <v/>
      </c>
      <c r="W341" s="54" t="str">
        <f>IF('1_Data Entry'!$E341="","",IF(A341="","",IF(S341="OK","Ready","Review row")))</f>
        <v/>
      </c>
      <c r="X341" s="69" t="str">
        <f t="shared" si="32"/>
        <v/>
      </c>
      <c r="Y341" s="68" t="str">
        <f t="shared" si="33"/>
        <v/>
      </c>
      <c r="Z341" s="64" t="str">
        <f>IF('1_Data Entry'!$E341="","",SUM(SUMIFS('4_Wash Match Table'!R$7:R$500,'4_Wash Match Table'!L$7:L$500,H341),(SUMIFS('4_Wash Match Table'!AA$7:AA$500,'4_Wash Match Table'!U$7:U$500,H341)),(SUMIFS('4_Wash Match Table'!AJ$7:AJ$500,'4_Wash Match Table'!AD$7:AD$500,H341)),(SUMIFS('4_Wash Match Table'!AS$7:AS$500,'4_Wash Match Table'!AM$7:AM$500,H341))))</f>
        <v/>
      </c>
      <c r="AA341" s="64" t="str">
        <f>IF('1_Data Entry'!$E341="","",IF(OR(L341="",Z341=""),"",L341+Z341))</f>
        <v/>
      </c>
      <c r="AB341" s="65" t="str">
        <f t="shared" si="34"/>
        <v/>
      </c>
      <c r="AC341" s="70" t="str">
        <f>IF(AND($M341&lt;&gt;"",$Q341&lt;0),COUNTIFS($M$6:M341,"&lt;&gt;",$Q$6:Q341,"&lt;0"),"")</f>
        <v/>
      </c>
      <c r="AD341" t="str">
        <f t="shared" si="35"/>
        <v/>
      </c>
      <c r="AG341"/>
    </row>
    <row r="342" spans="1:33" ht="15" customHeight="1" x14ac:dyDescent="0.25">
      <c r="A342" s="47" t="str">
        <f>IF('1_Data Entry'!$E342="","",IF(COUNTA('1_Data Entry'!C342:N342)=0,"",'1_Data Entry'!A342))</f>
        <v/>
      </c>
      <c r="B342" s="47" t="str">
        <f>IF('1_Data Entry'!$E342="","",IF(A342="","",IF(S342&lt;&gt;"OK","Check row",IF(M342="","Open lot",IF(R342=0,"Closed lot","Partially sold")))))</f>
        <v/>
      </c>
      <c r="C342" s="47" t="str">
        <f>IF(A342="","",'1_Data Entry'!C342)</f>
        <v/>
      </c>
      <c r="D342" s="47" t="str">
        <f>IF(A342="","",'1_Data Entry'!D342)</f>
        <v/>
      </c>
      <c r="E342" s="47" t="str">
        <f>IF(A342="","",'1_Data Entry'!E342)</f>
        <v/>
      </c>
      <c r="F342" s="47" t="str">
        <f t="shared" si="30"/>
        <v/>
      </c>
      <c r="G342" s="47" t="str">
        <f>IF(F342="","",IFERROR(VLOOKUP(F342,'6_Reference Lists'!$A$4:$D$64,4,FALSE()),'1_Data Entry'!F342))</f>
        <v/>
      </c>
      <c r="H342" s="134" t="str">
        <f>IF('1_Data Entry'!$E342="","",IF(OR(F342="",I342="",J342="",K342=""),"",F342&amp;"-"&amp;TEXT(I342,"yyyymmdd")&amp;"-"&amp;SUBSTITUTE(TEXT(ROUND(J342,3),"0.###"),".","D")&amp;"-"&amp;SUBSTITUTE(TEXT(ROUND(K342,3),"0.###"),".","D")))</f>
        <v/>
      </c>
      <c r="I342" s="61" t="str">
        <f>IF('1_Data Entry'!$E342="","",IF(A342="","",'1_Data Entry'!G342))</f>
        <v/>
      </c>
      <c r="J342" s="62" t="str">
        <f>IF('1_Data Entry'!$E342="","",IF(A342="","",'1_Data Entry'!H342))</f>
        <v/>
      </c>
      <c r="K342" s="63" t="str">
        <f>IF('1_Data Entry'!$E342="","",IF(A342="","",'1_Data Entry'!I342))</f>
        <v/>
      </c>
      <c r="L342" s="63" t="str">
        <f>IF('1_Data Entry'!$E342="","",IF(OR(J342="",K342=""),"",J342*K342))</f>
        <v/>
      </c>
      <c r="M342" s="61" t="str">
        <f>IF(A342="","",IF(OR('1_Data Entry'!L342="",'1_Data Entry'!L342&lt;=0),"",'1_Data Entry'!J342))</f>
        <v/>
      </c>
      <c r="N342" s="62" t="str">
        <f>IF('1_Data Entry'!$E342="","",IF(OR(J342="",R342=""),"",MAX(J342-R342,0)))</f>
        <v/>
      </c>
      <c r="O342" s="63" t="str">
        <f>IF('1_Data Entry'!$E342="","",IF(A342="","",'1_Data Entry'!L342))</f>
        <v/>
      </c>
      <c r="P342" s="63" t="str">
        <f t="shared" si="31"/>
        <v/>
      </c>
      <c r="Q342" s="91" t="str">
        <f>IF('1_Data Entry'!$E342="","",IF(OR(M342="",P342="",L342=""),"",P342-L342))</f>
        <v/>
      </c>
      <c r="R342" s="133" t="str">
        <f>IF(A342="","",IF('1_Data Entry'!M342&lt;&gt;"",'1_Data Entry'!M342,IF('1_Data Entry'!J342="",J342,"")))</f>
        <v/>
      </c>
      <c r="S342" s="54" t="str">
        <f>IF('1_Data Entry'!$E342="","",IF(A342="","",IF(OR(F342="",I342="",J342="",K342=""),"Check row",IF(AND(M342&lt;&gt;"",M342&lt;I342),"Sell before buy",IF(AND(R342&lt;&gt;"",J342&lt;R342),"Shares remaining exceeds buy",IF(AND(M342&lt;&gt;"",OR(O342="",O342&lt;=0),N342&gt;0),"Missing sale price","OK"))))))</f>
        <v/>
      </c>
      <c r="T342" s="54" t="str">
        <f>IF('1_Data Entry'!$E342="","",IF(A342="","",IF(AND(Q342&lt;0,M342&lt;&gt;""),"Yes","No")))</f>
        <v/>
      </c>
      <c r="U342" s="54" t="str">
        <f>IF('1_Data Entry'!$E342="","",IF(OR(A342="",T342&lt;&gt;"Yes",M342=""),"No",IF(COUNTIFS($F$6:$F$505,F342,$I$6:$I$505,"&gt;="&amp;M342-30,$I$6:$I$505,"&lt;="&amp;M342+30,$A$6:$A$505,"&lt;&gt;"&amp;A342)&gt;0,"Yes","No")))</f>
        <v/>
      </c>
      <c r="V342" s="61" t="str">
        <f>IF('1_Data Entry'!$E342="","",IF(OR(A342="",U342&lt;&gt;"Yes",M342=""),"",M342+30))</f>
        <v/>
      </c>
      <c r="W342" s="54" t="str">
        <f>IF('1_Data Entry'!$E342="","",IF(A342="","",IF(S342="OK","Ready","Review row")))</f>
        <v/>
      </c>
      <c r="X342" s="69" t="str">
        <f t="shared" si="32"/>
        <v/>
      </c>
      <c r="Y342" s="68" t="str">
        <f t="shared" si="33"/>
        <v/>
      </c>
      <c r="Z342" s="64" t="str">
        <f>IF('1_Data Entry'!$E342="","",SUM(SUMIFS('4_Wash Match Table'!R$7:R$500,'4_Wash Match Table'!L$7:L$500,H342),(SUMIFS('4_Wash Match Table'!AA$7:AA$500,'4_Wash Match Table'!U$7:U$500,H342)),(SUMIFS('4_Wash Match Table'!AJ$7:AJ$500,'4_Wash Match Table'!AD$7:AD$500,H342)),(SUMIFS('4_Wash Match Table'!AS$7:AS$500,'4_Wash Match Table'!AM$7:AM$500,H342))))</f>
        <v/>
      </c>
      <c r="AA342" s="64" t="str">
        <f>IF('1_Data Entry'!$E342="","",IF(OR(L342="",Z342=""),"",L342+Z342))</f>
        <v/>
      </c>
      <c r="AB342" s="65" t="str">
        <f t="shared" si="34"/>
        <v/>
      </c>
      <c r="AC342" s="70" t="str">
        <f>IF(AND($M342&lt;&gt;"",$Q342&lt;0),COUNTIFS($M$6:M342,"&lt;&gt;",$Q$6:Q342,"&lt;0"),"")</f>
        <v/>
      </c>
      <c r="AD342" t="str">
        <f t="shared" si="35"/>
        <v/>
      </c>
      <c r="AG342"/>
    </row>
    <row r="343" spans="1:33" ht="15" customHeight="1" x14ac:dyDescent="0.25">
      <c r="A343" s="47" t="str">
        <f>IF('1_Data Entry'!$E343="","",IF(COUNTA('1_Data Entry'!C343:N343)=0,"",'1_Data Entry'!A343))</f>
        <v/>
      </c>
      <c r="B343" s="47" t="str">
        <f>IF('1_Data Entry'!$E343="","",IF(A343="","",IF(S343&lt;&gt;"OK","Check row",IF(M343="","Open lot",IF(R343=0,"Closed lot","Partially sold")))))</f>
        <v/>
      </c>
      <c r="C343" s="47" t="str">
        <f>IF(A343="","",'1_Data Entry'!C343)</f>
        <v/>
      </c>
      <c r="D343" s="47" t="str">
        <f>IF(A343="","",'1_Data Entry'!D343)</f>
        <v/>
      </c>
      <c r="E343" s="47" t="str">
        <f>IF(A343="","",'1_Data Entry'!E343)</f>
        <v/>
      </c>
      <c r="F343" s="47" t="str">
        <f t="shared" si="30"/>
        <v/>
      </c>
      <c r="G343" s="47" t="str">
        <f>IF(F343="","",IFERROR(VLOOKUP(F343,'6_Reference Lists'!$A$4:$D$64,4,FALSE()),'1_Data Entry'!F343))</f>
        <v/>
      </c>
      <c r="H343" s="134" t="str">
        <f>IF('1_Data Entry'!$E343="","",IF(OR(F343="",I343="",J343="",K343=""),"",F343&amp;"-"&amp;TEXT(I343,"yyyymmdd")&amp;"-"&amp;SUBSTITUTE(TEXT(ROUND(J343,3),"0.###"),".","D")&amp;"-"&amp;SUBSTITUTE(TEXT(ROUND(K343,3),"0.###"),".","D")))</f>
        <v/>
      </c>
      <c r="I343" s="61" t="str">
        <f>IF('1_Data Entry'!$E343="","",IF(A343="","",'1_Data Entry'!G343))</f>
        <v/>
      </c>
      <c r="J343" s="62" t="str">
        <f>IF('1_Data Entry'!$E343="","",IF(A343="","",'1_Data Entry'!H343))</f>
        <v/>
      </c>
      <c r="K343" s="63" t="str">
        <f>IF('1_Data Entry'!$E343="","",IF(A343="","",'1_Data Entry'!I343))</f>
        <v/>
      </c>
      <c r="L343" s="63" t="str">
        <f>IF('1_Data Entry'!$E343="","",IF(OR(J343="",K343=""),"",J343*K343))</f>
        <v/>
      </c>
      <c r="M343" s="61" t="str">
        <f>IF(A343="","",IF(OR('1_Data Entry'!L343="",'1_Data Entry'!L343&lt;=0),"",'1_Data Entry'!J343))</f>
        <v/>
      </c>
      <c r="N343" s="62" t="str">
        <f>IF('1_Data Entry'!$E343="","",IF(OR(J343="",R343=""),"",MAX(J343-R343,0)))</f>
        <v/>
      </c>
      <c r="O343" s="63" t="str">
        <f>IF('1_Data Entry'!$E343="","",IF(A343="","",'1_Data Entry'!L343))</f>
        <v/>
      </c>
      <c r="P343" s="63" t="str">
        <f t="shared" si="31"/>
        <v/>
      </c>
      <c r="Q343" s="91" t="str">
        <f>IF('1_Data Entry'!$E343="","",IF(OR(M343="",P343="",L343=""),"",P343-L343))</f>
        <v/>
      </c>
      <c r="R343" s="133" t="str">
        <f>IF(A343="","",IF('1_Data Entry'!M343&lt;&gt;"",'1_Data Entry'!M343,IF('1_Data Entry'!J343="",J343,"")))</f>
        <v/>
      </c>
      <c r="S343" s="54" t="str">
        <f>IF('1_Data Entry'!$E343="","",IF(A343="","",IF(OR(F343="",I343="",J343="",K343=""),"Check row",IF(AND(M343&lt;&gt;"",M343&lt;I343),"Sell before buy",IF(AND(R343&lt;&gt;"",J343&lt;R343),"Shares remaining exceeds buy",IF(AND(M343&lt;&gt;"",OR(O343="",O343&lt;=0),N343&gt;0),"Missing sale price","OK"))))))</f>
        <v/>
      </c>
      <c r="T343" s="54" t="str">
        <f>IF('1_Data Entry'!$E343="","",IF(A343="","",IF(AND(Q343&lt;0,M343&lt;&gt;""),"Yes","No")))</f>
        <v/>
      </c>
      <c r="U343" s="54" t="str">
        <f>IF('1_Data Entry'!$E343="","",IF(OR(A343="",T343&lt;&gt;"Yes",M343=""),"No",IF(COUNTIFS($F$6:$F$505,F343,$I$6:$I$505,"&gt;="&amp;M343-30,$I$6:$I$505,"&lt;="&amp;M343+30,$A$6:$A$505,"&lt;&gt;"&amp;A343)&gt;0,"Yes","No")))</f>
        <v/>
      </c>
      <c r="V343" s="61" t="str">
        <f>IF('1_Data Entry'!$E343="","",IF(OR(A343="",U343&lt;&gt;"Yes",M343=""),"",M343+30))</f>
        <v/>
      </c>
      <c r="W343" s="54" t="str">
        <f>IF('1_Data Entry'!$E343="","",IF(A343="","",IF(S343="OK","Ready","Review row")))</f>
        <v/>
      </c>
      <c r="X343" s="69" t="str">
        <f t="shared" si="32"/>
        <v/>
      </c>
      <c r="Y343" s="68" t="str">
        <f t="shared" si="33"/>
        <v/>
      </c>
      <c r="Z343" s="64" t="str">
        <f>IF('1_Data Entry'!$E343="","",SUM(SUMIFS('4_Wash Match Table'!R$7:R$500,'4_Wash Match Table'!L$7:L$500,H343),(SUMIFS('4_Wash Match Table'!AA$7:AA$500,'4_Wash Match Table'!U$7:U$500,H343)),(SUMIFS('4_Wash Match Table'!AJ$7:AJ$500,'4_Wash Match Table'!AD$7:AD$500,H343)),(SUMIFS('4_Wash Match Table'!AS$7:AS$500,'4_Wash Match Table'!AM$7:AM$500,H343))))</f>
        <v/>
      </c>
      <c r="AA343" s="64" t="str">
        <f>IF('1_Data Entry'!$E343="","",IF(OR(L343="",Z343=""),"",L343+Z343))</f>
        <v/>
      </c>
      <c r="AB343" s="65" t="str">
        <f t="shared" si="34"/>
        <v/>
      </c>
      <c r="AC343" s="70" t="str">
        <f>IF(AND($M343&lt;&gt;"",$Q343&lt;0),COUNTIFS($M$6:M343,"&lt;&gt;",$Q$6:Q343,"&lt;0"),"")</f>
        <v/>
      </c>
      <c r="AD343" t="str">
        <f t="shared" si="35"/>
        <v/>
      </c>
      <c r="AG343"/>
    </row>
    <row r="344" spans="1:33" ht="15" customHeight="1" x14ac:dyDescent="0.25">
      <c r="A344" s="47" t="str">
        <f>IF('1_Data Entry'!$E344="","",IF(COUNTA('1_Data Entry'!C344:N344)=0,"",'1_Data Entry'!A344))</f>
        <v/>
      </c>
      <c r="B344" s="47" t="str">
        <f>IF('1_Data Entry'!$E344="","",IF(A344="","",IF(S344&lt;&gt;"OK","Check row",IF(M344="","Open lot",IF(R344=0,"Closed lot","Partially sold")))))</f>
        <v/>
      </c>
      <c r="C344" s="47" t="str">
        <f>IF(A344="","",'1_Data Entry'!C344)</f>
        <v/>
      </c>
      <c r="D344" s="47" t="str">
        <f>IF(A344="","",'1_Data Entry'!D344)</f>
        <v/>
      </c>
      <c r="E344" s="47" t="str">
        <f>IF(A344="","",'1_Data Entry'!E344)</f>
        <v/>
      </c>
      <c r="F344" s="47" t="str">
        <f t="shared" si="30"/>
        <v/>
      </c>
      <c r="G344" s="47" t="str">
        <f>IF(F344="","",IFERROR(VLOOKUP(F344,'6_Reference Lists'!$A$4:$D$64,4,FALSE()),'1_Data Entry'!F344))</f>
        <v/>
      </c>
      <c r="H344" s="134" t="str">
        <f>IF('1_Data Entry'!$E344="","",IF(OR(F344="",I344="",J344="",K344=""),"",F344&amp;"-"&amp;TEXT(I344,"yyyymmdd")&amp;"-"&amp;SUBSTITUTE(TEXT(ROUND(J344,3),"0.###"),".","D")&amp;"-"&amp;SUBSTITUTE(TEXT(ROUND(K344,3),"0.###"),".","D")))</f>
        <v/>
      </c>
      <c r="I344" s="61" t="str">
        <f>IF('1_Data Entry'!$E344="","",IF(A344="","",'1_Data Entry'!G344))</f>
        <v/>
      </c>
      <c r="J344" s="62" t="str">
        <f>IF('1_Data Entry'!$E344="","",IF(A344="","",'1_Data Entry'!H344))</f>
        <v/>
      </c>
      <c r="K344" s="63" t="str">
        <f>IF('1_Data Entry'!$E344="","",IF(A344="","",'1_Data Entry'!I344))</f>
        <v/>
      </c>
      <c r="L344" s="63" t="str">
        <f>IF('1_Data Entry'!$E344="","",IF(OR(J344="",K344=""),"",J344*K344))</f>
        <v/>
      </c>
      <c r="M344" s="61" t="str">
        <f>IF(A344="","",IF(OR('1_Data Entry'!L344="",'1_Data Entry'!L344&lt;=0),"",'1_Data Entry'!J344))</f>
        <v/>
      </c>
      <c r="N344" s="62" t="str">
        <f>IF('1_Data Entry'!$E344="","",IF(OR(J344="",R344=""),"",MAX(J344-R344,0)))</f>
        <v/>
      </c>
      <c r="O344" s="63" t="str">
        <f>IF('1_Data Entry'!$E344="","",IF(A344="","",'1_Data Entry'!L344))</f>
        <v/>
      </c>
      <c r="P344" s="63" t="str">
        <f t="shared" si="31"/>
        <v/>
      </c>
      <c r="Q344" s="91" t="str">
        <f>IF('1_Data Entry'!$E344="","",IF(OR(M344="",P344="",L344=""),"",P344-L344))</f>
        <v/>
      </c>
      <c r="R344" s="133" t="str">
        <f>IF(A344="","",IF('1_Data Entry'!M344&lt;&gt;"",'1_Data Entry'!M344,IF('1_Data Entry'!J344="",J344,"")))</f>
        <v/>
      </c>
      <c r="S344" s="54" t="str">
        <f>IF('1_Data Entry'!$E344="","",IF(A344="","",IF(OR(F344="",I344="",J344="",K344=""),"Check row",IF(AND(M344&lt;&gt;"",M344&lt;I344),"Sell before buy",IF(AND(R344&lt;&gt;"",J344&lt;R344),"Shares remaining exceeds buy",IF(AND(M344&lt;&gt;"",OR(O344="",O344&lt;=0),N344&gt;0),"Missing sale price","OK"))))))</f>
        <v/>
      </c>
      <c r="T344" s="54" t="str">
        <f>IF('1_Data Entry'!$E344="","",IF(A344="","",IF(AND(Q344&lt;0,M344&lt;&gt;""),"Yes","No")))</f>
        <v/>
      </c>
      <c r="U344" s="54" t="str">
        <f>IF('1_Data Entry'!$E344="","",IF(OR(A344="",T344&lt;&gt;"Yes",M344=""),"No",IF(COUNTIFS($F$6:$F$505,F344,$I$6:$I$505,"&gt;="&amp;M344-30,$I$6:$I$505,"&lt;="&amp;M344+30,$A$6:$A$505,"&lt;&gt;"&amp;A344)&gt;0,"Yes","No")))</f>
        <v/>
      </c>
      <c r="V344" s="61" t="str">
        <f>IF('1_Data Entry'!$E344="","",IF(OR(A344="",U344&lt;&gt;"Yes",M344=""),"",M344+30))</f>
        <v/>
      </c>
      <c r="W344" s="54" t="str">
        <f>IF('1_Data Entry'!$E344="","",IF(A344="","",IF(S344="OK","Ready","Review row")))</f>
        <v/>
      </c>
      <c r="X344" s="69" t="str">
        <f t="shared" si="32"/>
        <v/>
      </c>
      <c r="Y344" s="68" t="str">
        <f t="shared" si="33"/>
        <v/>
      </c>
      <c r="Z344" s="64" t="str">
        <f>IF('1_Data Entry'!$E344="","",SUM(SUMIFS('4_Wash Match Table'!R$7:R$500,'4_Wash Match Table'!L$7:L$500,H344),(SUMIFS('4_Wash Match Table'!AA$7:AA$500,'4_Wash Match Table'!U$7:U$500,H344)),(SUMIFS('4_Wash Match Table'!AJ$7:AJ$500,'4_Wash Match Table'!AD$7:AD$500,H344)),(SUMIFS('4_Wash Match Table'!AS$7:AS$500,'4_Wash Match Table'!AM$7:AM$500,H344))))</f>
        <v/>
      </c>
      <c r="AA344" s="64" t="str">
        <f>IF('1_Data Entry'!$E344="","",IF(OR(L344="",Z344=""),"",L344+Z344))</f>
        <v/>
      </c>
      <c r="AB344" s="65" t="str">
        <f t="shared" si="34"/>
        <v/>
      </c>
      <c r="AC344" s="70" t="str">
        <f>IF(AND($M344&lt;&gt;"",$Q344&lt;0),COUNTIFS($M$6:M344,"&lt;&gt;",$Q$6:Q344,"&lt;0"),"")</f>
        <v/>
      </c>
      <c r="AD344" t="str">
        <f t="shared" si="35"/>
        <v/>
      </c>
      <c r="AG344"/>
    </row>
    <row r="345" spans="1:33" ht="15" customHeight="1" x14ac:dyDescent="0.25">
      <c r="A345" s="47" t="str">
        <f>IF('1_Data Entry'!$E345="","",IF(COUNTA('1_Data Entry'!C345:N345)=0,"",'1_Data Entry'!A345))</f>
        <v/>
      </c>
      <c r="B345" s="47" t="str">
        <f>IF('1_Data Entry'!$E345="","",IF(A345="","",IF(S345&lt;&gt;"OK","Check row",IF(M345="","Open lot",IF(R345=0,"Closed lot","Partially sold")))))</f>
        <v/>
      </c>
      <c r="C345" s="47" t="str">
        <f>IF(A345="","",'1_Data Entry'!C345)</f>
        <v/>
      </c>
      <c r="D345" s="47" t="str">
        <f>IF(A345="","",'1_Data Entry'!D345)</f>
        <v/>
      </c>
      <c r="E345" s="47" t="str">
        <f>IF(A345="","",'1_Data Entry'!E345)</f>
        <v/>
      </c>
      <c r="F345" s="47" t="str">
        <f t="shared" si="30"/>
        <v/>
      </c>
      <c r="G345" s="47" t="str">
        <f>IF(F345="","",IFERROR(VLOOKUP(F345,'6_Reference Lists'!$A$4:$D$64,4,FALSE()),'1_Data Entry'!F345))</f>
        <v/>
      </c>
      <c r="H345" s="134" t="str">
        <f>IF('1_Data Entry'!$E345="","",IF(OR(F345="",I345="",J345="",K345=""),"",F345&amp;"-"&amp;TEXT(I345,"yyyymmdd")&amp;"-"&amp;SUBSTITUTE(TEXT(ROUND(J345,3),"0.###"),".","D")&amp;"-"&amp;SUBSTITUTE(TEXT(ROUND(K345,3),"0.###"),".","D")))</f>
        <v/>
      </c>
      <c r="I345" s="61" t="str">
        <f>IF('1_Data Entry'!$E345="","",IF(A345="","",'1_Data Entry'!G345))</f>
        <v/>
      </c>
      <c r="J345" s="62" t="str">
        <f>IF('1_Data Entry'!$E345="","",IF(A345="","",'1_Data Entry'!H345))</f>
        <v/>
      </c>
      <c r="K345" s="63" t="str">
        <f>IF('1_Data Entry'!$E345="","",IF(A345="","",'1_Data Entry'!I345))</f>
        <v/>
      </c>
      <c r="L345" s="63" t="str">
        <f>IF('1_Data Entry'!$E345="","",IF(OR(J345="",K345=""),"",J345*K345))</f>
        <v/>
      </c>
      <c r="M345" s="61" t="str">
        <f>IF(A345="","",IF(OR('1_Data Entry'!L345="",'1_Data Entry'!L345&lt;=0),"",'1_Data Entry'!J345))</f>
        <v/>
      </c>
      <c r="N345" s="62" t="str">
        <f>IF('1_Data Entry'!$E345="","",IF(OR(J345="",R345=""),"",MAX(J345-R345,0)))</f>
        <v/>
      </c>
      <c r="O345" s="63" t="str">
        <f>IF('1_Data Entry'!$E345="","",IF(A345="","",'1_Data Entry'!L345))</f>
        <v/>
      </c>
      <c r="P345" s="63" t="str">
        <f t="shared" si="31"/>
        <v/>
      </c>
      <c r="Q345" s="91" t="str">
        <f>IF('1_Data Entry'!$E345="","",IF(OR(M345="",P345="",L345=""),"",P345-L345))</f>
        <v/>
      </c>
      <c r="R345" s="133" t="str">
        <f>IF(A345="","",IF('1_Data Entry'!M345&lt;&gt;"",'1_Data Entry'!M345,IF('1_Data Entry'!J345="",J345,"")))</f>
        <v/>
      </c>
      <c r="S345" s="54" t="str">
        <f>IF('1_Data Entry'!$E345="","",IF(A345="","",IF(OR(F345="",I345="",J345="",K345=""),"Check row",IF(AND(M345&lt;&gt;"",M345&lt;I345),"Sell before buy",IF(AND(R345&lt;&gt;"",J345&lt;R345),"Shares remaining exceeds buy",IF(AND(M345&lt;&gt;"",OR(O345="",O345&lt;=0),N345&gt;0),"Missing sale price","OK"))))))</f>
        <v/>
      </c>
      <c r="T345" s="54" t="str">
        <f>IF('1_Data Entry'!$E345="","",IF(A345="","",IF(AND(Q345&lt;0,M345&lt;&gt;""),"Yes","No")))</f>
        <v/>
      </c>
      <c r="U345" s="54" t="str">
        <f>IF('1_Data Entry'!$E345="","",IF(OR(A345="",T345&lt;&gt;"Yes",M345=""),"No",IF(COUNTIFS($F$6:$F$505,F345,$I$6:$I$505,"&gt;="&amp;M345-30,$I$6:$I$505,"&lt;="&amp;M345+30,$A$6:$A$505,"&lt;&gt;"&amp;A345)&gt;0,"Yes","No")))</f>
        <v/>
      </c>
      <c r="V345" s="61" t="str">
        <f>IF('1_Data Entry'!$E345="","",IF(OR(A345="",U345&lt;&gt;"Yes",M345=""),"",M345+30))</f>
        <v/>
      </c>
      <c r="W345" s="54" t="str">
        <f>IF('1_Data Entry'!$E345="","",IF(A345="","",IF(S345="OK","Ready","Review row")))</f>
        <v/>
      </c>
      <c r="X345" s="69" t="str">
        <f t="shared" si="32"/>
        <v/>
      </c>
      <c r="Y345" s="68" t="str">
        <f t="shared" si="33"/>
        <v/>
      </c>
      <c r="Z345" s="64" t="str">
        <f>IF('1_Data Entry'!$E345="","",SUM(SUMIFS('4_Wash Match Table'!R$7:R$500,'4_Wash Match Table'!L$7:L$500,H345),(SUMIFS('4_Wash Match Table'!AA$7:AA$500,'4_Wash Match Table'!U$7:U$500,H345)),(SUMIFS('4_Wash Match Table'!AJ$7:AJ$500,'4_Wash Match Table'!AD$7:AD$500,H345)),(SUMIFS('4_Wash Match Table'!AS$7:AS$500,'4_Wash Match Table'!AM$7:AM$500,H345))))</f>
        <v/>
      </c>
      <c r="AA345" s="64" t="str">
        <f>IF('1_Data Entry'!$E345="","",IF(OR(L345="",Z345=""),"",L345+Z345))</f>
        <v/>
      </c>
      <c r="AB345" s="65" t="str">
        <f t="shared" si="34"/>
        <v/>
      </c>
      <c r="AC345" s="70" t="str">
        <f>IF(AND($M345&lt;&gt;"",$Q345&lt;0),COUNTIFS($M$6:M345,"&lt;&gt;",$Q$6:Q345,"&lt;0"),"")</f>
        <v/>
      </c>
      <c r="AD345" t="str">
        <f t="shared" si="35"/>
        <v/>
      </c>
      <c r="AG345"/>
    </row>
    <row r="346" spans="1:33" ht="15" customHeight="1" x14ac:dyDescent="0.25">
      <c r="A346" s="47" t="str">
        <f>IF('1_Data Entry'!$E346="","",IF(COUNTA('1_Data Entry'!C346:N346)=0,"",'1_Data Entry'!A346))</f>
        <v/>
      </c>
      <c r="B346" s="47" t="str">
        <f>IF('1_Data Entry'!$E346="","",IF(A346="","",IF(S346&lt;&gt;"OK","Check row",IF(M346="","Open lot",IF(R346=0,"Closed lot","Partially sold")))))</f>
        <v/>
      </c>
      <c r="C346" s="47" t="str">
        <f>IF(A346="","",'1_Data Entry'!C346)</f>
        <v/>
      </c>
      <c r="D346" s="47" t="str">
        <f>IF(A346="","",'1_Data Entry'!D346)</f>
        <v/>
      </c>
      <c r="E346" s="47" t="str">
        <f>IF(A346="","",'1_Data Entry'!E346)</f>
        <v/>
      </c>
      <c r="F346" s="47" t="str">
        <f t="shared" si="30"/>
        <v/>
      </c>
      <c r="G346" s="47" t="str">
        <f>IF(F346="","",IFERROR(VLOOKUP(F346,'6_Reference Lists'!$A$4:$D$64,4,FALSE()),'1_Data Entry'!F346))</f>
        <v/>
      </c>
      <c r="H346" s="134" t="str">
        <f>IF('1_Data Entry'!$E346="","",IF(OR(F346="",I346="",J346="",K346=""),"",F346&amp;"-"&amp;TEXT(I346,"yyyymmdd")&amp;"-"&amp;SUBSTITUTE(TEXT(ROUND(J346,3),"0.###"),".","D")&amp;"-"&amp;SUBSTITUTE(TEXT(ROUND(K346,3),"0.###"),".","D")))</f>
        <v/>
      </c>
      <c r="I346" s="61" t="str">
        <f>IF('1_Data Entry'!$E346="","",IF(A346="","",'1_Data Entry'!G346))</f>
        <v/>
      </c>
      <c r="J346" s="62" t="str">
        <f>IF('1_Data Entry'!$E346="","",IF(A346="","",'1_Data Entry'!H346))</f>
        <v/>
      </c>
      <c r="K346" s="63" t="str">
        <f>IF('1_Data Entry'!$E346="","",IF(A346="","",'1_Data Entry'!I346))</f>
        <v/>
      </c>
      <c r="L346" s="63" t="str">
        <f>IF('1_Data Entry'!$E346="","",IF(OR(J346="",K346=""),"",J346*K346))</f>
        <v/>
      </c>
      <c r="M346" s="61" t="str">
        <f>IF(A346="","",IF(OR('1_Data Entry'!L346="",'1_Data Entry'!L346&lt;=0),"",'1_Data Entry'!J346))</f>
        <v/>
      </c>
      <c r="N346" s="62" t="str">
        <f>IF('1_Data Entry'!$E346="","",IF(OR(J346="",R346=""),"",MAX(J346-R346,0)))</f>
        <v/>
      </c>
      <c r="O346" s="63" t="str">
        <f>IF('1_Data Entry'!$E346="","",IF(A346="","",'1_Data Entry'!L346))</f>
        <v/>
      </c>
      <c r="P346" s="63" t="str">
        <f t="shared" si="31"/>
        <v/>
      </c>
      <c r="Q346" s="91" t="str">
        <f>IF('1_Data Entry'!$E346="","",IF(OR(M346="",P346="",L346=""),"",P346-L346))</f>
        <v/>
      </c>
      <c r="R346" s="133" t="str">
        <f>IF(A346="","",IF('1_Data Entry'!M346&lt;&gt;"",'1_Data Entry'!M346,IF('1_Data Entry'!J346="",J346,"")))</f>
        <v/>
      </c>
      <c r="S346" s="54" t="str">
        <f>IF('1_Data Entry'!$E346="","",IF(A346="","",IF(OR(F346="",I346="",J346="",K346=""),"Check row",IF(AND(M346&lt;&gt;"",M346&lt;I346),"Sell before buy",IF(AND(R346&lt;&gt;"",J346&lt;R346),"Shares remaining exceeds buy",IF(AND(M346&lt;&gt;"",OR(O346="",O346&lt;=0),N346&gt;0),"Missing sale price","OK"))))))</f>
        <v/>
      </c>
      <c r="T346" s="54" t="str">
        <f>IF('1_Data Entry'!$E346="","",IF(A346="","",IF(AND(Q346&lt;0,M346&lt;&gt;""),"Yes","No")))</f>
        <v/>
      </c>
      <c r="U346" s="54" t="str">
        <f>IF('1_Data Entry'!$E346="","",IF(OR(A346="",T346&lt;&gt;"Yes",M346=""),"No",IF(COUNTIFS($F$6:$F$505,F346,$I$6:$I$505,"&gt;="&amp;M346-30,$I$6:$I$505,"&lt;="&amp;M346+30,$A$6:$A$505,"&lt;&gt;"&amp;A346)&gt;0,"Yes","No")))</f>
        <v/>
      </c>
      <c r="V346" s="61" t="str">
        <f>IF('1_Data Entry'!$E346="","",IF(OR(A346="",U346&lt;&gt;"Yes",M346=""),"",M346+30))</f>
        <v/>
      </c>
      <c r="W346" s="54" t="str">
        <f>IF('1_Data Entry'!$E346="","",IF(A346="","",IF(S346="OK","Ready","Review row")))</f>
        <v/>
      </c>
      <c r="X346" s="69" t="str">
        <f t="shared" si="32"/>
        <v/>
      </c>
      <c r="Y346" s="68" t="str">
        <f t="shared" si="33"/>
        <v/>
      </c>
      <c r="Z346" s="64" t="str">
        <f>IF('1_Data Entry'!$E346="","",SUM(SUMIFS('4_Wash Match Table'!R$7:R$500,'4_Wash Match Table'!L$7:L$500,H346),(SUMIFS('4_Wash Match Table'!AA$7:AA$500,'4_Wash Match Table'!U$7:U$500,H346)),(SUMIFS('4_Wash Match Table'!AJ$7:AJ$500,'4_Wash Match Table'!AD$7:AD$500,H346)),(SUMIFS('4_Wash Match Table'!AS$7:AS$500,'4_Wash Match Table'!AM$7:AM$500,H346))))</f>
        <v/>
      </c>
      <c r="AA346" s="64" t="str">
        <f>IF('1_Data Entry'!$E346="","",IF(OR(L346="",Z346=""),"",L346+Z346))</f>
        <v/>
      </c>
      <c r="AB346" s="65" t="str">
        <f t="shared" si="34"/>
        <v/>
      </c>
      <c r="AC346" s="70" t="str">
        <f>IF(AND($M346&lt;&gt;"",$Q346&lt;0),COUNTIFS($M$6:M346,"&lt;&gt;",$Q$6:Q346,"&lt;0"),"")</f>
        <v/>
      </c>
      <c r="AD346" t="str">
        <f t="shared" si="35"/>
        <v/>
      </c>
      <c r="AG346"/>
    </row>
    <row r="347" spans="1:33" ht="15" customHeight="1" x14ac:dyDescent="0.25">
      <c r="A347" s="47" t="str">
        <f>IF('1_Data Entry'!$E347="","",IF(COUNTA('1_Data Entry'!C347:N347)=0,"",'1_Data Entry'!A347))</f>
        <v/>
      </c>
      <c r="B347" s="47" t="str">
        <f>IF('1_Data Entry'!$E347="","",IF(A347="","",IF(S347&lt;&gt;"OK","Check row",IF(M347="","Open lot",IF(R347=0,"Closed lot","Partially sold")))))</f>
        <v/>
      </c>
      <c r="C347" s="47" t="str">
        <f>IF(A347="","",'1_Data Entry'!C347)</f>
        <v/>
      </c>
      <c r="D347" s="47" t="str">
        <f>IF(A347="","",'1_Data Entry'!D347)</f>
        <v/>
      </c>
      <c r="E347" s="47" t="str">
        <f>IF(A347="","",'1_Data Entry'!E347)</f>
        <v/>
      </c>
      <c r="F347" s="47" t="str">
        <f t="shared" si="30"/>
        <v/>
      </c>
      <c r="G347" s="47" t="str">
        <f>IF(F347="","",IFERROR(VLOOKUP(F347,'6_Reference Lists'!$A$4:$D$64,4,FALSE()),'1_Data Entry'!F347))</f>
        <v/>
      </c>
      <c r="H347" s="134" t="str">
        <f>IF('1_Data Entry'!$E347="","",IF(OR(F347="",I347="",J347="",K347=""),"",F347&amp;"-"&amp;TEXT(I347,"yyyymmdd")&amp;"-"&amp;SUBSTITUTE(TEXT(ROUND(J347,3),"0.###"),".","D")&amp;"-"&amp;SUBSTITUTE(TEXT(ROUND(K347,3),"0.###"),".","D")))</f>
        <v/>
      </c>
      <c r="I347" s="61" t="str">
        <f>IF('1_Data Entry'!$E347="","",IF(A347="","",'1_Data Entry'!G347))</f>
        <v/>
      </c>
      <c r="J347" s="62" t="str">
        <f>IF('1_Data Entry'!$E347="","",IF(A347="","",'1_Data Entry'!H347))</f>
        <v/>
      </c>
      <c r="K347" s="63" t="str">
        <f>IF('1_Data Entry'!$E347="","",IF(A347="","",'1_Data Entry'!I347))</f>
        <v/>
      </c>
      <c r="L347" s="63" t="str">
        <f>IF('1_Data Entry'!$E347="","",IF(OR(J347="",K347=""),"",J347*K347))</f>
        <v/>
      </c>
      <c r="M347" s="61" t="str">
        <f>IF(A347="","",IF(OR('1_Data Entry'!L347="",'1_Data Entry'!L347&lt;=0),"",'1_Data Entry'!J347))</f>
        <v/>
      </c>
      <c r="N347" s="62" t="str">
        <f>IF('1_Data Entry'!$E347="","",IF(OR(J347="",R347=""),"",MAX(J347-R347,0)))</f>
        <v/>
      </c>
      <c r="O347" s="63" t="str">
        <f>IF('1_Data Entry'!$E347="","",IF(A347="","",'1_Data Entry'!L347))</f>
        <v/>
      </c>
      <c r="P347" s="63" t="str">
        <f t="shared" si="31"/>
        <v/>
      </c>
      <c r="Q347" s="91" t="str">
        <f>IF('1_Data Entry'!$E347="","",IF(OR(M347="",P347="",L347=""),"",P347-L347))</f>
        <v/>
      </c>
      <c r="R347" s="133" t="str">
        <f>IF(A347="","",IF('1_Data Entry'!M347&lt;&gt;"",'1_Data Entry'!M347,IF('1_Data Entry'!J347="",J347,"")))</f>
        <v/>
      </c>
      <c r="S347" s="54" t="str">
        <f>IF('1_Data Entry'!$E347="","",IF(A347="","",IF(OR(F347="",I347="",J347="",K347=""),"Check row",IF(AND(M347&lt;&gt;"",M347&lt;I347),"Sell before buy",IF(AND(R347&lt;&gt;"",J347&lt;R347),"Shares remaining exceeds buy",IF(AND(M347&lt;&gt;"",OR(O347="",O347&lt;=0),N347&gt;0),"Missing sale price","OK"))))))</f>
        <v/>
      </c>
      <c r="T347" s="54" t="str">
        <f>IF('1_Data Entry'!$E347="","",IF(A347="","",IF(AND(Q347&lt;0,M347&lt;&gt;""),"Yes","No")))</f>
        <v/>
      </c>
      <c r="U347" s="54" t="str">
        <f>IF('1_Data Entry'!$E347="","",IF(OR(A347="",T347&lt;&gt;"Yes",M347=""),"No",IF(COUNTIFS($F$6:$F$505,F347,$I$6:$I$505,"&gt;="&amp;M347-30,$I$6:$I$505,"&lt;="&amp;M347+30,$A$6:$A$505,"&lt;&gt;"&amp;A347)&gt;0,"Yes","No")))</f>
        <v/>
      </c>
      <c r="V347" s="61" t="str">
        <f>IF('1_Data Entry'!$E347="","",IF(OR(A347="",U347&lt;&gt;"Yes",M347=""),"",M347+30))</f>
        <v/>
      </c>
      <c r="W347" s="54" t="str">
        <f>IF('1_Data Entry'!$E347="","",IF(A347="","",IF(S347="OK","Ready","Review row")))</f>
        <v/>
      </c>
      <c r="X347" s="69" t="str">
        <f t="shared" si="32"/>
        <v/>
      </c>
      <c r="Y347" s="68" t="str">
        <f t="shared" si="33"/>
        <v/>
      </c>
      <c r="Z347" s="64" t="str">
        <f>IF('1_Data Entry'!$E347="","",SUM(SUMIFS('4_Wash Match Table'!R$7:R$500,'4_Wash Match Table'!L$7:L$500,H347),(SUMIFS('4_Wash Match Table'!AA$7:AA$500,'4_Wash Match Table'!U$7:U$500,H347)),(SUMIFS('4_Wash Match Table'!AJ$7:AJ$500,'4_Wash Match Table'!AD$7:AD$500,H347)),(SUMIFS('4_Wash Match Table'!AS$7:AS$500,'4_Wash Match Table'!AM$7:AM$500,H347))))</f>
        <v/>
      </c>
      <c r="AA347" s="64" t="str">
        <f>IF('1_Data Entry'!$E347="","",IF(OR(L347="",Z347=""),"",L347+Z347))</f>
        <v/>
      </c>
      <c r="AB347" s="65" t="str">
        <f t="shared" si="34"/>
        <v/>
      </c>
      <c r="AC347" s="70" t="str">
        <f>IF(AND($M347&lt;&gt;"",$Q347&lt;0),COUNTIFS($M$6:M347,"&lt;&gt;",$Q$6:Q347,"&lt;0"),"")</f>
        <v/>
      </c>
      <c r="AD347" t="str">
        <f t="shared" si="35"/>
        <v/>
      </c>
      <c r="AG347"/>
    </row>
    <row r="348" spans="1:33" ht="15" customHeight="1" x14ac:dyDescent="0.25">
      <c r="A348" s="47" t="str">
        <f>IF('1_Data Entry'!$E348="","",IF(COUNTA('1_Data Entry'!C348:N348)=0,"",'1_Data Entry'!A348))</f>
        <v/>
      </c>
      <c r="B348" s="47" t="str">
        <f>IF('1_Data Entry'!$E348="","",IF(A348="","",IF(S348&lt;&gt;"OK","Check row",IF(M348="","Open lot",IF(R348=0,"Closed lot","Partially sold")))))</f>
        <v/>
      </c>
      <c r="C348" s="47" t="str">
        <f>IF(A348="","",'1_Data Entry'!C348)</f>
        <v/>
      </c>
      <c r="D348" s="47" t="str">
        <f>IF(A348="","",'1_Data Entry'!D348)</f>
        <v/>
      </c>
      <c r="E348" s="47" t="str">
        <f>IF(A348="","",'1_Data Entry'!E348)</f>
        <v/>
      </c>
      <c r="F348" s="47" t="str">
        <f t="shared" si="30"/>
        <v/>
      </c>
      <c r="G348" s="47" t="str">
        <f>IF(F348="","",IFERROR(VLOOKUP(F348,'6_Reference Lists'!$A$4:$D$64,4,FALSE()),'1_Data Entry'!F348))</f>
        <v/>
      </c>
      <c r="H348" s="134" t="str">
        <f>IF('1_Data Entry'!$E348="","",IF(OR(F348="",I348="",J348="",K348=""),"",F348&amp;"-"&amp;TEXT(I348,"yyyymmdd")&amp;"-"&amp;SUBSTITUTE(TEXT(ROUND(J348,3),"0.###"),".","D")&amp;"-"&amp;SUBSTITUTE(TEXT(ROUND(K348,3),"0.###"),".","D")))</f>
        <v/>
      </c>
      <c r="I348" s="61" t="str">
        <f>IF('1_Data Entry'!$E348="","",IF(A348="","",'1_Data Entry'!G348))</f>
        <v/>
      </c>
      <c r="J348" s="62" t="str">
        <f>IF('1_Data Entry'!$E348="","",IF(A348="","",'1_Data Entry'!H348))</f>
        <v/>
      </c>
      <c r="K348" s="63" t="str">
        <f>IF('1_Data Entry'!$E348="","",IF(A348="","",'1_Data Entry'!I348))</f>
        <v/>
      </c>
      <c r="L348" s="63" t="str">
        <f>IF('1_Data Entry'!$E348="","",IF(OR(J348="",K348=""),"",J348*K348))</f>
        <v/>
      </c>
      <c r="M348" s="61" t="str">
        <f>IF(A348="","",IF(OR('1_Data Entry'!L348="",'1_Data Entry'!L348&lt;=0),"",'1_Data Entry'!J348))</f>
        <v/>
      </c>
      <c r="N348" s="62" t="str">
        <f>IF('1_Data Entry'!$E348="","",IF(OR(J348="",R348=""),"",MAX(J348-R348,0)))</f>
        <v/>
      </c>
      <c r="O348" s="63" t="str">
        <f>IF('1_Data Entry'!$E348="","",IF(A348="","",'1_Data Entry'!L348))</f>
        <v/>
      </c>
      <c r="P348" s="63" t="str">
        <f t="shared" si="31"/>
        <v/>
      </c>
      <c r="Q348" s="91" t="str">
        <f>IF('1_Data Entry'!$E348="","",IF(OR(M348="",P348="",L348=""),"",P348-L348))</f>
        <v/>
      </c>
      <c r="R348" s="133" t="str">
        <f>IF(A348="","",IF('1_Data Entry'!M348&lt;&gt;"",'1_Data Entry'!M348,IF('1_Data Entry'!J348="",J348,"")))</f>
        <v/>
      </c>
      <c r="S348" s="54" t="str">
        <f>IF('1_Data Entry'!$E348="","",IF(A348="","",IF(OR(F348="",I348="",J348="",K348=""),"Check row",IF(AND(M348&lt;&gt;"",M348&lt;I348),"Sell before buy",IF(AND(R348&lt;&gt;"",J348&lt;R348),"Shares remaining exceeds buy",IF(AND(M348&lt;&gt;"",OR(O348="",O348&lt;=0),N348&gt;0),"Missing sale price","OK"))))))</f>
        <v/>
      </c>
      <c r="T348" s="54" t="str">
        <f>IF('1_Data Entry'!$E348="","",IF(A348="","",IF(AND(Q348&lt;0,M348&lt;&gt;""),"Yes","No")))</f>
        <v/>
      </c>
      <c r="U348" s="54" t="str">
        <f>IF('1_Data Entry'!$E348="","",IF(OR(A348="",T348&lt;&gt;"Yes",M348=""),"No",IF(COUNTIFS($F$6:$F$505,F348,$I$6:$I$505,"&gt;="&amp;M348-30,$I$6:$I$505,"&lt;="&amp;M348+30,$A$6:$A$505,"&lt;&gt;"&amp;A348)&gt;0,"Yes","No")))</f>
        <v/>
      </c>
      <c r="V348" s="61" t="str">
        <f>IF('1_Data Entry'!$E348="","",IF(OR(A348="",U348&lt;&gt;"Yes",M348=""),"",M348+30))</f>
        <v/>
      </c>
      <c r="W348" s="54" t="str">
        <f>IF('1_Data Entry'!$E348="","",IF(A348="","",IF(S348="OK","Ready","Review row")))</f>
        <v/>
      </c>
      <c r="X348" s="69" t="str">
        <f t="shared" si="32"/>
        <v/>
      </c>
      <c r="Y348" s="68" t="str">
        <f t="shared" si="33"/>
        <v/>
      </c>
      <c r="Z348" s="64" t="str">
        <f>IF('1_Data Entry'!$E348="","",SUM(SUMIFS('4_Wash Match Table'!R$7:R$500,'4_Wash Match Table'!L$7:L$500,H348),(SUMIFS('4_Wash Match Table'!AA$7:AA$500,'4_Wash Match Table'!U$7:U$500,H348)),(SUMIFS('4_Wash Match Table'!AJ$7:AJ$500,'4_Wash Match Table'!AD$7:AD$500,H348)),(SUMIFS('4_Wash Match Table'!AS$7:AS$500,'4_Wash Match Table'!AM$7:AM$500,H348))))</f>
        <v/>
      </c>
      <c r="AA348" s="64" t="str">
        <f>IF('1_Data Entry'!$E348="","",IF(OR(L348="",Z348=""),"",L348+Z348))</f>
        <v/>
      </c>
      <c r="AB348" s="65" t="str">
        <f t="shared" si="34"/>
        <v/>
      </c>
      <c r="AC348" s="70" t="str">
        <f>IF(AND($M348&lt;&gt;"",$Q348&lt;0),COUNTIFS($M$6:M348,"&lt;&gt;",$Q$6:Q348,"&lt;0"),"")</f>
        <v/>
      </c>
      <c r="AD348" t="str">
        <f t="shared" si="35"/>
        <v/>
      </c>
      <c r="AG348"/>
    </row>
    <row r="349" spans="1:33" ht="15" customHeight="1" x14ac:dyDescent="0.25">
      <c r="A349" s="47" t="str">
        <f>IF('1_Data Entry'!$E349="","",IF(COUNTA('1_Data Entry'!C349:N349)=0,"",'1_Data Entry'!A349))</f>
        <v/>
      </c>
      <c r="B349" s="47" t="str">
        <f>IF('1_Data Entry'!$E349="","",IF(A349="","",IF(S349&lt;&gt;"OK","Check row",IF(M349="","Open lot",IF(R349=0,"Closed lot","Partially sold")))))</f>
        <v/>
      </c>
      <c r="C349" s="47" t="str">
        <f>IF(A349="","",'1_Data Entry'!C349)</f>
        <v/>
      </c>
      <c r="D349" s="47" t="str">
        <f>IF(A349="","",'1_Data Entry'!D349)</f>
        <v/>
      </c>
      <c r="E349" s="47" t="str">
        <f>IF(A349="","",'1_Data Entry'!E349)</f>
        <v/>
      </c>
      <c r="F349" s="47" t="str">
        <f t="shared" si="30"/>
        <v/>
      </c>
      <c r="G349" s="47" t="str">
        <f>IF(F349="","",IFERROR(VLOOKUP(F349,'6_Reference Lists'!$A$4:$D$64,4,FALSE()),'1_Data Entry'!F349))</f>
        <v/>
      </c>
      <c r="H349" s="134" t="str">
        <f>IF('1_Data Entry'!$E349="","",IF(OR(F349="",I349="",J349="",K349=""),"",F349&amp;"-"&amp;TEXT(I349,"yyyymmdd")&amp;"-"&amp;SUBSTITUTE(TEXT(ROUND(J349,3),"0.###"),".","D")&amp;"-"&amp;SUBSTITUTE(TEXT(ROUND(K349,3),"0.###"),".","D")))</f>
        <v/>
      </c>
      <c r="I349" s="61" t="str">
        <f>IF('1_Data Entry'!$E349="","",IF(A349="","",'1_Data Entry'!G349))</f>
        <v/>
      </c>
      <c r="J349" s="62" t="str">
        <f>IF('1_Data Entry'!$E349="","",IF(A349="","",'1_Data Entry'!H349))</f>
        <v/>
      </c>
      <c r="K349" s="63" t="str">
        <f>IF('1_Data Entry'!$E349="","",IF(A349="","",'1_Data Entry'!I349))</f>
        <v/>
      </c>
      <c r="L349" s="63" t="str">
        <f>IF('1_Data Entry'!$E349="","",IF(OR(J349="",K349=""),"",J349*K349))</f>
        <v/>
      </c>
      <c r="M349" s="61" t="str">
        <f>IF(A349="","",IF(OR('1_Data Entry'!L349="",'1_Data Entry'!L349&lt;=0),"",'1_Data Entry'!J349))</f>
        <v/>
      </c>
      <c r="N349" s="62" t="str">
        <f>IF('1_Data Entry'!$E349="","",IF(OR(J349="",R349=""),"",MAX(J349-R349,0)))</f>
        <v/>
      </c>
      <c r="O349" s="63" t="str">
        <f>IF('1_Data Entry'!$E349="","",IF(A349="","",'1_Data Entry'!L349))</f>
        <v/>
      </c>
      <c r="P349" s="63" t="str">
        <f t="shared" si="31"/>
        <v/>
      </c>
      <c r="Q349" s="91" t="str">
        <f>IF('1_Data Entry'!$E349="","",IF(OR(M349="",P349="",L349=""),"",P349-L349))</f>
        <v/>
      </c>
      <c r="R349" s="133" t="str">
        <f>IF(A349="","",IF('1_Data Entry'!M349&lt;&gt;"",'1_Data Entry'!M349,IF('1_Data Entry'!J349="",J349,"")))</f>
        <v/>
      </c>
      <c r="S349" s="54" t="str">
        <f>IF('1_Data Entry'!$E349="","",IF(A349="","",IF(OR(F349="",I349="",J349="",K349=""),"Check row",IF(AND(M349&lt;&gt;"",M349&lt;I349),"Sell before buy",IF(AND(R349&lt;&gt;"",J349&lt;R349),"Shares remaining exceeds buy",IF(AND(M349&lt;&gt;"",OR(O349="",O349&lt;=0),N349&gt;0),"Missing sale price","OK"))))))</f>
        <v/>
      </c>
      <c r="T349" s="54" t="str">
        <f>IF('1_Data Entry'!$E349="","",IF(A349="","",IF(AND(Q349&lt;0,M349&lt;&gt;""),"Yes","No")))</f>
        <v/>
      </c>
      <c r="U349" s="54" t="str">
        <f>IF('1_Data Entry'!$E349="","",IF(OR(A349="",T349&lt;&gt;"Yes",M349=""),"No",IF(COUNTIFS($F$6:$F$505,F349,$I$6:$I$505,"&gt;="&amp;M349-30,$I$6:$I$505,"&lt;="&amp;M349+30,$A$6:$A$505,"&lt;&gt;"&amp;A349)&gt;0,"Yes","No")))</f>
        <v/>
      </c>
      <c r="V349" s="61" t="str">
        <f>IF('1_Data Entry'!$E349="","",IF(OR(A349="",U349&lt;&gt;"Yes",M349=""),"",M349+30))</f>
        <v/>
      </c>
      <c r="W349" s="54" t="str">
        <f>IF('1_Data Entry'!$E349="","",IF(A349="","",IF(S349="OK","Ready","Review row")))</f>
        <v/>
      </c>
      <c r="X349" s="69" t="str">
        <f t="shared" si="32"/>
        <v/>
      </c>
      <c r="Y349" s="68" t="str">
        <f t="shared" si="33"/>
        <v/>
      </c>
      <c r="Z349" s="64" t="str">
        <f>IF('1_Data Entry'!$E349="","",SUM(SUMIFS('4_Wash Match Table'!R$7:R$500,'4_Wash Match Table'!L$7:L$500,H349),(SUMIFS('4_Wash Match Table'!AA$7:AA$500,'4_Wash Match Table'!U$7:U$500,H349)),(SUMIFS('4_Wash Match Table'!AJ$7:AJ$500,'4_Wash Match Table'!AD$7:AD$500,H349)),(SUMIFS('4_Wash Match Table'!AS$7:AS$500,'4_Wash Match Table'!AM$7:AM$500,H349))))</f>
        <v/>
      </c>
      <c r="AA349" s="64" t="str">
        <f>IF('1_Data Entry'!$E349="","",IF(OR(L349="",Z349=""),"",L349+Z349))</f>
        <v/>
      </c>
      <c r="AB349" s="65" t="str">
        <f t="shared" si="34"/>
        <v/>
      </c>
      <c r="AC349" s="70" t="str">
        <f>IF(AND($M349&lt;&gt;"",$Q349&lt;0),COUNTIFS($M$6:M349,"&lt;&gt;",$Q$6:Q349,"&lt;0"),"")</f>
        <v/>
      </c>
      <c r="AD349" t="str">
        <f t="shared" si="35"/>
        <v/>
      </c>
      <c r="AG349"/>
    </row>
    <row r="350" spans="1:33" ht="15" customHeight="1" x14ac:dyDescent="0.25">
      <c r="A350" s="47" t="str">
        <f>IF('1_Data Entry'!$E350="","",IF(COUNTA('1_Data Entry'!C350:N350)=0,"",'1_Data Entry'!A350))</f>
        <v/>
      </c>
      <c r="B350" s="47" t="str">
        <f>IF('1_Data Entry'!$E350="","",IF(A350="","",IF(S350&lt;&gt;"OK","Check row",IF(M350="","Open lot",IF(R350=0,"Closed lot","Partially sold")))))</f>
        <v/>
      </c>
      <c r="C350" s="47" t="str">
        <f>IF(A350="","",'1_Data Entry'!C350)</f>
        <v/>
      </c>
      <c r="D350" s="47" t="str">
        <f>IF(A350="","",'1_Data Entry'!D350)</f>
        <v/>
      </c>
      <c r="E350" s="47" t="str">
        <f>IF(A350="","",'1_Data Entry'!E350)</f>
        <v/>
      </c>
      <c r="F350" s="47" t="str">
        <f t="shared" si="30"/>
        <v/>
      </c>
      <c r="G350" s="47" t="str">
        <f>IF(F350="","",IFERROR(VLOOKUP(F350,'6_Reference Lists'!$A$4:$D$64,4,FALSE()),'1_Data Entry'!F350))</f>
        <v/>
      </c>
      <c r="H350" s="134" t="str">
        <f>IF('1_Data Entry'!$E350="","",IF(OR(F350="",I350="",J350="",K350=""),"",F350&amp;"-"&amp;TEXT(I350,"yyyymmdd")&amp;"-"&amp;SUBSTITUTE(TEXT(ROUND(J350,3),"0.###"),".","D")&amp;"-"&amp;SUBSTITUTE(TEXT(ROUND(K350,3),"0.###"),".","D")))</f>
        <v/>
      </c>
      <c r="I350" s="61" t="str">
        <f>IF('1_Data Entry'!$E350="","",IF(A350="","",'1_Data Entry'!G350))</f>
        <v/>
      </c>
      <c r="J350" s="62" t="str">
        <f>IF('1_Data Entry'!$E350="","",IF(A350="","",'1_Data Entry'!H350))</f>
        <v/>
      </c>
      <c r="K350" s="63" t="str">
        <f>IF('1_Data Entry'!$E350="","",IF(A350="","",'1_Data Entry'!I350))</f>
        <v/>
      </c>
      <c r="L350" s="63" t="str">
        <f>IF('1_Data Entry'!$E350="","",IF(OR(J350="",K350=""),"",J350*K350))</f>
        <v/>
      </c>
      <c r="M350" s="61" t="str">
        <f>IF(A350="","",IF(OR('1_Data Entry'!L350="",'1_Data Entry'!L350&lt;=0),"",'1_Data Entry'!J350))</f>
        <v/>
      </c>
      <c r="N350" s="62" t="str">
        <f>IF('1_Data Entry'!$E350="","",IF(OR(J350="",R350=""),"",MAX(J350-R350,0)))</f>
        <v/>
      </c>
      <c r="O350" s="63" t="str">
        <f>IF('1_Data Entry'!$E350="","",IF(A350="","",'1_Data Entry'!L350))</f>
        <v/>
      </c>
      <c r="P350" s="63" t="str">
        <f t="shared" si="31"/>
        <v/>
      </c>
      <c r="Q350" s="91" t="str">
        <f>IF('1_Data Entry'!$E350="","",IF(OR(M350="",P350="",L350=""),"",P350-L350))</f>
        <v/>
      </c>
      <c r="R350" s="133" t="str">
        <f>IF(A350="","",IF('1_Data Entry'!M350&lt;&gt;"",'1_Data Entry'!M350,IF('1_Data Entry'!J350="",J350,"")))</f>
        <v/>
      </c>
      <c r="S350" s="54" t="str">
        <f>IF('1_Data Entry'!$E350="","",IF(A350="","",IF(OR(F350="",I350="",J350="",K350=""),"Check row",IF(AND(M350&lt;&gt;"",M350&lt;I350),"Sell before buy",IF(AND(R350&lt;&gt;"",J350&lt;R350),"Shares remaining exceeds buy",IF(AND(M350&lt;&gt;"",OR(O350="",O350&lt;=0),N350&gt;0),"Missing sale price","OK"))))))</f>
        <v/>
      </c>
      <c r="T350" s="54" t="str">
        <f>IF('1_Data Entry'!$E350="","",IF(A350="","",IF(AND(Q350&lt;0,M350&lt;&gt;""),"Yes","No")))</f>
        <v/>
      </c>
      <c r="U350" s="54" t="str">
        <f>IF('1_Data Entry'!$E350="","",IF(OR(A350="",T350&lt;&gt;"Yes",M350=""),"No",IF(COUNTIFS($F$6:$F$505,F350,$I$6:$I$505,"&gt;="&amp;M350-30,$I$6:$I$505,"&lt;="&amp;M350+30,$A$6:$A$505,"&lt;&gt;"&amp;A350)&gt;0,"Yes","No")))</f>
        <v/>
      </c>
      <c r="V350" s="61" t="str">
        <f>IF('1_Data Entry'!$E350="","",IF(OR(A350="",U350&lt;&gt;"Yes",M350=""),"",M350+30))</f>
        <v/>
      </c>
      <c r="W350" s="54" t="str">
        <f>IF('1_Data Entry'!$E350="","",IF(A350="","",IF(S350="OK","Ready","Review row")))</f>
        <v/>
      </c>
      <c r="X350" s="69" t="str">
        <f t="shared" si="32"/>
        <v/>
      </c>
      <c r="Y350" s="68" t="str">
        <f t="shared" si="33"/>
        <v/>
      </c>
      <c r="Z350" s="64" t="str">
        <f>IF('1_Data Entry'!$E350="","",SUM(SUMIFS('4_Wash Match Table'!R$7:R$500,'4_Wash Match Table'!L$7:L$500,H350),(SUMIFS('4_Wash Match Table'!AA$7:AA$500,'4_Wash Match Table'!U$7:U$500,H350)),(SUMIFS('4_Wash Match Table'!AJ$7:AJ$500,'4_Wash Match Table'!AD$7:AD$500,H350)),(SUMIFS('4_Wash Match Table'!AS$7:AS$500,'4_Wash Match Table'!AM$7:AM$500,H350))))</f>
        <v/>
      </c>
      <c r="AA350" s="64" t="str">
        <f>IF('1_Data Entry'!$E350="","",IF(OR(L350="",Z350=""),"",L350+Z350))</f>
        <v/>
      </c>
      <c r="AB350" s="65" t="str">
        <f t="shared" si="34"/>
        <v/>
      </c>
      <c r="AC350" s="70" t="str">
        <f>IF(AND($M350&lt;&gt;"",$Q350&lt;0),COUNTIFS($M$6:M350,"&lt;&gt;",$Q$6:Q350,"&lt;0"),"")</f>
        <v/>
      </c>
      <c r="AD350" t="str">
        <f t="shared" si="35"/>
        <v/>
      </c>
      <c r="AG350"/>
    </row>
    <row r="351" spans="1:33" ht="15" customHeight="1" x14ac:dyDescent="0.25">
      <c r="A351" s="47" t="str">
        <f>IF('1_Data Entry'!$E351="","",IF(COUNTA('1_Data Entry'!C351:N351)=0,"",'1_Data Entry'!A351))</f>
        <v/>
      </c>
      <c r="B351" s="47" t="str">
        <f>IF('1_Data Entry'!$E351="","",IF(A351="","",IF(S351&lt;&gt;"OK","Check row",IF(M351="","Open lot",IF(R351=0,"Closed lot","Partially sold")))))</f>
        <v/>
      </c>
      <c r="C351" s="47" t="str">
        <f>IF(A351="","",'1_Data Entry'!C351)</f>
        <v/>
      </c>
      <c r="D351" s="47" t="str">
        <f>IF(A351="","",'1_Data Entry'!D351)</f>
        <v/>
      </c>
      <c r="E351" s="47" t="str">
        <f>IF(A351="","",'1_Data Entry'!E351)</f>
        <v/>
      </c>
      <c r="F351" s="47" t="str">
        <f t="shared" si="30"/>
        <v/>
      </c>
      <c r="G351" s="47" t="str">
        <f>IF(F351="","",IFERROR(VLOOKUP(F351,'6_Reference Lists'!$A$4:$D$64,4,FALSE()),'1_Data Entry'!F351))</f>
        <v/>
      </c>
      <c r="H351" s="134" t="str">
        <f>IF('1_Data Entry'!$E351="","",IF(OR(F351="",I351="",J351="",K351=""),"",F351&amp;"-"&amp;TEXT(I351,"yyyymmdd")&amp;"-"&amp;SUBSTITUTE(TEXT(ROUND(J351,3),"0.###"),".","D")&amp;"-"&amp;SUBSTITUTE(TEXT(ROUND(K351,3),"0.###"),".","D")))</f>
        <v/>
      </c>
      <c r="I351" s="61" t="str">
        <f>IF('1_Data Entry'!$E351="","",IF(A351="","",'1_Data Entry'!G351))</f>
        <v/>
      </c>
      <c r="J351" s="62" t="str">
        <f>IF('1_Data Entry'!$E351="","",IF(A351="","",'1_Data Entry'!H351))</f>
        <v/>
      </c>
      <c r="K351" s="63" t="str">
        <f>IF('1_Data Entry'!$E351="","",IF(A351="","",'1_Data Entry'!I351))</f>
        <v/>
      </c>
      <c r="L351" s="63" t="str">
        <f>IF('1_Data Entry'!$E351="","",IF(OR(J351="",K351=""),"",J351*K351))</f>
        <v/>
      </c>
      <c r="M351" s="61" t="str">
        <f>IF(A351="","",IF(OR('1_Data Entry'!L351="",'1_Data Entry'!L351&lt;=0),"",'1_Data Entry'!J351))</f>
        <v/>
      </c>
      <c r="N351" s="62" t="str">
        <f>IF('1_Data Entry'!$E351="","",IF(OR(J351="",R351=""),"",MAX(J351-R351,0)))</f>
        <v/>
      </c>
      <c r="O351" s="63" t="str">
        <f>IF('1_Data Entry'!$E351="","",IF(A351="","",'1_Data Entry'!L351))</f>
        <v/>
      </c>
      <c r="P351" s="63" t="str">
        <f t="shared" si="31"/>
        <v/>
      </c>
      <c r="Q351" s="91" t="str">
        <f>IF('1_Data Entry'!$E351="","",IF(OR(M351="",P351="",L351=""),"",P351-L351))</f>
        <v/>
      </c>
      <c r="R351" s="133" t="str">
        <f>IF(A351="","",IF('1_Data Entry'!M351&lt;&gt;"",'1_Data Entry'!M351,IF('1_Data Entry'!J351="",J351,"")))</f>
        <v/>
      </c>
      <c r="S351" s="54" t="str">
        <f>IF('1_Data Entry'!$E351="","",IF(A351="","",IF(OR(F351="",I351="",J351="",K351=""),"Check row",IF(AND(M351&lt;&gt;"",M351&lt;I351),"Sell before buy",IF(AND(R351&lt;&gt;"",J351&lt;R351),"Shares remaining exceeds buy",IF(AND(M351&lt;&gt;"",OR(O351="",O351&lt;=0),N351&gt;0),"Missing sale price","OK"))))))</f>
        <v/>
      </c>
      <c r="T351" s="54" t="str">
        <f>IF('1_Data Entry'!$E351="","",IF(A351="","",IF(AND(Q351&lt;0,M351&lt;&gt;""),"Yes","No")))</f>
        <v/>
      </c>
      <c r="U351" s="54" t="str">
        <f>IF('1_Data Entry'!$E351="","",IF(OR(A351="",T351&lt;&gt;"Yes",M351=""),"No",IF(COUNTIFS($F$6:$F$505,F351,$I$6:$I$505,"&gt;="&amp;M351-30,$I$6:$I$505,"&lt;="&amp;M351+30,$A$6:$A$505,"&lt;&gt;"&amp;A351)&gt;0,"Yes","No")))</f>
        <v/>
      </c>
      <c r="V351" s="61" t="str">
        <f>IF('1_Data Entry'!$E351="","",IF(OR(A351="",U351&lt;&gt;"Yes",M351=""),"",M351+30))</f>
        <v/>
      </c>
      <c r="W351" s="54" t="str">
        <f>IF('1_Data Entry'!$E351="","",IF(A351="","",IF(S351="OK","Ready","Review row")))</f>
        <v/>
      </c>
      <c r="X351" s="69" t="str">
        <f t="shared" si="32"/>
        <v/>
      </c>
      <c r="Y351" s="68" t="str">
        <f t="shared" si="33"/>
        <v/>
      </c>
      <c r="Z351" s="64" t="str">
        <f>IF('1_Data Entry'!$E351="","",SUM(SUMIFS('4_Wash Match Table'!R$7:R$500,'4_Wash Match Table'!L$7:L$500,H351),(SUMIFS('4_Wash Match Table'!AA$7:AA$500,'4_Wash Match Table'!U$7:U$500,H351)),(SUMIFS('4_Wash Match Table'!AJ$7:AJ$500,'4_Wash Match Table'!AD$7:AD$500,H351)),(SUMIFS('4_Wash Match Table'!AS$7:AS$500,'4_Wash Match Table'!AM$7:AM$500,H351))))</f>
        <v/>
      </c>
      <c r="AA351" s="64" t="str">
        <f>IF('1_Data Entry'!$E351="","",IF(OR(L351="",Z351=""),"",L351+Z351))</f>
        <v/>
      </c>
      <c r="AB351" s="65" t="str">
        <f t="shared" si="34"/>
        <v/>
      </c>
      <c r="AC351" s="70" t="str">
        <f>IF(AND($M351&lt;&gt;"",$Q351&lt;0),COUNTIFS($M$6:M351,"&lt;&gt;",$Q$6:Q351,"&lt;0"),"")</f>
        <v/>
      </c>
      <c r="AD351" t="str">
        <f t="shared" si="35"/>
        <v/>
      </c>
      <c r="AG351"/>
    </row>
    <row r="352" spans="1:33" ht="15" customHeight="1" x14ac:dyDescent="0.25">
      <c r="A352" s="47" t="str">
        <f>IF('1_Data Entry'!$E352="","",IF(COUNTA('1_Data Entry'!C352:N352)=0,"",'1_Data Entry'!A352))</f>
        <v/>
      </c>
      <c r="B352" s="47" t="str">
        <f>IF('1_Data Entry'!$E352="","",IF(A352="","",IF(S352&lt;&gt;"OK","Check row",IF(M352="","Open lot",IF(R352=0,"Closed lot","Partially sold")))))</f>
        <v/>
      </c>
      <c r="C352" s="47" t="str">
        <f>IF(A352="","",'1_Data Entry'!C352)</f>
        <v/>
      </c>
      <c r="D352" s="47" t="str">
        <f>IF(A352="","",'1_Data Entry'!D352)</f>
        <v/>
      </c>
      <c r="E352" s="47" t="str">
        <f>IF(A352="","",'1_Data Entry'!E352)</f>
        <v/>
      </c>
      <c r="F352" s="47" t="str">
        <f t="shared" si="30"/>
        <v/>
      </c>
      <c r="G352" s="47" t="str">
        <f>IF(F352="","",IFERROR(VLOOKUP(F352,'6_Reference Lists'!$A$4:$D$64,4,FALSE()),'1_Data Entry'!F352))</f>
        <v/>
      </c>
      <c r="H352" s="134" t="str">
        <f>IF('1_Data Entry'!$E352="","",IF(OR(F352="",I352="",J352="",K352=""),"",F352&amp;"-"&amp;TEXT(I352,"yyyymmdd")&amp;"-"&amp;SUBSTITUTE(TEXT(ROUND(J352,3),"0.###"),".","D")&amp;"-"&amp;SUBSTITUTE(TEXT(ROUND(K352,3),"0.###"),".","D")))</f>
        <v/>
      </c>
      <c r="I352" s="61" t="str">
        <f>IF('1_Data Entry'!$E352="","",IF(A352="","",'1_Data Entry'!G352))</f>
        <v/>
      </c>
      <c r="J352" s="62" t="str">
        <f>IF('1_Data Entry'!$E352="","",IF(A352="","",'1_Data Entry'!H352))</f>
        <v/>
      </c>
      <c r="K352" s="63" t="str">
        <f>IF('1_Data Entry'!$E352="","",IF(A352="","",'1_Data Entry'!I352))</f>
        <v/>
      </c>
      <c r="L352" s="63" t="str">
        <f>IF('1_Data Entry'!$E352="","",IF(OR(J352="",K352=""),"",J352*K352))</f>
        <v/>
      </c>
      <c r="M352" s="61" t="str">
        <f>IF(A352="","",IF(OR('1_Data Entry'!L352="",'1_Data Entry'!L352&lt;=0),"",'1_Data Entry'!J352))</f>
        <v/>
      </c>
      <c r="N352" s="62" t="str">
        <f>IF('1_Data Entry'!$E352="","",IF(OR(J352="",R352=""),"",MAX(J352-R352,0)))</f>
        <v/>
      </c>
      <c r="O352" s="63" t="str">
        <f>IF('1_Data Entry'!$E352="","",IF(A352="","",'1_Data Entry'!L352))</f>
        <v/>
      </c>
      <c r="P352" s="63" t="str">
        <f t="shared" si="31"/>
        <v/>
      </c>
      <c r="Q352" s="91" t="str">
        <f>IF('1_Data Entry'!$E352="","",IF(OR(M352="",P352="",L352=""),"",P352-L352))</f>
        <v/>
      </c>
      <c r="R352" s="133" t="str">
        <f>IF(A352="","",IF('1_Data Entry'!M352&lt;&gt;"",'1_Data Entry'!M352,IF('1_Data Entry'!J352="",J352,"")))</f>
        <v/>
      </c>
      <c r="S352" s="54" t="str">
        <f>IF('1_Data Entry'!$E352="","",IF(A352="","",IF(OR(F352="",I352="",J352="",K352=""),"Check row",IF(AND(M352&lt;&gt;"",M352&lt;I352),"Sell before buy",IF(AND(R352&lt;&gt;"",J352&lt;R352),"Shares remaining exceeds buy",IF(AND(M352&lt;&gt;"",OR(O352="",O352&lt;=0),N352&gt;0),"Missing sale price","OK"))))))</f>
        <v/>
      </c>
      <c r="T352" s="54" t="str">
        <f>IF('1_Data Entry'!$E352="","",IF(A352="","",IF(AND(Q352&lt;0,M352&lt;&gt;""),"Yes","No")))</f>
        <v/>
      </c>
      <c r="U352" s="54" t="str">
        <f>IF('1_Data Entry'!$E352="","",IF(OR(A352="",T352&lt;&gt;"Yes",M352=""),"No",IF(COUNTIFS($F$6:$F$505,F352,$I$6:$I$505,"&gt;="&amp;M352-30,$I$6:$I$505,"&lt;="&amp;M352+30,$A$6:$A$505,"&lt;&gt;"&amp;A352)&gt;0,"Yes","No")))</f>
        <v/>
      </c>
      <c r="V352" s="61" t="str">
        <f>IF('1_Data Entry'!$E352="","",IF(OR(A352="",U352&lt;&gt;"Yes",M352=""),"",M352+30))</f>
        <v/>
      </c>
      <c r="W352" s="54" t="str">
        <f>IF('1_Data Entry'!$E352="","",IF(A352="","",IF(S352="OK","Ready","Review row")))</f>
        <v/>
      </c>
      <c r="X352" s="69" t="str">
        <f t="shared" si="32"/>
        <v/>
      </c>
      <c r="Y352" s="68" t="str">
        <f t="shared" si="33"/>
        <v/>
      </c>
      <c r="Z352" s="64" t="str">
        <f>IF('1_Data Entry'!$E352="","",SUM(SUMIFS('4_Wash Match Table'!R$7:R$500,'4_Wash Match Table'!L$7:L$500,H352),(SUMIFS('4_Wash Match Table'!AA$7:AA$500,'4_Wash Match Table'!U$7:U$500,H352)),(SUMIFS('4_Wash Match Table'!AJ$7:AJ$500,'4_Wash Match Table'!AD$7:AD$500,H352)),(SUMIFS('4_Wash Match Table'!AS$7:AS$500,'4_Wash Match Table'!AM$7:AM$500,H352))))</f>
        <v/>
      </c>
      <c r="AA352" s="64" t="str">
        <f>IF('1_Data Entry'!$E352="","",IF(OR(L352="",Z352=""),"",L352+Z352))</f>
        <v/>
      </c>
      <c r="AB352" s="65" t="str">
        <f t="shared" si="34"/>
        <v/>
      </c>
      <c r="AC352" s="70" t="str">
        <f>IF(AND($M352&lt;&gt;"",$Q352&lt;0),COUNTIFS($M$6:M352,"&lt;&gt;",$Q$6:Q352,"&lt;0"),"")</f>
        <v/>
      </c>
      <c r="AD352" t="str">
        <f t="shared" si="35"/>
        <v/>
      </c>
      <c r="AG352"/>
    </row>
    <row r="353" spans="1:33" ht="15" customHeight="1" x14ac:dyDescent="0.25">
      <c r="A353" s="47" t="str">
        <f>IF('1_Data Entry'!$E353="","",IF(COUNTA('1_Data Entry'!C353:N353)=0,"",'1_Data Entry'!A353))</f>
        <v/>
      </c>
      <c r="B353" s="47" t="str">
        <f>IF('1_Data Entry'!$E353="","",IF(A353="","",IF(S353&lt;&gt;"OK","Check row",IF(M353="","Open lot",IF(R353=0,"Closed lot","Partially sold")))))</f>
        <v/>
      </c>
      <c r="C353" s="47" t="str">
        <f>IF(A353="","",'1_Data Entry'!C353)</f>
        <v/>
      </c>
      <c r="D353" s="47" t="str">
        <f>IF(A353="","",'1_Data Entry'!D353)</f>
        <v/>
      </c>
      <c r="E353" s="47" t="str">
        <f>IF(A353="","",'1_Data Entry'!E353)</f>
        <v/>
      </c>
      <c r="F353" s="47" t="str">
        <f t="shared" si="30"/>
        <v/>
      </c>
      <c r="G353" s="47" t="str">
        <f>IF(F353="","",IFERROR(VLOOKUP(F353,'6_Reference Lists'!$A$4:$D$64,4,FALSE()),'1_Data Entry'!F353))</f>
        <v/>
      </c>
      <c r="H353" s="134" t="str">
        <f>IF('1_Data Entry'!$E353="","",IF(OR(F353="",I353="",J353="",K353=""),"",F353&amp;"-"&amp;TEXT(I353,"yyyymmdd")&amp;"-"&amp;SUBSTITUTE(TEXT(ROUND(J353,3),"0.###"),".","D")&amp;"-"&amp;SUBSTITUTE(TEXT(ROUND(K353,3),"0.###"),".","D")))</f>
        <v/>
      </c>
      <c r="I353" s="61" t="str">
        <f>IF('1_Data Entry'!$E353="","",IF(A353="","",'1_Data Entry'!G353))</f>
        <v/>
      </c>
      <c r="J353" s="62" t="str">
        <f>IF('1_Data Entry'!$E353="","",IF(A353="","",'1_Data Entry'!H353))</f>
        <v/>
      </c>
      <c r="K353" s="63" t="str">
        <f>IF('1_Data Entry'!$E353="","",IF(A353="","",'1_Data Entry'!I353))</f>
        <v/>
      </c>
      <c r="L353" s="63" t="str">
        <f>IF('1_Data Entry'!$E353="","",IF(OR(J353="",K353=""),"",J353*K353))</f>
        <v/>
      </c>
      <c r="M353" s="61" t="str">
        <f>IF(A353="","",IF(OR('1_Data Entry'!L353="",'1_Data Entry'!L353&lt;=0),"",'1_Data Entry'!J353))</f>
        <v/>
      </c>
      <c r="N353" s="62" t="str">
        <f>IF('1_Data Entry'!$E353="","",IF(OR(J353="",R353=""),"",MAX(J353-R353,0)))</f>
        <v/>
      </c>
      <c r="O353" s="63" t="str">
        <f>IF('1_Data Entry'!$E353="","",IF(A353="","",'1_Data Entry'!L353))</f>
        <v/>
      </c>
      <c r="P353" s="63" t="str">
        <f t="shared" si="31"/>
        <v/>
      </c>
      <c r="Q353" s="91" t="str">
        <f>IF('1_Data Entry'!$E353="","",IF(OR(M353="",P353="",L353=""),"",P353-L353))</f>
        <v/>
      </c>
      <c r="R353" s="133" t="str">
        <f>IF(A353="","",IF('1_Data Entry'!M353&lt;&gt;"",'1_Data Entry'!M353,IF('1_Data Entry'!J353="",J353,"")))</f>
        <v/>
      </c>
      <c r="S353" s="54" t="str">
        <f>IF('1_Data Entry'!$E353="","",IF(A353="","",IF(OR(F353="",I353="",J353="",K353=""),"Check row",IF(AND(M353&lt;&gt;"",M353&lt;I353),"Sell before buy",IF(AND(R353&lt;&gt;"",J353&lt;R353),"Shares remaining exceeds buy",IF(AND(M353&lt;&gt;"",OR(O353="",O353&lt;=0),N353&gt;0),"Missing sale price","OK"))))))</f>
        <v/>
      </c>
      <c r="T353" s="54" t="str">
        <f>IF('1_Data Entry'!$E353="","",IF(A353="","",IF(AND(Q353&lt;0,M353&lt;&gt;""),"Yes","No")))</f>
        <v/>
      </c>
      <c r="U353" s="54" t="str">
        <f>IF('1_Data Entry'!$E353="","",IF(OR(A353="",T353&lt;&gt;"Yes",M353=""),"No",IF(COUNTIFS($F$6:$F$505,F353,$I$6:$I$505,"&gt;="&amp;M353-30,$I$6:$I$505,"&lt;="&amp;M353+30,$A$6:$A$505,"&lt;&gt;"&amp;A353)&gt;0,"Yes","No")))</f>
        <v/>
      </c>
      <c r="V353" s="61" t="str">
        <f>IF('1_Data Entry'!$E353="","",IF(OR(A353="",U353&lt;&gt;"Yes",M353=""),"",M353+30))</f>
        <v/>
      </c>
      <c r="W353" s="54" t="str">
        <f>IF('1_Data Entry'!$E353="","",IF(A353="","",IF(S353="OK","Ready","Review row")))</f>
        <v/>
      </c>
      <c r="X353" s="69" t="str">
        <f t="shared" si="32"/>
        <v/>
      </c>
      <c r="Y353" s="68" t="str">
        <f t="shared" si="33"/>
        <v/>
      </c>
      <c r="Z353" s="64" t="str">
        <f>IF('1_Data Entry'!$E353="","",SUM(SUMIFS('4_Wash Match Table'!R$7:R$500,'4_Wash Match Table'!L$7:L$500,H353),(SUMIFS('4_Wash Match Table'!AA$7:AA$500,'4_Wash Match Table'!U$7:U$500,H353)),(SUMIFS('4_Wash Match Table'!AJ$7:AJ$500,'4_Wash Match Table'!AD$7:AD$500,H353)),(SUMIFS('4_Wash Match Table'!AS$7:AS$500,'4_Wash Match Table'!AM$7:AM$500,H353))))</f>
        <v/>
      </c>
      <c r="AA353" s="64" t="str">
        <f>IF('1_Data Entry'!$E353="","",IF(OR(L353="",Z353=""),"",L353+Z353))</f>
        <v/>
      </c>
      <c r="AB353" s="65" t="str">
        <f t="shared" si="34"/>
        <v/>
      </c>
      <c r="AC353" s="70" t="str">
        <f>IF(AND($M353&lt;&gt;"",$Q353&lt;0),COUNTIFS($M$6:M353,"&lt;&gt;",$Q$6:Q353,"&lt;0"),"")</f>
        <v/>
      </c>
      <c r="AD353" t="str">
        <f t="shared" si="35"/>
        <v/>
      </c>
      <c r="AG353"/>
    </row>
    <row r="354" spans="1:33" ht="15" customHeight="1" x14ac:dyDescent="0.25">
      <c r="A354" s="47" t="str">
        <f>IF('1_Data Entry'!$E354="","",IF(COUNTA('1_Data Entry'!C354:N354)=0,"",'1_Data Entry'!A354))</f>
        <v/>
      </c>
      <c r="B354" s="47" t="str">
        <f>IF('1_Data Entry'!$E354="","",IF(A354="","",IF(S354&lt;&gt;"OK","Check row",IF(M354="","Open lot",IF(R354=0,"Closed lot","Partially sold")))))</f>
        <v/>
      </c>
      <c r="C354" s="47" t="str">
        <f>IF(A354="","",'1_Data Entry'!C354)</f>
        <v/>
      </c>
      <c r="D354" s="47" t="str">
        <f>IF(A354="","",'1_Data Entry'!D354)</f>
        <v/>
      </c>
      <c r="E354" s="47" t="str">
        <f>IF(A354="","",'1_Data Entry'!E354)</f>
        <v/>
      </c>
      <c r="F354" s="47" t="str">
        <f t="shared" si="30"/>
        <v/>
      </c>
      <c r="G354" s="47" t="str">
        <f>IF(F354="","",IFERROR(VLOOKUP(F354,'6_Reference Lists'!$A$4:$D$64,4,FALSE()),'1_Data Entry'!F354))</f>
        <v/>
      </c>
      <c r="H354" s="134" t="str">
        <f>IF('1_Data Entry'!$E354="","",IF(OR(F354="",I354="",J354="",K354=""),"",F354&amp;"-"&amp;TEXT(I354,"yyyymmdd")&amp;"-"&amp;SUBSTITUTE(TEXT(ROUND(J354,3),"0.###"),".","D")&amp;"-"&amp;SUBSTITUTE(TEXT(ROUND(K354,3),"0.###"),".","D")))</f>
        <v/>
      </c>
      <c r="I354" s="61" t="str">
        <f>IF('1_Data Entry'!$E354="","",IF(A354="","",'1_Data Entry'!G354))</f>
        <v/>
      </c>
      <c r="J354" s="62" t="str">
        <f>IF('1_Data Entry'!$E354="","",IF(A354="","",'1_Data Entry'!H354))</f>
        <v/>
      </c>
      <c r="K354" s="63" t="str">
        <f>IF('1_Data Entry'!$E354="","",IF(A354="","",'1_Data Entry'!I354))</f>
        <v/>
      </c>
      <c r="L354" s="63" t="str">
        <f>IF('1_Data Entry'!$E354="","",IF(OR(J354="",K354=""),"",J354*K354))</f>
        <v/>
      </c>
      <c r="M354" s="61" t="str">
        <f>IF(A354="","",IF(OR('1_Data Entry'!L354="",'1_Data Entry'!L354&lt;=0),"",'1_Data Entry'!J354))</f>
        <v/>
      </c>
      <c r="N354" s="62" t="str">
        <f>IF('1_Data Entry'!$E354="","",IF(OR(J354="",R354=""),"",MAX(J354-R354,0)))</f>
        <v/>
      </c>
      <c r="O354" s="63" t="str">
        <f>IF('1_Data Entry'!$E354="","",IF(A354="","",'1_Data Entry'!L354))</f>
        <v/>
      </c>
      <c r="P354" s="63" t="str">
        <f t="shared" si="31"/>
        <v/>
      </c>
      <c r="Q354" s="91" t="str">
        <f>IF('1_Data Entry'!$E354="","",IF(OR(M354="",P354="",L354=""),"",P354-L354))</f>
        <v/>
      </c>
      <c r="R354" s="133" t="str">
        <f>IF(A354="","",IF('1_Data Entry'!M354&lt;&gt;"",'1_Data Entry'!M354,IF('1_Data Entry'!J354="",J354,"")))</f>
        <v/>
      </c>
      <c r="S354" s="54" t="str">
        <f>IF('1_Data Entry'!$E354="","",IF(A354="","",IF(OR(F354="",I354="",J354="",K354=""),"Check row",IF(AND(M354&lt;&gt;"",M354&lt;I354),"Sell before buy",IF(AND(R354&lt;&gt;"",J354&lt;R354),"Shares remaining exceeds buy",IF(AND(M354&lt;&gt;"",OR(O354="",O354&lt;=0),N354&gt;0),"Missing sale price","OK"))))))</f>
        <v/>
      </c>
      <c r="T354" s="54" t="str">
        <f>IF('1_Data Entry'!$E354="","",IF(A354="","",IF(AND(Q354&lt;0,M354&lt;&gt;""),"Yes","No")))</f>
        <v/>
      </c>
      <c r="U354" s="54" t="str">
        <f>IF('1_Data Entry'!$E354="","",IF(OR(A354="",T354&lt;&gt;"Yes",M354=""),"No",IF(COUNTIFS($F$6:$F$505,F354,$I$6:$I$505,"&gt;="&amp;M354-30,$I$6:$I$505,"&lt;="&amp;M354+30,$A$6:$A$505,"&lt;&gt;"&amp;A354)&gt;0,"Yes","No")))</f>
        <v/>
      </c>
      <c r="V354" s="61" t="str">
        <f>IF('1_Data Entry'!$E354="","",IF(OR(A354="",U354&lt;&gt;"Yes",M354=""),"",M354+30))</f>
        <v/>
      </c>
      <c r="W354" s="54" t="str">
        <f>IF('1_Data Entry'!$E354="","",IF(A354="","",IF(S354="OK","Ready","Review row")))</f>
        <v/>
      </c>
      <c r="X354" s="69" t="str">
        <f t="shared" si="32"/>
        <v/>
      </c>
      <c r="Y354" s="68" t="str">
        <f t="shared" si="33"/>
        <v/>
      </c>
      <c r="Z354" s="64" t="str">
        <f>IF('1_Data Entry'!$E354="","",SUM(SUMIFS('4_Wash Match Table'!R$7:R$500,'4_Wash Match Table'!L$7:L$500,H354),(SUMIFS('4_Wash Match Table'!AA$7:AA$500,'4_Wash Match Table'!U$7:U$500,H354)),(SUMIFS('4_Wash Match Table'!AJ$7:AJ$500,'4_Wash Match Table'!AD$7:AD$500,H354)),(SUMIFS('4_Wash Match Table'!AS$7:AS$500,'4_Wash Match Table'!AM$7:AM$500,H354))))</f>
        <v/>
      </c>
      <c r="AA354" s="64" t="str">
        <f>IF('1_Data Entry'!$E354="","",IF(OR(L354="",Z354=""),"",L354+Z354))</f>
        <v/>
      </c>
      <c r="AB354" s="65" t="str">
        <f t="shared" si="34"/>
        <v/>
      </c>
      <c r="AC354" s="70" t="str">
        <f>IF(AND($M354&lt;&gt;"",$Q354&lt;0),COUNTIFS($M$6:M354,"&lt;&gt;",$Q$6:Q354,"&lt;0"),"")</f>
        <v/>
      </c>
      <c r="AD354" t="str">
        <f t="shared" si="35"/>
        <v/>
      </c>
      <c r="AG354"/>
    </row>
    <row r="355" spans="1:33" ht="15" customHeight="1" x14ac:dyDescent="0.25">
      <c r="A355" s="47" t="str">
        <f>IF('1_Data Entry'!$E355="","",IF(COUNTA('1_Data Entry'!C355:N355)=0,"",'1_Data Entry'!A355))</f>
        <v/>
      </c>
      <c r="B355" s="47" t="str">
        <f>IF('1_Data Entry'!$E355="","",IF(A355="","",IF(S355&lt;&gt;"OK","Check row",IF(M355="","Open lot",IF(R355=0,"Closed lot","Partially sold")))))</f>
        <v/>
      </c>
      <c r="C355" s="47" t="str">
        <f>IF(A355="","",'1_Data Entry'!C355)</f>
        <v/>
      </c>
      <c r="D355" s="47" t="str">
        <f>IF(A355="","",'1_Data Entry'!D355)</f>
        <v/>
      </c>
      <c r="E355" s="47" t="str">
        <f>IF(A355="","",'1_Data Entry'!E355)</f>
        <v/>
      </c>
      <c r="F355" s="47" t="str">
        <f t="shared" si="30"/>
        <v/>
      </c>
      <c r="G355" s="47" t="str">
        <f>IF(F355="","",IFERROR(VLOOKUP(F355,'6_Reference Lists'!$A$4:$D$64,4,FALSE()),'1_Data Entry'!F355))</f>
        <v/>
      </c>
      <c r="H355" s="134" t="str">
        <f>IF('1_Data Entry'!$E355="","",IF(OR(F355="",I355="",J355="",K355=""),"",F355&amp;"-"&amp;TEXT(I355,"yyyymmdd")&amp;"-"&amp;SUBSTITUTE(TEXT(ROUND(J355,3),"0.###"),".","D")&amp;"-"&amp;SUBSTITUTE(TEXT(ROUND(K355,3),"0.###"),".","D")))</f>
        <v/>
      </c>
      <c r="I355" s="61" t="str">
        <f>IF('1_Data Entry'!$E355="","",IF(A355="","",'1_Data Entry'!G355))</f>
        <v/>
      </c>
      <c r="J355" s="62" t="str">
        <f>IF('1_Data Entry'!$E355="","",IF(A355="","",'1_Data Entry'!H355))</f>
        <v/>
      </c>
      <c r="K355" s="63" t="str">
        <f>IF('1_Data Entry'!$E355="","",IF(A355="","",'1_Data Entry'!I355))</f>
        <v/>
      </c>
      <c r="L355" s="63" t="str">
        <f>IF('1_Data Entry'!$E355="","",IF(OR(J355="",K355=""),"",J355*K355))</f>
        <v/>
      </c>
      <c r="M355" s="61" t="str">
        <f>IF(A355="","",IF(OR('1_Data Entry'!L355="",'1_Data Entry'!L355&lt;=0),"",'1_Data Entry'!J355))</f>
        <v/>
      </c>
      <c r="N355" s="62" t="str">
        <f>IF('1_Data Entry'!$E355="","",IF(OR(J355="",R355=""),"",MAX(J355-R355,0)))</f>
        <v/>
      </c>
      <c r="O355" s="63" t="str">
        <f>IF('1_Data Entry'!$E355="","",IF(A355="","",'1_Data Entry'!L355))</f>
        <v/>
      </c>
      <c r="P355" s="63" t="str">
        <f t="shared" si="31"/>
        <v/>
      </c>
      <c r="Q355" s="91" t="str">
        <f>IF('1_Data Entry'!$E355="","",IF(OR(M355="",P355="",L355=""),"",P355-L355))</f>
        <v/>
      </c>
      <c r="R355" s="133" t="str">
        <f>IF(A355="","",IF('1_Data Entry'!M355&lt;&gt;"",'1_Data Entry'!M355,IF('1_Data Entry'!J355="",J355,"")))</f>
        <v/>
      </c>
      <c r="S355" s="54" t="str">
        <f>IF('1_Data Entry'!$E355="","",IF(A355="","",IF(OR(F355="",I355="",J355="",K355=""),"Check row",IF(AND(M355&lt;&gt;"",M355&lt;I355),"Sell before buy",IF(AND(R355&lt;&gt;"",J355&lt;R355),"Shares remaining exceeds buy",IF(AND(M355&lt;&gt;"",OR(O355="",O355&lt;=0),N355&gt;0),"Missing sale price","OK"))))))</f>
        <v/>
      </c>
      <c r="T355" s="54" t="str">
        <f>IF('1_Data Entry'!$E355="","",IF(A355="","",IF(AND(Q355&lt;0,M355&lt;&gt;""),"Yes","No")))</f>
        <v/>
      </c>
      <c r="U355" s="54" t="str">
        <f>IF('1_Data Entry'!$E355="","",IF(OR(A355="",T355&lt;&gt;"Yes",M355=""),"No",IF(COUNTIFS($F$6:$F$505,F355,$I$6:$I$505,"&gt;="&amp;M355-30,$I$6:$I$505,"&lt;="&amp;M355+30,$A$6:$A$505,"&lt;&gt;"&amp;A355)&gt;0,"Yes","No")))</f>
        <v/>
      </c>
      <c r="V355" s="61" t="str">
        <f>IF('1_Data Entry'!$E355="","",IF(OR(A355="",U355&lt;&gt;"Yes",M355=""),"",M355+30))</f>
        <v/>
      </c>
      <c r="W355" s="54" t="str">
        <f>IF('1_Data Entry'!$E355="","",IF(A355="","",IF(S355="OK","Ready","Review row")))</f>
        <v/>
      </c>
      <c r="X355" s="69" t="str">
        <f t="shared" si="32"/>
        <v/>
      </c>
      <c r="Y355" s="68" t="str">
        <f t="shared" si="33"/>
        <v/>
      </c>
      <c r="Z355" s="64" t="str">
        <f>IF('1_Data Entry'!$E355="","",SUM(SUMIFS('4_Wash Match Table'!R$7:R$500,'4_Wash Match Table'!L$7:L$500,H355),(SUMIFS('4_Wash Match Table'!AA$7:AA$500,'4_Wash Match Table'!U$7:U$500,H355)),(SUMIFS('4_Wash Match Table'!AJ$7:AJ$500,'4_Wash Match Table'!AD$7:AD$500,H355)),(SUMIFS('4_Wash Match Table'!AS$7:AS$500,'4_Wash Match Table'!AM$7:AM$500,H355))))</f>
        <v/>
      </c>
      <c r="AA355" s="64" t="str">
        <f>IF('1_Data Entry'!$E355="","",IF(OR(L355="",Z355=""),"",L355+Z355))</f>
        <v/>
      </c>
      <c r="AB355" s="65" t="str">
        <f t="shared" si="34"/>
        <v/>
      </c>
      <c r="AC355" s="70" t="str">
        <f>IF(AND($M355&lt;&gt;"",$Q355&lt;0),COUNTIFS($M$6:M355,"&lt;&gt;",$Q$6:Q355,"&lt;0"),"")</f>
        <v/>
      </c>
      <c r="AD355" t="str">
        <f t="shared" si="35"/>
        <v/>
      </c>
      <c r="AG355"/>
    </row>
    <row r="356" spans="1:33" ht="15" customHeight="1" x14ac:dyDescent="0.25">
      <c r="A356" s="47" t="str">
        <f>IF('1_Data Entry'!$E356="","",IF(COUNTA('1_Data Entry'!C356:N356)=0,"",'1_Data Entry'!A356))</f>
        <v/>
      </c>
      <c r="B356" s="47" t="str">
        <f>IF('1_Data Entry'!$E356="","",IF(A356="","",IF(S356&lt;&gt;"OK","Check row",IF(M356="","Open lot",IF(R356=0,"Closed lot","Partially sold")))))</f>
        <v/>
      </c>
      <c r="C356" s="47" t="str">
        <f>IF(A356="","",'1_Data Entry'!C356)</f>
        <v/>
      </c>
      <c r="D356" s="47" t="str">
        <f>IF(A356="","",'1_Data Entry'!D356)</f>
        <v/>
      </c>
      <c r="E356" s="47" t="str">
        <f>IF(A356="","",'1_Data Entry'!E356)</f>
        <v/>
      </c>
      <c r="F356" s="47" t="str">
        <f t="shared" si="30"/>
        <v/>
      </c>
      <c r="G356" s="47" t="str">
        <f>IF(F356="","",IFERROR(VLOOKUP(F356,'6_Reference Lists'!$A$4:$D$64,4,FALSE()),'1_Data Entry'!F356))</f>
        <v/>
      </c>
      <c r="H356" s="134" t="str">
        <f>IF('1_Data Entry'!$E356="","",IF(OR(F356="",I356="",J356="",K356=""),"",F356&amp;"-"&amp;TEXT(I356,"yyyymmdd")&amp;"-"&amp;SUBSTITUTE(TEXT(ROUND(J356,3),"0.###"),".","D")&amp;"-"&amp;SUBSTITUTE(TEXT(ROUND(K356,3),"0.###"),".","D")))</f>
        <v/>
      </c>
      <c r="I356" s="61" t="str">
        <f>IF('1_Data Entry'!$E356="","",IF(A356="","",'1_Data Entry'!G356))</f>
        <v/>
      </c>
      <c r="J356" s="62" t="str">
        <f>IF('1_Data Entry'!$E356="","",IF(A356="","",'1_Data Entry'!H356))</f>
        <v/>
      </c>
      <c r="K356" s="63" t="str">
        <f>IF('1_Data Entry'!$E356="","",IF(A356="","",'1_Data Entry'!I356))</f>
        <v/>
      </c>
      <c r="L356" s="63" t="str">
        <f>IF('1_Data Entry'!$E356="","",IF(OR(J356="",K356=""),"",J356*K356))</f>
        <v/>
      </c>
      <c r="M356" s="61" t="str">
        <f>IF(A356="","",IF(OR('1_Data Entry'!L356="",'1_Data Entry'!L356&lt;=0),"",'1_Data Entry'!J356))</f>
        <v/>
      </c>
      <c r="N356" s="62" t="str">
        <f>IF('1_Data Entry'!$E356="","",IF(OR(J356="",R356=""),"",MAX(J356-R356,0)))</f>
        <v/>
      </c>
      <c r="O356" s="63" t="str">
        <f>IF('1_Data Entry'!$E356="","",IF(A356="","",'1_Data Entry'!L356))</f>
        <v/>
      </c>
      <c r="P356" s="63" t="str">
        <f t="shared" si="31"/>
        <v/>
      </c>
      <c r="Q356" s="91" t="str">
        <f>IF('1_Data Entry'!$E356="","",IF(OR(M356="",P356="",L356=""),"",P356-L356))</f>
        <v/>
      </c>
      <c r="R356" s="133" t="str">
        <f>IF(A356="","",IF('1_Data Entry'!M356&lt;&gt;"",'1_Data Entry'!M356,IF('1_Data Entry'!J356="",J356,"")))</f>
        <v/>
      </c>
      <c r="S356" s="54" t="str">
        <f>IF('1_Data Entry'!$E356="","",IF(A356="","",IF(OR(F356="",I356="",J356="",K356=""),"Check row",IF(AND(M356&lt;&gt;"",M356&lt;I356),"Sell before buy",IF(AND(R356&lt;&gt;"",J356&lt;R356),"Shares remaining exceeds buy",IF(AND(M356&lt;&gt;"",OR(O356="",O356&lt;=0),N356&gt;0),"Missing sale price","OK"))))))</f>
        <v/>
      </c>
      <c r="T356" s="54" t="str">
        <f>IF('1_Data Entry'!$E356="","",IF(A356="","",IF(AND(Q356&lt;0,M356&lt;&gt;""),"Yes","No")))</f>
        <v/>
      </c>
      <c r="U356" s="54" t="str">
        <f>IF('1_Data Entry'!$E356="","",IF(OR(A356="",T356&lt;&gt;"Yes",M356=""),"No",IF(COUNTIFS($F$6:$F$505,F356,$I$6:$I$505,"&gt;="&amp;M356-30,$I$6:$I$505,"&lt;="&amp;M356+30,$A$6:$A$505,"&lt;&gt;"&amp;A356)&gt;0,"Yes","No")))</f>
        <v/>
      </c>
      <c r="V356" s="61" t="str">
        <f>IF('1_Data Entry'!$E356="","",IF(OR(A356="",U356&lt;&gt;"Yes",M356=""),"",M356+30))</f>
        <v/>
      </c>
      <c r="W356" s="54" t="str">
        <f>IF('1_Data Entry'!$E356="","",IF(A356="","",IF(S356="OK","Ready","Review row")))</f>
        <v/>
      </c>
      <c r="X356" s="69" t="str">
        <f t="shared" si="32"/>
        <v/>
      </c>
      <c r="Y356" s="68" t="str">
        <f t="shared" si="33"/>
        <v/>
      </c>
      <c r="Z356" s="64" t="str">
        <f>IF('1_Data Entry'!$E356="","",SUM(SUMIFS('4_Wash Match Table'!R$7:R$500,'4_Wash Match Table'!L$7:L$500,H356),(SUMIFS('4_Wash Match Table'!AA$7:AA$500,'4_Wash Match Table'!U$7:U$500,H356)),(SUMIFS('4_Wash Match Table'!AJ$7:AJ$500,'4_Wash Match Table'!AD$7:AD$500,H356)),(SUMIFS('4_Wash Match Table'!AS$7:AS$500,'4_Wash Match Table'!AM$7:AM$500,H356))))</f>
        <v/>
      </c>
      <c r="AA356" s="64" t="str">
        <f>IF('1_Data Entry'!$E356="","",IF(OR(L356="",Z356=""),"",L356+Z356))</f>
        <v/>
      </c>
      <c r="AB356" s="65" t="str">
        <f t="shared" si="34"/>
        <v/>
      </c>
      <c r="AC356" s="70" t="str">
        <f>IF(AND($M356&lt;&gt;"",$Q356&lt;0),COUNTIFS($M$6:M356,"&lt;&gt;",$Q$6:Q356,"&lt;0"),"")</f>
        <v/>
      </c>
      <c r="AD356" t="str">
        <f t="shared" si="35"/>
        <v/>
      </c>
      <c r="AG356"/>
    </row>
    <row r="357" spans="1:33" ht="15" customHeight="1" x14ac:dyDescent="0.25">
      <c r="A357" s="47" t="str">
        <f>IF('1_Data Entry'!$E357="","",IF(COUNTA('1_Data Entry'!C357:N357)=0,"",'1_Data Entry'!A357))</f>
        <v/>
      </c>
      <c r="B357" s="47" t="str">
        <f>IF('1_Data Entry'!$E357="","",IF(A357="","",IF(S357&lt;&gt;"OK","Check row",IF(M357="","Open lot",IF(R357=0,"Closed lot","Partially sold")))))</f>
        <v/>
      </c>
      <c r="C357" s="47" t="str">
        <f>IF(A357="","",'1_Data Entry'!C357)</f>
        <v/>
      </c>
      <c r="D357" s="47" t="str">
        <f>IF(A357="","",'1_Data Entry'!D357)</f>
        <v/>
      </c>
      <c r="E357" s="47" t="str">
        <f>IF(A357="","",'1_Data Entry'!E357)</f>
        <v/>
      </c>
      <c r="F357" s="47" t="str">
        <f t="shared" si="30"/>
        <v/>
      </c>
      <c r="G357" s="47" t="str">
        <f>IF(F357="","",IFERROR(VLOOKUP(F357,'6_Reference Lists'!$A$4:$D$64,4,FALSE()),'1_Data Entry'!F357))</f>
        <v/>
      </c>
      <c r="H357" s="134" t="str">
        <f>IF('1_Data Entry'!$E357="","",IF(OR(F357="",I357="",J357="",K357=""),"",F357&amp;"-"&amp;TEXT(I357,"yyyymmdd")&amp;"-"&amp;SUBSTITUTE(TEXT(ROUND(J357,3),"0.###"),".","D")&amp;"-"&amp;SUBSTITUTE(TEXT(ROUND(K357,3),"0.###"),".","D")))</f>
        <v/>
      </c>
      <c r="I357" s="61" t="str">
        <f>IF('1_Data Entry'!$E357="","",IF(A357="","",'1_Data Entry'!G357))</f>
        <v/>
      </c>
      <c r="J357" s="62" t="str">
        <f>IF('1_Data Entry'!$E357="","",IF(A357="","",'1_Data Entry'!H357))</f>
        <v/>
      </c>
      <c r="K357" s="63" t="str">
        <f>IF('1_Data Entry'!$E357="","",IF(A357="","",'1_Data Entry'!I357))</f>
        <v/>
      </c>
      <c r="L357" s="63" t="str">
        <f>IF('1_Data Entry'!$E357="","",IF(OR(J357="",K357=""),"",J357*K357))</f>
        <v/>
      </c>
      <c r="M357" s="61" t="str">
        <f>IF(A357="","",IF(OR('1_Data Entry'!L357="",'1_Data Entry'!L357&lt;=0),"",'1_Data Entry'!J357))</f>
        <v/>
      </c>
      <c r="N357" s="62" t="str">
        <f>IF('1_Data Entry'!$E357="","",IF(OR(J357="",R357=""),"",MAX(J357-R357,0)))</f>
        <v/>
      </c>
      <c r="O357" s="63" t="str">
        <f>IF('1_Data Entry'!$E357="","",IF(A357="","",'1_Data Entry'!L357))</f>
        <v/>
      </c>
      <c r="P357" s="63" t="str">
        <f t="shared" si="31"/>
        <v/>
      </c>
      <c r="Q357" s="91" t="str">
        <f>IF('1_Data Entry'!$E357="","",IF(OR(M357="",P357="",L357=""),"",P357-L357))</f>
        <v/>
      </c>
      <c r="R357" s="133" t="str">
        <f>IF(A357="","",IF('1_Data Entry'!M357&lt;&gt;"",'1_Data Entry'!M357,IF('1_Data Entry'!J357="",J357,"")))</f>
        <v/>
      </c>
      <c r="S357" s="54" t="str">
        <f>IF('1_Data Entry'!$E357="","",IF(A357="","",IF(OR(F357="",I357="",J357="",K357=""),"Check row",IF(AND(M357&lt;&gt;"",M357&lt;I357),"Sell before buy",IF(AND(R357&lt;&gt;"",J357&lt;R357),"Shares remaining exceeds buy",IF(AND(M357&lt;&gt;"",OR(O357="",O357&lt;=0),N357&gt;0),"Missing sale price","OK"))))))</f>
        <v/>
      </c>
      <c r="T357" s="54" t="str">
        <f>IF('1_Data Entry'!$E357="","",IF(A357="","",IF(AND(Q357&lt;0,M357&lt;&gt;""),"Yes","No")))</f>
        <v/>
      </c>
      <c r="U357" s="54" t="str">
        <f>IF('1_Data Entry'!$E357="","",IF(OR(A357="",T357&lt;&gt;"Yes",M357=""),"No",IF(COUNTIFS($F$6:$F$505,F357,$I$6:$I$505,"&gt;="&amp;M357-30,$I$6:$I$505,"&lt;="&amp;M357+30,$A$6:$A$505,"&lt;&gt;"&amp;A357)&gt;0,"Yes","No")))</f>
        <v/>
      </c>
      <c r="V357" s="61" t="str">
        <f>IF('1_Data Entry'!$E357="","",IF(OR(A357="",U357&lt;&gt;"Yes",M357=""),"",M357+30))</f>
        <v/>
      </c>
      <c r="W357" s="54" t="str">
        <f>IF('1_Data Entry'!$E357="","",IF(A357="","",IF(S357="OK","Ready","Review row")))</f>
        <v/>
      </c>
      <c r="X357" s="69" t="str">
        <f t="shared" si="32"/>
        <v/>
      </c>
      <c r="Y357" s="68" t="str">
        <f t="shared" si="33"/>
        <v/>
      </c>
      <c r="Z357" s="64" t="str">
        <f>IF('1_Data Entry'!$E357="","",SUM(SUMIFS('4_Wash Match Table'!R$7:R$500,'4_Wash Match Table'!L$7:L$500,H357),(SUMIFS('4_Wash Match Table'!AA$7:AA$500,'4_Wash Match Table'!U$7:U$500,H357)),(SUMIFS('4_Wash Match Table'!AJ$7:AJ$500,'4_Wash Match Table'!AD$7:AD$500,H357)),(SUMIFS('4_Wash Match Table'!AS$7:AS$500,'4_Wash Match Table'!AM$7:AM$500,H357))))</f>
        <v/>
      </c>
      <c r="AA357" s="64" t="str">
        <f>IF('1_Data Entry'!$E357="","",IF(OR(L357="",Z357=""),"",L357+Z357))</f>
        <v/>
      </c>
      <c r="AB357" s="65" t="str">
        <f t="shared" si="34"/>
        <v/>
      </c>
      <c r="AC357" s="70" t="str">
        <f>IF(AND($M357&lt;&gt;"",$Q357&lt;0),COUNTIFS($M$6:M357,"&lt;&gt;",$Q$6:Q357,"&lt;0"),"")</f>
        <v/>
      </c>
      <c r="AD357" t="str">
        <f t="shared" si="35"/>
        <v/>
      </c>
      <c r="AG357"/>
    </row>
    <row r="358" spans="1:33" ht="15" customHeight="1" x14ac:dyDescent="0.25">
      <c r="A358" s="47" t="str">
        <f>IF('1_Data Entry'!$E358="","",IF(COUNTA('1_Data Entry'!C358:N358)=0,"",'1_Data Entry'!A358))</f>
        <v/>
      </c>
      <c r="B358" s="47" t="str">
        <f>IF('1_Data Entry'!$E358="","",IF(A358="","",IF(S358&lt;&gt;"OK","Check row",IF(M358="","Open lot",IF(R358=0,"Closed lot","Partially sold")))))</f>
        <v/>
      </c>
      <c r="C358" s="47" t="str">
        <f>IF(A358="","",'1_Data Entry'!C358)</f>
        <v/>
      </c>
      <c r="D358" s="47" t="str">
        <f>IF(A358="","",'1_Data Entry'!D358)</f>
        <v/>
      </c>
      <c r="E358" s="47" t="str">
        <f>IF(A358="","",'1_Data Entry'!E358)</f>
        <v/>
      </c>
      <c r="F358" s="47" t="str">
        <f t="shared" si="30"/>
        <v/>
      </c>
      <c r="G358" s="47" t="str">
        <f>IF(F358="","",IFERROR(VLOOKUP(F358,'6_Reference Lists'!$A$4:$D$64,4,FALSE()),'1_Data Entry'!F358))</f>
        <v/>
      </c>
      <c r="H358" s="134" t="str">
        <f>IF('1_Data Entry'!$E358="","",IF(OR(F358="",I358="",J358="",K358=""),"",F358&amp;"-"&amp;TEXT(I358,"yyyymmdd")&amp;"-"&amp;SUBSTITUTE(TEXT(ROUND(J358,3),"0.###"),".","D")&amp;"-"&amp;SUBSTITUTE(TEXT(ROUND(K358,3),"0.###"),".","D")))</f>
        <v/>
      </c>
      <c r="I358" s="61" t="str">
        <f>IF('1_Data Entry'!$E358="","",IF(A358="","",'1_Data Entry'!G358))</f>
        <v/>
      </c>
      <c r="J358" s="62" t="str">
        <f>IF('1_Data Entry'!$E358="","",IF(A358="","",'1_Data Entry'!H358))</f>
        <v/>
      </c>
      <c r="K358" s="63" t="str">
        <f>IF('1_Data Entry'!$E358="","",IF(A358="","",'1_Data Entry'!I358))</f>
        <v/>
      </c>
      <c r="L358" s="63" t="str">
        <f>IF('1_Data Entry'!$E358="","",IF(OR(J358="",K358=""),"",J358*K358))</f>
        <v/>
      </c>
      <c r="M358" s="61" t="str">
        <f>IF(A358="","",IF(OR('1_Data Entry'!L358="",'1_Data Entry'!L358&lt;=0),"",'1_Data Entry'!J358))</f>
        <v/>
      </c>
      <c r="N358" s="62" t="str">
        <f>IF('1_Data Entry'!$E358="","",IF(OR(J358="",R358=""),"",MAX(J358-R358,0)))</f>
        <v/>
      </c>
      <c r="O358" s="63" t="str">
        <f>IF('1_Data Entry'!$E358="","",IF(A358="","",'1_Data Entry'!L358))</f>
        <v/>
      </c>
      <c r="P358" s="63" t="str">
        <f t="shared" si="31"/>
        <v/>
      </c>
      <c r="Q358" s="91" t="str">
        <f>IF('1_Data Entry'!$E358="","",IF(OR(M358="",P358="",L358=""),"",P358-L358))</f>
        <v/>
      </c>
      <c r="R358" s="133" t="str">
        <f>IF(A358="","",IF('1_Data Entry'!M358&lt;&gt;"",'1_Data Entry'!M358,IF('1_Data Entry'!J358="",J358,"")))</f>
        <v/>
      </c>
      <c r="S358" s="54" t="str">
        <f>IF('1_Data Entry'!$E358="","",IF(A358="","",IF(OR(F358="",I358="",J358="",K358=""),"Check row",IF(AND(M358&lt;&gt;"",M358&lt;I358),"Sell before buy",IF(AND(R358&lt;&gt;"",J358&lt;R358),"Shares remaining exceeds buy",IF(AND(M358&lt;&gt;"",OR(O358="",O358&lt;=0),N358&gt;0),"Missing sale price","OK"))))))</f>
        <v/>
      </c>
      <c r="T358" s="54" t="str">
        <f>IF('1_Data Entry'!$E358="","",IF(A358="","",IF(AND(Q358&lt;0,M358&lt;&gt;""),"Yes","No")))</f>
        <v/>
      </c>
      <c r="U358" s="54" t="str">
        <f>IF('1_Data Entry'!$E358="","",IF(OR(A358="",T358&lt;&gt;"Yes",M358=""),"No",IF(COUNTIFS($F$6:$F$505,F358,$I$6:$I$505,"&gt;="&amp;M358-30,$I$6:$I$505,"&lt;="&amp;M358+30,$A$6:$A$505,"&lt;&gt;"&amp;A358)&gt;0,"Yes","No")))</f>
        <v/>
      </c>
      <c r="V358" s="61" t="str">
        <f>IF('1_Data Entry'!$E358="","",IF(OR(A358="",U358&lt;&gt;"Yes",M358=""),"",M358+30))</f>
        <v/>
      </c>
      <c r="W358" s="54" t="str">
        <f>IF('1_Data Entry'!$E358="","",IF(A358="","",IF(S358="OK","Ready","Review row")))</f>
        <v/>
      </c>
      <c r="X358" s="69" t="str">
        <f t="shared" si="32"/>
        <v/>
      </c>
      <c r="Y358" s="68" t="str">
        <f t="shared" si="33"/>
        <v/>
      </c>
      <c r="Z358" s="64" t="str">
        <f>IF('1_Data Entry'!$E358="","",SUM(SUMIFS('4_Wash Match Table'!R$7:R$500,'4_Wash Match Table'!L$7:L$500,H358),(SUMIFS('4_Wash Match Table'!AA$7:AA$500,'4_Wash Match Table'!U$7:U$500,H358)),(SUMIFS('4_Wash Match Table'!AJ$7:AJ$500,'4_Wash Match Table'!AD$7:AD$500,H358)),(SUMIFS('4_Wash Match Table'!AS$7:AS$500,'4_Wash Match Table'!AM$7:AM$500,H358))))</f>
        <v/>
      </c>
      <c r="AA358" s="64" t="str">
        <f>IF('1_Data Entry'!$E358="","",IF(OR(L358="",Z358=""),"",L358+Z358))</f>
        <v/>
      </c>
      <c r="AB358" s="65" t="str">
        <f t="shared" si="34"/>
        <v/>
      </c>
      <c r="AC358" s="70" t="str">
        <f>IF(AND($M358&lt;&gt;"",$Q358&lt;0),COUNTIFS($M$6:M358,"&lt;&gt;",$Q$6:Q358,"&lt;0"),"")</f>
        <v/>
      </c>
      <c r="AD358" t="str">
        <f t="shared" si="35"/>
        <v/>
      </c>
      <c r="AG358"/>
    </row>
    <row r="359" spans="1:33" ht="15" customHeight="1" x14ac:dyDescent="0.25">
      <c r="A359" s="47" t="str">
        <f>IF('1_Data Entry'!$E359="","",IF(COUNTA('1_Data Entry'!C359:N359)=0,"",'1_Data Entry'!A359))</f>
        <v/>
      </c>
      <c r="B359" s="47" t="str">
        <f>IF('1_Data Entry'!$E359="","",IF(A359="","",IF(S359&lt;&gt;"OK","Check row",IF(M359="","Open lot",IF(R359=0,"Closed lot","Partially sold")))))</f>
        <v/>
      </c>
      <c r="C359" s="47" t="str">
        <f>IF(A359="","",'1_Data Entry'!C359)</f>
        <v/>
      </c>
      <c r="D359" s="47" t="str">
        <f>IF(A359="","",'1_Data Entry'!D359)</f>
        <v/>
      </c>
      <c r="E359" s="47" t="str">
        <f>IF(A359="","",'1_Data Entry'!E359)</f>
        <v/>
      </c>
      <c r="F359" s="47" t="str">
        <f t="shared" si="30"/>
        <v/>
      </c>
      <c r="G359" s="47" t="str">
        <f>IF(F359="","",IFERROR(VLOOKUP(F359,'6_Reference Lists'!$A$4:$D$64,4,FALSE()),'1_Data Entry'!F359))</f>
        <v/>
      </c>
      <c r="H359" s="134" t="str">
        <f>IF('1_Data Entry'!$E359="","",IF(OR(F359="",I359="",J359="",K359=""),"",F359&amp;"-"&amp;TEXT(I359,"yyyymmdd")&amp;"-"&amp;SUBSTITUTE(TEXT(ROUND(J359,3),"0.###"),".","D")&amp;"-"&amp;SUBSTITUTE(TEXT(ROUND(K359,3),"0.###"),".","D")))</f>
        <v/>
      </c>
      <c r="I359" s="61" t="str">
        <f>IF('1_Data Entry'!$E359="","",IF(A359="","",'1_Data Entry'!G359))</f>
        <v/>
      </c>
      <c r="J359" s="62" t="str">
        <f>IF('1_Data Entry'!$E359="","",IF(A359="","",'1_Data Entry'!H359))</f>
        <v/>
      </c>
      <c r="K359" s="63" t="str">
        <f>IF('1_Data Entry'!$E359="","",IF(A359="","",'1_Data Entry'!I359))</f>
        <v/>
      </c>
      <c r="L359" s="63" t="str">
        <f>IF('1_Data Entry'!$E359="","",IF(OR(J359="",K359=""),"",J359*K359))</f>
        <v/>
      </c>
      <c r="M359" s="61" t="str">
        <f>IF(A359="","",IF(OR('1_Data Entry'!L359="",'1_Data Entry'!L359&lt;=0),"",'1_Data Entry'!J359))</f>
        <v/>
      </c>
      <c r="N359" s="62" t="str">
        <f>IF('1_Data Entry'!$E359="","",IF(OR(J359="",R359=""),"",MAX(J359-R359,0)))</f>
        <v/>
      </c>
      <c r="O359" s="63" t="str">
        <f>IF('1_Data Entry'!$E359="","",IF(A359="","",'1_Data Entry'!L359))</f>
        <v/>
      </c>
      <c r="P359" s="63" t="str">
        <f t="shared" si="31"/>
        <v/>
      </c>
      <c r="Q359" s="91" t="str">
        <f>IF('1_Data Entry'!$E359="","",IF(OR(M359="",P359="",L359=""),"",P359-L359))</f>
        <v/>
      </c>
      <c r="R359" s="133" t="str">
        <f>IF(A359="","",IF('1_Data Entry'!M359&lt;&gt;"",'1_Data Entry'!M359,IF('1_Data Entry'!J359="",J359,"")))</f>
        <v/>
      </c>
      <c r="S359" s="54" t="str">
        <f>IF('1_Data Entry'!$E359="","",IF(A359="","",IF(OR(F359="",I359="",J359="",K359=""),"Check row",IF(AND(M359&lt;&gt;"",M359&lt;I359),"Sell before buy",IF(AND(R359&lt;&gt;"",J359&lt;R359),"Shares remaining exceeds buy",IF(AND(M359&lt;&gt;"",OR(O359="",O359&lt;=0),N359&gt;0),"Missing sale price","OK"))))))</f>
        <v/>
      </c>
      <c r="T359" s="54" t="str">
        <f>IF('1_Data Entry'!$E359="","",IF(A359="","",IF(AND(Q359&lt;0,M359&lt;&gt;""),"Yes","No")))</f>
        <v/>
      </c>
      <c r="U359" s="54" t="str">
        <f>IF('1_Data Entry'!$E359="","",IF(OR(A359="",T359&lt;&gt;"Yes",M359=""),"No",IF(COUNTIFS($F$6:$F$505,F359,$I$6:$I$505,"&gt;="&amp;M359-30,$I$6:$I$505,"&lt;="&amp;M359+30,$A$6:$A$505,"&lt;&gt;"&amp;A359)&gt;0,"Yes","No")))</f>
        <v/>
      </c>
      <c r="V359" s="61" t="str">
        <f>IF('1_Data Entry'!$E359="","",IF(OR(A359="",U359&lt;&gt;"Yes",M359=""),"",M359+30))</f>
        <v/>
      </c>
      <c r="W359" s="54" t="str">
        <f>IF('1_Data Entry'!$E359="","",IF(A359="","",IF(S359="OK","Ready","Review row")))</f>
        <v/>
      </c>
      <c r="X359" s="69" t="str">
        <f t="shared" si="32"/>
        <v/>
      </c>
      <c r="Y359" s="68" t="str">
        <f t="shared" si="33"/>
        <v/>
      </c>
      <c r="Z359" s="64" t="str">
        <f>IF('1_Data Entry'!$E359="","",SUM(SUMIFS('4_Wash Match Table'!R$7:R$500,'4_Wash Match Table'!L$7:L$500,H359),(SUMIFS('4_Wash Match Table'!AA$7:AA$500,'4_Wash Match Table'!U$7:U$500,H359)),(SUMIFS('4_Wash Match Table'!AJ$7:AJ$500,'4_Wash Match Table'!AD$7:AD$500,H359)),(SUMIFS('4_Wash Match Table'!AS$7:AS$500,'4_Wash Match Table'!AM$7:AM$500,H359))))</f>
        <v/>
      </c>
      <c r="AA359" s="64" t="str">
        <f>IF('1_Data Entry'!$E359="","",IF(OR(L359="",Z359=""),"",L359+Z359))</f>
        <v/>
      </c>
      <c r="AB359" s="65" t="str">
        <f t="shared" si="34"/>
        <v/>
      </c>
      <c r="AC359" s="70" t="str">
        <f>IF(AND($M359&lt;&gt;"",$Q359&lt;0),COUNTIFS($M$6:M359,"&lt;&gt;",$Q$6:Q359,"&lt;0"),"")</f>
        <v/>
      </c>
      <c r="AD359" t="str">
        <f t="shared" si="35"/>
        <v/>
      </c>
      <c r="AG359"/>
    </row>
    <row r="360" spans="1:33" ht="15" customHeight="1" x14ac:dyDescent="0.25">
      <c r="A360" s="47" t="str">
        <f>IF('1_Data Entry'!$E360="","",IF(COUNTA('1_Data Entry'!C360:N360)=0,"",'1_Data Entry'!A360))</f>
        <v/>
      </c>
      <c r="B360" s="47" t="str">
        <f>IF('1_Data Entry'!$E360="","",IF(A360="","",IF(S360&lt;&gt;"OK","Check row",IF(M360="","Open lot",IF(R360=0,"Closed lot","Partially sold")))))</f>
        <v/>
      </c>
      <c r="C360" s="47" t="str">
        <f>IF(A360="","",'1_Data Entry'!C360)</f>
        <v/>
      </c>
      <c r="D360" s="47" t="str">
        <f>IF(A360="","",'1_Data Entry'!D360)</f>
        <v/>
      </c>
      <c r="E360" s="47" t="str">
        <f>IF(A360="","",'1_Data Entry'!E360)</f>
        <v/>
      </c>
      <c r="F360" s="47" t="str">
        <f t="shared" si="30"/>
        <v/>
      </c>
      <c r="G360" s="47" t="str">
        <f>IF(F360="","",IFERROR(VLOOKUP(F360,'6_Reference Lists'!$A$4:$D$64,4,FALSE()),'1_Data Entry'!F360))</f>
        <v/>
      </c>
      <c r="H360" s="134" t="str">
        <f>IF('1_Data Entry'!$E360="","",IF(OR(F360="",I360="",J360="",K360=""),"",F360&amp;"-"&amp;TEXT(I360,"yyyymmdd")&amp;"-"&amp;SUBSTITUTE(TEXT(ROUND(J360,3),"0.###"),".","D")&amp;"-"&amp;SUBSTITUTE(TEXT(ROUND(K360,3),"0.###"),".","D")))</f>
        <v/>
      </c>
      <c r="I360" s="61" t="str">
        <f>IF('1_Data Entry'!$E360="","",IF(A360="","",'1_Data Entry'!G360))</f>
        <v/>
      </c>
      <c r="J360" s="62" t="str">
        <f>IF('1_Data Entry'!$E360="","",IF(A360="","",'1_Data Entry'!H360))</f>
        <v/>
      </c>
      <c r="K360" s="63" t="str">
        <f>IF('1_Data Entry'!$E360="","",IF(A360="","",'1_Data Entry'!I360))</f>
        <v/>
      </c>
      <c r="L360" s="63" t="str">
        <f>IF('1_Data Entry'!$E360="","",IF(OR(J360="",K360=""),"",J360*K360))</f>
        <v/>
      </c>
      <c r="M360" s="61" t="str">
        <f>IF(A360="","",IF(OR('1_Data Entry'!L360="",'1_Data Entry'!L360&lt;=0),"",'1_Data Entry'!J360))</f>
        <v/>
      </c>
      <c r="N360" s="62" t="str">
        <f>IF('1_Data Entry'!$E360="","",IF(OR(J360="",R360=""),"",MAX(J360-R360,0)))</f>
        <v/>
      </c>
      <c r="O360" s="63" t="str">
        <f>IF('1_Data Entry'!$E360="","",IF(A360="","",'1_Data Entry'!L360))</f>
        <v/>
      </c>
      <c r="P360" s="63" t="str">
        <f t="shared" si="31"/>
        <v/>
      </c>
      <c r="Q360" s="91" t="str">
        <f>IF('1_Data Entry'!$E360="","",IF(OR(M360="",P360="",L360=""),"",P360-L360))</f>
        <v/>
      </c>
      <c r="R360" s="133" t="str">
        <f>IF(A360="","",IF('1_Data Entry'!M360&lt;&gt;"",'1_Data Entry'!M360,IF('1_Data Entry'!J360="",J360,"")))</f>
        <v/>
      </c>
      <c r="S360" s="54" t="str">
        <f>IF('1_Data Entry'!$E360="","",IF(A360="","",IF(OR(F360="",I360="",J360="",K360=""),"Check row",IF(AND(M360&lt;&gt;"",M360&lt;I360),"Sell before buy",IF(AND(R360&lt;&gt;"",J360&lt;R360),"Shares remaining exceeds buy",IF(AND(M360&lt;&gt;"",OR(O360="",O360&lt;=0),N360&gt;0),"Missing sale price","OK"))))))</f>
        <v/>
      </c>
      <c r="T360" s="54" t="str">
        <f>IF('1_Data Entry'!$E360="","",IF(A360="","",IF(AND(Q360&lt;0,M360&lt;&gt;""),"Yes","No")))</f>
        <v/>
      </c>
      <c r="U360" s="54" t="str">
        <f>IF('1_Data Entry'!$E360="","",IF(OR(A360="",T360&lt;&gt;"Yes",M360=""),"No",IF(COUNTIFS($F$6:$F$505,F360,$I$6:$I$505,"&gt;="&amp;M360-30,$I$6:$I$505,"&lt;="&amp;M360+30,$A$6:$A$505,"&lt;&gt;"&amp;A360)&gt;0,"Yes","No")))</f>
        <v/>
      </c>
      <c r="V360" s="61" t="str">
        <f>IF('1_Data Entry'!$E360="","",IF(OR(A360="",U360&lt;&gt;"Yes",M360=""),"",M360+30))</f>
        <v/>
      </c>
      <c r="W360" s="54" t="str">
        <f>IF('1_Data Entry'!$E360="","",IF(A360="","",IF(S360="OK","Ready","Review row")))</f>
        <v/>
      </c>
      <c r="X360" s="69" t="str">
        <f t="shared" si="32"/>
        <v/>
      </c>
      <c r="Y360" s="68" t="str">
        <f t="shared" si="33"/>
        <v/>
      </c>
      <c r="Z360" s="64" t="str">
        <f>IF('1_Data Entry'!$E360="","",SUM(SUMIFS('4_Wash Match Table'!R$7:R$500,'4_Wash Match Table'!L$7:L$500,H360),(SUMIFS('4_Wash Match Table'!AA$7:AA$500,'4_Wash Match Table'!U$7:U$500,H360)),(SUMIFS('4_Wash Match Table'!AJ$7:AJ$500,'4_Wash Match Table'!AD$7:AD$500,H360)),(SUMIFS('4_Wash Match Table'!AS$7:AS$500,'4_Wash Match Table'!AM$7:AM$500,H360))))</f>
        <v/>
      </c>
      <c r="AA360" s="64" t="str">
        <f>IF('1_Data Entry'!$E360="","",IF(OR(L360="",Z360=""),"",L360+Z360))</f>
        <v/>
      </c>
      <c r="AB360" s="65" t="str">
        <f t="shared" si="34"/>
        <v/>
      </c>
      <c r="AC360" s="70" t="str">
        <f>IF(AND($M360&lt;&gt;"",$Q360&lt;0),COUNTIFS($M$6:M360,"&lt;&gt;",$Q$6:Q360,"&lt;0"),"")</f>
        <v/>
      </c>
      <c r="AD360" t="str">
        <f t="shared" si="35"/>
        <v/>
      </c>
      <c r="AG360"/>
    </row>
    <row r="361" spans="1:33" ht="15" customHeight="1" x14ac:dyDescent="0.25">
      <c r="A361" s="47" t="str">
        <f>IF('1_Data Entry'!$E361="","",IF(COUNTA('1_Data Entry'!C361:N361)=0,"",'1_Data Entry'!A361))</f>
        <v/>
      </c>
      <c r="B361" s="47" t="str">
        <f>IF('1_Data Entry'!$E361="","",IF(A361="","",IF(S361&lt;&gt;"OK","Check row",IF(M361="","Open lot",IF(R361=0,"Closed lot","Partially sold")))))</f>
        <v/>
      </c>
      <c r="C361" s="47" t="str">
        <f>IF(A361="","",'1_Data Entry'!C361)</f>
        <v/>
      </c>
      <c r="D361" s="47" t="str">
        <f>IF(A361="","",'1_Data Entry'!D361)</f>
        <v/>
      </c>
      <c r="E361" s="47" t="str">
        <f>IF(A361="","",'1_Data Entry'!E361)</f>
        <v/>
      </c>
      <c r="F361" s="47" t="str">
        <f t="shared" si="30"/>
        <v/>
      </c>
      <c r="G361" s="47" t="str">
        <f>IF(F361="","",IFERROR(VLOOKUP(F361,'6_Reference Lists'!$A$4:$D$64,4,FALSE()),'1_Data Entry'!F361))</f>
        <v/>
      </c>
      <c r="H361" s="134" t="str">
        <f>IF('1_Data Entry'!$E361="","",IF(OR(F361="",I361="",J361="",K361=""),"",F361&amp;"-"&amp;TEXT(I361,"yyyymmdd")&amp;"-"&amp;SUBSTITUTE(TEXT(ROUND(J361,3),"0.###"),".","D")&amp;"-"&amp;SUBSTITUTE(TEXT(ROUND(K361,3),"0.###"),".","D")))</f>
        <v/>
      </c>
      <c r="I361" s="61" t="str">
        <f>IF('1_Data Entry'!$E361="","",IF(A361="","",'1_Data Entry'!G361))</f>
        <v/>
      </c>
      <c r="J361" s="62" t="str">
        <f>IF('1_Data Entry'!$E361="","",IF(A361="","",'1_Data Entry'!H361))</f>
        <v/>
      </c>
      <c r="K361" s="63" t="str">
        <f>IF('1_Data Entry'!$E361="","",IF(A361="","",'1_Data Entry'!I361))</f>
        <v/>
      </c>
      <c r="L361" s="63" t="str">
        <f>IF('1_Data Entry'!$E361="","",IF(OR(J361="",K361=""),"",J361*K361))</f>
        <v/>
      </c>
      <c r="M361" s="61" t="str">
        <f>IF(A361="","",IF(OR('1_Data Entry'!L361="",'1_Data Entry'!L361&lt;=0),"",'1_Data Entry'!J361))</f>
        <v/>
      </c>
      <c r="N361" s="62" t="str">
        <f>IF('1_Data Entry'!$E361="","",IF(OR(J361="",R361=""),"",MAX(J361-R361,0)))</f>
        <v/>
      </c>
      <c r="O361" s="63" t="str">
        <f>IF('1_Data Entry'!$E361="","",IF(A361="","",'1_Data Entry'!L361))</f>
        <v/>
      </c>
      <c r="P361" s="63" t="str">
        <f t="shared" si="31"/>
        <v/>
      </c>
      <c r="Q361" s="91" t="str">
        <f>IF('1_Data Entry'!$E361="","",IF(OR(M361="",P361="",L361=""),"",P361-L361))</f>
        <v/>
      </c>
      <c r="R361" s="133" t="str">
        <f>IF(A361="","",IF('1_Data Entry'!M361&lt;&gt;"",'1_Data Entry'!M361,IF('1_Data Entry'!J361="",J361,"")))</f>
        <v/>
      </c>
      <c r="S361" s="54" t="str">
        <f>IF('1_Data Entry'!$E361="","",IF(A361="","",IF(OR(F361="",I361="",J361="",K361=""),"Check row",IF(AND(M361&lt;&gt;"",M361&lt;I361),"Sell before buy",IF(AND(R361&lt;&gt;"",J361&lt;R361),"Shares remaining exceeds buy",IF(AND(M361&lt;&gt;"",OR(O361="",O361&lt;=0),N361&gt;0),"Missing sale price","OK"))))))</f>
        <v/>
      </c>
      <c r="T361" s="54" t="str">
        <f>IF('1_Data Entry'!$E361="","",IF(A361="","",IF(AND(Q361&lt;0,M361&lt;&gt;""),"Yes","No")))</f>
        <v/>
      </c>
      <c r="U361" s="54" t="str">
        <f>IF('1_Data Entry'!$E361="","",IF(OR(A361="",T361&lt;&gt;"Yes",M361=""),"No",IF(COUNTIFS($F$6:$F$505,F361,$I$6:$I$505,"&gt;="&amp;M361-30,$I$6:$I$505,"&lt;="&amp;M361+30,$A$6:$A$505,"&lt;&gt;"&amp;A361)&gt;0,"Yes","No")))</f>
        <v/>
      </c>
      <c r="V361" s="61" t="str">
        <f>IF('1_Data Entry'!$E361="","",IF(OR(A361="",U361&lt;&gt;"Yes",M361=""),"",M361+30))</f>
        <v/>
      </c>
      <c r="W361" s="54" t="str">
        <f>IF('1_Data Entry'!$E361="","",IF(A361="","",IF(S361="OK","Ready","Review row")))</f>
        <v/>
      </c>
      <c r="X361" s="69" t="str">
        <f t="shared" si="32"/>
        <v/>
      </c>
      <c r="Y361" s="68" t="str">
        <f t="shared" si="33"/>
        <v/>
      </c>
      <c r="Z361" s="64" t="str">
        <f>IF('1_Data Entry'!$E361="","",SUM(SUMIFS('4_Wash Match Table'!R$7:R$500,'4_Wash Match Table'!L$7:L$500,H361),(SUMIFS('4_Wash Match Table'!AA$7:AA$500,'4_Wash Match Table'!U$7:U$500,H361)),(SUMIFS('4_Wash Match Table'!AJ$7:AJ$500,'4_Wash Match Table'!AD$7:AD$500,H361)),(SUMIFS('4_Wash Match Table'!AS$7:AS$500,'4_Wash Match Table'!AM$7:AM$500,H361))))</f>
        <v/>
      </c>
      <c r="AA361" s="64" t="str">
        <f>IF('1_Data Entry'!$E361="","",IF(OR(L361="",Z361=""),"",L361+Z361))</f>
        <v/>
      </c>
      <c r="AB361" s="65" t="str">
        <f t="shared" si="34"/>
        <v/>
      </c>
      <c r="AC361" s="70" t="str">
        <f>IF(AND($M361&lt;&gt;"",$Q361&lt;0),COUNTIFS($M$6:M361,"&lt;&gt;",$Q$6:Q361,"&lt;0"),"")</f>
        <v/>
      </c>
      <c r="AD361" t="str">
        <f t="shared" si="35"/>
        <v/>
      </c>
      <c r="AG361"/>
    </row>
    <row r="362" spans="1:33" ht="15" customHeight="1" x14ac:dyDescent="0.25">
      <c r="A362" s="47" t="str">
        <f>IF('1_Data Entry'!$E362="","",IF(COUNTA('1_Data Entry'!C362:N362)=0,"",'1_Data Entry'!A362))</f>
        <v/>
      </c>
      <c r="B362" s="47" t="str">
        <f>IF('1_Data Entry'!$E362="","",IF(A362="","",IF(S362&lt;&gt;"OK","Check row",IF(M362="","Open lot",IF(R362=0,"Closed lot","Partially sold")))))</f>
        <v/>
      </c>
      <c r="C362" s="47" t="str">
        <f>IF(A362="","",'1_Data Entry'!C362)</f>
        <v/>
      </c>
      <c r="D362" s="47" t="str">
        <f>IF(A362="","",'1_Data Entry'!D362)</f>
        <v/>
      </c>
      <c r="E362" s="47" t="str">
        <f>IF(A362="","",'1_Data Entry'!E362)</f>
        <v/>
      </c>
      <c r="F362" s="47" t="str">
        <f t="shared" si="30"/>
        <v/>
      </c>
      <c r="G362" s="47" t="str">
        <f>IF(F362="","",IFERROR(VLOOKUP(F362,'6_Reference Lists'!$A$4:$D$64,4,FALSE()),'1_Data Entry'!F362))</f>
        <v/>
      </c>
      <c r="H362" s="134" t="str">
        <f>IF('1_Data Entry'!$E362="","",IF(OR(F362="",I362="",J362="",K362=""),"",F362&amp;"-"&amp;TEXT(I362,"yyyymmdd")&amp;"-"&amp;SUBSTITUTE(TEXT(ROUND(J362,3),"0.###"),".","D")&amp;"-"&amp;SUBSTITUTE(TEXT(ROUND(K362,3),"0.###"),".","D")))</f>
        <v/>
      </c>
      <c r="I362" s="61" t="str">
        <f>IF('1_Data Entry'!$E362="","",IF(A362="","",'1_Data Entry'!G362))</f>
        <v/>
      </c>
      <c r="J362" s="62" t="str">
        <f>IF('1_Data Entry'!$E362="","",IF(A362="","",'1_Data Entry'!H362))</f>
        <v/>
      </c>
      <c r="K362" s="63" t="str">
        <f>IF('1_Data Entry'!$E362="","",IF(A362="","",'1_Data Entry'!I362))</f>
        <v/>
      </c>
      <c r="L362" s="63" t="str">
        <f>IF('1_Data Entry'!$E362="","",IF(OR(J362="",K362=""),"",J362*K362))</f>
        <v/>
      </c>
      <c r="M362" s="61" t="str">
        <f>IF(A362="","",IF(OR('1_Data Entry'!L362="",'1_Data Entry'!L362&lt;=0),"",'1_Data Entry'!J362))</f>
        <v/>
      </c>
      <c r="N362" s="62" t="str">
        <f>IF('1_Data Entry'!$E362="","",IF(OR(J362="",R362=""),"",MAX(J362-R362,0)))</f>
        <v/>
      </c>
      <c r="O362" s="63" t="str">
        <f>IF('1_Data Entry'!$E362="","",IF(A362="","",'1_Data Entry'!L362))</f>
        <v/>
      </c>
      <c r="P362" s="63" t="str">
        <f t="shared" si="31"/>
        <v/>
      </c>
      <c r="Q362" s="91" t="str">
        <f>IF('1_Data Entry'!$E362="","",IF(OR(M362="",P362="",L362=""),"",P362-L362))</f>
        <v/>
      </c>
      <c r="R362" s="133" t="str">
        <f>IF(A362="","",IF('1_Data Entry'!M362&lt;&gt;"",'1_Data Entry'!M362,IF('1_Data Entry'!J362="",J362,"")))</f>
        <v/>
      </c>
      <c r="S362" s="54" t="str">
        <f>IF('1_Data Entry'!$E362="","",IF(A362="","",IF(OR(F362="",I362="",J362="",K362=""),"Check row",IF(AND(M362&lt;&gt;"",M362&lt;I362),"Sell before buy",IF(AND(R362&lt;&gt;"",J362&lt;R362),"Shares remaining exceeds buy",IF(AND(M362&lt;&gt;"",OR(O362="",O362&lt;=0),N362&gt;0),"Missing sale price","OK"))))))</f>
        <v/>
      </c>
      <c r="T362" s="54" t="str">
        <f>IF('1_Data Entry'!$E362="","",IF(A362="","",IF(AND(Q362&lt;0,M362&lt;&gt;""),"Yes","No")))</f>
        <v/>
      </c>
      <c r="U362" s="54" t="str">
        <f>IF('1_Data Entry'!$E362="","",IF(OR(A362="",T362&lt;&gt;"Yes",M362=""),"No",IF(COUNTIFS($F$6:$F$505,F362,$I$6:$I$505,"&gt;="&amp;M362-30,$I$6:$I$505,"&lt;="&amp;M362+30,$A$6:$A$505,"&lt;&gt;"&amp;A362)&gt;0,"Yes","No")))</f>
        <v/>
      </c>
      <c r="V362" s="61" t="str">
        <f>IF('1_Data Entry'!$E362="","",IF(OR(A362="",U362&lt;&gt;"Yes",M362=""),"",M362+30))</f>
        <v/>
      </c>
      <c r="W362" s="54" t="str">
        <f>IF('1_Data Entry'!$E362="","",IF(A362="","",IF(S362="OK","Ready","Review row")))</f>
        <v/>
      </c>
      <c r="X362" s="69" t="str">
        <f t="shared" si="32"/>
        <v/>
      </c>
      <c r="Y362" s="68" t="str">
        <f t="shared" si="33"/>
        <v/>
      </c>
      <c r="Z362" s="64" t="str">
        <f>IF('1_Data Entry'!$E362="","",SUM(SUMIFS('4_Wash Match Table'!R$7:R$500,'4_Wash Match Table'!L$7:L$500,H362),(SUMIFS('4_Wash Match Table'!AA$7:AA$500,'4_Wash Match Table'!U$7:U$500,H362)),(SUMIFS('4_Wash Match Table'!AJ$7:AJ$500,'4_Wash Match Table'!AD$7:AD$500,H362)),(SUMIFS('4_Wash Match Table'!AS$7:AS$500,'4_Wash Match Table'!AM$7:AM$500,H362))))</f>
        <v/>
      </c>
      <c r="AA362" s="64" t="str">
        <f>IF('1_Data Entry'!$E362="","",IF(OR(L362="",Z362=""),"",L362+Z362))</f>
        <v/>
      </c>
      <c r="AB362" s="65" t="str">
        <f t="shared" si="34"/>
        <v/>
      </c>
      <c r="AC362" s="70" t="str">
        <f>IF(AND($M362&lt;&gt;"",$Q362&lt;0),COUNTIFS($M$6:M362,"&lt;&gt;",$Q$6:Q362,"&lt;0"),"")</f>
        <v/>
      </c>
      <c r="AD362" t="str">
        <f t="shared" si="35"/>
        <v/>
      </c>
      <c r="AG362"/>
    </row>
    <row r="363" spans="1:33" ht="15" customHeight="1" x14ac:dyDescent="0.25">
      <c r="A363" s="47" t="str">
        <f>IF('1_Data Entry'!$E363="","",IF(COUNTA('1_Data Entry'!C363:N363)=0,"",'1_Data Entry'!A363))</f>
        <v/>
      </c>
      <c r="B363" s="47" t="str">
        <f>IF('1_Data Entry'!$E363="","",IF(A363="","",IF(S363&lt;&gt;"OK","Check row",IF(M363="","Open lot",IF(R363=0,"Closed lot","Partially sold")))))</f>
        <v/>
      </c>
      <c r="C363" s="47" t="str">
        <f>IF(A363="","",'1_Data Entry'!C363)</f>
        <v/>
      </c>
      <c r="D363" s="47" t="str">
        <f>IF(A363="","",'1_Data Entry'!D363)</f>
        <v/>
      </c>
      <c r="E363" s="47" t="str">
        <f>IF(A363="","",'1_Data Entry'!E363)</f>
        <v/>
      </c>
      <c r="F363" s="47" t="str">
        <f t="shared" si="30"/>
        <v/>
      </c>
      <c r="G363" s="47" t="str">
        <f>IF(F363="","",IFERROR(VLOOKUP(F363,'6_Reference Lists'!$A$4:$D$64,4,FALSE()),'1_Data Entry'!F363))</f>
        <v/>
      </c>
      <c r="H363" s="134" t="str">
        <f>IF('1_Data Entry'!$E363="","",IF(OR(F363="",I363="",J363="",K363=""),"",F363&amp;"-"&amp;TEXT(I363,"yyyymmdd")&amp;"-"&amp;SUBSTITUTE(TEXT(ROUND(J363,3),"0.###"),".","D")&amp;"-"&amp;SUBSTITUTE(TEXT(ROUND(K363,3),"0.###"),".","D")))</f>
        <v/>
      </c>
      <c r="I363" s="61" t="str">
        <f>IF('1_Data Entry'!$E363="","",IF(A363="","",'1_Data Entry'!G363))</f>
        <v/>
      </c>
      <c r="J363" s="62" t="str">
        <f>IF('1_Data Entry'!$E363="","",IF(A363="","",'1_Data Entry'!H363))</f>
        <v/>
      </c>
      <c r="K363" s="63" t="str">
        <f>IF('1_Data Entry'!$E363="","",IF(A363="","",'1_Data Entry'!I363))</f>
        <v/>
      </c>
      <c r="L363" s="63" t="str">
        <f>IF('1_Data Entry'!$E363="","",IF(OR(J363="",K363=""),"",J363*K363))</f>
        <v/>
      </c>
      <c r="M363" s="61" t="str">
        <f>IF(A363="","",IF(OR('1_Data Entry'!L363="",'1_Data Entry'!L363&lt;=0),"",'1_Data Entry'!J363))</f>
        <v/>
      </c>
      <c r="N363" s="62" t="str">
        <f>IF('1_Data Entry'!$E363="","",IF(OR(J363="",R363=""),"",MAX(J363-R363,0)))</f>
        <v/>
      </c>
      <c r="O363" s="63" t="str">
        <f>IF('1_Data Entry'!$E363="","",IF(A363="","",'1_Data Entry'!L363))</f>
        <v/>
      </c>
      <c r="P363" s="63" t="str">
        <f t="shared" si="31"/>
        <v/>
      </c>
      <c r="Q363" s="91" t="str">
        <f>IF('1_Data Entry'!$E363="","",IF(OR(M363="",P363="",L363=""),"",P363-L363))</f>
        <v/>
      </c>
      <c r="R363" s="133" t="str">
        <f>IF(A363="","",IF('1_Data Entry'!M363&lt;&gt;"",'1_Data Entry'!M363,IF('1_Data Entry'!J363="",J363,"")))</f>
        <v/>
      </c>
      <c r="S363" s="54" t="str">
        <f>IF('1_Data Entry'!$E363="","",IF(A363="","",IF(OR(F363="",I363="",J363="",K363=""),"Check row",IF(AND(M363&lt;&gt;"",M363&lt;I363),"Sell before buy",IF(AND(R363&lt;&gt;"",J363&lt;R363),"Shares remaining exceeds buy",IF(AND(M363&lt;&gt;"",OR(O363="",O363&lt;=0),N363&gt;0),"Missing sale price","OK"))))))</f>
        <v/>
      </c>
      <c r="T363" s="54" t="str">
        <f>IF('1_Data Entry'!$E363="","",IF(A363="","",IF(AND(Q363&lt;0,M363&lt;&gt;""),"Yes","No")))</f>
        <v/>
      </c>
      <c r="U363" s="54" t="str">
        <f>IF('1_Data Entry'!$E363="","",IF(OR(A363="",T363&lt;&gt;"Yes",M363=""),"No",IF(COUNTIFS($F$6:$F$505,F363,$I$6:$I$505,"&gt;="&amp;M363-30,$I$6:$I$505,"&lt;="&amp;M363+30,$A$6:$A$505,"&lt;&gt;"&amp;A363)&gt;0,"Yes","No")))</f>
        <v/>
      </c>
      <c r="V363" s="61" t="str">
        <f>IF('1_Data Entry'!$E363="","",IF(OR(A363="",U363&lt;&gt;"Yes",M363=""),"",M363+30))</f>
        <v/>
      </c>
      <c r="W363" s="54" t="str">
        <f>IF('1_Data Entry'!$E363="","",IF(A363="","",IF(S363="OK","Ready","Review row")))</f>
        <v/>
      </c>
      <c r="X363" s="69" t="str">
        <f t="shared" si="32"/>
        <v/>
      </c>
      <c r="Y363" s="68" t="str">
        <f t="shared" si="33"/>
        <v/>
      </c>
      <c r="Z363" s="64" t="str">
        <f>IF('1_Data Entry'!$E363="","",SUM(SUMIFS('4_Wash Match Table'!R$7:R$500,'4_Wash Match Table'!L$7:L$500,H363),(SUMIFS('4_Wash Match Table'!AA$7:AA$500,'4_Wash Match Table'!U$7:U$500,H363)),(SUMIFS('4_Wash Match Table'!AJ$7:AJ$500,'4_Wash Match Table'!AD$7:AD$500,H363)),(SUMIFS('4_Wash Match Table'!AS$7:AS$500,'4_Wash Match Table'!AM$7:AM$500,H363))))</f>
        <v/>
      </c>
      <c r="AA363" s="64" t="str">
        <f>IF('1_Data Entry'!$E363="","",IF(OR(L363="",Z363=""),"",L363+Z363))</f>
        <v/>
      </c>
      <c r="AB363" s="65" t="str">
        <f t="shared" si="34"/>
        <v/>
      </c>
      <c r="AC363" s="70" t="str">
        <f>IF(AND($M363&lt;&gt;"",$Q363&lt;0),COUNTIFS($M$6:M363,"&lt;&gt;",$Q$6:Q363,"&lt;0"),"")</f>
        <v/>
      </c>
      <c r="AD363" t="str">
        <f t="shared" si="35"/>
        <v/>
      </c>
      <c r="AG363"/>
    </row>
    <row r="364" spans="1:33" ht="15" customHeight="1" x14ac:dyDescent="0.25">
      <c r="A364" s="47" t="str">
        <f>IF('1_Data Entry'!$E364="","",IF(COUNTA('1_Data Entry'!C364:N364)=0,"",'1_Data Entry'!A364))</f>
        <v/>
      </c>
      <c r="B364" s="47" t="str">
        <f>IF('1_Data Entry'!$E364="","",IF(A364="","",IF(S364&lt;&gt;"OK","Check row",IF(M364="","Open lot",IF(R364=0,"Closed lot","Partially sold")))))</f>
        <v/>
      </c>
      <c r="C364" s="47" t="str">
        <f>IF(A364="","",'1_Data Entry'!C364)</f>
        <v/>
      </c>
      <c r="D364" s="47" t="str">
        <f>IF(A364="","",'1_Data Entry'!D364)</f>
        <v/>
      </c>
      <c r="E364" s="47" t="str">
        <f>IF(A364="","",'1_Data Entry'!E364)</f>
        <v/>
      </c>
      <c r="F364" s="47" t="str">
        <f t="shared" si="30"/>
        <v/>
      </c>
      <c r="G364" s="47" t="str">
        <f>IF(F364="","",IFERROR(VLOOKUP(F364,'6_Reference Lists'!$A$4:$D$64,4,FALSE()),'1_Data Entry'!F364))</f>
        <v/>
      </c>
      <c r="H364" s="134" t="str">
        <f>IF('1_Data Entry'!$E364="","",IF(OR(F364="",I364="",J364="",K364=""),"",F364&amp;"-"&amp;TEXT(I364,"yyyymmdd")&amp;"-"&amp;SUBSTITUTE(TEXT(ROUND(J364,3),"0.###"),".","D")&amp;"-"&amp;SUBSTITUTE(TEXT(ROUND(K364,3),"0.###"),".","D")))</f>
        <v/>
      </c>
      <c r="I364" s="61" t="str">
        <f>IF('1_Data Entry'!$E364="","",IF(A364="","",'1_Data Entry'!G364))</f>
        <v/>
      </c>
      <c r="J364" s="62" t="str">
        <f>IF('1_Data Entry'!$E364="","",IF(A364="","",'1_Data Entry'!H364))</f>
        <v/>
      </c>
      <c r="K364" s="63" t="str">
        <f>IF('1_Data Entry'!$E364="","",IF(A364="","",'1_Data Entry'!I364))</f>
        <v/>
      </c>
      <c r="L364" s="63" t="str">
        <f>IF('1_Data Entry'!$E364="","",IF(OR(J364="",K364=""),"",J364*K364))</f>
        <v/>
      </c>
      <c r="M364" s="61" t="str">
        <f>IF(A364="","",IF(OR('1_Data Entry'!L364="",'1_Data Entry'!L364&lt;=0),"",'1_Data Entry'!J364))</f>
        <v/>
      </c>
      <c r="N364" s="62" t="str">
        <f>IF('1_Data Entry'!$E364="","",IF(OR(J364="",R364=""),"",MAX(J364-R364,0)))</f>
        <v/>
      </c>
      <c r="O364" s="63" t="str">
        <f>IF('1_Data Entry'!$E364="","",IF(A364="","",'1_Data Entry'!L364))</f>
        <v/>
      </c>
      <c r="P364" s="63" t="str">
        <f t="shared" si="31"/>
        <v/>
      </c>
      <c r="Q364" s="91" t="str">
        <f>IF('1_Data Entry'!$E364="","",IF(OR(M364="",P364="",L364=""),"",P364-L364))</f>
        <v/>
      </c>
      <c r="R364" s="133" t="str">
        <f>IF(A364="","",IF('1_Data Entry'!M364&lt;&gt;"",'1_Data Entry'!M364,IF('1_Data Entry'!J364="",J364,"")))</f>
        <v/>
      </c>
      <c r="S364" s="54" t="str">
        <f>IF('1_Data Entry'!$E364="","",IF(A364="","",IF(OR(F364="",I364="",J364="",K364=""),"Check row",IF(AND(M364&lt;&gt;"",M364&lt;I364),"Sell before buy",IF(AND(R364&lt;&gt;"",J364&lt;R364),"Shares remaining exceeds buy",IF(AND(M364&lt;&gt;"",OR(O364="",O364&lt;=0),N364&gt;0),"Missing sale price","OK"))))))</f>
        <v/>
      </c>
      <c r="T364" s="54" t="str">
        <f>IF('1_Data Entry'!$E364="","",IF(A364="","",IF(AND(Q364&lt;0,M364&lt;&gt;""),"Yes","No")))</f>
        <v/>
      </c>
      <c r="U364" s="54" t="str">
        <f>IF('1_Data Entry'!$E364="","",IF(OR(A364="",T364&lt;&gt;"Yes",M364=""),"No",IF(COUNTIFS($F$6:$F$505,F364,$I$6:$I$505,"&gt;="&amp;M364-30,$I$6:$I$505,"&lt;="&amp;M364+30,$A$6:$A$505,"&lt;&gt;"&amp;A364)&gt;0,"Yes","No")))</f>
        <v/>
      </c>
      <c r="V364" s="61" t="str">
        <f>IF('1_Data Entry'!$E364="","",IF(OR(A364="",U364&lt;&gt;"Yes",M364=""),"",M364+30))</f>
        <v/>
      </c>
      <c r="W364" s="54" t="str">
        <f>IF('1_Data Entry'!$E364="","",IF(A364="","",IF(S364="OK","Ready","Review row")))</f>
        <v/>
      </c>
      <c r="X364" s="69" t="str">
        <f t="shared" si="32"/>
        <v/>
      </c>
      <c r="Y364" s="68" t="str">
        <f t="shared" si="33"/>
        <v/>
      </c>
      <c r="Z364" s="64" t="str">
        <f>IF('1_Data Entry'!$E364="","",SUM(SUMIFS('4_Wash Match Table'!R$7:R$500,'4_Wash Match Table'!L$7:L$500,H364),(SUMIFS('4_Wash Match Table'!AA$7:AA$500,'4_Wash Match Table'!U$7:U$500,H364)),(SUMIFS('4_Wash Match Table'!AJ$7:AJ$500,'4_Wash Match Table'!AD$7:AD$500,H364)),(SUMIFS('4_Wash Match Table'!AS$7:AS$500,'4_Wash Match Table'!AM$7:AM$500,H364))))</f>
        <v/>
      </c>
      <c r="AA364" s="64" t="str">
        <f>IF('1_Data Entry'!$E364="","",IF(OR(L364="",Z364=""),"",L364+Z364))</f>
        <v/>
      </c>
      <c r="AB364" s="65" t="str">
        <f t="shared" si="34"/>
        <v/>
      </c>
      <c r="AC364" s="70" t="str">
        <f>IF(AND($M364&lt;&gt;"",$Q364&lt;0),COUNTIFS($M$6:M364,"&lt;&gt;",$Q$6:Q364,"&lt;0"),"")</f>
        <v/>
      </c>
      <c r="AD364" t="str">
        <f t="shared" si="35"/>
        <v/>
      </c>
      <c r="AG364"/>
    </row>
    <row r="365" spans="1:33" ht="15" customHeight="1" x14ac:dyDescent="0.25">
      <c r="A365" s="47" t="str">
        <f>IF('1_Data Entry'!$E365="","",IF(COUNTA('1_Data Entry'!C365:N365)=0,"",'1_Data Entry'!A365))</f>
        <v/>
      </c>
      <c r="B365" s="47" t="str">
        <f>IF('1_Data Entry'!$E365="","",IF(A365="","",IF(S365&lt;&gt;"OK","Check row",IF(M365="","Open lot",IF(R365=0,"Closed lot","Partially sold")))))</f>
        <v/>
      </c>
      <c r="C365" s="47" t="str">
        <f>IF(A365="","",'1_Data Entry'!C365)</f>
        <v/>
      </c>
      <c r="D365" s="47" t="str">
        <f>IF(A365="","",'1_Data Entry'!D365)</f>
        <v/>
      </c>
      <c r="E365" s="47" t="str">
        <f>IF(A365="","",'1_Data Entry'!E365)</f>
        <v/>
      </c>
      <c r="F365" s="47" t="str">
        <f t="shared" si="30"/>
        <v/>
      </c>
      <c r="G365" s="47" t="str">
        <f>IF(F365="","",IFERROR(VLOOKUP(F365,'6_Reference Lists'!$A$4:$D$64,4,FALSE()),'1_Data Entry'!F365))</f>
        <v/>
      </c>
      <c r="H365" s="134" t="str">
        <f>IF('1_Data Entry'!$E365="","",IF(OR(F365="",I365="",J365="",K365=""),"",F365&amp;"-"&amp;TEXT(I365,"yyyymmdd")&amp;"-"&amp;SUBSTITUTE(TEXT(ROUND(J365,3),"0.###"),".","D")&amp;"-"&amp;SUBSTITUTE(TEXT(ROUND(K365,3),"0.###"),".","D")))</f>
        <v/>
      </c>
      <c r="I365" s="61" t="str">
        <f>IF('1_Data Entry'!$E365="","",IF(A365="","",'1_Data Entry'!G365))</f>
        <v/>
      </c>
      <c r="J365" s="62" t="str">
        <f>IF('1_Data Entry'!$E365="","",IF(A365="","",'1_Data Entry'!H365))</f>
        <v/>
      </c>
      <c r="K365" s="63" t="str">
        <f>IF('1_Data Entry'!$E365="","",IF(A365="","",'1_Data Entry'!I365))</f>
        <v/>
      </c>
      <c r="L365" s="63" t="str">
        <f>IF('1_Data Entry'!$E365="","",IF(OR(J365="",K365=""),"",J365*K365))</f>
        <v/>
      </c>
      <c r="M365" s="61" t="str">
        <f>IF(A365="","",IF(OR('1_Data Entry'!L365="",'1_Data Entry'!L365&lt;=0),"",'1_Data Entry'!J365))</f>
        <v/>
      </c>
      <c r="N365" s="62" t="str">
        <f>IF('1_Data Entry'!$E365="","",IF(OR(J365="",R365=""),"",MAX(J365-R365,0)))</f>
        <v/>
      </c>
      <c r="O365" s="63" t="str">
        <f>IF('1_Data Entry'!$E365="","",IF(A365="","",'1_Data Entry'!L365))</f>
        <v/>
      </c>
      <c r="P365" s="63" t="str">
        <f t="shared" si="31"/>
        <v/>
      </c>
      <c r="Q365" s="91" t="str">
        <f>IF('1_Data Entry'!$E365="","",IF(OR(M365="",P365="",L365=""),"",P365-L365))</f>
        <v/>
      </c>
      <c r="R365" s="133" t="str">
        <f>IF(A365="","",IF('1_Data Entry'!M365&lt;&gt;"",'1_Data Entry'!M365,IF('1_Data Entry'!J365="",J365,"")))</f>
        <v/>
      </c>
      <c r="S365" s="54" t="str">
        <f>IF('1_Data Entry'!$E365="","",IF(A365="","",IF(OR(F365="",I365="",J365="",K365=""),"Check row",IF(AND(M365&lt;&gt;"",M365&lt;I365),"Sell before buy",IF(AND(R365&lt;&gt;"",J365&lt;R365),"Shares remaining exceeds buy",IF(AND(M365&lt;&gt;"",OR(O365="",O365&lt;=0),N365&gt;0),"Missing sale price","OK"))))))</f>
        <v/>
      </c>
      <c r="T365" s="54" t="str">
        <f>IF('1_Data Entry'!$E365="","",IF(A365="","",IF(AND(Q365&lt;0,M365&lt;&gt;""),"Yes","No")))</f>
        <v/>
      </c>
      <c r="U365" s="54" t="str">
        <f>IF('1_Data Entry'!$E365="","",IF(OR(A365="",T365&lt;&gt;"Yes",M365=""),"No",IF(COUNTIFS($F$6:$F$505,F365,$I$6:$I$505,"&gt;="&amp;M365-30,$I$6:$I$505,"&lt;="&amp;M365+30,$A$6:$A$505,"&lt;&gt;"&amp;A365)&gt;0,"Yes","No")))</f>
        <v/>
      </c>
      <c r="V365" s="61" t="str">
        <f>IF('1_Data Entry'!$E365="","",IF(OR(A365="",U365&lt;&gt;"Yes",M365=""),"",M365+30))</f>
        <v/>
      </c>
      <c r="W365" s="54" t="str">
        <f>IF('1_Data Entry'!$E365="","",IF(A365="","",IF(S365="OK","Ready","Review row")))</f>
        <v/>
      </c>
      <c r="X365" s="69" t="str">
        <f t="shared" si="32"/>
        <v/>
      </c>
      <c r="Y365" s="68" t="str">
        <f t="shared" si="33"/>
        <v/>
      </c>
      <c r="Z365" s="64" t="str">
        <f>IF('1_Data Entry'!$E365="","",SUM(SUMIFS('4_Wash Match Table'!R$7:R$500,'4_Wash Match Table'!L$7:L$500,H365),(SUMIFS('4_Wash Match Table'!AA$7:AA$500,'4_Wash Match Table'!U$7:U$500,H365)),(SUMIFS('4_Wash Match Table'!AJ$7:AJ$500,'4_Wash Match Table'!AD$7:AD$500,H365)),(SUMIFS('4_Wash Match Table'!AS$7:AS$500,'4_Wash Match Table'!AM$7:AM$500,H365))))</f>
        <v/>
      </c>
      <c r="AA365" s="64" t="str">
        <f>IF('1_Data Entry'!$E365="","",IF(OR(L365="",Z365=""),"",L365+Z365))</f>
        <v/>
      </c>
      <c r="AB365" s="65" t="str">
        <f t="shared" si="34"/>
        <v/>
      </c>
      <c r="AC365" s="70" t="str">
        <f>IF(AND($M365&lt;&gt;"",$Q365&lt;0),COUNTIFS($M$6:M365,"&lt;&gt;",$Q$6:Q365,"&lt;0"),"")</f>
        <v/>
      </c>
      <c r="AD365" t="str">
        <f t="shared" si="35"/>
        <v/>
      </c>
      <c r="AG365"/>
    </row>
    <row r="366" spans="1:33" ht="15" customHeight="1" x14ac:dyDescent="0.25">
      <c r="A366" s="47" t="str">
        <f>IF('1_Data Entry'!$E366="","",IF(COUNTA('1_Data Entry'!C366:N366)=0,"",'1_Data Entry'!A366))</f>
        <v/>
      </c>
      <c r="B366" s="47" t="str">
        <f>IF('1_Data Entry'!$E366="","",IF(A366="","",IF(S366&lt;&gt;"OK","Check row",IF(M366="","Open lot",IF(R366=0,"Closed lot","Partially sold")))))</f>
        <v/>
      </c>
      <c r="C366" s="47" t="str">
        <f>IF(A366="","",'1_Data Entry'!C366)</f>
        <v/>
      </c>
      <c r="D366" s="47" t="str">
        <f>IF(A366="","",'1_Data Entry'!D366)</f>
        <v/>
      </c>
      <c r="E366" s="47" t="str">
        <f>IF(A366="","",'1_Data Entry'!E366)</f>
        <v/>
      </c>
      <c r="F366" s="47" t="str">
        <f t="shared" si="30"/>
        <v/>
      </c>
      <c r="G366" s="47" t="str">
        <f>IF(F366="","",IFERROR(VLOOKUP(F366,'6_Reference Lists'!$A$4:$D$64,4,FALSE()),'1_Data Entry'!F366))</f>
        <v/>
      </c>
      <c r="H366" s="134" t="str">
        <f>IF('1_Data Entry'!$E366="","",IF(OR(F366="",I366="",J366="",K366=""),"",F366&amp;"-"&amp;TEXT(I366,"yyyymmdd")&amp;"-"&amp;SUBSTITUTE(TEXT(ROUND(J366,3),"0.###"),".","D")&amp;"-"&amp;SUBSTITUTE(TEXT(ROUND(K366,3),"0.###"),".","D")))</f>
        <v/>
      </c>
      <c r="I366" s="61" t="str">
        <f>IF('1_Data Entry'!$E366="","",IF(A366="","",'1_Data Entry'!G366))</f>
        <v/>
      </c>
      <c r="J366" s="62" t="str">
        <f>IF('1_Data Entry'!$E366="","",IF(A366="","",'1_Data Entry'!H366))</f>
        <v/>
      </c>
      <c r="K366" s="63" t="str">
        <f>IF('1_Data Entry'!$E366="","",IF(A366="","",'1_Data Entry'!I366))</f>
        <v/>
      </c>
      <c r="L366" s="63" t="str">
        <f>IF('1_Data Entry'!$E366="","",IF(OR(J366="",K366=""),"",J366*K366))</f>
        <v/>
      </c>
      <c r="M366" s="61" t="str">
        <f>IF(A366="","",IF(OR('1_Data Entry'!L366="",'1_Data Entry'!L366&lt;=0),"",'1_Data Entry'!J366))</f>
        <v/>
      </c>
      <c r="N366" s="62" t="str">
        <f>IF('1_Data Entry'!$E366="","",IF(OR(J366="",R366=""),"",MAX(J366-R366,0)))</f>
        <v/>
      </c>
      <c r="O366" s="63" t="str">
        <f>IF('1_Data Entry'!$E366="","",IF(A366="","",'1_Data Entry'!L366))</f>
        <v/>
      </c>
      <c r="P366" s="63" t="str">
        <f t="shared" si="31"/>
        <v/>
      </c>
      <c r="Q366" s="91" t="str">
        <f>IF('1_Data Entry'!$E366="","",IF(OR(M366="",P366="",L366=""),"",P366-L366))</f>
        <v/>
      </c>
      <c r="R366" s="133" t="str">
        <f>IF(A366="","",IF('1_Data Entry'!M366&lt;&gt;"",'1_Data Entry'!M366,IF('1_Data Entry'!J366="",J366,"")))</f>
        <v/>
      </c>
      <c r="S366" s="54" t="str">
        <f>IF('1_Data Entry'!$E366="","",IF(A366="","",IF(OR(F366="",I366="",J366="",K366=""),"Check row",IF(AND(M366&lt;&gt;"",M366&lt;I366),"Sell before buy",IF(AND(R366&lt;&gt;"",J366&lt;R366),"Shares remaining exceeds buy",IF(AND(M366&lt;&gt;"",OR(O366="",O366&lt;=0),N366&gt;0),"Missing sale price","OK"))))))</f>
        <v/>
      </c>
      <c r="T366" s="54" t="str">
        <f>IF('1_Data Entry'!$E366="","",IF(A366="","",IF(AND(Q366&lt;0,M366&lt;&gt;""),"Yes","No")))</f>
        <v/>
      </c>
      <c r="U366" s="54" t="str">
        <f>IF('1_Data Entry'!$E366="","",IF(OR(A366="",T366&lt;&gt;"Yes",M366=""),"No",IF(COUNTIFS($F$6:$F$505,F366,$I$6:$I$505,"&gt;="&amp;M366-30,$I$6:$I$505,"&lt;="&amp;M366+30,$A$6:$A$505,"&lt;&gt;"&amp;A366)&gt;0,"Yes","No")))</f>
        <v/>
      </c>
      <c r="V366" s="61" t="str">
        <f>IF('1_Data Entry'!$E366="","",IF(OR(A366="",U366&lt;&gt;"Yes",M366=""),"",M366+30))</f>
        <v/>
      </c>
      <c r="W366" s="54" t="str">
        <f>IF('1_Data Entry'!$E366="","",IF(A366="","",IF(S366="OK","Ready","Review row")))</f>
        <v/>
      </c>
      <c r="X366" s="69" t="str">
        <f t="shared" si="32"/>
        <v/>
      </c>
      <c r="Y366" s="68" t="str">
        <f t="shared" si="33"/>
        <v/>
      </c>
      <c r="Z366" s="64" t="str">
        <f>IF('1_Data Entry'!$E366="","",SUM(SUMIFS('4_Wash Match Table'!R$7:R$500,'4_Wash Match Table'!L$7:L$500,H366),(SUMIFS('4_Wash Match Table'!AA$7:AA$500,'4_Wash Match Table'!U$7:U$500,H366)),(SUMIFS('4_Wash Match Table'!AJ$7:AJ$500,'4_Wash Match Table'!AD$7:AD$500,H366)),(SUMIFS('4_Wash Match Table'!AS$7:AS$500,'4_Wash Match Table'!AM$7:AM$500,H366))))</f>
        <v/>
      </c>
      <c r="AA366" s="64" t="str">
        <f>IF('1_Data Entry'!$E366="","",IF(OR(L366="",Z366=""),"",L366+Z366))</f>
        <v/>
      </c>
      <c r="AB366" s="65" t="str">
        <f t="shared" si="34"/>
        <v/>
      </c>
      <c r="AC366" s="70" t="str">
        <f>IF(AND($M366&lt;&gt;"",$Q366&lt;0),COUNTIFS($M$6:M366,"&lt;&gt;",$Q$6:Q366,"&lt;0"),"")</f>
        <v/>
      </c>
      <c r="AD366" t="str">
        <f t="shared" si="35"/>
        <v/>
      </c>
      <c r="AG366"/>
    </row>
    <row r="367" spans="1:33" ht="15" customHeight="1" x14ac:dyDescent="0.25">
      <c r="A367" s="47" t="str">
        <f>IF('1_Data Entry'!$E367="","",IF(COUNTA('1_Data Entry'!C367:N367)=0,"",'1_Data Entry'!A367))</f>
        <v/>
      </c>
      <c r="B367" s="47" t="str">
        <f>IF('1_Data Entry'!$E367="","",IF(A367="","",IF(S367&lt;&gt;"OK","Check row",IF(M367="","Open lot",IF(R367=0,"Closed lot","Partially sold")))))</f>
        <v/>
      </c>
      <c r="C367" s="47" t="str">
        <f>IF(A367="","",'1_Data Entry'!C367)</f>
        <v/>
      </c>
      <c r="D367" s="47" t="str">
        <f>IF(A367="","",'1_Data Entry'!D367)</f>
        <v/>
      </c>
      <c r="E367" s="47" t="str">
        <f>IF(A367="","",'1_Data Entry'!E367)</f>
        <v/>
      </c>
      <c r="F367" s="47" t="str">
        <f t="shared" si="30"/>
        <v/>
      </c>
      <c r="G367" s="47" t="str">
        <f>IF(F367="","",IFERROR(VLOOKUP(F367,'6_Reference Lists'!$A$4:$D$64,4,FALSE()),'1_Data Entry'!F367))</f>
        <v/>
      </c>
      <c r="H367" s="134" t="str">
        <f>IF('1_Data Entry'!$E367="","",IF(OR(F367="",I367="",J367="",K367=""),"",F367&amp;"-"&amp;TEXT(I367,"yyyymmdd")&amp;"-"&amp;SUBSTITUTE(TEXT(ROUND(J367,3),"0.###"),".","D")&amp;"-"&amp;SUBSTITUTE(TEXT(ROUND(K367,3),"0.###"),".","D")))</f>
        <v/>
      </c>
      <c r="I367" s="61" t="str">
        <f>IF('1_Data Entry'!$E367="","",IF(A367="","",'1_Data Entry'!G367))</f>
        <v/>
      </c>
      <c r="J367" s="62" t="str">
        <f>IF('1_Data Entry'!$E367="","",IF(A367="","",'1_Data Entry'!H367))</f>
        <v/>
      </c>
      <c r="K367" s="63" t="str">
        <f>IF('1_Data Entry'!$E367="","",IF(A367="","",'1_Data Entry'!I367))</f>
        <v/>
      </c>
      <c r="L367" s="63" t="str">
        <f>IF('1_Data Entry'!$E367="","",IF(OR(J367="",K367=""),"",J367*K367))</f>
        <v/>
      </c>
      <c r="M367" s="61" t="str">
        <f>IF(A367="","",IF(OR('1_Data Entry'!L367="",'1_Data Entry'!L367&lt;=0),"",'1_Data Entry'!J367))</f>
        <v/>
      </c>
      <c r="N367" s="62" t="str">
        <f>IF('1_Data Entry'!$E367="","",IF(OR(J367="",R367=""),"",MAX(J367-R367,0)))</f>
        <v/>
      </c>
      <c r="O367" s="63" t="str">
        <f>IF('1_Data Entry'!$E367="","",IF(A367="","",'1_Data Entry'!L367))</f>
        <v/>
      </c>
      <c r="P367" s="63" t="str">
        <f t="shared" si="31"/>
        <v/>
      </c>
      <c r="Q367" s="91" t="str">
        <f>IF('1_Data Entry'!$E367="","",IF(OR(M367="",P367="",L367=""),"",P367-L367))</f>
        <v/>
      </c>
      <c r="R367" s="133" t="str">
        <f>IF(A367="","",IF('1_Data Entry'!M367&lt;&gt;"",'1_Data Entry'!M367,IF('1_Data Entry'!J367="",J367,"")))</f>
        <v/>
      </c>
      <c r="S367" s="54" t="str">
        <f>IF('1_Data Entry'!$E367="","",IF(A367="","",IF(OR(F367="",I367="",J367="",K367=""),"Check row",IF(AND(M367&lt;&gt;"",M367&lt;I367),"Sell before buy",IF(AND(R367&lt;&gt;"",J367&lt;R367),"Shares remaining exceeds buy",IF(AND(M367&lt;&gt;"",OR(O367="",O367&lt;=0),N367&gt;0),"Missing sale price","OK"))))))</f>
        <v/>
      </c>
      <c r="T367" s="54" t="str">
        <f>IF('1_Data Entry'!$E367="","",IF(A367="","",IF(AND(Q367&lt;0,M367&lt;&gt;""),"Yes","No")))</f>
        <v/>
      </c>
      <c r="U367" s="54" t="str">
        <f>IF('1_Data Entry'!$E367="","",IF(OR(A367="",T367&lt;&gt;"Yes",M367=""),"No",IF(COUNTIFS($F$6:$F$505,F367,$I$6:$I$505,"&gt;="&amp;M367-30,$I$6:$I$505,"&lt;="&amp;M367+30,$A$6:$A$505,"&lt;&gt;"&amp;A367)&gt;0,"Yes","No")))</f>
        <v/>
      </c>
      <c r="V367" s="61" t="str">
        <f>IF('1_Data Entry'!$E367="","",IF(OR(A367="",U367&lt;&gt;"Yes",M367=""),"",M367+30))</f>
        <v/>
      </c>
      <c r="W367" s="54" t="str">
        <f>IF('1_Data Entry'!$E367="","",IF(A367="","",IF(S367="OK","Ready","Review row")))</f>
        <v/>
      </c>
      <c r="X367" s="69" t="str">
        <f t="shared" si="32"/>
        <v/>
      </c>
      <c r="Y367" s="68" t="str">
        <f t="shared" si="33"/>
        <v/>
      </c>
      <c r="Z367" s="64" t="str">
        <f>IF('1_Data Entry'!$E367="","",SUM(SUMIFS('4_Wash Match Table'!R$7:R$500,'4_Wash Match Table'!L$7:L$500,H367),(SUMIFS('4_Wash Match Table'!AA$7:AA$500,'4_Wash Match Table'!U$7:U$500,H367)),(SUMIFS('4_Wash Match Table'!AJ$7:AJ$500,'4_Wash Match Table'!AD$7:AD$500,H367)),(SUMIFS('4_Wash Match Table'!AS$7:AS$500,'4_Wash Match Table'!AM$7:AM$500,H367))))</f>
        <v/>
      </c>
      <c r="AA367" s="64" t="str">
        <f>IF('1_Data Entry'!$E367="","",IF(OR(L367="",Z367=""),"",L367+Z367))</f>
        <v/>
      </c>
      <c r="AB367" s="65" t="str">
        <f t="shared" si="34"/>
        <v/>
      </c>
      <c r="AC367" s="70" t="str">
        <f>IF(AND($M367&lt;&gt;"",$Q367&lt;0),COUNTIFS($M$6:M367,"&lt;&gt;",$Q$6:Q367,"&lt;0"),"")</f>
        <v/>
      </c>
      <c r="AD367" t="str">
        <f t="shared" si="35"/>
        <v/>
      </c>
      <c r="AG367"/>
    </row>
    <row r="368" spans="1:33" ht="15" customHeight="1" x14ac:dyDescent="0.25">
      <c r="A368" s="47" t="str">
        <f>IF('1_Data Entry'!$E368="","",IF(COUNTA('1_Data Entry'!C368:N368)=0,"",'1_Data Entry'!A368))</f>
        <v/>
      </c>
      <c r="B368" s="47" t="str">
        <f>IF('1_Data Entry'!$E368="","",IF(A368="","",IF(S368&lt;&gt;"OK","Check row",IF(M368="","Open lot",IF(R368=0,"Closed lot","Partially sold")))))</f>
        <v/>
      </c>
      <c r="C368" s="47" t="str">
        <f>IF(A368="","",'1_Data Entry'!C368)</f>
        <v/>
      </c>
      <c r="D368" s="47" t="str">
        <f>IF(A368="","",'1_Data Entry'!D368)</f>
        <v/>
      </c>
      <c r="E368" s="47" t="str">
        <f>IF(A368="","",'1_Data Entry'!E368)</f>
        <v/>
      </c>
      <c r="F368" s="47" t="str">
        <f t="shared" si="30"/>
        <v/>
      </c>
      <c r="G368" s="47" t="str">
        <f>IF(F368="","",IFERROR(VLOOKUP(F368,'6_Reference Lists'!$A$4:$D$64,4,FALSE()),'1_Data Entry'!F368))</f>
        <v/>
      </c>
      <c r="H368" s="134" t="str">
        <f>IF('1_Data Entry'!$E368="","",IF(OR(F368="",I368="",J368="",K368=""),"",F368&amp;"-"&amp;TEXT(I368,"yyyymmdd")&amp;"-"&amp;SUBSTITUTE(TEXT(ROUND(J368,3),"0.###"),".","D")&amp;"-"&amp;SUBSTITUTE(TEXT(ROUND(K368,3),"0.###"),".","D")))</f>
        <v/>
      </c>
      <c r="I368" s="61" t="str">
        <f>IF('1_Data Entry'!$E368="","",IF(A368="","",'1_Data Entry'!G368))</f>
        <v/>
      </c>
      <c r="J368" s="62" t="str">
        <f>IF('1_Data Entry'!$E368="","",IF(A368="","",'1_Data Entry'!H368))</f>
        <v/>
      </c>
      <c r="K368" s="63" t="str">
        <f>IF('1_Data Entry'!$E368="","",IF(A368="","",'1_Data Entry'!I368))</f>
        <v/>
      </c>
      <c r="L368" s="63" t="str">
        <f>IF('1_Data Entry'!$E368="","",IF(OR(J368="",K368=""),"",J368*K368))</f>
        <v/>
      </c>
      <c r="M368" s="61" t="str">
        <f>IF(A368="","",IF(OR('1_Data Entry'!L368="",'1_Data Entry'!L368&lt;=0),"",'1_Data Entry'!J368))</f>
        <v/>
      </c>
      <c r="N368" s="62" t="str">
        <f>IF('1_Data Entry'!$E368="","",IF(OR(J368="",R368=""),"",MAX(J368-R368,0)))</f>
        <v/>
      </c>
      <c r="O368" s="63" t="str">
        <f>IF('1_Data Entry'!$E368="","",IF(A368="","",'1_Data Entry'!L368))</f>
        <v/>
      </c>
      <c r="P368" s="63" t="str">
        <f t="shared" si="31"/>
        <v/>
      </c>
      <c r="Q368" s="91" t="str">
        <f>IF('1_Data Entry'!$E368="","",IF(OR(M368="",P368="",L368=""),"",P368-L368))</f>
        <v/>
      </c>
      <c r="R368" s="133" t="str">
        <f>IF(A368="","",IF('1_Data Entry'!M368&lt;&gt;"",'1_Data Entry'!M368,IF('1_Data Entry'!J368="",J368,"")))</f>
        <v/>
      </c>
      <c r="S368" s="54" t="str">
        <f>IF('1_Data Entry'!$E368="","",IF(A368="","",IF(OR(F368="",I368="",J368="",K368=""),"Check row",IF(AND(M368&lt;&gt;"",M368&lt;I368),"Sell before buy",IF(AND(R368&lt;&gt;"",J368&lt;R368),"Shares remaining exceeds buy",IF(AND(M368&lt;&gt;"",OR(O368="",O368&lt;=0),N368&gt;0),"Missing sale price","OK"))))))</f>
        <v/>
      </c>
      <c r="T368" s="54" t="str">
        <f>IF('1_Data Entry'!$E368="","",IF(A368="","",IF(AND(Q368&lt;0,M368&lt;&gt;""),"Yes","No")))</f>
        <v/>
      </c>
      <c r="U368" s="54" t="str">
        <f>IF('1_Data Entry'!$E368="","",IF(OR(A368="",T368&lt;&gt;"Yes",M368=""),"No",IF(COUNTIFS($F$6:$F$505,F368,$I$6:$I$505,"&gt;="&amp;M368-30,$I$6:$I$505,"&lt;="&amp;M368+30,$A$6:$A$505,"&lt;&gt;"&amp;A368)&gt;0,"Yes","No")))</f>
        <v/>
      </c>
      <c r="V368" s="61" t="str">
        <f>IF('1_Data Entry'!$E368="","",IF(OR(A368="",U368&lt;&gt;"Yes",M368=""),"",M368+30))</f>
        <v/>
      </c>
      <c r="W368" s="54" t="str">
        <f>IF('1_Data Entry'!$E368="","",IF(A368="","",IF(S368="OK","Ready","Review row")))</f>
        <v/>
      </c>
      <c r="X368" s="69" t="str">
        <f t="shared" si="32"/>
        <v/>
      </c>
      <c r="Y368" s="68" t="str">
        <f t="shared" si="33"/>
        <v/>
      </c>
      <c r="Z368" s="64" t="str">
        <f>IF('1_Data Entry'!$E368="","",SUM(SUMIFS('4_Wash Match Table'!R$7:R$500,'4_Wash Match Table'!L$7:L$500,H368),(SUMIFS('4_Wash Match Table'!AA$7:AA$500,'4_Wash Match Table'!U$7:U$500,H368)),(SUMIFS('4_Wash Match Table'!AJ$7:AJ$500,'4_Wash Match Table'!AD$7:AD$500,H368)),(SUMIFS('4_Wash Match Table'!AS$7:AS$500,'4_Wash Match Table'!AM$7:AM$500,H368))))</f>
        <v/>
      </c>
      <c r="AA368" s="64" t="str">
        <f>IF('1_Data Entry'!$E368="","",IF(OR(L368="",Z368=""),"",L368+Z368))</f>
        <v/>
      </c>
      <c r="AB368" s="65" t="str">
        <f t="shared" si="34"/>
        <v/>
      </c>
      <c r="AC368" s="70" t="str">
        <f>IF(AND($M368&lt;&gt;"",$Q368&lt;0),COUNTIFS($M$6:M368,"&lt;&gt;",$Q$6:Q368,"&lt;0"),"")</f>
        <v/>
      </c>
      <c r="AD368" t="str">
        <f t="shared" si="35"/>
        <v/>
      </c>
      <c r="AG368"/>
    </row>
    <row r="369" spans="1:33" ht="15" customHeight="1" x14ac:dyDescent="0.25">
      <c r="A369" s="47" t="str">
        <f>IF('1_Data Entry'!$E369="","",IF(COUNTA('1_Data Entry'!C369:N369)=0,"",'1_Data Entry'!A369))</f>
        <v/>
      </c>
      <c r="B369" s="47" t="str">
        <f>IF('1_Data Entry'!$E369="","",IF(A369="","",IF(S369&lt;&gt;"OK","Check row",IF(M369="","Open lot",IF(R369=0,"Closed lot","Partially sold")))))</f>
        <v/>
      </c>
      <c r="C369" s="47" t="str">
        <f>IF(A369="","",'1_Data Entry'!C369)</f>
        <v/>
      </c>
      <c r="D369" s="47" t="str">
        <f>IF(A369="","",'1_Data Entry'!D369)</f>
        <v/>
      </c>
      <c r="E369" s="47" t="str">
        <f>IF(A369="","",'1_Data Entry'!E369)</f>
        <v/>
      </c>
      <c r="F369" s="47" t="str">
        <f t="shared" si="30"/>
        <v/>
      </c>
      <c r="G369" s="47" t="str">
        <f>IF(F369="","",IFERROR(VLOOKUP(F369,'6_Reference Lists'!$A$4:$D$64,4,FALSE()),'1_Data Entry'!F369))</f>
        <v/>
      </c>
      <c r="H369" s="134" t="str">
        <f>IF('1_Data Entry'!$E369="","",IF(OR(F369="",I369="",J369="",K369=""),"",F369&amp;"-"&amp;TEXT(I369,"yyyymmdd")&amp;"-"&amp;SUBSTITUTE(TEXT(ROUND(J369,3),"0.###"),".","D")&amp;"-"&amp;SUBSTITUTE(TEXT(ROUND(K369,3),"0.###"),".","D")))</f>
        <v/>
      </c>
      <c r="I369" s="61" t="str">
        <f>IF('1_Data Entry'!$E369="","",IF(A369="","",'1_Data Entry'!G369))</f>
        <v/>
      </c>
      <c r="J369" s="62" t="str">
        <f>IF('1_Data Entry'!$E369="","",IF(A369="","",'1_Data Entry'!H369))</f>
        <v/>
      </c>
      <c r="K369" s="63" t="str">
        <f>IF('1_Data Entry'!$E369="","",IF(A369="","",'1_Data Entry'!I369))</f>
        <v/>
      </c>
      <c r="L369" s="63" t="str">
        <f>IF('1_Data Entry'!$E369="","",IF(OR(J369="",K369=""),"",J369*K369))</f>
        <v/>
      </c>
      <c r="M369" s="61" t="str">
        <f>IF(A369="","",IF(OR('1_Data Entry'!L369="",'1_Data Entry'!L369&lt;=0),"",'1_Data Entry'!J369))</f>
        <v/>
      </c>
      <c r="N369" s="62" t="str">
        <f>IF('1_Data Entry'!$E369="","",IF(OR(J369="",R369=""),"",MAX(J369-R369,0)))</f>
        <v/>
      </c>
      <c r="O369" s="63" t="str">
        <f>IF('1_Data Entry'!$E369="","",IF(A369="","",'1_Data Entry'!L369))</f>
        <v/>
      </c>
      <c r="P369" s="63" t="str">
        <f t="shared" si="31"/>
        <v/>
      </c>
      <c r="Q369" s="91" t="str">
        <f>IF('1_Data Entry'!$E369="","",IF(OR(M369="",P369="",L369=""),"",P369-L369))</f>
        <v/>
      </c>
      <c r="R369" s="133" t="str">
        <f>IF(A369="","",IF('1_Data Entry'!M369&lt;&gt;"",'1_Data Entry'!M369,IF('1_Data Entry'!J369="",J369,"")))</f>
        <v/>
      </c>
      <c r="S369" s="54" t="str">
        <f>IF('1_Data Entry'!$E369="","",IF(A369="","",IF(OR(F369="",I369="",J369="",K369=""),"Check row",IF(AND(M369&lt;&gt;"",M369&lt;I369),"Sell before buy",IF(AND(R369&lt;&gt;"",J369&lt;R369),"Shares remaining exceeds buy",IF(AND(M369&lt;&gt;"",OR(O369="",O369&lt;=0),N369&gt;0),"Missing sale price","OK"))))))</f>
        <v/>
      </c>
      <c r="T369" s="54" t="str">
        <f>IF('1_Data Entry'!$E369="","",IF(A369="","",IF(AND(Q369&lt;0,M369&lt;&gt;""),"Yes","No")))</f>
        <v/>
      </c>
      <c r="U369" s="54" t="str">
        <f>IF('1_Data Entry'!$E369="","",IF(OR(A369="",T369&lt;&gt;"Yes",M369=""),"No",IF(COUNTIFS($F$6:$F$505,F369,$I$6:$I$505,"&gt;="&amp;M369-30,$I$6:$I$505,"&lt;="&amp;M369+30,$A$6:$A$505,"&lt;&gt;"&amp;A369)&gt;0,"Yes","No")))</f>
        <v/>
      </c>
      <c r="V369" s="61" t="str">
        <f>IF('1_Data Entry'!$E369="","",IF(OR(A369="",U369&lt;&gt;"Yes",M369=""),"",M369+30))</f>
        <v/>
      </c>
      <c r="W369" s="54" t="str">
        <f>IF('1_Data Entry'!$E369="","",IF(A369="","",IF(S369="OK","Ready","Review row")))</f>
        <v/>
      </c>
      <c r="X369" s="69" t="str">
        <f t="shared" si="32"/>
        <v/>
      </c>
      <c r="Y369" s="68" t="str">
        <f t="shared" si="33"/>
        <v/>
      </c>
      <c r="Z369" s="64" t="str">
        <f>IF('1_Data Entry'!$E369="","",SUM(SUMIFS('4_Wash Match Table'!R$7:R$500,'4_Wash Match Table'!L$7:L$500,H369),(SUMIFS('4_Wash Match Table'!AA$7:AA$500,'4_Wash Match Table'!U$7:U$500,H369)),(SUMIFS('4_Wash Match Table'!AJ$7:AJ$500,'4_Wash Match Table'!AD$7:AD$500,H369)),(SUMIFS('4_Wash Match Table'!AS$7:AS$500,'4_Wash Match Table'!AM$7:AM$500,H369))))</f>
        <v/>
      </c>
      <c r="AA369" s="64" t="str">
        <f>IF('1_Data Entry'!$E369="","",IF(OR(L369="",Z369=""),"",L369+Z369))</f>
        <v/>
      </c>
      <c r="AB369" s="65" t="str">
        <f t="shared" si="34"/>
        <v/>
      </c>
      <c r="AC369" s="70" t="str">
        <f>IF(AND($M369&lt;&gt;"",$Q369&lt;0),COUNTIFS($M$6:M369,"&lt;&gt;",$Q$6:Q369,"&lt;0"),"")</f>
        <v/>
      </c>
      <c r="AD369" t="str">
        <f t="shared" si="35"/>
        <v/>
      </c>
      <c r="AG369"/>
    </row>
    <row r="370" spans="1:33" ht="15" customHeight="1" x14ac:dyDescent="0.25">
      <c r="A370" s="47" t="str">
        <f>IF('1_Data Entry'!$E370="","",IF(COUNTA('1_Data Entry'!C370:N370)=0,"",'1_Data Entry'!A370))</f>
        <v/>
      </c>
      <c r="B370" s="47" t="str">
        <f>IF('1_Data Entry'!$E370="","",IF(A370="","",IF(S370&lt;&gt;"OK","Check row",IF(M370="","Open lot",IF(R370=0,"Closed lot","Partially sold")))))</f>
        <v/>
      </c>
      <c r="C370" s="47" t="str">
        <f>IF(A370="","",'1_Data Entry'!C370)</f>
        <v/>
      </c>
      <c r="D370" s="47" t="str">
        <f>IF(A370="","",'1_Data Entry'!D370)</f>
        <v/>
      </c>
      <c r="E370" s="47" t="str">
        <f>IF(A370="","",'1_Data Entry'!E370)</f>
        <v/>
      </c>
      <c r="F370" s="47" t="str">
        <f t="shared" si="30"/>
        <v/>
      </c>
      <c r="G370" s="47" t="str">
        <f>IF(F370="","",IFERROR(VLOOKUP(F370,'6_Reference Lists'!$A$4:$D$64,4,FALSE()),'1_Data Entry'!F370))</f>
        <v/>
      </c>
      <c r="H370" s="134" t="str">
        <f>IF('1_Data Entry'!$E370="","",IF(OR(F370="",I370="",J370="",K370=""),"",F370&amp;"-"&amp;TEXT(I370,"yyyymmdd")&amp;"-"&amp;SUBSTITUTE(TEXT(ROUND(J370,3),"0.###"),".","D")&amp;"-"&amp;SUBSTITUTE(TEXT(ROUND(K370,3),"0.###"),".","D")))</f>
        <v/>
      </c>
      <c r="I370" s="61" t="str">
        <f>IF('1_Data Entry'!$E370="","",IF(A370="","",'1_Data Entry'!G370))</f>
        <v/>
      </c>
      <c r="J370" s="62" t="str">
        <f>IF('1_Data Entry'!$E370="","",IF(A370="","",'1_Data Entry'!H370))</f>
        <v/>
      </c>
      <c r="K370" s="63" t="str">
        <f>IF('1_Data Entry'!$E370="","",IF(A370="","",'1_Data Entry'!I370))</f>
        <v/>
      </c>
      <c r="L370" s="63" t="str">
        <f>IF('1_Data Entry'!$E370="","",IF(OR(J370="",K370=""),"",J370*K370))</f>
        <v/>
      </c>
      <c r="M370" s="61" t="str">
        <f>IF(A370="","",IF(OR('1_Data Entry'!L370="",'1_Data Entry'!L370&lt;=0),"",'1_Data Entry'!J370))</f>
        <v/>
      </c>
      <c r="N370" s="62" t="str">
        <f>IF('1_Data Entry'!$E370="","",IF(OR(J370="",R370=""),"",MAX(J370-R370,0)))</f>
        <v/>
      </c>
      <c r="O370" s="63" t="str">
        <f>IF('1_Data Entry'!$E370="","",IF(A370="","",'1_Data Entry'!L370))</f>
        <v/>
      </c>
      <c r="P370" s="63" t="str">
        <f t="shared" si="31"/>
        <v/>
      </c>
      <c r="Q370" s="91" t="str">
        <f>IF('1_Data Entry'!$E370="","",IF(OR(M370="",P370="",L370=""),"",P370-L370))</f>
        <v/>
      </c>
      <c r="R370" s="133" t="str">
        <f>IF(A370="","",IF('1_Data Entry'!M370&lt;&gt;"",'1_Data Entry'!M370,IF('1_Data Entry'!J370="",J370,"")))</f>
        <v/>
      </c>
      <c r="S370" s="54" t="str">
        <f>IF('1_Data Entry'!$E370="","",IF(A370="","",IF(OR(F370="",I370="",J370="",K370=""),"Check row",IF(AND(M370&lt;&gt;"",M370&lt;I370),"Sell before buy",IF(AND(R370&lt;&gt;"",J370&lt;R370),"Shares remaining exceeds buy",IF(AND(M370&lt;&gt;"",OR(O370="",O370&lt;=0),N370&gt;0),"Missing sale price","OK"))))))</f>
        <v/>
      </c>
      <c r="T370" s="54" t="str">
        <f>IF('1_Data Entry'!$E370="","",IF(A370="","",IF(AND(Q370&lt;0,M370&lt;&gt;""),"Yes","No")))</f>
        <v/>
      </c>
      <c r="U370" s="54" t="str">
        <f>IF('1_Data Entry'!$E370="","",IF(OR(A370="",T370&lt;&gt;"Yes",M370=""),"No",IF(COUNTIFS($F$6:$F$505,F370,$I$6:$I$505,"&gt;="&amp;M370-30,$I$6:$I$505,"&lt;="&amp;M370+30,$A$6:$A$505,"&lt;&gt;"&amp;A370)&gt;0,"Yes","No")))</f>
        <v/>
      </c>
      <c r="V370" s="61" t="str">
        <f>IF('1_Data Entry'!$E370="","",IF(OR(A370="",U370&lt;&gt;"Yes",M370=""),"",M370+30))</f>
        <v/>
      </c>
      <c r="W370" s="54" t="str">
        <f>IF('1_Data Entry'!$E370="","",IF(A370="","",IF(S370="OK","Ready","Review row")))</f>
        <v/>
      </c>
      <c r="X370" s="69" t="str">
        <f t="shared" si="32"/>
        <v/>
      </c>
      <c r="Y370" s="68" t="str">
        <f t="shared" si="33"/>
        <v/>
      </c>
      <c r="Z370" s="64" t="str">
        <f>IF('1_Data Entry'!$E370="","",SUM(SUMIFS('4_Wash Match Table'!R$7:R$500,'4_Wash Match Table'!L$7:L$500,H370),(SUMIFS('4_Wash Match Table'!AA$7:AA$500,'4_Wash Match Table'!U$7:U$500,H370)),(SUMIFS('4_Wash Match Table'!AJ$7:AJ$500,'4_Wash Match Table'!AD$7:AD$500,H370)),(SUMIFS('4_Wash Match Table'!AS$7:AS$500,'4_Wash Match Table'!AM$7:AM$500,H370))))</f>
        <v/>
      </c>
      <c r="AA370" s="64" t="str">
        <f>IF('1_Data Entry'!$E370="","",IF(OR(L370="",Z370=""),"",L370+Z370))</f>
        <v/>
      </c>
      <c r="AB370" s="65" t="str">
        <f t="shared" si="34"/>
        <v/>
      </c>
      <c r="AC370" s="70" t="str">
        <f>IF(AND($M370&lt;&gt;"",$Q370&lt;0),COUNTIFS($M$6:M370,"&lt;&gt;",$Q$6:Q370,"&lt;0"),"")</f>
        <v/>
      </c>
      <c r="AD370" t="str">
        <f t="shared" si="35"/>
        <v/>
      </c>
      <c r="AG370"/>
    </row>
    <row r="371" spans="1:33" ht="15" customHeight="1" x14ac:dyDescent="0.25">
      <c r="A371" s="47" t="str">
        <f>IF('1_Data Entry'!$E371="","",IF(COUNTA('1_Data Entry'!C371:N371)=0,"",'1_Data Entry'!A371))</f>
        <v/>
      </c>
      <c r="B371" s="47" t="str">
        <f>IF('1_Data Entry'!$E371="","",IF(A371="","",IF(S371&lt;&gt;"OK","Check row",IF(M371="","Open lot",IF(R371=0,"Closed lot","Partially sold")))))</f>
        <v/>
      </c>
      <c r="C371" s="47" t="str">
        <f>IF(A371="","",'1_Data Entry'!C371)</f>
        <v/>
      </c>
      <c r="D371" s="47" t="str">
        <f>IF(A371="","",'1_Data Entry'!D371)</f>
        <v/>
      </c>
      <c r="E371" s="47" t="str">
        <f>IF(A371="","",'1_Data Entry'!E371)</f>
        <v/>
      </c>
      <c r="F371" s="47" t="str">
        <f t="shared" si="30"/>
        <v/>
      </c>
      <c r="G371" s="47" t="str">
        <f>IF(F371="","",IFERROR(VLOOKUP(F371,'6_Reference Lists'!$A$4:$D$64,4,FALSE()),'1_Data Entry'!F371))</f>
        <v/>
      </c>
      <c r="H371" s="134" t="str">
        <f>IF('1_Data Entry'!$E371="","",IF(OR(F371="",I371="",J371="",K371=""),"",F371&amp;"-"&amp;TEXT(I371,"yyyymmdd")&amp;"-"&amp;SUBSTITUTE(TEXT(ROUND(J371,3),"0.###"),".","D")&amp;"-"&amp;SUBSTITUTE(TEXT(ROUND(K371,3),"0.###"),".","D")))</f>
        <v/>
      </c>
      <c r="I371" s="61" t="str">
        <f>IF('1_Data Entry'!$E371="","",IF(A371="","",'1_Data Entry'!G371))</f>
        <v/>
      </c>
      <c r="J371" s="62" t="str">
        <f>IF('1_Data Entry'!$E371="","",IF(A371="","",'1_Data Entry'!H371))</f>
        <v/>
      </c>
      <c r="K371" s="63" t="str">
        <f>IF('1_Data Entry'!$E371="","",IF(A371="","",'1_Data Entry'!I371))</f>
        <v/>
      </c>
      <c r="L371" s="63" t="str">
        <f>IF('1_Data Entry'!$E371="","",IF(OR(J371="",K371=""),"",J371*K371))</f>
        <v/>
      </c>
      <c r="M371" s="61" t="str">
        <f>IF(A371="","",IF(OR('1_Data Entry'!L371="",'1_Data Entry'!L371&lt;=0),"",'1_Data Entry'!J371))</f>
        <v/>
      </c>
      <c r="N371" s="62" t="str">
        <f>IF('1_Data Entry'!$E371="","",IF(OR(J371="",R371=""),"",MAX(J371-R371,0)))</f>
        <v/>
      </c>
      <c r="O371" s="63" t="str">
        <f>IF('1_Data Entry'!$E371="","",IF(A371="","",'1_Data Entry'!L371))</f>
        <v/>
      </c>
      <c r="P371" s="63" t="str">
        <f t="shared" si="31"/>
        <v/>
      </c>
      <c r="Q371" s="91" t="str">
        <f>IF('1_Data Entry'!$E371="","",IF(OR(M371="",P371="",L371=""),"",P371-L371))</f>
        <v/>
      </c>
      <c r="R371" s="133" t="str">
        <f>IF(A371="","",IF('1_Data Entry'!M371&lt;&gt;"",'1_Data Entry'!M371,IF('1_Data Entry'!J371="",J371,"")))</f>
        <v/>
      </c>
      <c r="S371" s="54" t="str">
        <f>IF('1_Data Entry'!$E371="","",IF(A371="","",IF(OR(F371="",I371="",J371="",K371=""),"Check row",IF(AND(M371&lt;&gt;"",M371&lt;I371),"Sell before buy",IF(AND(R371&lt;&gt;"",J371&lt;R371),"Shares remaining exceeds buy",IF(AND(M371&lt;&gt;"",OR(O371="",O371&lt;=0),N371&gt;0),"Missing sale price","OK"))))))</f>
        <v/>
      </c>
      <c r="T371" s="54" t="str">
        <f>IF('1_Data Entry'!$E371="","",IF(A371="","",IF(AND(Q371&lt;0,M371&lt;&gt;""),"Yes","No")))</f>
        <v/>
      </c>
      <c r="U371" s="54" t="str">
        <f>IF('1_Data Entry'!$E371="","",IF(OR(A371="",T371&lt;&gt;"Yes",M371=""),"No",IF(COUNTIFS($F$6:$F$505,F371,$I$6:$I$505,"&gt;="&amp;M371-30,$I$6:$I$505,"&lt;="&amp;M371+30,$A$6:$A$505,"&lt;&gt;"&amp;A371)&gt;0,"Yes","No")))</f>
        <v/>
      </c>
      <c r="V371" s="61" t="str">
        <f>IF('1_Data Entry'!$E371="","",IF(OR(A371="",U371&lt;&gt;"Yes",M371=""),"",M371+30))</f>
        <v/>
      </c>
      <c r="W371" s="54" t="str">
        <f>IF('1_Data Entry'!$E371="","",IF(A371="","",IF(S371="OK","Ready","Review row")))</f>
        <v/>
      </c>
      <c r="X371" s="69" t="str">
        <f t="shared" si="32"/>
        <v/>
      </c>
      <c r="Y371" s="68" t="str">
        <f t="shared" si="33"/>
        <v/>
      </c>
      <c r="Z371" s="64" t="str">
        <f>IF('1_Data Entry'!$E371="","",SUM(SUMIFS('4_Wash Match Table'!R$7:R$500,'4_Wash Match Table'!L$7:L$500,H371),(SUMIFS('4_Wash Match Table'!AA$7:AA$500,'4_Wash Match Table'!U$7:U$500,H371)),(SUMIFS('4_Wash Match Table'!AJ$7:AJ$500,'4_Wash Match Table'!AD$7:AD$500,H371)),(SUMIFS('4_Wash Match Table'!AS$7:AS$500,'4_Wash Match Table'!AM$7:AM$500,H371))))</f>
        <v/>
      </c>
      <c r="AA371" s="64" t="str">
        <f>IF('1_Data Entry'!$E371="","",IF(OR(L371="",Z371=""),"",L371+Z371))</f>
        <v/>
      </c>
      <c r="AB371" s="65" t="str">
        <f t="shared" si="34"/>
        <v/>
      </c>
      <c r="AC371" s="70" t="str">
        <f>IF(AND($M371&lt;&gt;"",$Q371&lt;0),COUNTIFS($M$6:M371,"&lt;&gt;",$Q$6:Q371,"&lt;0"),"")</f>
        <v/>
      </c>
      <c r="AD371" t="str">
        <f t="shared" si="35"/>
        <v/>
      </c>
      <c r="AG371"/>
    </row>
    <row r="372" spans="1:33" ht="15" customHeight="1" x14ac:dyDescent="0.25">
      <c r="A372" s="47" t="str">
        <f>IF('1_Data Entry'!$E372="","",IF(COUNTA('1_Data Entry'!C372:N372)=0,"",'1_Data Entry'!A372))</f>
        <v/>
      </c>
      <c r="B372" s="47" t="str">
        <f>IF('1_Data Entry'!$E372="","",IF(A372="","",IF(S372&lt;&gt;"OK","Check row",IF(M372="","Open lot",IF(R372=0,"Closed lot","Partially sold")))))</f>
        <v/>
      </c>
      <c r="C372" s="47" t="str">
        <f>IF(A372="","",'1_Data Entry'!C372)</f>
        <v/>
      </c>
      <c r="D372" s="47" t="str">
        <f>IF(A372="","",'1_Data Entry'!D372)</f>
        <v/>
      </c>
      <c r="E372" s="47" t="str">
        <f>IF(A372="","",'1_Data Entry'!E372)</f>
        <v/>
      </c>
      <c r="F372" s="47" t="str">
        <f t="shared" si="30"/>
        <v/>
      </c>
      <c r="G372" s="47" t="str">
        <f>IF(F372="","",IFERROR(VLOOKUP(F372,'6_Reference Lists'!$A$4:$D$64,4,FALSE()),'1_Data Entry'!F372))</f>
        <v/>
      </c>
      <c r="H372" s="134" t="str">
        <f>IF('1_Data Entry'!$E372="","",IF(OR(F372="",I372="",J372="",K372=""),"",F372&amp;"-"&amp;TEXT(I372,"yyyymmdd")&amp;"-"&amp;SUBSTITUTE(TEXT(ROUND(J372,3),"0.###"),".","D")&amp;"-"&amp;SUBSTITUTE(TEXT(ROUND(K372,3),"0.###"),".","D")))</f>
        <v/>
      </c>
      <c r="I372" s="61" t="str">
        <f>IF('1_Data Entry'!$E372="","",IF(A372="","",'1_Data Entry'!G372))</f>
        <v/>
      </c>
      <c r="J372" s="62" t="str">
        <f>IF('1_Data Entry'!$E372="","",IF(A372="","",'1_Data Entry'!H372))</f>
        <v/>
      </c>
      <c r="K372" s="63" t="str">
        <f>IF('1_Data Entry'!$E372="","",IF(A372="","",'1_Data Entry'!I372))</f>
        <v/>
      </c>
      <c r="L372" s="63" t="str">
        <f>IF('1_Data Entry'!$E372="","",IF(OR(J372="",K372=""),"",J372*K372))</f>
        <v/>
      </c>
      <c r="M372" s="61" t="str">
        <f>IF(A372="","",IF(OR('1_Data Entry'!L372="",'1_Data Entry'!L372&lt;=0),"",'1_Data Entry'!J372))</f>
        <v/>
      </c>
      <c r="N372" s="62" t="str">
        <f>IF('1_Data Entry'!$E372="","",IF(OR(J372="",R372=""),"",MAX(J372-R372,0)))</f>
        <v/>
      </c>
      <c r="O372" s="63" t="str">
        <f>IF('1_Data Entry'!$E372="","",IF(A372="","",'1_Data Entry'!L372))</f>
        <v/>
      </c>
      <c r="P372" s="63" t="str">
        <f t="shared" si="31"/>
        <v/>
      </c>
      <c r="Q372" s="91" t="str">
        <f>IF('1_Data Entry'!$E372="","",IF(OR(M372="",P372="",L372=""),"",P372-L372))</f>
        <v/>
      </c>
      <c r="R372" s="133" t="str">
        <f>IF(A372="","",IF('1_Data Entry'!M372&lt;&gt;"",'1_Data Entry'!M372,IF('1_Data Entry'!J372="",J372,"")))</f>
        <v/>
      </c>
      <c r="S372" s="54" t="str">
        <f>IF('1_Data Entry'!$E372="","",IF(A372="","",IF(OR(F372="",I372="",J372="",K372=""),"Check row",IF(AND(M372&lt;&gt;"",M372&lt;I372),"Sell before buy",IF(AND(R372&lt;&gt;"",J372&lt;R372),"Shares remaining exceeds buy",IF(AND(M372&lt;&gt;"",OR(O372="",O372&lt;=0),N372&gt;0),"Missing sale price","OK"))))))</f>
        <v/>
      </c>
      <c r="T372" s="54" t="str">
        <f>IF('1_Data Entry'!$E372="","",IF(A372="","",IF(AND(Q372&lt;0,M372&lt;&gt;""),"Yes","No")))</f>
        <v/>
      </c>
      <c r="U372" s="54" t="str">
        <f>IF('1_Data Entry'!$E372="","",IF(OR(A372="",T372&lt;&gt;"Yes",M372=""),"No",IF(COUNTIFS($F$6:$F$505,F372,$I$6:$I$505,"&gt;="&amp;M372-30,$I$6:$I$505,"&lt;="&amp;M372+30,$A$6:$A$505,"&lt;&gt;"&amp;A372)&gt;0,"Yes","No")))</f>
        <v/>
      </c>
      <c r="V372" s="61" t="str">
        <f>IF('1_Data Entry'!$E372="","",IF(OR(A372="",U372&lt;&gt;"Yes",M372=""),"",M372+30))</f>
        <v/>
      </c>
      <c r="W372" s="54" t="str">
        <f>IF('1_Data Entry'!$E372="","",IF(A372="","",IF(S372="OK","Ready","Review row")))</f>
        <v/>
      </c>
      <c r="X372" s="69" t="str">
        <f t="shared" si="32"/>
        <v/>
      </c>
      <c r="Y372" s="68" t="str">
        <f t="shared" si="33"/>
        <v/>
      </c>
      <c r="Z372" s="64" t="str">
        <f>IF('1_Data Entry'!$E372="","",SUM(SUMIFS('4_Wash Match Table'!R$7:R$500,'4_Wash Match Table'!L$7:L$500,H372),(SUMIFS('4_Wash Match Table'!AA$7:AA$500,'4_Wash Match Table'!U$7:U$500,H372)),(SUMIFS('4_Wash Match Table'!AJ$7:AJ$500,'4_Wash Match Table'!AD$7:AD$500,H372)),(SUMIFS('4_Wash Match Table'!AS$7:AS$500,'4_Wash Match Table'!AM$7:AM$500,H372))))</f>
        <v/>
      </c>
      <c r="AA372" s="64" t="str">
        <f>IF('1_Data Entry'!$E372="","",IF(OR(L372="",Z372=""),"",L372+Z372))</f>
        <v/>
      </c>
      <c r="AB372" s="65" t="str">
        <f t="shared" si="34"/>
        <v/>
      </c>
      <c r="AC372" s="70" t="str">
        <f>IF(AND($M372&lt;&gt;"",$Q372&lt;0),COUNTIFS($M$6:M372,"&lt;&gt;",$Q$6:Q372,"&lt;0"),"")</f>
        <v/>
      </c>
      <c r="AD372" t="str">
        <f t="shared" si="35"/>
        <v/>
      </c>
      <c r="AG372"/>
    </row>
    <row r="373" spans="1:33" ht="15" customHeight="1" x14ac:dyDescent="0.25">
      <c r="A373" s="47" t="str">
        <f>IF('1_Data Entry'!$E373="","",IF(COUNTA('1_Data Entry'!C373:N373)=0,"",'1_Data Entry'!A373))</f>
        <v/>
      </c>
      <c r="B373" s="47" t="str">
        <f>IF('1_Data Entry'!$E373="","",IF(A373="","",IF(S373&lt;&gt;"OK","Check row",IF(M373="","Open lot",IF(R373=0,"Closed lot","Partially sold")))))</f>
        <v/>
      </c>
      <c r="C373" s="47" t="str">
        <f>IF(A373="","",'1_Data Entry'!C373)</f>
        <v/>
      </c>
      <c r="D373" s="47" t="str">
        <f>IF(A373="","",'1_Data Entry'!D373)</f>
        <v/>
      </c>
      <c r="E373" s="47" t="str">
        <f>IF(A373="","",'1_Data Entry'!E373)</f>
        <v/>
      </c>
      <c r="F373" s="47" t="str">
        <f t="shared" si="30"/>
        <v/>
      </c>
      <c r="G373" s="47" t="str">
        <f>IF(F373="","",IFERROR(VLOOKUP(F373,'6_Reference Lists'!$A$4:$D$64,4,FALSE()),'1_Data Entry'!F373))</f>
        <v/>
      </c>
      <c r="H373" s="134" t="str">
        <f>IF('1_Data Entry'!$E373="","",IF(OR(F373="",I373="",J373="",K373=""),"",F373&amp;"-"&amp;TEXT(I373,"yyyymmdd")&amp;"-"&amp;SUBSTITUTE(TEXT(ROUND(J373,3),"0.###"),".","D")&amp;"-"&amp;SUBSTITUTE(TEXT(ROUND(K373,3),"0.###"),".","D")))</f>
        <v/>
      </c>
      <c r="I373" s="61" t="str">
        <f>IF('1_Data Entry'!$E373="","",IF(A373="","",'1_Data Entry'!G373))</f>
        <v/>
      </c>
      <c r="J373" s="62" t="str">
        <f>IF('1_Data Entry'!$E373="","",IF(A373="","",'1_Data Entry'!H373))</f>
        <v/>
      </c>
      <c r="K373" s="63" t="str">
        <f>IF('1_Data Entry'!$E373="","",IF(A373="","",'1_Data Entry'!I373))</f>
        <v/>
      </c>
      <c r="L373" s="63" t="str">
        <f>IF('1_Data Entry'!$E373="","",IF(OR(J373="",K373=""),"",J373*K373))</f>
        <v/>
      </c>
      <c r="M373" s="61" t="str">
        <f>IF(A373="","",IF(OR('1_Data Entry'!L373="",'1_Data Entry'!L373&lt;=0),"",'1_Data Entry'!J373))</f>
        <v/>
      </c>
      <c r="N373" s="62" t="str">
        <f>IF('1_Data Entry'!$E373="","",IF(OR(J373="",R373=""),"",MAX(J373-R373,0)))</f>
        <v/>
      </c>
      <c r="O373" s="63" t="str">
        <f>IF('1_Data Entry'!$E373="","",IF(A373="","",'1_Data Entry'!L373))</f>
        <v/>
      </c>
      <c r="P373" s="63" t="str">
        <f t="shared" si="31"/>
        <v/>
      </c>
      <c r="Q373" s="91" t="str">
        <f>IF('1_Data Entry'!$E373="","",IF(OR(M373="",P373="",L373=""),"",P373-L373))</f>
        <v/>
      </c>
      <c r="R373" s="133" t="str">
        <f>IF(A373="","",IF('1_Data Entry'!M373&lt;&gt;"",'1_Data Entry'!M373,IF('1_Data Entry'!J373="",J373,"")))</f>
        <v/>
      </c>
      <c r="S373" s="54" t="str">
        <f>IF('1_Data Entry'!$E373="","",IF(A373="","",IF(OR(F373="",I373="",J373="",K373=""),"Check row",IF(AND(M373&lt;&gt;"",M373&lt;I373),"Sell before buy",IF(AND(R373&lt;&gt;"",J373&lt;R373),"Shares remaining exceeds buy",IF(AND(M373&lt;&gt;"",OR(O373="",O373&lt;=0),N373&gt;0),"Missing sale price","OK"))))))</f>
        <v/>
      </c>
      <c r="T373" s="54" t="str">
        <f>IF('1_Data Entry'!$E373="","",IF(A373="","",IF(AND(Q373&lt;0,M373&lt;&gt;""),"Yes","No")))</f>
        <v/>
      </c>
      <c r="U373" s="54" t="str">
        <f>IF('1_Data Entry'!$E373="","",IF(OR(A373="",T373&lt;&gt;"Yes",M373=""),"No",IF(COUNTIFS($F$6:$F$505,F373,$I$6:$I$505,"&gt;="&amp;M373-30,$I$6:$I$505,"&lt;="&amp;M373+30,$A$6:$A$505,"&lt;&gt;"&amp;A373)&gt;0,"Yes","No")))</f>
        <v/>
      </c>
      <c r="V373" s="61" t="str">
        <f>IF('1_Data Entry'!$E373="","",IF(OR(A373="",U373&lt;&gt;"Yes",M373=""),"",M373+30))</f>
        <v/>
      </c>
      <c r="W373" s="54" t="str">
        <f>IF('1_Data Entry'!$E373="","",IF(A373="","",IF(S373="OK","Ready","Review row")))</f>
        <v/>
      </c>
      <c r="X373" s="69" t="str">
        <f t="shared" si="32"/>
        <v/>
      </c>
      <c r="Y373" s="68" t="str">
        <f t="shared" si="33"/>
        <v/>
      </c>
      <c r="Z373" s="64" t="str">
        <f>IF('1_Data Entry'!$E373="","",SUM(SUMIFS('4_Wash Match Table'!R$7:R$500,'4_Wash Match Table'!L$7:L$500,H373),(SUMIFS('4_Wash Match Table'!AA$7:AA$500,'4_Wash Match Table'!U$7:U$500,H373)),(SUMIFS('4_Wash Match Table'!AJ$7:AJ$500,'4_Wash Match Table'!AD$7:AD$500,H373)),(SUMIFS('4_Wash Match Table'!AS$7:AS$500,'4_Wash Match Table'!AM$7:AM$500,H373))))</f>
        <v/>
      </c>
      <c r="AA373" s="64" t="str">
        <f>IF('1_Data Entry'!$E373="","",IF(OR(L373="",Z373=""),"",L373+Z373))</f>
        <v/>
      </c>
      <c r="AB373" s="65" t="str">
        <f t="shared" si="34"/>
        <v/>
      </c>
      <c r="AC373" s="70" t="str">
        <f>IF(AND($M373&lt;&gt;"",$Q373&lt;0),COUNTIFS($M$6:M373,"&lt;&gt;",$Q$6:Q373,"&lt;0"),"")</f>
        <v/>
      </c>
      <c r="AD373" t="str">
        <f t="shared" si="35"/>
        <v/>
      </c>
      <c r="AG373"/>
    </row>
    <row r="374" spans="1:33" ht="15" customHeight="1" x14ac:dyDescent="0.25">
      <c r="A374" s="47" t="str">
        <f>IF('1_Data Entry'!$E374="","",IF(COUNTA('1_Data Entry'!C374:N374)=0,"",'1_Data Entry'!A374))</f>
        <v/>
      </c>
      <c r="B374" s="47" t="str">
        <f>IF('1_Data Entry'!$E374="","",IF(A374="","",IF(S374&lt;&gt;"OK","Check row",IF(M374="","Open lot",IF(R374=0,"Closed lot","Partially sold")))))</f>
        <v/>
      </c>
      <c r="C374" s="47" t="str">
        <f>IF(A374="","",'1_Data Entry'!C374)</f>
        <v/>
      </c>
      <c r="D374" s="47" t="str">
        <f>IF(A374="","",'1_Data Entry'!D374)</f>
        <v/>
      </c>
      <c r="E374" s="47" t="str">
        <f>IF(A374="","",'1_Data Entry'!E374)</f>
        <v/>
      </c>
      <c r="F374" s="47" t="str">
        <f t="shared" si="30"/>
        <v/>
      </c>
      <c r="G374" s="47" t="str">
        <f>IF(F374="","",IFERROR(VLOOKUP(F374,'6_Reference Lists'!$A$4:$D$64,4,FALSE()),'1_Data Entry'!F374))</f>
        <v/>
      </c>
      <c r="H374" s="134" t="str">
        <f>IF('1_Data Entry'!$E374="","",IF(OR(F374="",I374="",J374="",K374=""),"",F374&amp;"-"&amp;TEXT(I374,"yyyymmdd")&amp;"-"&amp;SUBSTITUTE(TEXT(ROUND(J374,3),"0.###"),".","D")&amp;"-"&amp;SUBSTITUTE(TEXT(ROUND(K374,3),"0.###"),".","D")))</f>
        <v/>
      </c>
      <c r="I374" s="61" t="str">
        <f>IF('1_Data Entry'!$E374="","",IF(A374="","",'1_Data Entry'!G374))</f>
        <v/>
      </c>
      <c r="J374" s="62" t="str">
        <f>IF('1_Data Entry'!$E374="","",IF(A374="","",'1_Data Entry'!H374))</f>
        <v/>
      </c>
      <c r="K374" s="63" t="str">
        <f>IF('1_Data Entry'!$E374="","",IF(A374="","",'1_Data Entry'!I374))</f>
        <v/>
      </c>
      <c r="L374" s="63" t="str">
        <f>IF('1_Data Entry'!$E374="","",IF(OR(J374="",K374=""),"",J374*K374))</f>
        <v/>
      </c>
      <c r="M374" s="61" t="str">
        <f>IF(A374="","",IF(OR('1_Data Entry'!L374="",'1_Data Entry'!L374&lt;=0),"",'1_Data Entry'!J374))</f>
        <v/>
      </c>
      <c r="N374" s="62" t="str">
        <f>IF('1_Data Entry'!$E374="","",IF(OR(J374="",R374=""),"",MAX(J374-R374,0)))</f>
        <v/>
      </c>
      <c r="O374" s="63" t="str">
        <f>IF('1_Data Entry'!$E374="","",IF(A374="","",'1_Data Entry'!L374))</f>
        <v/>
      </c>
      <c r="P374" s="63" t="str">
        <f t="shared" si="31"/>
        <v/>
      </c>
      <c r="Q374" s="91" t="str">
        <f>IF('1_Data Entry'!$E374="","",IF(OR(M374="",P374="",L374=""),"",P374-L374))</f>
        <v/>
      </c>
      <c r="R374" s="133" t="str">
        <f>IF(A374="","",IF('1_Data Entry'!M374&lt;&gt;"",'1_Data Entry'!M374,IF('1_Data Entry'!J374="",J374,"")))</f>
        <v/>
      </c>
      <c r="S374" s="54" t="str">
        <f>IF('1_Data Entry'!$E374="","",IF(A374="","",IF(OR(F374="",I374="",J374="",K374=""),"Check row",IF(AND(M374&lt;&gt;"",M374&lt;I374),"Sell before buy",IF(AND(R374&lt;&gt;"",J374&lt;R374),"Shares remaining exceeds buy",IF(AND(M374&lt;&gt;"",OR(O374="",O374&lt;=0),N374&gt;0),"Missing sale price","OK"))))))</f>
        <v/>
      </c>
      <c r="T374" s="54" t="str">
        <f>IF('1_Data Entry'!$E374="","",IF(A374="","",IF(AND(Q374&lt;0,M374&lt;&gt;""),"Yes","No")))</f>
        <v/>
      </c>
      <c r="U374" s="54" t="str">
        <f>IF('1_Data Entry'!$E374="","",IF(OR(A374="",T374&lt;&gt;"Yes",M374=""),"No",IF(COUNTIFS($F$6:$F$505,F374,$I$6:$I$505,"&gt;="&amp;M374-30,$I$6:$I$505,"&lt;="&amp;M374+30,$A$6:$A$505,"&lt;&gt;"&amp;A374)&gt;0,"Yes","No")))</f>
        <v/>
      </c>
      <c r="V374" s="61" t="str">
        <f>IF('1_Data Entry'!$E374="","",IF(OR(A374="",U374&lt;&gt;"Yes",M374=""),"",M374+30))</f>
        <v/>
      </c>
      <c r="W374" s="54" t="str">
        <f>IF('1_Data Entry'!$E374="","",IF(A374="","",IF(S374="OK","Ready","Review row")))</f>
        <v/>
      </c>
      <c r="X374" s="69" t="str">
        <f t="shared" si="32"/>
        <v/>
      </c>
      <c r="Y374" s="68" t="str">
        <f t="shared" si="33"/>
        <v/>
      </c>
      <c r="Z374" s="64" t="str">
        <f>IF('1_Data Entry'!$E374="","",SUM(SUMIFS('4_Wash Match Table'!R$7:R$500,'4_Wash Match Table'!L$7:L$500,H374),(SUMIFS('4_Wash Match Table'!AA$7:AA$500,'4_Wash Match Table'!U$7:U$500,H374)),(SUMIFS('4_Wash Match Table'!AJ$7:AJ$500,'4_Wash Match Table'!AD$7:AD$500,H374)),(SUMIFS('4_Wash Match Table'!AS$7:AS$500,'4_Wash Match Table'!AM$7:AM$500,H374))))</f>
        <v/>
      </c>
      <c r="AA374" s="64" t="str">
        <f>IF('1_Data Entry'!$E374="","",IF(OR(L374="",Z374=""),"",L374+Z374))</f>
        <v/>
      </c>
      <c r="AB374" s="65" t="str">
        <f t="shared" si="34"/>
        <v/>
      </c>
      <c r="AC374" s="70" t="str">
        <f>IF(AND($M374&lt;&gt;"",$Q374&lt;0),COUNTIFS($M$6:M374,"&lt;&gt;",$Q$6:Q374,"&lt;0"),"")</f>
        <v/>
      </c>
      <c r="AD374" t="str">
        <f t="shared" si="35"/>
        <v/>
      </c>
      <c r="AG374"/>
    </row>
    <row r="375" spans="1:33" ht="15" customHeight="1" x14ac:dyDescent="0.25">
      <c r="A375" s="47" t="str">
        <f>IF('1_Data Entry'!$E375="","",IF(COUNTA('1_Data Entry'!C375:N375)=0,"",'1_Data Entry'!A375))</f>
        <v/>
      </c>
      <c r="B375" s="47" t="str">
        <f>IF('1_Data Entry'!$E375="","",IF(A375="","",IF(S375&lt;&gt;"OK","Check row",IF(M375="","Open lot",IF(R375=0,"Closed lot","Partially sold")))))</f>
        <v/>
      </c>
      <c r="C375" s="47" t="str">
        <f>IF(A375="","",'1_Data Entry'!C375)</f>
        <v/>
      </c>
      <c r="D375" s="47" t="str">
        <f>IF(A375="","",'1_Data Entry'!D375)</f>
        <v/>
      </c>
      <c r="E375" s="47" t="str">
        <f>IF(A375="","",'1_Data Entry'!E375)</f>
        <v/>
      </c>
      <c r="F375" s="47" t="str">
        <f t="shared" si="30"/>
        <v/>
      </c>
      <c r="G375" s="47" t="str">
        <f>IF(F375="","",IFERROR(VLOOKUP(F375,'6_Reference Lists'!$A$4:$D$64,4,FALSE()),'1_Data Entry'!F375))</f>
        <v/>
      </c>
      <c r="H375" s="134" t="str">
        <f>IF('1_Data Entry'!$E375="","",IF(OR(F375="",I375="",J375="",K375=""),"",F375&amp;"-"&amp;TEXT(I375,"yyyymmdd")&amp;"-"&amp;SUBSTITUTE(TEXT(ROUND(J375,3),"0.###"),".","D")&amp;"-"&amp;SUBSTITUTE(TEXT(ROUND(K375,3),"0.###"),".","D")))</f>
        <v/>
      </c>
      <c r="I375" s="61" t="str">
        <f>IF('1_Data Entry'!$E375="","",IF(A375="","",'1_Data Entry'!G375))</f>
        <v/>
      </c>
      <c r="J375" s="62" t="str">
        <f>IF('1_Data Entry'!$E375="","",IF(A375="","",'1_Data Entry'!H375))</f>
        <v/>
      </c>
      <c r="K375" s="63" t="str">
        <f>IF('1_Data Entry'!$E375="","",IF(A375="","",'1_Data Entry'!I375))</f>
        <v/>
      </c>
      <c r="L375" s="63" t="str">
        <f>IF('1_Data Entry'!$E375="","",IF(OR(J375="",K375=""),"",J375*K375))</f>
        <v/>
      </c>
      <c r="M375" s="61" t="str">
        <f>IF(A375="","",IF(OR('1_Data Entry'!L375="",'1_Data Entry'!L375&lt;=0),"",'1_Data Entry'!J375))</f>
        <v/>
      </c>
      <c r="N375" s="62" t="str">
        <f>IF('1_Data Entry'!$E375="","",IF(OR(J375="",R375=""),"",MAX(J375-R375,0)))</f>
        <v/>
      </c>
      <c r="O375" s="63" t="str">
        <f>IF('1_Data Entry'!$E375="","",IF(A375="","",'1_Data Entry'!L375))</f>
        <v/>
      </c>
      <c r="P375" s="63" t="str">
        <f t="shared" si="31"/>
        <v/>
      </c>
      <c r="Q375" s="91" t="str">
        <f>IF('1_Data Entry'!$E375="","",IF(OR(M375="",P375="",L375=""),"",P375-L375))</f>
        <v/>
      </c>
      <c r="R375" s="133" t="str">
        <f>IF(A375="","",IF('1_Data Entry'!M375&lt;&gt;"",'1_Data Entry'!M375,IF('1_Data Entry'!J375="",J375,"")))</f>
        <v/>
      </c>
      <c r="S375" s="54" t="str">
        <f>IF('1_Data Entry'!$E375="","",IF(A375="","",IF(OR(F375="",I375="",J375="",K375=""),"Check row",IF(AND(M375&lt;&gt;"",M375&lt;I375),"Sell before buy",IF(AND(R375&lt;&gt;"",J375&lt;R375),"Shares remaining exceeds buy",IF(AND(M375&lt;&gt;"",OR(O375="",O375&lt;=0),N375&gt;0),"Missing sale price","OK"))))))</f>
        <v/>
      </c>
      <c r="T375" s="54" t="str">
        <f>IF('1_Data Entry'!$E375="","",IF(A375="","",IF(AND(Q375&lt;0,M375&lt;&gt;""),"Yes","No")))</f>
        <v/>
      </c>
      <c r="U375" s="54" t="str">
        <f>IF('1_Data Entry'!$E375="","",IF(OR(A375="",T375&lt;&gt;"Yes",M375=""),"No",IF(COUNTIFS($F$6:$F$505,F375,$I$6:$I$505,"&gt;="&amp;M375-30,$I$6:$I$505,"&lt;="&amp;M375+30,$A$6:$A$505,"&lt;&gt;"&amp;A375)&gt;0,"Yes","No")))</f>
        <v/>
      </c>
      <c r="V375" s="61" t="str">
        <f>IF('1_Data Entry'!$E375="","",IF(OR(A375="",U375&lt;&gt;"Yes",M375=""),"",M375+30))</f>
        <v/>
      </c>
      <c r="W375" s="54" t="str">
        <f>IF('1_Data Entry'!$E375="","",IF(A375="","",IF(S375="OK","Ready","Review row")))</f>
        <v/>
      </c>
      <c r="X375" s="69" t="str">
        <f t="shared" si="32"/>
        <v/>
      </c>
      <c r="Y375" s="68" t="str">
        <f t="shared" si="33"/>
        <v/>
      </c>
      <c r="Z375" s="64" t="str">
        <f>IF('1_Data Entry'!$E375="","",SUM(SUMIFS('4_Wash Match Table'!R$7:R$500,'4_Wash Match Table'!L$7:L$500,H375),(SUMIFS('4_Wash Match Table'!AA$7:AA$500,'4_Wash Match Table'!U$7:U$500,H375)),(SUMIFS('4_Wash Match Table'!AJ$7:AJ$500,'4_Wash Match Table'!AD$7:AD$500,H375)),(SUMIFS('4_Wash Match Table'!AS$7:AS$500,'4_Wash Match Table'!AM$7:AM$500,H375))))</f>
        <v/>
      </c>
      <c r="AA375" s="64" t="str">
        <f>IF('1_Data Entry'!$E375="","",IF(OR(L375="",Z375=""),"",L375+Z375))</f>
        <v/>
      </c>
      <c r="AB375" s="65" t="str">
        <f t="shared" si="34"/>
        <v/>
      </c>
      <c r="AC375" s="70" t="str">
        <f>IF(AND($M375&lt;&gt;"",$Q375&lt;0),COUNTIFS($M$6:M375,"&lt;&gt;",$Q$6:Q375,"&lt;0"),"")</f>
        <v/>
      </c>
      <c r="AD375" t="str">
        <f t="shared" si="35"/>
        <v/>
      </c>
      <c r="AG375"/>
    </row>
    <row r="376" spans="1:33" ht="15" customHeight="1" x14ac:dyDescent="0.25">
      <c r="A376" s="47" t="str">
        <f>IF('1_Data Entry'!$E376="","",IF(COUNTA('1_Data Entry'!C376:N376)=0,"",'1_Data Entry'!A376))</f>
        <v/>
      </c>
      <c r="B376" s="47" t="str">
        <f>IF('1_Data Entry'!$E376="","",IF(A376="","",IF(S376&lt;&gt;"OK","Check row",IF(M376="","Open lot",IF(R376=0,"Closed lot","Partially sold")))))</f>
        <v/>
      </c>
      <c r="C376" s="47" t="str">
        <f>IF(A376="","",'1_Data Entry'!C376)</f>
        <v/>
      </c>
      <c r="D376" s="47" t="str">
        <f>IF(A376="","",'1_Data Entry'!D376)</f>
        <v/>
      </c>
      <c r="E376" s="47" t="str">
        <f>IF(A376="","",'1_Data Entry'!E376)</f>
        <v/>
      </c>
      <c r="F376" s="47" t="str">
        <f t="shared" si="30"/>
        <v/>
      </c>
      <c r="G376" s="47" t="str">
        <f>IF(F376="","",IFERROR(VLOOKUP(F376,'6_Reference Lists'!$A$4:$D$64,4,FALSE()),'1_Data Entry'!F376))</f>
        <v/>
      </c>
      <c r="H376" s="134" t="str">
        <f>IF('1_Data Entry'!$E376="","",IF(OR(F376="",I376="",J376="",K376=""),"",F376&amp;"-"&amp;TEXT(I376,"yyyymmdd")&amp;"-"&amp;SUBSTITUTE(TEXT(ROUND(J376,3),"0.###"),".","D")&amp;"-"&amp;SUBSTITUTE(TEXT(ROUND(K376,3),"0.###"),".","D")))</f>
        <v/>
      </c>
      <c r="I376" s="61" t="str">
        <f>IF('1_Data Entry'!$E376="","",IF(A376="","",'1_Data Entry'!G376))</f>
        <v/>
      </c>
      <c r="J376" s="62" t="str">
        <f>IF('1_Data Entry'!$E376="","",IF(A376="","",'1_Data Entry'!H376))</f>
        <v/>
      </c>
      <c r="K376" s="63" t="str">
        <f>IF('1_Data Entry'!$E376="","",IF(A376="","",'1_Data Entry'!I376))</f>
        <v/>
      </c>
      <c r="L376" s="63" t="str">
        <f>IF('1_Data Entry'!$E376="","",IF(OR(J376="",K376=""),"",J376*K376))</f>
        <v/>
      </c>
      <c r="M376" s="61" t="str">
        <f>IF(A376="","",IF(OR('1_Data Entry'!L376="",'1_Data Entry'!L376&lt;=0),"",'1_Data Entry'!J376))</f>
        <v/>
      </c>
      <c r="N376" s="62" t="str">
        <f>IF('1_Data Entry'!$E376="","",IF(OR(J376="",R376=""),"",MAX(J376-R376,0)))</f>
        <v/>
      </c>
      <c r="O376" s="63" t="str">
        <f>IF('1_Data Entry'!$E376="","",IF(A376="","",'1_Data Entry'!L376))</f>
        <v/>
      </c>
      <c r="P376" s="63" t="str">
        <f t="shared" si="31"/>
        <v/>
      </c>
      <c r="Q376" s="91" t="str">
        <f>IF('1_Data Entry'!$E376="","",IF(OR(M376="",P376="",L376=""),"",P376-L376))</f>
        <v/>
      </c>
      <c r="R376" s="133" t="str">
        <f>IF(A376="","",IF('1_Data Entry'!M376&lt;&gt;"",'1_Data Entry'!M376,IF('1_Data Entry'!J376="",J376,"")))</f>
        <v/>
      </c>
      <c r="S376" s="54" t="str">
        <f>IF('1_Data Entry'!$E376="","",IF(A376="","",IF(OR(F376="",I376="",J376="",K376=""),"Check row",IF(AND(M376&lt;&gt;"",M376&lt;I376),"Sell before buy",IF(AND(R376&lt;&gt;"",J376&lt;R376),"Shares remaining exceeds buy",IF(AND(M376&lt;&gt;"",OR(O376="",O376&lt;=0),N376&gt;0),"Missing sale price","OK"))))))</f>
        <v/>
      </c>
      <c r="T376" s="54" t="str">
        <f>IF('1_Data Entry'!$E376="","",IF(A376="","",IF(AND(Q376&lt;0,M376&lt;&gt;""),"Yes","No")))</f>
        <v/>
      </c>
      <c r="U376" s="54" t="str">
        <f>IF('1_Data Entry'!$E376="","",IF(OR(A376="",T376&lt;&gt;"Yes",M376=""),"No",IF(COUNTIFS($F$6:$F$505,F376,$I$6:$I$505,"&gt;="&amp;M376-30,$I$6:$I$505,"&lt;="&amp;M376+30,$A$6:$A$505,"&lt;&gt;"&amp;A376)&gt;0,"Yes","No")))</f>
        <v/>
      </c>
      <c r="V376" s="61" t="str">
        <f>IF('1_Data Entry'!$E376="","",IF(OR(A376="",U376&lt;&gt;"Yes",M376=""),"",M376+30))</f>
        <v/>
      </c>
      <c r="W376" s="54" t="str">
        <f>IF('1_Data Entry'!$E376="","",IF(A376="","",IF(S376="OK","Ready","Review row")))</f>
        <v/>
      </c>
      <c r="X376" s="69" t="str">
        <f t="shared" si="32"/>
        <v/>
      </c>
      <c r="Y376" s="68" t="str">
        <f t="shared" si="33"/>
        <v/>
      </c>
      <c r="Z376" s="64" t="str">
        <f>IF('1_Data Entry'!$E376="","",SUM(SUMIFS('4_Wash Match Table'!R$7:R$500,'4_Wash Match Table'!L$7:L$500,H376),(SUMIFS('4_Wash Match Table'!AA$7:AA$500,'4_Wash Match Table'!U$7:U$500,H376)),(SUMIFS('4_Wash Match Table'!AJ$7:AJ$500,'4_Wash Match Table'!AD$7:AD$500,H376)),(SUMIFS('4_Wash Match Table'!AS$7:AS$500,'4_Wash Match Table'!AM$7:AM$500,H376))))</f>
        <v/>
      </c>
      <c r="AA376" s="64" t="str">
        <f>IF('1_Data Entry'!$E376="","",IF(OR(L376="",Z376=""),"",L376+Z376))</f>
        <v/>
      </c>
      <c r="AB376" s="65" t="str">
        <f t="shared" si="34"/>
        <v/>
      </c>
      <c r="AC376" s="70" t="str">
        <f>IF(AND($M376&lt;&gt;"",$Q376&lt;0),COUNTIFS($M$6:M376,"&lt;&gt;",$Q$6:Q376,"&lt;0"),"")</f>
        <v/>
      </c>
      <c r="AD376" t="str">
        <f t="shared" si="35"/>
        <v/>
      </c>
      <c r="AG376"/>
    </row>
    <row r="377" spans="1:33" ht="15" customHeight="1" x14ac:dyDescent="0.25">
      <c r="A377" s="47" t="str">
        <f>IF('1_Data Entry'!$E377="","",IF(COUNTA('1_Data Entry'!C377:N377)=0,"",'1_Data Entry'!A377))</f>
        <v/>
      </c>
      <c r="B377" s="47" t="str">
        <f>IF('1_Data Entry'!$E377="","",IF(A377="","",IF(S377&lt;&gt;"OK","Check row",IF(M377="","Open lot",IF(R377=0,"Closed lot","Partially sold")))))</f>
        <v/>
      </c>
      <c r="C377" s="47" t="str">
        <f>IF(A377="","",'1_Data Entry'!C377)</f>
        <v/>
      </c>
      <c r="D377" s="47" t="str">
        <f>IF(A377="","",'1_Data Entry'!D377)</f>
        <v/>
      </c>
      <c r="E377" s="47" t="str">
        <f>IF(A377="","",'1_Data Entry'!E377)</f>
        <v/>
      </c>
      <c r="F377" s="47" t="str">
        <f t="shared" si="30"/>
        <v/>
      </c>
      <c r="G377" s="47" t="str">
        <f>IF(F377="","",IFERROR(VLOOKUP(F377,'6_Reference Lists'!$A$4:$D$64,4,FALSE()),'1_Data Entry'!F377))</f>
        <v/>
      </c>
      <c r="H377" s="134" t="str">
        <f>IF('1_Data Entry'!$E377="","",IF(OR(F377="",I377="",J377="",K377=""),"",F377&amp;"-"&amp;TEXT(I377,"yyyymmdd")&amp;"-"&amp;SUBSTITUTE(TEXT(ROUND(J377,3),"0.###"),".","D")&amp;"-"&amp;SUBSTITUTE(TEXT(ROUND(K377,3),"0.###"),".","D")))</f>
        <v/>
      </c>
      <c r="I377" s="61" t="str">
        <f>IF('1_Data Entry'!$E377="","",IF(A377="","",'1_Data Entry'!G377))</f>
        <v/>
      </c>
      <c r="J377" s="62" t="str">
        <f>IF('1_Data Entry'!$E377="","",IF(A377="","",'1_Data Entry'!H377))</f>
        <v/>
      </c>
      <c r="K377" s="63" t="str">
        <f>IF('1_Data Entry'!$E377="","",IF(A377="","",'1_Data Entry'!I377))</f>
        <v/>
      </c>
      <c r="L377" s="63" t="str">
        <f>IF('1_Data Entry'!$E377="","",IF(OR(J377="",K377=""),"",J377*K377))</f>
        <v/>
      </c>
      <c r="M377" s="61" t="str">
        <f>IF(A377="","",IF(OR('1_Data Entry'!L377="",'1_Data Entry'!L377&lt;=0),"",'1_Data Entry'!J377))</f>
        <v/>
      </c>
      <c r="N377" s="62" t="str">
        <f>IF('1_Data Entry'!$E377="","",IF(OR(J377="",R377=""),"",MAX(J377-R377,0)))</f>
        <v/>
      </c>
      <c r="O377" s="63" t="str">
        <f>IF('1_Data Entry'!$E377="","",IF(A377="","",'1_Data Entry'!L377))</f>
        <v/>
      </c>
      <c r="P377" s="63" t="str">
        <f t="shared" si="31"/>
        <v/>
      </c>
      <c r="Q377" s="91" t="str">
        <f>IF('1_Data Entry'!$E377="","",IF(OR(M377="",P377="",L377=""),"",P377-L377))</f>
        <v/>
      </c>
      <c r="R377" s="133" t="str">
        <f>IF(A377="","",IF('1_Data Entry'!M377&lt;&gt;"",'1_Data Entry'!M377,IF('1_Data Entry'!J377="",J377,"")))</f>
        <v/>
      </c>
      <c r="S377" s="54" t="str">
        <f>IF('1_Data Entry'!$E377="","",IF(A377="","",IF(OR(F377="",I377="",J377="",K377=""),"Check row",IF(AND(M377&lt;&gt;"",M377&lt;I377),"Sell before buy",IF(AND(R377&lt;&gt;"",J377&lt;R377),"Shares remaining exceeds buy",IF(AND(M377&lt;&gt;"",OR(O377="",O377&lt;=0),N377&gt;0),"Missing sale price","OK"))))))</f>
        <v/>
      </c>
      <c r="T377" s="54" t="str">
        <f>IF('1_Data Entry'!$E377="","",IF(A377="","",IF(AND(Q377&lt;0,M377&lt;&gt;""),"Yes","No")))</f>
        <v/>
      </c>
      <c r="U377" s="54" t="str">
        <f>IF('1_Data Entry'!$E377="","",IF(OR(A377="",T377&lt;&gt;"Yes",M377=""),"No",IF(COUNTIFS($F$6:$F$505,F377,$I$6:$I$505,"&gt;="&amp;M377-30,$I$6:$I$505,"&lt;="&amp;M377+30,$A$6:$A$505,"&lt;&gt;"&amp;A377)&gt;0,"Yes","No")))</f>
        <v/>
      </c>
      <c r="V377" s="61" t="str">
        <f>IF('1_Data Entry'!$E377="","",IF(OR(A377="",U377&lt;&gt;"Yes",M377=""),"",M377+30))</f>
        <v/>
      </c>
      <c r="W377" s="54" t="str">
        <f>IF('1_Data Entry'!$E377="","",IF(A377="","",IF(S377="OK","Ready","Review row")))</f>
        <v/>
      </c>
      <c r="X377" s="69" t="str">
        <f t="shared" si="32"/>
        <v/>
      </c>
      <c r="Y377" s="68" t="str">
        <f t="shared" si="33"/>
        <v/>
      </c>
      <c r="Z377" s="64" t="str">
        <f>IF('1_Data Entry'!$E377="","",SUM(SUMIFS('4_Wash Match Table'!R$7:R$500,'4_Wash Match Table'!L$7:L$500,H377),(SUMIFS('4_Wash Match Table'!AA$7:AA$500,'4_Wash Match Table'!U$7:U$500,H377)),(SUMIFS('4_Wash Match Table'!AJ$7:AJ$500,'4_Wash Match Table'!AD$7:AD$500,H377)),(SUMIFS('4_Wash Match Table'!AS$7:AS$500,'4_Wash Match Table'!AM$7:AM$500,H377))))</f>
        <v/>
      </c>
      <c r="AA377" s="64" t="str">
        <f>IF('1_Data Entry'!$E377="","",IF(OR(L377="",Z377=""),"",L377+Z377))</f>
        <v/>
      </c>
      <c r="AB377" s="65" t="str">
        <f t="shared" si="34"/>
        <v/>
      </c>
      <c r="AC377" s="70" t="str">
        <f>IF(AND($M377&lt;&gt;"",$Q377&lt;0),COUNTIFS($M$6:M377,"&lt;&gt;",$Q$6:Q377,"&lt;0"),"")</f>
        <v/>
      </c>
      <c r="AD377" t="str">
        <f t="shared" si="35"/>
        <v/>
      </c>
      <c r="AG377"/>
    </row>
    <row r="378" spans="1:33" ht="15" customHeight="1" x14ac:dyDescent="0.25">
      <c r="A378" s="47" t="str">
        <f>IF('1_Data Entry'!$E378="","",IF(COUNTA('1_Data Entry'!C378:N378)=0,"",'1_Data Entry'!A378))</f>
        <v/>
      </c>
      <c r="B378" s="47" t="str">
        <f>IF('1_Data Entry'!$E378="","",IF(A378="","",IF(S378&lt;&gt;"OK","Check row",IF(M378="","Open lot",IF(R378=0,"Closed lot","Partially sold")))))</f>
        <v/>
      </c>
      <c r="C378" s="47" t="str">
        <f>IF(A378="","",'1_Data Entry'!C378)</f>
        <v/>
      </c>
      <c r="D378" s="47" t="str">
        <f>IF(A378="","",'1_Data Entry'!D378)</f>
        <v/>
      </c>
      <c r="E378" s="47" t="str">
        <f>IF(A378="","",'1_Data Entry'!E378)</f>
        <v/>
      </c>
      <c r="F378" s="47" t="str">
        <f t="shared" si="30"/>
        <v/>
      </c>
      <c r="G378" s="47" t="str">
        <f>IF(F378="","",IFERROR(VLOOKUP(F378,'6_Reference Lists'!$A$4:$D$64,4,FALSE()),'1_Data Entry'!F378))</f>
        <v/>
      </c>
      <c r="H378" s="134" t="str">
        <f>IF('1_Data Entry'!$E378="","",IF(OR(F378="",I378="",J378="",K378=""),"",F378&amp;"-"&amp;TEXT(I378,"yyyymmdd")&amp;"-"&amp;SUBSTITUTE(TEXT(ROUND(J378,3),"0.###"),".","D")&amp;"-"&amp;SUBSTITUTE(TEXT(ROUND(K378,3),"0.###"),".","D")))</f>
        <v/>
      </c>
      <c r="I378" s="61" t="str">
        <f>IF('1_Data Entry'!$E378="","",IF(A378="","",'1_Data Entry'!G378))</f>
        <v/>
      </c>
      <c r="J378" s="62" t="str">
        <f>IF('1_Data Entry'!$E378="","",IF(A378="","",'1_Data Entry'!H378))</f>
        <v/>
      </c>
      <c r="K378" s="63" t="str">
        <f>IF('1_Data Entry'!$E378="","",IF(A378="","",'1_Data Entry'!I378))</f>
        <v/>
      </c>
      <c r="L378" s="63" t="str">
        <f>IF('1_Data Entry'!$E378="","",IF(OR(J378="",K378=""),"",J378*K378))</f>
        <v/>
      </c>
      <c r="M378" s="61" t="str">
        <f>IF(A378="","",IF(OR('1_Data Entry'!L378="",'1_Data Entry'!L378&lt;=0),"",'1_Data Entry'!J378))</f>
        <v/>
      </c>
      <c r="N378" s="62" t="str">
        <f>IF('1_Data Entry'!$E378="","",IF(OR(J378="",R378=""),"",MAX(J378-R378,0)))</f>
        <v/>
      </c>
      <c r="O378" s="63" t="str">
        <f>IF('1_Data Entry'!$E378="","",IF(A378="","",'1_Data Entry'!L378))</f>
        <v/>
      </c>
      <c r="P378" s="63" t="str">
        <f t="shared" si="31"/>
        <v/>
      </c>
      <c r="Q378" s="91" t="str">
        <f>IF('1_Data Entry'!$E378="","",IF(OR(M378="",P378="",L378=""),"",P378-L378))</f>
        <v/>
      </c>
      <c r="R378" s="133" t="str">
        <f>IF(A378="","",IF('1_Data Entry'!M378&lt;&gt;"",'1_Data Entry'!M378,IF('1_Data Entry'!J378="",J378,"")))</f>
        <v/>
      </c>
      <c r="S378" s="54" t="str">
        <f>IF('1_Data Entry'!$E378="","",IF(A378="","",IF(OR(F378="",I378="",J378="",K378=""),"Check row",IF(AND(M378&lt;&gt;"",M378&lt;I378),"Sell before buy",IF(AND(R378&lt;&gt;"",J378&lt;R378),"Shares remaining exceeds buy",IF(AND(M378&lt;&gt;"",OR(O378="",O378&lt;=0),N378&gt;0),"Missing sale price","OK"))))))</f>
        <v/>
      </c>
      <c r="T378" s="54" t="str">
        <f>IF('1_Data Entry'!$E378="","",IF(A378="","",IF(AND(Q378&lt;0,M378&lt;&gt;""),"Yes","No")))</f>
        <v/>
      </c>
      <c r="U378" s="54" t="str">
        <f>IF('1_Data Entry'!$E378="","",IF(OR(A378="",T378&lt;&gt;"Yes",M378=""),"No",IF(COUNTIFS($F$6:$F$505,F378,$I$6:$I$505,"&gt;="&amp;M378-30,$I$6:$I$505,"&lt;="&amp;M378+30,$A$6:$A$505,"&lt;&gt;"&amp;A378)&gt;0,"Yes","No")))</f>
        <v/>
      </c>
      <c r="V378" s="61" t="str">
        <f>IF('1_Data Entry'!$E378="","",IF(OR(A378="",U378&lt;&gt;"Yes",M378=""),"",M378+30))</f>
        <v/>
      </c>
      <c r="W378" s="54" t="str">
        <f>IF('1_Data Entry'!$E378="","",IF(A378="","",IF(S378="OK","Ready","Review row")))</f>
        <v/>
      </c>
      <c r="X378" s="69" t="str">
        <f t="shared" si="32"/>
        <v/>
      </c>
      <c r="Y378" s="68" t="str">
        <f t="shared" si="33"/>
        <v/>
      </c>
      <c r="Z378" s="64" t="str">
        <f>IF('1_Data Entry'!$E378="","",SUM(SUMIFS('4_Wash Match Table'!R$7:R$500,'4_Wash Match Table'!L$7:L$500,H378),(SUMIFS('4_Wash Match Table'!AA$7:AA$500,'4_Wash Match Table'!U$7:U$500,H378)),(SUMIFS('4_Wash Match Table'!AJ$7:AJ$500,'4_Wash Match Table'!AD$7:AD$500,H378)),(SUMIFS('4_Wash Match Table'!AS$7:AS$500,'4_Wash Match Table'!AM$7:AM$500,H378))))</f>
        <v/>
      </c>
      <c r="AA378" s="64" t="str">
        <f>IF('1_Data Entry'!$E378="","",IF(OR(L378="",Z378=""),"",L378+Z378))</f>
        <v/>
      </c>
      <c r="AB378" s="65" t="str">
        <f t="shared" si="34"/>
        <v/>
      </c>
      <c r="AC378" s="70" t="str">
        <f>IF(AND($M378&lt;&gt;"",$Q378&lt;0),COUNTIFS($M$6:M378,"&lt;&gt;",$Q$6:Q378,"&lt;0"),"")</f>
        <v/>
      </c>
      <c r="AD378" t="str">
        <f t="shared" si="35"/>
        <v/>
      </c>
      <c r="AG378"/>
    </row>
    <row r="379" spans="1:33" ht="15" customHeight="1" x14ac:dyDescent="0.25">
      <c r="A379" s="47" t="str">
        <f>IF('1_Data Entry'!$E379="","",IF(COUNTA('1_Data Entry'!C379:N379)=0,"",'1_Data Entry'!A379))</f>
        <v/>
      </c>
      <c r="B379" s="47" t="str">
        <f>IF('1_Data Entry'!$E379="","",IF(A379="","",IF(S379&lt;&gt;"OK","Check row",IF(M379="","Open lot",IF(R379=0,"Closed lot","Partially sold")))))</f>
        <v/>
      </c>
      <c r="C379" s="47" t="str">
        <f>IF(A379="","",'1_Data Entry'!C379)</f>
        <v/>
      </c>
      <c r="D379" s="47" t="str">
        <f>IF(A379="","",'1_Data Entry'!D379)</f>
        <v/>
      </c>
      <c r="E379" s="47" t="str">
        <f>IF(A379="","",'1_Data Entry'!E379)</f>
        <v/>
      </c>
      <c r="F379" s="47" t="str">
        <f t="shared" si="30"/>
        <v/>
      </c>
      <c r="G379" s="47" t="str">
        <f>IF(F379="","",IFERROR(VLOOKUP(F379,'6_Reference Lists'!$A$4:$D$64,4,FALSE()),'1_Data Entry'!F379))</f>
        <v/>
      </c>
      <c r="H379" s="134" t="str">
        <f>IF('1_Data Entry'!$E379="","",IF(OR(F379="",I379="",J379="",K379=""),"",F379&amp;"-"&amp;TEXT(I379,"yyyymmdd")&amp;"-"&amp;SUBSTITUTE(TEXT(ROUND(J379,3),"0.###"),".","D")&amp;"-"&amp;SUBSTITUTE(TEXT(ROUND(K379,3),"0.###"),".","D")))</f>
        <v/>
      </c>
      <c r="I379" s="61" t="str">
        <f>IF('1_Data Entry'!$E379="","",IF(A379="","",'1_Data Entry'!G379))</f>
        <v/>
      </c>
      <c r="J379" s="62" t="str">
        <f>IF('1_Data Entry'!$E379="","",IF(A379="","",'1_Data Entry'!H379))</f>
        <v/>
      </c>
      <c r="K379" s="63" t="str">
        <f>IF('1_Data Entry'!$E379="","",IF(A379="","",'1_Data Entry'!I379))</f>
        <v/>
      </c>
      <c r="L379" s="63" t="str">
        <f>IF('1_Data Entry'!$E379="","",IF(OR(J379="",K379=""),"",J379*K379))</f>
        <v/>
      </c>
      <c r="M379" s="61" t="str">
        <f>IF(A379="","",IF(OR('1_Data Entry'!L379="",'1_Data Entry'!L379&lt;=0),"",'1_Data Entry'!J379))</f>
        <v/>
      </c>
      <c r="N379" s="62" t="str">
        <f>IF('1_Data Entry'!$E379="","",IF(OR(J379="",R379=""),"",MAX(J379-R379,0)))</f>
        <v/>
      </c>
      <c r="O379" s="63" t="str">
        <f>IF('1_Data Entry'!$E379="","",IF(A379="","",'1_Data Entry'!L379))</f>
        <v/>
      </c>
      <c r="P379" s="63" t="str">
        <f t="shared" si="31"/>
        <v/>
      </c>
      <c r="Q379" s="91" t="str">
        <f>IF('1_Data Entry'!$E379="","",IF(OR(M379="",P379="",L379=""),"",P379-L379))</f>
        <v/>
      </c>
      <c r="R379" s="133" t="str">
        <f>IF(A379="","",IF('1_Data Entry'!M379&lt;&gt;"",'1_Data Entry'!M379,IF('1_Data Entry'!J379="",J379,"")))</f>
        <v/>
      </c>
      <c r="S379" s="54" t="str">
        <f>IF('1_Data Entry'!$E379="","",IF(A379="","",IF(OR(F379="",I379="",J379="",K379=""),"Check row",IF(AND(M379&lt;&gt;"",M379&lt;I379),"Sell before buy",IF(AND(R379&lt;&gt;"",J379&lt;R379),"Shares remaining exceeds buy",IF(AND(M379&lt;&gt;"",OR(O379="",O379&lt;=0),N379&gt;0),"Missing sale price","OK"))))))</f>
        <v/>
      </c>
      <c r="T379" s="54" t="str">
        <f>IF('1_Data Entry'!$E379="","",IF(A379="","",IF(AND(Q379&lt;0,M379&lt;&gt;""),"Yes","No")))</f>
        <v/>
      </c>
      <c r="U379" s="54" t="str">
        <f>IF('1_Data Entry'!$E379="","",IF(OR(A379="",T379&lt;&gt;"Yes",M379=""),"No",IF(COUNTIFS($F$6:$F$505,F379,$I$6:$I$505,"&gt;="&amp;M379-30,$I$6:$I$505,"&lt;="&amp;M379+30,$A$6:$A$505,"&lt;&gt;"&amp;A379)&gt;0,"Yes","No")))</f>
        <v/>
      </c>
      <c r="V379" s="61" t="str">
        <f>IF('1_Data Entry'!$E379="","",IF(OR(A379="",U379&lt;&gt;"Yes",M379=""),"",M379+30))</f>
        <v/>
      </c>
      <c r="W379" s="54" t="str">
        <f>IF('1_Data Entry'!$E379="","",IF(A379="","",IF(S379="OK","Ready","Review row")))</f>
        <v/>
      </c>
      <c r="X379" s="69" t="str">
        <f t="shared" si="32"/>
        <v/>
      </c>
      <c r="Y379" s="68" t="str">
        <f t="shared" si="33"/>
        <v/>
      </c>
      <c r="Z379" s="64" t="str">
        <f>IF('1_Data Entry'!$E379="","",SUM(SUMIFS('4_Wash Match Table'!R$7:R$500,'4_Wash Match Table'!L$7:L$500,H379),(SUMIFS('4_Wash Match Table'!AA$7:AA$500,'4_Wash Match Table'!U$7:U$500,H379)),(SUMIFS('4_Wash Match Table'!AJ$7:AJ$500,'4_Wash Match Table'!AD$7:AD$500,H379)),(SUMIFS('4_Wash Match Table'!AS$7:AS$500,'4_Wash Match Table'!AM$7:AM$500,H379))))</f>
        <v/>
      </c>
      <c r="AA379" s="64" t="str">
        <f>IF('1_Data Entry'!$E379="","",IF(OR(L379="",Z379=""),"",L379+Z379))</f>
        <v/>
      </c>
      <c r="AB379" s="65" t="str">
        <f t="shared" si="34"/>
        <v/>
      </c>
      <c r="AC379" s="70" t="str">
        <f>IF(AND($M379&lt;&gt;"",$Q379&lt;0),COUNTIFS($M$6:M379,"&lt;&gt;",$Q$6:Q379,"&lt;0"),"")</f>
        <v/>
      </c>
      <c r="AD379" t="str">
        <f t="shared" si="35"/>
        <v/>
      </c>
      <c r="AG379"/>
    </row>
    <row r="380" spans="1:33" ht="15" customHeight="1" x14ac:dyDescent="0.25">
      <c r="A380" s="47" t="str">
        <f>IF('1_Data Entry'!$E380="","",IF(COUNTA('1_Data Entry'!C380:N380)=0,"",'1_Data Entry'!A380))</f>
        <v/>
      </c>
      <c r="B380" s="47" t="str">
        <f>IF('1_Data Entry'!$E380="","",IF(A380="","",IF(S380&lt;&gt;"OK","Check row",IF(M380="","Open lot",IF(R380=0,"Closed lot","Partially sold")))))</f>
        <v/>
      </c>
      <c r="C380" s="47" t="str">
        <f>IF(A380="","",'1_Data Entry'!C380)</f>
        <v/>
      </c>
      <c r="D380" s="47" t="str">
        <f>IF(A380="","",'1_Data Entry'!D380)</f>
        <v/>
      </c>
      <c r="E380" s="47" t="str">
        <f>IF(A380="","",'1_Data Entry'!E380)</f>
        <v/>
      </c>
      <c r="F380" s="47" t="str">
        <f t="shared" si="30"/>
        <v/>
      </c>
      <c r="G380" s="47" t="str">
        <f>IF(F380="","",IFERROR(VLOOKUP(F380,'6_Reference Lists'!$A$4:$D$64,4,FALSE()),'1_Data Entry'!F380))</f>
        <v/>
      </c>
      <c r="H380" s="134" t="str">
        <f>IF('1_Data Entry'!$E380="","",IF(OR(F380="",I380="",J380="",K380=""),"",F380&amp;"-"&amp;TEXT(I380,"yyyymmdd")&amp;"-"&amp;SUBSTITUTE(TEXT(ROUND(J380,3),"0.###"),".","D")&amp;"-"&amp;SUBSTITUTE(TEXT(ROUND(K380,3),"0.###"),".","D")))</f>
        <v/>
      </c>
      <c r="I380" s="61" t="str">
        <f>IF('1_Data Entry'!$E380="","",IF(A380="","",'1_Data Entry'!G380))</f>
        <v/>
      </c>
      <c r="J380" s="62" t="str">
        <f>IF('1_Data Entry'!$E380="","",IF(A380="","",'1_Data Entry'!H380))</f>
        <v/>
      </c>
      <c r="K380" s="63" t="str">
        <f>IF('1_Data Entry'!$E380="","",IF(A380="","",'1_Data Entry'!I380))</f>
        <v/>
      </c>
      <c r="L380" s="63" t="str">
        <f>IF('1_Data Entry'!$E380="","",IF(OR(J380="",K380=""),"",J380*K380))</f>
        <v/>
      </c>
      <c r="M380" s="61" t="str">
        <f>IF(A380="","",IF(OR('1_Data Entry'!L380="",'1_Data Entry'!L380&lt;=0),"",'1_Data Entry'!J380))</f>
        <v/>
      </c>
      <c r="N380" s="62" t="str">
        <f>IF('1_Data Entry'!$E380="","",IF(OR(J380="",R380=""),"",MAX(J380-R380,0)))</f>
        <v/>
      </c>
      <c r="O380" s="63" t="str">
        <f>IF('1_Data Entry'!$E380="","",IF(A380="","",'1_Data Entry'!L380))</f>
        <v/>
      </c>
      <c r="P380" s="63" t="str">
        <f t="shared" si="31"/>
        <v/>
      </c>
      <c r="Q380" s="91" t="str">
        <f>IF('1_Data Entry'!$E380="","",IF(OR(M380="",P380="",L380=""),"",P380-L380))</f>
        <v/>
      </c>
      <c r="R380" s="133" t="str">
        <f>IF(A380="","",IF('1_Data Entry'!M380&lt;&gt;"",'1_Data Entry'!M380,IF('1_Data Entry'!J380="",J380,"")))</f>
        <v/>
      </c>
      <c r="S380" s="54" t="str">
        <f>IF('1_Data Entry'!$E380="","",IF(A380="","",IF(OR(F380="",I380="",J380="",K380=""),"Check row",IF(AND(M380&lt;&gt;"",M380&lt;I380),"Sell before buy",IF(AND(R380&lt;&gt;"",J380&lt;R380),"Shares remaining exceeds buy",IF(AND(M380&lt;&gt;"",OR(O380="",O380&lt;=0),N380&gt;0),"Missing sale price","OK"))))))</f>
        <v/>
      </c>
      <c r="T380" s="54" t="str">
        <f>IF('1_Data Entry'!$E380="","",IF(A380="","",IF(AND(Q380&lt;0,M380&lt;&gt;""),"Yes","No")))</f>
        <v/>
      </c>
      <c r="U380" s="54" t="str">
        <f>IF('1_Data Entry'!$E380="","",IF(OR(A380="",T380&lt;&gt;"Yes",M380=""),"No",IF(COUNTIFS($F$6:$F$505,F380,$I$6:$I$505,"&gt;="&amp;M380-30,$I$6:$I$505,"&lt;="&amp;M380+30,$A$6:$A$505,"&lt;&gt;"&amp;A380)&gt;0,"Yes","No")))</f>
        <v/>
      </c>
      <c r="V380" s="61" t="str">
        <f>IF('1_Data Entry'!$E380="","",IF(OR(A380="",U380&lt;&gt;"Yes",M380=""),"",M380+30))</f>
        <v/>
      </c>
      <c r="W380" s="54" t="str">
        <f>IF('1_Data Entry'!$E380="","",IF(A380="","",IF(S380="OK","Ready","Review row")))</f>
        <v/>
      </c>
      <c r="X380" s="69" t="str">
        <f t="shared" si="32"/>
        <v/>
      </c>
      <c r="Y380" s="68" t="str">
        <f t="shared" si="33"/>
        <v/>
      </c>
      <c r="Z380" s="64" t="str">
        <f>IF('1_Data Entry'!$E380="","",SUM(SUMIFS('4_Wash Match Table'!R$7:R$500,'4_Wash Match Table'!L$7:L$500,H380),(SUMIFS('4_Wash Match Table'!AA$7:AA$500,'4_Wash Match Table'!U$7:U$500,H380)),(SUMIFS('4_Wash Match Table'!AJ$7:AJ$500,'4_Wash Match Table'!AD$7:AD$500,H380)),(SUMIFS('4_Wash Match Table'!AS$7:AS$500,'4_Wash Match Table'!AM$7:AM$500,H380))))</f>
        <v/>
      </c>
      <c r="AA380" s="64" t="str">
        <f>IF('1_Data Entry'!$E380="","",IF(OR(L380="",Z380=""),"",L380+Z380))</f>
        <v/>
      </c>
      <c r="AB380" s="65" t="str">
        <f t="shared" si="34"/>
        <v/>
      </c>
      <c r="AC380" s="70" t="str">
        <f>IF(AND($M380&lt;&gt;"",$Q380&lt;0),COUNTIFS($M$6:M380,"&lt;&gt;",$Q$6:Q380,"&lt;0"),"")</f>
        <v/>
      </c>
      <c r="AD380" t="str">
        <f t="shared" si="35"/>
        <v/>
      </c>
      <c r="AG380"/>
    </row>
    <row r="381" spans="1:33" ht="15" customHeight="1" x14ac:dyDescent="0.25">
      <c r="A381" s="47" t="str">
        <f>IF('1_Data Entry'!$E381="","",IF(COUNTA('1_Data Entry'!C381:N381)=0,"",'1_Data Entry'!A381))</f>
        <v/>
      </c>
      <c r="B381" s="47" t="str">
        <f>IF('1_Data Entry'!$E381="","",IF(A381="","",IF(S381&lt;&gt;"OK","Check row",IF(M381="","Open lot",IF(R381=0,"Closed lot","Partially sold")))))</f>
        <v/>
      </c>
      <c r="C381" s="47" t="str">
        <f>IF(A381="","",'1_Data Entry'!C381)</f>
        <v/>
      </c>
      <c r="D381" s="47" t="str">
        <f>IF(A381="","",'1_Data Entry'!D381)</f>
        <v/>
      </c>
      <c r="E381" s="47" t="str">
        <f>IF(A381="","",'1_Data Entry'!E381)</f>
        <v/>
      </c>
      <c r="F381" s="47" t="str">
        <f t="shared" si="30"/>
        <v/>
      </c>
      <c r="G381" s="47" t="str">
        <f>IF(F381="","",IFERROR(VLOOKUP(F381,'6_Reference Lists'!$A$4:$D$64,4,FALSE()),'1_Data Entry'!F381))</f>
        <v/>
      </c>
      <c r="H381" s="134" t="str">
        <f>IF('1_Data Entry'!$E381="","",IF(OR(F381="",I381="",J381="",K381=""),"",F381&amp;"-"&amp;TEXT(I381,"yyyymmdd")&amp;"-"&amp;SUBSTITUTE(TEXT(ROUND(J381,3),"0.###"),".","D")&amp;"-"&amp;SUBSTITUTE(TEXT(ROUND(K381,3),"0.###"),".","D")))</f>
        <v/>
      </c>
      <c r="I381" s="61" t="str">
        <f>IF('1_Data Entry'!$E381="","",IF(A381="","",'1_Data Entry'!G381))</f>
        <v/>
      </c>
      <c r="J381" s="62" t="str">
        <f>IF('1_Data Entry'!$E381="","",IF(A381="","",'1_Data Entry'!H381))</f>
        <v/>
      </c>
      <c r="K381" s="63" t="str">
        <f>IF('1_Data Entry'!$E381="","",IF(A381="","",'1_Data Entry'!I381))</f>
        <v/>
      </c>
      <c r="L381" s="63" t="str">
        <f>IF('1_Data Entry'!$E381="","",IF(OR(J381="",K381=""),"",J381*K381))</f>
        <v/>
      </c>
      <c r="M381" s="61" t="str">
        <f>IF(A381="","",IF(OR('1_Data Entry'!L381="",'1_Data Entry'!L381&lt;=0),"",'1_Data Entry'!J381))</f>
        <v/>
      </c>
      <c r="N381" s="62" t="str">
        <f>IF('1_Data Entry'!$E381="","",IF(OR(J381="",R381=""),"",MAX(J381-R381,0)))</f>
        <v/>
      </c>
      <c r="O381" s="63" t="str">
        <f>IF('1_Data Entry'!$E381="","",IF(A381="","",'1_Data Entry'!L381))</f>
        <v/>
      </c>
      <c r="P381" s="63" t="str">
        <f t="shared" si="31"/>
        <v/>
      </c>
      <c r="Q381" s="91" t="str">
        <f>IF('1_Data Entry'!$E381="","",IF(OR(M381="",P381="",L381=""),"",P381-L381))</f>
        <v/>
      </c>
      <c r="R381" s="133" t="str">
        <f>IF(A381="","",IF('1_Data Entry'!M381&lt;&gt;"",'1_Data Entry'!M381,IF('1_Data Entry'!J381="",J381,"")))</f>
        <v/>
      </c>
      <c r="S381" s="54" t="str">
        <f>IF('1_Data Entry'!$E381="","",IF(A381="","",IF(OR(F381="",I381="",J381="",K381=""),"Check row",IF(AND(M381&lt;&gt;"",M381&lt;I381),"Sell before buy",IF(AND(R381&lt;&gt;"",J381&lt;R381),"Shares remaining exceeds buy",IF(AND(M381&lt;&gt;"",OR(O381="",O381&lt;=0),N381&gt;0),"Missing sale price","OK"))))))</f>
        <v/>
      </c>
      <c r="T381" s="54" t="str">
        <f>IF('1_Data Entry'!$E381="","",IF(A381="","",IF(AND(Q381&lt;0,M381&lt;&gt;""),"Yes","No")))</f>
        <v/>
      </c>
      <c r="U381" s="54" t="str">
        <f>IF('1_Data Entry'!$E381="","",IF(OR(A381="",T381&lt;&gt;"Yes",M381=""),"No",IF(COUNTIFS($F$6:$F$505,F381,$I$6:$I$505,"&gt;="&amp;M381-30,$I$6:$I$505,"&lt;="&amp;M381+30,$A$6:$A$505,"&lt;&gt;"&amp;A381)&gt;0,"Yes","No")))</f>
        <v/>
      </c>
      <c r="V381" s="61" t="str">
        <f>IF('1_Data Entry'!$E381="","",IF(OR(A381="",U381&lt;&gt;"Yes",M381=""),"",M381+30))</f>
        <v/>
      </c>
      <c r="W381" s="54" t="str">
        <f>IF('1_Data Entry'!$E381="","",IF(A381="","",IF(S381="OK","Ready","Review row")))</f>
        <v/>
      </c>
      <c r="X381" s="69" t="str">
        <f t="shared" si="32"/>
        <v/>
      </c>
      <c r="Y381" s="68" t="str">
        <f t="shared" si="33"/>
        <v/>
      </c>
      <c r="Z381" s="64" t="str">
        <f>IF('1_Data Entry'!$E381="","",SUM(SUMIFS('4_Wash Match Table'!R$7:R$500,'4_Wash Match Table'!L$7:L$500,H381),(SUMIFS('4_Wash Match Table'!AA$7:AA$500,'4_Wash Match Table'!U$7:U$500,H381)),(SUMIFS('4_Wash Match Table'!AJ$7:AJ$500,'4_Wash Match Table'!AD$7:AD$500,H381)),(SUMIFS('4_Wash Match Table'!AS$7:AS$500,'4_Wash Match Table'!AM$7:AM$500,H381))))</f>
        <v/>
      </c>
      <c r="AA381" s="64" t="str">
        <f>IF('1_Data Entry'!$E381="","",IF(OR(L381="",Z381=""),"",L381+Z381))</f>
        <v/>
      </c>
      <c r="AB381" s="65" t="str">
        <f t="shared" si="34"/>
        <v/>
      </c>
      <c r="AC381" s="70" t="str">
        <f>IF(AND($M381&lt;&gt;"",$Q381&lt;0),COUNTIFS($M$6:M381,"&lt;&gt;",$Q$6:Q381,"&lt;0"),"")</f>
        <v/>
      </c>
      <c r="AD381" t="str">
        <f t="shared" si="35"/>
        <v/>
      </c>
      <c r="AG381"/>
    </row>
    <row r="382" spans="1:33" ht="15" customHeight="1" x14ac:dyDescent="0.25">
      <c r="A382" s="47" t="str">
        <f>IF('1_Data Entry'!$E382="","",IF(COUNTA('1_Data Entry'!C382:N382)=0,"",'1_Data Entry'!A382))</f>
        <v/>
      </c>
      <c r="B382" s="47" t="str">
        <f>IF('1_Data Entry'!$E382="","",IF(A382="","",IF(S382&lt;&gt;"OK","Check row",IF(M382="","Open lot",IF(R382=0,"Closed lot","Partially sold")))))</f>
        <v/>
      </c>
      <c r="C382" s="47" t="str">
        <f>IF(A382="","",'1_Data Entry'!C382)</f>
        <v/>
      </c>
      <c r="D382" s="47" t="str">
        <f>IF(A382="","",'1_Data Entry'!D382)</f>
        <v/>
      </c>
      <c r="E382" s="47" t="str">
        <f>IF(A382="","",'1_Data Entry'!E382)</f>
        <v/>
      </c>
      <c r="F382" s="47" t="str">
        <f t="shared" si="30"/>
        <v/>
      </c>
      <c r="G382" s="47" t="str">
        <f>IF(F382="","",IFERROR(VLOOKUP(F382,'6_Reference Lists'!$A$4:$D$64,4,FALSE()),'1_Data Entry'!F382))</f>
        <v/>
      </c>
      <c r="H382" s="134" t="str">
        <f>IF('1_Data Entry'!$E382="","",IF(OR(F382="",I382="",J382="",K382=""),"",F382&amp;"-"&amp;TEXT(I382,"yyyymmdd")&amp;"-"&amp;SUBSTITUTE(TEXT(ROUND(J382,3),"0.###"),".","D")&amp;"-"&amp;SUBSTITUTE(TEXT(ROUND(K382,3),"0.###"),".","D")))</f>
        <v/>
      </c>
      <c r="I382" s="61" t="str">
        <f>IF('1_Data Entry'!$E382="","",IF(A382="","",'1_Data Entry'!G382))</f>
        <v/>
      </c>
      <c r="J382" s="62" t="str">
        <f>IF('1_Data Entry'!$E382="","",IF(A382="","",'1_Data Entry'!H382))</f>
        <v/>
      </c>
      <c r="K382" s="63" t="str">
        <f>IF('1_Data Entry'!$E382="","",IF(A382="","",'1_Data Entry'!I382))</f>
        <v/>
      </c>
      <c r="L382" s="63" t="str">
        <f>IF('1_Data Entry'!$E382="","",IF(OR(J382="",K382=""),"",J382*K382))</f>
        <v/>
      </c>
      <c r="M382" s="61" t="str">
        <f>IF(A382="","",IF(OR('1_Data Entry'!L382="",'1_Data Entry'!L382&lt;=0),"",'1_Data Entry'!J382))</f>
        <v/>
      </c>
      <c r="N382" s="62" t="str">
        <f>IF('1_Data Entry'!$E382="","",IF(OR(J382="",R382=""),"",MAX(J382-R382,0)))</f>
        <v/>
      </c>
      <c r="O382" s="63" t="str">
        <f>IF('1_Data Entry'!$E382="","",IF(A382="","",'1_Data Entry'!L382))</f>
        <v/>
      </c>
      <c r="P382" s="63" t="str">
        <f t="shared" si="31"/>
        <v/>
      </c>
      <c r="Q382" s="91" t="str">
        <f>IF('1_Data Entry'!$E382="","",IF(OR(M382="",P382="",L382=""),"",P382-L382))</f>
        <v/>
      </c>
      <c r="R382" s="133" t="str">
        <f>IF(A382="","",IF('1_Data Entry'!M382&lt;&gt;"",'1_Data Entry'!M382,IF('1_Data Entry'!J382="",J382,"")))</f>
        <v/>
      </c>
      <c r="S382" s="54" t="str">
        <f>IF('1_Data Entry'!$E382="","",IF(A382="","",IF(OR(F382="",I382="",J382="",K382=""),"Check row",IF(AND(M382&lt;&gt;"",M382&lt;I382),"Sell before buy",IF(AND(R382&lt;&gt;"",J382&lt;R382),"Shares remaining exceeds buy",IF(AND(M382&lt;&gt;"",OR(O382="",O382&lt;=0),N382&gt;0),"Missing sale price","OK"))))))</f>
        <v/>
      </c>
      <c r="T382" s="54" t="str">
        <f>IF('1_Data Entry'!$E382="","",IF(A382="","",IF(AND(Q382&lt;0,M382&lt;&gt;""),"Yes","No")))</f>
        <v/>
      </c>
      <c r="U382" s="54" t="str">
        <f>IF('1_Data Entry'!$E382="","",IF(OR(A382="",T382&lt;&gt;"Yes",M382=""),"No",IF(COUNTIFS($F$6:$F$505,F382,$I$6:$I$505,"&gt;="&amp;M382-30,$I$6:$I$505,"&lt;="&amp;M382+30,$A$6:$A$505,"&lt;&gt;"&amp;A382)&gt;0,"Yes","No")))</f>
        <v/>
      </c>
      <c r="V382" s="61" t="str">
        <f>IF('1_Data Entry'!$E382="","",IF(OR(A382="",U382&lt;&gt;"Yes",M382=""),"",M382+30))</f>
        <v/>
      </c>
      <c r="W382" s="54" t="str">
        <f>IF('1_Data Entry'!$E382="","",IF(A382="","",IF(S382="OK","Ready","Review row")))</f>
        <v/>
      </c>
      <c r="X382" s="69" t="str">
        <f t="shared" si="32"/>
        <v/>
      </c>
      <c r="Y382" s="68" t="str">
        <f t="shared" si="33"/>
        <v/>
      </c>
      <c r="Z382" s="64" t="str">
        <f>IF('1_Data Entry'!$E382="","",SUM(SUMIFS('4_Wash Match Table'!R$7:R$500,'4_Wash Match Table'!L$7:L$500,H382),(SUMIFS('4_Wash Match Table'!AA$7:AA$500,'4_Wash Match Table'!U$7:U$500,H382)),(SUMIFS('4_Wash Match Table'!AJ$7:AJ$500,'4_Wash Match Table'!AD$7:AD$500,H382)),(SUMIFS('4_Wash Match Table'!AS$7:AS$500,'4_Wash Match Table'!AM$7:AM$500,H382))))</f>
        <v/>
      </c>
      <c r="AA382" s="64" t="str">
        <f>IF('1_Data Entry'!$E382="","",IF(OR(L382="",Z382=""),"",L382+Z382))</f>
        <v/>
      </c>
      <c r="AB382" s="65" t="str">
        <f t="shared" si="34"/>
        <v/>
      </c>
      <c r="AC382" s="70" t="str">
        <f>IF(AND($M382&lt;&gt;"",$Q382&lt;0),COUNTIFS($M$6:M382,"&lt;&gt;",$Q$6:Q382,"&lt;0"),"")</f>
        <v/>
      </c>
      <c r="AD382" t="str">
        <f t="shared" si="35"/>
        <v/>
      </c>
      <c r="AG382"/>
    </row>
    <row r="383" spans="1:33" ht="15" customHeight="1" x14ac:dyDescent="0.25">
      <c r="A383" s="47" t="str">
        <f>IF('1_Data Entry'!$E383="","",IF(COUNTA('1_Data Entry'!C383:N383)=0,"",'1_Data Entry'!A383))</f>
        <v/>
      </c>
      <c r="B383" s="47" t="str">
        <f>IF('1_Data Entry'!$E383="","",IF(A383="","",IF(S383&lt;&gt;"OK","Check row",IF(M383="","Open lot",IF(R383=0,"Closed lot","Partially sold")))))</f>
        <v/>
      </c>
      <c r="C383" s="47" t="str">
        <f>IF(A383="","",'1_Data Entry'!C383)</f>
        <v/>
      </c>
      <c r="D383" s="47" t="str">
        <f>IF(A383="","",'1_Data Entry'!D383)</f>
        <v/>
      </c>
      <c r="E383" s="47" t="str">
        <f>IF(A383="","",'1_Data Entry'!E383)</f>
        <v/>
      </c>
      <c r="F383" s="47" t="str">
        <f t="shared" si="30"/>
        <v/>
      </c>
      <c r="G383" s="47" t="str">
        <f>IF(F383="","",IFERROR(VLOOKUP(F383,'6_Reference Lists'!$A$4:$D$64,4,FALSE()),'1_Data Entry'!F383))</f>
        <v/>
      </c>
      <c r="H383" s="134" t="str">
        <f>IF('1_Data Entry'!$E383="","",IF(OR(F383="",I383="",J383="",K383=""),"",F383&amp;"-"&amp;TEXT(I383,"yyyymmdd")&amp;"-"&amp;SUBSTITUTE(TEXT(ROUND(J383,3),"0.###"),".","D")&amp;"-"&amp;SUBSTITUTE(TEXT(ROUND(K383,3),"0.###"),".","D")))</f>
        <v/>
      </c>
      <c r="I383" s="61" t="str">
        <f>IF('1_Data Entry'!$E383="","",IF(A383="","",'1_Data Entry'!G383))</f>
        <v/>
      </c>
      <c r="J383" s="62" t="str">
        <f>IF('1_Data Entry'!$E383="","",IF(A383="","",'1_Data Entry'!H383))</f>
        <v/>
      </c>
      <c r="K383" s="63" t="str">
        <f>IF('1_Data Entry'!$E383="","",IF(A383="","",'1_Data Entry'!I383))</f>
        <v/>
      </c>
      <c r="L383" s="63" t="str">
        <f>IF('1_Data Entry'!$E383="","",IF(OR(J383="",K383=""),"",J383*K383))</f>
        <v/>
      </c>
      <c r="M383" s="61" t="str">
        <f>IF(A383="","",IF(OR('1_Data Entry'!L383="",'1_Data Entry'!L383&lt;=0),"",'1_Data Entry'!J383))</f>
        <v/>
      </c>
      <c r="N383" s="62" t="str">
        <f>IF('1_Data Entry'!$E383="","",IF(OR(J383="",R383=""),"",MAX(J383-R383,0)))</f>
        <v/>
      </c>
      <c r="O383" s="63" t="str">
        <f>IF('1_Data Entry'!$E383="","",IF(A383="","",'1_Data Entry'!L383))</f>
        <v/>
      </c>
      <c r="P383" s="63" t="str">
        <f t="shared" si="31"/>
        <v/>
      </c>
      <c r="Q383" s="91" t="str">
        <f>IF('1_Data Entry'!$E383="","",IF(OR(M383="",P383="",L383=""),"",P383-L383))</f>
        <v/>
      </c>
      <c r="R383" s="133" t="str">
        <f>IF(A383="","",IF('1_Data Entry'!M383&lt;&gt;"",'1_Data Entry'!M383,IF('1_Data Entry'!J383="",J383,"")))</f>
        <v/>
      </c>
      <c r="S383" s="54" t="str">
        <f>IF('1_Data Entry'!$E383="","",IF(A383="","",IF(OR(F383="",I383="",J383="",K383=""),"Check row",IF(AND(M383&lt;&gt;"",M383&lt;I383),"Sell before buy",IF(AND(R383&lt;&gt;"",J383&lt;R383),"Shares remaining exceeds buy",IF(AND(M383&lt;&gt;"",OR(O383="",O383&lt;=0),N383&gt;0),"Missing sale price","OK"))))))</f>
        <v/>
      </c>
      <c r="T383" s="54" t="str">
        <f>IF('1_Data Entry'!$E383="","",IF(A383="","",IF(AND(Q383&lt;0,M383&lt;&gt;""),"Yes","No")))</f>
        <v/>
      </c>
      <c r="U383" s="54" t="str">
        <f>IF('1_Data Entry'!$E383="","",IF(OR(A383="",T383&lt;&gt;"Yes",M383=""),"No",IF(COUNTIFS($F$6:$F$505,F383,$I$6:$I$505,"&gt;="&amp;M383-30,$I$6:$I$505,"&lt;="&amp;M383+30,$A$6:$A$505,"&lt;&gt;"&amp;A383)&gt;0,"Yes","No")))</f>
        <v/>
      </c>
      <c r="V383" s="61" t="str">
        <f>IF('1_Data Entry'!$E383="","",IF(OR(A383="",U383&lt;&gt;"Yes",M383=""),"",M383+30))</f>
        <v/>
      </c>
      <c r="W383" s="54" t="str">
        <f>IF('1_Data Entry'!$E383="","",IF(A383="","",IF(S383="OK","Ready","Review row")))</f>
        <v/>
      </c>
      <c r="X383" s="69" t="str">
        <f t="shared" si="32"/>
        <v/>
      </c>
      <c r="Y383" s="68" t="str">
        <f t="shared" si="33"/>
        <v/>
      </c>
      <c r="Z383" s="64" t="str">
        <f>IF('1_Data Entry'!$E383="","",SUM(SUMIFS('4_Wash Match Table'!R$7:R$500,'4_Wash Match Table'!L$7:L$500,H383),(SUMIFS('4_Wash Match Table'!AA$7:AA$500,'4_Wash Match Table'!U$7:U$500,H383)),(SUMIFS('4_Wash Match Table'!AJ$7:AJ$500,'4_Wash Match Table'!AD$7:AD$500,H383)),(SUMIFS('4_Wash Match Table'!AS$7:AS$500,'4_Wash Match Table'!AM$7:AM$500,H383))))</f>
        <v/>
      </c>
      <c r="AA383" s="64" t="str">
        <f>IF('1_Data Entry'!$E383="","",IF(OR(L383="",Z383=""),"",L383+Z383))</f>
        <v/>
      </c>
      <c r="AB383" s="65" t="str">
        <f t="shared" si="34"/>
        <v/>
      </c>
      <c r="AC383" s="70" t="str">
        <f>IF(AND($M383&lt;&gt;"",$Q383&lt;0),COUNTIFS($M$6:M383,"&lt;&gt;",$Q$6:Q383,"&lt;0"),"")</f>
        <v/>
      </c>
      <c r="AD383" t="str">
        <f t="shared" si="35"/>
        <v/>
      </c>
      <c r="AG383"/>
    </row>
    <row r="384" spans="1:33" ht="15" customHeight="1" x14ac:dyDescent="0.25">
      <c r="A384" s="47" t="str">
        <f>IF('1_Data Entry'!$E384="","",IF(COUNTA('1_Data Entry'!C384:N384)=0,"",'1_Data Entry'!A384))</f>
        <v/>
      </c>
      <c r="B384" s="47" t="str">
        <f>IF('1_Data Entry'!$E384="","",IF(A384="","",IF(S384&lt;&gt;"OK","Check row",IF(M384="","Open lot",IF(R384=0,"Closed lot","Partially sold")))))</f>
        <v/>
      </c>
      <c r="C384" s="47" t="str">
        <f>IF(A384="","",'1_Data Entry'!C384)</f>
        <v/>
      </c>
      <c r="D384" s="47" t="str">
        <f>IF(A384="","",'1_Data Entry'!D384)</f>
        <v/>
      </c>
      <c r="E384" s="47" t="str">
        <f>IF(A384="","",'1_Data Entry'!E384)</f>
        <v/>
      </c>
      <c r="F384" s="47" t="str">
        <f t="shared" si="30"/>
        <v/>
      </c>
      <c r="G384" s="47" t="str">
        <f>IF(F384="","",IFERROR(VLOOKUP(F384,'6_Reference Lists'!$A$4:$D$64,4,FALSE()),'1_Data Entry'!F384))</f>
        <v/>
      </c>
      <c r="H384" s="134" t="str">
        <f>IF('1_Data Entry'!$E384="","",IF(OR(F384="",I384="",J384="",K384=""),"",F384&amp;"-"&amp;TEXT(I384,"yyyymmdd")&amp;"-"&amp;SUBSTITUTE(TEXT(ROUND(J384,3),"0.###"),".","D")&amp;"-"&amp;SUBSTITUTE(TEXT(ROUND(K384,3),"0.###"),".","D")))</f>
        <v/>
      </c>
      <c r="I384" s="61" t="str">
        <f>IF('1_Data Entry'!$E384="","",IF(A384="","",'1_Data Entry'!G384))</f>
        <v/>
      </c>
      <c r="J384" s="62" t="str">
        <f>IF('1_Data Entry'!$E384="","",IF(A384="","",'1_Data Entry'!H384))</f>
        <v/>
      </c>
      <c r="K384" s="63" t="str">
        <f>IF('1_Data Entry'!$E384="","",IF(A384="","",'1_Data Entry'!I384))</f>
        <v/>
      </c>
      <c r="L384" s="63" t="str">
        <f>IF('1_Data Entry'!$E384="","",IF(OR(J384="",K384=""),"",J384*K384))</f>
        <v/>
      </c>
      <c r="M384" s="61" t="str">
        <f>IF(A384="","",IF(OR('1_Data Entry'!L384="",'1_Data Entry'!L384&lt;=0),"",'1_Data Entry'!J384))</f>
        <v/>
      </c>
      <c r="N384" s="62" t="str">
        <f>IF('1_Data Entry'!$E384="","",IF(OR(J384="",R384=""),"",MAX(J384-R384,0)))</f>
        <v/>
      </c>
      <c r="O384" s="63" t="str">
        <f>IF('1_Data Entry'!$E384="","",IF(A384="","",'1_Data Entry'!L384))</f>
        <v/>
      </c>
      <c r="P384" s="63" t="str">
        <f t="shared" si="31"/>
        <v/>
      </c>
      <c r="Q384" s="91" t="str">
        <f>IF('1_Data Entry'!$E384="","",IF(OR(M384="",P384="",L384=""),"",P384-L384))</f>
        <v/>
      </c>
      <c r="R384" s="133" t="str">
        <f>IF(A384="","",IF('1_Data Entry'!M384&lt;&gt;"",'1_Data Entry'!M384,IF('1_Data Entry'!J384="",J384,"")))</f>
        <v/>
      </c>
      <c r="S384" s="54" t="str">
        <f>IF('1_Data Entry'!$E384="","",IF(A384="","",IF(OR(F384="",I384="",J384="",K384=""),"Check row",IF(AND(M384&lt;&gt;"",M384&lt;I384),"Sell before buy",IF(AND(R384&lt;&gt;"",J384&lt;R384),"Shares remaining exceeds buy",IF(AND(M384&lt;&gt;"",OR(O384="",O384&lt;=0),N384&gt;0),"Missing sale price","OK"))))))</f>
        <v/>
      </c>
      <c r="T384" s="54" t="str">
        <f>IF('1_Data Entry'!$E384="","",IF(A384="","",IF(AND(Q384&lt;0,M384&lt;&gt;""),"Yes","No")))</f>
        <v/>
      </c>
      <c r="U384" s="54" t="str">
        <f>IF('1_Data Entry'!$E384="","",IF(OR(A384="",T384&lt;&gt;"Yes",M384=""),"No",IF(COUNTIFS($F$6:$F$505,F384,$I$6:$I$505,"&gt;="&amp;M384-30,$I$6:$I$505,"&lt;="&amp;M384+30,$A$6:$A$505,"&lt;&gt;"&amp;A384)&gt;0,"Yes","No")))</f>
        <v/>
      </c>
      <c r="V384" s="61" t="str">
        <f>IF('1_Data Entry'!$E384="","",IF(OR(A384="",U384&lt;&gt;"Yes",M384=""),"",M384+30))</f>
        <v/>
      </c>
      <c r="W384" s="54" t="str">
        <f>IF('1_Data Entry'!$E384="","",IF(A384="","",IF(S384="OK","Ready","Review row")))</f>
        <v/>
      </c>
      <c r="X384" s="69" t="str">
        <f t="shared" si="32"/>
        <v/>
      </c>
      <c r="Y384" s="68" t="str">
        <f t="shared" si="33"/>
        <v/>
      </c>
      <c r="Z384" s="64" t="str">
        <f>IF('1_Data Entry'!$E384="","",SUM(SUMIFS('4_Wash Match Table'!R$7:R$500,'4_Wash Match Table'!L$7:L$500,H384),(SUMIFS('4_Wash Match Table'!AA$7:AA$500,'4_Wash Match Table'!U$7:U$500,H384)),(SUMIFS('4_Wash Match Table'!AJ$7:AJ$500,'4_Wash Match Table'!AD$7:AD$500,H384)),(SUMIFS('4_Wash Match Table'!AS$7:AS$500,'4_Wash Match Table'!AM$7:AM$500,H384))))</f>
        <v/>
      </c>
      <c r="AA384" s="64" t="str">
        <f>IF('1_Data Entry'!$E384="","",IF(OR(L384="",Z384=""),"",L384+Z384))</f>
        <v/>
      </c>
      <c r="AB384" s="65" t="str">
        <f t="shared" si="34"/>
        <v/>
      </c>
      <c r="AC384" s="70" t="str">
        <f>IF(AND($M384&lt;&gt;"",$Q384&lt;0),COUNTIFS($M$6:M384,"&lt;&gt;",$Q$6:Q384,"&lt;0"),"")</f>
        <v/>
      </c>
      <c r="AD384" t="str">
        <f t="shared" si="35"/>
        <v/>
      </c>
      <c r="AG384"/>
    </row>
    <row r="385" spans="1:33" ht="15" customHeight="1" x14ac:dyDescent="0.25">
      <c r="A385" s="47" t="str">
        <f>IF('1_Data Entry'!$E385="","",IF(COUNTA('1_Data Entry'!C385:N385)=0,"",'1_Data Entry'!A385))</f>
        <v/>
      </c>
      <c r="B385" s="47" t="str">
        <f>IF('1_Data Entry'!$E385="","",IF(A385="","",IF(S385&lt;&gt;"OK","Check row",IF(M385="","Open lot",IF(R385=0,"Closed lot","Partially sold")))))</f>
        <v/>
      </c>
      <c r="C385" s="47" t="str">
        <f>IF(A385="","",'1_Data Entry'!C385)</f>
        <v/>
      </c>
      <c r="D385" s="47" t="str">
        <f>IF(A385="","",'1_Data Entry'!D385)</f>
        <v/>
      </c>
      <c r="E385" s="47" t="str">
        <f>IF(A385="","",'1_Data Entry'!E385)</f>
        <v/>
      </c>
      <c r="F385" s="47" t="str">
        <f t="shared" si="30"/>
        <v/>
      </c>
      <c r="G385" s="47" t="str">
        <f>IF(F385="","",IFERROR(VLOOKUP(F385,'6_Reference Lists'!$A$4:$D$64,4,FALSE()),'1_Data Entry'!F385))</f>
        <v/>
      </c>
      <c r="H385" s="134" t="str">
        <f>IF('1_Data Entry'!$E385="","",IF(OR(F385="",I385="",J385="",K385=""),"",F385&amp;"-"&amp;TEXT(I385,"yyyymmdd")&amp;"-"&amp;SUBSTITUTE(TEXT(ROUND(J385,3),"0.###"),".","D")&amp;"-"&amp;SUBSTITUTE(TEXT(ROUND(K385,3),"0.###"),".","D")))</f>
        <v/>
      </c>
      <c r="I385" s="61" t="str">
        <f>IF('1_Data Entry'!$E385="","",IF(A385="","",'1_Data Entry'!G385))</f>
        <v/>
      </c>
      <c r="J385" s="62" t="str">
        <f>IF('1_Data Entry'!$E385="","",IF(A385="","",'1_Data Entry'!H385))</f>
        <v/>
      </c>
      <c r="K385" s="63" t="str">
        <f>IF('1_Data Entry'!$E385="","",IF(A385="","",'1_Data Entry'!I385))</f>
        <v/>
      </c>
      <c r="L385" s="63" t="str">
        <f>IF('1_Data Entry'!$E385="","",IF(OR(J385="",K385=""),"",J385*K385))</f>
        <v/>
      </c>
      <c r="M385" s="61" t="str">
        <f>IF(A385="","",IF(OR('1_Data Entry'!L385="",'1_Data Entry'!L385&lt;=0),"",'1_Data Entry'!J385))</f>
        <v/>
      </c>
      <c r="N385" s="62" t="str">
        <f>IF('1_Data Entry'!$E385="","",IF(OR(J385="",R385=""),"",MAX(J385-R385,0)))</f>
        <v/>
      </c>
      <c r="O385" s="63" t="str">
        <f>IF('1_Data Entry'!$E385="","",IF(A385="","",'1_Data Entry'!L385))</f>
        <v/>
      </c>
      <c r="P385" s="63" t="str">
        <f t="shared" si="31"/>
        <v/>
      </c>
      <c r="Q385" s="91" t="str">
        <f>IF('1_Data Entry'!$E385="","",IF(OR(M385="",P385="",L385=""),"",P385-L385))</f>
        <v/>
      </c>
      <c r="R385" s="133" t="str">
        <f>IF(A385="","",IF('1_Data Entry'!M385&lt;&gt;"",'1_Data Entry'!M385,IF('1_Data Entry'!J385="",J385,"")))</f>
        <v/>
      </c>
      <c r="S385" s="54" t="str">
        <f>IF('1_Data Entry'!$E385="","",IF(A385="","",IF(OR(F385="",I385="",J385="",K385=""),"Check row",IF(AND(M385&lt;&gt;"",M385&lt;I385),"Sell before buy",IF(AND(R385&lt;&gt;"",J385&lt;R385),"Shares remaining exceeds buy",IF(AND(M385&lt;&gt;"",OR(O385="",O385&lt;=0),N385&gt;0),"Missing sale price","OK"))))))</f>
        <v/>
      </c>
      <c r="T385" s="54" t="str">
        <f>IF('1_Data Entry'!$E385="","",IF(A385="","",IF(AND(Q385&lt;0,M385&lt;&gt;""),"Yes","No")))</f>
        <v/>
      </c>
      <c r="U385" s="54" t="str">
        <f>IF('1_Data Entry'!$E385="","",IF(OR(A385="",T385&lt;&gt;"Yes",M385=""),"No",IF(COUNTIFS($F$6:$F$505,F385,$I$6:$I$505,"&gt;="&amp;M385-30,$I$6:$I$505,"&lt;="&amp;M385+30,$A$6:$A$505,"&lt;&gt;"&amp;A385)&gt;0,"Yes","No")))</f>
        <v/>
      </c>
      <c r="V385" s="61" t="str">
        <f>IF('1_Data Entry'!$E385="","",IF(OR(A385="",U385&lt;&gt;"Yes",M385=""),"",M385+30))</f>
        <v/>
      </c>
      <c r="W385" s="54" t="str">
        <f>IF('1_Data Entry'!$E385="","",IF(A385="","",IF(S385="OK","Ready","Review row")))</f>
        <v/>
      </c>
      <c r="X385" s="69" t="str">
        <f t="shared" si="32"/>
        <v/>
      </c>
      <c r="Y385" s="68" t="str">
        <f t="shared" si="33"/>
        <v/>
      </c>
      <c r="Z385" s="64" t="str">
        <f>IF('1_Data Entry'!$E385="","",SUM(SUMIFS('4_Wash Match Table'!R$7:R$500,'4_Wash Match Table'!L$7:L$500,H385),(SUMIFS('4_Wash Match Table'!AA$7:AA$500,'4_Wash Match Table'!U$7:U$500,H385)),(SUMIFS('4_Wash Match Table'!AJ$7:AJ$500,'4_Wash Match Table'!AD$7:AD$500,H385)),(SUMIFS('4_Wash Match Table'!AS$7:AS$500,'4_Wash Match Table'!AM$7:AM$500,H385))))</f>
        <v/>
      </c>
      <c r="AA385" s="64" t="str">
        <f>IF('1_Data Entry'!$E385="","",IF(OR(L385="",Z385=""),"",L385+Z385))</f>
        <v/>
      </c>
      <c r="AB385" s="65" t="str">
        <f t="shared" si="34"/>
        <v/>
      </c>
      <c r="AC385" s="70" t="str">
        <f>IF(AND($M385&lt;&gt;"",$Q385&lt;0),COUNTIFS($M$6:M385,"&lt;&gt;",$Q$6:Q385,"&lt;0"),"")</f>
        <v/>
      </c>
      <c r="AD385" t="str">
        <f t="shared" si="35"/>
        <v/>
      </c>
      <c r="AG385"/>
    </row>
    <row r="386" spans="1:33" ht="15" customHeight="1" x14ac:dyDescent="0.25">
      <c r="A386" s="47" t="str">
        <f>IF('1_Data Entry'!$E386="","",IF(COUNTA('1_Data Entry'!C386:N386)=0,"",'1_Data Entry'!A386))</f>
        <v/>
      </c>
      <c r="B386" s="47" t="str">
        <f>IF('1_Data Entry'!$E386="","",IF(A386="","",IF(S386&lt;&gt;"OK","Check row",IF(M386="","Open lot",IF(R386=0,"Closed lot","Partially sold")))))</f>
        <v/>
      </c>
      <c r="C386" s="47" t="str">
        <f>IF(A386="","",'1_Data Entry'!C386)</f>
        <v/>
      </c>
      <c r="D386" s="47" t="str">
        <f>IF(A386="","",'1_Data Entry'!D386)</f>
        <v/>
      </c>
      <c r="E386" s="47" t="str">
        <f>IF(A386="","",'1_Data Entry'!E386)</f>
        <v/>
      </c>
      <c r="F386" s="47" t="str">
        <f t="shared" si="30"/>
        <v/>
      </c>
      <c r="G386" s="47" t="str">
        <f>IF(F386="","",IFERROR(VLOOKUP(F386,'6_Reference Lists'!$A$4:$D$64,4,FALSE()),'1_Data Entry'!F386))</f>
        <v/>
      </c>
      <c r="H386" s="134" t="str">
        <f>IF('1_Data Entry'!$E386="","",IF(OR(F386="",I386="",J386="",K386=""),"",F386&amp;"-"&amp;TEXT(I386,"yyyymmdd")&amp;"-"&amp;SUBSTITUTE(TEXT(ROUND(J386,3),"0.###"),".","D")&amp;"-"&amp;SUBSTITUTE(TEXT(ROUND(K386,3),"0.###"),".","D")))</f>
        <v/>
      </c>
      <c r="I386" s="61" t="str">
        <f>IF('1_Data Entry'!$E386="","",IF(A386="","",'1_Data Entry'!G386))</f>
        <v/>
      </c>
      <c r="J386" s="62" t="str">
        <f>IF('1_Data Entry'!$E386="","",IF(A386="","",'1_Data Entry'!H386))</f>
        <v/>
      </c>
      <c r="K386" s="63" t="str">
        <f>IF('1_Data Entry'!$E386="","",IF(A386="","",'1_Data Entry'!I386))</f>
        <v/>
      </c>
      <c r="L386" s="63" t="str">
        <f>IF('1_Data Entry'!$E386="","",IF(OR(J386="",K386=""),"",J386*K386))</f>
        <v/>
      </c>
      <c r="M386" s="61" t="str">
        <f>IF(A386="","",IF(OR('1_Data Entry'!L386="",'1_Data Entry'!L386&lt;=0),"",'1_Data Entry'!J386))</f>
        <v/>
      </c>
      <c r="N386" s="62" t="str">
        <f>IF('1_Data Entry'!$E386="","",IF(OR(J386="",R386=""),"",MAX(J386-R386,0)))</f>
        <v/>
      </c>
      <c r="O386" s="63" t="str">
        <f>IF('1_Data Entry'!$E386="","",IF(A386="","",'1_Data Entry'!L386))</f>
        <v/>
      </c>
      <c r="P386" s="63" t="str">
        <f t="shared" si="31"/>
        <v/>
      </c>
      <c r="Q386" s="91" t="str">
        <f>IF('1_Data Entry'!$E386="","",IF(OR(M386="",P386="",L386=""),"",P386-L386))</f>
        <v/>
      </c>
      <c r="R386" s="133" t="str">
        <f>IF(A386="","",IF('1_Data Entry'!M386&lt;&gt;"",'1_Data Entry'!M386,IF('1_Data Entry'!J386="",J386,"")))</f>
        <v/>
      </c>
      <c r="S386" s="54" t="str">
        <f>IF('1_Data Entry'!$E386="","",IF(A386="","",IF(OR(F386="",I386="",J386="",K386=""),"Check row",IF(AND(M386&lt;&gt;"",M386&lt;I386),"Sell before buy",IF(AND(R386&lt;&gt;"",J386&lt;R386),"Shares remaining exceeds buy",IF(AND(M386&lt;&gt;"",OR(O386="",O386&lt;=0),N386&gt;0),"Missing sale price","OK"))))))</f>
        <v/>
      </c>
      <c r="T386" s="54" t="str">
        <f>IF('1_Data Entry'!$E386="","",IF(A386="","",IF(AND(Q386&lt;0,M386&lt;&gt;""),"Yes","No")))</f>
        <v/>
      </c>
      <c r="U386" s="54" t="str">
        <f>IF('1_Data Entry'!$E386="","",IF(OR(A386="",T386&lt;&gt;"Yes",M386=""),"No",IF(COUNTIFS($F$6:$F$505,F386,$I$6:$I$505,"&gt;="&amp;M386-30,$I$6:$I$505,"&lt;="&amp;M386+30,$A$6:$A$505,"&lt;&gt;"&amp;A386)&gt;0,"Yes","No")))</f>
        <v/>
      </c>
      <c r="V386" s="61" t="str">
        <f>IF('1_Data Entry'!$E386="","",IF(OR(A386="",U386&lt;&gt;"Yes",M386=""),"",M386+30))</f>
        <v/>
      </c>
      <c r="W386" s="54" t="str">
        <f>IF('1_Data Entry'!$E386="","",IF(A386="","",IF(S386="OK","Ready","Review row")))</f>
        <v/>
      </c>
      <c r="X386" s="69" t="str">
        <f t="shared" si="32"/>
        <v/>
      </c>
      <c r="Y386" s="68" t="str">
        <f t="shared" si="33"/>
        <v/>
      </c>
      <c r="Z386" s="64" t="str">
        <f>IF('1_Data Entry'!$E386="","",SUM(SUMIFS('4_Wash Match Table'!R$7:R$500,'4_Wash Match Table'!L$7:L$500,H386),(SUMIFS('4_Wash Match Table'!AA$7:AA$500,'4_Wash Match Table'!U$7:U$500,H386)),(SUMIFS('4_Wash Match Table'!AJ$7:AJ$500,'4_Wash Match Table'!AD$7:AD$500,H386)),(SUMIFS('4_Wash Match Table'!AS$7:AS$500,'4_Wash Match Table'!AM$7:AM$500,H386))))</f>
        <v/>
      </c>
      <c r="AA386" s="64" t="str">
        <f>IF('1_Data Entry'!$E386="","",IF(OR(L386="",Z386=""),"",L386+Z386))</f>
        <v/>
      </c>
      <c r="AB386" s="65" t="str">
        <f t="shared" si="34"/>
        <v/>
      </c>
      <c r="AC386" s="70" t="str">
        <f>IF(AND($M386&lt;&gt;"",$Q386&lt;0),COUNTIFS($M$6:M386,"&lt;&gt;",$Q$6:Q386,"&lt;0"),"")</f>
        <v/>
      </c>
      <c r="AD386" t="str">
        <f t="shared" si="35"/>
        <v/>
      </c>
      <c r="AG386"/>
    </row>
    <row r="387" spans="1:33" ht="15" customHeight="1" x14ac:dyDescent="0.25">
      <c r="A387" s="47" t="str">
        <f>IF('1_Data Entry'!$E387="","",IF(COUNTA('1_Data Entry'!C387:N387)=0,"",'1_Data Entry'!A387))</f>
        <v/>
      </c>
      <c r="B387" s="47" t="str">
        <f>IF('1_Data Entry'!$E387="","",IF(A387="","",IF(S387&lt;&gt;"OK","Check row",IF(M387="","Open lot",IF(R387=0,"Closed lot","Partially sold")))))</f>
        <v/>
      </c>
      <c r="C387" s="47" t="str">
        <f>IF(A387="","",'1_Data Entry'!C387)</f>
        <v/>
      </c>
      <c r="D387" s="47" t="str">
        <f>IF(A387="","",'1_Data Entry'!D387)</f>
        <v/>
      </c>
      <c r="E387" s="47" t="str">
        <f>IF(A387="","",'1_Data Entry'!E387)</f>
        <v/>
      </c>
      <c r="F387" s="47" t="str">
        <f t="shared" si="30"/>
        <v/>
      </c>
      <c r="G387" s="47" t="str">
        <f>IF(F387="","",IFERROR(VLOOKUP(F387,'6_Reference Lists'!$A$4:$D$64,4,FALSE()),'1_Data Entry'!F387))</f>
        <v/>
      </c>
      <c r="H387" s="134" t="str">
        <f>IF('1_Data Entry'!$E387="","",IF(OR(F387="",I387="",J387="",K387=""),"",F387&amp;"-"&amp;TEXT(I387,"yyyymmdd")&amp;"-"&amp;SUBSTITUTE(TEXT(ROUND(J387,3),"0.###"),".","D")&amp;"-"&amp;SUBSTITUTE(TEXT(ROUND(K387,3),"0.###"),".","D")))</f>
        <v/>
      </c>
      <c r="I387" s="61" t="str">
        <f>IF('1_Data Entry'!$E387="","",IF(A387="","",'1_Data Entry'!G387))</f>
        <v/>
      </c>
      <c r="J387" s="62" t="str">
        <f>IF('1_Data Entry'!$E387="","",IF(A387="","",'1_Data Entry'!H387))</f>
        <v/>
      </c>
      <c r="K387" s="63" t="str">
        <f>IF('1_Data Entry'!$E387="","",IF(A387="","",'1_Data Entry'!I387))</f>
        <v/>
      </c>
      <c r="L387" s="63" t="str">
        <f>IF('1_Data Entry'!$E387="","",IF(OR(J387="",K387=""),"",J387*K387))</f>
        <v/>
      </c>
      <c r="M387" s="61" t="str">
        <f>IF(A387="","",IF(OR('1_Data Entry'!L387="",'1_Data Entry'!L387&lt;=0),"",'1_Data Entry'!J387))</f>
        <v/>
      </c>
      <c r="N387" s="62" t="str">
        <f>IF('1_Data Entry'!$E387="","",IF(OR(J387="",R387=""),"",MAX(J387-R387,0)))</f>
        <v/>
      </c>
      <c r="O387" s="63" t="str">
        <f>IF('1_Data Entry'!$E387="","",IF(A387="","",'1_Data Entry'!L387))</f>
        <v/>
      </c>
      <c r="P387" s="63" t="str">
        <f t="shared" si="31"/>
        <v/>
      </c>
      <c r="Q387" s="91" t="str">
        <f>IF('1_Data Entry'!$E387="","",IF(OR(M387="",P387="",L387=""),"",P387-L387))</f>
        <v/>
      </c>
      <c r="R387" s="133" t="str">
        <f>IF(A387="","",IF('1_Data Entry'!M387&lt;&gt;"",'1_Data Entry'!M387,IF('1_Data Entry'!J387="",J387,"")))</f>
        <v/>
      </c>
      <c r="S387" s="54" t="str">
        <f>IF('1_Data Entry'!$E387="","",IF(A387="","",IF(OR(F387="",I387="",J387="",K387=""),"Check row",IF(AND(M387&lt;&gt;"",M387&lt;I387),"Sell before buy",IF(AND(R387&lt;&gt;"",J387&lt;R387),"Shares remaining exceeds buy",IF(AND(M387&lt;&gt;"",OR(O387="",O387&lt;=0),N387&gt;0),"Missing sale price","OK"))))))</f>
        <v/>
      </c>
      <c r="T387" s="54" t="str">
        <f>IF('1_Data Entry'!$E387="","",IF(A387="","",IF(AND(Q387&lt;0,M387&lt;&gt;""),"Yes","No")))</f>
        <v/>
      </c>
      <c r="U387" s="54" t="str">
        <f>IF('1_Data Entry'!$E387="","",IF(OR(A387="",T387&lt;&gt;"Yes",M387=""),"No",IF(COUNTIFS($F$6:$F$505,F387,$I$6:$I$505,"&gt;="&amp;M387-30,$I$6:$I$505,"&lt;="&amp;M387+30,$A$6:$A$505,"&lt;&gt;"&amp;A387)&gt;0,"Yes","No")))</f>
        <v/>
      </c>
      <c r="V387" s="61" t="str">
        <f>IF('1_Data Entry'!$E387="","",IF(OR(A387="",U387&lt;&gt;"Yes",M387=""),"",M387+30))</f>
        <v/>
      </c>
      <c r="W387" s="54" t="str">
        <f>IF('1_Data Entry'!$E387="","",IF(A387="","",IF(S387="OK","Ready","Review row")))</f>
        <v/>
      </c>
      <c r="X387" s="69" t="str">
        <f t="shared" si="32"/>
        <v/>
      </c>
      <c r="Y387" s="68" t="str">
        <f t="shared" si="33"/>
        <v/>
      </c>
      <c r="Z387" s="64" t="str">
        <f>IF('1_Data Entry'!$E387="","",SUM(SUMIFS('4_Wash Match Table'!R$7:R$500,'4_Wash Match Table'!L$7:L$500,H387),(SUMIFS('4_Wash Match Table'!AA$7:AA$500,'4_Wash Match Table'!U$7:U$500,H387)),(SUMIFS('4_Wash Match Table'!AJ$7:AJ$500,'4_Wash Match Table'!AD$7:AD$500,H387)),(SUMIFS('4_Wash Match Table'!AS$7:AS$500,'4_Wash Match Table'!AM$7:AM$500,H387))))</f>
        <v/>
      </c>
      <c r="AA387" s="64" t="str">
        <f>IF('1_Data Entry'!$E387="","",IF(OR(L387="",Z387=""),"",L387+Z387))</f>
        <v/>
      </c>
      <c r="AB387" s="65" t="str">
        <f t="shared" si="34"/>
        <v/>
      </c>
      <c r="AC387" s="70" t="str">
        <f>IF(AND($M387&lt;&gt;"",$Q387&lt;0),COUNTIFS($M$6:M387,"&lt;&gt;",$Q$6:Q387,"&lt;0"),"")</f>
        <v/>
      </c>
      <c r="AD387" t="str">
        <f t="shared" si="35"/>
        <v/>
      </c>
      <c r="AG387"/>
    </row>
    <row r="388" spans="1:33" ht="15" customHeight="1" x14ac:dyDescent="0.25">
      <c r="A388" s="47" t="str">
        <f>IF('1_Data Entry'!$E388="","",IF(COUNTA('1_Data Entry'!C388:N388)=0,"",'1_Data Entry'!A388))</f>
        <v/>
      </c>
      <c r="B388" s="47" t="str">
        <f>IF('1_Data Entry'!$E388="","",IF(A388="","",IF(S388&lt;&gt;"OK","Check row",IF(M388="","Open lot",IF(R388=0,"Closed lot","Partially sold")))))</f>
        <v/>
      </c>
      <c r="C388" s="47" t="str">
        <f>IF(A388="","",'1_Data Entry'!C388)</f>
        <v/>
      </c>
      <c r="D388" s="47" t="str">
        <f>IF(A388="","",'1_Data Entry'!D388)</f>
        <v/>
      </c>
      <c r="E388" s="47" t="str">
        <f>IF(A388="","",'1_Data Entry'!E388)</f>
        <v/>
      </c>
      <c r="F388" s="47" t="str">
        <f t="shared" si="30"/>
        <v/>
      </c>
      <c r="G388" s="47" t="str">
        <f>IF(F388="","",IFERROR(VLOOKUP(F388,'6_Reference Lists'!$A$4:$D$64,4,FALSE()),'1_Data Entry'!F388))</f>
        <v/>
      </c>
      <c r="H388" s="134" t="str">
        <f>IF('1_Data Entry'!$E388="","",IF(OR(F388="",I388="",J388="",K388=""),"",F388&amp;"-"&amp;TEXT(I388,"yyyymmdd")&amp;"-"&amp;SUBSTITUTE(TEXT(ROUND(J388,3),"0.###"),".","D")&amp;"-"&amp;SUBSTITUTE(TEXT(ROUND(K388,3),"0.###"),".","D")))</f>
        <v/>
      </c>
      <c r="I388" s="61" t="str">
        <f>IF('1_Data Entry'!$E388="","",IF(A388="","",'1_Data Entry'!G388))</f>
        <v/>
      </c>
      <c r="J388" s="62" t="str">
        <f>IF('1_Data Entry'!$E388="","",IF(A388="","",'1_Data Entry'!H388))</f>
        <v/>
      </c>
      <c r="K388" s="63" t="str">
        <f>IF('1_Data Entry'!$E388="","",IF(A388="","",'1_Data Entry'!I388))</f>
        <v/>
      </c>
      <c r="L388" s="63" t="str">
        <f>IF('1_Data Entry'!$E388="","",IF(OR(J388="",K388=""),"",J388*K388))</f>
        <v/>
      </c>
      <c r="M388" s="61" t="str">
        <f>IF(A388="","",IF(OR('1_Data Entry'!L388="",'1_Data Entry'!L388&lt;=0),"",'1_Data Entry'!J388))</f>
        <v/>
      </c>
      <c r="N388" s="62" t="str">
        <f>IF('1_Data Entry'!$E388="","",IF(OR(J388="",R388=""),"",MAX(J388-R388,0)))</f>
        <v/>
      </c>
      <c r="O388" s="63" t="str">
        <f>IF('1_Data Entry'!$E388="","",IF(A388="","",'1_Data Entry'!L388))</f>
        <v/>
      </c>
      <c r="P388" s="63" t="str">
        <f t="shared" si="31"/>
        <v/>
      </c>
      <c r="Q388" s="91" t="str">
        <f>IF('1_Data Entry'!$E388="","",IF(OR(M388="",P388="",L388=""),"",P388-L388))</f>
        <v/>
      </c>
      <c r="R388" s="133" t="str">
        <f>IF(A388="","",IF('1_Data Entry'!M388&lt;&gt;"",'1_Data Entry'!M388,IF('1_Data Entry'!J388="",J388,"")))</f>
        <v/>
      </c>
      <c r="S388" s="54" t="str">
        <f>IF('1_Data Entry'!$E388="","",IF(A388="","",IF(OR(F388="",I388="",J388="",K388=""),"Check row",IF(AND(M388&lt;&gt;"",M388&lt;I388),"Sell before buy",IF(AND(R388&lt;&gt;"",J388&lt;R388),"Shares remaining exceeds buy",IF(AND(M388&lt;&gt;"",OR(O388="",O388&lt;=0),N388&gt;0),"Missing sale price","OK"))))))</f>
        <v/>
      </c>
      <c r="T388" s="54" t="str">
        <f>IF('1_Data Entry'!$E388="","",IF(A388="","",IF(AND(Q388&lt;0,M388&lt;&gt;""),"Yes","No")))</f>
        <v/>
      </c>
      <c r="U388" s="54" t="str">
        <f>IF('1_Data Entry'!$E388="","",IF(OR(A388="",T388&lt;&gt;"Yes",M388=""),"No",IF(COUNTIFS($F$6:$F$505,F388,$I$6:$I$505,"&gt;="&amp;M388-30,$I$6:$I$505,"&lt;="&amp;M388+30,$A$6:$A$505,"&lt;&gt;"&amp;A388)&gt;0,"Yes","No")))</f>
        <v/>
      </c>
      <c r="V388" s="61" t="str">
        <f>IF('1_Data Entry'!$E388="","",IF(OR(A388="",U388&lt;&gt;"Yes",M388=""),"",M388+30))</f>
        <v/>
      </c>
      <c r="W388" s="54" t="str">
        <f>IF('1_Data Entry'!$E388="","",IF(A388="","",IF(S388="OK","Ready","Review row")))</f>
        <v/>
      </c>
      <c r="X388" s="69" t="str">
        <f t="shared" si="32"/>
        <v/>
      </c>
      <c r="Y388" s="68" t="str">
        <f t="shared" si="33"/>
        <v/>
      </c>
      <c r="Z388" s="64" t="str">
        <f>IF('1_Data Entry'!$E388="","",SUM(SUMIFS('4_Wash Match Table'!R$7:R$500,'4_Wash Match Table'!L$7:L$500,H388),(SUMIFS('4_Wash Match Table'!AA$7:AA$500,'4_Wash Match Table'!U$7:U$500,H388)),(SUMIFS('4_Wash Match Table'!AJ$7:AJ$500,'4_Wash Match Table'!AD$7:AD$500,H388)),(SUMIFS('4_Wash Match Table'!AS$7:AS$500,'4_Wash Match Table'!AM$7:AM$500,H388))))</f>
        <v/>
      </c>
      <c r="AA388" s="64" t="str">
        <f>IF('1_Data Entry'!$E388="","",IF(OR(L388="",Z388=""),"",L388+Z388))</f>
        <v/>
      </c>
      <c r="AB388" s="65" t="str">
        <f t="shared" si="34"/>
        <v/>
      </c>
      <c r="AC388" s="70" t="str">
        <f>IF(AND($M388&lt;&gt;"",$Q388&lt;0),COUNTIFS($M$6:M388,"&lt;&gt;",$Q$6:Q388,"&lt;0"),"")</f>
        <v/>
      </c>
      <c r="AD388" t="str">
        <f t="shared" si="35"/>
        <v/>
      </c>
      <c r="AG388"/>
    </row>
    <row r="389" spans="1:33" ht="15" customHeight="1" x14ac:dyDescent="0.25">
      <c r="A389" s="47" t="str">
        <f>IF('1_Data Entry'!$E389="","",IF(COUNTA('1_Data Entry'!C389:N389)=0,"",'1_Data Entry'!A389))</f>
        <v/>
      </c>
      <c r="B389" s="47" t="str">
        <f>IF('1_Data Entry'!$E389="","",IF(A389="","",IF(S389&lt;&gt;"OK","Check row",IF(M389="","Open lot",IF(R389=0,"Closed lot","Partially sold")))))</f>
        <v/>
      </c>
      <c r="C389" s="47" t="str">
        <f>IF(A389="","",'1_Data Entry'!C389)</f>
        <v/>
      </c>
      <c r="D389" s="47" t="str">
        <f>IF(A389="","",'1_Data Entry'!D389)</f>
        <v/>
      </c>
      <c r="E389" s="47" t="str">
        <f>IF(A389="","",'1_Data Entry'!E389)</f>
        <v/>
      </c>
      <c r="F389" s="47" t="str">
        <f t="shared" si="30"/>
        <v/>
      </c>
      <c r="G389" s="47" t="str">
        <f>IF(F389="","",IFERROR(VLOOKUP(F389,'6_Reference Lists'!$A$4:$D$64,4,FALSE()),'1_Data Entry'!F389))</f>
        <v/>
      </c>
      <c r="H389" s="134" t="str">
        <f>IF('1_Data Entry'!$E389="","",IF(OR(F389="",I389="",J389="",K389=""),"",F389&amp;"-"&amp;TEXT(I389,"yyyymmdd")&amp;"-"&amp;SUBSTITUTE(TEXT(ROUND(J389,3),"0.###"),".","D")&amp;"-"&amp;SUBSTITUTE(TEXT(ROUND(K389,3),"0.###"),".","D")))</f>
        <v/>
      </c>
      <c r="I389" s="61" t="str">
        <f>IF('1_Data Entry'!$E389="","",IF(A389="","",'1_Data Entry'!G389))</f>
        <v/>
      </c>
      <c r="J389" s="62" t="str">
        <f>IF('1_Data Entry'!$E389="","",IF(A389="","",'1_Data Entry'!H389))</f>
        <v/>
      </c>
      <c r="K389" s="63" t="str">
        <f>IF('1_Data Entry'!$E389="","",IF(A389="","",'1_Data Entry'!I389))</f>
        <v/>
      </c>
      <c r="L389" s="63" t="str">
        <f>IF('1_Data Entry'!$E389="","",IF(OR(J389="",K389=""),"",J389*K389))</f>
        <v/>
      </c>
      <c r="M389" s="61" t="str">
        <f>IF(A389="","",IF(OR('1_Data Entry'!L389="",'1_Data Entry'!L389&lt;=0),"",'1_Data Entry'!J389))</f>
        <v/>
      </c>
      <c r="N389" s="62" t="str">
        <f>IF('1_Data Entry'!$E389="","",IF(OR(J389="",R389=""),"",MAX(J389-R389,0)))</f>
        <v/>
      </c>
      <c r="O389" s="63" t="str">
        <f>IF('1_Data Entry'!$E389="","",IF(A389="","",'1_Data Entry'!L389))</f>
        <v/>
      </c>
      <c r="P389" s="63" t="str">
        <f t="shared" si="31"/>
        <v/>
      </c>
      <c r="Q389" s="91" t="str">
        <f>IF('1_Data Entry'!$E389="","",IF(OR(M389="",P389="",L389=""),"",P389-L389))</f>
        <v/>
      </c>
      <c r="R389" s="133" t="str">
        <f>IF(A389="","",IF('1_Data Entry'!M389&lt;&gt;"",'1_Data Entry'!M389,IF('1_Data Entry'!J389="",J389,"")))</f>
        <v/>
      </c>
      <c r="S389" s="54" t="str">
        <f>IF('1_Data Entry'!$E389="","",IF(A389="","",IF(OR(F389="",I389="",J389="",K389=""),"Check row",IF(AND(M389&lt;&gt;"",M389&lt;I389),"Sell before buy",IF(AND(R389&lt;&gt;"",J389&lt;R389),"Shares remaining exceeds buy",IF(AND(M389&lt;&gt;"",OR(O389="",O389&lt;=0),N389&gt;0),"Missing sale price","OK"))))))</f>
        <v/>
      </c>
      <c r="T389" s="54" t="str">
        <f>IF('1_Data Entry'!$E389="","",IF(A389="","",IF(AND(Q389&lt;0,M389&lt;&gt;""),"Yes","No")))</f>
        <v/>
      </c>
      <c r="U389" s="54" t="str">
        <f>IF('1_Data Entry'!$E389="","",IF(OR(A389="",T389&lt;&gt;"Yes",M389=""),"No",IF(COUNTIFS($F$6:$F$505,F389,$I$6:$I$505,"&gt;="&amp;M389-30,$I$6:$I$505,"&lt;="&amp;M389+30,$A$6:$A$505,"&lt;&gt;"&amp;A389)&gt;0,"Yes","No")))</f>
        <v/>
      </c>
      <c r="V389" s="61" t="str">
        <f>IF('1_Data Entry'!$E389="","",IF(OR(A389="",U389&lt;&gt;"Yes",M389=""),"",M389+30))</f>
        <v/>
      </c>
      <c r="W389" s="54" t="str">
        <f>IF('1_Data Entry'!$E389="","",IF(A389="","",IF(S389="OK","Ready","Review row")))</f>
        <v/>
      </c>
      <c r="X389" s="69" t="str">
        <f t="shared" si="32"/>
        <v/>
      </c>
      <c r="Y389" s="68" t="str">
        <f t="shared" si="33"/>
        <v/>
      </c>
      <c r="Z389" s="64" t="str">
        <f>IF('1_Data Entry'!$E389="","",SUM(SUMIFS('4_Wash Match Table'!R$7:R$500,'4_Wash Match Table'!L$7:L$500,H389),(SUMIFS('4_Wash Match Table'!AA$7:AA$500,'4_Wash Match Table'!U$7:U$500,H389)),(SUMIFS('4_Wash Match Table'!AJ$7:AJ$500,'4_Wash Match Table'!AD$7:AD$500,H389)),(SUMIFS('4_Wash Match Table'!AS$7:AS$500,'4_Wash Match Table'!AM$7:AM$500,H389))))</f>
        <v/>
      </c>
      <c r="AA389" s="64" t="str">
        <f>IF('1_Data Entry'!$E389="","",IF(OR(L389="",Z389=""),"",L389+Z389))</f>
        <v/>
      </c>
      <c r="AB389" s="65" t="str">
        <f t="shared" si="34"/>
        <v/>
      </c>
      <c r="AC389" s="70" t="str">
        <f>IF(AND($M389&lt;&gt;"",$Q389&lt;0),COUNTIFS($M$6:M389,"&lt;&gt;",$Q$6:Q389,"&lt;0"),"")</f>
        <v/>
      </c>
      <c r="AD389" t="str">
        <f t="shared" si="35"/>
        <v/>
      </c>
      <c r="AG389"/>
    </row>
    <row r="390" spans="1:33" ht="15" customHeight="1" x14ac:dyDescent="0.25">
      <c r="A390" s="47" t="str">
        <f>IF('1_Data Entry'!$E390="","",IF(COUNTA('1_Data Entry'!C390:N390)=0,"",'1_Data Entry'!A390))</f>
        <v/>
      </c>
      <c r="B390" s="47" t="str">
        <f>IF('1_Data Entry'!$E390="","",IF(A390="","",IF(S390&lt;&gt;"OK","Check row",IF(M390="","Open lot",IF(R390=0,"Closed lot","Partially sold")))))</f>
        <v/>
      </c>
      <c r="C390" s="47" t="str">
        <f>IF(A390="","",'1_Data Entry'!C390)</f>
        <v/>
      </c>
      <c r="D390" s="47" t="str">
        <f>IF(A390="","",'1_Data Entry'!D390)</f>
        <v/>
      </c>
      <c r="E390" s="47" t="str">
        <f>IF(A390="","",'1_Data Entry'!E390)</f>
        <v/>
      </c>
      <c r="F390" s="47" t="str">
        <f t="shared" ref="F390:F453" si="36">IF(E390="","",UPPER(TRIM(E390)))</f>
        <v/>
      </c>
      <c r="G390" s="47" t="str">
        <f>IF(F390="","",IFERROR(VLOOKUP(F390,'6_Reference Lists'!$A$4:$D$64,4,FALSE()),'1_Data Entry'!F390))</f>
        <v/>
      </c>
      <c r="H390" s="134" t="str">
        <f>IF('1_Data Entry'!$E390="","",IF(OR(F390="",I390="",J390="",K390=""),"",F390&amp;"-"&amp;TEXT(I390,"yyyymmdd")&amp;"-"&amp;SUBSTITUTE(TEXT(ROUND(J390,3),"0.###"),".","D")&amp;"-"&amp;SUBSTITUTE(TEXT(ROUND(K390,3),"0.###"),".","D")))</f>
        <v/>
      </c>
      <c r="I390" s="61" t="str">
        <f>IF('1_Data Entry'!$E390="","",IF(A390="","",'1_Data Entry'!G390))</f>
        <v/>
      </c>
      <c r="J390" s="62" t="str">
        <f>IF('1_Data Entry'!$E390="","",IF(A390="","",'1_Data Entry'!H390))</f>
        <v/>
      </c>
      <c r="K390" s="63" t="str">
        <f>IF('1_Data Entry'!$E390="","",IF(A390="","",'1_Data Entry'!I390))</f>
        <v/>
      </c>
      <c r="L390" s="63" t="str">
        <f>IF('1_Data Entry'!$E390="","",IF(OR(J390="",K390=""),"",J390*K390))</f>
        <v/>
      </c>
      <c r="M390" s="61" t="str">
        <f>IF(A390="","",IF(OR('1_Data Entry'!L390="",'1_Data Entry'!L390&lt;=0),"",'1_Data Entry'!J390))</f>
        <v/>
      </c>
      <c r="N390" s="62" t="str">
        <f>IF('1_Data Entry'!$E390="","",IF(OR(J390="",R390=""),"",MAX(J390-R390,0)))</f>
        <v/>
      </c>
      <c r="O390" s="63" t="str">
        <f>IF('1_Data Entry'!$E390="","",IF(A390="","",'1_Data Entry'!L390))</f>
        <v/>
      </c>
      <c r="P390" s="63" t="str">
        <f t="shared" ref="P390:P453" si="37">IF(OR(M390="",O390="",O390&lt;=0,N390="",N390&lt;=0),"",O390*N390)</f>
        <v/>
      </c>
      <c r="Q390" s="91" t="str">
        <f>IF('1_Data Entry'!$E390="","",IF(OR(M390="",P390="",L390=""),"",P390-L390))</f>
        <v/>
      </c>
      <c r="R390" s="133" t="str">
        <f>IF(A390="","",IF('1_Data Entry'!M390&lt;&gt;"",'1_Data Entry'!M390,IF('1_Data Entry'!J390="",J390,"")))</f>
        <v/>
      </c>
      <c r="S390" s="54" t="str">
        <f>IF('1_Data Entry'!$E390="","",IF(A390="","",IF(OR(F390="",I390="",J390="",K390=""),"Check row",IF(AND(M390&lt;&gt;"",M390&lt;I390),"Sell before buy",IF(AND(R390&lt;&gt;"",J390&lt;R390),"Shares remaining exceeds buy",IF(AND(M390&lt;&gt;"",OR(O390="",O390&lt;=0),N390&gt;0),"Missing sale price","OK"))))))</f>
        <v/>
      </c>
      <c r="T390" s="54" t="str">
        <f>IF('1_Data Entry'!$E390="","",IF(A390="","",IF(AND(Q390&lt;0,M390&lt;&gt;""),"Yes","No")))</f>
        <v/>
      </c>
      <c r="U390" s="54" t="str">
        <f>IF('1_Data Entry'!$E390="","",IF(OR(A390="",T390&lt;&gt;"Yes",M390=""),"No",IF(COUNTIFS($F$6:$F$505,F390,$I$6:$I$505,"&gt;="&amp;M390-30,$I$6:$I$505,"&lt;="&amp;M390+30,$A$6:$A$505,"&lt;&gt;"&amp;A390)&gt;0,"Yes","No")))</f>
        <v/>
      </c>
      <c r="V390" s="61" t="str">
        <f>IF('1_Data Entry'!$E390="","",IF(OR(A390="",U390&lt;&gt;"Yes",M390=""),"",M390+30))</f>
        <v/>
      </c>
      <c r="W390" s="54" t="str">
        <f>IF('1_Data Entry'!$E390="","",IF(A390="","",IF(S390="OK","Ready","Review row")))</f>
        <v/>
      </c>
      <c r="X390" s="69" t="str">
        <f t="shared" ref="X390:X453" si="38">IF(OR(I390="",M390=""),"",M390-I390)</f>
        <v/>
      </c>
      <c r="Y390" s="68" t="str">
        <f t="shared" ref="Y390:Y453" si="39">IF(X390="","",IF(X390&lt;=365,"Short-Term","Long-Term"))</f>
        <v/>
      </c>
      <c r="Z390" s="64" t="str">
        <f>IF('1_Data Entry'!$E390="","",SUM(SUMIFS('4_Wash Match Table'!R$7:R$500,'4_Wash Match Table'!L$7:L$500,H390),(SUMIFS('4_Wash Match Table'!AA$7:AA$500,'4_Wash Match Table'!U$7:U$500,H390)),(SUMIFS('4_Wash Match Table'!AJ$7:AJ$500,'4_Wash Match Table'!AD$7:AD$500,H390)),(SUMIFS('4_Wash Match Table'!AS$7:AS$500,'4_Wash Match Table'!AM$7:AM$500,H390))))</f>
        <v/>
      </c>
      <c r="AA390" s="64" t="str">
        <f>IF('1_Data Entry'!$E390="","",IF(OR(L390="",Z390=""),"",L390+Z390))</f>
        <v/>
      </c>
      <c r="AB390" s="65" t="str">
        <f t="shared" ref="AB390:AB453" si="40">IFERROR(IF(OR(J390="",AA390=""),"",AA390/J390),"")</f>
        <v/>
      </c>
      <c r="AC390" s="70" t="str">
        <f>IF(AND($M390&lt;&gt;"",$Q390&lt;0),COUNTIFS($M$6:M390,"&lt;&gt;",$Q$6:Q390,"&lt;0"),"")</f>
        <v/>
      </c>
      <c r="AD390" t="str">
        <f t="shared" ref="AD390:AD453" si="41">IF(A390="","",ROW())</f>
        <v/>
      </c>
      <c r="AG390"/>
    </row>
    <row r="391" spans="1:33" ht="15" customHeight="1" x14ac:dyDescent="0.25">
      <c r="A391" s="47" t="str">
        <f>IF('1_Data Entry'!$E391="","",IF(COUNTA('1_Data Entry'!C391:N391)=0,"",'1_Data Entry'!A391))</f>
        <v/>
      </c>
      <c r="B391" s="47" t="str">
        <f>IF('1_Data Entry'!$E391="","",IF(A391="","",IF(S391&lt;&gt;"OK","Check row",IF(M391="","Open lot",IF(R391=0,"Closed lot","Partially sold")))))</f>
        <v/>
      </c>
      <c r="C391" s="47" t="str">
        <f>IF(A391="","",'1_Data Entry'!C391)</f>
        <v/>
      </c>
      <c r="D391" s="47" t="str">
        <f>IF(A391="","",'1_Data Entry'!D391)</f>
        <v/>
      </c>
      <c r="E391" s="47" t="str">
        <f>IF(A391="","",'1_Data Entry'!E391)</f>
        <v/>
      </c>
      <c r="F391" s="47" t="str">
        <f t="shared" si="36"/>
        <v/>
      </c>
      <c r="G391" s="47" t="str">
        <f>IF(F391="","",IFERROR(VLOOKUP(F391,'6_Reference Lists'!$A$4:$D$64,4,FALSE()),'1_Data Entry'!F391))</f>
        <v/>
      </c>
      <c r="H391" s="134" t="str">
        <f>IF('1_Data Entry'!$E391="","",IF(OR(F391="",I391="",J391="",K391=""),"",F391&amp;"-"&amp;TEXT(I391,"yyyymmdd")&amp;"-"&amp;SUBSTITUTE(TEXT(ROUND(J391,3),"0.###"),".","D")&amp;"-"&amp;SUBSTITUTE(TEXT(ROUND(K391,3),"0.###"),".","D")))</f>
        <v/>
      </c>
      <c r="I391" s="61" t="str">
        <f>IF('1_Data Entry'!$E391="","",IF(A391="","",'1_Data Entry'!G391))</f>
        <v/>
      </c>
      <c r="J391" s="62" t="str">
        <f>IF('1_Data Entry'!$E391="","",IF(A391="","",'1_Data Entry'!H391))</f>
        <v/>
      </c>
      <c r="K391" s="63" t="str">
        <f>IF('1_Data Entry'!$E391="","",IF(A391="","",'1_Data Entry'!I391))</f>
        <v/>
      </c>
      <c r="L391" s="63" t="str">
        <f>IF('1_Data Entry'!$E391="","",IF(OR(J391="",K391=""),"",J391*K391))</f>
        <v/>
      </c>
      <c r="M391" s="61" t="str">
        <f>IF(A391="","",IF(OR('1_Data Entry'!L391="",'1_Data Entry'!L391&lt;=0),"",'1_Data Entry'!J391))</f>
        <v/>
      </c>
      <c r="N391" s="62" t="str">
        <f>IF('1_Data Entry'!$E391="","",IF(OR(J391="",R391=""),"",MAX(J391-R391,0)))</f>
        <v/>
      </c>
      <c r="O391" s="63" t="str">
        <f>IF('1_Data Entry'!$E391="","",IF(A391="","",'1_Data Entry'!L391))</f>
        <v/>
      </c>
      <c r="P391" s="63" t="str">
        <f t="shared" si="37"/>
        <v/>
      </c>
      <c r="Q391" s="91" t="str">
        <f>IF('1_Data Entry'!$E391="","",IF(OR(M391="",P391="",L391=""),"",P391-L391))</f>
        <v/>
      </c>
      <c r="R391" s="133" t="str">
        <f>IF(A391="","",IF('1_Data Entry'!M391&lt;&gt;"",'1_Data Entry'!M391,IF('1_Data Entry'!J391="",J391,"")))</f>
        <v/>
      </c>
      <c r="S391" s="54" t="str">
        <f>IF('1_Data Entry'!$E391="","",IF(A391="","",IF(OR(F391="",I391="",J391="",K391=""),"Check row",IF(AND(M391&lt;&gt;"",M391&lt;I391),"Sell before buy",IF(AND(R391&lt;&gt;"",J391&lt;R391),"Shares remaining exceeds buy",IF(AND(M391&lt;&gt;"",OR(O391="",O391&lt;=0),N391&gt;0),"Missing sale price","OK"))))))</f>
        <v/>
      </c>
      <c r="T391" s="54" t="str">
        <f>IF('1_Data Entry'!$E391="","",IF(A391="","",IF(AND(Q391&lt;0,M391&lt;&gt;""),"Yes","No")))</f>
        <v/>
      </c>
      <c r="U391" s="54" t="str">
        <f>IF('1_Data Entry'!$E391="","",IF(OR(A391="",T391&lt;&gt;"Yes",M391=""),"No",IF(COUNTIFS($F$6:$F$505,F391,$I$6:$I$505,"&gt;="&amp;M391-30,$I$6:$I$505,"&lt;="&amp;M391+30,$A$6:$A$505,"&lt;&gt;"&amp;A391)&gt;0,"Yes","No")))</f>
        <v/>
      </c>
      <c r="V391" s="61" t="str">
        <f>IF('1_Data Entry'!$E391="","",IF(OR(A391="",U391&lt;&gt;"Yes",M391=""),"",M391+30))</f>
        <v/>
      </c>
      <c r="W391" s="54" t="str">
        <f>IF('1_Data Entry'!$E391="","",IF(A391="","",IF(S391="OK","Ready","Review row")))</f>
        <v/>
      </c>
      <c r="X391" s="69" t="str">
        <f t="shared" si="38"/>
        <v/>
      </c>
      <c r="Y391" s="68" t="str">
        <f t="shared" si="39"/>
        <v/>
      </c>
      <c r="Z391" s="64" t="str">
        <f>IF('1_Data Entry'!$E391="","",SUM(SUMIFS('4_Wash Match Table'!R$7:R$500,'4_Wash Match Table'!L$7:L$500,H391),(SUMIFS('4_Wash Match Table'!AA$7:AA$500,'4_Wash Match Table'!U$7:U$500,H391)),(SUMIFS('4_Wash Match Table'!AJ$7:AJ$500,'4_Wash Match Table'!AD$7:AD$500,H391)),(SUMIFS('4_Wash Match Table'!AS$7:AS$500,'4_Wash Match Table'!AM$7:AM$500,H391))))</f>
        <v/>
      </c>
      <c r="AA391" s="64" t="str">
        <f>IF('1_Data Entry'!$E391="","",IF(OR(L391="",Z391=""),"",L391+Z391))</f>
        <v/>
      </c>
      <c r="AB391" s="65" t="str">
        <f t="shared" si="40"/>
        <v/>
      </c>
      <c r="AC391" s="70" t="str">
        <f>IF(AND($M391&lt;&gt;"",$Q391&lt;0),COUNTIFS($M$6:M391,"&lt;&gt;",$Q$6:Q391,"&lt;0"),"")</f>
        <v/>
      </c>
      <c r="AD391" t="str">
        <f t="shared" si="41"/>
        <v/>
      </c>
      <c r="AG391"/>
    </row>
    <row r="392" spans="1:33" ht="15" customHeight="1" x14ac:dyDescent="0.25">
      <c r="A392" s="47" t="str">
        <f>IF('1_Data Entry'!$E392="","",IF(COUNTA('1_Data Entry'!C392:N392)=0,"",'1_Data Entry'!A392))</f>
        <v/>
      </c>
      <c r="B392" s="47" t="str">
        <f>IF('1_Data Entry'!$E392="","",IF(A392="","",IF(S392&lt;&gt;"OK","Check row",IF(M392="","Open lot",IF(R392=0,"Closed lot","Partially sold")))))</f>
        <v/>
      </c>
      <c r="C392" s="47" t="str">
        <f>IF(A392="","",'1_Data Entry'!C392)</f>
        <v/>
      </c>
      <c r="D392" s="47" t="str">
        <f>IF(A392="","",'1_Data Entry'!D392)</f>
        <v/>
      </c>
      <c r="E392" s="47" t="str">
        <f>IF(A392="","",'1_Data Entry'!E392)</f>
        <v/>
      </c>
      <c r="F392" s="47" t="str">
        <f t="shared" si="36"/>
        <v/>
      </c>
      <c r="G392" s="47" t="str">
        <f>IF(F392="","",IFERROR(VLOOKUP(F392,'6_Reference Lists'!$A$4:$D$64,4,FALSE()),'1_Data Entry'!F392))</f>
        <v/>
      </c>
      <c r="H392" s="134" t="str">
        <f>IF('1_Data Entry'!$E392="","",IF(OR(F392="",I392="",J392="",K392=""),"",F392&amp;"-"&amp;TEXT(I392,"yyyymmdd")&amp;"-"&amp;SUBSTITUTE(TEXT(ROUND(J392,3),"0.###"),".","D")&amp;"-"&amp;SUBSTITUTE(TEXT(ROUND(K392,3),"0.###"),".","D")))</f>
        <v/>
      </c>
      <c r="I392" s="61" t="str">
        <f>IF('1_Data Entry'!$E392="","",IF(A392="","",'1_Data Entry'!G392))</f>
        <v/>
      </c>
      <c r="J392" s="62" t="str">
        <f>IF('1_Data Entry'!$E392="","",IF(A392="","",'1_Data Entry'!H392))</f>
        <v/>
      </c>
      <c r="K392" s="63" t="str">
        <f>IF('1_Data Entry'!$E392="","",IF(A392="","",'1_Data Entry'!I392))</f>
        <v/>
      </c>
      <c r="L392" s="63" t="str">
        <f>IF('1_Data Entry'!$E392="","",IF(OR(J392="",K392=""),"",J392*K392))</f>
        <v/>
      </c>
      <c r="M392" s="61" t="str">
        <f>IF(A392="","",IF(OR('1_Data Entry'!L392="",'1_Data Entry'!L392&lt;=0),"",'1_Data Entry'!J392))</f>
        <v/>
      </c>
      <c r="N392" s="62" t="str">
        <f>IF('1_Data Entry'!$E392="","",IF(OR(J392="",R392=""),"",MAX(J392-R392,0)))</f>
        <v/>
      </c>
      <c r="O392" s="63" t="str">
        <f>IF('1_Data Entry'!$E392="","",IF(A392="","",'1_Data Entry'!L392))</f>
        <v/>
      </c>
      <c r="P392" s="63" t="str">
        <f t="shared" si="37"/>
        <v/>
      </c>
      <c r="Q392" s="91" t="str">
        <f>IF('1_Data Entry'!$E392="","",IF(OR(M392="",P392="",L392=""),"",P392-L392))</f>
        <v/>
      </c>
      <c r="R392" s="133" t="str">
        <f>IF(A392="","",IF('1_Data Entry'!M392&lt;&gt;"",'1_Data Entry'!M392,IF('1_Data Entry'!J392="",J392,"")))</f>
        <v/>
      </c>
      <c r="S392" s="54" t="str">
        <f>IF('1_Data Entry'!$E392="","",IF(A392="","",IF(OR(F392="",I392="",J392="",K392=""),"Check row",IF(AND(M392&lt;&gt;"",M392&lt;I392),"Sell before buy",IF(AND(R392&lt;&gt;"",J392&lt;R392),"Shares remaining exceeds buy",IF(AND(M392&lt;&gt;"",OR(O392="",O392&lt;=0),N392&gt;0),"Missing sale price","OK"))))))</f>
        <v/>
      </c>
      <c r="T392" s="54" t="str">
        <f>IF('1_Data Entry'!$E392="","",IF(A392="","",IF(AND(Q392&lt;0,M392&lt;&gt;""),"Yes","No")))</f>
        <v/>
      </c>
      <c r="U392" s="54" t="str">
        <f>IF('1_Data Entry'!$E392="","",IF(OR(A392="",T392&lt;&gt;"Yes",M392=""),"No",IF(COUNTIFS($F$6:$F$505,F392,$I$6:$I$505,"&gt;="&amp;M392-30,$I$6:$I$505,"&lt;="&amp;M392+30,$A$6:$A$505,"&lt;&gt;"&amp;A392)&gt;0,"Yes","No")))</f>
        <v/>
      </c>
      <c r="V392" s="61" t="str">
        <f>IF('1_Data Entry'!$E392="","",IF(OR(A392="",U392&lt;&gt;"Yes",M392=""),"",M392+30))</f>
        <v/>
      </c>
      <c r="W392" s="54" t="str">
        <f>IF('1_Data Entry'!$E392="","",IF(A392="","",IF(S392="OK","Ready","Review row")))</f>
        <v/>
      </c>
      <c r="X392" s="69" t="str">
        <f t="shared" si="38"/>
        <v/>
      </c>
      <c r="Y392" s="68" t="str">
        <f t="shared" si="39"/>
        <v/>
      </c>
      <c r="Z392" s="64" t="str">
        <f>IF('1_Data Entry'!$E392="","",SUM(SUMIFS('4_Wash Match Table'!R$7:R$500,'4_Wash Match Table'!L$7:L$500,H392),(SUMIFS('4_Wash Match Table'!AA$7:AA$500,'4_Wash Match Table'!U$7:U$500,H392)),(SUMIFS('4_Wash Match Table'!AJ$7:AJ$500,'4_Wash Match Table'!AD$7:AD$500,H392)),(SUMIFS('4_Wash Match Table'!AS$7:AS$500,'4_Wash Match Table'!AM$7:AM$500,H392))))</f>
        <v/>
      </c>
      <c r="AA392" s="64" t="str">
        <f>IF('1_Data Entry'!$E392="","",IF(OR(L392="",Z392=""),"",L392+Z392))</f>
        <v/>
      </c>
      <c r="AB392" s="65" t="str">
        <f t="shared" si="40"/>
        <v/>
      </c>
      <c r="AC392" s="70" t="str">
        <f>IF(AND($M392&lt;&gt;"",$Q392&lt;0),COUNTIFS($M$6:M392,"&lt;&gt;",$Q$6:Q392,"&lt;0"),"")</f>
        <v/>
      </c>
      <c r="AD392" t="str">
        <f t="shared" si="41"/>
        <v/>
      </c>
      <c r="AG392"/>
    </row>
    <row r="393" spans="1:33" ht="15" customHeight="1" x14ac:dyDescent="0.25">
      <c r="A393" s="47" t="str">
        <f>IF('1_Data Entry'!$E393="","",IF(COUNTA('1_Data Entry'!C393:N393)=0,"",'1_Data Entry'!A393))</f>
        <v/>
      </c>
      <c r="B393" s="47" t="str">
        <f>IF('1_Data Entry'!$E393="","",IF(A393="","",IF(S393&lt;&gt;"OK","Check row",IF(M393="","Open lot",IF(R393=0,"Closed lot","Partially sold")))))</f>
        <v/>
      </c>
      <c r="C393" s="47" t="str">
        <f>IF(A393="","",'1_Data Entry'!C393)</f>
        <v/>
      </c>
      <c r="D393" s="47" t="str">
        <f>IF(A393="","",'1_Data Entry'!D393)</f>
        <v/>
      </c>
      <c r="E393" s="47" t="str">
        <f>IF(A393="","",'1_Data Entry'!E393)</f>
        <v/>
      </c>
      <c r="F393" s="47" t="str">
        <f t="shared" si="36"/>
        <v/>
      </c>
      <c r="G393" s="47" t="str">
        <f>IF(F393="","",IFERROR(VLOOKUP(F393,'6_Reference Lists'!$A$4:$D$64,4,FALSE()),'1_Data Entry'!F393))</f>
        <v/>
      </c>
      <c r="H393" s="134" t="str">
        <f>IF('1_Data Entry'!$E393="","",IF(OR(F393="",I393="",J393="",K393=""),"",F393&amp;"-"&amp;TEXT(I393,"yyyymmdd")&amp;"-"&amp;SUBSTITUTE(TEXT(ROUND(J393,3),"0.###"),".","D")&amp;"-"&amp;SUBSTITUTE(TEXT(ROUND(K393,3),"0.###"),".","D")))</f>
        <v/>
      </c>
      <c r="I393" s="61" t="str">
        <f>IF('1_Data Entry'!$E393="","",IF(A393="","",'1_Data Entry'!G393))</f>
        <v/>
      </c>
      <c r="J393" s="62" t="str">
        <f>IF('1_Data Entry'!$E393="","",IF(A393="","",'1_Data Entry'!H393))</f>
        <v/>
      </c>
      <c r="K393" s="63" t="str">
        <f>IF('1_Data Entry'!$E393="","",IF(A393="","",'1_Data Entry'!I393))</f>
        <v/>
      </c>
      <c r="L393" s="63" t="str">
        <f>IF('1_Data Entry'!$E393="","",IF(OR(J393="",K393=""),"",J393*K393))</f>
        <v/>
      </c>
      <c r="M393" s="61" t="str">
        <f>IF(A393="","",IF(OR('1_Data Entry'!L393="",'1_Data Entry'!L393&lt;=0),"",'1_Data Entry'!J393))</f>
        <v/>
      </c>
      <c r="N393" s="62" t="str">
        <f>IF('1_Data Entry'!$E393="","",IF(OR(J393="",R393=""),"",MAX(J393-R393,0)))</f>
        <v/>
      </c>
      <c r="O393" s="63" t="str">
        <f>IF('1_Data Entry'!$E393="","",IF(A393="","",'1_Data Entry'!L393))</f>
        <v/>
      </c>
      <c r="P393" s="63" t="str">
        <f t="shared" si="37"/>
        <v/>
      </c>
      <c r="Q393" s="91" t="str">
        <f>IF('1_Data Entry'!$E393="","",IF(OR(M393="",P393="",L393=""),"",P393-L393))</f>
        <v/>
      </c>
      <c r="R393" s="133" t="str">
        <f>IF(A393="","",IF('1_Data Entry'!M393&lt;&gt;"",'1_Data Entry'!M393,IF('1_Data Entry'!J393="",J393,"")))</f>
        <v/>
      </c>
      <c r="S393" s="54" t="str">
        <f>IF('1_Data Entry'!$E393="","",IF(A393="","",IF(OR(F393="",I393="",J393="",K393=""),"Check row",IF(AND(M393&lt;&gt;"",M393&lt;I393),"Sell before buy",IF(AND(R393&lt;&gt;"",J393&lt;R393),"Shares remaining exceeds buy",IF(AND(M393&lt;&gt;"",OR(O393="",O393&lt;=0),N393&gt;0),"Missing sale price","OK"))))))</f>
        <v/>
      </c>
      <c r="T393" s="54" t="str">
        <f>IF('1_Data Entry'!$E393="","",IF(A393="","",IF(AND(Q393&lt;0,M393&lt;&gt;""),"Yes","No")))</f>
        <v/>
      </c>
      <c r="U393" s="54" t="str">
        <f>IF('1_Data Entry'!$E393="","",IF(OR(A393="",T393&lt;&gt;"Yes",M393=""),"No",IF(COUNTIFS($F$6:$F$505,F393,$I$6:$I$505,"&gt;="&amp;M393-30,$I$6:$I$505,"&lt;="&amp;M393+30,$A$6:$A$505,"&lt;&gt;"&amp;A393)&gt;0,"Yes","No")))</f>
        <v/>
      </c>
      <c r="V393" s="61" t="str">
        <f>IF('1_Data Entry'!$E393="","",IF(OR(A393="",U393&lt;&gt;"Yes",M393=""),"",M393+30))</f>
        <v/>
      </c>
      <c r="W393" s="54" t="str">
        <f>IF('1_Data Entry'!$E393="","",IF(A393="","",IF(S393="OK","Ready","Review row")))</f>
        <v/>
      </c>
      <c r="X393" s="69" t="str">
        <f t="shared" si="38"/>
        <v/>
      </c>
      <c r="Y393" s="68" t="str">
        <f t="shared" si="39"/>
        <v/>
      </c>
      <c r="Z393" s="64" t="str">
        <f>IF('1_Data Entry'!$E393="","",SUM(SUMIFS('4_Wash Match Table'!R$7:R$500,'4_Wash Match Table'!L$7:L$500,H393),(SUMIFS('4_Wash Match Table'!AA$7:AA$500,'4_Wash Match Table'!U$7:U$500,H393)),(SUMIFS('4_Wash Match Table'!AJ$7:AJ$500,'4_Wash Match Table'!AD$7:AD$500,H393)),(SUMIFS('4_Wash Match Table'!AS$7:AS$500,'4_Wash Match Table'!AM$7:AM$500,H393))))</f>
        <v/>
      </c>
      <c r="AA393" s="64" t="str">
        <f>IF('1_Data Entry'!$E393="","",IF(OR(L393="",Z393=""),"",L393+Z393))</f>
        <v/>
      </c>
      <c r="AB393" s="65" t="str">
        <f t="shared" si="40"/>
        <v/>
      </c>
      <c r="AC393" s="70" t="str">
        <f>IF(AND($M393&lt;&gt;"",$Q393&lt;0),COUNTIFS($M$6:M393,"&lt;&gt;",$Q$6:Q393,"&lt;0"),"")</f>
        <v/>
      </c>
      <c r="AD393" t="str">
        <f t="shared" si="41"/>
        <v/>
      </c>
      <c r="AG393"/>
    </row>
    <row r="394" spans="1:33" ht="15" customHeight="1" x14ac:dyDescent="0.25">
      <c r="A394" s="47" t="str">
        <f>IF('1_Data Entry'!$E394="","",IF(COUNTA('1_Data Entry'!C394:N394)=0,"",'1_Data Entry'!A394))</f>
        <v/>
      </c>
      <c r="B394" s="47" t="str">
        <f>IF('1_Data Entry'!$E394="","",IF(A394="","",IF(S394&lt;&gt;"OK","Check row",IF(M394="","Open lot",IF(R394=0,"Closed lot","Partially sold")))))</f>
        <v/>
      </c>
      <c r="C394" s="47" t="str">
        <f>IF(A394="","",'1_Data Entry'!C394)</f>
        <v/>
      </c>
      <c r="D394" s="47" t="str">
        <f>IF(A394="","",'1_Data Entry'!D394)</f>
        <v/>
      </c>
      <c r="E394" s="47" t="str">
        <f>IF(A394="","",'1_Data Entry'!E394)</f>
        <v/>
      </c>
      <c r="F394" s="47" t="str">
        <f t="shared" si="36"/>
        <v/>
      </c>
      <c r="G394" s="47" t="str">
        <f>IF(F394="","",IFERROR(VLOOKUP(F394,'6_Reference Lists'!$A$4:$D$64,4,FALSE()),'1_Data Entry'!F394))</f>
        <v/>
      </c>
      <c r="H394" s="134" t="str">
        <f>IF('1_Data Entry'!$E394="","",IF(OR(F394="",I394="",J394="",K394=""),"",F394&amp;"-"&amp;TEXT(I394,"yyyymmdd")&amp;"-"&amp;SUBSTITUTE(TEXT(ROUND(J394,3),"0.###"),".","D")&amp;"-"&amp;SUBSTITUTE(TEXT(ROUND(K394,3),"0.###"),".","D")))</f>
        <v/>
      </c>
      <c r="I394" s="61" t="str">
        <f>IF('1_Data Entry'!$E394="","",IF(A394="","",'1_Data Entry'!G394))</f>
        <v/>
      </c>
      <c r="J394" s="62" t="str">
        <f>IF('1_Data Entry'!$E394="","",IF(A394="","",'1_Data Entry'!H394))</f>
        <v/>
      </c>
      <c r="K394" s="63" t="str">
        <f>IF('1_Data Entry'!$E394="","",IF(A394="","",'1_Data Entry'!I394))</f>
        <v/>
      </c>
      <c r="L394" s="63" t="str">
        <f>IF('1_Data Entry'!$E394="","",IF(OR(J394="",K394=""),"",J394*K394))</f>
        <v/>
      </c>
      <c r="M394" s="61" t="str">
        <f>IF(A394="","",IF(OR('1_Data Entry'!L394="",'1_Data Entry'!L394&lt;=0),"",'1_Data Entry'!J394))</f>
        <v/>
      </c>
      <c r="N394" s="62" t="str">
        <f>IF('1_Data Entry'!$E394="","",IF(OR(J394="",R394=""),"",MAX(J394-R394,0)))</f>
        <v/>
      </c>
      <c r="O394" s="63" t="str">
        <f>IF('1_Data Entry'!$E394="","",IF(A394="","",'1_Data Entry'!L394))</f>
        <v/>
      </c>
      <c r="P394" s="63" t="str">
        <f t="shared" si="37"/>
        <v/>
      </c>
      <c r="Q394" s="91" t="str">
        <f>IF('1_Data Entry'!$E394="","",IF(OR(M394="",P394="",L394=""),"",P394-L394))</f>
        <v/>
      </c>
      <c r="R394" s="133" t="str">
        <f>IF(A394="","",IF('1_Data Entry'!M394&lt;&gt;"",'1_Data Entry'!M394,IF('1_Data Entry'!J394="",J394,"")))</f>
        <v/>
      </c>
      <c r="S394" s="54" t="str">
        <f>IF('1_Data Entry'!$E394="","",IF(A394="","",IF(OR(F394="",I394="",J394="",K394=""),"Check row",IF(AND(M394&lt;&gt;"",M394&lt;I394),"Sell before buy",IF(AND(R394&lt;&gt;"",J394&lt;R394),"Shares remaining exceeds buy",IF(AND(M394&lt;&gt;"",OR(O394="",O394&lt;=0),N394&gt;0),"Missing sale price","OK"))))))</f>
        <v/>
      </c>
      <c r="T394" s="54" t="str">
        <f>IF('1_Data Entry'!$E394="","",IF(A394="","",IF(AND(Q394&lt;0,M394&lt;&gt;""),"Yes","No")))</f>
        <v/>
      </c>
      <c r="U394" s="54" t="str">
        <f>IF('1_Data Entry'!$E394="","",IF(OR(A394="",T394&lt;&gt;"Yes",M394=""),"No",IF(COUNTIFS($F$6:$F$505,F394,$I$6:$I$505,"&gt;="&amp;M394-30,$I$6:$I$505,"&lt;="&amp;M394+30,$A$6:$A$505,"&lt;&gt;"&amp;A394)&gt;0,"Yes","No")))</f>
        <v/>
      </c>
      <c r="V394" s="61" t="str">
        <f>IF('1_Data Entry'!$E394="","",IF(OR(A394="",U394&lt;&gt;"Yes",M394=""),"",M394+30))</f>
        <v/>
      </c>
      <c r="W394" s="54" t="str">
        <f>IF('1_Data Entry'!$E394="","",IF(A394="","",IF(S394="OK","Ready","Review row")))</f>
        <v/>
      </c>
      <c r="X394" s="69" t="str">
        <f t="shared" si="38"/>
        <v/>
      </c>
      <c r="Y394" s="68" t="str">
        <f t="shared" si="39"/>
        <v/>
      </c>
      <c r="Z394" s="64" t="str">
        <f>IF('1_Data Entry'!$E394="","",SUM(SUMIFS('4_Wash Match Table'!R$7:R$500,'4_Wash Match Table'!L$7:L$500,H394),(SUMIFS('4_Wash Match Table'!AA$7:AA$500,'4_Wash Match Table'!U$7:U$500,H394)),(SUMIFS('4_Wash Match Table'!AJ$7:AJ$500,'4_Wash Match Table'!AD$7:AD$500,H394)),(SUMIFS('4_Wash Match Table'!AS$7:AS$500,'4_Wash Match Table'!AM$7:AM$500,H394))))</f>
        <v/>
      </c>
      <c r="AA394" s="64" t="str">
        <f>IF('1_Data Entry'!$E394="","",IF(OR(L394="",Z394=""),"",L394+Z394))</f>
        <v/>
      </c>
      <c r="AB394" s="65" t="str">
        <f t="shared" si="40"/>
        <v/>
      </c>
      <c r="AC394" s="70" t="str">
        <f>IF(AND($M394&lt;&gt;"",$Q394&lt;0),COUNTIFS($M$6:M394,"&lt;&gt;",$Q$6:Q394,"&lt;0"),"")</f>
        <v/>
      </c>
      <c r="AD394" t="str">
        <f t="shared" si="41"/>
        <v/>
      </c>
      <c r="AG394"/>
    </row>
    <row r="395" spans="1:33" ht="15" customHeight="1" x14ac:dyDescent="0.25">
      <c r="A395" s="47" t="str">
        <f>IF('1_Data Entry'!$E395="","",IF(COUNTA('1_Data Entry'!C395:N395)=0,"",'1_Data Entry'!A395))</f>
        <v/>
      </c>
      <c r="B395" s="47" t="str">
        <f>IF('1_Data Entry'!$E395="","",IF(A395="","",IF(S395&lt;&gt;"OK","Check row",IF(M395="","Open lot",IF(R395=0,"Closed lot","Partially sold")))))</f>
        <v/>
      </c>
      <c r="C395" s="47" t="str">
        <f>IF(A395="","",'1_Data Entry'!C395)</f>
        <v/>
      </c>
      <c r="D395" s="47" t="str">
        <f>IF(A395="","",'1_Data Entry'!D395)</f>
        <v/>
      </c>
      <c r="E395" s="47" t="str">
        <f>IF(A395="","",'1_Data Entry'!E395)</f>
        <v/>
      </c>
      <c r="F395" s="47" t="str">
        <f t="shared" si="36"/>
        <v/>
      </c>
      <c r="G395" s="47" t="str">
        <f>IF(F395="","",IFERROR(VLOOKUP(F395,'6_Reference Lists'!$A$4:$D$64,4,FALSE()),'1_Data Entry'!F395))</f>
        <v/>
      </c>
      <c r="H395" s="134" t="str">
        <f>IF('1_Data Entry'!$E395="","",IF(OR(F395="",I395="",J395="",K395=""),"",F395&amp;"-"&amp;TEXT(I395,"yyyymmdd")&amp;"-"&amp;SUBSTITUTE(TEXT(ROUND(J395,3),"0.###"),".","D")&amp;"-"&amp;SUBSTITUTE(TEXT(ROUND(K395,3),"0.###"),".","D")))</f>
        <v/>
      </c>
      <c r="I395" s="61" t="str">
        <f>IF('1_Data Entry'!$E395="","",IF(A395="","",'1_Data Entry'!G395))</f>
        <v/>
      </c>
      <c r="J395" s="62" t="str">
        <f>IF('1_Data Entry'!$E395="","",IF(A395="","",'1_Data Entry'!H395))</f>
        <v/>
      </c>
      <c r="K395" s="63" t="str">
        <f>IF('1_Data Entry'!$E395="","",IF(A395="","",'1_Data Entry'!I395))</f>
        <v/>
      </c>
      <c r="L395" s="63" t="str">
        <f>IF('1_Data Entry'!$E395="","",IF(OR(J395="",K395=""),"",J395*K395))</f>
        <v/>
      </c>
      <c r="M395" s="61" t="str">
        <f>IF(A395="","",IF(OR('1_Data Entry'!L395="",'1_Data Entry'!L395&lt;=0),"",'1_Data Entry'!J395))</f>
        <v/>
      </c>
      <c r="N395" s="62" t="str">
        <f>IF('1_Data Entry'!$E395="","",IF(OR(J395="",R395=""),"",MAX(J395-R395,0)))</f>
        <v/>
      </c>
      <c r="O395" s="63" t="str">
        <f>IF('1_Data Entry'!$E395="","",IF(A395="","",'1_Data Entry'!L395))</f>
        <v/>
      </c>
      <c r="P395" s="63" t="str">
        <f t="shared" si="37"/>
        <v/>
      </c>
      <c r="Q395" s="91" t="str">
        <f>IF('1_Data Entry'!$E395="","",IF(OR(M395="",P395="",L395=""),"",P395-L395))</f>
        <v/>
      </c>
      <c r="R395" s="133" t="str">
        <f>IF(A395="","",IF('1_Data Entry'!M395&lt;&gt;"",'1_Data Entry'!M395,IF('1_Data Entry'!J395="",J395,"")))</f>
        <v/>
      </c>
      <c r="S395" s="54" t="str">
        <f>IF('1_Data Entry'!$E395="","",IF(A395="","",IF(OR(F395="",I395="",J395="",K395=""),"Check row",IF(AND(M395&lt;&gt;"",M395&lt;I395),"Sell before buy",IF(AND(R395&lt;&gt;"",J395&lt;R395),"Shares remaining exceeds buy",IF(AND(M395&lt;&gt;"",OR(O395="",O395&lt;=0),N395&gt;0),"Missing sale price","OK"))))))</f>
        <v/>
      </c>
      <c r="T395" s="54" t="str">
        <f>IF('1_Data Entry'!$E395="","",IF(A395="","",IF(AND(Q395&lt;0,M395&lt;&gt;""),"Yes","No")))</f>
        <v/>
      </c>
      <c r="U395" s="54" t="str">
        <f>IF('1_Data Entry'!$E395="","",IF(OR(A395="",T395&lt;&gt;"Yes",M395=""),"No",IF(COUNTIFS($F$6:$F$505,F395,$I$6:$I$505,"&gt;="&amp;M395-30,$I$6:$I$505,"&lt;="&amp;M395+30,$A$6:$A$505,"&lt;&gt;"&amp;A395)&gt;0,"Yes","No")))</f>
        <v/>
      </c>
      <c r="V395" s="61" t="str">
        <f>IF('1_Data Entry'!$E395="","",IF(OR(A395="",U395&lt;&gt;"Yes",M395=""),"",M395+30))</f>
        <v/>
      </c>
      <c r="W395" s="54" t="str">
        <f>IF('1_Data Entry'!$E395="","",IF(A395="","",IF(S395="OK","Ready","Review row")))</f>
        <v/>
      </c>
      <c r="X395" s="69" t="str">
        <f t="shared" si="38"/>
        <v/>
      </c>
      <c r="Y395" s="68" t="str">
        <f t="shared" si="39"/>
        <v/>
      </c>
      <c r="Z395" s="64" t="str">
        <f>IF('1_Data Entry'!$E395="","",SUM(SUMIFS('4_Wash Match Table'!R$7:R$500,'4_Wash Match Table'!L$7:L$500,H395),(SUMIFS('4_Wash Match Table'!AA$7:AA$500,'4_Wash Match Table'!U$7:U$500,H395)),(SUMIFS('4_Wash Match Table'!AJ$7:AJ$500,'4_Wash Match Table'!AD$7:AD$500,H395)),(SUMIFS('4_Wash Match Table'!AS$7:AS$500,'4_Wash Match Table'!AM$7:AM$500,H395))))</f>
        <v/>
      </c>
      <c r="AA395" s="64" t="str">
        <f>IF('1_Data Entry'!$E395="","",IF(OR(L395="",Z395=""),"",L395+Z395))</f>
        <v/>
      </c>
      <c r="AB395" s="65" t="str">
        <f t="shared" si="40"/>
        <v/>
      </c>
      <c r="AC395" s="70" t="str">
        <f>IF(AND($M395&lt;&gt;"",$Q395&lt;0),COUNTIFS($M$6:M395,"&lt;&gt;",$Q$6:Q395,"&lt;0"),"")</f>
        <v/>
      </c>
      <c r="AD395" t="str">
        <f t="shared" si="41"/>
        <v/>
      </c>
      <c r="AG395"/>
    </row>
    <row r="396" spans="1:33" ht="15" customHeight="1" x14ac:dyDescent="0.25">
      <c r="A396" s="47" t="str">
        <f>IF('1_Data Entry'!$E396="","",IF(COUNTA('1_Data Entry'!C396:N396)=0,"",'1_Data Entry'!A396))</f>
        <v/>
      </c>
      <c r="B396" s="47" t="str">
        <f>IF('1_Data Entry'!$E396="","",IF(A396="","",IF(S396&lt;&gt;"OK","Check row",IF(M396="","Open lot",IF(R396=0,"Closed lot","Partially sold")))))</f>
        <v/>
      </c>
      <c r="C396" s="47" t="str">
        <f>IF(A396="","",'1_Data Entry'!C396)</f>
        <v/>
      </c>
      <c r="D396" s="47" t="str">
        <f>IF(A396="","",'1_Data Entry'!D396)</f>
        <v/>
      </c>
      <c r="E396" s="47" t="str">
        <f>IF(A396="","",'1_Data Entry'!E396)</f>
        <v/>
      </c>
      <c r="F396" s="47" t="str">
        <f t="shared" si="36"/>
        <v/>
      </c>
      <c r="G396" s="47" t="str">
        <f>IF(F396="","",IFERROR(VLOOKUP(F396,'6_Reference Lists'!$A$4:$D$64,4,FALSE()),'1_Data Entry'!F396))</f>
        <v/>
      </c>
      <c r="H396" s="134" t="str">
        <f>IF('1_Data Entry'!$E396="","",IF(OR(F396="",I396="",J396="",K396=""),"",F396&amp;"-"&amp;TEXT(I396,"yyyymmdd")&amp;"-"&amp;SUBSTITUTE(TEXT(ROUND(J396,3),"0.###"),".","D")&amp;"-"&amp;SUBSTITUTE(TEXT(ROUND(K396,3),"0.###"),".","D")))</f>
        <v/>
      </c>
      <c r="I396" s="61" t="str">
        <f>IF('1_Data Entry'!$E396="","",IF(A396="","",'1_Data Entry'!G396))</f>
        <v/>
      </c>
      <c r="J396" s="62" t="str">
        <f>IF('1_Data Entry'!$E396="","",IF(A396="","",'1_Data Entry'!H396))</f>
        <v/>
      </c>
      <c r="K396" s="63" t="str">
        <f>IF('1_Data Entry'!$E396="","",IF(A396="","",'1_Data Entry'!I396))</f>
        <v/>
      </c>
      <c r="L396" s="63" t="str">
        <f>IF('1_Data Entry'!$E396="","",IF(OR(J396="",K396=""),"",J396*K396))</f>
        <v/>
      </c>
      <c r="M396" s="61" t="str">
        <f>IF(A396="","",IF(OR('1_Data Entry'!L396="",'1_Data Entry'!L396&lt;=0),"",'1_Data Entry'!J396))</f>
        <v/>
      </c>
      <c r="N396" s="62" t="str">
        <f>IF('1_Data Entry'!$E396="","",IF(OR(J396="",R396=""),"",MAX(J396-R396,0)))</f>
        <v/>
      </c>
      <c r="O396" s="63" t="str">
        <f>IF('1_Data Entry'!$E396="","",IF(A396="","",'1_Data Entry'!L396))</f>
        <v/>
      </c>
      <c r="P396" s="63" t="str">
        <f t="shared" si="37"/>
        <v/>
      </c>
      <c r="Q396" s="91" t="str">
        <f>IF('1_Data Entry'!$E396="","",IF(OR(M396="",P396="",L396=""),"",P396-L396))</f>
        <v/>
      </c>
      <c r="R396" s="133" t="str">
        <f>IF(A396="","",IF('1_Data Entry'!M396&lt;&gt;"",'1_Data Entry'!M396,IF('1_Data Entry'!J396="",J396,"")))</f>
        <v/>
      </c>
      <c r="S396" s="54" t="str">
        <f>IF('1_Data Entry'!$E396="","",IF(A396="","",IF(OR(F396="",I396="",J396="",K396=""),"Check row",IF(AND(M396&lt;&gt;"",M396&lt;I396),"Sell before buy",IF(AND(R396&lt;&gt;"",J396&lt;R396),"Shares remaining exceeds buy",IF(AND(M396&lt;&gt;"",OR(O396="",O396&lt;=0),N396&gt;0),"Missing sale price","OK"))))))</f>
        <v/>
      </c>
      <c r="T396" s="54" t="str">
        <f>IF('1_Data Entry'!$E396="","",IF(A396="","",IF(AND(Q396&lt;0,M396&lt;&gt;""),"Yes","No")))</f>
        <v/>
      </c>
      <c r="U396" s="54" t="str">
        <f>IF('1_Data Entry'!$E396="","",IF(OR(A396="",T396&lt;&gt;"Yes",M396=""),"No",IF(COUNTIFS($F$6:$F$505,F396,$I$6:$I$505,"&gt;="&amp;M396-30,$I$6:$I$505,"&lt;="&amp;M396+30,$A$6:$A$505,"&lt;&gt;"&amp;A396)&gt;0,"Yes","No")))</f>
        <v/>
      </c>
      <c r="V396" s="61" t="str">
        <f>IF('1_Data Entry'!$E396="","",IF(OR(A396="",U396&lt;&gt;"Yes",M396=""),"",M396+30))</f>
        <v/>
      </c>
      <c r="W396" s="54" t="str">
        <f>IF('1_Data Entry'!$E396="","",IF(A396="","",IF(S396="OK","Ready","Review row")))</f>
        <v/>
      </c>
      <c r="X396" s="69" t="str">
        <f t="shared" si="38"/>
        <v/>
      </c>
      <c r="Y396" s="68" t="str">
        <f t="shared" si="39"/>
        <v/>
      </c>
      <c r="Z396" s="64" t="str">
        <f>IF('1_Data Entry'!$E396="","",SUM(SUMIFS('4_Wash Match Table'!R$7:R$500,'4_Wash Match Table'!L$7:L$500,H396),(SUMIFS('4_Wash Match Table'!AA$7:AA$500,'4_Wash Match Table'!U$7:U$500,H396)),(SUMIFS('4_Wash Match Table'!AJ$7:AJ$500,'4_Wash Match Table'!AD$7:AD$500,H396)),(SUMIFS('4_Wash Match Table'!AS$7:AS$500,'4_Wash Match Table'!AM$7:AM$500,H396))))</f>
        <v/>
      </c>
      <c r="AA396" s="64" t="str">
        <f>IF('1_Data Entry'!$E396="","",IF(OR(L396="",Z396=""),"",L396+Z396))</f>
        <v/>
      </c>
      <c r="AB396" s="65" t="str">
        <f t="shared" si="40"/>
        <v/>
      </c>
      <c r="AC396" s="70" t="str">
        <f>IF(AND($M396&lt;&gt;"",$Q396&lt;0),COUNTIFS($M$6:M396,"&lt;&gt;",$Q$6:Q396,"&lt;0"),"")</f>
        <v/>
      </c>
      <c r="AD396" t="str">
        <f t="shared" si="41"/>
        <v/>
      </c>
      <c r="AG396"/>
    </row>
    <row r="397" spans="1:33" ht="15" customHeight="1" x14ac:dyDescent="0.25">
      <c r="A397" s="47" t="str">
        <f>IF('1_Data Entry'!$E397="","",IF(COUNTA('1_Data Entry'!C397:N397)=0,"",'1_Data Entry'!A397))</f>
        <v/>
      </c>
      <c r="B397" s="47" t="str">
        <f>IF('1_Data Entry'!$E397="","",IF(A397="","",IF(S397&lt;&gt;"OK","Check row",IF(M397="","Open lot",IF(R397=0,"Closed lot","Partially sold")))))</f>
        <v/>
      </c>
      <c r="C397" s="47" t="str">
        <f>IF(A397="","",'1_Data Entry'!C397)</f>
        <v/>
      </c>
      <c r="D397" s="47" t="str">
        <f>IF(A397="","",'1_Data Entry'!D397)</f>
        <v/>
      </c>
      <c r="E397" s="47" t="str">
        <f>IF(A397="","",'1_Data Entry'!E397)</f>
        <v/>
      </c>
      <c r="F397" s="47" t="str">
        <f t="shared" si="36"/>
        <v/>
      </c>
      <c r="G397" s="47" t="str">
        <f>IF(F397="","",IFERROR(VLOOKUP(F397,'6_Reference Lists'!$A$4:$D$64,4,FALSE()),'1_Data Entry'!F397))</f>
        <v/>
      </c>
      <c r="H397" s="134" t="str">
        <f>IF('1_Data Entry'!$E397="","",IF(OR(F397="",I397="",J397="",K397=""),"",F397&amp;"-"&amp;TEXT(I397,"yyyymmdd")&amp;"-"&amp;SUBSTITUTE(TEXT(ROUND(J397,3),"0.###"),".","D")&amp;"-"&amp;SUBSTITUTE(TEXT(ROUND(K397,3),"0.###"),".","D")))</f>
        <v/>
      </c>
      <c r="I397" s="61" t="str">
        <f>IF('1_Data Entry'!$E397="","",IF(A397="","",'1_Data Entry'!G397))</f>
        <v/>
      </c>
      <c r="J397" s="62" t="str">
        <f>IF('1_Data Entry'!$E397="","",IF(A397="","",'1_Data Entry'!H397))</f>
        <v/>
      </c>
      <c r="K397" s="63" t="str">
        <f>IF('1_Data Entry'!$E397="","",IF(A397="","",'1_Data Entry'!I397))</f>
        <v/>
      </c>
      <c r="L397" s="63" t="str">
        <f>IF('1_Data Entry'!$E397="","",IF(OR(J397="",K397=""),"",J397*K397))</f>
        <v/>
      </c>
      <c r="M397" s="61" t="str">
        <f>IF(A397="","",IF(OR('1_Data Entry'!L397="",'1_Data Entry'!L397&lt;=0),"",'1_Data Entry'!J397))</f>
        <v/>
      </c>
      <c r="N397" s="62" t="str">
        <f>IF('1_Data Entry'!$E397="","",IF(OR(J397="",R397=""),"",MAX(J397-R397,0)))</f>
        <v/>
      </c>
      <c r="O397" s="63" t="str">
        <f>IF('1_Data Entry'!$E397="","",IF(A397="","",'1_Data Entry'!L397))</f>
        <v/>
      </c>
      <c r="P397" s="63" t="str">
        <f t="shared" si="37"/>
        <v/>
      </c>
      <c r="Q397" s="91" t="str">
        <f>IF('1_Data Entry'!$E397="","",IF(OR(M397="",P397="",L397=""),"",P397-L397))</f>
        <v/>
      </c>
      <c r="R397" s="133" t="str">
        <f>IF(A397="","",IF('1_Data Entry'!M397&lt;&gt;"",'1_Data Entry'!M397,IF('1_Data Entry'!J397="",J397,"")))</f>
        <v/>
      </c>
      <c r="S397" s="54" t="str">
        <f>IF('1_Data Entry'!$E397="","",IF(A397="","",IF(OR(F397="",I397="",J397="",K397=""),"Check row",IF(AND(M397&lt;&gt;"",M397&lt;I397),"Sell before buy",IF(AND(R397&lt;&gt;"",J397&lt;R397),"Shares remaining exceeds buy",IF(AND(M397&lt;&gt;"",OR(O397="",O397&lt;=0),N397&gt;0),"Missing sale price","OK"))))))</f>
        <v/>
      </c>
      <c r="T397" s="54" t="str">
        <f>IF('1_Data Entry'!$E397="","",IF(A397="","",IF(AND(Q397&lt;0,M397&lt;&gt;""),"Yes","No")))</f>
        <v/>
      </c>
      <c r="U397" s="54" t="str">
        <f>IF('1_Data Entry'!$E397="","",IF(OR(A397="",T397&lt;&gt;"Yes",M397=""),"No",IF(COUNTIFS($F$6:$F$505,F397,$I$6:$I$505,"&gt;="&amp;M397-30,$I$6:$I$505,"&lt;="&amp;M397+30,$A$6:$A$505,"&lt;&gt;"&amp;A397)&gt;0,"Yes","No")))</f>
        <v/>
      </c>
      <c r="V397" s="61" t="str">
        <f>IF('1_Data Entry'!$E397="","",IF(OR(A397="",U397&lt;&gt;"Yes",M397=""),"",M397+30))</f>
        <v/>
      </c>
      <c r="W397" s="54" t="str">
        <f>IF('1_Data Entry'!$E397="","",IF(A397="","",IF(S397="OK","Ready","Review row")))</f>
        <v/>
      </c>
      <c r="X397" s="69" t="str">
        <f t="shared" si="38"/>
        <v/>
      </c>
      <c r="Y397" s="68" t="str">
        <f t="shared" si="39"/>
        <v/>
      </c>
      <c r="Z397" s="64" t="str">
        <f>IF('1_Data Entry'!$E397="","",SUM(SUMIFS('4_Wash Match Table'!R$7:R$500,'4_Wash Match Table'!L$7:L$500,H397),(SUMIFS('4_Wash Match Table'!AA$7:AA$500,'4_Wash Match Table'!U$7:U$500,H397)),(SUMIFS('4_Wash Match Table'!AJ$7:AJ$500,'4_Wash Match Table'!AD$7:AD$500,H397)),(SUMIFS('4_Wash Match Table'!AS$7:AS$500,'4_Wash Match Table'!AM$7:AM$500,H397))))</f>
        <v/>
      </c>
      <c r="AA397" s="64" t="str">
        <f>IF('1_Data Entry'!$E397="","",IF(OR(L397="",Z397=""),"",L397+Z397))</f>
        <v/>
      </c>
      <c r="AB397" s="65" t="str">
        <f t="shared" si="40"/>
        <v/>
      </c>
      <c r="AC397" s="70" t="str">
        <f>IF(AND($M397&lt;&gt;"",$Q397&lt;0),COUNTIFS($M$6:M397,"&lt;&gt;",$Q$6:Q397,"&lt;0"),"")</f>
        <v/>
      </c>
      <c r="AD397" t="str">
        <f t="shared" si="41"/>
        <v/>
      </c>
      <c r="AG397"/>
    </row>
    <row r="398" spans="1:33" ht="15" customHeight="1" x14ac:dyDescent="0.25">
      <c r="A398" s="47" t="str">
        <f>IF('1_Data Entry'!$E398="","",IF(COUNTA('1_Data Entry'!C398:N398)=0,"",'1_Data Entry'!A398))</f>
        <v/>
      </c>
      <c r="B398" s="47" t="str">
        <f>IF('1_Data Entry'!$E398="","",IF(A398="","",IF(S398&lt;&gt;"OK","Check row",IF(M398="","Open lot",IF(R398=0,"Closed lot","Partially sold")))))</f>
        <v/>
      </c>
      <c r="C398" s="47" t="str">
        <f>IF(A398="","",'1_Data Entry'!C398)</f>
        <v/>
      </c>
      <c r="D398" s="47" t="str">
        <f>IF(A398="","",'1_Data Entry'!D398)</f>
        <v/>
      </c>
      <c r="E398" s="47" t="str">
        <f>IF(A398="","",'1_Data Entry'!E398)</f>
        <v/>
      </c>
      <c r="F398" s="47" t="str">
        <f t="shared" si="36"/>
        <v/>
      </c>
      <c r="G398" s="47" t="str">
        <f>IF(F398="","",IFERROR(VLOOKUP(F398,'6_Reference Lists'!$A$4:$D$64,4,FALSE()),'1_Data Entry'!F398))</f>
        <v/>
      </c>
      <c r="H398" s="134" t="str">
        <f>IF('1_Data Entry'!$E398="","",IF(OR(F398="",I398="",J398="",K398=""),"",F398&amp;"-"&amp;TEXT(I398,"yyyymmdd")&amp;"-"&amp;SUBSTITUTE(TEXT(ROUND(J398,3),"0.###"),".","D")&amp;"-"&amp;SUBSTITUTE(TEXT(ROUND(K398,3),"0.###"),".","D")))</f>
        <v/>
      </c>
      <c r="I398" s="61" t="str">
        <f>IF('1_Data Entry'!$E398="","",IF(A398="","",'1_Data Entry'!G398))</f>
        <v/>
      </c>
      <c r="J398" s="62" t="str">
        <f>IF('1_Data Entry'!$E398="","",IF(A398="","",'1_Data Entry'!H398))</f>
        <v/>
      </c>
      <c r="K398" s="63" t="str">
        <f>IF('1_Data Entry'!$E398="","",IF(A398="","",'1_Data Entry'!I398))</f>
        <v/>
      </c>
      <c r="L398" s="63" t="str">
        <f>IF('1_Data Entry'!$E398="","",IF(OR(J398="",K398=""),"",J398*K398))</f>
        <v/>
      </c>
      <c r="M398" s="61" t="str">
        <f>IF(A398="","",IF(OR('1_Data Entry'!L398="",'1_Data Entry'!L398&lt;=0),"",'1_Data Entry'!J398))</f>
        <v/>
      </c>
      <c r="N398" s="62" t="str">
        <f>IF('1_Data Entry'!$E398="","",IF(OR(J398="",R398=""),"",MAX(J398-R398,0)))</f>
        <v/>
      </c>
      <c r="O398" s="63" t="str">
        <f>IF('1_Data Entry'!$E398="","",IF(A398="","",'1_Data Entry'!L398))</f>
        <v/>
      </c>
      <c r="P398" s="63" t="str">
        <f t="shared" si="37"/>
        <v/>
      </c>
      <c r="Q398" s="91" t="str">
        <f>IF('1_Data Entry'!$E398="","",IF(OR(M398="",P398="",L398=""),"",P398-L398))</f>
        <v/>
      </c>
      <c r="R398" s="133" t="str">
        <f>IF(A398="","",IF('1_Data Entry'!M398&lt;&gt;"",'1_Data Entry'!M398,IF('1_Data Entry'!J398="",J398,"")))</f>
        <v/>
      </c>
      <c r="S398" s="54" t="str">
        <f>IF('1_Data Entry'!$E398="","",IF(A398="","",IF(OR(F398="",I398="",J398="",K398=""),"Check row",IF(AND(M398&lt;&gt;"",M398&lt;I398),"Sell before buy",IF(AND(R398&lt;&gt;"",J398&lt;R398),"Shares remaining exceeds buy",IF(AND(M398&lt;&gt;"",OR(O398="",O398&lt;=0),N398&gt;0),"Missing sale price","OK"))))))</f>
        <v/>
      </c>
      <c r="T398" s="54" t="str">
        <f>IF('1_Data Entry'!$E398="","",IF(A398="","",IF(AND(Q398&lt;0,M398&lt;&gt;""),"Yes","No")))</f>
        <v/>
      </c>
      <c r="U398" s="54" t="str">
        <f>IF('1_Data Entry'!$E398="","",IF(OR(A398="",T398&lt;&gt;"Yes",M398=""),"No",IF(COUNTIFS($F$6:$F$505,F398,$I$6:$I$505,"&gt;="&amp;M398-30,$I$6:$I$505,"&lt;="&amp;M398+30,$A$6:$A$505,"&lt;&gt;"&amp;A398)&gt;0,"Yes","No")))</f>
        <v/>
      </c>
      <c r="V398" s="61" t="str">
        <f>IF('1_Data Entry'!$E398="","",IF(OR(A398="",U398&lt;&gt;"Yes",M398=""),"",M398+30))</f>
        <v/>
      </c>
      <c r="W398" s="54" t="str">
        <f>IF('1_Data Entry'!$E398="","",IF(A398="","",IF(S398="OK","Ready","Review row")))</f>
        <v/>
      </c>
      <c r="X398" s="69" t="str">
        <f t="shared" si="38"/>
        <v/>
      </c>
      <c r="Y398" s="68" t="str">
        <f t="shared" si="39"/>
        <v/>
      </c>
      <c r="Z398" s="64" t="str">
        <f>IF('1_Data Entry'!$E398="","",SUM(SUMIFS('4_Wash Match Table'!R$7:R$500,'4_Wash Match Table'!L$7:L$500,H398),(SUMIFS('4_Wash Match Table'!AA$7:AA$500,'4_Wash Match Table'!U$7:U$500,H398)),(SUMIFS('4_Wash Match Table'!AJ$7:AJ$500,'4_Wash Match Table'!AD$7:AD$500,H398)),(SUMIFS('4_Wash Match Table'!AS$7:AS$500,'4_Wash Match Table'!AM$7:AM$500,H398))))</f>
        <v/>
      </c>
      <c r="AA398" s="64" t="str">
        <f>IF('1_Data Entry'!$E398="","",IF(OR(L398="",Z398=""),"",L398+Z398))</f>
        <v/>
      </c>
      <c r="AB398" s="65" t="str">
        <f t="shared" si="40"/>
        <v/>
      </c>
      <c r="AC398" s="70" t="str">
        <f>IF(AND($M398&lt;&gt;"",$Q398&lt;0),COUNTIFS($M$6:M398,"&lt;&gt;",$Q$6:Q398,"&lt;0"),"")</f>
        <v/>
      </c>
      <c r="AD398" t="str">
        <f t="shared" si="41"/>
        <v/>
      </c>
      <c r="AG398"/>
    </row>
    <row r="399" spans="1:33" ht="15" customHeight="1" x14ac:dyDescent="0.25">
      <c r="A399" s="47" t="str">
        <f>IF('1_Data Entry'!$E399="","",IF(COUNTA('1_Data Entry'!C399:N399)=0,"",'1_Data Entry'!A399))</f>
        <v/>
      </c>
      <c r="B399" s="47" t="str">
        <f>IF('1_Data Entry'!$E399="","",IF(A399="","",IF(S399&lt;&gt;"OK","Check row",IF(M399="","Open lot",IF(R399=0,"Closed lot","Partially sold")))))</f>
        <v/>
      </c>
      <c r="C399" s="47" t="str">
        <f>IF(A399="","",'1_Data Entry'!C399)</f>
        <v/>
      </c>
      <c r="D399" s="47" t="str">
        <f>IF(A399="","",'1_Data Entry'!D399)</f>
        <v/>
      </c>
      <c r="E399" s="47" t="str">
        <f>IF(A399="","",'1_Data Entry'!E399)</f>
        <v/>
      </c>
      <c r="F399" s="47" t="str">
        <f t="shared" si="36"/>
        <v/>
      </c>
      <c r="G399" s="47" t="str">
        <f>IF(F399="","",IFERROR(VLOOKUP(F399,'6_Reference Lists'!$A$4:$D$64,4,FALSE()),'1_Data Entry'!F399))</f>
        <v/>
      </c>
      <c r="H399" s="134" t="str">
        <f>IF('1_Data Entry'!$E399="","",IF(OR(F399="",I399="",J399="",K399=""),"",F399&amp;"-"&amp;TEXT(I399,"yyyymmdd")&amp;"-"&amp;SUBSTITUTE(TEXT(ROUND(J399,3),"0.###"),".","D")&amp;"-"&amp;SUBSTITUTE(TEXT(ROUND(K399,3),"0.###"),".","D")))</f>
        <v/>
      </c>
      <c r="I399" s="61" t="str">
        <f>IF('1_Data Entry'!$E399="","",IF(A399="","",'1_Data Entry'!G399))</f>
        <v/>
      </c>
      <c r="J399" s="62" t="str">
        <f>IF('1_Data Entry'!$E399="","",IF(A399="","",'1_Data Entry'!H399))</f>
        <v/>
      </c>
      <c r="K399" s="63" t="str">
        <f>IF('1_Data Entry'!$E399="","",IF(A399="","",'1_Data Entry'!I399))</f>
        <v/>
      </c>
      <c r="L399" s="63" t="str">
        <f>IF('1_Data Entry'!$E399="","",IF(OR(J399="",K399=""),"",J399*K399))</f>
        <v/>
      </c>
      <c r="M399" s="61" t="str">
        <f>IF(A399="","",IF(OR('1_Data Entry'!L399="",'1_Data Entry'!L399&lt;=0),"",'1_Data Entry'!J399))</f>
        <v/>
      </c>
      <c r="N399" s="62" t="str">
        <f>IF('1_Data Entry'!$E399="","",IF(OR(J399="",R399=""),"",MAX(J399-R399,0)))</f>
        <v/>
      </c>
      <c r="O399" s="63" t="str">
        <f>IF('1_Data Entry'!$E399="","",IF(A399="","",'1_Data Entry'!L399))</f>
        <v/>
      </c>
      <c r="P399" s="63" t="str">
        <f t="shared" si="37"/>
        <v/>
      </c>
      <c r="Q399" s="91" t="str">
        <f>IF('1_Data Entry'!$E399="","",IF(OR(M399="",P399="",L399=""),"",P399-L399))</f>
        <v/>
      </c>
      <c r="R399" s="133" t="str">
        <f>IF(A399="","",IF('1_Data Entry'!M399&lt;&gt;"",'1_Data Entry'!M399,IF('1_Data Entry'!J399="",J399,"")))</f>
        <v/>
      </c>
      <c r="S399" s="54" t="str">
        <f>IF('1_Data Entry'!$E399="","",IF(A399="","",IF(OR(F399="",I399="",J399="",K399=""),"Check row",IF(AND(M399&lt;&gt;"",M399&lt;I399),"Sell before buy",IF(AND(R399&lt;&gt;"",J399&lt;R399),"Shares remaining exceeds buy",IF(AND(M399&lt;&gt;"",OR(O399="",O399&lt;=0),N399&gt;0),"Missing sale price","OK"))))))</f>
        <v/>
      </c>
      <c r="T399" s="54" t="str">
        <f>IF('1_Data Entry'!$E399="","",IF(A399="","",IF(AND(Q399&lt;0,M399&lt;&gt;""),"Yes","No")))</f>
        <v/>
      </c>
      <c r="U399" s="54" t="str">
        <f>IF('1_Data Entry'!$E399="","",IF(OR(A399="",T399&lt;&gt;"Yes",M399=""),"No",IF(COUNTIFS($F$6:$F$505,F399,$I$6:$I$505,"&gt;="&amp;M399-30,$I$6:$I$505,"&lt;="&amp;M399+30,$A$6:$A$505,"&lt;&gt;"&amp;A399)&gt;0,"Yes","No")))</f>
        <v/>
      </c>
      <c r="V399" s="61" t="str">
        <f>IF('1_Data Entry'!$E399="","",IF(OR(A399="",U399&lt;&gt;"Yes",M399=""),"",M399+30))</f>
        <v/>
      </c>
      <c r="W399" s="54" t="str">
        <f>IF('1_Data Entry'!$E399="","",IF(A399="","",IF(S399="OK","Ready","Review row")))</f>
        <v/>
      </c>
      <c r="X399" s="69" t="str">
        <f t="shared" si="38"/>
        <v/>
      </c>
      <c r="Y399" s="68" t="str">
        <f t="shared" si="39"/>
        <v/>
      </c>
      <c r="Z399" s="64" t="str">
        <f>IF('1_Data Entry'!$E399="","",SUM(SUMIFS('4_Wash Match Table'!R$7:R$500,'4_Wash Match Table'!L$7:L$500,H399),(SUMIFS('4_Wash Match Table'!AA$7:AA$500,'4_Wash Match Table'!U$7:U$500,H399)),(SUMIFS('4_Wash Match Table'!AJ$7:AJ$500,'4_Wash Match Table'!AD$7:AD$500,H399)),(SUMIFS('4_Wash Match Table'!AS$7:AS$500,'4_Wash Match Table'!AM$7:AM$500,H399))))</f>
        <v/>
      </c>
      <c r="AA399" s="64" t="str">
        <f>IF('1_Data Entry'!$E399="","",IF(OR(L399="",Z399=""),"",L399+Z399))</f>
        <v/>
      </c>
      <c r="AB399" s="65" t="str">
        <f t="shared" si="40"/>
        <v/>
      </c>
      <c r="AC399" s="70" t="str">
        <f>IF(AND($M399&lt;&gt;"",$Q399&lt;0),COUNTIFS($M$6:M399,"&lt;&gt;",$Q$6:Q399,"&lt;0"),"")</f>
        <v/>
      </c>
      <c r="AD399" t="str">
        <f t="shared" si="41"/>
        <v/>
      </c>
      <c r="AG399"/>
    </row>
    <row r="400" spans="1:33" ht="15" customHeight="1" x14ac:dyDescent="0.25">
      <c r="A400" s="47" t="str">
        <f>IF('1_Data Entry'!$E400="","",IF(COUNTA('1_Data Entry'!C400:N400)=0,"",'1_Data Entry'!A400))</f>
        <v/>
      </c>
      <c r="B400" s="47" t="str">
        <f>IF('1_Data Entry'!$E400="","",IF(A400="","",IF(S400&lt;&gt;"OK","Check row",IF(M400="","Open lot",IF(R400=0,"Closed lot","Partially sold")))))</f>
        <v/>
      </c>
      <c r="C400" s="47" t="str">
        <f>IF(A400="","",'1_Data Entry'!C400)</f>
        <v/>
      </c>
      <c r="D400" s="47" t="str">
        <f>IF(A400="","",'1_Data Entry'!D400)</f>
        <v/>
      </c>
      <c r="E400" s="47" t="str">
        <f>IF(A400="","",'1_Data Entry'!E400)</f>
        <v/>
      </c>
      <c r="F400" s="47" t="str">
        <f t="shared" si="36"/>
        <v/>
      </c>
      <c r="G400" s="47" t="str">
        <f>IF(F400="","",IFERROR(VLOOKUP(F400,'6_Reference Lists'!$A$4:$D$64,4,FALSE()),'1_Data Entry'!F400))</f>
        <v/>
      </c>
      <c r="H400" s="134" t="str">
        <f>IF('1_Data Entry'!$E400="","",IF(OR(F400="",I400="",J400="",K400=""),"",F400&amp;"-"&amp;TEXT(I400,"yyyymmdd")&amp;"-"&amp;SUBSTITUTE(TEXT(ROUND(J400,3),"0.###"),".","D")&amp;"-"&amp;SUBSTITUTE(TEXT(ROUND(K400,3),"0.###"),".","D")))</f>
        <v/>
      </c>
      <c r="I400" s="61" t="str">
        <f>IF('1_Data Entry'!$E400="","",IF(A400="","",'1_Data Entry'!G400))</f>
        <v/>
      </c>
      <c r="J400" s="62" t="str">
        <f>IF('1_Data Entry'!$E400="","",IF(A400="","",'1_Data Entry'!H400))</f>
        <v/>
      </c>
      <c r="K400" s="63" t="str">
        <f>IF('1_Data Entry'!$E400="","",IF(A400="","",'1_Data Entry'!I400))</f>
        <v/>
      </c>
      <c r="L400" s="63" t="str">
        <f>IF('1_Data Entry'!$E400="","",IF(OR(J400="",K400=""),"",J400*K400))</f>
        <v/>
      </c>
      <c r="M400" s="61" t="str">
        <f>IF(A400="","",IF(OR('1_Data Entry'!L400="",'1_Data Entry'!L400&lt;=0),"",'1_Data Entry'!J400))</f>
        <v/>
      </c>
      <c r="N400" s="62" t="str">
        <f>IF('1_Data Entry'!$E400="","",IF(OR(J400="",R400=""),"",MAX(J400-R400,0)))</f>
        <v/>
      </c>
      <c r="O400" s="63" t="str">
        <f>IF('1_Data Entry'!$E400="","",IF(A400="","",'1_Data Entry'!L400))</f>
        <v/>
      </c>
      <c r="P400" s="63" t="str">
        <f t="shared" si="37"/>
        <v/>
      </c>
      <c r="Q400" s="91" t="str">
        <f>IF('1_Data Entry'!$E400="","",IF(OR(M400="",P400="",L400=""),"",P400-L400))</f>
        <v/>
      </c>
      <c r="R400" s="133" t="str">
        <f>IF(A400="","",IF('1_Data Entry'!M400&lt;&gt;"",'1_Data Entry'!M400,IF('1_Data Entry'!J400="",J400,"")))</f>
        <v/>
      </c>
      <c r="S400" s="54" t="str">
        <f>IF('1_Data Entry'!$E400="","",IF(A400="","",IF(OR(F400="",I400="",J400="",K400=""),"Check row",IF(AND(M400&lt;&gt;"",M400&lt;I400),"Sell before buy",IF(AND(R400&lt;&gt;"",J400&lt;R400),"Shares remaining exceeds buy",IF(AND(M400&lt;&gt;"",OR(O400="",O400&lt;=0),N400&gt;0),"Missing sale price","OK"))))))</f>
        <v/>
      </c>
      <c r="T400" s="54" t="str">
        <f>IF('1_Data Entry'!$E400="","",IF(A400="","",IF(AND(Q400&lt;0,M400&lt;&gt;""),"Yes","No")))</f>
        <v/>
      </c>
      <c r="U400" s="54" t="str">
        <f>IF('1_Data Entry'!$E400="","",IF(OR(A400="",T400&lt;&gt;"Yes",M400=""),"No",IF(COUNTIFS($F$6:$F$505,F400,$I$6:$I$505,"&gt;="&amp;M400-30,$I$6:$I$505,"&lt;="&amp;M400+30,$A$6:$A$505,"&lt;&gt;"&amp;A400)&gt;0,"Yes","No")))</f>
        <v/>
      </c>
      <c r="V400" s="61" t="str">
        <f>IF('1_Data Entry'!$E400="","",IF(OR(A400="",U400&lt;&gt;"Yes",M400=""),"",M400+30))</f>
        <v/>
      </c>
      <c r="W400" s="54" t="str">
        <f>IF('1_Data Entry'!$E400="","",IF(A400="","",IF(S400="OK","Ready","Review row")))</f>
        <v/>
      </c>
      <c r="X400" s="69" t="str">
        <f t="shared" si="38"/>
        <v/>
      </c>
      <c r="Y400" s="68" t="str">
        <f t="shared" si="39"/>
        <v/>
      </c>
      <c r="Z400" s="64" t="str">
        <f>IF('1_Data Entry'!$E400="","",SUM(SUMIFS('4_Wash Match Table'!R$7:R$500,'4_Wash Match Table'!L$7:L$500,H400),(SUMIFS('4_Wash Match Table'!AA$7:AA$500,'4_Wash Match Table'!U$7:U$500,H400)),(SUMIFS('4_Wash Match Table'!AJ$7:AJ$500,'4_Wash Match Table'!AD$7:AD$500,H400)),(SUMIFS('4_Wash Match Table'!AS$7:AS$500,'4_Wash Match Table'!AM$7:AM$500,H400))))</f>
        <v/>
      </c>
      <c r="AA400" s="64" t="str">
        <f>IF('1_Data Entry'!$E400="","",IF(OR(L400="",Z400=""),"",L400+Z400))</f>
        <v/>
      </c>
      <c r="AB400" s="65" t="str">
        <f t="shared" si="40"/>
        <v/>
      </c>
      <c r="AC400" s="70" t="str">
        <f>IF(AND($M400&lt;&gt;"",$Q400&lt;0),COUNTIFS($M$6:M400,"&lt;&gt;",$Q$6:Q400,"&lt;0"),"")</f>
        <v/>
      </c>
      <c r="AD400" t="str">
        <f t="shared" si="41"/>
        <v/>
      </c>
      <c r="AG400"/>
    </row>
    <row r="401" spans="1:33" ht="15" customHeight="1" x14ac:dyDescent="0.25">
      <c r="A401" s="47" t="str">
        <f>IF('1_Data Entry'!$E401="","",IF(COUNTA('1_Data Entry'!C401:N401)=0,"",'1_Data Entry'!A401))</f>
        <v/>
      </c>
      <c r="B401" s="47" t="str">
        <f>IF('1_Data Entry'!$E401="","",IF(A401="","",IF(S401&lt;&gt;"OK","Check row",IF(M401="","Open lot",IF(R401=0,"Closed lot","Partially sold")))))</f>
        <v/>
      </c>
      <c r="C401" s="47" t="str">
        <f>IF(A401="","",'1_Data Entry'!C401)</f>
        <v/>
      </c>
      <c r="D401" s="47" t="str">
        <f>IF(A401="","",'1_Data Entry'!D401)</f>
        <v/>
      </c>
      <c r="E401" s="47" t="str">
        <f>IF(A401="","",'1_Data Entry'!E401)</f>
        <v/>
      </c>
      <c r="F401" s="47" t="str">
        <f t="shared" si="36"/>
        <v/>
      </c>
      <c r="G401" s="47" t="str">
        <f>IF(F401="","",IFERROR(VLOOKUP(F401,'6_Reference Lists'!$A$4:$D$64,4,FALSE()),'1_Data Entry'!F401))</f>
        <v/>
      </c>
      <c r="H401" s="134" t="str">
        <f>IF('1_Data Entry'!$E401="","",IF(OR(F401="",I401="",J401="",K401=""),"",F401&amp;"-"&amp;TEXT(I401,"yyyymmdd")&amp;"-"&amp;SUBSTITUTE(TEXT(ROUND(J401,3),"0.###"),".","D")&amp;"-"&amp;SUBSTITUTE(TEXT(ROUND(K401,3),"0.###"),".","D")))</f>
        <v/>
      </c>
      <c r="I401" s="61" t="str">
        <f>IF('1_Data Entry'!$E401="","",IF(A401="","",'1_Data Entry'!G401))</f>
        <v/>
      </c>
      <c r="J401" s="62" t="str">
        <f>IF('1_Data Entry'!$E401="","",IF(A401="","",'1_Data Entry'!H401))</f>
        <v/>
      </c>
      <c r="K401" s="63" t="str">
        <f>IF('1_Data Entry'!$E401="","",IF(A401="","",'1_Data Entry'!I401))</f>
        <v/>
      </c>
      <c r="L401" s="63" t="str">
        <f>IF('1_Data Entry'!$E401="","",IF(OR(J401="",K401=""),"",J401*K401))</f>
        <v/>
      </c>
      <c r="M401" s="61" t="str">
        <f>IF(A401="","",IF(OR('1_Data Entry'!L401="",'1_Data Entry'!L401&lt;=0),"",'1_Data Entry'!J401))</f>
        <v/>
      </c>
      <c r="N401" s="62" t="str">
        <f>IF('1_Data Entry'!$E401="","",IF(OR(J401="",R401=""),"",MAX(J401-R401,0)))</f>
        <v/>
      </c>
      <c r="O401" s="63" t="str">
        <f>IF('1_Data Entry'!$E401="","",IF(A401="","",'1_Data Entry'!L401))</f>
        <v/>
      </c>
      <c r="P401" s="63" t="str">
        <f t="shared" si="37"/>
        <v/>
      </c>
      <c r="Q401" s="91" t="str">
        <f>IF('1_Data Entry'!$E401="","",IF(OR(M401="",P401="",L401=""),"",P401-L401))</f>
        <v/>
      </c>
      <c r="R401" s="133" t="str">
        <f>IF(A401="","",IF('1_Data Entry'!M401&lt;&gt;"",'1_Data Entry'!M401,IF('1_Data Entry'!J401="",J401,"")))</f>
        <v/>
      </c>
      <c r="S401" s="54" t="str">
        <f>IF('1_Data Entry'!$E401="","",IF(A401="","",IF(OR(F401="",I401="",J401="",K401=""),"Check row",IF(AND(M401&lt;&gt;"",M401&lt;I401),"Sell before buy",IF(AND(R401&lt;&gt;"",J401&lt;R401),"Shares remaining exceeds buy",IF(AND(M401&lt;&gt;"",OR(O401="",O401&lt;=0),N401&gt;0),"Missing sale price","OK"))))))</f>
        <v/>
      </c>
      <c r="T401" s="54" t="str">
        <f>IF('1_Data Entry'!$E401="","",IF(A401="","",IF(AND(Q401&lt;0,M401&lt;&gt;""),"Yes","No")))</f>
        <v/>
      </c>
      <c r="U401" s="54" t="str">
        <f>IF('1_Data Entry'!$E401="","",IF(OR(A401="",T401&lt;&gt;"Yes",M401=""),"No",IF(COUNTIFS($F$6:$F$505,F401,$I$6:$I$505,"&gt;="&amp;M401-30,$I$6:$I$505,"&lt;="&amp;M401+30,$A$6:$A$505,"&lt;&gt;"&amp;A401)&gt;0,"Yes","No")))</f>
        <v/>
      </c>
      <c r="V401" s="61" t="str">
        <f>IF('1_Data Entry'!$E401="","",IF(OR(A401="",U401&lt;&gt;"Yes",M401=""),"",M401+30))</f>
        <v/>
      </c>
      <c r="W401" s="54" t="str">
        <f>IF('1_Data Entry'!$E401="","",IF(A401="","",IF(S401="OK","Ready","Review row")))</f>
        <v/>
      </c>
      <c r="X401" s="69" t="str">
        <f t="shared" si="38"/>
        <v/>
      </c>
      <c r="Y401" s="68" t="str">
        <f t="shared" si="39"/>
        <v/>
      </c>
      <c r="Z401" s="64" t="str">
        <f>IF('1_Data Entry'!$E401="","",SUM(SUMIFS('4_Wash Match Table'!R$7:R$500,'4_Wash Match Table'!L$7:L$500,H401),(SUMIFS('4_Wash Match Table'!AA$7:AA$500,'4_Wash Match Table'!U$7:U$500,H401)),(SUMIFS('4_Wash Match Table'!AJ$7:AJ$500,'4_Wash Match Table'!AD$7:AD$500,H401)),(SUMIFS('4_Wash Match Table'!AS$7:AS$500,'4_Wash Match Table'!AM$7:AM$500,H401))))</f>
        <v/>
      </c>
      <c r="AA401" s="64" t="str">
        <f>IF('1_Data Entry'!$E401="","",IF(OR(L401="",Z401=""),"",L401+Z401))</f>
        <v/>
      </c>
      <c r="AB401" s="65" t="str">
        <f t="shared" si="40"/>
        <v/>
      </c>
      <c r="AC401" s="70" t="str">
        <f>IF(AND($M401&lt;&gt;"",$Q401&lt;0),COUNTIFS($M$6:M401,"&lt;&gt;",$Q$6:Q401,"&lt;0"),"")</f>
        <v/>
      </c>
      <c r="AD401" t="str">
        <f t="shared" si="41"/>
        <v/>
      </c>
      <c r="AG401"/>
    </row>
    <row r="402" spans="1:33" ht="15" customHeight="1" x14ac:dyDescent="0.25">
      <c r="A402" s="47" t="str">
        <f>IF('1_Data Entry'!$E402="","",IF(COUNTA('1_Data Entry'!C402:N402)=0,"",'1_Data Entry'!A402))</f>
        <v/>
      </c>
      <c r="B402" s="47" t="str">
        <f>IF('1_Data Entry'!$E402="","",IF(A402="","",IF(S402&lt;&gt;"OK","Check row",IF(M402="","Open lot",IF(R402=0,"Closed lot","Partially sold")))))</f>
        <v/>
      </c>
      <c r="C402" s="47" t="str">
        <f>IF(A402="","",'1_Data Entry'!C402)</f>
        <v/>
      </c>
      <c r="D402" s="47" t="str">
        <f>IF(A402="","",'1_Data Entry'!D402)</f>
        <v/>
      </c>
      <c r="E402" s="47" t="str">
        <f>IF(A402="","",'1_Data Entry'!E402)</f>
        <v/>
      </c>
      <c r="F402" s="47" t="str">
        <f t="shared" si="36"/>
        <v/>
      </c>
      <c r="G402" s="47" t="str">
        <f>IF(F402="","",IFERROR(VLOOKUP(F402,'6_Reference Lists'!$A$4:$D$64,4,FALSE()),'1_Data Entry'!F402))</f>
        <v/>
      </c>
      <c r="H402" s="134" t="str">
        <f>IF('1_Data Entry'!$E402="","",IF(OR(F402="",I402="",J402="",K402=""),"",F402&amp;"-"&amp;TEXT(I402,"yyyymmdd")&amp;"-"&amp;SUBSTITUTE(TEXT(ROUND(J402,3),"0.###"),".","D")&amp;"-"&amp;SUBSTITUTE(TEXT(ROUND(K402,3),"0.###"),".","D")))</f>
        <v/>
      </c>
      <c r="I402" s="61" t="str">
        <f>IF('1_Data Entry'!$E402="","",IF(A402="","",'1_Data Entry'!G402))</f>
        <v/>
      </c>
      <c r="J402" s="62" t="str">
        <f>IF('1_Data Entry'!$E402="","",IF(A402="","",'1_Data Entry'!H402))</f>
        <v/>
      </c>
      <c r="K402" s="63" t="str">
        <f>IF('1_Data Entry'!$E402="","",IF(A402="","",'1_Data Entry'!I402))</f>
        <v/>
      </c>
      <c r="L402" s="63" t="str">
        <f>IF('1_Data Entry'!$E402="","",IF(OR(J402="",K402=""),"",J402*K402))</f>
        <v/>
      </c>
      <c r="M402" s="61" t="str">
        <f>IF(A402="","",IF(OR('1_Data Entry'!L402="",'1_Data Entry'!L402&lt;=0),"",'1_Data Entry'!J402))</f>
        <v/>
      </c>
      <c r="N402" s="62" t="str">
        <f>IF('1_Data Entry'!$E402="","",IF(OR(J402="",R402=""),"",MAX(J402-R402,0)))</f>
        <v/>
      </c>
      <c r="O402" s="63" t="str">
        <f>IF('1_Data Entry'!$E402="","",IF(A402="","",'1_Data Entry'!L402))</f>
        <v/>
      </c>
      <c r="P402" s="63" t="str">
        <f t="shared" si="37"/>
        <v/>
      </c>
      <c r="Q402" s="91" t="str">
        <f>IF('1_Data Entry'!$E402="","",IF(OR(M402="",P402="",L402=""),"",P402-L402))</f>
        <v/>
      </c>
      <c r="R402" s="133" t="str">
        <f>IF(A402="","",IF('1_Data Entry'!M402&lt;&gt;"",'1_Data Entry'!M402,IF('1_Data Entry'!J402="",J402,"")))</f>
        <v/>
      </c>
      <c r="S402" s="54" t="str">
        <f>IF('1_Data Entry'!$E402="","",IF(A402="","",IF(OR(F402="",I402="",J402="",K402=""),"Check row",IF(AND(M402&lt;&gt;"",M402&lt;I402),"Sell before buy",IF(AND(R402&lt;&gt;"",J402&lt;R402),"Shares remaining exceeds buy",IF(AND(M402&lt;&gt;"",OR(O402="",O402&lt;=0),N402&gt;0),"Missing sale price","OK"))))))</f>
        <v/>
      </c>
      <c r="T402" s="54" t="str">
        <f>IF('1_Data Entry'!$E402="","",IF(A402="","",IF(AND(Q402&lt;0,M402&lt;&gt;""),"Yes","No")))</f>
        <v/>
      </c>
      <c r="U402" s="54" t="str">
        <f>IF('1_Data Entry'!$E402="","",IF(OR(A402="",T402&lt;&gt;"Yes",M402=""),"No",IF(COUNTIFS($F$6:$F$505,F402,$I$6:$I$505,"&gt;="&amp;M402-30,$I$6:$I$505,"&lt;="&amp;M402+30,$A$6:$A$505,"&lt;&gt;"&amp;A402)&gt;0,"Yes","No")))</f>
        <v/>
      </c>
      <c r="V402" s="61" t="str">
        <f>IF('1_Data Entry'!$E402="","",IF(OR(A402="",U402&lt;&gt;"Yes",M402=""),"",M402+30))</f>
        <v/>
      </c>
      <c r="W402" s="54" t="str">
        <f>IF('1_Data Entry'!$E402="","",IF(A402="","",IF(S402="OK","Ready","Review row")))</f>
        <v/>
      </c>
      <c r="X402" s="69" t="str">
        <f t="shared" si="38"/>
        <v/>
      </c>
      <c r="Y402" s="68" t="str">
        <f t="shared" si="39"/>
        <v/>
      </c>
      <c r="Z402" s="64" t="str">
        <f>IF('1_Data Entry'!$E402="","",SUM(SUMIFS('4_Wash Match Table'!R$7:R$500,'4_Wash Match Table'!L$7:L$500,H402),(SUMIFS('4_Wash Match Table'!AA$7:AA$500,'4_Wash Match Table'!U$7:U$500,H402)),(SUMIFS('4_Wash Match Table'!AJ$7:AJ$500,'4_Wash Match Table'!AD$7:AD$500,H402)),(SUMIFS('4_Wash Match Table'!AS$7:AS$500,'4_Wash Match Table'!AM$7:AM$500,H402))))</f>
        <v/>
      </c>
      <c r="AA402" s="64" t="str">
        <f>IF('1_Data Entry'!$E402="","",IF(OR(L402="",Z402=""),"",L402+Z402))</f>
        <v/>
      </c>
      <c r="AB402" s="65" t="str">
        <f t="shared" si="40"/>
        <v/>
      </c>
      <c r="AC402" s="70" t="str">
        <f>IF(AND($M402&lt;&gt;"",$Q402&lt;0),COUNTIFS($M$6:M402,"&lt;&gt;",$Q$6:Q402,"&lt;0"),"")</f>
        <v/>
      </c>
      <c r="AD402" t="str">
        <f t="shared" si="41"/>
        <v/>
      </c>
      <c r="AG402"/>
    </row>
    <row r="403" spans="1:33" ht="15" customHeight="1" x14ac:dyDescent="0.25">
      <c r="A403" s="47" t="str">
        <f>IF('1_Data Entry'!$E403="","",IF(COUNTA('1_Data Entry'!C403:N403)=0,"",'1_Data Entry'!A403))</f>
        <v/>
      </c>
      <c r="B403" s="47" t="str">
        <f>IF('1_Data Entry'!$E403="","",IF(A403="","",IF(S403&lt;&gt;"OK","Check row",IF(M403="","Open lot",IF(R403=0,"Closed lot","Partially sold")))))</f>
        <v/>
      </c>
      <c r="C403" s="47" t="str">
        <f>IF(A403="","",'1_Data Entry'!C403)</f>
        <v/>
      </c>
      <c r="D403" s="47" t="str">
        <f>IF(A403="","",'1_Data Entry'!D403)</f>
        <v/>
      </c>
      <c r="E403" s="47" t="str">
        <f>IF(A403="","",'1_Data Entry'!E403)</f>
        <v/>
      </c>
      <c r="F403" s="47" t="str">
        <f t="shared" si="36"/>
        <v/>
      </c>
      <c r="G403" s="47" t="str">
        <f>IF(F403="","",IFERROR(VLOOKUP(F403,'6_Reference Lists'!$A$4:$D$64,4,FALSE()),'1_Data Entry'!F403))</f>
        <v/>
      </c>
      <c r="H403" s="134" t="str">
        <f>IF('1_Data Entry'!$E403="","",IF(OR(F403="",I403="",J403="",K403=""),"",F403&amp;"-"&amp;TEXT(I403,"yyyymmdd")&amp;"-"&amp;SUBSTITUTE(TEXT(ROUND(J403,3),"0.###"),".","D")&amp;"-"&amp;SUBSTITUTE(TEXT(ROUND(K403,3),"0.###"),".","D")))</f>
        <v/>
      </c>
      <c r="I403" s="61" t="str">
        <f>IF('1_Data Entry'!$E403="","",IF(A403="","",'1_Data Entry'!G403))</f>
        <v/>
      </c>
      <c r="J403" s="62" t="str">
        <f>IF('1_Data Entry'!$E403="","",IF(A403="","",'1_Data Entry'!H403))</f>
        <v/>
      </c>
      <c r="K403" s="63" t="str">
        <f>IF('1_Data Entry'!$E403="","",IF(A403="","",'1_Data Entry'!I403))</f>
        <v/>
      </c>
      <c r="L403" s="63" t="str">
        <f>IF('1_Data Entry'!$E403="","",IF(OR(J403="",K403=""),"",J403*K403))</f>
        <v/>
      </c>
      <c r="M403" s="61" t="str">
        <f>IF(A403="","",IF(OR('1_Data Entry'!L403="",'1_Data Entry'!L403&lt;=0),"",'1_Data Entry'!J403))</f>
        <v/>
      </c>
      <c r="N403" s="62" t="str">
        <f>IF('1_Data Entry'!$E403="","",IF(OR(J403="",R403=""),"",MAX(J403-R403,0)))</f>
        <v/>
      </c>
      <c r="O403" s="63" t="str">
        <f>IF('1_Data Entry'!$E403="","",IF(A403="","",'1_Data Entry'!L403))</f>
        <v/>
      </c>
      <c r="P403" s="63" t="str">
        <f t="shared" si="37"/>
        <v/>
      </c>
      <c r="Q403" s="91" t="str">
        <f>IF('1_Data Entry'!$E403="","",IF(OR(M403="",P403="",L403=""),"",P403-L403))</f>
        <v/>
      </c>
      <c r="R403" s="133" t="str">
        <f>IF(A403="","",IF('1_Data Entry'!M403&lt;&gt;"",'1_Data Entry'!M403,IF('1_Data Entry'!J403="",J403,"")))</f>
        <v/>
      </c>
      <c r="S403" s="54" t="str">
        <f>IF('1_Data Entry'!$E403="","",IF(A403="","",IF(OR(F403="",I403="",J403="",K403=""),"Check row",IF(AND(M403&lt;&gt;"",M403&lt;I403),"Sell before buy",IF(AND(R403&lt;&gt;"",J403&lt;R403),"Shares remaining exceeds buy",IF(AND(M403&lt;&gt;"",OR(O403="",O403&lt;=0),N403&gt;0),"Missing sale price","OK"))))))</f>
        <v/>
      </c>
      <c r="T403" s="54" t="str">
        <f>IF('1_Data Entry'!$E403="","",IF(A403="","",IF(AND(Q403&lt;0,M403&lt;&gt;""),"Yes","No")))</f>
        <v/>
      </c>
      <c r="U403" s="54" t="str">
        <f>IF('1_Data Entry'!$E403="","",IF(OR(A403="",T403&lt;&gt;"Yes",M403=""),"No",IF(COUNTIFS($F$6:$F$505,F403,$I$6:$I$505,"&gt;="&amp;M403-30,$I$6:$I$505,"&lt;="&amp;M403+30,$A$6:$A$505,"&lt;&gt;"&amp;A403)&gt;0,"Yes","No")))</f>
        <v/>
      </c>
      <c r="V403" s="61" t="str">
        <f>IF('1_Data Entry'!$E403="","",IF(OR(A403="",U403&lt;&gt;"Yes",M403=""),"",M403+30))</f>
        <v/>
      </c>
      <c r="W403" s="54" t="str">
        <f>IF('1_Data Entry'!$E403="","",IF(A403="","",IF(S403="OK","Ready","Review row")))</f>
        <v/>
      </c>
      <c r="X403" s="69" t="str">
        <f t="shared" si="38"/>
        <v/>
      </c>
      <c r="Y403" s="68" t="str">
        <f t="shared" si="39"/>
        <v/>
      </c>
      <c r="Z403" s="64" t="str">
        <f>IF('1_Data Entry'!$E403="","",SUM(SUMIFS('4_Wash Match Table'!R$7:R$500,'4_Wash Match Table'!L$7:L$500,H403),(SUMIFS('4_Wash Match Table'!AA$7:AA$500,'4_Wash Match Table'!U$7:U$500,H403)),(SUMIFS('4_Wash Match Table'!AJ$7:AJ$500,'4_Wash Match Table'!AD$7:AD$500,H403)),(SUMIFS('4_Wash Match Table'!AS$7:AS$500,'4_Wash Match Table'!AM$7:AM$500,H403))))</f>
        <v/>
      </c>
      <c r="AA403" s="64" t="str">
        <f>IF('1_Data Entry'!$E403="","",IF(OR(L403="",Z403=""),"",L403+Z403))</f>
        <v/>
      </c>
      <c r="AB403" s="65" t="str">
        <f t="shared" si="40"/>
        <v/>
      </c>
      <c r="AC403" s="70" t="str">
        <f>IF(AND($M403&lt;&gt;"",$Q403&lt;0),COUNTIFS($M$6:M403,"&lt;&gt;",$Q$6:Q403,"&lt;0"),"")</f>
        <v/>
      </c>
      <c r="AD403" t="str">
        <f t="shared" si="41"/>
        <v/>
      </c>
      <c r="AG403"/>
    </row>
    <row r="404" spans="1:33" ht="15" customHeight="1" x14ac:dyDescent="0.25">
      <c r="A404" s="47" t="str">
        <f>IF('1_Data Entry'!$E404="","",IF(COUNTA('1_Data Entry'!C404:N404)=0,"",'1_Data Entry'!A404))</f>
        <v/>
      </c>
      <c r="B404" s="47" t="str">
        <f>IF('1_Data Entry'!$E404="","",IF(A404="","",IF(S404&lt;&gt;"OK","Check row",IF(M404="","Open lot",IF(R404=0,"Closed lot","Partially sold")))))</f>
        <v/>
      </c>
      <c r="C404" s="47" t="str">
        <f>IF(A404="","",'1_Data Entry'!C404)</f>
        <v/>
      </c>
      <c r="D404" s="47" t="str">
        <f>IF(A404="","",'1_Data Entry'!D404)</f>
        <v/>
      </c>
      <c r="E404" s="47" t="str">
        <f>IF(A404="","",'1_Data Entry'!E404)</f>
        <v/>
      </c>
      <c r="F404" s="47" t="str">
        <f t="shared" si="36"/>
        <v/>
      </c>
      <c r="G404" s="47" t="str">
        <f>IF(F404="","",IFERROR(VLOOKUP(F404,'6_Reference Lists'!$A$4:$D$64,4,FALSE()),'1_Data Entry'!F404))</f>
        <v/>
      </c>
      <c r="H404" s="134" t="str">
        <f>IF('1_Data Entry'!$E404="","",IF(OR(F404="",I404="",J404="",K404=""),"",F404&amp;"-"&amp;TEXT(I404,"yyyymmdd")&amp;"-"&amp;SUBSTITUTE(TEXT(ROUND(J404,3),"0.###"),".","D")&amp;"-"&amp;SUBSTITUTE(TEXT(ROUND(K404,3),"0.###"),".","D")))</f>
        <v/>
      </c>
      <c r="I404" s="61" t="str">
        <f>IF('1_Data Entry'!$E404="","",IF(A404="","",'1_Data Entry'!G404))</f>
        <v/>
      </c>
      <c r="J404" s="62" t="str">
        <f>IF('1_Data Entry'!$E404="","",IF(A404="","",'1_Data Entry'!H404))</f>
        <v/>
      </c>
      <c r="K404" s="63" t="str">
        <f>IF('1_Data Entry'!$E404="","",IF(A404="","",'1_Data Entry'!I404))</f>
        <v/>
      </c>
      <c r="L404" s="63" t="str">
        <f>IF('1_Data Entry'!$E404="","",IF(OR(J404="",K404=""),"",J404*K404))</f>
        <v/>
      </c>
      <c r="M404" s="61" t="str">
        <f>IF(A404="","",IF(OR('1_Data Entry'!L404="",'1_Data Entry'!L404&lt;=0),"",'1_Data Entry'!J404))</f>
        <v/>
      </c>
      <c r="N404" s="62" t="str">
        <f>IF('1_Data Entry'!$E404="","",IF(OR(J404="",R404=""),"",MAX(J404-R404,0)))</f>
        <v/>
      </c>
      <c r="O404" s="63" t="str">
        <f>IF('1_Data Entry'!$E404="","",IF(A404="","",'1_Data Entry'!L404))</f>
        <v/>
      </c>
      <c r="P404" s="63" t="str">
        <f t="shared" si="37"/>
        <v/>
      </c>
      <c r="Q404" s="91" t="str">
        <f>IF('1_Data Entry'!$E404="","",IF(OR(M404="",P404="",L404=""),"",P404-L404))</f>
        <v/>
      </c>
      <c r="R404" s="133" t="str">
        <f>IF(A404="","",IF('1_Data Entry'!M404&lt;&gt;"",'1_Data Entry'!M404,IF('1_Data Entry'!J404="",J404,"")))</f>
        <v/>
      </c>
      <c r="S404" s="54" t="str">
        <f>IF('1_Data Entry'!$E404="","",IF(A404="","",IF(OR(F404="",I404="",J404="",K404=""),"Check row",IF(AND(M404&lt;&gt;"",M404&lt;I404),"Sell before buy",IF(AND(R404&lt;&gt;"",J404&lt;R404),"Shares remaining exceeds buy",IF(AND(M404&lt;&gt;"",OR(O404="",O404&lt;=0),N404&gt;0),"Missing sale price","OK"))))))</f>
        <v/>
      </c>
      <c r="T404" s="54" t="str">
        <f>IF('1_Data Entry'!$E404="","",IF(A404="","",IF(AND(Q404&lt;0,M404&lt;&gt;""),"Yes","No")))</f>
        <v/>
      </c>
      <c r="U404" s="54" t="str">
        <f>IF('1_Data Entry'!$E404="","",IF(OR(A404="",T404&lt;&gt;"Yes",M404=""),"No",IF(COUNTIFS($F$6:$F$505,F404,$I$6:$I$505,"&gt;="&amp;M404-30,$I$6:$I$505,"&lt;="&amp;M404+30,$A$6:$A$505,"&lt;&gt;"&amp;A404)&gt;0,"Yes","No")))</f>
        <v/>
      </c>
      <c r="V404" s="61" t="str">
        <f>IF('1_Data Entry'!$E404="","",IF(OR(A404="",U404&lt;&gt;"Yes",M404=""),"",M404+30))</f>
        <v/>
      </c>
      <c r="W404" s="54" t="str">
        <f>IF('1_Data Entry'!$E404="","",IF(A404="","",IF(S404="OK","Ready","Review row")))</f>
        <v/>
      </c>
      <c r="X404" s="69" t="str">
        <f t="shared" si="38"/>
        <v/>
      </c>
      <c r="Y404" s="68" t="str">
        <f t="shared" si="39"/>
        <v/>
      </c>
      <c r="Z404" s="64" t="str">
        <f>IF('1_Data Entry'!$E404="","",SUM(SUMIFS('4_Wash Match Table'!R$7:R$500,'4_Wash Match Table'!L$7:L$500,H404),(SUMIFS('4_Wash Match Table'!AA$7:AA$500,'4_Wash Match Table'!U$7:U$500,H404)),(SUMIFS('4_Wash Match Table'!AJ$7:AJ$500,'4_Wash Match Table'!AD$7:AD$500,H404)),(SUMIFS('4_Wash Match Table'!AS$7:AS$500,'4_Wash Match Table'!AM$7:AM$500,H404))))</f>
        <v/>
      </c>
      <c r="AA404" s="64" t="str">
        <f>IF('1_Data Entry'!$E404="","",IF(OR(L404="",Z404=""),"",L404+Z404))</f>
        <v/>
      </c>
      <c r="AB404" s="65" t="str">
        <f t="shared" si="40"/>
        <v/>
      </c>
      <c r="AC404" s="70" t="str">
        <f>IF(AND($M404&lt;&gt;"",$Q404&lt;0),COUNTIFS($M$6:M404,"&lt;&gt;",$Q$6:Q404,"&lt;0"),"")</f>
        <v/>
      </c>
      <c r="AD404" t="str">
        <f t="shared" si="41"/>
        <v/>
      </c>
      <c r="AG404"/>
    </row>
    <row r="405" spans="1:33" ht="15" customHeight="1" x14ac:dyDescent="0.25">
      <c r="A405" s="47" t="str">
        <f>IF('1_Data Entry'!$E405="","",IF(COUNTA('1_Data Entry'!C405:N405)=0,"",'1_Data Entry'!A405))</f>
        <v/>
      </c>
      <c r="B405" s="47" t="str">
        <f>IF('1_Data Entry'!$E405="","",IF(A405="","",IF(S405&lt;&gt;"OK","Check row",IF(M405="","Open lot",IF(R405=0,"Closed lot","Partially sold")))))</f>
        <v/>
      </c>
      <c r="C405" s="47" t="str">
        <f>IF(A405="","",'1_Data Entry'!C405)</f>
        <v/>
      </c>
      <c r="D405" s="47" t="str">
        <f>IF(A405="","",'1_Data Entry'!D405)</f>
        <v/>
      </c>
      <c r="E405" s="47" t="str">
        <f>IF(A405="","",'1_Data Entry'!E405)</f>
        <v/>
      </c>
      <c r="F405" s="47" t="str">
        <f t="shared" si="36"/>
        <v/>
      </c>
      <c r="G405" s="47" t="str">
        <f>IF(F405="","",IFERROR(VLOOKUP(F405,'6_Reference Lists'!$A$4:$D$64,4,FALSE()),'1_Data Entry'!F405))</f>
        <v/>
      </c>
      <c r="H405" s="134" t="str">
        <f>IF('1_Data Entry'!$E405="","",IF(OR(F405="",I405="",J405="",K405=""),"",F405&amp;"-"&amp;TEXT(I405,"yyyymmdd")&amp;"-"&amp;SUBSTITUTE(TEXT(ROUND(J405,3),"0.###"),".","D")&amp;"-"&amp;SUBSTITUTE(TEXT(ROUND(K405,3),"0.###"),".","D")))</f>
        <v/>
      </c>
      <c r="I405" s="61" t="str">
        <f>IF('1_Data Entry'!$E405="","",IF(A405="","",'1_Data Entry'!G405))</f>
        <v/>
      </c>
      <c r="J405" s="62" t="str">
        <f>IF('1_Data Entry'!$E405="","",IF(A405="","",'1_Data Entry'!H405))</f>
        <v/>
      </c>
      <c r="K405" s="63" t="str">
        <f>IF('1_Data Entry'!$E405="","",IF(A405="","",'1_Data Entry'!I405))</f>
        <v/>
      </c>
      <c r="L405" s="63" t="str">
        <f>IF('1_Data Entry'!$E405="","",IF(OR(J405="",K405=""),"",J405*K405))</f>
        <v/>
      </c>
      <c r="M405" s="61" t="str">
        <f>IF(A405="","",IF(OR('1_Data Entry'!L405="",'1_Data Entry'!L405&lt;=0),"",'1_Data Entry'!J405))</f>
        <v/>
      </c>
      <c r="N405" s="62" t="str">
        <f>IF('1_Data Entry'!$E405="","",IF(OR(J405="",R405=""),"",MAX(J405-R405,0)))</f>
        <v/>
      </c>
      <c r="O405" s="63" t="str">
        <f>IF('1_Data Entry'!$E405="","",IF(A405="","",'1_Data Entry'!L405))</f>
        <v/>
      </c>
      <c r="P405" s="63" t="str">
        <f t="shared" si="37"/>
        <v/>
      </c>
      <c r="Q405" s="91" t="str">
        <f>IF('1_Data Entry'!$E405="","",IF(OR(M405="",P405="",L405=""),"",P405-L405))</f>
        <v/>
      </c>
      <c r="R405" s="133" t="str">
        <f>IF(A405="","",IF('1_Data Entry'!M405&lt;&gt;"",'1_Data Entry'!M405,IF('1_Data Entry'!J405="",J405,"")))</f>
        <v/>
      </c>
      <c r="S405" s="54" t="str">
        <f>IF('1_Data Entry'!$E405="","",IF(A405="","",IF(OR(F405="",I405="",J405="",K405=""),"Check row",IF(AND(M405&lt;&gt;"",M405&lt;I405),"Sell before buy",IF(AND(R405&lt;&gt;"",J405&lt;R405),"Shares remaining exceeds buy",IF(AND(M405&lt;&gt;"",OR(O405="",O405&lt;=0),N405&gt;0),"Missing sale price","OK"))))))</f>
        <v/>
      </c>
      <c r="T405" s="54" t="str">
        <f>IF('1_Data Entry'!$E405="","",IF(A405="","",IF(AND(Q405&lt;0,M405&lt;&gt;""),"Yes","No")))</f>
        <v/>
      </c>
      <c r="U405" s="54" t="str">
        <f>IF('1_Data Entry'!$E405="","",IF(OR(A405="",T405&lt;&gt;"Yes",M405=""),"No",IF(COUNTIFS($F$6:$F$505,F405,$I$6:$I$505,"&gt;="&amp;M405-30,$I$6:$I$505,"&lt;="&amp;M405+30,$A$6:$A$505,"&lt;&gt;"&amp;A405)&gt;0,"Yes","No")))</f>
        <v/>
      </c>
      <c r="V405" s="61" t="str">
        <f>IF('1_Data Entry'!$E405="","",IF(OR(A405="",U405&lt;&gt;"Yes",M405=""),"",M405+30))</f>
        <v/>
      </c>
      <c r="W405" s="54" t="str">
        <f>IF('1_Data Entry'!$E405="","",IF(A405="","",IF(S405="OK","Ready","Review row")))</f>
        <v/>
      </c>
      <c r="X405" s="69" t="str">
        <f t="shared" si="38"/>
        <v/>
      </c>
      <c r="Y405" s="68" t="str">
        <f t="shared" si="39"/>
        <v/>
      </c>
      <c r="Z405" s="64" t="str">
        <f>IF('1_Data Entry'!$E405="","",SUM(SUMIFS('4_Wash Match Table'!R$7:R$500,'4_Wash Match Table'!L$7:L$500,H405),(SUMIFS('4_Wash Match Table'!AA$7:AA$500,'4_Wash Match Table'!U$7:U$500,H405)),(SUMIFS('4_Wash Match Table'!AJ$7:AJ$500,'4_Wash Match Table'!AD$7:AD$500,H405)),(SUMIFS('4_Wash Match Table'!AS$7:AS$500,'4_Wash Match Table'!AM$7:AM$500,H405))))</f>
        <v/>
      </c>
      <c r="AA405" s="64" t="str">
        <f>IF('1_Data Entry'!$E405="","",IF(OR(L405="",Z405=""),"",L405+Z405))</f>
        <v/>
      </c>
      <c r="AB405" s="65" t="str">
        <f t="shared" si="40"/>
        <v/>
      </c>
      <c r="AC405" s="70" t="str">
        <f>IF(AND($M405&lt;&gt;"",$Q405&lt;0),COUNTIFS($M$6:M405,"&lt;&gt;",$Q$6:Q405,"&lt;0"),"")</f>
        <v/>
      </c>
      <c r="AD405" t="str">
        <f t="shared" si="41"/>
        <v/>
      </c>
      <c r="AG405"/>
    </row>
    <row r="406" spans="1:33" ht="15" customHeight="1" x14ac:dyDescent="0.25">
      <c r="A406" s="47" t="str">
        <f>IF('1_Data Entry'!$E406="","",IF(COUNTA('1_Data Entry'!C406:N406)=0,"",'1_Data Entry'!A406))</f>
        <v/>
      </c>
      <c r="B406" s="47" t="str">
        <f>IF('1_Data Entry'!$E406="","",IF(A406="","",IF(S406&lt;&gt;"OK","Check row",IF(M406="","Open lot",IF(R406=0,"Closed lot","Partially sold")))))</f>
        <v/>
      </c>
      <c r="C406" s="47" t="str">
        <f>IF(A406="","",'1_Data Entry'!C406)</f>
        <v/>
      </c>
      <c r="D406" s="47" t="str">
        <f>IF(A406="","",'1_Data Entry'!D406)</f>
        <v/>
      </c>
      <c r="E406" s="47" t="str">
        <f>IF(A406="","",'1_Data Entry'!E406)</f>
        <v/>
      </c>
      <c r="F406" s="47" t="str">
        <f t="shared" si="36"/>
        <v/>
      </c>
      <c r="G406" s="47" t="str">
        <f>IF(F406="","",IFERROR(VLOOKUP(F406,'6_Reference Lists'!$A$4:$D$64,4,FALSE()),'1_Data Entry'!F406))</f>
        <v/>
      </c>
      <c r="H406" s="134" t="str">
        <f>IF('1_Data Entry'!$E406="","",IF(OR(F406="",I406="",J406="",K406=""),"",F406&amp;"-"&amp;TEXT(I406,"yyyymmdd")&amp;"-"&amp;SUBSTITUTE(TEXT(ROUND(J406,3),"0.###"),".","D")&amp;"-"&amp;SUBSTITUTE(TEXT(ROUND(K406,3),"0.###"),".","D")))</f>
        <v/>
      </c>
      <c r="I406" s="61" t="str">
        <f>IF('1_Data Entry'!$E406="","",IF(A406="","",'1_Data Entry'!G406))</f>
        <v/>
      </c>
      <c r="J406" s="62" t="str">
        <f>IF('1_Data Entry'!$E406="","",IF(A406="","",'1_Data Entry'!H406))</f>
        <v/>
      </c>
      <c r="K406" s="63" t="str">
        <f>IF('1_Data Entry'!$E406="","",IF(A406="","",'1_Data Entry'!I406))</f>
        <v/>
      </c>
      <c r="L406" s="63" t="str">
        <f>IF('1_Data Entry'!$E406="","",IF(OR(J406="",K406=""),"",J406*K406))</f>
        <v/>
      </c>
      <c r="M406" s="61" t="str">
        <f>IF(A406="","",IF(OR('1_Data Entry'!L406="",'1_Data Entry'!L406&lt;=0),"",'1_Data Entry'!J406))</f>
        <v/>
      </c>
      <c r="N406" s="62" t="str">
        <f>IF('1_Data Entry'!$E406="","",IF(OR(J406="",R406=""),"",MAX(J406-R406,0)))</f>
        <v/>
      </c>
      <c r="O406" s="63" t="str">
        <f>IF('1_Data Entry'!$E406="","",IF(A406="","",'1_Data Entry'!L406))</f>
        <v/>
      </c>
      <c r="P406" s="63" t="str">
        <f t="shared" si="37"/>
        <v/>
      </c>
      <c r="Q406" s="91" t="str">
        <f>IF('1_Data Entry'!$E406="","",IF(OR(M406="",P406="",L406=""),"",P406-L406))</f>
        <v/>
      </c>
      <c r="R406" s="133" t="str">
        <f>IF(A406="","",IF('1_Data Entry'!M406&lt;&gt;"",'1_Data Entry'!M406,IF('1_Data Entry'!J406="",J406,"")))</f>
        <v/>
      </c>
      <c r="S406" s="54" t="str">
        <f>IF('1_Data Entry'!$E406="","",IF(A406="","",IF(OR(F406="",I406="",J406="",K406=""),"Check row",IF(AND(M406&lt;&gt;"",M406&lt;I406),"Sell before buy",IF(AND(R406&lt;&gt;"",J406&lt;R406),"Shares remaining exceeds buy",IF(AND(M406&lt;&gt;"",OR(O406="",O406&lt;=0),N406&gt;0),"Missing sale price","OK"))))))</f>
        <v/>
      </c>
      <c r="T406" s="54" t="str">
        <f>IF('1_Data Entry'!$E406="","",IF(A406="","",IF(AND(Q406&lt;0,M406&lt;&gt;""),"Yes","No")))</f>
        <v/>
      </c>
      <c r="U406" s="54" t="str">
        <f>IF('1_Data Entry'!$E406="","",IF(OR(A406="",T406&lt;&gt;"Yes",M406=""),"No",IF(COUNTIFS($F$6:$F$505,F406,$I$6:$I$505,"&gt;="&amp;M406-30,$I$6:$I$505,"&lt;="&amp;M406+30,$A$6:$A$505,"&lt;&gt;"&amp;A406)&gt;0,"Yes","No")))</f>
        <v/>
      </c>
      <c r="V406" s="61" t="str">
        <f>IF('1_Data Entry'!$E406="","",IF(OR(A406="",U406&lt;&gt;"Yes",M406=""),"",M406+30))</f>
        <v/>
      </c>
      <c r="W406" s="54" t="str">
        <f>IF('1_Data Entry'!$E406="","",IF(A406="","",IF(S406="OK","Ready","Review row")))</f>
        <v/>
      </c>
      <c r="X406" s="69" t="str">
        <f t="shared" si="38"/>
        <v/>
      </c>
      <c r="Y406" s="68" t="str">
        <f t="shared" si="39"/>
        <v/>
      </c>
      <c r="Z406" s="64" t="str">
        <f>IF('1_Data Entry'!$E406="","",SUM(SUMIFS('4_Wash Match Table'!R$7:R$500,'4_Wash Match Table'!L$7:L$500,H406),(SUMIFS('4_Wash Match Table'!AA$7:AA$500,'4_Wash Match Table'!U$7:U$500,H406)),(SUMIFS('4_Wash Match Table'!AJ$7:AJ$500,'4_Wash Match Table'!AD$7:AD$500,H406)),(SUMIFS('4_Wash Match Table'!AS$7:AS$500,'4_Wash Match Table'!AM$7:AM$500,H406))))</f>
        <v/>
      </c>
      <c r="AA406" s="64" t="str">
        <f>IF('1_Data Entry'!$E406="","",IF(OR(L406="",Z406=""),"",L406+Z406))</f>
        <v/>
      </c>
      <c r="AB406" s="65" t="str">
        <f t="shared" si="40"/>
        <v/>
      </c>
      <c r="AC406" s="70" t="str">
        <f>IF(AND($M406&lt;&gt;"",$Q406&lt;0),COUNTIFS($M$6:M406,"&lt;&gt;",$Q$6:Q406,"&lt;0"),"")</f>
        <v/>
      </c>
      <c r="AD406" t="str">
        <f t="shared" si="41"/>
        <v/>
      </c>
      <c r="AG406"/>
    </row>
    <row r="407" spans="1:33" ht="15" customHeight="1" x14ac:dyDescent="0.25">
      <c r="A407" s="47" t="str">
        <f>IF('1_Data Entry'!$E407="","",IF(COUNTA('1_Data Entry'!C407:N407)=0,"",'1_Data Entry'!A407))</f>
        <v/>
      </c>
      <c r="B407" s="47" t="str">
        <f>IF('1_Data Entry'!$E407="","",IF(A407="","",IF(S407&lt;&gt;"OK","Check row",IF(M407="","Open lot",IF(R407=0,"Closed lot","Partially sold")))))</f>
        <v/>
      </c>
      <c r="C407" s="47" t="str">
        <f>IF(A407="","",'1_Data Entry'!C407)</f>
        <v/>
      </c>
      <c r="D407" s="47" t="str">
        <f>IF(A407="","",'1_Data Entry'!D407)</f>
        <v/>
      </c>
      <c r="E407" s="47" t="str">
        <f>IF(A407="","",'1_Data Entry'!E407)</f>
        <v/>
      </c>
      <c r="F407" s="47" t="str">
        <f t="shared" si="36"/>
        <v/>
      </c>
      <c r="G407" s="47" t="str">
        <f>IF(F407="","",IFERROR(VLOOKUP(F407,'6_Reference Lists'!$A$4:$D$64,4,FALSE()),'1_Data Entry'!F407))</f>
        <v/>
      </c>
      <c r="H407" s="134" t="str">
        <f>IF('1_Data Entry'!$E407="","",IF(OR(F407="",I407="",J407="",K407=""),"",F407&amp;"-"&amp;TEXT(I407,"yyyymmdd")&amp;"-"&amp;SUBSTITUTE(TEXT(ROUND(J407,3),"0.###"),".","D")&amp;"-"&amp;SUBSTITUTE(TEXT(ROUND(K407,3),"0.###"),".","D")))</f>
        <v/>
      </c>
      <c r="I407" s="61" t="str">
        <f>IF('1_Data Entry'!$E407="","",IF(A407="","",'1_Data Entry'!G407))</f>
        <v/>
      </c>
      <c r="J407" s="62" t="str">
        <f>IF('1_Data Entry'!$E407="","",IF(A407="","",'1_Data Entry'!H407))</f>
        <v/>
      </c>
      <c r="K407" s="63" t="str">
        <f>IF('1_Data Entry'!$E407="","",IF(A407="","",'1_Data Entry'!I407))</f>
        <v/>
      </c>
      <c r="L407" s="63" t="str">
        <f>IF('1_Data Entry'!$E407="","",IF(OR(J407="",K407=""),"",J407*K407))</f>
        <v/>
      </c>
      <c r="M407" s="61" t="str">
        <f>IF(A407="","",IF(OR('1_Data Entry'!L407="",'1_Data Entry'!L407&lt;=0),"",'1_Data Entry'!J407))</f>
        <v/>
      </c>
      <c r="N407" s="62" t="str">
        <f>IF('1_Data Entry'!$E407="","",IF(OR(J407="",R407=""),"",MAX(J407-R407,0)))</f>
        <v/>
      </c>
      <c r="O407" s="63" t="str">
        <f>IF('1_Data Entry'!$E407="","",IF(A407="","",'1_Data Entry'!L407))</f>
        <v/>
      </c>
      <c r="P407" s="63" t="str">
        <f t="shared" si="37"/>
        <v/>
      </c>
      <c r="Q407" s="91" t="str">
        <f>IF('1_Data Entry'!$E407="","",IF(OR(M407="",P407="",L407=""),"",P407-L407))</f>
        <v/>
      </c>
      <c r="R407" s="133" t="str">
        <f>IF(A407="","",IF('1_Data Entry'!M407&lt;&gt;"",'1_Data Entry'!M407,IF('1_Data Entry'!J407="",J407,"")))</f>
        <v/>
      </c>
      <c r="S407" s="54" t="str">
        <f>IF('1_Data Entry'!$E407="","",IF(A407="","",IF(OR(F407="",I407="",J407="",K407=""),"Check row",IF(AND(M407&lt;&gt;"",M407&lt;I407),"Sell before buy",IF(AND(R407&lt;&gt;"",J407&lt;R407),"Shares remaining exceeds buy",IF(AND(M407&lt;&gt;"",OR(O407="",O407&lt;=0),N407&gt;0),"Missing sale price","OK"))))))</f>
        <v/>
      </c>
      <c r="T407" s="54" t="str">
        <f>IF('1_Data Entry'!$E407="","",IF(A407="","",IF(AND(Q407&lt;0,M407&lt;&gt;""),"Yes","No")))</f>
        <v/>
      </c>
      <c r="U407" s="54" t="str">
        <f>IF('1_Data Entry'!$E407="","",IF(OR(A407="",T407&lt;&gt;"Yes",M407=""),"No",IF(COUNTIFS($F$6:$F$505,F407,$I$6:$I$505,"&gt;="&amp;M407-30,$I$6:$I$505,"&lt;="&amp;M407+30,$A$6:$A$505,"&lt;&gt;"&amp;A407)&gt;0,"Yes","No")))</f>
        <v/>
      </c>
      <c r="V407" s="61" t="str">
        <f>IF('1_Data Entry'!$E407="","",IF(OR(A407="",U407&lt;&gt;"Yes",M407=""),"",M407+30))</f>
        <v/>
      </c>
      <c r="W407" s="54" t="str">
        <f>IF('1_Data Entry'!$E407="","",IF(A407="","",IF(S407="OK","Ready","Review row")))</f>
        <v/>
      </c>
      <c r="X407" s="69" t="str">
        <f t="shared" si="38"/>
        <v/>
      </c>
      <c r="Y407" s="68" t="str">
        <f t="shared" si="39"/>
        <v/>
      </c>
      <c r="Z407" s="64" t="str">
        <f>IF('1_Data Entry'!$E407="","",SUM(SUMIFS('4_Wash Match Table'!R$7:R$500,'4_Wash Match Table'!L$7:L$500,H407),(SUMIFS('4_Wash Match Table'!AA$7:AA$500,'4_Wash Match Table'!U$7:U$500,H407)),(SUMIFS('4_Wash Match Table'!AJ$7:AJ$500,'4_Wash Match Table'!AD$7:AD$500,H407)),(SUMIFS('4_Wash Match Table'!AS$7:AS$500,'4_Wash Match Table'!AM$7:AM$500,H407))))</f>
        <v/>
      </c>
      <c r="AA407" s="64" t="str">
        <f>IF('1_Data Entry'!$E407="","",IF(OR(L407="",Z407=""),"",L407+Z407))</f>
        <v/>
      </c>
      <c r="AB407" s="65" t="str">
        <f t="shared" si="40"/>
        <v/>
      </c>
      <c r="AC407" s="70" t="str">
        <f>IF(AND($M407&lt;&gt;"",$Q407&lt;0),COUNTIFS($M$6:M407,"&lt;&gt;",$Q$6:Q407,"&lt;0"),"")</f>
        <v/>
      </c>
      <c r="AD407" t="str">
        <f t="shared" si="41"/>
        <v/>
      </c>
      <c r="AG407"/>
    </row>
    <row r="408" spans="1:33" ht="15" customHeight="1" x14ac:dyDescent="0.25">
      <c r="A408" s="47" t="str">
        <f>IF('1_Data Entry'!$E408="","",IF(COUNTA('1_Data Entry'!C408:N408)=0,"",'1_Data Entry'!A408))</f>
        <v/>
      </c>
      <c r="B408" s="47" t="str">
        <f>IF('1_Data Entry'!$E408="","",IF(A408="","",IF(S408&lt;&gt;"OK","Check row",IF(M408="","Open lot",IF(R408=0,"Closed lot","Partially sold")))))</f>
        <v/>
      </c>
      <c r="C408" s="47" t="str">
        <f>IF(A408="","",'1_Data Entry'!C408)</f>
        <v/>
      </c>
      <c r="D408" s="47" t="str">
        <f>IF(A408="","",'1_Data Entry'!D408)</f>
        <v/>
      </c>
      <c r="E408" s="47" t="str">
        <f>IF(A408="","",'1_Data Entry'!E408)</f>
        <v/>
      </c>
      <c r="F408" s="47" t="str">
        <f t="shared" si="36"/>
        <v/>
      </c>
      <c r="G408" s="47" t="str">
        <f>IF(F408="","",IFERROR(VLOOKUP(F408,'6_Reference Lists'!$A$4:$D$64,4,FALSE()),'1_Data Entry'!F408))</f>
        <v/>
      </c>
      <c r="H408" s="134" t="str">
        <f>IF('1_Data Entry'!$E408="","",IF(OR(F408="",I408="",J408="",K408=""),"",F408&amp;"-"&amp;TEXT(I408,"yyyymmdd")&amp;"-"&amp;SUBSTITUTE(TEXT(ROUND(J408,3),"0.###"),".","D")&amp;"-"&amp;SUBSTITUTE(TEXT(ROUND(K408,3),"0.###"),".","D")))</f>
        <v/>
      </c>
      <c r="I408" s="61" t="str">
        <f>IF('1_Data Entry'!$E408="","",IF(A408="","",'1_Data Entry'!G408))</f>
        <v/>
      </c>
      <c r="J408" s="62" t="str">
        <f>IF('1_Data Entry'!$E408="","",IF(A408="","",'1_Data Entry'!H408))</f>
        <v/>
      </c>
      <c r="K408" s="63" t="str">
        <f>IF('1_Data Entry'!$E408="","",IF(A408="","",'1_Data Entry'!I408))</f>
        <v/>
      </c>
      <c r="L408" s="63" t="str">
        <f>IF('1_Data Entry'!$E408="","",IF(OR(J408="",K408=""),"",J408*K408))</f>
        <v/>
      </c>
      <c r="M408" s="61" t="str">
        <f>IF(A408="","",IF(OR('1_Data Entry'!L408="",'1_Data Entry'!L408&lt;=0),"",'1_Data Entry'!J408))</f>
        <v/>
      </c>
      <c r="N408" s="62" t="str">
        <f>IF('1_Data Entry'!$E408="","",IF(OR(J408="",R408=""),"",MAX(J408-R408,0)))</f>
        <v/>
      </c>
      <c r="O408" s="63" t="str">
        <f>IF('1_Data Entry'!$E408="","",IF(A408="","",'1_Data Entry'!L408))</f>
        <v/>
      </c>
      <c r="P408" s="63" t="str">
        <f t="shared" si="37"/>
        <v/>
      </c>
      <c r="Q408" s="91" t="str">
        <f>IF('1_Data Entry'!$E408="","",IF(OR(M408="",P408="",L408=""),"",P408-L408))</f>
        <v/>
      </c>
      <c r="R408" s="133" t="str">
        <f>IF(A408="","",IF('1_Data Entry'!M408&lt;&gt;"",'1_Data Entry'!M408,IF('1_Data Entry'!J408="",J408,"")))</f>
        <v/>
      </c>
      <c r="S408" s="54" t="str">
        <f>IF('1_Data Entry'!$E408="","",IF(A408="","",IF(OR(F408="",I408="",J408="",K408=""),"Check row",IF(AND(M408&lt;&gt;"",M408&lt;I408),"Sell before buy",IF(AND(R408&lt;&gt;"",J408&lt;R408),"Shares remaining exceeds buy",IF(AND(M408&lt;&gt;"",OR(O408="",O408&lt;=0),N408&gt;0),"Missing sale price","OK"))))))</f>
        <v/>
      </c>
      <c r="T408" s="54" t="str">
        <f>IF('1_Data Entry'!$E408="","",IF(A408="","",IF(AND(Q408&lt;0,M408&lt;&gt;""),"Yes","No")))</f>
        <v/>
      </c>
      <c r="U408" s="54" t="str">
        <f>IF('1_Data Entry'!$E408="","",IF(OR(A408="",T408&lt;&gt;"Yes",M408=""),"No",IF(COUNTIFS($F$6:$F$505,F408,$I$6:$I$505,"&gt;="&amp;M408-30,$I$6:$I$505,"&lt;="&amp;M408+30,$A$6:$A$505,"&lt;&gt;"&amp;A408)&gt;0,"Yes","No")))</f>
        <v/>
      </c>
      <c r="V408" s="61" t="str">
        <f>IF('1_Data Entry'!$E408="","",IF(OR(A408="",U408&lt;&gt;"Yes",M408=""),"",M408+30))</f>
        <v/>
      </c>
      <c r="W408" s="54" t="str">
        <f>IF('1_Data Entry'!$E408="","",IF(A408="","",IF(S408="OK","Ready","Review row")))</f>
        <v/>
      </c>
      <c r="X408" s="69" t="str">
        <f t="shared" si="38"/>
        <v/>
      </c>
      <c r="Y408" s="68" t="str">
        <f t="shared" si="39"/>
        <v/>
      </c>
      <c r="Z408" s="64" t="str">
        <f>IF('1_Data Entry'!$E408="","",SUM(SUMIFS('4_Wash Match Table'!R$7:R$500,'4_Wash Match Table'!L$7:L$500,H408),(SUMIFS('4_Wash Match Table'!AA$7:AA$500,'4_Wash Match Table'!U$7:U$500,H408)),(SUMIFS('4_Wash Match Table'!AJ$7:AJ$500,'4_Wash Match Table'!AD$7:AD$500,H408)),(SUMIFS('4_Wash Match Table'!AS$7:AS$500,'4_Wash Match Table'!AM$7:AM$500,H408))))</f>
        <v/>
      </c>
      <c r="AA408" s="64" t="str">
        <f>IF('1_Data Entry'!$E408="","",IF(OR(L408="",Z408=""),"",L408+Z408))</f>
        <v/>
      </c>
      <c r="AB408" s="65" t="str">
        <f t="shared" si="40"/>
        <v/>
      </c>
      <c r="AC408" s="70" t="str">
        <f>IF(AND($M408&lt;&gt;"",$Q408&lt;0),COUNTIFS($M$6:M408,"&lt;&gt;",$Q$6:Q408,"&lt;0"),"")</f>
        <v/>
      </c>
      <c r="AD408" t="str">
        <f t="shared" si="41"/>
        <v/>
      </c>
      <c r="AG408"/>
    </row>
    <row r="409" spans="1:33" ht="15" customHeight="1" x14ac:dyDescent="0.25">
      <c r="A409" s="47" t="str">
        <f>IF('1_Data Entry'!$E409="","",IF(COUNTA('1_Data Entry'!C409:N409)=0,"",'1_Data Entry'!A409))</f>
        <v/>
      </c>
      <c r="B409" s="47" t="str">
        <f>IF('1_Data Entry'!$E409="","",IF(A409="","",IF(S409&lt;&gt;"OK","Check row",IF(M409="","Open lot",IF(R409=0,"Closed lot","Partially sold")))))</f>
        <v/>
      </c>
      <c r="C409" s="47" t="str">
        <f>IF(A409="","",'1_Data Entry'!C409)</f>
        <v/>
      </c>
      <c r="D409" s="47" t="str">
        <f>IF(A409="","",'1_Data Entry'!D409)</f>
        <v/>
      </c>
      <c r="E409" s="47" t="str">
        <f>IF(A409="","",'1_Data Entry'!E409)</f>
        <v/>
      </c>
      <c r="F409" s="47" t="str">
        <f t="shared" si="36"/>
        <v/>
      </c>
      <c r="G409" s="47" t="str">
        <f>IF(F409="","",IFERROR(VLOOKUP(F409,'6_Reference Lists'!$A$4:$D$64,4,FALSE()),'1_Data Entry'!F409))</f>
        <v/>
      </c>
      <c r="H409" s="134" t="str">
        <f>IF('1_Data Entry'!$E409="","",IF(OR(F409="",I409="",J409="",K409=""),"",F409&amp;"-"&amp;TEXT(I409,"yyyymmdd")&amp;"-"&amp;SUBSTITUTE(TEXT(ROUND(J409,3),"0.###"),".","D")&amp;"-"&amp;SUBSTITUTE(TEXT(ROUND(K409,3),"0.###"),".","D")))</f>
        <v/>
      </c>
      <c r="I409" s="61" t="str">
        <f>IF('1_Data Entry'!$E409="","",IF(A409="","",'1_Data Entry'!G409))</f>
        <v/>
      </c>
      <c r="J409" s="62" t="str">
        <f>IF('1_Data Entry'!$E409="","",IF(A409="","",'1_Data Entry'!H409))</f>
        <v/>
      </c>
      <c r="K409" s="63" t="str">
        <f>IF('1_Data Entry'!$E409="","",IF(A409="","",'1_Data Entry'!I409))</f>
        <v/>
      </c>
      <c r="L409" s="63" t="str">
        <f>IF('1_Data Entry'!$E409="","",IF(OR(J409="",K409=""),"",J409*K409))</f>
        <v/>
      </c>
      <c r="M409" s="61" t="str">
        <f>IF(A409="","",IF(OR('1_Data Entry'!L409="",'1_Data Entry'!L409&lt;=0),"",'1_Data Entry'!J409))</f>
        <v/>
      </c>
      <c r="N409" s="62" t="str">
        <f>IF('1_Data Entry'!$E409="","",IF(OR(J409="",R409=""),"",MAX(J409-R409,0)))</f>
        <v/>
      </c>
      <c r="O409" s="63" t="str">
        <f>IF('1_Data Entry'!$E409="","",IF(A409="","",'1_Data Entry'!L409))</f>
        <v/>
      </c>
      <c r="P409" s="63" t="str">
        <f t="shared" si="37"/>
        <v/>
      </c>
      <c r="Q409" s="91" t="str">
        <f>IF('1_Data Entry'!$E409="","",IF(OR(M409="",P409="",L409=""),"",P409-L409))</f>
        <v/>
      </c>
      <c r="R409" s="133" t="str">
        <f>IF(A409="","",IF('1_Data Entry'!M409&lt;&gt;"",'1_Data Entry'!M409,IF('1_Data Entry'!J409="",J409,"")))</f>
        <v/>
      </c>
      <c r="S409" s="54" t="str">
        <f>IF('1_Data Entry'!$E409="","",IF(A409="","",IF(OR(F409="",I409="",J409="",K409=""),"Check row",IF(AND(M409&lt;&gt;"",M409&lt;I409),"Sell before buy",IF(AND(R409&lt;&gt;"",J409&lt;R409),"Shares remaining exceeds buy",IF(AND(M409&lt;&gt;"",OR(O409="",O409&lt;=0),N409&gt;0),"Missing sale price","OK"))))))</f>
        <v/>
      </c>
      <c r="T409" s="54" t="str">
        <f>IF('1_Data Entry'!$E409="","",IF(A409="","",IF(AND(Q409&lt;0,M409&lt;&gt;""),"Yes","No")))</f>
        <v/>
      </c>
      <c r="U409" s="54" t="str">
        <f>IF('1_Data Entry'!$E409="","",IF(OR(A409="",T409&lt;&gt;"Yes",M409=""),"No",IF(COUNTIFS($F$6:$F$505,F409,$I$6:$I$505,"&gt;="&amp;M409-30,$I$6:$I$505,"&lt;="&amp;M409+30,$A$6:$A$505,"&lt;&gt;"&amp;A409)&gt;0,"Yes","No")))</f>
        <v/>
      </c>
      <c r="V409" s="61" t="str">
        <f>IF('1_Data Entry'!$E409="","",IF(OR(A409="",U409&lt;&gt;"Yes",M409=""),"",M409+30))</f>
        <v/>
      </c>
      <c r="W409" s="54" t="str">
        <f>IF('1_Data Entry'!$E409="","",IF(A409="","",IF(S409="OK","Ready","Review row")))</f>
        <v/>
      </c>
      <c r="X409" s="69" t="str">
        <f t="shared" si="38"/>
        <v/>
      </c>
      <c r="Y409" s="68" t="str">
        <f t="shared" si="39"/>
        <v/>
      </c>
      <c r="Z409" s="64" t="str">
        <f>IF('1_Data Entry'!$E409="","",SUM(SUMIFS('4_Wash Match Table'!R$7:R$500,'4_Wash Match Table'!L$7:L$500,H409),(SUMIFS('4_Wash Match Table'!AA$7:AA$500,'4_Wash Match Table'!U$7:U$500,H409)),(SUMIFS('4_Wash Match Table'!AJ$7:AJ$500,'4_Wash Match Table'!AD$7:AD$500,H409)),(SUMIFS('4_Wash Match Table'!AS$7:AS$500,'4_Wash Match Table'!AM$7:AM$500,H409))))</f>
        <v/>
      </c>
      <c r="AA409" s="64" t="str">
        <f>IF('1_Data Entry'!$E409="","",IF(OR(L409="",Z409=""),"",L409+Z409))</f>
        <v/>
      </c>
      <c r="AB409" s="65" t="str">
        <f t="shared" si="40"/>
        <v/>
      </c>
      <c r="AC409" s="70" t="str">
        <f>IF(AND($M409&lt;&gt;"",$Q409&lt;0),COUNTIFS($M$6:M409,"&lt;&gt;",$Q$6:Q409,"&lt;0"),"")</f>
        <v/>
      </c>
      <c r="AD409" t="str">
        <f t="shared" si="41"/>
        <v/>
      </c>
      <c r="AG409"/>
    </row>
    <row r="410" spans="1:33" ht="15" customHeight="1" x14ac:dyDescent="0.25">
      <c r="A410" s="47" t="str">
        <f>IF('1_Data Entry'!$E410="","",IF(COUNTA('1_Data Entry'!C410:N410)=0,"",'1_Data Entry'!A410))</f>
        <v/>
      </c>
      <c r="B410" s="47" t="str">
        <f>IF('1_Data Entry'!$E410="","",IF(A410="","",IF(S410&lt;&gt;"OK","Check row",IF(M410="","Open lot",IF(R410=0,"Closed lot","Partially sold")))))</f>
        <v/>
      </c>
      <c r="C410" s="47" t="str">
        <f>IF(A410="","",'1_Data Entry'!C410)</f>
        <v/>
      </c>
      <c r="D410" s="47" t="str">
        <f>IF(A410="","",'1_Data Entry'!D410)</f>
        <v/>
      </c>
      <c r="E410" s="47" t="str">
        <f>IF(A410="","",'1_Data Entry'!E410)</f>
        <v/>
      </c>
      <c r="F410" s="47" t="str">
        <f t="shared" si="36"/>
        <v/>
      </c>
      <c r="G410" s="47" t="str">
        <f>IF(F410="","",IFERROR(VLOOKUP(F410,'6_Reference Lists'!$A$4:$D$64,4,FALSE()),'1_Data Entry'!F410))</f>
        <v/>
      </c>
      <c r="H410" s="134" t="str">
        <f>IF('1_Data Entry'!$E410="","",IF(OR(F410="",I410="",J410="",K410=""),"",F410&amp;"-"&amp;TEXT(I410,"yyyymmdd")&amp;"-"&amp;SUBSTITUTE(TEXT(ROUND(J410,3),"0.###"),".","D")&amp;"-"&amp;SUBSTITUTE(TEXT(ROUND(K410,3),"0.###"),".","D")))</f>
        <v/>
      </c>
      <c r="I410" s="61" t="str">
        <f>IF('1_Data Entry'!$E410="","",IF(A410="","",'1_Data Entry'!G410))</f>
        <v/>
      </c>
      <c r="J410" s="62" t="str">
        <f>IF('1_Data Entry'!$E410="","",IF(A410="","",'1_Data Entry'!H410))</f>
        <v/>
      </c>
      <c r="K410" s="63" t="str">
        <f>IF('1_Data Entry'!$E410="","",IF(A410="","",'1_Data Entry'!I410))</f>
        <v/>
      </c>
      <c r="L410" s="63" t="str">
        <f>IF('1_Data Entry'!$E410="","",IF(OR(J410="",K410=""),"",J410*K410))</f>
        <v/>
      </c>
      <c r="M410" s="61" t="str">
        <f>IF(A410="","",IF(OR('1_Data Entry'!L410="",'1_Data Entry'!L410&lt;=0),"",'1_Data Entry'!J410))</f>
        <v/>
      </c>
      <c r="N410" s="62" t="str">
        <f>IF('1_Data Entry'!$E410="","",IF(OR(J410="",R410=""),"",MAX(J410-R410,0)))</f>
        <v/>
      </c>
      <c r="O410" s="63" t="str">
        <f>IF('1_Data Entry'!$E410="","",IF(A410="","",'1_Data Entry'!L410))</f>
        <v/>
      </c>
      <c r="P410" s="63" t="str">
        <f t="shared" si="37"/>
        <v/>
      </c>
      <c r="Q410" s="91" t="str">
        <f>IF('1_Data Entry'!$E410="","",IF(OR(M410="",P410="",L410=""),"",P410-L410))</f>
        <v/>
      </c>
      <c r="R410" s="133" t="str">
        <f>IF(A410="","",IF('1_Data Entry'!M410&lt;&gt;"",'1_Data Entry'!M410,IF('1_Data Entry'!J410="",J410,"")))</f>
        <v/>
      </c>
      <c r="S410" s="54" t="str">
        <f>IF('1_Data Entry'!$E410="","",IF(A410="","",IF(OR(F410="",I410="",J410="",K410=""),"Check row",IF(AND(M410&lt;&gt;"",M410&lt;I410),"Sell before buy",IF(AND(R410&lt;&gt;"",J410&lt;R410),"Shares remaining exceeds buy",IF(AND(M410&lt;&gt;"",OR(O410="",O410&lt;=0),N410&gt;0),"Missing sale price","OK"))))))</f>
        <v/>
      </c>
      <c r="T410" s="54" t="str">
        <f>IF('1_Data Entry'!$E410="","",IF(A410="","",IF(AND(Q410&lt;0,M410&lt;&gt;""),"Yes","No")))</f>
        <v/>
      </c>
      <c r="U410" s="54" t="str">
        <f>IF('1_Data Entry'!$E410="","",IF(OR(A410="",T410&lt;&gt;"Yes",M410=""),"No",IF(COUNTIFS($F$6:$F$505,F410,$I$6:$I$505,"&gt;="&amp;M410-30,$I$6:$I$505,"&lt;="&amp;M410+30,$A$6:$A$505,"&lt;&gt;"&amp;A410)&gt;0,"Yes","No")))</f>
        <v/>
      </c>
      <c r="V410" s="61" t="str">
        <f>IF('1_Data Entry'!$E410="","",IF(OR(A410="",U410&lt;&gt;"Yes",M410=""),"",M410+30))</f>
        <v/>
      </c>
      <c r="W410" s="54" t="str">
        <f>IF('1_Data Entry'!$E410="","",IF(A410="","",IF(S410="OK","Ready","Review row")))</f>
        <v/>
      </c>
      <c r="X410" s="69" t="str">
        <f t="shared" si="38"/>
        <v/>
      </c>
      <c r="Y410" s="68" t="str">
        <f t="shared" si="39"/>
        <v/>
      </c>
      <c r="Z410" s="64" t="str">
        <f>IF('1_Data Entry'!$E410="","",SUM(SUMIFS('4_Wash Match Table'!R$7:R$500,'4_Wash Match Table'!L$7:L$500,H410),(SUMIFS('4_Wash Match Table'!AA$7:AA$500,'4_Wash Match Table'!U$7:U$500,H410)),(SUMIFS('4_Wash Match Table'!AJ$7:AJ$500,'4_Wash Match Table'!AD$7:AD$500,H410)),(SUMIFS('4_Wash Match Table'!AS$7:AS$500,'4_Wash Match Table'!AM$7:AM$500,H410))))</f>
        <v/>
      </c>
      <c r="AA410" s="64" t="str">
        <f>IF('1_Data Entry'!$E410="","",IF(OR(L410="",Z410=""),"",L410+Z410))</f>
        <v/>
      </c>
      <c r="AB410" s="65" t="str">
        <f t="shared" si="40"/>
        <v/>
      </c>
      <c r="AC410" s="70" t="str">
        <f>IF(AND($M410&lt;&gt;"",$Q410&lt;0),COUNTIFS($M$6:M410,"&lt;&gt;",$Q$6:Q410,"&lt;0"),"")</f>
        <v/>
      </c>
      <c r="AD410" t="str">
        <f t="shared" si="41"/>
        <v/>
      </c>
      <c r="AG410"/>
    </row>
    <row r="411" spans="1:33" ht="15" customHeight="1" x14ac:dyDescent="0.25">
      <c r="A411" s="47" t="str">
        <f>IF('1_Data Entry'!$E411="","",IF(COUNTA('1_Data Entry'!C411:N411)=0,"",'1_Data Entry'!A411))</f>
        <v/>
      </c>
      <c r="B411" s="47" t="str">
        <f>IF('1_Data Entry'!$E411="","",IF(A411="","",IF(S411&lt;&gt;"OK","Check row",IF(M411="","Open lot",IF(R411=0,"Closed lot","Partially sold")))))</f>
        <v/>
      </c>
      <c r="C411" s="47" t="str">
        <f>IF(A411="","",'1_Data Entry'!C411)</f>
        <v/>
      </c>
      <c r="D411" s="47" t="str">
        <f>IF(A411="","",'1_Data Entry'!D411)</f>
        <v/>
      </c>
      <c r="E411" s="47" t="str">
        <f>IF(A411="","",'1_Data Entry'!E411)</f>
        <v/>
      </c>
      <c r="F411" s="47" t="str">
        <f t="shared" si="36"/>
        <v/>
      </c>
      <c r="G411" s="47" t="str">
        <f>IF(F411="","",IFERROR(VLOOKUP(F411,'6_Reference Lists'!$A$4:$D$64,4,FALSE()),'1_Data Entry'!F411))</f>
        <v/>
      </c>
      <c r="H411" s="134" t="str">
        <f>IF('1_Data Entry'!$E411="","",IF(OR(F411="",I411="",J411="",K411=""),"",F411&amp;"-"&amp;TEXT(I411,"yyyymmdd")&amp;"-"&amp;SUBSTITUTE(TEXT(ROUND(J411,3),"0.###"),".","D")&amp;"-"&amp;SUBSTITUTE(TEXT(ROUND(K411,3),"0.###"),".","D")))</f>
        <v/>
      </c>
      <c r="I411" s="61" t="str">
        <f>IF('1_Data Entry'!$E411="","",IF(A411="","",'1_Data Entry'!G411))</f>
        <v/>
      </c>
      <c r="J411" s="62" t="str">
        <f>IF('1_Data Entry'!$E411="","",IF(A411="","",'1_Data Entry'!H411))</f>
        <v/>
      </c>
      <c r="K411" s="63" t="str">
        <f>IF('1_Data Entry'!$E411="","",IF(A411="","",'1_Data Entry'!I411))</f>
        <v/>
      </c>
      <c r="L411" s="63" t="str">
        <f>IF('1_Data Entry'!$E411="","",IF(OR(J411="",K411=""),"",J411*K411))</f>
        <v/>
      </c>
      <c r="M411" s="61" t="str">
        <f>IF(A411="","",IF(OR('1_Data Entry'!L411="",'1_Data Entry'!L411&lt;=0),"",'1_Data Entry'!J411))</f>
        <v/>
      </c>
      <c r="N411" s="62" t="str">
        <f>IF('1_Data Entry'!$E411="","",IF(OR(J411="",R411=""),"",MAX(J411-R411,0)))</f>
        <v/>
      </c>
      <c r="O411" s="63" t="str">
        <f>IF('1_Data Entry'!$E411="","",IF(A411="","",'1_Data Entry'!L411))</f>
        <v/>
      </c>
      <c r="P411" s="63" t="str">
        <f t="shared" si="37"/>
        <v/>
      </c>
      <c r="Q411" s="91" t="str">
        <f>IF('1_Data Entry'!$E411="","",IF(OR(M411="",P411="",L411=""),"",P411-L411))</f>
        <v/>
      </c>
      <c r="R411" s="133" t="str">
        <f>IF(A411="","",IF('1_Data Entry'!M411&lt;&gt;"",'1_Data Entry'!M411,IF('1_Data Entry'!J411="",J411,"")))</f>
        <v/>
      </c>
      <c r="S411" s="54" t="str">
        <f>IF('1_Data Entry'!$E411="","",IF(A411="","",IF(OR(F411="",I411="",J411="",K411=""),"Check row",IF(AND(M411&lt;&gt;"",M411&lt;I411),"Sell before buy",IF(AND(R411&lt;&gt;"",J411&lt;R411),"Shares remaining exceeds buy",IF(AND(M411&lt;&gt;"",OR(O411="",O411&lt;=0),N411&gt;0),"Missing sale price","OK"))))))</f>
        <v/>
      </c>
      <c r="T411" s="54" t="str">
        <f>IF('1_Data Entry'!$E411="","",IF(A411="","",IF(AND(Q411&lt;0,M411&lt;&gt;""),"Yes","No")))</f>
        <v/>
      </c>
      <c r="U411" s="54" t="str">
        <f>IF('1_Data Entry'!$E411="","",IF(OR(A411="",T411&lt;&gt;"Yes",M411=""),"No",IF(COUNTIFS($F$6:$F$505,F411,$I$6:$I$505,"&gt;="&amp;M411-30,$I$6:$I$505,"&lt;="&amp;M411+30,$A$6:$A$505,"&lt;&gt;"&amp;A411)&gt;0,"Yes","No")))</f>
        <v/>
      </c>
      <c r="V411" s="61" t="str">
        <f>IF('1_Data Entry'!$E411="","",IF(OR(A411="",U411&lt;&gt;"Yes",M411=""),"",M411+30))</f>
        <v/>
      </c>
      <c r="W411" s="54" t="str">
        <f>IF('1_Data Entry'!$E411="","",IF(A411="","",IF(S411="OK","Ready","Review row")))</f>
        <v/>
      </c>
      <c r="X411" s="69" t="str">
        <f t="shared" si="38"/>
        <v/>
      </c>
      <c r="Y411" s="68" t="str">
        <f t="shared" si="39"/>
        <v/>
      </c>
      <c r="Z411" s="64" t="str">
        <f>IF('1_Data Entry'!$E411="","",SUM(SUMIFS('4_Wash Match Table'!R$7:R$500,'4_Wash Match Table'!L$7:L$500,H411),(SUMIFS('4_Wash Match Table'!AA$7:AA$500,'4_Wash Match Table'!U$7:U$500,H411)),(SUMIFS('4_Wash Match Table'!AJ$7:AJ$500,'4_Wash Match Table'!AD$7:AD$500,H411)),(SUMIFS('4_Wash Match Table'!AS$7:AS$500,'4_Wash Match Table'!AM$7:AM$500,H411))))</f>
        <v/>
      </c>
      <c r="AA411" s="64" t="str">
        <f>IF('1_Data Entry'!$E411="","",IF(OR(L411="",Z411=""),"",L411+Z411))</f>
        <v/>
      </c>
      <c r="AB411" s="65" t="str">
        <f t="shared" si="40"/>
        <v/>
      </c>
      <c r="AC411" s="70" t="str">
        <f>IF(AND($M411&lt;&gt;"",$Q411&lt;0),COUNTIFS($M$6:M411,"&lt;&gt;",$Q$6:Q411,"&lt;0"),"")</f>
        <v/>
      </c>
      <c r="AD411" t="str">
        <f t="shared" si="41"/>
        <v/>
      </c>
      <c r="AG411"/>
    </row>
    <row r="412" spans="1:33" ht="15" customHeight="1" x14ac:dyDescent="0.25">
      <c r="A412" s="47" t="str">
        <f>IF('1_Data Entry'!$E412="","",IF(COUNTA('1_Data Entry'!C412:N412)=0,"",'1_Data Entry'!A412))</f>
        <v/>
      </c>
      <c r="B412" s="47" t="str">
        <f>IF('1_Data Entry'!$E412="","",IF(A412="","",IF(S412&lt;&gt;"OK","Check row",IF(M412="","Open lot",IF(R412=0,"Closed lot","Partially sold")))))</f>
        <v/>
      </c>
      <c r="C412" s="47" t="str">
        <f>IF(A412="","",'1_Data Entry'!C412)</f>
        <v/>
      </c>
      <c r="D412" s="47" t="str">
        <f>IF(A412="","",'1_Data Entry'!D412)</f>
        <v/>
      </c>
      <c r="E412" s="47" t="str">
        <f>IF(A412="","",'1_Data Entry'!E412)</f>
        <v/>
      </c>
      <c r="F412" s="47" t="str">
        <f t="shared" si="36"/>
        <v/>
      </c>
      <c r="G412" s="47" t="str">
        <f>IF(F412="","",IFERROR(VLOOKUP(F412,'6_Reference Lists'!$A$4:$D$64,4,FALSE()),'1_Data Entry'!F412))</f>
        <v/>
      </c>
      <c r="H412" s="134" t="str">
        <f>IF('1_Data Entry'!$E412="","",IF(OR(F412="",I412="",J412="",K412=""),"",F412&amp;"-"&amp;TEXT(I412,"yyyymmdd")&amp;"-"&amp;SUBSTITUTE(TEXT(ROUND(J412,3),"0.###"),".","D")&amp;"-"&amp;SUBSTITUTE(TEXT(ROUND(K412,3),"0.###"),".","D")))</f>
        <v/>
      </c>
      <c r="I412" s="61" t="str">
        <f>IF('1_Data Entry'!$E412="","",IF(A412="","",'1_Data Entry'!G412))</f>
        <v/>
      </c>
      <c r="J412" s="62" t="str">
        <f>IF('1_Data Entry'!$E412="","",IF(A412="","",'1_Data Entry'!H412))</f>
        <v/>
      </c>
      <c r="K412" s="63" t="str">
        <f>IF('1_Data Entry'!$E412="","",IF(A412="","",'1_Data Entry'!I412))</f>
        <v/>
      </c>
      <c r="L412" s="63" t="str">
        <f>IF('1_Data Entry'!$E412="","",IF(OR(J412="",K412=""),"",J412*K412))</f>
        <v/>
      </c>
      <c r="M412" s="61" t="str">
        <f>IF(A412="","",IF(OR('1_Data Entry'!L412="",'1_Data Entry'!L412&lt;=0),"",'1_Data Entry'!J412))</f>
        <v/>
      </c>
      <c r="N412" s="62" t="str">
        <f>IF('1_Data Entry'!$E412="","",IF(OR(J412="",R412=""),"",MAX(J412-R412,0)))</f>
        <v/>
      </c>
      <c r="O412" s="63" t="str">
        <f>IF('1_Data Entry'!$E412="","",IF(A412="","",'1_Data Entry'!L412))</f>
        <v/>
      </c>
      <c r="P412" s="63" t="str">
        <f t="shared" si="37"/>
        <v/>
      </c>
      <c r="Q412" s="91" t="str">
        <f>IF('1_Data Entry'!$E412="","",IF(OR(M412="",P412="",L412=""),"",P412-L412))</f>
        <v/>
      </c>
      <c r="R412" s="133" t="str">
        <f>IF(A412="","",IF('1_Data Entry'!M412&lt;&gt;"",'1_Data Entry'!M412,IF('1_Data Entry'!J412="",J412,"")))</f>
        <v/>
      </c>
      <c r="S412" s="54" t="str">
        <f>IF('1_Data Entry'!$E412="","",IF(A412="","",IF(OR(F412="",I412="",J412="",K412=""),"Check row",IF(AND(M412&lt;&gt;"",M412&lt;I412),"Sell before buy",IF(AND(R412&lt;&gt;"",J412&lt;R412),"Shares remaining exceeds buy",IF(AND(M412&lt;&gt;"",OR(O412="",O412&lt;=0),N412&gt;0),"Missing sale price","OK"))))))</f>
        <v/>
      </c>
      <c r="T412" s="54" t="str">
        <f>IF('1_Data Entry'!$E412="","",IF(A412="","",IF(AND(Q412&lt;0,M412&lt;&gt;""),"Yes","No")))</f>
        <v/>
      </c>
      <c r="U412" s="54" t="str">
        <f>IF('1_Data Entry'!$E412="","",IF(OR(A412="",T412&lt;&gt;"Yes",M412=""),"No",IF(COUNTIFS($F$6:$F$505,F412,$I$6:$I$505,"&gt;="&amp;M412-30,$I$6:$I$505,"&lt;="&amp;M412+30,$A$6:$A$505,"&lt;&gt;"&amp;A412)&gt;0,"Yes","No")))</f>
        <v/>
      </c>
      <c r="V412" s="61" t="str">
        <f>IF('1_Data Entry'!$E412="","",IF(OR(A412="",U412&lt;&gt;"Yes",M412=""),"",M412+30))</f>
        <v/>
      </c>
      <c r="W412" s="54" t="str">
        <f>IF('1_Data Entry'!$E412="","",IF(A412="","",IF(S412="OK","Ready","Review row")))</f>
        <v/>
      </c>
      <c r="X412" s="69" t="str">
        <f t="shared" si="38"/>
        <v/>
      </c>
      <c r="Y412" s="68" t="str">
        <f t="shared" si="39"/>
        <v/>
      </c>
      <c r="Z412" s="64" t="str">
        <f>IF('1_Data Entry'!$E412="","",SUM(SUMIFS('4_Wash Match Table'!R$7:R$500,'4_Wash Match Table'!L$7:L$500,H412),(SUMIFS('4_Wash Match Table'!AA$7:AA$500,'4_Wash Match Table'!U$7:U$500,H412)),(SUMIFS('4_Wash Match Table'!AJ$7:AJ$500,'4_Wash Match Table'!AD$7:AD$500,H412)),(SUMIFS('4_Wash Match Table'!AS$7:AS$500,'4_Wash Match Table'!AM$7:AM$500,H412))))</f>
        <v/>
      </c>
      <c r="AA412" s="64" t="str">
        <f>IF('1_Data Entry'!$E412="","",IF(OR(L412="",Z412=""),"",L412+Z412))</f>
        <v/>
      </c>
      <c r="AB412" s="65" t="str">
        <f t="shared" si="40"/>
        <v/>
      </c>
      <c r="AC412" s="70" t="str">
        <f>IF(AND($M412&lt;&gt;"",$Q412&lt;0),COUNTIFS($M$6:M412,"&lt;&gt;",$Q$6:Q412,"&lt;0"),"")</f>
        <v/>
      </c>
      <c r="AD412" t="str">
        <f t="shared" si="41"/>
        <v/>
      </c>
      <c r="AG412"/>
    </row>
    <row r="413" spans="1:33" ht="15" customHeight="1" x14ac:dyDescent="0.25">
      <c r="A413" s="47" t="str">
        <f>IF('1_Data Entry'!$E413="","",IF(COUNTA('1_Data Entry'!C413:N413)=0,"",'1_Data Entry'!A413))</f>
        <v/>
      </c>
      <c r="B413" s="47" t="str">
        <f>IF('1_Data Entry'!$E413="","",IF(A413="","",IF(S413&lt;&gt;"OK","Check row",IF(M413="","Open lot",IF(R413=0,"Closed lot","Partially sold")))))</f>
        <v/>
      </c>
      <c r="C413" s="47" t="str">
        <f>IF(A413="","",'1_Data Entry'!C413)</f>
        <v/>
      </c>
      <c r="D413" s="47" t="str">
        <f>IF(A413="","",'1_Data Entry'!D413)</f>
        <v/>
      </c>
      <c r="E413" s="47" t="str">
        <f>IF(A413="","",'1_Data Entry'!E413)</f>
        <v/>
      </c>
      <c r="F413" s="47" t="str">
        <f t="shared" si="36"/>
        <v/>
      </c>
      <c r="G413" s="47" t="str">
        <f>IF(F413="","",IFERROR(VLOOKUP(F413,'6_Reference Lists'!$A$4:$D$64,4,FALSE()),'1_Data Entry'!F413))</f>
        <v/>
      </c>
      <c r="H413" s="134" t="str">
        <f>IF('1_Data Entry'!$E413="","",IF(OR(F413="",I413="",J413="",K413=""),"",F413&amp;"-"&amp;TEXT(I413,"yyyymmdd")&amp;"-"&amp;SUBSTITUTE(TEXT(ROUND(J413,3),"0.###"),".","D")&amp;"-"&amp;SUBSTITUTE(TEXT(ROUND(K413,3),"0.###"),".","D")))</f>
        <v/>
      </c>
      <c r="I413" s="61" t="str">
        <f>IF('1_Data Entry'!$E413="","",IF(A413="","",'1_Data Entry'!G413))</f>
        <v/>
      </c>
      <c r="J413" s="62" t="str">
        <f>IF('1_Data Entry'!$E413="","",IF(A413="","",'1_Data Entry'!H413))</f>
        <v/>
      </c>
      <c r="K413" s="63" t="str">
        <f>IF('1_Data Entry'!$E413="","",IF(A413="","",'1_Data Entry'!I413))</f>
        <v/>
      </c>
      <c r="L413" s="63" t="str">
        <f>IF('1_Data Entry'!$E413="","",IF(OR(J413="",K413=""),"",J413*K413))</f>
        <v/>
      </c>
      <c r="M413" s="61" t="str">
        <f>IF(A413="","",IF(OR('1_Data Entry'!L413="",'1_Data Entry'!L413&lt;=0),"",'1_Data Entry'!J413))</f>
        <v/>
      </c>
      <c r="N413" s="62" t="str">
        <f>IF('1_Data Entry'!$E413="","",IF(OR(J413="",R413=""),"",MAX(J413-R413,0)))</f>
        <v/>
      </c>
      <c r="O413" s="63" t="str">
        <f>IF('1_Data Entry'!$E413="","",IF(A413="","",'1_Data Entry'!L413))</f>
        <v/>
      </c>
      <c r="P413" s="63" t="str">
        <f t="shared" si="37"/>
        <v/>
      </c>
      <c r="Q413" s="91" t="str">
        <f>IF('1_Data Entry'!$E413="","",IF(OR(M413="",P413="",L413=""),"",P413-L413))</f>
        <v/>
      </c>
      <c r="R413" s="133" t="str">
        <f>IF(A413="","",IF('1_Data Entry'!M413&lt;&gt;"",'1_Data Entry'!M413,IF('1_Data Entry'!J413="",J413,"")))</f>
        <v/>
      </c>
      <c r="S413" s="54" t="str">
        <f>IF('1_Data Entry'!$E413="","",IF(A413="","",IF(OR(F413="",I413="",J413="",K413=""),"Check row",IF(AND(M413&lt;&gt;"",M413&lt;I413),"Sell before buy",IF(AND(R413&lt;&gt;"",J413&lt;R413),"Shares remaining exceeds buy",IF(AND(M413&lt;&gt;"",OR(O413="",O413&lt;=0),N413&gt;0),"Missing sale price","OK"))))))</f>
        <v/>
      </c>
      <c r="T413" s="54" t="str">
        <f>IF('1_Data Entry'!$E413="","",IF(A413="","",IF(AND(Q413&lt;0,M413&lt;&gt;""),"Yes","No")))</f>
        <v/>
      </c>
      <c r="U413" s="54" t="str">
        <f>IF('1_Data Entry'!$E413="","",IF(OR(A413="",T413&lt;&gt;"Yes",M413=""),"No",IF(COUNTIFS($F$6:$F$505,F413,$I$6:$I$505,"&gt;="&amp;M413-30,$I$6:$I$505,"&lt;="&amp;M413+30,$A$6:$A$505,"&lt;&gt;"&amp;A413)&gt;0,"Yes","No")))</f>
        <v/>
      </c>
      <c r="V413" s="61" t="str">
        <f>IF('1_Data Entry'!$E413="","",IF(OR(A413="",U413&lt;&gt;"Yes",M413=""),"",M413+30))</f>
        <v/>
      </c>
      <c r="W413" s="54" t="str">
        <f>IF('1_Data Entry'!$E413="","",IF(A413="","",IF(S413="OK","Ready","Review row")))</f>
        <v/>
      </c>
      <c r="X413" s="69" t="str">
        <f t="shared" si="38"/>
        <v/>
      </c>
      <c r="Y413" s="68" t="str">
        <f t="shared" si="39"/>
        <v/>
      </c>
      <c r="Z413" s="64" t="str">
        <f>IF('1_Data Entry'!$E413="","",SUM(SUMIFS('4_Wash Match Table'!R$7:R$500,'4_Wash Match Table'!L$7:L$500,H413),(SUMIFS('4_Wash Match Table'!AA$7:AA$500,'4_Wash Match Table'!U$7:U$500,H413)),(SUMIFS('4_Wash Match Table'!AJ$7:AJ$500,'4_Wash Match Table'!AD$7:AD$500,H413)),(SUMIFS('4_Wash Match Table'!AS$7:AS$500,'4_Wash Match Table'!AM$7:AM$500,H413))))</f>
        <v/>
      </c>
      <c r="AA413" s="64" t="str">
        <f>IF('1_Data Entry'!$E413="","",IF(OR(L413="",Z413=""),"",L413+Z413))</f>
        <v/>
      </c>
      <c r="AB413" s="65" t="str">
        <f t="shared" si="40"/>
        <v/>
      </c>
      <c r="AC413" s="70" t="str">
        <f>IF(AND($M413&lt;&gt;"",$Q413&lt;0),COUNTIFS($M$6:M413,"&lt;&gt;",$Q$6:Q413,"&lt;0"),"")</f>
        <v/>
      </c>
      <c r="AD413" t="str">
        <f t="shared" si="41"/>
        <v/>
      </c>
      <c r="AG413"/>
    </row>
    <row r="414" spans="1:33" ht="15" customHeight="1" x14ac:dyDescent="0.25">
      <c r="A414" s="47" t="str">
        <f>IF('1_Data Entry'!$E414="","",IF(COUNTA('1_Data Entry'!C414:N414)=0,"",'1_Data Entry'!A414))</f>
        <v/>
      </c>
      <c r="B414" s="47" t="str">
        <f>IF('1_Data Entry'!$E414="","",IF(A414="","",IF(S414&lt;&gt;"OK","Check row",IF(M414="","Open lot",IF(R414=0,"Closed lot","Partially sold")))))</f>
        <v/>
      </c>
      <c r="C414" s="47" t="str">
        <f>IF(A414="","",'1_Data Entry'!C414)</f>
        <v/>
      </c>
      <c r="D414" s="47" t="str">
        <f>IF(A414="","",'1_Data Entry'!D414)</f>
        <v/>
      </c>
      <c r="E414" s="47" t="str">
        <f>IF(A414="","",'1_Data Entry'!E414)</f>
        <v/>
      </c>
      <c r="F414" s="47" t="str">
        <f t="shared" si="36"/>
        <v/>
      </c>
      <c r="G414" s="47" t="str">
        <f>IF(F414="","",IFERROR(VLOOKUP(F414,'6_Reference Lists'!$A$4:$D$64,4,FALSE()),'1_Data Entry'!F414))</f>
        <v/>
      </c>
      <c r="H414" s="134" t="str">
        <f>IF('1_Data Entry'!$E414="","",IF(OR(F414="",I414="",J414="",K414=""),"",F414&amp;"-"&amp;TEXT(I414,"yyyymmdd")&amp;"-"&amp;SUBSTITUTE(TEXT(ROUND(J414,3),"0.###"),".","D")&amp;"-"&amp;SUBSTITUTE(TEXT(ROUND(K414,3),"0.###"),".","D")))</f>
        <v/>
      </c>
      <c r="I414" s="61" t="str">
        <f>IF('1_Data Entry'!$E414="","",IF(A414="","",'1_Data Entry'!G414))</f>
        <v/>
      </c>
      <c r="J414" s="62" t="str">
        <f>IF('1_Data Entry'!$E414="","",IF(A414="","",'1_Data Entry'!H414))</f>
        <v/>
      </c>
      <c r="K414" s="63" t="str">
        <f>IF('1_Data Entry'!$E414="","",IF(A414="","",'1_Data Entry'!I414))</f>
        <v/>
      </c>
      <c r="L414" s="63" t="str">
        <f>IF('1_Data Entry'!$E414="","",IF(OR(J414="",K414=""),"",J414*K414))</f>
        <v/>
      </c>
      <c r="M414" s="61" t="str">
        <f>IF(A414="","",IF(OR('1_Data Entry'!L414="",'1_Data Entry'!L414&lt;=0),"",'1_Data Entry'!J414))</f>
        <v/>
      </c>
      <c r="N414" s="62" t="str">
        <f>IF('1_Data Entry'!$E414="","",IF(OR(J414="",R414=""),"",MAX(J414-R414,0)))</f>
        <v/>
      </c>
      <c r="O414" s="63" t="str">
        <f>IF('1_Data Entry'!$E414="","",IF(A414="","",'1_Data Entry'!L414))</f>
        <v/>
      </c>
      <c r="P414" s="63" t="str">
        <f t="shared" si="37"/>
        <v/>
      </c>
      <c r="Q414" s="91" t="str">
        <f>IF('1_Data Entry'!$E414="","",IF(OR(M414="",P414="",L414=""),"",P414-L414))</f>
        <v/>
      </c>
      <c r="R414" s="133" t="str">
        <f>IF(A414="","",IF('1_Data Entry'!M414&lt;&gt;"",'1_Data Entry'!M414,IF('1_Data Entry'!J414="",J414,"")))</f>
        <v/>
      </c>
      <c r="S414" s="54" t="str">
        <f>IF('1_Data Entry'!$E414="","",IF(A414="","",IF(OR(F414="",I414="",J414="",K414=""),"Check row",IF(AND(M414&lt;&gt;"",M414&lt;I414),"Sell before buy",IF(AND(R414&lt;&gt;"",J414&lt;R414),"Shares remaining exceeds buy",IF(AND(M414&lt;&gt;"",OR(O414="",O414&lt;=0),N414&gt;0),"Missing sale price","OK"))))))</f>
        <v/>
      </c>
      <c r="T414" s="54" t="str">
        <f>IF('1_Data Entry'!$E414="","",IF(A414="","",IF(AND(Q414&lt;0,M414&lt;&gt;""),"Yes","No")))</f>
        <v/>
      </c>
      <c r="U414" s="54" t="str">
        <f>IF('1_Data Entry'!$E414="","",IF(OR(A414="",T414&lt;&gt;"Yes",M414=""),"No",IF(COUNTIFS($F$6:$F$505,F414,$I$6:$I$505,"&gt;="&amp;M414-30,$I$6:$I$505,"&lt;="&amp;M414+30,$A$6:$A$505,"&lt;&gt;"&amp;A414)&gt;0,"Yes","No")))</f>
        <v/>
      </c>
      <c r="V414" s="61" t="str">
        <f>IF('1_Data Entry'!$E414="","",IF(OR(A414="",U414&lt;&gt;"Yes",M414=""),"",M414+30))</f>
        <v/>
      </c>
      <c r="W414" s="54" t="str">
        <f>IF('1_Data Entry'!$E414="","",IF(A414="","",IF(S414="OK","Ready","Review row")))</f>
        <v/>
      </c>
      <c r="X414" s="69" t="str">
        <f t="shared" si="38"/>
        <v/>
      </c>
      <c r="Y414" s="68" t="str">
        <f t="shared" si="39"/>
        <v/>
      </c>
      <c r="Z414" s="64" t="str">
        <f>IF('1_Data Entry'!$E414="","",SUM(SUMIFS('4_Wash Match Table'!R$7:R$500,'4_Wash Match Table'!L$7:L$500,H414),(SUMIFS('4_Wash Match Table'!AA$7:AA$500,'4_Wash Match Table'!U$7:U$500,H414)),(SUMIFS('4_Wash Match Table'!AJ$7:AJ$500,'4_Wash Match Table'!AD$7:AD$500,H414)),(SUMIFS('4_Wash Match Table'!AS$7:AS$500,'4_Wash Match Table'!AM$7:AM$500,H414))))</f>
        <v/>
      </c>
      <c r="AA414" s="64" t="str">
        <f>IF('1_Data Entry'!$E414="","",IF(OR(L414="",Z414=""),"",L414+Z414))</f>
        <v/>
      </c>
      <c r="AB414" s="65" t="str">
        <f t="shared" si="40"/>
        <v/>
      </c>
      <c r="AC414" s="70" t="str">
        <f>IF(AND($M414&lt;&gt;"",$Q414&lt;0),COUNTIFS($M$6:M414,"&lt;&gt;",$Q$6:Q414,"&lt;0"),"")</f>
        <v/>
      </c>
      <c r="AD414" t="str">
        <f t="shared" si="41"/>
        <v/>
      </c>
      <c r="AG414"/>
    </row>
    <row r="415" spans="1:33" ht="15" customHeight="1" x14ac:dyDescent="0.25">
      <c r="A415" s="47" t="str">
        <f>IF('1_Data Entry'!$E415="","",IF(COUNTA('1_Data Entry'!C415:N415)=0,"",'1_Data Entry'!A415))</f>
        <v/>
      </c>
      <c r="B415" s="47" t="str">
        <f>IF('1_Data Entry'!$E415="","",IF(A415="","",IF(S415&lt;&gt;"OK","Check row",IF(M415="","Open lot",IF(R415=0,"Closed lot","Partially sold")))))</f>
        <v/>
      </c>
      <c r="C415" s="47" t="str">
        <f>IF(A415="","",'1_Data Entry'!C415)</f>
        <v/>
      </c>
      <c r="D415" s="47" t="str">
        <f>IF(A415="","",'1_Data Entry'!D415)</f>
        <v/>
      </c>
      <c r="E415" s="47" t="str">
        <f>IF(A415="","",'1_Data Entry'!E415)</f>
        <v/>
      </c>
      <c r="F415" s="47" t="str">
        <f t="shared" si="36"/>
        <v/>
      </c>
      <c r="G415" s="47" t="str">
        <f>IF(F415="","",IFERROR(VLOOKUP(F415,'6_Reference Lists'!$A$4:$D$64,4,FALSE()),'1_Data Entry'!F415))</f>
        <v/>
      </c>
      <c r="H415" s="134" t="str">
        <f>IF('1_Data Entry'!$E415="","",IF(OR(F415="",I415="",J415="",K415=""),"",F415&amp;"-"&amp;TEXT(I415,"yyyymmdd")&amp;"-"&amp;SUBSTITUTE(TEXT(ROUND(J415,3),"0.###"),".","D")&amp;"-"&amp;SUBSTITUTE(TEXT(ROUND(K415,3),"0.###"),".","D")))</f>
        <v/>
      </c>
      <c r="I415" s="61" t="str">
        <f>IF('1_Data Entry'!$E415="","",IF(A415="","",'1_Data Entry'!G415))</f>
        <v/>
      </c>
      <c r="J415" s="62" t="str">
        <f>IF('1_Data Entry'!$E415="","",IF(A415="","",'1_Data Entry'!H415))</f>
        <v/>
      </c>
      <c r="K415" s="63" t="str">
        <f>IF('1_Data Entry'!$E415="","",IF(A415="","",'1_Data Entry'!I415))</f>
        <v/>
      </c>
      <c r="L415" s="63" t="str">
        <f>IF('1_Data Entry'!$E415="","",IF(OR(J415="",K415=""),"",J415*K415))</f>
        <v/>
      </c>
      <c r="M415" s="61" t="str">
        <f>IF(A415="","",IF(OR('1_Data Entry'!L415="",'1_Data Entry'!L415&lt;=0),"",'1_Data Entry'!J415))</f>
        <v/>
      </c>
      <c r="N415" s="62" t="str">
        <f>IF('1_Data Entry'!$E415="","",IF(OR(J415="",R415=""),"",MAX(J415-R415,0)))</f>
        <v/>
      </c>
      <c r="O415" s="63" t="str">
        <f>IF('1_Data Entry'!$E415="","",IF(A415="","",'1_Data Entry'!L415))</f>
        <v/>
      </c>
      <c r="P415" s="63" t="str">
        <f t="shared" si="37"/>
        <v/>
      </c>
      <c r="Q415" s="91" t="str">
        <f>IF('1_Data Entry'!$E415="","",IF(OR(M415="",P415="",L415=""),"",P415-L415))</f>
        <v/>
      </c>
      <c r="R415" s="133" t="str">
        <f>IF(A415="","",IF('1_Data Entry'!M415&lt;&gt;"",'1_Data Entry'!M415,IF('1_Data Entry'!J415="",J415,"")))</f>
        <v/>
      </c>
      <c r="S415" s="54" t="str">
        <f>IF('1_Data Entry'!$E415="","",IF(A415="","",IF(OR(F415="",I415="",J415="",K415=""),"Check row",IF(AND(M415&lt;&gt;"",M415&lt;I415),"Sell before buy",IF(AND(R415&lt;&gt;"",J415&lt;R415),"Shares remaining exceeds buy",IF(AND(M415&lt;&gt;"",OR(O415="",O415&lt;=0),N415&gt;0),"Missing sale price","OK"))))))</f>
        <v/>
      </c>
      <c r="T415" s="54" t="str">
        <f>IF('1_Data Entry'!$E415="","",IF(A415="","",IF(AND(Q415&lt;0,M415&lt;&gt;""),"Yes","No")))</f>
        <v/>
      </c>
      <c r="U415" s="54" t="str">
        <f>IF('1_Data Entry'!$E415="","",IF(OR(A415="",T415&lt;&gt;"Yes",M415=""),"No",IF(COUNTIFS($F$6:$F$505,F415,$I$6:$I$505,"&gt;="&amp;M415-30,$I$6:$I$505,"&lt;="&amp;M415+30,$A$6:$A$505,"&lt;&gt;"&amp;A415)&gt;0,"Yes","No")))</f>
        <v/>
      </c>
      <c r="V415" s="61" t="str">
        <f>IF('1_Data Entry'!$E415="","",IF(OR(A415="",U415&lt;&gt;"Yes",M415=""),"",M415+30))</f>
        <v/>
      </c>
      <c r="W415" s="54" t="str">
        <f>IF('1_Data Entry'!$E415="","",IF(A415="","",IF(S415="OK","Ready","Review row")))</f>
        <v/>
      </c>
      <c r="X415" s="69" t="str">
        <f t="shared" si="38"/>
        <v/>
      </c>
      <c r="Y415" s="68" t="str">
        <f t="shared" si="39"/>
        <v/>
      </c>
      <c r="Z415" s="64" t="str">
        <f>IF('1_Data Entry'!$E415="","",SUM(SUMIFS('4_Wash Match Table'!R$7:R$500,'4_Wash Match Table'!L$7:L$500,H415),(SUMIFS('4_Wash Match Table'!AA$7:AA$500,'4_Wash Match Table'!U$7:U$500,H415)),(SUMIFS('4_Wash Match Table'!AJ$7:AJ$500,'4_Wash Match Table'!AD$7:AD$500,H415)),(SUMIFS('4_Wash Match Table'!AS$7:AS$500,'4_Wash Match Table'!AM$7:AM$500,H415))))</f>
        <v/>
      </c>
      <c r="AA415" s="64" t="str">
        <f>IF('1_Data Entry'!$E415="","",IF(OR(L415="",Z415=""),"",L415+Z415))</f>
        <v/>
      </c>
      <c r="AB415" s="65" t="str">
        <f t="shared" si="40"/>
        <v/>
      </c>
      <c r="AC415" s="70" t="str">
        <f>IF(AND($M415&lt;&gt;"",$Q415&lt;0),COUNTIFS($M$6:M415,"&lt;&gt;",$Q$6:Q415,"&lt;0"),"")</f>
        <v/>
      </c>
      <c r="AD415" t="str">
        <f t="shared" si="41"/>
        <v/>
      </c>
      <c r="AG415"/>
    </row>
    <row r="416" spans="1:33" ht="15" customHeight="1" x14ac:dyDescent="0.25">
      <c r="A416" s="47" t="str">
        <f>IF('1_Data Entry'!$E416="","",IF(COUNTA('1_Data Entry'!C416:N416)=0,"",'1_Data Entry'!A416))</f>
        <v/>
      </c>
      <c r="B416" s="47" t="str">
        <f>IF('1_Data Entry'!$E416="","",IF(A416="","",IF(S416&lt;&gt;"OK","Check row",IF(M416="","Open lot",IF(R416=0,"Closed lot","Partially sold")))))</f>
        <v/>
      </c>
      <c r="C416" s="47" t="str">
        <f>IF(A416="","",'1_Data Entry'!C416)</f>
        <v/>
      </c>
      <c r="D416" s="47" t="str">
        <f>IF(A416="","",'1_Data Entry'!D416)</f>
        <v/>
      </c>
      <c r="E416" s="47" t="str">
        <f>IF(A416="","",'1_Data Entry'!E416)</f>
        <v/>
      </c>
      <c r="F416" s="47" t="str">
        <f t="shared" si="36"/>
        <v/>
      </c>
      <c r="G416" s="47" t="str">
        <f>IF(F416="","",IFERROR(VLOOKUP(F416,'6_Reference Lists'!$A$4:$D$64,4,FALSE()),'1_Data Entry'!F416))</f>
        <v/>
      </c>
      <c r="H416" s="134" t="str">
        <f>IF('1_Data Entry'!$E416="","",IF(OR(F416="",I416="",J416="",K416=""),"",F416&amp;"-"&amp;TEXT(I416,"yyyymmdd")&amp;"-"&amp;SUBSTITUTE(TEXT(ROUND(J416,3),"0.###"),".","D")&amp;"-"&amp;SUBSTITUTE(TEXT(ROUND(K416,3),"0.###"),".","D")))</f>
        <v/>
      </c>
      <c r="I416" s="61" t="str">
        <f>IF('1_Data Entry'!$E416="","",IF(A416="","",'1_Data Entry'!G416))</f>
        <v/>
      </c>
      <c r="J416" s="62" t="str">
        <f>IF('1_Data Entry'!$E416="","",IF(A416="","",'1_Data Entry'!H416))</f>
        <v/>
      </c>
      <c r="K416" s="63" t="str">
        <f>IF('1_Data Entry'!$E416="","",IF(A416="","",'1_Data Entry'!I416))</f>
        <v/>
      </c>
      <c r="L416" s="63" t="str">
        <f>IF('1_Data Entry'!$E416="","",IF(OR(J416="",K416=""),"",J416*K416))</f>
        <v/>
      </c>
      <c r="M416" s="61" t="str">
        <f>IF(A416="","",IF(OR('1_Data Entry'!L416="",'1_Data Entry'!L416&lt;=0),"",'1_Data Entry'!J416))</f>
        <v/>
      </c>
      <c r="N416" s="62" t="str">
        <f>IF('1_Data Entry'!$E416="","",IF(OR(J416="",R416=""),"",MAX(J416-R416,0)))</f>
        <v/>
      </c>
      <c r="O416" s="63" t="str">
        <f>IF('1_Data Entry'!$E416="","",IF(A416="","",'1_Data Entry'!L416))</f>
        <v/>
      </c>
      <c r="P416" s="63" t="str">
        <f t="shared" si="37"/>
        <v/>
      </c>
      <c r="Q416" s="91" t="str">
        <f>IF('1_Data Entry'!$E416="","",IF(OR(M416="",P416="",L416=""),"",P416-L416))</f>
        <v/>
      </c>
      <c r="R416" s="133" t="str">
        <f>IF(A416="","",IF('1_Data Entry'!M416&lt;&gt;"",'1_Data Entry'!M416,IF('1_Data Entry'!J416="",J416,"")))</f>
        <v/>
      </c>
      <c r="S416" s="54" t="str">
        <f>IF('1_Data Entry'!$E416="","",IF(A416="","",IF(OR(F416="",I416="",J416="",K416=""),"Check row",IF(AND(M416&lt;&gt;"",M416&lt;I416),"Sell before buy",IF(AND(R416&lt;&gt;"",J416&lt;R416),"Shares remaining exceeds buy",IF(AND(M416&lt;&gt;"",OR(O416="",O416&lt;=0),N416&gt;0),"Missing sale price","OK"))))))</f>
        <v/>
      </c>
      <c r="T416" s="54" t="str">
        <f>IF('1_Data Entry'!$E416="","",IF(A416="","",IF(AND(Q416&lt;0,M416&lt;&gt;""),"Yes","No")))</f>
        <v/>
      </c>
      <c r="U416" s="54" t="str">
        <f>IF('1_Data Entry'!$E416="","",IF(OR(A416="",T416&lt;&gt;"Yes",M416=""),"No",IF(COUNTIFS($F$6:$F$505,F416,$I$6:$I$505,"&gt;="&amp;M416-30,$I$6:$I$505,"&lt;="&amp;M416+30,$A$6:$A$505,"&lt;&gt;"&amp;A416)&gt;0,"Yes","No")))</f>
        <v/>
      </c>
      <c r="V416" s="61" t="str">
        <f>IF('1_Data Entry'!$E416="","",IF(OR(A416="",U416&lt;&gt;"Yes",M416=""),"",M416+30))</f>
        <v/>
      </c>
      <c r="W416" s="54" t="str">
        <f>IF('1_Data Entry'!$E416="","",IF(A416="","",IF(S416="OK","Ready","Review row")))</f>
        <v/>
      </c>
      <c r="X416" s="69" t="str">
        <f t="shared" si="38"/>
        <v/>
      </c>
      <c r="Y416" s="68" t="str">
        <f t="shared" si="39"/>
        <v/>
      </c>
      <c r="Z416" s="64" t="str">
        <f>IF('1_Data Entry'!$E416="","",SUM(SUMIFS('4_Wash Match Table'!R$7:R$500,'4_Wash Match Table'!L$7:L$500,H416),(SUMIFS('4_Wash Match Table'!AA$7:AA$500,'4_Wash Match Table'!U$7:U$500,H416)),(SUMIFS('4_Wash Match Table'!AJ$7:AJ$500,'4_Wash Match Table'!AD$7:AD$500,H416)),(SUMIFS('4_Wash Match Table'!AS$7:AS$500,'4_Wash Match Table'!AM$7:AM$500,H416))))</f>
        <v/>
      </c>
      <c r="AA416" s="64" t="str">
        <f>IF('1_Data Entry'!$E416="","",IF(OR(L416="",Z416=""),"",L416+Z416))</f>
        <v/>
      </c>
      <c r="AB416" s="65" t="str">
        <f t="shared" si="40"/>
        <v/>
      </c>
      <c r="AC416" s="70" t="str">
        <f>IF(AND($M416&lt;&gt;"",$Q416&lt;0),COUNTIFS($M$6:M416,"&lt;&gt;",$Q$6:Q416,"&lt;0"),"")</f>
        <v/>
      </c>
      <c r="AD416" t="str">
        <f t="shared" si="41"/>
        <v/>
      </c>
      <c r="AG416"/>
    </row>
    <row r="417" spans="1:33" ht="15" customHeight="1" x14ac:dyDescent="0.25">
      <c r="A417" s="47" t="str">
        <f>IF('1_Data Entry'!$E417="","",IF(COUNTA('1_Data Entry'!C417:N417)=0,"",'1_Data Entry'!A417))</f>
        <v/>
      </c>
      <c r="B417" s="47" t="str">
        <f>IF('1_Data Entry'!$E417="","",IF(A417="","",IF(S417&lt;&gt;"OK","Check row",IF(M417="","Open lot",IF(R417=0,"Closed lot","Partially sold")))))</f>
        <v/>
      </c>
      <c r="C417" s="47" t="str">
        <f>IF(A417="","",'1_Data Entry'!C417)</f>
        <v/>
      </c>
      <c r="D417" s="47" t="str">
        <f>IF(A417="","",'1_Data Entry'!D417)</f>
        <v/>
      </c>
      <c r="E417" s="47" t="str">
        <f>IF(A417="","",'1_Data Entry'!E417)</f>
        <v/>
      </c>
      <c r="F417" s="47" t="str">
        <f t="shared" si="36"/>
        <v/>
      </c>
      <c r="G417" s="47" t="str">
        <f>IF(F417="","",IFERROR(VLOOKUP(F417,'6_Reference Lists'!$A$4:$D$64,4,FALSE()),'1_Data Entry'!F417))</f>
        <v/>
      </c>
      <c r="H417" s="134" t="str">
        <f>IF('1_Data Entry'!$E417="","",IF(OR(F417="",I417="",J417="",K417=""),"",F417&amp;"-"&amp;TEXT(I417,"yyyymmdd")&amp;"-"&amp;SUBSTITUTE(TEXT(ROUND(J417,3),"0.###"),".","D")&amp;"-"&amp;SUBSTITUTE(TEXT(ROUND(K417,3),"0.###"),".","D")))</f>
        <v/>
      </c>
      <c r="I417" s="61" t="str">
        <f>IF('1_Data Entry'!$E417="","",IF(A417="","",'1_Data Entry'!G417))</f>
        <v/>
      </c>
      <c r="J417" s="62" t="str">
        <f>IF('1_Data Entry'!$E417="","",IF(A417="","",'1_Data Entry'!H417))</f>
        <v/>
      </c>
      <c r="K417" s="63" t="str">
        <f>IF('1_Data Entry'!$E417="","",IF(A417="","",'1_Data Entry'!I417))</f>
        <v/>
      </c>
      <c r="L417" s="63" t="str">
        <f>IF('1_Data Entry'!$E417="","",IF(OR(J417="",K417=""),"",J417*K417))</f>
        <v/>
      </c>
      <c r="M417" s="61" t="str">
        <f>IF(A417="","",IF(OR('1_Data Entry'!L417="",'1_Data Entry'!L417&lt;=0),"",'1_Data Entry'!J417))</f>
        <v/>
      </c>
      <c r="N417" s="62" t="str">
        <f>IF('1_Data Entry'!$E417="","",IF(OR(J417="",R417=""),"",MAX(J417-R417,0)))</f>
        <v/>
      </c>
      <c r="O417" s="63" t="str">
        <f>IF('1_Data Entry'!$E417="","",IF(A417="","",'1_Data Entry'!L417))</f>
        <v/>
      </c>
      <c r="P417" s="63" t="str">
        <f t="shared" si="37"/>
        <v/>
      </c>
      <c r="Q417" s="91" t="str">
        <f>IF('1_Data Entry'!$E417="","",IF(OR(M417="",P417="",L417=""),"",P417-L417))</f>
        <v/>
      </c>
      <c r="R417" s="133" t="str">
        <f>IF(A417="","",IF('1_Data Entry'!M417&lt;&gt;"",'1_Data Entry'!M417,IF('1_Data Entry'!J417="",J417,"")))</f>
        <v/>
      </c>
      <c r="S417" s="54" t="str">
        <f>IF('1_Data Entry'!$E417="","",IF(A417="","",IF(OR(F417="",I417="",J417="",K417=""),"Check row",IF(AND(M417&lt;&gt;"",M417&lt;I417),"Sell before buy",IF(AND(R417&lt;&gt;"",J417&lt;R417),"Shares remaining exceeds buy",IF(AND(M417&lt;&gt;"",OR(O417="",O417&lt;=0),N417&gt;0),"Missing sale price","OK"))))))</f>
        <v/>
      </c>
      <c r="T417" s="54" t="str">
        <f>IF('1_Data Entry'!$E417="","",IF(A417="","",IF(AND(Q417&lt;0,M417&lt;&gt;""),"Yes","No")))</f>
        <v/>
      </c>
      <c r="U417" s="54" t="str">
        <f>IF('1_Data Entry'!$E417="","",IF(OR(A417="",T417&lt;&gt;"Yes",M417=""),"No",IF(COUNTIFS($F$6:$F$505,F417,$I$6:$I$505,"&gt;="&amp;M417-30,$I$6:$I$505,"&lt;="&amp;M417+30,$A$6:$A$505,"&lt;&gt;"&amp;A417)&gt;0,"Yes","No")))</f>
        <v/>
      </c>
      <c r="V417" s="61" t="str">
        <f>IF('1_Data Entry'!$E417="","",IF(OR(A417="",U417&lt;&gt;"Yes",M417=""),"",M417+30))</f>
        <v/>
      </c>
      <c r="W417" s="54" t="str">
        <f>IF('1_Data Entry'!$E417="","",IF(A417="","",IF(S417="OK","Ready","Review row")))</f>
        <v/>
      </c>
      <c r="X417" s="69" t="str">
        <f t="shared" si="38"/>
        <v/>
      </c>
      <c r="Y417" s="68" t="str">
        <f t="shared" si="39"/>
        <v/>
      </c>
      <c r="Z417" s="64" t="str">
        <f>IF('1_Data Entry'!$E417="","",SUM(SUMIFS('4_Wash Match Table'!R$7:R$500,'4_Wash Match Table'!L$7:L$500,H417),(SUMIFS('4_Wash Match Table'!AA$7:AA$500,'4_Wash Match Table'!U$7:U$500,H417)),(SUMIFS('4_Wash Match Table'!AJ$7:AJ$500,'4_Wash Match Table'!AD$7:AD$500,H417)),(SUMIFS('4_Wash Match Table'!AS$7:AS$500,'4_Wash Match Table'!AM$7:AM$500,H417))))</f>
        <v/>
      </c>
      <c r="AA417" s="64" t="str">
        <f>IF('1_Data Entry'!$E417="","",IF(OR(L417="",Z417=""),"",L417+Z417))</f>
        <v/>
      </c>
      <c r="AB417" s="65" t="str">
        <f t="shared" si="40"/>
        <v/>
      </c>
      <c r="AC417" s="70" t="str">
        <f>IF(AND($M417&lt;&gt;"",$Q417&lt;0),COUNTIFS($M$6:M417,"&lt;&gt;",$Q$6:Q417,"&lt;0"),"")</f>
        <v/>
      </c>
      <c r="AD417" t="str">
        <f t="shared" si="41"/>
        <v/>
      </c>
      <c r="AG417"/>
    </row>
    <row r="418" spans="1:33" ht="15" customHeight="1" x14ac:dyDescent="0.25">
      <c r="A418" s="47" t="str">
        <f>IF('1_Data Entry'!$E418="","",IF(COUNTA('1_Data Entry'!C418:N418)=0,"",'1_Data Entry'!A418))</f>
        <v/>
      </c>
      <c r="B418" s="47" t="str">
        <f>IF('1_Data Entry'!$E418="","",IF(A418="","",IF(S418&lt;&gt;"OK","Check row",IF(M418="","Open lot",IF(R418=0,"Closed lot","Partially sold")))))</f>
        <v/>
      </c>
      <c r="C418" s="47" t="str">
        <f>IF(A418="","",'1_Data Entry'!C418)</f>
        <v/>
      </c>
      <c r="D418" s="47" t="str">
        <f>IF(A418="","",'1_Data Entry'!D418)</f>
        <v/>
      </c>
      <c r="E418" s="47" t="str">
        <f>IF(A418="","",'1_Data Entry'!E418)</f>
        <v/>
      </c>
      <c r="F418" s="47" t="str">
        <f t="shared" si="36"/>
        <v/>
      </c>
      <c r="G418" s="47" t="str">
        <f>IF(F418="","",IFERROR(VLOOKUP(F418,'6_Reference Lists'!$A$4:$D$64,4,FALSE()),'1_Data Entry'!F418))</f>
        <v/>
      </c>
      <c r="H418" s="134" t="str">
        <f>IF('1_Data Entry'!$E418="","",IF(OR(F418="",I418="",J418="",K418=""),"",F418&amp;"-"&amp;TEXT(I418,"yyyymmdd")&amp;"-"&amp;SUBSTITUTE(TEXT(ROUND(J418,3),"0.###"),".","D")&amp;"-"&amp;SUBSTITUTE(TEXT(ROUND(K418,3),"0.###"),".","D")))</f>
        <v/>
      </c>
      <c r="I418" s="61" t="str">
        <f>IF('1_Data Entry'!$E418="","",IF(A418="","",'1_Data Entry'!G418))</f>
        <v/>
      </c>
      <c r="J418" s="62" t="str">
        <f>IF('1_Data Entry'!$E418="","",IF(A418="","",'1_Data Entry'!H418))</f>
        <v/>
      </c>
      <c r="K418" s="63" t="str">
        <f>IF('1_Data Entry'!$E418="","",IF(A418="","",'1_Data Entry'!I418))</f>
        <v/>
      </c>
      <c r="L418" s="63" t="str">
        <f>IF('1_Data Entry'!$E418="","",IF(OR(J418="",K418=""),"",J418*K418))</f>
        <v/>
      </c>
      <c r="M418" s="61" t="str">
        <f>IF(A418="","",IF(OR('1_Data Entry'!L418="",'1_Data Entry'!L418&lt;=0),"",'1_Data Entry'!J418))</f>
        <v/>
      </c>
      <c r="N418" s="62" t="str">
        <f>IF('1_Data Entry'!$E418="","",IF(OR(J418="",R418=""),"",MAX(J418-R418,0)))</f>
        <v/>
      </c>
      <c r="O418" s="63" t="str">
        <f>IF('1_Data Entry'!$E418="","",IF(A418="","",'1_Data Entry'!L418))</f>
        <v/>
      </c>
      <c r="P418" s="63" t="str">
        <f t="shared" si="37"/>
        <v/>
      </c>
      <c r="Q418" s="91" t="str">
        <f>IF('1_Data Entry'!$E418="","",IF(OR(M418="",P418="",L418=""),"",P418-L418))</f>
        <v/>
      </c>
      <c r="R418" s="133" t="str">
        <f>IF(A418="","",IF('1_Data Entry'!M418&lt;&gt;"",'1_Data Entry'!M418,IF('1_Data Entry'!J418="",J418,"")))</f>
        <v/>
      </c>
      <c r="S418" s="54" t="str">
        <f>IF('1_Data Entry'!$E418="","",IF(A418="","",IF(OR(F418="",I418="",J418="",K418=""),"Check row",IF(AND(M418&lt;&gt;"",M418&lt;I418),"Sell before buy",IF(AND(R418&lt;&gt;"",J418&lt;R418),"Shares remaining exceeds buy",IF(AND(M418&lt;&gt;"",OR(O418="",O418&lt;=0),N418&gt;0),"Missing sale price","OK"))))))</f>
        <v/>
      </c>
      <c r="T418" s="54" t="str">
        <f>IF('1_Data Entry'!$E418="","",IF(A418="","",IF(AND(Q418&lt;0,M418&lt;&gt;""),"Yes","No")))</f>
        <v/>
      </c>
      <c r="U418" s="54" t="str">
        <f>IF('1_Data Entry'!$E418="","",IF(OR(A418="",T418&lt;&gt;"Yes",M418=""),"No",IF(COUNTIFS($F$6:$F$505,F418,$I$6:$I$505,"&gt;="&amp;M418-30,$I$6:$I$505,"&lt;="&amp;M418+30,$A$6:$A$505,"&lt;&gt;"&amp;A418)&gt;0,"Yes","No")))</f>
        <v/>
      </c>
      <c r="V418" s="61" t="str">
        <f>IF('1_Data Entry'!$E418="","",IF(OR(A418="",U418&lt;&gt;"Yes",M418=""),"",M418+30))</f>
        <v/>
      </c>
      <c r="W418" s="54" t="str">
        <f>IF('1_Data Entry'!$E418="","",IF(A418="","",IF(S418="OK","Ready","Review row")))</f>
        <v/>
      </c>
      <c r="X418" s="69" t="str">
        <f t="shared" si="38"/>
        <v/>
      </c>
      <c r="Y418" s="68" t="str">
        <f t="shared" si="39"/>
        <v/>
      </c>
      <c r="Z418" s="64" t="str">
        <f>IF('1_Data Entry'!$E418="","",SUM(SUMIFS('4_Wash Match Table'!R$7:R$500,'4_Wash Match Table'!L$7:L$500,H418),(SUMIFS('4_Wash Match Table'!AA$7:AA$500,'4_Wash Match Table'!U$7:U$500,H418)),(SUMIFS('4_Wash Match Table'!AJ$7:AJ$500,'4_Wash Match Table'!AD$7:AD$500,H418)),(SUMIFS('4_Wash Match Table'!AS$7:AS$500,'4_Wash Match Table'!AM$7:AM$500,H418))))</f>
        <v/>
      </c>
      <c r="AA418" s="64" t="str">
        <f>IF('1_Data Entry'!$E418="","",IF(OR(L418="",Z418=""),"",L418+Z418))</f>
        <v/>
      </c>
      <c r="AB418" s="65" t="str">
        <f t="shared" si="40"/>
        <v/>
      </c>
      <c r="AC418" s="70" t="str">
        <f>IF(AND($M418&lt;&gt;"",$Q418&lt;0),COUNTIFS($M$6:M418,"&lt;&gt;",$Q$6:Q418,"&lt;0"),"")</f>
        <v/>
      </c>
      <c r="AD418" t="str">
        <f t="shared" si="41"/>
        <v/>
      </c>
      <c r="AG418"/>
    </row>
    <row r="419" spans="1:33" ht="15" customHeight="1" x14ac:dyDescent="0.25">
      <c r="A419" s="47" t="str">
        <f>IF('1_Data Entry'!$E419="","",IF(COUNTA('1_Data Entry'!C419:N419)=0,"",'1_Data Entry'!A419))</f>
        <v/>
      </c>
      <c r="B419" s="47" t="str">
        <f>IF('1_Data Entry'!$E419="","",IF(A419="","",IF(S419&lt;&gt;"OK","Check row",IF(M419="","Open lot",IF(R419=0,"Closed lot","Partially sold")))))</f>
        <v/>
      </c>
      <c r="C419" s="47" t="str">
        <f>IF(A419="","",'1_Data Entry'!C419)</f>
        <v/>
      </c>
      <c r="D419" s="47" t="str">
        <f>IF(A419="","",'1_Data Entry'!D419)</f>
        <v/>
      </c>
      <c r="E419" s="47" t="str">
        <f>IF(A419="","",'1_Data Entry'!E419)</f>
        <v/>
      </c>
      <c r="F419" s="47" t="str">
        <f t="shared" si="36"/>
        <v/>
      </c>
      <c r="G419" s="47" t="str">
        <f>IF(F419="","",IFERROR(VLOOKUP(F419,'6_Reference Lists'!$A$4:$D$64,4,FALSE()),'1_Data Entry'!F419))</f>
        <v/>
      </c>
      <c r="H419" s="134" t="str">
        <f>IF('1_Data Entry'!$E419="","",IF(OR(F419="",I419="",J419="",K419=""),"",F419&amp;"-"&amp;TEXT(I419,"yyyymmdd")&amp;"-"&amp;SUBSTITUTE(TEXT(ROUND(J419,3),"0.###"),".","D")&amp;"-"&amp;SUBSTITUTE(TEXT(ROUND(K419,3),"0.###"),".","D")))</f>
        <v/>
      </c>
      <c r="I419" s="61" t="str">
        <f>IF('1_Data Entry'!$E419="","",IF(A419="","",'1_Data Entry'!G419))</f>
        <v/>
      </c>
      <c r="J419" s="62" t="str">
        <f>IF('1_Data Entry'!$E419="","",IF(A419="","",'1_Data Entry'!H419))</f>
        <v/>
      </c>
      <c r="K419" s="63" t="str">
        <f>IF('1_Data Entry'!$E419="","",IF(A419="","",'1_Data Entry'!I419))</f>
        <v/>
      </c>
      <c r="L419" s="63" t="str">
        <f>IF('1_Data Entry'!$E419="","",IF(OR(J419="",K419=""),"",J419*K419))</f>
        <v/>
      </c>
      <c r="M419" s="61" t="str">
        <f>IF(A419="","",IF(OR('1_Data Entry'!L419="",'1_Data Entry'!L419&lt;=0),"",'1_Data Entry'!J419))</f>
        <v/>
      </c>
      <c r="N419" s="62" t="str">
        <f>IF('1_Data Entry'!$E419="","",IF(OR(J419="",R419=""),"",MAX(J419-R419,0)))</f>
        <v/>
      </c>
      <c r="O419" s="63" t="str">
        <f>IF('1_Data Entry'!$E419="","",IF(A419="","",'1_Data Entry'!L419))</f>
        <v/>
      </c>
      <c r="P419" s="63" t="str">
        <f t="shared" si="37"/>
        <v/>
      </c>
      <c r="Q419" s="91" t="str">
        <f>IF('1_Data Entry'!$E419="","",IF(OR(M419="",P419="",L419=""),"",P419-L419))</f>
        <v/>
      </c>
      <c r="R419" s="133" t="str">
        <f>IF(A419="","",IF('1_Data Entry'!M419&lt;&gt;"",'1_Data Entry'!M419,IF('1_Data Entry'!J419="",J419,"")))</f>
        <v/>
      </c>
      <c r="S419" s="54" t="str">
        <f>IF('1_Data Entry'!$E419="","",IF(A419="","",IF(OR(F419="",I419="",J419="",K419=""),"Check row",IF(AND(M419&lt;&gt;"",M419&lt;I419),"Sell before buy",IF(AND(R419&lt;&gt;"",J419&lt;R419),"Shares remaining exceeds buy",IF(AND(M419&lt;&gt;"",OR(O419="",O419&lt;=0),N419&gt;0),"Missing sale price","OK"))))))</f>
        <v/>
      </c>
      <c r="T419" s="54" t="str">
        <f>IF('1_Data Entry'!$E419="","",IF(A419="","",IF(AND(Q419&lt;0,M419&lt;&gt;""),"Yes","No")))</f>
        <v/>
      </c>
      <c r="U419" s="54" t="str">
        <f>IF('1_Data Entry'!$E419="","",IF(OR(A419="",T419&lt;&gt;"Yes",M419=""),"No",IF(COUNTIFS($F$6:$F$505,F419,$I$6:$I$505,"&gt;="&amp;M419-30,$I$6:$I$505,"&lt;="&amp;M419+30,$A$6:$A$505,"&lt;&gt;"&amp;A419)&gt;0,"Yes","No")))</f>
        <v/>
      </c>
      <c r="V419" s="61" t="str">
        <f>IF('1_Data Entry'!$E419="","",IF(OR(A419="",U419&lt;&gt;"Yes",M419=""),"",M419+30))</f>
        <v/>
      </c>
      <c r="W419" s="54" t="str">
        <f>IF('1_Data Entry'!$E419="","",IF(A419="","",IF(S419="OK","Ready","Review row")))</f>
        <v/>
      </c>
      <c r="X419" s="69" t="str">
        <f t="shared" si="38"/>
        <v/>
      </c>
      <c r="Y419" s="68" t="str">
        <f t="shared" si="39"/>
        <v/>
      </c>
      <c r="Z419" s="64" t="str">
        <f>IF('1_Data Entry'!$E419="","",SUM(SUMIFS('4_Wash Match Table'!R$7:R$500,'4_Wash Match Table'!L$7:L$500,H419),(SUMIFS('4_Wash Match Table'!AA$7:AA$500,'4_Wash Match Table'!U$7:U$500,H419)),(SUMIFS('4_Wash Match Table'!AJ$7:AJ$500,'4_Wash Match Table'!AD$7:AD$500,H419)),(SUMIFS('4_Wash Match Table'!AS$7:AS$500,'4_Wash Match Table'!AM$7:AM$500,H419))))</f>
        <v/>
      </c>
      <c r="AA419" s="64" t="str">
        <f>IF('1_Data Entry'!$E419="","",IF(OR(L419="",Z419=""),"",L419+Z419))</f>
        <v/>
      </c>
      <c r="AB419" s="65" t="str">
        <f t="shared" si="40"/>
        <v/>
      </c>
      <c r="AC419" s="70" t="str">
        <f>IF(AND($M419&lt;&gt;"",$Q419&lt;0),COUNTIFS($M$6:M419,"&lt;&gt;",$Q$6:Q419,"&lt;0"),"")</f>
        <v/>
      </c>
      <c r="AD419" t="str">
        <f t="shared" si="41"/>
        <v/>
      </c>
      <c r="AG419"/>
    </row>
    <row r="420" spans="1:33" ht="15" customHeight="1" x14ac:dyDescent="0.25">
      <c r="A420" s="47" t="str">
        <f>IF('1_Data Entry'!$E420="","",IF(COUNTA('1_Data Entry'!C420:N420)=0,"",'1_Data Entry'!A420))</f>
        <v/>
      </c>
      <c r="B420" s="47" t="str">
        <f>IF('1_Data Entry'!$E420="","",IF(A420="","",IF(S420&lt;&gt;"OK","Check row",IF(M420="","Open lot",IF(R420=0,"Closed lot","Partially sold")))))</f>
        <v/>
      </c>
      <c r="C420" s="47" t="str">
        <f>IF(A420="","",'1_Data Entry'!C420)</f>
        <v/>
      </c>
      <c r="D420" s="47" t="str">
        <f>IF(A420="","",'1_Data Entry'!D420)</f>
        <v/>
      </c>
      <c r="E420" s="47" t="str">
        <f>IF(A420="","",'1_Data Entry'!E420)</f>
        <v/>
      </c>
      <c r="F420" s="47" t="str">
        <f t="shared" si="36"/>
        <v/>
      </c>
      <c r="G420" s="47" t="str">
        <f>IF(F420="","",IFERROR(VLOOKUP(F420,'6_Reference Lists'!$A$4:$D$64,4,FALSE()),'1_Data Entry'!F420))</f>
        <v/>
      </c>
      <c r="H420" s="134" t="str">
        <f>IF('1_Data Entry'!$E420="","",IF(OR(F420="",I420="",J420="",K420=""),"",F420&amp;"-"&amp;TEXT(I420,"yyyymmdd")&amp;"-"&amp;SUBSTITUTE(TEXT(ROUND(J420,3),"0.###"),".","D")&amp;"-"&amp;SUBSTITUTE(TEXT(ROUND(K420,3),"0.###"),".","D")))</f>
        <v/>
      </c>
      <c r="I420" s="61" t="str">
        <f>IF('1_Data Entry'!$E420="","",IF(A420="","",'1_Data Entry'!G420))</f>
        <v/>
      </c>
      <c r="J420" s="62" t="str">
        <f>IF('1_Data Entry'!$E420="","",IF(A420="","",'1_Data Entry'!H420))</f>
        <v/>
      </c>
      <c r="K420" s="63" t="str">
        <f>IF('1_Data Entry'!$E420="","",IF(A420="","",'1_Data Entry'!I420))</f>
        <v/>
      </c>
      <c r="L420" s="63" t="str">
        <f>IF('1_Data Entry'!$E420="","",IF(OR(J420="",K420=""),"",J420*K420))</f>
        <v/>
      </c>
      <c r="M420" s="61" t="str">
        <f>IF(A420="","",IF(OR('1_Data Entry'!L420="",'1_Data Entry'!L420&lt;=0),"",'1_Data Entry'!J420))</f>
        <v/>
      </c>
      <c r="N420" s="62" t="str">
        <f>IF('1_Data Entry'!$E420="","",IF(OR(J420="",R420=""),"",MAX(J420-R420,0)))</f>
        <v/>
      </c>
      <c r="O420" s="63" t="str">
        <f>IF('1_Data Entry'!$E420="","",IF(A420="","",'1_Data Entry'!L420))</f>
        <v/>
      </c>
      <c r="P420" s="63" t="str">
        <f t="shared" si="37"/>
        <v/>
      </c>
      <c r="Q420" s="91" t="str">
        <f>IF('1_Data Entry'!$E420="","",IF(OR(M420="",P420="",L420=""),"",P420-L420))</f>
        <v/>
      </c>
      <c r="R420" s="133" t="str">
        <f>IF(A420="","",IF('1_Data Entry'!M420&lt;&gt;"",'1_Data Entry'!M420,IF('1_Data Entry'!J420="",J420,"")))</f>
        <v/>
      </c>
      <c r="S420" s="54" t="str">
        <f>IF('1_Data Entry'!$E420="","",IF(A420="","",IF(OR(F420="",I420="",J420="",K420=""),"Check row",IF(AND(M420&lt;&gt;"",M420&lt;I420),"Sell before buy",IF(AND(R420&lt;&gt;"",J420&lt;R420),"Shares remaining exceeds buy",IF(AND(M420&lt;&gt;"",OR(O420="",O420&lt;=0),N420&gt;0),"Missing sale price","OK"))))))</f>
        <v/>
      </c>
      <c r="T420" s="54" t="str">
        <f>IF('1_Data Entry'!$E420="","",IF(A420="","",IF(AND(Q420&lt;0,M420&lt;&gt;""),"Yes","No")))</f>
        <v/>
      </c>
      <c r="U420" s="54" t="str">
        <f>IF('1_Data Entry'!$E420="","",IF(OR(A420="",T420&lt;&gt;"Yes",M420=""),"No",IF(COUNTIFS($F$6:$F$505,F420,$I$6:$I$505,"&gt;="&amp;M420-30,$I$6:$I$505,"&lt;="&amp;M420+30,$A$6:$A$505,"&lt;&gt;"&amp;A420)&gt;0,"Yes","No")))</f>
        <v/>
      </c>
      <c r="V420" s="61" t="str">
        <f>IF('1_Data Entry'!$E420="","",IF(OR(A420="",U420&lt;&gt;"Yes",M420=""),"",M420+30))</f>
        <v/>
      </c>
      <c r="W420" s="54" t="str">
        <f>IF('1_Data Entry'!$E420="","",IF(A420="","",IF(S420="OK","Ready","Review row")))</f>
        <v/>
      </c>
      <c r="X420" s="69" t="str">
        <f t="shared" si="38"/>
        <v/>
      </c>
      <c r="Y420" s="68" t="str">
        <f t="shared" si="39"/>
        <v/>
      </c>
      <c r="Z420" s="64" t="str">
        <f>IF('1_Data Entry'!$E420="","",SUM(SUMIFS('4_Wash Match Table'!R$7:R$500,'4_Wash Match Table'!L$7:L$500,H420),(SUMIFS('4_Wash Match Table'!AA$7:AA$500,'4_Wash Match Table'!U$7:U$500,H420)),(SUMIFS('4_Wash Match Table'!AJ$7:AJ$500,'4_Wash Match Table'!AD$7:AD$500,H420)),(SUMIFS('4_Wash Match Table'!AS$7:AS$500,'4_Wash Match Table'!AM$7:AM$500,H420))))</f>
        <v/>
      </c>
      <c r="AA420" s="64" t="str">
        <f>IF('1_Data Entry'!$E420="","",IF(OR(L420="",Z420=""),"",L420+Z420))</f>
        <v/>
      </c>
      <c r="AB420" s="65" t="str">
        <f t="shared" si="40"/>
        <v/>
      </c>
      <c r="AC420" s="70" t="str">
        <f>IF(AND($M420&lt;&gt;"",$Q420&lt;0),COUNTIFS($M$6:M420,"&lt;&gt;",$Q$6:Q420,"&lt;0"),"")</f>
        <v/>
      </c>
      <c r="AD420" t="str">
        <f t="shared" si="41"/>
        <v/>
      </c>
      <c r="AG420"/>
    </row>
    <row r="421" spans="1:33" ht="15" customHeight="1" x14ac:dyDescent="0.25">
      <c r="A421" s="47" t="str">
        <f>IF('1_Data Entry'!$E421="","",IF(COUNTA('1_Data Entry'!C421:N421)=0,"",'1_Data Entry'!A421))</f>
        <v/>
      </c>
      <c r="B421" s="47" t="str">
        <f>IF('1_Data Entry'!$E421="","",IF(A421="","",IF(S421&lt;&gt;"OK","Check row",IF(M421="","Open lot",IF(R421=0,"Closed lot","Partially sold")))))</f>
        <v/>
      </c>
      <c r="C421" s="47" t="str">
        <f>IF(A421="","",'1_Data Entry'!C421)</f>
        <v/>
      </c>
      <c r="D421" s="47" t="str">
        <f>IF(A421="","",'1_Data Entry'!D421)</f>
        <v/>
      </c>
      <c r="E421" s="47" t="str">
        <f>IF(A421="","",'1_Data Entry'!E421)</f>
        <v/>
      </c>
      <c r="F421" s="47" t="str">
        <f t="shared" si="36"/>
        <v/>
      </c>
      <c r="G421" s="47" t="str">
        <f>IF(F421="","",IFERROR(VLOOKUP(F421,'6_Reference Lists'!$A$4:$D$64,4,FALSE()),'1_Data Entry'!F421))</f>
        <v/>
      </c>
      <c r="H421" s="134" t="str">
        <f>IF('1_Data Entry'!$E421="","",IF(OR(F421="",I421="",J421="",K421=""),"",F421&amp;"-"&amp;TEXT(I421,"yyyymmdd")&amp;"-"&amp;SUBSTITUTE(TEXT(ROUND(J421,3),"0.###"),".","D")&amp;"-"&amp;SUBSTITUTE(TEXT(ROUND(K421,3),"0.###"),".","D")))</f>
        <v/>
      </c>
      <c r="I421" s="61" t="str">
        <f>IF('1_Data Entry'!$E421="","",IF(A421="","",'1_Data Entry'!G421))</f>
        <v/>
      </c>
      <c r="J421" s="62" t="str">
        <f>IF('1_Data Entry'!$E421="","",IF(A421="","",'1_Data Entry'!H421))</f>
        <v/>
      </c>
      <c r="K421" s="63" t="str">
        <f>IF('1_Data Entry'!$E421="","",IF(A421="","",'1_Data Entry'!I421))</f>
        <v/>
      </c>
      <c r="L421" s="63" t="str">
        <f>IF('1_Data Entry'!$E421="","",IF(OR(J421="",K421=""),"",J421*K421))</f>
        <v/>
      </c>
      <c r="M421" s="61" t="str">
        <f>IF(A421="","",IF(OR('1_Data Entry'!L421="",'1_Data Entry'!L421&lt;=0),"",'1_Data Entry'!J421))</f>
        <v/>
      </c>
      <c r="N421" s="62" t="str">
        <f>IF('1_Data Entry'!$E421="","",IF(OR(J421="",R421=""),"",MAX(J421-R421,0)))</f>
        <v/>
      </c>
      <c r="O421" s="63" t="str">
        <f>IF('1_Data Entry'!$E421="","",IF(A421="","",'1_Data Entry'!L421))</f>
        <v/>
      </c>
      <c r="P421" s="63" t="str">
        <f t="shared" si="37"/>
        <v/>
      </c>
      <c r="Q421" s="91" t="str">
        <f>IF('1_Data Entry'!$E421="","",IF(OR(M421="",P421="",L421=""),"",P421-L421))</f>
        <v/>
      </c>
      <c r="R421" s="133" t="str">
        <f>IF(A421="","",IF('1_Data Entry'!M421&lt;&gt;"",'1_Data Entry'!M421,IF('1_Data Entry'!J421="",J421,"")))</f>
        <v/>
      </c>
      <c r="S421" s="54" t="str">
        <f>IF('1_Data Entry'!$E421="","",IF(A421="","",IF(OR(F421="",I421="",J421="",K421=""),"Check row",IF(AND(M421&lt;&gt;"",M421&lt;I421),"Sell before buy",IF(AND(R421&lt;&gt;"",J421&lt;R421),"Shares remaining exceeds buy",IF(AND(M421&lt;&gt;"",OR(O421="",O421&lt;=0),N421&gt;0),"Missing sale price","OK"))))))</f>
        <v/>
      </c>
      <c r="T421" s="54" t="str">
        <f>IF('1_Data Entry'!$E421="","",IF(A421="","",IF(AND(Q421&lt;0,M421&lt;&gt;""),"Yes","No")))</f>
        <v/>
      </c>
      <c r="U421" s="54" t="str">
        <f>IF('1_Data Entry'!$E421="","",IF(OR(A421="",T421&lt;&gt;"Yes",M421=""),"No",IF(COUNTIFS($F$6:$F$505,F421,$I$6:$I$505,"&gt;="&amp;M421-30,$I$6:$I$505,"&lt;="&amp;M421+30,$A$6:$A$505,"&lt;&gt;"&amp;A421)&gt;0,"Yes","No")))</f>
        <v/>
      </c>
      <c r="V421" s="61" t="str">
        <f>IF('1_Data Entry'!$E421="","",IF(OR(A421="",U421&lt;&gt;"Yes",M421=""),"",M421+30))</f>
        <v/>
      </c>
      <c r="W421" s="54" t="str">
        <f>IF('1_Data Entry'!$E421="","",IF(A421="","",IF(S421="OK","Ready","Review row")))</f>
        <v/>
      </c>
      <c r="X421" s="69" t="str">
        <f t="shared" si="38"/>
        <v/>
      </c>
      <c r="Y421" s="68" t="str">
        <f t="shared" si="39"/>
        <v/>
      </c>
      <c r="Z421" s="64" t="str">
        <f>IF('1_Data Entry'!$E421="","",SUM(SUMIFS('4_Wash Match Table'!R$7:R$500,'4_Wash Match Table'!L$7:L$500,H421),(SUMIFS('4_Wash Match Table'!AA$7:AA$500,'4_Wash Match Table'!U$7:U$500,H421)),(SUMIFS('4_Wash Match Table'!AJ$7:AJ$500,'4_Wash Match Table'!AD$7:AD$500,H421)),(SUMIFS('4_Wash Match Table'!AS$7:AS$500,'4_Wash Match Table'!AM$7:AM$500,H421))))</f>
        <v/>
      </c>
      <c r="AA421" s="64" t="str">
        <f>IF('1_Data Entry'!$E421="","",IF(OR(L421="",Z421=""),"",L421+Z421))</f>
        <v/>
      </c>
      <c r="AB421" s="65" t="str">
        <f t="shared" si="40"/>
        <v/>
      </c>
      <c r="AC421" s="70" t="str">
        <f>IF(AND($M421&lt;&gt;"",$Q421&lt;0),COUNTIFS($M$6:M421,"&lt;&gt;",$Q$6:Q421,"&lt;0"),"")</f>
        <v/>
      </c>
      <c r="AD421" t="str">
        <f t="shared" si="41"/>
        <v/>
      </c>
      <c r="AG421"/>
    </row>
    <row r="422" spans="1:33" ht="15" customHeight="1" x14ac:dyDescent="0.25">
      <c r="A422" s="47" t="str">
        <f>IF('1_Data Entry'!$E422="","",IF(COUNTA('1_Data Entry'!C422:N422)=0,"",'1_Data Entry'!A422))</f>
        <v/>
      </c>
      <c r="B422" s="47" t="str">
        <f>IF('1_Data Entry'!$E422="","",IF(A422="","",IF(S422&lt;&gt;"OK","Check row",IF(M422="","Open lot",IF(R422=0,"Closed lot","Partially sold")))))</f>
        <v/>
      </c>
      <c r="C422" s="47" t="str">
        <f>IF(A422="","",'1_Data Entry'!C422)</f>
        <v/>
      </c>
      <c r="D422" s="47" t="str">
        <f>IF(A422="","",'1_Data Entry'!D422)</f>
        <v/>
      </c>
      <c r="E422" s="47" t="str">
        <f>IF(A422="","",'1_Data Entry'!E422)</f>
        <v/>
      </c>
      <c r="F422" s="47" t="str">
        <f t="shared" si="36"/>
        <v/>
      </c>
      <c r="G422" s="47" t="str">
        <f>IF(F422="","",IFERROR(VLOOKUP(F422,'6_Reference Lists'!$A$4:$D$64,4,FALSE()),'1_Data Entry'!F422))</f>
        <v/>
      </c>
      <c r="H422" s="134" t="str">
        <f>IF('1_Data Entry'!$E422="","",IF(OR(F422="",I422="",J422="",K422=""),"",F422&amp;"-"&amp;TEXT(I422,"yyyymmdd")&amp;"-"&amp;SUBSTITUTE(TEXT(ROUND(J422,3),"0.###"),".","D")&amp;"-"&amp;SUBSTITUTE(TEXT(ROUND(K422,3),"0.###"),".","D")))</f>
        <v/>
      </c>
      <c r="I422" s="61" t="str">
        <f>IF('1_Data Entry'!$E422="","",IF(A422="","",'1_Data Entry'!G422))</f>
        <v/>
      </c>
      <c r="J422" s="62" t="str">
        <f>IF('1_Data Entry'!$E422="","",IF(A422="","",'1_Data Entry'!H422))</f>
        <v/>
      </c>
      <c r="K422" s="63" t="str">
        <f>IF('1_Data Entry'!$E422="","",IF(A422="","",'1_Data Entry'!I422))</f>
        <v/>
      </c>
      <c r="L422" s="63" t="str">
        <f>IF('1_Data Entry'!$E422="","",IF(OR(J422="",K422=""),"",J422*K422))</f>
        <v/>
      </c>
      <c r="M422" s="61" t="str">
        <f>IF(A422="","",IF(OR('1_Data Entry'!L422="",'1_Data Entry'!L422&lt;=0),"",'1_Data Entry'!J422))</f>
        <v/>
      </c>
      <c r="N422" s="62" t="str">
        <f>IF('1_Data Entry'!$E422="","",IF(OR(J422="",R422=""),"",MAX(J422-R422,0)))</f>
        <v/>
      </c>
      <c r="O422" s="63" t="str">
        <f>IF('1_Data Entry'!$E422="","",IF(A422="","",'1_Data Entry'!L422))</f>
        <v/>
      </c>
      <c r="P422" s="63" t="str">
        <f t="shared" si="37"/>
        <v/>
      </c>
      <c r="Q422" s="91" t="str">
        <f>IF('1_Data Entry'!$E422="","",IF(OR(M422="",P422="",L422=""),"",P422-L422))</f>
        <v/>
      </c>
      <c r="R422" s="133" t="str">
        <f>IF(A422="","",IF('1_Data Entry'!M422&lt;&gt;"",'1_Data Entry'!M422,IF('1_Data Entry'!J422="",J422,"")))</f>
        <v/>
      </c>
      <c r="S422" s="54" t="str">
        <f>IF('1_Data Entry'!$E422="","",IF(A422="","",IF(OR(F422="",I422="",J422="",K422=""),"Check row",IF(AND(M422&lt;&gt;"",M422&lt;I422),"Sell before buy",IF(AND(R422&lt;&gt;"",J422&lt;R422),"Shares remaining exceeds buy",IF(AND(M422&lt;&gt;"",OR(O422="",O422&lt;=0),N422&gt;0),"Missing sale price","OK"))))))</f>
        <v/>
      </c>
      <c r="T422" s="54" t="str">
        <f>IF('1_Data Entry'!$E422="","",IF(A422="","",IF(AND(Q422&lt;0,M422&lt;&gt;""),"Yes","No")))</f>
        <v/>
      </c>
      <c r="U422" s="54" t="str">
        <f>IF('1_Data Entry'!$E422="","",IF(OR(A422="",T422&lt;&gt;"Yes",M422=""),"No",IF(COUNTIFS($F$6:$F$505,F422,$I$6:$I$505,"&gt;="&amp;M422-30,$I$6:$I$505,"&lt;="&amp;M422+30,$A$6:$A$505,"&lt;&gt;"&amp;A422)&gt;0,"Yes","No")))</f>
        <v/>
      </c>
      <c r="V422" s="61" t="str">
        <f>IF('1_Data Entry'!$E422="","",IF(OR(A422="",U422&lt;&gt;"Yes",M422=""),"",M422+30))</f>
        <v/>
      </c>
      <c r="W422" s="54" t="str">
        <f>IF('1_Data Entry'!$E422="","",IF(A422="","",IF(S422="OK","Ready","Review row")))</f>
        <v/>
      </c>
      <c r="X422" s="69" t="str">
        <f t="shared" si="38"/>
        <v/>
      </c>
      <c r="Y422" s="68" t="str">
        <f t="shared" si="39"/>
        <v/>
      </c>
      <c r="Z422" s="64" t="str">
        <f>IF('1_Data Entry'!$E422="","",SUM(SUMIFS('4_Wash Match Table'!R$7:R$500,'4_Wash Match Table'!L$7:L$500,H422),(SUMIFS('4_Wash Match Table'!AA$7:AA$500,'4_Wash Match Table'!U$7:U$500,H422)),(SUMIFS('4_Wash Match Table'!AJ$7:AJ$500,'4_Wash Match Table'!AD$7:AD$500,H422)),(SUMIFS('4_Wash Match Table'!AS$7:AS$500,'4_Wash Match Table'!AM$7:AM$500,H422))))</f>
        <v/>
      </c>
      <c r="AA422" s="64" t="str">
        <f>IF('1_Data Entry'!$E422="","",IF(OR(L422="",Z422=""),"",L422+Z422))</f>
        <v/>
      </c>
      <c r="AB422" s="65" t="str">
        <f t="shared" si="40"/>
        <v/>
      </c>
      <c r="AC422" s="70" t="str">
        <f>IF(AND($M422&lt;&gt;"",$Q422&lt;0),COUNTIFS($M$6:M422,"&lt;&gt;",$Q$6:Q422,"&lt;0"),"")</f>
        <v/>
      </c>
      <c r="AD422" t="str">
        <f t="shared" si="41"/>
        <v/>
      </c>
      <c r="AG422"/>
    </row>
    <row r="423" spans="1:33" ht="15" customHeight="1" x14ac:dyDescent="0.25">
      <c r="A423" s="47" t="str">
        <f>IF('1_Data Entry'!$E423="","",IF(COUNTA('1_Data Entry'!C423:N423)=0,"",'1_Data Entry'!A423))</f>
        <v/>
      </c>
      <c r="B423" s="47" t="str">
        <f>IF('1_Data Entry'!$E423="","",IF(A423="","",IF(S423&lt;&gt;"OK","Check row",IF(M423="","Open lot",IF(R423=0,"Closed lot","Partially sold")))))</f>
        <v/>
      </c>
      <c r="C423" s="47" t="str">
        <f>IF(A423="","",'1_Data Entry'!C423)</f>
        <v/>
      </c>
      <c r="D423" s="47" t="str">
        <f>IF(A423="","",'1_Data Entry'!D423)</f>
        <v/>
      </c>
      <c r="E423" s="47" t="str">
        <f>IF(A423="","",'1_Data Entry'!E423)</f>
        <v/>
      </c>
      <c r="F423" s="47" t="str">
        <f t="shared" si="36"/>
        <v/>
      </c>
      <c r="G423" s="47" t="str">
        <f>IF(F423="","",IFERROR(VLOOKUP(F423,'6_Reference Lists'!$A$4:$D$64,4,FALSE()),'1_Data Entry'!F423))</f>
        <v/>
      </c>
      <c r="H423" s="134" t="str">
        <f>IF('1_Data Entry'!$E423="","",IF(OR(F423="",I423="",J423="",K423=""),"",F423&amp;"-"&amp;TEXT(I423,"yyyymmdd")&amp;"-"&amp;SUBSTITUTE(TEXT(ROUND(J423,3),"0.###"),".","D")&amp;"-"&amp;SUBSTITUTE(TEXT(ROUND(K423,3),"0.###"),".","D")))</f>
        <v/>
      </c>
      <c r="I423" s="61" t="str">
        <f>IF('1_Data Entry'!$E423="","",IF(A423="","",'1_Data Entry'!G423))</f>
        <v/>
      </c>
      <c r="J423" s="62" t="str">
        <f>IF('1_Data Entry'!$E423="","",IF(A423="","",'1_Data Entry'!H423))</f>
        <v/>
      </c>
      <c r="K423" s="63" t="str">
        <f>IF('1_Data Entry'!$E423="","",IF(A423="","",'1_Data Entry'!I423))</f>
        <v/>
      </c>
      <c r="L423" s="63" t="str">
        <f>IF('1_Data Entry'!$E423="","",IF(OR(J423="",K423=""),"",J423*K423))</f>
        <v/>
      </c>
      <c r="M423" s="61" t="str">
        <f>IF(A423="","",IF(OR('1_Data Entry'!L423="",'1_Data Entry'!L423&lt;=0),"",'1_Data Entry'!J423))</f>
        <v/>
      </c>
      <c r="N423" s="62" t="str">
        <f>IF('1_Data Entry'!$E423="","",IF(OR(J423="",R423=""),"",MAX(J423-R423,0)))</f>
        <v/>
      </c>
      <c r="O423" s="63" t="str">
        <f>IF('1_Data Entry'!$E423="","",IF(A423="","",'1_Data Entry'!L423))</f>
        <v/>
      </c>
      <c r="P423" s="63" t="str">
        <f t="shared" si="37"/>
        <v/>
      </c>
      <c r="Q423" s="91" t="str">
        <f>IF('1_Data Entry'!$E423="","",IF(OR(M423="",P423="",L423=""),"",P423-L423))</f>
        <v/>
      </c>
      <c r="R423" s="133" t="str">
        <f>IF(A423="","",IF('1_Data Entry'!M423&lt;&gt;"",'1_Data Entry'!M423,IF('1_Data Entry'!J423="",J423,"")))</f>
        <v/>
      </c>
      <c r="S423" s="54" t="str">
        <f>IF('1_Data Entry'!$E423="","",IF(A423="","",IF(OR(F423="",I423="",J423="",K423=""),"Check row",IF(AND(M423&lt;&gt;"",M423&lt;I423),"Sell before buy",IF(AND(R423&lt;&gt;"",J423&lt;R423),"Shares remaining exceeds buy",IF(AND(M423&lt;&gt;"",OR(O423="",O423&lt;=0),N423&gt;0),"Missing sale price","OK"))))))</f>
        <v/>
      </c>
      <c r="T423" s="54" t="str">
        <f>IF('1_Data Entry'!$E423="","",IF(A423="","",IF(AND(Q423&lt;0,M423&lt;&gt;""),"Yes","No")))</f>
        <v/>
      </c>
      <c r="U423" s="54" t="str">
        <f>IF('1_Data Entry'!$E423="","",IF(OR(A423="",T423&lt;&gt;"Yes",M423=""),"No",IF(COUNTIFS($F$6:$F$505,F423,$I$6:$I$505,"&gt;="&amp;M423-30,$I$6:$I$505,"&lt;="&amp;M423+30,$A$6:$A$505,"&lt;&gt;"&amp;A423)&gt;0,"Yes","No")))</f>
        <v/>
      </c>
      <c r="V423" s="61" t="str">
        <f>IF('1_Data Entry'!$E423="","",IF(OR(A423="",U423&lt;&gt;"Yes",M423=""),"",M423+30))</f>
        <v/>
      </c>
      <c r="W423" s="54" t="str">
        <f>IF('1_Data Entry'!$E423="","",IF(A423="","",IF(S423="OK","Ready","Review row")))</f>
        <v/>
      </c>
      <c r="X423" s="69" t="str">
        <f t="shared" si="38"/>
        <v/>
      </c>
      <c r="Y423" s="68" t="str">
        <f t="shared" si="39"/>
        <v/>
      </c>
      <c r="Z423" s="64" t="str">
        <f>IF('1_Data Entry'!$E423="","",SUM(SUMIFS('4_Wash Match Table'!R$7:R$500,'4_Wash Match Table'!L$7:L$500,H423),(SUMIFS('4_Wash Match Table'!AA$7:AA$500,'4_Wash Match Table'!U$7:U$500,H423)),(SUMIFS('4_Wash Match Table'!AJ$7:AJ$500,'4_Wash Match Table'!AD$7:AD$500,H423)),(SUMIFS('4_Wash Match Table'!AS$7:AS$500,'4_Wash Match Table'!AM$7:AM$500,H423))))</f>
        <v/>
      </c>
      <c r="AA423" s="64" t="str">
        <f>IF('1_Data Entry'!$E423="","",IF(OR(L423="",Z423=""),"",L423+Z423))</f>
        <v/>
      </c>
      <c r="AB423" s="65" t="str">
        <f t="shared" si="40"/>
        <v/>
      </c>
      <c r="AC423" s="70" t="str">
        <f>IF(AND($M423&lt;&gt;"",$Q423&lt;0),COUNTIFS($M$6:M423,"&lt;&gt;",$Q$6:Q423,"&lt;0"),"")</f>
        <v/>
      </c>
      <c r="AD423" t="str">
        <f t="shared" si="41"/>
        <v/>
      </c>
      <c r="AG423"/>
    </row>
    <row r="424" spans="1:33" ht="15" customHeight="1" x14ac:dyDescent="0.25">
      <c r="A424" s="47" t="str">
        <f>IF('1_Data Entry'!$E424="","",IF(COUNTA('1_Data Entry'!C424:N424)=0,"",'1_Data Entry'!A424))</f>
        <v/>
      </c>
      <c r="B424" s="47" t="str">
        <f>IF('1_Data Entry'!$E424="","",IF(A424="","",IF(S424&lt;&gt;"OK","Check row",IF(M424="","Open lot",IF(R424=0,"Closed lot","Partially sold")))))</f>
        <v/>
      </c>
      <c r="C424" s="47" t="str">
        <f>IF(A424="","",'1_Data Entry'!C424)</f>
        <v/>
      </c>
      <c r="D424" s="47" t="str">
        <f>IF(A424="","",'1_Data Entry'!D424)</f>
        <v/>
      </c>
      <c r="E424" s="47" t="str">
        <f>IF(A424="","",'1_Data Entry'!E424)</f>
        <v/>
      </c>
      <c r="F424" s="47" t="str">
        <f t="shared" si="36"/>
        <v/>
      </c>
      <c r="G424" s="47" t="str">
        <f>IF(F424="","",IFERROR(VLOOKUP(F424,'6_Reference Lists'!$A$4:$D$64,4,FALSE()),'1_Data Entry'!F424))</f>
        <v/>
      </c>
      <c r="H424" s="134" t="str">
        <f>IF('1_Data Entry'!$E424="","",IF(OR(F424="",I424="",J424="",K424=""),"",F424&amp;"-"&amp;TEXT(I424,"yyyymmdd")&amp;"-"&amp;SUBSTITUTE(TEXT(ROUND(J424,3),"0.###"),".","D")&amp;"-"&amp;SUBSTITUTE(TEXT(ROUND(K424,3),"0.###"),".","D")))</f>
        <v/>
      </c>
      <c r="I424" s="61" t="str">
        <f>IF('1_Data Entry'!$E424="","",IF(A424="","",'1_Data Entry'!G424))</f>
        <v/>
      </c>
      <c r="J424" s="62" t="str">
        <f>IF('1_Data Entry'!$E424="","",IF(A424="","",'1_Data Entry'!H424))</f>
        <v/>
      </c>
      <c r="K424" s="63" t="str">
        <f>IF('1_Data Entry'!$E424="","",IF(A424="","",'1_Data Entry'!I424))</f>
        <v/>
      </c>
      <c r="L424" s="63" t="str">
        <f>IF('1_Data Entry'!$E424="","",IF(OR(J424="",K424=""),"",J424*K424))</f>
        <v/>
      </c>
      <c r="M424" s="61" t="str">
        <f>IF(A424="","",IF(OR('1_Data Entry'!L424="",'1_Data Entry'!L424&lt;=0),"",'1_Data Entry'!J424))</f>
        <v/>
      </c>
      <c r="N424" s="62" t="str">
        <f>IF('1_Data Entry'!$E424="","",IF(OR(J424="",R424=""),"",MAX(J424-R424,0)))</f>
        <v/>
      </c>
      <c r="O424" s="63" t="str">
        <f>IF('1_Data Entry'!$E424="","",IF(A424="","",'1_Data Entry'!L424))</f>
        <v/>
      </c>
      <c r="P424" s="63" t="str">
        <f t="shared" si="37"/>
        <v/>
      </c>
      <c r="Q424" s="91" t="str">
        <f>IF('1_Data Entry'!$E424="","",IF(OR(M424="",P424="",L424=""),"",P424-L424))</f>
        <v/>
      </c>
      <c r="R424" s="133" t="str">
        <f>IF(A424="","",IF('1_Data Entry'!M424&lt;&gt;"",'1_Data Entry'!M424,IF('1_Data Entry'!J424="",J424,"")))</f>
        <v/>
      </c>
      <c r="S424" s="54" t="str">
        <f>IF('1_Data Entry'!$E424="","",IF(A424="","",IF(OR(F424="",I424="",J424="",K424=""),"Check row",IF(AND(M424&lt;&gt;"",M424&lt;I424),"Sell before buy",IF(AND(R424&lt;&gt;"",J424&lt;R424),"Shares remaining exceeds buy",IF(AND(M424&lt;&gt;"",OR(O424="",O424&lt;=0),N424&gt;0),"Missing sale price","OK"))))))</f>
        <v/>
      </c>
      <c r="T424" s="54" t="str">
        <f>IF('1_Data Entry'!$E424="","",IF(A424="","",IF(AND(Q424&lt;0,M424&lt;&gt;""),"Yes","No")))</f>
        <v/>
      </c>
      <c r="U424" s="54" t="str">
        <f>IF('1_Data Entry'!$E424="","",IF(OR(A424="",T424&lt;&gt;"Yes",M424=""),"No",IF(COUNTIFS($F$6:$F$505,F424,$I$6:$I$505,"&gt;="&amp;M424-30,$I$6:$I$505,"&lt;="&amp;M424+30,$A$6:$A$505,"&lt;&gt;"&amp;A424)&gt;0,"Yes","No")))</f>
        <v/>
      </c>
      <c r="V424" s="61" t="str">
        <f>IF('1_Data Entry'!$E424="","",IF(OR(A424="",U424&lt;&gt;"Yes",M424=""),"",M424+30))</f>
        <v/>
      </c>
      <c r="W424" s="54" t="str">
        <f>IF('1_Data Entry'!$E424="","",IF(A424="","",IF(S424="OK","Ready","Review row")))</f>
        <v/>
      </c>
      <c r="X424" s="69" t="str">
        <f t="shared" si="38"/>
        <v/>
      </c>
      <c r="Y424" s="68" t="str">
        <f t="shared" si="39"/>
        <v/>
      </c>
      <c r="Z424" s="64" t="str">
        <f>IF('1_Data Entry'!$E424="","",SUM(SUMIFS('4_Wash Match Table'!R$7:R$500,'4_Wash Match Table'!L$7:L$500,H424),(SUMIFS('4_Wash Match Table'!AA$7:AA$500,'4_Wash Match Table'!U$7:U$500,H424)),(SUMIFS('4_Wash Match Table'!AJ$7:AJ$500,'4_Wash Match Table'!AD$7:AD$500,H424)),(SUMIFS('4_Wash Match Table'!AS$7:AS$500,'4_Wash Match Table'!AM$7:AM$500,H424))))</f>
        <v/>
      </c>
      <c r="AA424" s="64" t="str">
        <f>IF('1_Data Entry'!$E424="","",IF(OR(L424="",Z424=""),"",L424+Z424))</f>
        <v/>
      </c>
      <c r="AB424" s="65" t="str">
        <f t="shared" si="40"/>
        <v/>
      </c>
      <c r="AC424" s="70" t="str">
        <f>IF(AND($M424&lt;&gt;"",$Q424&lt;0),COUNTIFS($M$6:M424,"&lt;&gt;",$Q$6:Q424,"&lt;0"),"")</f>
        <v/>
      </c>
      <c r="AD424" t="str">
        <f t="shared" si="41"/>
        <v/>
      </c>
      <c r="AG424"/>
    </row>
    <row r="425" spans="1:33" ht="15" customHeight="1" x14ac:dyDescent="0.25">
      <c r="A425" s="47" t="str">
        <f>IF('1_Data Entry'!$E425="","",IF(COUNTA('1_Data Entry'!C425:N425)=0,"",'1_Data Entry'!A425))</f>
        <v/>
      </c>
      <c r="B425" s="47" t="str">
        <f>IF('1_Data Entry'!$E425="","",IF(A425="","",IF(S425&lt;&gt;"OK","Check row",IF(M425="","Open lot",IF(R425=0,"Closed lot","Partially sold")))))</f>
        <v/>
      </c>
      <c r="C425" s="47" t="str">
        <f>IF(A425="","",'1_Data Entry'!C425)</f>
        <v/>
      </c>
      <c r="D425" s="47" t="str">
        <f>IF(A425="","",'1_Data Entry'!D425)</f>
        <v/>
      </c>
      <c r="E425" s="47" t="str">
        <f>IF(A425="","",'1_Data Entry'!E425)</f>
        <v/>
      </c>
      <c r="F425" s="47" t="str">
        <f t="shared" si="36"/>
        <v/>
      </c>
      <c r="G425" s="47" t="str">
        <f>IF(F425="","",IFERROR(VLOOKUP(F425,'6_Reference Lists'!$A$4:$D$64,4,FALSE()),'1_Data Entry'!F425))</f>
        <v/>
      </c>
      <c r="H425" s="134" t="str">
        <f>IF('1_Data Entry'!$E425="","",IF(OR(F425="",I425="",J425="",K425=""),"",F425&amp;"-"&amp;TEXT(I425,"yyyymmdd")&amp;"-"&amp;SUBSTITUTE(TEXT(ROUND(J425,3),"0.###"),".","D")&amp;"-"&amp;SUBSTITUTE(TEXT(ROUND(K425,3),"0.###"),".","D")))</f>
        <v/>
      </c>
      <c r="I425" s="61" t="str">
        <f>IF('1_Data Entry'!$E425="","",IF(A425="","",'1_Data Entry'!G425))</f>
        <v/>
      </c>
      <c r="J425" s="62" t="str">
        <f>IF('1_Data Entry'!$E425="","",IF(A425="","",'1_Data Entry'!H425))</f>
        <v/>
      </c>
      <c r="K425" s="63" t="str">
        <f>IF('1_Data Entry'!$E425="","",IF(A425="","",'1_Data Entry'!I425))</f>
        <v/>
      </c>
      <c r="L425" s="63" t="str">
        <f>IF('1_Data Entry'!$E425="","",IF(OR(J425="",K425=""),"",J425*K425))</f>
        <v/>
      </c>
      <c r="M425" s="61" t="str">
        <f>IF(A425="","",IF(OR('1_Data Entry'!L425="",'1_Data Entry'!L425&lt;=0),"",'1_Data Entry'!J425))</f>
        <v/>
      </c>
      <c r="N425" s="62" t="str">
        <f>IF('1_Data Entry'!$E425="","",IF(OR(J425="",R425=""),"",MAX(J425-R425,0)))</f>
        <v/>
      </c>
      <c r="O425" s="63" t="str">
        <f>IF('1_Data Entry'!$E425="","",IF(A425="","",'1_Data Entry'!L425))</f>
        <v/>
      </c>
      <c r="P425" s="63" t="str">
        <f t="shared" si="37"/>
        <v/>
      </c>
      <c r="Q425" s="91" t="str">
        <f>IF('1_Data Entry'!$E425="","",IF(OR(M425="",P425="",L425=""),"",P425-L425))</f>
        <v/>
      </c>
      <c r="R425" s="133" t="str">
        <f>IF(A425="","",IF('1_Data Entry'!M425&lt;&gt;"",'1_Data Entry'!M425,IF('1_Data Entry'!J425="",J425,"")))</f>
        <v/>
      </c>
      <c r="S425" s="54" t="str">
        <f>IF('1_Data Entry'!$E425="","",IF(A425="","",IF(OR(F425="",I425="",J425="",K425=""),"Check row",IF(AND(M425&lt;&gt;"",M425&lt;I425),"Sell before buy",IF(AND(R425&lt;&gt;"",J425&lt;R425),"Shares remaining exceeds buy",IF(AND(M425&lt;&gt;"",OR(O425="",O425&lt;=0),N425&gt;0),"Missing sale price","OK"))))))</f>
        <v/>
      </c>
      <c r="T425" s="54" t="str">
        <f>IF('1_Data Entry'!$E425="","",IF(A425="","",IF(AND(Q425&lt;0,M425&lt;&gt;""),"Yes","No")))</f>
        <v/>
      </c>
      <c r="U425" s="54" t="str">
        <f>IF('1_Data Entry'!$E425="","",IF(OR(A425="",T425&lt;&gt;"Yes",M425=""),"No",IF(COUNTIFS($F$6:$F$505,F425,$I$6:$I$505,"&gt;="&amp;M425-30,$I$6:$I$505,"&lt;="&amp;M425+30,$A$6:$A$505,"&lt;&gt;"&amp;A425)&gt;0,"Yes","No")))</f>
        <v/>
      </c>
      <c r="V425" s="61" t="str">
        <f>IF('1_Data Entry'!$E425="","",IF(OR(A425="",U425&lt;&gt;"Yes",M425=""),"",M425+30))</f>
        <v/>
      </c>
      <c r="W425" s="54" t="str">
        <f>IF('1_Data Entry'!$E425="","",IF(A425="","",IF(S425="OK","Ready","Review row")))</f>
        <v/>
      </c>
      <c r="X425" s="69" t="str">
        <f t="shared" si="38"/>
        <v/>
      </c>
      <c r="Y425" s="68" t="str">
        <f t="shared" si="39"/>
        <v/>
      </c>
      <c r="Z425" s="64" t="str">
        <f>IF('1_Data Entry'!$E425="","",SUM(SUMIFS('4_Wash Match Table'!R$7:R$500,'4_Wash Match Table'!L$7:L$500,H425),(SUMIFS('4_Wash Match Table'!AA$7:AA$500,'4_Wash Match Table'!U$7:U$500,H425)),(SUMIFS('4_Wash Match Table'!AJ$7:AJ$500,'4_Wash Match Table'!AD$7:AD$500,H425)),(SUMIFS('4_Wash Match Table'!AS$7:AS$500,'4_Wash Match Table'!AM$7:AM$500,H425))))</f>
        <v/>
      </c>
      <c r="AA425" s="64" t="str">
        <f>IF('1_Data Entry'!$E425="","",IF(OR(L425="",Z425=""),"",L425+Z425))</f>
        <v/>
      </c>
      <c r="AB425" s="65" t="str">
        <f t="shared" si="40"/>
        <v/>
      </c>
      <c r="AC425" s="70" t="str">
        <f>IF(AND($M425&lt;&gt;"",$Q425&lt;0),COUNTIFS($M$6:M425,"&lt;&gt;",$Q$6:Q425,"&lt;0"),"")</f>
        <v/>
      </c>
      <c r="AD425" t="str">
        <f t="shared" si="41"/>
        <v/>
      </c>
      <c r="AG425"/>
    </row>
    <row r="426" spans="1:33" ht="15" customHeight="1" x14ac:dyDescent="0.25">
      <c r="A426" s="47" t="str">
        <f>IF('1_Data Entry'!$E426="","",IF(COUNTA('1_Data Entry'!C426:N426)=0,"",'1_Data Entry'!A426))</f>
        <v/>
      </c>
      <c r="B426" s="47" t="str">
        <f>IF('1_Data Entry'!$E426="","",IF(A426="","",IF(S426&lt;&gt;"OK","Check row",IF(M426="","Open lot",IF(R426=0,"Closed lot","Partially sold")))))</f>
        <v/>
      </c>
      <c r="C426" s="47" t="str">
        <f>IF(A426="","",'1_Data Entry'!C426)</f>
        <v/>
      </c>
      <c r="D426" s="47" t="str">
        <f>IF(A426="","",'1_Data Entry'!D426)</f>
        <v/>
      </c>
      <c r="E426" s="47" t="str">
        <f>IF(A426="","",'1_Data Entry'!E426)</f>
        <v/>
      </c>
      <c r="F426" s="47" t="str">
        <f t="shared" si="36"/>
        <v/>
      </c>
      <c r="G426" s="47" t="str">
        <f>IF(F426="","",IFERROR(VLOOKUP(F426,'6_Reference Lists'!$A$4:$D$64,4,FALSE()),'1_Data Entry'!F426))</f>
        <v/>
      </c>
      <c r="H426" s="134" t="str">
        <f>IF('1_Data Entry'!$E426="","",IF(OR(F426="",I426="",J426="",K426=""),"",F426&amp;"-"&amp;TEXT(I426,"yyyymmdd")&amp;"-"&amp;SUBSTITUTE(TEXT(ROUND(J426,3),"0.###"),".","D")&amp;"-"&amp;SUBSTITUTE(TEXT(ROUND(K426,3),"0.###"),".","D")))</f>
        <v/>
      </c>
      <c r="I426" s="61" t="str">
        <f>IF('1_Data Entry'!$E426="","",IF(A426="","",'1_Data Entry'!G426))</f>
        <v/>
      </c>
      <c r="J426" s="62" t="str">
        <f>IF('1_Data Entry'!$E426="","",IF(A426="","",'1_Data Entry'!H426))</f>
        <v/>
      </c>
      <c r="K426" s="63" t="str">
        <f>IF('1_Data Entry'!$E426="","",IF(A426="","",'1_Data Entry'!I426))</f>
        <v/>
      </c>
      <c r="L426" s="63" t="str">
        <f>IF('1_Data Entry'!$E426="","",IF(OR(J426="",K426=""),"",J426*K426))</f>
        <v/>
      </c>
      <c r="M426" s="61" t="str">
        <f>IF(A426="","",IF(OR('1_Data Entry'!L426="",'1_Data Entry'!L426&lt;=0),"",'1_Data Entry'!J426))</f>
        <v/>
      </c>
      <c r="N426" s="62" t="str">
        <f>IF('1_Data Entry'!$E426="","",IF(OR(J426="",R426=""),"",MAX(J426-R426,0)))</f>
        <v/>
      </c>
      <c r="O426" s="63" t="str">
        <f>IF('1_Data Entry'!$E426="","",IF(A426="","",'1_Data Entry'!L426))</f>
        <v/>
      </c>
      <c r="P426" s="63" t="str">
        <f t="shared" si="37"/>
        <v/>
      </c>
      <c r="Q426" s="91" t="str">
        <f>IF('1_Data Entry'!$E426="","",IF(OR(M426="",P426="",L426=""),"",P426-L426))</f>
        <v/>
      </c>
      <c r="R426" s="133" t="str">
        <f>IF(A426="","",IF('1_Data Entry'!M426&lt;&gt;"",'1_Data Entry'!M426,IF('1_Data Entry'!J426="",J426,"")))</f>
        <v/>
      </c>
      <c r="S426" s="54" t="str">
        <f>IF('1_Data Entry'!$E426="","",IF(A426="","",IF(OR(F426="",I426="",J426="",K426=""),"Check row",IF(AND(M426&lt;&gt;"",M426&lt;I426),"Sell before buy",IF(AND(R426&lt;&gt;"",J426&lt;R426),"Shares remaining exceeds buy",IF(AND(M426&lt;&gt;"",OR(O426="",O426&lt;=0),N426&gt;0),"Missing sale price","OK"))))))</f>
        <v/>
      </c>
      <c r="T426" s="54" t="str">
        <f>IF('1_Data Entry'!$E426="","",IF(A426="","",IF(AND(Q426&lt;0,M426&lt;&gt;""),"Yes","No")))</f>
        <v/>
      </c>
      <c r="U426" s="54" t="str">
        <f>IF('1_Data Entry'!$E426="","",IF(OR(A426="",T426&lt;&gt;"Yes",M426=""),"No",IF(COUNTIFS($F$6:$F$505,F426,$I$6:$I$505,"&gt;="&amp;M426-30,$I$6:$I$505,"&lt;="&amp;M426+30,$A$6:$A$505,"&lt;&gt;"&amp;A426)&gt;0,"Yes","No")))</f>
        <v/>
      </c>
      <c r="V426" s="61" t="str">
        <f>IF('1_Data Entry'!$E426="","",IF(OR(A426="",U426&lt;&gt;"Yes",M426=""),"",M426+30))</f>
        <v/>
      </c>
      <c r="W426" s="54" t="str">
        <f>IF('1_Data Entry'!$E426="","",IF(A426="","",IF(S426="OK","Ready","Review row")))</f>
        <v/>
      </c>
      <c r="X426" s="69" t="str">
        <f t="shared" si="38"/>
        <v/>
      </c>
      <c r="Y426" s="68" t="str">
        <f t="shared" si="39"/>
        <v/>
      </c>
      <c r="Z426" s="64" t="str">
        <f>IF('1_Data Entry'!$E426="","",SUM(SUMIFS('4_Wash Match Table'!R$7:R$500,'4_Wash Match Table'!L$7:L$500,H426),(SUMIFS('4_Wash Match Table'!AA$7:AA$500,'4_Wash Match Table'!U$7:U$500,H426)),(SUMIFS('4_Wash Match Table'!AJ$7:AJ$500,'4_Wash Match Table'!AD$7:AD$500,H426)),(SUMIFS('4_Wash Match Table'!AS$7:AS$500,'4_Wash Match Table'!AM$7:AM$500,H426))))</f>
        <v/>
      </c>
      <c r="AA426" s="64" t="str">
        <f>IF('1_Data Entry'!$E426="","",IF(OR(L426="",Z426=""),"",L426+Z426))</f>
        <v/>
      </c>
      <c r="AB426" s="65" t="str">
        <f t="shared" si="40"/>
        <v/>
      </c>
      <c r="AC426" s="70" t="str">
        <f>IF(AND($M426&lt;&gt;"",$Q426&lt;0),COUNTIFS($M$6:M426,"&lt;&gt;",$Q$6:Q426,"&lt;0"),"")</f>
        <v/>
      </c>
      <c r="AD426" t="str">
        <f t="shared" si="41"/>
        <v/>
      </c>
      <c r="AG426"/>
    </row>
    <row r="427" spans="1:33" ht="15" customHeight="1" x14ac:dyDescent="0.25">
      <c r="A427" s="47" t="str">
        <f>IF('1_Data Entry'!$E427="","",IF(COUNTA('1_Data Entry'!C427:N427)=0,"",'1_Data Entry'!A427))</f>
        <v/>
      </c>
      <c r="B427" s="47" t="str">
        <f>IF('1_Data Entry'!$E427="","",IF(A427="","",IF(S427&lt;&gt;"OK","Check row",IF(M427="","Open lot",IF(R427=0,"Closed lot","Partially sold")))))</f>
        <v/>
      </c>
      <c r="C427" s="47" t="str">
        <f>IF(A427="","",'1_Data Entry'!C427)</f>
        <v/>
      </c>
      <c r="D427" s="47" t="str">
        <f>IF(A427="","",'1_Data Entry'!D427)</f>
        <v/>
      </c>
      <c r="E427" s="47" t="str">
        <f>IF(A427="","",'1_Data Entry'!E427)</f>
        <v/>
      </c>
      <c r="F427" s="47" t="str">
        <f t="shared" si="36"/>
        <v/>
      </c>
      <c r="G427" s="47" t="str">
        <f>IF(F427="","",IFERROR(VLOOKUP(F427,'6_Reference Lists'!$A$4:$D$64,4,FALSE()),'1_Data Entry'!F427))</f>
        <v/>
      </c>
      <c r="H427" s="134" t="str">
        <f>IF('1_Data Entry'!$E427="","",IF(OR(F427="",I427="",J427="",K427=""),"",F427&amp;"-"&amp;TEXT(I427,"yyyymmdd")&amp;"-"&amp;SUBSTITUTE(TEXT(ROUND(J427,3),"0.###"),".","D")&amp;"-"&amp;SUBSTITUTE(TEXT(ROUND(K427,3),"0.###"),".","D")))</f>
        <v/>
      </c>
      <c r="I427" s="61" t="str">
        <f>IF('1_Data Entry'!$E427="","",IF(A427="","",'1_Data Entry'!G427))</f>
        <v/>
      </c>
      <c r="J427" s="62" t="str">
        <f>IF('1_Data Entry'!$E427="","",IF(A427="","",'1_Data Entry'!H427))</f>
        <v/>
      </c>
      <c r="K427" s="63" t="str">
        <f>IF('1_Data Entry'!$E427="","",IF(A427="","",'1_Data Entry'!I427))</f>
        <v/>
      </c>
      <c r="L427" s="63" t="str">
        <f>IF('1_Data Entry'!$E427="","",IF(OR(J427="",K427=""),"",J427*K427))</f>
        <v/>
      </c>
      <c r="M427" s="61" t="str">
        <f>IF(A427="","",IF(OR('1_Data Entry'!L427="",'1_Data Entry'!L427&lt;=0),"",'1_Data Entry'!J427))</f>
        <v/>
      </c>
      <c r="N427" s="62" t="str">
        <f>IF('1_Data Entry'!$E427="","",IF(OR(J427="",R427=""),"",MAX(J427-R427,0)))</f>
        <v/>
      </c>
      <c r="O427" s="63" t="str">
        <f>IF('1_Data Entry'!$E427="","",IF(A427="","",'1_Data Entry'!L427))</f>
        <v/>
      </c>
      <c r="P427" s="63" t="str">
        <f t="shared" si="37"/>
        <v/>
      </c>
      <c r="Q427" s="91" t="str">
        <f>IF('1_Data Entry'!$E427="","",IF(OR(M427="",P427="",L427=""),"",P427-L427))</f>
        <v/>
      </c>
      <c r="R427" s="133" t="str">
        <f>IF(A427="","",IF('1_Data Entry'!M427&lt;&gt;"",'1_Data Entry'!M427,IF('1_Data Entry'!J427="",J427,"")))</f>
        <v/>
      </c>
      <c r="S427" s="54" t="str">
        <f>IF('1_Data Entry'!$E427="","",IF(A427="","",IF(OR(F427="",I427="",J427="",K427=""),"Check row",IF(AND(M427&lt;&gt;"",M427&lt;I427),"Sell before buy",IF(AND(R427&lt;&gt;"",J427&lt;R427),"Shares remaining exceeds buy",IF(AND(M427&lt;&gt;"",OR(O427="",O427&lt;=0),N427&gt;0),"Missing sale price","OK"))))))</f>
        <v/>
      </c>
      <c r="T427" s="54" t="str">
        <f>IF('1_Data Entry'!$E427="","",IF(A427="","",IF(AND(Q427&lt;0,M427&lt;&gt;""),"Yes","No")))</f>
        <v/>
      </c>
      <c r="U427" s="54" t="str">
        <f>IF('1_Data Entry'!$E427="","",IF(OR(A427="",T427&lt;&gt;"Yes",M427=""),"No",IF(COUNTIFS($F$6:$F$505,F427,$I$6:$I$505,"&gt;="&amp;M427-30,$I$6:$I$505,"&lt;="&amp;M427+30,$A$6:$A$505,"&lt;&gt;"&amp;A427)&gt;0,"Yes","No")))</f>
        <v/>
      </c>
      <c r="V427" s="61" t="str">
        <f>IF('1_Data Entry'!$E427="","",IF(OR(A427="",U427&lt;&gt;"Yes",M427=""),"",M427+30))</f>
        <v/>
      </c>
      <c r="W427" s="54" t="str">
        <f>IF('1_Data Entry'!$E427="","",IF(A427="","",IF(S427="OK","Ready","Review row")))</f>
        <v/>
      </c>
      <c r="X427" s="69" t="str">
        <f t="shared" si="38"/>
        <v/>
      </c>
      <c r="Y427" s="68" t="str">
        <f t="shared" si="39"/>
        <v/>
      </c>
      <c r="Z427" s="64" t="str">
        <f>IF('1_Data Entry'!$E427="","",SUM(SUMIFS('4_Wash Match Table'!R$7:R$500,'4_Wash Match Table'!L$7:L$500,H427),(SUMIFS('4_Wash Match Table'!AA$7:AA$500,'4_Wash Match Table'!U$7:U$500,H427)),(SUMIFS('4_Wash Match Table'!AJ$7:AJ$500,'4_Wash Match Table'!AD$7:AD$500,H427)),(SUMIFS('4_Wash Match Table'!AS$7:AS$500,'4_Wash Match Table'!AM$7:AM$500,H427))))</f>
        <v/>
      </c>
      <c r="AA427" s="64" t="str">
        <f>IF('1_Data Entry'!$E427="","",IF(OR(L427="",Z427=""),"",L427+Z427))</f>
        <v/>
      </c>
      <c r="AB427" s="65" t="str">
        <f t="shared" si="40"/>
        <v/>
      </c>
      <c r="AC427" s="70" t="str">
        <f>IF(AND($M427&lt;&gt;"",$Q427&lt;0),COUNTIFS($M$6:M427,"&lt;&gt;",$Q$6:Q427,"&lt;0"),"")</f>
        <v/>
      </c>
      <c r="AD427" t="str">
        <f t="shared" si="41"/>
        <v/>
      </c>
      <c r="AG427"/>
    </row>
    <row r="428" spans="1:33" ht="15" customHeight="1" x14ac:dyDescent="0.25">
      <c r="A428" s="47" t="str">
        <f>IF('1_Data Entry'!$E428="","",IF(COUNTA('1_Data Entry'!C428:N428)=0,"",'1_Data Entry'!A428))</f>
        <v/>
      </c>
      <c r="B428" s="47" t="str">
        <f>IF('1_Data Entry'!$E428="","",IF(A428="","",IF(S428&lt;&gt;"OK","Check row",IF(M428="","Open lot",IF(R428=0,"Closed lot","Partially sold")))))</f>
        <v/>
      </c>
      <c r="C428" s="47" t="str">
        <f>IF(A428="","",'1_Data Entry'!C428)</f>
        <v/>
      </c>
      <c r="D428" s="47" t="str">
        <f>IF(A428="","",'1_Data Entry'!D428)</f>
        <v/>
      </c>
      <c r="E428" s="47" t="str">
        <f>IF(A428="","",'1_Data Entry'!E428)</f>
        <v/>
      </c>
      <c r="F428" s="47" t="str">
        <f t="shared" si="36"/>
        <v/>
      </c>
      <c r="G428" s="47" t="str">
        <f>IF(F428="","",IFERROR(VLOOKUP(F428,'6_Reference Lists'!$A$4:$D$64,4,FALSE()),'1_Data Entry'!F428))</f>
        <v/>
      </c>
      <c r="H428" s="134" t="str">
        <f>IF('1_Data Entry'!$E428="","",IF(OR(F428="",I428="",J428="",K428=""),"",F428&amp;"-"&amp;TEXT(I428,"yyyymmdd")&amp;"-"&amp;SUBSTITUTE(TEXT(ROUND(J428,3),"0.###"),".","D")&amp;"-"&amp;SUBSTITUTE(TEXT(ROUND(K428,3),"0.###"),".","D")))</f>
        <v/>
      </c>
      <c r="I428" s="61" t="str">
        <f>IF('1_Data Entry'!$E428="","",IF(A428="","",'1_Data Entry'!G428))</f>
        <v/>
      </c>
      <c r="J428" s="62" t="str">
        <f>IF('1_Data Entry'!$E428="","",IF(A428="","",'1_Data Entry'!H428))</f>
        <v/>
      </c>
      <c r="K428" s="63" t="str">
        <f>IF('1_Data Entry'!$E428="","",IF(A428="","",'1_Data Entry'!I428))</f>
        <v/>
      </c>
      <c r="L428" s="63" t="str">
        <f>IF('1_Data Entry'!$E428="","",IF(OR(J428="",K428=""),"",J428*K428))</f>
        <v/>
      </c>
      <c r="M428" s="61" t="str">
        <f>IF(A428="","",IF(OR('1_Data Entry'!L428="",'1_Data Entry'!L428&lt;=0),"",'1_Data Entry'!J428))</f>
        <v/>
      </c>
      <c r="N428" s="62" t="str">
        <f>IF('1_Data Entry'!$E428="","",IF(OR(J428="",R428=""),"",MAX(J428-R428,0)))</f>
        <v/>
      </c>
      <c r="O428" s="63" t="str">
        <f>IF('1_Data Entry'!$E428="","",IF(A428="","",'1_Data Entry'!L428))</f>
        <v/>
      </c>
      <c r="P428" s="63" t="str">
        <f t="shared" si="37"/>
        <v/>
      </c>
      <c r="Q428" s="91" t="str">
        <f>IF('1_Data Entry'!$E428="","",IF(OR(M428="",P428="",L428=""),"",P428-L428))</f>
        <v/>
      </c>
      <c r="R428" s="133" t="str">
        <f>IF(A428="","",IF('1_Data Entry'!M428&lt;&gt;"",'1_Data Entry'!M428,IF('1_Data Entry'!J428="",J428,"")))</f>
        <v/>
      </c>
      <c r="S428" s="54" t="str">
        <f>IF('1_Data Entry'!$E428="","",IF(A428="","",IF(OR(F428="",I428="",J428="",K428=""),"Check row",IF(AND(M428&lt;&gt;"",M428&lt;I428),"Sell before buy",IF(AND(R428&lt;&gt;"",J428&lt;R428),"Shares remaining exceeds buy",IF(AND(M428&lt;&gt;"",OR(O428="",O428&lt;=0),N428&gt;0),"Missing sale price","OK"))))))</f>
        <v/>
      </c>
      <c r="T428" s="54" t="str">
        <f>IF('1_Data Entry'!$E428="","",IF(A428="","",IF(AND(Q428&lt;0,M428&lt;&gt;""),"Yes","No")))</f>
        <v/>
      </c>
      <c r="U428" s="54" t="str">
        <f>IF('1_Data Entry'!$E428="","",IF(OR(A428="",T428&lt;&gt;"Yes",M428=""),"No",IF(COUNTIFS($F$6:$F$505,F428,$I$6:$I$505,"&gt;="&amp;M428-30,$I$6:$I$505,"&lt;="&amp;M428+30,$A$6:$A$505,"&lt;&gt;"&amp;A428)&gt;0,"Yes","No")))</f>
        <v/>
      </c>
      <c r="V428" s="61" t="str">
        <f>IF('1_Data Entry'!$E428="","",IF(OR(A428="",U428&lt;&gt;"Yes",M428=""),"",M428+30))</f>
        <v/>
      </c>
      <c r="W428" s="54" t="str">
        <f>IF('1_Data Entry'!$E428="","",IF(A428="","",IF(S428="OK","Ready","Review row")))</f>
        <v/>
      </c>
      <c r="X428" s="69" t="str">
        <f t="shared" si="38"/>
        <v/>
      </c>
      <c r="Y428" s="68" t="str">
        <f t="shared" si="39"/>
        <v/>
      </c>
      <c r="Z428" s="64" t="str">
        <f>IF('1_Data Entry'!$E428="","",SUM(SUMIFS('4_Wash Match Table'!R$7:R$500,'4_Wash Match Table'!L$7:L$500,H428),(SUMIFS('4_Wash Match Table'!AA$7:AA$500,'4_Wash Match Table'!U$7:U$500,H428)),(SUMIFS('4_Wash Match Table'!AJ$7:AJ$500,'4_Wash Match Table'!AD$7:AD$500,H428)),(SUMIFS('4_Wash Match Table'!AS$7:AS$500,'4_Wash Match Table'!AM$7:AM$500,H428))))</f>
        <v/>
      </c>
      <c r="AA428" s="64" t="str">
        <f>IF('1_Data Entry'!$E428="","",IF(OR(L428="",Z428=""),"",L428+Z428))</f>
        <v/>
      </c>
      <c r="AB428" s="65" t="str">
        <f t="shared" si="40"/>
        <v/>
      </c>
      <c r="AC428" s="70" t="str">
        <f>IF(AND($M428&lt;&gt;"",$Q428&lt;0),COUNTIFS($M$6:M428,"&lt;&gt;",$Q$6:Q428,"&lt;0"),"")</f>
        <v/>
      </c>
      <c r="AD428" t="str">
        <f t="shared" si="41"/>
        <v/>
      </c>
      <c r="AG428"/>
    </row>
    <row r="429" spans="1:33" ht="15" customHeight="1" x14ac:dyDescent="0.25">
      <c r="A429" s="47" t="str">
        <f>IF('1_Data Entry'!$E429="","",IF(COUNTA('1_Data Entry'!C429:N429)=0,"",'1_Data Entry'!A429))</f>
        <v/>
      </c>
      <c r="B429" s="47" t="str">
        <f>IF('1_Data Entry'!$E429="","",IF(A429="","",IF(S429&lt;&gt;"OK","Check row",IF(M429="","Open lot",IF(R429=0,"Closed lot","Partially sold")))))</f>
        <v/>
      </c>
      <c r="C429" s="47" t="str">
        <f>IF(A429="","",'1_Data Entry'!C429)</f>
        <v/>
      </c>
      <c r="D429" s="47" t="str">
        <f>IF(A429="","",'1_Data Entry'!D429)</f>
        <v/>
      </c>
      <c r="E429" s="47" t="str">
        <f>IF(A429="","",'1_Data Entry'!E429)</f>
        <v/>
      </c>
      <c r="F429" s="47" t="str">
        <f t="shared" si="36"/>
        <v/>
      </c>
      <c r="G429" s="47" t="str">
        <f>IF(F429="","",IFERROR(VLOOKUP(F429,'6_Reference Lists'!$A$4:$D$64,4,FALSE()),'1_Data Entry'!F429))</f>
        <v/>
      </c>
      <c r="H429" s="134" t="str">
        <f>IF('1_Data Entry'!$E429="","",IF(OR(F429="",I429="",J429="",K429=""),"",F429&amp;"-"&amp;TEXT(I429,"yyyymmdd")&amp;"-"&amp;SUBSTITUTE(TEXT(ROUND(J429,3),"0.###"),".","D")&amp;"-"&amp;SUBSTITUTE(TEXT(ROUND(K429,3),"0.###"),".","D")))</f>
        <v/>
      </c>
      <c r="I429" s="61" t="str">
        <f>IF('1_Data Entry'!$E429="","",IF(A429="","",'1_Data Entry'!G429))</f>
        <v/>
      </c>
      <c r="J429" s="62" t="str">
        <f>IF('1_Data Entry'!$E429="","",IF(A429="","",'1_Data Entry'!H429))</f>
        <v/>
      </c>
      <c r="K429" s="63" t="str">
        <f>IF('1_Data Entry'!$E429="","",IF(A429="","",'1_Data Entry'!I429))</f>
        <v/>
      </c>
      <c r="L429" s="63" t="str">
        <f>IF('1_Data Entry'!$E429="","",IF(OR(J429="",K429=""),"",J429*K429))</f>
        <v/>
      </c>
      <c r="M429" s="61" t="str">
        <f>IF(A429="","",IF(OR('1_Data Entry'!L429="",'1_Data Entry'!L429&lt;=0),"",'1_Data Entry'!J429))</f>
        <v/>
      </c>
      <c r="N429" s="62" t="str">
        <f>IF('1_Data Entry'!$E429="","",IF(OR(J429="",R429=""),"",MAX(J429-R429,0)))</f>
        <v/>
      </c>
      <c r="O429" s="63" t="str">
        <f>IF('1_Data Entry'!$E429="","",IF(A429="","",'1_Data Entry'!L429))</f>
        <v/>
      </c>
      <c r="P429" s="63" t="str">
        <f t="shared" si="37"/>
        <v/>
      </c>
      <c r="Q429" s="91" t="str">
        <f>IF('1_Data Entry'!$E429="","",IF(OR(M429="",P429="",L429=""),"",P429-L429))</f>
        <v/>
      </c>
      <c r="R429" s="133" t="str">
        <f>IF(A429="","",IF('1_Data Entry'!M429&lt;&gt;"",'1_Data Entry'!M429,IF('1_Data Entry'!J429="",J429,"")))</f>
        <v/>
      </c>
      <c r="S429" s="54" t="str">
        <f>IF('1_Data Entry'!$E429="","",IF(A429="","",IF(OR(F429="",I429="",J429="",K429=""),"Check row",IF(AND(M429&lt;&gt;"",M429&lt;I429),"Sell before buy",IF(AND(R429&lt;&gt;"",J429&lt;R429),"Shares remaining exceeds buy",IF(AND(M429&lt;&gt;"",OR(O429="",O429&lt;=0),N429&gt;0),"Missing sale price","OK"))))))</f>
        <v/>
      </c>
      <c r="T429" s="54" t="str">
        <f>IF('1_Data Entry'!$E429="","",IF(A429="","",IF(AND(Q429&lt;0,M429&lt;&gt;""),"Yes","No")))</f>
        <v/>
      </c>
      <c r="U429" s="54" t="str">
        <f>IF('1_Data Entry'!$E429="","",IF(OR(A429="",T429&lt;&gt;"Yes",M429=""),"No",IF(COUNTIFS($F$6:$F$505,F429,$I$6:$I$505,"&gt;="&amp;M429-30,$I$6:$I$505,"&lt;="&amp;M429+30,$A$6:$A$505,"&lt;&gt;"&amp;A429)&gt;0,"Yes","No")))</f>
        <v/>
      </c>
      <c r="V429" s="61" t="str">
        <f>IF('1_Data Entry'!$E429="","",IF(OR(A429="",U429&lt;&gt;"Yes",M429=""),"",M429+30))</f>
        <v/>
      </c>
      <c r="W429" s="54" t="str">
        <f>IF('1_Data Entry'!$E429="","",IF(A429="","",IF(S429="OK","Ready","Review row")))</f>
        <v/>
      </c>
      <c r="X429" s="69" t="str">
        <f t="shared" si="38"/>
        <v/>
      </c>
      <c r="Y429" s="68" t="str">
        <f t="shared" si="39"/>
        <v/>
      </c>
      <c r="Z429" s="64" t="str">
        <f>IF('1_Data Entry'!$E429="","",SUM(SUMIFS('4_Wash Match Table'!R$7:R$500,'4_Wash Match Table'!L$7:L$500,H429),(SUMIFS('4_Wash Match Table'!AA$7:AA$500,'4_Wash Match Table'!U$7:U$500,H429)),(SUMIFS('4_Wash Match Table'!AJ$7:AJ$500,'4_Wash Match Table'!AD$7:AD$500,H429)),(SUMIFS('4_Wash Match Table'!AS$7:AS$500,'4_Wash Match Table'!AM$7:AM$500,H429))))</f>
        <v/>
      </c>
      <c r="AA429" s="64" t="str">
        <f>IF('1_Data Entry'!$E429="","",IF(OR(L429="",Z429=""),"",L429+Z429))</f>
        <v/>
      </c>
      <c r="AB429" s="65" t="str">
        <f t="shared" si="40"/>
        <v/>
      </c>
      <c r="AC429" s="70" t="str">
        <f>IF(AND($M429&lt;&gt;"",$Q429&lt;0),COUNTIFS($M$6:M429,"&lt;&gt;",$Q$6:Q429,"&lt;0"),"")</f>
        <v/>
      </c>
      <c r="AD429" t="str">
        <f t="shared" si="41"/>
        <v/>
      </c>
      <c r="AG429"/>
    </row>
    <row r="430" spans="1:33" ht="15" customHeight="1" x14ac:dyDescent="0.25">
      <c r="A430" s="47" t="str">
        <f>IF('1_Data Entry'!$E430="","",IF(COUNTA('1_Data Entry'!C430:N430)=0,"",'1_Data Entry'!A430))</f>
        <v/>
      </c>
      <c r="B430" s="47" t="str">
        <f>IF('1_Data Entry'!$E430="","",IF(A430="","",IF(S430&lt;&gt;"OK","Check row",IF(M430="","Open lot",IF(R430=0,"Closed lot","Partially sold")))))</f>
        <v/>
      </c>
      <c r="C430" s="47" t="str">
        <f>IF(A430="","",'1_Data Entry'!C430)</f>
        <v/>
      </c>
      <c r="D430" s="47" t="str">
        <f>IF(A430="","",'1_Data Entry'!D430)</f>
        <v/>
      </c>
      <c r="E430" s="47" t="str">
        <f>IF(A430="","",'1_Data Entry'!E430)</f>
        <v/>
      </c>
      <c r="F430" s="47" t="str">
        <f t="shared" si="36"/>
        <v/>
      </c>
      <c r="G430" s="47" t="str">
        <f>IF(F430="","",IFERROR(VLOOKUP(F430,'6_Reference Lists'!$A$4:$D$64,4,FALSE()),'1_Data Entry'!F430))</f>
        <v/>
      </c>
      <c r="H430" s="134" t="str">
        <f>IF('1_Data Entry'!$E430="","",IF(OR(F430="",I430="",J430="",K430=""),"",F430&amp;"-"&amp;TEXT(I430,"yyyymmdd")&amp;"-"&amp;SUBSTITUTE(TEXT(ROUND(J430,3),"0.###"),".","D")&amp;"-"&amp;SUBSTITUTE(TEXT(ROUND(K430,3),"0.###"),".","D")))</f>
        <v/>
      </c>
      <c r="I430" s="61" t="str">
        <f>IF('1_Data Entry'!$E430="","",IF(A430="","",'1_Data Entry'!G430))</f>
        <v/>
      </c>
      <c r="J430" s="62" t="str">
        <f>IF('1_Data Entry'!$E430="","",IF(A430="","",'1_Data Entry'!H430))</f>
        <v/>
      </c>
      <c r="K430" s="63" t="str">
        <f>IF('1_Data Entry'!$E430="","",IF(A430="","",'1_Data Entry'!I430))</f>
        <v/>
      </c>
      <c r="L430" s="63" t="str">
        <f>IF('1_Data Entry'!$E430="","",IF(OR(J430="",K430=""),"",J430*K430))</f>
        <v/>
      </c>
      <c r="M430" s="61" t="str">
        <f>IF(A430="","",IF(OR('1_Data Entry'!L430="",'1_Data Entry'!L430&lt;=0),"",'1_Data Entry'!J430))</f>
        <v/>
      </c>
      <c r="N430" s="62" t="str">
        <f>IF('1_Data Entry'!$E430="","",IF(OR(J430="",R430=""),"",MAX(J430-R430,0)))</f>
        <v/>
      </c>
      <c r="O430" s="63" t="str">
        <f>IF('1_Data Entry'!$E430="","",IF(A430="","",'1_Data Entry'!L430))</f>
        <v/>
      </c>
      <c r="P430" s="63" t="str">
        <f t="shared" si="37"/>
        <v/>
      </c>
      <c r="Q430" s="91" t="str">
        <f>IF('1_Data Entry'!$E430="","",IF(OR(M430="",P430="",L430=""),"",P430-L430))</f>
        <v/>
      </c>
      <c r="R430" s="133" t="str">
        <f>IF(A430="","",IF('1_Data Entry'!M430&lt;&gt;"",'1_Data Entry'!M430,IF('1_Data Entry'!J430="",J430,"")))</f>
        <v/>
      </c>
      <c r="S430" s="54" t="str">
        <f>IF('1_Data Entry'!$E430="","",IF(A430="","",IF(OR(F430="",I430="",J430="",K430=""),"Check row",IF(AND(M430&lt;&gt;"",M430&lt;I430),"Sell before buy",IF(AND(R430&lt;&gt;"",J430&lt;R430),"Shares remaining exceeds buy",IF(AND(M430&lt;&gt;"",OR(O430="",O430&lt;=0),N430&gt;0),"Missing sale price","OK"))))))</f>
        <v/>
      </c>
      <c r="T430" s="54" t="str">
        <f>IF('1_Data Entry'!$E430="","",IF(A430="","",IF(AND(Q430&lt;0,M430&lt;&gt;""),"Yes","No")))</f>
        <v/>
      </c>
      <c r="U430" s="54" t="str">
        <f>IF('1_Data Entry'!$E430="","",IF(OR(A430="",T430&lt;&gt;"Yes",M430=""),"No",IF(COUNTIFS($F$6:$F$505,F430,$I$6:$I$505,"&gt;="&amp;M430-30,$I$6:$I$505,"&lt;="&amp;M430+30,$A$6:$A$505,"&lt;&gt;"&amp;A430)&gt;0,"Yes","No")))</f>
        <v/>
      </c>
      <c r="V430" s="61" t="str">
        <f>IF('1_Data Entry'!$E430="","",IF(OR(A430="",U430&lt;&gt;"Yes",M430=""),"",M430+30))</f>
        <v/>
      </c>
      <c r="W430" s="54" t="str">
        <f>IF('1_Data Entry'!$E430="","",IF(A430="","",IF(S430="OK","Ready","Review row")))</f>
        <v/>
      </c>
      <c r="X430" s="69" t="str">
        <f t="shared" si="38"/>
        <v/>
      </c>
      <c r="Y430" s="68" t="str">
        <f t="shared" si="39"/>
        <v/>
      </c>
      <c r="Z430" s="64" t="str">
        <f>IF('1_Data Entry'!$E430="","",SUM(SUMIFS('4_Wash Match Table'!R$7:R$500,'4_Wash Match Table'!L$7:L$500,H430),(SUMIFS('4_Wash Match Table'!AA$7:AA$500,'4_Wash Match Table'!U$7:U$500,H430)),(SUMIFS('4_Wash Match Table'!AJ$7:AJ$500,'4_Wash Match Table'!AD$7:AD$500,H430)),(SUMIFS('4_Wash Match Table'!AS$7:AS$500,'4_Wash Match Table'!AM$7:AM$500,H430))))</f>
        <v/>
      </c>
      <c r="AA430" s="64" t="str">
        <f>IF('1_Data Entry'!$E430="","",IF(OR(L430="",Z430=""),"",L430+Z430))</f>
        <v/>
      </c>
      <c r="AB430" s="65" t="str">
        <f t="shared" si="40"/>
        <v/>
      </c>
      <c r="AC430" s="70" t="str">
        <f>IF(AND($M430&lt;&gt;"",$Q430&lt;0),COUNTIFS($M$6:M430,"&lt;&gt;",$Q$6:Q430,"&lt;0"),"")</f>
        <v/>
      </c>
      <c r="AD430" t="str">
        <f t="shared" si="41"/>
        <v/>
      </c>
      <c r="AG430"/>
    </row>
    <row r="431" spans="1:33" ht="15" customHeight="1" x14ac:dyDescent="0.25">
      <c r="A431" s="47" t="str">
        <f>IF('1_Data Entry'!$E431="","",IF(COUNTA('1_Data Entry'!C431:N431)=0,"",'1_Data Entry'!A431))</f>
        <v/>
      </c>
      <c r="B431" s="47" t="str">
        <f>IF('1_Data Entry'!$E431="","",IF(A431="","",IF(S431&lt;&gt;"OK","Check row",IF(M431="","Open lot",IF(R431=0,"Closed lot","Partially sold")))))</f>
        <v/>
      </c>
      <c r="C431" s="47" t="str">
        <f>IF(A431="","",'1_Data Entry'!C431)</f>
        <v/>
      </c>
      <c r="D431" s="47" t="str">
        <f>IF(A431="","",'1_Data Entry'!D431)</f>
        <v/>
      </c>
      <c r="E431" s="47" t="str">
        <f>IF(A431="","",'1_Data Entry'!E431)</f>
        <v/>
      </c>
      <c r="F431" s="47" t="str">
        <f t="shared" si="36"/>
        <v/>
      </c>
      <c r="G431" s="47" t="str">
        <f>IF(F431="","",IFERROR(VLOOKUP(F431,'6_Reference Lists'!$A$4:$D$64,4,FALSE()),'1_Data Entry'!F431))</f>
        <v/>
      </c>
      <c r="H431" s="134" t="str">
        <f>IF('1_Data Entry'!$E431="","",IF(OR(F431="",I431="",J431="",K431=""),"",F431&amp;"-"&amp;TEXT(I431,"yyyymmdd")&amp;"-"&amp;SUBSTITUTE(TEXT(ROUND(J431,3),"0.###"),".","D")&amp;"-"&amp;SUBSTITUTE(TEXT(ROUND(K431,3),"0.###"),".","D")))</f>
        <v/>
      </c>
      <c r="I431" s="61" t="str">
        <f>IF('1_Data Entry'!$E431="","",IF(A431="","",'1_Data Entry'!G431))</f>
        <v/>
      </c>
      <c r="J431" s="62" t="str">
        <f>IF('1_Data Entry'!$E431="","",IF(A431="","",'1_Data Entry'!H431))</f>
        <v/>
      </c>
      <c r="K431" s="63" t="str">
        <f>IF('1_Data Entry'!$E431="","",IF(A431="","",'1_Data Entry'!I431))</f>
        <v/>
      </c>
      <c r="L431" s="63" t="str">
        <f>IF('1_Data Entry'!$E431="","",IF(OR(J431="",K431=""),"",J431*K431))</f>
        <v/>
      </c>
      <c r="M431" s="61" t="str">
        <f>IF(A431="","",IF(OR('1_Data Entry'!L431="",'1_Data Entry'!L431&lt;=0),"",'1_Data Entry'!J431))</f>
        <v/>
      </c>
      <c r="N431" s="62" t="str">
        <f>IF('1_Data Entry'!$E431="","",IF(OR(J431="",R431=""),"",MAX(J431-R431,0)))</f>
        <v/>
      </c>
      <c r="O431" s="63" t="str">
        <f>IF('1_Data Entry'!$E431="","",IF(A431="","",'1_Data Entry'!L431))</f>
        <v/>
      </c>
      <c r="P431" s="63" t="str">
        <f t="shared" si="37"/>
        <v/>
      </c>
      <c r="Q431" s="91" t="str">
        <f>IF('1_Data Entry'!$E431="","",IF(OR(M431="",P431="",L431=""),"",P431-L431))</f>
        <v/>
      </c>
      <c r="R431" s="133" t="str">
        <f>IF(A431="","",IF('1_Data Entry'!M431&lt;&gt;"",'1_Data Entry'!M431,IF('1_Data Entry'!J431="",J431,"")))</f>
        <v/>
      </c>
      <c r="S431" s="54" t="str">
        <f>IF('1_Data Entry'!$E431="","",IF(A431="","",IF(OR(F431="",I431="",J431="",K431=""),"Check row",IF(AND(M431&lt;&gt;"",M431&lt;I431),"Sell before buy",IF(AND(R431&lt;&gt;"",J431&lt;R431),"Shares remaining exceeds buy",IF(AND(M431&lt;&gt;"",OR(O431="",O431&lt;=0),N431&gt;0),"Missing sale price","OK"))))))</f>
        <v/>
      </c>
      <c r="T431" s="54" t="str">
        <f>IF('1_Data Entry'!$E431="","",IF(A431="","",IF(AND(Q431&lt;0,M431&lt;&gt;""),"Yes","No")))</f>
        <v/>
      </c>
      <c r="U431" s="54" t="str">
        <f>IF('1_Data Entry'!$E431="","",IF(OR(A431="",T431&lt;&gt;"Yes",M431=""),"No",IF(COUNTIFS($F$6:$F$505,F431,$I$6:$I$505,"&gt;="&amp;M431-30,$I$6:$I$505,"&lt;="&amp;M431+30,$A$6:$A$505,"&lt;&gt;"&amp;A431)&gt;0,"Yes","No")))</f>
        <v/>
      </c>
      <c r="V431" s="61" t="str">
        <f>IF('1_Data Entry'!$E431="","",IF(OR(A431="",U431&lt;&gt;"Yes",M431=""),"",M431+30))</f>
        <v/>
      </c>
      <c r="W431" s="54" t="str">
        <f>IF('1_Data Entry'!$E431="","",IF(A431="","",IF(S431="OK","Ready","Review row")))</f>
        <v/>
      </c>
      <c r="X431" s="69" t="str">
        <f t="shared" si="38"/>
        <v/>
      </c>
      <c r="Y431" s="68" t="str">
        <f t="shared" si="39"/>
        <v/>
      </c>
      <c r="Z431" s="64" t="str">
        <f>IF('1_Data Entry'!$E431="","",SUM(SUMIFS('4_Wash Match Table'!R$7:R$500,'4_Wash Match Table'!L$7:L$500,H431),(SUMIFS('4_Wash Match Table'!AA$7:AA$500,'4_Wash Match Table'!U$7:U$500,H431)),(SUMIFS('4_Wash Match Table'!AJ$7:AJ$500,'4_Wash Match Table'!AD$7:AD$500,H431)),(SUMIFS('4_Wash Match Table'!AS$7:AS$500,'4_Wash Match Table'!AM$7:AM$500,H431))))</f>
        <v/>
      </c>
      <c r="AA431" s="64" t="str">
        <f>IF('1_Data Entry'!$E431="","",IF(OR(L431="",Z431=""),"",L431+Z431))</f>
        <v/>
      </c>
      <c r="AB431" s="65" t="str">
        <f t="shared" si="40"/>
        <v/>
      </c>
      <c r="AC431" s="70" t="str">
        <f>IF(AND($M431&lt;&gt;"",$Q431&lt;0),COUNTIFS($M$6:M431,"&lt;&gt;",$Q$6:Q431,"&lt;0"),"")</f>
        <v/>
      </c>
      <c r="AD431" t="str">
        <f t="shared" si="41"/>
        <v/>
      </c>
      <c r="AG431"/>
    </row>
    <row r="432" spans="1:33" ht="15" customHeight="1" x14ac:dyDescent="0.25">
      <c r="A432" s="47" t="str">
        <f>IF('1_Data Entry'!$E432="","",IF(COUNTA('1_Data Entry'!C432:N432)=0,"",'1_Data Entry'!A432))</f>
        <v/>
      </c>
      <c r="B432" s="47" t="str">
        <f>IF('1_Data Entry'!$E432="","",IF(A432="","",IF(S432&lt;&gt;"OK","Check row",IF(M432="","Open lot",IF(R432=0,"Closed lot","Partially sold")))))</f>
        <v/>
      </c>
      <c r="C432" s="47" t="str">
        <f>IF(A432="","",'1_Data Entry'!C432)</f>
        <v/>
      </c>
      <c r="D432" s="47" t="str">
        <f>IF(A432="","",'1_Data Entry'!D432)</f>
        <v/>
      </c>
      <c r="E432" s="47" t="str">
        <f>IF(A432="","",'1_Data Entry'!E432)</f>
        <v/>
      </c>
      <c r="F432" s="47" t="str">
        <f t="shared" si="36"/>
        <v/>
      </c>
      <c r="G432" s="47" t="str">
        <f>IF(F432="","",IFERROR(VLOOKUP(F432,'6_Reference Lists'!$A$4:$D$64,4,FALSE()),'1_Data Entry'!F432))</f>
        <v/>
      </c>
      <c r="H432" s="134" t="str">
        <f>IF('1_Data Entry'!$E432="","",IF(OR(F432="",I432="",J432="",K432=""),"",F432&amp;"-"&amp;TEXT(I432,"yyyymmdd")&amp;"-"&amp;SUBSTITUTE(TEXT(ROUND(J432,3),"0.###"),".","D")&amp;"-"&amp;SUBSTITUTE(TEXT(ROUND(K432,3),"0.###"),".","D")))</f>
        <v/>
      </c>
      <c r="I432" s="61" t="str">
        <f>IF('1_Data Entry'!$E432="","",IF(A432="","",'1_Data Entry'!G432))</f>
        <v/>
      </c>
      <c r="J432" s="62" t="str">
        <f>IF('1_Data Entry'!$E432="","",IF(A432="","",'1_Data Entry'!H432))</f>
        <v/>
      </c>
      <c r="K432" s="63" t="str">
        <f>IF('1_Data Entry'!$E432="","",IF(A432="","",'1_Data Entry'!I432))</f>
        <v/>
      </c>
      <c r="L432" s="63" t="str">
        <f>IF('1_Data Entry'!$E432="","",IF(OR(J432="",K432=""),"",J432*K432))</f>
        <v/>
      </c>
      <c r="M432" s="61" t="str">
        <f>IF(A432="","",IF(OR('1_Data Entry'!L432="",'1_Data Entry'!L432&lt;=0),"",'1_Data Entry'!J432))</f>
        <v/>
      </c>
      <c r="N432" s="62" t="str">
        <f>IF('1_Data Entry'!$E432="","",IF(OR(J432="",R432=""),"",MAX(J432-R432,0)))</f>
        <v/>
      </c>
      <c r="O432" s="63" t="str">
        <f>IF('1_Data Entry'!$E432="","",IF(A432="","",'1_Data Entry'!L432))</f>
        <v/>
      </c>
      <c r="P432" s="63" t="str">
        <f t="shared" si="37"/>
        <v/>
      </c>
      <c r="Q432" s="91" t="str">
        <f>IF('1_Data Entry'!$E432="","",IF(OR(M432="",P432="",L432=""),"",P432-L432))</f>
        <v/>
      </c>
      <c r="R432" s="133" t="str">
        <f>IF(A432="","",IF('1_Data Entry'!M432&lt;&gt;"",'1_Data Entry'!M432,IF('1_Data Entry'!J432="",J432,"")))</f>
        <v/>
      </c>
      <c r="S432" s="54" t="str">
        <f>IF('1_Data Entry'!$E432="","",IF(A432="","",IF(OR(F432="",I432="",J432="",K432=""),"Check row",IF(AND(M432&lt;&gt;"",M432&lt;I432),"Sell before buy",IF(AND(R432&lt;&gt;"",J432&lt;R432),"Shares remaining exceeds buy",IF(AND(M432&lt;&gt;"",OR(O432="",O432&lt;=0),N432&gt;0),"Missing sale price","OK"))))))</f>
        <v/>
      </c>
      <c r="T432" s="54" t="str">
        <f>IF('1_Data Entry'!$E432="","",IF(A432="","",IF(AND(Q432&lt;0,M432&lt;&gt;""),"Yes","No")))</f>
        <v/>
      </c>
      <c r="U432" s="54" t="str">
        <f>IF('1_Data Entry'!$E432="","",IF(OR(A432="",T432&lt;&gt;"Yes",M432=""),"No",IF(COUNTIFS($F$6:$F$505,F432,$I$6:$I$505,"&gt;="&amp;M432-30,$I$6:$I$505,"&lt;="&amp;M432+30,$A$6:$A$505,"&lt;&gt;"&amp;A432)&gt;0,"Yes","No")))</f>
        <v/>
      </c>
      <c r="V432" s="61" t="str">
        <f>IF('1_Data Entry'!$E432="","",IF(OR(A432="",U432&lt;&gt;"Yes",M432=""),"",M432+30))</f>
        <v/>
      </c>
      <c r="W432" s="54" t="str">
        <f>IF('1_Data Entry'!$E432="","",IF(A432="","",IF(S432="OK","Ready","Review row")))</f>
        <v/>
      </c>
      <c r="X432" s="69" t="str">
        <f t="shared" si="38"/>
        <v/>
      </c>
      <c r="Y432" s="68" t="str">
        <f t="shared" si="39"/>
        <v/>
      </c>
      <c r="Z432" s="64" t="str">
        <f>IF('1_Data Entry'!$E432="","",SUM(SUMIFS('4_Wash Match Table'!R$7:R$500,'4_Wash Match Table'!L$7:L$500,H432),(SUMIFS('4_Wash Match Table'!AA$7:AA$500,'4_Wash Match Table'!U$7:U$500,H432)),(SUMIFS('4_Wash Match Table'!AJ$7:AJ$500,'4_Wash Match Table'!AD$7:AD$500,H432)),(SUMIFS('4_Wash Match Table'!AS$7:AS$500,'4_Wash Match Table'!AM$7:AM$500,H432))))</f>
        <v/>
      </c>
      <c r="AA432" s="64" t="str">
        <f>IF('1_Data Entry'!$E432="","",IF(OR(L432="",Z432=""),"",L432+Z432))</f>
        <v/>
      </c>
      <c r="AB432" s="65" t="str">
        <f t="shared" si="40"/>
        <v/>
      </c>
      <c r="AC432" s="70" t="str">
        <f>IF(AND($M432&lt;&gt;"",$Q432&lt;0),COUNTIFS($M$6:M432,"&lt;&gt;",$Q$6:Q432,"&lt;0"),"")</f>
        <v/>
      </c>
      <c r="AD432" t="str">
        <f t="shared" si="41"/>
        <v/>
      </c>
      <c r="AG432"/>
    </row>
    <row r="433" spans="1:33" ht="15" customHeight="1" x14ac:dyDescent="0.25">
      <c r="A433" s="47" t="str">
        <f>IF('1_Data Entry'!$E433="","",IF(COUNTA('1_Data Entry'!C433:N433)=0,"",'1_Data Entry'!A433))</f>
        <v/>
      </c>
      <c r="B433" s="47" t="str">
        <f>IF('1_Data Entry'!$E433="","",IF(A433="","",IF(S433&lt;&gt;"OK","Check row",IF(M433="","Open lot",IF(R433=0,"Closed lot","Partially sold")))))</f>
        <v/>
      </c>
      <c r="C433" s="47" t="str">
        <f>IF(A433="","",'1_Data Entry'!C433)</f>
        <v/>
      </c>
      <c r="D433" s="47" t="str">
        <f>IF(A433="","",'1_Data Entry'!D433)</f>
        <v/>
      </c>
      <c r="E433" s="47" t="str">
        <f>IF(A433="","",'1_Data Entry'!E433)</f>
        <v/>
      </c>
      <c r="F433" s="47" t="str">
        <f t="shared" si="36"/>
        <v/>
      </c>
      <c r="G433" s="47" t="str">
        <f>IF(F433="","",IFERROR(VLOOKUP(F433,'6_Reference Lists'!$A$4:$D$64,4,FALSE()),'1_Data Entry'!F433))</f>
        <v/>
      </c>
      <c r="H433" s="134" t="str">
        <f>IF('1_Data Entry'!$E433="","",IF(OR(F433="",I433="",J433="",K433=""),"",F433&amp;"-"&amp;TEXT(I433,"yyyymmdd")&amp;"-"&amp;SUBSTITUTE(TEXT(ROUND(J433,3),"0.###"),".","D")&amp;"-"&amp;SUBSTITUTE(TEXT(ROUND(K433,3),"0.###"),".","D")))</f>
        <v/>
      </c>
      <c r="I433" s="61" t="str">
        <f>IF('1_Data Entry'!$E433="","",IF(A433="","",'1_Data Entry'!G433))</f>
        <v/>
      </c>
      <c r="J433" s="62" t="str">
        <f>IF('1_Data Entry'!$E433="","",IF(A433="","",'1_Data Entry'!H433))</f>
        <v/>
      </c>
      <c r="K433" s="63" t="str">
        <f>IF('1_Data Entry'!$E433="","",IF(A433="","",'1_Data Entry'!I433))</f>
        <v/>
      </c>
      <c r="L433" s="63" t="str">
        <f>IF('1_Data Entry'!$E433="","",IF(OR(J433="",K433=""),"",J433*K433))</f>
        <v/>
      </c>
      <c r="M433" s="61" t="str">
        <f>IF(A433="","",IF(OR('1_Data Entry'!L433="",'1_Data Entry'!L433&lt;=0),"",'1_Data Entry'!J433))</f>
        <v/>
      </c>
      <c r="N433" s="62" t="str">
        <f>IF('1_Data Entry'!$E433="","",IF(OR(J433="",R433=""),"",MAX(J433-R433,0)))</f>
        <v/>
      </c>
      <c r="O433" s="63" t="str">
        <f>IF('1_Data Entry'!$E433="","",IF(A433="","",'1_Data Entry'!L433))</f>
        <v/>
      </c>
      <c r="P433" s="63" t="str">
        <f t="shared" si="37"/>
        <v/>
      </c>
      <c r="Q433" s="91" t="str">
        <f>IF('1_Data Entry'!$E433="","",IF(OR(M433="",P433="",L433=""),"",P433-L433))</f>
        <v/>
      </c>
      <c r="R433" s="133" t="str">
        <f>IF(A433="","",IF('1_Data Entry'!M433&lt;&gt;"",'1_Data Entry'!M433,IF('1_Data Entry'!J433="",J433,"")))</f>
        <v/>
      </c>
      <c r="S433" s="54" t="str">
        <f>IF('1_Data Entry'!$E433="","",IF(A433="","",IF(OR(F433="",I433="",J433="",K433=""),"Check row",IF(AND(M433&lt;&gt;"",M433&lt;I433),"Sell before buy",IF(AND(R433&lt;&gt;"",J433&lt;R433),"Shares remaining exceeds buy",IF(AND(M433&lt;&gt;"",OR(O433="",O433&lt;=0),N433&gt;0),"Missing sale price","OK"))))))</f>
        <v/>
      </c>
      <c r="T433" s="54" t="str">
        <f>IF('1_Data Entry'!$E433="","",IF(A433="","",IF(AND(Q433&lt;0,M433&lt;&gt;""),"Yes","No")))</f>
        <v/>
      </c>
      <c r="U433" s="54" t="str">
        <f>IF('1_Data Entry'!$E433="","",IF(OR(A433="",T433&lt;&gt;"Yes",M433=""),"No",IF(COUNTIFS($F$6:$F$505,F433,$I$6:$I$505,"&gt;="&amp;M433-30,$I$6:$I$505,"&lt;="&amp;M433+30,$A$6:$A$505,"&lt;&gt;"&amp;A433)&gt;0,"Yes","No")))</f>
        <v/>
      </c>
      <c r="V433" s="61" t="str">
        <f>IF('1_Data Entry'!$E433="","",IF(OR(A433="",U433&lt;&gt;"Yes",M433=""),"",M433+30))</f>
        <v/>
      </c>
      <c r="W433" s="54" t="str">
        <f>IF('1_Data Entry'!$E433="","",IF(A433="","",IF(S433="OK","Ready","Review row")))</f>
        <v/>
      </c>
      <c r="X433" s="69" t="str">
        <f t="shared" si="38"/>
        <v/>
      </c>
      <c r="Y433" s="68" t="str">
        <f t="shared" si="39"/>
        <v/>
      </c>
      <c r="Z433" s="64" t="str">
        <f>IF('1_Data Entry'!$E433="","",SUM(SUMIFS('4_Wash Match Table'!R$7:R$500,'4_Wash Match Table'!L$7:L$500,H433),(SUMIFS('4_Wash Match Table'!AA$7:AA$500,'4_Wash Match Table'!U$7:U$500,H433)),(SUMIFS('4_Wash Match Table'!AJ$7:AJ$500,'4_Wash Match Table'!AD$7:AD$500,H433)),(SUMIFS('4_Wash Match Table'!AS$7:AS$500,'4_Wash Match Table'!AM$7:AM$500,H433))))</f>
        <v/>
      </c>
      <c r="AA433" s="64" t="str">
        <f>IF('1_Data Entry'!$E433="","",IF(OR(L433="",Z433=""),"",L433+Z433))</f>
        <v/>
      </c>
      <c r="AB433" s="65" t="str">
        <f t="shared" si="40"/>
        <v/>
      </c>
      <c r="AC433" s="70" t="str">
        <f>IF(AND($M433&lt;&gt;"",$Q433&lt;0),COUNTIFS($M$6:M433,"&lt;&gt;",$Q$6:Q433,"&lt;0"),"")</f>
        <v/>
      </c>
      <c r="AD433" t="str">
        <f t="shared" si="41"/>
        <v/>
      </c>
      <c r="AG433"/>
    </row>
    <row r="434" spans="1:33" ht="15" customHeight="1" x14ac:dyDescent="0.25">
      <c r="A434" s="47" t="str">
        <f>IF('1_Data Entry'!$E434="","",IF(COUNTA('1_Data Entry'!C434:N434)=0,"",'1_Data Entry'!A434))</f>
        <v/>
      </c>
      <c r="B434" s="47" t="str">
        <f>IF('1_Data Entry'!$E434="","",IF(A434="","",IF(S434&lt;&gt;"OK","Check row",IF(M434="","Open lot",IF(R434=0,"Closed lot","Partially sold")))))</f>
        <v/>
      </c>
      <c r="C434" s="47" t="str">
        <f>IF(A434="","",'1_Data Entry'!C434)</f>
        <v/>
      </c>
      <c r="D434" s="47" t="str">
        <f>IF(A434="","",'1_Data Entry'!D434)</f>
        <v/>
      </c>
      <c r="E434" s="47" t="str">
        <f>IF(A434="","",'1_Data Entry'!E434)</f>
        <v/>
      </c>
      <c r="F434" s="47" t="str">
        <f t="shared" si="36"/>
        <v/>
      </c>
      <c r="G434" s="47" t="str">
        <f>IF(F434="","",IFERROR(VLOOKUP(F434,'6_Reference Lists'!$A$4:$D$64,4,FALSE()),'1_Data Entry'!F434))</f>
        <v/>
      </c>
      <c r="H434" s="134" t="str">
        <f>IF('1_Data Entry'!$E434="","",IF(OR(F434="",I434="",J434="",K434=""),"",F434&amp;"-"&amp;TEXT(I434,"yyyymmdd")&amp;"-"&amp;SUBSTITUTE(TEXT(ROUND(J434,3),"0.###"),".","D")&amp;"-"&amp;SUBSTITUTE(TEXT(ROUND(K434,3),"0.###"),".","D")))</f>
        <v/>
      </c>
      <c r="I434" s="61" t="str">
        <f>IF('1_Data Entry'!$E434="","",IF(A434="","",'1_Data Entry'!G434))</f>
        <v/>
      </c>
      <c r="J434" s="62" t="str">
        <f>IF('1_Data Entry'!$E434="","",IF(A434="","",'1_Data Entry'!H434))</f>
        <v/>
      </c>
      <c r="K434" s="63" t="str">
        <f>IF('1_Data Entry'!$E434="","",IF(A434="","",'1_Data Entry'!I434))</f>
        <v/>
      </c>
      <c r="L434" s="63" t="str">
        <f>IF('1_Data Entry'!$E434="","",IF(OR(J434="",K434=""),"",J434*K434))</f>
        <v/>
      </c>
      <c r="M434" s="61" t="str">
        <f>IF(A434="","",IF(OR('1_Data Entry'!L434="",'1_Data Entry'!L434&lt;=0),"",'1_Data Entry'!J434))</f>
        <v/>
      </c>
      <c r="N434" s="62" t="str">
        <f>IF('1_Data Entry'!$E434="","",IF(OR(J434="",R434=""),"",MAX(J434-R434,0)))</f>
        <v/>
      </c>
      <c r="O434" s="63" t="str">
        <f>IF('1_Data Entry'!$E434="","",IF(A434="","",'1_Data Entry'!L434))</f>
        <v/>
      </c>
      <c r="P434" s="63" t="str">
        <f t="shared" si="37"/>
        <v/>
      </c>
      <c r="Q434" s="91" t="str">
        <f>IF('1_Data Entry'!$E434="","",IF(OR(M434="",P434="",L434=""),"",P434-L434))</f>
        <v/>
      </c>
      <c r="R434" s="133" t="str">
        <f>IF(A434="","",IF('1_Data Entry'!M434&lt;&gt;"",'1_Data Entry'!M434,IF('1_Data Entry'!J434="",J434,"")))</f>
        <v/>
      </c>
      <c r="S434" s="54" t="str">
        <f>IF('1_Data Entry'!$E434="","",IF(A434="","",IF(OR(F434="",I434="",J434="",K434=""),"Check row",IF(AND(M434&lt;&gt;"",M434&lt;I434),"Sell before buy",IF(AND(R434&lt;&gt;"",J434&lt;R434),"Shares remaining exceeds buy",IF(AND(M434&lt;&gt;"",OR(O434="",O434&lt;=0),N434&gt;0),"Missing sale price","OK"))))))</f>
        <v/>
      </c>
      <c r="T434" s="54" t="str">
        <f>IF('1_Data Entry'!$E434="","",IF(A434="","",IF(AND(Q434&lt;0,M434&lt;&gt;""),"Yes","No")))</f>
        <v/>
      </c>
      <c r="U434" s="54" t="str">
        <f>IF('1_Data Entry'!$E434="","",IF(OR(A434="",T434&lt;&gt;"Yes",M434=""),"No",IF(COUNTIFS($F$6:$F$505,F434,$I$6:$I$505,"&gt;="&amp;M434-30,$I$6:$I$505,"&lt;="&amp;M434+30,$A$6:$A$505,"&lt;&gt;"&amp;A434)&gt;0,"Yes","No")))</f>
        <v/>
      </c>
      <c r="V434" s="61" t="str">
        <f>IF('1_Data Entry'!$E434="","",IF(OR(A434="",U434&lt;&gt;"Yes",M434=""),"",M434+30))</f>
        <v/>
      </c>
      <c r="W434" s="54" t="str">
        <f>IF('1_Data Entry'!$E434="","",IF(A434="","",IF(S434="OK","Ready","Review row")))</f>
        <v/>
      </c>
      <c r="X434" s="69" t="str">
        <f t="shared" si="38"/>
        <v/>
      </c>
      <c r="Y434" s="68" t="str">
        <f t="shared" si="39"/>
        <v/>
      </c>
      <c r="Z434" s="64" t="str">
        <f>IF('1_Data Entry'!$E434="","",SUM(SUMIFS('4_Wash Match Table'!R$7:R$500,'4_Wash Match Table'!L$7:L$500,H434),(SUMIFS('4_Wash Match Table'!AA$7:AA$500,'4_Wash Match Table'!U$7:U$500,H434)),(SUMIFS('4_Wash Match Table'!AJ$7:AJ$500,'4_Wash Match Table'!AD$7:AD$500,H434)),(SUMIFS('4_Wash Match Table'!AS$7:AS$500,'4_Wash Match Table'!AM$7:AM$500,H434))))</f>
        <v/>
      </c>
      <c r="AA434" s="64" t="str">
        <f>IF('1_Data Entry'!$E434="","",IF(OR(L434="",Z434=""),"",L434+Z434))</f>
        <v/>
      </c>
      <c r="AB434" s="65" t="str">
        <f t="shared" si="40"/>
        <v/>
      </c>
      <c r="AC434" s="70" t="str">
        <f>IF(AND($M434&lt;&gt;"",$Q434&lt;0),COUNTIFS($M$6:M434,"&lt;&gt;",$Q$6:Q434,"&lt;0"),"")</f>
        <v/>
      </c>
      <c r="AD434" t="str">
        <f t="shared" si="41"/>
        <v/>
      </c>
      <c r="AG434"/>
    </row>
    <row r="435" spans="1:33" ht="15" customHeight="1" x14ac:dyDescent="0.25">
      <c r="A435" s="47" t="str">
        <f>IF('1_Data Entry'!$E435="","",IF(COUNTA('1_Data Entry'!C435:N435)=0,"",'1_Data Entry'!A435))</f>
        <v/>
      </c>
      <c r="B435" s="47" t="str">
        <f>IF('1_Data Entry'!$E435="","",IF(A435="","",IF(S435&lt;&gt;"OK","Check row",IF(M435="","Open lot",IF(R435=0,"Closed lot","Partially sold")))))</f>
        <v/>
      </c>
      <c r="C435" s="47" t="str">
        <f>IF(A435="","",'1_Data Entry'!C435)</f>
        <v/>
      </c>
      <c r="D435" s="47" t="str">
        <f>IF(A435="","",'1_Data Entry'!D435)</f>
        <v/>
      </c>
      <c r="E435" s="47" t="str">
        <f>IF(A435="","",'1_Data Entry'!E435)</f>
        <v/>
      </c>
      <c r="F435" s="47" t="str">
        <f t="shared" si="36"/>
        <v/>
      </c>
      <c r="G435" s="47" t="str">
        <f>IF(F435="","",IFERROR(VLOOKUP(F435,'6_Reference Lists'!$A$4:$D$64,4,FALSE()),'1_Data Entry'!F435))</f>
        <v/>
      </c>
      <c r="H435" s="134" t="str">
        <f>IF('1_Data Entry'!$E435="","",IF(OR(F435="",I435="",J435="",K435=""),"",F435&amp;"-"&amp;TEXT(I435,"yyyymmdd")&amp;"-"&amp;SUBSTITUTE(TEXT(ROUND(J435,3),"0.###"),".","D")&amp;"-"&amp;SUBSTITUTE(TEXT(ROUND(K435,3),"0.###"),".","D")))</f>
        <v/>
      </c>
      <c r="I435" s="61" t="str">
        <f>IF('1_Data Entry'!$E435="","",IF(A435="","",'1_Data Entry'!G435))</f>
        <v/>
      </c>
      <c r="J435" s="62" t="str">
        <f>IF('1_Data Entry'!$E435="","",IF(A435="","",'1_Data Entry'!H435))</f>
        <v/>
      </c>
      <c r="K435" s="63" t="str">
        <f>IF('1_Data Entry'!$E435="","",IF(A435="","",'1_Data Entry'!I435))</f>
        <v/>
      </c>
      <c r="L435" s="63" t="str">
        <f>IF('1_Data Entry'!$E435="","",IF(OR(J435="",K435=""),"",J435*K435))</f>
        <v/>
      </c>
      <c r="M435" s="61" t="str">
        <f>IF(A435="","",IF(OR('1_Data Entry'!L435="",'1_Data Entry'!L435&lt;=0),"",'1_Data Entry'!J435))</f>
        <v/>
      </c>
      <c r="N435" s="62" t="str">
        <f>IF('1_Data Entry'!$E435="","",IF(OR(J435="",R435=""),"",MAX(J435-R435,0)))</f>
        <v/>
      </c>
      <c r="O435" s="63" t="str">
        <f>IF('1_Data Entry'!$E435="","",IF(A435="","",'1_Data Entry'!L435))</f>
        <v/>
      </c>
      <c r="P435" s="63" t="str">
        <f t="shared" si="37"/>
        <v/>
      </c>
      <c r="Q435" s="91" t="str">
        <f>IF('1_Data Entry'!$E435="","",IF(OR(M435="",P435="",L435=""),"",P435-L435))</f>
        <v/>
      </c>
      <c r="R435" s="133" t="str">
        <f>IF(A435="","",IF('1_Data Entry'!M435&lt;&gt;"",'1_Data Entry'!M435,IF('1_Data Entry'!J435="",J435,"")))</f>
        <v/>
      </c>
      <c r="S435" s="54" t="str">
        <f>IF('1_Data Entry'!$E435="","",IF(A435="","",IF(OR(F435="",I435="",J435="",K435=""),"Check row",IF(AND(M435&lt;&gt;"",M435&lt;I435),"Sell before buy",IF(AND(R435&lt;&gt;"",J435&lt;R435),"Shares remaining exceeds buy",IF(AND(M435&lt;&gt;"",OR(O435="",O435&lt;=0),N435&gt;0),"Missing sale price","OK"))))))</f>
        <v/>
      </c>
      <c r="T435" s="54" t="str">
        <f>IF('1_Data Entry'!$E435="","",IF(A435="","",IF(AND(Q435&lt;0,M435&lt;&gt;""),"Yes","No")))</f>
        <v/>
      </c>
      <c r="U435" s="54" t="str">
        <f>IF('1_Data Entry'!$E435="","",IF(OR(A435="",T435&lt;&gt;"Yes",M435=""),"No",IF(COUNTIFS($F$6:$F$505,F435,$I$6:$I$505,"&gt;="&amp;M435-30,$I$6:$I$505,"&lt;="&amp;M435+30,$A$6:$A$505,"&lt;&gt;"&amp;A435)&gt;0,"Yes","No")))</f>
        <v/>
      </c>
      <c r="V435" s="61" t="str">
        <f>IF('1_Data Entry'!$E435="","",IF(OR(A435="",U435&lt;&gt;"Yes",M435=""),"",M435+30))</f>
        <v/>
      </c>
      <c r="W435" s="54" t="str">
        <f>IF('1_Data Entry'!$E435="","",IF(A435="","",IF(S435="OK","Ready","Review row")))</f>
        <v/>
      </c>
      <c r="X435" s="69" t="str">
        <f t="shared" si="38"/>
        <v/>
      </c>
      <c r="Y435" s="68" t="str">
        <f t="shared" si="39"/>
        <v/>
      </c>
      <c r="Z435" s="64" t="str">
        <f>IF('1_Data Entry'!$E435="","",SUM(SUMIFS('4_Wash Match Table'!R$7:R$500,'4_Wash Match Table'!L$7:L$500,H435),(SUMIFS('4_Wash Match Table'!AA$7:AA$500,'4_Wash Match Table'!U$7:U$500,H435)),(SUMIFS('4_Wash Match Table'!AJ$7:AJ$500,'4_Wash Match Table'!AD$7:AD$500,H435)),(SUMIFS('4_Wash Match Table'!AS$7:AS$500,'4_Wash Match Table'!AM$7:AM$500,H435))))</f>
        <v/>
      </c>
      <c r="AA435" s="64" t="str">
        <f>IF('1_Data Entry'!$E435="","",IF(OR(L435="",Z435=""),"",L435+Z435))</f>
        <v/>
      </c>
      <c r="AB435" s="65" t="str">
        <f t="shared" si="40"/>
        <v/>
      </c>
      <c r="AC435" s="70" t="str">
        <f>IF(AND($M435&lt;&gt;"",$Q435&lt;0),COUNTIFS($M$6:M435,"&lt;&gt;",$Q$6:Q435,"&lt;0"),"")</f>
        <v/>
      </c>
      <c r="AD435" t="str">
        <f t="shared" si="41"/>
        <v/>
      </c>
      <c r="AG435"/>
    </row>
    <row r="436" spans="1:33" ht="15" customHeight="1" x14ac:dyDescent="0.25">
      <c r="A436" s="47" t="str">
        <f>IF('1_Data Entry'!$E436="","",IF(COUNTA('1_Data Entry'!C436:N436)=0,"",'1_Data Entry'!A436))</f>
        <v/>
      </c>
      <c r="B436" s="47" t="str">
        <f>IF('1_Data Entry'!$E436="","",IF(A436="","",IF(S436&lt;&gt;"OK","Check row",IF(M436="","Open lot",IF(R436=0,"Closed lot","Partially sold")))))</f>
        <v/>
      </c>
      <c r="C436" s="47" t="str">
        <f>IF(A436="","",'1_Data Entry'!C436)</f>
        <v/>
      </c>
      <c r="D436" s="47" t="str">
        <f>IF(A436="","",'1_Data Entry'!D436)</f>
        <v/>
      </c>
      <c r="E436" s="47" t="str">
        <f>IF(A436="","",'1_Data Entry'!E436)</f>
        <v/>
      </c>
      <c r="F436" s="47" t="str">
        <f t="shared" si="36"/>
        <v/>
      </c>
      <c r="G436" s="47" t="str">
        <f>IF(F436="","",IFERROR(VLOOKUP(F436,'6_Reference Lists'!$A$4:$D$64,4,FALSE()),'1_Data Entry'!F436))</f>
        <v/>
      </c>
      <c r="H436" s="134" t="str">
        <f>IF('1_Data Entry'!$E436="","",IF(OR(F436="",I436="",J436="",K436=""),"",F436&amp;"-"&amp;TEXT(I436,"yyyymmdd")&amp;"-"&amp;SUBSTITUTE(TEXT(ROUND(J436,3),"0.###"),".","D")&amp;"-"&amp;SUBSTITUTE(TEXT(ROUND(K436,3),"0.###"),".","D")))</f>
        <v/>
      </c>
      <c r="I436" s="61" t="str">
        <f>IF('1_Data Entry'!$E436="","",IF(A436="","",'1_Data Entry'!G436))</f>
        <v/>
      </c>
      <c r="J436" s="62" t="str">
        <f>IF('1_Data Entry'!$E436="","",IF(A436="","",'1_Data Entry'!H436))</f>
        <v/>
      </c>
      <c r="K436" s="63" t="str">
        <f>IF('1_Data Entry'!$E436="","",IF(A436="","",'1_Data Entry'!I436))</f>
        <v/>
      </c>
      <c r="L436" s="63" t="str">
        <f>IF('1_Data Entry'!$E436="","",IF(OR(J436="",K436=""),"",J436*K436))</f>
        <v/>
      </c>
      <c r="M436" s="61" t="str">
        <f>IF(A436="","",IF(OR('1_Data Entry'!L436="",'1_Data Entry'!L436&lt;=0),"",'1_Data Entry'!J436))</f>
        <v/>
      </c>
      <c r="N436" s="62" t="str">
        <f>IF('1_Data Entry'!$E436="","",IF(OR(J436="",R436=""),"",MAX(J436-R436,0)))</f>
        <v/>
      </c>
      <c r="O436" s="63" t="str">
        <f>IF('1_Data Entry'!$E436="","",IF(A436="","",'1_Data Entry'!L436))</f>
        <v/>
      </c>
      <c r="P436" s="63" t="str">
        <f t="shared" si="37"/>
        <v/>
      </c>
      <c r="Q436" s="91" t="str">
        <f>IF('1_Data Entry'!$E436="","",IF(OR(M436="",P436="",L436=""),"",P436-L436))</f>
        <v/>
      </c>
      <c r="R436" s="133" t="str">
        <f>IF(A436="","",IF('1_Data Entry'!M436&lt;&gt;"",'1_Data Entry'!M436,IF('1_Data Entry'!J436="",J436,"")))</f>
        <v/>
      </c>
      <c r="S436" s="54" t="str">
        <f>IF('1_Data Entry'!$E436="","",IF(A436="","",IF(OR(F436="",I436="",J436="",K436=""),"Check row",IF(AND(M436&lt;&gt;"",M436&lt;I436),"Sell before buy",IF(AND(R436&lt;&gt;"",J436&lt;R436),"Shares remaining exceeds buy",IF(AND(M436&lt;&gt;"",OR(O436="",O436&lt;=0),N436&gt;0),"Missing sale price","OK"))))))</f>
        <v/>
      </c>
      <c r="T436" s="54" t="str">
        <f>IF('1_Data Entry'!$E436="","",IF(A436="","",IF(AND(Q436&lt;0,M436&lt;&gt;""),"Yes","No")))</f>
        <v/>
      </c>
      <c r="U436" s="54" t="str">
        <f>IF('1_Data Entry'!$E436="","",IF(OR(A436="",T436&lt;&gt;"Yes",M436=""),"No",IF(COUNTIFS($F$6:$F$505,F436,$I$6:$I$505,"&gt;="&amp;M436-30,$I$6:$I$505,"&lt;="&amp;M436+30,$A$6:$A$505,"&lt;&gt;"&amp;A436)&gt;0,"Yes","No")))</f>
        <v/>
      </c>
      <c r="V436" s="61" t="str">
        <f>IF('1_Data Entry'!$E436="","",IF(OR(A436="",U436&lt;&gt;"Yes",M436=""),"",M436+30))</f>
        <v/>
      </c>
      <c r="W436" s="54" t="str">
        <f>IF('1_Data Entry'!$E436="","",IF(A436="","",IF(S436="OK","Ready","Review row")))</f>
        <v/>
      </c>
      <c r="X436" s="69" t="str">
        <f t="shared" si="38"/>
        <v/>
      </c>
      <c r="Y436" s="68" t="str">
        <f t="shared" si="39"/>
        <v/>
      </c>
      <c r="Z436" s="64" t="str">
        <f>IF('1_Data Entry'!$E436="","",SUM(SUMIFS('4_Wash Match Table'!R$7:R$500,'4_Wash Match Table'!L$7:L$500,H436),(SUMIFS('4_Wash Match Table'!AA$7:AA$500,'4_Wash Match Table'!U$7:U$500,H436)),(SUMIFS('4_Wash Match Table'!AJ$7:AJ$500,'4_Wash Match Table'!AD$7:AD$500,H436)),(SUMIFS('4_Wash Match Table'!AS$7:AS$500,'4_Wash Match Table'!AM$7:AM$500,H436))))</f>
        <v/>
      </c>
      <c r="AA436" s="64" t="str">
        <f>IF('1_Data Entry'!$E436="","",IF(OR(L436="",Z436=""),"",L436+Z436))</f>
        <v/>
      </c>
      <c r="AB436" s="65" t="str">
        <f t="shared" si="40"/>
        <v/>
      </c>
      <c r="AC436" s="70" t="str">
        <f>IF(AND($M436&lt;&gt;"",$Q436&lt;0),COUNTIFS($M$6:M436,"&lt;&gt;",$Q$6:Q436,"&lt;0"),"")</f>
        <v/>
      </c>
      <c r="AD436" t="str">
        <f t="shared" si="41"/>
        <v/>
      </c>
      <c r="AG436"/>
    </row>
    <row r="437" spans="1:33" ht="15" customHeight="1" x14ac:dyDescent="0.25">
      <c r="A437" s="47" t="str">
        <f>IF('1_Data Entry'!$E437="","",IF(COUNTA('1_Data Entry'!C437:N437)=0,"",'1_Data Entry'!A437))</f>
        <v/>
      </c>
      <c r="B437" s="47" t="str">
        <f>IF('1_Data Entry'!$E437="","",IF(A437="","",IF(S437&lt;&gt;"OK","Check row",IF(M437="","Open lot",IF(R437=0,"Closed lot","Partially sold")))))</f>
        <v/>
      </c>
      <c r="C437" s="47" t="str">
        <f>IF(A437="","",'1_Data Entry'!C437)</f>
        <v/>
      </c>
      <c r="D437" s="47" t="str">
        <f>IF(A437="","",'1_Data Entry'!D437)</f>
        <v/>
      </c>
      <c r="E437" s="47" t="str">
        <f>IF(A437="","",'1_Data Entry'!E437)</f>
        <v/>
      </c>
      <c r="F437" s="47" t="str">
        <f t="shared" si="36"/>
        <v/>
      </c>
      <c r="G437" s="47" t="str">
        <f>IF(F437="","",IFERROR(VLOOKUP(F437,'6_Reference Lists'!$A$4:$D$64,4,FALSE()),'1_Data Entry'!F437))</f>
        <v/>
      </c>
      <c r="H437" s="134" t="str">
        <f>IF('1_Data Entry'!$E437="","",IF(OR(F437="",I437="",J437="",K437=""),"",F437&amp;"-"&amp;TEXT(I437,"yyyymmdd")&amp;"-"&amp;SUBSTITUTE(TEXT(ROUND(J437,3),"0.###"),".","D")&amp;"-"&amp;SUBSTITUTE(TEXT(ROUND(K437,3),"0.###"),".","D")))</f>
        <v/>
      </c>
      <c r="I437" s="61" t="str">
        <f>IF('1_Data Entry'!$E437="","",IF(A437="","",'1_Data Entry'!G437))</f>
        <v/>
      </c>
      <c r="J437" s="62" t="str">
        <f>IF('1_Data Entry'!$E437="","",IF(A437="","",'1_Data Entry'!H437))</f>
        <v/>
      </c>
      <c r="K437" s="63" t="str">
        <f>IF('1_Data Entry'!$E437="","",IF(A437="","",'1_Data Entry'!I437))</f>
        <v/>
      </c>
      <c r="L437" s="63" t="str">
        <f>IF('1_Data Entry'!$E437="","",IF(OR(J437="",K437=""),"",J437*K437))</f>
        <v/>
      </c>
      <c r="M437" s="61" t="str">
        <f>IF(A437="","",IF(OR('1_Data Entry'!L437="",'1_Data Entry'!L437&lt;=0),"",'1_Data Entry'!J437))</f>
        <v/>
      </c>
      <c r="N437" s="62" t="str">
        <f>IF('1_Data Entry'!$E437="","",IF(OR(J437="",R437=""),"",MAX(J437-R437,0)))</f>
        <v/>
      </c>
      <c r="O437" s="63" t="str">
        <f>IF('1_Data Entry'!$E437="","",IF(A437="","",'1_Data Entry'!L437))</f>
        <v/>
      </c>
      <c r="P437" s="63" t="str">
        <f t="shared" si="37"/>
        <v/>
      </c>
      <c r="Q437" s="91" t="str">
        <f>IF('1_Data Entry'!$E437="","",IF(OR(M437="",P437="",L437=""),"",P437-L437))</f>
        <v/>
      </c>
      <c r="R437" s="133" t="str">
        <f>IF(A437="","",IF('1_Data Entry'!M437&lt;&gt;"",'1_Data Entry'!M437,IF('1_Data Entry'!J437="",J437,"")))</f>
        <v/>
      </c>
      <c r="S437" s="54" t="str">
        <f>IF('1_Data Entry'!$E437="","",IF(A437="","",IF(OR(F437="",I437="",J437="",K437=""),"Check row",IF(AND(M437&lt;&gt;"",M437&lt;I437),"Sell before buy",IF(AND(R437&lt;&gt;"",J437&lt;R437),"Shares remaining exceeds buy",IF(AND(M437&lt;&gt;"",OR(O437="",O437&lt;=0),N437&gt;0),"Missing sale price","OK"))))))</f>
        <v/>
      </c>
      <c r="T437" s="54" t="str">
        <f>IF('1_Data Entry'!$E437="","",IF(A437="","",IF(AND(Q437&lt;0,M437&lt;&gt;""),"Yes","No")))</f>
        <v/>
      </c>
      <c r="U437" s="54" t="str">
        <f>IF('1_Data Entry'!$E437="","",IF(OR(A437="",T437&lt;&gt;"Yes",M437=""),"No",IF(COUNTIFS($F$6:$F$505,F437,$I$6:$I$505,"&gt;="&amp;M437-30,$I$6:$I$505,"&lt;="&amp;M437+30,$A$6:$A$505,"&lt;&gt;"&amp;A437)&gt;0,"Yes","No")))</f>
        <v/>
      </c>
      <c r="V437" s="61" t="str">
        <f>IF('1_Data Entry'!$E437="","",IF(OR(A437="",U437&lt;&gt;"Yes",M437=""),"",M437+30))</f>
        <v/>
      </c>
      <c r="W437" s="54" t="str">
        <f>IF('1_Data Entry'!$E437="","",IF(A437="","",IF(S437="OK","Ready","Review row")))</f>
        <v/>
      </c>
      <c r="X437" s="69" t="str">
        <f t="shared" si="38"/>
        <v/>
      </c>
      <c r="Y437" s="68" t="str">
        <f t="shared" si="39"/>
        <v/>
      </c>
      <c r="Z437" s="64" t="str">
        <f>IF('1_Data Entry'!$E437="","",SUM(SUMIFS('4_Wash Match Table'!R$7:R$500,'4_Wash Match Table'!L$7:L$500,H437),(SUMIFS('4_Wash Match Table'!AA$7:AA$500,'4_Wash Match Table'!U$7:U$500,H437)),(SUMIFS('4_Wash Match Table'!AJ$7:AJ$500,'4_Wash Match Table'!AD$7:AD$500,H437)),(SUMIFS('4_Wash Match Table'!AS$7:AS$500,'4_Wash Match Table'!AM$7:AM$500,H437))))</f>
        <v/>
      </c>
      <c r="AA437" s="64" t="str">
        <f>IF('1_Data Entry'!$E437="","",IF(OR(L437="",Z437=""),"",L437+Z437))</f>
        <v/>
      </c>
      <c r="AB437" s="65" t="str">
        <f t="shared" si="40"/>
        <v/>
      </c>
      <c r="AC437" s="70" t="str">
        <f>IF(AND($M437&lt;&gt;"",$Q437&lt;0),COUNTIFS($M$6:M437,"&lt;&gt;",$Q$6:Q437,"&lt;0"),"")</f>
        <v/>
      </c>
      <c r="AD437" t="str">
        <f t="shared" si="41"/>
        <v/>
      </c>
      <c r="AG437"/>
    </row>
    <row r="438" spans="1:33" ht="15" customHeight="1" x14ac:dyDescent="0.25">
      <c r="A438" s="47" t="str">
        <f>IF('1_Data Entry'!$E438="","",IF(COUNTA('1_Data Entry'!C438:N438)=0,"",'1_Data Entry'!A438))</f>
        <v/>
      </c>
      <c r="B438" s="47" t="str">
        <f>IF('1_Data Entry'!$E438="","",IF(A438="","",IF(S438&lt;&gt;"OK","Check row",IF(M438="","Open lot",IF(R438=0,"Closed lot","Partially sold")))))</f>
        <v/>
      </c>
      <c r="C438" s="47" t="str">
        <f>IF(A438="","",'1_Data Entry'!C438)</f>
        <v/>
      </c>
      <c r="D438" s="47" t="str">
        <f>IF(A438="","",'1_Data Entry'!D438)</f>
        <v/>
      </c>
      <c r="E438" s="47" t="str">
        <f>IF(A438="","",'1_Data Entry'!E438)</f>
        <v/>
      </c>
      <c r="F438" s="47" t="str">
        <f t="shared" si="36"/>
        <v/>
      </c>
      <c r="G438" s="47" t="str">
        <f>IF(F438="","",IFERROR(VLOOKUP(F438,'6_Reference Lists'!$A$4:$D$64,4,FALSE()),'1_Data Entry'!F438))</f>
        <v/>
      </c>
      <c r="H438" s="134" t="str">
        <f>IF('1_Data Entry'!$E438="","",IF(OR(F438="",I438="",J438="",K438=""),"",F438&amp;"-"&amp;TEXT(I438,"yyyymmdd")&amp;"-"&amp;SUBSTITUTE(TEXT(ROUND(J438,3),"0.###"),".","D")&amp;"-"&amp;SUBSTITUTE(TEXT(ROUND(K438,3),"0.###"),".","D")))</f>
        <v/>
      </c>
      <c r="I438" s="61" t="str">
        <f>IF('1_Data Entry'!$E438="","",IF(A438="","",'1_Data Entry'!G438))</f>
        <v/>
      </c>
      <c r="J438" s="62" t="str">
        <f>IF('1_Data Entry'!$E438="","",IF(A438="","",'1_Data Entry'!H438))</f>
        <v/>
      </c>
      <c r="K438" s="63" t="str">
        <f>IF('1_Data Entry'!$E438="","",IF(A438="","",'1_Data Entry'!I438))</f>
        <v/>
      </c>
      <c r="L438" s="63" t="str">
        <f>IF('1_Data Entry'!$E438="","",IF(OR(J438="",K438=""),"",J438*K438))</f>
        <v/>
      </c>
      <c r="M438" s="61" t="str">
        <f>IF(A438="","",IF(OR('1_Data Entry'!L438="",'1_Data Entry'!L438&lt;=0),"",'1_Data Entry'!J438))</f>
        <v/>
      </c>
      <c r="N438" s="62" t="str">
        <f>IF('1_Data Entry'!$E438="","",IF(OR(J438="",R438=""),"",MAX(J438-R438,0)))</f>
        <v/>
      </c>
      <c r="O438" s="63" t="str">
        <f>IF('1_Data Entry'!$E438="","",IF(A438="","",'1_Data Entry'!L438))</f>
        <v/>
      </c>
      <c r="P438" s="63" t="str">
        <f t="shared" si="37"/>
        <v/>
      </c>
      <c r="Q438" s="91" t="str">
        <f>IF('1_Data Entry'!$E438="","",IF(OR(M438="",P438="",L438=""),"",P438-L438))</f>
        <v/>
      </c>
      <c r="R438" s="133" t="str">
        <f>IF(A438="","",IF('1_Data Entry'!M438&lt;&gt;"",'1_Data Entry'!M438,IF('1_Data Entry'!J438="",J438,"")))</f>
        <v/>
      </c>
      <c r="S438" s="54" t="str">
        <f>IF('1_Data Entry'!$E438="","",IF(A438="","",IF(OR(F438="",I438="",J438="",K438=""),"Check row",IF(AND(M438&lt;&gt;"",M438&lt;I438),"Sell before buy",IF(AND(R438&lt;&gt;"",J438&lt;R438),"Shares remaining exceeds buy",IF(AND(M438&lt;&gt;"",OR(O438="",O438&lt;=0),N438&gt;0),"Missing sale price","OK"))))))</f>
        <v/>
      </c>
      <c r="T438" s="54" t="str">
        <f>IF('1_Data Entry'!$E438="","",IF(A438="","",IF(AND(Q438&lt;0,M438&lt;&gt;""),"Yes","No")))</f>
        <v/>
      </c>
      <c r="U438" s="54" t="str">
        <f>IF('1_Data Entry'!$E438="","",IF(OR(A438="",T438&lt;&gt;"Yes",M438=""),"No",IF(COUNTIFS($F$6:$F$505,F438,$I$6:$I$505,"&gt;="&amp;M438-30,$I$6:$I$505,"&lt;="&amp;M438+30,$A$6:$A$505,"&lt;&gt;"&amp;A438)&gt;0,"Yes","No")))</f>
        <v/>
      </c>
      <c r="V438" s="61" t="str">
        <f>IF('1_Data Entry'!$E438="","",IF(OR(A438="",U438&lt;&gt;"Yes",M438=""),"",M438+30))</f>
        <v/>
      </c>
      <c r="W438" s="54" t="str">
        <f>IF('1_Data Entry'!$E438="","",IF(A438="","",IF(S438="OK","Ready","Review row")))</f>
        <v/>
      </c>
      <c r="X438" s="69" t="str">
        <f t="shared" si="38"/>
        <v/>
      </c>
      <c r="Y438" s="68" t="str">
        <f t="shared" si="39"/>
        <v/>
      </c>
      <c r="Z438" s="64" t="str">
        <f>IF('1_Data Entry'!$E438="","",SUM(SUMIFS('4_Wash Match Table'!R$7:R$500,'4_Wash Match Table'!L$7:L$500,H438),(SUMIFS('4_Wash Match Table'!AA$7:AA$500,'4_Wash Match Table'!U$7:U$500,H438)),(SUMIFS('4_Wash Match Table'!AJ$7:AJ$500,'4_Wash Match Table'!AD$7:AD$500,H438)),(SUMIFS('4_Wash Match Table'!AS$7:AS$500,'4_Wash Match Table'!AM$7:AM$500,H438))))</f>
        <v/>
      </c>
      <c r="AA438" s="64" t="str">
        <f>IF('1_Data Entry'!$E438="","",IF(OR(L438="",Z438=""),"",L438+Z438))</f>
        <v/>
      </c>
      <c r="AB438" s="65" t="str">
        <f t="shared" si="40"/>
        <v/>
      </c>
      <c r="AC438" s="70" t="str">
        <f>IF(AND($M438&lt;&gt;"",$Q438&lt;0),COUNTIFS($M$6:M438,"&lt;&gt;",$Q$6:Q438,"&lt;0"),"")</f>
        <v/>
      </c>
      <c r="AD438" t="str">
        <f t="shared" si="41"/>
        <v/>
      </c>
      <c r="AG438"/>
    </row>
    <row r="439" spans="1:33" ht="15" customHeight="1" x14ac:dyDescent="0.25">
      <c r="A439" s="47" t="str">
        <f>IF('1_Data Entry'!$E439="","",IF(COUNTA('1_Data Entry'!C439:N439)=0,"",'1_Data Entry'!A439))</f>
        <v/>
      </c>
      <c r="B439" s="47" t="str">
        <f>IF('1_Data Entry'!$E439="","",IF(A439="","",IF(S439&lt;&gt;"OK","Check row",IF(M439="","Open lot",IF(R439=0,"Closed lot","Partially sold")))))</f>
        <v/>
      </c>
      <c r="C439" s="47" t="str">
        <f>IF(A439="","",'1_Data Entry'!C439)</f>
        <v/>
      </c>
      <c r="D439" s="47" t="str">
        <f>IF(A439="","",'1_Data Entry'!D439)</f>
        <v/>
      </c>
      <c r="E439" s="47" t="str">
        <f>IF(A439="","",'1_Data Entry'!E439)</f>
        <v/>
      </c>
      <c r="F439" s="47" t="str">
        <f t="shared" si="36"/>
        <v/>
      </c>
      <c r="G439" s="47" t="str">
        <f>IF(F439="","",IFERROR(VLOOKUP(F439,'6_Reference Lists'!$A$4:$D$64,4,FALSE()),'1_Data Entry'!F439))</f>
        <v/>
      </c>
      <c r="H439" s="134" t="str">
        <f>IF('1_Data Entry'!$E439="","",IF(OR(F439="",I439="",J439="",K439=""),"",F439&amp;"-"&amp;TEXT(I439,"yyyymmdd")&amp;"-"&amp;SUBSTITUTE(TEXT(ROUND(J439,3),"0.###"),".","D")&amp;"-"&amp;SUBSTITUTE(TEXT(ROUND(K439,3),"0.###"),".","D")))</f>
        <v/>
      </c>
      <c r="I439" s="61" t="str">
        <f>IF('1_Data Entry'!$E439="","",IF(A439="","",'1_Data Entry'!G439))</f>
        <v/>
      </c>
      <c r="J439" s="62" t="str">
        <f>IF('1_Data Entry'!$E439="","",IF(A439="","",'1_Data Entry'!H439))</f>
        <v/>
      </c>
      <c r="K439" s="63" t="str">
        <f>IF('1_Data Entry'!$E439="","",IF(A439="","",'1_Data Entry'!I439))</f>
        <v/>
      </c>
      <c r="L439" s="63" t="str">
        <f>IF('1_Data Entry'!$E439="","",IF(OR(J439="",K439=""),"",J439*K439))</f>
        <v/>
      </c>
      <c r="M439" s="61" t="str">
        <f>IF(A439="","",IF(OR('1_Data Entry'!L439="",'1_Data Entry'!L439&lt;=0),"",'1_Data Entry'!J439))</f>
        <v/>
      </c>
      <c r="N439" s="62" t="str">
        <f>IF('1_Data Entry'!$E439="","",IF(OR(J439="",R439=""),"",MAX(J439-R439,0)))</f>
        <v/>
      </c>
      <c r="O439" s="63" t="str">
        <f>IF('1_Data Entry'!$E439="","",IF(A439="","",'1_Data Entry'!L439))</f>
        <v/>
      </c>
      <c r="P439" s="63" t="str">
        <f t="shared" si="37"/>
        <v/>
      </c>
      <c r="Q439" s="91" t="str">
        <f>IF('1_Data Entry'!$E439="","",IF(OR(M439="",P439="",L439=""),"",P439-L439))</f>
        <v/>
      </c>
      <c r="R439" s="133" t="str">
        <f>IF(A439="","",IF('1_Data Entry'!M439&lt;&gt;"",'1_Data Entry'!M439,IF('1_Data Entry'!J439="",J439,"")))</f>
        <v/>
      </c>
      <c r="S439" s="54" t="str">
        <f>IF('1_Data Entry'!$E439="","",IF(A439="","",IF(OR(F439="",I439="",J439="",K439=""),"Check row",IF(AND(M439&lt;&gt;"",M439&lt;I439),"Sell before buy",IF(AND(R439&lt;&gt;"",J439&lt;R439),"Shares remaining exceeds buy",IF(AND(M439&lt;&gt;"",OR(O439="",O439&lt;=0),N439&gt;0),"Missing sale price","OK"))))))</f>
        <v/>
      </c>
      <c r="T439" s="54" t="str">
        <f>IF('1_Data Entry'!$E439="","",IF(A439="","",IF(AND(Q439&lt;0,M439&lt;&gt;""),"Yes","No")))</f>
        <v/>
      </c>
      <c r="U439" s="54" t="str">
        <f>IF('1_Data Entry'!$E439="","",IF(OR(A439="",T439&lt;&gt;"Yes",M439=""),"No",IF(COUNTIFS($F$6:$F$505,F439,$I$6:$I$505,"&gt;="&amp;M439-30,$I$6:$I$505,"&lt;="&amp;M439+30,$A$6:$A$505,"&lt;&gt;"&amp;A439)&gt;0,"Yes","No")))</f>
        <v/>
      </c>
      <c r="V439" s="61" t="str">
        <f>IF('1_Data Entry'!$E439="","",IF(OR(A439="",U439&lt;&gt;"Yes",M439=""),"",M439+30))</f>
        <v/>
      </c>
      <c r="W439" s="54" t="str">
        <f>IF('1_Data Entry'!$E439="","",IF(A439="","",IF(S439="OK","Ready","Review row")))</f>
        <v/>
      </c>
      <c r="X439" s="69" t="str">
        <f t="shared" si="38"/>
        <v/>
      </c>
      <c r="Y439" s="68" t="str">
        <f t="shared" si="39"/>
        <v/>
      </c>
      <c r="Z439" s="64" t="str">
        <f>IF('1_Data Entry'!$E439="","",SUM(SUMIFS('4_Wash Match Table'!R$7:R$500,'4_Wash Match Table'!L$7:L$500,H439),(SUMIFS('4_Wash Match Table'!AA$7:AA$500,'4_Wash Match Table'!U$7:U$500,H439)),(SUMIFS('4_Wash Match Table'!AJ$7:AJ$500,'4_Wash Match Table'!AD$7:AD$500,H439)),(SUMIFS('4_Wash Match Table'!AS$7:AS$500,'4_Wash Match Table'!AM$7:AM$500,H439))))</f>
        <v/>
      </c>
      <c r="AA439" s="64" t="str">
        <f>IF('1_Data Entry'!$E439="","",IF(OR(L439="",Z439=""),"",L439+Z439))</f>
        <v/>
      </c>
      <c r="AB439" s="65" t="str">
        <f t="shared" si="40"/>
        <v/>
      </c>
      <c r="AC439" s="70" t="str">
        <f>IF(AND($M439&lt;&gt;"",$Q439&lt;0),COUNTIFS($M$6:M439,"&lt;&gt;",$Q$6:Q439,"&lt;0"),"")</f>
        <v/>
      </c>
      <c r="AD439" t="str">
        <f t="shared" si="41"/>
        <v/>
      </c>
      <c r="AG439"/>
    </row>
    <row r="440" spans="1:33" ht="15" customHeight="1" x14ac:dyDescent="0.25">
      <c r="A440" s="47" t="str">
        <f>IF('1_Data Entry'!$E440="","",IF(COUNTA('1_Data Entry'!C440:N440)=0,"",'1_Data Entry'!A440))</f>
        <v/>
      </c>
      <c r="B440" s="47" t="str">
        <f>IF('1_Data Entry'!$E440="","",IF(A440="","",IF(S440&lt;&gt;"OK","Check row",IF(M440="","Open lot",IF(R440=0,"Closed lot","Partially sold")))))</f>
        <v/>
      </c>
      <c r="C440" s="47" t="str">
        <f>IF(A440="","",'1_Data Entry'!C440)</f>
        <v/>
      </c>
      <c r="D440" s="47" t="str">
        <f>IF(A440="","",'1_Data Entry'!D440)</f>
        <v/>
      </c>
      <c r="E440" s="47" t="str">
        <f>IF(A440="","",'1_Data Entry'!E440)</f>
        <v/>
      </c>
      <c r="F440" s="47" t="str">
        <f t="shared" si="36"/>
        <v/>
      </c>
      <c r="G440" s="47" t="str">
        <f>IF(F440="","",IFERROR(VLOOKUP(F440,'6_Reference Lists'!$A$4:$D$64,4,FALSE()),'1_Data Entry'!F440))</f>
        <v/>
      </c>
      <c r="H440" s="134" t="str">
        <f>IF('1_Data Entry'!$E440="","",IF(OR(F440="",I440="",J440="",K440=""),"",F440&amp;"-"&amp;TEXT(I440,"yyyymmdd")&amp;"-"&amp;SUBSTITUTE(TEXT(ROUND(J440,3),"0.###"),".","D")&amp;"-"&amp;SUBSTITUTE(TEXT(ROUND(K440,3),"0.###"),".","D")))</f>
        <v/>
      </c>
      <c r="I440" s="61" t="str">
        <f>IF('1_Data Entry'!$E440="","",IF(A440="","",'1_Data Entry'!G440))</f>
        <v/>
      </c>
      <c r="J440" s="62" t="str">
        <f>IF('1_Data Entry'!$E440="","",IF(A440="","",'1_Data Entry'!H440))</f>
        <v/>
      </c>
      <c r="K440" s="63" t="str">
        <f>IF('1_Data Entry'!$E440="","",IF(A440="","",'1_Data Entry'!I440))</f>
        <v/>
      </c>
      <c r="L440" s="63" t="str">
        <f>IF('1_Data Entry'!$E440="","",IF(OR(J440="",K440=""),"",J440*K440))</f>
        <v/>
      </c>
      <c r="M440" s="61" t="str">
        <f>IF(A440="","",IF(OR('1_Data Entry'!L440="",'1_Data Entry'!L440&lt;=0),"",'1_Data Entry'!J440))</f>
        <v/>
      </c>
      <c r="N440" s="62" t="str">
        <f>IF('1_Data Entry'!$E440="","",IF(OR(J440="",R440=""),"",MAX(J440-R440,0)))</f>
        <v/>
      </c>
      <c r="O440" s="63" t="str">
        <f>IF('1_Data Entry'!$E440="","",IF(A440="","",'1_Data Entry'!L440))</f>
        <v/>
      </c>
      <c r="P440" s="63" t="str">
        <f t="shared" si="37"/>
        <v/>
      </c>
      <c r="Q440" s="91" t="str">
        <f>IF('1_Data Entry'!$E440="","",IF(OR(M440="",P440="",L440=""),"",P440-L440))</f>
        <v/>
      </c>
      <c r="R440" s="133" t="str">
        <f>IF(A440="","",IF('1_Data Entry'!M440&lt;&gt;"",'1_Data Entry'!M440,IF('1_Data Entry'!J440="",J440,"")))</f>
        <v/>
      </c>
      <c r="S440" s="54" t="str">
        <f>IF('1_Data Entry'!$E440="","",IF(A440="","",IF(OR(F440="",I440="",J440="",K440=""),"Check row",IF(AND(M440&lt;&gt;"",M440&lt;I440),"Sell before buy",IF(AND(R440&lt;&gt;"",J440&lt;R440),"Shares remaining exceeds buy",IF(AND(M440&lt;&gt;"",OR(O440="",O440&lt;=0),N440&gt;0),"Missing sale price","OK"))))))</f>
        <v/>
      </c>
      <c r="T440" s="54" t="str">
        <f>IF('1_Data Entry'!$E440="","",IF(A440="","",IF(AND(Q440&lt;0,M440&lt;&gt;""),"Yes","No")))</f>
        <v/>
      </c>
      <c r="U440" s="54" t="str">
        <f>IF('1_Data Entry'!$E440="","",IF(OR(A440="",T440&lt;&gt;"Yes",M440=""),"No",IF(COUNTIFS($F$6:$F$505,F440,$I$6:$I$505,"&gt;="&amp;M440-30,$I$6:$I$505,"&lt;="&amp;M440+30,$A$6:$A$505,"&lt;&gt;"&amp;A440)&gt;0,"Yes","No")))</f>
        <v/>
      </c>
      <c r="V440" s="61" t="str">
        <f>IF('1_Data Entry'!$E440="","",IF(OR(A440="",U440&lt;&gt;"Yes",M440=""),"",M440+30))</f>
        <v/>
      </c>
      <c r="W440" s="54" t="str">
        <f>IF('1_Data Entry'!$E440="","",IF(A440="","",IF(S440="OK","Ready","Review row")))</f>
        <v/>
      </c>
      <c r="X440" s="69" t="str">
        <f t="shared" si="38"/>
        <v/>
      </c>
      <c r="Y440" s="68" t="str">
        <f t="shared" si="39"/>
        <v/>
      </c>
      <c r="Z440" s="64" t="str">
        <f>IF('1_Data Entry'!$E440="","",SUM(SUMIFS('4_Wash Match Table'!R$7:R$500,'4_Wash Match Table'!L$7:L$500,H440),(SUMIFS('4_Wash Match Table'!AA$7:AA$500,'4_Wash Match Table'!U$7:U$500,H440)),(SUMIFS('4_Wash Match Table'!AJ$7:AJ$500,'4_Wash Match Table'!AD$7:AD$500,H440)),(SUMIFS('4_Wash Match Table'!AS$7:AS$500,'4_Wash Match Table'!AM$7:AM$500,H440))))</f>
        <v/>
      </c>
      <c r="AA440" s="64" t="str">
        <f>IF('1_Data Entry'!$E440="","",IF(OR(L440="",Z440=""),"",L440+Z440))</f>
        <v/>
      </c>
      <c r="AB440" s="65" t="str">
        <f t="shared" si="40"/>
        <v/>
      </c>
      <c r="AC440" s="70" t="str">
        <f>IF(AND($M440&lt;&gt;"",$Q440&lt;0),COUNTIFS($M$6:M440,"&lt;&gt;",$Q$6:Q440,"&lt;0"),"")</f>
        <v/>
      </c>
      <c r="AD440" t="str">
        <f t="shared" si="41"/>
        <v/>
      </c>
      <c r="AG440"/>
    </row>
    <row r="441" spans="1:33" ht="15" customHeight="1" x14ac:dyDescent="0.25">
      <c r="A441" s="47" t="str">
        <f>IF('1_Data Entry'!$E441="","",IF(COUNTA('1_Data Entry'!C441:N441)=0,"",'1_Data Entry'!A441))</f>
        <v/>
      </c>
      <c r="B441" s="47" t="str">
        <f>IF('1_Data Entry'!$E441="","",IF(A441="","",IF(S441&lt;&gt;"OK","Check row",IF(M441="","Open lot",IF(R441=0,"Closed lot","Partially sold")))))</f>
        <v/>
      </c>
      <c r="C441" s="47" t="str">
        <f>IF(A441="","",'1_Data Entry'!C441)</f>
        <v/>
      </c>
      <c r="D441" s="47" t="str">
        <f>IF(A441="","",'1_Data Entry'!D441)</f>
        <v/>
      </c>
      <c r="E441" s="47" t="str">
        <f>IF(A441="","",'1_Data Entry'!E441)</f>
        <v/>
      </c>
      <c r="F441" s="47" t="str">
        <f t="shared" si="36"/>
        <v/>
      </c>
      <c r="G441" s="47" t="str">
        <f>IF(F441="","",IFERROR(VLOOKUP(F441,'6_Reference Lists'!$A$4:$D$64,4,FALSE()),'1_Data Entry'!F441))</f>
        <v/>
      </c>
      <c r="H441" s="134" t="str">
        <f>IF('1_Data Entry'!$E441="","",IF(OR(F441="",I441="",J441="",K441=""),"",F441&amp;"-"&amp;TEXT(I441,"yyyymmdd")&amp;"-"&amp;SUBSTITUTE(TEXT(ROUND(J441,3),"0.###"),".","D")&amp;"-"&amp;SUBSTITUTE(TEXT(ROUND(K441,3),"0.###"),".","D")))</f>
        <v/>
      </c>
      <c r="I441" s="61" t="str">
        <f>IF('1_Data Entry'!$E441="","",IF(A441="","",'1_Data Entry'!G441))</f>
        <v/>
      </c>
      <c r="J441" s="62" t="str">
        <f>IF('1_Data Entry'!$E441="","",IF(A441="","",'1_Data Entry'!H441))</f>
        <v/>
      </c>
      <c r="K441" s="63" t="str">
        <f>IF('1_Data Entry'!$E441="","",IF(A441="","",'1_Data Entry'!I441))</f>
        <v/>
      </c>
      <c r="L441" s="63" t="str">
        <f>IF('1_Data Entry'!$E441="","",IF(OR(J441="",K441=""),"",J441*K441))</f>
        <v/>
      </c>
      <c r="M441" s="61" t="str">
        <f>IF(A441="","",IF(OR('1_Data Entry'!L441="",'1_Data Entry'!L441&lt;=0),"",'1_Data Entry'!J441))</f>
        <v/>
      </c>
      <c r="N441" s="62" t="str">
        <f>IF('1_Data Entry'!$E441="","",IF(OR(J441="",R441=""),"",MAX(J441-R441,0)))</f>
        <v/>
      </c>
      <c r="O441" s="63" t="str">
        <f>IF('1_Data Entry'!$E441="","",IF(A441="","",'1_Data Entry'!L441))</f>
        <v/>
      </c>
      <c r="P441" s="63" t="str">
        <f t="shared" si="37"/>
        <v/>
      </c>
      <c r="Q441" s="91" t="str">
        <f>IF('1_Data Entry'!$E441="","",IF(OR(M441="",P441="",L441=""),"",P441-L441))</f>
        <v/>
      </c>
      <c r="R441" s="133" t="str">
        <f>IF(A441="","",IF('1_Data Entry'!M441&lt;&gt;"",'1_Data Entry'!M441,IF('1_Data Entry'!J441="",J441,"")))</f>
        <v/>
      </c>
      <c r="S441" s="54" t="str">
        <f>IF('1_Data Entry'!$E441="","",IF(A441="","",IF(OR(F441="",I441="",J441="",K441=""),"Check row",IF(AND(M441&lt;&gt;"",M441&lt;I441),"Sell before buy",IF(AND(R441&lt;&gt;"",J441&lt;R441),"Shares remaining exceeds buy",IF(AND(M441&lt;&gt;"",OR(O441="",O441&lt;=0),N441&gt;0),"Missing sale price","OK"))))))</f>
        <v/>
      </c>
      <c r="T441" s="54" t="str">
        <f>IF('1_Data Entry'!$E441="","",IF(A441="","",IF(AND(Q441&lt;0,M441&lt;&gt;""),"Yes","No")))</f>
        <v/>
      </c>
      <c r="U441" s="54" t="str">
        <f>IF('1_Data Entry'!$E441="","",IF(OR(A441="",T441&lt;&gt;"Yes",M441=""),"No",IF(COUNTIFS($F$6:$F$505,F441,$I$6:$I$505,"&gt;="&amp;M441-30,$I$6:$I$505,"&lt;="&amp;M441+30,$A$6:$A$505,"&lt;&gt;"&amp;A441)&gt;0,"Yes","No")))</f>
        <v/>
      </c>
      <c r="V441" s="61" t="str">
        <f>IF('1_Data Entry'!$E441="","",IF(OR(A441="",U441&lt;&gt;"Yes",M441=""),"",M441+30))</f>
        <v/>
      </c>
      <c r="W441" s="54" t="str">
        <f>IF('1_Data Entry'!$E441="","",IF(A441="","",IF(S441="OK","Ready","Review row")))</f>
        <v/>
      </c>
      <c r="X441" s="69" t="str">
        <f t="shared" si="38"/>
        <v/>
      </c>
      <c r="Y441" s="68" t="str">
        <f t="shared" si="39"/>
        <v/>
      </c>
      <c r="Z441" s="64" t="str">
        <f>IF('1_Data Entry'!$E441="","",SUM(SUMIFS('4_Wash Match Table'!R$7:R$500,'4_Wash Match Table'!L$7:L$500,H441),(SUMIFS('4_Wash Match Table'!AA$7:AA$500,'4_Wash Match Table'!U$7:U$500,H441)),(SUMIFS('4_Wash Match Table'!AJ$7:AJ$500,'4_Wash Match Table'!AD$7:AD$500,H441)),(SUMIFS('4_Wash Match Table'!AS$7:AS$500,'4_Wash Match Table'!AM$7:AM$500,H441))))</f>
        <v/>
      </c>
      <c r="AA441" s="64" t="str">
        <f>IF('1_Data Entry'!$E441="","",IF(OR(L441="",Z441=""),"",L441+Z441))</f>
        <v/>
      </c>
      <c r="AB441" s="65" t="str">
        <f t="shared" si="40"/>
        <v/>
      </c>
      <c r="AC441" s="70" t="str">
        <f>IF(AND($M441&lt;&gt;"",$Q441&lt;0),COUNTIFS($M$6:M441,"&lt;&gt;",$Q$6:Q441,"&lt;0"),"")</f>
        <v/>
      </c>
      <c r="AD441" t="str">
        <f t="shared" si="41"/>
        <v/>
      </c>
      <c r="AG441"/>
    </row>
    <row r="442" spans="1:33" ht="15" customHeight="1" x14ac:dyDescent="0.25">
      <c r="A442" s="47" t="str">
        <f>IF('1_Data Entry'!$E442="","",IF(COUNTA('1_Data Entry'!C442:N442)=0,"",'1_Data Entry'!A442))</f>
        <v/>
      </c>
      <c r="B442" s="47" t="str">
        <f>IF('1_Data Entry'!$E442="","",IF(A442="","",IF(S442&lt;&gt;"OK","Check row",IF(M442="","Open lot",IF(R442=0,"Closed lot","Partially sold")))))</f>
        <v/>
      </c>
      <c r="C442" s="47" t="str">
        <f>IF(A442="","",'1_Data Entry'!C442)</f>
        <v/>
      </c>
      <c r="D442" s="47" t="str">
        <f>IF(A442="","",'1_Data Entry'!D442)</f>
        <v/>
      </c>
      <c r="E442" s="47" t="str">
        <f>IF(A442="","",'1_Data Entry'!E442)</f>
        <v/>
      </c>
      <c r="F442" s="47" t="str">
        <f t="shared" si="36"/>
        <v/>
      </c>
      <c r="G442" s="47" t="str">
        <f>IF(F442="","",IFERROR(VLOOKUP(F442,'6_Reference Lists'!$A$4:$D$64,4,FALSE()),'1_Data Entry'!F442))</f>
        <v/>
      </c>
      <c r="H442" s="134" t="str">
        <f>IF('1_Data Entry'!$E442="","",IF(OR(F442="",I442="",J442="",K442=""),"",F442&amp;"-"&amp;TEXT(I442,"yyyymmdd")&amp;"-"&amp;SUBSTITUTE(TEXT(ROUND(J442,3),"0.###"),".","D")&amp;"-"&amp;SUBSTITUTE(TEXT(ROUND(K442,3),"0.###"),".","D")))</f>
        <v/>
      </c>
      <c r="I442" s="61" t="str">
        <f>IF('1_Data Entry'!$E442="","",IF(A442="","",'1_Data Entry'!G442))</f>
        <v/>
      </c>
      <c r="J442" s="62" t="str">
        <f>IF('1_Data Entry'!$E442="","",IF(A442="","",'1_Data Entry'!H442))</f>
        <v/>
      </c>
      <c r="K442" s="63" t="str">
        <f>IF('1_Data Entry'!$E442="","",IF(A442="","",'1_Data Entry'!I442))</f>
        <v/>
      </c>
      <c r="L442" s="63" t="str">
        <f>IF('1_Data Entry'!$E442="","",IF(OR(J442="",K442=""),"",J442*K442))</f>
        <v/>
      </c>
      <c r="M442" s="61" t="str">
        <f>IF(A442="","",IF(OR('1_Data Entry'!L442="",'1_Data Entry'!L442&lt;=0),"",'1_Data Entry'!J442))</f>
        <v/>
      </c>
      <c r="N442" s="62" t="str">
        <f>IF('1_Data Entry'!$E442="","",IF(OR(J442="",R442=""),"",MAX(J442-R442,0)))</f>
        <v/>
      </c>
      <c r="O442" s="63" t="str">
        <f>IF('1_Data Entry'!$E442="","",IF(A442="","",'1_Data Entry'!L442))</f>
        <v/>
      </c>
      <c r="P442" s="63" t="str">
        <f t="shared" si="37"/>
        <v/>
      </c>
      <c r="Q442" s="91" t="str">
        <f>IF('1_Data Entry'!$E442="","",IF(OR(M442="",P442="",L442=""),"",P442-L442))</f>
        <v/>
      </c>
      <c r="R442" s="133" t="str">
        <f>IF(A442="","",IF('1_Data Entry'!M442&lt;&gt;"",'1_Data Entry'!M442,IF('1_Data Entry'!J442="",J442,"")))</f>
        <v/>
      </c>
      <c r="S442" s="54" t="str">
        <f>IF('1_Data Entry'!$E442="","",IF(A442="","",IF(OR(F442="",I442="",J442="",K442=""),"Check row",IF(AND(M442&lt;&gt;"",M442&lt;I442),"Sell before buy",IF(AND(R442&lt;&gt;"",J442&lt;R442),"Shares remaining exceeds buy",IF(AND(M442&lt;&gt;"",OR(O442="",O442&lt;=0),N442&gt;0),"Missing sale price","OK"))))))</f>
        <v/>
      </c>
      <c r="T442" s="54" t="str">
        <f>IF('1_Data Entry'!$E442="","",IF(A442="","",IF(AND(Q442&lt;0,M442&lt;&gt;""),"Yes","No")))</f>
        <v/>
      </c>
      <c r="U442" s="54" t="str">
        <f>IF('1_Data Entry'!$E442="","",IF(OR(A442="",T442&lt;&gt;"Yes",M442=""),"No",IF(COUNTIFS($F$6:$F$505,F442,$I$6:$I$505,"&gt;="&amp;M442-30,$I$6:$I$505,"&lt;="&amp;M442+30,$A$6:$A$505,"&lt;&gt;"&amp;A442)&gt;0,"Yes","No")))</f>
        <v/>
      </c>
      <c r="V442" s="61" t="str">
        <f>IF('1_Data Entry'!$E442="","",IF(OR(A442="",U442&lt;&gt;"Yes",M442=""),"",M442+30))</f>
        <v/>
      </c>
      <c r="W442" s="54" t="str">
        <f>IF('1_Data Entry'!$E442="","",IF(A442="","",IF(S442="OK","Ready","Review row")))</f>
        <v/>
      </c>
      <c r="X442" s="69" t="str">
        <f t="shared" si="38"/>
        <v/>
      </c>
      <c r="Y442" s="68" t="str">
        <f t="shared" si="39"/>
        <v/>
      </c>
      <c r="Z442" s="64" t="str">
        <f>IF('1_Data Entry'!$E442="","",SUM(SUMIFS('4_Wash Match Table'!R$7:R$500,'4_Wash Match Table'!L$7:L$500,H442),(SUMIFS('4_Wash Match Table'!AA$7:AA$500,'4_Wash Match Table'!U$7:U$500,H442)),(SUMIFS('4_Wash Match Table'!AJ$7:AJ$500,'4_Wash Match Table'!AD$7:AD$500,H442)),(SUMIFS('4_Wash Match Table'!AS$7:AS$500,'4_Wash Match Table'!AM$7:AM$500,H442))))</f>
        <v/>
      </c>
      <c r="AA442" s="64" t="str">
        <f>IF('1_Data Entry'!$E442="","",IF(OR(L442="",Z442=""),"",L442+Z442))</f>
        <v/>
      </c>
      <c r="AB442" s="65" t="str">
        <f t="shared" si="40"/>
        <v/>
      </c>
      <c r="AC442" s="70" t="str">
        <f>IF(AND($M442&lt;&gt;"",$Q442&lt;0),COUNTIFS($M$6:M442,"&lt;&gt;",$Q$6:Q442,"&lt;0"),"")</f>
        <v/>
      </c>
      <c r="AD442" t="str">
        <f t="shared" si="41"/>
        <v/>
      </c>
      <c r="AG442"/>
    </row>
    <row r="443" spans="1:33" ht="15" customHeight="1" x14ac:dyDescent="0.25">
      <c r="A443" s="47" t="str">
        <f>IF('1_Data Entry'!$E443="","",IF(COUNTA('1_Data Entry'!C443:N443)=0,"",'1_Data Entry'!A443))</f>
        <v/>
      </c>
      <c r="B443" s="47" t="str">
        <f>IF('1_Data Entry'!$E443="","",IF(A443="","",IF(S443&lt;&gt;"OK","Check row",IF(M443="","Open lot",IF(R443=0,"Closed lot","Partially sold")))))</f>
        <v/>
      </c>
      <c r="C443" s="47" t="str">
        <f>IF(A443="","",'1_Data Entry'!C443)</f>
        <v/>
      </c>
      <c r="D443" s="47" t="str">
        <f>IF(A443="","",'1_Data Entry'!D443)</f>
        <v/>
      </c>
      <c r="E443" s="47" t="str">
        <f>IF(A443="","",'1_Data Entry'!E443)</f>
        <v/>
      </c>
      <c r="F443" s="47" t="str">
        <f t="shared" si="36"/>
        <v/>
      </c>
      <c r="G443" s="47" t="str">
        <f>IF(F443="","",IFERROR(VLOOKUP(F443,'6_Reference Lists'!$A$4:$D$64,4,FALSE()),'1_Data Entry'!F443))</f>
        <v/>
      </c>
      <c r="H443" s="134" t="str">
        <f>IF('1_Data Entry'!$E443="","",IF(OR(F443="",I443="",J443="",K443=""),"",F443&amp;"-"&amp;TEXT(I443,"yyyymmdd")&amp;"-"&amp;SUBSTITUTE(TEXT(ROUND(J443,3),"0.###"),".","D")&amp;"-"&amp;SUBSTITUTE(TEXT(ROUND(K443,3),"0.###"),".","D")))</f>
        <v/>
      </c>
      <c r="I443" s="61" t="str">
        <f>IF('1_Data Entry'!$E443="","",IF(A443="","",'1_Data Entry'!G443))</f>
        <v/>
      </c>
      <c r="J443" s="62" t="str">
        <f>IF('1_Data Entry'!$E443="","",IF(A443="","",'1_Data Entry'!H443))</f>
        <v/>
      </c>
      <c r="K443" s="63" t="str">
        <f>IF('1_Data Entry'!$E443="","",IF(A443="","",'1_Data Entry'!I443))</f>
        <v/>
      </c>
      <c r="L443" s="63" t="str">
        <f>IF('1_Data Entry'!$E443="","",IF(OR(J443="",K443=""),"",J443*K443))</f>
        <v/>
      </c>
      <c r="M443" s="61" t="str">
        <f>IF(A443="","",IF(OR('1_Data Entry'!L443="",'1_Data Entry'!L443&lt;=0),"",'1_Data Entry'!J443))</f>
        <v/>
      </c>
      <c r="N443" s="62" t="str">
        <f>IF('1_Data Entry'!$E443="","",IF(OR(J443="",R443=""),"",MAX(J443-R443,0)))</f>
        <v/>
      </c>
      <c r="O443" s="63" t="str">
        <f>IF('1_Data Entry'!$E443="","",IF(A443="","",'1_Data Entry'!L443))</f>
        <v/>
      </c>
      <c r="P443" s="63" t="str">
        <f t="shared" si="37"/>
        <v/>
      </c>
      <c r="Q443" s="91" t="str">
        <f>IF('1_Data Entry'!$E443="","",IF(OR(M443="",P443="",L443=""),"",P443-L443))</f>
        <v/>
      </c>
      <c r="R443" s="133" t="str">
        <f>IF(A443="","",IF('1_Data Entry'!M443&lt;&gt;"",'1_Data Entry'!M443,IF('1_Data Entry'!J443="",J443,"")))</f>
        <v/>
      </c>
      <c r="S443" s="54" t="str">
        <f>IF('1_Data Entry'!$E443="","",IF(A443="","",IF(OR(F443="",I443="",J443="",K443=""),"Check row",IF(AND(M443&lt;&gt;"",M443&lt;I443),"Sell before buy",IF(AND(R443&lt;&gt;"",J443&lt;R443),"Shares remaining exceeds buy",IF(AND(M443&lt;&gt;"",OR(O443="",O443&lt;=0),N443&gt;0),"Missing sale price","OK"))))))</f>
        <v/>
      </c>
      <c r="T443" s="54" t="str">
        <f>IF('1_Data Entry'!$E443="","",IF(A443="","",IF(AND(Q443&lt;0,M443&lt;&gt;""),"Yes","No")))</f>
        <v/>
      </c>
      <c r="U443" s="54" t="str">
        <f>IF('1_Data Entry'!$E443="","",IF(OR(A443="",T443&lt;&gt;"Yes",M443=""),"No",IF(COUNTIFS($F$6:$F$505,F443,$I$6:$I$505,"&gt;="&amp;M443-30,$I$6:$I$505,"&lt;="&amp;M443+30,$A$6:$A$505,"&lt;&gt;"&amp;A443)&gt;0,"Yes","No")))</f>
        <v/>
      </c>
      <c r="V443" s="61" t="str">
        <f>IF('1_Data Entry'!$E443="","",IF(OR(A443="",U443&lt;&gt;"Yes",M443=""),"",M443+30))</f>
        <v/>
      </c>
      <c r="W443" s="54" t="str">
        <f>IF('1_Data Entry'!$E443="","",IF(A443="","",IF(S443="OK","Ready","Review row")))</f>
        <v/>
      </c>
      <c r="X443" s="69" t="str">
        <f t="shared" si="38"/>
        <v/>
      </c>
      <c r="Y443" s="68" t="str">
        <f t="shared" si="39"/>
        <v/>
      </c>
      <c r="Z443" s="64" t="str">
        <f>IF('1_Data Entry'!$E443="","",SUM(SUMIFS('4_Wash Match Table'!R$7:R$500,'4_Wash Match Table'!L$7:L$500,H443),(SUMIFS('4_Wash Match Table'!AA$7:AA$500,'4_Wash Match Table'!U$7:U$500,H443)),(SUMIFS('4_Wash Match Table'!AJ$7:AJ$500,'4_Wash Match Table'!AD$7:AD$500,H443)),(SUMIFS('4_Wash Match Table'!AS$7:AS$500,'4_Wash Match Table'!AM$7:AM$500,H443))))</f>
        <v/>
      </c>
      <c r="AA443" s="64" t="str">
        <f>IF('1_Data Entry'!$E443="","",IF(OR(L443="",Z443=""),"",L443+Z443))</f>
        <v/>
      </c>
      <c r="AB443" s="65" t="str">
        <f t="shared" si="40"/>
        <v/>
      </c>
      <c r="AC443" s="70" t="str">
        <f>IF(AND($M443&lt;&gt;"",$Q443&lt;0),COUNTIFS($M$6:M443,"&lt;&gt;",$Q$6:Q443,"&lt;0"),"")</f>
        <v/>
      </c>
      <c r="AD443" t="str">
        <f t="shared" si="41"/>
        <v/>
      </c>
      <c r="AG443"/>
    </row>
    <row r="444" spans="1:33" ht="15" customHeight="1" x14ac:dyDescent="0.25">
      <c r="A444" s="47" t="str">
        <f>IF('1_Data Entry'!$E444="","",IF(COUNTA('1_Data Entry'!C444:N444)=0,"",'1_Data Entry'!A444))</f>
        <v/>
      </c>
      <c r="B444" s="47" t="str">
        <f>IF('1_Data Entry'!$E444="","",IF(A444="","",IF(S444&lt;&gt;"OK","Check row",IF(M444="","Open lot",IF(R444=0,"Closed lot","Partially sold")))))</f>
        <v/>
      </c>
      <c r="C444" s="47" t="str">
        <f>IF(A444="","",'1_Data Entry'!C444)</f>
        <v/>
      </c>
      <c r="D444" s="47" t="str">
        <f>IF(A444="","",'1_Data Entry'!D444)</f>
        <v/>
      </c>
      <c r="E444" s="47" t="str">
        <f>IF(A444="","",'1_Data Entry'!E444)</f>
        <v/>
      </c>
      <c r="F444" s="47" t="str">
        <f t="shared" si="36"/>
        <v/>
      </c>
      <c r="G444" s="47" t="str">
        <f>IF(F444="","",IFERROR(VLOOKUP(F444,'6_Reference Lists'!$A$4:$D$64,4,FALSE()),'1_Data Entry'!F444))</f>
        <v/>
      </c>
      <c r="H444" s="134" t="str">
        <f>IF('1_Data Entry'!$E444="","",IF(OR(F444="",I444="",J444="",K444=""),"",F444&amp;"-"&amp;TEXT(I444,"yyyymmdd")&amp;"-"&amp;SUBSTITUTE(TEXT(ROUND(J444,3),"0.###"),".","D")&amp;"-"&amp;SUBSTITUTE(TEXT(ROUND(K444,3),"0.###"),".","D")))</f>
        <v/>
      </c>
      <c r="I444" s="61" t="str">
        <f>IF('1_Data Entry'!$E444="","",IF(A444="","",'1_Data Entry'!G444))</f>
        <v/>
      </c>
      <c r="J444" s="62" t="str">
        <f>IF('1_Data Entry'!$E444="","",IF(A444="","",'1_Data Entry'!H444))</f>
        <v/>
      </c>
      <c r="K444" s="63" t="str">
        <f>IF('1_Data Entry'!$E444="","",IF(A444="","",'1_Data Entry'!I444))</f>
        <v/>
      </c>
      <c r="L444" s="63" t="str">
        <f>IF('1_Data Entry'!$E444="","",IF(OR(J444="",K444=""),"",J444*K444))</f>
        <v/>
      </c>
      <c r="M444" s="61" t="str">
        <f>IF(A444="","",IF(OR('1_Data Entry'!L444="",'1_Data Entry'!L444&lt;=0),"",'1_Data Entry'!J444))</f>
        <v/>
      </c>
      <c r="N444" s="62" t="str">
        <f>IF('1_Data Entry'!$E444="","",IF(OR(J444="",R444=""),"",MAX(J444-R444,0)))</f>
        <v/>
      </c>
      <c r="O444" s="63" t="str">
        <f>IF('1_Data Entry'!$E444="","",IF(A444="","",'1_Data Entry'!L444))</f>
        <v/>
      </c>
      <c r="P444" s="63" t="str">
        <f t="shared" si="37"/>
        <v/>
      </c>
      <c r="Q444" s="91" t="str">
        <f>IF('1_Data Entry'!$E444="","",IF(OR(M444="",P444="",L444=""),"",P444-L444))</f>
        <v/>
      </c>
      <c r="R444" s="133" t="str">
        <f>IF(A444="","",IF('1_Data Entry'!M444&lt;&gt;"",'1_Data Entry'!M444,IF('1_Data Entry'!J444="",J444,"")))</f>
        <v/>
      </c>
      <c r="S444" s="54" t="str">
        <f>IF('1_Data Entry'!$E444="","",IF(A444="","",IF(OR(F444="",I444="",J444="",K444=""),"Check row",IF(AND(M444&lt;&gt;"",M444&lt;I444),"Sell before buy",IF(AND(R444&lt;&gt;"",J444&lt;R444),"Shares remaining exceeds buy",IF(AND(M444&lt;&gt;"",OR(O444="",O444&lt;=0),N444&gt;0),"Missing sale price","OK"))))))</f>
        <v/>
      </c>
      <c r="T444" s="54" t="str">
        <f>IF('1_Data Entry'!$E444="","",IF(A444="","",IF(AND(Q444&lt;0,M444&lt;&gt;""),"Yes","No")))</f>
        <v/>
      </c>
      <c r="U444" s="54" t="str">
        <f>IF('1_Data Entry'!$E444="","",IF(OR(A444="",T444&lt;&gt;"Yes",M444=""),"No",IF(COUNTIFS($F$6:$F$505,F444,$I$6:$I$505,"&gt;="&amp;M444-30,$I$6:$I$505,"&lt;="&amp;M444+30,$A$6:$A$505,"&lt;&gt;"&amp;A444)&gt;0,"Yes","No")))</f>
        <v/>
      </c>
      <c r="V444" s="61" t="str">
        <f>IF('1_Data Entry'!$E444="","",IF(OR(A444="",U444&lt;&gt;"Yes",M444=""),"",M444+30))</f>
        <v/>
      </c>
      <c r="W444" s="54" t="str">
        <f>IF('1_Data Entry'!$E444="","",IF(A444="","",IF(S444="OK","Ready","Review row")))</f>
        <v/>
      </c>
      <c r="X444" s="69" t="str">
        <f t="shared" si="38"/>
        <v/>
      </c>
      <c r="Y444" s="68" t="str">
        <f t="shared" si="39"/>
        <v/>
      </c>
      <c r="Z444" s="64" t="str">
        <f>IF('1_Data Entry'!$E444="","",SUM(SUMIFS('4_Wash Match Table'!R$7:R$500,'4_Wash Match Table'!L$7:L$500,H444),(SUMIFS('4_Wash Match Table'!AA$7:AA$500,'4_Wash Match Table'!U$7:U$500,H444)),(SUMIFS('4_Wash Match Table'!AJ$7:AJ$500,'4_Wash Match Table'!AD$7:AD$500,H444)),(SUMIFS('4_Wash Match Table'!AS$7:AS$500,'4_Wash Match Table'!AM$7:AM$500,H444))))</f>
        <v/>
      </c>
      <c r="AA444" s="64" t="str">
        <f>IF('1_Data Entry'!$E444="","",IF(OR(L444="",Z444=""),"",L444+Z444))</f>
        <v/>
      </c>
      <c r="AB444" s="65" t="str">
        <f t="shared" si="40"/>
        <v/>
      </c>
      <c r="AC444" s="70" t="str">
        <f>IF(AND($M444&lt;&gt;"",$Q444&lt;0),COUNTIFS($M$6:M444,"&lt;&gt;",$Q$6:Q444,"&lt;0"),"")</f>
        <v/>
      </c>
      <c r="AD444" t="str">
        <f t="shared" si="41"/>
        <v/>
      </c>
      <c r="AG444"/>
    </row>
    <row r="445" spans="1:33" ht="15" customHeight="1" x14ac:dyDescent="0.25">
      <c r="A445" s="47" t="str">
        <f>IF('1_Data Entry'!$E445="","",IF(COUNTA('1_Data Entry'!C445:N445)=0,"",'1_Data Entry'!A445))</f>
        <v/>
      </c>
      <c r="B445" s="47" t="str">
        <f>IF('1_Data Entry'!$E445="","",IF(A445="","",IF(S445&lt;&gt;"OK","Check row",IF(M445="","Open lot",IF(R445=0,"Closed lot","Partially sold")))))</f>
        <v/>
      </c>
      <c r="C445" s="47" t="str">
        <f>IF(A445="","",'1_Data Entry'!C445)</f>
        <v/>
      </c>
      <c r="D445" s="47" t="str">
        <f>IF(A445="","",'1_Data Entry'!D445)</f>
        <v/>
      </c>
      <c r="E445" s="47" t="str">
        <f>IF(A445="","",'1_Data Entry'!E445)</f>
        <v/>
      </c>
      <c r="F445" s="47" t="str">
        <f t="shared" si="36"/>
        <v/>
      </c>
      <c r="G445" s="47" t="str">
        <f>IF(F445="","",IFERROR(VLOOKUP(F445,'6_Reference Lists'!$A$4:$D$64,4,FALSE()),'1_Data Entry'!F445))</f>
        <v/>
      </c>
      <c r="H445" s="134" t="str">
        <f>IF('1_Data Entry'!$E445="","",IF(OR(F445="",I445="",J445="",K445=""),"",F445&amp;"-"&amp;TEXT(I445,"yyyymmdd")&amp;"-"&amp;SUBSTITUTE(TEXT(ROUND(J445,3),"0.###"),".","D")&amp;"-"&amp;SUBSTITUTE(TEXT(ROUND(K445,3),"0.###"),".","D")))</f>
        <v/>
      </c>
      <c r="I445" s="61" t="str">
        <f>IF('1_Data Entry'!$E445="","",IF(A445="","",'1_Data Entry'!G445))</f>
        <v/>
      </c>
      <c r="J445" s="62" t="str">
        <f>IF('1_Data Entry'!$E445="","",IF(A445="","",'1_Data Entry'!H445))</f>
        <v/>
      </c>
      <c r="K445" s="63" t="str">
        <f>IF('1_Data Entry'!$E445="","",IF(A445="","",'1_Data Entry'!I445))</f>
        <v/>
      </c>
      <c r="L445" s="63" t="str">
        <f>IF('1_Data Entry'!$E445="","",IF(OR(J445="",K445=""),"",J445*K445))</f>
        <v/>
      </c>
      <c r="M445" s="61" t="str">
        <f>IF(A445="","",IF(OR('1_Data Entry'!L445="",'1_Data Entry'!L445&lt;=0),"",'1_Data Entry'!J445))</f>
        <v/>
      </c>
      <c r="N445" s="62" t="str">
        <f>IF('1_Data Entry'!$E445="","",IF(OR(J445="",R445=""),"",MAX(J445-R445,0)))</f>
        <v/>
      </c>
      <c r="O445" s="63" t="str">
        <f>IF('1_Data Entry'!$E445="","",IF(A445="","",'1_Data Entry'!L445))</f>
        <v/>
      </c>
      <c r="P445" s="63" t="str">
        <f t="shared" si="37"/>
        <v/>
      </c>
      <c r="Q445" s="91" t="str">
        <f>IF('1_Data Entry'!$E445="","",IF(OR(M445="",P445="",L445=""),"",P445-L445))</f>
        <v/>
      </c>
      <c r="R445" s="133" t="str">
        <f>IF(A445="","",IF('1_Data Entry'!M445&lt;&gt;"",'1_Data Entry'!M445,IF('1_Data Entry'!J445="",J445,"")))</f>
        <v/>
      </c>
      <c r="S445" s="54" t="str">
        <f>IF('1_Data Entry'!$E445="","",IF(A445="","",IF(OR(F445="",I445="",J445="",K445=""),"Check row",IF(AND(M445&lt;&gt;"",M445&lt;I445),"Sell before buy",IF(AND(R445&lt;&gt;"",J445&lt;R445),"Shares remaining exceeds buy",IF(AND(M445&lt;&gt;"",OR(O445="",O445&lt;=0),N445&gt;0),"Missing sale price","OK"))))))</f>
        <v/>
      </c>
      <c r="T445" s="54" t="str">
        <f>IF('1_Data Entry'!$E445="","",IF(A445="","",IF(AND(Q445&lt;0,M445&lt;&gt;""),"Yes","No")))</f>
        <v/>
      </c>
      <c r="U445" s="54" t="str">
        <f>IF('1_Data Entry'!$E445="","",IF(OR(A445="",T445&lt;&gt;"Yes",M445=""),"No",IF(COUNTIFS($F$6:$F$505,F445,$I$6:$I$505,"&gt;="&amp;M445-30,$I$6:$I$505,"&lt;="&amp;M445+30,$A$6:$A$505,"&lt;&gt;"&amp;A445)&gt;0,"Yes","No")))</f>
        <v/>
      </c>
      <c r="V445" s="61" t="str">
        <f>IF('1_Data Entry'!$E445="","",IF(OR(A445="",U445&lt;&gt;"Yes",M445=""),"",M445+30))</f>
        <v/>
      </c>
      <c r="W445" s="54" t="str">
        <f>IF('1_Data Entry'!$E445="","",IF(A445="","",IF(S445="OK","Ready","Review row")))</f>
        <v/>
      </c>
      <c r="X445" s="69" t="str">
        <f t="shared" si="38"/>
        <v/>
      </c>
      <c r="Y445" s="68" t="str">
        <f t="shared" si="39"/>
        <v/>
      </c>
      <c r="Z445" s="64" t="str">
        <f>IF('1_Data Entry'!$E445="","",SUM(SUMIFS('4_Wash Match Table'!R$7:R$500,'4_Wash Match Table'!L$7:L$500,H445),(SUMIFS('4_Wash Match Table'!AA$7:AA$500,'4_Wash Match Table'!U$7:U$500,H445)),(SUMIFS('4_Wash Match Table'!AJ$7:AJ$500,'4_Wash Match Table'!AD$7:AD$500,H445)),(SUMIFS('4_Wash Match Table'!AS$7:AS$500,'4_Wash Match Table'!AM$7:AM$500,H445))))</f>
        <v/>
      </c>
      <c r="AA445" s="64" t="str">
        <f>IF('1_Data Entry'!$E445="","",IF(OR(L445="",Z445=""),"",L445+Z445))</f>
        <v/>
      </c>
      <c r="AB445" s="65" t="str">
        <f t="shared" si="40"/>
        <v/>
      </c>
      <c r="AC445" s="70" t="str">
        <f>IF(AND($M445&lt;&gt;"",$Q445&lt;0),COUNTIFS($M$6:M445,"&lt;&gt;",$Q$6:Q445,"&lt;0"),"")</f>
        <v/>
      </c>
      <c r="AD445" t="str">
        <f t="shared" si="41"/>
        <v/>
      </c>
      <c r="AG445"/>
    </row>
    <row r="446" spans="1:33" ht="15" customHeight="1" x14ac:dyDescent="0.25">
      <c r="A446" s="47" t="str">
        <f>IF('1_Data Entry'!$E446="","",IF(COUNTA('1_Data Entry'!C446:N446)=0,"",'1_Data Entry'!A446))</f>
        <v/>
      </c>
      <c r="B446" s="47" t="str">
        <f>IF('1_Data Entry'!$E446="","",IF(A446="","",IF(S446&lt;&gt;"OK","Check row",IF(M446="","Open lot",IF(R446=0,"Closed lot","Partially sold")))))</f>
        <v/>
      </c>
      <c r="C446" s="47" t="str">
        <f>IF(A446="","",'1_Data Entry'!C446)</f>
        <v/>
      </c>
      <c r="D446" s="47" t="str">
        <f>IF(A446="","",'1_Data Entry'!D446)</f>
        <v/>
      </c>
      <c r="E446" s="47" t="str">
        <f>IF(A446="","",'1_Data Entry'!E446)</f>
        <v/>
      </c>
      <c r="F446" s="47" t="str">
        <f t="shared" si="36"/>
        <v/>
      </c>
      <c r="G446" s="47" t="str">
        <f>IF(F446="","",IFERROR(VLOOKUP(F446,'6_Reference Lists'!$A$4:$D$64,4,FALSE()),'1_Data Entry'!F446))</f>
        <v/>
      </c>
      <c r="H446" s="134" t="str">
        <f>IF('1_Data Entry'!$E446="","",IF(OR(F446="",I446="",J446="",K446=""),"",F446&amp;"-"&amp;TEXT(I446,"yyyymmdd")&amp;"-"&amp;SUBSTITUTE(TEXT(ROUND(J446,3),"0.###"),".","D")&amp;"-"&amp;SUBSTITUTE(TEXT(ROUND(K446,3),"0.###"),".","D")))</f>
        <v/>
      </c>
      <c r="I446" s="61" t="str">
        <f>IF('1_Data Entry'!$E446="","",IF(A446="","",'1_Data Entry'!G446))</f>
        <v/>
      </c>
      <c r="J446" s="62" t="str">
        <f>IF('1_Data Entry'!$E446="","",IF(A446="","",'1_Data Entry'!H446))</f>
        <v/>
      </c>
      <c r="K446" s="63" t="str">
        <f>IF('1_Data Entry'!$E446="","",IF(A446="","",'1_Data Entry'!I446))</f>
        <v/>
      </c>
      <c r="L446" s="63" t="str">
        <f>IF('1_Data Entry'!$E446="","",IF(OR(J446="",K446=""),"",J446*K446))</f>
        <v/>
      </c>
      <c r="M446" s="61" t="str">
        <f>IF(A446="","",IF(OR('1_Data Entry'!L446="",'1_Data Entry'!L446&lt;=0),"",'1_Data Entry'!J446))</f>
        <v/>
      </c>
      <c r="N446" s="62" t="str">
        <f>IF('1_Data Entry'!$E446="","",IF(OR(J446="",R446=""),"",MAX(J446-R446,0)))</f>
        <v/>
      </c>
      <c r="O446" s="63" t="str">
        <f>IF('1_Data Entry'!$E446="","",IF(A446="","",'1_Data Entry'!L446))</f>
        <v/>
      </c>
      <c r="P446" s="63" t="str">
        <f t="shared" si="37"/>
        <v/>
      </c>
      <c r="Q446" s="91" t="str">
        <f>IF('1_Data Entry'!$E446="","",IF(OR(M446="",P446="",L446=""),"",P446-L446))</f>
        <v/>
      </c>
      <c r="R446" s="133" t="str">
        <f>IF(A446="","",IF('1_Data Entry'!M446&lt;&gt;"",'1_Data Entry'!M446,IF('1_Data Entry'!J446="",J446,"")))</f>
        <v/>
      </c>
      <c r="S446" s="54" t="str">
        <f>IF('1_Data Entry'!$E446="","",IF(A446="","",IF(OR(F446="",I446="",J446="",K446=""),"Check row",IF(AND(M446&lt;&gt;"",M446&lt;I446),"Sell before buy",IF(AND(R446&lt;&gt;"",J446&lt;R446),"Shares remaining exceeds buy",IF(AND(M446&lt;&gt;"",OR(O446="",O446&lt;=0),N446&gt;0),"Missing sale price","OK"))))))</f>
        <v/>
      </c>
      <c r="T446" s="54" t="str">
        <f>IF('1_Data Entry'!$E446="","",IF(A446="","",IF(AND(Q446&lt;0,M446&lt;&gt;""),"Yes","No")))</f>
        <v/>
      </c>
      <c r="U446" s="54" t="str">
        <f>IF('1_Data Entry'!$E446="","",IF(OR(A446="",T446&lt;&gt;"Yes",M446=""),"No",IF(COUNTIFS($F$6:$F$505,F446,$I$6:$I$505,"&gt;="&amp;M446-30,$I$6:$I$505,"&lt;="&amp;M446+30,$A$6:$A$505,"&lt;&gt;"&amp;A446)&gt;0,"Yes","No")))</f>
        <v/>
      </c>
      <c r="V446" s="61" t="str">
        <f>IF('1_Data Entry'!$E446="","",IF(OR(A446="",U446&lt;&gt;"Yes",M446=""),"",M446+30))</f>
        <v/>
      </c>
      <c r="W446" s="54" t="str">
        <f>IF('1_Data Entry'!$E446="","",IF(A446="","",IF(S446="OK","Ready","Review row")))</f>
        <v/>
      </c>
      <c r="X446" s="69" t="str">
        <f t="shared" si="38"/>
        <v/>
      </c>
      <c r="Y446" s="68" t="str">
        <f t="shared" si="39"/>
        <v/>
      </c>
      <c r="Z446" s="64" t="str">
        <f>IF('1_Data Entry'!$E446="","",SUM(SUMIFS('4_Wash Match Table'!R$7:R$500,'4_Wash Match Table'!L$7:L$500,H446),(SUMIFS('4_Wash Match Table'!AA$7:AA$500,'4_Wash Match Table'!U$7:U$500,H446)),(SUMIFS('4_Wash Match Table'!AJ$7:AJ$500,'4_Wash Match Table'!AD$7:AD$500,H446)),(SUMIFS('4_Wash Match Table'!AS$7:AS$500,'4_Wash Match Table'!AM$7:AM$500,H446))))</f>
        <v/>
      </c>
      <c r="AA446" s="64" t="str">
        <f>IF('1_Data Entry'!$E446="","",IF(OR(L446="",Z446=""),"",L446+Z446))</f>
        <v/>
      </c>
      <c r="AB446" s="65" t="str">
        <f t="shared" si="40"/>
        <v/>
      </c>
      <c r="AC446" s="70" t="str">
        <f>IF(AND($M446&lt;&gt;"",$Q446&lt;0),COUNTIFS($M$6:M446,"&lt;&gt;",$Q$6:Q446,"&lt;0"),"")</f>
        <v/>
      </c>
      <c r="AD446" t="str">
        <f t="shared" si="41"/>
        <v/>
      </c>
      <c r="AG446"/>
    </row>
    <row r="447" spans="1:33" ht="15" customHeight="1" x14ac:dyDescent="0.25">
      <c r="A447" s="47" t="str">
        <f>IF('1_Data Entry'!$E447="","",IF(COUNTA('1_Data Entry'!C447:N447)=0,"",'1_Data Entry'!A447))</f>
        <v/>
      </c>
      <c r="B447" s="47" t="str">
        <f>IF('1_Data Entry'!$E447="","",IF(A447="","",IF(S447&lt;&gt;"OK","Check row",IF(M447="","Open lot",IF(R447=0,"Closed lot","Partially sold")))))</f>
        <v/>
      </c>
      <c r="C447" s="47" t="str">
        <f>IF(A447="","",'1_Data Entry'!C447)</f>
        <v/>
      </c>
      <c r="D447" s="47" t="str">
        <f>IF(A447="","",'1_Data Entry'!D447)</f>
        <v/>
      </c>
      <c r="E447" s="47" t="str">
        <f>IF(A447="","",'1_Data Entry'!E447)</f>
        <v/>
      </c>
      <c r="F447" s="47" t="str">
        <f t="shared" si="36"/>
        <v/>
      </c>
      <c r="G447" s="47" t="str">
        <f>IF(F447="","",IFERROR(VLOOKUP(F447,'6_Reference Lists'!$A$4:$D$64,4,FALSE()),'1_Data Entry'!F447))</f>
        <v/>
      </c>
      <c r="H447" s="134" t="str">
        <f>IF('1_Data Entry'!$E447="","",IF(OR(F447="",I447="",J447="",K447=""),"",F447&amp;"-"&amp;TEXT(I447,"yyyymmdd")&amp;"-"&amp;SUBSTITUTE(TEXT(ROUND(J447,3),"0.###"),".","D")&amp;"-"&amp;SUBSTITUTE(TEXT(ROUND(K447,3),"0.###"),".","D")))</f>
        <v/>
      </c>
      <c r="I447" s="61" t="str">
        <f>IF('1_Data Entry'!$E447="","",IF(A447="","",'1_Data Entry'!G447))</f>
        <v/>
      </c>
      <c r="J447" s="62" t="str">
        <f>IF('1_Data Entry'!$E447="","",IF(A447="","",'1_Data Entry'!H447))</f>
        <v/>
      </c>
      <c r="K447" s="63" t="str">
        <f>IF('1_Data Entry'!$E447="","",IF(A447="","",'1_Data Entry'!I447))</f>
        <v/>
      </c>
      <c r="L447" s="63" t="str">
        <f>IF('1_Data Entry'!$E447="","",IF(OR(J447="",K447=""),"",J447*K447))</f>
        <v/>
      </c>
      <c r="M447" s="61" t="str">
        <f>IF(A447="","",IF(OR('1_Data Entry'!L447="",'1_Data Entry'!L447&lt;=0),"",'1_Data Entry'!J447))</f>
        <v/>
      </c>
      <c r="N447" s="62" t="str">
        <f>IF('1_Data Entry'!$E447="","",IF(OR(J447="",R447=""),"",MAX(J447-R447,0)))</f>
        <v/>
      </c>
      <c r="O447" s="63" t="str">
        <f>IF('1_Data Entry'!$E447="","",IF(A447="","",'1_Data Entry'!L447))</f>
        <v/>
      </c>
      <c r="P447" s="63" t="str">
        <f t="shared" si="37"/>
        <v/>
      </c>
      <c r="Q447" s="91" t="str">
        <f>IF('1_Data Entry'!$E447="","",IF(OR(M447="",P447="",L447=""),"",P447-L447))</f>
        <v/>
      </c>
      <c r="R447" s="133" t="str">
        <f>IF(A447="","",IF('1_Data Entry'!M447&lt;&gt;"",'1_Data Entry'!M447,IF('1_Data Entry'!J447="",J447,"")))</f>
        <v/>
      </c>
      <c r="S447" s="54" t="str">
        <f>IF('1_Data Entry'!$E447="","",IF(A447="","",IF(OR(F447="",I447="",J447="",K447=""),"Check row",IF(AND(M447&lt;&gt;"",M447&lt;I447),"Sell before buy",IF(AND(R447&lt;&gt;"",J447&lt;R447),"Shares remaining exceeds buy",IF(AND(M447&lt;&gt;"",OR(O447="",O447&lt;=0),N447&gt;0),"Missing sale price","OK"))))))</f>
        <v/>
      </c>
      <c r="T447" s="54" t="str">
        <f>IF('1_Data Entry'!$E447="","",IF(A447="","",IF(AND(Q447&lt;0,M447&lt;&gt;""),"Yes","No")))</f>
        <v/>
      </c>
      <c r="U447" s="54" t="str">
        <f>IF('1_Data Entry'!$E447="","",IF(OR(A447="",T447&lt;&gt;"Yes",M447=""),"No",IF(COUNTIFS($F$6:$F$505,F447,$I$6:$I$505,"&gt;="&amp;M447-30,$I$6:$I$505,"&lt;="&amp;M447+30,$A$6:$A$505,"&lt;&gt;"&amp;A447)&gt;0,"Yes","No")))</f>
        <v/>
      </c>
      <c r="V447" s="61" t="str">
        <f>IF('1_Data Entry'!$E447="","",IF(OR(A447="",U447&lt;&gt;"Yes",M447=""),"",M447+30))</f>
        <v/>
      </c>
      <c r="W447" s="54" t="str">
        <f>IF('1_Data Entry'!$E447="","",IF(A447="","",IF(S447="OK","Ready","Review row")))</f>
        <v/>
      </c>
      <c r="X447" s="69" t="str">
        <f t="shared" si="38"/>
        <v/>
      </c>
      <c r="Y447" s="68" t="str">
        <f t="shared" si="39"/>
        <v/>
      </c>
      <c r="Z447" s="64" t="str">
        <f>IF('1_Data Entry'!$E447="","",SUM(SUMIFS('4_Wash Match Table'!R$7:R$500,'4_Wash Match Table'!L$7:L$500,H447),(SUMIFS('4_Wash Match Table'!AA$7:AA$500,'4_Wash Match Table'!U$7:U$500,H447)),(SUMIFS('4_Wash Match Table'!AJ$7:AJ$500,'4_Wash Match Table'!AD$7:AD$500,H447)),(SUMIFS('4_Wash Match Table'!AS$7:AS$500,'4_Wash Match Table'!AM$7:AM$500,H447))))</f>
        <v/>
      </c>
      <c r="AA447" s="64" t="str">
        <f>IF('1_Data Entry'!$E447="","",IF(OR(L447="",Z447=""),"",L447+Z447))</f>
        <v/>
      </c>
      <c r="AB447" s="65" t="str">
        <f t="shared" si="40"/>
        <v/>
      </c>
      <c r="AC447" s="70" t="str">
        <f>IF(AND($M447&lt;&gt;"",$Q447&lt;0),COUNTIFS($M$6:M447,"&lt;&gt;",$Q$6:Q447,"&lt;0"),"")</f>
        <v/>
      </c>
      <c r="AD447" t="str">
        <f t="shared" si="41"/>
        <v/>
      </c>
      <c r="AG447"/>
    </row>
    <row r="448" spans="1:33" ht="15" customHeight="1" x14ac:dyDescent="0.25">
      <c r="A448" s="47" t="str">
        <f>IF('1_Data Entry'!$E448="","",IF(COUNTA('1_Data Entry'!C448:N448)=0,"",'1_Data Entry'!A448))</f>
        <v/>
      </c>
      <c r="B448" s="47" t="str">
        <f>IF('1_Data Entry'!$E448="","",IF(A448="","",IF(S448&lt;&gt;"OK","Check row",IF(M448="","Open lot",IF(R448=0,"Closed lot","Partially sold")))))</f>
        <v/>
      </c>
      <c r="C448" s="47" t="str">
        <f>IF(A448="","",'1_Data Entry'!C448)</f>
        <v/>
      </c>
      <c r="D448" s="47" t="str">
        <f>IF(A448="","",'1_Data Entry'!D448)</f>
        <v/>
      </c>
      <c r="E448" s="47" t="str">
        <f>IF(A448="","",'1_Data Entry'!E448)</f>
        <v/>
      </c>
      <c r="F448" s="47" t="str">
        <f t="shared" si="36"/>
        <v/>
      </c>
      <c r="G448" s="47" t="str">
        <f>IF(F448="","",IFERROR(VLOOKUP(F448,'6_Reference Lists'!$A$4:$D$64,4,FALSE()),'1_Data Entry'!F448))</f>
        <v/>
      </c>
      <c r="H448" s="134" t="str">
        <f>IF('1_Data Entry'!$E448="","",IF(OR(F448="",I448="",J448="",K448=""),"",F448&amp;"-"&amp;TEXT(I448,"yyyymmdd")&amp;"-"&amp;SUBSTITUTE(TEXT(ROUND(J448,3),"0.###"),".","D")&amp;"-"&amp;SUBSTITUTE(TEXT(ROUND(K448,3),"0.###"),".","D")))</f>
        <v/>
      </c>
      <c r="I448" s="61" t="str">
        <f>IF('1_Data Entry'!$E448="","",IF(A448="","",'1_Data Entry'!G448))</f>
        <v/>
      </c>
      <c r="J448" s="62" t="str">
        <f>IF('1_Data Entry'!$E448="","",IF(A448="","",'1_Data Entry'!H448))</f>
        <v/>
      </c>
      <c r="K448" s="63" t="str">
        <f>IF('1_Data Entry'!$E448="","",IF(A448="","",'1_Data Entry'!I448))</f>
        <v/>
      </c>
      <c r="L448" s="63" t="str">
        <f>IF('1_Data Entry'!$E448="","",IF(OR(J448="",K448=""),"",J448*K448))</f>
        <v/>
      </c>
      <c r="M448" s="61" t="str">
        <f>IF(A448="","",IF(OR('1_Data Entry'!L448="",'1_Data Entry'!L448&lt;=0),"",'1_Data Entry'!J448))</f>
        <v/>
      </c>
      <c r="N448" s="62" t="str">
        <f>IF('1_Data Entry'!$E448="","",IF(OR(J448="",R448=""),"",MAX(J448-R448,0)))</f>
        <v/>
      </c>
      <c r="O448" s="63" t="str">
        <f>IF('1_Data Entry'!$E448="","",IF(A448="","",'1_Data Entry'!L448))</f>
        <v/>
      </c>
      <c r="P448" s="63" t="str">
        <f t="shared" si="37"/>
        <v/>
      </c>
      <c r="Q448" s="91" t="str">
        <f>IF('1_Data Entry'!$E448="","",IF(OR(M448="",P448="",L448=""),"",P448-L448))</f>
        <v/>
      </c>
      <c r="R448" s="133" t="str">
        <f>IF(A448="","",IF('1_Data Entry'!M448&lt;&gt;"",'1_Data Entry'!M448,IF('1_Data Entry'!J448="",J448,"")))</f>
        <v/>
      </c>
      <c r="S448" s="54" t="str">
        <f>IF('1_Data Entry'!$E448="","",IF(A448="","",IF(OR(F448="",I448="",J448="",K448=""),"Check row",IF(AND(M448&lt;&gt;"",M448&lt;I448),"Sell before buy",IF(AND(R448&lt;&gt;"",J448&lt;R448),"Shares remaining exceeds buy",IF(AND(M448&lt;&gt;"",OR(O448="",O448&lt;=0),N448&gt;0),"Missing sale price","OK"))))))</f>
        <v/>
      </c>
      <c r="T448" s="54" t="str">
        <f>IF('1_Data Entry'!$E448="","",IF(A448="","",IF(AND(Q448&lt;0,M448&lt;&gt;""),"Yes","No")))</f>
        <v/>
      </c>
      <c r="U448" s="54" t="str">
        <f>IF('1_Data Entry'!$E448="","",IF(OR(A448="",T448&lt;&gt;"Yes",M448=""),"No",IF(COUNTIFS($F$6:$F$505,F448,$I$6:$I$505,"&gt;="&amp;M448-30,$I$6:$I$505,"&lt;="&amp;M448+30,$A$6:$A$505,"&lt;&gt;"&amp;A448)&gt;0,"Yes","No")))</f>
        <v/>
      </c>
      <c r="V448" s="61" t="str">
        <f>IF('1_Data Entry'!$E448="","",IF(OR(A448="",U448&lt;&gt;"Yes",M448=""),"",M448+30))</f>
        <v/>
      </c>
      <c r="W448" s="54" t="str">
        <f>IF('1_Data Entry'!$E448="","",IF(A448="","",IF(S448="OK","Ready","Review row")))</f>
        <v/>
      </c>
      <c r="X448" s="69" t="str">
        <f t="shared" si="38"/>
        <v/>
      </c>
      <c r="Y448" s="68" t="str">
        <f t="shared" si="39"/>
        <v/>
      </c>
      <c r="Z448" s="64" t="str">
        <f>IF('1_Data Entry'!$E448="","",SUM(SUMIFS('4_Wash Match Table'!R$7:R$500,'4_Wash Match Table'!L$7:L$500,H448),(SUMIFS('4_Wash Match Table'!AA$7:AA$500,'4_Wash Match Table'!U$7:U$500,H448)),(SUMIFS('4_Wash Match Table'!AJ$7:AJ$500,'4_Wash Match Table'!AD$7:AD$500,H448)),(SUMIFS('4_Wash Match Table'!AS$7:AS$500,'4_Wash Match Table'!AM$7:AM$500,H448))))</f>
        <v/>
      </c>
      <c r="AA448" s="64" t="str">
        <f>IF('1_Data Entry'!$E448="","",IF(OR(L448="",Z448=""),"",L448+Z448))</f>
        <v/>
      </c>
      <c r="AB448" s="65" t="str">
        <f t="shared" si="40"/>
        <v/>
      </c>
      <c r="AC448" s="70" t="str">
        <f>IF(AND($M448&lt;&gt;"",$Q448&lt;0),COUNTIFS($M$6:M448,"&lt;&gt;",$Q$6:Q448,"&lt;0"),"")</f>
        <v/>
      </c>
      <c r="AD448" t="str">
        <f t="shared" si="41"/>
        <v/>
      </c>
      <c r="AG448"/>
    </row>
    <row r="449" spans="1:33" ht="15" customHeight="1" x14ac:dyDescent="0.25">
      <c r="A449" s="47" t="str">
        <f>IF('1_Data Entry'!$E449="","",IF(COUNTA('1_Data Entry'!C449:N449)=0,"",'1_Data Entry'!A449))</f>
        <v/>
      </c>
      <c r="B449" s="47" t="str">
        <f>IF('1_Data Entry'!$E449="","",IF(A449="","",IF(S449&lt;&gt;"OK","Check row",IF(M449="","Open lot",IF(R449=0,"Closed lot","Partially sold")))))</f>
        <v/>
      </c>
      <c r="C449" s="47" t="str">
        <f>IF(A449="","",'1_Data Entry'!C449)</f>
        <v/>
      </c>
      <c r="D449" s="47" t="str">
        <f>IF(A449="","",'1_Data Entry'!D449)</f>
        <v/>
      </c>
      <c r="E449" s="47" t="str">
        <f>IF(A449="","",'1_Data Entry'!E449)</f>
        <v/>
      </c>
      <c r="F449" s="47" t="str">
        <f t="shared" si="36"/>
        <v/>
      </c>
      <c r="G449" s="47" t="str">
        <f>IF(F449="","",IFERROR(VLOOKUP(F449,'6_Reference Lists'!$A$4:$D$64,4,FALSE()),'1_Data Entry'!F449))</f>
        <v/>
      </c>
      <c r="H449" s="134" t="str">
        <f>IF('1_Data Entry'!$E449="","",IF(OR(F449="",I449="",J449="",K449=""),"",F449&amp;"-"&amp;TEXT(I449,"yyyymmdd")&amp;"-"&amp;SUBSTITUTE(TEXT(ROUND(J449,3),"0.###"),".","D")&amp;"-"&amp;SUBSTITUTE(TEXT(ROUND(K449,3),"0.###"),".","D")))</f>
        <v/>
      </c>
      <c r="I449" s="61" t="str">
        <f>IF('1_Data Entry'!$E449="","",IF(A449="","",'1_Data Entry'!G449))</f>
        <v/>
      </c>
      <c r="J449" s="62" t="str">
        <f>IF('1_Data Entry'!$E449="","",IF(A449="","",'1_Data Entry'!H449))</f>
        <v/>
      </c>
      <c r="K449" s="63" t="str">
        <f>IF('1_Data Entry'!$E449="","",IF(A449="","",'1_Data Entry'!I449))</f>
        <v/>
      </c>
      <c r="L449" s="63" t="str">
        <f>IF('1_Data Entry'!$E449="","",IF(OR(J449="",K449=""),"",J449*K449))</f>
        <v/>
      </c>
      <c r="M449" s="61" t="str">
        <f>IF(A449="","",IF(OR('1_Data Entry'!L449="",'1_Data Entry'!L449&lt;=0),"",'1_Data Entry'!J449))</f>
        <v/>
      </c>
      <c r="N449" s="62" t="str">
        <f>IF('1_Data Entry'!$E449="","",IF(OR(J449="",R449=""),"",MAX(J449-R449,0)))</f>
        <v/>
      </c>
      <c r="O449" s="63" t="str">
        <f>IF('1_Data Entry'!$E449="","",IF(A449="","",'1_Data Entry'!L449))</f>
        <v/>
      </c>
      <c r="P449" s="63" t="str">
        <f t="shared" si="37"/>
        <v/>
      </c>
      <c r="Q449" s="91" t="str">
        <f>IF('1_Data Entry'!$E449="","",IF(OR(M449="",P449="",L449=""),"",P449-L449))</f>
        <v/>
      </c>
      <c r="R449" s="133" t="str">
        <f>IF(A449="","",IF('1_Data Entry'!M449&lt;&gt;"",'1_Data Entry'!M449,IF('1_Data Entry'!J449="",J449,"")))</f>
        <v/>
      </c>
      <c r="S449" s="54" t="str">
        <f>IF('1_Data Entry'!$E449="","",IF(A449="","",IF(OR(F449="",I449="",J449="",K449=""),"Check row",IF(AND(M449&lt;&gt;"",M449&lt;I449),"Sell before buy",IF(AND(R449&lt;&gt;"",J449&lt;R449),"Shares remaining exceeds buy",IF(AND(M449&lt;&gt;"",OR(O449="",O449&lt;=0),N449&gt;0),"Missing sale price","OK"))))))</f>
        <v/>
      </c>
      <c r="T449" s="54" t="str">
        <f>IF('1_Data Entry'!$E449="","",IF(A449="","",IF(AND(Q449&lt;0,M449&lt;&gt;""),"Yes","No")))</f>
        <v/>
      </c>
      <c r="U449" s="54" t="str">
        <f>IF('1_Data Entry'!$E449="","",IF(OR(A449="",T449&lt;&gt;"Yes",M449=""),"No",IF(COUNTIFS($F$6:$F$505,F449,$I$6:$I$505,"&gt;="&amp;M449-30,$I$6:$I$505,"&lt;="&amp;M449+30,$A$6:$A$505,"&lt;&gt;"&amp;A449)&gt;0,"Yes","No")))</f>
        <v/>
      </c>
      <c r="V449" s="61" t="str">
        <f>IF('1_Data Entry'!$E449="","",IF(OR(A449="",U449&lt;&gt;"Yes",M449=""),"",M449+30))</f>
        <v/>
      </c>
      <c r="W449" s="54" t="str">
        <f>IF('1_Data Entry'!$E449="","",IF(A449="","",IF(S449="OK","Ready","Review row")))</f>
        <v/>
      </c>
      <c r="X449" s="69" t="str">
        <f t="shared" si="38"/>
        <v/>
      </c>
      <c r="Y449" s="68" t="str">
        <f t="shared" si="39"/>
        <v/>
      </c>
      <c r="Z449" s="64" t="str">
        <f>IF('1_Data Entry'!$E449="","",SUM(SUMIFS('4_Wash Match Table'!R$7:R$500,'4_Wash Match Table'!L$7:L$500,H449),(SUMIFS('4_Wash Match Table'!AA$7:AA$500,'4_Wash Match Table'!U$7:U$500,H449)),(SUMIFS('4_Wash Match Table'!AJ$7:AJ$500,'4_Wash Match Table'!AD$7:AD$500,H449)),(SUMIFS('4_Wash Match Table'!AS$7:AS$500,'4_Wash Match Table'!AM$7:AM$500,H449))))</f>
        <v/>
      </c>
      <c r="AA449" s="64" t="str">
        <f>IF('1_Data Entry'!$E449="","",IF(OR(L449="",Z449=""),"",L449+Z449))</f>
        <v/>
      </c>
      <c r="AB449" s="65" t="str">
        <f t="shared" si="40"/>
        <v/>
      </c>
      <c r="AC449" s="70" t="str">
        <f>IF(AND($M449&lt;&gt;"",$Q449&lt;0),COUNTIFS($M$6:M449,"&lt;&gt;",$Q$6:Q449,"&lt;0"),"")</f>
        <v/>
      </c>
      <c r="AD449" t="str">
        <f t="shared" si="41"/>
        <v/>
      </c>
      <c r="AG449"/>
    </row>
    <row r="450" spans="1:33" ht="15" customHeight="1" x14ac:dyDescent="0.25">
      <c r="A450" s="47" t="str">
        <f>IF('1_Data Entry'!$E450="","",IF(COUNTA('1_Data Entry'!C450:N450)=0,"",'1_Data Entry'!A450))</f>
        <v/>
      </c>
      <c r="B450" s="47" t="str">
        <f>IF('1_Data Entry'!$E450="","",IF(A450="","",IF(S450&lt;&gt;"OK","Check row",IF(M450="","Open lot",IF(R450=0,"Closed lot","Partially sold")))))</f>
        <v/>
      </c>
      <c r="C450" s="47" t="str">
        <f>IF(A450="","",'1_Data Entry'!C450)</f>
        <v/>
      </c>
      <c r="D450" s="47" t="str">
        <f>IF(A450="","",'1_Data Entry'!D450)</f>
        <v/>
      </c>
      <c r="E450" s="47" t="str">
        <f>IF(A450="","",'1_Data Entry'!E450)</f>
        <v/>
      </c>
      <c r="F450" s="47" t="str">
        <f t="shared" si="36"/>
        <v/>
      </c>
      <c r="G450" s="47" t="str">
        <f>IF(F450="","",IFERROR(VLOOKUP(F450,'6_Reference Lists'!$A$4:$D$64,4,FALSE()),'1_Data Entry'!F450))</f>
        <v/>
      </c>
      <c r="H450" s="134" t="str">
        <f>IF('1_Data Entry'!$E450="","",IF(OR(F450="",I450="",J450="",K450=""),"",F450&amp;"-"&amp;TEXT(I450,"yyyymmdd")&amp;"-"&amp;SUBSTITUTE(TEXT(ROUND(J450,3),"0.###"),".","D")&amp;"-"&amp;SUBSTITUTE(TEXT(ROUND(K450,3),"0.###"),".","D")))</f>
        <v/>
      </c>
      <c r="I450" s="61" t="str">
        <f>IF('1_Data Entry'!$E450="","",IF(A450="","",'1_Data Entry'!G450))</f>
        <v/>
      </c>
      <c r="J450" s="62" t="str">
        <f>IF('1_Data Entry'!$E450="","",IF(A450="","",'1_Data Entry'!H450))</f>
        <v/>
      </c>
      <c r="K450" s="63" t="str">
        <f>IF('1_Data Entry'!$E450="","",IF(A450="","",'1_Data Entry'!I450))</f>
        <v/>
      </c>
      <c r="L450" s="63" t="str">
        <f>IF('1_Data Entry'!$E450="","",IF(OR(J450="",K450=""),"",J450*K450))</f>
        <v/>
      </c>
      <c r="M450" s="61" t="str">
        <f>IF(A450="","",IF(OR('1_Data Entry'!L450="",'1_Data Entry'!L450&lt;=0),"",'1_Data Entry'!J450))</f>
        <v/>
      </c>
      <c r="N450" s="62" t="str">
        <f>IF('1_Data Entry'!$E450="","",IF(OR(J450="",R450=""),"",MAX(J450-R450,0)))</f>
        <v/>
      </c>
      <c r="O450" s="63" t="str">
        <f>IF('1_Data Entry'!$E450="","",IF(A450="","",'1_Data Entry'!L450))</f>
        <v/>
      </c>
      <c r="P450" s="63" t="str">
        <f t="shared" si="37"/>
        <v/>
      </c>
      <c r="Q450" s="91" t="str">
        <f>IF('1_Data Entry'!$E450="","",IF(OR(M450="",P450="",L450=""),"",P450-L450))</f>
        <v/>
      </c>
      <c r="R450" s="133" t="str">
        <f>IF(A450="","",IF('1_Data Entry'!M450&lt;&gt;"",'1_Data Entry'!M450,IF('1_Data Entry'!J450="",J450,"")))</f>
        <v/>
      </c>
      <c r="S450" s="54" t="str">
        <f>IF('1_Data Entry'!$E450="","",IF(A450="","",IF(OR(F450="",I450="",J450="",K450=""),"Check row",IF(AND(M450&lt;&gt;"",M450&lt;I450),"Sell before buy",IF(AND(R450&lt;&gt;"",J450&lt;R450),"Shares remaining exceeds buy",IF(AND(M450&lt;&gt;"",OR(O450="",O450&lt;=0),N450&gt;0),"Missing sale price","OK"))))))</f>
        <v/>
      </c>
      <c r="T450" s="54" t="str">
        <f>IF('1_Data Entry'!$E450="","",IF(A450="","",IF(AND(Q450&lt;0,M450&lt;&gt;""),"Yes","No")))</f>
        <v/>
      </c>
      <c r="U450" s="54" t="str">
        <f>IF('1_Data Entry'!$E450="","",IF(OR(A450="",T450&lt;&gt;"Yes",M450=""),"No",IF(COUNTIFS($F$6:$F$505,F450,$I$6:$I$505,"&gt;="&amp;M450-30,$I$6:$I$505,"&lt;="&amp;M450+30,$A$6:$A$505,"&lt;&gt;"&amp;A450)&gt;0,"Yes","No")))</f>
        <v/>
      </c>
      <c r="V450" s="61" t="str">
        <f>IF('1_Data Entry'!$E450="","",IF(OR(A450="",U450&lt;&gt;"Yes",M450=""),"",M450+30))</f>
        <v/>
      </c>
      <c r="W450" s="54" t="str">
        <f>IF('1_Data Entry'!$E450="","",IF(A450="","",IF(S450="OK","Ready","Review row")))</f>
        <v/>
      </c>
      <c r="X450" s="69" t="str">
        <f t="shared" si="38"/>
        <v/>
      </c>
      <c r="Y450" s="68" t="str">
        <f t="shared" si="39"/>
        <v/>
      </c>
      <c r="Z450" s="64" t="str">
        <f>IF('1_Data Entry'!$E450="","",SUM(SUMIFS('4_Wash Match Table'!R$7:R$500,'4_Wash Match Table'!L$7:L$500,H450),(SUMIFS('4_Wash Match Table'!AA$7:AA$500,'4_Wash Match Table'!U$7:U$500,H450)),(SUMIFS('4_Wash Match Table'!AJ$7:AJ$500,'4_Wash Match Table'!AD$7:AD$500,H450)),(SUMIFS('4_Wash Match Table'!AS$7:AS$500,'4_Wash Match Table'!AM$7:AM$500,H450))))</f>
        <v/>
      </c>
      <c r="AA450" s="64" t="str">
        <f>IF('1_Data Entry'!$E450="","",IF(OR(L450="",Z450=""),"",L450+Z450))</f>
        <v/>
      </c>
      <c r="AB450" s="65" t="str">
        <f t="shared" si="40"/>
        <v/>
      </c>
      <c r="AC450" s="70" t="str">
        <f>IF(AND($M450&lt;&gt;"",$Q450&lt;0),COUNTIFS($M$6:M450,"&lt;&gt;",$Q$6:Q450,"&lt;0"),"")</f>
        <v/>
      </c>
      <c r="AD450" t="str">
        <f t="shared" si="41"/>
        <v/>
      </c>
      <c r="AG450"/>
    </row>
    <row r="451" spans="1:33" ht="15" customHeight="1" x14ac:dyDescent="0.25">
      <c r="A451" s="47" t="str">
        <f>IF('1_Data Entry'!$E451="","",IF(COUNTA('1_Data Entry'!C451:N451)=0,"",'1_Data Entry'!A451))</f>
        <v/>
      </c>
      <c r="B451" s="47" t="str">
        <f>IF('1_Data Entry'!$E451="","",IF(A451="","",IF(S451&lt;&gt;"OK","Check row",IF(M451="","Open lot",IF(R451=0,"Closed lot","Partially sold")))))</f>
        <v/>
      </c>
      <c r="C451" s="47" t="str">
        <f>IF(A451="","",'1_Data Entry'!C451)</f>
        <v/>
      </c>
      <c r="D451" s="47" t="str">
        <f>IF(A451="","",'1_Data Entry'!D451)</f>
        <v/>
      </c>
      <c r="E451" s="47" t="str">
        <f>IF(A451="","",'1_Data Entry'!E451)</f>
        <v/>
      </c>
      <c r="F451" s="47" t="str">
        <f t="shared" si="36"/>
        <v/>
      </c>
      <c r="G451" s="47" t="str">
        <f>IF(F451="","",IFERROR(VLOOKUP(F451,'6_Reference Lists'!$A$4:$D$64,4,FALSE()),'1_Data Entry'!F451))</f>
        <v/>
      </c>
      <c r="H451" s="134" t="str">
        <f>IF('1_Data Entry'!$E451="","",IF(OR(F451="",I451="",J451="",K451=""),"",F451&amp;"-"&amp;TEXT(I451,"yyyymmdd")&amp;"-"&amp;SUBSTITUTE(TEXT(ROUND(J451,3),"0.###"),".","D")&amp;"-"&amp;SUBSTITUTE(TEXT(ROUND(K451,3),"0.###"),".","D")))</f>
        <v/>
      </c>
      <c r="I451" s="61" t="str">
        <f>IF('1_Data Entry'!$E451="","",IF(A451="","",'1_Data Entry'!G451))</f>
        <v/>
      </c>
      <c r="J451" s="62" t="str">
        <f>IF('1_Data Entry'!$E451="","",IF(A451="","",'1_Data Entry'!H451))</f>
        <v/>
      </c>
      <c r="K451" s="63" t="str">
        <f>IF('1_Data Entry'!$E451="","",IF(A451="","",'1_Data Entry'!I451))</f>
        <v/>
      </c>
      <c r="L451" s="63" t="str">
        <f>IF('1_Data Entry'!$E451="","",IF(OR(J451="",K451=""),"",J451*K451))</f>
        <v/>
      </c>
      <c r="M451" s="61" t="str">
        <f>IF(A451="","",IF(OR('1_Data Entry'!L451="",'1_Data Entry'!L451&lt;=0),"",'1_Data Entry'!J451))</f>
        <v/>
      </c>
      <c r="N451" s="62" t="str">
        <f>IF('1_Data Entry'!$E451="","",IF(OR(J451="",R451=""),"",MAX(J451-R451,0)))</f>
        <v/>
      </c>
      <c r="O451" s="63" t="str">
        <f>IF('1_Data Entry'!$E451="","",IF(A451="","",'1_Data Entry'!L451))</f>
        <v/>
      </c>
      <c r="P451" s="63" t="str">
        <f t="shared" si="37"/>
        <v/>
      </c>
      <c r="Q451" s="91" t="str">
        <f>IF('1_Data Entry'!$E451="","",IF(OR(M451="",P451="",L451=""),"",P451-L451))</f>
        <v/>
      </c>
      <c r="R451" s="133" t="str">
        <f>IF(A451="","",IF('1_Data Entry'!M451&lt;&gt;"",'1_Data Entry'!M451,IF('1_Data Entry'!J451="",J451,"")))</f>
        <v/>
      </c>
      <c r="S451" s="54" t="str">
        <f>IF('1_Data Entry'!$E451="","",IF(A451="","",IF(OR(F451="",I451="",J451="",K451=""),"Check row",IF(AND(M451&lt;&gt;"",M451&lt;I451),"Sell before buy",IF(AND(R451&lt;&gt;"",J451&lt;R451),"Shares remaining exceeds buy",IF(AND(M451&lt;&gt;"",OR(O451="",O451&lt;=0),N451&gt;0),"Missing sale price","OK"))))))</f>
        <v/>
      </c>
      <c r="T451" s="54" t="str">
        <f>IF('1_Data Entry'!$E451="","",IF(A451="","",IF(AND(Q451&lt;0,M451&lt;&gt;""),"Yes","No")))</f>
        <v/>
      </c>
      <c r="U451" s="54" t="str">
        <f>IF('1_Data Entry'!$E451="","",IF(OR(A451="",T451&lt;&gt;"Yes",M451=""),"No",IF(COUNTIFS($F$6:$F$505,F451,$I$6:$I$505,"&gt;="&amp;M451-30,$I$6:$I$505,"&lt;="&amp;M451+30,$A$6:$A$505,"&lt;&gt;"&amp;A451)&gt;0,"Yes","No")))</f>
        <v/>
      </c>
      <c r="V451" s="61" t="str">
        <f>IF('1_Data Entry'!$E451="","",IF(OR(A451="",U451&lt;&gt;"Yes",M451=""),"",M451+30))</f>
        <v/>
      </c>
      <c r="W451" s="54" t="str">
        <f>IF('1_Data Entry'!$E451="","",IF(A451="","",IF(S451="OK","Ready","Review row")))</f>
        <v/>
      </c>
      <c r="X451" s="69" t="str">
        <f t="shared" si="38"/>
        <v/>
      </c>
      <c r="Y451" s="68" t="str">
        <f t="shared" si="39"/>
        <v/>
      </c>
      <c r="Z451" s="64" t="str">
        <f>IF('1_Data Entry'!$E451="","",SUM(SUMIFS('4_Wash Match Table'!R$7:R$500,'4_Wash Match Table'!L$7:L$500,H451),(SUMIFS('4_Wash Match Table'!AA$7:AA$500,'4_Wash Match Table'!U$7:U$500,H451)),(SUMIFS('4_Wash Match Table'!AJ$7:AJ$500,'4_Wash Match Table'!AD$7:AD$500,H451)),(SUMIFS('4_Wash Match Table'!AS$7:AS$500,'4_Wash Match Table'!AM$7:AM$500,H451))))</f>
        <v/>
      </c>
      <c r="AA451" s="64" t="str">
        <f>IF('1_Data Entry'!$E451="","",IF(OR(L451="",Z451=""),"",L451+Z451))</f>
        <v/>
      </c>
      <c r="AB451" s="65" t="str">
        <f t="shared" si="40"/>
        <v/>
      </c>
      <c r="AC451" s="70" t="str">
        <f>IF(AND($M451&lt;&gt;"",$Q451&lt;0),COUNTIFS($M$6:M451,"&lt;&gt;",$Q$6:Q451,"&lt;0"),"")</f>
        <v/>
      </c>
      <c r="AD451" t="str">
        <f t="shared" si="41"/>
        <v/>
      </c>
      <c r="AG451"/>
    </row>
    <row r="452" spans="1:33" ht="15" customHeight="1" x14ac:dyDescent="0.25">
      <c r="A452" s="47" t="str">
        <f>IF('1_Data Entry'!$E452="","",IF(COUNTA('1_Data Entry'!C452:N452)=0,"",'1_Data Entry'!A452))</f>
        <v/>
      </c>
      <c r="B452" s="47" t="str">
        <f>IF('1_Data Entry'!$E452="","",IF(A452="","",IF(S452&lt;&gt;"OK","Check row",IF(M452="","Open lot",IF(R452=0,"Closed lot","Partially sold")))))</f>
        <v/>
      </c>
      <c r="C452" s="47" t="str">
        <f>IF(A452="","",'1_Data Entry'!C452)</f>
        <v/>
      </c>
      <c r="D452" s="47" t="str">
        <f>IF(A452="","",'1_Data Entry'!D452)</f>
        <v/>
      </c>
      <c r="E452" s="47" t="str">
        <f>IF(A452="","",'1_Data Entry'!E452)</f>
        <v/>
      </c>
      <c r="F452" s="47" t="str">
        <f t="shared" si="36"/>
        <v/>
      </c>
      <c r="G452" s="47" t="str">
        <f>IF(F452="","",IFERROR(VLOOKUP(F452,'6_Reference Lists'!$A$4:$D$64,4,FALSE()),'1_Data Entry'!F452))</f>
        <v/>
      </c>
      <c r="H452" s="134" t="str">
        <f>IF('1_Data Entry'!$E452="","",IF(OR(F452="",I452="",J452="",K452=""),"",F452&amp;"-"&amp;TEXT(I452,"yyyymmdd")&amp;"-"&amp;SUBSTITUTE(TEXT(ROUND(J452,3),"0.###"),".","D")&amp;"-"&amp;SUBSTITUTE(TEXT(ROUND(K452,3),"0.###"),".","D")))</f>
        <v/>
      </c>
      <c r="I452" s="61" t="str">
        <f>IF('1_Data Entry'!$E452="","",IF(A452="","",'1_Data Entry'!G452))</f>
        <v/>
      </c>
      <c r="J452" s="62" t="str">
        <f>IF('1_Data Entry'!$E452="","",IF(A452="","",'1_Data Entry'!H452))</f>
        <v/>
      </c>
      <c r="K452" s="63" t="str">
        <f>IF('1_Data Entry'!$E452="","",IF(A452="","",'1_Data Entry'!I452))</f>
        <v/>
      </c>
      <c r="L452" s="63" t="str">
        <f>IF('1_Data Entry'!$E452="","",IF(OR(J452="",K452=""),"",J452*K452))</f>
        <v/>
      </c>
      <c r="M452" s="61" t="str">
        <f>IF(A452="","",IF(OR('1_Data Entry'!L452="",'1_Data Entry'!L452&lt;=0),"",'1_Data Entry'!J452))</f>
        <v/>
      </c>
      <c r="N452" s="62" t="str">
        <f>IF('1_Data Entry'!$E452="","",IF(OR(J452="",R452=""),"",MAX(J452-R452,0)))</f>
        <v/>
      </c>
      <c r="O452" s="63" t="str">
        <f>IF('1_Data Entry'!$E452="","",IF(A452="","",'1_Data Entry'!L452))</f>
        <v/>
      </c>
      <c r="P452" s="63" t="str">
        <f t="shared" si="37"/>
        <v/>
      </c>
      <c r="Q452" s="91" t="str">
        <f>IF('1_Data Entry'!$E452="","",IF(OR(M452="",P452="",L452=""),"",P452-L452))</f>
        <v/>
      </c>
      <c r="R452" s="133" t="str">
        <f>IF(A452="","",IF('1_Data Entry'!M452&lt;&gt;"",'1_Data Entry'!M452,IF('1_Data Entry'!J452="",J452,"")))</f>
        <v/>
      </c>
      <c r="S452" s="54" t="str">
        <f>IF('1_Data Entry'!$E452="","",IF(A452="","",IF(OR(F452="",I452="",J452="",K452=""),"Check row",IF(AND(M452&lt;&gt;"",M452&lt;I452),"Sell before buy",IF(AND(R452&lt;&gt;"",J452&lt;R452),"Shares remaining exceeds buy",IF(AND(M452&lt;&gt;"",OR(O452="",O452&lt;=0),N452&gt;0),"Missing sale price","OK"))))))</f>
        <v/>
      </c>
      <c r="T452" s="54" t="str">
        <f>IF('1_Data Entry'!$E452="","",IF(A452="","",IF(AND(Q452&lt;0,M452&lt;&gt;""),"Yes","No")))</f>
        <v/>
      </c>
      <c r="U452" s="54" t="str">
        <f>IF('1_Data Entry'!$E452="","",IF(OR(A452="",T452&lt;&gt;"Yes",M452=""),"No",IF(COUNTIFS($F$6:$F$505,F452,$I$6:$I$505,"&gt;="&amp;M452-30,$I$6:$I$505,"&lt;="&amp;M452+30,$A$6:$A$505,"&lt;&gt;"&amp;A452)&gt;0,"Yes","No")))</f>
        <v/>
      </c>
      <c r="V452" s="61" t="str">
        <f>IF('1_Data Entry'!$E452="","",IF(OR(A452="",U452&lt;&gt;"Yes",M452=""),"",M452+30))</f>
        <v/>
      </c>
      <c r="W452" s="54" t="str">
        <f>IF('1_Data Entry'!$E452="","",IF(A452="","",IF(S452="OK","Ready","Review row")))</f>
        <v/>
      </c>
      <c r="X452" s="69" t="str">
        <f t="shared" si="38"/>
        <v/>
      </c>
      <c r="Y452" s="68" t="str">
        <f t="shared" si="39"/>
        <v/>
      </c>
      <c r="Z452" s="64" t="str">
        <f>IF('1_Data Entry'!$E452="","",SUM(SUMIFS('4_Wash Match Table'!R$7:R$500,'4_Wash Match Table'!L$7:L$500,H452),(SUMIFS('4_Wash Match Table'!AA$7:AA$500,'4_Wash Match Table'!U$7:U$500,H452)),(SUMIFS('4_Wash Match Table'!AJ$7:AJ$500,'4_Wash Match Table'!AD$7:AD$500,H452)),(SUMIFS('4_Wash Match Table'!AS$7:AS$500,'4_Wash Match Table'!AM$7:AM$500,H452))))</f>
        <v/>
      </c>
      <c r="AA452" s="64" t="str">
        <f>IF('1_Data Entry'!$E452="","",IF(OR(L452="",Z452=""),"",L452+Z452))</f>
        <v/>
      </c>
      <c r="AB452" s="65" t="str">
        <f t="shared" si="40"/>
        <v/>
      </c>
      <c r="AC452" s="70" t="str">
        <f>IF(AND($M452&lt;&gt;"",$Q452&lt;0),COUNTIFS($M$6:M452,"&lt;&gt;",$Q$6:Q452,"&lt;0"),"")</f>
        <v/>
      </c>
      <c r="AD452" t="str">
        <f t="shared" si="41"/>
        <v/>
      </c>
      <c r="AG452"/>
    </row>
    <row r="453" spans="1:33" ht="15" customHeight="1" x14ac:dyDescent="0.25">
      <c r="A453" s="47" t="str">
        <f>IF('1_Data Entry'!$E453="","",IF(COUNTA('1_Data Entry'!C453:N453)=0,"",'1_Data Entry'!A453))</f>
        <v/>
      </c>
      <c r="B453" s="47" t="str">
        <f>IF('1_Data Entry'!$E453="","",IF(A453="","",IF(S453&lt;&gt;"OK","Check row",IF(M453="","Open lot",IF(R453=0,"Closed lot","Partially sold")))))</f>
        <v/>
      </c>
      <c r="C453" s="47" t="str">
        <f>IF(A453="","",'1_Data Entry'!C453)</f>
        <v/>
      </c>
      <c r="D453" s="47" t="str">
        <f>IF(A453="","",'1_Data Entry'!D453)</f>
        <v/>
      </c>
      <c r="E453" s="47" t="str">
        <f>IF(A453="","",'1_Data Entry'!E453)</f>
        <v/>
      </c>
      <c r="F453" s="47" t="str">
        <f t="shared" si="36"/>
        <v/>
      </c>
      <c r="G453" s="47" t="str">
        <f>IF(F453="","",IFERROR(VLOOKUP(F453,'6_Reference Lists'!$A$4:$D$64,4,FALSE()),'1_Data Entry'!F453))</f>
        <v/>
      </c>
      <c r="H453" s="134" t="str">
        <f>IF('1_Data Entry'!$E453="","",IF(OR(F453="",I453="",J453="",K453=""),"",F453&amp;"-"&amp;TEXT(I453,"yyyymmdd")&amp;"-"&amp;SUBSTITUTE(TEXT(ROUND(J453,3),"0.###"),".","D")&amp;"-"&amp;SUBSTITUTE(TEXT(ROUND(K453,3),"0.###"),".","D")))</f>
        <v/>
      </c>
      <c r="I453" s="61" t="str">
        <f>IF('1_Data Entry'!$E453="","",IF(A453="","",'1_Data Entry'!G453))</f>
        <v/>
      </c>
      <c r="J453" s="62" t="str">
        <f>IF('1_Data Entry'!$E453="","",IF(A453="","",'1_Data Entry'!H453))</f>
        <v/>
      </c>
      <c r="K453" s="63" t="str">
        <f>IF('1_Data Entry'!$E453="","",IF(A453="","",'1_Data Entry'!I453))</f>
        <v/>
      </c>
      <c r="L453" s="63" t="str">
        <f>IF('1_Data Entry'!$E453="","",IF(OR(J453="",K453=""),"",J453*K453))</f>
        <v/>
      </c>
      <c r="M453" s="61" t="str">
        <f>IF(A453="","",IF(OR('1_Data Entry'!L453="",'1_Data Entry'!L453&lt;=0),"",'1_Data Entry'!J453))</f>
        <v/>
      </c>
      <c r="N453" s="62" t="str">
        <f>IF('1_Data Entry'!$E453="","",IF(OR(J453="",R453=""),"",MAX(J453-R453,0)))</f>
        <v/>
      </c>
      <c r="O453" s="63" t="str">
        <f>IF('1_Data Entry'!$E453="","",IF(A453="","",'1_Data Entry'!L453))</f>
        <v/>
      </c>
      <c r="P453" s="63" t="str">
        <f t="shared" si="37"/>
        <v/>
      </c>
      <c r="Q453" s="91" t="str">
        <f>IF('1_Data Entry'!$E453="","",IF(OR(M453="",P453="",L453=""),"",P453-L453))</f>
        <v/>
      </c>
      <c r="R453" s="133" t="str">
        <f>IF(A453="","",IF('1_Data Entry'!M453&lt;&gt;"",'1_Data Entry'!M453,IF('1_Data Entry'!J453="",J453,"")))</f>
        <v/>
      </c>
      <c r="S453" s="54" t="str">
        <f>IF('1_Data Entry'!$E453="","",IF(A453="","",IF(OR(F453="",I453="",J453="",K453=""),"Check row",IF(AND(M453&lt;&gt;"",M453&lt;I453),"Sell before buy",IF(AND(R453&lt;&gt;"",J453&lt;R453),"Shares remaining exceeds buy",IF(AND(M453&lt;&gt;"",OR(O453="",O453&lt;=0),N453&gt;0),"Missing sale price","OK"))))))</f>
        <v/>
      </c>
      <c r="T453" s="54" t="str">
        <f>IF('1_Data Entry'!$E453="","",IF(A453="","",IF(AND(Q453&lt;0,M453&lt;&gt;""),"Yes","No")))</f>
        <v/>
      </c>
      <c r="U453" s="54" t="str">
        <f>IF('1_Data Entry'!$E453="","",IF(OR(A453="",T453&lt;&gt;"Yes",M453=""),"No",IF(COUNTIFS($F$6:$F$505,F453,$I$6:$I$505,"&gt;="&amp;M453-30,$I$6:$I$505,"&lt;="&amp;M453+30,$A$6:$A$505,"&lt;&gt;"&amp;A453)&gt;0,"Yes","No")))</f>
        <v/>
      </c>
      <c r="V453" s="61" t="str">
        <f>IF('1_Data Entry'!$E453="","",IF(OR(A453="",U453&lt;&gt;"Yes",M453=""),"",M453+30))</f>
        <v/>
      </c>
      <c r="W453" s="54" t="str">
        <f>IF('1_Data Entry'!$E453="","",IF(A453="","",IF(S453="OK","Ready","Review row")))</f>
        <v/>
      </c>
      <c r="X453" s="69" t="str">
        <f t="shared" si="38"/>
        <v/>
      </c>
      <c r="Y453" s="68" t="str">
        <f t="shared" si="39"/>
        <v/>
      </c>
      <c r="Z453" s="64" t="str">
        <f>IF('1_Data Entry'!$E453="","",SUM(SUMIFS('4_Wash Match Table'!R$7:R$500,'4_Wash Match Table'!L$7:L$500,H453),(SUMIFS('4_Wash Match Table'!AA$7:AA$500,'4_Wash Match Table'!U$7:U$500,H453)),(SUMIFS('4_Wash Match Table'!AJ$7:AJ$500,'4_Wash Match Table'!AD$7:AD$500,H453)),(SUMIFS('4_Wash Match Table'!AS$7:AS$500,'4_Wash Match Table'!AM$7:AM$500,H453))))</f>
        <v/>
      </c>
      <c r="AA453" s="64" t="str">
        <f>IF('1_Data Entry'!$E453="","",IF(OR(L453="",Z453=""),"",L453+Z453))</f>
        <v/>
      </c>
      <c r="AB453" s="65" t="str">
        <f t="shared" si="40"/>
        <v/>
      </c>
      <c r="AC453" s="70" t="str">
        <f>IF(AND($M453&lt;&gt;"",$Q453&lt;0),COUNTIFS($M$6:M453,"&lt;&gt;",$Q$6:Q453,"&lt;0"),"")</f>
        <v/>
      </c>
      <c r="AD453" t="str">
        <f t="shared" si="41"/>
        <v/>
      </c>
      <c r="AG453"/>
    </row>
    <row r="454" spans="1:33" ht="15" customHeight="1" x14ac:dyDescent="0.25">
      <c r="A454" s="47" t="str">
        <f>IF('1_Data Entry'!$E454="","",IF(COUNTA('1_Data Entry'!C454:N454)=0,"",'1_Data Entry'!A454))</f>
        <v/>
      </c>
      <c r="B454" s="47" t="str">
        <f>IF('1_Data Entry'!$E454="","",IF(A454="","",IF(S454&lt;&gt;"OK","Check row",IF(M454="","Open lot",IF(R454=0,"Closed lot","Partially sold")))))</f>
        <v/>
      </c>
      <c r="C454" s="47" t="str">
        <f>IF(A454="","",'1_Data Entry'!C454)</f>
        <v/>
      </c>
      <c r="D454" s="47" t="str">
        <f>IF(A454="","",'1_Data Entry'!D454)</f>
        <v/>
      </c>
      <c r="E454" s="47" t="str">
        <f>IF(A454="","",'1_Data Entry'!E454)</f>
        <v/>
      </c>
      <c r="F454" s="47" t="str">
        <f t="shared" ref="F454:F505" si="42">IF(E454="","",UPPER(TRIM(E454)))</f>
        <v/>
      </c>
      <c r="G454" s="47" t="str">
        <f>IF(F454="","",IFERROR(VLOOKUP(F454,'6_Reference Lists'!$A$4:$D$64,4,FALSE()),'1_Data Entry'!F454))</f>
        <v/>
      </c>
      <c r="H454" s="134" t="str">
        <f>IF('1_Data Entry'!$E454="","",IF(OR(F454="",I454="",J454="",K454=""),"",F454&amp;"-"&amp;TEXT(I454,"yyyymmdd")&amp;"-"&amp;SUBSTITUTE(TEXT(ROUND(J454,3),"0.###"),".","D")&amp;"-"&amp;SUBSTITUTE(TEXT(ROUND(K454,3),"0.###"),".","D")))</f>
        <v/>
      </c>
      <c r="I454" s="61" t="str">
        <f>IF('1_Data Entry'!$E454="","",IF(A454="","",'1_Data Entry'!G454))</f>
        <v/>
      </c>
      <c r="J454" s="62" t="str">
        <f>IF('1_Data Entry'!$E454="","",IF(A454="","",'1_Data Entry'!H454))</f>
        <v/>
      </c>
      <c r="K454" s="63" t="str">
        <f>IF('1_Data Entry'!$E454="","",IF(A454="","",'1_Data Entry'!I454))</f>
        <v/>
      </c>
      <c r="L454" s="63" t="str">
        <f>IF('1_Data Entry'!$E454="","",IF(OR(J454="",K454=""),"",J454*K454))</f>
        <v/>
      </c>
      <c r="M454" s="61" t="str">
        <f>IF(A454="","",IF(OR('1_Data Entry'!L454="",'1_Data Entry'!L454&lt;=0),"",'1_Data Entry'!J454))</f>
        <v/>
      </c>
      <c r="N454" s="62" t="str">
        <f>IF('1_Data Entry'!$E454="","",IF(OR(J454="",R454=""),"",MAX(J454-R454,0)))</f>
        <v/>
      </c>
      <c r="O454" s="63" t="str">
        <f>IF('1_Data Entry'!$E454="","",IF(A454="","",'1_Data Entry'!L454))</f>
        <v/>
      </c>
      <c r="P454" s="63" t="str">
        <f t="shared" ref="P454:P505" si="43">IF(OR(M454="",O454="",O454&lt;=0,N454="",N454&lt;=0),"",O454*N454)</f>
        <v/>
      </c>
      <c r="Q454" s="91" t="str">
        <f>IF('1_Data Entry'!$E454="","",IF(OR(M454="",P454="",L454=""),"",P454-L454))</f>
        <v/>
      </c>
      <c r="R454" s="133" t="str">
        <f>IF(A454="","",IF('1_Data Entry'!M454&lt;&gt;"",'1_Data Entry'!M454,IF('1_Data Entry'!J454="",J454,"")))</f>
        <v/>
      </c>
      <c r="S454" s="54" t="str">
        <f>IF('1_Data Entry'!$E454="","",IF(A454="","",IF(OR(F454="",I454="",J454="",K454=""),"Check row",IF(AND(M454&lt;&gt;"",M454&lt;I454),"Sell before buy",IF(AND(R454&lt;&gt;"",J454&lt;R454),"Shares remaining exceeds buy",IF(AND(M454&lt;&gt;"",OR(O454="",O454&lt;=0),N454&gt;0),"Missing sale price","OK"))))))</f>
        <v/>
      </c>
      <c r="T454" s="54" t="str">
        <f>IF('1_Data Entry'!$E454="","",IF(A454="","",IF(AND(Q454&lt;0,M454&lt;&gt;""),"Yes","No")))</f>
        <v/>
      </c>
      <c r="U454" s="54" t="str">
        <f>IF('1_Data Entry'!$E454="","",IF(OR(A454="",T454&lt;&gt;"Yes",M454=""),"No",IF(COUNTIFS($F$6:$F$505,F454,$I$6:$I$505,"&gt;="&amp;M454-30,$I$6:$I$505,"&lt;="&amp;M454+30,$A$6:$A$505,"&lt;&gt;"&amp;A454)&gt;0,"Yes","No")))</f>
        <v/>
      </c>
      <c r="V454" s="61" t="str">
        <f>IF('1_Data Entry'!$E454="","",IF(OR(A454="",U454&lt;&gt;"Yes",M454=""),"",M454+30))</f>
        <v/>
      </c>
      <c r="W454" s="54" t="str">
        <f>IF('1_Data Entry'!$E454="","",IF(A454="","",IF(S454="OK","Ready","Review row")))</f>
        <v/>
      </c>
      <c r="X454" s="69" t="str">
        <f t="shared" ref="X454:X505" si="44">IF(OR(I454="",M454=""),"",M454-I454)</f>
        <v/>
      </c>
      <c r="Y454" s="68" t="str">
        <f t="shared" ref="Y454:Y505" si="45">IF(X454="","",IF(X454&lt;=365,"Short-Term","Long-Term"))</f>
        <v/>
      </c>
      <c r="Z454" s="64" t="str">
        <f>IF('1_Data Entry'!$E454="","",SUM(SUMIFS('4_Wash Match Table'!R$7:R$500,'4_Wash Match Table'!L$7:L$500,H454),(SUMIFS('4_Wash Match Table'!AA$7:AA$500,'4_Wash Match Table'!U$7:U$500,H454)),(SUMIFS('4_Wash Match Table'!AJ$7:AJ$500,'4_Wash Match Table'!AD$7:AD$500,H454)),(SUMIFS('4_Wash Match Table'!AS$7:AS$500,'4_Wash Match Table'!AM$7:AM$500,H454))))</f>
        <v/>
      </c>
      <c r="AA454" s="64" t="str">
        <f>IF('1_Data Entry'!$E454="","",IF(OR(L454="",Z454=""),"",L454+Z454))</f>
        <v/>
      </c>
      <c r="AB454" s="65" t="str">
        <f t="shared" ref="AB454:AB517" si="46">IFERROR(IF(OR(J454="",AA454=""),"",AA454/J454),"")</f>
        <v/>
      </c>
      <c r="AC454" s="70" t="str">
        <f>IF(AND($M454&lt;&gt;"",$Q454&lt;0),COUNTIFS($M$6:M454,"&lt;&gt;",$Q$6:Q454,"&lt;0"),"")</f>
        <v/>
      </c>
      <c r="AD454" t="str">
        <f t="shared" ref="AD454:AD505" si="47">IF(A454="","",ROW())</f>
        <v/>
      </c>
      <c r="AG454"/>
    </row>
    <row r="455" spans="1:33" ht="15" customHeight="1" x14ac:dyDescent="0.25">
      <c r="A455" s="47" t="str">
        <f>IF('1_Data Entry'!$E455="","",IF(COUNTA('1_Data Entry'!C455:N455)=0,"",'1_Data Entry'!A455))</f>
        <v/>
      </c>
      <c r="B455" s="47" t="str">
        <f>IF('1_Data Entry'!$E455="","",IF(A455="","",IF(S455&lt;&gt;"OK","Check row",IF(M455="","Open lot",IF(R455=0,"Closed lot","Partially sold")))))</f>
        <v/>
      </c>
      <c r="C455" s="47" t="str">
        <f>IF(A455="","",'1_Data Entry'!C455)</f>
        <v/>
      </c>
      <c r="D455" s="47" t="str">
        <f>IF(A455="","",'1_Data Entry'!D455)</f>
        <v/>
      </c>
      <c r="E455" s="47" t="str">
        <f>IF(A455="","",'1_Data Entry'!E455)</f>
        <v/>
      </c>
      <c r="F455" s="47" t="str">
        <f t="shared" si="42"/>
        <v/>
      </c>
      <c r="G455" s="47" t="str">
        <f>IF(F455="","",IFERROR(VLOOKUP(F455,'6_Reference Lists'!$A$4:$D$64,4,FALSE()),'1_Data Entry'!F455))</f>
        <v/>
      </c>
      <c r="H455" s="134" t="str">
        <f>IF('1_Data Entry'!$E455="","",IF(OR(F455="",I455="",J455="",K455=""),"",F455&amp;"-"&amp;TEXT(I455,"yyyymmdd")&amp;"-"&amp;SUBSTITUTE(TEXT(ROUND(J455,3),"0.###"),".","D")&amp;"-"&amp;SUBSTITUTE(TEXT(ROUND(K455,3),"0.###"),".","D")))</f>
        <v/>
      </c>
      <c r="I455" s="61" t="str">
        <f>IF('1_Data Entry'!$E455="","",IF(A455="","",'1_Data Entry'!G455))</f>
        <v/>
      </c>
      <c r="J455" s="62" t="str">
        <f>IF('1_Data Entry'!$E455="","",IF(A455="","",'1_Data Entry'!H455))</f>
        <v/>
      </c>
      <c r="K455" s="63" t="str">
        <f>IF('1_Data Entry'!$E455="","",IF(A455="","",'1_Data Entry'!I455))</f>
        <v/>
      </c>
      <c r="L455" s="63" t="str">
        <f>IF('1_Data Entry'!$E455="","",IF(OR(J455="",K455=""),"",J455*K455))</f>
        <v/>
      </c>
      <c r="M455" s="61" t="str">
        <f>IF(A455="","",IF(OR('1_Data Entry'!L455="",'1_Data Entry'!L455&lt;=0),"",'1_Data Entry'!J455))</f>
        <v/>
      </c>
      <c r="N455" s="62" t="str">
        <f>IF('1_Data Entry'!$E455="","",IF(OR(J455="",R455=""),"",MAX(J455-R455,0)))</f>
        <v/>
      </c>
      <c r="O455" s="63" t="str">
        <f>IF('1_Data Entry'!$E455="","",IF(A455="","",'1_Data Entry'!L455))</f>
        <v/>
      </c>
      <c r="P455" s="63" t="str">
        <f t="shared" si="43"/>
        <v/>
      </c>
      <c r="Q455" s="91" t="str">
        <f>IF('1_Data Entry'!$E455="","",IF(OR(M455="",P455="",L455=""),"",P455-L455))</f>
        <v/>
      </c>
      <c r="R455" s="133" t="str">
        <f>IF(A455="","",IF('1_Data Entry'!M455&lt;&gt;"",'1_Data Entry'!M455,IF('1_Data Entry'!J455="",J455,"")))</f>
        <v/>
      </c>
      <c r="S455" s="54" t="str">
        <f>IF('1_Data Entry'!$E455="","",IF(A455="","",IF(OR(F455="",I455="",J455="",K455=""),"Check row",IF(AND(M455&lt;&gt;"",M455&lt;I455),"Sell before buy",IF(AND(R455&lt;&gt;"",J455&lt;R455),"Shares remaining exceeds buy",IF(AND(M455&lt;&gt;"",OR(O455="",O455&lt;=0),N455&gt;0),"Missing sale price","OK"))))))</f>
        <v/>
      </c>
      <c r="T455" s="54" t="str">
        <f>IF('1_Data Entry'!$E455="","",IF(A455="","",IF(AND(Q455&lt;0,M455&lt;&gt;""),"Yes","No")))</f>
        <v/>
      </c>
      <c r="U455" s="54" t="str">
        <f>IF('1_Data Entry'!$E455="","",IF(OR(A455="",T455&lt;&gt;"Yes",M455=""),"No",IF(COUNTIFS($F$6:$F$505,F455,$I$6:$I$505,"&gt;="&amp;M455-30,$I$6:$I$505,"&lt;="&amp;M455+30,$A$6:$A$505,"&lt;&gt;"&amp;A455)&gt;0,"Yes","No")))</f>
        <v/>
      </c>
      <c r="V455" s="61" t="str">
        <f>IF('1_Data Entry'!$E455="","",IF(OR(A455="",U455&lt;&gt;"Yes",M455=""),"",M455+30))</f>
        <v/>
      </c>
      <c r="W455" s="54" t="str">
        <f>IF('1_Data Entry'!$E455="","",IF(A455="","",IF(S455="OK","Ready","Review row")))</f>
        <v/>
      </c>
      <c r="X455" s="69" t="str">
        <f t="shared" si="44"/>
        <v/>
      </c>
      <c r="Y455" s="68" t="str">
        <f t="shared" si="45"/>
        <v/>
      </c>
      <c r="Z455" s="64" t="str">
        <f>IF('1_Data Entry'!$E455="","",SUM(SUMIFS('4_Wash Match Table'!R$7:R$500,'4_Wash Match Table'!L$7:L$500,H455),(SUMIFS('4_Wash Match Table'!AA$7:AA$500,'4_Wash Match Table'!U$7:U$500,H455)),(SUMIFS('4_Wash Match Table'!AJ$7:AJ$500,'4_Wash Match Table'!AD$7:AD$500,H455)),(SUMIFS('4_Wash Match Table'!AS$7:AS$500,'4_Wash Match Table'!AM$7:AM$500,H455))))</f>
        <v/>
      </c>
      <c r="AA455" s="64" t="str">
        <f>IF('1_Data Entry'!$E455="","",IF(OR(L455="",Z455=""),"",L455+Z455))</f>
        <v/>
      </c>
      <c r="AB455" s="65" t="str">
        <f t="shared" si="46"/>
        <v/>
      </c>
      <c r="AC455" s="70" t="str">
        <f>IF(AND($M455&lt;&gt;"",$Q455&lt;0),COUNTIFS($M$6:M455,"&lt;&gt;",$Q$6:Q455,"&lt;0"),"")</f>
        <v/>
      </c>
      <c r="AD455" t="str">
        <f t="shared" si="47"/>
        <v/>
      </c>
      <c r="AG455"/>
    </row>
    <row r="456" spans="1:33" ht="15" customHeight="1" x14ac:dyDescent="0.25">
      <c r="A456" s="47" t="str">
        <f>IF('1_Data Entry'!$E456="","",IF(COUNTA('1_Data Entry'!C456:N456)=0,"",'1_Data Entry'!A456))</f>
        <v/>
      </c>
      <c r="B456" s="47" t="str">
        <f>IF('1_Data Entry'!$E456="","",IF(A456="","",IF(S456&lt;&gt;"OK","Check row",IF(M456="","Open lot",IF(R456=0,"Closed lot","Partially sold")))))</f>
        <v/>
      </c>
      <c r="C456" s="47" t="str">
        <f>IF(A456="","",'1_Data Entry'!C456)</f>
        <v/>
      </c>
      <c r="D456" s="47" t="str">
        <f>IF(A456="","",'1_Data Entry'!D456)</f>
        <v/>
      </c>
      <c r="E456" s="47" t="str">
        <f>IF(A456="","",'1_Data Entry'!E456)</f>
        <v/>
      </c>
      <c r="F456" s="47" t="str">
        <f t="shared" si="42"/>
        <v/>
      </c>
      <c r="G456" s="47" t="str">
        <f>IF(F456="","",IFERROR(VLOOKUP(F456,'6_Reference Lists'!$A$4:$D$64,4,FALSE()),'1_Data Entry'!F456))</f>
        <v/>
      </c>
      <c r="H456" s="134" t="str">
        <f>IF('1_Data Entry'!$E456="","",IF(OR(F456="",I456="",J456="",K456=""),"",F456&amp;"-"&amp;TEXT(I456,"yyyymmdd")&amp;"-"&amp;SUBSTITUTE(TEXT(ROUND(J456,3),"0.###"),".","D")&amp;"-"&amp;SUBSTITUTE(TEXT(ROUND(K456,3),"0.###"),".","D")))</f>
        <v/>
      </c>
      <c r="I456" s="61" t="str">
        <f>IF('1_Data Entry'!$E456="","",IF(A456="","",'1_Data Entry'!G456))</f>
        <v/>
      </c>
      <c r="J456" s="62" t="str">
        <f>IF('1_Data Entry'!$E456="","",IF(A456="","",'1_Data Entry'!H456))</f>
        <v/>
      </c>
      <c r="K456" s="63" t="str">
        <f>IF('1_Data Entry'!$E456="","",IF(A456="","",'1_Data Entry'!I456))</f>
        <v/>
      </c>
      <c r="L456" s="63" t="str">
        <f>IF('1_Data Entry'!$E456="","",IF(OR(J456="",K456=""),"",J456*K456))</f>
        <v/>
      </c>
      <c r="M456" s="61" t="str">
        <f>IF(A456="","",IF(OR('1_Data Entry'!L456="",'1_Data Entry'!L456&lt;=0),"",'1_Data Entry'!J456))</f>
        <v/>
      </c>
      <c r="N456" s="62" t="str">
        <f>IF('1_Data Entry'!$E456="","",IF(OR(J456="",R456=""),"",MAX(J456-R456,0)))</f>
        <v/>
      </c>
      <c r="O456" s="63" t="str">
        <f>IF('1_Data Entry'!$E456="","",IF(A456="","",'1_Data Entry'!L456))</f>
        <v/>
      </c>
      <c r="P456" s="63" t="str">
        <f t="shared" si="43"/>
        <v/>
      </c>
      <c r="Q456" s="91" t="str">
        <f>IF('1_Data Entry'!$E456="","",IF(OR(M456="",P456="",L456=""),"",P456-L456))</f>
        <v/>
      </c>
      <c r="R456" s="133" t="str">
        <f>IF(A456="","",IF('1_Data Entry'!M456&lt;&gt;"",'1_Data Entry'!M456,IF('1_Data Entry'!J456="",J456,"")))</f>
        <v/>
      </c>
      <c r="S456" s="54" t="str">
        <f>IF('1_Data Entry'!$E456="","",IF(A456="","",IF(OR(F456="",I456="",J456="",K456=""),"Check row",IF(AND(M456&lt;&gt;"",M456&lt;I456),"Sell before buy",IF(AND(R456&lt;&gt;"",J456&lt;R456),"Shares remaining exceeds buy",IF(AND(M456&lt;&gt;"",OR(O456="",O456&lt;=0),N456&gt;0),"Missing sale price","OK"))))))</f>
        <v/>
      </c>
      <c r="T456" s="54" t="str">
        <f>IF('1_Data Entry'!$E456="","",IF(A456="","",IF(AND(Q456&lt;0,M456&lt;&gt;""),"Yes","No")))</f>
        <v/>
      </c>
      <c r="U456" s="54" t="str">
        <f>IF('1_Data Entry'!$E456="","",IF(OR(A456="",T456&lt;&gt;"Yes",M456=""),"No",IF(COUNTIFS($F$6:$F$505,F456,$I$6:$I$505,"&gt;="&amp;M456-30,$I$6:$I$505,"&lt;="&amp;M456+30,$A$6:$A$505,"&lt;&gt;"&amp;A456)&gt;0,"Yes","No")))</f>
        <v/>
      </c>
      <c r="V456" s="61" t="str">
        <f>IF('1_Data Entry'!$E456="","",IF(OR(A456="",U456&lt;&gt;"Yes",M456=""),"",M456+30))</f>
        <v/>
      </c>
      <c r="W456" s="54" t="str">
        <f>IF('1_Data Entry'!$E456="","",IF(A456="","",IF(S456="OK","Ready","Review row")))</f>
        <v/>
      </c>
      <c r="X456" s="69" t="str">
        <f t="shared" si="44"/>
        <v/>
      </c>
      <c r="Y456" s="68" t="str">
        <f t="shared" si="45"/>
        <v/>
      </c>
      <c r="Z456" s="64" t="str">
        <f>IF('1_Data Entry'!$E456="","",SUM(SUMIFS('4_Wash Match Table'!R$7:R$500,'4_Wash Match Table'!L$7:L$500,H456),(SUMIFS('4_Wash Match Table'!AA$7:AA$500,'4_Wash Match Table'!U$7:U$500,H456)),(SUMIFS('4_Wash Match Table'!AJ$7:AJ$500,'4_Wash Match Table'!AD$7:AD$500,H456)),(SUMIFS('4_Wash Match Table'!AS$7:AS$500,'4_Wash Match Table'!AM$7:AM$500,H456))))</f>
        <v/>
      </c>
      <c r="AA456" s="64" t="str">
        <f>IF('1_Data Entry'!$E456="","",IF(OR(L456="",Z456=""),"",L456+Z456))</f>
        <v/>
      </c>
      <c r="AB456" s="65" t="str">
        <f t="shared" si="46"/>
        <v/>
      </c>
      <c r="AC456" s="70" t="str">
        <f>IF(AND($M456&lt;&gt;"",$Q456&lt;0),COUNTIFS($M$6:M456,"&lt;&gt;",$Q$6:Q456,"&lt;0"),"")</f>
        <v/>
      </c>
      <c r="AD456" t="str">
        <f t="shared" si="47"/>
        <v/>
      </c>
      <c r="AG456"/>
    </row>
    <row r="457" spans="1:33" ht="15" customHeight="1" x14ac:dyDescent="0.25">
      <c r="A457" s="47" t="str">
        <f>IF('1_Data Entry'!$E457="","",IF(COUNTA('1_Data Entry'!C457:N457)=0,"",'1_Data Entry'!A457))</f>
        <v/>
      </c>
      <c r="B457" s="47" t="str">
        <f>IF('1_Data Entry'!$E457="","",IF(A457="","",IF(S457&lt;&gt;"OK","Check row",IF(M457="","Open lot",IF(R457=0,"Closed lot","Partially sold")))))</f>
        <v/>
      </c>
      <c r="C457" s="47" t="str">
        <f>IF(A457="","",'1_Data Entry'!C457)</f>
        <v/>
      </c>
      <c r="D457" s="47" t="str">
        <f>IF(A457="","",'1_Data Entry'!D457)</f>
        <v/>
      </c>
      <c r="E457" s="47" t="str">
        <f>IF(A457="","",'1_Data Entry'!E457)</f>
        <v/>
      </c>
      <c r="F457" s="47" t="str">
        <f t="shared" si="42"/>
        <v/>
      </c>
      <c r="G457" s="47" t="str">
        <f>IF(F457="","",IFERROR(VLOOKUP(F457,'6_Reference Lists'!$A$4:$D$64,4,FALSE()),'1_Data Entry'!F457))</f>
        <v/>
      </c>
      <c r="H457" s="134" t="str">
        <f>IF('1_Data Entry'!$E457="","",IF(OR(F457="",I457="",J457="",K457=""),"",F457&amp;"-"&amp;TEXT(I457,"yyyymmdd")&amp;"-"&amp;SUBSTITUTE(TEXT(ROUND(J457,3),"0.###"),".","D")&amp;"-"&amp;SUBSTITUTE(TEXT(ROUND(K457,3),"0.###"),".","D")))</f>
        <v/>
      </c>
      <c r="I457" s="61" t="str">
        <f>IF('1_Data Entry'!$E457="","",IF(A457="","",'1_Data Entry'!G457))</f>
        <v/>
      </c>
      <c r="J457" s="62" t="str">
        <f>IF('1_Data Entry'!$E457="","",IF(A457="","",'1_Data Entry'!H457))</f>
        <v/>
      </c>
      <c r="K457" s="63" t="str">
        <f>IF('1_Data Entry'!$E457="","",IF(A457="","",'1_Data Entry'!I457))</f>
        <v/>
      </c>
      <c r="L457" s="63" t="str">
        <f>IF('1_Data Entry'!$E457="","",IF(OR(J457="",K457=""),"",J457*K457))</f>
        <v/>
      </c>
      <c r="M457" s="61" t="str">
        <f>IF(A457="","",IF(OR('1_Data Entry'!L457="",'1_Data Entry'!L457&lt;=0),"",'1_Data Entry'!J457))</f>
        <v/>
      </c>
      <c r="N457" s="62" t="str">
        <f>IF('1_Data Entry'!$E457="","",IF(OR(J457="",R457=""),"",MAX(J457-R457,0)))</f>
        <v/>
      </c>
      <c r="O457" s="63" t="str">
        <f>IF('1_Data Entry'!$E457="","",IF(A457="","",'1_Data Entry'!L457))</f>
        <v/>
      </c>
      <c r="P457" s="63" t="str">
        <f t="shared" si="43"/>
        <v/>
      </c>
      <c r="Q457" s="91" t="str">
        <f>IF('1_Data Entry'!$E457="","",IF(OR(M457="",P457="",L457=""),"",P457-L457))</f>
        <v/>
      </c>
      <c r="R457" s="133" t="str">
        <f>IF(A457="","",IF('1_Data Entry'!M457&lt;&gt;"",'1_Data Entry'!M457,IF('1_Data Entry'!J457="",J457,"")))</f>
        <v/>
      </c>
      <c r="S457" s="54" t="str">
        <f>IF('1_Data Entry'!$E457="","",IF(A457="","",IF(OR(F457="",I457="",J457="",K457=""),"Check row",IF(AND(M457&lt;&gt;"",M457&lt;I457),"Sell before buy",IF(AND(R457&lt;&gt;"",J457&lt;R457),"Shares remaining exceeds buy",IF(AND(M457&lt;&gt;"",OR(O457="",O457&lt;=0),N457&gt;0),"Missing sale price","OK"))))))</f>
        <v/>
      </c>
      <c r="T457" s="54" t="str">
        <f>IF('1_Data Entry'!$E457="","",IF(A457="","",IF(AND(Q457&lt;0,M457&lt;&gt;""),"Yes","No")))</f>
        <v/>
      </c>
      <c r="U457" s="54" t="str">
        <f>IF('1_Data Entry'!$E457="","",IF(OR(A457="",T457&lt;&gt;"Yes",M457=""),"No",IF(COUNTIFS($F$6:$F$505,F457,$I$6:$I$505,"&gt;="&amp;M457-30,$I$6:$I$505,"&lt;="&amp;M457+30,$A$6:$A$505,"&lt;&gt;"&amp;A457)&gt;0,"Yes","No")))</f>
        <v/>
      </c>
      <c r="V457" s="61" t="str">
        <f>IF('1_Data Entry'!$E457="","",IF(OR(A457="",U457&lt;&gt;"Yes",M457=""),"",M457+30))</f>
        <v/>
      </c>
      <c r="W457" s="54" t="str">
        <f>IF('1_Data Entry'!$E457="","",IF(A457="","",IF(S457="OK","Ready","Review row")))</f>
        <v/>
      </c>
      <c r="X457" s="69" t="str">
        <f t="shared" si="44"/>
        <v/>
      </c>
      <c r="Y457" s="68" t="str">
        <f t="shared" si="45"/>
        <v/>
      </c>
      <c r="Z457" s="64" t="str">
        <f>IF('1_Data Entry'!$E457="","",SUM(SUMIFS('4_Wash Match Table'!R$7:R$500,'4_Wash Match Table'!L$7:L$500,H457),(SUMIFS('4_Wash Match Table'!AA$7:AA$500,'4_Wash Match Table'!U$7:U$500,H457)),(SUMIFS('4_Wash Match Table'!AJ$7:AJ$500,'4_Wash Match Table'!AD$7:AD$500,H457)),(SUMIFS('4_Wash Match Table'!AS$7:AS$500,'4_Wash Match Table'!AM$7:AM$500,H457))))</f>
        <v/>
      </c>
      <c r="AA457" s="64" t="str">
        <f>IF('1_Data Entry'!$E457="","",IF(OR(L457="",Z457=""),"",L457+Z457))</f>
        <v/>
      </c>
      <c r="AB457" s="65" t="str">
        <f t="shared" si="46"/>
        <v/>
      </c>
      <c r="AC457" s="70" t="str">
        <f>IF(AND($M457&lt;&gt;"",$Q457&lt;0),COUNTIFS($M$6:M457,"&lt;&gt;",$Q$6:Q457,"&lt;0"),"")</f>
        <v/>
      </c>
      <c r="AD457" t="str">
        <f t="shared" si="47"/>
        <v/>
      </c>
      <c r="AG457"/>
    </row>
    <row r="458" spans="1:33" ht="15" customHeight="1" x14ac:dyDescent="0.25">
      <c r="A458" s="47" t="str">
        <f>IF('1_Data Entry'!$E458="","",IF(COUNTA('1_Data Entry'!C458:N458)=0,"",'1_Data Entry'!A458))</f>
        <v/>
      </c>
      <c r="B458" s="47" t="str">
        <f>IF('1_Data Entry'!$E458="","",IF(A458="","",IF(S458&lt;&gt;"OK","Check row",IF(M458="","Open lot",IF(R458=0,"Closed lot","Partially sold")))))</f>
        <v/>
      </c>
      <c r="C458" s="47" t="str">
        <f>IF(A458="","",'1_Data Entry'!C458)</f>
        <v/>
      </c>
      <c r="D458" s="47" t="str">
        <f>IF(A458="","",'1_Data Entry'!D458)</f>
        <v/>
      </c>
      <c r="E458" s="47" t="str">
        <f>IF(A458="","",'1_Data Entry'!E458)</f>
        <v/>
      </c>
      <c r="F458" s="47" t="str">
        <f t="shared" si="42"/>
        <v/>
      </c>
      <c r="G458" s="47" t="str">
        <f>IF(F458="","",IFERROR(VLOOKUP(F458,'6_Reference Lists'!$A$4:$D$64,4,FALSE()),'1_Data Entry'!F458))</f>
        <v/>
      </c>
      <c r="H458" s="134" t="str">
        <f>IF('1_Data Entry'!$E458="","",IF(OR(F458="",I458="",J458="",K458=""),"",F458&amp;"-"&amp;TEXT(I458,"yyyymmdd")&amp;"-"&amp;SUBSTITUTE(TEXT(ROUND(J458,3),"0.###"),".","D")&amp;"-"&amp;SUBSTITUTE(TEXT(ROUND(K458,3),"0.###"),".","D")))</f>
        <v/>
      </c>
      <c r="I458" s="61" t="str">
        <f>IF('1_Data Entry'!$E458="","",IF(A458="","",'1_Data Entry'!G458))</f>
        <v/>
      </c>
      <c r="J458" s="62" t="str">
        <f>IF('1_Data Entry'!$E458="","",IF(A458="","",'1_Data Entry'!H458))</f>
        <v/>
      </c>
      <c r="K458" s="63" t="str">
        <f>IF('1_Data Entry'!$E458="","",IF(A458="","",'1_Data Entry'!I458))</f>
        <v/>
      </c>
      <c r="L458" s="63" t="str">
        <f>IF('1_Data Entry'!$E458="","",IF(OR(J458="",K458=""),"",J458*K458))</f>
        <v/>
      </c>
      <c r="M458" s="61" t="str">
        <f>IF(A458="","",IF(OR('1_Data Entry'!L458="",'1_Data Entry'!L458&lt;=0),"",'1_Data Entry'!J458))</f>
        <v/>
      </c>
      <c r="N458" s="62" t="str">
        <f>IF('1_Data Entry'!$E458="","",IF(OR(J458="",R458=""),"",MAX(J458-R458,0)))</f>
        <v/>
      </c>
      <c r="O458" s="63" t="str">
        <f>IF('1_Data Entry'!$E458="","",IF(A458="","",'1_Data Entry'!L458))</f>
        <v/>
      </c>
      <c r="P458" s="63" t="str">
        <f t="shared" si="43"/>
        <v/>
      </c>
      <c r="Q458" s="91" t="str">
        <f>IF('1_Data Entry'!$E458="","",IF(OR(M458="",P458="",L458=""),"",P458-L458))</f>
        <v/>
      </c>
      <c r="R458" s="133" t="str">
        <f>IF(A458="","",IF('1_Data Entry'!M458&lt;&gt;"",'1_Data Entry'!M458,IF('1_Data Entry'!J458="",J458,"")))</f>
        <v/>
      </c>
      <c r="S458" s="54" t="str">
        <f>IF('1_Data Entry'!$E458="","",IF(A458="","",IF(OR(F458="",I458="",J458="",K458=""),"Check row",IF(AND(M458&lt;&gt;"",M458&lt;I458),"Sell before buy",IF(AND(R458&lt;&gt;"",J458&lt;R458),"Shares remaining exceeds buy",IF(AND(M458&lt;&gt;"",OR(O458="",O458&lt;=0),N458&gt;0),"Missing sale price","OK"))))))</f>
        <v/>
      </c>
      <c r="T458" s="54" t="str">
        <f>IF('1_Data Entry'!$E458="","",IF(A458="","",IF(AND(Q458&lt;0,M458&lt;&gt;""),"Yes","No")))</f>
        <v/>
      </c>
      <c r="U458" s="54" t="str">
        <f>IF('1_Data Entry'!$E458="","",IF(OR(A458="",T458&lt;&gt;"Yes",M458=""),"No",IF(COUNTIFS($F$6:$F$505,F458,$I$6:$I$505,"&gt;="&amp;M458-30,$I$6:$I$505,"&lt;="&amp;M458+30,$A$6:$A$505,"&lt;&gt;"&amp;A458)&gt;0,"Yes","No")))</f>
        <v/>
      </c>
      <c r="V458" s="61" t="str">
        <f>IF('1_Data Entry'!$E458="","",IF(OR(A458="",U458&lt;&gt;"Yes",M458=""),"",M458+30))</f>
        <v/>
      </c>
      <c r="W458" s="54" t="str">
        <f>IF('1_Data Entry'!$E458="","",IF(A458="","",IF(S458="OK","Ready","Review row")))</f>
        <v/>
      </c>
      <c r="X458" s="69" t="str">
        <f t="shared" si="44"/>
        <v/>
      </c>
      <c r="Y458" s="68" t="str">
        <f t="shared" si="45"/>
        <v/>
      </c>
      <c r="Z458" s="64" t="str">
        <f>IF('1_Data Entry'!$E458="","",SUM(SUMIFS('4_Wash Match Table'!R$7:R$500,'4_Wash Match Table'!L$7:L$500,H458),(SUMIFS('4_Wash Match Table'!AA$7:AA$500,'4_Wash Match Table'!U$7:U$500,H458)),(SUMIFS('4_Wash Match Table'!AJ$7:AJ$500,'4_Wash Match Table'!AD$7:AD$500,H458)),(SUMIFS('4_Wash Match Table'!AS$7:AS$500,'4_Wash Match Table'!AM$7:AM$500,H458))))</f>
        <v/>
      </c>
      <c r="AA458" s="64" t="str">
        <f>IF('1_Data Entry'!$E458="","",IF(OR(L458="",Z458=""),"",L458+Z458))</f>
        <v/>
      </c>
      <c r="AB458" s="65" t="str">
        <f t="shared" si="46"/>
        <v/>
      </c>
      <c r="AC458" s="70" t="str">
        <f>IF(AND($M458&lt;&gt;"",$Q458&lt;0),COUNTIFS($M$6:M458,"&lt;&gt;",$Q$6:Q458,"&lt;0"),"")</f>
        <v/>
      </c>
      <c r="AD458" t="str">
        <f t="shared" si="47"/>
        <v/>
      </c>
      <c r="AG458"/>
    </row>
    <row r="459" spans="1:33" ht="15" customHeight="1" x14ac:dyDescent="0.25">
      <c r="A459" s="47" t="str">
        <f>IF('1_Data Entry'!$E459="","",IF(COUNTA('1_Data Entry'!C459:N459)=0,"",'1_Data Entry'!A459))</f>
        <v/>
      </c>
      <c r="B459" s="47" t="str">
        <f>IF('1_Data Entry'!$E459="","",IF(A459="","",IF(S459&lt;&gt;"OK","Check row",IF(M459="","Open lot",IF(R459=0,"Closed lot","Partially sold")))))</f>
        <v/>
      </c>
      <c r="C459" s="47" t="str">
        <f>IF(A459="","",'1_Data Entry'!C459)</f>
        <v/>
      </c>
      <c r="D459" s="47" t="str">
        <f>IF(A459="","",'1_Data Entry'!D459)</f>
        <v/>
      </c>
      <c r="E459" s="47" t="str">
        <f>IF(A459="","",'1_Data Entry'!E459)</f>
        <v/>
      </c>
      <c r="F459" s="47" t="str">
        <f t="shared" si="42"/>
        <v/>
      </c>
      <c r="G459" s="47" t="str">
        <f>IF(F459="","",IFERROR(VLOOKUP(F459,'6_Reference Lists'!$A$4:$D$64,4,FALSE()),'1_Data Entry'!F459))</f>
        <v/>
      </c>
      <c r="H459" s="134" t="str">
        <f>IF('1_Data Entry'!$E459="","",IF(OR(F459="",I459="",J459="",K459=""),"",F459&amp;"-"&amp;TEXT(I459,"yyyymmdd")&amp;"-"&amp;SUBSTITUTE(TEXT(ROUND(J459,3),"0.###"),".","D")&amp;"-"&amp;SUBSTITUTE(TEXT(ROUND(K459,3),"0.###"),".","D")))</f>
        <v/>
      </c>
      <c r="I459" s="61" t="str">
        <f>IF('1_Data Entry'!$E459="","",IF(A459="","",'1_Data Entry'!G459))</f>
        <v/>
      </c>
      <c r="J459" s="62" t="str">
        <f>IF('1_Data Entry'!$E459="","",IF(A459="","",'1_Data Entry'!H459))</f>
        <v/>
      </c>
      <c r="K459" s="63" t="str">
        <f>IF('1_Data Entry'!$E459="","",IF(A459="","",'1_Data Entry'!I459))</f>
        <v/>
      </c>
      <c r="L459" s="63" t="str">
        <f>IF('1_Data Entry'!$E459="","",IF(OR(J459="",K459=""),"",J459*K459))</f>
        <v/>
      </c>
      <c r="M459" s="61" t="str">
        <f>IF(A459="","",IF(OR('1_Data Entry'!L459="",'1_Data Entry'!L459&lt;=0),"",'1_Data Entry'!J459))</f>
        <v/>
      </c>
      <c r="N459" s="62" t="str">
        <f>IF('1_Data Entry'!$E459="","",IF(OR(J459="",R459=""),"",MAX(J459-R459,0)))</f>
        <v/>
      </c>
      <c r="O459" s="63" t="str">
        <f>IF('1_Data Entry'!$E459="","",IF(A459="","",'1_Data Entry'!L459))</f>
        <v/>
      </c>
      <c r="P459" s="63" t="str">
        <f t="shared" si="43"/>
        <v/>
      </c>
      <c r="Q459" s="91" t="str">
        <f>IF('1_Data Entry'!$E459="","",IF(OR(M459="",P459="",L459=""),"",P459-L459))</f>
        <v/>
      </c>
      <c r="R459" s="133" t="str">
        <f>IF(A459="","",IF('1_Data Entry'!M459&lt;&gt;"",'1_Data Entry'!M459,IF('1_Data Entry'!J459="",J459,"")))</f>
        <v/>
      </c>
      <c r="S459" s="54" t="str">
        <f>IF('1_Data Entry'!$E459="","",IF(A459="","",IF(OR(F459="",I459="",J459="",K459=""),"Check row",IF(AND(M459&lt;&gt;"",M459&lt;I459),"Sell before buy",IF(AND(R459&lt;&gt;"",J459&lt;R459),"Shares remaining exceeds buy",IF(AND(M459&lt;&gt;"",OR(O459="",O459&lt;=0),N459&gt;0),"Missing sale price","OK"))))))</f>
        <v/>
      </c>
      <c r="T459" s="54" t="str">
        <f>IF('1_Data Entry'!$E459="","",IF(A459="","",IF(AND(Q459&lt;0,M459&lt;&gt;""),"Yes","No")))</f>
        <v/>
      </c>
      <c r="U459" s="54" t="str">
        <f>IF('1_Data Entry'!$E459="","",IF(OR(A459="",T459&lt;&gt;"Yes",M459=""),"No",IF(COUNTIFS($F$6:$F$505,F459,$I$6:$I$505,"&gt;="&amp;M459-30,$I$6:$I$505,"&lt;="&amp;M459+30,$A$6:$A$505,"&lt;&gt;"&amp;A459)&gt;0,"Yes","No")))</f>
        <v/>
      </c>
      <c r="V459" s="61" t="str">
        <f>IF('1_Data Entry'!$E459="","",IF(OR(A459="",U459&lt;&gt;"Yes",M459=""),"",M459+30))</f>
        <v/>
      </c>
      <c r="W459" s="54" t="str">
        <f>IF('1_Data Entry'!$E459="","",IF(A459="","",IF(S459="OK","Ready","Review row")))</f>
        <v/>
      </c>
      <c r="X459" s="69" t="str">
        <f t="shared" si="44"/>
        <v/>
      </c>
      <c r="Y459" s="68" t="str">
        <f t="shared" si="45"/>
        <v/>
      </c>
      <c r="Z459" s="64" t="str">
        <f>IF('1_Data Entry'!$E459="","",SUM(SUMIFS('4_Wash Match Table'!R$7:R$500,'4_Wash Match Table'!L$7:L$500,H459),(SUMIFS('4_Wash Match Table'!AA$7:AA$500,'4_Wash Match Table'!U$7:U$500,H459)),(SUMIFS('4_Wash Match Table'!AJ$7:AJ$500,'4_Wash Match Table'!AD$7:AD$500,H459)),(SUMIFS('4_Wash Match Table'!AS$7:AS$500,'4_Wash Match Table'!AM$7:AM$500,H459))))</f>
        <v/>
      </c>
      <c r="AA459" s="64" t="str">
        <f>IF('1_Data Entry'!$E459="","",IF(OR(L459="",Z459=""),"",L459+Z459))</f>
        <v/>
      </c>
      <c r="AB459" s="65" t="str">
        <f t="shared" si="46"/>
        <v/>
      </c>
      <c r="AC459" s="70" t="str">
        <f>IF(AND($M459&lt;&gt;"",$Q459&lt;0),COUNTIFS($M$6:M459,"&lt;&gt;",$Q$6:Q459,"&lt;0"),"")</f>
        <v/>
      </c>
      <c r="AD459" t="str">
        <f t="shared" si="47"/>
        <v/>
      </c>
      <c r="AG459"/>
    </row>
    <row r="460" spans="1:33" ht="15" customHeight="1" x14ac:dyDescent="0.25">
      <c r="A460" s="47" t="str">
        <f>IF('1_Data Entry'!$E460="","",IF(COUNTA('1_Data Entry'!C460:N460)=0,"",'1_Data Entry'!A460))</f>
        <v/>
      </c>
      <c r="B460" s="47" t="str">
        <f>IF('1_Data Entry'!$E460="","",IF(A460="","",IF(S460&lt;&gt;"OK","Check row",IF(M460="","Open lot",IF(R460=0,"Closed lot","Partially sold")))))</f>
        <v/>
      </c>
      <c r="C460" s="47" t="str">
        <f>IF(A460="","",'1_Data Entry'!C460)</f>
        <v/>
      </c>
      <c r="D460" s="47" t="str">
        <f>IF(A460="","",'1_Data Entry'!D460)</f>
        <v/>
      </c>
      <c r="E460" s="47" t="str">
        <f>IF(A460="","",'1_Data Entry'!E460)</f>
        <v/>
      </c>
      <c r="F460" s="47" t="str">
        <f t="shared" si="42"/>
        <v/>
      </c>
      <c r="G460" s="47" t="str">
        <f>IF(F460="","",IFERROR(VLOOKUP(F460,'6_Reference Lists'!$A$4:$D$64,4,FALSE()),'1_Data Entry'!F460))</f>
        <v/>
      </c>
      <c r="H460" s="134" t="str">
        <f>IF('1_Data Entry'!$E460="","",IF(OR(F460="",I460="",J460="",K460=""),"",F460&amp;"-"&amp;TEXT(I460,"yyyymmdd")&amp;"-"&amp;SUBSTITUTE(TEXT(ROUND(J460,3),"0.###"),".","D")&amp;"-"&amp;SUBSTITUTE(TEXT(ROUND(K460,3),"0.###"),".","D")))</f>
        <v/>
      </c>
      <c r="I460" s="61" t="str">
        <f>IF('1_Data Entry'!$E460="","",IF(A460="","",'1_Data Entry'!G460))</f>
        <v/>
      </c>
      <c r="J460" s="62" t="str">
        <f>IF('1_Data Entry'!$E460="","",IF(A460="","",'1_Data Entry'!H460))</f>
        <v/>
      </c>
      <c r="K460" s="63" t="str">
        <f>IF('1_Data Entry'!$E460="","",IF(A460="","",'1_Data Entry'!I460))</f>
        <v/>
      </c>
      <c r="L460" s="63" t="str">
        <f>IF('1_Data Entry'!$E460="","",IF(OR(J460="",K460=""),"",J460*K460))</f>
        <v/>
      </c>
      <c r="M460" s="61" t="str">
        <f>IF(A460="","",IF(OR('1_Data Entry'!L460="",'1_Data Entry'!L460&lt;=0),"",'1_Data Entry'!J460))</f>
        <v/>
      </c>
      <c r="N460" s="62" t="str">
        <f>IF('1_Data Entry'!$E460="","",IF(OR(J460="",R460=""),"",MAX(J460-R460,0)))</f>
        <v/>
      </c>
      <c r="O460" s="63" t="str">
        <f>IF('1_Data Entry'!$E460="","",IF(A460="","",'1_Data Entry'!L460))</f>
        <v/>
      </c>
      <c r="P460" s="63" t="str">
        <f t="shared" si="43"/>
        <v/>
      </c>
      <c r="Q460" s="91" t="str">
        <f>IF('1_Data Entry'!$E460="","",IF(OR(M460="",P460="",L460=""),"",P460-L460))</f>
        <v/>
      </c>
      <c r="R460" s="133" t="str">
        <f>IF(A460="","",IF('1_Data Entry'!M460&lt;&gt;"",'1_Data Entry'!M460,IF('1_Data Entry'!J460="",J460,"")))</f>
        <v/>
      </c>
      <c r="S460" s="54" t="str">
        <f>IF('1_Data Entry'!$E460="","",IF(A460="","",IF(OR(F460="",I460="",J460="",K460=""),"Check row",IF(AND(M460&lt;&gt;"",M460&lt;I460),"Sell before buy",IF(AND(R460&lt;&gt;"",J460&lt;R460),"Shares remaining exceeds buy",IF(AND(M460&lt;&gt;"",OR(O460="",O460&lt;=0),N460&gt;0),"Missing sale price","OK"))))))</f>
        <v/>
      </c>
      <c r="T460" s="54" t="str">
        <f>IF('1_Data Entry'!$E460="","",IF(A460="","",IF(AND(Q460&lt;0,M460&lt;&gt;""),"Yes","No")))</f>
        <v/>
      </c>
      <c r="U460" s="54" t="str">
        <f>IF('1_Data Entry'!$E460="","",IF(OR(A460="",T460&lt;&gt;"Yes",M460=""),"No",IF(COUNTIFS($F$6:$F$505,F460,$I$6:$I$505,"&gt;="&amp;M460-30,$I$6:$I$505,"&lt;="&amp;M460+30,$A$6:$A$505,"&lt;&gt;"&amp;A460)&gt;0,"Yes","No")))</f>
        <v/>
      </c>
      <c r="V460" s="61" t="str">
        <f>IF('1_Data Entry'!$E460="","",IF(OR(A460="",U460&lt;&gt;"Yes",M460=""),"",M460+30))</f>
        <v/>
      </c>
      <c r="W460" s="54" t="str">
        <f>IF('1_Data Entry'!$E460="","",IF(A460="","",IF(S460="OK","Ready","Review row")))</f>
        <v/>
      </c>
      <c r="X460" s="69" t="str">
        <f t="shared" si="44"/>
        <v/>
      </c>
      <c r="Y460" s="68" t="str">
        <f t="shared" si="45"/>
        <v/>
      </c>
      <c r="Z460" s="64" t="str">
        <f>IF('1_Data Entry'!$E460="","",SUM(SUMIFS('4_Wash Match Table'!R$7:R$500,'4_Wash Match Table'!L$7:L$500,H460),(SUMIFS('4_Wash Match Table'!AA$7:AA$500,'4_Wash Match Table'!U$7:U$500,H460)),(SUMIFS('4_Wash Match Table'!AJ$7:AJ$500,'4_Wash Match Table'!AD$7:AD$500,H460)),(SUMIFS('4_Wash Match Table'!AS$7:AS$500,'4_Wash Match Table'!AM$7:AM$500,H460))))</f>
        <v/>
      </c>
      <c r="AA460" s="64" t="str">
        <f>IF('1_Data Entry'!$E460="","",IF(OR(L460="",Z460=""),"",L460+Z460))</f>
        <v/>
      </c>
      <c r="AB460" s="65" t="str">
        <f t="shared" si="46"/>
        <v/>
      </c>
      <c r="AC460" s="70" t="str">
        <f>IF(AND($M460&lt;&gt;"",$Q460&lt;0),COUNTIFS($M$6:M460,"&lt;&gt;",$Q$6:Q460,"&lt;0"),"")</f>
        <v/>
      </c>
      <c r="AD460" t="str">
        <f t="shared" si="47"/>
        <v/>
      </c>
      <c r="AG460"/>
    </row>
    <row r="461" spans="1:33" ht="15" customHeight="1" x14ac:dyDescent="0.25">
      <c r="A461" s="47" t="str">
        <f>IF('1_Data Entry'!$E461="","",IF(COUNTA('1_Data Entry'!C461:N461)=0,"",'1_Data Entry'!A461))</f>
        <v/>
      </c>
      <c r="B461" s="47" t="str">
        <f>IF('1_Data Entry'!$E461="","",IF(A461="","",IF(S461&lt;&gt;"OK","Check row",IF(M461="","Open lot",IF(R461=0,"Closed lot","Partially sold")))))</f>
        <v/>
      </c>
      <c r="C461" s="47" t="str">
        <f>IF(A461="","",'1_Data Entry'!C461)</f>
        <v/>
      </c>
      <c r="D461" s="47" t="str">
        <f>IF(A461="","",'1_Data Entry'!D461)</f>
        <v/>
      </c>
      <c r="E461" s="47" t="str">
        <f>IF(A461="","",'1_Data Entry'!E461)</f>
        <v/>
      </c>
      <c r="F461" s="47" t="str">
        <f t="shared" si="42"/>
        <v/>
      </c>
      <c r="G461" s="47" t="str">
        <f>IF(F461="","",IFERROR(VLOOKUP(F461,'6_Reference Lists'!$A$4:$D$64,4,FALSE()),'1_Data Entry'!F461))</f>
        <v/>
      </c>
      <c r="H461" s="134" t="str">
        <f>IF('1_Data Entry'!$E461="","",IF(OR(F461="",I461="",J461="",K461=""),"",F461&amp;"-"&amp;TEXT(I461,"yyyymmdd")&amp;"-"&amp;SUBSTITUTE(TEXT(ROUND(J461,3),"0.###"),".","D")&amp;"-"&amp;SUBSTITUTE(TEXT(ROUND(K461,3),"0.###"),".","D")))</f>
        <v/>
      </c>
      <c r="I461" s="61" t="str">
        <f>IF('1_Data Entry'!$E461="","",IF(A461="","",'1_Data Entry'!G461))</f>
        <v/>
      </c>
      <c r="J461" s="62" t="str">
        <f>IF('1_Data Entry'!$E461="","",IF(A461="","",'1_Data Entry'!H461))</f>
        <v/>
      </c>
      <c r="K461" s="63" t="str">
        <f>IF('1_Data Entry'!$E461="","",IF(A461="","",'1_Data Entry'!I461))</f>
        <v/>
      </c>
      <c r="L461" s="63" t="str">
        <f>IF('1_Data Entry'!$E461="","",IF(OR(J461="",K461=""),"",J461*K461))</f>
        <v/>
      </c>
      <c r="M461" s="61" t="str">
        <f>IF(A461="","",IF(OR('1_Data Entry'!L461="",'1_Data Entry'!L461&lt;=0),"",'1_Data Entry'!J461))</f>
        <v/>
      </c>
      <c r="N461" s="62" t="str">
        <f>IF('1_Data Entry'!$E461="","",IF(OR(J461="",R461=""),"",MAX(J461-R461,0)))</f>
        <v/>
      </c>
      <c r="O461" s="63" t="str">
        <f>IF('1_Data Entry'!$E461="","",IF(A461="","",'1_Data Entry'!L461))</f>
        <v/>
      </c>
      <c r="P461" s="63" t="str">
        <f t="shared" si="43"/>
        <v/>
      </c>
      <c r="Q461" s="91" t="str">
        <f>IF('1_Data Entry'!$E461="","",IF(OR(M461="",P461="",L461=""),"",P461-L461))</f>
        <v/>
      </c>
      <c r="R461" s="133" t="str">
        <f>IF(A461="","",IF('1_Data Entry'!M461&lt;&gt;"",'1_Data Entry'!M461,IF('1_Data Entry'!J461="",J461,"")))</f>
        <v/>
      </c>
      <c r="S461" s="54" t="str">
        <f>IF('1_Data Entry'!$E461="","",IF(A461="","",IF(OR(F461="",I461="",J461="",K461=""),"Check row",IF(AND(M461&lt;&gt;"",M461&lt;I461),"Sell before buy",IF(AND(R461&lt;&gt;"",J461&lt;R461),"Shares remaining exceeds buy",IF(AND(M461&lt;&gt;"",OR(O461="",O461&lt;=0),N461&gt;0),"Missing sale price","OK"))))))</f>
        <v/>
      </c>
      <c r="T461" s="54" t="str">
        <f>IF('1_Data Entry'!$E461="","",IF(A461="","",IF(AND(Q461&lt;0,M461&lt;&gt;""),"Yes","No")))</f>
        <v/>
      </c>
      <c r="U461" s="54" t="str">
        <f>IF('1_Data Entry'!$E461="","",IF(OR(A461="",T461&lt;&gt;"Yes",M461=""),"No",IF(COUNTIFS($F$6:$F$505,F461,$I$6:$I$505,"&gt;="&amp;M461-30,$I$6:$I$505,"&lt;="&amp;M461+30,$A$6:$A$505,"&lt;&gt;"&amp;A461)&gt;0,"Yes","No")))</f>
        <v/>
      </c>
      <c r="V461" s="61" t="str">
        <f>IF('1_Data Entry'!$E461="","",IF(OR(A461="",U461&lt;&gt;"Yes",M461=""),"",M461+30))</f>
        <v/>
      </c>
      <c r="W461" s="54" t="str">
        <f>IF('1_Data Entry'!$E461="","",IF(A461="","",IF(S461="OK","Ready","Review row")))</f>
        <v/>
      </c>
      <c r="X461" s="69" t="str">
        <f t="shared" si="44"/>
        <v/>
      </c>
      <c r="Y461" s="68" t="str">
        <f t="shared" si="45"/>
        <v/>
      </c>
      <c r="Z461" s="64" t="str">
        <f>IF('1_Data Entry'!$E461="","",SUM(SUMIFS('4_Wash Match Table'!R$7:R$500,'4_Wash Match Table'!L$7:L$500,H461),(SUMIFS('4_Wash Match Table'!AA$7:AA$500,'4_Wash Match Table'!U$7:U$500,H461)),(SUMIFS('4_Wash Match Table'!AJ$7:AJ$500,'4_Wash Match Table'!AD$7:AD$500,H461)),(SUMIFS('4_Wash Match Table'!AS$7:AS$500,'4_Wash Match Table'!AM$7:AM$500,H461))))</f>
        <v/>
      </c>
      <c r="AA461" s="64" t="str">
        <f>IF('1_Data Entry'!$E461="","",IF(OR(L461="",Z461=""),"",L461+Z461))</f>
        <v/>
      </c>
      <c r="AB461" s="65" t="str">
        <f t="shared" si="46"/>
        <v/>
      </c>
      <c r="AC461" s="70" t="str">
        <f>IF(AND($M461&lt;&gt;"",$Q461&lt;0),COUNTIFS($M$6:M461,"&lt;&gt;",$Q$6:Q461,"&lt;0"),"")</f>
        <v/>
      </c>
      <c r="AD461" t="str">
        <f t="shared" si="47"/>
        <v/>
      </c>
      <c r="AG461"/>
    </row>
    <row r="462" spans="1:33" ht="15" customHeight="1" x14ac:dyDescent="0.25">
      <c r="A462" s="47" t="str">
        <f>IF('1_Data Entry'!$E462="","",IF(COUNTA('1_Data Entry'!C462:N462)=0,"",'1_Data Entry'!A462))</f>
        <v/>
      </c>
      <c r="B462" s="47" t="str">
        <f>IF('1_Data Entry'!$E462="","",IF(A462="","",IF(S462&lt;&gt;"OK","Check row",IF(M462="","Open lot",IF(R462=0,"Closed lot","Partially sold")))))</f>
        <v/>
      </c>
      <c r="C462" s="47" t="str">
        <f>IF(A462="","",'1_Data Entry'!C462)</f>
        <v/>
      </c>
      <c r="D462" s="47" t="str">
        <f>IF(A462="","",'1_Data Entry'!D462)</f>
        <v/>
      </c>
      <c r="E462" s="47" t="str">
        <f>IF(A462="","",'1_Data Entry'!E462)</f>
        <v/>
      </c>
      <c r="F462" s="47" t="str">
        <f t="shared" si="42"/>
        <v/>
      </c>
      <c r="G462" s="47" t="str">
        <f>IF(F462="","",IFERROR(VLOOKUP(F462,'6_Reference Lists'!$A$4:$D$64,4,FALSE()),'1_Data Entry'!F462))</f>
        <v/>
      </c>
      <c r="H462" s="134" t="str">
        <f>IF('1_Data Entry'!$E462="","",IF(OR(F462="",I462="",J462="",K462=""),"",F462&amp;"-"&amp;TEXT(I462,"yyyymmdd")&amp;"-"&amp;SUBSTITUTE(TEXT(ROUND(J462,3),"0.###"),".","D")&amp;"-"&amp;SUBSTITUTE(TEXT(ROUND(K462,3),"0.###"),".","D")))</f>
        <v/>
      </c>
      <c r="I462" s="61" t="str">
        <f>IF('1_Data Entry'!$E462="","",IF(A462="","",'1_Data Entry'!G462))</f>
        <v/>
      </c>
      <c r="J462" s="62" t="str">
        <f>IF('1_Data Entry'!$E462="","",IF(A462="","",'1_Data Entry'!H462))</f>
        <v/>
      </c>
      <c r="K462" s="63" t="str">
        <f>IF('1_Data Entry'!$E462="","",IF(A462="","",'1_Data Entry'!I462))</f>
        <v/>
      </c>
      <c r="L462" s="63" t="str">
        <f>IF('1_Data Entry'!$E462="","",IF(OR(J462="",K462=""),"",J462*K462))</f>
        <v/>
      </c>
      <c r="M462" s="61" t="str">
        <f>IF(A462="","",IF(OR('1_Data Entry'!L462="",'1_Data Entry'!L462&lt;=0),"",'1_Data Entry'!J462))</f>
        <v/>
      </c>
      <c r="N462" s="62" t="str">
        <f>IF('1_Data Entry'!$E462="","",IF(OR(J462="",R462=""),"",MAX(J462-R462,0)))</f>
        <v/>
      </c>
      <c r="O462" s="63" t="str">
        <f>IF('1_Data Entry'!$E462="","",IF(A462="","",'1_Data Entry'!L462))</f>
        <v/>
      </c>
      <c r="P462" s="63" t="str">
        <f t="shared" si="43"/>
        <v/>
      </c>
      <c r="Q462" s="91" t="str">
        <f>IF('1_Data Entry'!$E462="","",IF(OR(M462="",P462="",L462=""),"",P462-L462))</f>
        <v/>
      </c>
      <c r="R462" s="133" t="str">
        <f>IF(A462="","",IF('1_Data Entry'!M462&lt;&gt;"",'1_Data Entry'!M462,IF('1_Data Entry'!J462="",J462,"")))</f>
        <v/>
      </c>
      <c r="S462" s="54" t="str">
        <f>IF('1_Data Entry'!$E462="","",IF(A462="","",IF(OR(F462="",I462="",J462="",K462=""),"Check row",IF(AND(M462&lt;&gt;"",M462&lt;I462),"Sell before buy",IF(AND(R462&lt;&gt;"",J462&lt;R462),"Shares remaining exceeds buy",IF(AND(M462&lt;&gt;"",OR(O462="",O462&lt;=0),N462&gt;0),"Missing sale price","OK"))))))</f>
        <v/>
      </c>
      <c r="T462" s="54" t="str">
        <f>IF('1_Data Entry'!$E462="","",IF(A462="","",IF(AND(Q462&lt;0,M462&lt;&gt;""),"Yes","No")))</f>
        <v/>
      </c>
      <c r="U462" s="54" t="str">
        <f>IF('1_Data Entry'!$E462="","",IF(OR(A462="",T462&lt;&gt;"Yes",M462=""),"No",IF(COUNTIFS($F$6:$F$505,F462,$I$6:$I$505,"&gt;="&amp;M462-30,$I$6:$I$505,"&lt;="&amp;M462+30,$A$6:$A$505,"&lt;&gt;"&amp;A462)&gt;0,"Yes","No")))</f>
        <v/>
      </c>
      <c r="V462" s="61" t="str">
        <f>IF('1_Data Entry'!$E462="","",IF(OR(A462="",U462&lt;&gt;"Yes",M462=""),"",M462+30))</f>
        <v/>
      </c>
      <c r="W462" s="54" t="str">
        <f>IF('1_Data Entry'!$E462="","",IF(A462="","",IF(S462="OK","Ready","Review row")))</f>
        <v/>
      </c>
      <c r="X462" s="69" t="str">
        <f t="shared" si="44"/>
        <v/>
      </c>
      <c r="Y462" s="68" t="str">
        <f t="shared" si="45"/>
        <v/>
      </c>
      <c r="Z462" s="64" t="str">
        <f>IF('1_Data Entry'!$E462="","",SUM(SUMIFS('4_Wash Match Table'!R$7:R$500,'4_Wash Match Table'!L$7:L$500,H462),(SUMIFS('4_Wash Match Table'!AA$7:AA$500,'4_Wash Match Table'!U$7:U$500,H462)),(SUMIFS('4_Wash Match Table'!AJ$7:AJ$500,'4_Wash Match Table'!AD$7:AD$500,H462)),(SUMIFS('4_Wash Match Table'!AS$7:AS$500,'4_Wash Match Table'!AM$7:AM$500,H462))))</f>
        <v/>
      </c>
      <c r="AA462" s="64" t="str">
        <f>IF('1_Data Entry'!$E462="","",IF(OR(L462="",Z462=""),"",L462+Z462))</f>
        <v/>
      </c>
      <c r="AB462" s="65" t="str">
        <f t="shared" si="46"/>
        <v/>
      </c>
      <c r="AC462" s="70" t="str">
        <f>IF(AND($M462&lt;&gt;"",$Q462&lt;0),COUNTIFS($M$6:M462,"&lt;&gt;",$Q$6:Q462,"&lt;0"),"")</f>
        <v/>
      </c>
      <c r="AD462" t="str">
        <f t="shared" si="47"/>
        <v/>
      </c>
      <c r="AG462"/>
    </row>
    <row r="463" spans="1:33" ht="15" customHeight="1" x14ac:dyDescent="0.25">
      <c r="A463" s="47" t="str">
        <f>IF('1_Data Entry'!$E463="","",IF(COUNTA('1_Data Entry'!C463:N463)=0,"",'1_Data Entry'!A463))</f>
        <v/>
      </c>
      <c r="B463" s="47" t="str">
        <f>IF('1_Data Entry'!$E463="","",IF(A463="","",IF(S463&lt;&gt;"OK","Check row",IF(M463="","Open lot",IF(R463=0,"Closed lot","Partially sold")))))</f>
        <v/>
      </c>
      <c r="C463" s="47" t="str">
        <f>IF(A463="","",'1_Data Entry'!C463)</f>
        <v/>
      </c>
      <c r="D463" s="47" t="str">
        <f>IF(A463="","",'1_Data Entry'!D463)</f>
        <v/>
      </c>
      <c r="E463" s="47" t="str">
        <f>IF(A463="","",'1_Data Entry'!E463)</f>
        <v/>
      </c>
      <c r="F463" s="47" t="str">
        <f t="shared" si="42"/>
        <v/>
      </c>
      <c r="G463" s="47" t="str">
        <f>IF(F463="","",IFERROR(VLOOKUP(F463,'6_Reference Lists'!$A$4:$D$64,4,FALSE()),'1_Data Entry'!F463))</f>
        <v/>
      </c>
      <c r="H463" s="134" t="str">
        <f>IF('1_Data Entry'!$E463="","",IF(OR(F463="",I463="",J463="",K463=""),"",F463&amp;"-"&amp;TEXT(I463,"yyyymmdd")&amp;"-"&amp;SUBSTITUTE(TEXT(ROUND(J463,3),"0.###"),".","D")&amp;"-"&amp;SUBSTITUTE(TEXT(ROUND(K463,3),"0.###"),".","D")))</f>
        <v/>
      </c>
      <c r="I463" s="61" t="str">
        <f>IF('1_Data Entry'!$E463="","",IF(A463="","",'1_Data Entry'!G463))</f>
        <v/>
      </c>
      <c r="J463" s="62" t="str">
        <f>IF('1_Data Entry'!$E463="","",IF(A463="","",'1_Data Entry'!H463))</f>
        <v/>
      </c>
      <c r="K463" s="63" t="str">
        <f>IF('1_Data Entry'!$E463="","",IF(A463="","",'1_Data Entry'!I463))</f>
        <v/>
      </c>
      <c r="L463" s="63" t="str">
        <f>IF('1_Data Entry'!$E463="","",IF(OR(J463="",K463=""),"",J463*K463))</f>
        <v/>
      </c>
      <c r="M463" s="61" t="str">
        <f>IF(A463="","",IF(OR('1_Data Entry'!L463="",'1_Data Entry'!L463&lt;=0),"",'1_Data Entry'!J463))</f>
        <v/>
      </c>
      <c r="N463" s="62" t="str">
        <f>IF('1_Data Entry'!$E463="","",IF(OR(J463="",R463=""),"",MAX(J463-R463,0)))</f>
        <v/>
      </c>
      <c r="O463" s="63" t="str">
        <f>IF('1_Data Entry'!$E463="","",IF(A463="","",'1_Data Entry'!L463))</f>
        <v/>
      </c>
      <c r="P463" s="63" t="str">
        <f t="shared" si="43"/>
        <v/>
      </c>
      <c r="Q463" s="91" t="str">
        <f>IF('1_Data Entry'!$E463="","",IF(OR(M463="",P463="",L463=""),"",P463-L463))</f>
        <v/>
      </c>
      <c r="R463" s="133" t="str">
        <f>IF(A463="","",IF('1_Data Entry'!M463&lt;&gt;"",'1_Data Entry'!M463,IF('1_Data Entry'!J463="",J463,"")))</f>
        <v/>
      </c>
      <c r="S463" s="54" t="str">
        <f>IF('1_Data Entry'!$E463="","",IF(A463="","",IF(OR(F463="",I463="",J463="",K463=""),"Check row",IF(AND(M463&lt;&gt;"",M463&lt;I463),"Sell before buy",IF(AND(R463&lt;&gt;"",J463&lt;R463),"Shares remaining exceeds buy",IF(AND(M463&lt;&gt;"",OR(O463="",O463&lt;=0),N463&gt;0),"Missing sale price","OK"))))))</f>
        <v/>
      </c>
      <c r="T463" s="54" t="str">
        <f>IF('1_Data Entry'!$E463="","",IF(A463="","",IF(AND(Q463&lt;0,M463&lt;&gt;""),"Yes","No")))</f>
        <v/>
      </c>
      <c r="U463" s="54" t="str">
        <f>IF('1_Data Entry'!$E463="","",IF(OR(A463="",T463&lt;&gt;"Yes",M463=""),"No",IF(COUNTIFS($F$6:$F$505,F463,$I$6:$I$505,"&gt;="&amp;M463-30,$I$6:$I$505,"&lt;="&amp;M463+30,$A$6:$A$505,"&lt;&gt;"&amp;A463)&gt;0,"Yes","No")))</f>
        <v/>
      </c>
      <c r="V463" s="61" t="str">
        <f>IF('1_Data Entry'!$E463="","",IF(OR(A463="",U463&lt;&gt;"Yes",M463=""),"",M463+30))</f>
        <v/>
      </c>
      <c r="W463" s="54" t="str">
        <f>IF('1_Data Entry'!$E463="","",IF(A463="","",IF(S463="OK","Ready","Review row")))</f>
        <v/>
      </c>
      <c r="X463" s="69" t="str">
        <f t="shared" si="44"/>
        <v/>
      </c>
      <c r="Y463" s="68" t="str">
        <f t="shared" si="45"/>
        <v/>
      </c>
      <c r="Z463" s="64" t="str">
        <f>IF('1_Data Entry'!$E463="","",SUM(SUMIFS('4_Wash Match Table'!R$7:R$500,'4_Wash Match Table'!L$7:L$500,H463),(SUMIFS('4_Wash Match Table'!AA$7:AA$500,'4_Wash Match Table'!U$7:U$500,H463)),(SUMIFS('4_Wash Match Table'!AJ$7:AJ$500,'4_Wash Match Table'!AD$7:AD$500,H463)),(SUMIFS('4_Wash Match Table'!AS$7:AS$500,'4_Wash Match Table'!AM$7:AM$500,H463))))</f>
        <v/>
      </c>
      <c r="AA463" s="64" t="str">
        <f>IF('1_Data Entry'!$E463="","",IF(OR(L463="",Z463=""),"",L463+Z463))</f>
        <v/>
      </c>
      <c r="AB463" s="65" t="str">
        <f t="shared" si="46"/>
        <v/>
      </c>
      <c r="AC463" s="70" t="str">
        <f>IF(AND($M463&lt;&gt;"",$Q463&lt;0),COUNTIFS($M$6:M463,"&lt;&gt;",$Q$6:Q463,"&lt;0"),"")</f>
        <v/>
      </c>
      <c r="AD463" t="str">
        <f t="shared" si="47"/>
        <v/>
      </c>
      <c r="AG463"/>
    </row>
    <row r="464" spans="1:33" ht="15" customHeight="1" x14ac:dyDescent="0.25">
      <c r="A464" s="47" t="str">
        <f>IF('1_Data Entry'!$E464="","",IF(COUNTA('1_Data Entry'!C464:N464)=0,"",'1_Data Entry'!A464))</f>
        <v/>
      </c>
      <c r="B464" s="47" t="str">
        <f>IF('1_Data Entry'!$E464="","",IF(A464="","",IF(S464&lt;&gt;"OK","Check row",IF(M464="","Open lot",IF(R464=0,"Closed lot","Partially sold")))))</f>
        <v/>
      </c>
      <c r="C464" s="47" t="str">
        <f>IF(A464="","",'1_Data Entry'!C464)</f>
        <v/>
      </c>
      <c r="D464" s="47" t="str">
        <f>IF(A464="","",'1_Data Entry'!D464)</f>
        <v/>
      </c>
      <c r="E464" s="47" t="str">
        <f>IF(A464="","",'1_Data Entry'!E464)</f>
        <v/>
      </c>
      <c r="F464" s="47" t="str">
        <f t="shared" si="42"/>
        <v/>
      </c>
      <c r="G464" s="47" t="str">
        <f>IF(F464="","",IFERROR(VLOOKUP(F464,'6_Reference Lists'!$A$4:$D$64,4,FALSE()),'1_Data Entry'!F464))</f>
        <v/>
      </c>
      <c r="H464" s="134" t="str">
        <f>IF('1_Data Entry'!$E464="","",IF(OR(F464="",I464="",J464="",K464=""),"",F464&amp;"-"&amp;TEXT(I464,"yyyymmdd")&amp;"-"&amp;SUBSTITUTE(TEXT(ROUND(J464,3),"0.###"),".","D")&amp;"-"&amp;SUBSTITUTE(TEXT(ROUND(K464,3),"0.###"),".","D")))</f>
        <v/>
      </c>
      <c r="I464" s="61" t="str">
        <f>IF('1_Data Entry'!$E464="","",IF(A464="","",'1_Data Entry'!G464))</f>
        <v/>
      </c>
      <c r="J464" s="62" t="str">
        <f>IF('1_Data Entry'!$E464="","",IF(A464="","",'1_Data Entry'!H464))</f>
        <v/>
      </c>
      <c r="K464" s="63" t="str">
        <f>IF('1_Data Entry'!$E464="","",IF(A464="","",'1_Data Entry'!I464))</f>
        <v/>
      </c>
      <c r="L464" s="63" t="str">
        <f>IF('1_Data Entry'!$E464="","",IF(OR(J464="",K464=""),"",J464*K464))</f>
        <v/>
      </c>
      <c r="M464" s="61" t="str">
        <f>IF(A464="","",IF(OR('1_Data Entry'!L464="",'1_Data Entry'!L464&lt;=0),"",'1_Data Entry'!J464))</f>
        <v/>
      </c>
      <c r="N464" s="62" t="str">
        <f>IF('1_Data Entry'!$E464="","",IF(OR(J464="",R464=""),"",MAX(J464-R464,0)))</f>
        <v/>
      </c>
      <c r="O464" s="63" t="str">
        <f>IF('1_Data Entry'!$E464="","",IF(A464="","",'1_Data Entry'!L464))</f>
        <v/>
      </c>
      <c r="P464" s="63" t="str">
        <f t="shared" si="43"/>
        <v/>
      </c>
      <c r="Q464" s="91" t="str">
        <f>IF('1_Data Entry'!$E464="","",IF(OR(M464="",P464="",L464=""),"",P464-L464))</f>
        <v/>
      </c>
      <c r="R464" s="133" t="str">
        <f>IF(A464="","",IF('1_Data Entry'!M464&lt;&gt;"",'1_Data Entry'!M464,IF('1_Data Entry'!J464="",J464,"")))</f>
        <v/>
      </c>
      <c r="S464" s="54" t="str">
        <f>IF('1_Data Entry'!$E464="","",IF(A464="","",IF(OR(F464="",I464="",J464="",K464=""),"Check row",IF(AND(M464&lt;&gt;"",M464&lt;I464),"Sell before buy",IF(AND(R464&lt;&gt;"",J464&lt;R464),"Shares remaining exceeds buy",IF(AND(M464&lt;&gt;"",OR(O464="",O464&lt;=0),N464&gt;0),"Missing sale price","OK"))))))</f>
        <v/>
      </c>
      <c r="T464" s="54" t="str">
        <f>IF('1_Data Entry'!$E464="","",IF(A464="","",IF(AND(Q464&lt;0,M464&lt;&gt;""),"Yes","No")))</f>
        <v/>
      </c>
      <c r="U464" s="54" t="str">
        <f>IF('1_Data Entry'!$E464="","",IF(OR(A464="",T464&lt;&gt;"Yes",M464=""),"No",IF(COUNTIFS($F$6:$F$505,F464,$I$6:$I$505,"&gt;="&amp;M464-30,$I$6:$I$505,"&lt;="&amp;M464+30,$A$6:$A$505,"&lt;&gt;"&amp;A464)&gt;0,"Yes","No")))</f>
        <v/>
      </c>
      <c r="V464" s="61" t="str">
        <f>IF('1_Data Entry'!$E464="","",IF(OR(A464="",U464&lt;&gt;"Yes",M464=""),"",M464+30))</f>
        <v/>
      </c>
      <c r="W464" s="54" t="str">
        <f>IF('1_Data Entry'!$E464="","",IF(A464="","",IF(S464="OK","Ready","Review row")))</f>
        <v/>
      </c>
      <c r="X464" s="69" t="str">
        <f t="shared" si="44"/>
        <v/>
      </c>
      <c r="Y464" s="68" t="str">
        <f t="shared" si="45"/>
        <v/>
      </c>
      <c r="Z464" s="64" t="str">
        <f>IF('1_Data Entry'!$E464="","",SUM(SUMIFS('4_Wash Match Table'!R$7:R$500,'4_Wash Match Table'!L$7:L$500,H464),(SUMIFS('4_Wash Match Table'!AA$7:AA$500,'4_Wash Match Table'!U$7:U$500,H464)),(SUMIFS('4_Wash Match Table'!AJ$7:AJ$500,'4_Wash Match Table'!AD$7:AD$500,H464)),(SUMIFS('4_Wash Match Table'!AS$7:AS$500,'4_Wash Match Table'!AM$7:AM$500,H464))))</f>
        <v/>
      </c>
      <c r="AA464" s="64" t="str">
        <f>IF('1_Data Entry'!$E464="","",IF(OR(L464="",Z464=""),"",L464+Z464))</f>
        <v/>
      </c>
      <c r="AB464" s="65" t="str">
        <f t="shared" si="46"/>
        <v/>
      </c>
      <c r="AC464" s="70" t="str">
        <f>IF(AND($M464&lt;&gt;"",$Q464&lt;0),COUNTIFS($M$6:M464,"&lt;&gt;",$Q$6:Q464,"&lt;0"),"")</f>
        <v/>
      </c>
      <c r="AD464" t="str">
        <f t="shared" si="47"/>
        <v/>
      </c>
      <c r="AG464"/>
    </row>
    <row r="465" spans="1:33" ht="15" customHeight="1" x14ac:dyDescent="0.25">
      <c r="A465" s="47" t="str">
        <f>IF('1_Data Entry'!$E465="","",IF(COUNTA('1_Data Entry'!C465:N465)=0,"",'1_Data Entry'!A465))</f>
        <v/>
      </c>
      <c r="B465" s="47" t="str">
        <f>IF('1_Data Entry'!$E465="","",IF(A465="","",IF(S465&lt;&gt;"OK","Check row",IF(M465="","Open lot",IF(R465=0,"Closed lot","Partially sold")))))</f>
        <v/>
      </c>
      <c r="C465" s="47" t="str">
        <f>IF(A465="","",'1_Data Entry'!C465)</f>
        <v/>
      </c>
      <c r="D465" s="47" t="str">
        <f>IF(A465="","",'1_Data Entry'!D465)</f>
        <v/>
      </c>
      <c r="E465" s="47" t="str">
        <f>IF(A465="","",'1_Data Entry'!E465)</f>
        <v/>
      </c>
      <c r="F465" s="47" t="str">
        <f t="shared" si="42"/>
        <v/>
      </c>
      <c r="G465" s="47" t="str">
        <f>IF(F465="","",IFERROR(VLOOKUP(F465,'6_Reference Lists'!$A$4:$D$64,4,FALSE()),'1_Data Entry'!F465))</f>
        <v/>
      </c>
      <c r="H465" s="134" t="str">
        <f>IF('1_Data Entry'!$E465="","",IF(OR(F465="",I465="",J465="",K465=""),"",F465&amp;"-"&amp;TEXT(I465,"yyyymmdd")&amp;"-"&amp;SUBSTITUTE(TEXT(ROUND(J465,3),"0.###"),".","D")&amp;"-"&amp;SUBSTITUTE(TEXT(ROUND(K465,3),"0.###"),".","D")))</f>
        <v/>
      </c>
      <c r="I465" s="61" t="str">
        <f>IF('1_Data Entry'!$E465="","",IF(A465="","",'1_Data Entry'!G465))</f>
        <v/>
      </c>
      <c r="J465" s="62" t="str">
        <f>IF('1_Data Entry'!$E465="","",IF(A465="","",'1_Data Entry'!H465))</f>
        <v/>
      </c>
      <c r="K465" s="63" t="str">
        <f>IF('1_Data Entry'!$E465="","",IF(A465="","",'1_Data Entry'!I465))</f>
        <v/>
      </c>
      <c r="L465" s="63" t="str">
        <f>IF('1_Data Entry'!$E465="","",IF(OR(J465="",K465=""),"",J465*K465))</f>
        <v/>
      </c>
      <c r="M465" s="61" t="str">
        <f>IF(A465="","",IF(OR('1_Data Entry'!L465="",'1_Data Entry'!L465&lt;=0),"",'1_Data Entry'!J465))</f>
        <v/>
      </c>
      <c r="N465" s="62" t="str">
        <f>IF('1_Data Entry'!$E465="","",IF(OR(J465="",R465=""),"",MAX(J465-R465,0)))</f>
        <v/>
      </c>
      <c r="O465" s="63" t="str">
        <f>IF('1_Data Entry'!$E465="","",IF(A465="","",'1_Data Entry'!L465))</f>
        <v/>
      </c>
      <c r="P465" s="63" t="str">
        <f t="shared" si="43"/>
        <v/>
      </c>
      <c r="Q465" s="91" t="str">
        <f>IF('1_Data Entry'!$E465="","",IF(OR(M465="",P465="",L465=""),"",P465-L465))</f>
        <v/>
      </c>
      <c r="R465" s="133" t="str">
        <f>IF(A465="","",IF('1_Data Entry'!M465&lt;&gt;"",'1_Data Entry'!M465,IF('1_Data Entry'!J465="",J465,"")))</f>
        <v/>
      </c>
      <c r="S465" s="54" t="str">
        <f>IF('1_Data Entry'!$E465="","",IF(A465="","",IF(OR(F465="",I465="",J465="",K465=""),"Check row",IF(AND(M465&lt;&gt;"",M465&lt;I465),"Sell before buy",IF(AND(R465&lt;&gt;"",J465&lt;R465),"Shares remaining exceeds buy",IF(AND(M465&lt;&gt;"",OR(O465="",O465&lt;=0),N465&gt;0),"Missing sale price","OK"))))))</f>
        <v/>
      </c>
      <c r="T465" s="54" t="str">
        <f>IF('1_Data Entry'!$E465="","",IF(A465="","",IF(AND(Q465&lt;0,M465&lt;&gt;""),"Yes","No")))</f>
        <v/>
      </c>
      <c r="U465" s="54" t="str">
        <f>IF('1_Data Entry'!$E465="","",IF(OR(A465="",T465&lt;&gt;"Yes",M465=""),"No",IF(COUNTIFS($F$6:$F$505,F465,$I$6:$I$505,"&gt;="&amp;M465-30,$I$6:$I$505,"&lt;="&amp;M465+30,$A$6:$A$505,"&lt;&gt;"&amp;A465)&gt;0,"Yes","No")))</f>
        <v/>
      </c>
      <c r="V465" s="61" t="str">
        <f>IF('1_Data Entry'!$E465="","",IF(OR(A465="",U465&lt;&gt;"Yes",M465=""),"",M465+30))</f>
        <v/>
      </c>
      <c r="W465" s="54" t="str">
        <f>IF('1_Data Entry'!$E465="","",IF(A465="","",IF(S465="OK","Ready","Review row")))</f>
        <v/>
      </c>
      <c r="X465" s="69" t="str">
        <f t="shared" si="44"/>
        <v/>
      </c>
      <c r="Y465" s="68" t="str">
        <f t="shared" si="45"/>
        <v/>
      </c>
      <c r="Z465" s="64" t="str">
        <f>IF('1_Data Entry'!$E465="","",SUM(SUMIFS('4_Wash Match Table'!R$7:R$500,'4_Wash Match Table'!L$7:L$500,H465),(SUMIFS('4_Wash Match Table'!AA$7:AA$500,'4_Wash Match Table'!U$7:U$500,H465)),(SUMIFS('4_Wash Match Table'!AJ$7:AJ$500,'4_Wash Match Table'!AD$7:AD$500,H465)),(SUMIFS('4_Wash Match Table'!AS$7:AS$500,'4_Wash Match Table'!AM$7:AM$500,H465))))</f>
        <v/>
      </c>
      <c r="AA465" s="64" t="str">
        <f>IF('1_Data Entry'!$E465="","",IF(OR(L465="",Z465=""),"",L465+Z465))</f>
        <v/>
      </c>
      <c r="AB465" s="65" t="str">
        <f t="shared" si="46"/>
        <v/>
      </c>
      <c r="AC465" s="70" t="str">
        <f>IF(AND($M465&lt;&gt;"",$Q465&lt;0),COUNTIFS($M$6:M465,"&lt;&gt;",$Q$6:Q465,"&lt;0"),"")</f>
        <v/>
      </c>
      <c r="AD465" t="str">
        <f t="shared" si="47"/>
        <v/>
      </c>
      <c r="AG465"/>
    </row>
    <row r="466" spans="1:33" ht="15" customHeight="1" x14ac:dyDescent="0.25">
      <c r="A466" s="47" t="str">
        <f>IF('1_Data Entry'!$E466="","",IF(COUNTA('1_Data Entry'!C466:N466)=0,"",'1_Data Entry'!A466))</f>
        <v/>
      </c>
      <c r="B466" s="47" t="str">
        <f>IF('1_Data Entry'!$E466="","",IF(A466="","",IF(S466&lt;&gt;"OK","Check row",IF(M466="","Open lot",IF(R466=0,"Closed lot","Partially sold")))))</f>
        <v/>
      </c>
      <c r="C466" s="47" t="str">
        <f>IF(A466="","",'1_Data Entry'!C466)</f>
        <v/>
      </c>
      <c r="D466" s="47" t="str">
        <f>IF(A466="","",'1_Data Entry'!D466)</f>
        <v/>
      </c>
      <c r="E466" s="47" t="str">
        <f>IF(A466="","",'1_Data Entry'!E466)</f>
        <v/>
      </c>
      <c r="F466" s="47" t="str">
        <f t="shared" si="42"/>
        <v/>
      </c>
      <c r="G466" s="47" t="str">
        <f>IF(F466="","",IFERROR(VLOOKUP(F466,'6_Reference Lists'!$A$4:$D$64,4,FALSE()),'1_Data Entry'!F466))</f>
        <v/>
      </c>
      <c r="H466" s="134" t="str">
        <f>IF('1_Data Entry'!$E466="","",IF(OR(F466="",I466="",J466="",K466=""),"",F466&amp;"-"&amp;TEXT(I466,"yyyymmdd")&amp;"-"&amp;SUBSTITUTE(TEXT(ROUND(J466,3),"0.###"),".","D")&amp;"-"&amp;SUBSTITUTE(TEXT(ROUND(K466,3),"0.###"),".","D")))</f>
        <v/>
      </c>
      <c r="I466" s="61" t="str">
        <f>IF('1_Data Entry'!$E466="","",IF(A466="","",'1_Data Entry'!G466))</f>
        <v/>
      </c>
      <c r="J466" s="62" t="str">
        <f>IF('1_Data Entry'!$E466="","",IF(A466="","",'1_Data Entry'!H466))</f>
        <v/>
      </c>
      <c r="K466" s="63" t="str">
        <f>IF('1_Data Entry'!$E466="","",IF(A466="","",'1_Data Entry'!I466))</f>
        <v/>
      </c>
      <c r="L466" s="63" t="str">
        <f>IF('1_Data Entry'!$E466="","",IF(OR(J466="",K466=""),"",J466*K466))</f>
        <v/>
      </c>
      <c r="M466" s="61" t="str">
        <f>IF(A466="","",IF(OR('1_Data Entry'!L466="",'1_Data Entry'!L466&lt;=0),"",'1_Data Entry'!J466))</f>
        <v/>
      </c>
      <c r="N466" s="62" t="str">
        <f>IF('1_Data Entry'!$E466="","",IF(OR(J466="",R466=""),"",MAX(J466-R466,0)))</f>
        <v/>
      </c>
      <c r="O466" s="63" t="str">
        <f>IF('1_Data Entry'!$E466="","",IF(A466="","",'1_Data Entry'!L466))</f>
        <v/>
      </c>
      <c r="P466" s="63" t="str">
        <f t="shared" si="43"/>
        <v/>
      </c>
      <c r="Q466" s="91" t="str">
        <f>IF('1_Data Entry'!$E466="","",IF(OR(M466="",P466="",L466=""),"",P466-L466))</f>
        <v/>
      </c>
      <c r="R466" s="133" t="str">
        <f>IF(A466="","",IF('1_Data Entry'!M466&lt;&gt;"",'1_Data Entry'!M466,IF('1_Data Entry'!J466="",J466,"")))</f>
        <v/>
      </c>
      <c r="S466" s="54" t="str">
        <f>IF('1_Data Entry'!$E466="","",IF(A466="","",IF(OR(F466="",I466="",J466="",K466=""),"Check row",IF(AND(M466&lt;&gt;"",M466&lt;I466),"Sell before buy",IF(AND(R466&lt;&gt;"",J466&lt;R466),"Shares remaining exceeds buy",IF(AND(M466&lt;&gt;"",OR(O466="",O466&lt;=0),N466&gt;0),"Missing sale price","OK"))))))</f>
        <v/>
      </c>
      <c r="T466" s="54" t="str">
        <f>IF('1_Data Entry'!$E466="","",IF(A466="","",IF(AND(Q466&lt;0,M466&lt;&gt;""),"Yes","No")))</f>
        <v/>
      </c>
      <c r="U466" s="54" t="str">
        <f>IF('1_Data Entry'!$E466="","",IF(OR(A466="",T466&lt;&gt;"Yes",M466=""),"No",IF(COUNTIFS($F$6:$F$505,F466,$I$6:$I$505,"&gt;="&amp;M466-30,$I$6:$I$505,"&lt;="&amp;M466+30,$A$6:$A$505,"&lt;&gt;"&amp;A466)&gt;0,"Yes","No")))</f>
        <v/>
      </c>
      <c r="V466" s="61" t="str">
        <f>IF('1_Data Entry'!$E466="","",IF(OR(A466="",U466&lt;&gt;"Yes",M466=""),"",M466+30))</f>
        <v/>
      </c>
      <c r="W466" s="54" t="str">
        <f>IF('1_Data Entry'!$E466="","",IF(A466="","",IF(S466="OK","Ready","Review row")))</f>
        <v/>
      </c>
      <c r="X466" s="69" t="str">
        <f t="shared" si="44"/>
        <v/>
      </c>
      <c r="Y466" s="68" t="str">
        <f t="shared" si="45"/>
        <v/>
      </c>
      <c r="Z466" s="64" t="str">
        <f>IF('1_Data Entry'!$E466="","",SUM(SUMIFS('4_Wash Match Table'!R$7:R$500,'4_Wash Match Table'!L$7:L$500,H466),(SUMIFS('4_Wash Match Table'!AA$7:AA$500,'4_Wash Match Table'!U$7:U$500,H466)),(SUMIFS('4_Wash Match Table'!AJ$7:AJ$500,'4_Wash Match Table'!AD$7:AD$500,H466)),(SUMIFS('4_Wash Match Table'!AS$7:AS$500,'4_Wash Match Table'!AM$7:AM$500,H466))))</f>
        <v/>
      </c>
      <c r="AA466" s="64" t="str">
        <f>IF('1_Data Entry'!$E466="","",IF(OR(L466="",Z466=""),"",L466+Z466))</f>
        <v/>
      </c>
      <c r="AB466" s="65" t="str">
        <f t="shared" si="46"/>
        <v/>
      </c>
      <c r="AC466" s="70" t="str">
        <f>IF(AND($M466&lt;&gt;"",$Q466&lt;0),COUNTIFS($M$6:M466,"&lt;&gt;",$Q$6:Q466,"&lt;0"),"")</f>
        <v/>
      </c>
      <c r="AD466" t="str">
        <f t="shared" si="47"/>
        <v/>
      </c>
      <c r="AG466"/>
    </row>
    <row r="467" spans="1:33" ht="15" customHeight="1" x14ac:dyDescent="0.25">
      <c r="A467" s="47" t="str">
        <f>IF('1_Data Entry'!$E467="","",IF(COUNTA('1_Data Entry'!C467:N467)=0,"",'1_Data Entry'!A467))</f>
        <v/>
      </c>
      <c r="B467" s="47" t="str">
        <f>IF('1_Data Entry'!$E467="","",IF(A467="","",IF(S467&lt;&gt;"OK","Check row",IF(M467="","Open lot",IF(R467=0,"Closed lot","Partially sold")))))</f>
        <v/>
      </c>
      <c r="C467" s="47" t="str">
        <f>IF(A467="","",'1_Data Entry'!C467)</f>
        <v/>
      </c>
      <c r="D467" s="47" t="str">
        <f>IF(A467="","",'1_Data Entry'!D467)</f>
        <v/>
      </c>
      <c r="E467" s="47" t="str">
        <f>IF(A467="","",'1_Data Entry'!E467)</f>
        <v/>
      </c>
      <c r="F467" s="47" t="str">
        <f t="shared" si="42"/>
        <v/>
      </c>
      <c r="G467" s="47" t="str">
        <f>IF(F467="","",IFERROR(VLOOKUP(F467,'6_Reference Lists'!$A$4:$D$64,4,FALSE()),'1_Data Entry'!F467))</f>
        <v/>
      </c>
      <c r="H467" s="134" t="str">
        <f>IF('1_Data Entry'!$E467="","",IF(OR(F467="",I467="",J467="",K467=""),"",F467&amp;"-"&amp;TEXT(I467,"yyyymmdd")&amp;"-"&amp;SUBSTITUTE(TEXT(ROUND(J467,3),"0.###"),".","D")&amp;"-"&amp;SUBSTITUTE(TEXT(ROUND(K467,3),"0.###"),".","D")))</f>
        <v/>
      </c>
      <c r="I467" s="61" t="str">
        <f>IF('1_Data Entry'!$E467="","",IF(A467="","",'1_Data Entry'!G467))</f>
        <v/>
      </c>
      <c r="J467" s="62" t="str">
        <f>IF('1_Data Entry'!$E467="","",IF(A467="","",'1_Data Entry'!H467))</f>
        <v/>
      </c>
      <c r="K467" s="63" t="str">
        <f>IF('1_Data Entry'!$E467="","",IF(A467="","",'1_Data Entry'!I467))</f>
        <v/>
      </c>
      <c r="L467" s="63" t="str">
        <f>IF('1_Data Entry'!$E467="","",IF(OR(J467="",K467=""),"",J467*K467))</f>
        <v/>
      </c>
      <c r="M467" s="61" t="str">
        <f>IF(A467="","",IF(OR('1_Data Entry'!L467="",'1_Data Entry'!L467&lt;=0),"",'1_Data Entry'!J467))</f>
        <v/>
      </c>
      <c r="N467" s="62" t="str">
        <f>IF('1_Data Entry'!$E467="","",IF(OR(J467="",R467=""),"",MAX(J467-R467,0)))</f>
        <v/>
      </c>
      <c r="O467" s="63" t="str">
        <f>IF('1_Data Entry'!$E467="","",IF(A467="","",'1_Data Entry'!L467))</f>
        <v/>
      </c>
      <c r="P467" s="63" t="str">
        <f t="shared" si="43"/>
        <v/>
      </c>
      <c r="Q467" s="91" t="str">
        <f>IF('1_Data Entry'!$E467="","",IF(OR(M467="",P467="",L467=""),"",P467-L467))</f>
        <v/>
      </c>
      <c r="R467" s="133" t="str">
        <f>IF(A467="","",IF('1_Data Entry'!M467&lt;&gt;"",'1_Data Entry'!M467,IF('1_Data Entry'!J467="",J467,"")))</f>
        <v/>
      </c>
      <c r="S467" s="54" t="str">
        <f>IF('1_Data Entry'!$E467="","",IF(A467="","",IF(OR(F467="",I467="",J467="",K467=""),"Check row",IF(AND(M467&lt;&gt;"",M467&lt;I467),"Sell before buy",IF(AND(R467&lt;&gt;"",J467&lt;R467),"Shares remaining exceeds buy",IF(AND(M467&lt;&gt;"",OR(O467="",O467&lt;=0),N467&gt;0),"Missing sale price","OK"))))))</f>
        <v/>
      </c>
      <c r="T467" s="54" t="str">
        <f>IF('1_Data Entry'!$E467="","",IF(A467="","",IF(AND(Q467&lt;0,M467&lt;&gt;""),"Yes","No")))</f>
        <v/>
      </c>
      <c r="U467" s="54" t="str">
        <f>IF('1_Data Entry'!$E467="","",IF(OR(A467="",T467&lt;&gt;"Yes",M467=""),"No",IF(COUNTIFS($F$6:$F$505,F467,$I$6:$I$505,"&gt;="&amp;M467-30,$I$6:$I$505,"&lt;="&amp;M467+30,$A$6:$A$505,"&lt;&gt;"&amp;A467)&gt;0,"Yes","No")))</f>
        <v/>
      </c>
      <c r="V467" s="61" t="str">
        <f>IF('1_Data Entry'!$E467="","",IF(OR(A467="",U467&lt;&gt;"Yes",M467=""),"",M467+30))</f>
        <v/>
      </c>
      <c r="W467" s="54" t="str">
        <f>IF('1_Data Entry'!$E467="","",IF(A467="","",IF(S467="OK","Ready","Review row")))</f>
        <v/>
      </c>
      <c r="X467" s="69" t="str">
        <f t="shared" si="44"/>
        <v/>
      </c>
      <c r="Y467" s="68" t="str">
        <f t="shared" si="45"/>
        <v/>
      </c>
      <c r="Z467" s="64" t="str">
        <f>IF('1_Data Entry'!$E467="","",SUM(SUMIFS('4_Wash Match Table'!R$7:R$500,'4_Wash Match Table'!L$7:L$500,H467),(SUMIFS('4_Wash Match Table'!AA$7:AA$500,'4_Wash Match Table'!U$7:U$500,H467)),(SUMIFS('4_Wash Match Table'!AJ$7:AJ$500,'4_Wash Match Table'!AD$7:AD$500,H467)),(SUMIFS('4_Wash Match Table'!AS$7:AS$500,'4_Wash Match Table'!AM$7:AM$500,H467))))</f>
        <v/>
      </c>
      <c r="AA467" s="64" t="str">
        <f>IF('1_Data Entry'!$E467="","",IF(OR(L467="",Z467=""),"",L467+Z467))</f>
        <v/>
      </c>
      <c r="AB467" s="65" t="str">
        <f t="shared" si="46"/>
        <v/>
      </c>
      <c r="AC467" s="70" t="str">
        <f>IF(AND($M467&lt;&gt;"",$Q467&lt;0),COUNTIFS($M$6:M467,"&lt;&gt;",$Q$6:Q467,"&lt;0"),"")</f>
        <v/>
      </c>
      <c r="AD467" t="str">
        <f t="shared" si="47"/>
        <v/>
      </c>
      <c r="AG467"/>
    </row>
    <row r="468" spans="1:33" ht="15" customHeight="1" x14ac:dyDescent="0.25">
      <c r="A468" s="47" t="str">
        <f>IF('1_Data Entry'!$E468="","",IF(COUNTA('1_Data Entry'!C468:N468)=0,"",'1_Data Entry'!A468))</f>
        <v/>
      </c>
      <c r="B468" s="47" t="str">
        <f>IF('1_Data Entry'!$E468="","",IF(A468="","",IF(S468&lt;&gt;"OK","Check row",IF(M468="","Open lot",IF(R468=0,"Closed lot","Partially sold")))))</f>
        <v/>
      </c>
      <c r="C468" s="47" t="str">
        <f>IF(A468="","",'1_Data Entry'!C468)</f>
        <v/>
      </c>
      <c r="D468" s="47" t="str">
        <f>IF(A468="","",'1_Data Entry'!D468)</f>
        <v/>
      </c>
      <c r="E468" s="47" t="str">
        <f>IF(A468="","",'1_Data Entry'!E468)</f>
        <v/>
      </c>
      <c r="F468" s="47" t="str">
        <f t="shared" si="42"/>
        <v/>
      </c>
      <c r="G468" s="47" t="str">
        <f>IF(F468="","",IFERROR(VLOOKUP(F468,'6_Reference Lists'!$A$4:$D$64,4,FALSE()),'1_Data Entry'!F468))</f>
        <v/>
      </c>
      <c r="H468" s="134" t="str">
        <f>IF('1_Data Entry'!$E468="","",IF(OR(F468="",I468="",J468="",K468=""),"",F468&amp;"-"&amp;TEXT(I468,"yyyymmdd")&amp;"-"&amp;SUBSTITUTE(TEXT(ROUND(J468,3),"0.###"),".","D")&amp;"-"&amp;SUBSTITUTE(TEXT(ROUND(K468,3),"0.###"),".","D")))</f>
        <v/>
      </c>
      <c r="I468" s="61" t="str">
        <f>IF('1_Data Entry'!$E468="","",IF(A468="","",'1_Data Entry'!G468))</f>
        <v/>
      </c>
      <c r="J468" s="62" t="str">
        <f>IF('1_Data Entry'!$E468="","",IF(A468="","",'1_Data Entry'!H468))</f>
        <v/>
      </c>
      <c r="K468" s="63" t="str">
        <f>IF('1_Data Entry'!$E468="","",IF(A468="","",'1_Data Entry'!I468))</f>
        <v/>
      </c>
      <c r="L468" s="63" t="str">
        <f>IF('1_Data Entry'!$E468="","",IF(OR(J468="",K468=""),"",J468*K468))</f>
        <v/>
      </c>
      <c r="M468" s="61" t="str">
        <f>IF(A468="","",IF(OR('1_Data Entry'!L468="",'1_Data Entry'!L468&lt;=0),"",'1_Data Entry'!J468))</f>
        <v/>
      </c>
      <c r="N468" s="62" t="str">
        <f>IF('1_Data Entry'!$E468="","",IF(OR(J468="",R468=""),"",MAX(J468-R468,0)))</f>
        <v/>
      </c>
      <c r="O468" s="63" t="str">
        <f>IF('1_Data Entry'!$E468="","",IF(A468="","",'1_Data Entry'!L468))</f>
        <v/>
      </c>
      <c r="P468" s="63" t="str">
        <f t="shared" si="43"/>
        <v/>
      </c>
      <c r="Q468" s="91" t="str">
        <f>IF('1_Data Entry'!$E468="","",IF(OR(M468="",P468="",L468=""),"",P468-L468))</f>
        <v/>
      </c>
      <c r="R468" s="133" t="str">
        <f>IF(A468="","",IF('1_Data Entry'!M468&lt;&gt;"",'1_Data Entry'!M468,IF('1_Data Entry'!J468="",J468,"")))</f>
        <v/>
      </c>
      <c r="S468" s="54" t="str">
        <f>IF('1_Data Entry'!$E468="","",IF(A468="","",IF(OR(F468="",I468="",J468="",K468=""),"Check row",IF(AND(M468&lt;&gt;"",M468&lt;I468),"Sell before buy",IF(AND(R468&lt;&gt;"",J468&lt;R468),"Shares remaining exceeds buy",IF(AND(M468&lt;&gt;"",OR(O468="",O468&lt;=0),N468&gt;0),"Missing sale price","OK"))))))</f>
        <v/>
      </c>
      <c r="T468" s="54" t="str">
        <f>IF('1_Data Entry'!$E468="","",IF(A468="","",IF(AND(Q468&lt;0,M468&lt;&gt;""),"Yes","No")))</f>
        <v/>
      </c>
      <c r="U468" s="54" t="str">
        <f>IF('1_Data Entry'!$E468="","",IF(OR(A468="",T468&lt;&gt;"Yes",M468=""),"No",IF(COUNTIFS($F$6:$F$505,F468,$I$6:$I$505,"&gt;="&amp;M468-30,$I$6:$I$505,"&lt;="&amp;M468+30,$A$6:$A$505,"&lt;&gt;"&amp;A468)&gt;0,"Yes","No")))</f>
        <v/>
      </c>
      <c r="V468" s="61" t="str">
        <f>IF('1_Data Entry'!$E468="","",IF(OR(A468="",U468&lt;&gt;"Yes",M468=""),"",M468+30))</f>
        <v/>
      </c>
      <c r="W468" s="54" t="str">
        <f>IF('1_Data Entry'!$E468="","",IF(A468="","",IF(S468="OK","Ready","Review row")))</f>
        <v/>
      </c>
      <c r="X468" s="69" t="str">
        <f t="shared" si="44"/>
        <v/>
      </c>
      <c r="Y468" s="68" t="str">
        <f t="shared" si="45"/>
        <v/>
      </c>
      <c r="Z468" s="64" t="str">
        <f>IF('1_Data Entry'!$E468="","",SUM(SUMIFS('4_Wash Match Table'!R$7:R$500,'4_Wash Match Table'!L$7:L$500,H468),(SUMIFS('4_Wash Match Table'!AA$7:AA$500,'4_Wash Match Table'!U$7:U$500,H468)),(SUMIFS('4_Wash Match Table'!AJ$7:AJ$500,'4_Wash Match Table'!AD$7:AD$500,H468)),(SUMIFS('4_Wash Match Table'!AS$7:AS$500,'4_Wash Match Table'!AM$7:AM$500,H468))))</f>
        <v/>
      </c>
      <c r="AA468" s="64" t="str">
        <f>IF('1_Data Entry'!$E468="","",IF(OR(L468="",Z468=""),"",L468+Z468))</f>
        <v/>
      </c>
      <c r="AB468" s="65" t="str">
        <f t="shared" si="46"/>
        <v/>
      </c>
      <c r="AC468" s="70" t="str">
        <f>IF(AND($M468&lt;&gt;"",$Q468&lt;0),COUNTIFS($M$6:M468,"&lt;&gt;",$Q$6:Q468,"&lt;0"),"")</f>
        <v/>
      </c>
      <c r="AD468" t="str">
        <f t="shared" si="47"/>
        <v/>
      </c>
      <c r="AG468"/>
    </row>
    <row r="469" spans="1:33" ht="15" customHeight="1" x14ac:dyDescent="0.25">
      <c r="A469" s="47" t="str">
        <f>IF('1_Data Entry'!$E469="","",IF(COUNTA('1_Data Entry'!C469:N469)=0,"",'1_Data Entry'!A469))</f>
        <v/>
      </c>
      <c r="B469" s="47" t="str">
        <f>IF('1_Data Entry'!$E469="","",IF(A469="","",IF(S469&lt;&gt;"OK","Check row",IF(M469="","Open lot",IF(R469=0,"Closed lot","Partially sold")))))</f>
        <v/>
      </c>
      <c r="C469" s="47" t="str">
        <f>IF(A469="","",'1_Data Entry'!C469)</f>
        <v/>
      </c>
      <c r="D469" s="47" t="str">
        <f>IF(A469="","",'1_Data Entry'!D469)</f>
        <v/>
      </c>
      <c r="E469" s="47" t="str">
        <f>IF(A469="","",'1_Data Entry'!E469)</f>
        <v/>
      </c>
      <c r="F469" s="47" t="str">
        <f t="shared" si="42"/>
        <v/>
      </c>
      <c r="G469" s="47" t="str">
        <f>IF(F469="","",IFERROR(VLOOKUP(F469,'6_Reference Lists'!$A$4:$D$64,4,FALSE()),'1_Data Entry'!F469))</f>
        <v/>
      </c>
      <c r="H469" s="134" t="str">
        <f>IF('1_Data Entry'!$E469="","",IF(OR(F469="",I469="",J469="",K469=""),"",F469&amp;"-"&amp;TEXT(I469,"yyyymmdd")&amp;"-"&amp;SUBSTITUTE(TEXT(ROUND(J469,3),"0.###"),".","D")&amp;"-"&amp;SUBSTITUTE(TEXT(ROUND(K469,3),"0.###"),".","D")))</f>
        <v/>
      </c>
      <c r="I469" s="61" t="str">
        <f>IF('1_Data Entry'!$E469="","",IF(A469="","",'1_Data Entry'!G469))</f>
        <v/>
      </c>
      <c r="J469" s="62" t="str">
        <f>IF('1_Data Entry'!$E469="","",IF(A469="","",'1_Data Entry'!H469))</f>
        <v/>
      </c>
      <c r="K469" s="63" t="str">
        <f>IF('1_Data Entry'!$E469="","",IF(A469="","",'1_Data Entry'!I469))</f>
        <v/>
      </c>
      <c r="L469" s="63" t="str">
        <f>IF('1_Data Entry'!$E469="","",IF(OR(J469="",K469=""),"",J469*K469))</f>
        <v/>
      </c>
      <c r="M469" s="61" t="str">
        <f>IF(A469="","",IF(OR('1_Data Entry'!L469="",'1_Data Entry'!L469&lt;=0),"",'1_Data Entry'!J469))</f>
        <v/>
      </c>
      <c r="N469" s="62" t="str">
        <f>IF('1_Data Entry'!$E469="","",IF(OR(J469="",R469=""),"",MAX(J469-R469,0)))</f>
        <v/>
      </c>
      <c r="O469" s="63" t="str">
        <f>IF('1_Data Entry'!$E469="","",IF(A469="","",'1_Data Entry'!L469))</f>
        <v/>
      </c>
      <c r="P469" s="63" t="str">
        <f t="shared" si="43"/>
        <v/>
      </c>
      <c r="Q469" s="91" t="str">
        <f>IF('1_Data Entry'!$E469="","",IF(OR(M469="",P469="",L469=""),"",P469-L469))</f>
        <v/>
      </c>
      <c r="R469" s="133" t="str">
        <f>IF(A469="","",IF('1_Data Entry'!M469&lt;&gt;"",'1_Data Entry'!M469,IF('1_Data Entry'!J469="",J469,"")))</f>
        <v/>
      </c>
      <c r="S469" s="54" t="str">
        <f>IF('1_Data Entry'!$E469="","",IF(A469="","",IF(OR(F469="",I469="",J469="",K469=""),"Check row",IF(AND(M469&lt;&gt;"",M469&lt;I469),"Sell before buy",IF(AND(R469&lt;&gt;"",J469&lt;R469),"Shares remaining exceeds buy",IF(AND(M469&lt;&gt;"",OR(O469="",O469&lt;=0),N469&gt;0),"Missing sale price","OK"))))))</f>
        <v/>
      </c>
      <c r="T469" s="54" t="str">
        <f>IF('1_Data Entry'!$E469="","",IF(A469="","",IF(AND(Q469&lt;0,M469&lt;&gt;""),"Yes","No")))</f>
        <v/>
      </c>
      <c r="U469" s="54" t="str">
        <f>IF('1_Data Entry'!$E469="","",IF(OR(A469="",T469&lt;&gt;"Yes",M469=""),"No",IF(COUNTIFS($F$6:$F$505,F469,$I$6:$I$505,"&gt;="&amp;M469-30,$I$6:$I$505,"&lt;="&amp;M469+30,$A$6:$A$505,"&lt;&gt;"&amp;A469)&gt;0,"Yes","No")))</f>
        <v/>
      </c>
      <c r="V469" s="61" t="str">
        <f>IF('1_Data Entry'!$E469="","",IF(OR(A469="",U469&lt;&gt;"Yes",M469=""),"",M469+30))</f>
        <v/>
      </c>
      <c r="W469" s="54" t="str">
        <f>IF('1_Data Entry'!$E469="","",IF(A469="","",IF(S469="OK","Ready","Review row")))</f>
        <v/>
      </c>
      <c r="X469" s="69" t="str">
        <f t="shared" si="44"/>
        <v/>
      </c>
      <c r="Y469" s="68" t="str">
        <f t="shared" si="45"/>
        <v/>
      </c>
      <c r="Z469" s="64" t="str">
        <f>IF('1_Data Entry'!$E469="","",SUM(SUMIFS('4_Wash Match Table'!R$7:R$500,'4_Wash Match Table'!L$7:L$500,H469),(SUMIFS('4_Wash Match Table'!AA$7:AA$500,'4_Wash Match Table'!U$7:U$500,H469)),(SUMIFS('4_Wash Match Table'!AJ$7:AJ$500,'4_Wash Match Table'!AD$7:AD$500,H469)),(SUMIFS('4_Wash Match Table'!AS$7:AS$500,'4_Wash Match Table'!AM$7:AM$500,H469))))</f>
        <v/>
      </c>
      <c r="AA469" s="64" t="str">
        <f>IF('1_Data Entry'!$E469="","",IF(OR(L469="",Z469=""),"",L469+Z469))</f>
        <v/>
      </c>
      <c r="AB469" s="65" t="str">
        <f t="shared" si="46"/>
        <v/>
      </c>
      <c r="AC469" s="70" t="str">
        <f>IF(AND($M469&lt;&gt;"",$Q469&lt;0),COUNTIFS($M$6:M469,"&lt;&gt;",$Q$6:Q469,"&lt;0"),"")</f>
        <v/>
      </c>
      <c r="AD469" t="str">
        <f t="shared" si="47"/>
        <v/>
      </c>
      <c r="AG469"/>
    </row>
    <row r="470" spans="1:33" ht="15" customHeight="1" x14ac:dyDescent="0.25">
      <c r="A470" s="47" t="str">
        <f>IF('1_Data Entry'!$E470="","",IF(COUNTA('1_Data Entry'!C470:N470)=0,"",'1_Data Entry'!A470))</f>
        <v/>
      </c>
      <c r="B470" s="47" t="str">
        <f>IF('1_Data Entry'!$E470="","",IF(A470="","",IF(S470&lt;&gt;"OK","Check row",IF(M470="","Open lot",IF(R470=0,"Closed lot","Partially sold")))))</f>
        <v/>
      </c>
      <c r="C470" s="47" t="str">
        <f>IF(A470="","",'1_Data Entry'!C470)</f>
        <v/>
      </c>
      <c r="D470" s="47" t="str">
        <f>IF(A470="","",'1_Data Entry'!D470)</f>
        <v/>
      </c>
      <c r="E470" s="47" t="str">
        <f>IF(A470="","",'1_Data Entry'!E470)</f>
        <v/>
      </c>
      <c r="F470" s="47" t="str">
        <f t="shared" si="42"/>
        <v/>
      </c>
      <c r="G470" s="47" t="str">
        <f>IF(F470="","",IFERROR(VLOOKUP(F470,'6_Reference Lists'!$A$4:$D$64,4,FALSE()),'1_Data Entry'!F470))</f>
        <v/>
      </c>
      <c r="H470" s="134" t="str">
        <f>IF('1_Data Entry'!$E470="","",IF(OR(F470="",I470="",J470="",K470=""),"",F470&amp;"-"&amp;TEXT(I470,"yyyymmdd")&amp;"-"&amp;SUBSTITUTE(TEXT(ROUND(J470,3),"0.###"),".","D")&amp;"-"&amp;SUBSTITUTE(TEXT(ROUND(K470,3),"0.###"),".","D")))</f>
        <v/>
      </c>
      <c r="I470" s="61" t="str">
        <f>IF('1_Data Entry'!$E470="","",IF(A470="","",'1_Data Entry'!G470))</f>
        <v/>
      </c>
      <c r="J470" s="62" t="str">
        <f>IF('1_Data Entry'!$E470="","",IF(A470="","",'1_Data Entry'!H470))</f>
        <v/>
      </c>
      <c r="K470" s="63" t="str">
        <f>IF('1_Data Entry'!$E470="","",IF(A470="","",'1_Data Entry'!I470))</f>
        <v/>
      </c>
      <c r="L470" s="63" t="str">
        <f>IF('1_Data Entry'!$E470="","",IF(OR(J470="",K470=""),"",J470*K470))</f>
        <v/>
      </c>
      <c r="M470" s="61" t="str">
        <f>IF(A470="","",IF(OR('1_Data Entry'!L470="",'1_Data Entry'!L470&lt;=0),"",'1_Data Entry'!J470))</f>
        <v/>
      </c>
      <c r="N470" s="62" t="str">
        <f>IF('1_Data Entry'!$E470="","",IF(OR(J470="",R470=""),"",MAX(J470-R470,0)))</f>
        <v/>
      </c>
      <c r="O470" s="63" t="str">
        <f>IF('1_Data Entry'!$E470="","",IF(A470="","",'1_Data Entry'!L470))</f>
        <v/>
      </c>
      <c r="P470" s="63" t="str">
        <f t="shared" si="43"/>
        <v/>
      </c>
      <c r="Q470" s="91" t="str">
        <f>IF('1_Data Entry'!$E470="","",IF(OR(M470="",P470="",L470=""),"",P470-L470))</f>
        <v/>
      </c>
      <c r="R470" s="133" t="str">
        <f>IF(A470="","",IF('1_Data Entry'!M470&lt;&gt;"",'1_Data Entry'!M470,IF('1_Data Entry'!J470="",J470,"")))</f>
        <v/>
      </c>
      <c r="S470" s="54" t="str">
        <f>IF('1_Data Entry'!$E470="","",IF(A470="","",IF(OR(F470="",I470="",J470="",K470=""),"Check row",IF(AND(M470&lt;&gt;"",M470&lt;I470),"Sell before buy",IF(AND(R470&lt;&gt;"",J470&lt;R470),"Shares remaining exceeds buy",IF(AND(M470&lt;&gt;"",OR(O470="",O470&lt;=0),N470&gt;0),"Missing sale price","OK"))))))</f>
        <v/>
      </c>
      <c r="T470" s="54" t="str">
        <f>IF('1_Data Entry'!$E470="","",IF(A470="","",IF(AND(Q470&lt;0,M470&lt;&gt;""),"Yes","No")))</f>
        <v/>
      </c>
      <c r="U470" s="54" t="str">
        <f>IF('1_Data Entry'!$E470="","",IF(OR(A470="",T470&lt;&gt;"Yes",M470=""),"No",IF(COUNTIFS($F$6:$F$505,F470,$I$6:$I$505,"&gt;="&amp;M470-30,$I$6:$I$505,"&lt;="&amp;M470+30,$A$6:$A$505,"&lt;&gt;"&amp;A470)&gt;0,"Yes","No")))</f>
        <v/>
      </c>
      <c r="V470" s="61" t="str">
        <f>IF('1_Data Entry'!$E470="","",IF(OR(A470="",U470&lt;&gt;"Yes",M470=""),"",M470+30))</f>
        <v/>
      </c>
      <c r="W470" s="54" t="str">
        <f>IF('1_Data Entry'!$E470="","",IF(A470="","",IF(S470="OK","Ready","Review row")))</f>
        <v/>
      </c>
      <c r="X470" s="69" t="str">
        <f t="shared" si="44"/>
        <v/>
      </c>
      <c r="Y470" s="68" t="str">
        <f t="shared" si="45"/>
        <v/>
      </c>
      <c r="Z470" s="64" t="str">
        <f>IF('1_Data Entry'!$E470="","",SUM(SUMIFS('4_Wash Match Table'!R$7:R$500,'4_Wash Match Table'!L$7:L$500,H470),(SUMIFS('4_Wash Match Table'!AA$7:AA$500,'4_Wash Match Table'!U$7:U$500,H470)),(SUMIFS('4_Wash Match Table'!AJ$7:AJ$500,'4_Wash Match Table'!AD$7:AD$500,H470)),(SUMIFS('4_Wash Match Table'!AS$7:AS$500,'4_Wash Match Table'!AM$7:AM$500,H470))))</f>
        <v/>
      </c>
      <c r="AA470" s="64" t="str">
        <f>IF('1_Data Entry'!$E470="","",IF(OR(L470="",Z470=""),"",L470+Z470))</f>
        <v/>
      </c>
      <c r="AB470" s="65" t="str">
        <f t="shared" si="46"/>
        <v/>
      </c>
      <c r="AC470" s="70" t="str">
        <f>IF(AND($M470&lt;&gt;"",$Q470&lt;0),COUNTIFS($M$6:M470,"&lt;&gt;",$Q$6:Q470,"&lt;0"),"")</f>
        <v/>
      </c>
      <c r="AD470" t="str">
        <f t="shared" si="47"/>
        <v/>
      </c>
      <c r="AG470"/>
    </row>
    <row r="471" spans="1:33" ht="15" customHeight="1" x14ac:dyDescent="0.25">
      <c r="A471" s="47" t="str">
        <f>IF('1_Data Entry'!$E471="","",IF(COUNTA('1_Data Entry'!C471:N471)=0,"",'1_Data Entry'!A471))</f>
        <v/>
      </c>
      <c r="B471" s="47" t="str">
        <f>IF('1_Data Entry'!$E471="","",IF(A471="","",IF(S471&lt;&gt;"OK","Check row",IF(M471="","Open lot",IF(R471=0,"Closed lot","Partially sold")))))</f>
        <v/>
      </c>
      <c r="C471" s="47" t="str">
        <f>IF(A471="","",'1_Data Entry'!C471)</f>
        <v/>
      </c>
      <c r="D471" s="47" t="str">
        <f>IF(A471="","",'1_Data Entry'!D471)</f>
        <v/>
      </c>
      <c r="E471" s="47" t="str">
        <f>IF(A471="","",'1_Data Entry'!E471)</f>
        <v/>
      </c>
      <c r="F471" s="47" t="str">
        <f t="shared" si="42"/>
        <v/>
      </c>
      <c r="G471" s="47" t="str">
        <f>IF(F471="","",IFERROR(VLOOKUP(F471,'6_Reference Lists'!$A$4:$D$64,4,FALSE()),'1_Data Entry'!F471))</f>
        <v/>
      </c>
      <c r="H471" s="134" t="str">
        <f>IF('1_Data Entry'!$E471="","",IF(OR(F471="",I471="",J471="",K471=""),"",F471&amp;"-"&amp;TEXT(I471,"yyyymmdd")&amp;"-"&amp;SUBSTITUTE(TEXT(ROUND(J471,3),"0.###"),".","D")&amp;"-"&amp;SUBSTITUTE(TEXT(ROUND(K471,3),"0.###"),".","D")))</f>
        <v/>
      </c>
      <c r="I471" s="61" t="str">
        <f>IF('1_Data Entry'!$E471="","",IF(A471="","",'1_Data Entry'!G471))</f>
        <v/>
      </c>
      <c r="J471" s="62" t="str">
        <f>IF('1_Data Entry'!$E471="","",IF(A471="","",'1_Data Entry'!H471))</f>
        <v/>
      </c>
      <c r="K471" s="63" t="str">
        <f>IF('1_Data Entry'!$E471="","",IF(A471="","",'1_Data Entry'!I471))</f>
        <v/>
      </c>
      <c r="L471" s="63" t="str">
        <f>IF('1_Data Entry'!$E471="","",IF(OR(J471="",K471=""),"",J471*K471))</f>
        <v/>
      </c>
      <c r="M471" s="61" t="str">
        <f>IF(A471="","",IF(OR('1_Data Entry'!L471="",'1_Data Entry'!L471&lt;=0),"",'1_Data Entry'!J471))</f>
        <v/>
      </c>
      <c r="N471" s="62" t="str">
        <f>IF('1_Data Entry'!$E471="","",IF(OR(J471="",R471=""),"",MAX(J471-R471,0)))</f>
        <v/>
      </c>
      <c r="O471" s="63" t="str">
        <f>IF('1_Data Entry'!$E471="","",IF(A471="","",'1_Data Entry'!L471))</f>
        <v/>
      </c>
      <c r="P471" s="63" t="str">
        <f t="shared" si="43"/>
        <v/>
      </c>
      <c r="Q471" s="91" t="str">
        <f>IF('1_Data Entry'!$E471="","",IF(OR(M471="",P471="",L471=""),"",P471-L471))</f>
        <v/>
      </c>
      <c r="R471" s="133" t="str">
        <f>IF(A471="","",IF('1_Data Entry'!M471&lt;&gt;"",'1_Data Entry'!M471,IF('1_Data Entry'!J471="",J471,"")))</f>
        <v/>
      </c>
      <c r="S471" s="54" t="str">
        <f>IF('1_Data Entry'!$E471="","",IF(A471="","",IF(OR(F471="",I471="",J471="",K471=""),"Check row",IF(AND(M471&lt;&gt;"",M471&lt;I471),"Sell before buy",IF(AND(R471&lt;&gt;"",J471&lt;R471),"Shares remaining exceeds buy",IF(AND(M471&lt;&gt;"",OR(O471="",O471&lt;=0),N471&gt;0),"Missing sale price","OK"))))))</f>
        <v/>
      </c>
      <c r="T471" s="54" t="str">
        <f>IF('1_Data Entry'!$E471="","",IF(A471="","",IF(AND(Q471&lt;0,M471&lt;&gt;""),"Yes","No")))</f>
        <v/>
      </c>
      <c r="U471" s="54" t="str">
        <f>IF('1_Data Entry'!$E471="","",IF(OR(A471="",T471&lt;&gt;"Yes",M471=""),"No",IF(COUNTIFS($F$6:$F$505,F471,$I$6:$I$505,"&gt;="&amp;M471-30,$I$6:$I$505,"&lt;="&amp;M471+30,$A$6:$A$505,"&lt;&gt;"&amp;A471)&gt;0,"Yes","No")))</f>
        <v/>
      </c>
      <c r="V471" s="61" t="str">
        <f>IF('1_Data Entry'!$E471="","",IF(OR(A471="",U471&lt;&gt;"Yes",M471=""),"",M471+30))</f>
        <v/>
      </c>
      <c r="W471" s="54" t="str">
        <f>IF('1_Data Entry'!$E471="","",IF(A471="","",IF(S471="OK","Ready","Review row")))</f>
        <v/>
      </c>
      <c r="X471" s="69" t="str">
        <f t="shared" si="44"/>
        <v/>
      </c>
      <c r="Y471" s="68" t="str">
        <f t="shared" si="45"/>
        <v/>
      </c>
      <c r="Z471" s="64" t="str">
        <f>IF('1_Data Entry'!$E471="","",SUM(SUMIFS('4_Wash Match Table'!R$7:R$500,'4_Wash Match Table'!L$7:L$500,H471),(SUMIFS('4_Wash Match Table'!AA$7:AA$500,'4_Wash Match Table'!U$7:U$500,H471)),(SUMIFS('4_Wash Match Table'!AJ$7:AJ$500,'4_Wash Match Table'!AD$7:AD$500,H471)),(SUMIFS('4_Wash Match Table'!AS$7:AS$500,'4_Wash Match Table'!AM$7:AM$500,H471))))</f>
        <v/>
      </c>
      <c r="AA471" s="64" t="str">
        <f>IF('1_Data Entry'!$E471="","",IF(OR(L471="",Z471=""),"",L471+Z471))</f>
        <v/>
      </c>
      <c r="AB471" s="65" t="str">
        <f t="shared" si="46"/>
        <v/>
      </c>
      <c r="AC471" s="70" t="str">
        <f>IF(AND($M471&lt;&gt;"",$Q471&lt;0),COUNTIFS($M$6:M471,"&lt;&gt;",$Q$6:Q471,"&lt;0"),"")</f>
        <v/>
      </c>
      <c r="AD471" t="str">
        <f t="shared" si="47"/>
        <v/>
      </c>
      <c r="AG471"/>
    </row>
    <row r="472" spans="1:33" ht="15" customHeight="1" x14ac:dyDescent="0.25">
      <c r="A472" s="47" t="str">
        <f>IF('1_Data Entry'!$E472="","",IF(COUNTA('1_Data Entry'!C472:N472)=0,"",'1_Data Entry'!A472))</f>
        <v/>
      </c>
      <c r="B472" s="47" t="str">
        <f>IF('1_Data Entry'!$E472="","",IF(A472="","",IF(S472&lt;&gt;"OK","Check row",IF(M472="","Open lot",IF(R472=0,"Closed lot","Partially sold")))))</f>
        <v/>
      </c>
      <c r="C472" s="47" t="str">
        <f>IF(A472="","",'1_Data Entry'!C472)</f>
        <v/>
      </c>
      <c r="D472" s="47" t="str">
        <f>IF(A472="","",'1_Data Entry'!D472)</f>
        <v/>
      </c>
      <c r="E472" s="47" t="str">
        <f>IF(A472="","",'1_Data Entry'!E472)</f>
        <v/>
      </c>
      <c r="F472" s="47" t="str">
        <f t="shared" si="42"/>
        <v/>
      </c>
      <c r="G472" s="47" t="str">
        <f>IF(F472="","",IFERROR(VLOOKUP(F472,'6_Reference Lists'!$A$4:$D$64,4,FALSE()),'1_Data Entry'!F472))</f>
        <v/>
      </c>
      <c r="H472" s="134" t="str">
        <f>IF('1_Data Entry'!$E472="","",IF(OR(F472="",I472="",J472="",K472=""),"",F472&amp;"-"&amp;TEXT(I472,"yyyymmdd")&amp;"-"&amp;SUBSTITUTE(TEXT(ROUND(J472,3),"0.###"),".","D")&amp;"-"&amp;SUBSTITUTE(TEXT(ROUND(K472,3),"0.###"),".","D")))</f>
        <v/>
      </c>
      <c r="I472" s="61" t="str">
        <f>IF('1_Data Entry'!$E472="","",IF(A472="","",'1_Data Entry'!G472))</f>
        <v/>
      </c>
      <c r="J472" s="62" t="str">
        <f>IF('1_Data Entry'!$E472="","",IF(A472="","",'1_Data Entry'!H472))</f>
        <v/>
      </c>
      <c r="K472" s="63" t="str">
        <f>IF('1_Data Entry'!$E472="","",IF(A472="","",'1_Data Entry'!I472))</f>
        <v/>
      </c>
      <c r="L472" s="63" t="str">
        <f>IF('1_Data Entry'!$E472="","",IF(OR(J472="",K472=""),"",J472*K472))</f>
        <v/>
      </c>
      <c r="M472" s="61" t="str">
        <f>IF(A472="","",IF(OR('1_Data Entry'!L472="",'1_Data Entry'!L472&lt;=0),"",'1_Data Entry'!J472))</f>
        <v/>
      </c>
      <c r="N472" s="62" t="str">
        <f>IF('1_Data Entry'!$E472="","",IF(OR(J472="",R472=""),"",MAX(J472-R472,0)))</f>
        <v/>
      </c>
      <c r="O472" s="63" t="str">
        <f>IF('1_Data Entry'!$E472="","",IF(A472="","",'1_Data Entry'!L472))</f>
        <v/>
      </c>
      <c r="P472" s="63" t="str">
        <f t="shared" si="43"/>
        <v/>
      </c>
      <c r="Q472" s="91" t="str">
        <f>IF('1_Data Entry'!$E472="","",IF(OR(M472="",P472="",L472=""),"",P472-L472))</f>
        <v/>
      </c>
      <c r="R472" s="133" t="str">
        <f>IF(A472="","",IF('1_Data Entry'!M472&lt;&gt;"",'1_Data Entry'!M472,IF('1_Data Entry'!J472="",J472,"")))</f>
        <v/>
      </c>
      <c r="S472" s="54" t="str">
        <f>IF('1_Data Entry'!$E472="","",IF(A472="","",IF(OR(F472="",I472="",J472="",K472=""),"Check row",IF(AND(M472&lt;&gt;"",M472&lt;I472),"Sell before buy",IF(AND(R472&lt;&gt;"",J472&lt;R472),"Shares remaining exceeds buy",IF(AND(M472&lt;&gt;"",OR(O472="",O472&lt;=0),N472&gt;0),"Missing sale price","OK"))))))</f>
        <v/>
      </c>
      <c r="T472" s="54" t="str">
        <f>IF('1_Data Entry'!$E472="","",IF(A472="","",IF(AND(Q472&lt;0,M472&lt;&gt;""),"Yes","No")))</f>
        <v/>
      </c>
      <c r="U472" s="54" t="str">
        <f>IF('1_Data Entry'!$E472="","",IF(OR(A472="",T472&lt;&gt;"Yes",M472=""),"No",IF(COUNTIFS($F$6:$F$505,F472,$I$6:$I$505,"&gt;="&amp;M472-30,$I$6:$I$505,"&lt;="&amp;M472+30,$A$6:$A$505,"&lt;&gt;"&amp;A472)&gt;0,"Yes","No")))</f>
        <v/>
      </c>
      <c r="V472" s="61" t="str">
        <f>IF('1_Data Entry'!$E472="","",IF(OR(A472="",U472&lt;&gt;"Yes",M472=""),"",M472+30))</f>
        <v/>
      </c>
      <c r="W472" s="54" t="str">
        <f>IF('1_Data Entry'!$E472="","",IF(A472="","",IF(S472="OK","Ready","Review row")))</f>
        <v/>
      </c>
      <c r="X472" s="69" t="str">
        <f t="shared" si="44"/>
        <v/>
      </c>
      <c r="Y472" s="68" t="str">
        <f t="shared" si="45"/>
        <v/>
      </c>
      <c r="Z472" s="64" t="str">
        <f>IF('1_Data Entry'!$E472="","",SUM(SUMIFS('4_Wash Match Table'!R$7:R$500,'4_Wash Match Table'!L$7:L$500,H472),(SUMIFS('4_Wash Match Table'!AA$7:AA$500,'4_Wash Match Table'!U$7:U$500,H472)),(SUMIFS('4_Wash Match Table'!AJ$7:AJ$500,'4_Wash Match Table'!AD$7:AD$500,H472)),(SUMIFS('4_Wash Match Table'!AS$7:AS$500,'4_Wash Match Table'!AM$7:AM$500,H472))))</f>
        <v/>
      </c>
      <c r="AA472" s="64" t="str">
        <f>IF('1_Data Entry'!$E472="","",IF(OR(L472="",Z472=""),"",L472+Z472))</f>
        <v/>
      </c>
      <c r="AB472" s="65" t="str">
        <f t="shared" si="46"/>
        <v/>
      </c>
      <c r="AC472" s="70" t="str">
        <f>IF(AND($M472&lt;&gt;"",$Q472&lt;0),COUNTIFS($M$6:M472,"&lt;&gt;",$Q$6:Q472,"&lt;0"),"")</f>
        <v/>
      </c>
      <c r="AD472" t="str">
        <f t="shared" si="47"/>
        <v/>
      </c>
      <c r="AG472"/>
    </row>
    <row r="473" spans="1:33" ht="15" customHeight="1" x14ac:dyDescent="0.25">
      <c r="A473" s="47" t="str">
        <f>IF('1_Data Entry'!$E473="","",IF(COUNTA('1_Data Entry'!C473:N473)=0,"",'1_Data Entry'!A473))</f>
        <v/>
      </c>
      <c r="B473" s="47" t="str">
        <f>IF('1_Data Entry'!$E473="","",IF(A473="","",IF(S473&lt;&gt;"OK","Check row",IF(M473="","Open lot",IF(R473=0,"Closed lot","Partially sold")))))</f>
        <v/>
      </c>
      <c r="C473" s="47" t="str">
        <f>IF(A473="","",'1_Data Entry'!C473)</f>
        <v/>
      </c>
      <c r="D473" s="47" t="str">
        <f>IF(A473="","",'1_Data Entry'!D473)</f>
        <v/>
      </c>
      <c r="E473" s="47" t="str">
        <f>IF(A473="","",'1_Data Entry'!E473)</f>
        <v/>
      </c>
      <c r="F473" s="47" t="str">
        <f t="shared" si="42"/>
        <v/>
      </c>
      <c r="G473" s="47" t="str">
        <f>IF(F473="","",IFERROR(VLOOKUP(F473,'6_Reference Lists'!$A$4:$D$64,4,FALSE()),'1_Data Entry'!F473))</f>
        <v/>
      </c>
      <c r="H473" s="134" t="str">
        <f>IF('1_Data Entry'!$E473="","",IF(OR(F473="",I473="",J473="",K473=""),"",F473&amp;"-"&amp;TEXT(I473,"yyyymmdd")&amp;"-"&amp;SUBSTITUTE(TEXT(ROUND(J473,3),"0.###"),".","D")&amp;"-"&amp;SUBSTITUTE(TEXT(ROUND(K473,3),"0.###"),".","D")))</f>
        <v/>
      </c>
      <c r="I473" s="61" t="str">
        <f>IF('1_Data Entry'!$E473="","",IF(A473="","",'1_Data Entry'!G473))</f>
        <v/>
      </c>
      <c r="J473" s="62" t="str">
        <f>IF('1_Data Entry'!$E473="","",IF(A473="","",'1_Data Entry'!H473))</f>
        <v/>
      </c>
      <c r="K473" s="63" t="str">
        <f>IF('1_Data Entry'!$E473="","",IF(A473="","",'1_Data Entry'!I473))</f>
        <v/>
      </c>
      <c r="L473" s="63" t="str">
        <f>IF('1_Data Entry'!$E473="","",IF(OR(J473="",K473=""),"",J473*K473))</f>
        <v/>
      </c>
      <c r="M473" s="61" t="str">
        <f>IF(A473="","",IF(OR('1_Data Entry'!L473="",'1_Data Entry'!L473&lt;=0),"",'1_Data Entry'!J473))</f>
        <v/>
      </c>
      <c r="N473" s="62" t="str">
        <f>IF('1_Data Entry'!$E473="","",IF(OR(J473="",R473=""),"",MAX(J473-R473,0)))</f>
        <v/>
      </c>
      <c r="O473" s="63" t="str">
        <f>IF('1_Data Entry'!$E473="","",IF(A473="","",'1_Data Entry'!L473))</f>
        <v/>
      </c>
      <c r="P473" s="63" t="str">
        <f t="shared" si="43"/>
        <v/>
      </c>
      <c r="Q473" s="91" t="str">
        <f>IF('1_Data Entry'!$E473="","",IF(OR(M473="",P473="",L473=""),"",P473-L473))</f>
        <v/>
      </c>
      <c r="R473" s="133" t="str">
        <f>IF(A473="","",IF('1_Data Entry'!M473&lt;&gt;"",'1_Data Entry'!M473,IF('1_Data Entry'!J473="",J473,"")))</f>
        <v/>
      </c>
      <c r="S473" s="54" t="str">
        <f>IF('1_Data Entry'!$E473="","",IF(A473="","",IF(OR(F473="",I473="",J473="",K473=""),"Check row",IF(AND(M473&lt;&gt;"",M473&lt;I473),"Sell before buy",IF(AND(R473&lt;&gt;"",J473&lt;R473),"Shares remaining exceeds buy",IF(AND(M473&lt;&gt;"",OR(O473="",O473&lt;=0),N473&gt;0),"Missing sale price","OK"))))))</f>
        <v/>
      </c>
      <c r="T473" s="54" t="str">
        <f>IF('1_Data Entry'!$E473="","",IF(A473="","",IF(AND(Q473&lt;0,M473&lt;&gt;""),"Yes","No")))</f>
        <v/>
      </c>
      <c r="U473" s="54" t="str">
        <f>IF('1_Data Entry'!$E473="","",IF(OR(A473="",T473&lt;&gt;"Yes",M473=""),"No",IF(COUNTIFS($F$6:$F$505,F473,$I$6:$I$505,"&gt;="&amp;M473-30,$I$6:$I$505,"&lt;="&amp;M473+30,$A$6:$A$505,"&lt;&gt;"&amp;A473)&gt;0,"Yes","No")))</f>
        <v/>
      </c>
      <c r="V473" s="61" t="str">
        <f>IF('1_Data Entry'!$E473="","",IF(OR(A473="",U473&lt;&gt;"Yes",M473=""),"",M473+30))</f>
        <v/>
      </c>
      <c r="W473" s="54" t="str">
        <f>IF('1_Data Entry'!$E473="","",IF(A473="","",IF(S473="OK","Ready","Review row")))</f>
        <v/>
      </c>
      <c r="X473" s="69" t="str">
        <f t="shared" si="44"/>
        <v/>
      </c>
      <c r="Y473" s="68" t="str">
        <f t="shared" si="45"/>
        <v/>
      </c>
      <c r="Z473" s="64" t="str">
        <f>IF('1_Data Entry'!$E473="","",SUM(SUMIFS('4_Wash Match Table'!R$7:R$500,'4_Wash Match Table'!L$7:L$500,H473),(SUMIFS('4_Wash Match Table'!AA$7:AA$500,'4_Wash Match Table'!U$7:U$500,H473)),(SUMIFS('4_Wash Match Table'!AJ$7:AJ$500,'4_Wash Match Table'!AD$7:AD$500,H473)),(SUMIFS('4_Wash Match Table'!AS$7:AS$500,'4_Wash Match Table'!AM$7:AM$500,H473))))</f>
        <v/>
      </c>
      <c r="AA473" s="64" t="str">
        <f>IF('1_Data Entry'!$E473="","",IF(OR(L473="",Z473=""),"",L473+Z473))</f>
        <v/>
      </c>
      <c r="AB473" s="65" t="str">
        <f t="shared" si="46"/>
        <v/>
      </c>
      <c r="AC473" s="70" t="str">
        <f>IF(AND($M473&lt;&gt;"",$Q473&lt;0),COUNTIFS($M$6:M473,"&lt;&gt;",$Q$6:Q473,"&lt;0"),"")</f>
        <v/>
      </c>
      <c r="AD473" t="str">
        <f t="shared" si="47"/>
        <v/>
      </c>
      <c r="AG473"/>
    </row>
    <row r="474" spans="1:33" ht="15" customHeight="1" x14ac:dyDescent="0.25">
      <c r="A474" s="47" t="str">
        <f>IF('1_Data Entry'!$E474="","",IF(COUNTA('1_Data Entry'!C474:N474)=0,"",'1_Data Entry'!A474))</f>
        <v/>
      </c>
      <c r="B474" s="47" t="str">
        <f>IF('1_Data Entry'!$E474="","",IF(A474="","",IF(S474&lt;&gt;"OK","Check row",IF(M474="","Open lot",IF(R474=0,"Closed lot","Partially sold")))))</f>
        <v/>
      </c>
      <c r="C474" s="47" t="str">
        <f>IF(A474="","",'1_Data Entry'!C474)</f>
        <v/>
      </c>
      <c r="D474" s="47" t="str">
        <f>IF(A474="","",'1_Data Entry'!D474)</f>
        <v/>
      </c>
      <c r="E474" s="47" t="str">
        <f>IF(A474="","",'1_Data Entry'!E474)</f>
        <v/>
      </c>
      <c r="F474" s="47" t="str">
        <f t="shared" si="42"/>
        <v/>
      </c>
      <c r="G474" s="47" t="str">
        <f>IF(F474="","",IFERROR(VLOOKUP(F474,'6_Reference Lists'!$A$4:$D$64,4,FALSE()),'1_Data Entry'!F474))</f>
        <v/>
      </c>
      <c r="H474" s="134" t="str">
        <f>IF('1_Data Entry'!$E474="","",IF(OR(F474="",I474="",J474="",K474=""),"",F474&amp;"-"&amp;TEXT(I474,"yyyymmdd")&amp;"-"&amp;SUBSTITUTE(TEXT(ROUND(J474,3),"0.###"),".","D")&amp;"-"&amp;SUBSTITUTE(TEXT(ROUND(K474,3),"0.###"),".","D")))</f>
        <v/>
      </c>
      <c r="I474" s="61" t="str">
        <f>IF('1_Data Entry'!$E474="","",IF(A474="","",'1_Data Entry'!G474))</f>
        <v/>
      </c>
      <c r="J474" s="62" t="str">
        <f>IF('1_Data Entry'!$E474="","",IF(A474="","",'1_Data Entry'!H474))</f>
        <v/>
      </c>
      <c r="K474" s="63" t="str">
        <f>IF('1_Data Entry'!$E474="","",IF(A474="","",'1_Data Entry'!I474))</f>
        <v/>
      </c>
      <c r="L474" s="63" t="str">
        <f>IF('1_Data Entry'!$E474="","",IF(OR(J474="",K474=""),"",J474*K474))</f>
        <v/>
      </c>
      <c r="M474" s="61" t="str">
        <f>IF(A474="","",IF(OR('1_Data Entry'!L474="",'1_Data Entry'!L474&lt;=0),"",'1_Data Entry'!J474))</f>
        <v/>
      </c>
      <c r="N474" s="62" t="str">
        <f>IF('1_Data Entry'!$E474="","",IF(OR(J474="",R474=""),"",MAX(J474-R474,0)))</f>
        <v/>
      </c>
      <c r="O474" s="63" t="str">
        <f>IF('1_Data Entry'!$E474="","",IF(A474="","",'1_Data Entry'!L474))</f>
        <v/>
      </c>
      <c r="P474" s="63" t="str">
        <f t="shared" si="43"/>
        <v/>
      </c>
      <c r="Q474" s="91" t="str">
        <f>IF('1_Data Entry'!$E474="","",IF(OR(M474="",P474="",L474=""),"",P474-L474))</f>
        <v/>
      </c>
      <c r="R474" s="133" t="str">
        <f>IF(A474="","",IF('1_Data Entry'!M474&lt;&gt;"",'1_Data Entry'!M474,IF('1_Data Entry'!J474="",J474,"")))</f>
        <v/>
      </c>
      <c r="S474" s="54" t="str">
        <f>IF('1_Data Entry'!$E474="","",IF(A474="","",IF(OR(F474="",I474="",J474="",K474=""),"Check row",IF(AND(M474&lt;&gt;"",M474&lt;I474),"Sell before buy",IF(AND(R474&lt;&gt;"",J474&lt;R474),"Shares remaining exceeds buy",IF(AND(M474&lt;&gt;"",OR(O474="",O474&lt;=0),N474&gt;0),"Missing sale price","OK"))))))</f>
        <v/>
      </c>
      <c r="T474" s="54" t="str">
        <f>IF('1_Data Entry'!$E474="","",IF(A474="","",IF(AND(Q474&lt;0,M474&lt;&gt;""),"Yes","No")))</f>
        <v/>
      </c>
      <c r="U474" s="54" t="str">
        <f>IF('1_Data Entry'!$E474="","",IF(OR(A474="",T474&lt;&gt;"Yes",M474=""),"No",IF(COUNTIFS($F$6:$F$505,F474,$I$6:$I$505,"&gt;="&amp;M474-30,$I$6:$I$505,"&lt;="&amp;M474+30,$A$6:$A$505,"&lt;&gt;"&amp;A474)&gt;0,"Yes","No")))</f>
        <v/>
      </c>
      <c r="V474" s="61" t="str">
        <f>IF('1_Data Entry'!$E474="","",IF(OR(A474="",U474&lt;&gt;"Yes",M474=""),"",M474+30))</f>
        <v/>
      </c>
      <c r="W474" s="54" t="str">
        <f>IF('1_Data Entry'!$E474="","",IF(A474="","",IF(S474="OK","Ready","Review row")))</f>
        <v/>
      </c>
      <c r="X474" s="69" t="str">
        <f t="shared" si="44"/>
        <v/>
      </c>
      <c r="Y474" s="68" t="str">
        <f t="shared" si="45"/>
        <v/>
      </c>
      <c r="Z474" s="64" t="str">
        <f>IF('1_Data Entry'!$E474="","",SUM(SUMIFS('4_Wash Match Table'!R$7:R$500,'4_Wash Match Table'!L$7:L$500,H474),(SUMIFS('4_Wash Match Table'!AA$7:AA$500,'4_Wash Match Table'!U$7:U$500,H474)),(SUMIFS('4_Wash Match Table'!AJ$7:AJ$500,'4_Wash Match Table'!AD$7:AD$500,H474)),(SUMIFS('4_Wash Match Table'!AS$7:AS$500,'4_Wash Match Table'!AM$7:AM$500,H474))))</f>
        <v/>
      </c>
      <c r="AA474" s="64" t="str">
        <f>IF('1_Data Entry'!$E474="","",IF(OR(L474="",Z474=""),"",L474+Z474))</f>
        <v/>
      </c>
      <c r="AB474" s="65" t="str">
        <f t="shared" si="46"/>
        <v/>
      </c>
      <c r="AC474" s="70" t="str">
        <f>IF(AND($M474&lt;&gt;"",$Q474&lt;0),COUNTIFS($M$6:M474,"&lt;&gt;",$Q$6:Q474,"&lt;0"),"")</f>
        <v/>
      </c>
      <c r="AD474" t="str">
        <f t="shared" si="47"/>
        <v/>
      </c>
      <c r="AG474"/>
    </row>
    <row r="475" spans="1:33" ht="15" customHeight="1" x14ac:dyDescent="0.25">
      <c r="A475" s="47" t="str">
        <f>IF('1_Data Entry'!$E475="","",IF(COUNTA('1_Data Entry'!C475:N475)=0,"",'1_Data Entry'!A475))</f>
        <v/>
      </c>
      <c r="B475" s="47" t="str">
        <f>IF('1_Data Entry'!$E475="","",IF(A475="","",IF(S475&lt;&gt;"OK","Check row",IF(M475="","Open lot",IF(R475=0,"Closed lot","Partially sold")))))</f>
        <v/>
      </c>
      <c r="C475" s="47" t="str">
        <f>IF(A475="","",'1_Data Entry'!C475)</f>
        <v/>
      </c>
      <c r="D475" s="47" t="str">
        <f>IF(A475="","",'1_Data Entry'!D475)</f>
        <v/>
      </c>
      <c r="E475" s="47" t="str">
        <f>IF(A475="","",'1_Data Entry'!E475)</f>
        <v/>
      </c>
      <c r="F475" s="47" t="str">
        <f t="shared" si="42"/>
        <v/>
      </c>
      <c r="G475" s="47" t="str">
        <f>IF(F475="","",IFERROR(VLOOKUP(F475,'6_Reference Lists'!$A$4:$D$64,4,FALSE()),'1_Data Entry'!F475))</f>
        <v/>
      </c>
      <c r="H475" s="134" t="str">
        <f>IF('1_Data Entry'!$E475="","",IF(OR(F475="",I475="",J475="",K475=""),"",F475&amp;"-"&amp;TEXT(I475,"yyyymmdd")&amp;"-"&amp;SUBSTITUTE(TEXT(ROUND(J475,3),"0.###"),".","D")&amp;"-"&amp;SUBSTITUTE(TEXT(ROUND(K475,3),"0.###"),".","D")))</f>
        <v/>
      </c>
      <c r="I475" s="61" t="str">
        <f>IF('1_Data Entry'!$E475="","",IF(A475="","",'1_Data Entry'!G475))</f>
        <v/>
      </c>
      <c r="J475" s="62" t="str">
        <f>IF('1_Data Entry'!$E475="","",IF(A475="","",'1_Data Entry'!H475))</f>
        <v/>
      </c>
      <c r="K475" s="63" t="str">
        <f>IF('1_Data Entry'!$E475="","",IF(A475="","",'1_Data Entry'!I475))</f>
        <v/>
      </c>
      <c r="L475" s="63" t="str">
        <f>IF('1_Data Entry'!$E475="","",IF(OR(J475="",K475=""),"",J475*K475))</f>
        <v/>
      </c>
      <c r="M475" s="61" t="str">
        <f>IF(A475="","",IF(OR('1_Data Entry'!L475="",'1_Data Entry'!L475&lt;=0),"",'1_Data Entry'!J475))</f>
        <v/>
      </c>
      <c r="N475" s="62" t="str">
        <f>IF('1_Data Entry'!$E475="","",IF(OR(J475="",R475=""),"",MAX(J475-R475,0)))</f>
        <v/>
      </c>
      <c r="O475" s="63" t="str">
        <f>IF('1_Data Entry'!$E475="","",IF(A475="","",'1_Data Entry'!L475))</f>
        <v/>
      </c>
      <c r="P475" s="63" t="str">
        <f t="shared" si="43"/>
        <v/>
      </c>
      <c r="Q475" s="91" t="str">
        <f>IF('1_Data Entry'!$E475="","",IF(OR(M475="",P475="",L475=""),"",P475-L475))</f>
        <v/>
      </c>
      <c r="R475" s="133" t="str">
        <f>IF(A475="","",IF('1_Data Entry'!M475&lt;&gt;"",'1_Data Entry'!M475,IF('1_Data Entry'!J475="",J475,"")))</f>
        <v/>
      </c>
      <c r="S475" s="54" t="str">
        <f>IF('1_Data Entry'!$E475="","",IF(A475="","",IF(OR(F475="",I475="",J475="",K475=""),"Check row",IF(AND(M475&lt;&gt;"",M475&lt;I475),"Sell before buy",IF(AND(R475&lt;&gt;"",J475&lt;R475),"Shares remaining exceeds buy",IF(AND(M475&lt;&gt;"",OR(O475="",O475&lt;=0),N475&gt;0),"Missing sale price","OK"))))))</f>
        <v/>
      </c>
      <c r="T475" s="54" t="str">
        <f>IF('1_Data Entry'!$E475="","",IF(A475="","",IF(AND(Q475&lt;0,M475&lt;&gt;""),"Yes","No")))</f>
        <v/>
      </c>
      <c r="U475" s="54" t="str">
        <f>IF('1_Data Entry'!$E475="","",IF(OR(A475="",T475&lt;&gt;"Yes",M475=""),"No",IF(COUNTIFS($F$6:$F$505,F475,$I$6:$I$505,"&gt;="&amp;M475-30,$I$6:$I$505,"&lt;="&amp;M475+30,$A$6:$A$505,"&lt;&gt;"&amp;A475)&gt;0,"Yes","No")))</f>
        <v/>
      </c>
      <c r="V475" s="61" t="str">
        <f>IF('1_Data Entry'!$E475="","",IF(OR(A475="",U475&lt;&gt;"Yes",M475=""),"",M475+30))</f>
        <v/>
      </c>
      <c r="W475" s="54" t="str">
        <f>IF('1_Data Entry'!$E475="","",IF(A475="","",IF(S475="OK","Ready","Review row")))</f>
        <v/>
      </c>
      <c r="X475" s="69" t="str">
        <f t="shared" si="44"/>
        <v/>
      </c>
      <c r="Y475" s="68" t="str">
        <f t="shared" si="45"/>
        <v/>
      </c>
      <c r="Z475" s="64" t="str">
        <f>IF('1_Data Entry'!$E475="","",SUM(SUMIFS('4_Wash Match Table'!R$7:R$500,'4_Wash Match Table'!L$7:L$500,H475),(SUMIFS('4_Wash Match Table'!AA$7:AA$500,'4_Wash Match Table'!U$7:U$500,H475)),(SUMIFS('4_Wash Match Table'!AJ$7:AJ$500,'4_Wash Match Table'!AD$7:AD$500,H475)),(SUMIFS('4_Wash Match Table'!AS$7:AS$500,'4_Wash Match Table'!AM$7:AM$500,H475))))</f>
        <v/>
      </c>
      <c r="AA475" s="64" t="str">
        <f>IF('1_Data Entry'!$E475="","",IF(OR(L475="",Z475=""),"",L475+Z475))</f>
        <v/>
      </c>
      <c r="AB475" s="65" t="str">
        <f t="shared" si="46"/>
        <v/>
      </c>
      <c r="AC475" s="70" t="str">
        <f>IF(AND($M475&lt;&gt;"",$Q475&lt;0),COUNTIFS($M$6:M475,"&lt;&gt;",$Q$6:Q475,"&lt;0"),"")</f>
        <v/>
      </c>
      <c r="AD475" t="str">
        <f t="shared" si="47"/>
        <v/>
      </c>
      <c r="AG475"/>
    </row>
    <row r="476" spans="1:33" ht="15" customHeight="1" x14ac:dyDescent="0.25">
      <c r="A476" s="47" t="str">
        <f>IF('1_Data Entry'!$E476="","",IF(COUNTA('1_Data Entry'!C476:N476)=0,"",'1_Data Entry'!A476))</f>
        <v/>
      </c>
      <c r="B476" s="47" t="str">
        <f>IF('1_Data Entry'!$E476="","",IF(A476="","",IF(S476&lt;&gt;"OK","Check row",IF(M476="","Open lot",IF(R476=0,"Closed lot","Partially sold")))))</f>
        <v/>
      </c>
      <c r="C476" s="47" t="str">
        <f>IF(A476="","",'1_Data Entry'!C476)</f>
        <v/>
      </c>
      <c r="D476" s="47" t="str">
        <f>IF(A476="","",'1_Data Entry'!D476)</f>
        <v/>
      </c>
      <c r="E476" s="47" t="str">
        <f>IF(A476="","",'1_Data Entry'!E476)</f>
        <v/>
      </c>
      <c r="F476" s="47" t="str">
        <f t="shared" si="42"/>
        <v/>
      </c>
      <c r="G476" s="47" t="str">
        <f>IF(F476="","",IFERROR(VLOOKUP(F476,'6_Reference Lists'!$A$4:$D$64,4,FALSE()),'1_Data Entry'!F476))</f>
        <v/>
      </c>
      <c r="H476" s="134" t="str">
        <f>IF('1_Data Entry'!$E476="","",IF(OR(F476="",I476="",J476="",K476=""),"",F476&amp;"-"&amp;TEXT(I476,"yyyymmdd")&amp;"-"&amp;SUBSTITUTE(TEXT(ROUND(J476,3),"0.###"),".","D")&amp;"-"&amp;SUBSTITUTE(TEXT(ROUND(K476,3),"0.###"),".","D")))</f>
        <v/>
      </c>
      <c r="I476" s="61" t="str">
        <f>IF('1_Data Entry'!$E476="","",IF(A476="","",'1_Data Entry'!G476))</f>
        <v/>
      </c>
      <c r="J476" s="62" t="str">
        <f>IF('1_Data Entry'!$E476="","",IF(A476="","",'1_Data Entry'!H476))</f>
        <v/>
      </c>
      <c r="K476" s="63" t="str">
        <f>IF('1_Data Entry'!$E476="","",IF(A476="","",'1_Data Entry'!I476))</f>
        <v/>
      </c>
      <c r="L476" s="63" t="str">
        <f>IF('1_Data Entry'!$E476="","",IF(OR(J476="",K476=""),"",J476*K476))</f>
        <v/>
      </c>
      <c r="M476" s="61" t="str">
        <f>IF(A476="","",IF(OR('1_Data Entry'!L476="",'1_Data Entry'!L476&lt;=0),"",'1_Data Entry'!J476))</f>
        <v/>
      </c>
      <c r="N476" s="62" t="str">
        <f>IF('1_Data Entry'!$E476="","",IF(OR(J476="",R476=""),"",MAX(J476-R476,0)))</f>
        <v/>
      </c>
      <c r="O476" s="63" t="str">
        <f>IF('1_Data Entry'!$E476="","",IF(A476="","",'1_Data Entry'!L476))</f>
        <v/>
      </c>
      <c r="P476" s="63" t="str">
        <f t="shared" si="43"/>
        <v/>
      </c>
      <c r="Q476" s="91" t="str">
        <f>IF('1_Data Entry'!$E476="","",IF(OR(M476="",P476="",L476=""),"",P476-L476))</f>
        <v/>
      </c>
      <c r="R476" s="133" t="str">
        <f>IF(A476="","",IF('1_Data Entry'!M476&lt;&gt;"",'1_Data Entry'!M476,IF('1_Data Entry'!J476="",J476,"")))</f>
        <v/>
      </c>
      <c r="S476" s="54" t="str">
        <f>IF('1_Data Entry'!$E476="","",IF(A476="","",IF(OR(F476="",I476="",J476="",K476=""),"Check row",IF(AND(M476&lt;&gt;"",M476&lt;I476),"Sell before buy",IF(AND(R476&lt;&gt;"",J476&lt;R476),"Shares remaining exceeds buy",IF(AND(M476&lt;&gt;"",OR(O476="",O476&lt;=0),N476&gt;0),"Missing sale price","OK"))))))</f>
        <v/>
      </c>
      <c r="T476" s="54" t="str">
        <f>IF('1_Data Entry'!$E476="","",IF(A476="","",IF(AND(Q476&lt;0,M476&lt;&gt;""),"Yes","No")))</f>
        <v/>
      </c>
      <c r="U476" s="54" t="str">
        <f>IF('1_Data Entry'!$E476="","",IF(OR(A476="",T476&lt;&gt;"Yes",M476=""),"No",IF(COUNTIFS($F$6:$F$505,F476,$I$6:$I$505,"&gt;="&amp;M476-30,$I$6:$I$505,"&lt;="&amp;M476+30,$A$6:$A$505,"&lt;&gt;"&amp;A476)&gt;0,"Yes","No")))</f>
        <v/>
      </c>
      <c r="V476" s="61" t="str">
        <f>IF('1_Data Entry'!$E476="","",IF(OR(A476="",U476&lt;&gt;"Yes",M476=""),"",M476+30))</f>
        <v/>
      </c>
      <c r="W476" s="54" t="str">
        <f>IF('1_Data Entry'!$E476="","",IF(A476="","",IF(S476="OK","Ready","Review row")))</f>
        <v/>
      </c>
      <c r="X476" s="69" t="str">
        <f t="shared" si="44"/>
        <v/>
      </c>
      <c r="Y476" s="68" t="str">
        <f t="shared" si="45"/>
        <v/>
      </c>
      <c r="Z476" s="64" t="str">
        <f>IF('1_Data Entry'!$E476="","",SUM(SUMIFS('4_Wash Match Table'!R$7:R$500,'4_Wash Match Table'!L$7:L$500,H476),(SUMIFS('4_Wash Match Table'!AA$7:AA$500,'4_Wash Match Table'!U$7:U$500,H476)),(SUMIFS('4_Wash Match Table'!AJ$7:AJ$500,'4_Wash Match Table'!AD$7:AD$500,H476)),(SUMIFS('4_Wash Match Table'!AS$7:AS$500,'4_Wash Match Table'!AM$7:AM$500,H476))))</f>
        <v/>
      </c>
      <c r="AA476" s="64" t="str">
        <f>IF('1_Data Entry'!$E476="","",IF(OR(L476="",Z476=""),"",L476+Z476))</f>
        <v/>
      </c>
      <c r="AB476" s="65" t="str">
        <f t="shared" si="46"/>
        <v/>
      </c>
      <c r="AC476" s="70" t="str">
        <f>IF(AND($M476&lt;&gt;"",$Q476&lt;0),COUNTIFS($M$6:M476,"&lt;&gt;",$Q$6:Q476,"&lt;0"),"")</f>
        <v/>
      </c>
      <c r="AD476" t="str">
        <f t="shared" si="47"/>
        <v/>
      </c>
      <c r="AG476"/>
    </row>
    <row r="477" spans="1:33" ht="15" customHeight="1" x14ac:dyDescent="0.25">
      <c r="A477" s="47" t="str">
        <f>IF('1_Data Entry'!$E477="","",IF(COUNTA('1_Data Entry'!C477:N477)=0,"",'1_Data Entry'!A477))</f>
        <v/>
      </c>
      <c r="B477" s="47" t="str">
        <f>IF('1_Data Entry'!$E477="","",IF(A477="","",IF(S477&lt;&gt;"OK","Check row",IF(M477="","Open lot",IF(R477=0,"Closed lot","Partially sold")))))</f>
        <v/>
      </c>
      <c r="C477" s="47" t="str">
        <f>IF(A477="","",'1_Data Entry'!C477)</f>
        <v/>
      </c>
      <c r="D477" s="47" t="str">
        <f>IF(A477="","",'1_Data Entry'!D477)</f>
        <v/>
      </c>
      <c r="E477" s="47" t="str">
        <f>IF(A477="","",'1_Data Entry'!E477)</f>
        <v/>
      </c>
      <c r="F477" s="47" t="str">
        <f t="shared" si="42"/>
        <v/>
      </c>
      <c r="G477" s="47" t="str">
        <f>IF(F477="","",IFERROR(VLOOKUP(F477,'6_Reference Lists'!$A$4:$D$64,4,FALSE()),'1_Data Entry'!F477))</f>
        <v/>
      </c>
      <c r="H477" s="134" t="str">
        <f>IF('1_Data Entry'!$E477="","",IF(OR(F477="",I477="",J477="",K477=""),"",F477&amp;"-"&amp;TEXT(I477,"yyyymmdd")&amp;"-"&amp;SUBSTITUTE(TEXT(ROUND(J477,3),"0.###"),".","D")&amp;"-"&amp;SUBSTITUTE(TEXT(ROUND(K477,3),"0.###"),".","D")))</f>
        <v/>
      </c>
      <c r="I477" s="61" t="str">
        <f>IF('1_Data Entry'!$E477="","",IF(A477="","",'1_Data Entry'!G477))</f>
        <v/>
      </c>
      <c r="J477" s="62" t="str">
        <f>IF('1_Data Entry'!$E477="","",IF(A477="","",'1_Data Entry'!H477))</f>
        <v/>
      </c>
      <c r="K477" s="63" t="str">
        <f>IF('1_Data Entry'!$E477="","",IF(A477="","",'1_Data Entry'!I477))</f>
        <v/>
      </c>
      <c r="L477" s="63" t="str">
        <f>IF('1_Data Entry'!$E477="","",IF(OR(J477="",K477=""),"",J477*K477))</f>
        <v/>
      </c>
      <c r="M477" s="61" t="str">
        <f>IF(A477="","",IF(OR('1_Data Entry'!L477="",'1_Data Entry'!L477&lt;=0),"",'1_Data Entry'!J477))</f>
        <v/>
      </c>
      <c r="N477" s="62" t="str">
        <f>IF('1_Data Entry'!$E477="","",IF(OR(J477="",R477=""),"",MAX(J477-R477,0)))</f>
        <v/>
      </c>
      <c r="O477" s="63" t="str">
        <f>IF('1_Data Entry'!$E477="","",IF(A477="","",'1_Data Entry'!L477))</f>
        <v/>
      </c>
      <c r="P477" s="63" t="str">
        <f t="shared" si="43"/>
        <v/>
      </c>
      <c r="Q477" s="91" t="str">
        <f>IF('1_Data Entry'!$E477="","",IF(OR(M477="",P477="",L477=""),"",P477-L477))</f>
        <v/>
      </c>
      <c r="R477" s="133" t="str">
        <f>IF(A477="","",IF('1_Data Entry'!M477&lt;&gt;"",'1_Data Entry'!M477,IF('1_Data Entry'!J477="",J477,"")))</f>
        <v/>
      </c>
      <c r="S477" s="54" t="str">
        <f>IF('1_Data Entry'!$E477="","",IF(A477="","",IF(OR(F477="",I477="",J477="",K477=""),"Check row",IF(AND(M477&lt;&gt;"",M477&lt;I477),"Sell before buy",IF(AND(R477&lt;&gt;"",J477&lt;R477),"Shares remaining exceeds buy",IF(AND(M477&lt;&gt;"",OR(O477="",O477&lt;=0),N477&gt;0),"Missing sale price","OK"))))))</f>
        <v/>
      </c>
      <c r="T477" s="54" t="str">
        <f>IF('1_Data Entry'!$E477="","",IF(A477="","",IF(AND(Q477&lt;0,M477&lt;&gt;""),"Yes","No")))</f>
        <v/>
      </c>
      <c r="U477" s="54" t="str">
        <f>IF('1_Data Entry'!$E477="","",IF(OR(A477="",T477&lt;&gt;"Yes",M477=""),"No",IF(COUNTIFS($F$6:$F$505,F477,$I$6:$I$505,"&gt;="&amp;M477-30,$I$6:$I$505,"&lt;="&amp;M477+30,$A$6:$A$505,"&lt;&gt;"&amp;A477)&gt;0,"Yes","No")))</f>
        <v/>
      </c>
      <c r="V477" s="61" t="str">
        <f>IF('1_Data Entry'!$E477="","",IF(OR(A477="",U477&lt;&gt;"Yes",M477=""),"",M477+30))</f>
        <v/>
      </c>
      <c r="W477" s="54" t="str">
        <f>IF('1_Data Entry'!$E477="","",IF(A477="","",IF(S477="OK","Ready","Review row")))</f>
        <v/>
      </c>
      <c r="X477" s="69" t="str">
        <f t="shared" si="44"/>
        <v/>
      </c>
      <c r="Y477" s="68" t="str">
        <f t="shared" si="45"/>
        <v/>
      </c>
      <c r="Z477" s="64" t="str">
        <f>IF('1_Data Entry'!$E477="","",SUM(SUMIFS('4_Wash Match Table'!R$7:R$500,'4_Wash Match Table'!L$7:L$500,H477),(SUMIFS('4_Wash Match Table'!AA$7:AA$500,'4_Wash Match Table'!U$7:U$500,H477)),(SUMIFS('4_Wash Match Table'!AJ$7:AJ$500,'4_Wash Match Table'!AD$7:AD$500,H477)),(SUMIFS('4_Wash Match Table'!AS$7:AS$500,'4_Wash Match Table'!AM$7:AM$500,H477))))</f>
        <v/>
      </c>
      <c r="AA477" s="64" t="str">
        <f>IF('1_Data Entry'!$E477="","",IF(OR(L477="",Z477=""),"",L477+Z477))</f>
        <v/>
      </c>
      <c r="AB477" s="65" t="str">
        <f t="shared" si="46"/>
        <v/>
      </c>
      <c r="AC477" s="70" t="str">
        <f>IF(AND($M477&lt;&gt;"",$Q477&lt;0),COUNTIFS($M$6:M477,"&lt;&gt;",$Q$6:Q477,"&lt;0"),"")</f>
        <v/>
      </c>
      <c r="AD477" t="str">
        <f t="shared" si="47"/>
        <v/>
      </c>
      <c r="AG477"/>
    </row>
    <row r="478" spans="1:33" ht="15" customHeight="1" x14ac:dyDescent="0.25">
      <c r="A478" s="47" t="str">
        <f>IF('1_Data Entry'!$E478="","",IF(COUNTA('1_Data Entry'!C478:N478)=0,"",'1_Data Entry'!A478))</f>
        <v/>
      </c>
      <c r="B478" s="47" t="str">
        <f>IF('1_Data Entry'!$E478="","",IF(A478="","",IF(S478&lt;&gt;"OK","Check row",IF(M478="","Open lot",IF(R478=0,"Closed lot","Partially sold")))))</f>
        <v/>
      </c>
      <c r="C478" s="47" t="str">
        <f>IF(A478="","",'1_Data Entry'!C478)</f>
        <v/>
      </c>
      <c r="D478" s="47" t="str">
        <f>IF(A478="","",'1_Data Entry'!D478)</f>
        <v/>
      </c>
      <c r="E478" s="47" t="str">
        <f>IF(A478="","",'1_Data Entry'!E478)</f>
        <v/>
      </c>
      <c r="F478" s="47" t="str">
        <f t="shared" si="42"/>
        <v/>
      </c>
      <c r="G478" s="47" t="str">
        <f>IF(F478="","",IFERROR(VLOOKUP(F478,'6_Reference Lists'!$A$4:$D$64,4,FALSE()),'1_Data Entry'!F478))</f>
        <v/>
      </c>
      <c r="H478" s="134" t="str">
        <f>IF('1_Data Entry'!$E478="","",IF(OR(F478="",I478="",J478="",K478=""),"",F478&amp;"-"&amp;TEXT(I478,"yyyymmdd")&amp;"-"&amp;SUBSTITUTE(TEXT(ROUND(J478,3),"0.###"),".","D")&amp;"-"&amp;SUBSTITUTE(TEXT(ROUND(K478,3),"0.###"),".","D")))</f>
        <v/>
      </c>
      <c r="I478" s="61" t="str">
        <f>IF('1_Data Entry'!$E478="","",IF(A478="","",'1_Data Entry'!G478))</f>
        <v/>
      </c>
      <c r="J478" s="62" t="str">
        <f>IF('1_Data Entry'!$E478="","",IF(A478="","",'1_Data Entry'!H478))</f>
        <v/>
      </c>
      <c r="K478" s="63" t="str">
        <f>IF('1_Data Entry'!$E478="","",IF(A478="","",'1_Data Entry'!I478))</f>
        <v/>
      </c>
      <c r="L478" s="63" t="str">
        <f>IF('1_Data Entry'!$E478="","",IF(OR(J478="",K478=""),"",J478*K478))</f>
        <v/>
      </c>
      <c r="M478" s="61" t="str">
        <f>IF(A478="","",IF(OR('1_Data Entry'!L478="",'1_Data Entry'!L478&lt;=0),"",'1_Data Entry'!J478))</f>
        <v/>
      </c>
      <c r="N478" s="62" t="str">
        <f>IF('1_Data Entry'!$E478="","",IF(OR(J478="",R478=""),"",MAX(J478-R478,0)))</f>
        <v/>
      </c>
      <c r="O478" s="63" t="str">
        <f>IF('1_Data Entry'!$E478="","",IF(A478="","",'1_Data Entry'!L478))</f>
        <v/>
      </c>
      <c r="P478" s="63" t="str">
        <f t="shared" si="43"/>
        <v/>
      </c>
      <c r="Q478" s="91" t="str">
        <f>IF('1_Data Entry'!$E478="","",IF(OR(M478="",P478="",L478=""),"",P478-L478))</f>
        <v/>
      </c>
      <c r="R478" s="133" t="str">
        <f>IF(A478="","",IF('1_Data Entry'!M478&lt;&gt;"",'1_Data Entry'!M478,IF('1_Data Entry'!J478="",J478,"")))</f>
        <v/>
      </c>
      <c r="S478" s="54" t="str">
        <f>IF('1_Data Entry'!$E478="","",IF(A478="","",IF(OR(F478="",I478="",J478="",K478=""),"Check row",IF(AND(M478&lt;&gt;"",M478&lt;I478),"Sell before buy",IF(AND(R478&lt;&gt;"",J478&lt;R478),"Shares remaining exceeds buy",IF(AND(M478&lt;&gt;"",OR(O478="",O478&lt;=0),N478&gt;0),"Missing sale price","OK"))))))</f>
        <v/>
      </c>
      <c r="T478" s="54" t="str">
        <f>IF('1_Data Entry'!$E478="","",IF(A478="","",IF(AND(Q478&lt;0,M478&lt;&gt;""),"Yes","No")))</f>
        <v/>
      </c>
      <c r="U478" s="54" t="str">
        <f>IF('1_Data Entry'!$E478="","",IF(OR(A478="",T478&lt;&gt;"Yes",M478=""),"No",IF(COUNTIFS($F$6:$F$505,F478,$I$6:$I$505,"&gt;="&amp;M478-30,$I$6:$I$505,"&lt;="&amp;M478+30,$A$6:$A$505,"&lt;&gt;"&amp;A478)&gt;0,"Yes","No")))</f>
        <v/>
      </c>
      <c r="V478" s="61" t="str">
        <f>IF('1_Data Entry'!$E478="","",IF(OR(A478="",U478&lt;&gt;"Yes",M478=""),"",M478+30))</f>
        <v/>
      </c>
      <c r="W478" s="54" t="str">
        <f>IF('1_Data Entry'!$E478="","",IF(A478="","",IF(S478="OK","Ready","Review row")))</f>
        <v/>
      </c>
      <c r="X478" s="69" t="str">
        <f t="shared" si="44"/>
        <v/>
      </c>
      <c r="Y478" s="68" t="str">
        <f t="shared" si="45"/>
        <v/>
      </c>
      <c r="Z478" s="64" t="str">
        <f>IF('1_Data Entry'!$E478="","",SUM(SUMIFS('4_Wash Match Table'!R$7:R$500,'4_Wash Match Table'!L$7:L$500,H478),(SUMIFS('4_Wash Match Table'!AA$7:AA$500,'4_Wash Match Table'!U$7:U$500,H478)),(SUMIFS('4_Wash Match Table'!AJ$7:AJ$500,'4_Wash Match Table'!AD$7:AD$500,H478)),(SUMIFS('4_Wash Match Table'!AS$7:AS$500,'4_Wash Match Table'!AM$7:AM$500,H478))))</f>
        <v/>
      </c>
      <c r="AA478" s="64" t="str">
        <f>IF('1_Data Entry'!$E478="","",IF(OR(L478="",Z478=""),"",L478+Z478))</f>
        <v/>
      </c>
      <c r="AB478" s="65" t="str">
        <f t="shared" si="46"/>
        <v/>
      </c>
      <c r="AC478" s="70" t="str">
        <f>IF(AND($M478&lt;&gt;"",$Q478&lt;0),COUNTIFS($M$6:M478,"&lt;&gt;",$Q$6:Q478,"&lt;0"),"")</f>
        <v/>
      </c>
      <c r="AD478" t="str">
        <f t="shared" si="47"/>
        <v/>
      </c>
      <c r="AG478"/>
    </row>
    <row r="479" spans="1:33" ht="15" customHeight="1" x14ac:dyDescent="0.25">
      <c r="A479" s="47" t="str">
        <f>IF('1_Data Entry'!$E479="","",IF(COUNTA('1_Data Entry'!C479:N479)=0,"",'1_Data Entry'!A479))</f>
        <v/>
      </c>
      <c r="B479" s="47" t="str">
        <f>IF('1_Data Entry'!$E479="","",IF(A479="","",IF(S479&lt;&gt;"OK","Check row",IF(M479="","Open lot",IF(R479=0,"Closed lot","Partially sold")))))</f>
        <v/>
      </c>
      <c r="C479" s="47" t="str">
        <f>IF(A479="","",'1_Data Entry'!C479)</f>
        <v/>
      </c>
      <c r="D479" s="47" t="str">
        <f>IF(A479="","",'1_Data Entry'!D479)</f>
        <v/>
      </c>
      <c r="E479" s="47" t="str">
        <f>IF(A479="","",'1_Data Entry'!E479)</f>
        <v/>
      </c>
      <c r="F479" s="47" t="str">
        <f t="shared" si="42"/>
        <v/>
      </c>
      <c r="G479" s="47" t="str">
        <f>IF(F479="","",IFERROR(VLOOKUP(F479,'6_Reference Lists'!$A$4:$D$64,4,FALSE()),'1_Data Entry'!F479))</f>
        <v/>
      </c>
      <c r="H479" s="134" t="str">
        <f>IF('1_Data Entry'!$E479="","",IF(OR(F479="",I479="",J479="",K479=""),"",F479&amp;"-"&amp;TEXT(I479,"yyyymmdd")&amp;"-"&amp;SUBSTITUTE(TEXT(ROUND(J479,3),"0.###"),".","D")&amp;"-"&amp;SUBSTITUTE(TEXT(ROUND(K479,3),"0.###"),".","D")))</f>
        <v/>
      </c>
      <c r="I479" s="61" t="str">
        <f>IF('1_Data Entry'!$E479="","",IF(A479="","",'1_Data Entry'!G479))</f>
        <v/>
      </c>
      <c r="J479" s="62" t="str">
        <f>IF('1_Data Entry'!$E479="","",IF(A479="","",'1_Data Entry'!H479))</f>
        <v/>
      </c>
      <c r="K479" s="63" t="str">
        <f>IF('1_Data Entry'!$E479="","",IF(A479="","",'1_Data Entry'!I479))</f>
        <v/>
      </c>
      <c r="L479" s="63" t="str">
        <f>IF('1_Data Entry'!$E479="","",IF(OR(J479="",K479=""),"",J479*K479))</f>
        <v/>
      </c>
      <c r="M479" s="61" t="str">
        <f>IF(A479="","",IF(OR('1_Data Entry'!L479="",'1_Data Entry'!L479&lt;=0),"",'1_Data Entry'!J479))</f>
        <v/>
      </c>
      <c r="N479" s="62" t="str">
        <f>IF('1_Data Entry'!$E479="","",IF(OR(J479="",R479=""),"",MAX(J479-R479,0)))</f>
        <v/>
      </c>
      <c r="O479" s="63" t="str">
        <f>IF('1_Data Entry'!$E479="","",IF(A479="","",'1_Data Entry'!L479))</f>
        <v/>
      </c>
      <c r="P479" s="63" t="str">
        <f t="shared" si="43"/>
        <v/>
      </c>
      <c r="Q479" s="91" t="str">
        <f>IF('1_Data Entry'!$E479="","",IF(OR(M479="",P479="",L479=""),"",P479-L479))</f>
        <v/>
      </c>
      <c r="R479" s="133" t="str">
        <f>IF(A479="","",IF('1_Data Entry'!M479&lt;&gt;"",'1_Data Entry'!M479,IF('1_Data Entry'!J479="",J479,"")))</f>
        <v/>
      </c>
      <c r="S479" s="54" t="str">
        <f>IF('1_Data Entry'!$E479="","",IF(A479="","",IF(OR(F479="",I479="",J479="",K479=""),"Check row",IF(AND(M479&lt;&gt;"",M479&lt;I479),"Sell before buy",IF(AND(R479&lt;&gt;"",J479&lt;R479),"Shares remaining exceeds buy",IF(AND(M479&lt;&gt;"",OR(O479="",O479&lt;=0),N479&gt;0),"Missing sale price","OK"))))))</f>
        <v/>
      </c>
      <c r="T479" s="54" t="str">
        <f>IF('1_Data Entry'!$E479="","",IF(A479="","",IF(AND(Q479&lt;0,M479&lt;&gt;""),"Yes","No")))</f>
        <v/>
      </c>
      <c r="U479" s="54" t="str">
        <f>IF('1_Data Entry'!$E479="","",IF(OR(A479="",T479&lt;&gt;"Yes",M479=""),"No",IF(COUNTIFS($F$6:$F$505,F479,$I$6:$I$505,"&gt;="&amp;M479-30,$I$6:$I$505,"&lt;="&amp;M479+30,$A$6:$A$505,"&lt;&gt;"&amp;A479)&gt;0,"Yes","No")))</f>
        <v/>
      </c>
      <c r="V479" s="61" t="str">
        <f>IF('1_Data Entry'!$E479="","",IF(OR(A479="",U479&lt;&gt;"Yes",M479=""),"",M479+30))</f>
        <v/>
      </c>
      <c r="W479" s="54" t="str">
        <f>IF('1_Data Entry'!$E479="","",IF(A479="","",IF(S479="OK","Ready","Review row")))</f>
        <v/>
      </c>
      <c r="X479" s="69" t="str">
        <f t="shared" si="44"/>
        <v/>
      </c>
      <c r="Y479" s="68" t="str">
        <f t="shared" si="45"/>
        <v/>
      </c>
      <c r="Z479" s="64" t="str">
        <f>IF('1_Data Entry'!$E479="","",SUM(SUMIFS('4_Wash Match Table'!R$7:R$500,'4_Wash Match Table'!L$7:L$500,H479),(SUMIFS('4_Wash Match Table'!AA$7:AA$500,'4_Wash Match Table'!U$7:U$500,H479)),(SUMIFS('4_Wash Match Table'!AJ$7:AJ$500,'4_Wash Match Table'!AD$7:AD$500,H479)),(SUMIFS('4_Wash Match Table'!AS$7:AS$500,'4_Wash Match Table'!AM$7:AM$500,H479))))</f>
        <v/>
      </c>
      <c r="AA479" s="64" t="str">
        <f>IF('1_Data Entry'!$E479="","",IF(OR(L479="",Z479=""),"",L479+Z479))</f>
        <v/>
      </c>
      <c r="AB479" s="65" t="str">
        <f t="shared" si="46"/>
        <v/>
      </c>
      <c r="AC479" s="70" t="str">
        <f>IF(AND($M479&lt;&gt;"",$Q479&lt;0),COUNTIFS($M$6:M479,"&lt;&gt;",$Q$6:Q479,"&lt;0"),"")</f>
        <v/>
      </c>
      <c r="AD479" t="str">
        <f t="shared" si="47"/>
        <v/>
      </c>
      <c r="AG479"/>
    </row>
    <row r="480" spans="1:33" ht="15" customHeight="1" x14ac:dyDescent="0.25">
      <c r="A480" s="47" t="str">
        <f>IF('1_Data Entry'!$E480="","",IF(COUNTA('1_Data Entry'!C480:N480)=0,"",'1_Data Entry'!A480))</f>
        <v/>
      </c>
      <c r="B480" s="47" t="str">
        <f>IF('1_Data Entry'!$E480="","",IF(A480="","",IF(S480&lt;&gt;"OK","Check row",IF(M480="","Open lot",IF(R480=0,"Closed lot","Partially sold")))))</f>
        <v/>
      </c>
      <c r="C480" s="47" t="str">
        <f>IF(A480="","",'1_Data Entry'!C480)</f>
        <v/>
      </c>
      <c r="D480" s="47" t="str">
        <f>IF(A480="","",'1_Data Entry'!D480)</f>
        <v/>
      </c>
      <c r="E480" s="47" t="str">
        <f>IF(A480="","",'1_Data Entry'!E480)</f>
        <v/>
      </c>
      <c r="F480" s="47" t="str">
        <f t="shared" si="42"/>
        <v/>
      </c>
      <c r="G480" s="47" t="str">
        <f>IF(F480="","",IFERROR(VLOOKUP(F480,'6_Reference Lists'!$A$4:$D$64,4,FALSE()),'1_Data Entry'!F480))</f>
        <v/>
      </c>
      <c r="H480" s="134" t="str">
        <f>IF('1_Data Entry'!$E480="","",IF(OR(F480="",I480="",J480="",K480=""),"",F480&amp;"-"&amp;TEXT(I480,"yyyymmdd")&amp;"-"&amp;SUBSTITUTE(TEXT(ROUND(J480,3),"0.###"),".","D")&amp;"-"&amp;SUBSTITUTE(TEXT(ROUND(K480,3),"0.###"),".","D")))</f>
        <v/>
      </c>
      <c r="I480" s="61" t="str">
        <f>IF('1_Data Entry'!$E480="","",IF(A480="","",'1_Data Entry'!G480))</f>
        <v/>
      </c>
      <c r="J480" s="62" t="str">
        <f>IF('1_Data Entry'!$E480="","",IF(A480="","",'1_Data Entry'!H480))</f>
        <v/>
      </c>
      <c r="K480" s="63" t="str">
        <f>IF('1_Data Entry'!$E480="","",IF(A480="","",'1_Data Entry'!I480))</f>
        <v/>
      </c>
      <c r="L480" s="63" t="str">
        <f>IF('1_Data Entry'!$E480="","",IF(OR(J480="",K480=""),"",J480*K480))</f>
        <v/>
      </c>
      <c r="M480" s="61" t="str">
        <f>IF(A480="","",IF(OR('1_Data Entry'!L480="",'1_Data Entry'!L480&lt;=0),"",'1_Data Entry'!J480))</f>
        <v/>
      </c>
      <c r="N480" s="62" t="str">
        <f>IF('1_Data Entry'!$E480="","",IF(OR(J480="",R480=""),"",MAX(J480-R480,0)))</f>
        <v/>
      </c>
      <c r="O480" s="63" t="str">
        <f>IF('1_Data Entry'!$E480="","",IF(A480="","",'1_Data Entry'!L480))</f>
        <v/>
      </c>
      <c r="P480" s="63" t="str">
        <f t="shared" si="43"/>
        <v/>
      </c>
      <c r="Q480" s="91" t="str">
        <f>IF('1_Data Entry'!$E480="","",IF(OR(M480="",P480="",L480=""),"",P480-L480))</f>
        <v/>
      </c>
      <c r="R480" s="133" t="str">
        <f>IF(A480="","",IF('1_Data Entry'!M480&lt;&gt;"",'1_Data Entry'!M480,IF('1_Data Entry'!J480="",J480,"")))</f>
        <v/>
      </c>
      <c r="S480" s="54" t="str">
        <f>IF('1_Data Entry'!$E480="","",IF(A480="","",IF(OR(F480="",I480="",J480="",K480=""),"Check row",IF(AND(M480&lt;&gt;"",M480&lt;I480),"Sell before buy",IF(AND(R480&lt;&gt;"",J480&lt;R480),"Shares remaining exceeds buy",IF(AND(M480&lt;&gt;"",OR(O480="",O480&lt;=0),N480&gt;0),"Missing sale price","OK"))))))</f>
        <v/>
      </c>
      <c r="T480" s="54" t="str">
        <f>IF('1_Data Entry'!$E480="","",IF(A480="","",IF(AND(Q480&lt;0,M480&lt;&gt;""),"Yes","No")))</f>
        <v/>
      </c>
      <c r="U480" s="54" t="str">
        <f>IF('1_Data Entry'!$E480="","",IF(OR(A480="",T480&lt;&gt;"Yes",M480=""),"No",IF(COUNTIFS($F$6:$F$505,F480,$I$6:$I$505,"&gt;="&amp;M480-30,$I$6:$I$505,"&lt;="&amp;M480+30,$A$6:$A$505,"&lt;&gt;"&amp;A480)&gt;0,"Yes","No")))</f>
        <v/>
      </c>
      <c r="V480" s="61" t="str">
        <f>IF('1_Data Entry'!$E480="","",IF(OR(A480="",U480&lt;&gt;"Yes",M480=""),"",M480+30))</f>
        <v/>
      </c>
      <c r="W480" s="54" t="str">
        <f>IF('1_Data Entry'!$E480="","",IF(A480="","",IF(S480="OK","Ready","Review row")))</f>
        <v/>
      </c>
      <c r="X480" s="69" t="str">
        <f t="shared" si="44"/>
        <v/>
      </c>
      <c r="Y480" s="68" t="str">
        <f t="shared" si="45"/>
        <v/>
      </c>
      <c r="Z480" s="64" t="str">
        <f>IF('1_Data Entry'!$E480="","",SUM(SUMIFS('4_Wash Match Table'!R$7:R$500,'4_Wash Match Table'!L$7:L$500,H480),(SUMIFS('4_Wash Match Table'!AA$7:AA$500,'4_Wash Match Table'!U$7:U$500,H480)),(SUMIFS('4_Wash Match Table'!AJ$7:AJ$500,'4_Wash Match Table'!AD$7:AD$500,H480)),(SUMIFS('4_Wash Match Table'!AS$7:AS$500,'4_Wash Match Table'!AM$7:AM$500,H480))))</f>
        <v/>
      </c>
      <c r="AA480" s="64" t="str">
        <f>IF('1_Data Entry'!$E480="","",IF(OR(L480="",Z480=""),"",L480+Z480))</f>
        <v/>
      </c>
      <c r="AB480" s="65" t="str">
        <f t="shared" si="46"/>
        <v/>
      </c>
      <c r="AC480" s="70" t="str">
        <f>IF(AND($M480&lt;&gt;"",$Q480&lt;0),COUNTIFS($M$6:M480,"&lt;&gt;",$Q$6:Q480,"&lt;0"),"")</f>
        <v/>
      </c>
      <c r="AD480" t="str">
        <f t="shared" si="47"/>
        <v/>
      </c>
      <c r="AG480"/>
    </row>
    <row r="481" spans="1:33" ht="15" customHeight="1" x14ac:dyDescent="0.25">
      <c r="A481" s="47" t="str">
        <f>IF('1_Data Entry'!$E481="","",IF(COUNTA('1_Data Entry'!C481:N481)=0,"",'1_Data Entry'!A481))</f>
        <v/>
      </c>
      <c r="B481" s="47" t="str">
        <f>IF('1_Data Entry'!$E481="","",IF(A481="","",IF(S481&lt;&gt;"OK","Check row",IF(M481="","Open lot",IF(R481=0,"Closed lot","Partially sold")))))</f>
        <v/>
      </c>
      <c r="C481" s="47" t="str">
        <f>IF(A481="","",'1_Data Entry'!C481)</f>
        <v/>
      </c>
      <c r="D481" s="47" t="str">
        <f>IF(A481="","",'1_Data Entry'!D481)</f>
        <v/>
      </c>
      <c r="E481" s="47" t="str">
        <f>IF(A481="","",'1_Data Entry'!E481)</f>
        <v/>
      </c>
      <c r="F481" s="47" t="str">
        <f t="shared" si="42"/>
        <v/>
      </c>
      <c r="G481" s="47" t="str">
        <f>IF(F481="","",IFERROR(VLOOKUP(F481,'6_Reference Lists'!$A$4:$D$64,4,FALSE()),'1_Data Entry'!F481))</f>
        <v/>
      </c>
      <c r="H481" s="134" t="str">
        <f>IF('1_Data Entry'!$E481="","",IF(OR(F481="",I481="",J481="",K481=""),"",F481&amp;"-"&amp;TEXT(I481,"yyyymmdd")&amp;"-"&amp;SUBSTITUTE(TEXT(ROUND(J481,3),"0.###"),".","D")&amp;"-"&amp;SUBSTITUTE(TEXT(ROUND(K481,3),"0.###"),".","D")))</f>
        <v/>
      </c>
      <c r="I481" s="61" t="str">
        <f>IF('1_Data Entry'!$E481="","",IF(A481="","",'1_Data Entry'!G481))</f>
        <v/>
      </c>
      <c r="J481" s="62" t="str">
        <f>IF('1_Data Entry'!$E481="","",IF(A481="","",'1_Data Entry'!H481))</f>
        <v/>
      </c>
      <c r="K481" s="63" t="str">
        <f>IF('1_Data Entry'!$E481="","",IF(A481="","",'1_Data Entry'!I481))</f>
        <v/>
      </c>
      <c r="L481" s="63" t="str">
        <f>IF('1_Data Entry'!$E481="","",IF(OR(J481="",K481=""),"",J481*K481))</f>
        <v/>
      </c>
      <c r="M481" s="61" t="str">
        <f>IF(A481="","",IF(OR('1_Data Entry'!L481="",'1_Data Entry'!L481&lt;=0),"",'1_Data Entry'!J481))</f>
        <v/>
      </c>
      <c r="N481" s="62" t="str">
        <f>IF('1_Data Entry'!$E481="","",IF(OR(J481="",R481=""),"",MAX(J481-R481,0)))</f>
        <v/>
      </c>
      <c r="O481" s="63" t="str">
        <f>IF('1_Data Entry'!$E481="","",IF(A481="","",'1_Data Entry'!L481))</f>
        <v/>
      </c>
      <c r="P481" s="63" t="str">
        <f t="shared" si="43"/>
        <v/>
      </c>
      <c r="Q481" s="91" t="str">
        <f>IF('1_Data Entry'!$E481="","",IF(OR(M481="",P481="",L481=""),"",P481-L481))</f>
        <v/>
      </c>
      <c r="R481" s="133" t="str">
        <f>IF(A481="","",IF('1_Data Entry'!M481&lt;&gt;"",'1_Data Entry'!M481,IF('1_Data Entry'!J481="",J481,"")))</f>
        <v/>
      </c>
      <c r="S481" s="54" t="str">
        <f>IF('1_Data Entry'!$E481="","",IF(A481="","",IF(OR(F481="",I481="",J481="",K481=""),"Check row",IF(AND(M481&lt;&gt;"",M481&lt;I481),"Sell before buy",IF(AND(R481&lt;&gt;"",J481&lt;R481),"Shares remaining exceeds buy",IF(AND(M481&lt;&gt;"",OR(O481="",O481&lt;=0),N481&gt;0),"Missing sale price","OK"))))))</f>
        <v/>
      </c>
      <c r="T481" s="54" t="str">
        <f>IF('1_Data Entry'!$E481="","",IF(A481="","",IF(AND(Q481&lt;0,M481&lt;&gt;""),"Yes","No")))</f>
        <v/>
      </c>
      <c r="U481" s="54" t="str">
        <f>IF('1_Data Entry'!$E481="","",IF(OR(A481="",T481&lt;&gt;"Yes",M481=""),"No",IF(COUNTIFS($F$6:$F$505,F481,$I$6:$I$505,"&gt;="&amp;M481-30,$I$6:$I$505,"&lt;="&amp;M481+30,$A$6:$A$505,"&lt;&gt;"&amp;A481)&gt;0,"Yes","No")))</f>
        <v/>
      </c>
      <c r="V481" s="61" t="str">
        <f>IF('1_Data Entry'!$E481="","",IF(OR(A481="",U481&lt;&gt;"Yes",M481=""),"",M481+30))</f>
        <v/>
      </c>
      <c r="W481" s="54" t="str">
        <f>IF('1_Data Entry'!$E481="","",IF(A481="","",IF(S481="OK","Ready","Review row")))</f>
        <v/>
      </c>
      <c r="X481" s="69" t="str">
        <f t="shared" si="44"/>
        <v/>
      </c>
      <c r="Y481" s="68" t="str">
        <f t="shared" si="45"/>
        <v/>
      </c>
      <c r="Z481" s="64" t="str">
        <f>IF('1_Data Entry'!$E481="","",SUM(SUMIFS('4_Wash Match Table'!R$7:R$500,'4_Wash Match Table'!L$7:L$500,H481),(SUMIFS('4_Wash Match Table'!AA$7:AA$500,'4_Wash Match Table'!U$7:U$500,H481)),(SUMIFS('4_Wash Match Table'!AJ$7:AJ$500,'4_Wash Match Table'!AD$7:AD$500,H481)),(SUMIFS('4_Wash Match Table'!AS$7:AS$500,'4_Wash Match Table'!AM$7:AM$500,H481))))</f>
        <v/>
      </c>
      <c r="AA481" s="64" t="str">
        <f>IF('1_Data Entry'!$E481="","",IF(OR(L481="",Z481=""),"",L481+Z481))</f>
        <v/>
      </c>
      <c r="AB481" s="65" t="str">
        <f t="shared" si="46"/>
        <v/>
      </c>
      <c r="AC481" s="70" t="str">
        <f>IF(AND($M481&lt;&gt;"",$Q481&lt;0),COUNTIFS($M$6:M481,"&lt;&gt;",$Q$6:Q481,"&lt;0"),"")</f>
        <v/>
      </c>
      <c r="AD481" t="str">
        <f t="shared" si="47"/>
        <v/>
      </c>
      <c r="AG481"/>
    </row>
    <row r="482" spans="1:33" ht="15" customHeight="1" x14ac:dyDescent="0.25">
      <c r="A482" s="47" t="str">
        <f>IF('1_Data Entry'!$E482="","",IF(COUNTA('1_Data Entry'!C482:N482)=0,"",'1_Data Entry'!A482))</f>
        <v/>
      </c>
      <c r="B482" s="47" t="str">
        <f>IF('1_Data Entry'!$E482="","",IF(A482="","",IF(S482&lt;&gt;"OK","Check row",IF(M482="","Open lot",IF(R482=0,"Closed lot","Partially sold")))))</f>
        <v/>
      </c>
      <c r="C482" s="47" t="str">
        <f>IF(A482="","",'1_Data Entry'!C482)</f>
        <v/>
      </c>
      <c r="D482" s="47" t="str">
        <f>IF(A482="","",'1_Data Entry'!D482)</f>
        <v/>
      </c>
      <c r="E482" s="47" t="str">
        <f>IF(A482="","",'1_Data Entry'!E482)</f>
        <v/>
      </c>
      <c r="F482" s="47" t="str">
        <f t="shared" si="42"/>
        <v/>
      </c>
      <c r="G482" s="47" t="str">
        <f>IF(F482="","",IFERROR(VLOOKUP(F482,'6_Reference Lists'!$A$4:$D$64,4,FALSE()),'1_Data Entry'!F482))</f>
        <v/>
      </c>
      <c r="H482" s="134" t="str">
        <f>IF('1_Data Entry'!$E482="","",IF(OR(F482="",I482="",J482="",K482=""),"",F482&amp;"-"&amp;TEXT(I482,"yyyymmdd")&amp;"-"&amp;SUBSTITUTE(TEXT(ROUND(J482,3),"0.###"),".","D")&amp;"-"&amp;SUBSTITUTE(TEXT(ROUND(K482,3),"0.###"),".","D")))</f>
        <v/>
      </c>
      <c r="I482" s="61" t="str">
        <f>IF('1_Data Entry'!$E482="","",IF(A482="","",'1_Data Entry'!G482))</f>
        <v/>
      </c>
      <c r="J482" s="62" t="str">
        <f>IF('1_Data Entry'!$E482="","",IF(A482="","",'1_Data Entry'!H482))</f>
        <v/>
      </c>
      <c r="K482" s="63" t="str">
        <f>IF('1_Data Entry'!$E482="","",IF(A482="","",'1_Data Entry'!I482))</f>
        <v/>
      </c>
      <c r="L482" s="63" t="str">
        <f>IF('1_Data Entry'!$E482="","",IF(OR(J482="",K482=""),"",J482*K482))</f>
        <v/>
      </c>
      <c r="M482" s="61" t="str">
        <f>IF(A482="","",IF(OR('1_Data Entry'!L482="",'1_Data Entry'!L482&lt;=0),"",'1_Data Entry'!J482))</f>
        <v/>
      </c>
      <c r="N482" s="62" t="str">
        <f>IF('1_Data Entry'!$E482="","",IF(OR(J482="",R482=""),"",MAX(J482-R482,0)))</f>
        <v/>
      </c>
      <c r="O482" s="63" t="str">
        <f>IF('1_Data Entry'!$E482="","",IF(A482="","",'1_Data Entry'!L482))</f>
        <v/>
      </c>
      <c r="P482" s="63" t="str">
        <f t="shared" si="43"/>
        <v/>
      </c>
      <c r="Q482" s="91" t="str">
        <f>IF('1_Data Entry'!$E482="","",IF(OR(M482="",P482="",L482=""),"",P482-L482))</f>
        <v/>
      </c>
      <c r="R482" s="133" t="str">
        <f>IF(A482="","",IF('1_Data Entry'!M482&lt;&gt;"",'1_Data Entry'!M482,IF('1_Data Entry'!J482="",J482,"")))</f>
        <v/>
      </c>
      <c r="S482" s="54" t="str">
        <f>IF('1_Data Entry'!$E482="","",IF(A482="","",IF(OR(F482="",I482="",J482="",K482=""),"Check row",IF(AND(M482&lt;&gt;"",M482&lt;I482),"Sell before buy",IF(AND(R482&lt;&gt;"",J482&lt;R482),"Shares remaining exceeds buy",IF(AND(M482&lt;&gt;"",OR(O482="",O482&lt;=0),N482&gt;0),"Missing sale price","OK"))))))</f>
        <v/>
      </c>
      <c r="T482" s="54" t="str">
        <f>IF('1_Data Entry'!$E482="","",IF(A482="","",IF(AND(Q482&lt;0,M482&lt;&gt;""),"Yes","No")))</f>
        <v/>
      </c>
      <c r="U482" s="54" t="str">
        <f>IF('1_Data Entry'!$E482="","",IF(OR(A482="",T482&lt;&gt;"Yes",M482=""),"No",IF(COUNTIFS($F$6:$F$505,F482,$I$6:$I$505,"&gt;="&amp;M482-30,$I$6:$I$505,"&lt;="&amp;M482+30,$A$6:$A$505,"&lt;&gt;"&amp;A482)&gt;0,"Yes","No")))</f>
        <v/>
      </c>
      <c r="V482" s="61" t="str">
        <f>IF('1_Data Entry'!$E482="","",IF(OR(A482="",U482&lt;&gt;"Yes",M482=""),"",M482+30))</f>
        <v/>
      </c>
      <c r="W482" s="54" t="str">
        <f>IF('1_Data Entry'!$E482="","",IF(A482="","",IF(S482="OK","Ready","Review row")))</f>
        <v/>
      </c>
      <c r="X482" s="69" t="str">
        <f t="shared" si="44"/>
        <v/>
      </c>
      <c r="Y482" s="68" t="str">
        <f t="shared" si="45"/>
        <v/>
      </c>
      <c r="Z482" s="64" t="str">
        <f>IF('1_Data Entry'!$E482="","",SUM(SUMIFS('4_Wash Match Table'!R$7:R$500,'4_Wash Match Table'!L$7:L$500,H482),(SUMIFS('4_Wash Match Table'!AA$7:AA$500,'4_Wash Match Table'!U$7:U$500,H482)),(SUMIFS('4_Wash Match Table'!AJ$7:AJ$500,'4_Wash Match Table'!AD$7:AD$500,H482)),(SUMIFS('4_Wash Match Table'!AS$7:AS$500,'4_Wash Match Table'!AM$7:AM$500,H482))))</f>
        <v/>
      </c>
      <c r="AA482" s="64" t="str">
        <f>IF('1_Data Entry'!$E482="","",IF(OR(L482="",Z482=""),"",L482+Z482))</f>
        <v/>
      </c>
      <c r="AB482" s="65" t="str">
        <f t="shared" si="46"/>
        <v/>
      </c>
      <c r="AC482" s="70" t="str">
        <f>IF(AND($M482&lt;&gt;"",$Q482&lt;0),COUNTIFS($M$6:M482,"&lt;&gt;",$Q$6:Q482,"&lt;0"),"")</f>
        <v/>
      </c>
      <c r="AD482" t="str">
        <f t="shared" si="47"/>
        <v/>
      </c>
      <c r="AG482"/>
    </row>
    <row r="483" spans="1:33" ht="15" customHeight="1" x14ac:dyDescent="0.25">
      <c r="A483" s="47" t="str">
        <f>IF('1_Data Entry'!$E483="","",IF(COUNTA('1_Data Entry'!C483:N483)=0,"",'1_Data Entry'!A483))</f>
        <v/>
      </c>
      <c r="B483" s="47" t="str">
        <f>IF('1_Data Entry'!$E483="","",IF(A483="","",IF(S483&lt;&gt;"OK","Check row",IF(M483="","Open lot",IF(R483=0,"Closed lot","Partially sold")))))</f>
        <v/>
      </c>
      <c r="C483" s="47" t="str">
        <f>IF(A483="","",'1_Data Entry'!C483)</f>
        <v/>
      </c>
      <c r="D483" s="47" t="str">
        <f>IF(A483="","",'1_Data Entry'!D483)</f>
        <v/>
      </c>
      <c r="E483" s="47" t="str">
        <f>IF(A483="","",'1_Data Entry'!E483)</f>
        <v/>
      </c>
      <c r="F483" s="47" t="str">
        <f t="shared" si="42"/>
        <v/>
      </c>
      <c r="G483" s="47" t="str">
        <f>IF(F483="","",IFERROR(VLOOKUP(F483,'6_Reference Lists'!$A$4:$D$64,4,FALSE()),'1_Data Entry'!F483))</f>
        <v/>
      </c>
      <c r="H483" s="134" t="str">
        <f>IF('1_Data Entry'!$E483="","",IF(OR(F483="",I483="",J483="",K483=""),"",F483&amp;"-"&amp;TEXT(I483,"yyyymmdd")&amp;"-"&amp;SUBSTITUTE(TEXT(ROUND(J483,3),"0.###"),".","D")&amp;"-"&amp;SUBSTITUTE(TEXT(ROUND(K483,3),"0.###"),".","D")))</f>
        <v/>
      </c>
      <c r="I483" s="61" t="str">
        <f>IF('1_Data Entry'!$E483="","",IF(A483="","",'1_Data Entry'!G483))</f>
        <v/>
      </c>
      <c r="J483" s="62" t="str">
        <f>IF('1_Data Entry'!$E483="","",IF(A483="","",'1_Data Entry'!H483))</f>
        <v/>
      </c>
      <c r="K483" s="63" t="str">
        <f>IF('1_Data Entry'!$E483="","",IF(A483="","",'1_Data Entry'!I483))</f>
        <v/>
      </c>
      <c r="L483" s="63" t="str">
        <f>IF('1_Data Entry'!$E483="","",IF(OR(J483="",K483=""),"",J483*K483))</f>
        <v/>
      </c>
      <c r="M483" s="61" t="str">
        <f>IF(A483="","",IF(OR('1_Data Entry'!L483="",'1_Data Entry'!L483&lt;=0),"",'1_Data Entry'!J483))</f>
        <v/>
      </c>
      <c r="N483" s="62" t="str">
        <f>IF('1_Data Entry'!$E483="","",IF(OR(J483="",R483=""),"",MAX(J483-R483,0)))</f>
        <v/>
      </c>
      <c r="O483" s="63" t="str">
        <f>IF('1_Data Entry'!$E483="","",IF(A483="","",'1_Data Entry'!L483))</f>
        <v/>
      </c>
      <c r="P483" s="63" t="str">
        <f t="shared" si="43"/>
        <v/>
      </c>
      <c r="Q483" s="91" t="str">
        <f>IF('1_Data Entry'!$E483="","",IF(OR(M483="",P483="",L483=""),"",P483-L483))</f>
        <v/>
      </c>
      <c r="R483" s="133" t="str">
        <f>IF(A483="","",IF('1_Data Entry'!M483&lt;&gt;"",'1_Data Entry'!M483,IF('1_Data Entry'!J483="",J483,"")))</f>
        <v/>
      </c>
      <c r="S483" s="54" t="str">
        <f>IF('1_Data Entry'!$E483="","",IF(A483="","",IF(OR(F483="",I483="",J483="",K483=""),"Check row",IF(AND(M483&lt;&gt;"",M483&lt;I483),"Sell before buy",IF(AND(R483&lt;&gt;"",J483&lt;R483),"Shares remaining exceeds buy",IF(AND(M483&lt;&gt;"",OR(O483="",O483&lt;=0),N483&gt;0),"Missing sale price","OK"))))))</f>
        <v/>
      </c>
      <c r="T483" s="54" t="str">
        <f>IF('1_Data Entry'!$E483="","",IF(A483="","",IF(AND(Q483&lt;0,M483&lt;&gt;""),"Yes","No")))</f>
        <v/>
      </c>
      <c r="U483" s="54" t="str">
        <f>IF('1_Data Entry'!$E483="","",IF(OR(A483="",T483&lt;&gt;"Yes",M483=""),"No",IF(COUNTIFS($F$6:$F$505,F483,$I$6:$I$505,"&gt;="&amp;M483-30,$I$6:$I$505,"&lt;="&amp;M483+30,$A$6:$A$505,"&lt;&gt;"&amp;A483)&gt;0,"Yes","No")))</f>
        <v/>
      </c>
      <c r="V483" s="61" t="str">
        <f>IF('1_Data Entry'!$E483="","",IF(OR(A483="",U483&lt;&gt;"Yes",M483=""),"",M483+30))</f>
        <v/>
      </c>
      <c r="W483" s="54" t="str">
        <f>IF('1_Data Entry'!$E483="","",IF(A483="","",IF(S483="OK","Ready","Review row")))</f>
        <v/>
      </c>
      <c r="X483" s="69" t="str">
        <f t="shared" si="44"/>
        <v/>
      </c>
      <c r="Y483" s="68" t="str">
        <f t="shared" si="45"/>
        <v/>
      </c>
      <c r="Z483" s="64" t="str">
        <f>IF('1_Data Entry'!$E483="","",SUM(SUMIFS('4_Wash Match Table'!R$7:R$500,'4_Wash Match Table'!L$7:L$500,H483),(SUMIFS('4_Wash Match Table'!AA$7:AA$500,'4_Wash Match Table'!U$7:U$500,H483)),(SUMIFS('4_Wash Match Table'!AJ$7:AJ$500,'4_Wash Match Table'!AD$7:AD$500,H483)),(SUMIFS('4_Wash Match Table'!AS$7:AS$500,'4_Wash Match Table'!AM$7:AM$500,H483))))</f>
        <v/>
      </c>
      <c r="AA483" s="64" t="str">
        <f>IF('1_Data Entry'!$E483="","",IF(OR(L483="",Z483=""),"",L483+Z483))</f>
        <v/>
      </c>
      <c r="AB483" s="65" t="str">
        <f t="shared" si="46"/>
        <v/>
      </c>
      <c r="AC483" s="70" t="str">
        <f>IF(AND($M483&lt;&gt;"",$Q483&lt;0),COUNTIFS($M$6:M483,"&lt;&gt;",$Q$6:Q483,"&lt;0"),"")</f>
        <v/>
      </c>
      <c r="AD483" t="str">
        <f t="shared" si="47"/>
        <v/>
      </c>
      <c r="AG483"/>
    </row>
    <row r="484" spans="1:33" ht="15" customHeight="1" x14ac:dyDescent="0.25">
      <c r="A484" s="47" t="str">
        <f>IF('1_Data Entry'!$E484="","",IF(COUNTA('1_Data Entry'!C484:N484)=0,"",'1_Data Entry'!A484))</f>
        <v/>
      </c>
      <c r="B484" s="47" t="str">
        <f>IF('1_Data Entry'!$E484="","",IF(A484="","",IF(S484&lt;&gt;"OK","Check row",IF(M484="","Open lot",IF(R484=0,"Closed lot","Partially sold")))))</f>
        <v/>
      </c>
      <c r="C484" s="47" t="str">
        <f>IF(A484="","",'1_Data Entry'!C484)</f>
        <v/>
      </c>
      <c r="D484" s="47" t="str">
        <f>IF(A484="","",'1_Data Entry'!D484)</f>
        <v/>
      </c>
      <c r="E484" s="47" t="str">
        <f>IF(A484="","",'1_Data Entry'!E484)</f>
        <v/>
      </c>
      <c r="F484" s="47" t="str">
        <f t="shared" si="42"/>
        <v/>
      </c>
      <c r="G484" s="47" t="str">
        <f>IF(F484="","",IFERROR(VLOOKUP(F484,'6_Reference Lists'!$A$4:$D$64,4,FALSE()),'1_Data Entry'!F484))</f>
        <v/>
      </c>
      <c r="H484" s="134" t="str">
        <f>IF('1_Data Entry'!$E484="","",IF(OR(F484="",I484="",J484="",K484=""),"",F484&amp;"-"&amp;TEXT(I484,"yyyymmdd")&amp;"-"&amp;SUBSTITUTE(TEXT(ROUND(J484,3),"0.###"),".","D")&amp;"-"&amp;SUBSTITUTE(TEXT(ROUND(K484,3),"0.###"),".","D")))</f>
        <v/>
      </c>
      <c r="I484" s="61" t="str">
        <f>IF('1_Data Entry'!$E484="","",IF(A484="","",'1_Data Entry'!G484))</f>
        <v/>
      </c>
      <c r="J484" s="62" t="str">
        <f>IF('1_Data Entry'!$E484="","",IF(A484="","",'1_Data Entry'!H484))</f>
        <v/>
      </c>
      <c r="K484" s="63" t="str">
        <f>IF('1_Data Entry'!$E484="","",IF(A484="","",'1_Data Entry'!I484))</f>
        <v/>
      </c>
      <c r="L484" s="63" t="str">
        <f>IF('1_Data Entry'!$E484="","",IF(OR(J484="",K484=""),"",J484*K484))</f>
        <v/>
      </c>
      <c r="M484" s="61" t="str">
        <f>IF(A484="","",IF(OR('1_Data Entry'!L484="",'1_Data Entry'!L484&lt;=0),"",'1_Data Entry'!J484))</f>
        <v/>
      </c>
      <c r="N484" s="62" t="str">
        <f>IF('1_Data Entry'!$E484="","",IF(OR(J484="",R484=""),"",MAX(J484-R484,0)))</f>
        <v/>
      </c>
      <c r="O484" s="63" t="str">
        <f>IF('1_Data Entry'!$E484="","",IF(A484="","",'1_Data Entry'!L484))</f>
        <v/>
      </c>
      <c r="P484" s="63" t="str">
        <f t="shared" si="43"/>
        <v/>
      </c>
      <c r="Q484" s="91" t="str">
        <f>IF('1_Data Entry'!$E484="","",IF(OR(M484="",P484="",L484=""),"",P484-L484))</f>
        <v/>
      </c>
      <c r="R484" s="133" t="str">
        <f>IF(A484="","",IF('1_Data Entry'!M484&lt;&gt;"",'1_Data Entry'!M484,IF('1_Data Entry'!J484="",J484,"")))</f>
        <v/>
      </c>
      <c r="S484" s="54" t="str">
        <f>IF('1_Data Entry'!$E484="","",IF(A484="","",IF(OR(F484="",I484="",J484="",K484=""),"Check row",IF(AND(M484&lt;&gt;"",M484&lt;I484),"Sell before buy",IF(AND(R484&lt;&gt;"",J484&lt;R484),"Shares remaining exceeds buy",IF(AND(M484&lt;&gt;"",OR(O484="",O484&lt;=0),N484&gt;0),"Missing sale price","OK"))))))</f>
        <v/>
      </c>
      <c r="T484" s="54" t="str">
        <f>IF('1_Data Entry'!$E484="","",IF(A484="","",IF(AND(Q484&lt;0,M484&lt;&gt;""),"Yes","No")))</f>
        <v/>
      </c>
      <c r="U484" s="54" t="str">
        <f>IF('1_Data Entry'!$E484="","",IF(OR(A484="",T484&lt;&gt;"Yes",M484=""),"No",IF(COUNTIFS($F$6:$F$505,F484,$I$6:$I$505,"&gt;="&amp;M484-30,$I$6:$I$505,"&lt;="&amp;M484+30,$A$6:$A$505,"&lt;&gt;"&amp;A484)&gt;0,"Yes","No")))</f>
        <v/>
      </c>
      <c r="V484" s="61" t="str">
        <f>IF('1_Data Entry'!$E484="","",IF(OR(A484="",U484&lt;&gt;"Yes",M484=""),"",M484+30))</f>
        <v/>
      </c>
      <c r="W484" s="54" t="str">
        <f>IF('1_Data Entry'!$E484="","",IF(A484="","",IF(S484="OK","Ready","Review row")))</f>
        <v/>
      </c>
      <c r="X484" s="69" t="str">
        <f t="shared" si="44"/>
        <v/>
      </c>
      <c r="Y484" s="68" t="str">
        <f t="shared" si="45"/>
        <v/>
      </c>
      <c r="Z484" s="64" t="str">
        <f>IF('1_Data Entry'!$E484="","",SUM(SUMIFS('4_Wash Match Table'!R$7:R$500,'4_Wash Match Table'!L$7:L$500,H484),(SUMIFS('4_Wash Match Table'!AA$7:AA$500,'4_Wash Match Table'!U$7:U$500,H484)),(SUMIFS('4_Wash Match Table'!AJ$7:AJ$500,'4_Wash Match Table'!AD$7:AD$500,H484)),(SUMIFS('4_Wash Match Table'!AS$7:AS$500,'4_Wash Match Table'!AM$7:AM$500,H484))))</f>
        <v/>
      </c>
      <c r="AA484" s="64" t="str">
        <f>IF('1_Data Entry'!$E484="","",IF(OR(L484="",Z484=""),"",L484+Z484))</f>
        <v/>
      </c>
      <c r="AB484" s="65" t="str">
        <f t="shared" si="46"/>
        <v/>
      </c>
      <c r="AC484" s="70" t="str">
        <f>IF(AND($M484&lt;&gt;"",$Q484&lt;0),COUNTIFS($M$6:M484,"&lt;&gt;",$Q$6:Q484,"&lt;0"),"")</f>
        <v/>
      </c>
      <c r="AD484" t="str">
        <f t="shared" si="47"/>
        <v/>
      </c>
      <c r="AG484"/>
    </row>
    <row r="485" spans="1:33" ht="15" customHeight="1" x14ac:dyDescent="0.25">
      <c r="A485" s="47" t="str">
        <f>IF('1_Data Entry'!$E485="","",IF(COUNTA('1_Data Entry'!C485:N485)=0,"",'1_Data Entry'!A485))</f>
        <v/>
      </c>
      <c r="B485" s="47" t="str">
        <f>IF('1_Data Entry'!$E485="","",IF(A485="","",IF(S485&lt;&gt;"OK","Check row",IF(M485="","Open lot",IF(R485=0,"Closed lot","Partially sold")))))</f>
        <v/>
      </c>
      <c r="C485" s="47" t="str">
        <f>IF(A485="","",'1_Data Entry'!C485)</f>
        <v/>
      </c>
      <c r="D485" s="47" t="str">
        <f>IF(A485="","",'1_Data Entry'!D485)</f>
        <v/>
      </c>
      <c r="E485" s="47" t="str">
        <f>IF(A485="","",'1_Data Entry'!E485)</f>
        <v/>
      </c>
      <c r="F485" s="47" t="str">
        <f t="shared" si="42"/>
        <v/>
      </c>
      <c r="G485" s="47" t="str">
        <f>IF(F485="","",IFERROR(VLOOKUP(F485,'6_Reference Lists'!$A$4:$D$64,4,FALSE()),'1_Data Entry'!F485))</f>
        <v/>
      </c>
      <c r="H485" s="134" t="str">
        <f>IF('1_Data Entry'!$E485="","",IF(OR(F485="",I485="",J485="",K485=""),"",F485&amp;"-"&amp;TEXT(I485,"yyyymmdd")&amp;"-"&amp;SUBSTITUTE(TEXT(ROUND(J485,3),"0.###"),".","D")&amp;"-"&amp;SUBSTITUTE(TEXT(ROUND(K485,3),"0.###"),".","D")))</f>
        <v/>
      </c>
      <c r="I485" s="61" t="str">
        <f>IF('1_Data Entry'!$E485="","",IF(A485="","",'1_Data Entry'!G485))</f>
        <v/>
      </c>
      <c r="J485" s="62" t="str">
        <f>IF('1_Data Entry'!$E485="","",IF(A485="","",'1_Data Entry'!H485))</f>
        <v/>
      </c>
      <c r="K485" s="63" t="str">
        <f>IF('1_Data Entry'!$E485="","",IF(A485="","",'1_Data Entry'!I485))</f>
        <v/>
      </c>
      <c r="L485" s="63" t="str">
        <f>IF('1_Data Entry'!$E485="","",IF(OR(J485="",K485=""),"",J485*K485))</f>
        <v/>
      </c>
      <c r="M485" s="61" t="str">
        <f>IF(A485="","",IF(OR('1_Data Entry'!L485="",'1_Data Entry'!L485&lt;=0),"",'1_Data Entry'!J485))</f>
        <v/>
      </c>
      <c r="N485" s="62" t="str">
        <f>IF('1_Data Entry'!$E485="","",IF(OR(J485="",R485=""),"",MAX(J485-R485,0)))</f>
        <v/>
      </c>
      <c r="O485" s="63" t="str">
        <f>IF('1_Data Entry'!$E485="","",IF(A485="","",'1_Data Entry'!L485))</f>
        <v/>
      </c>
      <c r="P485" s="63" t="str">
        <f t="shared" si="43"/>
        <v/>
      </c>
      <c r="Q485" s="91" t="str">
        <f>IF('1_Data Entry'!$E485="","",IF(OR(M485="",P485="",L485=""),"",P485-L485))</f>
        <v/>
      </c>
      <c r="R485" s="133" t="str">
        <f>IF(A485="","",IF('1_Data Entry'!M485&lt;&gt;"",'1_Data Entry'!M485,IF('1_Data Entry'!J485="",J485,"")))</f>
        <v/>
      </c>
      <c r="S485" s="54" t="str">
        <f>IF('1_Data Entry'!$E485="","",IF(A485="","",IF(OR(F485="",I485="",J485="",K485=""),"Check row",IF(AND(M485&lt;&gt;"",M485&lt;I485),"Sell before buy",IF(AND(R485&lt;&gt;"",J485&lt;R485),"Shares remaining exceeds buy",IF(AND(M485&lt;&gt;"",OR(O485="",O485&lt;=0),N485&gt;0),"Missing sale price","OK"))))))</f>
        <v/>
      </c>
      <c r="T485" s="54" t="str">
        <f>IF('1_Data Entry'!$E485="","",IF(A485="","",IF(AND(Q485&lt;0,M485&lt;&gt;""),"Yes","No")))</f>
        <v/>
      </c>
      <c r="U485" s="54" t="str">
        <f>IF('1_Data Entry'!$E485="","",IF(OR(A485="",T485&lt;&gt;"Yes",M485=""),"No",IF(COUNTIFS($F$6:$F$505,F485,$I$6:$I$505,"&gt;="&amp;M485-30,$I$6:$I$505,"&lt;="&amp;M485+30,$A$6:$A$505,"&lt;&gt;"&amp;A485)&gt;0,"Yes","No")))</f>
        <v/>
      </c>
      <c r="V485" s="61" t="str">
        <f>IF('1_Data Entry'!$E485="","",IF(OR(A485="",U485&lt;&gt;"Yes",M485=""),"",M485+30))</f>
        <v/>
      </c>
      <c r="W485" s="54" t="str">
        <f>IF('1_Data Entry'!$E485="","",IF(A485="","",IF(S485="OK","Ready","Review row")))</f>
        <v/>
      </c>
      <c r="X485" s="69" t="str">
        <f t="shared" si="44"/>
        <v/>
      </c>
      <c r="Y485" s="68" t="str">
        <f t="shared" si="45"/>
        <v/>
      </c>
      <c r="Z485" s="64" t="str">
        <f>IF('1_Data Entry'!$E485="","",SUM(SUMIFS('4_Wash Match Table'!R$7:R$500,'4_Wash Match Table'!L$7:L$500,H485),(SUMIFS('4_Wash Match Table'!AA$7:AA$500,'4_Wash Match Table'!U$7:U$500,H485)),(SUMIFS('4_Wash Match Table'!AJ$7:AJ$500,'4_Wash Match Table'!AD$7:AD$500,H485)),(SUMIFS('4_Wash Match Table'!AS$7:AS$500,'4_Wash Match Table'!AM$7:AM$500,H485))))</f>
        <v/>
      </c>
      <c r="AA485" s="64" t="str">
        <f>IF('1_Data Entry'!$E485="","",IF(OR(L485="",Z485=""),"",L485+Z485))</f>
        <v/>
      </c>
      <c r="AB485" s="65" t="str">
        <f t="shared" si="46"/>
        <v/>
      </c>
      <c r="AC485" s="70" t="str">
        <f>IF(AND($M485&lt;&gt;"",$Q485&lt;0),COUNTIFS($M$6:M485,"&lt;&gt;",$Q$6:Q485,"&lt;0"),"")</f>
        <v/>
      </c>
      <c r="AD485" t="str">
        <f t="shared" si="47"/>
        <v/>
      </c>
      <c r="AG485"/>
    </row>
    <row r="486" spans="1:33" ht="15" customHeight="1" x14ac:dyDescent="0.25">
      <c r="A486" s="47" t="str">
        <f>IF('1_Data Entry'!$E486="","",IF(COUNTA('1_Data Entry'!C486:N486)=0,"",'1_Data Entry'!A486))</f>
        <v/>
      </c>
      <c r="B486" s="47" t="str">
        <f>IF('1_Data Entry'!$E486="","",IF(A486="","",IF(S486&lt;&gt;"OK","Check row",IF(M486="","Open lot",IF(R486=0,"Closed lot","Partially sold")))))</f>
        <v/>
      </c>
      <c r="C486" s="47" t="str">
        <f>IF(A486="","",'1_Data Entry'!C486)</f>
        <v/>
      </c>
      <c r="D486" s="47" t="str">
        <f>IF(A486="","",'1_Data Entry'!D486)</f>
        <v/>
      </c>
      <c r="E486" s="47" t="str">
        <f>IF(A486="","",'1_Data Entry'!E486)</f>
        <v/>
      </c>
      <c r="F486" s="47" t="str">
        <f t="shared" si="42"/>
        <v/>
      </c>
      <c r="G486" s="47" t="str">
        <f>IF(F486="","",IFERROR(VLOOKUP(F486,'6_Reference Lists'!$A$4:$D$64,4,FALSE()),'1_Data Entry'!F486))</f>
        <v/>
      </c>
      <c r="H486" s="134" t="str">
        <f>IF('1_Data Entry'!$E486="","",IF(OR(F486="",I486="",J486="",K486=""),"",F486&amp;"-"&amp;TEXT(I486,"yyyymmdd")&amp;"-"&amp;SUBSTITUTE(TEXT(ROUND(J486,3),"0.###"),".","D")&amp;"-"&amp;SUBSTITUTE(TEXT(ROUND(K486,3),"0.###"),".","D")))</f>
        <v/>
      </c>
      <c r="I486" s="61" t="str">
        <f>IF('1_Data Entry'!$E486="","",IF(A486="","",'1_Data Entry'!G486))</f>
        <v/>
      </c>
      <c r="J486" s="62" t="str">
        <f>IF('1_Data Entry'!$E486="","",IF(A486="","",'1_Data Entry'!H486))</f>
        <v/>
      </c>
      <c r="K486" s="63" t="str">
        <f>IF('1_Data Entry'!$E486="","",IF(A486="","",'1_Data Entry'!I486))</f>
        <v/>
      </c>
      <c r="L486" s="63" t="str">
        <f>IF('1_Data Entry'!$E486="","",IF(OR(J486="",K486=""),"",J486*K486))</f>
        <v/>
      </c>
      <c r="M486" s="61" t="str">
        <f>IF(A486="","",IF(OR('1_Data Entry'!L486="",'1_Data Entry'!L486&lt;=0),"",'1_Data Entry'!J486))</f>
        <v/>
      </c>
      <c r="N486" s="62" t="str">
        <f>IF('1_Data Entry'!$E486="","",IF(OR(J486="",R486=""),"",MAX(J486-R486,0)))</f>
        <v/>
      </c>
      <c r="O486" s="63" t="str">
        <f>IF('1_Data Entry'!$E486="","",IF(A486="","",'1_Data Entry'!L486))</f>
        <v/>
      </c>
      <c r="P486" s="63" t="str">
        <f t="shared" si="43"/>
        <v/>
      </c>
      <c r="Q486" s="91" t="str">
        <f>IF('1_Data Entry'!$E486="","",IF(OR(M486="",P486="",L486=""),"",P486-L486))</f>
        <v/>
      </c>
      <c r="R486" s="133" t="str">
        <f>IF(A486="","",IF('1_Data Entry'!M486&lt;&gt;"",'1_Data Entry'!M486,IF('1_Data Entry'!J486="",J486,"")))</f>
        <v/>
      </c>
      <c r="S486" s="54" t="str">
        <f>IF('1_Data Entry'!$E486="","",IF(A486="","",IF(OR(F486="",I486="",J486="",K486=""),"Check row",IF(AND(M486&lt;&gt;"",M486&lt;I486),"Sell before buy",IF(AND(R486&lt;&gt;"",J486&lt;R486),"Shares remaining exceeds buy",IF(AND(M486&lt;&gt;"",OR(O486="",O486&lt;=0),N486&gt;0),"Missing sale price","OK"))))))</f>
        <v/>
      </c>
      <c r="T486" s="54" t="str">
        <f>IF('1_Data Entry'!$E486="","",IF(A486="","",IF(AND(Q486&lt;0,M486&lt;&gt;""),"Yes","No")))</f>
        <v/>
      </c>
      <c r="U486" s="54" t="str">
        <f>IF('1_Data Entry'!$E486="","",IF(OR(A486="",T486&lt;&gt;"Yes",M486=""),"No",IF(COUNTIFS($F$6:$F$505,F486,$I$6:$I$505,"&gt;="&amp;M486-30,$I$6:$I$505,"&lt;="&amp;M486+30,$A$6:$A$505,"&lt;&gt;"&amp;A486)&gt;0,"Yes","No")))</f>
        <v/>
      </c>
      <c r="V486" s="61" t="str">
        <f>IF('1_Data Entry'!$E486="","",IF(OR(A486="",U486&lt;&gt;"Yes",M486=""),"",M486+30))</f>
        <v/>
      </c>
      <c r="W486" s="54" t="str">
        <f>IF('1_Data Entry'!$E486="","",IF(A486="","",IF(S486="OK","Ready","Review row")))</f>
        <v/>
      </c>
      <c r="X486" s="69" t="str">
        <f t="shared" si="44"/>
        <v/>
      </c>
      <c r="Y486" s="68" t="str">
        <f t="shared" si="45"/>
        <v/>
      </c>
      <c r="Z486" s="64" t="str">
        <f>IF('1_Data Entry'!$E486="","",SUM(SUMIFS('4_Wash Match Table'!R$7:R$500,'4_Wash Match Table'!L$7:L$500,H486),(SUMIFS('4_Wash Match Table'!AA$7:AA$500,'4_Wash Match Table'!U$7:U$500,H486)),(SUMIFS('4_Wash Match Table'!AJ$7:AJ$500,'4_Wash Match Table'!AD$7:AD$500,H486)),(SUMIFS('4_Wash Match Table'!AS$7:AS$500,'4_Wash Match Table'!AM$7:AM$500,H486))))</f>
        <v/>
      </c>
      <c r="AA486" s="64" t="str">
        <f>IF('1_Data Entry'!$E486="","",IF(OR(L486="",Z486=""),"",L486+Z486))</f>
        <v/>
      </c>
      <c r="AB486" s="65" t="str">
        <f t="shared" si="46"/>
        <v/>
      </c>
      <c r="AC486" s="70" t="str">
        <f>IF(AND($M486&lt;&gt;"",$Q486&lt;0),COUNTIFS($M$6:M486,"&lt;&gt;",$Q$6:Q486,"&lt;0"),"")</f>
        <v/>
      </c>
      <c r="AD486" t="str">
        <f t="shared" si="47"/>
        <v/>
      </c>
      <c r="AG486"/>
    </row>
    <row r="487" spans="1:33" ht="15" customHeight="1" x14ac:dyDescent="0.25">
      <c r="A487" s="47" t="str">
        <f>IF('1_Data Entry'!$E487="","",IF(COUNTA('1_Data Entry'!C487:N487)=0,"",'1_Data Entry'!A487))</f>
        <v/>
      </c>
      <c r="B487" s="47" t="str">
        <f>IF('1_Data Entry'!$E487="","",IF(A487="","",IF(S487&lt;&gt;"OK","Check row",IF(M487="","Open lot",IF(R487=0,"Closed lot","Partially sold")))))</f>
        <v/>
      </c>
      <c r="C487" s="47" t="str">
        <f>IF(A487="","",'1_Data Entry'!C487)</f>
        <v/>
      </c>
      <c r="D487" s="47" t="str">
        <f>IF(A487="","",'1_Data Entry'!D487)</f>
        <v/>
      </c>
      <c r="E487" s="47" t="str">
        <f>IF(A487="","",'1_Data Entry'!E487)</f>
        <v/>
      </c>
      <c r="F487" s="47" t="str">
        <f t="shared" si="42"/>
        <v/>
      </c>
      <c r="G487" s="47" t="str">
        <f>IF(F487="","",IFERROR(VLOOKUP(F487,'6_Reference Lists'!$A$4:$D$64,4,FALSE()),'1_Data Entry'!F487))</f>
        <v/>
      </c>
      <c r="H487" s="134" t="str">
        <f>IF('1_Data Entry'!$E487="","",IF(OR(F487="",I487="",J487="",K487=""),"",F487&amp;"-"&amp;TEXT(I487,"yyyymmdd")&amp;"-"&amp;SUBSTITUTE(TEXT(ROUND(J487,3),"0.###"),".","D")&amp;"-"&amp;SUBSTITUTE(TEXT(ROUND(K487,3),"0.###"),".","D")))</f>
        <v/>
      </c>
      <c r="I487" s="61" t="str">
        <f>IF('1_Data Entry'!$E487="","",IF(A487="","",'1_Data Entry'!G487))</f>
        <v/>
      </c>
      <c r="J487" s="62" t="str">
        <f>IF('1_Data Entry'!$E487="","",IF(A487="","",'1_Data Entry'!H487))</f>
        <v/>
      </c>
      <c r="K487" s="63" t="str">
        <f>IF('1_Data Entry'!$E487="","",IF(A487="","",'1_Data Entry'!I487))</f>
        <v/>
      </c>
      <c r="L487" s="63" t="str">
        <f>IF('1_Data Entry'!$E487="","",IF(OR(J487="",K487=""),"",J487*K487))</f>
        <v/>
      </c>
      <c r="M487" s="61" t="str">
        <f>IF(A487="","",IF(OR('1_Data Entry'!L487="",'1_Data Entry'!L487&lt;=0),"",'1_Data Entry'!J487))</f>
        <v/>
      </c>
      <c r="N487" s="62" t="str">
        <f>IF('1_Data Entry'!$E487="","",IF(OR(J487="",R487=""),"",MAX(J487-R487,0)))</f>
        <v/>
      </c>
      <c r="O487" s="63" t="str">
        <f>IF('1_Data Entry'!$E487="","",IF(A487="","",'1_Data Entry'!L487))</f>
        <v/>
      </c>
      <c r="P487" s="63" t="str">
        <f t="shared" si="43"/>
        <v/>
      </c>
      <c r="Q487" s="91" t="str">
        <f>IF('1_Data Entry'!$E487="","",IF(OR(M487="",P487="",L487=""),"",P487-L487))</f>
        <v/>
      </c>
      <c r="R487" s="133" t="str">
        <f>IF(A487="","",IF('1_Data Entry'!M487&lt;&gt;"",'1_Data Entry'!M487,IF('1_Data Entry'!J487="",J487,"")))</f>
        <v/>
      </c>
      <c r="S487" s="54" t="str">
        <f>IF('1_Data Entry'!$E487="","",IF(A487="","",IF(OR(F487="",I487="",J487="",K487=""),"Check row",IF(AND(M487&lt;&gt;"",M487&lt;I487),"Sell before buy",IF(AND(R487&lt;&gt;"",J487&lt;R487),"Shares remaining exceeds buy",IF(AND(M487&lt;&gt;"",OR(O487="",O487&lt;=0),N487&gt;0),"Missing sale price","OK"))))))</f>
        <v/>
      </c>
      <c r="T487" s="54" t="str">
        <f>IF('1_Data Entry'!$E487="","",IF(A487="","",IF(AND(Q487&lt;0,M487&lt;&gt;""),"Yes","No")))</f>
        <v/>
      </c>
      <c r="U487" s="54" t="str">
        <f>IF('1_Data Entry'!$E487="","",IF(OR(A487="",T487&lt;&gt;"Yes",M487=""),"No",IF(COUNTIFS($F$6:$F$505,F487,$I$6:$I$505,"&gt;="&amp;M487-30,$I$6:$I$505,"&lt;="&amp;M487+30,$A$6:$A$505,"&lt;&gt;"&amp;A487)&gt;0,"Yes","No")))</f>
        <v/>
      </c>
      <c r="V487" s="61" t="str">
        <f>IF('1_Data Entry'!$E487="","",IF(OR(A487="",U487&lt;&gt;"Yes",M487=""),"",M487+30))</f>
        <v/>
      </c>
      <c r="W487" s="54" t="str">
        <f>IF('1_Data Entry'!$E487="","",IF(A487="","",IF(S487="OK","Ready","Review row")))</f>
        <v/>
      </c>
      <c r="X487" s="69" t="str">
        <f t="shared" si="44"/>
        <v/>
      </c>
      <c r="Y487" s="68" t="str">
        <f t="shared" si="45"/>
        <v/>
      </c>
      <c r="Z487" s="64" t="str">
        <f>IF('1_Data Entry'!$E487="","",SUM(SUMIFS('4_Wash Match Table'!R$7:R$500,'4_Wash Match Table'!L$7:L$500,H487),(SUMIFS('4_Wash Match Table'!AA$7:AA$500,'4_Wash Match Table'!U$7:U$500,H487)),(SUMIFS('4_Wash Match Table'!AJ$7:AJ$500,'4_Wash Match Table'!AD$7:AD$500,H487)),(SUMIFS('4_Wash Match Table'!AS$7:AS$500,'4_Wash Match Table'!AM$7:AM$500,H487))))</f>
        <v/>
      </c>
      <c r="AA487" s="64" t="str">
        <f>IF('1_Data Entry'!$E487="","",IF(OR(L487="",Z487=""),"",L487+Z487))</f>
        <v/>
      </c>
      <c r="AB487" s="65" t="str">
        <f t="shared" si="46"/>
        <v/>
      </c>
      <c r="AC487" s="70" t="str">
        <f>IF(AND($M487&lt;&gt;"",$Q487&lt;0),COUNTIFS($M$6:M487,"&lt;&gt;",$Q$6:Q487,"&lt;0"),"")</f>
        <v/>
      </c>
      <c r="AD487" t="str">
        <f t="shared" si="47"/>
        <v/>
      </c>
      <c r="AG487"/>
    </row>
    <row r="488" spans="1:33" ht="15" customHeight="1" x14ac:dyDescent="0.25">
      <c r="A488" s="47" t="str">
        <f>IF('1_Data Entry'!$E488="","",IF(COUNTA('1_Data Entry'!C488:N488)=0,"",'1_Data Entry'!A488))</f>
        <v/>
      </c>
      <c r="B488" s="47" t="str">
        <f>IF('1_Data Entry'!$E488="","",IF(A488="","",IF(S488&lt;&gt;"OK","Check row",IF(M488="","Open lot",IF(R488=0,"Closed lot","Partially sold")))))</f>
        <v/>
      </c>
      <c r="C488" s="47" t="str">
        <f>IF(A488="","",'1_Data Entry'!C488)</f>
        <v/>
      </c>
      <c r="D488" s="47" t="str">
        <f>IF(A488="","",'1_Data Entry'!D488)</f>
        <v/>
      </c>
      <c r="E488" s="47" t="str">
        <f>IF(A488="","",'1_Data Entry'!E488)</f>
        <v/>
      </c>
      <c r="F488" s="47" t="str">
        <f t="shared" si="42"/>
        <v/>
      </c>
      <c r="G488" s="47" t="str">
        <f>IF(F488="","",IFERROR(VLOOKUP(F488,'6_Reference Lists'!$A$4:$D$64,4,FALSE()),'1_Data Entry'!F488))</f>
        <v/>
      </c>
      <c r="H488" s="134" t="str">
        <f>IF('1_Data Entry'!$E488="","",IF(OR(F488="",I488="",J488="",K488=""),"",F488&amp;"-"&amp;TEXT(I488,"yyyymmdd")&amp;"-"&amp;SUBSTITUTE(TEXT(ROUND(J488,3),"0.###"),".","D")&amp;"-"&amp;SUBSTITUTE(TEXT(ROUND(K488,3),"0.###"),".","D")))</f>
        <v/>
      </c>
      <c r="I488" s="61" t="str">
        <f>IF('1_Data Entry'!$E488="","",IF(A488="","",'1_Data Entry'!G488))</f>
        <v/>
      </c>
      <c r="J488" s="62" t="str">
        <f>IF('1_Data Entry'!$E488="","",IF(A488="","",'1_Data Entry'!H488))</f>
        <v/>
      </c>
      <c r="K488" s="63" t="str">
        <f>IF('1_Data Entry'!$E488="","",IF(A488="","",'1_Data Entry'!I488))</f>
        <v/>
      </c>
      <c r="L488" s="63" t="str">
        <f>IF('1_Data Entry'!$E488="","",IF(OR(J488="",K488=""),"",J488*K488))</f>
        <v/>
      </c>
      <c r="M488" s="61" t="str">
        <f>IF(A488="","",IF(OR('1_Data Entry'!L488="",'1_Data Entry'!L488&lt;=0),"",'1_Data Entry'!J488))</f>
        <v/>
      </c>
      <c r="N488" s="62" t="str">
        <f>IF('1_Data Entry'!$E488="","",IF(OR(J488="",R488=""),"",MAX(J488-R488,0)))</f>
        <v/>
      </c>
      <c r="O488" s="63" t="str">
        <f>IF('1_Data Entry'!$E488="","",IF(A488="","",'1_Data Entry'!L488))</f>
        <v/>
      </c>
      <c r="P488" s="63" t="str">
        <f t="shared" si="43"/>
        <v/>
      </c>
      <c r="Q488" s="91" t="str">
        <f>IF('1_Data Entry'!$E488="","",IF(OR(M488="",P488="",L488=""),"",P488-L488))</f>
        <v/>
      </c>
      <c r="R488" s="133" t="str">
        <f>IF(A488="","",IF('1_Data Entry'!M488&lt;&gt;"",'1_Data Entry'!M488,IF('1_Data Entry'!J488="",J488,"")))</f>
        <v/>
      </c>
      <c r="S488" s="54" t="str">
        <f>IF('1_Data Entry'!$E488="","",IF(A488="","",IF(OR(F488="",I488="",J488="",K488=""),"Check row",IF(AND(M488&lt;&gt;"",M488&lt;I488),"Sell before buy",IF(AND(R488&lt;&gt;"",J488&lt;R488),"Shares remaining exceeds buy",IF(AND(M488&lt;&gt;"",OR(O488="",O488&lt;=0),N488&gt;0),"Missing sale price","OK"))))))</f>
        <v/>
      </c>
      <c r="T488" s="54" t="str">
        <f>IF('1_Data Entry'!$E488="","",IF(A488="","",IF(AND(Q488&lt;0,M488&lt;&gt;""),"Yes","No")))</f>
        <v/>
      </c>
      <c r="U488" s="54" t="str">
        <f>IF('1_Data Entry'!$E488="","",IF(OR(A488="",T488&lt;&gt;"Yes",M488=""),"No",IF(COUNTIFS($F$6:$F$505,F488,$I$6:$I$505,"&gt;="&amp;M488-30,$I$6:$I$505,"&lt;="&amp;M488+30,$A$6:$A$505,"&lt;&gt;"&amp;A488)&gt;0,"Yes","No")))</f>
        <v/>
      </c>
      <c r="V488" s="61" t="str">
        <f>IF('1_Data Entry'!$E488="","",IF(OR(A488="",U488&lt;&gt;"Yes",M488=""),"",M488+30))</f>
        <v/>
      </c>
      <c r="W488" s="54" t="str">
        <f>IF('1_Data Entry'!$E488="","",IF(A488="","",IF(S488="OK","Ready","Review row")))</f>
        <v/>
      </c>
      <c r="X488" s="69" t="str">
        <f t="shared" si="44"/>
        <v/>
      </c>
      <c r="Y488" s="68" t="str">
        <f t="shared" si="45"/>
        <v/>
      </c>
      <c r="Z488" s="64" t="str">
        <f>IF('1_Data Entry'!$E488="","",SUM(SUMIFS('4_Wash Match Table'!R$7:R$500,'4_Wash Match Table'!L$7:L$500,H488),(SUMIFS('4_Wash Match Table'!AA$7:AA$500,'4_Wash Match Table'!U$7:U$500,H488)),(SUMIFS('4_Wash Match Table'!AJ$7:AJ$500,'4_Wash Match Table'!AD$7:AD$500,H488)),(SUMIFS('4_Wash Match Table'!AS$7:AS$500,'4_Wash Match Table'!AM$7:AM$500,H488))))</f>
        <v/>
      </c>
      <c r="AA488" s="64" t="str">
        <f>IF('1_Data Entry'!$E488="","",IF(OR(L488="",Z488=""),"",L488+Z488))</f>
        <v/>
      </c>
      <c r="AB488" s="65" t="str">
        <f t="shared" si="46"/>
        <v/>
      </c>
      <c r="AC488" s="70" t="str">
        <f>IF(AND($M488&lt;&gt;"",$Q488&lt;0),COUNTIFS($M$6:M488,"&lt;&gt;",$Q$6:Q488,"&lt;0"),"")</f>
        <v/>
      </c>
      <c r="AD488" t="str">
        <f t="shared" si="47"/>
        <v/>
      </c>
      <c r="AG488"/>
    </row>
    <row r="489" spans="1:33" ht="15" customHeight="1" x14ac:dyDescent="0.25">
      <c r="A489" s="47" t="str">
        <f>IF('1_Data Entry'!$E489="","",IF(COUNTA('1_Data Entry'!C489:N489)=0,"",'1_Data Entry'!A489))</f>
        <v/>
      </c>
      <c r="B489" s="47" t="str">
        <f>IF('1_Data Entry'!$E489="","",IF(A489="","",IF(S489&lt;&gt;"OK","Check row",IF(M489="","Open lot",IF(R489=0,"Closed lot","Partially sold")))))</f>
        <v/>
      </c>
      <c r="C489" s="47" t="str">
        <f>IF(A489="","",'1_Data Entry'!C489)</f>
        <v/>
      </c>
      <c r="D489" s="47" t="str">
        <f>IF(A489="","",'1_Data Entry'!D489)</f>
        <v/>
      </c>
      <c r="E489" s="47" t="str">
        <f>IF(A489="","",'1_Data Entry'!E489)</f>
        <v/>
      </c>
      <c r="F489" s="47" t="str">
        <f t="shared" si="42"/>
        <v/>
      </c>
      <c r="G489" s="47" t="str">
        <f>IF(F489="","",IFERROR(VLOOKUP(F489,'6_Reference Lists'!$A$4:$D$64,4,FALSE()),'1_Data Entry'!F489))</f>
        <v/>
      </c>
      <c r="H489" s="134" t="str">
        <f>IF('1_Data Entry'!$E489="","",IF(OR(F489="",I489="",J489="",K489=""),"",F489&amp;"-"&amp;TEXT(I489,"yyyymmdd")&amp;"-"&amp;SUBSTITUTE(TEXT(ROUND(J489,3),"0.###"),".","D")&amp;"-"&amp;SUBSTITUTE(TEXT(ROUND(K489,3),"0.###"),".","D")))</f>
        <v/>
      </c>
      <c r="I489" s="61" t="str">
        <f>IF('1_Data Entry'!$E489="","",IF(A489="","",'1_Data Entry'!G489))</f>
        <v/>
      </c>
      <c r="J489" s="62" t="str">
        <f>IF('1_Data Entry'!$E489="","",IF(A489="","",'1_Data Entry'!H489))</f>
        <v/>
      </c>
      <c r="K489" s="63" t="str">
        <f>IF('1_Data Entry'!$E489="","",IF(A489="","",'1_Data Entry'!I489))</f>
        <v/>
      </c>
      <c r="L489" s="63" t="str">
        <f>IF('1_Data Entry'!$E489="","",IF(OR(J489="",K489=""),"",J489*K489))</f>
        <v/>
      </c>
      <c r="M489" s="61" t="str">
        <f>IF(A489="","",IF(OR('1_Data Entry'!L489="",'1_Data Entry'!L489&lt;=0),"",'1_Data Entry'!J489))</f>
        <v/>
      </c>
      <c r="N489" s="62" t="str">
        <f>IF('1_Data Entry'!$E489="","",IF(OR(J489="",R489=""),"",MAX(J489-R489,0)))</f>
        <v/>
      </c>
      <c r="O489" s="63" t="str">
        <f>IF('1_Data Entry'!$E489="","",IF(A489="","",'1_Data Entry'!L489))</f>
        <v/>
      </c>
      <c r="P489" s="63" t="str">
        <f t="shared" si="43"/>
        <v/>
      </c>
      <c r="Q489" s="91" t="str">
        <f>IF('1_Data Entry'!$E489="","",IF(OR(M489="",P489="",L489=""),"",P489-L489))</f>
        <v/>
      </c>
      <c r="R489" s="133" t="str">
        <f>IF(A489="","",IF('1_Data Entry'!M489&lt;&gt;"",'1_Data Entry'!M489,IF('1_Data Entry'!J489="",J489,"")))</f>
        <v/>
      </c>
      <c r="S489" s="54" t="str">
        <f>IF('1_Data Entry'!$E489="","",IF(A489="","",IF(OR(F489="",I489="",J489="",K489=""),"Check row",IF(AND(M489&lt;&gt;"",M489&lt;I489),"Sell before buy",IF(AND(R489&lt;&gt;"",J489&lt;R489),"Shares remaining exceeds buy",IF(AND(M489&lt;&gt;"",OR(O489="",O489&lt;=0),N489&gt;0),"Missing sale price","OK"))))))</f>
        <v/>
      </c>
      <c r="T489" s="54" t="str">
        <f>IF('1_Data Entry'!$E489="","",IF(A489="","",IF(AND(Q489&lt;0,M489&lt;&gt;""),"Yes","No")))</f>
        <v/>
      </c>
      <c r="U489" s="54" t="str">
        <f>IF('1_Data Entry'!$E489="","",IF(OR(A489="",T489&lt;&gt;"Yes",M489=""),"No",IF(COUNTIFS($F$6:$F$505,F489,$I$6:$I$505,"&gt;="&amp;M489-30,$I$6:$I$505,"&lt;="&amp;M489+30,$A$6:$A$505,"&lt;&gt;"&amp;A489)&gt;0,"Yes","No")))</f>
        <v/>
      </c>
      <c r="V489" s="61" t="str">
        <f>IF('1_Data Entry'!$E489="","",IF(OR(A489="",U489&lt;&gt;"Yes",M489=""),"",M489+30))</f>
        <v/>
      </c>
      <c r="W489" s="54" t="str">
        <f>IF('1_Data Entry'!$E489="","",IF(A489="","",IF(S489="OK","Ready","Review row")))</f>
        <v/>
      </c>
      <c r="X489" s="69" t="str">
        <f t="shared" si="44"/>
        <v/>
      </c>
      <c r="Y489" s="68" t="str">
        <f t="shared" si="45"/>
        <v/>
      </c>
      <c r="Z489" s="64" t="str">
        <f>IF('1_Data Entry'!$E489="","",SUM(SUMIFS('4_Wash Match Table'!R$7:R$500,'4_Wash Match Table'!L$7:L$500,H489),(SUMIFS('4_Wash Match Table'!AA$7:AA$500,'4_Wash Match Table'!U$7:U$500,H489)),(SUMIFS('4_Wash Match Table'!AJ$7:AJ$500,'4_Wash Match Table'!AD$7:AD$500,H489)),(SUMIFS('4_Wash Match Table'!AS$7:AS$500,'4_Wash Match Table'!AM$7:AM$500,H489))))</f>
        <v/>
      </c>
      <c r="AA489" s="64" t="str">
        <f>IF('1_Data Entry'!$E489="","",IF(OR(L489="",Z489=""),"",L489+Z489))</f>
        <v/>
      </c>
      <c r="AB489" s="65" t="str">
        <f t="shared" si="46"/>
        <v/>
      </c>
      <c r="AC489" s="70" t="str">
        <f>IF(AND($M489&lt;&gt;"",$Q489&lt;0),COUNTIFS($M$6:M489,"&lt;&gt;",$Q$6:Q489,"&lt;0"),"")</f>
        <v/>
      </c>
      <c r="AD489" t="str">
        <f t="shared" si="47"/>
        <v/>
      </c>
      <c r="AG489"/>
    </row>
    <row r="490" spans="1:33" ht="15" customHeight="1" x14ac:dyDescent="0.25">
      <c r="A490" s="47" t="str">
        <f>IF('1_Data Entry'!$E490="","",IF(COUNTA('1_Data Entry'!C490:N490)=0,"",'1_Data Entry'!A490))</f>
        <v/>
      </c>
      <c r="B490" s="47" t="str">
        <f>IF('1_Data Entry'!$E490="","",IF(A490="","",IF(S490&lt;&gt;"OK","Check row",IF(M490="","Open lot",IF(R490=0,"Closed lot","Partially sold")))))</f>
        <v/>
      </c>
      <c r="C490" s="47" t="str">
        <f>IF(A490="","",'1_Data Entry'!C490)</f>
        <v/>
      </c>
      <c r="D490" s="47" t="str">
        <f>IF(A490="","",'1_Data Entry'!D490)</f>
        <v/>
      </c>
      <c r="E490" s="47" t="str">
        <f>IF(A490="","",'1_Data Entry'!E490)</f>
        <v/>
      </c>
      <c r="F490" s="47" t="str">
        <f t="shared" si="42"/>
        <v/>
      </c>
      <c r="G490" s="47" t="str">
        <f>IF(F490="","",IFERROR(VLOOKUP(F490,'6_Reference Lists'!$A$4:$D$64,4,FALSE()),'1_Data Entry'!F490))</f>
        <v/>
      </c>
      <c r="H490" s="134" t="str">
        <f>IF('1_Data Entry'!$E490="","",IF(OR(F490="",I490="",J490="",K490=""),"",F490&amp;"-"&amp;TEXT(I490,"yyyymmdd")&amp;"-"&amp;SUBSTITUTE(TEXT(ROUND(J490,3),"0.###"),".","D")&amp;"-"&amp;SUBSTITUTE(TEXT(ROUND(K490,3),"0.###"),".","D")))</f>
        <v/>
      </c>
      <c r="I490" s="61" t="str">
        <f>IF('1_Data Entry'!$E490="","",IF(A490="","",'1_Data Entry'!G490))</f>
        <v/>
      </c>
      <c r="J490" s="62" t="str">
        <f>IF('1_Data Entry'!$E490="","",IF(A490="","",'1_Data Entry'!H490))</f>
        <v/>
      </c>
      <c r="K490" s="63" t="str">
        <f>IF('1_Data Entry'!$E490="","",IF(A490="","",'1_Data Entry'!I490))</f>
        <v/>
      </c>
      <c r="L490" s="63" t="str">
        <f>IF('1_Data Entry'!$E490="","",IF(OR(J490="",K490=""),"",J490*K490))</f>
        <v/>
      </c>
      <c r="M490" s="61" t="str">
        <f>IF(A490="","",IF(OR('1_Data Entry'!L490="",'1_Data Entry'!L490&lt;=0),"",'1_Data Entry'!J490))</f>
        <v/>
      </c>
      <c r="N490" s="62" t="str">
        <f>IF('1_Data Entry'!$E490="","",IF(OR(J490="",R490=""),"",MAX(J490-R490,0)))</f>
        <v/>
      </c>
      <c r="O490" s="63" t="str">
        <f>IF('1_Data Entry'!$E490="","",IF(A490="","",'1_Data Entry'!L490))</f>
        <v/>
      </c>
      <c r="P490" s="63" t="str">
        <f t="shared" si="43"/>
        <v/>
      </c>
      <c r="Q490" s="91" t="str">
        <f>IF('1_Data Entry'!$E490="","",IF(OR(M490="",P490="",L490=""),"",P490-L490))</f>
        <v/>
      </c>
      <c r="R490" s="133" t="str">
        <f>IF(A490="","",IF('1_Data Entry'!M490&lt;&gt;"",'1_Data Entry'!M490,IF('1_Data Entry'!J490="",J490,"")))</f>
        <v/>
      </c>
      <c r="S490" s="54" t="str">
        <f>IF('1_Data Entry'!$E490="","",IF(A490="","",IF(OR(F490="",I490="",J490="",K490=""),"Check row",IF(AND(M490&lt;&gt;"",M490&lt;I490),"Sell before buy",IF(AND(R490&lt;&gt;"",J490&lt;R490),"Shares remaining exceeds buy",IF(AND(M490&lt;&gt;"",OR(O490="",O490&lt;=0),N490&gt;0),"Missing sale price","OK"))))))</f>
        <v/>
      </c>
      <c r="T490" s="54" t="str">
        <f>IF('1_Data Entry'!$E490="","",IF(A490="","",IF(AND(Q490&lt;0,M490&lt;&gt;""),"Yes","No")))</f>
        <v/>
      </c>
      <c r="U490" s="54" t="str">
        <f>IF('1_Data Entry'!$E490="","",IF(OR(A490="",T490&lt;&gt;"Yes",M490=""),"No",IF(COUNTIFS($F$6:$F$505,F490,$I$6:$I$505,"&gt;="&amp;M490-30,$I$6:$I$505,"&lt;="&amp;M490+30,$A$6:$A$505,"&lt;&gt;"&amp;A490)&gt;0,"Yes","No")))</f>
        <v/>
      </c>
      <c r="V490" s="61" t="str">
        <f>IF('1_Data Entry'!$E490="","",IF(OR(A490="",U490&lt;&gt;"Yes",M490=""),"",M490+30))</f>
        <v/>
      </c>
      <c r="W490" s="54" t="str">
        <f>IF('1_Data Entry'!$E490="","",IF(A490="","",IF(S490="OK","Ready","Review row")))</f>
        <v/>
      </c>
      <c r="X490" s="69" t="str">
        <f t="shared" si="44"/>
        <v/>
      </c>
      <c r="Y490" s="68" t="str">
        <f t="shared" si="45"/>
        <v/>
      </c>
      <c r="Z490" s="64" t="str">
        <f>IF('1_Data Entry'!$E490="","",SUM(SUMIFS('4_Wash Match Table'!R$7:R$500,'4_Wash Match Table'!L$7:L$500,H490),(SUMIFS('4_Wash Match Table'!AA$7:AA$500,'4_Wash Match Table'!U$7:U$500,H490)),(SUMIFS('4_Wash Match Table'!AJ$7:AJ$500,'4_Wash Match Table'!AD$7:AD$500,H490)),(SUMIFS('4_Wash Match Table'!AS$7:AS$500,'4_Wash Match Table'!AM$7:AM$500,H490))))</f>
        <v/>
      </c>
      <c r="AA490" s="64" t="str">
        <f>IF('1_Data Entry'!$E490="","",IF(OR(L490="",Z490=""),"",L490+Z490))</f>
        <v/>
      </c>
      <c r="AB490" s="65" t="str">
        <f t="shared" si="46"/>
        <v/>
      </c>
      <c r="AC490" s="70" t="str">
        <f>IF(AND($M490&lt;&gt;"",$Q490&lt;0),COUNTIFS($M$6:M490,"&lt;&gt;",$Q$6:Q490,"&lt;0"),"")</f>
        <v/>
      </c>
      <c r="AD490" t="str">
        <f t="shared" si="47"/>
        <v/>
      </c>
      <c r="AG490"/>
    </row>
    <row r="491" spans="1:33" ht="15" customHeight="1" x14ac:dyDescent="0.25">
      <c r="A491" s="47" t="str">
        <f>IF('1_Data Entry'!$E491="","",IF(COUNTA('1_Data Entry'!C491:N491)=0,"",'1_Data Entry'!A491))</f>
        <v/>
      </c>
      <c r="B491" s="47" t="str">
        <f>IF('1_Data Entry'!$E491="","",IF(A491="","",IF(S491&lt;&gt;"OK","Check row",IF(M491="","Open lot",IF(R491=0,"Closed lot","Partially sold")))))</f>
        <v/>
      </c>
      <c r="C491" s="47" t="str">
        <f>IF(A491="","",'1_Data Entry'!C491)</f>
        <v/>
      </c>
      <c r="D491" s="47" t="str">
        <f>IF(A491="","",'1_Data Entry'!D491)</f>
        <v/>
      </c>
      <c r="E491" s="47" t="str">
        <f>IF(A491="","",'1_Data Entry'!E491)</f>
        <v/>
      </c>
      <c r="F491" s="47" t="str">
        <f t="shared" si="42"/>
        <v/>
      </c>
      <c r="G491" s="47" t="str">
        <f>IF(F491="","",IFERROR(VLOOKUP(F491,'6_Reference Lists'!$A$4:$D$64,4,FALSE()),'1_Data Entry'!F491))</f>
        <v/>
      </c>
      <c r="H491" s="134" t="str">
        <f>IF('1_Data Entry'!$E491="","",IF(OR(F491="",I491="",J491="",K491=""),"",F491&amp;"-"&amp;TEXT(I491,"yyyymmdd")&amp;"-"&amp;SUBSTITUTE(TEXT(ROUND(J491,3),"0.###"),".","D")&amp;"-"&amp;SUBSTITUTE(TEXT(ROUND(K491,3),"0.###"),".","D")))</f>
        <v/>
      </c>
      <c r="I491" s="61" t="str">
        <f>IF('1_Data Entry'!$E491="","",IF(A491="","",'1_Data Entry'!G491))</f>
        <v/>
      </c>
      <c r="J491" s="62" t="str">
        <f>IF('1_Data Entry'!$E491="","",IF(A491="","",'1_Data Entry'!H491))</f>
        <v/>
      </c>
      <c r="K491" s="63" t="str">
        <f>IF('1_Data Entry'!$E491="","",IF(A491="","",'1_Data Entry'!I491))</f>
        <v/>
      </c>
      <c r="L491" s="63" t="str">
        <f>IF('1_Data Entry'!$E491="","",IF(OR(J491="",K491=""),"",J491*K491))</f>
        <v/>
      </c>
      <c r="M491" s="61" t="str">
        <f>IF(A491="","",IF(OR('1_Data Entry'!L491="",'1_Data Entry'!L491&lt;=0),"",'1_Data Entry'!J491))</f>
        <v/>
      </c>
      <c r="N491" s="62" t="str">
        <f>IF('1_Data Entry'!$E491="","",IF(OR(J491="",R491=""),"",MAX(J491-R491,0)))</f>
        <v/>
      </c>
      <c r="O491" s="63" t="str">
        <f>IF('1_Data Entry'!$E491="","",IF(A491="","",'1_Data Entry'!L491))</f>
        <v/>
      </c>
      <c r="P491" s="63" t="str">
        <f t="shared" si="43"/>
        <v/>
      </c>
      <c r="Q491" s="91" t="str">
        <f>IF('1_Data Entry'!$E491="","",IF(OR(M491="",P491="",L491=""),"",P491-L491))</f>
        <v/>
      </c>
      <c r="R491" s="133" t="str">
        <f>IF(A491="","",IF('1_Data Entry'!M491&lt;&gt;"",'1_Data Entry'!M491,IF('1_Data Entry'!J491="",J491,"")))</f>
        <v/>
      </c>
      <c r="S491" s="54" t="str">
        <f>IF('1_Data Entry'!$E491="","",IF(A491="","",IF(OR(F491="",I491="",J491="",K491=""),"Check row",IF(AND(M491&lt;&gt;"",M491&lt;I491),"Sell before buy",IF(AND(R491&lt;&gt;"",J491&lt;R491),"Shares remaining exceeds buy",IF(AND(M491&lt;&gt;"",OR(O491="",O491&lt;=0),N491&gt;0),"Missing sale price","OK"))))))</f>
        <v/>
      </c>
      <c r="T491" s="54" t="str">
        <f>IF('1_Data Entry'!$E491="","",IF(A491="","",IF(AND(Q491&lt;0,M491&lt;&gt;""),"Yes","No")))</f>
        <v/>
      </c>
      <c r="U491" s="54" t="str">
        <f>IF('1_Data Entry'!$E491="","",IF(OR(A491="",T491&lt;&gt;"Yes",M491=""),"No",IF(COUNTIFS($F$6:$F$505,F491,$I$6:$I$505,"&gt;="&amp;M491-30,$I$6:$I$505,"&lt;="&amp;M491+30,$A$6:$A$505,"&lt;&gt;"&amp;A491)&gt;0,"Yes","No")))</f>
        <v/>
      </c>
      <c r="V491" s="61" t="str">
        <f>IF('1_Data Entry'!$E491="","",IF(OR(A491="",U491&lt;&gt;"Yes",M491=""),"",M491+30))</f>
        <v/>
      </c>
      <c r="W491" s="54" t="str">
        <f>IF('1_Data Entry'!$E491="","",IF(A491="","",IF(S491="OK","Ready","Review row")))</f>
        <v/>
      </c>
      <c r="X491" s="69" t="str">
        <f t="shared" si="44"/>
        <v/>
      </c>
      <c r="Y491" s="68" t="str">
        <f t="shared" si="45"/>
        <v/>
      </c>
      <c r="Z491" s="64" t="str">
        <f>IF('1_Data Entry'!$E491="","",SUM(SUMIFS('4_Wash Match Table'!R$7:R$500,'4_Wash Match Table'!L$7:L$500,H491),(SUMIFS('4_Wash Match Table'!AA$7:AA$500,'4_Wash Match Table'!U$7:U$500,H491)),(SUMIFS('4_Wash Match Table'!AJ$7:AJ$500,'4_Wash Match Table'!AD$7:AD$500,H491)),(SUMIFS('4_Wash Match Table'!AS$7:AS$500,'4_Wash Match Table'!AM$7:AM$500,H491))))</f>
        <v/>
      </c>
      <c r="AA491" s="64" t="str">
        <f>IF('1_Data Entry'!$E491="","",IF(OR(L491="",Z491=""),"",L491+Z491))</f>
        <v/>
      </c>
      <c r="AB491" s="65" t="str">
        <f t="shared" si="46"/>
        <v/>
      </c>
      <c r="AC491" s="70" t="str">
        <f>IF(AND($M491&lt;&gt;"",$Q491&lt;0),COUNTIFS($M$6:M491,"&lt;&gt;",$Q$6:Q491,"&lt;0"),"")</f>
        <v/>
      </c>
      <c r="AD491" t="str">
        <f t="shared" si="47"/>
        <v/>
      </c>
      <c r="AG491"/>
    </row>
    <row r="492" spans="1:33" ht="15" customHeight="1" x14ac:dyDescent="0.25">
      <c r="A492" s="47" t="str">
        <f>IF('1_Data Entry'!$E492="","",IF(COUNTA('1_Data Entry'!C492:N492)=0,"",'1_Data Entry'!A492))</f>
        <v/>
      </c>
      <c r="B492" s="47" t="str">
        <f>IF('1_Data Entry'!$E492="","",IF(A492="","",IF(S492&lt;&gt;"OK","Check row",IF(M492="","Open lot",IF(R492=0,"Closed lot","Partially sold")))))</f>
        <v/>
      </c>
      <c r="C492" s="47" t="str">
        <f>IF(A492="","",'1_Data Entry'!C492)</f>
        <v/>
      </c>
      <c r="D492" s="47" t="str">
        <f>IF(A492="","",'1_Data Entry'!D492)</f>
        <v/>
      </c>
      <c r="E492" s="47" t="str">
        <f>IF(A492="","",'1_Data Entry'!E492)</f>
        <v/>
      </c>
      <c r="F492" s="47" t="str">
        <f t="shared" si="42"/>
        <v/>
      </c>
      <c r="G492" s="47" t="str">
        <f>IF(F492="","",IFERROR(VLOOKUP(F492,'6_Reference Lists'!$A$4:$D$64,4,FALSE()),'1_Data Entry'!F492))</f>
        <v/>
      </c>
      <c r="H492" s="134" t="str">
        <f>IF('1_Data Entry'!$E492="","",IF(OR(F492="",I492="",J492="",K492=""),"",F492&amp;"-"&amp;TEXT(I492,"yyyymmdd")&amp;"-"&amp;SUBSTITUTE(TEXT(ROUND(J492,3),"0.###"),".","D")&amp;"-"&amp;SUBSTITUTE(TEXT(ROUND(K492,3),"0.###"),".","D")))</f>
        <v/>
      </c>
      <c r="I492" s="61" t="str">
        <f>IF('1_Data Entry'!$E492="","",IF(A492="","",'1_Data Entry'!G492))</f>
        <v/>
      </c>
      <c r="J492" s="62" t="str">
        <f>IF('1_Data Entry'!$E492="","",IF(A492="","",'1_Data Entry'!H492))</f>
        <v/>
      </c>
      <c r="K492" s="63" t="str">
        <f>IF('1_Data Entry'!$E492="","",IF(A492="","",'1_Data Entry'!I492))</f>
        <v/>
      </c>
      <c r="L492" s="63" t="str">
        <f>IF('1_Data Entry'!$E492="","",IF(OR(J492="",K492=""),"",J492*K492))</f>
        <v/>
      </c>
      <c r="M492" s="61" t="str">
        <f>IF(A492="","",IF(OR('1_Data Entry'!L492="",'1_Data Entry'!L492&lt;=0),"",'1_Data Entry'!J492))</f>
        <v/>
      </c>
      <c r="N492" s="62" t="str">
        <f>IF('1_Data Entry'!$E492="","",IF(OR(J492="",R492=""),"",MAX(J492-R492,0)))</f>
        <v/>
      </c>
      <c r="O492" s="63" t="str">
        <f>IF('1_Data Entry'!$E492="","",IF(A492="","",'1_Data Entry'!L492))</f>
        <v/>
      </c>
      <c r="P492" s="63" t="str">
        <f t="shared" si="43"/>
        <v/>
      </c>
      <c r="Q492" s="91" t="str">
        <f>IF('1_Data Entry'!$E492="","",IF(OR(M492="",P492="",L492=""),"",P492-L492))</f>
        <v/>
      </c>
      <c r="R492" s="133" t="str">
        <f>IF(A492="","",IF('1_Data Entry'!M492&lt;&gt;"",'1_Data Entry'!M492,IF('1_Data Entry'!J492="",J492,"")))</f>
        <v/>
      </c>
      <c r="S492" s="54" t="str">
        <f>IF('1_Data Entry'!$E492="","",IF(A492="","",IF(OR(F492="",I492="",J492="",K492=""),"Check row",IF(AND(M492&lt;&gt;"",M492&lt;I492),"Sell before buy",IF(AND(R492&lt;&gt;"",J492&lt;R492),"Shares remaining exceeds buy",IF(AND(M492&lt;&gt;"",OR(O492="",O492&lt;=0),N492&gt;0),"Missing sale price","OK"))))))</f>
        <v/>
      </c>
      <c r="T492" s="54" t="str">
        <f>IF('1_Data Entry'!$E492="","",IF(A492="","",IF(AND(Q492&lt;0,M492&lt;&gt;""),"Yes","No")))</f>
        <v/>
      </c>
      <c r="U492" s="54" t="str">
        <f>IF('1_Data Entry'!$E492="","",IF(OR(A492="",T492&lt;&gt;"Yes",M492=""),"No",IF(COUNTIFS($F$6:$F$505,F492,$I$6:$I$505,"&gt;="&amp;M492-30,$I$6:$I$505,"&lt;="&amp;M492+30,$A$6:$A$505,"&lt;&gt;"&amp;A492)&gt;0,"Yes","No")))</f>
        <v/>
      </c>
      <c r="V492" s="61" t="str">
        <f>IF('1_Data Entry'!$E492="","",IF(OR(A492="",U492&lt;&gt;"Yes",M492=""),"",M492+30))</f>
        <v/>
      </c>
      <c r="W492" s="54" t="str">
        <f>IF('1_Data Entry'!$E492="","",IF(A492="","",IF(S492="OK","Ready","Review row")))</f>
        <v/>
      </c>
      <c r="X492" s="69" t="str">
        <f t="shared" si="44"/>
        <v/>
      </c>
      <c r="Y492" s="68" t="str">
        <f t="shared" si="45"/>
        <v/>
      </c>
      <c r="Z492" s="64" t="str">
        <f>IF('1_Data Entry'!$E492="","",SUM(SUMIFS('4_Wash Match Table'!R$7:R$500,'4_Wash Match Table'!L$7:L$500,H492),(SUMIFS('4_Wash Match Table'!AA$7:AA$500,'4_Wash Match Table'!U$7:U$500,H492)),(SUMIFS('4_Wash Match Table'!AJ$7:AJ$500,'4_Wash Match Table'!AD$7:AD$500,H492)),(SUMIFS('4_Wash Match Table'!AS$7:AS$500,'4_Wash Match Table'!AM$7:AM$500,H492))))</f>
        <v/>
      </c>
      <c r="AA492" s="64" t="str">
        <f>IF('1_Data Entry'!$E492="","",IF(OR(L492="",Z492=""),"",L492+Z492))</f>
        <v/>
      </c>
      <c r="AB492" s="65" t="str">
        <f t="shared" si="46"/>
        <v/>
      </c>
      <c r="AC492" s="70" t="str">
        <f>IF(AND($M492&lt;&gt;"",$Q492&lt;0),COUNTIFS($M$6:M492,"&lt;&gt;",$Q$6:Q492,"&lt;0"),"")</f>
        <v/>
      </c>
      <c r="AD492" t="str">
        <f t="shared" si="47"/>
        <v/>
      </c>
      <c r="AG492"/>
    </row>
    <row r="493" spans="1:33" ht="15" customHeight="1" x14ac:dyDescent="0.25">
      <c r="A493" s="47" t="str">
        <f>IF('1_Data Entry'!$E493="","",IF(COUNTA('1_Data Entry'!C493:N493)=0,"",'1_Data Entry'!A493))</f>
        <v/>
      </c>
      <c r="B493" s="47" t="str">
        <f>IF('1_Data Entry'!$E493="","",IF(A493="","",IF(S493&lt;&gt;"OK","Check row",IF(M493="","Open lot",IF(R493=0,"Closed lot","Partially sold")))))</f>
        <v/>
      </c>
      <c r="C493" s="47" t="str">
        <f>IF(A493="","",'1_Data Entry'!C493)</f>
        <v/>
      </c>
      <c r="D493" s="47" t="str">
        <f>IF(A493="","",'1_Data Entry'!D493)</f>
        <v/>
      </c>
      <c r="E493" s="47" t="str">
        <f>IF(A493="","",'1_Data Entry'!E493)</f>
        <v/>
      </c>
      <c r="F493" s="47" t="str">
        <f t="shared" si="42"/>
        <v/>
      </c>
      <c r="G493" s="47" t="str">
        <f>IF(F493="","",IFERROR(VLOOKUP(F493,'6_Reference Lists'!$A$4:$D$64,4,FALSE()),'1_Data Entry'!F493))</f>
        <v/>
      </c>
      <c r="H493" s="134" t="str">
        <f>IF('1_Data Entry'!$E493="","",IF(OR(F493="",I493="",J493="",K493=""),"",F493&amp;"-"&amp;TEXT(I493,"yyyymmdd")&amp;"-"&amp;SUBSTITUTE(TEXT(ROUND(J493,3),"0.###"),".","D")&amp;"-"&amp;SUBSTITUTE(TEXT(ROUND(K493,3),"0.###"),".","D")))</f>
        <v/>
      </c>
      <c r="I493" s="61" t="str">
        <f>IF('1_Data Entry'!$E493="","",IF(A493="","",'1_Data Entry'!G493))</f>
        <v/>
      </c>
      <c r="J493" s="62" t="str">
        <f>IF('1_Data Entry'!$E493="","",IF(A493="","",'1_Data Entry'!H493))</f>
        <v/>
      </c>
      <c r="K493" s="63" t="str">
        <f>IF('1_Data Entry'!$E493="","",IF(A493="","",'1_Data Entry'!I493))</f>
        <v/>
      </c>
      <c r="L493" s="63" t="str">
        <f>IF('1_Data Entry'!$E493="","",IF(OR(J493="",K493=""),"",J493*K493))</f>
        <v/>
      </c>
      <c r="M493" s="61" t="str">
        <f>IF(A493="","",IF(OR('1_Data Entry'!L493="",'1_Data Entry'!L493&lt;=0),"",'1_Data Entry'!J493))</f>
        <v/>
      </c>
      <c r="N493" s="62" t="str">
        <f>IF('1_Data Entry'!$E493="","",IF(OR(J493="",R493=""),"",MAX(J493-R493,0)))</f>
        <v/>
      </c>
      <c r="O493" s="63" t="str">
        <f>IF('1_Data Entry'!$E493="","",IF(A493="","",'1_Data Entry'!L493))</f>
        <v/>
      </c>
      <c r="P493" s="63" t="str">
        <f t="shared" si="43"/>
        <v/>
      </c>
      <c r="Q493" s="91" t="str">
        <f>IF('1_Data Entry'!$E493="","",IF(OR(M493="",P493="",L493=""),"",P493-L493))</f>
        <v/>
      </c>
      <c r="R493" s="133" t="str">
        <f>IF(A493="","",IF('1_Data Entry'!M493&lt;&gt;"",'1_Data Entry'!M493,IF('1_Data Entry'!J493="",J493,"")))</f>
        <v/>
      </c>
      <c r="S493" s="54" t="str">
        <f>IF('1_Data Entry'!$E493="","",IF(A493="","",IF(OR(F493="",I493="",J493="",K493=""),"Check row",IF(AND(M493&lt;&gt;"",M493&lt;I493),"Sell before buy",IF(AND(R493&lt;&gt;"",J493&lt;R493),"Shares remaining exceeds buy",IF(AND(M493&lt;&gt;"",OR(O493="",O493&lt;=0),N493&gt;0),"Missing sale price","OK"))))))</f>
        <v/>
      </c>
      <c r="T493" s="54" t="str">
        <f>IF('1_Data Entry'!$E493="","",IF(A493="","",IF(AND(Q493&lt;0,M493&lt;&gt;""),"Yes","No")))</f>
        <v/>
      </c>
      <c r="U493" s="54" t="str">
        <f>IF('1_Data Entry'!$E493="","",IF(OR(A493="",T493&lt;&gt;"Yes",M493=""),"No",IF(COUNTIFS($F$6:$F$505,F493,$I$6:$I$505,"&gt;="&amp;M493-30,$I$6:$I$505,"&lt;="&amp;M493+30,$A$6:$A$505,"&lt;&gt;"&amp;A493)&gt;0,"Yes","No")))</f>
        <v/>
      </c>
      <c r="V493" s="61" t="str">
        <f>IF('1_Data Entry'!$E493="","",IF(OR(A493="",U493&lt;&gt;"Yes",M493=""),"",M493+30))</f>
        <v/>
      </c>
      <c r="W493" s="54" t="str">
        <f>IF('1_Data Entry'!$E493="","",IF(A493="","",IF(S493="OK","Ready","Review row")))</f>
        <v/>
      </c>
      <c r="X493" s="69" t="str">
        <f t="shared" si="44"/>
        <v/>
      </c>
      <c r="Y493" s="68" t="str">
        <f t="shared" si="45"/>
        <v/>
      </c>
      <c r="Z493" s="64" t="str">
        <f>IF('1_Data Entry'!$E493="","",SUM(SUMIFS('4_Wash Match Table'!R$7:R$500,'4_Wash Match Table'!L$7:L$500,H493),(SUMIFS('4_Wash Match Table'!AA$7:AA$500,'4_Wash Match Table'!U$7:U$500,H493)),(SUMIFS('4_Wash Match Table'!AJ$7:AJ$500,'4_Wash Match Table'!AD$7:AD$500,H493)),(SUMIFS('4_Wash Match Table'!AS$7:AS$500,'4_Wash Match Table'!AM$7:AM$500,H493))))</f>
        <v/>
      </c>
      <c r="AA493" s="64" t="str">
        <f>IF('1_Data Entry'!$E493="","",IF(OR(L493="",Z493=""),"",L493+Z493))</f>
        <v/>
      </c>
      <c r="AB493" s="65" t="str">
        <f t="shared" si="46"/>
        <v/>
      </c>
      <c r="AC493" s="70" t="str">
        <f>IF(AND($M493&lt;&gt;"",$Q493&lt;0),COUNTIFS($M$6:M493,"&lt;&gt;",$Q$6:Q493,"&lt;0"),"")</f>
        <v/>
      </c>
      <c r="AD493" t="str">
        <f t="shared" si="47"/>
        <v/>
      </c>
      <c r="AG493"/>
    </row>
    <row r="494" spans="1:33" ht="15" customHeight="1" x14ac:dyDescent="0.25">
      <c r="A494" s="47" t="str">
        <f>IF('1_Data Entry'!$E494="","",IF(COUNTA('1_Data Entry'!C494:N494)=0,"",'1_Data Entry'!A494))</f>
        <v/>
      </c>
      <c r="B494" s="47" t="str">
        <f>IF('1_Data Entry'!$E494="","",IF(A494="","",IF(S494&lt;&gt;"OK","Check row",IF(M494="","Open lot",IF(R494=0,"Closed lot","Partially sold")))))</f>
        <v/>
      </c>
      <c r="C494" s="47" t="str">
        <f>IF(A494="","",'1_Data Entry'!C494)</f>
        <v/>
      </c>
      <c r="D494" s="47" t="str">
        <f>IF(A494="","",'1_Data Entry'!D494)</f>
        <v/>
      </c>
      <c r="E494" s="47" t="str">
        <f>IF(A494="","",'1_Data Entry'!E494)</f>
        <v/>
      </c>
      <c r="F494" s="47" t="str">
        <f t="shared" si="42"/>
        <v/>
      </c>
      <c r="G494" s="47" t="str">
        <f>IF(F494="","",IFERROR(VLOOKUP(F494,'6_Reference Lists'!$A$4:$D$64,4,FALSE()),'1_Data Entry'!F494))</f>
        <v/>
      </c>
      <c r="H494" s="134" t="str">
        <f>IF('1_Data Entry'!$E494="","",IF(OR(F494="",I494="",J494="",K494=""),"",F494&amp;"-"&amp;TEXT(I494,"yyyymmdd")&amp;"-"&amp;SUBSTITUTE(TEXT(ROUND(J494,3),"0.###"),".","D")&amp;"-"&amp;SUBSTITUTE(TEXT(ROUND(K494,3),"0.###"),".","D")))</f>
        <v/>
      </c>
      <c r="I494" s="61" t="str">
        <f>IF('1_Data Entry'!$E494="","",IF(A494="","",'1_Data Entry'!G494))</f>
        <v/>
      </c>
      <c r="J494" s="62" t="str">
        <f>IF('1_Data Entry'!$E494="","",IF(A494="","",'1_Data Entry'!H494))</f>
        <v/>
      </c>
      <c r="K494" s="63" t="str">
        <f>IF('1_Data Entry'!$E494="","",IF(A494="","",'1_Data Entry'!I494))</f>
        <v/>
      </c>
      <c r="L494" s="63" t="str">
        <f>IF('1_Data Entry'!$E494="","",IF(OR(J494="",K494=""),"",J494*K494))</f>
        <v/>
      </c>
      <c r="M494" s="61" t="str">
        <f>IF(A494="","",IF(OR('1_Data Entry'!L494="",'1_Data Entry'!L494&lt;=0),"",'1_Data Entry'!J494))</f>
        <v/>
      </c>
      <c r="N494" s="62" t="str">
        <f>IF('1_Data Entry'!$E494="","",IF(OR(J494="",R494=""),"",MAX(J494-R494,0)))</f>
        <v/>
      </c>
      <c r="O494" s="63" t="str">
        <f>IF('1_Data Entry'!$E494="","",IF(A494="","",'1_Data Entry'!L494))</f>
        <v/>
      </c>
      <c r="P494" s="63" t="str">
        <f t="shared" si="43"/>
        <v/>
      </c>
      <c r="Q494" s="91" t="str">
        <f>IF('1_Data Entry'!$E494="","",IF(OR(M494="",P494="",L494=""),"",P494-L494))</f>
        <v/>
      </c>
      <c r="R494" s="133" t="str">
        <f>IF(A494="","",IF('1_Data Entry'!M494&lt;&gt;"",'1_Data Entry'!M494,IF('1_Data Entry'!J494="",J494,"")))</f>
        <v/>
      </c>
      <c r="S494" s="54" t="str">
        <f>IF('1_Data Entry'!$E494="","",IF(A494="","",IF(OR(F494="",I494="",J494="",K494=""),"Check row",IF(AND(M494&lt;&gt;"",M494&lt;I494),"Sell before buy",IF(AND(R494&lt;&gt;"",J494&lt;R494),"Shares remaining exceeds buy",IF(AND(M494&lt;&gt;"",OR(O494="",O494&lt;=0),N494&gt;0),"Missing sale price","OK"))))))</f>
        <v/>
      </c>
      <c r="T494" s="54" t="str">
        <f>IF('1_Data Entry'!$E494="","",IF(A494="","",IF(AND(Q494&lt;0,M494&lt;&gt;""),"Yes","No")))</f>
        <v/>
      </c>
      <c r="U494" s="54" t="str">
        <f>IF('1_Data Entry'!$E494="","",IF(OR(A494="",T494&lt;&gt;"Yes",M494=""),"No",IF(COUNTIFS($F$6:$F$505,F494,$I$6:$I$505,"&gt;="&amp;M494-30,$I$6:$I$505,"&lt;="&amp;M494+30,$A$6:$A$505,"&lt;&gt;"&amp;A494)&gt;0,"Yes","No")))</f>
        <v/>
      </c>
      <c r="V494" s="61" t="str">
        <f>IF('1_Data Entry'!$E494="","",IF(OR(A494="",U494&lt;&gt;"Yes",M494=""),"",M494+30))</f>
        <v/>
      </c>
      <c r="W494" s="54" t="str">
        <f>IF('1_Data Entry'!$E494="","",IF(A494="","",IF(S494="OK","Ready","Review row")))</f>
        <v/>
      </c>
      <c r="X494" s="69" t="str">
        <f t="shared" si="44"/>
        <v/>
      </c>
      <c r="Y494" s="68" t="str">
        <f t="shared" si="45"/>
        <v/>
      </c>
      <c r="Z494" s="64" t="str">
        <f>IF('1_Data Entry'!$E494="","",SUM(SUMIFS('4_Wash Match Table'!R$7:R$500,'4_Wash Match Table'!L$7:L$500,H494),(SUMIFS('4_Wash Match Table'!AA$7:AA$500,'4_Wash Match Table'!U$7:U$500,H494)),(SUMIFS('4_Wash Match Table'!AJ$7:AJ$500,'4_Wash Match Table'!AD$7:AD$500,H494)),(SUMIFS('4_Wash Match Table'!AS$7:AS$500,'4_Wash Match Table'!AM$7:AM$500,H494))))</f>
        <v/>
      </c>
      <c r="AA494" s="64" t="str">
        <f>IF('1_Data Entry'!$E494="","",IF(OR(L494="",Z494=""),"",L494+Z494))</f>
        <v/>
      </c>
      <c r="AB494" s="65" t="str">
        <f t="shared" si="46"/>
        <v/>
      </c>
      <c r="AC494" s="70" t="str">
        <f>IF(AND($M494&lt;&gt;"",$Q494&lt;0),COUNTIFS($M$6:M494,"&lt;&gt;",$Q$6:Q494,"&lt;0"),"")</f>
        <v/>
      </c>
      <c r="AD494" t="str">
        <f t="shared" si="47"/>
        <v/>
      </c>
      <c r="AG494"/>
    </row>
    <row r="495" spans="1:33" ht="15" customHeight="1" x14ac:dyDescent="0.25">
      <c r="A495" s="47" t="str">
        <f>IF('1_Data Entry'!$E495="","",IF(COUNTA('1_Data Entry'!C495:N495)=0,"",'1_Data Entry'!A495))</f>
        <v/>
      </c>
      <c r="B495" s="47" t="str">
        <f>IF('1_Data Entry'!$E495="","",IF(A495="","",IF(S495&lt;&gt;"OK","Check row",IF(M495="","Open lot",IF(R495=0,"Closed lot","Partially sold")))))</f>
        <v/>
      </c>
      <c r="C495" s="47" t="str">
        <f>IF(A495="","",'1_Data Entry'!C495)</f>
        <v/>
      </c>
      <c r="D495" s="47" t="str">
        <f>IF(A495="","",'1_Data Entry'!D495)</f>
        <v/>
      </c>
      <c r="E495" s="47" t="str">
        <f>IF(A495="","",'1_Data Entry'!E495)</f>
        <v/>
      </c>
      <c r="F495" s="47" t="str">
        <f t="shared" si="42"/>
        <v/>
      </c>
      <c r="G495" s="47" t="str">
        <f>IF(F495="","",IFERROR(VLOOKUP(F495,'6_Reference Lists'!$A$4:$D$64,4,FALSE()),'1_Data Entry'!F495))</f>
        <v/>
      </c>
      <c r="H495" s="134" t="str">
        <f>IF('1_Data Entry'!$E495="","",IF(OR(F495="",I495="",J495="",K495=""),"",F495&amp;"-"&amp;TEXT(I495,"yyyymmdd")&amp;"-"&amp;SUBSTITUTE(TEXT(ROUND(J495,3),"0.###"),".","D")&amp;"-"&amp;SUBSTITUTE(TEXT(ROUND(K495,3),"0.###"),".","D")))</f>
        <v/>
      </c>
      <c r="I495" s="61" t="str">
        <f>IF('1_Data Entry'!$E495="","",IF(A495="","",'1_Data Entry'!G495))</f>
        <v/>
      </c>
      <c r="J495" s="62" t="str">
        <f>IF('1_Data Entry'!$E495="","",IF(A495="","",'1_Data Entry'!H495))</f>
        <v/>
      </c>
      <c r="K495" s="63" t="str">
        <f>IF('1_Data Entry'!$E495="","",IF(A495="","",'1_Data Entry'!I495))</f>
        <v/>
      </c>
      <c r="L495" s="63" t="str">
        <f>IF('1_Data Entry'!$E495="","",IF(OR(J495="",K495=""),"",J495*K495))</f>
        <v/>
      </c>
      <c r="M495" s="61" t="str">
        <f>IF(A495="","",IF(OR('1_Data Entry'!L495="",'1_Data Entry'!L495&lt;=0),"",'1_Data Entry'!J495))</f>
        <v/>
      </c>
      <c r="N495" s="62" t="str">
        <f>IF('1_Data Entry'!$E495="","",IF(OR(J495="",R495=""),"",MAX(J495-R495,0)))</f>
        <v/>
      </c>
      <c r="O495" s="63" t="str">
        <f>IF('1_Data Entry'!$E495="","",IF(A495="","",'1_Data Entry'!L495))</f>
        <v/>
      </c>
      <c r="P495" s="63" t="str">
        <f t="shared" si="43"/>
        <v/>
      </c>
      <c r="Q495" s="91" t="str">
        <f>IF('1_Data Entry'!$E495="","",IF(OR(M495="",P495="",L495=""),"",P495-L495))</f>
        <v/>
      </c>
      <c r="R495" s="133" t="str">
        <f>IF(A495="","",IF('1_Data Entry'!M495&lt;&gt;"",'1_Data Entry'!M495,IF('1_Data Entry'!J495="",J495,"")))</f>
        <v/>
      </c>
      <c r="S495" s="54" t="str">
        <f>IF('1_Data Entry'!$E495="","",IF(A495="","",IF(OR(F495="",I495="",J495="",K495=""),"Check row",IF(AND(M495&lt;&gt;"",M495&lt;I495),"Sell before buy",IF(AND(R495&lt;&gt;"",J495&lt;R495),"Shares remaining exceeds buy",IF(AND(M495&lt;&gt;"",OR(O495="",O495&lt;=0),N495&gt;0),"Missing sale price","OK"))))))</f>
        <v/>
      </c>
      <c r="T495" s="54" t="str">
        <f>IF('1_Data Entry'!$E495="","",IF(A495="","",IF(AND(Q495&lt;0,M495&lt;&gt;""),"Yes","No")))</f>
        <v/>
      </c>
      <c r="U495" s="54" t="str">
        <f>IF('1_Data Entry'!$E495="","",IF(OR(A495="",T495&lt;&gt;"Yes",M495=""),"No",IF(COUNTIFS($F$6:$F$505,F495,$I$6:$I$505,"&gt;="&amp;M495-30,$I$6:$I$505,"&lt;="&amp;M495+30,$A$6:$A$505,"&lt;&gt;"&amp;A495)&gt;0,"Yes","No")))</f>
        <v/>
      </c>
      <c r="V495" s="61" t="str">
        <f>IF('1_Data Entry'!$E495="","",IF(OR(A495="",U495&lt;&gt;"Yes",M495=""),"",M495+30))</f>
        <v/>
      </c>
      <c r="W495" s="54" t="str">
        <f>IF('1_Data Entry'!$E495="","",IF(A495="","",IF(S495="OK","Ready","Review row")))</f>
        <v/>
      </c>
      <c r="X495" s="69" t="str">
        <f t="shared" si="44"/>
        <v/>
      </c>
      <c r="Y495" s="68" t="str">
        <f t="shared" si="45"/>
        <v/>
      </c>
      <c r="Z495" s="64" t="str">
        <f>IF('1_Data Entry'!$E495="","",SUM(SUMIFS('4_Wash Match Table'!R$7:R$500,'4_Wash Match Table'!L$7:L$500,H495),(SUMIFS('4_Wash Match Table'!AA$7:AA$500,'4_Wash Match Table'!U$7:U$500,H495)),(SUMIFS('4_Wash Match Table'!AJ$7:AJ$500,'4_Wash Match Table'!AD$7:AD$500,H495)),(SUMIFS('4_Wash Match Table'!AS$7:AS$500,'4_Wash Match Table'!AM$7:AM$500,H495))))</f>
        <v/>
      </c>
      <c r="AA495" s="64" t="str">
        <f>IF('1_Data Entry'!$E495="","",IF(OR(L495="",Z495=""),"",L495+Z495))</f>
        <v/>
      </c>
      <c r="AB495" s="65" t="str">
        <f t="shared" si="46"/>
        <v/>
      </c>
      <c r="AC495" s="70" t="str">
        <f>IF(AND($M495&lt;&gt;"",$Q495&lt;0),COUNTIFS($M$6:M495,"&lt;&gt;",$Q$6:Q495,"&lt;0"),"")</f>
        <v/>
      </c>
      <c r="AD495" t="str">
        <f t="shared" si="47"/>
        <v/>
      </c>
      <c r="AG495"/>
    </row>
    <row r="496" spans="1:33" ht="15" customHeight="1" x14ac:dyDescent="0.25">
      <c r="A496" s="47" t="str">
        <f>IF('1_Data Entry'!$E496="","",IF(COUNTA('1_Data Entry'!C496:N496)=0,"",'1_Data Entry'!A496))</f>
        <v/>
      </c>
      <c r="B496" s="47" t="str">
        <f>IF('1_Data Entry'!$E496="","",IF(A496="","",IF(S496&lt;&gt;"OK","Check row",IF(M496="","Open lot",IF(R496=0,"Closed lot","Partially sold")))))</f>
        <v/>
      </c>
      <c r="C496" s="47" t="str">
        <f>IF(A496="","",'1_Data Entry'!C496)</f>
        <v/>
      </c>
      <c r="D496" s="47" t="str">
        <f>IF(A496="","",'1_Data Entry'!D496)</f>
        <v/>
      </c>
      <c r="E496" s="47" t="str">
        <f>IF(A496="","",'1_Data Entry'!E496)</f>
        <v/>
      </c>
      <c r="F496" s="47" t="str">
        <f t="shared" si="42"/>
        <v/>
      </c>
      <c r="G496" s="47" t="str">
        <f>IF(F496="","",IFERROR(VLOOKUP(F496,'6_Reference Lists'!$A$4:$D$64,4,FALSE()),'1_Data Entry'!F496))</f>
        <v/>
      </c>
      <c r="H496" s="134" t="str">
        <f>IF('1_Data Entry'!$E496="","",IF(OR(F496="",I496="",J496="",K496=""),"",F496&amp;"-"&amp;TEXT(I496,"yyyymmdd")&amp;"-"&amp;SUBSTITUTE(TEXT(ROUND(J496,3),"0.###"),".","D")&amp;"-"&amp;SUBSTITUTE(TEXT(ROUND(K496,3),"0.###"),".","D")))</f>
        <v/>
      </c>
      <c r="I496" s="61" t="str">
        <f>IF('1_Data Entry'!$E496="","",IF(A496="","",'1_Data Entry'!G496))</f>
        <v/>
      </c>
      <c r="J496" s="62" t="str">
        <f>IF('1_Data Entry'!$E496="","",IF(A496="","",'1_Data Entry'!H496))</f>
        <v/>
      </c>
      <c r="K496" s="63" t="str">
        <f>IF('1_Data Entry'!$E496="","",IF(A496="","",'1_Data Entry'!I496))</f>
        <v/>
      </c>
      <c r="L496" s="63" t="str">
        <f>IF('1_Data Entry'!$E496="","",IF(OR(J496="",K496=""),"",J496*K496))</f>
        <v/>
      </c>
      <c r="M496" s="61" t="str">
        <f>IF(A496="","",IF(OR('1_Data Entry'!L496="",'1_Data Entry'!L496&lt;=0),"",'1_Data Entry'!J496))</f>
        <v/>
      </c>
      <c r="N496" s="62" t="str">
        <f>IF('1_Data Entry'!$E496="","",IF(OR(J496="",R496=""),"",MAX(J496-R496,0)))</f>
        <v/>
      </c>
      <c r="O496" s="63" t="str">
        <f>IF('1_Data Entry'!$E496="","",IF(A496="","",'1_Data Entry'!L496))</f>
        <v/>
      </c>
      <c r="P496" s="63" t="str">
        <f t="shared" si="43"/>
        <v/>
      </c>
      <c r="Q496" s="91" t="str">
        <f>IF('1_Data Entry'!$E496="","",IF(OR(M496="",P496="",L496=""),"",P496-L496))</f>
        <v/>
      </c>
      <c r="R496" s="133" t="str">
        <f>IF(A496="","",IF('1_Data Entry'!M496&lt;&gt;"",'1_Data Entry'!M496,IF('1_Data Entry'!J496="",J496,"")))</f>
        <v/>
      </c>
      <c r="S496" s="54" t="str">
        <f>IF('1_Data Entry'!$E496="","",IF(A496="","",IF(OR(F496="",I496="",J496="",K496=""),"Check row",IF(AND(M496&lt;&gt;"",M496&lt;I496),"Sell before buy",IF(AND(R496&lt;&gt;"",J496&lt;R496),"Shares remaining exceeds buy",IF(AND(M496&lt;&gt;"",OR(O496="",O496&lt;=0),N496&gt;0),"Missing sale price","OK"))))))</f>
        <v/>
      </c>
      <c r="T496" s="54" t="str">
        <f>IF('1_Data Entry'!$E496="","",IF(A496="","",IF(AND(Q496&lt;0,M496&lt;&gt;""),"Yes","No")))</f>
        <v/>
      </c>
      <c r="U496" s="54" t="str">
        <f>IF('1_Data Entry'!$E496="","",IF(OR(A496="",T496&lt;&gt;"Yes",M496=""),"No",IF(COUNTIFS($F$6:$F$505,F496,$I$6:$I$505,"&gt;="&amp;M496-30,$I$6:$I$505,"&lt;="&amp;M496+30,$A$6:$A$505,"&lt;&gt;"&amp;A496)&gt;0,"Yes","No")))</f>
        <v/>
      </c>
      <c r="V496" s="61" t="str">
        <f>IF('1_Data Entry'!$E496="","",IF(OR(A496="",U496&lt;&gt;"Yes",M496=""),"",M496+30))</f>
        <v/>
      </c>
      <c r="W496" s="54" t="str">
        <f>IF('1_Data Entry'!$E496="","",IF(A496="","",IF(S496="OK","Ready","Review row")))</f>
        <v/>
      </c>
      <c r="X496" s="69" t="str">
        <f t="shared" si="44"/>
        <v/>
      </c>
      <c r="Y496" s="68" t="str">
        <f t="shared" si="45"/>
        <v/>
      </c>
      <c r="Z496" s="64" t="str">
        <f>IF('1_Data Entry'!$E496="","",SUM(SUMIFS('4_Wash Match Table'!R$7:R$500,'4_Wash Match Table'!L$7:L$500,H496),(SUMIFS('4_Wash Match Table'!AA$7:AA$500,'4_Wash Match Table'!U$7:U$500,H496)),(SUMIFS('4_Wash Match Table'!AJ$7:AJ$500,'4_Wash Match Table'!AD$7:AD$500,H496)),(SUMIFS('4_Wash Match Table'!AS$7:AS$500,'4_Wash Match Table'!AM$7:AM$500,H496))))</f>
        <v/>
      </c>
      <c r="AA496" s="64" t="str">
        <f>IF('1_Data Entry'!$E496="","",IF(OR(L496="",Z496=""),"",L496+Z496))</f>
        <v/>
      </c>
      <c r="AB496" s="65" t="str">
        <f t="shared" si="46"/>
        <v/>
      </c>
      <c r="AC496" s="70" t="str">
        <f>IF(AND($M496&lt;&gt;"",$Q496&lt;0),COUNTIFS($M$6:M496,"&lt;&gt;",$Q$6:Q496,"&lt;0"),"")</f>
        <v/>
      </c>
      <c r="AD496" t="str">
        <f t="shared" si="47"/>
        <v/>
      </c>
      <c r="AG496"/>
    </row>
    <row r="497" spans="1:33" ht="15" customHeight="1" x14ac:dyDescent="0.25">
      <c r="A497" s="47" t="str">
        <f>IF('1_Data Entry'!$E497="","",IF(COUNTA('1_Data Entry'!C497:N497)=0,"",'1_Data Entry'!A497))</f>
        <v/>
      </c>
      <c r="B497" s="47" t="str">
        <f>IF('1_Data Entry'!$E497="","",IF(A497="","",IF(S497&lt;&gt;"OK","Check row",IF(M497="","Open lot",IF(R497=0,"Closed lot","Partially sold")))))</f>
        <v/>
      </c>
      <c r="C497" s="47" t="str">
        <f>IF(A497="","",'1_Data Entry'!C497)</f>
        <v/>
      </c>
      <c r="D497" s="47" t="str">
        <f>IF(A497="","",'1_Data Entry'!D497)</f>
        <v/>
      </c>
      <c r="E497" s="47" t="str">
        <f>IF(A497="","",'1_Data Entry'!E497)</f>
        <v/>
      </c>
      <c r="F497" s="47" t="str">
        <f t="shared" si="42"/>
        <v/>
      </c>
      <c r="G497" s="47" t="str">
        <f>IF(F497="","",IFERROR(VLOOKUP(F497,'6_Reference Lists'!$A$4:$D$64,4,FALSE()),'1_Data Entry'!F497))</f>
        <v/>
      </c>
      <c r="H497" s="134" t="str">
        <f>IF('1_Data Entry'!$E497="","",IF(OR(F497="",I497="",J497="",K497=""),"",F497&amp;"-"&amp;TEXT(I497,"yyyymmdd")&amp;"-"&amp;SUBSTITUTE(TEXT(ROUND(J497,3),"0.###"),".","D")&amp;"-"&amp;SUBSTITUTE(TEXT(ROUND(K497,3),"0.###"),".","D")))</f>
        <v/>
      </c>
      <c r="I497" s="61" t="str">
        <f>IF('1_Data Entry'!$E497="","",IF(A497="","",'1_Data Entry'!G497))</f>
        <v/>
      </c>
      <c r="J497" s="62" t="str">
        <f>IF('1_Data Entry'!$E497="","",IF(A497="","",'1_Data Entry'!H497))</f>
        <v/>
      </c>
      <c r="K497" s="63" t="str">
        <f>IF('1_Data Entry'!$E497="","",IF(A497="","",'1_Data Entry'!I497))</f>
        <v/>
      </c>
      <c r="L497" s="63" t="str">
        <f>IF('1_Data Entry'!$E497="","",IF(OR(J497="",K497=""),"",J497*K497))</f>
        <v/>
      </c>
      <c r="M497" s="61" t="str">
        <f>IF(A497="","",IF(OR('1_Data Entry'!L497="",'1_Data Entry'!L497&lt;=0),"",'1_Data Entry'!J497))</f>
        <v/>
      </c>
      <c r="N497" s="62" t="str">
        <f>IF('1_Data Entry'!$E497="","",IF(OR(J497="",R497=""),"",MAX(J497-R497,0)))</f>
        <v/>
      </c>
      <c r="O497" s="63" t="str">
        <f>IF('1_Data Entry'!$E497="","",IF(A497="","",'1_Data Entry'!L497))</f>
        <v/>
      </c>
      <c r="P497" s="63" t="str">
        <f t="shared" si="43"/>
        <v/>
      </c>
      <c r="Q497" s="91" t="str">
        <f>IF('1_Data Entry'!$E497="","",IF(OR(M497="",P497="",L497=""),"",P497-L497))</f>
        <v/>
      </c>
      <c r="R497" s="133" t="str">
        <f>IF(A497="","",IF('1_Data Entry'!M497&lt;&gt;"",'1_Data Entry'!M497,IF('1_Data Entry'!J497="",J497,"")))</f>
        <v/>
      </c>
      <c r="S497" s="54" t="str">
        <f>IF('1_Data Entry'!$E497="","",IF(A497="","",IF(OR(F497="",I497="",J497="",K497=""),"Check row",IF(AND(M497&lt;&gt;"",M497&lt;I497),"Sell before buy",IF(AND(R497&lt;&gt;"",J497&lt;R497),"Shares remaining exceeds buy",IF(AND(M497&lt;&gt;"",OR(O497="",O497&lt;=0),N497&gt;0),"Missing sale price","OK"))))))</f>
        <v/>
      </c>
      <c r="T497" s="54" t="str">
        <f>IF('1_Data Entry'!$E497="","",IF(A497="","",IF(AND(Q497&lt;0,M497&lt;&gt;""),"Yes","No")))</f>
        <v/>
      </c>
      <c r="U497" s="54" t="str">
        <f>IF('1_Data Entry'!$E497="","",IF(OR(A497="",T497&lt;&gt;"Yes",M497=""),"No",IF(COUNTIFS($F$6:$F$505,F497,$I$6:$I$505,"&gt;="&amp;M497-30,$I$6:$I$505,"&lt;="&amp;M497+30,$A$6:$A$505,"&lt;&gt;"&amp;A497)&gt;0,"Yes","No")))</f>
        <v/>
      </c>
      <c r="V497" s="61" t="str">
        <f>IF('1_Data Entry'!$E497="","",IF(OR(A497="",U497&lt;&gt;"Yes",M497=""),"",M497+30))</f>
        <v/>
      </c>
      <c r="W497" s="54" t="str">
        <f>IF('1_Data Entry'!$E497="","",IF(A497="","",IF(S497="OK","Ready","Review row")))</f>
        <v/>
      </c>
      <c r="X497" s="69" t="str">
        <f t="shared" si="44"/>
        <v/>
      </c>
      <c r="Y497" s="68" t="str">
        <f t="shared" si="45"/>
        <v/>
      </c>
      <c r="Z497" s="64" t="str">
        <f>IF('1_Data Entry'!$E497="","",SUM(SUMIFS('4_Wash Match Table'!R$7:R$500,'4_Wash Match Table'!L$7:L$500,H497),(SUMIFS('4_Wash Match Table'!AA$7:AA$500,'4_Wash Match Table'!U$7:U$500,H497)),(SUMIFS('4_Wash Match Table'!AJ$7:AJ$500,'4_Wash Match Table'!AD$7:AD$500,H497)),(SUMIFS('4_Wash Match Table'!AS$7:AS$500,'4_Wash Match Table'!AM$7:AM$500,H497))))</f>
        <v/>
      </c>
      <c r="AA497" s="64" t="str">
        <f>IF('1_Data Entry'!$E497="","",IF(OR(L497="",Z497=""),"",L497+Z497))</f>
        <v/>
      </c>
      <c r="AB497" s="65" t="str">
        <f t="shared" si="46"/>
        <v/>
      </c>
      <c r="AC497" s="70" t="str">
        <f>IF(AND($M497&lt;&gt;"",$Q497&lt;0),COUNTIFS($M$6:M497,"&lt;&gt;",$Q$6:Q497,"&lt;0"),"")</f>
        <v/>
      </c>
      <c r="AD497" t="str">
        <f t="shared" si="47"/>
        <v/>
      </c>
      <c r="AG497"/>
    </row>
    <row r="498" spans="1:33" ht="15" customHeight="1" x14ac:dyDescent="0.25">
      <c r="A498" s="47" t="str">
        <f>IF('1_Data Entry'!$E498="","",IF(COUNTA('1_Data Entry'!C498:N498)=0,"",'1_Data Entry'!A498))</f>
        <v/>
      </c>
      <c r="B498" s="47" t="str">
        <f>IF('1_Data Entry'!$E498="","",IF(A498="","",IF(S498&lt;&gt;"OK","Check row",IF(M498="","Open lot",IF(R498=0,"Closed lot","Partially sold")))))</f>
        <v/>
      </c>
      <c r="C498" s="47" t="str">
        <f>IF(A498="","",'1_Data Entry'!C498)</f>
        <v/>
      </c>
      <c r="D498" s="47" t="str">
        <f>IF(A498="","",'1_Data Entry'!D498)</f>
        <v/>
      </c>
      <c r="E498" s="47" t="str">
        <f>IF(A498="","",'1_Data Entry'!E498)</f>
        <v/>
      </c>
      <c r="F498" s="47" t="str">
        <f t="shared" si="42"/>
        <v/>
      </c>
      <c r="G498" s="47" t="str">
        <f>IF(F498="","",IFERROR(VLOOKUP(F498,'6_Reference Lists'!$A$4:$D$64,4,FALSE()),'1_Data Entry'!F498))</f>
        <v/>
      </c>
      <c r="H498" s="134" t="str">
        <f>IF('1_Data Entry'!$E498="","",IF(OR(F498="",I498="",J498="",K498=""),"",F498&amp;"-"&amp;TEXT(I498,"yyyymmdd")&amp;"-"&amp;SUBSTITUTE(TEXT(ROUND(J498,3),"0.###"),".","D")&amp;"-"&amp;SUBSTITUTE(TEXT(ROUND(K498,3),"0.###"),".","D")))</f>
        <v/>
      </c>
      <c r="I498" s="61" t="str">
        <f>IF('1_Data Entry'!$E498="","",IF(A498="","",'1_Data Entry'!G498))</f>
        <v/>
      </c>
      <c r="J498" s="62" t="str">
        <f>IF('1_Data Entry'!$E498="","",IF(A498="","",'1_Data Entry'!H498))</f>
        <v/>
      </c>
      <c r="K498" s="63" t="str">
        <f>IF('1_Data Entry'!$E498="","",IF(A498="","",'1_Data Entry'!I498))</f>
        <v/>
      </c>
      <c r="L498" s="63" t="str">
        <f>IF('1_Data Entry'!$E498="","",IF(OR(J498="",K498=""),"",J498*K498))</f>
        <v/>
      </c>
      <c r="M498" s="61" t="str">
        <f>IF(A498="","",IF(OR('1_Data Entry'!L498="",'1_Data Entry'!L498&lt;=0),"",'1_Data Entry'!J498))</f>
        <v/>
      </c>
      <c r="N498" s="62" t="str">
        <f>IF('1_Data Entry'!$E498="","",IF(OR(J498="",R498=""),"",MAX(J498-R498,0)))</f>
        <v/>
      </c>
      <c r="O498" s="63" t="str">
        <f>IF('1_Data Entry'!$E498="","",IF(A498="","",'1_Data Entry'!L498))</f>
        <v/>
      </c>
      <c r="P498" s="63" t="str">
        <f t="shared" si="43"/>
        <v/>
      </c>
      <c r="Q498" s="91" t="str">
        <f>IF('1_Data Entry'!$E498="","",IF(OR(M498="",P498="",L498=""),"",P498-L498))</f>
        <v/>
      </c>
      <c r="R498" s="133" t="str">
        <f>IF(A498="","",IF('1_Data Entry'!M498&lt;&gt;"",'1_Data Entry'!M498,IF('1_Data Entry'!J498="",J498,"")))</f>
        <v/>
      </c>
      <c r="S498" s="54" t="str">
        <f>IF('1_Data Entry'!$E498="","",IF(A498="","",IF(OR(F498="",I498="",J498="",K498=""),"Check row",IF(AND(M498&lt;&gt;"",M498&lt;I498),"Sell before buy",IF(AND(R498&lt;&gt;"",J498&lt;R498),"Shares remaining exceeds buy",IF(AND(M498&lt;&gt;"",OR(O498="",O498&lt;=0),N498&gt;0),"Missing sale price","OK"))))))</f>
        <v/>
      </c>
      <c r="T498" s="54" t="str">
        <f>IF('1_Data Entry'!$E498="","",IF(A498="","",IF(AND(Q498&lt;0,M498&lt;&gt;""),"Yes","No")))</f>
        <v/>
      </c>
      <c r="U498" s="54" t="str">
        <f>IF('1_Data Entry'!$E498="","",IF(OR(A498="",T498&lt;&gt;"Yes",M498=""),"No",IF(COUNTIFS($F$6:$F$505,F498,$I$6:$I$505,"&gt;="&amp;M498-30,$I$6:$I$505,"&lt;="&amp;M498+30,$A$6:$A$505,"&lt;&gt;"&amp;A498)&gt;0,"Yes","No")))</f>
        <v/>
      </c>
      <c r="V498" s="61" t="str">
        <f>IF('1_Data Entry'!$E498="","",IF(OR(A498="",U498&lt;&gt;"Yes",M498=""),"",M498+30))</f>
        <v/>
      </c>
      <c r="W498" s="54" t="str">
        <f>IF('1_Data Entry'!$E498="","",IF(A498="","",IF(S498="OK","Ready","Review row")))</f>
        <v/>
      </c>
      <c r="X498" s="69" t="str">
        <f t="shared" si="44"/>
        <v/>
      </c>
      <c r="Y498" s="68" t="str">
        <f t="shared" si="45"/>
        <v/>
      </c>
      <c r="Z498" s="64" t="str">
        <f>IF('1_Data Entry'!$E498="","",SUM(SUMIFS('4_Wash Match Table'!R$7:R$500,'4_Wash Match Table'!L$7:L$500,H498),(SUMIFS('4_Wash Match Table'!AA$7:AA$500,'4_Wash Match Table'!U$7:U$500,H498)),(SUMIFS('4_Wash Match Table'!AJ$7:AJ$500,'4_Wash Match Table'!AD$7:AD$500,H498)),(SUMIFS('4_Wash Match Table'!AS$7:AS$500,'4_Wash Match Table'!AM$7:AM$500,H498))))</f>
        <v/>
      </c>
      <c r="AA498" s="64" t="str">
        <f>IF('1_Data Entry'!$E498="","",IF(OR(L498="",Z498=""),"",L498+Z498))</f>
        <v/>
      </c>
      <c r="AB498" s="65" t="str">
        <f t="shared" si="46"/>
        <v/>
      </c>
      <c r="AC498" s="70" t="str">
        <f>IF(AND($M498&lt;&gt;"",$Q498&lt;0),COUNTIFS($M$6:M498,"&lt;&gt;",$Q$6:Q498,"&lt;0"),"")</f>
        <v/>
      </c>
      <c r="AD498" t="str">
        <f t="shared" si="47"/>
        <v/>
      </c>
      <c r="AG498"/>
    </row>
    <row r="499" spans="1:33" ht="15" customHeight="1" x14ac:dyDescent="0.25">
      <c r="A499" s="47" t="str">
        <f>IF('1_Data Entry'!$E499="","",IF(COUNTA('1_Data Entry'!C499:N499)=0,"",'1_Data Entry'!A499))</f>
        <v/>
      </c>
      <c r="B499" s="47" t="str">
        <f>IF('1_Data Entry'!$E499="","",IF(A499="","",IF(S499&lt;&gt;"OK","Check row",IF(M499="","Open lot",IF(R499=0,"Closed lot","Partially sold")))))</f>
        <v/>
      </c>
      <c r="C499" s="47" t="str">
        <f>IF(A499="","",'1_Data Entry'!C499)</f>
        <v/>
      </c>
      <c r="D499" s="47" t="str">
        <f>IF(A499="","",'1_Data Entry'!D499)</f>
        <v/>
      </c>
      <c r="E499" s="47" t="str">
        <f>IF(A499="","",'1_Data Entry'!E499)</f>
        <v/>
      </c>
      <c r="F499" s="47" t="str">
        <f t="shared" si="42"/>
        <v/>
      </c>
      <c r="G499" s="47" t="str">
        <f>IF(F499="","",IFERROR(VLOOKUP(F499,'6_Reference Lists'!$A$4:$D$64,4,FALSE()),'1_Data Entry'!F499))</f>
        <v/>
      </c>
      <c r="H499" s="134" t="str">
        <f>IF('1_Data Entry'!$E499="","",IF(OR(F499="",I499="",J499="",K499=""),"",F499&amp;"-"&amp;TEXT(I499,"yyyymmdd")&amp;"-"&amp;SUBSTITUTE(TEXT(ROUND(J499,3),"0.###"),".","D")&amp;"-"&amp;SUBSTITUTE(TEXT(ROUND(K499,3),"0.###"),".","D")))</f>
        <v/>
      </c>
      <c r="I499" s="61" t="str">
        <f>IF('1_Data Entry'!$E499="","",IF(A499="","",'1_Data Entry'!G499))</f>
        <v/>
      </c>
      <c r="J499" s="62" t="str">
        <f>IF('1_Data Entry'!$E499="","",IF(A499="","",'1_Data Entry'!H499))</f>
        <v/>
      </c>
      <c r="K499" s="63" t="str">
        <f>IF('1_Data Entry'!$E499="","",IF(A499="","",'1_Data Entry'!I499))</f>
        <v/>
      </c>
      <c r="L499" s="63" t="str">
        <f>IF('1_Data Entry'!$E499="","",IF(OR(J499="",K499=""),"",J499*K499))</f>
        <v/>
      </c>
      <c r="M499" s="61" t="str">
        <f>IF(A499="","",IF(OR('1_Data Entry'!L499="",'1_Data Entry'!L499&lt;=0),"",'1_Data Entry'!J499))</f>
        <v/>
      </c>
      <c r="N499" s="62" t="str">
        <f>IF('1_Data Entry'!$E499="","",IF(OR(J499="",R499=""),"",MAX(J499-R499,0)))</f>
        <v/>
      </c>
      <c r="O499" s="63" t="str">
        <f>IF('1_Data Entry'!$E499="","",IF(A499="","",'1_Data Entry'!L499))</f>
        <v/>
      </c>
      <c r="P499" s="63" t="str">
        <f t="shared" si="43"/>
        <v/>
      </c>
      <c r="Q499" s="91" t="str">
        <f>IF('1_Data Entry'!$E499="","",IF(OR(M499="",P499="",L499=""),"",P499-L499))</f>
        <v/>
      </c>
      <c r="R499" s="133" t="str">
        <f>IF(A499="","",IF('1_Data Entry'!M499&lt;&gt;"",'1_Data Entry'!M499,IF('1_Data Entry'!J499="",J499,"")))</f>
        <v/>
      </c>
      <c r="S499" s="54" t="str">
        <f>IF('1_Data Entry'!$E499="","",IF(A499="","",IF(OR(F499="",I499="",J499="",K499=""),"Check row",IF(AND(M499&lt;&gt;"",M499&lt;I499),"Sell before buy",IF(AND(R499&lt;&gt;"",J499&lt;R499),"Shares remaining exceeds buy",IF(AND(M499&lt;&gt;"",OR(O499="",O499&lt;=0),N499&gt;0),"Missing sale price","OK"))))))</f>
        <v/>
      </c>
      <c r="T499" s="54" t="str">
        <f>IF('1_Data Entry'!$E499="","",IF(A499="","",IF(AND(Q499&lt;0,M499&lt;&gt;""),"Yes","No")))</f>
        <v/>
      </c>
      <c r="U499" s="54" t="str">
        <f>IF('1_Data Entry'!$E499="","",IF(OR(A499="",T499&lt;&gt;"Yes",M499=""),"No",IF(COUNTIFS($F$6:$F$505,F499,$I$6:$I$505,"&gt;="&amp;M499-30,$I$6:$I$505,"&lt;="&amp;M499+30,$A$6:$A$505,"&lt;&gt;"&amp;A499)&gt;0,"Yes","No")))</f>
        <v/>
      </c>
      <c r="V499" s="61" t="str">
        <f>IF('1_Data Entry'!$E499="","",IF(OR(A499="",U499&lt;&gt;"Yes",M499=""),"",M499+30))</f>
        <v/>
      </c>
      <c r="W499" s="54" t="str">
        <f>IF('1_Data Entry'!$E499="","",IF(A499="","",IF(S499="OK","Ready","Review row")))</f>
        <v/>
      </c>
      <c r="X499" s="69" t="str">
        <f t="shared" si="44"/>
        <v/>
      </c>
      <c r="Y499" s="68" t="str">
        <f t="shared" si="45"/>
        <v/>
      </c>
      <c r="Z499" s="64" t="str">
        <f>IF('1_Data Entry'!$E499="","",SUM(SUMIFS('4_Wash Match Table'!R$7:R$500,'4_Wash Match Table'!L$7:L$500,H499),(SUMIFS('4_Wash Match Table'!AA$7:AA$500,'4_Wash Match Table'!U$7:U$500,H499)),(SUMIFS('4_Wash Match Table'!AJ$7:AJ$500,'4_Wash Match Table'!AD$7:AD$500,H499)),(SUMIFS('4_Wash Match Table'!AS$7:AS$500,'4_Wash Match Table'!AM$7:AM$500,H499))))</f>
        <v/>
      </c>
      <c r="AA499" s="64" t="str">
        <f>IF('1_Data Entry'!$E499="","",IF(OR(L499="",Z499=""),"",L499+Z499))</f>
        <v/>
      </c>
      <c r="AB499" s="65" t="str">
        <f t="shared" si="46"/>
        <v/>
      </c>
      <c r="AC499" s="70" t="str">
        <f>IF(AND($M499&lt;&gt;"",$Q499&lt;0),COUNTIFS($M$6:M499,"&lt;&gt;",$Q$6:Q499,"&lt;0"),"")</f>
        <v/>
      </c>
      <c r="AD499" t="str">
        <f t="shared" si="47"/>
        <v/>
      </c>
      <c r="AG499"/>
    </row>
    <row r="500" spans="1:33" ht="15" customHeight="1" x14ac:dyDescent="0.25">
      <c r="A500" s="47" t="str">
        <f>IF('1_Data Entry'!$E500="","",IF(COUNTA('1_Data Entry'!C500:N500)=0,"",'1_Data Entry'!A500))</f>
        <v/>
      </c>
      <c r="B500" s="47" t="str">
        <f>IF('1_Data Entry'!$E500="","",IF(A500="","",IF(S500&lt;&gt;"OK","Check row",IF(M500="","Open lot",IF(R500=0,"Closed lot","Partially sold")))))</f>
        <v/>
      </c>
      <c r="C500" s="47" t="str">
        <f>IF(A500="","",'1_Data Entry'!C500)</f>
        <v/>
      </c>
      <c r="D500" s="47" t="str">
        <f>IF(A500="","",'1_Data Entry'!D500)</f>
        <v/>
      </c>
      <c r="E500" s="47" t="str">
        <f>IF(A500="","",'1_Data Entry'!E500)</f>
        <v/>
      </c>
      <c r="F500" s="47" t="str">
        <f t="shared" si="42"/>
        <v/>
      </c>
      <c r="G500" s="47" t="str">
        <f>IF(F500="","",IFERROR(VLOOKUP(F500,'6_Reference Lists'!$A$4:$D$64,4,FALSE()),'1_Data Entry'!F500))</f>
        <v/>
      </c>
      <c r="H500" s="134" t="str">
        <f>IF('1_Data Entry'!$E500="","",IF(OR(F500="",I500="",J500="",K500=""),"",F500&amp;"-"&amp;TEXT(I500,"yyyymmdd")&amp;"-"&amp;SUBSTITUTE(TEXT(ROUND(J500,3),"0.###"),".","D")&amp;"-"&amp;SUBSTITUTE(TEXT(ROUND(K500,3),"0.###"),".","D")))</f>
        <v/>
      </c>
      <c r="I500" s="61" t="str">
        <f>IF('1_Data Entry'!$E500="","",IF(A500="","",'1_Data Entry'!G500))</f>
        <v/>
      </c>
      <c r="J500" s="62" t="str">
        <f>IF('1_Data Entry'!$E500="","",IF(A500="","",'1_Data Entry'!H500))</f>
        <v/>
      </c>
      <c r="K500" s="63" t="str">
        <f>IF('1_Data Entry'!$E500="","",IF(A500="","",'1_Data Entry'!I500))</f>
        <v/>
      </c>
      <c r="L500" s="63" t="str">
        <f>IF('1_Data Entry'!$E500="","",IF(OR(J500="",K500=""),"",J500*K500))</f>
        <v/>
      </c>
      <c r="M500" s="61" t="str">
        <f>IF(A500="","",IF(OR('1_Data Entry'!L500="",'1_Data Entry'!L500&lt;=0),"",'1_Data Entry'!J500))</f>
        <v/>
      </c>
      <c r="N500" s="62" t="str">
        <f>IF('1_Data Entry'!$E500="","",IF(OR(J500="",R500=""),"",MAX(J500-R500,0)))</f>
        <v/>
      </c>
      <c r="O500" s="63" t="str">
        <f>IF('1_Data Entry'!$E500="","",IF(A500="","",'1_Data Entry'!L500))</f>
        <v/>
      </c>
      <c r="P500" s="63" t="str">
        <f t="shared" si="43"/>
        <v/>
      </c>
      <c r="Q500" s="91" t="str">
        <f>IF('1_Data Entry'!$E500="","",IF(OR(M500="",P500="",L500=""),"",P500-L500))</f>
        <v/>
      </c>
      <c r="R500" s="133" t="str">
        <f>IF(A500="","",IF('1_Data Entry'!M500&lt;&gt;"",'1_Data Entry'!M500,IF('1_Data Entry'!J500="",J500,"")))</f>
        <v/>
      </c>
      <c r="S500" s="54" t="str">
        <f>IF('1_Data Entry'!$E500="","",IF(A500="","",IF(OR(F500="",I500="",J500="",K500=""),"Check row",IF(AND(M500&lt;&gt;"",M500&lt;I500),"Sell before buy",IF(AND(R500&lt;&gt;"",J500&lt;R500),"Shares remaining exceeds buy",IF(AND(M500&lt;&gt;"",OR(O500="",O500&lt;=0),N500&gt;0),"Missing sale price","OK"))))))</f>
        <v/>
      </c>
      <c r="T500" s="54" t="str">
        <f>IF('1_Data Entry'!$E500="","",IF(A500="","",IF(AND(Q500&lt;0,M500&lt;&gt;""),"Yes","No")))</f>
        <v/>
      </c>
      <c r="U500" s="54" t="str">
        <f>IF('1_Data Entry'!$E500="","",IF(OR(A500="",T500&lt;&gt;"Yes",M500=""),"No",IF(COUNTIFS($F$6:$F$505,F500,$I$6:$I$505,"&gt;="&amp;M500-30,$I$6:$I$505,"&lt;="&amp;M500+30,$A$6:$A$505,"&lt;&gt;"&amp;A500)&gt;0,"Yes","No")))</f>
        <v/>
      </c>
      <c r="V500" s="61" t="str">
        <f>IF('1_Data Entry'!$E500="","",IF(OR(A500="",U500&lt;&gt;"Yes",M500=""),"",M500+30))</f>
        <v/>
      </c>
      <c r="W500" s="54" t="str">
        <f>IF('1_Data Entry'!$E500="","",IF(A500="","",IF(S500="OK","Ready","Review row")))</f>
        <v/>
      </c>
      <c r="X500" s="69" t="str">
        <f t="shared" si="44"/>
        <v/>
      </c>
      <c r="Y500" s="68" t="str">
        <f t="shared" si="45"/>
        <v/>
      </c>
      <c r="Z500" s="64" t="str">
        <f>IF('1_Data Entry'!$E500="","",SUM(SUMIFS('4_Wash Match Table'!R$7:R$500,'4_Wash Match Table'!L$7:L$500,H500),(SUMIFS('4_Wash Match Table'!AA$7:AA$500,'4_Wash Match Table'!U$7:U$500,H500)),(SUMIFS('4_Wash Match Table'!AJ$7:AJ$500,'4_Wash Match Table'!AD$7:AD$500,H500)),(SUMIFS('4_Wash Match Table'!AS$7:AS$500,'4_Wash Match Table'!AM$7:AM$500,H500))))</f>
        <v/>
      </c>
      <c r="AA500" s="64" t="str">
        <f>IF('1_Data Entry'!$E500="","",IF(OR(L500="",Z500=""),"",L500+Z500))</f>
        <v/>
      </c>
      <c r="AB500" s="65" t="str">
        <f t="shared" si="46"/>
        <v/>
      </c>
      <c r="AC500" s="70" t="str">
        <f>IF(AND($M500&lt;&gt;"",$Q500&lt;0),COUNTIFS($M$6:M500,"&lt;&gt;",$Q$6:Q500,"&lt;0"),"")</f>
        <v/>
      </c>
      <c r="AD500" t="str">
        <f t="shared" si="47"/>
        <v/>
      </c>
      <c r="AG500"/>
    </row>
    <row r="501" spans="1:33" ht="15" customHeight="1" x14ac:dyDescent="0.25">
      <c r="A501" s="47" t="str">
        <f>IF('1_Data Entry'!$E501="","",IF(COUNTA('1_Data Entry'!C501:N501)=0,"",'1_Data Entry'!A501))</f>
        <v/>
      </c>
      <c r="B501" s="47" t="str">
        <f>IF('1_Data Entry'!$E501="","",IF(A501="","",IF(S501&lt;&gt;"OK","Check row",IF(M501="","Open lot",IF(R501=0,"Closed lot","Partially sold")))))</f>
        <v/>
      </c>
      <c r="C501" s="47" t="str">
        <f>IF(A501="","",'1_Data Entry'!C501)</f>
        <v/>
      </c>
      <c r="D501" s="47" t="str">
        <f>IF(A501="","",'1_Data Entry'!D501)</f>
        <v/>
      </c>
      <c r="E501" s="47" t="str">
        <f>IF(A501="","",'1_Data Entry'!E501)</f>
        <v/>
      </c>
      <c r="F501" s="47" t="str">
        <f t="shared" si="42"/>
        <v/>
      </c>
      <c r="G501" s="47" t="str">
        <f>IF(F501="","",IFERROR(VLOOKUP(F501,'6_Reference Lists'!$A$4:$D$64,4,FALSE()),'1_Data Entry'!F501))</f>
        <v/>
      </c>
      <c r="H501" s="134" t="str">
        <f>IF('1_Data Entry'!$E501="","",IF(OR(F501="",I501="",J501="",K501=""),"",F501&amp;"-"&amp;TEXT(I501,"yyyymmdd")&amp;"-"&amp;SUBSTITUTE(TEXT(ROUND(J501,3),"0.###"),".","D")&amp;"-"&amp;SUBSTITUTE(TEXT(ROUND(K501,3),"0.###"),".","D")))</f>
        <v/>
      </c>
      <c r="I501" s="61" t="str">
        <f>IF('1_Data Entry'!$E501="","",IF(A501="","",'1_Data Entry'!G501))</f>
        <v/>
      </c>
      <c r="J501" s="62" t="str">
        <f>IF('1_Data Entry'!$E501="","",IF(A501="","",'1_Data Entry'!H501))</f>
        <v/>
      </c>
      <c r="K501" s="63" t="str">
        <f>IF('1_Data Entry'!$E501="","",IF(A501="","",'1_Data Entry'!I501))</f>
        <v/>
      </c>
      <c r="L501" s="63" t="str">
        <f>IF('1_Data Entry'!$E501="","",IF(OR(J501="",K501=""),"",J501*K501))</f>
        <v/>
      </c>
      <c r="M501" s="61" t="str">
        <f>IF(A501="","",IF(OR('1_Data Entry'!L501="",'1_Data Entry'!L501&lt;=0),"",'1_Data Entry'!J501))</f>
        <v/>
      </c>
      <c r="N501" s="62" t="str">
        <f>IF('1_Data Entry'!$E501="","",IF(OR(J501="",R501=""),"",MAX(J501-R501,0)))</f>
        <v/>
      </c>
      <c r="O501" s="63" t="str">
        <f>IF('1_Data Entry'!$E501="","",IF(A501="","",'1_Data Entry'!L501))</f>
        <v/>
      </c>
      <c r="P501" s="63" t="str">
        <f t="shared" si="43"/>
        <v/>
      </c>
      <c r="Q501" s="91" t="str">
        <f>IF('1_Data Entry'!$E501="","",IF(OR(M501="",P501="",L501=""),"",P501-L501))</f>
        <v/>
      </c>
      <c r="R501" s="133" t="str">
        <f>IF(A501="","",IF('1_Data Entry'!M501&lt;&gt;"",'1_Data Entry'!M501,IF('1_Data Entry'!J501="",J501,"")))</f>
        <v/>
      </c>
      <c r="S501" s="54" t="str">
        <f>IF('1_Data Entry'!$E501="","",IF(A501="","",IF(OR(F501="",I501="",J501="",K501=""),"Check row",IF(AND(M501&lt;&gt;"",M501&lt;I501),"Sell before buy",IF(AND(R501&lt;&gt;"",J501&lt;R501),"Shares remaining exceeds buy",IF(AND(M501&lt;&gt;"",OR(O501="",O501&lt;=0),N501&gt;0),"Missing sale price","OK"))))))</f>
        <v/>
      </c>
      <c r="T501" s="54" t="str">
        <f>IF('1_Data Entry'!$E501="","",IF(A501="","",IF(AND(Q501&lt;0,M501&lt;&gt;""),"Yes","No")))</f>
        <v/>
      </c>
      <c r="U501" s="54" t="str">
        <f>IF('1_Data Entry'!$E501="","",IF(OR(A501="",T501&lt;&gt;"Yes",M501=""),"No",IF(COUNTIFS($F$6:$F$505,F501,$I$6:$I$505,"&gt;="&amp;M501-30,$I$6:$I$505,"&lt;="&amp;M501+30,$A$6:$A$505,"&lt;&gt;"&amp;A501)&gt;0,"Yes","No")))</f>
        <v/>
      </c>
      <c r="V501" s="61" t="str">
        <f>IF('1_Data Entry'!$E501="","",IF(OR(A501="",U501&lt;&gt;"Yes",M501=""),"",M501+30))</f>
        <v/>
      </c>
      <c r="W501" s="54" t="str">
        <f>IF('1_Data Entry'!$E501="","",IF(A501="","",IF(S501="OK","Ready","Review row")))</f>
        <v/>
      </c>
      <c r="X501" s="69" t="str">
        <f t="shared" si="44"/>
        <v/>
      </c>
      <c r="Y501" s="68" t="str">
        <f t="shared" si="45"/>
        <v/>
      </c>
      <c r="Z501" s="64" t="str">
        <f>IF('1_Data Entry'!$E501="","",SUM(SUMIFS('4_Wash Match Table'!R$7:R$500,'4_Wash Match Table'!L$7:L$500,H501),(SUMIFS('4_Wash Match Table'!AA$7:AA$500,'4_Wash Match Table'!U$7:U$500,H501)),(SUMIFS('4_Wash Match Table'!AJ$7:AJ$500,'4_Wash Match Table'!AD$7:AD$500,H501)),(SUMIFS('4_Wash Match Table'!AS$7:AS$500,'4_Wash Match Table'!AM$7:AM$500,H501))))</f>
        <v/>
      </c>
      <c r="AA501" s="64" t="str">
        <f>IF('1_Data Entry'!$E501="","",IF(OR(L501="",Z501=""),"",L501+Z501))</f>
        <v/>
      </c>
      <c r="AB501" s="65" t="str">
        <f t="shared" si="46"/>
        <v/>
      </c>
      <c r="AC501" s="70" t="str">
        <f>IF(AND($M501&lt;&gt;"",$Q501&lt;0),COUNTIFS($M$6:M501,"&lt;&gt;",$Q$6:Q501,"&lt;0"),"")</f>
        <v/>
      </c>
      <c r="AD501" t="str">
        <f t="shared" si="47"/>
        <v/>
      </c>
      <c r="AG501"/>
    </row>
    <row r="502" spans="1:33" ht="15" customHeight="1" x14ac:dyDescent="0.25">
      <c r="A502" s="47" t="str">
        <f>IF('1_Data Entry'!$E502="","",IF(COUNTA('1_Data Entry'!C502:N502)=0,"",'1_Data Entry'!A502))</f>
        <v/>
      </c>
      <c r="B502" s="47" t="str">
        <f>IF('1_Data Entry'!$E502="","",IF(A502="","",IF(S502&lt;&gt;"OK","Check row",IF(M502="","Open lot",IF(R502=0,"Closed lot","Partially sold")))))</f>
        <v/>
      </c>
      <c r="C502" s="47" t="str">
        <f>IF(A502="","",'1_Data Entry'!C502)</f>
        <v/>
      </c>
      <c r="D502" s="47" t="str">
        <f>IF(A502="","",'1_Data Entry'!D502)</f>
        <v/>
      </c>
      <c r="E502" s="47" t="str">
        <f>IF(A502="","",'1_Data Entry'!E502)</f>
        <v/>
      </c>
      <c r="F502" s="47" t="str">
        <f t="shared" si="42"/>
        <v/>
      </c>
      <c r="G502" s="47" t="str">
        <f>IF(F502="","",IFERROR(VLOOKUP(F502,'6_Reference Lists'!$A$4:$D$64,4,FALSE()),'1_Data Entry'!F502))</f>
        <v/>
      </c>
      <c r="H502" s="134" t="str">
        <f>IF('1_Data Entry'!$E502="","",IF(OR(F502="",I502="",J502="",K502=""),"",F502&amp;"-"&amp;TEXT(I502,"yyyymmdd")&amp;"-"&amp;SUBSTITUTE(TEXT(ROUND(J502,3),"0.###"),".","D")&amp;"-"&amp;SUBSTITUTE(TEXT(ROUND(K502,3),"0.###"),".","D")))</f>
        <v/>
      </c>
      <c r="I502" s="61" t="str">
        <f>IF('1_Data Entry'!$E502="","",IF(A502="","",'1_Data Entry'!G502))</f>
        <v/>
      </c>
      <c r="J502" s="62" t="str">
        <f>IF('1_Data Entry'!$E502="","",IF(A502="","",'1_Data Entry'!H502))</f>
        <v/>
      </c>
      <c r="K502" s="63" t="str">
        <f>IF('1_Data Entry'!$E502="","",IF(A502="","",'1_Data Entry'!I502))</f>
        <v/>
      </c>
      <c r="L502" s="63" t="str">
        <f>IF('1_Data Entry'!$E502="","",IF(OR(J502="",K502=""),"",J502*K502))</f>
        <v/>
      </c>
      <c r="M502" s="61" t="str">
        <f>IF(A502="","",IF(OR('1_Data Entry'!L502="",'1_Data Entry'!L502&lt;=0),"",'1_Data Entry'!J502))</f>
        <v/>
      </c>
      <c r="N502" s="62" t="str">
        <f>IF('1_Data Entry'!$E502="","",IF(OR(J502="",R502=""),"",MAX(J502-R502,0)))</f>
        <v/>
      </c>
      <c r="O502" s="63" t="str">
        <f>IF('1_Data Entry'!$E502="","",IF(A502="","",'1_Data Entry'!L502))</f>
        <v/>
      </c>
      <c r="P502" s="63" t="str">
        <f t="shared" si="43"/>
        <v/>
      </c>
      <c r="Q502" s="91" t="str">
        <f>IF('1_Data Entry'!$E502="","",IF(OR(M502="",P502="",L502=""),"",P502-L502))</f>
        <v/>
      </c>
      <c r="R502" s="133" t="str">
        <f>IF(A502="","",IF('1_Data Entry'!M502&lt;&gt;"",'1_Data Entry'!M502,IF('1_Data Entry'!J502="",J502,"")))</f>
        <v/>
      </c>
      <c r="S502" s="54" t="str">
        <f>IF('1_Data Entry'!$E502="","",IF(A502="","",IF(OR(F502="",I502="",J502="",K502=""),"Check row",IF(AND(M502&lt;&gt;"",M502&lt;I502),"Sell before buy",IF(AND(R502&lt;&gt;"",J502&lt;R502),"Shares remaining exceeds buy",IF(AND(M502&lt;&gt;"",OR(O502="",O502&lt;=0),N502&gt;0),"Missing sale price","OK"))))))</f>
        <v/>
      </c>
      <c r="T502" s="54" t="str">
        <f>IF('1_Data Entry'!$E502="","",IF(A502="","",IF(AND(Q502&lt;0,M502&lt;&gt;""),"Yes","No")))</f>
        <v/>
      </c>
      <c r="U502" s="54" t="str">
        <f>IF('1_Data Entry'!$E502="","",IF(OR(A502="",T502&lt;&gt;"Yes",M502=""),"No",IF(COUNTIFS($F$6:$F$505,F502,$I$6:$I$505,"&gt;="&amp;M502-30,$I$6:$I$505,"&lt;="&amp;M502+30,$A$6:$A$505,"&lt;&gt;"&amp;A502)&gt;0,"Yes","No")))</f>
        <v/>
      </c>
      <c r="V502" s="61" t="str">
        <f>IF('1_Data Entry'!$E502="","",IF(OR(A502="",U502&lt;&gt;"Yes",M502=""),"",M502+30))</f>
        <v/>
      </c>
      <c r="W502" s="54" t="str">
        <f>IF('1_Data Entry'!$E502="","",IF(A502="","",IF(S502="OK","Ready","Review row")))</f>
        <v/>
      </c>
      <c r="X502" s="69" t="str">
        <f t="shared" si="44"/>
        <v/>
      </c>
      <c r="Y502" s="68" t="str">
        <f t="shared" si="45"/>
        <v/>
      </c>
      <c r="Z502" s="64" t="str">
        <f>IF('1_Data Entry'!$E502="","",SUM(SUMIFS('4_Wash Match Table'!R$7:R$500,'4_Wash Match Table'!L$7:L$500,H502),(SUMIFS('4_Wash Match Table'!AA$7:AA$500,'4_Wash Match Table'!U$7:U$500,H502)),(SUMIFS('4_Wash Match Table'!AJ$7:AJ$500,'4_Wash Match Table'!AD$7:AD$500,H502)),(SUMIFS('4_Wash Match Table'!AS$7:AS$500,'4_Wash Match Table'!AM$7:AM$500,H502))))</f>
        <v/>
      </c>
      <c r="AA502" s="64" t="str">
        <f>IF('1_Data Entry'!$E502="","",IF(OR(L502="",Z502=""),"",L502+Z502))</f>
        <v/>
      </c>
      <c r="AB502" s="65" t="str">
        <f t="shared" si="46"/>
        <v/>
      </c>
      <c r="AC502" s="70" t="str">
        <f>IF(AND($M502&lt;&gt;"",$Q502&lt;0),COUNTIFS($M$6:M502,"&lt;&gt;",$Q$6:Q502,"&lt;0"),"")</f>
        <v/>
      </c>
      <c r="AD502" t="str">
        <f t="shared" si="47"/>
        <v/>
      </c>
      <c r="AG502"/>
    </row>
    <row r="503" spans="1:33" ht="15" customHeight="1" x14ac:dyDescent="0.25">
      <c r="A503" s="47" t="str">
        <f>IF('1_Data Entry'!$E503="","",IF(COUNTA('1_Data Entry'!C503:N503)=0,"",'1_Data Entry'!A503))</f>
        <v/>
      </c>
      <c r="B503" s="47" t="str">
        <f>IF('1_Data Entry'!$E503="","",IF(A503="","",IF(S503&lt;&gt;"OK","Check row",IF(M503="","Open lot",IF(R503=0,"Closed lot","Partially sold")))))</f>
        <v/>
      </c>
      <c r="C503" s="47" t="str">
        <f>IF(A503="","",'1_Data Entry'!C503)</f>
        <v/>
      </c>
      <c r="D503" s="47" t="str">
        <f>IF(A503="","",'1_Data Entry'!D503)</f>
        <v/>
      </c>
      <c r="E503" s="47" t="str">
        <f>IF(A503="","",'1_Data Entry'!E503)</f>
        <v/>
      </c>
      <c r="F503" s="47" t="str">
        <f t="shared" si="42"/>
        <v/>
      </c>
      <c r="G503" s="47" t="str">
        <f>IF(F503="","",IFERROR(VLOOKUP(F503,'6_Reference Lists'!$A$4:$D$64,4,FALSE()),'1_Data Entry'!F503))</f>
        <v/>
      </c>
      <c r="H503" s="134" t="str">
        <f>IF('1_Data Entry'!$E503="","",IF(OR(F503="",I503="",J503="",K503=""),"",F503&amp;"-"&amp;TEXT(I503,"yyyymmdd")&amp;"-"&amp;SUBSTITUTE(TEXT(ROUND(J503,3),"0.###"),".","D")&amp;"-"&amp;SUBSTITUTE(TEXT(ROUND(K503,3),"0.###"),".","D")))</f>
        <v/>
      </c>
      <c r="I503" s="61" t="str">
        <f>IF('1_Data Entry'!$E503="","",IF(A503="","",'1_Data Entry'!G503))</f>
        <v/>
      </c>
      <c r="J503" s="62" t="str">
        <f>IF('1_Data Entry'!$E503="","",IF(A503="","",'1_Data Entry'!H503))</f>
        <v/>
      </c>
      <c r="K503" s="63" t="str">
        <f>IF('1_Data Entry'!$E503="","",IF(A503="","",'1_Data Entry'!I503))</f>
        <v/>
      </c>
      <c r="L503" s="63" t="str">
        <f>IF('1_Data Entry'!$E503="","",IF(OR(J503="",K503=""),"",J503*K503))</f>
        <v/>
      </c>
      <c r="M503" s="61" t="str">
        <f>IF(A503="","",IF(OR('1_Data Entry'!L503="",'1_Data Entry'!L503&lt;=0),"",'1_Data Entry'!J503))</f>
        <v/>
      </c>
      <c r="N503" s="62" t="str">
        <f>IF('1_Data Entry'!$E503="","",IF(OR(J503="",R503=""),"",MAX(J503-R503,0)))</f>
        <v/>
      </c>
      <c r="O503" s="63" t="str">
        <f>IF('1_Data Entry'!$E503="","",IF(A503="","",'1_Data Entry'!L503))</f>
        <v/>
      </c>
      <c r="P503" s="63" t="str">
        <f t="shared" si="43"/>
        <v/>
      </c>
      <c r="Q503" s="91" t="str">
        <f>IF('1_Data Entry'!$E503="","",IF(OR(M503="",P503="",L503=""),"",P503-L503))</f>
        <v/>
      </c>
      <c r="R503" s="133" t="str">
        <f>IF(A503="","",IF('1_Data Entry'!M503&lt;&gt;"",'1_Data Entry'!M503,IF('1_Data Entry'!J503="",J503,"")))</f>
        <v/>
      </c>
      <c r="S503" s="54" t="str">
        <f>IF('1_Data Entry'!$E503="","",IF(A503="","",IF(OR(F503="",I503="",J503="",K503=""),"Check row",IF(AND(M503&lt;&gt;"",M503&lt;I503),"Sell before buy",IF(AND(R503&lt;&gt;"",J503&lt;R503),"Shares remaining exceeds buy",IF(AND(M503&lt;&gt;"",OR(O503="",O503&lt;=0),N503&gt;0),"Missing sale price","OK"))))))</f>
        <v/>
      </c>
      <c r="T503" s="54" t="str">
        <f>IF('1_Data Entry'!$E503="","",IF(A503="","",IF(AND(Q503&lt;0,M503&lt;&gt;""),"Yes","No")))</f>
        <v/>
      </c>
      <c r="U503" s="54" t="str">
        <f>IF('1_Data Entry'!$E503="","",IF(OR(A503="",T503&lt;&gt;"Yes",M503=""),"No",IF(COUNTIFS($F$6:$F$505,F503,$I$6:$I$505,"&gt;="&amp;M503-30,$I$6:$I$505,"&lt;="&amp;M503+30,$A$6:$A$505,"&lt;&gt;"&amp;A503)&gt;0,"Yes","No")))</f>
        <v/>
      </c>
      <c r="V503" s="61" t="str">
        <f>IF('1_Data Entry'!$E503="","",IF(OR(A503="",U503&lt;&gt;"Yes",M503=""),"",M503+30))</f>
        <v/>
      </c>
      <c r="W503" s="54" t="str">
        <f>IF('1_Data Entry'!$E503="","",IF(A503="","",IF(S503="OK","Ready","Review row")))</f>
        <v/>
      </c>
      <c r="X503" s="69" t="str">
        <f t="shared" si="44"/>
        <v/>
      </c>
      <c r="Y503" s="68" t="str">
        <f t="shared" si="45"/>
        <v/>
      </c>
      <c r="Z503" s="64" t="str">
        <f>IF('1_Data Entry'!$E503="","",SUM(SUMIFS('4_Wash Match Table'!R$7:R$500,'4_Wash Match Table'!L$7:L$500,H503),(SUMIFS('4_Wash Match Table'!AA$7:AA$500,'4_Wash Match Table'!U$7:U$500,H503)),(SUMIFS('4_Wash Match Table'!AJ$7:AJ$500,'4_Wash Match Table'!AD$7:AD$500,H503)),(SUMIFS('4_Wash Match Table'!AS$7:AS$500,'4_Wash Match Table'!AM$7:AM$500,H503))))</f>
        <v/>
      </c>
      <c r="AA503" s="64" t="str">
        <f>IF('1_Data Entry'!$E503="","",IF(OR(L503="",Z503=""),"",L503+Z503))</f>
        <v/>
      </c>
      <c r="AB503" s="65" t="str">
        <f t="shared" si="46"/>
        <v/>
      </c>
      <c r="AC503" s="70" t="str">
        <f>IF(AND($M503&lt;&gt;"",$Q503&lt;0),COUNTIFS($M$6:M503,"&lt;&gt;",$Q$6:Q503,"&lt;0"),"")</f>
        <v/>
      </c>
      <c r="AD503" t="str">
        <f t="shared" si="47"/>
        <v/>
      </c>
      <c r="AG503"/>
    </row>
    <row r="504" spans="1:33" ht="15" customHeight="1" x14ac:dyDescent="0.25">
      <c r="A504" s="47" t="str">
        <f>IF('1_Data Entry'!$E504="","",IF(COUNTA('1_Data Entry'!C504:N504)=0,"",'1_Data Entry'!A504))</f>
        <v/>
      </c>
      <c r="B504" s="47" t="str">
        <f>IF('1_Data Entry'!$E504="","",IF(A504="","",IF(S504&lt;&gt;"OK","Check row",IF(M504="","Open lot",IF(R504=0,"Closed lot","Partially sold")))))</f>
        <v/>
      </c>
      <c r="C504" s="47" t="str">
        <f>IF(A504="","",'1_Data Entry'!C504)</f>
        <v/>
      </c>
      <c r="D504" s="47" t="str">
        <f>IF(A504="","",'1_Data Entry'!D504)</f>
        <v/>
      </c>
      <c r="E504" s="47" t="str">
        <f>IF(A504="","",'1_Data Entry'!E504)</f>
        <v/>
      </c>
      <c r="F504" s="47" t="str">
        <f t="shared" si="42"/>
        <v/>
      </c>
      <c r="G504" s="47" t="str">
        <f>IF(F504="","",IFERROR(VLOOKUP(F504,'6_Reference Lists'!$A$4:$D$64,4,FALSE()),'1_Data Entry'!F504))</f>
        <v/>
      </c>
      <c r="H504" s="134" t="str">
        <f>IF('1_Data Entry'!$E504="","",IF(OR(F504="",I504="",J504="",K504=""),"",F504&amp;"-"&amp;TEXT(I504,"yyyymmdd")&amp;"-"&amp;SUBSTITUTE(TEXT(ROUND(J504,3),"0.###"),".","D")&amp;"-"&amp;SUBSTITUTE(TEXT(ROUND(K504,3),"0.###"),".","D")))</f>
        <v/>
      </c>
      <c r="I504" s="61" t="str">
        <f>IF('1_Data Entry'!$E504="","",IF(A504="","",'1_Data Entry'!G504))</f>
        <v/>
      </c>
      <c r="J504" s="62" t="str">
        <f>IF('1_Data Entry'!$E504="","",IF(A504="","",'1_Data Entry'!H504))</f>
        <v/>
      </c>
      <c r="K504" s="63" t="str">
        <f>IF('1_Data Entry'!$E504="","",IF(A504="","",'1_Data Entry'!I504))</f>
        <v/>
      </c>
      <c r="L504" s="63" t="str">
        <f>IF('1_Data Entry'!$E504="","",IF(OR(J504="",K504=""),"",J504*K504))</f>
        <v/>
      </c>
      <c r="M504" s="61" t="str">
        <f>IF(A504="","",IF(OR('1_Data Entry'!L504="",'1_Data Entry'!L504&lt;=0),"",'1_Data Entry'!J504))</f>
        <v/>
      </c>
      <c r="N504" s="62" t="str">
        <f>IF('1_Data Entry'!$E504="","",IF(OR(J504="",R504=""),"",MAX(J504-R504,0)))</f>
        <v/>
      </c>
      <c r="O504" s="63" t="str">
        <f>IF('1_Data Entry'!$E504="","",IF(A504="","",'1_Data Entry'!L504))</f>
        <v/>
      </c>
      <c r="P504" s="63" t="str">
        <f t="shared" si="43"/>
        <v/>
      </c>
      <c r="Q504" s="91" t="str">
        <f>IF('1_Data Entry'!$E504="","",IF(OR(M504="",P504="",L504=""),"",P504-L504))</f>
        <v/>
      </c>
      <c r="R504" s="133" t="str">
        <f>IF(A504="","",IF('1_Data Entry'!M504&lt;&gt;"",'1_Data Entry'!M504,IF('1_Data Entry'!J504="",J504,"")))</f>
        <v/>
      </c>
      <c r="S504" s="54" t="str">
        <f>IF('1_Data Entry'!$E504="","",IF(A504="","",IF(OR(F504="",I504="",J504="",K504=""),"Check row",IF(AND(M504&lt;&gt;"",M504&lt;I504),"Sell before buy",IF(AND(R504&lt;&gt;"",J504&lt;R504),"Shares remaining exceeds buy",IF(AND(M504&lt;&gt;"",OR(O504="",O504&lt;=0),N504&gt;0),"Missing sale price","OK"))))))</f>
        <v/>
      </c>
      <c r="T504" s="54" t="str">
        <f>IF('1_Data Entry'!$E504="","",IF(A504="","",IF(AND(Q504&lt;0,M504&lt;&gt;""),"Yes","No")))</f>
        <v/>
      </c>
      <c r="U504" s="54" t="str">
        <f>IF('1_Data Entry'!$E504="","",IF(OR(A504="",T504&lt;&gt;"Yes",M504=""),"No",IF(COUNTIFS($F$6:$F$505,F504,$I$6:$I$505,"&gt;="&amp;M504-30,$I$6:$I$505,"&lt;="&amp;M504+30,$A$6:$A$505,"&lt;&gt;"&amp;A504)&gt;0,"Yes","No")))</f>
        <v/>
      </c>
      <c r="V504" s="61" t="str">
        <f>IF('1_Data Entry'!$E504="","",IF(OR(A504="",U504&lt;&gt;"Yes",M504=""),"",M504+30))</f>
        <v/>
      </c>
      <c r="W504" s="54" t="str">
        <f>IF('1_Data Entry'!$E504="","",IF(A504="","",IF(S504="OK","Ready","Review row")))</f>
        <v/>
      </c>
      <c r="X504" s="69" t="str">
        <f t="shared" si="44"/>
        <v/>
      </c>
      <c r="Y504" s="68" t="str">
        <f t="shared" si="45"/>
        <v/>
      </c>
      <c r="Z504" s="64" t="str">
        <f>IF('1_Data Entry'!$E504="","",SUM(SUMIFS('4_Wash Match Table'!R$7:R$500,'4_Wash Match Table'!L$7:L$500,H504),(SUMIFS('4_Wash Match Table'!AA$7:AA$500,'4_Wash Match Table'!U$7:U$500,H504)),(SUMIFS('4_Wash Match Table'!AJ$7:AJ$500,'4_Wash Match Table'!AD$7:AD$500,H504)),(SUMIFS('4_Wash Match Table'!AS$7:AS$500,'4_Wash Match Table'!AM$7:AM$500,H504))))</f>
        <v/>
      </c>
      <c r="AA504" s="64" t="str">
        <f>IF('1_Data Entry'!$E504="","",IF(OR(L504="",Z504=""),"",L504+Z504))</f>
        <v/>
      </c>
      <c r="AB504" s="65" t="str">
        <f t="shared" si="46"/>
        <v/>
      </c>
      <c r="AC504" s="70" t="str">
        <f>IF(AND($M504&lt;&gt;"",$Q504&lt;0),COUNTIFS($M$6:M504,"&lt;&gt;",$Q$6:Q504,"&lt;0"),"")</f>
        <v/>
      </c>
      <c r="AD504" t="str">
        <f t="shared" si="47"/>
        <v/>
      </c>
      <c r="AG504"/>
    </row>
    <row r="505" spans="1:33" ht="15" customHeight="1" x14ac:dyDescent="0.25">
      <c r="A505" s="47" t="str">
        <f>IF('1_Data Entry'!$E505="","",IF(COUNTA('1_Data Entry'!C505:N505)=0,"",'1_Data Entry'!A505))</f>
        <v/>
      </c>
      <c r="B505" s="47" t="str">
        <f>IF('1_Data Entry'!$E505="","",IF(A505="","",IF(S505&lt;&gt;"OK","Check row",IF(M505="","Open lot",IF(R505=0,"Closed lot","Partially sold")))))</f>
        <v/>
      </c>
      <c r="C505" s="47" t="str">
        <f>IF(A505="","",'1_Data Entry'!C505)</f>
        <v/>
      </c>
      <c r="D505" s="47" t="str">
        <f>IF(A505="","",'1_Data Entry'!D505)</f>
        <v/>
      </c>
      <c r="E505" s="47" t="str">
        <f>IF(A505="","",'1_Data Entry'!E505)</f>
        <v/>
      </c>
      <c r="F505" s="47" t="str">
        <f t="shared" si="42"/>
        <v/>
      </c>
      <c r="G505" s="47" t="str">
        <f>IF(F505="","",IFERROR(VLOOKUP(F505,'6_Reference Lists'!$A$4:$D$64,4,FALSE()),'1_Data Entry'!F505))</f>
        <v/>
      </c>
      <c r="H505" s="134" t="str">
        <f>IF('1_Data Entry'!$E505="","",IF(OR(F505="",I505="",J505="",K505=""),"",F505&amp;"-"&amp;TEXT(I505,"yyyymmdd")&amp;"-"&amp;SUBSTITUTE(TEXT(ROUND(J505,3),"0.###"),".","D")&amp;"-"&amp;SUBSTITUTE(TEXT(ROUND(K505,3),"0.###"),".","D")))</f>
        <v/>
      </c>
      <c r="I505" s="61" t="str">
        <f>IF('1_Data Entry'!$E505="","",IF(A505="","",'1_Data Entry'!G505))</f>
        <v/>
      </c>
      <c r="J505" s="62" t="str">
        <f>IF('1_Data Entry'!$E505="","",IF(A505="","",'1_Data Entry'!H505))</f>
        <v/>
      </c>
      <c r="K505" s="63" t="str">
        <f>IF('1_Data Entry'!$E505="","",IF(A505="","",'1_Data Entry'!I505))</f>
        <v/>
      </c>
      <c r="L505" s="63" t="str">
        <f>IF('1_Data Entry'!$E505="","",IF(OR(J505="",K505=""),"",J505*K505))</f>
        <v/>
      </c>
      <c r="M505" s="61" t="str">
        <f>IF(A505="","",IF(OR('1_Data Entry'!L505="",'1_Data Entry'!L505&lt;=0),"",'1_Data Entry'!J505))</f>
        <v/>
      </c>
      <c r="N505" s="62" t="str">
        <f>IF('1_Data Entry'!$E505="","",IF(OR(J505="",R505=""),"",MAX(J505-R505,0)))</f>
        <v/>
      </c>
      <c r="O505" s="63" t="str">
        <f>IF('1_Data Entry'!$E505="","",IF(A505="","",'1_Data Entry'!L505))</f>
        <v/>
      </c>
      <c r="P505" s="63" t="str">
        <f t="shared" si="43"/>
        <v/>
      </c>
      <c r="Q505" s="91" t="str">
        <f>IF('1_Data Entry'!$E505="","",IF(OR(M505="",P505="",L505=""),"",P505-L505))</f>
        <v/>
      </c>
      <c r="R505" s="133" t="str">
        <f>IF(A505="","",IF('1_Data Entry'!M505&lt;&gt;"",'1_Data Entry'!M505,IF('1_Data Entry'!J505="",J505,"")))</f>
        <v/>
      </c>
      <c r="S505" s="54" t="str">
        <f>IF('1_Data Entry'!$E505="","",IF(A505="","",IF(OR(F505="",I505="",J505="",K505=""),"Check row",IF(AND(M505&lt;&gt;"",M505&lt;I505),"Sell before buy",IF(AND(R505&lt;&gt;"",J505&lt;R505),"Shares remaining exceeds buy",IF(AND(M505&lt;&gt;"",OR(O505="",O505&lt;=0),N505&gt;0),"Missing sale price","OK"))))))</f>
        <v/>
      </c>
      <c r="T505" s="54" t="str">
        <f>IF('1_Data Entry'!$E505="","",IF(A505="","",IF(AND(Q505&lt;0,M505&lt;&gt;""),"Yes","No")))</f>
        <v/>
      </c>
      <c r="U505" s="54" t="str">
        <f>IF('1_Data Entry'!$E505="","",IF(OR(A505="",T505&lt;&gt;"Yes",M505=""),"No",IF(COUNTIFS($F$6:$F$505,F505,$I$6:$I$505,"&gt;="&amp;M505-30,$I$6:$I$505,"&lt;="&amp;M505+30,$A$6:$A$505,"&lt;&gt;"&amp;A505)&gt;0,"Yes","No")))</f>
        <v/>
      </c>
      <c r="V505" s="61" t="str">
        <f>IF('1_Data Entry'!$E505="","",IF(OR(A505="",U505&lt;&gt;"Yes",M505=""),"",M505+30))</f>
        <v/>
      </c>
      <c r="W505" s="54" t="str">
        <f>IF('1_Data Entry'!$E505="","",IF(A505="","",IF(S505="OK","Ready","Review row")))</f>
        <v/>
      </c>
      <c r="X505" s="69" t="str">
        <f t="shared" si="44"/>
        <v/>
      </c>
      <c r="Y505" s="68" t="str">
        <f t="shared" si="45"/>
        <v/>
      </c>
      <c r="Z505" s="64" t="str">
        <f>IF('1_Data Entry'!$E505="","",SUM(SUMIFS('4_Wash Match Table'!R$7:R$500,'4_Wash Match Table'!L$7:L$500,H505),(SUMIFS('4_Wash Match Table'!AA$7:AA$500,'4_Wash Match Table'!U$7:U$500,H505)),(SUMIFS('4_Wash Match Table'!AJ$7:AJ$500,'4_Wash Match Table'!AD$7:AD$500,H505)),(SUMIFS('4_Wash Match Table'!AS$7:AS$500,'4_Wash Match Table'!AM$7:AM$500,H505))))</f>
        <v/>
      </c>
      <c r="AA505" s="64" t="str">
        <f>IF('1_Data Entry'!$E505="","",IF(OR(L505="",Z505=""),"",L505+Z505))</f>
        <v/>
      </c>
      <c r="AB505" s="65" t="str">
        <f t="shared" si="46"/>
        <v/>
      </c>
      <c r="AC505" s="70" t="str">
        <f>IF(AND($M505&lt;&gt;"",$Q505&lt;0),COUNTIFS($M$6:M505,"&lt;&gt;",$Q$6:Q505,"&lt;0"),"")</f>
        <v/>
      </c>
      <c r="AD505" t="str">
        <f t="shared" si="47"/>
        <v/>
      </c>
      <c r="AG505"/>
    </row>
  </sheetData>
  <mergeCells count="2">
    <mergeCell ref="A1:AC1"/>
    <mergeCell ref="A2:AC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20"/>
  <sheetViews>
    <sheetView topLeftCell="C9" zoomScaleNormal="100" zoomScalePageLayoutView="60" workbookViewId="0">
      <selection activeCell="T12" sqref="T12"/>
    </sheetView>
  </sheetViews>
  <sheetFormatPr defaultColWidth="8.5703125" defaultRowHeight="15" customHeight="1" x14ac:dyDescent="0.2"/>
  <cols>
    <col min="1" max="1" width="12" customWidth="1"/>
    <col min="2" max="2" width="12.5703125" bestFit="1" customWidth="1"/>
    <col min="3" max="4" width="14" customWidth="1"/>
    <col min="5" max="5" width="28.42578125" bestFit="1" customWidth="1"/>
    <col min="6" max="6" width="14" customWidth="1"/>
    <col min="7" max="7" width="16" customWidth="1"/>
    <col min="8" max="10" width="18" customWidth="1"/>
    <col min="11" max="11" width="17" customWidth="1"/>
    <col min="12" max="12" width="14" bestFit="1" customWidth="1"/>
    <col min="13" max="13" width="14.42578125" bestFit="1" customWidth="1"/>
    <col min="14" max="14" width="24" customWidth="1"/>
    <col min="15" max="15" width="20" customWidth="1"/>
    <col min="16" max="16" width="15" customWidth="1"/>
    <col min="17" max="17" width="11" style="55" customWidth="1"/>
    <col min="18" max="18" width="15" customWidth="1"/>
    <col min="19" max="19" width="12" customWidth="1"/>
    <col min="20" max="21" width="16" customWidth="1"/>
    <col min="22" max="22" width="18" customWidth="1"/>
    <col min="23" max="23" width="16" style="55" customWidth="1"/>
    <col min="24" max="24" width="12" style="60" customWidth="1"/>
  </cols>
  <sheetData>
    <row r="1" spans="1:22" ht="19.5" customHeight="1" x14ac:dyDescent="0.3">
      <c r="A1" s="155" t="s">
        <v>49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9.5" customHeight="1" x14ac:dyDescent="0.25">
      <c r="A2" s="157" t="s">
        <v>50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</row>
    <row r="4" spans="1:22" ht="21.75" customHeight="1" x14ac:dyDescent="0.2">
      <c r="A4" s="159" t="s">
        <v>51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0"/>
      <c r="N4" s="159" t="s">
        <v>52</v>
      </c>
      <c r="O4" s="160"/>
    </row>
    <row r="5" spans="1:22" ht="33.75" customHeight="1" x14ac:dyDescent="0.2">
      <c r="A5" s="4" t="s">
        <v>39</v>
      </c>
      <c r="B5" s="4" t="s">
        <v>53</v>
      </c>
      <c r="C5" s="4" t="s">
        <v>22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5" t="s">
        <v>61</v>
      </c>
      <c r="L5" s="4" t="s">
        <v>62</v>
      </c>
      <c r="N5" s="6" t="s">
        <v>55</v>
      </c>
      <c r="O5" s="7">
        <f>SUMIFS('2_Review &amp; Audit'!$Q$6:$Q$505,'2_Review &amp; Audit'!$Q$6:$Q$505,"&gt;0",'2_Review &amp; Audit'!$Y$6:$Y$505,"Short-Term")</f>
        <v>9457.6339999999964</v>
      </c>
    </row>
    <row r="6" spans="1:22" ht="21.75" customHeight="1" x14ac:dyDescent="0.2">
      <c r="A6" s="8" t="str">
        <f>IF('6_Reference Lists'!A4="", "", '6_Reference Lists'!A4)</f>
        <v>EPD</v>
      </c>
      <c r="B6" s="9">
        <f>IF(A6="","",SUMIFS('2_Review &amp; Audit'!$R$6:$R$505,'2_Review &amp; Audit'!$F$6:$F$505,A6))</f>
        <v>0</v>
      </c>
      <c r="C6" s="10" t="str">
        <f>IF(A6="","",IF(COUNTIFS('2_Review &amp; Audit'!$F$6:$F$505,A6,'2_Review &amp; Audit'!$U$6:$U$505,"Yes")&gt;0,"Yes","No"))</f>
        <v>No</v>
      </c>
      <c r="D6" s="11" t="str">
        <f>IF(A6="","",IF(C6&lt;&gt;"Yes","",IFERROR(LOOKUP(2,1/(('2_Review &amp; Audit'!$F$6:$F$505=A6)*('2_Review &amp; Audit'!$U$6:$U$505="Yes")),'2_Review &amp; Audit'!$V$6:$V$505),"")))</f>
        <v/>
      </c>
      <c r="E6" s="12">
        <f>IF(A6="","",SUMIFS('2_Review &amp; Audit'!$Q$6:$Q$505,'2_Review &amp; Audit'!$F$6:$F$505,A6,'2_Review &amp; Audit'!$Y$6:$Y$505,"Short-Term",'2_Review &amp; Audit'!$Q$6:$Q$505,"&gt;0"))</f>
        <v>9457.6339999999964</v>
      </c>
      <c r="F6" s="12">
        <f>IF(A6="","",SUMIFS('2_Review &amp; Audit'!$Q$6:$Q$505,'2_Review &amp; Audit'!$F$6:$F$505,A6,'2_Review &amp; Audit'!$Y$6:$Y$505,"Short-Term",'2_Review &amp; Audit'!$Q$6:$Q$505,"&lt;0"))</f>
        <v>0</v>
      </c>
      <c r="G6" s="12">
        <f>IF(A6="","",SUMIFS('2_Review &amp; Audit'!$Q$6:$Q$505,'2_Review &amp; Audit'!$F$6:$F$505,A6,'2_Review &amp; Audit'!$Y$6:$Y$505,"Long-Term",'2_Review &amp; Audit'!$Q$6:$Q$505,"&gt;0"))</f>
        <v>32927.599999999999</v>
      </c>
      <c r="H6" s="12">
        <f>IF(A6="","",SUMIFS('2_Review &amp; Audit'!$Q$6:$Q$505,'2_Review &amp; Audit'!$F$6:$F$505,A6,'2_Review &amp; Audit'!$Y$6:$Y$505,"Long-Term",'2_Review &amp; Audit'!$Q$6:$Q$505,"&lt;0"))</f>
        <v>0</v>
      </c>
      <c r="I6" s="12">
        <f t="shared" ref="I6:I18" si="0">IF(A6="","",SUM(E6:H6))</f>
        <v>42385.233999999997</v>
      </c>
      <c r="J6" s="11" t="str">
        <f>IF(A6="","",IFERROR(LOOKUP(2,1/(('2_Review &amp; Audit'!$F$6:$F$505=A6)*('2_Review &amp; Audit'!$Q$6:$Q$505&lt;0)*('2_Review &amp; Audit'!$M$6:$M$505&lt;&gt;"")),'2_Review &amp; Audit'!$M$6:$M$505),""))</f>
        <v/>
      </c>
      <c r="K6" s="11" t="str">
        <f t="shared" ref="K6:K18" si="1">IF(A6="","",IF(C6&lt;&gt;"Yes","",D6))</f>
        <v/>
      </c>
      <c r="L6" s="13">
        <f>IF(A6="","",COUNTIFS('4_Wash Match Table'!$A$7:$A$506,A6,'4_Wash Match Table'!$P$7:$P$506,"&gt;0"))</f>
        <v>0</v>
      </c>
      <c r="N6" s="6" t="s">
        <v>56</v>
      </c>
      <c r="O6" s="7">
        <f>SUMIFS('2_Review &amp; Audit'!$Q$6:$Q$505,'2_Review &amp; Audit'!$Q$6:$Q$505,"&lt;0",'2_Review &amp; Audit'!$Y$6:$Y$505,"Short-Term")</f>
        <v>-2447.9640700000209</v>
      </c>
    </row>
    <row r="7" spans="1:22" ht="21.75" customHeight="1" x14ac:dyDescent="0.2">
      <c r="A7" s="14" t="str">
        <f>IF('6_Reference Lists'!A5="", "", '6_Reference Lists'!A5)</f>
        <v>ITOT</v>
      </c>
      <c r="B7" s="15">
        <f>IF(A7="","",SUMIFS('2_Review &amp; Audit'!$R$6:$R$505,'2_Review &amp; Audit'!$F$6:$F$505,A7))</f>
        <v>0</v>
      </c>
      <c r="C7" s="16" t="str">
        <f>IF(A7="","",IF(COUNTIFS('2_Review &amp; Audit'!$F$6:$F$505,A7,'2_Review &amp; Audit'!$U$6:$U$505,"Yes")&gt;0,"Yes","No"))</f>
        <v>Yes</v>
      </c>
      <c r="D7" s="17">
        <f>IF(A7="","",IF(C7&lt;&gt;"Yes","",IFERROR(LOOKUP(2,1/(('2_Review &amp; Audit'!$F$6:$F$505=A7)*('2_Review &amp; Audit'!$U$6:$U$505="Yes")),'2_Review &amp; Audit'!$V$6:$V$505),"")))</f>
        <v>46131</v>
      </c>
      <c r="E7" s="18">
        <f>IF(A7="","",SUMIFS('2_Review &amp; Audit'!$Q$6:$Q$505,'2_Review &amp; Audit'!$F$6:$F$505,A7,'2_Review &amp; Audit'!$Y$6:$Y$505,"Short-Term",'2_Review &amp; Audit'!$Q$6:$Q$505,"&gt;0"))</f>
        <v>0</v>
      </c>
      <c r="F7" s="18">
        <f>IF(A7="","",SUMIFS('2_Review &amp; Audit'!$Q$6:$Q$505,'2_Review &amp; Audit'!$F$6:$F$505,A7,'2_Review &amp; Audit'!$Y$6:$Y$505,"Short-Term",'2_Review &amp; Audit'!$Q$6:$Q$505,"&lt;0"))</f>
        <v>-554.48909999999864</v>
      </c>
      <c r="G7" s="18">
        <f>IF(A7="","",SUMIFS('2_Review &amp; Audit'!$Q$6:$Q$505,'2_Review &amp; Audit'!$F$6:$F$505,A7,'2_Review &amp; Audit'!$Y$6:$Y$505,"Long-Term",'2_Review &amp; Audit'!$Q$6:$Q$505,"&gt;0"))</f>
        <v>0</v>
      </c>
      <c r="H7" s="18">
        <f>IF(A7="","",SUMIFS('2_Review &amp; Audit'!$Q$6:$Q$505,'2_Review &amp; Audit'!$F$6:$F$505,A7,'2_Review &amp; Audit'!$Y$6:$Y$505,"Long-Term",'2_Review &amp; Audit'!$Q$6:$Q$505,"&lt;0"))</f>
        <v>0</v>
      </c>
      <c r="I7" s="18">
        <f t="shared" si="0"/>
        <v>-554.48909999999864</v>
      </c>
      <c r="J7" s="17">
        <f>IF(A7="","",IFERROR(LOOKUP(2,1/(('2_Review &amp; Audit'!$F$6:$F$505=A7)*('2_Review &amp; Audit'!$Q$6:$Q$505&lt;0)*('2_Review &amp; Audit'!$M$6:$M$505&lt;&gt;"")),'2_Review &amp; Audit'!$M$6:$M$505),""))</f>
        <v>46101</v>
      </c>
      <c r="K7" s="17">
        <f t="shared" si="1"/>
        <v>46131</v>
      </c>
      <c r="L7" s="19">
        <f>IF(A7="","",COUNTIFS('4_Wash Match Table'!$A$7:$A$506,A7,'4_Wash Match Table'!$P$7:$P$506,"&gt;0"))</f>
        <v>0</v>
      </c>
      <c r="N7" s="6" t="s">
        <v>57</v>
      </c>
      <c r="O7" s="7">
        <f>SUMIFS('2_Review &amp; Audit'!$Q$6:$Q$505,'2_Review &amp; Audit'!$Q$6:$Q$505,"&gt;0",'2_Review &amp; Audit'!$Y$6:$Y$505,"Long-Term")</f>
        <v>32927.599999999999</v>
      </c>
    </row>
    <row r="8" spans="1:22" ht="21.75" customHeight="1" x14ac:dyDescent="0.2">
      <c r="A8" s="8" t="str">
        <f>IF('6_Reference Lists'!A6="", "", '6_Reference Lists'!A6)</f>
        <v>IWB</v>
      </c>
      <c r="B8" s="9">
        <f>IF(A8="","",SUMIFS('2_Review &amp; Audit'!$R$6:$R$505,'2_Review &amp; Audit'!$F$6:$F$505,A8))</f>
        <v>0</v>
      </c>
      <c r="C8" s="10" t="str">
        <f>IF(A8="","",IF(COUNTIFS('2_Review &amp; Audit'!$F$6:$F$505,A8,'2_Review &amp; Audit'!$U$6:$U$505,"Yes")&gt;0,"Yes","No"))</f>
        <v>No</v>
      </c>
      <c r="D8" s="11" t="str">
        <f>IF(A8="","",IF(C8&lt;&gt;"Yes","",IFERROR(LOOKUP(2,1/(('2_Review &amp; Audit'!$F$6:$F$505=A8)*('2_Review &amp; Audit'!$U$6:$U$505="Yes")),'2_Review &amp; Audit'!$V$6:$V$505),"")))</f>
        <v/>
      </c>
      <c r="E8" s="12">
        <f>IF(A8="","",SUMIFS('2_Review &amp; Audit'!$Q$6:$Q$505,'2_Review &amp; Audit'!$F$6:$F$505,A8,'2_Review &amp; Audit'!$Y$6:$Y$505,"Short-Term",'2_Review &amp; Audit'!$Q$6:$Q$505,"&gt;0"))</f>
        <v>0</v>
      </c>
      <c r="F8" s="12">
        <f>IF(A8="","",SUMIFS('2_Review &amp; Audit'!$Q$6:$Q$505,'2_Review &amp; Audit'!$F$6:$F$505,A8,'2_Review &amp; Audit'!$Y$6:$Y$505,"Short-Term",'2_Review &amp; Audit'!$Q$6:$Q$505,"&lt;0"))</f>
        <v>0</v>
      </c>
      <c r="G8" s="12">
        <f>IF(A8="","",SUMIFS('2_Review &amp; Audit'!$Q$6:$Q$505,'2_Review &amp; Audit'!$F$6:$F$505,A8,'2_Review &amp; Audit'!$Y$6:$Y$505,"Long-Term",'2_Review &amp; Audit'!$Q$6:$Q$505,"&gt;0"))</f>
        <v>0</v>
      </c>
      <c r="H8" s="12">
        <f>IF(A8="","",SUMIFS('2_Review &amp; Audit'!$Q$6:$Q$505,'2_Review &amp; Audit'!$F$6:$F$505,A8,'2_Review &amp; Audit'!$Y$6:$Y$505,"Long-Term",'2_Review &amp; Audit'!$Q$6:$Q$505,"&lt;0"))</f>
        <v>0</v>
      </c>
      <c r="I8" s="12">
        <f t="shared" si="0"/>
        <v>0</v>
      </c>
      <c r="J8" s="11" t="str">
        <f>IF(A8="","",IFERROR(LOOKUP(2,1/(('2_Review &amp; Audit'!$F$6:$F$505=A8)*('2_Review &amp; Audit'!$Q$6:$Q$505&lt;0)*('2_Review &amp; Audit'!$M$6:$M$505&lt;&gt;"")),'2_Review &amp; Audit'!$M$6:$M$505),""))</f>
        <v/>
      </c>
      <c r="K8" s="11" t="str">
        <f t="shared" si="1"/>
        <v/>
      </c>
      <c r="L8" s="13">
        <f>IF(A8="","",COUNTIFS('4_Wash Match Table'!$A$7:$A$506,A8,'4_Wash Match Table'!$P$7:$P$506,"&gt;0"))</f>
        <v>0</v>
      </c>
      <c r="N8" s="6" t="s">
        <v>58</v>
      </c>
      <c r="O8" s="7">
        <f>SUMIFS('2_Review &amp; Audit'!$Q$6:$Q$505,'2_Review &amp; Audit'!$Q$6:$Q$505,"&lt;0",'2_Review &amp; Audit'!$Y$6:$Y$505,"Long-Term")</f>
        <v>0</v>
      </c>
    </row>
    <row r="9" spans="1:22" ht="21.75" customHeight="1" x14ac:dyDescent="0.2">
      <c r="A9" s="14" t="str">
        <f>IF('6_Reference Lists'!A7="", "", '6_Reference Lists'!A7)</f>
        <v>IXUS</v>
      </c>
      <c r="B9" s="15">
        <f>IF(A9="","",SUMIFS('2_Review &amp; Audit'!$R$6:$R$505,'2_Review &amp; Audit'!$F$6:$F$505,A9))</f>
        <v>0</v>
      </c>
      <c r="C9" s="16" t="str">
        <f>IF(A9="","",IF(COUNTIFS('2_Review &amp; Audit'!$F$6:$F$505,A9,'2_Review &amp; Audit'!$U$6:$U$505,"Yes")&gt;0,"Yes","No"))</f>
        <v>Yes</v>
      </c>
      <c r="D9" s="17">
        <f>IF(A9="","",IF(C9&lt;&gt;"Yes","",IFERROR(LOOKUP(2,1/(('2_Review &amp; Audit'!$F$6:$F$505=A9)*('2_Review &amp; Audit'!$U$6:$U$505="Yes")),'2_Review &amp; Audit'!$V$6:$V$505),"")))</f>
        <v>46131</v>
      </c>
      <c r="E9" s="18">
        <f>IF(A9="","",SUMIFS('2_Review &amp; Audit'!$Q$6:$Q$505,'2_Review &amp; Audit'!$F$6:$F$505,A9,'2_Review &amp; Audit'!$Y$6:$Y$505,"Short-Term",'2_Review &amp; Audit'!$Q$6:$Q$505,"&gt;0"))</f>
        <v>0</v>
      </c>
      <c r="F9" s="18">
        <f>IF(A9="","",SUMIFS('2_Review &amp; Audit'!$Q$6:$Q$505,'2_Review &amp; Audit'!$F$6:$F$505,A9,'2_Review &amp; Audit'!$Y$6:$Y$505,"Short-Term",'2_Review &amp; Audit'!$Q$6:$Q$505,"&lt;0"))</f>
        <v>-794.9949699999994</v>
      </c>
      <c r="G9" s="18">
        <f>IF(A9="","",SUMIFS('2_Review &amp; Audit'!$Q$6:$Q$505,'2_Review &amp; Audit'!$F$6:$F$505,A9,'2_Review &amp; Audit'!$Y$6:$Y$505,"Long-Term",'2_Review &amp; Audit'!$Q$6:$Q$505,"&gt;0"))</f>
        <v>0</v>
      </c>
      <c r="H9" s="18">
        <f>IF(A9="","",SUMIFS('2_Review &amp; Audit'!$Q$6:$Q$505,'2_Review &amp; Audit'!$F$6:$F$505,A9,'2_Review &amp; Audit'!$Y$6:$Y$505,"Long-Term",'2_Review &amp; Audit'!$Q$6:$Q$505,"&lt;0"))</f>
        <v>0</v>
      </c>
      <c r="I9" s="18">
        <f t="shared" si="0"/>
        <v>-794.9949699999994</v>
      </c>
      <c r="J9" s="17">
        <f>IF(A9="","",IFERROR(LOOKUP(2,1/(('2_Review &amp; Audit'!$F$6:$F$505=A9)*('2_Review &amp; Audit'!$Q$6:$Q$505&lt;0)*('2_Review &amp; Audit'!$M$6:$M$505&lt;&gt;"")),'2_Review &amp; Audit'!$M$6:$M$505),""))</f>
        <v>46101</v>
      </c>
      <c r="K9" s="17">
        <f t="shared" si="1"/>
        <v>46131</v>
      </c>
      <c r="L9" s="19">
        <f>IF(A9="","",COUNTIFS('4_Wash Match Table'!$A$7:$A$506,A9,'4_Wash Match Table'!$P$7:$P$506,"&gt;0"))</f>
        <v>0</v>
      </c>
      <c r="N9" s="6" t="s">
        <v>63</v>
      </c>
      <c r="O9" s="7">
        <f>SUM(O5:O8)</f>
        <v>39937.269929999973</v>
      </c>
    </row>
    <row r="10" spans="1:22" ht="15" customHeight="1" x14ac:dyDescent="0.2">
      <c r="A10" s="8" t="str">
        <f>IF('6_Reference Lists'!A8="", "", '6_Reference Lists'!A8)</f>
        <v>RSP</v>
      </c>
      <c r="B10" s="9">
        <f>IF(A10="","",SUMIFS('2_Review &amp; Audit'!$R$6:$R$505,'2_Review &amp; Audit'!$F$6:$F$505,A10))</f>
        <v>0</v>
      </c>
      <c r="C10" s="10" t="str">
        <f>IF(A10="","",IF(COUNTIFS('2_Review &amp; Audit'!$F$6:$F$505,A10,'2_Review &amp; Audit'!$U$6:$U$505,"Yes")&gt;0,"Yes","No"))</f>
        <v>No</v>
      </c>
      <c r="D10" s="11" t="str">
        <f>IF(A10="","",IF(C10&lt;&gt;"Yes","",IFERROR(LOOKUP(2,1/(('2_Review &amp; Audit'!$F$6:$F$505=A10)*('2_Review &amp; Audit'!$U$6:$U$505="Yes")),'2_Review &amp; Audit'!$V$6:$V$505),"")))</f>
        <v/>
      </c>
      <c r="E10" s="12">
        <f>IF(A10="","",SUMIFS('2_Review &amp; Audit'!$Q$6:$Q$505,'2_Review &amp; Audit'!$F$6:$F$505,A10,'2_Review &amp; Audit'!$Y$6:$Y$505,"Short-Term",'2_Review &amp; Audit'!$Q$6:$Q$505,"&gt;0"))</f>
        <v>0</v>
      </c>
      <c r="F10" s="12">
        <f>IF(A10="","",SUMIFS('2_Review &amp; Audit'!$Q$6:$Q$505,'2_Review &amp; Audit'!$F$6:$F$505,A10,'2_Review &amp; Audit'!$Y$6:$Y$505,"Short-Term",'2_Review &amp; Audit'!$Q$6:$Q$505,"&lt;0"))</f>
        <v>0</v>
      </c>
      <c r="G10" s="12">
        <f>IF(A10="","",SUMIFS('2_Review &amp; Audit'!$Q$6:$Q$505,'2_Review &amp; Audit'!$F$6:$F$505,A10,'2_Review &amp; Audit'!$Y$6:$Y$505,"Long-Term",'2_Review &amp; Audit'!$Q$6:$Q$505,"&gt;0"))</f>
        <v>0</v>
      </c>
      <c r="H10" s="12">
        <f>IF(A10="","",SUMIFS('2_Review &amp; Audit'!$Q$6:$Q$505,'2_Review &amp; Audit'!$F$6:$F$505,A10,'2_Review &amp; Audit'!$Y$6:$Y$505,"Long-Term",'2_Review &amp; Audit'!$Q$6:$Q$505,"&lt;0"))</f>
        <v>0</v>
      </c>
      <c r="I10" s="12">
        <f t="shared" si="0"/>
        <v>0</v>
      </c>
      <c r="J10" s="11" t="str">
        <f>IF(A10="","",IFERROR(LOOKUP(2,1/(('2_Review &amp; Audit'!$F$6:$F$505=A10)*('2_Review &amp; Audit'!$Q$6:$Q$505&lt;0)*('2_Review &amp; Audit'!$M$6:$M$505&lt;&gt;"")),'2_Review &amp; Audit'!$M$6:$M$505),""))</f>
        <v/>
      </c>
      <c r="K10" s="11" t="str">
        <f t="shared" si="1"/>
        <v/>
      </c>
      <c r="L10" s="13">
        <f>IF(A10="","",COUNTIFS('4_Wash Match Table'!$A$7:$A$506,A10,'4_Wash Match Table'!$P$7:$P$506,"&gt;0"))</f>
        <v>0</v>
      </c>
    </row>
    <row r="11" spans="1:22" ht="15" customHeight="1" x14ac:dyDescent="0.2">
      <c r="A11" s="14" t="str">
        <f>IF('6_Reference Lists'!A9="", "", '6_Reference Lists'!A9)</f>
        <v>SCHB</v>
      </c>
      <c r="B11" s="15">
        <f>IF(A11="","",SUMIFS('2_Review &amp; Audit'!$R$6:$R$505,'2_Review &amp; Audit'!$F$6:$F$505,A11))</f>
        <v>180</v>
      </c>
      <c r="C11" s="16" t="str">
        <f>IF(A11="","",IF(COUNTIFS('2_Review &amp; Audit'!$F$6:$F$505,A11,'2_Review &amp; Audit'!$U$6:$U$505,"Yes")&gt;0,"Yes","No"))</f>
        <v>Yes</v>
      </c>
      <c r="D11" s="17">
        <f>IF(A11="","",IF(C11&lt;&gt;"Yes","",IFERROR(LOOKUP(2,1/(('2_Review &amp; Audit'!$F$6:$F$505=A11)*('2_Review &amp; Audit'!$U$6:$U$505="Yes")),'2_Review &amp; Audit'!$V$6:$V$505),"")))</f>
        <v>46138</v>
      </c>
      <c r="E11" s="18">
        <f>IF(A11="","",SUMIFS('2_Review &amp; Audit'!$Q$6:$Q$505,'2_Review &amp; Audit'!$F$6:$F$505,A11,'2_Review &amp; Audit'!$Y$6:$Y$505,"Short-Term",'2_Review &amp; Audit'!$Q$6:$Q$505,"&gt;0"))</f>
        <v>0</v>
      </c>
      <c r="F11" s="18">
        <f>IF(A11="","",SUMIFS('2_Review &amp; Audit'!$Q$6:$Q$505,'2_Review &amp; Audit'!$F$6:$F$505,A11,'2_Review &amp; Audit'!$Y$6:$Y$505,"Short-Term",'2_Review &amp; Audit'!$Q$6:$Q$505,"&lt;0"))</f>
        <v>-1098.480000000023</v>
      </c>
      <c r="G11" s="18">
        <f>IF(A11="","",SUMIFS('2_Review &amp; Audit'!$Q$6:$Q$505,'2_Review &amp; Audit'!$F$6:$F$505,A11,'2_Review &amp; Audit'!$Y$6:$Y$505,"Long-Term",'2_Review &amp; Audit'!$Q$6:$Q$505,"&gt;0"))</f>
        <v>0</v>
      </c>
      <c r="H11" s="18">
        <f>IF(A11="","",SUMIFS('2_Review &amp; Audit'!$Q$6:$Q$505,'2_Review &amp; Audit'!$F$6:$F$505,A11,'2_Review &amp; Audit'!$Y$6:$Y$505,"Long-Term",'2_Review &amp; Audit'!$Q$6:$Q$505,"&lt;0"))</f>
        <v>0</v>
      </c>
      <c r="I11" s="18">
        <f t="shared" si="0"/>
        <v>-1098.480000000023</v>
      </c>
      <c r="J11" s="17">
        <f>IF(A11="","",IFERROR(LOOKUP(2,1/(('2_Review &amp; Audit'!$F$6:$F$505=A11)*('2_Review &amp; Audit'!$Q$6:$Q$505&lt;0)*('2_Review &amp; Audit'!$M$6:$M$505&lt;&gt;"")),'2_Review &amp; Audit'!$M$6:$M$505),""))</f>
        <v>46108</v>
      </c>
      <c r="K11" s="17">
        <f t="shared" si="1"/>
        <v>46138</v>
      </c>
      <c r="L11" s="19">
        <f>IF(A11="","",COUNTIFS('4_Wash Match Table'!$A$7:$A$506,A11,'4_Wash Match Table'!$P$7:$P$506,"&gt;0"))</f>
        <v>2</v>
      </c>
    </row>
    <row r="12" spans="1:22" ht="15" customHeight="1" x14ac:dyDescent="0.2">
      <c r="A12" s="8" t="str">
        <f>IF('6_Reference Lists'!A10="", "", '6_Reference Lists'!A10)</f>
        <v>SCHF</v>
      </c>
      <c r="B12" s="9">
        <f>IF(A12="","",SUMIFS('2_Review &amp; Audit'!$R$6:$R$505,'2_Review &amp; Audit'!$F$6:$F$505,A12))</f>
        <v>0</v>
      </c>
      <c r="C12" s="10" t="str">
        <f>IF(A12="","",IF(COUNTIFS('2_Review &amp; Audit'!$F$6:$F$505,A12,'2_Review &amp; Audit'!$U$6:$U$505,"Yes")&gt;0,"Yes","No"))</f>
        <v>No</v>
      </c>
      <c r="D12" s="11" t="str">
        <f>IF(A12="","",IF(C12&lt;&gt;"Yes","",IFERROR(LOOKUP(2,1/(('2_Review &amp; Audit'!$F$6:$F$505=A12)*('2_Review &amp; Audit'!$U$6:$U$505="Yes")),'2_Review &amp; Audit'!$V$6:$V$505),"")))</f>
        <v/>
      </c>
      <c r="E12" s="12">
        <f>IF(A12="","",SUMIFS('2_Review &amp; Audit'!$Q$6:$Q$505,'2_Review &amp; Audit'!$F$6:$F$505,A12,'2_Review &amp; Audit'!$Y$6:$Y$505,"Short-Term",'2_Review &amp; Audit'!$Q$6:$Q$505,"&gt;0"))</f>
        <v>0</v>
      </c>
      <c r="F12" s="12">
        <f>IF(A12="","",SUMIFS('2_Review &amp; Audit'!$Q$6:$Q$505,'2_Review &amp; Audit'!$F$6:$F$505,A12,'2_Review &amp; Audit'!$Y$6:$Y$505,"Short-Term",'2_Review &amp; Audit'!$Q$6:$Q$505,"&lt;0"))</f>
        <v>0</v>
      </c>
      <c r="G12" s="12">
        <f>IF(A12="","",SUMIFS('2_Review &amp; Audit'!$Q$6:$Q$505,'2_Review &amp; Audit'!$F$6:$F$505,A12,'2_Review &amp; Audit'!$Y$6:$Y$505,"Long-Term",'2_Review &amp; Audit'!$Q$6:$Q$505,"&gt;0"))</f>
        <v>0</v>
      </c>
      <c r="H12" s="12">
        <f>IF(A12="","",SUMIFS('2_Review &amp; Audit'!$Q$6:$Q$505,'2_Review &amp; Audit'!$F$6:$F$505,A12,'2_Review &amp; Audit'!$Y$6:$Y$505,"Long-Term",'2_Review &amp; Audit'!$Q$6:$Q$505,"&lt;0"))</f>
        <v>0</v>
      </c>
      <c r="I12" s="12">
        <f t="shared" si="0"/>
        <v>0</v>
      </c>
      <c r="J12" s="11" t="str">
        <f>IF(A12="","",IFERROR(LOOKUP(2,1/(('2_Review &amp; Audit'!$F$6:$F$505=A12)*('2_Review &amp; Audit'!$Q$6:$Q$505&lt;0)*('2_Review &amp; Audit'!$M$6:$M$505&lt;&gt;"")),'2_Review &amp; Audit'!$M$6:$M$505),""))</f>
        <v/>
      </c>
      <c r="K12" s="11" t="str">
        <f t="shared" si="1"/>
        <v/>
      </c>
      <c r="L12" s="13">
        <f>IF(A12="","",COUNTIFS('4_Wash Match Table'!$A$7:$A$506,A12,'4_Wash Match Table'!$P$7:$P$506,"&gt;0"))</f>
        <v>0</v>
      </c>
      <c r="M12" s="71"/>
      <c r="N12" s="77"/>
      <c r="O12" s="71"/>
      <c r="P12" s="71"/>
      <c r="Q12" s="71"/>
      <c r="R12" s="71"/>
      <c r="S12" s="71"/>
      <c r="T12" s="71"/>
      <c r="U12" s="71"/>
      <c r="V12" s="71"/>
    </row>
    <row r="13" spans="1:22" ht="15" customHeight="1" x14ac:dyDescent="0.25">
      <c r="A13" s="14" t="str">
        <f>IF('6_Reference Lists'!A11="", "", '6_Reference Lists'!A11)</f>
        <v>SCHX</v>
      </c>
      <c r="B13" s="15">
        <f>IF(A13="","",SUMIFS('2_Review &amp; Audit'!$R$6:$R$505,'2_Review &amp; Audit'!$F$6:$F$505,A13))</f>
        <v>0</v>
      </c>
      <c r="C13" s="16" t="str">
        <f>IF(A13="","",IF(COUNTIFS('2_Review &amp; Audit'!$F$6:$F$505,A13,'2_Review &amp; Audit'!$U$6:$U$505,"Yes")&gt;0,"Yes","No"))</f>
        <v>No</v>
      </c>
      <c r="D13" s="20" t="str">
        <f>IF(A13="","",IF(C13&lt;&gt;"Yes","",IFERROR(LOOKUP(2,1/(('2_Review &amp; Audit'!$F$6:$F$505=A13)*('2_Review &amp; Audit'!$U$6:$U$505="Yes")),'2_Review &amp; Audit'!$V$6:$V$505),"")))</f>
        <v/>
      </c>
      <c r="E13" s="18">
        <f>IF(A13="","",SUMIFS('2_Review &amp; Audit'!$Q$6:$Q$505,'2_Review &amp; Audit'!$F$6:$F$505,A13,'2_Review &amp; Audit'!$Y$6:$Y$505,"Short-Term",'2_Review &amp; Audit'!$Q$6:$Q$505,"&gt;0"))</f>
        <v>0</v>
      </c>
      <c r="F13" s="18">
        <f>IF(A13="","",SUMIFS('2_Review &amp; Audit'!$Q$6:$Q$505,'2_Review &amp; Audit'!$F$6:$F$505,A13,'2_Review &amp; Audit'!$Y$6:$Y$505,"Short-Term",'2_Review &amp; Audit'!$Q$6:$Q$505,"&lt;0"))</f>
        <v>0</v>
      </c>
      <c r="G13" s="18">
        <f>IF(A13="","",SUMIFS('2_Review &amp; Audit'!$Q$6:$Q$505,'2_Review &amp; Audit'!$F$6:$F$505,A13,'2_Review &amp; Audit'!$Y$6:$Y$505,"Long-Term",'2_Review &amp; Audit'!$Q$6:$Q$505,"&gt;0"))</f>
        <v>0</v>
      </c>
      <c r="H13" s="18">
        <f>IF(A13="","",SUMIFS('2_Review &amp; Audit'!$Q$6:$Q$505,'2_Review &amp; Audit'!$F$6:$F$505,A13,'2_Review &amp; Audit'!$Y$6:$Y$505,"Long-Term",'2_Review &amp; Audit'!$Q$6:$Q$505,"&lt;0"))</f>
        <v>0</v>
      </c>
      <c r="I13" s="18">
        <f t="shared" si="0"/>
        <v>0</v>
      </c>
      <c r="J13" s="20" t="str">
        <f>IF(A13="","",IFERROR(LOOKUP(2,1/(('2_Review &amp; Audit'!$F$6:$F$505=A13)*('2_Review &amp; Audit'!$Q$6:$Q$505&lt;0)*('2_Review &amp; Audit'!$M$6:$M$505&lt;&gt;"")),'2_Review &amp; Audit'!$M$6:$M$505),""))</f>
        <v/>
      </c>
      <c r="K13" s="20" t="str">
        <f t="shared" si="1"/>
        <v/>
      </c>
      <c r="L13" s="19">
        <f>IF(A13="","",COUNTIFS('4_Wash Match Table'!$A$7:$A$506,A13,'4_Wash Match Table'!$P$7:$P$506,"&gt;0"))</f>
        <v>0</v>
      </c>
      <c r="M13" s="72"/>
      <c r="N13" s="72"/>
      <c r="O13" s="73"/>
      <c r="P13" s="74"/>
      <c r="Q13" s="86"/>
      <c r="R13" s="72"/>
      <c r="S13" s="72"/>
      <c r="T13" s="72"/>
      <c r="U13" s="72"/>
      <c r="V13" s="75"/>
    </row>
    <row r="14" spans="1:22" ht="15" customHeight="1" x14ac:dyDescent="0.25">
      <c r="A14" s="8" t="str">
        <f>IF('6_Reference Lists'!A12="", "", '6_Reference Lists'!A12)</f>
        <v>VOO</v>
      </c>
      <c r="B14" s="9">
        <f>IF(A14="","",SUMIFS('2_Review &amp; Audit'!$R$6:$R$505,'2_Review &amp; Audit'!$F$6:$F$505,A14))</f>
        <v>75.128</v>
      </c>
      <c r="C14" s="10" t="str">
        <f>IF(A14="","",IF(COUNTIFS('2_Review &amp; Audit'!$F$6:$F$505,A14,'2_Review &amp; Audit'!$U$6:$U$505,"Yes")&gt;0,"Yes","No"))</f>
        <v>No</v>
      </c>
      <c r="D14" s="11" t="str">
        <f>IF(A14="","",IF(C14&lt;&gt;"Yes","",IFERROR(LOOKUP(2,1/(('2_Review &amp; Audit'!$F$6:$F$505=A14)*('2_Review &amp; Audit'!$U$6:$U$505="Yes")),'2_Review &amp; Audit'!$V$6:$V$505),"")))</f>
        <v/>
      </c>
      <c r="E14" s="12">
        <f>IF(A14="","",SUMIFS('2_Review &amp; Audit'!$Q$6:$Q$505,'2_Review &amp; Audit'!$F$6:$F$505,A14,'2_Review &amp; Audit'!$Y$6:$Y$505,"Short-Term",'2_Review &amp; Audit'!$Q$6:$Q$505,"&gt;0"))</f>
        <v>0</v>
      </c>
      <c r="F14" s="12">
        <f>IF(A14="","",SUMIFS('2_Review &amp; Audit'!$Q$6:$Q$505,'2_Review &amp; Audit'!$F$6:$F$505,A14,'2_Review &amp; Audit'!$Y$6:$Y$505,"Short-Term",'2_Review &amp; Audit'!$Q$6:$Q$505,"&lt;0"))</f>
        <v>0</v>
      </c>
      <c r="G14" s="12">
        <f>IF(A14="","",SUMIFS('2_Review &amp; Audit'!$Q$6:$Q$505,'2_Review &amp; Audit'!$F$6:$F$505,A14,'2_Review &amp; Audit'!$Y$6:$Y$505,"Long-Term",'2_Review &amp; Audit'!$Q$6:$Q$505,"&gt;0"))</f>
        <v>0</v>
      </c>
      <c r="H14" s="12">
        <f>IF(A14="","",SUMIFS('2_Review &amp; Audit'!$Q$6:$Q$505,'2_Review &amp; Audit'!$F$6:$F$505,A14,'2_Review &amp; Audit'!$Y$6:$Y$505,"Long-Term",'2_Review &amp; Audit'!$Q$6:$Q$505,"&lt;0"))</f>
        <v>0</v>
      </c>
      <c r="I14" s="12">
        <f t="shared" si="0"/>
        <v>0</v>
      </c>
      <c r="J14" s="11" t="str">
        <f>IF(A14="","",IFERROR(LOOKUP(2,1/(('2_Review &amp; Audit'!$F$6:$F$505=A14)*('2_Review &amp; Audit'!$Q$6:$Q$505&lt;0)*('2_Review &amp; Audit'!$M$6:$M$505&lt;&gt;"")),'2_Review &amp; Audit'!$M$6:$M$505),""))</f>
        <v/>
      </c>
      <c r="K14" s="11" t="str">
        <f t="shared" si="1"/>
        <v/>
      </c>
      <c r="L14" s="13">
        <f>IF(A14="","",COUNTIFS('4_Wash Match Table'!$A$7:$A$506,A14,'4_Wash Match Table'!$P$7:$P$506,"&gt;0"))</f>
        <v>0</v>
      </c>
      <c r="M14" s="72"/>
      <c r="N14" s="72"/>
      <c r="O14" s="73"/>
      <c r="P14" s="74"/>
      <c r="Q14" s="86"/>
      <c r="R14" s="72"/>
      <c r="S14" s="72"/>
      <c r="T14" s="72"/>
      <c r="U14" s="72"/>
      <c r="V14" s="75"/>
    </row>
    <row r="15" spans="1:22" ht="15" customHeight="1" x14ac:dyDescent="0.25">
      <c r="A15" s="14" t="str">
        <f>IF('6_Reference Lists'!A13="", "", '6_Reference Lists'!A13)</f>
        <v>VTI</v>
      </c>
      <c r="B15" s="15">
        <f>IF(A15="","",SUMIFS('2_Review &amp; Audit'!$R$6:$R$505,'2_Review &amp; Audit'!$F$6:$F$505,A15))</f>
        <v>275.98699999999997</v>
      </c>
      <c r="C15" s="16" t="str">
        <f>IF(A15="","",IF(COUNTIFS('2_Review &amp; Audit'!$F$6:$F$505,A15,'2_Review &amp; Audit'!$U$6:$U$505,"Yes")&gt;0,"Yes","No"))</f>
        <v>No</v>
      </c>
      <c r="D15" s="20" t="str">
        <f>IF(A15="","",IF(C15&lt;&gt;"Yes","",IFERROR(LOOKUP(2,1/(('2_Review &amp; Audit'!$F$6:$F$505=A15)*('2_Review &amp; Audit'!$U$6:$U$505="Yes")),'2_Review &amp; Audit'!$V$6:$V$505),"")))</f>
        <v/>
      </c>
      <c r="E15" s="18">
        <f>IF(A15="","",SUMIFS('2_Review &amp; Audit'!$Q$6:$Q$505,'2_Review &amp; Audit'!$F$6:$F$505,A15,'2_Review &amp; Audit'!$Y$6:$Y$505,"Short-Term",'2_Review &amp; Audit'!$Q$6:$Q$505,"&gt;0"))</f>
        <v>0</v>
      </c>
      <c r="F15" s="18">
        <f>IF(A15="","",SUMIFS('2_Review &amp; Audit'!$Q$6:$Q$505,'2_Review &amp; Audit'!$F$6:$F$505,A15,'2_Review &amp; Audit'!$Y$6:$Y$505,"Short-Term",'2_Review &amp; Audit'!$Q$6:$Q$505,"&lt;0"))</f>
        <v>0</v>
      </c>
      <c r="G15" s="18">
        <f>IF(A15="","",SUMIFS('2_Review &amp; Audit'!$Q$6:$Q$505,'2_Review &amp; Audit'!$F$6:$F$505,A15,'2_Review &amp; Audit'!$Y$6:$Y$505,"Long-Term",'2_Review &amp; Audit'!$Q$6:$Q$505,"&gt;0"))</f>
        <v>0</v>
      </c>
      <c r="H15" s="18">
        <f>IF(A15="","",SUMIFS('2_Review &amp; Audit'!$Q$6:$Q$505,'2_Review &amp; Audit'!$F$6:$F$505,A15,'2_Review &amp; Audit'!$Y$6:$Y$505,"Long-Term",'2_Review &amp; Audit'!$Q$6:$Q$505,"&lt;0"))</f>
        <v>0</v>
      </c>
      <c r="I15" s="18">
        <f t="shared" si="0"/>
        <v>0</v>
      </c>
      <c r="J15" s="20" t="str">
        <f>IF(A15="","",IFERROR(LOOKUP(2,1/(('2_Review &amp; Audit'!$F$6:$F$505=A15)*('2_Review &amp; Audit'!$Q$6:$Q$505&lt;0)*('2_Review &amp; Audit'!$M$6:$M$505&lt;&gt;"")),'2_Review &amp; Audit'!$M$6:$M$505),""))</f>
        <v/>
      </c>
      <c r="K15" s="20" t="str">
        <f t="shared" si="1"/>
        <v/>
      </c>
      <c r="L15" s="19">
        <f>IF(A15="","",COUNTIFS('4_Wash Match Table'!$A$7:$A$506,A15,'4_Wash Match Table'!$P$7:$P$506,"&gt;0"))</f>
        <v>0</v>
      </c>
      <c r="M15" s="72"/>
      <c r="N15" s="72"/>
      <c r="O15" s="73"/>
      <c r="P15" s="74"/>
      <c r="Q15" s="86"/>
      <c r="R15" s="72"/>
      <c r="S15" s="72"/>
      <c r="T15" s="72"/>
      <c r="U15" s="72"/>
      <c r="V15" s="75"/>
    </row>
    <row r="16" spans="1:22" ht="15" customHeight="1" x14ac:dyDescent="0.25">
      <c r="A16" s="8" t="str">
        <f>IF('6_Reference Lists'!A14="", "", '6_Reference Lists'!A14)</f>
        <v>VXUS</v>
      </c>
      <c r="B16" s="9">
        <f>IF(A16="","",SUMIFS('2_Review &amp; Audit'!$R$6:$R$505,'2_Review &amp; Audit'!$F$6:$F$505,A16))</f>
        <v>356.16200000000003</v>
      </c>
      <c r="C16" s="10" t="str">
        <f>IF(A16="","",IF(COUNTIFS('2_Review &amp; Audit'!$F$6:$F$505,A16,'2_Review &amp; Audit'!$U$6:$U$505,"Yes")&gt;0,"Yes","No"))</f>
        <v>No</v>
      </c>
      <c r="D16" s="11" t="str">
        <f>IF(A16="","",IF(C16&lt;&gt;"Yes","",IFERROR(LOOKUP(2,1/(('2_Review &amp; Audit'!$F$6:$F$505=A16)*('2_Review &amp; Audit'!$U$6:$U$505="Yes")),'2_Review &amp; Audit'!$V$6:$V$505),"")))</f>
        <v/>
      </c>
      <c r="E16" s="12">
        <f>IF(A16="","",SUMIFS('2_Review &amp; Audit'!$Q$6:$Q$505,'2_Review &amp; Audit'!$F$6:$F$505,A16,'2_Review &amp; Audit'!$Y$6:$Y$505,"Short-Term",'2_Review &amp; Audit'!$Q$6:$Q$505,"&gt;0"))</f>
        <v>0</v>
      </c>
      <c r="F16" s="12">
        <f>IF(A16="","",SUMIFS('2_Review &amp; Audit'!$Q$6:$Q$505,'2_Review &amp; Audit'!$F$6:$F$505,A16,'2_Review &amp; Audit'!$Y$6:$Y$505,"Short-Term",'2_Review &amp; Audit'!$Q$6:$Q$505,"&lt;0"))</f>
        <v>0</v>
      </c>
      <c r="G16" s="12">
        <f>IF(A16="","",SUMIFS('2_Review &amp; Audit'!$Q$6:$Q$505,'2_Review &amp; Audit'!$F$6:$F$505,A16,'2_Review &amp; Audit'!$Y$6:$Y$505,"Long-Term",'2_Review &amp; Audit'!$Q$6:$Q$505,"&gt;0"))</f>
        <v>0</v>
      </c>
      <c r="H16" s="12">
        <f>IF(A16="","",SUMIFS('2_Review &amp; Audit'!$Q$6:$Q$505,'2_Review &amp; Audit'!$F$6:$F$505,A16,'2_Review &amp; Audit'!$Y$6:$Y$505,"Long-Term",'2_Review &amp; Audit'!$Q$6:$Q$505,"&lt;0"))</f>
        <v>0</v>
      </c>
      <c r="I16" s="12">
        <f t="shared" si="0"/>
        <v>0</v>
      </c>
      <c r="J16" s="11" t="str">
        <f>IF(A16="","",IFERROR(LOOKUP(2,1/(('2_Review &amp; Audit'!$F$6:$F$505=A16)*('2_Review &amp; Audit'!$Q$6:$Q$505&lt;0)*('2_Review &amp; Audit'!$M$6:$M$505&lt;&gt;"")),'2_Review &amp; Audit'!$M$6:$M$505),""))</f>
        <v/>
      </c>
      <c r="K16" s="11" t="str">
        <f t="shared" si="1"/>
        <v/>
      </c>
      <c r="L16" s="13">
        <f>IF(A16="","",COUNTIFS('4_Wash Match Table'!$A$7:$A$506,A16,'4_Wash Match Table'!$P$7:$P$506,"&gt;0"))</f>
        <v>0</v>
      </c>
      <c r="M16" s="72"/>
      <c r="N16" s="72"/>
      <c r="O16" s="73"/>
      <c r="P16" s="74"/>
      <c r="Q16" s="86"/>
      <c r="R16" s="72"/>
      <c r="S16" s="72"/>
      <c r="T16" s="72"/>
      <c r="U16" s="72"/>
      <c r="V16" s="75"/>
    </row>
    <row r="17" spans="1:24" ht="15" customHeight="1" x14ac:dyDescent="0.2">
      <c r="A17" s="21"/>
      <c r="B17" s="21"/>
      <c r="C17" s="21" t="str">
        <f>IF(A17="","",IF(COUNTIFS('2_Review &amp; Audit'!$F$6:$F$505,A17,'2_Review &amp; Audit'!$U$6:$U$505,"Yes")&gt;0,"Yes","No"))</f>
        <v/>
      </c>
      <c r="D17" s="21" t="str">
        <f>IF(A17="","",IF(C17&lt;&gt;"Yes","",IFERROR(LOOKUP(2,1/(('2_Review &amp; Audit'!$F$6:$F$505=A17)*('2_Review &amp; Audit'!$U$6:$U$505="Yes")),'2_Review &amp; Audit'!$V$6:$V$505),"")))</f>
        <v/>
      </c>
      <c r="E17" s="21" t="str">
        <f>IF(A17="","",SUMIFS('2_Review &amp; Audit'!$Q$6:$Q$505,'2_Review &amp; Audit'!$F$6:$F$505,A17,'2_Review &amp; Audit'!$Y$6:$Y$505,"Short-Term",'2_Review &amp; Audit'!$Q$6:$Q$505,"&gt;0"))</f>
        <v/>
      </c>
      <c r="F17" s="21" t="str">
        <f>IF(A17="","",SUMIFS('2_Review &amp; Audit'!$Q$6:$Q$505,'2_Review &amp; Audit'!$F$6:$F$505,A17,'2_Review &amp; Audit'!$Y$6:$Y$505,"Short-Term",'2_Review &amp; Audit'!$Q$6:$Q$505,"&lt;0"))</f>
        <v/>
      </c>
      <c r="G17" s="21" t="str">
        <f>IF(A17="","",SUMIFS('2_Review &amp; Audit'!$Q$6:$Q$505,'2_Review &amp; Audit'!$F$6:$F$505,A17,'2_Review &amp; Audit'!$Y$6:$Y$505,"Long-Term",'2_Review &amp; Audit'!$Q$6:$Q$505,"&gt;0"))</f>
        <v/>
      </c>
      <c r="H17" s="21" t="str">
        <f>IF(A17="","",SUMIFS('2_Review &amp; Audit'!$Q$6:$Q$505,'2_Review &amp; Audit'!$F$6:$F$505,A17,'2_Review &amp; Audit'!$Y$6:$Y$505,"Long-Term",'2_Review &amp; Audit'!$Q$6:$Q$505,"&lt;0"))</f>
        <v/>
      </c>
      <c r="I17" s="21" t="str">
        <f t="shared" si="0"/>
        <v/>
      </c>
      <c r="J17" s="21" t="str">
        <f>IF(A17="","",IFERROR(LOOKUP(2,1/(('2_Review &amp; Audit'!$F$6:$F$505=A17)*('2_Review &amp; Audit'!$Q$6:$Q$505&lt;0)*('2_Review &amp; Audit'!$M$6:$M$505&lt;&gt;"")),'2_Review &amp; Audit'!$M$6:$M$505),""))</f>
        <v/>
      </c>
      <c r="K17" s="21" t="str">
        <f t="shared" si="1"/>
        <v/>
      </c>
      <c r="L17" s="21" t="str">
        <f>IF(A17="","",COUNTIFS('4_Wash Match Table'!$A$7:$A$506,A17,'4_Wash Match Table'!$P$7:$P$506,"&gt;0"))</f>
        <v/>
      </c>
      <c r="M17" s="22"/>
      <c r="N17" s="22"/>
      <c r="O17" s="23"/>
      <c r="P17" s="21"/>
      <c r="Q17" s="78"/>
      <c r="R17" s="22"/>
      <c r="S17" s="22"/>
      <c r="T17" s="22"/>
      <c r="U17" s="22"/>
      <c r="V17" s="24"/>
      <c r="W17" s="78"/>
      <c r="X17" s="21"/>
    </row>
    <row r="18" spans="1:24" ht="15" customHeight="1" x14ac:dyDescent="0.2">
      <c r="A18" s="21"/>
      <c r="B18" s="21"/>
      <c r="C18" s="21" t="str">
        <f>IF(A18="","",IF(COUNTIFS('2_Review &amp; Audit'!$F$6:$F$505,A18,'2_Review &amp; Audit'!$U$6:$U$505,"Yes")&gt;0,"Yes","No"))</f>
        <v/>
      </c>
      <c r="D18" s="21" t="str">
        <f>IF(A18="","",IF(C18&lt;&gt;"Yes","",IFERROR(LOOKUP(2,1/(('2_Review &amp; Audit'!$F$6:$F$505=A18)*('2_Review &amp; Audit'!$U$6:$U$505="Yes")),'2_Review &amp; Audit'!$V$6:$V$505),"")))</f>
        <v/>
      </c>
      <c r="E18" s="21" t="str">
        <f>IF(A18="","",SUMIFS('2_Review &amp; Audit'!$Q$6:$Q$505,'2_Review &amp; Audit'!$F$6:$F$505,A18,'2_Review &amp; Audit'!$Y$6:$Y$505,"Short-Term",'2_Review &amp; Audit'!$Q$6:$Q$505,"&gt;0"))</f>
        <v/>
      </c>
      <c r="F18" s="21" t="str">
        <f>IF(A18="","",SUMIFS('2_Review &amp; Audit'!$Q$6:$Q$505,'2_Review &amp; Audit'!$F$6:$F$505,A18,'2_Review &amp; Audit'!$Y$6:$Y$505,"Short-Term",'2_Review &amp; Audit'!$Q$6:$Q$505,"&lt;0"))</f>
        <v/>
      </c>
      <c r="G18" s="21" t="str">
        <f>IF(A18="","",SUMIFS('2_Review &amp; Audit'!$Q$6:$Q$505,'2_Review &amp; Audit'!$F$6:$F$505,A18,'2_Review &amp; Audit'!$Y$6:$Y$505,"Long-Term",'2_Review &amp; Audit'!$Q$6:$Q$505,"&gt;0"))</f>
        <v/>
      </c>
      <c r="H18" s="21" t="str">
        <f>IF(A18="","",SUMIFS('2_Review &amp; Audit'!$Q$6:$Q$505,'2_Review &amp; Audit'!$F$6:$F$505,A18,'2_Review &amp; Audit'!$Y$6:$Y$505,"Long-Term",'2_Review &amp; Audit'!$Q$6:$Q$505,"&lt;0"))</f>
        <v/>
      </c>
      <c r="I18" s="21" t="str">
        <f t="shared" si="0"/>
        <v/>
      </c>
      <c r="J18" s="21" t="str">
        <f>IF(A18="","",IFERROR(LOOKUP(2,1/(('2_Review &amp; Audit'!$F$6:$F$505=A18)*('2_Review &amp; Audit'!$Q$6:$Q$505&lt;0)*('2_Review &amp; Audit'!$M$6:$M$505&lt;&gt;"")),'2_Review &amp; Audit'!$M$6:$M$505),""))</f>
        <v/>
      </c>
      <c r="K18" s="21" t="str">
        <f t="shared" si="1"/>
        <v/>
      </c>
      <c r="L18" s="21" t="str">
        <f>IF(A18="","",COUNTIFS('4_Wash Match Table'!$A$7:$A$506,A18,'4_Wash Match Table'!$P$7:$P$506,"&gt;0"))</f>
        <v/>
      </c>
      <c r="M18" s="22"/>
      <c r="N18" s="22"/>
      <c r="O18" s="23"/>
      <c r="P18" s="21"/>
      <c r="Q18" s="78"/>
      <c r="R18" s="22"/>
      <c r="S18" s="22"/>
      <c r="T18" s="22"/>
      <c r="U18" s="22"/>
      <c r="V18" s="24"/>
      <c r="W18" s="78"/>
      <c r="X18" s="21"/>
    </row>
    <row r="19" spans="1:24" ht="21.75" customHeight="1" x14ac:dyDescent="0.2">
      <c r="A19" s="159" t="s">
        <v>64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0"/>
    </row>
    <row r="20" spans="1:24" ht="45" customHeight="1" x14ac:dyDescent="0.2">
      <c r="A20" s="4" t="s">
        <v>2</v>
      </c>
      <c r="B20" s="4" t="s">
        <v>3</v>
      </c>
      <c r="C20" s="4" t="s">
        <v>4</v>
      </c>
      <c r="D20" s="4" t="s">
        <v>39</v>
      </c>
      <c r="E20" s="4" t="s">
        <v>18</v>
      </c>
      <c r="F20" s="25" t="s">
        <v>8</v>
      </c>
      <c r="G20" s="25" t="s">
        <v>11</v>
      </c>
      <c r="H20" s="26" t="s">
        <v>9</v>
      </c>
      <c r="I20" s="26" t="s">
        <v>14</v>
      </c>
      <c r="J20" s="26" t="s">
        <v>13</v>
      </c>
      <c r="K20" s="5" t="s">
        <v>15</v>
      </c>
      <c r="L20" s="5" t="s">
        <v>16</v>
      </c>
      <c r="M20" s="5" t="s">
        <v>17</v>
      </c>
      <c r="N20" s="5" t="s">
        <v>65</v>
      </c>
      <c r="O20" s="26" t="s">
        <v>66</v>
      </c>
      <c r="P20" s="4" t="s">
        <v>67</v>
      </c>
      <c r="Q20" s="4" t="s">
        <v>68</v>
      </c>
      <c r="R20" s="5" t="s">
        <v>69</v>
      </c>
      <c r="S20" s="5" t="s">
        <v>70</v>
      </c>
      <c r="T20" s="5" t="s">
        <v>71</v>
      </c>
      <c r="U20" s="5" t="s">
        <v>29</v>
      </c>
      <c r="V20" s="25" t="s">
        <v>23</v>
      </c>
      <c r="W20" s="4" t="s">
        <v>25</v>
      </c>
      <c r="X20" s="81" t="s">
        <v>26</v>
      </c>
    </row>
    <row r="21" spans="1:24" ht="15" customHeight="1" x14ac:dyDescent="0.25">
      <c r="A21" s="27">
        <f>IF('2_Review &amp; Audit'!A6="","",'2_Review &amp; Audit'!A6)</f>
        <v>1</v>
      </c>
      <c r="B21" s="27" t="str">
        <f>IF(A21="","",'2_Review &amp; Audit'!C6)</f>
        <v>US</v>
      </c>
      <c r="C21" s="27" t="str">
        <f>IF(A21="","",'2_Review &amp; Audit'!D6)</f>
        <v>MLP</v>
      </c>
      <c r="D21" s="27" t="str">
        <f>IF(A21="","",'2_Review &amp; Audit'!F6)</f>
        <v>EPD</v>
      </c>
      <c r="E21" s="27" t="str">
        <f>IF(A21="","",'2_Review &amp; Audit'!H6)</f>
        <v>EPD-20240216-580D-27D25</v>
      </c>
      <c r="F21" s="28">
        <f>IF(A21="","",'2_Review &amp; Audit'!I6)</f>
        <v>45338</v>
      </c>
      <c r="G21" s="28">
        <f>IF(A21="","",'2_Review &amp; Audit'!M6)</f>
        <v>46090</v>
      </c>
      <c r="H21" s="29">
        <f>IF(A21="","",'2_Review &amp; Audit'!J6)</f>
        <v>580</v>
      </c>
      <c r="I21" s="29">
        <f>IF(A21="","",'2_Review &amp; Audit'!N6)</f>
        <v>580</v>
      </c>
      <c r="J21" s="29">
        <f>IF(A21="","",'2_Review &amp; Audit'!R6)</f>
        <v>0</v>
      </c>
      <c r="K21" s="89">
        <f>IF(A21="","",'2_Review &amp; Audit'!L6)</f>
        <v>15805</v>
      </c>
      <c r="L21" s="89">
        <f>IF(A21="","",'2_Review &amp; Audit'!P6)</f>
        <v>22127</v>
      </c>
      <c r="M21" s="89">
        <f>IF(A21="","",'2_Review &amp; Audit'!Q6)</f>
        <v>6322</v>
      </c>
      <c r="N21" s="89" t="str">
        <f t="shared" ref="N21:N84" si="2">IF(OR(M21&gt;=0,I21&lt;=0),"",ABS(M21/I21))</f>
        <v/>
      </c>
      <c r="O21" s="29" t="str">
        <f>IF(OR(D21="",G21="",M21&gt;=0),"",MIN(I21,SUMIFS('2_Review &amp; Audit'!$J$6:$J$505,'2_Review &amp; Audit'!$F$6:$F$505,D21,'2_Review &amp; Audit'!$I$6:$I$505,"&gt;="&amp;G21-30,'2_Review &amp; Audit'!$I$6:$I$505,"&lt;="&amp;G21+30,'2_Review &amp; Audit'!$A$6:$A$505,"&lt;&gt;"&amp;A21)))</f>
        <v/>
      </c>
      <c r="P21" s="29" t="str">
        <f>IF(OR(D21="",G21="",M21&gt;=0),"",COUNTIFS('2_Review &amp; Audit'!$F$6:$F$505,D21,'2_Review &amp; Audit'!$I$6:$I$505,"&gt;="&amp;G21-30,'2_Review &amp; Audit'!$I$6:$I$505,"&lt;="&amp;G21+30,'2_Review &amp; Audit'!$A$6:$A$505,"&lt;&gt;"&amp;A21))</f>
        <v/>
      </c>
      <c r="Q21" s="87" t="str">
        <f t="shared" ref="Q21:Q84" si="3">IF(A21="","",IF(AND(M21&lt;0,P21&gt;0),"Yes","No"))</f>
        <v>No</v>
      </c>
      <c r="R21" s="84">
        <f>IF(TransactionAuditTable[[#This Row],[Ticker]]="","",IF(Q21&lt;&gt;"Yes",0,ABS(M21)*MIN(1,O21/I21)))</f>
        <v>0</v>
      </c>
      <c r="S21" s="84" t="str">
        <f t="shared" ref="S21:S84" si="4">IF(Q21&lt;&gt;"Yes","",R21)</f>
        <v/>
      </c>
      <c r="T21" s="84">
        <f t="shared" ref="T21:T84" si="5">IF(A21="","",K21+IF(S21="",0,S21))</f>
        <v>15805</v>
      </c>
      <c r="U21" s="84">
        <f t="shared" ref="U21:U84" si="6">IF(OR(H21="",T21=""),"",T21/H21)</f>
        <v>27.25</v>
      </c>
      <c r="V21" s="28" t="str">
        <f t="shared" ref="V21:V84" si="7">IF(Q21&lt;&gt;"Yes","",G21+30)</f>
        <v/>
      </c>
      <c r="W21" s="79">
        <f t="shared" ref="W21:W84" si="8">IF(OR(F21="",G21=""),"",G21-F21)</f>
        <v>752</v>
      </c>
      <c r="X21" s="82" t="str">
        <f t="shared" ref="X21:X84" si="9">IF(OR(F21="",G21=""),"",IF(W21&gt;365,"Long-Term","Short-Term"))</f>
        <v>Long-Term</v>
      </c>
    </row>
    <row r="22" spans="1:24" ht="15" customHeight="1" x14ac:dyDescent="0.25">
      <c r="A22" s="27">
        <f>IF('2_Review &amp; Audit'!A7="","",'2_Review &amp; Audit'!A7)</f>
        <v>2</v>
      </c>
      <c r="B22" s="27" t="str">
        <f>IF(A22="","",'2_Review &amp; Audit'!C7)</f>
        <v>US</v>
      </c>
      <c r="C22" s="27" t="str">
        <f>IF(A22="","",'2_Review &amp; Audit'!D7)</f>
        <v>MLP</v>
      </c>
      <c r="D22" s="27" t="str">
        <f>IF(A22="","",'2_Review &amp; Audit'!F7)</f>
        <v>EPD</v>
      </c>
      <c r="E22" s="27" t="str">
        <f>IF(A22="","",'2_Review &amp; Audit'!H7)</f>
        <v>EPD-20240216-615D-27D25</v>
      </c>
      <c r="F22" s="28">
        <f>IF(A22="","",'2_Review &amp; Audit'!I7)</f>
        <v>45338</v>
      </c>
      <c r="G22" s="28">
        <f>IF(A22="","",'2_Review &amp; Audit'!M7)</f>
        <v>46090</v>
      </c>
      <c r="H22" s="29">
        <f>IF(A22="","",'2_Review &amp; Audit'!J7)</f>
        <v>615</v>
      </c>
      <c r="I22" s="29">
        <f>IF(A22="","",'2_Review &amp; Audit'!N7)</f>
        <v>615</v>
      </c>
      <c r="J22" s="29">
        <f>IF(A22="","",'2_Review &amp; Audit'!R7)</f>
        <v>0</v>
      </c>
      <c r="K22" s="89">
        <f>IF(A22="","",'2_Review &amp; Audit'!L7)</f>
        <v>16758.75</v>
      </c>
      <c r="L22" s="89">
        <f>IF(A22="","",'2_Review &amp; Audit'!P7)</f>
        <v>23462.25</v>
      </c>
      <c r="M22" s="89">
        <f>IF(A22="","",'2_Review &amp; Audit'!Q7)</f>
        <v>6703.5</v>
      </c>
      <c r="N22" s="89" t="str">
        <f t="shared" si="2"/>
        <v/>
      </c>
      <c r="O22" s="29" t="str">
        <f>IF(OR(D22="",G22="",M22&gt;=0),"",MIN(I22,SUMIFS('2_Review &amp; Audit'!$J$6:$J$505,'2_Review &amp; Audit'!$F$6:$F$505,D22,'2_Review &amp; Audit'!$I$6:$I$505,"&gt;="&amp;G22-30,'2_Review &amp; Audit'!$I$6:$I$505,"&lt;="&amp;G22+30,'2_Review &amp; Audit'!$A$6:$A$505,"&lt;&gt;"&amp;A22)))</f>
        <v/>
      </c>
      <c r="P22" s="29" t="str">
        <f>IF(OR(D22="",G22="",M22&gt;=0),"",COUNTIFS('2_Review &amp; Audit'!$F$6:$F$505,D22,'2_Review &amp; Audit'!$I$6:$I$505,"&gt;="&amp;G22-30,'2_Review &amp; Audit'!$I$6:$I$505,"&lt;="&amp;G22+30,'2_Review &amp; Audit'!$A$6:$A$505,"&lt;&gt;"&amp;A22))</f>
        <v/>
      </c>
      <c r="Q22" s="87" t="str">
        <f t="shared" si="3"/>
        <v>No</v>
      </c>
      <c r="R22" s="84">
        <f>IF(TransactionAuditTable[[#This Row],[Ticker]]="","",IF(Q22&lt;&gt;"Yes",0,ABS(M22)*MIN(1,O22/I22)))</f>
        <v>0</v>
      </c>
      <c r="S22" s="84" t="str">
        <f t="shared" si="4"/>
        <v/>
      </c>
      <c r="T22" s="84">
        <f t="shared" si="5"/>
        <v>16758.75</v>
      </c>
      <c r="U22" s="84">
        <f t="shared" si="6"/>
        <v>27.25</v>
      </c>
      <c r="V22" s="28" t="str">
        <f t="shared" si="7"/>
        <v/>
      </c>
      <c r="W22" s="80">
        <f t="shared" si="8"/>
        <v>752</v>
      </c>
      <c r="X22" s="83" t="str">
        <f t="shared" si="9"/>
        <v>Long-Term</v>
      </c>
    </row>
    <row r="23" spans="1:24" ht="15" customHeight="1" x14ac:dyDescent="0.25">
      <c r="A23" s="27">
        <f>IF('2_Review &amp; Audit'!A8="","",'2_Review &amp; Audit'!A8)</f>
        <v>3</v>
      </c>
      <c r="B23" s="27" t="str">
        <f>IF(A23="","",'2_Review &amp; Audit'!C8)</f>
        <v>US</v>
      </c>
      <c r="C23" s="27" t="str">
        <f>IF(A23="","",'2_Review &amp; Audit'!D8)</f>
        <v>MLP</v>
      </c>
      <c r="D23" s="27" t="str">
        <f>IF(A23="","",'2_Review &amp; Audit'!F8)</f>
        <v>EPD</v>
      </c>
      <c r="E23" s="27" t="str">
        <f>IF(A23="","",'2_Review &amp; Audit'!H8)</f>
        <v>EPD-20250218-580D-33D72</v>
      </c>
      <c r="F23" s="28">
        <f>IF(A23="","",'2_Review &amp; Audit'!I8)</f>
        <v>45706</v>
      </c>
      <c r="G23" s="28">
        <f>IF(A23="","",'2_Review &amp; Audit'!M8)</f>
        <v>46090</v>
      </c>
      <c r="H23" s="29">
        <f>IF(A23="","",'2_Review &amp; Audit'!J8)</f>
        <v>580</v>
      </c>
      <c r="I23" s="29">
        <f>IF(A23="","",'2_Review &amp; Audit'!N8)</f>
        <v>580</v>
      </c>
      <c r="J23" s="29">
        <f>IF(A23="","",'2_Review &amp; Audit'!R8)</f>
        <v>0</v>
      </c>
      <c r="K23" s="89">
        <f>IF(A23="","",'2_Review &amp; Audit'!L8)</f>
        <v>19557.599999999999</v>
      </c>
      <c r="L23" s="89">
        <f>IF(A23="","",'2_Review &amp; Audit'!P8)</f>
        <v>22127</v>
      </c>
      <c r="M23" s="89">
        <f>IF(A23="","",'2_Review &amp; Audit'!Q8)</f>
        <v>2569.4000000000015</v>
      </c>
      <c r="N23" s="89" t="str">
        <f t="shared" si="2"/>
        <v/>
      </c>
      <c r="O23" s="29" t="str">
        <f>IF(OR(D23="",G23="",M23&gt;=0),"",MIN(I23,SUMIFS('2_Review &amp; Audit'!$J$6:$J$505,'2_Review &amp; Audit'!$F$6:$F$505,D23,'2_Review &amp; Audit'!$I$6:$I$505,"&gt;="&amp;G23-30,'2_Review &amp; Audit'!$I$6:$I$505,"&lt;="&amp;G23+30,'2_Review &amp; Audit'!$A$6:$A$505,"&lt;&gt;"&amp;A23)))</f>
        <v/>
      </c>
      <c r="P23" s="29" t="str">
        <f>IF(OR(D23="",G23="",M23&gt;=0),"",COUNTIFS('2_Review &amp; Audit'!$F$6:$F$505,D23,'2_Review &amp; Audit'!$I$6:$I$505,"&gt;="&amp;G23-30,'2_Review &amp; Audit'!$I$6:$I$505,"&lt;="&amp;G23+30,'2_Review &amp; Audit'!$A$6:$A$505,"&lt;&gt;"&amp;A23))</f>
        <v/>
      </c>
      <c r="Q23" s="87" t="str">
        <f t="shared" si="3"/>
        <v>No</v>
      </c>
      <c r="R23" s="84">
        <f>IF(TransactionAuditTable[[#This Row],[Ticker]]="","",IF(Q23&lt;&gt;"Yes",0,ABS(M23)*MIN(1,O23/I23)))</f>
        <v>0</v>
      </c>
      <c r="S23" s="84" t="str">
        <f t="shared" si="4"/>
        <v/>
      </c>
      <c r="T23" s="84">
        <f t="shared" si="5"/>
        <v>19557.599999999999</v>
      </c>
      <c r="U23" s="84">
        <f t="shared" si="6"/>
        <v>33.72</v>
      </c>
      <c r="V23" s="28" t="str">
        <f t="shared" si="7"/>
        <v/>
      </c>
      <c r="W23" s="79">
        <f t="shared" si="8"/>
        <v>384</v>
      </c>
      <c r="X23" s="82" t="str">
        <f t="shared" si="9"/>
        <v>Long-Term</v>
      </c>
    </row>
    <row r="24" spans="1:24" ht="15" customHeight="1" x14ac:dyDescent="0.25">
      <c r="A24" s="27">
        <f>IF('2_Review &amp; Audit'!A9="","",'2_Review &amp; Audit'!A9)</f>
        <v>4</v>
      </c>
      <c r="B24" s="27" t="str">
        <f>IF(A24="","",'2_Review &amp; Audit'!C9)</f>
        <v>US</v>
      </c>
      <c r="C24" s="27" t="str">
        <f>IF(A24="","",'2_Review &amp; Audit'!D9)</f>
        <v>MLP</v>
      </c>
      <c r="D24" s="27" t="str">
        <f>IF(A24="","",'2_Review &amp; Audit'!F9)</f>
        <v>EPD</v>
      </c>
      <c r="E24" s="27" t="str">
        <f>IF(A24="","",'2_Review &amp; Audit'!H9)</f>
        <v>EPD-20250218-30D-33D72</v>
      </c>
      <c r="F24" s="28">
        <f>IF(A24="","",'2_Review &amp; Audit'!I9)</f>
        <v>45706</v>
      </c>
      <c r="G24" s="28">
        <f>IF(A24="","",'2_Review &amp; Audit'!M9)</f>
        <v>46090</v>
      </c>
      <c r="H24" s="29">
        <f>IF(A24="","",'2_Review &amp; Audit'!J9)</f>
        <v>30</v>
      </c>
      <c r="I24" s="29">
        <f>IF(A24="","",'2_Review &amp; Audit'!N9)</f>
        <v>30</v>
      </c>
      <c r="J24" s="29">
        <f>IF(A24="","",'2_Review &amp; Audit'!R9)</f>
        <v>0</v>
      </c>
      <c r="K24" s="89">
        <f>IF(A24="","",'2_Review &amp; Audit'!L9)</f>
        <v>1011.5999999999999</v>
      </c>
      <c r="L24" s="89">
        <f>IF(A24="","",'2_Review &amp; Audit'!P9)</f>
        <v>1140</v>
      </c>
      <c r="M24" s="89">
        <f>IF(A24="","",'2_Review &amp; Audit'!Q9)</f>
        <v>128.40000000000009</v>
      </c>
      <c r="N24" s="89" t="str">
        <f t="shared" si="2"/>
        <v/>
      </c>
      <c r="O24" s="29" t="str">
        <f>IF(OR(D24="",G24="",M24&gt;=0),"",MIN(I24,SUMIFS('2_Review &amp; Audit'!$J$6:$J$505,'2_Review &amp; Audit'!$F$6:$F$505,D24,'2_Review &amp; Audit'!$I$6:$I$505,"&gt;="&amp;G24-30,'2_Review &amp; Audit'!$I$6:$I$505,"&lt;="&amp;G24+30,'2_Review &amp; Audit'!$A$6:$A$505,"&lt;&gt;"&amp;A24)))</f>
        <v/>
      </c>
      <c r="P24" s="29" t="str">
        <f>IF(OR(D24="",G24="",M24&gt;=0),"",COUNTIFS('2_Review &amp; Audit'!$F$6:$F$505,D24,'2_Review &amp; Audit'!$I$6:$I$505,"&gt;="&amp;G24-30,'2_Review &amp; Audit'!$I$6:$I$505,"&lt;="&amp;G24+30,'2_Review &amp; Audit'!$A$6:$A$505,"&lt;&gt;"&amp;A24))</f>
        <v/>
      </c>
      <c r="Q24" s="87" t="str">
        <f t="shared" si="3"/>
        <v>No</v>
      </c>
      <c r="R24" s="84">
        <f>IF(TransactionAuditTable[[#This Row],[Ticker]]="","",IF(Q24&lt;&gt;"Yes",0,ABS(M24)*MIN(1,O24/I24)))</f>
        <v>0</v>
      </c>
      <c r="S24" s="84" t="str">
        <f t="shared" si="4"/>
        <v/>
      </c>
      <c r="T24" s="84">
        <f t="shared" si="5"/>
        <v>1011.5999999999999</v>
      </c>
      <c r="U24" s="84">
        <f t="shared" si="6"/>
        <v>33.72</v>
      </c>
      <c r="V24" s="28" t="str">
        <f t="shared" si="7"/>
        <v/>
      </c>
      <c r="W24" s="80">
        <f t="shared" si="8"/>
        <v>384</v>
      </c>
      <c r="X24" s="83" t="str">
        <f t="shared" si="9"/>
        <v>Long-Term</v>
      </c>
    </row>
    <row r="25" spans="1:24" ht="15" customHeight="1" x14ac:dyDescent="0.25">
      <c r="A25" s="27">
        <f>IF('2_Review &amp; Audit'!A10="","",'2_Review &amp; Audit'!A10)</f>
        <v>5</v>
      </c>
      <c r="B25" s="27" t="str">
        <f>IF(A25="","",'2_Review &amp; Audit'!C10)</f>
        <v>US</v>
      </c>
      <c r="C25" s="27" t="str">
        <f>IF(A25="","",'2_Review &amp; Audit'!D10)</f>
        <v>MLP</v>
      </c>
      <c r="D25" s="27" t="str">
        <f>IF(A25="","",'2_Review &amp; Audit'!F10)</f>
        <v>EPD</v>
      </c>
      <c r="E25" s="27" t="str">
        <f>IF(A25="","",'2_Review &amp; Audit'!H10)</f>
        <v>EPD-20250218-585D-33D72</v>
      </c>
      <c r="F25" s="28">
        <f>IF(A25="","",'2_Review &amp; Audit'!I10)</f>
        <v>45706</v>
      </c>
      <c r="G25" s="28">
        <f>IF(A25="","",'2_Review &amp; Audit'!M10)</f>
        <v>46090</v>
      </c>
      <c r="H25" s="29">
        <f>IF(A25="","",'2_Review &amp; Audit'!J10)</f>
        <v>585</v>
      </c>
      <c r="I25" s="29">
        <f>IF(A25="","",'2_Review &amp; Audit'!N10)</f>
        <v>585</v>
      </c>
      <c r="J25" s="29">
        <f>IF(A25="","",'2_Review &amp; Audit'!R10)</f>
        <v>0</v>
      </c>
      <c r="K25" s="89">
        <f>IF(A25="","",'2_Review &amp; Audit'!L10)</f>
        <v>19726.2</v>
      </c>
      <c r="L25" s="89">
        <f>IF(A25="","",'2_Review &amp; Audit'!P10)</f>
        <v>22230</v>
      </c>
      <c r="M25" s="89">
        <f>IF(A25="","",'2_Review &amp; Audit'!Q10)</f>
        <v>2503.7999999999993</v>
      </c>
      <c r="N25" s="89" t="str">
        <f t="shared" si="2"/>
        <v/>
      </c>
      <c r="O25" s="29" t="str">
        <f>IF(OR(D25="",G25="",M25&gt;=0),"",MIN(I25,SUMIFS('2_Review &amp; Audit'!$J$6:$J$505,'2_Review &amp; Audit'!$F$6:$F$505,D25,'2_Review &amp; Audit'!$I$6:$I$505,"&gt;="&amp;G25-30,'2_Review &amp; Audit'!$I$6:$I$505,"&lt;="&amp;G25+30,'2_Review &amp; Audit'!$A$6:$A$505,"&lt;&gt;"&amp;A25)))</f>
        <v/>
      </c>
      <c r="P25" s="29" t="str">
        <f>IF(OR(D25="",G25="",M25&gt;=0),"",COUNTIFS('2_Review &amp; Audit'!$F$6:$F$505,D25,'2_Review &amp; Audit'!$I$6:$I$505,"&gt;="&amp;G25-30,'2_Review &amp; Audit'!$I$6:$I$505,"&lt;="&amp;G25+30,'2_Review &amp; Audit'!$A$6:$A$505,"&lt;&gt;"&amp;A25))</f>
        <v/>
      </c>
      <c r="Q25" s="87" t="str">
        <f t="shared" si="3"/>
        <v>No</v>
      </c>
      <c r="R25" s="84">
        <f>IF(TransactionAuditTable[[#This Row],[Ticker]]="","",IF(Q25&lt;&gt;"Yes",0,ABS(M25)*MIN(1,O25/I25)))</f>
        <v>0</v>
      </c>
      <c r="S25" s="84" t="str">
        <f t="shared" si="4"/>
        <v/>
      </c>
      <c r="T25" s="84">
        <f t="shared" si="5"/>
        <v>19726.2</v>
      </c>
      <c r="U25" s="84">
        <f t="shared" si="6"/>
        <v>33.72</v>
      </c>
      <c r="V25" s="28" t="str">
        <f t="shared" si="7"/>
        <v/>
      </c>
      <c r="W25" s="79">
        <f t="shared" si="8"/>
        <v>384</v>
      </c>
      <c r="X25" s="82" t="str">
        <f t="shared" si="9"/>
        <v>Long-Term</v>
      </c>
    </row>
    <row r="26" spans="1:24" ht="15" customHeight="1" x14ac:dyDescent="0.25">
      <c r="A26" s="27">
        <f>IF('2_Review &amp; Audit'!A11="","",'2_Review &amp; Audit'!A11)</f>
        <v>6</v>
      </c>
      <c r="B26" s="27" t="str">
        <f>IF(A26="","",'2_Review &amp; Audit'!C11)</f>
        <v>US</v>
      </c>
      <c r="C26" s="27" t="str">
        <f>IF(A26="","",'2_Review &amp; Audit'!D11)</f>
        <v>MLP</v>
      </c>
      <c r="D26" s="27" t="str">
        <f>IF(A26="","",'2_Review &amp; Audit'!F11)</f>
        <v>EPD</v>
      </c>
      <c r="E26" s="27" t="str">
        <f>IF(A26="","",'2_Review &amp; Audit'!H11)</f>
        <v>EPD-20250218-562D-33D72</v>
      </c>
      <c r="F26" s="28">
        <f>IF(A26="","",'2_Review &amp; Audit'!I11)</f>
        <v>45706</v>
      </c>
      <c r="G26" s="28">
        <f>IF(A26="","",'2_Review &amp; Audit'!M11)</f>
        <v>46090</v>
      </c>
      <c r="H26" s="29">
        <f>IF(A26="","",'2_Review &amp; Audit'!J11)</f>
        <v>562</v>
      </c>
      <c r="I26" s="29">
        <f>IF(A26="","",'2_Review &amp; Audit'!N11)</f>
        <v>562</v>
      </c>
      <c r="J26" s="29">
        <f>IF(A26="","",'2_Review &amp; Audit'!R11)</f>
        <v>0</v>
      </c>
      <c r="K26" s="89">
        <f>IF(A26="","",'2_Review &amp; Audit'!L11)</f>
        <v>18950.64</v>
      </c>
      <c r="L26" s="89">
        <f>IF(A26="","",'2_Review &amp; Audit'!P11)</f>
        <v>21356</v>
      </c>
      <c r="M26" s="89">
        <f>IF(A26="","",'2_Review &amp; Audit'!Q11)</f>
        <v>2405.3600000000006</v>
      </c>
      <c r="N26" s="89" t="str">
        <f t="shared" si="2"/>
        <v/>
      </c>
      <c r="O26" s="29" t="str">
        <f>IF(OR(D26="",G26="",M26&gt;=0),"",MIN(I26,SUMIFS('2_Review &amp; Audit'!$J$6:$J$505,'2_Review &amp; Audit'!$F$6:$F$505,D26,'2_Review &amp; Audit'!$I$6:$I$505,"&gt;="&amp;G26-30,'2_Review &amp; Audit'!$I$6:$I$505,"&lt;="&amp;G26+30,'2_Review &amp; Audit'!$A$6:$A$505,"&lt;&gt;"&amp;A26)))</f>
        <v/>
      </c>
      <c r="P26" s="29" t="str">
        <f>IF(OR(D26="",G26="",M26&gt;=0),"",COUNTIFS('2_Review &amp; Audit'!$F$6:$F$505,D26,'2_Review &amp; Audit'!$I$6:$I$505,"&gt;="&amp;G26-30,'2_Review &amp; Audit'!$I$6:$I$505,"&lt;="&amp;G26+30,'2_Review &amp; Audit'!$A$6:$A$505,"&lt;&gt;"&amp;A26))</f>
        <v/>
      </c>
      <c r="Q26" s="87" t="str">
        <f t="shared" si="3"/>
        <v>No</v>
      </c>
      <c r="R26" s="84">
        <f>IF(TransactionAuditTable[[#This Row],[Ticker]]="","",IF(Q26&lt;&gt;"Yes",0,ABS(M26)*MIN(1,O26/I26)))</f>
        <v>0</v>
      </c>
      <c r="S26" s="84" t="str">
        <f t="shared" si="4"/>
        <v/>
      </c>
      <c r="T26" s="84">
        <f t="shared" si="5"/>
        <v>18950.64</v>
      </c>
      <c r="U26" s="84">
        <f t="shared" si="6"/>
        <v>33.72</v>
      </c>
      <c r="V26" s="28" t="str">
        <f t="shared" si="7"/>
        <v/>
      </c>
      <c r="W26" s="80">
        <f t="shared" si="8"/>
        <v>384</v>
      </c>
      <c r="X26" s="83" t="str">
        <f t="shared" si="9"/>
        <v>Long-Term</v>
      </c>
    </row>
    <row r="27" spans="1:24" ht="15" customHeight="1" x14ac:dyDescent="0.25">
      <c r="A27" s="27">
        <f>IF('2_Review &amp; Audit'!A12="","",'2_Review &amp; Audit'!A12)</f>
        <v>7</v>
      </c>
      <c r="B27" s="27" t="str">
        <f>IF(A27="","",'2_Review &amp; Audit'!C12)</f>
        <v>US</v>
      </c>
      <c r="C27" s="27" t="str">
        <f>IF(A27="","",'2_Review &amp; Audit'!D12)</f>
        <v>MLP</v>
      </c>
      <c r="D27" s="27" t="str">
        <f>IF(A27="","",'2_Review &amp; Audit'!F12)</f>
        <v>EPD</v>
      </c>
      <c r="E27" s="27" t="str">
        <f>IF(A27="","",'2_Review &amp; Audit'!H12)</f>
        <v>EPD-20250218-580D-33D72</v>
      </c>
      <c r="F27" s="28">
        <f>IF(A27="","",'2_Review &amp; Audit'!I12)</f>
        <v>45706</v>
      </c>
      <c r="G27" s="28">
        <f>IF(A27="","",'2_Review &amp; Audit'!M12)</f>
        <v>46090</v>
      </c>
      <c r="H27" s="29">
        <f>IF(A27="","",'2_Review &amp; Audit'!J12)</f>
        <v>580</v>
      </c>
      <c r="I27" s="29">
        <f>IF(A27="","",'2_Review &amp; Audit'!N12)</f>
        <v>580</v>
      </c>
      <c r="J27" s="29">
        <f>IF(A27="","",'2_Review &amp; Audit'!R12)</f>
        <v>0</v>
      </c>
      <c r="K27" s="89">
        <f>IF(A27="","",'2_Review &amp; Audit'!L12)</f>
        <v>19557.599999999999</v>
      </c>
      <c r="L27" s="89">
        <f>IF(A27="","",'2_Review &amp; Audit'!P12)</f>
        <v>22040</v>
      </c>
      <c r="M27" s="89">
        <f>IF(A27="","",'2_Review &amp; Audit'!Q12)</f>
        <v>2482.4000000000015</v>
      </c>
      <c r="N27" s="89" t="str">
        <f t="shared" si="2"/>
        <v/>
      </c>
      <c r="O27" s="29" t="str">
        <f>IF(OR(D27="",G27="",M27&gt;=0),"",MIN(I27,SUMIFS('2_Review &amp; Audit'!$J$6:$J$505,'2_Review &amp; Audit'!$F$6:$F$505,D27,'2_Review &amp; Audit'!$I$6:$I$505,"&gt;="&amp;G27-30,'2_Review &amp; Audit'!$I$6:$I$505,"&lt;="&amp;G27+30,'2_Review &amp; Audit'!$A$6:$A$505,"&lt;&gt;"&amp;A27)))</f>
        <v/>
      </c>
      <c r="P27" s="29" t="str">
        <f>IF(OR(D27="",G27="",M27&gt;=0),"",COUNTIFS('2_Review &amp; Audit'!$F$6:$F$505,D27,'2_Review &amp; Audit'!$I$6:$I$505,"&gt;="&amp;G27-30,'2_Review &amp; Audit'!$I$6:$I$505,"&lt;="&amp;G27+30,'2_Review &amp; Audit'!$A$6:$A$505,"&lt;&gt;"&amp;A27))</f>
        <v/>
      </c>
      <c r="Q27" s="87" t="str">
        <f t="shared" si="3"/>
        <v>No</v>
      </c>
      <c r="R27" s="84">
        <f>IF(TransactionAuditTable[[#This Row],[Ticker]]="","",IF(Q27&lt;&gt;"Yes",0,ABS(M27)*MIN(1,O27/I27)))</f>
        <v>0</v>
      </c>
      <c r="S27" s="84" t="str">
        <f t="shared" si="4"/>
        <v/>
      </c>
      <c r="T27" s="84">
        <f t="shared" si="5"/>
        <v>19557.599999999999</v>
      </c>
      <c r="U27" s="84">
        <f t="shared" si="6"/>
        <v>33.72</v>
      </c>
      <c r="V27" s="28" t="str">
        <f t="shared" si="7"/>
        <v/>
      </c>
      <c r="W27" s="79">
        <f t="shared" si="8"/>
        <v>384</v>
      </c>
      <c r="X27" s="82" t="str">
        <f t="shared" si="9"/>
        <v>Long-Term</v>
      </c>
    </row>
    <row r="28" spans="1:24" ht="15" customHeight="1" x14ac:dyDescent="0.25">
      <c r="A28" s="27">
        <f>IF('2_Review &amp; Audit'!A13="","",'2_Review &amp; Audit'!A13)</f>
        <v>8</v>
      </c>
      <c r="B28" s="27" t="str">
        <f>IF(A28="","",'2_Review &amp; Audit'!C13)</f>
        <v>US</v>
      </c>
      <c r="C28" s="27" t="str">
        <f>IF(A28="","",'2_Review &amp; Audit'!D13)</f>
        <v>MLP</v>
      </c>
      <c r="D28" s="27" t="str">
        <f>IF(A28="","",'2_Review &amp; Audit'!F13)</f>
        <v>EPD</v>
      </c>
      <c r="E28" s="27" t="str">
        <f>IF(A28="","",'2_Review &amp; Audit'!H13)</f>
        <v>EPD-20240216-580D-27D25</v>
      </c>
      <c r="F28" s="28">
        <f>IF(A28="","",'2_Review &amp; Audit'!I13)</f>
        <v>45338</v>
      </c>
      <c r="G28" s="28">
        <f>IF(A28="","",'2_Review &amp; Audit'!M13)</f>
        <v>46098</v>
      </c>
      <c r="H28" s="29">
        <f>IF(A28="","",'2_Review &amp; Audit'!J13)</f>
        <v>580</v>
      </c>
      <c r="I28" s="29">
        <f>IF(A28="","",'2_Review &amp; Audit'!N13)</f>
        <v>580</v>
      </c>
      <c r="J28" s="29">
        <f>IF(A28="","",'2_Review &amp; Audit'!R13)</f>
        <v>0</v>
      </c>
      <c r="K28" s="89">
        <f>IF(A28="","",'2_Review &amp; Audit'!L13)</f>
        <v>15805</v>
      </c>
      <c r="L28" s="89">
        <f>IF(A28="","",'2_Review &amp; Audit'!P13)</f>
        <v>21918.2</v>
      </c>
      <c r="M28" s="89">
        <f>IF(A28="","",'2_Review &amp; Audit'!Q13)</f>
        <v>6113.2000000000007</v>
      </c>
      <c r="N28" s="89" t="str">
        <f t="shared" si="2"/>
        <v/>
      </c>
      <c r="O28" s="29" t="str">
        <f>IF(OR(D28="",G28="",M28&gt;=0),"",MIN(I28,SUMIFS('2_Review &amp; Audit'!$J$6:$J$505,'2_Review &amp; Audit'!$F$6:$F$505,D28,'2_Review &amp; Audit'!$I$6:$I$505,"&gt;="&amp;G28-30,'2_Review &amp; Audit'!$I$6:$I$505,"&lt;="&amp;G28+30,'2_Review &amp; Audit'!$A$6:$A$505,"&lt;&gt;"&amp;A28)))</f>
        <v/>
      </c>
      <c r="P28" s="29" t="str">
        <f>IF(OR(D28="",G28="",M28&gt;=0),"",COUNTIFS('2_Review &amp; Audit'!$F$6:$F$505,D28,'2_Review &amp; Audit'!$I$6:$I$505,"&gt;="&amp;G28-30,'2_Review &amp; Audit'!$I$6:$I$505,"&lt;="&amp;G28+30,'2_Review &amp; Audit'!$A$6:$A$505,"&lt;&gt;"&amp;A28))</f>
        <v/>
      </c>
      <c r="Q28" s="87" t="str">
        <f t="shared" si="3"/>
        <v>No</v>
      </c>
      <c r="R28" s="84">
        <f>IF(TransactionAuditTable[[#This Row],[Ticker]]="","",IF(Q28&lt;&gt;"Yes",0,ABS(M28)*MIN(1,O28/I28)))</f>
        <v>0</v>
      </c>
      <c r="S28" s="84" t="str">
        <f t="shared" si="4"/>
        <v/>
      </c>
      <c r="T28" s="84">
        <f t="shared" si="5"/>
        <v>15805</v>
      </c>
      <c r="U28" s="84">
        <f t="shared" si="6"/>
        <v>27.25</v>
      </c>
      <c r="V28" s="28" t="str">
        <f t="shared" si="7"/>
        <v/>
      </c>
      <c r="W28" s="80">
        <f t="shared" si="8"/>
        <v>760</v>
      </c>
      <c r="X28" s="83" t="str">
        <f t="shared" si="9"/>
        <v>Long-Term</v>
      </c>
    </row>
    <row r="29" spans="1:24" ht="15" customHeight="1" x14ac:dyDescent="0.25">
      <c r="A29" s="27">
        <f>IF('2_Review &amp; Audit'!A14="","",'2_Review &amp; Audit'!A14)</f>
        <v>9</v>
      </c>
      <c r="B29" s="27" t="str">
        <f>IF(A29="","",'2_Review &amp; Audit'!C14)</f>
        <v>US</v>
      </c>
      <c r="C29" s="27" t="str">
        <f>IF(A29="","",'2_Review &amp; Audit'!D14)</f>
        <v>MLP</v>
      </c>
      <c r="D29" s="27" t="str">
        <f>IF(A29="","",'2_Review &amp; Audit'!F14)</f>
        <v>EPD</v>
      </c>
      <c r="E29" s="27" t="str">
        <f>IF(A29="","",'2_Review &amp; Audit'!H14)</f>
        <v>EPD-20240216-351D-27D25</v>
      </c>
      <c r="F29" s="28">
        <f>IF(A29="","",'2_Review &amp; Audit'!I14)</f>
        <v>45338</v>
      </c>
      <c r="G29" s="28">
        <f>IF(A29="","",'2_Review &amp; Audit'!M14)</f>
        <v>46098</v>
      </c>
      <c r="H29" s="29">
        <f>IF(A29="","",'2_Review &amp; Audit'!J14)</f>
        <v>351</v>
      </c>
      <c r="I29" s="29">
        <f>IF(A29="","",'2_Review &amp; Audit'!N14)</f>
        <v>351</v>
      </c>
      <c r="J29" s="29">
        <f>IF(A29="","",'2_Review &amp; Audit'!R14)</f>
        <v>0</v>
      </c>
      <c r="K29" s="89">
        <f>IF(A29="","",'2_Review &amp; Audit'!L14)</f>
        <v>9564.75</v>
      </c>
      <c r="L29" s="89">
        <f>IF(A29="","",'2_Review &amp; Audit'!P14)</f>
        <v>13264.289999999999</v>
      </c>
      <c r="M29" s="89">
        <f>IF(A29="","",'2_Review &amp; Audit'!Q14)</f>
        <v>3699.5399999999991</v>
      </c>
      <c r="N29" s="89" t="str">
        <f t="shared" si="2"/>
        <v/>
      </c>
      <c r="O29" s="29" t="str">
        <f>IF(OR(D29="",G29="",M29&gt;=0),"",MIN(I29,SUMIFS('2_Review &amp; Audit'!$J$6:$J$505,'2_Review &amp; Audit'!$F$6:$F$505,D29,'2_Review &amp; Audit'!$I$6:$I$505,"&gt;="&amp;G29-30,'2_Review &amp; Audit'!$I$6:$I$505,"&lt;="&amp;G29+30,'2_Review &amp; Audit'!$A$6:$A$505,"&lt;&gt;"&amp;A29)))</f>
        <v/>
      </c>
      <c r="P29" s="29" t="str">
        <f>IF(OR(D29="",G29="",M29&gt;=0),"",COUNTIFS('2_Review &amp; Audit'!$F$6:$F$505,D29,'2_Review &amp; Audit'!$I$6:$I$505,"&gt;="&amp;G29-30,'2_Review &amp; Audit'!$I$6:$I$505,"&lt;="&amp;G29+30,'2_Review &amp; Audit'!$A$6:$A$505,"&lt;&gt;"&amp;A29))</f>
        <v/>
      </c>
      <c r="Q29" s="87" t="str">
        <f t="shared" si="3"/>
        <v>No</v>
      </c>
      <c r="R29" s="84">
        <f>IF(TransactionAuditTable[[#This Row],[Ticker]]="","",IF(Q29&lt;&gt;"Yes",0,ABS(M29)*MIN(1,O29/I29)))</f>
        <v>0</v>
      </c>
      <c r="S29" s="84" t="str">
        <f t="shared" si="4"/>
        <v/>
      </c>
      <c r="T29" s="84">
        <f t="shared" si="5"/>
        <v>9564.75</v>
      </c>
      <c r="U29" s="84">
        <f t="shared" si="6"/>
        <v>27.25</v>
      </c>
      <c r="V29" s="28" t="str">
        <f t="shared" si="7"/>
        <v/>
      </c>
      <c r="W29" s="79">
        <f t="shared" si="8"/>
        <v>760</v>
      </c>
      <c r="X29" s="82" t="str">
        <f t="shared" si="9"/>
        <v>Long-Term</v>
      </c>
    </row>
    <row r="30" spans="1:24" ht="15" customHeight="1" x14ac:dyDescent="0.25">
      <c r="A30" s="27">
        <f>IF('2_Review &amp; Audit'!A15="","",'2_Review &amp; Audit'!A15)</f>
        <v>10</v>
      </c>
      <c r="B30" s="27" t="str">
        <f>IF(A30="","",'2_Review &amp; Audit'!C15)</f>
        <v>US</v>
      </c>
      <c r="C30" s="27" t="str">
        <f>IF(A30="","",'2_Review &amp; Audit'!D15)</f>
        <v>ETF</v>
      </c>
      <c r="D30" s="27" t="str">
        <f>IF(A30="","",'2_Review &amp; Audit'!F15)</f>
        <v>ITOT</v>
      </c>
      <c r="E30" s="27" t="str">
        <f>IF(A30="","",'2_Review &amp; Audit'!H15)</f>
        <v>ITOT-20260317-0D883-150D63</v>
      </c>
      <c r="F30" s="28">
        <f>IF(A30="","",'2_Review &amp; Audit'!I15)</f>
        <v>46098</v>
      </c>
      <c r="G30" s="28">
        <f>IF(A30="","",'2_Review &amp; Audit'!M15)</f>
        <v>46101</v>
      </c>
      <c r="H30" s="29">
        <f>IF(A30="","",'2_Review &amp; Audit'!J15)</f>
        <v>0.88300000000000001</v>
      </c>
      <c r="I30" s="29">
        <f>IF(A30="","",'2_Review &amp; Audit'!N15)</f>
        <v>0.88300000000000001</v>
      </c>
      <c r="J30" s="29">
        <f>IF(A30="","",'2_Review &amp; Audit'!R15)</f>
        <v>0</v>
      </c>
      <c r="K30" s="89">
        <f>IF(A30="","",'2_Review &amp; Audit'!L15)</f>
        <v>133.00629000000001</v>
      </c>
      <c r="L30" s="89">
        <f>IF(A30="","",'2_Review &amp; Audit'!P15)</f>
        <v>126.20719000000001</v>
      </c>
      <c r="M30" s="89">
        <f>IF(A30="","",'2_Review &amp; Audit'!Q15)</f>
        <v>-6.7990999999999957</v>
      </c>
      <c r="N30" s="89">
        <f t="shared" si="2"/>
        <v>7.6999999999999948</v>
      </c>
      <c r="O30" s="29">
        <f>IF(OR(D30="",G30="",M30&gt;=0),"",MIN(I30,SUMIFS('2_Review &amp; Audit'!$J$6:$J$505,'2_Review &amp; Audit'!$F$6:$F$505,D30,'2_Review &amp; Audit'!$I$6:$I$505,"&gt;="&amp;G30-30,'2_Review &amp; Audit'!$I$6:$I$505,"&lt;="&amp;G30+30,'2_Review &amp; Audit'!$A$6:$A$505,"&lt;&gt;"&amp;A30)))</f>
        <v>0.88300000000000001</v>
      </c>
      <c r="P30" s="29">
        <f>IF(OR(D30="",G30="",M30&gt;=0),"",COUNTIFS('2_Review &amp; Audit'!$F$6:$F$505,D30,'2_Review &amp; Audit'!$I$6:$I$505,"&gt;="&amp;G30-30,'2_Review &amp; Audit'!$I$6:$I$505,"&lt;="&amp;G30+30,'2_Review &amp; Audit'!$A$6:$A$505,"&lt;&gt;"&amp;A30))</f>
        <v>1</v>
      </c>
      <c r="Q30" s="87" t="str">
        <f t="shared" si="3"/>
        <v>Yes</v>
      </c>
      <c r="R30" s="84">
        <f>IF(TransactionAuditTable[[#This Row],[Ticker]]="","",IF(Q30&lt;&gt;"Yes",0,ABS(M30)*MIN(1,O30/I30)))</f>
        <v>6.7990999999999957</v>
      </c>
      <c r="S30" s="84">
        <f t="shared" si="4"/>
        <v>6.7990999999999957</v>
      </c>
      <c r="T30" s="84">
        <f t="shared" si="5"/>
        <v>139.80538999999999</v>
      </c>
      <c r="U30" s="84">
        <f t="shared" si="6"/>
        <v>158.32999999999998</v>
      </c>
      <c r="V30" s="28">
        <f t="shared" si="7"/>
        <v>46131</v>
      </c>
      <c r="W30" s="80">
        <f t="shared" si="8"/>
        <v>3</v>
      </c>
      <c r="X30" s="83" t="str">
        <f t="shared" si="9"/>
        <v>Short-Term</v>
      </c>
    </row>
    <row r="31" spans="1:24" ht="15" customHeight="1" x14ac:dyDescent="0.25">
      <c r="A31" s="27">
        <f>IF('2_Review &amp; Audit'!A16="","",'2_Review &amp; Audit'!A16)</f>
        <v>11</v>
      </c>
      <c r="B31" s="27" t="str">
        <f>IF(A31="","",'2_Review &amp; Audit'!C16)</f>
        <v>US</v>
      </c>
      <c r="C31" s="27" t="str">
        <f>IF(A31="","",'2_Review &amp; Audit'!D16)</f>
        <v>ETF</v>
      </c>
      <c r="D31" s="27" t="str">
        <f>IF(A31="","",'2_Review &amp; Audit'!F16)</f>
        <v>ITOT</v>
      </c>
      <c r="E31" s="27" t="str">
        <f>IF(A31="","",'2_Review &amp; Audit'!H16)</f>
        <v>ITOT-20260317-143D-146D76</v>
      </c>
      <c r="F31" s="28">
        <f>IF(A31="","",'2_Review &amp; Audit'!I16)</f>
        <v>46098</v>
      </c>
      <c r="G31" s="28">
        <f>IF(A31="","",'2_Review &amp; Audit'!M16)</f>
        <v>46101</v>
      </c>
      <c r="H31" s="29">
        <f>IF(A31="","",'2_Review &amp; Audit'!J16)</f>
        <v>143</v>
      </c>
      <c r="I31" s="29">
        <f>IF(A31="","",'2_Review &amp; Audit'!N16)</f>
        <v>143</v>
      </c>
      <c r="J31" s="29">
        <f>IF(A31="","",'2_Review &amp; Audit'!R16)</f>
        <v>0</v>
      </c>
      <c r="K31" s="89">
        <f>IF(A31="","",'2_Review &amp; Audit'!L16)</f>
        <v>20986.68</v>
      </c>
      <c r="L31" s="89">
        <f>IF(A31="","",'2_Review &amp; Audit'!P16)</f>
        <v>20438.990000000002</v>
      </c>
      <c r="M31" s="89">
        <f>IF(A31="","",'2_Review &amp; Audit'!Q16)</f>
        <v>-547.68999999999869</v>
      </c>
      <c r="N31" s="89">
        <f t="shared" si="2"/>
        <v>3.8299999999999907</v>
      </c>
      <c r="O31" s="29">
        <f>IF(OR(D31="",G31="",M31&gt;=0),"",MIN(I31,SUMIFS('2_Review &amp; Audit'!$J$6:$J$505,'2_Review &amp; Audit'!$F$6:$F$505,D31,'2_Review &amp; Audit'!$I$6:$I$505,"&gt;="&amp;G31-30,'2_Review &amp; Audit'!$I$6:$I$505,"&lt;="&amp;G31+30,'2_Review &amp; Audit'!$A$6:$A$505,"&lt;&gt;"&amp;A31)))</f>
        <v>0.88300000000000001</v>
      </c>
      <c r="P31" s="29">
        <f>IF(OR(D31="",G31="",M31&gt;=0),"",COUNTIFS('2_Review &amp; Audit'!$F$6:$F$505,D31,'2_Review &amp; Audit'!$I$6:$I$505,"&gt;="&amp;G31-30,'2_Review &amp; Audit'!$I$6:$I$505,"&lt;="&amp;G31+30,'2_Review &amp; Audit'!$A$6:$A$505,"&lt;&gt;"&amp;A31))</f>
        <v>1</v>
      </c>
      <c r="Q31" s="87" t="str">
        <f t="shared" si="3"/>
        <v>Yes</v>
      </c>
      <c r="R31" s="84">
        <f>IF(TransactionAuditTable[[#This Row],[Ticker]]="","",IF(Q31&lt;&gt;"Yes",0,ABS(M31)*MIN(1,O31/I31)))</f>
        <v>3.3818899999999923</v>
      </c>
      <c r="S31" s="84">
        <f t="shared" si="4"/>
        <v>3.3818899999999923</v>
      </c>
      <c r="T31" s="84">
        <f t="shared" si="5"/>
        <v>20990.061890000001</v>
      </c>
      <c r="U31" s="84">
        <f t="shared" si="6"/>
        <v>146.78364958041959</v>
      </c>
      <c r="V31" s="28">
        <f t="shared" si="7"/>
        <v>46131</v>
      </c>
      <c r="W31" s="79">
        <f t="shared" si="8"/>
        <v>3</v>
      </c>
      <c r="X31" s="82" t="str">
        <f t="shared" si="9"/>
        <v>Short-Term</v>
      </c>
    </row>
    <row r="32" spans="1:24" ht="15" customHeight="1" x14ac:dyDescent="0.25">
      <c r="A32" s="27">
        <f>IF('2_Review &amp; Audit'!A17="","",'2_Review &amp; Audit'!A17)</f>
        <v>12</v>
      </c>
      <c r="B32" s="27" t="str">
        <f>IF(A32="","",'2_Review &amp; Audit'!C17)</f>
        <v>US</v>
      </c>
      <c r="C32" s="27" t="str">
        <f>IF(A32="","",'2_Review &amp; Audit'!D17)</f>
        <v>ETF</v>
      </c>
      <c r="D32" s="27" t="str">
        <f>IF(A32="","",'2_Review &amp; Audit'!F17)</f>
        <v>SCHB</v>
      </c>
      <c r="E32" s="27" t="str">
        <f>IF(A32="","",'2_Review &amp; Audit'!H17)</f>
        <v>SCHB-20260317-0D872-25D952</v>
      </c>
      <c r="F32" s="28">
        <f>IF(A32="","",'2_Review &amp; Audit'!I17)</f>
        <v>46098</v>
      </c>
      <c r="G32" s="28">
        <f>IF(A32="","",'2_Review &amp; Audit'!M17)</f>
        <v>46108</v>
      </c>
      <c r="H32" s="29">
        <f>IF(A32="","",'2_Review &amp; Audit'!J17)</f>
        <v>0.872</v>
      </c>
      <c r="I32" s="29">
        <f>IF(A32="","",'2_Review &amp; Audit'!N17)</f>
        <v>0.872</v>
      </c>
      <c r="J32" s="29">
        <f>IF(A32="","",'2_Review &amp; Audit'!R17)</f>
        <v>0</v>
      </c>
      <c r="K32" s="89">
        <f>IF(A32="","",'2_Review &amp; Audit'!L17)</f>
        <v>22.629999999999981</v>
      </c>
      <c r="L32" s="89">
        <f>IF(A32="","",'2_Review &amp; Audit'!P17)</f>
        <v>21.460000000000029</v>
      </c>
      <c r="M32" s="89">
        <f>IF(A32="","",'2_Review &amp; Audit'!Q17)</f>
        <v>-1.169999999999952</v>
      </c>
      <c r="N32" s="89">
        <f t="shared" si="2"/>
        <v>1.3417431192659999</v>
      </c>
      <c r="O32" s="29">
        <f>IF(OR(D32="",G32="",M32&gt;=0),"",MIN(I32,SUMIFS('2_Review &amp; Audit'!$J$6:$J$505,'2_Review &amp; Audit'!$F$6:$F$505,D32,'2_Review &amp; Audit'!$I$6:$I$505,"&gt;="&amp;G32-30,'2_Review &amp; Audit'!$I$6:$I$505,"&lt;="&amp;G32+30,'2_Review &amp; Audit'!$A$6:$A$505,"&lt;&gt;"&amp;A32)))</f>
        <v>0.872</v>
      </c>
      <c r="P32" s="29">
        <f>IF(OR(D32="",G32="",M32&gt;=0),"",COUNTIFS('2_Review &amp; Audit'!$F$6:$F$505,D32,'2_Review &amp; Audit'!$I$6:$I$505,"&gt;="&amp;G32-30,'2_Review &amp; Audit'!$I$6:$I$505,"&lt;="&amp;G32+30,'2_Review &amp; Audit'!$A$6:$A$505,"&lt;&gt;"&amp;A32))</f>
        <v>4</v>
      </c>
      <c r="Q32" s="87" t="str">
        <f t="shared" si="3"/>
        <v>Yes</v>
      </c>
      <c r="R32" s="84">
        <f>IF(TransactionAuditTable[[#This Row],[Ticker]]="","",IF(Q32&lt;&gt;"Yes",0,ABS(M32)*MIN(1,O32/I32)))</f>
        <v>1.169999999999952</v>
      </c>
      <c r="S32" s="84">
        <f t="shared" si="4"/>
        <v>1.169999999999952</v>
      </c>
      <c r="T32" s="84">
        <f t="shared" si="5"/>
        <v>23.799999999999933</v>
      </c>
      <c r="U32" s="84">
        <f t="shared" si="6"/>
        <v>27.2935779816513</v>
      </c>
      <c r="V32" s="28">
        <f t="shared" si="7"/>
        <v>46138</v>
      </c>
      <c r="W32" s="80">
        <f t="shared" si="8"/>
        <v>10</v>
      </c>
      <c r="X32" s="83" t="str">
        <f t="shared" si="9"/>
        <v>Short-Term</v>
      </c>
    </row>
    <row r="33" spans="1:24" ht="15" customHeight="1" x14ac:dyDescent="0.25">
      <c r="A33" s="27">
        <f>IF('2_Review &amp; Audit'!A18="","",'2_Review &amp; Audit'!A18)</f>
        <v>13</v>
      </c>
      <c r="B33" s="27" t="str">
        <f>IF(A33="","",'2_Review &amp; Audit'!C18)</f>
        <v>US</v>
      </c>
      <c r="C33" s="27" t="str">
        <f>IF(A33="","",'2_Review &amp; Audit'!D18)</f>
        <v>ETF</v>
      </c>
      <c r="D33" s="27" t="str">
        <f>IF(A33="","",'2_Review &amp; Audit'!F18)</f>
        <v>SCHB</v>
      </c>
      <c r="E33" s="27" t="str">
        <f>IF(A33="","",'2_Review &amp; Audit'!H18)</f>
        <v>SCHB-20260317-813D-25D95</v>
      </c>
      <c r="F33" s="28">
        <f>IF(A33="","",'2_Review &amp; Audit'!I18)</f>
        <v>46098</v>
      </c>
      <c r="G33" s="28">
        <f>IF(A33="","",'2_Review &amp; Audit'!M18)</f>
        <v>46108</v>
      </c>
      <c r="H33" s="29">
        <f>IF(A33="","",'2_Review &amp; Audit'!J18)</f>
        <v>813</v>
      </c>
      <c r="I33" s="29">
        <f>IF(A33="","",'2_Review &amp; Audit'!N18)</f>
        <v>813</v>
      </c>
      <c r="J33" s="29">
        <f>IF(A33="","",'2_Review &amp; Audit'!R18)</f>
        <v>0</v>
      </c>
      <c r="K33" s="89">
        <f>IF(A33="","",'2_Review &amp; Audit'!L18)</f>
        <v>21097.35</v>
      </c>
      <c r="L33" s="89">
        <f>IF(A33="","",'2_Review &amp; Audit'!P18)</f>
        <v>20000.039999999975</v>
      </c>
      <c r="M33" s="89">
        <f>IF(A33="","",'2_Review &amp; Audit'!Q18)</f>
        <v>-1097.3100000000231</v>
      </c>
      <c r="N33" s="89">
        <f t="shared" si="2"/>
        <v>1.3497047970479989</v>
      </c>
      <c r="O33" s="29">
        <f>IF(OR(D33="",G33="",M33&gt;=0),"",MIN(I33,SUMIFS('2_Review &amp; Audit'!$J$6:$J$505,'2_Review &amp; Audit'!$F$6:$F$505,D33,'2_Review &amp; Audit'!$I$6:$I$505,"&gt;="&amp;G33-30,'2_Review &amp; Audit'!$I$6:$I$505,"&lt;="&amp;G33+30,'2_Review &amp; Audit'!$A$6:$A$505,"&lt;&gt;"&amp;A33)))</f>
        <v>180.87200000000001</v>
      </c>
      <c r="P33" s="29">
        <f>IF(OR(D33="",G33="",M33&gt;=0),"",COUNTIFS('2_Review &amp; Audit'!$F$6:$F$505,D33,'2_Review &amp; Audit'!$I$6:$I$505,"&gt;="&amp;G33-30,'2_Review &amp; Audit'!$I$6:$I$505,"&lt;="&amp;G33+30,'2_Review &amp; Audit'!$A$6:$A$505,"&lt;&gt;"&amp;A33))</f>
        <v>4</v>
      </c>
      <c r="Q33" s="87" t="str">
        <f t="shared" si="3"/>
        <v>Yes</v>
      </c>
      <c r="R33" s="84">
        <f>IF(TransactionAuditTable[[#This Row],[Ticker]]="","",IF(Q33&lt;&gt;"Yes",0,ABS(M33)*MIN(1,O33/I33)))</f>
        <v>244.12380605166567</v>
      </c>
      <c r="S33" s="84">
        <f t="shared" si="4"/>
        <v>244.12380605166567</v>
      </c>
      <c r="T33" s="84">
        <f t="shared" si="5"/>
        <v>21341.473806051665</v>
      </c>
      <c r="U33" s="84">
        <f t="shared" si="6"/>
        <v>26.250275284196391</v>
      </c>
      <c r="V33" s="28">
        <f t="shared" si="7"/>
        <v>46138</v>
      </c>
      <c r="W33" s="79">
        <f t="shared" si="8"/>
        <v>10</v>
      </c>
      <c r="X33" s="82" t="str">
        <f t="shared" si="9"/>
        <v>Short-Term</v>
      </c>
    </row>
    <row r="34" spans="1:24" ht="15" customHeight="1" x14ac:dyDescent="0.25">
      <c r="A34" s="27">
        <f>IF('2_Review &amp; Audit'!A19="","",'2_Review &amp; Audit'!A19)</f>
        <v>14</v>
      </c>
      <c r="B34" s="27" t="str">
        <f>IF(A34="","",'2_Review &amp; Audit'!C19)</f>
        <v>US</v>
      </c>
      <c r="C34" s="27" t="str">
        <f>IF(A34="","",'2_Review &amp; Audit'!D19)</f>
        <v>MLP</v>
      </c>
      <c r="D34" s="27" t="str">
        <f>IF(A34="","",'2_Review &amp; Audit'!F19)</f>
        <v>EPD</v>
      </c>
      <c r="E34" s="27" t="str">
        <f>IF(A34="","",'2_Review &amp; Audit'!H19)</f>
        <v>EPD-20251030-800D-30D53</v>
      </c>
      <c r="F34" s="28">
        <f>IF(A34="","",'2_Review &amp; Audit'!I19)</f>
        <v>45960</v>
      </c>
      <c r="G34" s="28">
        <f>IF(A34="","",'2_Review &amp; Audit'!M19)</f>
        <v>46111</v>
      </c>
      <c r="H34" s="29">
        <f>IF(A34="","",'2_Review &amp; Audit'!J19)</f>
        <v>800</v>
      </c>
      <c r="I34" s="29">
        <f>IF(A34="","",'2_Review &amp; Audit'!N19)</f>
        <v>800</v>
      </c>
      <c r="J34" s="29">
        <f>IF(A34="","",'2_Review &amp; Audit'!R19)</f>
        <v>0</v>
      </c>
      <c r="K34" s="89">
        <f>IF(A34="","",'2_Review &amp; Audit'!L19)</f>
        <v>24424</v>
      </c>
      <c r="L34" s="89">
        <f>IF(A34="","",'2_Review &amp; Audit'!P19)</f>
        <v>31239.999999999996</v>
      </c>
      <c r="M34" s="89">
        <f>IF(A34="","",'2_Review &amp; Audit'!Q19)</f>
        <v>6815.9999999999964</v>
      </c>
      <c r="N34" s="89" t="str">
        <f t="shared" si="2"/>
        <v/>
      </c>
      <c r="O34" s="29" t="str">
        <f>IF(OR(D34="",G34="",M34&gt;=0),"",MIN(I34,SUMIFS('2_Review &amp; Audit'!$J$6:$J$505,'2_Review &amp; Audit'!$F$6:$F$505,D34,'2_Review &amp; Audit'!$I$6:$I$505,"&gt;="&amp;G34-30,'2_Review &amp; Audit'!$I$6:$I$505,"&lt;="&amp;G34+30,'2_Review &amp; Audit'!$A$6:$A$505,"&lt;&gt;"&amp;A34)))</f>
        <v/>
      </c>
      <c r="P34" s="29" t="str">
        <f>IF(OR(D34="",G34="",M34&gt;=0),"",COUNTIFS('2_Review &amp; Audit'!$F$6:$F$505,D34,'2_Review &amp; Audit'!$I$6:$I$505,"&gt;="&amp;G34-30,'2_Review &amp; Audit'!$I$6:$I$505,"&lt;="&amp;G34+30,'2_Review &amp; Audit'!$A$6:$A$505,"&lt;&gt;"&amp;A34))</f>
        <v/>
      </c>
      <c r="Q34" s="87" t="str">
        <f t="shared" si="3"/>
        <v>No</v>
      </c>
      <c r="R34" s="84">
        <f>IF(TransactionAuditTable[[#This Row],[Ticker]]="","",IF(Q34&lt;&gt;"Yes",0,ABS(M34)*MIN(1,O34/I34)))</f>
        <v>0</v>
      </c>
      <c r="S34" s="84" t="str">
        <f t="shared" si="4"/>
        <v/>
      </c>
      <c r="T34" s="84">
        <f t="shared" si="5"/>
        <v>24424</v>
      </c>
      <c r="U34" s="84">
        <f t="shared" si="6"/>
        <v>30.53</v>
      </c>
      <c r="V34" s="28" t="str">
        <f t="shared" si="7"/>
        <v/>
      </c>
      <c r="W34" s="80">
        <f t="shared" si="8"/>
        <v>151</v>
      </c>
      <c r="X34" s="83" t="str">
        <f t="shared" si="9"/>
        <v>Short-Term</v>
      </c>
    </row>
    <row r="35" spans="1:24" ht="15" customHeight="1" x14ac:dyDescent="0.25">
      <c r="A35" s="27">
        <f>IF('2_Review &amp; Audit'!A20="","",'2_Review &amp; Audit'!A20)</f>
        <v>15</v>
      </c>
      <c r="B35" s="27" t="str">
        <f>IF(A35="","",'2_Review &amp; Audit'!C20)</f>
        <v>US</v>
      </c>
      <c r="C35" s="27" t="str">
        <f>IF(A35="","",'2_Review &amp; Audit'!D20)</f>
        <v>ETF</v>
      </c>
      <c r="D35" s="27" t="str">
        <f>IF(A35="","",'2_Review &amp; Audit'!F20)</f>
        <v>VTI</v>
      </c>
      <c r="E35" s="27" t="str">
        <f>IF(A35="","",'2_Review &amp; Audit'!H20)</f>
        <v>VTI-20260317-0D251-331D833</v>
      </c>
      <c r="F35" s="28">
        <f>IF(A35="","",'2_Review &amp; Audit'!I20)</f>
        <v>46098</v>
      </c>
      <c r="G35" s="28" t="str">
        <f>IF(A35="","",'2_Review &amp; Audit'!M20)</f>
        <v/>
      </c>
      <c r="H35" s="29">
        <f>IF(A35="","",'2_Review &amp; Audit'!J20)</f>
        <v>0.251</v>
      </c>
      <c r="I35" s="29">
        <f>IF(A35="","",'2_Review &amp; Audit'!N20)</f>
        <v>0</v>
      </c>
      <c r="J35" s="29">
        <f>IF(A35="","",'2_Review &amp; Audit'!R20)</f>
        <v>0.251</v>
      </c>
      <c r="K35" s="89">
        <f>IF(A35="","",'2_Review &amp; Audit'!L20)</f>
        <v>83.289999999999964</v>
      </c>
      <c r="L35" s="89" t="str">
        <f>IF(A35="","",'2_Review &amp; Audit'!P20)</f>
        <v/>
      </c>
      <c r="M35" s="89" t="str">
        <f>IF(A35="","",'2_Review &amp; Audit'!Q20)</f>
        <v/>
      </c>
      <c r="N35" s="89" t="str">
        <f t="shared" si="2"/>
        <v/>
      </c>
      <c r="O35" s="29" t="str">
        <f>IF(OR(D35="",G35="",M35&gt;=0),"",MIN(I35,SUMIFS('2_Review &amp; Audit'!$J$6:$J$505,'2_Review &amp; Audit'!$F$6:$F$505,D35,'2_Review &amp; Audit'!$I$6:$I$505,"&gt;="&amp;G35-30,'2_Review &amp; Audit'!$I$6:$I$505,"&lt;="&amp;G35+30,'2_Review &amp; Audit'!$A$6:$A$505,"&lt;&gt;"&amp;A35)))</f>
        <v/>
      </c>
      <c r="P35" s="29" t="str">
        <f>IF(OR(D35="",G35="",M35&gt;=0),"",COUNTIFS('2_Review &amp; Audit'!$F$6:$F$505,D35,'2_Review &amp; Audit'!$I$6:$I$505,"&gt;="&amp;G35-30,'2_Review &amp; Audit'!$I$6:$I$505,"&lt;="&amp;G35+30,'2_Review &amp; Audit'!$A$6:$A$505,"&lt;&gt;"&amp;A35))</f>
        <v/>
      </c>
      <c r="Q35" s="87" t="str">
        <f t="shared" si="3"/>
        <v>No</v>
      </c>
      <c r="R35" s="84">
        <f>IF(TransactionAuditTable[[#This Row],[Ticker]]="","",IF(Q35&lt;&gt;"Yes",0,ABS(M35)*MIN(1,O35/I35)))</f>
        <v>0</v>
      </c>
      <c r="S35" s="84" t="str">
        <f t="shared" si="4"/>
        <v/>
      </c>
      <c r="T35" s="84">
        <f t="shared" si="5"/>
        <v>83.289999999999964</v>
      </c>
      <c r="U35" s="84">
        <f t="shared" si="6"/>
        <v>331.83266932270902</v>
      </c>
      <c r="V35" s="28" t="str">
        <f t="shared" si="7"/>
        <v/>
      </c>
      <c r="W35" s="79" t="str">
        <f t="shared" si="8"/>
        <v/>
      </c>
      <c r="X35" s="82" t="str">
        <f t="shared" si="9"/>
        <v/>
      </c>
    </row>
    <row r="36" spans="1:24" ht="15" customHeight="1" x14ac:dyDescent="0.25">
      <c r="A36" s="27">
        <f>IF('2_Review &amp; Audit'!A21="","",'2_Review &amp; Audit'!A21)</f>
        <v>16</v>
      </c>
      <c r="B36" s="27" t="str">
        <f>IF(A36="","",'2_Review &amp; Audit'!C21)</f>
        <v>US</v>
      </c>
      <c r="C36" s="27" t="str">
        <f>IF(A36="","",'2_Review &amp; Audit'!D21)</f>
        <v>ETF</v>
      </c>
      <c r="D36" s="27" t="str">
        <f>IF(A36="","",'2_Review &amp; Audit'!F21)</f>
        <v>VTI</v>
      </c>
      <c r="E36" s="27" t="str">
        <f>IF(A36="","",'2_Review &amp; Audit'!H21)</f>
        <v>VTI-20260317-212D-331D8</v>
      </c>
      <c r="F36" s="28">
        <f>IF(A36="","",'2_Review &amp; Audit'!I21)</f>
        <v>46098</v>
      </c>
      <c r="G36" s="28" t="str">
        <f>IF(A36="","",'2_Review &amp; Audit'!M21)</f>
        <v/>
      </c>
      <c r="H36" s="29">
        <f>IF(A36="","",'2_Review &amp; Audit'!J21)</f>
        <v>212</v>
      </c>
      <c r="I36" s="29">
        <f>IF(A36="","",'2_Review &amp; Audit'!N21)</f>
        <v>0</v>
      </c>
      <c r="J36" s="29">
        <f>IF(A36="","",'2_Review &amp; Audit'!R21)</f>
        <v>212</v>
      </c>
      <c r="K36" s="89">
        <f>IF(A36="","",'2_Review &amp; Audit'!L21)</f>
        <v>70341.600000000006</v>
      </c>
      <c r="L36" s="89" t="str">
        <f>IF(A36="","",'2_Review &amp; Audit'!P21)</f>
        <v/>
      </c>
      <c r="M36" s="89" t="str">
        <f>IF(A36="","",'2_Review &amp; Audit'!Q21)</f>
        <v/>
      </c>
      <c r="N36" s="89" t="str">
        <f t="shared" si="2"/>
        <v/>
      </c>
      <c r="O36" s="29" t="str">
        <f>IF(OR(D36="",G36="",M36&gt;=0),"",MIN(I36,SUMIFS('2_Review &amp; Audit'!$J$6:$J$505,'2_Review &amp; Audit'!$F$6:$F$505,D36,'2_Review &amp; Audit'!$I$6:$I$505,"&gt;="&amp;G36-30,'2_Review &amp; Audit'!$I$6:$I$505,"&lt;="&amp;G36+30,'2_Review &amp; Audit'!$A$6:$A$505,"&lt;&gt;"&amp;A36)))</f>
        <v/>
      </c>
      <c r="P36" s="29" t="str">
        <f>IF(OR(D36="",G36="",M36&gt;=0),"",COUNTIFS('2_Review &amp; Audit'!$F$6:$F$505,D36,'2_Review &amp; Audit'!$I$6:$I$505,"&gt;="&amp;G36-30,'2_Review &amp; Audit'!$I$6:$I$505,"&lt;="&amp;G36+30,'2_Review &amp; Audit'!$A$6:$A$505,"&lt;&gt;"&amp;A36))</f>
        <v/>
      </c>
      <c r="Q36" s="87" t="str">
        <f t="shared" si="3"/>
        <v>No</v>
      </c>
      <c r="R36" s="84">
        <f>IF(TransactionAuditTable[[#This Row],[Ticker]]="","",IF(Q36&lt;&gt;"Yes",0,ABS(M36)*MIN(1,O36/I36)))</f>
        <v>0</v>
      </c>
      <c r="S36" s="84" t="str">
        <f t="shared" si="4"/>
        <v/>
      </c>
      <c r="T36" s="84">
        <f t="shared" si="5"/>
        <v>70341.600000000006</v>
      </c>
      <c r="U36" s="84">
        <f t="shared" si="6"/>
        <v>331.8</v>
      </c>
      <c r="V36" s="28" t="str">
        <f t="shared" si="7"/>
        <v/>
      </c>
      <c r="W36" s="80" t="str">
        <f t="shared" si="8"/>
        <v/>
      </c>
      <c r="X36" s="83" t="str">
        <f t="shared" si="9"/>
        <v/>
      </c>
    </row>
    <row r="37" spans="1:24" ht="15" customHeight="1" x14ac:dyDescent="0.25">
      <c r="A37" s="27">
        <f>IF('2_Review &amp; Audit'!A22="","",'2_Review &amp; Audit'!A22)</f>
        <v>17</v>
      </c>
      <c r="B37" s="27" t="str">
        <f>IF(A37="","",'2_Review &amp; Audit'!C22)</f>
        <v>US</v>
      </c>
      <c r="C37" s="27" t="str">
        <f>IF(A37="","",'2_Review &amp; Audit'!D22)</f>
        <v>ETF</v>
      </c>
      <c r="D37" s="27" t="str">
        <f>IF(A37="","",'2_Review &amp; Audit'!F22)</f>
        <v>VOO</v>
      </c>
      <c r="E37" s="27" t="str">
        <f>IF(A37="","",'2_Review &amp; Audit'!H22)</f>
        <v>VOO-20260318-0D993-614D733</v>
      </c>
      <c r="F37" s="28">
        <f>IF(A37="","",'2_Review &amp; Audit'!I22)</f>
        <v>46099</v>
      </c>
      <c r="G37" s="28" t="str">
        <f>IF(A37="","",'2_Review &amp; Audit'!M22)</f>
        <v/>
      </c>
      <c r="H37" s="29">
        <f>IF(A37="","",'2_Review &amp; Audit'!J22)</f>
        <v>0.99299999999999999</v>
      </c>
      <c r="I37" s="29">
        <f>IF(A37="","",'2_Review &amp; Audit'!N22)</f>
        <v>0</v>
      </c>
      <c r="J37" s="29">
        <f>IF(A37="","",'2_Review &amp; Audit'!R22)</f>
        <v>0.99299999999999999</v>
      </c>
      <c r="K37" s="89">
        <f>IF(A37="","",'2_Review &amp; Audit'!L22)</f>
        <v>610.42999999999984</v>
      </c>
      <c r="L37" s="89" t="str">
        <f>IF(A37="","",'2_Review &amp; Audit'!P22)</f>
        <v/>
      </c>
      <c r="M37" s="89" t="str">
        <f>IF(A37="","",'2_Review &amp; Audit'!Q22)</f>
        <v/>
      </c>
      <c r="N37" s="89" t="str">
        <f t="shared" si="2"/>
        <v/>
      </c>
      <c r="O37" s="29" t="str">
        <f>IF(OR(D37="",G37="",M37&gt;=0),"",MIN(I37,SUMIFS('2_Review &amp; Audit'!$J$6:$J$505,'2_Review &amp; Audit'!$F$6:$F$505,D37,'2_Review &amp; Audit'!$I$6:$I$505,"&gt;="&amp;G37-30,'2_Review &amp; Audit'!$I$6:$I$505,"&lt;="&amp;G37+30,'2_Review &amp; Audit'!$A$6:$A$505,"&lt;&gt;"&amp;A37)))</f>
        <v/>
      </c>
      <c r="P37" s="29" t="str">
        <f>IF(OR(D37="",G37="",M37&gt;=0),"",COUNTIFS('2_Review &amp; Audit'!$F$6:$F$505,D37,'2_Review &amp; Audit'!$I$6:$I$505,"&gt;="&amp;G37-30,'2_Review &amp; Audit'!$I$6:$I$505,"&lt;="&amp;G37+30,'2_Review &amp; Audit'!$A$6:$A$505,"&lt;&gt;"&amp;A37))</f>
        <v/>
      </c>
      <c r="Q37" s="87" t="str">
        <f t="shared" si="3"/>
        <v>No</v>
      </c>
      <c r="R37" s="84">
        <f>IF(TransactionAuditTable[[#This Row],[Ticker]]="","",IF(Q37&lt;&gt;"Yes",0,ABS(M37)*MIN(1,O37/I37)))</f>
        <v>0</v>
      </c>
      <c r="S37" s="84" t="str">
        <f t="shared" si="4"/>
        <v/>
      </c>
      <c r="T37" s="84">
        <f t="shared" si="5"/>
        <v>610.42999999999984</v>
      </c>
      <c r="U37" s="84">
        <f t="shared" si="6"/>
        <v>614.73313192346404</v>
      </c>
      <c r="V37" s="28" t="str">
        <f t="shared" si="7"/>
        <v/>
      </c>
      <c r="W37" s="79" t="str">
        <f t="shared" si="8"/>
        <v/>
      </c>
      <c r="X37" s="82" t="str">
        <f t="shared" si="9"/>
        <v/>
      </c>
    </row>
    <row r="38" spans="1:24" ht="15" customHeight="1" x14ac:dyDescent="0.25">
      <c r="A38" s="27">
        <f>IF('2_Review &amp; Audit'!A23="","",'2_Review &amp; Audit'!A23)</f>
        <v>18</v>
      </c>
      <c r="B38" s="27" t="str">
        <f>IF(A38="","",'2_Review &amp; Audit'!C23)</f>
        <v>US</v>
      </c>
      <c r="C38" s="27" t="str">
        <f>IF(A38="","",'2_Review &amp; Audit'!D23)</f>
        <v>ETF</v>
      </c>
      <c r="D38" s="27" t="str">
        <f>IF(A38="","",'2_Review &amp; Audit'!F23)</f>
        <v>VOO</v>
      </c>
      <c r="E38" s="27" t="str">
        <f>IF(A38="","",'2_Review &amp; Audit'!H23)</f>
        <v>VOO-20260318-40D-614D735</v>
      </c>
      <c r="F38" s="28">
        <f>IF(A38="","",'2_Review &amp; Audit'!I23)</f>
        <v>46099</v>
      </c>
      <c r="G38" s="28" t="str">
        <f>IF(A38="","",'2_Review &amp; Audit'!M23)</f>
        <v/>
      </c>
      <c r="H38" s="29">
        <f>IF(A38="","",'2_Review &amp; Audit'!J23)</f>
        <v>40</v>
      </c>
      <c r="I38" s="29">
        <f>IF(A38="","",'2_Review &amp; Audit'!N23)</f>
        <v>0</v>
      </c>
      <c r="J38" s="29">
        <f>IF(A38="","",'2_Review &amp; Audit'!R23)</f>
        <v>40</v>
      </c>
      <c r="K38" s="89">
        <f>IF(A38="","",'2_Review &amp; Audit'!L23)</f>
        <v>24589.4</v>
      </c>
      <c r="L38" s="89" t="str">
        <f>IF(A38="","",'2_Review &amp; Audit'!P23)</f>
        <v/>
      </c>
      <c r="M38" s="89" t="str">
        <f>IF(A38="","",'2_Review &amp; Audit'!Q23)</f>
        <v/>
      </c>
      <c r="N38" s="89" t="str">
        <f t="shared" si="2"/>
        <v/>
      </c>
      <c r="O38" s="29" t="str">
        <f>IF(OR(D38="",G38="",M38&gt;=0),"",MIN(I38,SUMIFS('2_Review &amp; Audit'!$J$6:$J$505,'2_Review &amp; Audit'!$F$6:$F$505,D38,'2_Review &amp; Audit'!$I$6:$I$505,"&gt;="&amp;G38-30,'2_Review &amp; Audit'!$I$6:$I$505,"&lt;="&amp;G38+30,'2_Review &amp; Audit'!$A$6:$A$505,"&lt;&gt;"&amp;A38)))</f>
        <v/>
      </c>
      <c r="P38" s="29" t="str">
        <f>IF(OR(D38="",G38="",M38&gt;=0),"",COUNTIFS('2_Review &amp; Audit'!$F$6:$F$505,D38,'2_Review &amp; Audit'!$I$6:$I$505,"&gt;="&amp;G38-30,'2_Review &amp; Audit'!$I$6:$I$505,"&lt;="&amp;G38+30,'2_Review &amp; Audit'!$A$6:$A$505,"&lt;&gt;"&amp;A38))</f>
        <v/>
      </c>
      <c r="Q38" s="87" t="str">
        <f t="shared" si="3"/>
        <v>No</v>
      </c>
      <c r="R38" s="84">
        <f>IF(TransactionAuditTable[[#This Row],[Ticker]]="","",IF(Q38&lt;&gt;"Yes",0,ABS(M38)*MIN(1,O38/I38)))</f>
        <v>0</v>
      </c>
      <c r="S38" s="84" t="str">
        <f t="shared" si="4"/>
        <v/>
      </c>
      <c r="T38" s="84">
        <f t="shared" si="5"/>
        <v>24589.4</v>
      </c>
      <c r="U38" s="84">
        <f t="shared" si="6"/>
        <v>614.73500000000001</v>
      </c>
      <c r="V38" s="28" t="str">
        <f t="shared" si="7"/>
        <v/>
      </c>
      <c r="W38" s="80" t="str">
        <f t="shared" si="8"/>
        <v/>
      </c>
      <c r="X38" s="83" t="str">
        <f t="shared" si="9"/>
        <v/>
      </c>
    </row>
    <row r="39" spans="1:24" ht="15" customHeight="1" x14ac:dyDescent="0.25">
      <c r="A39" s="27">
        <f>IF('2_Review &amp; Audit'!A24="","",'2_Review &amp; Audit'!A24)</f>
        <v>19</v>
      </c>
      <c r="B39" s="27" t="str">
        <f>IF(A39="","",'2_Review &amp; Audit'!C24)</f>
        <v>US</v>
      </c>
      <c r="C39" s="27" t="str">
        <f>IF(A39="","",'2_Review &amp; Audit'!D24)</f>
        <v>ETF</v>
      </c>
      <c r="D39" s="27" t="str">
        <f>IF(A39="","",'2_Review &amp; Audit'!F24)</f>
        <v>VOO</v>
      </c>
      <c r="E39" s="27" t="str">
        <f>IF(A39="","",'2_Review &amp; Audit'!H24)</f>
        <v>VOO-20260320-34D-602D785</v>
      </c>
      <c r="F39" s="28">
        <f>IF(A39="","",'2_Review &amp; Audit'!I24)</f>
        <v>46101</v>
      </c>
      <c r="G39" s="28" t="str">
        <f>IF(A39="","",'2_Review &amp; Audit'!M24)</f>
        <v/>
      </c>
      <c r="H39" s="29">
        <f>IF(A39="","",'2_Review &amp; Audit'!J24)</f>
        <v>34</v>
      </c>
      <c r="I39" s="29">
        <f>IF(A39="","",'2_Review &amp; Audit'!N24)</f>
        <v>0</v>
      </c>
      <c r="J39" s="29">
        <f>IF(A39="","",'2_Review &amp; Audit'!R24)</f>
        <v>34</v>
      </c>
      <c r="K39" s="89">
        <f>IF(A39="","",'2_Review &amp; Audit'!L24)</f>
        <v>20494.689999999999</v>
      </c>
      <c r="L39" s="89" t="str">
        <f>IF(A39="","",'2_Review &amp; Audit'!P24)</f>
        <v/>
      </c>
      <c r="M39" s="89" t="str">
        <f>IF(A39="","",'2_Review &amp; Audit'!Q24)</f>
        <v/>
      </c>
      <c r="N39" s="89" t="str">
        <f t="shared" si="2"/>
        <v/>
      </c>
      <c r="O39" s="29" t="str">
        <f>IF(OR(D39="",G39="",M39&gt;=0),"",MIN(I39,SUMIFS('2_Review &amp; Audit'!$J$6:$J$505,'2_Review &amp; Audit'!$F$6:$F$505,D39,'2_Review &amp; Audit'!$I$6:$I$505,"&gt;="&amp;G39-30,'2_Review &amp; Audit'!$I$6:$I$505,"&lt;="&amp;G39+30,'2_Review &amp; Audit'!$A$6:$A$505,"&lt;&gt;"&amp;A39)))</f>
        <v/>
      </c>
      <c r="P39" s="29" t="str">
        <f>IF(OR(D39="",G39="",M39&gt;=0),"",COUNTIFS('2_Review &amp; Audit'!$F$6:$F$505,D39,'2_Review &amp; Audit'!$I$6:$I$505,"&gt;="&amp;G39-30,'2_Review &amp; Audit'!$I$6:$I$505,"&lt;="&amp;G39+30,'2_Review &amp; Audit'!$A$6:$A$505,"&lt;&gt;"&amp;A39))</f>
        <v/>
      </c>
      <c r="Q39" s="87" t="str">
        <f t="shared" si="3"/>
        <v>No</v>
      </c>
      <c r="R39" s="84">
        <f>IF(TransactionAuditTable[[#This Row],[Ticker]]="","",IF(Q39&lt;&gt;"Yes",0,ABS(M39)*MIN(1,O39/I39)))</f>
        <v>0</v>
      </c>
      <c r="S39" s="84" t="str">
        <f t="shared" si="4"/>
        <v/>
      </c>
      <c r="T39" s="84">
        <f t="shared" si="5"/>
        <v>20494.689999999999</v>
      </c>
      <c r="U39" s="84">
        <f t="shared" si="6"/>
        <v>602.78499999999997</v>
      </c>
      <c r="V39" s="28" t="str">
        <f t="shared" si="7"/>
        <v/>
      </c>
      <c r="W39" s="79" t="str">
        <f t="shared" si="8"/>
        <v/>
      </c>
      <c r="X39" s="82" t="str">
        <f t="shared" si="9"/>
        <v/>
      </c>
    </row>
    <row r="40" spans="1:24" ht="15" customHeight="1" x14ac:dyDescent="0.25">
      <c r="A40" s="27">
        <f>IF('2_Review &amp; Audit'!A25="","",'2_Review &amp; Audit'!A25)</f>
        <v>20</v>
      </c>
      <c r="B40" s="27" t="str">
        <f>IF(A40="","",'2_Review &amp; Audit'!C25)</f>
        <v>US</v>
      </c>
      <c r="C40" s="27" t="str">
        <f>IF(A40="","",'2_Review &amp; Audit'!D25)</f>
        <v>ETF</v>
      </c>
      <c r="D40" s="27" t="str">
        <f>IF(A40="","",'2_Review &amp; Audit'!F25)</f>
        <v>VOO</v>
      </c>
      <c r="E40" s="27" t="str">
        <f>IF(A40="","",'2_Review &amp; Audit'!H25)</f>
        <v>VOO-20260320-0D135-602D815</v>
      </c>
      <c r="F40" s="28">
        <f>IF(A40="","",'2_Review &amp; Audit'!I25)</f>
        <v>46101</v>
      </c>
      <c r="G40" s="28" t="str">
        <f>IF(A40="","",'2_Review &amp; Audit'!M25)</f>
        <v/>
      </c>
      <c r="H40" s="29">
        <f>IF(A40="","",'2_Review &amp; Audit'!J25)</f>
        <v>0.13500000000000001</v>
      </c>
      <c r="I40" s="29">
        <f>IF(A40="","",'2_Review &amp; Audit'!N25)</f>
        <v>0</v>
      </c>
      <c r="J40" s="29">
        <f>IF(A40="","",'2_Review &amp; Audit'!R25)</f>
        <v>0.13500000000000001</v>
      </c>
      <c r="K40" s="89">
        <f>IF(A40="","",'2_Review &amp; Audit'!L25)</f>
        <v>81.380000000000038</v>
      </c>
      <c r="L40" s="89" t="str">
        <f>IF(A40="","",'2_Review &amp; Audit'!P25)</f>
        <v/>
      </c>
      <c r="M40" s="89" t="str">
        <f>IF(A40="","",'2_Review &amp; Audit'!Q25)</f>
        <v/>
      </c>
      <c r="N40" s="89" t="str">
        <f t="shared" si="2"/>
        <v/>
      </c>
      <c r="O40" s="29" t="str">
        <f>IF(OR(D40="",G40="",M40&gt;=0),"",MIN(I40,SUMIFS('2_Review &amp; Audit'!$J$6:$J$505,'2_Review &amp; Audit'!$F$6:$F$505,D40,'2_Review &amp; Audit'!$I$6:$I$505,"&gt;="&amp;G40-30,'2_Review &amp; Audit'!$I$6:$I$505,"&lt;="&amp;G40+30,'2_Review &amp; Audit'!$A$6:$A$505,"&lt;&gt;"&amp;A40)))</f>
        <v/>
      </c>
      <c r="P40" s="29" t="str">
        <f>IF(OR(D40="",G40="",M40&gt;=0),"",COUNTIFS('2_Review &amp; Audit'!$F$6:$F$505,D40,'2_Review &amp; Audit'!$I$6:$I$505,"&gt;="&amp;G40-30,'2_Review &amp; Audit'!$I$6:$I$505,"&lt;="&amp;G40+30,'2_Review &amp; Audit'!$A$6:$A$505,"&lt;&gt;"&amp;A40))</f>
        <v/>
      </c>
      <c r="Q40" s="87" t="str">
        <f t="shared" si="3"/>
        <v>No</v>
      </c>
      <c r="R40" s="84">
        <f>IF(TransactionAuditTable[[#This Row],[Ticker]]="","",IF(Q40&lt;&gt;"Yes",0,ABS(M40)*MIN(1,O40/I40)))</f>
        <v>0</v>
      </c>
      <c r="S40" s="84" t="str">
        <f t="shared" si="4"/>
        <v/>
      </c>
      <c r="T40" s="84">
        <f t="shared" si="5"/>
        <v>81.380000000000038</v>
      </c>
      <c r="U40" s="84">
        <f t="shared" si="6"/>
        <v>602.81481481481501</v>
      </c>
      <c r="V40" s="28" t="str">
        <f t="shared" si="7"/>
        <v/>
      </c>
      <c r="W40" s="80" t="str">
        <f t="shared" si="8"/>
        <v/>
      </c>
      <c r="X40" s="83" t="str">
        <f t="shared" si="9"/>
        <v/>
      </c>
    </row>
    <row r="41" spans="1:24" ht="15" customHeight="1" x14ac:dyDescent="0.25">
      <c r="A41" s="27">
        <f>IF('2_Review &amp; Audit'!A26="","",'2_Review &amp; Audit'!A26)</f>
        <v>21</v>
      </c>
      <c r="B41" s="27" t="str">
        <f>IF(A41="","",'2_Review &amp; Audit'!C26)</f>
        <v>US</v>
      </c>
      <c r="C41" s="27" t="str">
        <f>IF(A41="","",'2_Review &amp; Audit'!D26)</f>
        <v>ETF</v>
      </c>
      <c r="D41" s="27" t="str">
        <f>IF(A41="","",'2_Review &amp; Audit'!F26)</f>
        <v>VTI</v>
      </c>
      <c r="E41" s="27" t="str">
        <f>IF(A41="","",'2_Review &amp; Audit'!H26)</f>
        <v>VTI-20260327-0D736-314D348</v>
      </c>
      <c r="F41" s="28">
        <f>IF(A41="","",'2_Review &amp; Audit'!I26)</f>
        <v>46108</v>
      </c>
      <c r="G41" s="28" t="str">
        <f>IF(A41="","",'2_Review &amp; Audit'!M26)</f>
        <v/>
      </c>
      <c r="H41" s="29">
        <f>IF(A41="","",'2_Review &amp; Audit'!J26)</f>
        <v>0.73599999999999999</v>
      </c>
      <c r="I41" s="29">
        <f>IF(A41="","",'2_Review &amp; Audit'!N26)</f>
        <v>0</v>
      </c>
      <c r="J41" s="29">
        <f>IF(A41="","",'2_Review &amp; Audit'!R26)</f>
        <v>0.73599999999999999</v>
      </c>
      <c r="K41" s="89">
        <f>IF(A41="","",'2_Review &amp; Audit'!L26)</f>
        <v>231.36000000000035</v>
      </c>
      <c r="L41" s="89" t="str">
        <f>IF(A41="","",'2_Review &amp; Audit'!P26)</f>
        <v/>
      </c>
      <c r="M41" s="89" t="str">
        <f>IF(A41="","",'2_Review &amp; Audit'!Q26)</f>
        <v/>
      </c>
      <c r="N41" s="89" t="str">
        <f t="shared" si="2"/>
        <v/>
      </c>
      <c r="O41" s="29" t="str">
        <f>IF(OR(D41="",G41="",M41&gt;=0),"",MIN(I41,SUMIFS('2_Review &amp; Audit'!$J$6:$J$505,'2_Review &amp; Audit'!$F$6:$F$505,D41,'2_Review &amp; Audit'!$I$6:$I$505,"&gt;="&amp;G41-30,'2_Review &amp; Audit'!$I$6:$I$505,"&lt;="&amp;G41+30,'2_Review &amp; Audit'!$A$6:$A$505,"&lt;&gt;"&amp;A41)))</f>
        <v/>
      </c>
      <c r="P41" s="29" t="str">
        <f>IF(OR(D41="",G41="",M41&gt;=0),"",COUNTIFS('2_Review &amp; Audit'!$F$6:$F$505,D41,'2_Review &amp; Audit'!$I$6:$I$505,"&gt;="&amp;G41-30,'2_Review &amp; Audit'!$I$6:$I$505,"&lt;="&amp;G41+30,'2_Review &amp; Audit'!$A$6:$A$505,"&lt;&gt;"&amp;A41))</f>
        <v/>
      </c>
      <c r="Q41" s="87" t="str">
        <f t="shared" si="3"/>
        <v>No</v>
      </c>
      <c r="R41" s="84">
        <f>IF(TransactionAuditTable[[#This Row],[Ticker]]="","",IF(Q41&lt;&gt;"Yes",0,ABS(M41)*MIN(1,O41/I41)))</f>
        <v>0</v>
      </c>
      <c r="S41" s="84" t="str">
        <f t="shared" si="4"/>
        <v/>
      </c>
      <c r="T41" s="84">
        <f t="shared" si="5"/>
        <v>231.36000000000035</v>
      </c>
      <c r="U41" s="84">
        <f t="shared" si="6"/>
        <v>314.34782608695701</v>
      </c>
      <c r="V41" s="28" t="str">
        <f t="shared" si="7"/>
        <v/>
      </c>
      <c r="W41" s="79" t="str">
        <f t="shared" si="8"/>
        <v/>
      </c>
      <c r="X41" s="82" t="str">
        <f t="shared" si="9"/>
        <v/>
      </c>
    </row>
    <row r="42" spans="1:24" ht="15" customHeight="1" x14ac:dyDescent="0.25">
      <c r="A42" s="27">
        <f>IF('2_Review &amp; Audit'!A27="","",'2_Review &amp; Audit'!A27)</f>
        <v>22</v>
      </c>
      <c r="B42" s="27" t="str">
        <f>IF(A42="","",'2_Review &amp; Audit'!C27)</f>
        <v>US</v>
      </c>
      <c r="C42" s="27" t="str">
        <f>IF(A42="","",'2_Review &amp; Audit'!D27)</f>
        <v>ETF</v>
      </c>
      <c r="D42" s="27" t="str">
        <f>IF(A42="","",'2_Review &amp; Audit'!F27)</f>
        <v>VTI</v>
      </c>
      <c r="E42" s="27" t="str">
        <f>IF(A42="","",'2_Review &amp; Audit'!H27)</f>
        <v>VTI-20260327-63D-314D35</v>
      </c>
      <c r="F42" s="28">
        <f>IF(A42="","",'2_Review &amp; Audit'!I27)</f>
        <v>46108</v>
      </c>
      <c r="G42" s="28" t="str">
        <f>IF(A42="","",'2_Review &amp; Audit'!M27)</f>
        <v/>
      </c>
      <c r="H42" s="29">
        <f>IF(A42="","",'2_Review &amp; Audit'!J27)</f>
        <v>63</v>
      </c>
      <c r="I42" s="29">
        <f>IF(A42="","",'2_Review &amp; Audit'!N27)</f>
        <v>0</v>
      </c>
      <c r="J42" s="29">
        <f>IF(A42="","",'2_Review &amp; Audit'!R27)</f>
        <v>63</v>
      </c>
      <c r="K42" s="89">
        <f>IF(A42="","",'2_Review &amp; Audit'!L27)</f>
        <v>19804.050000000003</v>
      </c>
      <c r="L42" s="89" t="str">
        <f>IF(A42="","",'2_Review &amp; Audit'!P27)</f>
        <v/>
      </c>
      <c r="M42" s="89" t="str">
        <f>IF(A42="","",'2_Review &amp; Audit'!Q27)</f>
        <v/>
      </c>
      <c r="N42" s="89" t="str">
        <f t="shared" si="2"/>
        <v/>
      </c>
      <c r="O42" s="29" t="str">
        <f>IF(OR(D42="",G42="",M42&gt;=0),"",MIN(I42,SUMIFS('2_Review &amp; Audit'!$J$6:$J$505,'2_Review &amp; Audit'!$F$6:$F$505,D42,'2_Review &amp; Audit'!$I$6:$I$505,"&gt;="&amp;G42-30,'2_Review &amp; Audit'!$I$6:$I$505,"&lt;="&amp;G42+30,'2_Review &amp; Audit'!$A$6:$A$505,"&lt;&gt;"&amp;A42)))</f>
        <v/>
      </c>
      <c r="P42" s="29" t="str">
        <f>IF(OR(D42="",G42="",M42&gt;=0),"",COUNTIFS('2_Review &amp; Audit'!$F$6:$F$505,D42,'2_Review &amp; Audit'!$I$6:$I$505,"&gt;="&amp;G42-30,'2_Review &amp; Audit'!$I$6:$I$505,"&lt;="&amp;G42+30,'2_Review &amp; Audit'!$A$6:$A$505,"&lt;&gt;"&amp;A42))</f>
        <v/>
      </c>
      <c r="Q42" s="87" t="str">
        <f t="shared" si="3"/>
        <v>No</v>
      </c>
      <c r="R42" s="84">
        <f>IF(TransactionAuditTable[[#This Row],[Ticker]]="","",IF(Q42&lt;&gt;"Yes",0,ABS(M42)*MIN(1,O42/I42)))</f>
        <v>0</v>
      </c>
      <c r="S42" s="84" t="str">
        <f t="shared" si="4"/>
        <v/>
      </c>
      <c r="T42" s="84">
        <f t="shared" si="5"/>
        <v>19804.050000000003</v>
      </c>
      <c r="U42" s="84">
        <f t="shared" si="6"/>
        <v>314.35000000000002</v>
      </c>
      <c r="V42" s="28" t="str">
        <f t="shared" si="7"/>
        <v/>
      </c>
      <c r="W42" s="80" t="str">
        <f t="shared" si="8"/>
        <v/>
      </c>
      <c r="X42" s="83" t="str">
        <f t="shared" si="9"/>
        <v/>
      </c>
    </row>
    <row r="43" spans="1:24" ht="15" customHeight="1" x14ac:dyDescent="0.25">
      <c r="A43" s="27">
        <f>IF('2_Review &amp; Audit'!A28="","",'2_Review &amp; Audit'!A28)</f>
        <v>23</v>
      </c>
      <c r="B43" s="27" t="str">
        <f>IF(A43="","",'2_Review &amp; Audit'!C28)</f>
        <v>International</v>
      </c>
      <c r="C43" s="27" t="str">
        <f>IF(A43="","",'2_Review &amp; Audit'!D28)</f>
        <v>ETF</v>
      </c>
      <c r="D43" s="27" t="str">
        <f>IF(A43="","",'2_Review &amp; Audit'!F28)</f>
        <v>IXUS</v>
      </c>
      <c r="E43" s="27" t="str">
        <f>IF(A43="","",'2_Review &amp; Audit'!H28)</f>
        <v>IXUS-20260317-157D003-88D55</v>
      </c>
      <c r="F43" s="28">
        <f>IF(A43="","",'2_Review &amp; Audit'!I28)</f>
        <v>46098</v>
      </c>
      <c r="G43" s="28">
        <f>IF(A43="","",'2_Review &amp; Audit'!M28)</f>
        <v>46101</v>
      </c>
      <c r="H43" s="29">
        <f>IF(A43="","",'2_Review &amp; Audit'!J28)</f>
        <v>157.00299999999999</v>
      </c>
      <c r="I43" s="29">
        <f>IF(A43="","",'2_Review &amp; Audit'!N28)</f>
        <v>157.00299999999999</v>
      </c>
      <c r="J43" s="29">
        <f>IF(A43="","",'2_Review &amp; Audit'!R28)</f>
        <v>0</v>
      </c>
      <c r="K43" s="89">
        <f>IF(A43="","",'2_Review &amp; Audit'!L28)</f>
        <v>13902.615649999998</v>
      </c>
      <c r="L43" s="89">
        <f>IF(A43="","",'2_Review &amp; Audit'!P28)</f>
        <v>13117.600649999998</v>
      </c>
      <c r="M43" s="89">
        <f>IF(A43="","",'2_Review &amp; Audit'!Q28)</f>
        <v>-785.01499999999942</v>
      </c>
      <c r="N43" s="89">
        <f t="shared" si="2"/>
        <v>4.9999999999999964</v>
      </c>
      <c r="O43" s="29">
        <f>IF(OR(D43="",G43="",M43&gt;=0),"",MIN(I43,SUMIFS('2_Review &amp; Audit'!$J$6:$J$505,'2_Review &amp; Audit'!$F$6:$F$505,D43,'2_Review &amp; Audit'!$I$6:$I$505,"&gt;="&amp;G43-30,'2_Review &amp; Audit'!$I$6:$I$505,"&lt;="&amp;G43+30,'2_Review &amp; Audit'!$A$6:$A$505,"&lt;&gt;"&amp;A43)))</f>
        <v>0.997</v>
      </c>
      <c r="P43" s="29">
        <f>IF(OR(D43="",G43="",M43&gt;=0),"",COUNTIFS('2_Review &amp; Audit'!$F$6:$F$505,D43,'2_Review &amp; Audit'!$I$6:$I$505,"&gt;="&amp;G43-30,'2_Review &amp; Audit'!$I$6:$I$505,"&lt;="&amp;G43+30,'2_Review &amp; Audit'!$A$6:$A$505,"&lt;&gt;"&amp;A43))</f>
        <v>1</v>
      </c>
      <c r="Q43" s="87" t="str">
        <f t="shared" si="3"/>
        <v>Yes</v>
      </c>
      <c r="R43" s="84">
        <f>IF(TransactionAuditTable[[#This Row],[Ticker]]="","",IF(Q43&lt;&gt;"Yes",0,ABS(M43)*MIN(1,O43/I43)))</f>
        <v>4.9849999999999968</v>
      </c>
      <c r="S43" s="84">
        <f t="shared" si="4"/>
        <v>4.9849999999999968</v>
      </c>
      <c r="T43" s="84">
        <f t="shared" si="5"/>
        <v>13907.600649999998</v>
      </c>
      <c r="U43" s="84">
        <f t="shared" si="6"/>
        <v>88.581750985649961</v>
      </c>
      <c r="V43" s="28">
        <f t="shared" si="7"/>
        <v>46131</v>
      </c>
      <c r="W43" s="79">
        <f t="shared" si="8"/>
        <v>3</v>
      </c>
      <c r="X43" s="82" t="str">
        <f t="shared" si="9"/>
        <v>Short-Term</v>
      </c>
    </row>
    <row r="44" spans="1:24" ht="15" customHeight="1" x14ac:dyDescent="0.25">
      <c r="A44" s="27">
        <f>IF('2_Review &amp; Audit'!A29="","",'2_Review &amp; Audit'!A29)</f>
        <v>24</v>
      </c>
      <c r="B44" s="27" t="str">
        <f>IF(A44="","",'2_Review &amp; Audit'!C29)</f>
        <v>International</v>
      </c>
      <c r="C44" s="27" t="str">
        <f>IF(A44="","",'2_Review &amp; Audit'!D29)</f>
        <v>ETF</v>
      </c>
      <c r="D44" s="27" t="str">
        <f>IF(A44="","",'2_Review &amp; Audit'!F29)</f>
        <v>IXUS</v>
      </c>
      <c r="E44" s="27" t="str">
        <f>IF(A44="","",'2_Review &amp; Audit'!H29)</f>
        <v>IXUS-20260317-0D997-93D56</v>
      </c>
      <c r="F44" s="28">
        <f>IF(A44="","",'2_Review &amp; Audit'!I29)</f>
        <v>46098</v>
      </c>
      <c r="G44" s="28">
        <f>IF(A44="","",'2_Review &amp; Audit'!M29)</f>
        <v>46101</v>
      </c>
      <c r="H44" s="29">
        <f>IF(A44="","",'2_Review &amp; Audit'!J29)</f>
        <v>0.997</v>
      </c>
      <c r="I44" s="29">
        <f>IF(A44="","",'2_Review &amp; Audit'!N29)</f>
        <v>0.997</v>
      </c>
      <c r="J44" s="29">
        <f>IF(A44="","",'2_Review &amp; Audit'!R29)</f>
        <v>0</v>
      </c>
      <c r="K44" s="89">
        <f>IF(A44="","",'2_Review &amp; Audit'!L29)</f>
        <v>93.279319999999998</v>
      </c>
      <c r="L44" s="89">
        <f>IF(A44="","",'2_Review &amp; Audit'!P29)</f>
        <v>83.299350000000004</v>
      </c>
      <c r="M44" s="89">
        <f>IF(A44="","",'2_Review &amp; Audit'!Q29)</f>
        <v>-9.9799699999999945</v>
      </c>
      <c r="N44" s="89">
        <f t="shared" si="2"/>
        <v>10.009999999999994</v>
      </c>
      <c r="O44" s="29">
        <f>IF(OR(D44="",G44="",M44&gt;=0),"",MIN(I44,SUMIFS('2_Review &amp; Audit'!$J$6:$J$505,'2_Review &amp; Audit'!$F$6:$F$505,D44,'2_Review &amp; Audit'!$I$6:$I$505,"&gt;="&amp;G44-30,'2_Review &amp; Audit'!$I$6:$I$505,"&lt;="&amp;G44+30,'2_Review &amp; Audit'!$A$6:$A$505,"&lt;&gt;"&amp;A44)))</f>
        <v>0.997</v>
      </c>
      <c r="P44" s="29">
        <f>IF(OR(D44="",G44="",M44&gt;=0),"",COUNTIFS('2_Review &amp; Audit'!$F$6:$F$505,D44,'2_Review &amp; Audit'!$I$6:$I$505,"&gt;="&amp;G44-30,'2_Review &amp; Audit'!$I$6:$I$505,"&lt;="&amp;G44+30,'2_Review &amp; Audit'!$A$6:$A$505,"&lt;&gt;"&amp;A44))</f>
        <v>1</v>
      </c>
      <c r="Q44" s="87" t="str">
        <f t="shared" si="3"/>
        <v>Yes</v>
      </c>
      <c r="R44" s="84">
        <f>IF(TransactionAuditTable[[#This Row],[Ticker]]="","",IF(Q44&lt;&gt;"Yes",0,ABS(M44)*MIN(1,O44/I44)))</f>
        <v>9.9799699999999945</v>
      </c>
      <c r="S44" s="84">
        <f t="shared" si="4"/>
        <v>9.9799699999999945</v>
      </c>
      <c r="T44" s="84">
        <f t="shared" si="5"/>
        <v>103.25928999999999</v>
      </c>
      <c r="U44" s="84">
        <f t="shared" si="6"/>
        <v>103.57</v>
      </c>
      <c r="V44" s="28">
        <f t="shared" si="7"/>
        <v>46131</v>
      </c>
      <c r="W44" s="80">
        <f t="shared" si="8"/>
        <v>3</v>
      </c>
      <c r="X44" s="83" t="str">
        <f t="shared" si="9"/>
        <v>Short-Term</v>
      </c>
    </row>
    <row r="45" spans="1:24" ht="15" customHeight="1" x14ac:dyDescent="0.25">
      <c r="A45" s="27">
        <f>IF('2_Review &amp; Audit'!A30="","",'2_Review &amp; Audit'!A30)</f>
        <v>25</v>
      </c>
      <c r="B45" s="27" t="str">
        <f>IF(A45="","",'2_Review &amp; Audit'!C30)</f>
        <v>International</v>
      </c>
      <c r="C45" s="27" t="str">
        <f>IF(A45="","",'2_Review &amp; Audit'!D30)</f>
        <v>ETF</v>
      </c>
      <c r="D45" s="27" t="str">
        <f>IF(A45="","",'2_Review &amp; Audit'!F30)</f>
        <v>VXUS</v>
      </c>
      <c r="E45" s="27" t="str">
        <f>IF(A45="","",'2_Review &amp; Audit'!H30)</f>
        <v>VXUS-20260317-178D-79D02</v>
      </c>
      <c r="F45" s="28">
        <f>IF(A45="","",'2_Review &amp; Audit'!I30)</f>
        <v>46098</v>
      </c>
      <c r="G45" s="28" t="str">
        <f>IF(A45="","",'2_Review &amp; Audit'!M30)</f>
        <v/>
      </c>
      <c r="H45" s="29">
        <f>IF(A45="","",'2_Review &amp; Audit'!J30)</f>
        <v>178</v>
      </c>
      <c r="I45" s="29">
        <f>IF(A45="","",'2_Review &amp; Audit'!N30)</f>
        <v>0</v>
      </c>
      <c r="J45" s="29">
        <f>IF(A45="","",'2_Review &amp; Audit'!R30)</f>
        <v>178</v>
      </c>
      <c r="K45" s="89">
        <f>IF(A45="","",'2_Review &amp; Audit'!L30)</f>
        <v>14065.539999999994</v>
      </c>
      <c r="L45" s="89" t="str">
        <f>IF(A45="","",'2_Review &amp; Audit'!P30)</f>
        <v/>
      </c>
      <c r="M45" s="89" t="str">
        <f>IF(A45="","",'2_Review &amp; Audit'!Q30)</f>
        <v/>
      </c>
      <c r="N45" s="89" t="str">
        <f t="shared" si="2"/>
        <v/>
      </c>
      <c r="O45" s="29" t="str">
        <f>IF(OR(D45="",G45="",M45&gt;=0),"",MIN(I45,SUMIFS('2_Review &amp; Audit'!$J$6:$J$505,'2_Review &amp; Audit'!$F$6:$F$505,D45,'2_Review &amp; Audit'!$I$6:$I$505,"&gt;="&amp;G45-30,'2_Review &amp; Audit'!$I$6:$I$505,"&lt;="&amp;G45+30,'2_Review &amp; Audit'!$A$6:$A$505,"&lt;&gt;"&amp;A45)))</f>
        <v/>
      </c>
      <c r="P45" s="29" t="str">
        <f>IF(OR(D45="",G45="",M45&gt;=0),"",COUNTIFS('2_Review &amp; Audit'!$F$6:$F$505,D45,'2_Review &amp; Audit'!$I$6:$I$505,"&gt;="&amp;G45-30,'2_Review &amp; Audit'!$I$6:$I$505,"&lt;="&amp;G45+30,'2_Review &amp; Audit'!$A$6:$A$505,"&lt;&gt;"&amp;A45))</f>
        <v/>
      </c>
      <c r="Q45" s="87" t="str">
        <f t="shared" si="3"/>
        <v>No</v>
      </c>
      <c r="R45" s="84">
        <f>IF(TransactionAuditTable[[#This Row],[Ticker]]="","",IF(Q45&lt;&gt;"Yes",0,ABS(M45)*MIN(1,O45/I45)))</f>
        <v>0</v>
      </c>
      <c r="S45" s="84" t="str">
        <f t="shared" si="4"/>
        <v/>
      </c>
      <c r="T45" s="84">
        <f t="shared" si="5"/>
        <v>14065.539999999994</v>
      </c>
      <c r="U45" s="84">
        <f t="shared" si="6"/>
        <v>79.019887640449397</v>
      </c>
      <c r="V45" s="28" t="str">
        <f t="shared" si="7"/>
        <v/>
      </c>
      <c r="W45" s="79" t="str">
        <f t="shared" si="8"/>
        <v/>
      </c>
      <c r="X45" s="82" t="str">
        <f t="shared" si="9"/>
        <v/>
      </c>
    </row>
    <row r="46" spans="1:24" ht="15" customHeight="1" x14ac:dyDescent="0.25">
      <c r="A46" s="27">
        <f>IF('2_Review &amp; Audit'!A31="","",'2_Review &amp; Audit'!A31)</f>
        <v>26</v>
      </c>
      <c r="B46" s="27" t="str">
        <f>IF(A46="","",'2_Review &amp; Audit'!C31)</f>
        <v>International</v>
      </c>
      <c r="C46" s="27" t="str">
        <f>IF(A46="","",'2_Review &amp; Audit'!D31)</f>
        <v>ETF</v>
      </c>
      <c r="D46" s="27" t="str">
        <f>IF(A46="","",'2_Review &amp; Audit'!F31)</f>
        <v>VXUS</v>
      </c>
      <c r="E46" s="27" t="str">
        <f>IF(A46="","",'2_Review &amp; Audit'!H31)</f>
        <v>VXUS-20260317-0D182-79D011</v>
      </c>
      <c r="F46" s="28">
        <f>IF(A46="","",'2_Review &amp; Audit'!I31)</f>
        <v>46098</v>
      </c>
      <c r="G46" s="28" t="str">
        <f>IF(A46="","",'2_Review &amp; Audit'!M31)</f>
        <v/>
      </c>
      <c r="H46" s="29">
        <f>IF(A46="","",'2_Review &amp; Audit'!J31)</f>
        <v>0.182</v>
      </c>
      <c r="I46" s="29">
        <f>IF(A46="","",'2_Review &amp; Audit'!N31)</f>
        <v>0</v>
      </c>
      <c r="J46" s="29">
        <f>IF(A46="","",'2_Review &amp; Audit'!R31)</f>
        <v>0.182</v>
      </c>
      <c r="K46" s="89">
        <f>IF(A46="","",'2_Review &amp; Audit'!L31)</f>
        <v>14.379999999999997</v>
      </c>
      <c r="L46" s="89" t="str">
        <f>IF(A46="","",'2_Review &amp; Audit'!P31)</f>
        <v/>
      </c>
      <c r="M46" s="89" t="str">
        <f>IF(A46="","",'2_Review &amp; Audit'!Q31)</f>
        <v/>
      </c>
      <c r="N46" s="89" t="str">
        <f t="shared" si="2"/>
        <v/>
      </c>
      <c r="O46" s="29" t="str">
        <f>IF(OR(D46="",G46="",M46&gt;=0),"",MIN(I46,SUMIFS('2_Review &amp; Audit'!$J$6:$J$505,'2_Review &amp; Audit'!$F$6:$F$505,D46,'2_Review &amp; Audit'!$I$6:$I$505,"&gt;="&amp;G46-30,'2_Review &amp; Audit'!$I$6:$I$505,"&lt;="&amp;G46+30,'2_Review &amp; Audit'!$A$6:$A$505,"&lt;&gt;"&amp;A46)))</f>
        <v/>
      </c>
      <c r="P46" s="29" t="str">
        <f>IF(OR(D46="",G46="",M46&gt;=0),"",COUNTIFS('2_Review &amp; Audit'!$F$6:$F$505,D46,'2_Review &amp; Audit'!$I$6:$I$505,"&gt;="&amp;G46-30,'2_Review &amp; Audit'!$I$6:$I$505,"&lt;="&amp;G46+30,'2_Review &amp; Audit'!$A$6:$A$505,"&lt;&gt;"&amp;A46))</f>
        <v/>
      </c>
      <c r="Q46" s="87" t="str">
        <f t="shared" si="3"/>
        <v>No</v>
      </c>
      <c r="R46" s="84">
        <f>IF(TransactionAuditTable[[#This Row],[Ticker]]="","",IF(Q46&lt;&gt;"Yes",0,ABS(M46)*MIN(1,O46/I46)))</f>
        <v>0</v>
      </c>
      <c r="S46" s="84" t="str">
        <f t="shared" si="4"/>
        <v/>
      </c>
      <c r="T46" s="84">
        <f t="shared" si="5"/>
        <v>14.379999999999997</v>
      </c>
      <c r="U46" s="84">
        <f t="shared" si="6"/>
        <v>79.010989010988993</v>
      </c>
      <c r="V46" s="28" t="str">
        <f t="shared" si="7"/>
        <v/>
      </c>
      <c r="W46" s="80" t="str">
        <f t="shared" si="8"/>
        <v/>
      </c>
      <c r="X46" s="83" t="str">
        <f t="shared" si="9"/>
        <v/>
      </c>
    </row>
    <row r="47" spans="1:24" ht="15" customHeight="1" x14ac:dyDescent="0.25">
      <c r="A47" s="27">
        <f>IF('2_Review &amp; Audit'!A32="","",'2_Review &amp; Audit'!A32)</f>
        <v>27</v>
      </c>
      <c r="B47" s="27" t="str">
        <f>IF(A47="","",'2_Review &amp; Audit'!C32)</f>
        <v>International</v>
      </c>
      <c r="C47" s="27" t="str">
        <f>IF(A47="","",'2_Review &amp; Audit'!D32)</f>
        <v>ETF</v>
      </c>
      <c r="D47" s="27" t="str">
        <f>IF(A47="","",'2_Review &amp; Audit'!F32)</f>
        <v>VXUS</v>
      </c>
      <c r="E47" s="27" t="str">
        <f>IF(A47="","",'2_Review &amp; Audit'!H32)</f>
        <v>VXUS-20260320-177D-74D64</v>
      </c>
      <c r="F47" s="28">
        <f>IF(A47="","",'2_Review &amp; Audit'!I32)</f>
        <v>46101</v>
      </c>
      <c r="G47" s="28" t="str">
        <f>IF(A47="","",'2_Review &amp; Audit'!M32)</f>
        <v/>
      </c>
      <c r="H47" s="29">
        <f>IF(A47="","",'2_Review &amp; Audit'!J32)</f>
        <v>177</v>
      </c>
      <c r="I47" s="29">
        <f>IF(A47="","",'2_Review &amp; Audit'!N32)</f>
        <v>0</v>
      </c>
      <c r="J47" s="29">
        <f>IF(A47="","",'2_Review &amp; Audit'!R32)</f>
        <v>177</v>
      </c>
      <c r="K47" s="89">
        <f>IF(A47="","",'2_Review &amp; Audit'!L32)</f>
        <v>13211.259999999997</v>
      </c>
      <c r="L47" s="89" t="str">
        <f>IF(A47="","",'2_Review &amp; Audit'!P32)</f>
        <v/>
      </c>
      <c r="M47" s="89" t="str">
        <f>IF(A47="","",'2_Review &amp; Audit'!Q32)</f>
        <v/>
      </c>
      <c r="N47" s="89" t="str">
        <f t="shared" si="2"/>
        <v/>
      </c>
      <c r="O47" s="29" t="str">
        <f>IF(OR(D47="",G47="",M47&gt;=0),"",MIN(I47,SUMIFS('2_Review &amp; Audit'!$J$6:$J$505,'2_Review &amp; Audit'!$F$6:$F$505,D47,'2_Review &amp; Audit'!$I$6:$I$505,"&gt;="&amp;G47-30,'2_Review &amp; Audit'!$I$6:$I$505,"&lt;="&amp;G47+30,'2_Review &amp; Audit'!$A$6:$A$505,"&lt;&gt;"&amp;A47)))</f>
        <v/>
      </c>
      <c r="P47" s="29" t="str">
        <f>IF(OR(D47="",G47="",M47&gt;=0),"",COUNTIFS('2_Review &amp; Audit'!$F$6:$F$505,D47,'2_Review &amp; Audit'!$I$6:$I$505,"&gt;="&amp;G47-30,'2_Review &amp; Audit'!$I$6:$I$505,"&lt;="&amp;G47+30,'2_Review &amp; Audit'!$A$6:$A$505,"&lt;&gt;"&amp;A47))</f>
        <v/>
      </c>
      <c r="Q47" s="87" t="str">
        <f t="shared" si="3"/>
        <v>No</v>
      </c>
      <c r="R47" s="84">
        <f>IF(TransactionAuditTable[[#This Row],[Ticker]]="","",IF(Q47&lt;&gt;"Yes",0,ABS(M47)*MIN(1,O47/I47)))</f>
        <v>0</v>
      </c>
      <c r="S47" s="84" t="str">
        <f t="shared" si="4"/>
        <v/>
      </c>
      <c r="T47" s="84">
        <f t="shared" si="5"/>
        <v>13211.259999999997</v>
      </c>
      <c r="U47" s="84">
        <f t="shared" si="6"/>
        <v>74.639887005649697</v>
      </c>
      <c r="V47" s="28" t="str">
        <f t="shared" si="7"/>
        <v/>
      </c>
      <c r="W47" s="79" t="str">
        <f t="shared" si="8"/>
        <v/>
      </c>
      <c r="X47" s="82" t="str">
        <f t="shared" si="9"/>
        <v/>
      </c>
    </row>
    <row r="48" spans="1:24" ht="15" customHeight="1" x14ac:dyDescent="0.25">
      <c r="A48" s="27">
        <f>IF('2_Review &amp; Audit'!A33="","",'2_Review &amp; Audit'!A33)</f>
        <v>28</v>
      </c>
      <c r="B48" s="27" t="str">
        <f>IF(A48="","",'2_Review &amp; Audit'!C33)</f>
        <v>International</v>
      </c>
      <c r="C48" s="27" t="str">
        <f>IF(A48="","",'2_Review &amp; Audit'!D33)</f>
        <v>ETF</v>
      </c>
      <c r="D48" s="27" t="str">
        <f>IF(A48="","",'2_Review &amp; Audit'!F33)</f>
        <v>VXUS</v>
      </c>
      <c r="E48" s="27" t="str">
        <f>IF(A48="","",'2_Review &amp; Audit'!H33)</f>
        <v>VXUS-20260320-0D98-74D633</v>
      </c>
      <c r="F48" s="28">
        <f>IF(A48="","",'2_Review &amp; Audit'!I33)</f>
        <v>46101</v>
      </c>
      <c r="G48" s="28" t="str">
        <f>IF(A48="","",'2_Review &amp; Audit'!M33)</f>
        <v/>
      </c>
      <c r="H48" s="29">
        <f>IF(A48="","",'2_Review &amp; Audit'!J33)</f>
        <v>0.98</v>
      </c>
      <c r="I48" s="29">
        <f>IF(A48="","",'2_Review &amp; Audit'!N33)</f>
        <v>0</v>
      </c>
      <c r="J48" s="29">
        <f>IF(A48="","",'2_Review &amp; Audit'!R33)</f>
        <v>0.98</v>
      </c>
      <c r="K48" s="89">
        <f>IF(A48="","",'2_Review &amp; Audit'!L33)</f>
        <v>73.140000000000015</v>
      </c>
      <c r="L48" s="89" t="str">
        <f>IF(A48="","",'2_Review &amp; Audit'!P33)</f>
        <v/>
      </c>
      <c r="M48" s="89" t="str">
        <f>IF(A48="","",'2_Review &amp; Audit'!Q33)</f>
        <v/>
      </c>
      <c r="N48" s="89" t="str">
        <f t="shared" si="2"/>
        <v/>
      </c>
      <c r="O48" s="29" t="str">
        <f>IF(OR(D48="",G48="",M48&gt;=0),"",MIN(I48,SUMIFS('2_Review &amp; Audit'!$J$6:$J$505,'2_Review &amp; Audit'!$F$6:$F$505,D48,'2_Review &amp; Audit'!$I$6:$I$505,"&gt;="&amp;G48-30,'2_Review &amp; Audit'!$I$6:$I$505,"&lt;="&amp;G48+30,'2_Review &amp; Audit'!$A$6:$A$505,"&lt;&gt;"&amp;A48)))</f>
        <v/>
      </c>
      <c r="P48" s="29" t="str">
        <f>IF(OR(D48="",G48="",M48&gt;=0),"",COUNTIFS('2_Review &amp; Audit'!$F$6:$F$505,D48,'2_Review &amp; Audit'!$I$6:$I$505,"&gt;="&amp;G48-30,'2_Review &amp; Audit'!$I$6:$I$505,"&lt;="&amp;G48+30,'2_Review &amp; Audit'!$A$6:$A$505,"&lt;&gt;"&amp;A48))</f>
        <v/>
      </c>
      <c r="Q48" s="87" t="str">
        <f t="shared" si="3"/>
        <v>No</v>
      </c>
      <c r="R48" s="84">
        <f>IF(TransactionAuditTable[[#This Row],[Ticker]]="","",IF(Q48&lt;&gt;"Yes",0,ABS(M48)*MIN(1,O48/I48)))</f>
        <v>0</v>
      </c>
      <c r="S48" s="84" t="str">
        <f t="shared" si="4"/>
        <v/>
      </c>
      <c r="T48" s="84">
        <f t="shared" si="5"/>
        <v>73.140000000000015</v>
      </c>
      <c r="U48" s="84">
        <f t="shared" si="6"/>
        <v>74.632653061224502</v>
      </c>
      <c r="V48" s="28" t="str">
        <f t="shared" si="7"/>
        <v/>
      </c>
      <c r="W48" s="80" t="str">
        <f t="shared" si="8"/>
        <v/>
      </c>
      <c r="X48" s="83" t="str">
        <f t="shared" si="9"/>
        <v/>
      </c>
    </row>
    <row r="49" spans="1:24" ht="15" customHeight="1" x14ac:dyDescent="0.25">
      <c r="A49" s="27">
        <f>IF('2_Review &amp; Audit'!A34="","",'2_Review &amp; Audit'!A34)</f>
        <v>29</v>
      </c>
      <c r="B49" s="27" t="str">
        <f>IF(A49="","",'2_Review &amp; Audit'!C34)</f>
        <v>US</v>
      </c>
      <c r="C49" s="27" t="str">
        <f>IF(A49="","",'2_Review &amp; Audit'!D34)</f>
        <v>MLP</v>
      </c>
      <c r="D49" s="27" t="str">
        <f>IF(A49="","",'2_Review &amp; Audit'!F34)</f>
        <v>EPD</v>
      </c>
      <c r="E49" s="27" t="str">
        <f>IF(A49="","",'2_Review &amp; Audit'!H34)</f>
        <v>EPD-20251030-310D-30D53</v>
      </c>
      <c r="F49" s="28">
        <f>IF(A49="","",'2_Review &amp; Audit'!I34)</f>
        <v>45960</v>
      </c>
      <c r="G49" s="28">
        <f>IF(A49="","",'2_Review &amp; Audit'!M34)</f>
        <v>46111</v>
      </c>
      <c r="H49" s="29">
        <f>IF(A49="","",'2_Review &amp; Audit'!J34)</f>
        <v>310</v>
      </c>
      <c r="I49" s="29">
        <f>IF(A49="","",'2_Review &amp; Audit'!N34)</f>
        <v>310</v>
      </c>
      <c r="J49" s="29">
        <f>IF(A49="","",'2_Review &amp; Audit'!R34)</f>
        <v>0</v>
      </c>
      <c r="K49" s="89">
        <f>IF(A49="","",'2_Review &amp; Audit'!L34)</f>
        <v>9464.3000000000011</v>
      </c>
      <c r="L49" s="89">
        <f>IF(A49="","",'2_Review &amp; Audit'!P34)</f>
        <v>12105.934000000001</v>
      </c>
      <c r="M49" s="89">
        <f>IF(A49="","",'2_Review &amp; Audit'!Q34)</f>
        <v>2641.634</v>
      </c>
      <c r="N49" s="89" t="str">
        <f t="shared" si="2"/>
        <v/>
      </c>
      <c r="O49" s="29" t="str">
        <f>IF(OR(D49="",G49="",M49&gt;=0),"",MIN(I49,SUMIFS('2_Review &amp; Audit'!$J$6:$J$505,'2_Review &amp; Audit'!$F$6:$F$505,D49,'2_Review &amp; Audit'!$I$6:$I$505,"&gt;="&amp;G49-30,'2_Review &amp; Audit'!$I$6:$I$505,"&lt;="&amp;G49+30,'2_Review &amp; Audit'!$A$6:$A$505,"&lt;&gt;"&amp;A49)))</f>
        <v/>
      </c>
      <c r="P49" s="29" t="str">
        <f>IF(OR(D49="",G49="",M49&gt;=0),"",COUNTIFS('2_Review &amp; Audit'!$F$6:$F$505,D49,'2_Review &amp; Audit'!$I$6:$I$505,"&gt;="&amp;G49-30,'2_Review &amp; Audit'!$I$6:$I$505,"&lt;="&amp;G49+30,'2_Review &amp; Audit'!$A$6:$A$505,"&lt;&gt;"&amp;A49))</f>
        <v/>
      </c>
      <c r="Q49" s="87" t="str">
        <f t="shared" si="3"/>
        <v>No</v>
      </c>
      <c r="R49" s="84">
        <f>IF(TransactionAuditTable[[#This Row],[Ticker]]="","",IF(Q49&lt;&gt;"Yes",0,ABS(M49)*MIN(1,O49/I49)))</f>
        <v>0</v>
      </c>
      <c r="S49" s="84" t="str">
        <f t="shared" si="4"/>
        <v/>
      </c>
      <c r="T49" s="84">
        <f t="shared" si="5"/>
        <v>9464.3000000000011</v>
      </c>
      <c r="U49" s="84">
        <f t="shared" si="6"/>
        <v>30.530000000000005</v>
      </c>
      <c r="V49" s="28" t="str">
        <f t="shared" si="7"/>
        <v/>
      </c>
      <c r="W49" s="79">
        <f t="shared" si="8"/>
        <v>151</v>
      </c>
      <c r="X49" s="82" t="str">
        <f t="shared" si="9"/>
        <v>Short-Term</v>
      </c>
    </row>
    <row r="50" spans="1:24" ht="15" customHeight="1" x14ac:dyDescent="0.25">
      <c r="A50" s="27">
        <f>IF('2_Review &amp; Audit'!A35="","",'2_Review &amp; Audit'!A35)</f>
        <v>30</v>
      </c>
      <c r="B50" s="27" t="str">
        <f>IF(A50="","",'2_Review &amp; Audit'!C35)</f>
        <v>US</v>
      </c>
      <c r="C50" s="27" t="str">
        <f>IF(A50="","",'2_Review &amp; Audit'!D35)</f>
        <v>ETF</v>
      </c>
      <c r="D50" s="27" t="str">
        <f>IF(A50="","",'2_Review &amp; Audit'!F35)</f>
        <v>SCHB</v>
      </c>
      <c r="E50" s="27" t="str">
        <f>IF(A50="","",'2_Review &amp; Audit'!H35)</f>
        <v>SCHB-20260330-50D-20D</v>
      </c>
      <c r="F50" s="28">
        <f>IF(A50="","",'2_Review &amp; Audit'!I35)</f>
        <v>46111</v>
      </c>
      <c r="G50" s="28" t="str">
        <f>IF(A50="","",'2_Review &amp; Audit'!M35)</f>
        <v/>
      </c>
      <c r="H50" s="29">
        <f>IF(A50="","",'2_Review &amp; Audit'!J35)</f>
        <v>50</v>
      </c>
      <c r="I50" s="29">
        <f>IF(A50="","",'2_Review &amp; Audit'!N35)</f>
        <v>0</v>
      </c>
      <c r="J50" s="29">
        <f>IF(A50="","",'2_Review &amp; Audit'!R35)</f>
        <v>50</v>
      </c>
      <c r="K50" s="89">
        <f>IF(A50="","",'2_Review &amp; Audit'!L35)</f>
        <v>1000</v>
      </c>
      <c r="L50" s="89" t="str">
        <f>IF(A50="","",'2_Review &amp; Audit'!P35)</f>
        <v/>
      </c>
      <c r="M50" s="89" t="str">
        <f>IF(A50="","",'2_Review &amp; Audit'!Q35)</f>
        <v/>
      </c>
      <c r="N50" s="89" t="str">
        <f t="shared" si="2"/>
        <v/>
      </c>
      <c r="O50" s="29" t="str">
        <f>IF(OR(D50="",G50="",M50&gt;=0),"",MIN(I50,SUMIFS('2_Review &amp; Audit'!$J$6:$J$505,'2_Review &amp; Audit'!$F$6:$F$505,D50,'2_Review &amp; Audit'!$I$6:$I$505,"&gt;="&amp;G50-30,'2_Review &amp; Audit'!$I$6:$I$505,"&lt;="&amp;G50+30,'2_Review &amp; Audit'!$A$6:$A$505,"&lt;&gt;"&amp;A50)))</f>
        <v/>
      </c>
      <c r="P50" s="29" t="str">
        <f>IF(OR(D50="",G50="",M50&gt;=0),"",COUNTIFS('2_Review &amp; Audit'!$F$6:$F$505,D50,'2_Review &amp; Audit'!$I$6:$I$505,"&gt;="&amp;G50-30,'2_Review &amp; Audit'!$I$6:$I$505,"&lt;="&amp;G50+30,'2_Review &amp; Audit'!$A$6:$A$505,"&lt;&gt;"&amp;A50))</f>
        <v/>
      </c>
      <c r="Q50" s="87" t="str">
        <f t="shared" si="3"/>
        <v>No</v>
      </c>
      <c r="R50" s="84">
        <f>IF(TransactionAuditTable[[#This Row],[Ticker]]="","",IF(Q50&lt;&gt;"Yes",0,ABS(M50)*MIN(1,O50/I50)))</f>
        <v>0</v>
      </c>
      <c r="S50" s="84" t="str">
        <f t="shared" si="4"/>
        <v/>
      </c>
      <c r="T50" s="84">
        <f t="shared" si="5"/>
        <v>1000</v>
      </c>
      <c r="U50" s="84">
        <f t="shared" si="6"/>
        <v>20</v>
      </c>
      <c r="V50" s="28" t="str">
        <f t="shared" si="7"/>
        <v/>
      </c>
      <c r="W50" s="80" t="str">
        <f t="shared" si="8"/>
        <v/>
      </c>
      <c r="X50" s="83" t="str">
        <f t="shared" si="9"/>
        <v/>
      </c>
    </row>
    <row r="51" spans="1:24" ht="15" customHeight="1" x14ac:dyDescent="0.25">
      <c r="A51" s="27">
        <f>IF('2_Review &amp; Audit'!A36="","",'2_Review &amp; Audit'!A36)</f>
        <v>31</v>
      </c>
      <c r="B51" s="27" t="str">
        <f>IF(A51="","",'2_Review &amp; Audit'!C36)</f>
        <v>US</v>
      </c>
      <c r="C51" s="27" t="str">
        <f>IF(A51="","",'2_Review &amp; Audit'!D36)</f>
        <v>ETF</v>
      </c>
      <c r="D51" s="27" t="str">
        <f>IF(A51="","",'2_Review &amp; Audit'!F36)</f>
        <v>SCHB</v>
      </c>
      <c r="E51" s="27" t="str">
        <f>IF(A51="","",'2_Review &amp; Audit'!H36)</f>
        <v>SCHB-20260331-60D-22D</v>
      </c>
      <c r="F51" s="28">
        <f>IF(A51="","",'2_Review &amp; Audit'!I36)</f>
        <v>46112</v>
      </c>
      <c r="G51" s="28" t="str">
        <f>IF(A51="","",'2_Review &amp; Audit'!M36)</f>
        <v/>
      </c>
      <c r="H51" s="29">
        <f>IF(A51="","",'2_Review &amp; Audit'!J36)</f>
        <v>60</v>
      </c>
      <c r="I51" s="29">
        <f>IF(A51="","",'2_Review &amp; Audit'!N36)</f>
        <v>0</v>
      </c>
      <c r="J51" s="29">
        <f>IF(A51="","",'2_Review &amp; Audit'!R36)</f>
        <v>60</v>
      </c>
      <c r="K51" s="89">
        <f>IF(A51="","",'2_Review &amp; Audit'!L36)</f>
        <v>1320</v>
      </c>
      <c r="L51" s="89" t="str">
        <f>IF(A51="","",'2_Review &amp; Audit'!P36)</f>
        <v/>
      </c>
      <c r="M51" s="89" t="str">
        <f>IF(A51="","",'2_Review &amp; Audit'!Q36)</f>
        <v/>
      </c>
      <c r="N51" s="89" t="str">
        <f t="shared" si="2"/>
        <v/>
      </c>
      <c r="O51" s="29" t="str">
        <f>IF(OR(D51="",G51="",M51&gt;=0),"",MIN(I51,SUMIFS('2_Review &amp; Audit'!$J$6:$J$505,'2_Review &amp; Audit'!$F$6:$F$505,D51,'2_Review &amp; Audit'!$I$6:$I$505,"&gt;="&amp;G51-30,'2_Review &amp; Audit'!$I$6:$I$505,"&lt;="&amp;G51+30,'2_Review &amp; Audit'!$A$6:$A$505,"&lt;&gt;"&amp;A51)))</f>
        <v/>
      </c>
      <c r="P51" s="29" t="str">
        <f>IF(OR(D51="",G51="",M51&gt;=0),"",COUNTIFS('2_Review &amp; Audit'!$F$6:$F$505,D51,'2_Review &amp; Audit'!$I$6:$I$505,"&gt;="&amp;G51-30,'2_Review &amp; Audit'!$I$6:$I$505,"&lt;="&amp;G51+30,'2_Review &amp; Audit'!$A$6:$A$505,"&lt;&gt;"&amp;A51))</f>
        <v/>
      </c>
      <c r="Q51" s="87" t="str">
        <f t="shared" si="3"/>
        <v>No</v>
      </c>
      <c r="R51" s="84">
        <f>IF(TransactionAuditTable[[#This Row],[Ticker]]="","",IF(Q51&lt;&gt;"Yes",0,ABS(M51)*MIN(1,O51/I51)))</f>
        <v>0</v>
      </c>
      <c r="S51" s="84" t="str">
        <f t="shared" si="4"/>
        <v/>
      </c>
      <c r="T51" s="84">
        <f t="shared" si="5"/>
        <v>1320</v>
      </c>
      <c r="U51" s="84">
        <f t="shared" si="6"/>
        <v>22</v>
      </c>
      <c r="V51" s="28" t="str">
        <f t="shared" si="7"/>
        <v/>
      </c>
      <c r="W51" s="79" t="str">
        <f t="shared" si="8"/>
        <v/>
      </c>
      <c r="X51" s="82" t="str">
        <f t="shared" si="9"/>
        <v/>
      </c>
    </row>
    <row r="52" spans="1:24" ht="15" customHeight="1" x14ac:dyDescent="0.25">
      <c r="A52" s="27">
        <f>IF('2_Review &amp; Audit'!A37="","",'2_Review &amp; Audit'!A37)</f>
        <v>32</v>
      </c>
      <c r="B52" s="27" t="str">
        <f>IF(A52="","",'2_Review &amp; Audit'!C37)</f>
        <v>US</v>
      </c>
      <c r="C52" s="27" t="str">
        <f>IF(A52="","",'2_Review &amp; Audit'!D37)</f>
        <v>ETF</v>
      </c>
      <c r="D52" s="27" t="str">
        <f>IF(A52="","",'2_Review &amp; Audit'!F37)</f>
        <v>SCHB</v>
      </c>
      <c r="E52" s="27" t="str">
        <f>IF(A52="","",'2_Review &amp; Audit'!H37)</f>
        <v>SCHB-20260421-70D-24D</v>
      </c>
      <c r="F52" s="28">
        <f>IF(A52="","",'2_Review &amp; Audit'!I37)</f>
        <v>46133</v>
      </c>
      <c r="G52" s="28" t="str">
        <f>IF(A52="","",'2_Review &amp; Audit'!M37)</f>
        <v/>
      </c>
      <c r="H52" s="29">
        <f>IF(A52="","",'2_Review &amp; Audit'!J37)</f>
        <v>70</v>
      </c>
      <c r="I52" s="29">
        <f>IF(A52="","",'2_Review &amp; Audit'!N37)</f>
        <v>0</v>
      </c>
      <c r="J52" s="29">
        <f>IF(A52="","",'2_Review &amp; Audit'!R37)</f>
        <v>70</v>
      </c>
      <c r="K52" s="89">
        <f>IF(A52="","",'2_Review &amp; Audit'!L37)</f>
        <v>1680</v>
      </c>
      <c r="L52" s="89" t="str">
        <f>IF(A52="","",'2_Review &amp; Audit'!P37)</f>
        <v/>
      </c>
      <c r="M52" s="89" t="str">
        <f>IF(A52="","",'2_Review &amp; Audit'!Q37)</f>
        <v/>
      </c>
      <c r="N52" s="89" t="str">
        <f t="shared" si="2"/>
        <v/>
      </c>
      <c r="O52" s="29" t="str">
        <f>IF(OR(D52="",G52="",M52&gt;=0),"",MIN(I52,SUMIFS('2_Review &amp; Audit'!$J$6:$J$505,'2_Review &amp; Audit'!$F$6:$F$505,D52,'2_Review &amp; Audit'!$I$6:$I$505,"&gt;="&amp;G52-30,'2_Review &amp; Audit'!$I$6:$I$505,"&lt;="&amp;G52+30,'2_Review &amp; Audit'!$A$6:$A$505,"&lt;&gt;"&amp;A52)))</f>
        <v/>
      </c>
      <c r="P52" s="29" t="str">
        <f>IF(OR(D52="",G52="",M52&gt;=0),"",COUNTIFS('2_Review &amp; Audit'!$F$6:$F$505,D52,'2_Review &amp; Audit'!$I$6:$I$505,"&gt;="&amp;G52-30,'2_Review &amp; Audit'!$I$6:$I$505,"&lt;="&amp;G52+30,'2_Review &amp; Audit'!$A$6:$A$505,"&lt;&gt;"&amp;A52))</f>
        <v/>
      </c>
      <c r="Q52" s="87" t="str">
        <f t="shared" si="3"/>
        <v>No</v>
      </c>
      <c r="R52" s="84">
        <f>IF(TransactionAuditTable[[#This Row],[Ticker]]="","",IF(Q52&lt;&gt;"Yes",0,ABS(M52)*MIN(1,O52/I52)))</f>
        <v>0</v>
      </c>
      <c r="S52" s="84" t="str">
        <f t="shared" si="4"/>
        <v/>
      </c>
      <c r="T52" s="84">
        <f t="shared" si="5"/>
        <v>1680</v>
      </c>
      <c r="U52" s="84">
        <f t="shared" si="6"/>
        <v>24</v>
      </c>
      <c r="V52" s="28" t="str">
        <f t="shared" si="7"/>
        <v/>
      </c>
      <c r="W52" s="80" t="str">
        <f t="shared" si="8"/>
        <v/>
      </c>
      <c r="X52" s="83" t="str">
        <f t="shared" si="9"/>
        <v/>
      </c>
    </row>
    <row r="53" spans="1:24" ht="15" customHeight="1" x14ac:dyDescent="0.25">
      <c r="A53" s="27" t="str">
        <f>IF('2_Review &amp; Audit'!A38="","",'2_Review &amp; Audit'!A38)</f>
        <v/>
      </c>
      <c r="B53" s="27" t="str">
        <f>IF(A53="","",'2_Review &amp; Audit'!C38)</f>
        <v/>
      </c>
      <c r="C53" s="27" t="str">
        <f>IF(A53="","",'2_Review &amp; Audit'!D38)</f>
        <v/>
      </c>
      <c r="D53" s="27" t="str">
        <f>IF(A53="","",'2_Review &amp; Audit'!F38)</f>
        <v/>
      </c>
      <c r="E53" s="27" t="str">
        <f>IF(A53="","",'2_Review &amp; Audit'!H38)</f>
        <v/>
      </c>
      <c r="F53" s="28" t="str">
        <f>IF(A53="","",'2_Review &amp; Audit'!I38)</f>
        <v/>
      </c>
      <c r="G53" s="28" t="str">
        <f>IF(A53="","",'2_Review &amp; Audit'!M38)</f>
        <v/>
      </c>
      <c r="H53" s="29" t="str">
        <f>IF(A53="","",'2_Review &amp; Audit'!J38)</f>
        <v/>
      </c>
      <c r="I53" s="29" t="str">
        <f>IF(A53="","",'2_Review &amp; Audit'!N38)</f>
        <v/>
      </c>
      <c r="J53" s="29" t="str">
        <f>IF(A53="","",'2_Review &amp; Audit'!R38)</f>
        <v/>
      </c>
      <c r="K53" s="89" t="str">
        <f>IF(A53="","",'2_Review &amp; Audit'!L38)</f>
        <v/>
      </c>
      <c r="L53" s="89" t="str">
        <f>IF(A53="","",'2_Review &amp; Audit'!P38)</f>
        <v/>
      </c>
      <c r="M53" s="89" t="str">
        <f>IF(A53="","",'2_Review &amp; Audit'!Q38)</f>
        <v/>
      </c>
      <c r="N53" s="89" t="str">
        <f t="shared" si="2"/>
        <v/>
      </c>
      <c r="O53" s="29" t="str">
        <f>IF(OR(D53="",G53="",M53&gt;=0),"",MIN(I53,SUMIFS('2_Review &amp; Audit'!$J$6:$J$505,'2_Review &amp; Audit'!$F$6:$F$505,D53,'2_Review &amp; Audit'!$I$6:$I$505,"&gt;="&amp;G53-30,'2_Review &amp; Audit'!$I$6:$I$505,"&lt;="&amp;G53+30,'2_Review &amp; Audit'!$A$6:$A$505,"&lt;&gt;"&amp;A53)))</f>
        <v/>
      </c>
      <c r="P53" s="29" t="str">
        <f>IF(OR(D53="",G53="",M53&gt;=0),"",COUNTIFS('2_Review &amp; Audit'!$F$6:$F$505,D53,'2_Review &amp; Audit'!$I$6:$I$505,"&gt;="&amp;G53-30,'2_Review &amp; Audit'!$I$6:$I$505,"&lt;="&amp;G53+30,'2_Review &amp; Audit'!$A$6:$A$505,"&lt;&gt;"&amp;A53))</f>
        <v/>
      </c>
      <c r="Q53" s="87" t="str">
        <f t="shared" si="3"/>
        <v/>
      </c>
      <c r="R53" s="84" t="str">
        <f>IF(TransactionAuditTable[[#This Row],[Ticker]]="","",IF(Q53&lt;&gt;"Yes",0,ABS(M53)*MIN(1,O53/I53)))</f>
        <v/>
      </c>
      <c r="S53" s="84" t="str">
        <f t="shared" si="4"/>
        <v/>
      </c>
      <c r="T53" s="84" t="str">
        <f t="shared" si="5"/>
        <v/>
      </c>
      <c r="U53" s="84" t="str">
        <f t="shared" si="6"/>
        <v/>
      </c>
      <c r="V53" s="28" t="str">
        <f t="shared" si="7"/>
        <v/>
      </c>
      <c r="W53" s="79" t="str">
        <f t="shared" si="8"/>
        <v/>
      </c>
      <c r="X53" s="82" t="str">
        <f t="shared" si="9"/>
        <v/>
      </c>
    </row>
    <row r="54" spans="1:24" ht="15" customHeight="1" x14ac:dyDescent="0.25">
      <c r="A54" s="27" t="str">
        <f>IF('2_Review &amp; Audit'!A39="","",'2_Review &amp; Audit'!A39)</f>
        <v/>
      </c>
      <c r="B54" s="27" t="str">
        <f>IF(A54="","",'2_Review &amp; Audit'!C39)</f>
        <v/>
      </c>
      <c r="C54" s="27" t="str">
        <f>IF(A54="","",'2_Review &amp; Audit'!D39)</f>
        <v/>
      </c>
      <c r="D54" s="27" t="str">
        <f>IF(A54="","",'2_Review &amp; Audit'!F39)</f>
        <v/>
      </c>
      <c r="E54" s="27" t="str">
        <f>IF(A54="","",'2_Review &amp; Audit'!H39)</f>
        <v/>
      </c>
      <c r="F54" s="28" t="str">
        <f>IF(A54="","",'2_Review &amp; Audit'!I39)</f>
        <v/>
      </c>
      <c r="G54" s="28" t="str">
        <f>IF(A54="","",'2_Review &amp; Audit'!M39)</f>
        <v/>
      </c>
      <c r="H54" s="29" t="str">
        <f>IF(A54="","",'2_Review &amp; Audit'!J39)</f>
        <v/>
      </c>
      <c r="I54" s="29" t="str">
        <f>IF(A54="","",'2_Review &amp; Audit'!N39)</f>
        <v/>
      </c>
      <c r="J54" s="29" t="str">
        <f>IF(A54="","",'2_Review &amp; Audit'!R39)</f>
        <v/>
      </c>
      <c r="K54" s="89" t="str">
        <f>IF(A54="","",'2_Review &amp; Audit'!L39)</f>
        <v/>
      </c>
      <c r="L54" s="89" t="str">
        <f>IF(A54="","",'2_Review &amp; Audit'!P39)</f>
        <v/>
      </c>
      <c r="M54" s="89" t="str">
        <f>IF(A54="","",'2_Review &amp; Audit'!Q39)</f>
        <v/>
      </c>
      <c r="N54" s="89" t="str">
        <f t="shared" si="2"/>
        <v/>
      </c>
      <c r="O54" s="29" t="str">
        <f>IF(OR(D54="",G54="",M54&gt;=0),"",MIN(I54,SUMIFS('2_Review &amp; Audit'!$J$6:$J$505,'2_Review &amp; Audit'!$F$6:$F$505,D54,'2_Review &amp; Audit'!$I$6:$I$505,"&gt;="&amp;G54-30,'2_Review &amp; Audit'!$I$6:$I$505,"&lt;="&amp;G54+30,'2_Review &amp; Audit'!$A$6:$A$505,"&lt;&gt;"&amp;A54)))</f>
        <v/>
      </c>
      <c r="P54" s="29" t="str">
        <f>IF(OR(D54="",G54="",M54&gt;=0),"",COUNTIFS('2_Review &amp; Audit'!$F$6:$F$505,D54,'2_Review &amp; Audit'!$I$6:$I$505,"&gt;="&amp;G54-30,'2_Review &amp; Audit'!$I$6:$I$505,"&lt;="&amp;G54+30,'2_Review &amp; Audit'!$A$6:$A$505,"&lt;&gt;"&amp;A54))</f>
        <v/>
      </c>
      <c r="Q54" s="87" t="str">
        <f t="shared" si="3"/>
        <v/>
      </c>
      <c r="R54" s="84" t="str">
        <f>IF(TransactionAuditTable[[#This Row],[Ticker]]="","",IF(Q54&lt;&gt;"Yes",0,ABS(M54)*MIN(1,O54/I54)))</f>
        <v/>
      </c>
      <c r="S54" s="84" t="str">
        <f t="shared" si="4"/>
        <v/>
      </c>
      <c r="T54" s="84" t="str">
        <f t="shared" si="5"/>
        <v/>
      </c>
      <c r="U54" s="84" t="str">
        <f t="shared" si="6"/>
        <v/>
      </c>
      <c r="V54" s="28" t="str">
        <f t="shared" si="7"/>
        <v/>
      </c>
      <c r="W54" s="80" t="str">
        <f t="shared" si="8"/>
        <v/>
      </c>
      <c r="X54" s="83" t="str">
        <f t="shared" si="9"/>
        <v/>
      </c>
    </row>
    <row r="55" spans="1:24" ht="15" customHeight="1" x14ac:dyDescent="0.25">
      <c r="A55" s="27" t="str">
        <f>IF('2_Review &amp; Audit'!A40="","",'2_Review &amp; Audit'!A40)</f>
        <v/>
      </c>
      <c r="B55" s="27" t="str">
        <f>IF(A55="","",'2_Review &amp; Audit'!C40)</f>
        <v/>
      </c>
      <c r="C55" s="27" t="str">
        <f>IF(A55="","",'2_Review &amp; Audit'!D40)</f>
        <v/>
      </c>
      <c r="D55" s="27" t="str">
        <f>IF(A55="","",'2_Review &amp; Audit'!F40)</f>
        <v/>
      </c>
      <c r="E55" s="27" t="str">
        <f>IF(A55="","",'2_Review &amp; Audit'!H40)</f>
        <v/>
      </c>
      <c r="F55" s="28" t="str">
        <f>IF(A55="","",'2_Review &amp; Audit'!I40)</f>
        <v/>
      </c>
      <c r="G55" s="28" t="str">
        <f>IF(A55="","",'2_Review &amp; Audit'!M40)</f>
        <v/>
      </c>
      <c r="H55" s="29" t="str">
        <f>IF(A55="","",'2_Review &amp; Audit'!J40)</f>
        <v/>
      </c>
      <c r="I55" s="29" t="str">
        <f>IF(A55="","",'2_Review &amp; Audit'!N40)</f>
        <v/>
      </c>
      <c r="J55" s="29" t="str">
        <f>IF(A55="","",'2_Review &amp; Audit'!R40)</f>
        <v/>
      </c>
      <c r="K55" s="89" t="str">
        <f>IF(A55="","",'2_Review &amp; Audit'!L40)</f>
        <v/>
      </c>
      <c r="L55" s="89" t="str">
        <f>IF(A55="","",'2_Review &amp; Audit'!P40)</f>
        <v/>
      </c>
      <c r="M55" s="89" t="str">
        <f>IF(A55="","",'2_Review &amp; Audit'!Q40)</f>
        <v/>
      </c>
      <c r="N55" s="89" t="str">
        <f t="shared" si="2"/>
        <v/>
      </c>
      <c r="O55" s="29" t="str">
        <f>IF(OR(D55="",G55="",M55&gt;=0),"",MIN(I55,SUMIFS('2_Review &amp; Audit'!$J$6:$J$505,'2_Review &amp; Audit'!$F$6:$F$505,D55,'2_Review &amp; Audit'!$I$6:$I$505,"&gt;="&amp;G55-30,'2_Review &amp; Audit'!$I$6:$I$505,"&lt;="&amp;G55+30,'2_Review &amp; Audit'!$A$6:$A$505,"&lt;&gt;"&amp;A55)))</f>
        <v/>
      </c>
      <c r="P55" s="29" t="str">
        <f>IF(OR(D55="",G55="",M55&gt;=0),"",COUNTIFS('2_Review &amp; Audit'!$F$6:$F$505,D55,'2_Review &amp; Audit'!$I$6:$I$505,"&gt;="&amp;G55-30,'2_Review &amp; Audit'!$I$6:$I$505,"&lt;="&amp;G55+30,'2_Review &amp; Audit'!$A$6:$A$505,"&lt;&gt;"&amp;A55))</f>
        <v/>
      </c>
      <c r="Q55" s="87" t="str">
        <f t="shared" si="3"/>
        <v/>
      </c>
      <c r="R55" s="84" t="str">
        <f>IF(TransactionAuditTable[[#This Row],[Ticker]]="","",IF(Q55&lt;&gt;"Yes",0,ABS(M55)*MIN(1,O55/I55)))</f>
        <v/>
      </c>
      <c r="S55" s="84" t="str">
        <f t="shared" si="4"/>
        <v/>
      </c>
      <c r="T55" s="84" t="str">
        <f t="shared" si="5"/>
        <v/>
      </c>
      <c r="U55" s="84" t="str">
        <f t="shared" si="6"/>
        <v/>
      </c>
      <c r="V55" s="28" t="str">
        <f t="shared" si="7"/>
        <v/>
      </c>
      <c r="W55" s="79" t="str">
        <f t="shared" si="8"/>
        <v/>
      </c>
      <c r="X55" s="82" t="str">
        <f t="shared" si="9"/>
        <v/>
      </c>
    </row>
    <row r="56" spans="1:24" ht="15" customHeight="1" x14ac:dyDescent="0.25">
      <c r="A56" s="27" t="str">
        <f>IF('2_Review &amp; Audit'!A41="","",'2_Review &amp; Audit'!A41)</f>
        <v/>
      </c>
      <c r="B56" s="27" t="str">
        <f>IF(A56="","",'2_Review &amp; Audit'!C41)</f>
        <v/>
      </c>
      <c r="C56" s="27" t="str">
        <f>IF(A56="","",'2_Review &amp; Audit'!D41)</f>
        <v/>
      </c>
      <c r="D56" s="27" t="str">
        <f>IF(A56="","",'2_Review &amp; Audit'!F41)</f>
        <v/>
      </c>
      <c r="E56" s="27" t="str">
        <f>IF(A56="","",'2_Review &amp; Audit'!H41)</f>
        <v/>
      </c>
      <c r="F56" s="28" t="str">
        <f>IF(A56="","",'2_Review &amp; Audit'!I41)</f>
        <v/>
      </c>
      <c r="G56" s="28" t="str">
        <f>IF(A56="","",'2_Review &amp; Audit'!M41)</f>
        <v/>
      </c>
      <c r="H56" s="29" t="str">
        <f>IF(A56="","",'2_Review &amp; Audit'!J41)</f>
        <v/>
      </c>
      <c r="I56" s="29" t="str">
        <f>IF(A56="","",'2_Review &amp; Audit'!N41)</f>
        <v/>
      </c>
      <c r="J56" s="29" t="str">
        <f>IF(A56="","",'2_Review &amp; Audit'!R41)</f>
        <v/>
      </c>
      <c r="K56" s="89" t="str">
        <f>IF(A56="","",'2_Review &amp; Audit'!L41)</f>
        <v/>
      </c>
      <c r="L56" s="89" t="str">
        <f>IF(A56="","",'2_Review &amp; Audit'!P41)</f>
        <v/>
      </c>
      <c r="M56" s="89" t="str">
        <f>IF(A56="","",'2_Review &amp; Audit'!Q41)</f>
        <v/>
      </c>
      <c r="N56" s="89" t="str">
        <f t="shared" si="2"/>
        <v/>
      </c>
      <c r="O56" s="29" t="str">
        <f>IF(OR(D56="",G56="",M56&gt;=0),"",MIN(I56,SUMIFS('2_Review &amp; Audit'!$J$6:$J$505,'2_Review &amp; Audit'!$F$6:$F$505,D56,'2_Review &amp; Audit'!$I$6:$I$505,"&gt;="&amp;G56-30,'2_Review &amp; Audit'!$I$6:$I$505,"&lt;="&amp;G56+30,'2_Review &amp; Audit'!$A$6:$A$505,"&lt;&gt;"&amp;A56)))</f>
        <v/>
      </c>
      <c r="P56" s="29" t="str">
        <f>IF(OR(D56="",G56="",M56&gt;=0),"",COUNTIFS('2_Review &amp; Audit'!$F$6:$F$505,D56,'2_Review &amp; Audit'!$I$6:$I$505,"&gt;="&amp;G56-30,'2_Review &amp; Audit'!$I$6:$I$505,"&lt;="&amp;G56+30,'2_Review &amp; Audit'!$A$6:$A$505,"&lt;&gt;"&amp;A56))</f>
        <v/>
      </c>
      <c r="Q56" s="87" t="str">
        <f t="shared" si="3"/>
        <v/>
      </c>
      <c r="R56" s="84" t="str">
        <f>IF(TransactionAuditTable[[#This Row],[Ticker]]="","",IF(Q56&lt;&gt;"Yes",0,ABS(M56)*MIN(1,O56/I56)))</f>
        <v/>
      </c>
      <c r="S56" s="84" t="str">
        <f t="shared" si="4"/>
        <v/>
      </c>
      <c r="T56" s="84" t="str">
        <f t="shared" si="5"/>
        <v/>
      </c>
      <c r="U56" s="84" t="str">
        <f t="shared" si="6"/>
        <v/>
      </c>
      <c r="V56" s="28" t="str">
        <f t="shared" si="7"/>
        <v/>
      </c>
      <c r="W56" s="80" t="str">
        <f t="shared" si="8"/>
        <v/>
      </c>
      <c r="X56" s="83" t="str">
        <f t="shared" si="9"/>
        <v/>
      </c>
    </row>
    <row r="57" spans="1:24" ht="15" customHeight="1" x14ac:dyDescent="0.25">
      <c r="A57" s="27" t="str">
        <f>IF('2_Review &amp; Audit'!A42="","",'2_Review &amp; Audit'!A42)</f>
        <v/>
      </c>
      <c r="B57" s="27" t="str">
        <f>IF(A57="","",'2_Review &amp; Audit'!C42)</f>
        <v/>
      </c>
      <c r="C57" s="27" t="str">
        <f>IF(A57="","",'2_Review &amp; Audit'!D42)</f>
        <v/>
      </c>
      <c r="D57" s="27" t="str">
        <f>IF(A57="","",'2_Review &amp; Audit'!F42)</f>
        <v/>
      </c>
      <c r="E57" s="27" t="str">
        <f>IF(A57="","",'2_Review &amp; Audit'!H42)</f>
        <v/>
      </c>
      <c r="F57" s="28" t="str">
        <f>IF(A57="","",'2_Review &amp; Audit'!I42)</f>
        <v/>
      </c>
      <c r="G57" s="28" t="str">
        <f>IF(A57="","",'2_Review &amp; Audit'!M42)</f>
        <v/>
      </c>
      <c r="H57" s="29" t="str">
        <f>IF(A57="","",'2_Review &amp; Audit'!J42)</f>
        <v/>
      </c>
      <c r="I57" s="29" t="str">
        <f>IF(A57="","",'2_Review &amp; Audit'!N42)</f>
        <v/>
      </c>
      <c r="J57" s="29" t="str">
        <f>IF(A57="","",'2_Review &amp; Audit'!R42)</f>
        <v/>
      </c>
      <c r="K57" s="89" t="str">
        <f>IF(A57="","",'2_Review &amp; Audit'!L42)</f>
        <v/>
      </c>
      <c r="L57" s="89" t="str">
        <f>IF(A57="","",'2_Review &amp; Audit'!P42)</f>
        <v/>
      </c>
      <c r="M57" s="89" t="str">
        <f>IF(A57="","",'2_Review &amp; Audit'!Q42)</f>
        <v/>
      </c>
      <c r="N57" s="89" t="str">
        <f t="shared" si="2"/>
        <v/>
      </c>
      <c r="O57" s="29" t="str">
        <f>IF(OR(D57="",G57="",M57&gt;=0),"",MIN(I57,SUMIFS('2_Review &amp; Audit'!$J$6:$J$505,'2_Review &amp; Audit'!$F$6:$F$505,D57,'2_Review &amp; Audit'!$I$6:$I$505,"&gt;="&amp;G57-30,'2_Review &amp; Audit'!$I$6:$I$505,"&lt;="&amp;G57+30,'2_Review &amp; Audit'!$A$6:$A$505,"&lt;&gt;"&amp;A57)))</f>
        <v/>
      </c>
      <c r="P57" s="29" t="str">
        <f>IF(OR(D57="",G57="",M57&gt;=0),"",COUNTIFS('2_Review &amp; Audit'!$F$6:$F$505,D57,'2_Review &amp; Audit'!$I$6:$I$505,"&gt;="&amp;G57-30,'2_Review &amp; Audit'!$I$6:$I$505,"&lt;="&amp;G57+30,'2_Review &amp; Audit'!$A$6:$A$505,"&lt;&gt;"&amp;A57))</f>
        <v/>
      </c>
      <c r="Q57" s="87" t="str">
        <f t="shared" si="3"/>
        <v/>
      </c>
      <c r="R57" s="84" t="str">
        <f>IF(TransactionAuditTable[[#This Row],[Ticker]]="","",IF(Q57&lt;&gt;"Yes",0,ABS(M57)*MIN(1,O57/I57)))</f>
        <v/>
      </c>
      <c r="S57" s="84" t="str">
        <f t="shared" si="4"/>
        <v/>
      </c>
      <c r="T57" s="84" t="str">
        <f t="shared" si="5"/>
        <v/>
      </c>
      <c r="U57" s="84" t="str">
        <f t="shared" si="6"/>
        <v/>
      </c>
      <c r="V57" s="28" t="str">
        <f t="shared" si="7"/>
        <v/>
      </c>
      <c r="W57" s="79" t="str">
        <f t="shared" si="8"/>
        <v/>
      </c>
      <c r="X57" s="82" t="str">
        <f t="shared" si="9"/>
        <v/>
      </c>
    </row>
    <row r="58" spans="1:24" ht="15" customHeight="1" x14ac:dyDescent="0.25">
      <c r="A58" s="27" t="str">
        <f>IF('2_Review &amp; Audit'!A43="","",'2_Review &amp; Audit'!A43)</f>
        <v/>
      </c>
      <c r="B58" s="27" t="str">
        <f>IF(A58="","",'2_Review &amp; Audit'!C43)</f>
        <v/>
      </c>
      <c r="C58" s="27" t="str">
        <f>IF(A58="","",'2_Review &amp; Audit'!D43)</f>
        <v/>
      </c>
      <c r="D58" s="27" t="str">
        <f>IF(A58="","",'2_Review &amp; Audit'!F43)</f>
        <v/>
      </c>
      <c r="E58" s="27" t="str">
        <f>IF(A58="","",'2_Review &amp; Audit'!H43)</f>
        <v/>
      </c>
      <c r="F58" s="28" t="str">
        <f>IF(A58="","",'2_Review &amp; Audit'!I43)</f>
        <v/>
      </c>
      <c r="G58" s="28" t="str">
        <f>IF(A58="","",'2_Review &amp; Audit'!M43)</f>
        <v/>
      </c>
      <c r="H58" s="29" t="str">
        <f>IF(A58="","",'2_Review &amp; Audit'!J43)</f>
        <v/>
      </c>
      <c r="I58" s="29" t="str">
        <f>IF(A58="","",'2_Review &amp; Audit'!N43)</f>
        <v/>
      </c>
      <c r="J58" s="29" t="str">
        <f>IF(A58="","",'2_Review &amp; Audit'!R43)</f>
        <v/>
      </c>
      <c r="K58" s="89" t="str">
        <f>IF(A58="","",'2_Review &amp; Audit'!L43)</f>
        <v/>
      </c>
      <c r="L58" s="89" t="str">
        <f>IF(A58="","",'2_Review &amp; Audit'!P43)</f>
        <v/>
      </c>
      <c r="M58" s="89" t="str">
        <f>IF(A58="","",'2_Review &amp; Audit'!Q43)</f>
        <v/>
      </c>
      <c r="N58" s="89" t="str">
        <f t="shared" si="2"/>
        <v/>
      </c>
      <c r="O58" s="29" t="str">
        <f>IF(OR(D58="",G58="",M58&gt;=0),"",MIN(I58,SUMIFS('2_Review &amp; Audit'!$J$6:$J$505,'2_Review &amp; Audit'!$F$6:$F$505,D58,'2_Review &amp; Audit'!$I$6:$I$505,"&gt;="&amp;G58-30,'2_Review &amp; Audit'!$I$6:$I$505,"&lt;="&amp;G58+30,'2_Review &amp; Audit'!$A$6:$A$505,"&lt;&gt;"&amp;A58)))</f>
        <v/>
      </c>
      <c r="P58" s="29" t="str">
        <f>IF(OR(D58="",G58="",M58&gt;=0),"",COUNTIFS('2_Review &amp; Audit'!$F$6:$F$505,D58,'2_Review &amp; Audit'!$I$6:$I$505,"&gt;="&amp;G58-30,'2_Review &amp; Audit'!$I$6:$I$505,"&lt;="&amp;G58+30,'2_Review &amp; Audit'!$A$6:$A$505,"&lt;&gt;"&amp;A58))</f>
        <v/>
      </c>
      <c r="Q58" s="87" t="str">
        <f t="shared" si="3"/>
        <v/>
      </c>
      <c r="R58" s="84" t="str">
        <f>IF(TransactionAuditTable[[#This Row],[Ticker]]="","",IF(Q58&lt;&gt;"Yes",0,ABS(M58)*MIN(1,O58/I58)))</f>
        <v/>
      </c>
      <c r="S58" s="84" t="str">
        <f t="shared" si="4"/>
        <v/>
      </c>
      <c r="T58" s="84" t="str">
        <f t="shared" si="5"/>
        <v/>
      </c>
      <c r="U58" s="84" t="str">
        <f t="shared" si="6"/>
        <v/>
      </c>
      <c r="V58" s="28" t="str">
        <f t="shared" si="7"/>
        <v/>
      </c>
      <c r="W58" s="80" t="str">
        <f t="shared" si="8"/>
        <v/>
      </c>
      <c r="X58" s="83" t="str">
        <f t="shared" si="9"/>
        <v/>
      </c>
    </row>
    <row r="59" spans="1:24" ht="15" customHeight="1" x14ac:dyDescent="0.25">
      <c r="A59" s="27" t="str">
        <f>IF('2_Review &amp; Audit'!A44="","",'2_Review &amp; Audit'!A44)</f>
        <v/>
      </c>
      <c r="B59" s="27" t="str">
        <f>IF(A59="","",'2_Review &amp; Audit'!C44)</f>
        <v/>
      </c>
      <c r="C59" s="27" t="str">
        <f>IF(A59="","",'2_Review &amp; Audit'!D44)</f>
        <v/>
      </c>
      <c r="D59" s="27" t="str">
        <f>IF(A59="","",'2_Review &amp; Audit'!F44)</f>
        <v/>
      </c>
      <c r="E59" s="27" t="str">
        <f>IF(A59="","",'2_Review &amp; Audit'!H44)</f>
        <v/>
      </c>
      <c r="F59" s="28" t="str">
        <f>IF(A59="","",'2_Review &amp; Audit'!I44)</f>
        <v/>
      </c>
      <c r="G59" s="28" t="str">
        <f>IF(A59="","",'2_Review &amp; Audit'!M44)</f>
        <v/>
      </c>
      <c r="H59" s="29" t="str">
        <f>IF(A59="","",'2_Review &amp; Audit'!J44)</f>
        <v/>
      </c>
      <c r="I59" s="29" t="str">
        <f>IF(A59="","",'2_Review &amp; Audit'!N44)</f>
        <v/>
      </c>
      <c r="J59" s="29" t="str">
        <f>IF(A59="","",'2_Review &amp; Audit'!R44)</f>
        <v/>
      </c>
      <c r="K59" s="89" t="str">
        <f>IF(A59="","",'2_Review &amp; Audit'!L44)</f>
        <v/>
      </c>
      <c r="L59" s="89" t="str">
        <f>IF(A59="","",'2_Review &amp; Audit'!P44)</f>
        <v/>
      </c>
      <c r="M59" s="89" t="str">
        <f>IF(A59="","",'2_Review &amp; Audit'!Q44)</f>
        <v/>
      </c>
      <c r="N59" s="89" t="str">
        <f t="shared" si="2"/>
        <v/>
      </c>
      <c r="O59" s="29" t="str">
        <f>IF(OR(D59="",G59="",M59&gt;=0),"",MIN(I59,SUMIFS('2_Review &amp; Audit'!$J$6:$J$505,'2_Review &amp; Audit'!$F$6:$F$505,D59,'2_Review &amp; Audit'!$I$6:$I$505,"&gt;="&amp;G59-30,'2_Review &amp; Audit'!$I$6:$I$505,"&lt;="&amp;G59+30,'2_Review &amp; Audit'!$A$6:$A$505,"&lt;&gt;"&amp;A59)))</f>
        <v/>
      </c>
      <c r="P59" s="29" t="str">
        <f>IF(OR(D59="",G59="",M59&gt;=0),"",COUNTIFS('2_Review &amp; Audit'!$F$6:$F$505,D59,'2_Review &amp; Audit'!$I$6:$I$505,"&gt;="&amp;G59-30,'2_Review &amp; Audit'!$I$6:$I$505,"&lt;="&amp;G59+30,'2_Review &amp; Audit'!$A$6:$A$505,"&lt;&gt;"&amp;A59))</f>
        <v/>
      </c>
      <c r="Q59" s="87" t="str">
        <f t="shared" si="3"/>
        <v/>
      </c>
      <c r="R59" s="84" t="str">
        <f>IF(TransactionAuditTable[[#This Row],[Ticker]]="","",IF(Q59&lt;&gt;"Yes",0,ABS(M59)*MIN(1,O59/I59)))</f>
        <v/>
      </c>
      <c r="S59" s="84" t="str">
        <f t="shared" si="4"/>
        <v/>
      </c>
      <c r="T59" s="84" t="str">
        <f t="shared" si="5"/>
        <v/>
      </c>
      <c r="U59" s="84" t="str">
        <f t="shared" si="6"/>
        <v/>
      </c>
      <c r="V59" s="28" t="str">
        <f t="shared" si="7"/>
        <v/>
      </c>
      <c r="W59" s="79" t="str">
        <f t="shared" si="8"/>
        <v/>
      </c>
      <c r="X59" s="82" t="str">
        <f t="shared" si="9"/>
        <v/>
      </c>
    </row>
    <row r="60" spans="1:24" ht="15" customHeight="1" x14ac:dyDescent="0.25">
      <c r="A60" s="27" t="str">
        <f>IF('2_Review &amp; Audit'!A45="","",'2_Review &amp; Audit'!A45)</f>
        <v/>
      </c>
      <c r="B60" s="27" t="str">
        <f>IF(A60="","",'2_Review &amp; Audit'!C45)</f>
        <v/>
      </c>
      <c r="C60" s="27" t="str">
        <f>IF(A60="","",'2_Review &amp; Audit'!D45)</f>
        <v/>
      </c>
      <c r="D60" s="27" t="str">
        <f>IF(A60="","",'2_Review &amp; Audit'!F45)</f>
        <v/>
      </c>
      <c r="E60" s="27" t="str">
        <f>IF(A60="","",'2_Review &amp; Audit'!H45)</f>
        <v/>
      </c>
      <c r="F60" s="28" t="str">
        <f>IF(A60="","",'2_Review &amp; Audit'!I45)</f>
        <v/>
      </c>
      <c r="G60" s="28" t="str">
        <f>IF(A60="","",'2_Review &amp; Audit'!M45)</f>
        <v/>
      </c>
      <c r="H60" s="29" t="str">
        <f>IF(A60="","",'2_Review &amp; Audit'!J45)</f>
        <v/>
      </c>
      <c r="I60" s="29" t="str">
        <f>IF(A60="","",'2_Review &amp; Audit'!N45)</f>
        <v/>
      </c>
      <c r="J60" s="29" t="str">
        <f>IF(A60="","",'2_Review &amp; Audit'!R45)</f>
        <v/>
      </c>
      <c r="K60" s="89" t="str">
        <f>IF(A60="","",'2_Review &amp; Audit'!L45)</f>
        <v/>
      </c>
      <c r="L60" s="89" t="str">
        <f>IF(A60="","",'2_Review &amp; Audit'!P45)</f>
        <v/>
      </c>
      <c r="M60" s="89" t="str">
        <f>IF(A60="","",'2_Review &amp; Audit'!Q45)</f>
        <v/>
      </c>
      <c r="N60" s="89" t="str">
        <f t="shared" si="2"/>
        <v/>
      </c>
      <c r="O60" s="29" t="str">
        <f>IF(OR(D60="",G60="",M60&gt;=0),"",MIN(I60,SUMIFS('2_Review &amp; Audit'!$J$6:$J$505,'2_Review &amp; Audit'!$F$6:$F$505,D60,'2_Review &amp; Audit'!$I$6:$I$505,"&gt;="&amp;G60-30,'2_Review &amp; Audit'!$I$6:$I$505,"&lt;="&amp;G60+30,'2_Review &amp; Audit'!$A$6:$A$505,"&lt;&gt;"&amp;A60)))</f>
        <v/>
      </c>
      <c r="P60" s="29" t="str">
        <f>IF(OR(D60="",G60="",M60&gt;=0),"",COUNTIFS('2_Review &amp; Audit'!$F$6:$F$505,D60,'2_Review &amp; Audit'!$I$6:$I$505,"&gt;="&amp;G60-30,'2_Review &amp; Audit'!$I$6:$I$505,"&lt;="&amp;G60+30,'2_Review &amp; Audit'!$A$6:$A$505,"&lt;&gt;"&amp;A60))</f>
        <v/>
      </c>
      <c r="Q60" s="87" t="str">
        <f t="shared" si="3"/>
        <v/>
      </c>
      <c r="R60" s="84" t="str">
        <f>IF(TransactionAuditTable[[#This Row],[Ticker]]="","",IF(Q60&lt;&gt;"Yes",0,ABS(M60)*MIN(1,O60/I60)))</f>
        <v/>
      </c>
      <c r="S60" s="84" t="str">
        <f t="shared" si="4"/>
        <v/>
      </c>
      <c r="T60" s="84" t="str">
        <f t="shared" si="5"/>
        <v/>
      </c>
      <c r="U60" s="84" t="str">
        <f t="shared" si="6"/>
        <v/>
      </c>
      <c r="V60" s="28" t="str">
        <f t="shared" si="7"/>
        <v/>
      </c>
      <c r="W60" s="80" t="str">
        <f t="shared" si="8"/>
        <v/>
      </c>
      <c r="X60" s="83" t="str">
        <f t="shared" si="9"/>
        <v/>
      </c>
    </row>
    <row r="61" spans="1:24" ht="15" customHeight="1" x14ac:dyDescent="0.25">
      <c r="A61" s="27" t="str">
        <f>IF('2_Review &amp; Audit'!A46="","",'2_Review &amp; Audit'!A46)</f>
        <v/>
      </c>
      <c r="B61" s="27" t="str">
        <f>IF(A61="","",'2_Review &amp; Audit'!C46)</f>
        <v/>
      </c>
      <c r="C61" s="27" t="str">
        <f>IF(A61="","",'2_Review &amp; Audit'!D46)</f>
        <v/>
      </c>
      <c r="D61" s="27" t="str">
        <f>IF(A61="","",'2_Review &amp; Audit'!F46)</f>
        <v/>
      </c>
      <c r="E61" s="27" t="str">
        <f>IF(A61="","",'2_Review &amp; Audit'!H46)</f>
        <v/>
      </c>
      <c r="F61" s="28" t="str">
        <f>IF(A61="","",'2_Review &amp; Audit'!I46)</f>
        <v/>
      </c>
      <c r="G61" s="28" t="str">
        <f>IF(A61="","",'2_Review &amp; Audit'!M46)</f>
        <v/>
      </c>
      <c r="H61" s="29" t="str">
        <f>IF(A61="","",'2_Review &amp; Audit'!J46)</f>
        <v/>
      </c>
      <c r="I61" s="29" t="str">
        <f>IF(A61="","",'2_Review &amp; Audit'!N46)</f>
        <v/>
      </c>
      <c r="J61" s="29" t="str">
        <f>IF(A61="","",'2_Review &amp; Audit'!R46)</f>
        <v/>
      </c>
      <c r="K61" s="89" t="str">
        <f>IF(A61="","",'2_Review &amp; Audit'!L46)</f>
        <v/>
      </c>
      <c r="L61" s="89" t="str">
        <f>IF(A61="","",'2_Review &amp; Audit'!P46)</f>
        <v/>
      </c>
      <c r="M61" s="89" t="str">
        <f>IF(A61="","",'2_Review &amp; Audit'!Q46)</f>
        <v/>
      </c>
      <c r="N61" s="89" t="str">
        <f t="shared" si="2"/>
        <v/>
      </c>
      <c r="O61" s="29" t="str">
        <f>IF(OR(D61="",G61="",M61&gt;=0),"",MIN(I61,SUMIFS('2_Review &amp; Audit'!$J$6:$J$505,'2_Review &amp; Audit'!$F$6:$F$505,D61,'2_Review &amp; Audit'!$I$6:$I$505,"&gt;="&amp;G61-30,'2_Review &amp; Audit'!$I$6:$I$505,"&lt;="&amp;G61+30,'2_Review &amp; Audit'!$A$6:$A$505,"&lt;&gt;"&amp;A61)))</f>
        <v/>
      </c>
      <c r="P61" s="29" t="str">
        <f>IF(OR(D61="",G61="",M61&gt;=0),"",COUNTIFS('2_Review &amp; Audit'!$F$6:$F$505,D61,'2_Review &amp; Audit'!$I$6:$I$505,"&gt;="&amp;G61-30,'2_Review &amp; Audit'!$I$6:$I$505,"&lt;="&amp;G61+30,'2_Review &amp; Audit'!$A$6:$A$505,"&lt;&gt;"&amp;A61))</f>
        <v/>
      </c>
      <c r="Q61" s="87" t="str">
        <f t="shared" si="3"/>
        <v/>
      </c>
      <c r="R61" s="84" t="str">
        <f>IF(TransactionAuditTable[[#This Row],[Ticker]]="","",IF(Q61&lt;&gt;"Yes",0,ABS(M61)*MIN(1,O61/I61)))</f>
        <v/>
      </c>
      <c r="S61" s="84" t="str">
        <f t="shared" si="4"/>
        <v/>
      </c>
      <c r="T61" s="84" t="str">
        <f t="shared" si="5"/>
        <v/>
      </c>
      <c r="U61" s="84" t="str">
        <f t="shared" si="6"/>
        <v/>
      </c>
      <c r="V61" s="28" t="str">
        <f t="shared" si="7"/>
        <v/>
      </c>
      <c r="W61" s="79" t="str">
        <f t="shared" si="8"/>
        <v/>
      </c>
      <c r="X61" s="82" t="str">
        <f t="shared" si="9"/>
        <v/>
      </c>
    </row>
    <row r="62" spans="1:24" ht="15" customHeight="1" x14ac:dyDescent="0.25">
      <c r="A62" s="27" t="str">
        <f>IF('2_Review &amp; Audit'!A47="","",'2_Review &amp; Audit'!A47)</f>
        <v/>
      </c>
      <c r="B62" s="27" t="str">
        <f>IF(A62="","",'2_Review &amp; Audit'!C47)</f>
        <v/>
      </c>
      <c r="C62" s="27" t="str">
        <f>IF(A62="","",'2_Review &amp; Audit'!D47)</f>
        <v/>
      </c>
      <c r="D62" s="27" t="str">
        <f>IF(A62="","",'2_Review &amp; Audit'!F47)</f>
        <v/>
      </c>
      <c r="E62" s="27" t="str">
        <f>IF(A62="","",'2_Review &amp; Audit'!H47)</f>
        <v/>
      </c>
      <c r="F62" s="28" t="str">
        <f>IF(A62="","",'2_Review &amp; Audit'!I47)</f>
        <v/>
      </c>
      <c r="G62" s="28" t="str">
        <f>IF(A62="","",'2_Review &amp; Audit'!M47)</f>
        <v/>
      </c>
      <c r="H62" s="29" t="str">
        <f>IF(A62="","",'2_Review &amp; Audit'!J47)</f>
        <v/>
      </c>
      <c r="I62" s="29" t="str">
        <f>IF(A62="","",'2_Review &amp; Audit'!N47)</f>
        <v/>
      </c>
      <c r="J62" s="29" t="str">
        <f>IF(A62="","",'2_Review &amp; Audit'!R47)</f>
        <v/>
      </c>
      <c r="K62" s="89" t="str">
        <f>IF(A62="","",'2_Review &amp; Audit'!L47)</f>
        <v/>
      </c>
      <c r="L62" s="89" t="str">
        <f>IF(A62="","",'2_Review &amp; Audit'!P47)</f>
        <v/>
      </c>
      <c r="M62" s="89" t="str">
        <f>IF(A62="","",'2_Review &amp; Audit'!Q47)</f>
        <v/>
      </c>
      <c r="N62" s="89" t="str">
        <f t="shared" si="2"/>
        <v/>
      </c>
      <c r="O62" s="29" t="str">
        <f>IF(OR(D62="",G62="",M62&gt;=0),"",MIN(I62,SUMIFS('2_Review &amp; Audit'!$J$6:$J$505,'2_Review &amp; Audit'!$F$6:$F$505,D62,'2_Review &amp; Audit'!$I$6:$I$505,"&gt;="&amp;G62-30,'2_Review &amp; Audit'!$I$6:$I$505,"&lt;="&amp;G62+30,'2_Review &amp; Audit'!$A$6:$A$505,"&lt;&gt;"&amp;A62)))</f>
        <v/>
      </c>
      <c r="P62" s="29" t="str">
        <f>IF(OR(D62="",G62="",M62&gt;=0),"",COUNTIFS('2_Review &amp; Audit'!$F$6:$F$505,D62,'2_Review &amp; Audit'!$I$6:$I$505,"&gt;="&amp;G62-30,'2_Review &amp; Audit'!$I$6:$I$505,"&lt;="&amp;G62+30,'2_Review &amp; Audit'!$A$6:$A$505,"&lt;&gt;"&amp;A62))</f>
        <v/>
      </c>
      <c r="Q62" s="87" t="str">
        <f t="shared" si="3"/>
        <v/>
      </c>
      <c r="R62" s="84" t="str">
        <f>IF(TransactionAuditTable[[#This Row],[Ticker]]="","",IF(Q62&lt;&gt;"Yes",0,ABS(M62)*MIN(1,O62/I62)))</f>
        <v/>
      </c>
      <c r="S62" s="84" t="str">
        <f t="shared" si="4"/>
        <v/>
      </c>
      <c r="T62" s="84" t="str">
        <f t="shared" si="5"/>
        <v/>
      </c>
      <c r="U62" s="84" t="str">
        <f t="shared" si="6"/>
        <v/>
      </c>
      <c r="V62" s="28" t="str">
        <f t="shared" si="7"/>
        <v/>
      </c>
      <c r="W62" s="80" t="str">
        <f t="shared" si="8"/>
        <v/>
      </c>
      <c r="X62" s="83" t="str">
        <f t="shared" si="9"/>
        <v/>
      </c>
    </row>
    <row r="63" spans="1:24" ht="15" customHeight="1" x14ac:dyDescent="0.25">
      <c r="A63" s="27" t="str">
        <f>IF('2_Review &amp; Audit'!A48="","",'2_Review &amp; Audit'!A48)</f>
        <v/>
      </c>
      <c r="B63" s="27" t="str">
        <f>IF(A63="","",'2_Review &amp; Audit'!C48)</f>
        <v/>
      </c>
      <c r="C63" s="27" t="str">
        <f>IF(A63="","",'2_Review &amp; Audit'!D48)</f>
        <v/>
      </c>
      <c r="D63" s="27" t="str">
        <f>IF(A63="","",'2_Review &amp; Audit'!F48)</f>
        <v/>
      </c>
      <c r="E63" s="27" t="str">
        <f>IF(A63="","",'2_Review &amp; Audit'!H48)</f>
        <v/>
      </c>
      <c r="F63" s="28" t="str">
        <f>IF(A63="","",'2_Review &amp; Audit'!I48)</f>
        <v/>
      </c>
      <c r="G63" s="28" t="str">
        <f>IF(A63="","",'2_Review &amp; Audit'!M48)</f>
        <v/>
      </c>
      <c r="H63" s="29" t="str">
        <f>IF(A63="","",'2_Review &amp; Audit'!J48)</f>
        <v/>
      </c>
      <c r="I63" s="29" t="str">
        <f>IF(A63="","",'2_Review &amp; Audit'!N48)</f>
        <v/>
      </c>
      <c r="J63" s="29" t="str">
        <f>IF(A63="","",'2_Review &amp; Audit'!R48)</f>
        <v/>
      </c>
      <c r="K63" s="89" t="str">
        <f>IF(A63="","",'2_Review &amp; Audit'!L48)</f>
        <v/>
      </c>
      <c r="L63" s="89" t="str">
        <f>IF(A63="","",'2_Review &amp; Audit'!P48)</f>
        <v/>
      </c>
      <c r="M63" s="89" t="str">
        <f>IF(A63="","",'2_Review &amp; Audit'!Q48)</f>
        <v/>
      </c>
      <c r="N63" s="89" t="str">
        <f t="shared" si="2"/>
        <v/>
      </c>
      <c r="O63" s="29" t="str">
        <f>IF(OR(D63="",G63="",M63&gt;=0),"",MIN(I63,SUMIFS('2_Review &amp; Audit'!$J$6:$J$505,'2_Review &amp; Audit'!$F$6:$F$505,D63,'2_Review &amp; Audit'!$I$6:$I$505,"&gt;="&amp;G63-30,'2_Review &amp; Audit'!$I$6:$I$505,"&lt;="&amp;G63+30,'2_Review &amp; Audit'!$A$6:$A$505,"&lt;&gt;"&amp;A63)))</f>
        <v/>
      </c>
      <c r="P63" s="29" t="str">
        <f>IF(OR(D63="",G63="",M63&gt;=0),"",COUNTIFS('2_Review &amp; Audit'!$F$6:$F$505,D63,'2_Review &amp; Audit'!$I$6:$I$505,"&gt;="&amp;G63-30,'2_Review &amp; Audit'!$I$6:$I$505,"&lt;="&amp;G63+30,'2_Review &amp; Audit'!$A$6:$A$505,"&lt;&gt;"&amp;A63))</f>
        <v/>
      </c>
      <c r="Q63" s="87" t="str">
        <f t="shared" si="3"/>
        <v/>
      </c>
      <c r="R63" s="84" t="str">
        <f>IF(TransactionAuditTable[[#This Row],[Ticker]]="","",IF(Q63&lt;&gt;"Yes",0,ABS(M63)*MIN(1,O63/I63)))</f>
        <v/>
      </c>
      <c r="S63" s="84" t="str">
        <f t="shared" si="4"/>
        <v/>
      </c>
      <c r="T63" s="84" t="str">
        <f t="shared" si="5"/>
        <v/>
      </c>
      <c r="U63" s="84" t="str">
        <f t="shared" si="6"/>
        <v/>
      </c>
      <c r="V63" s="28" t="str">
        <f t="shared" si="7"/>
        <v/>
      </c>
      <c r="W63" s="79" t="str">
        <f t="shared" si="8"/>
        <v/>
      </c>
      <c r="X63" s="82" t="str">
        <f t="shared" si="9"/>
        <v/>
      </c>
    </row>
    <row r="64" spans="1:24" ht="15" customHeight="1" x14ac:dyDescent="0.25">
      <c r="A64" s="27" t="str">
        <f>IF('2_Review &amp; Audit'!A49="","",'2_Review &amp; Audit'!A49)</f>
        <v/>
      </c>
      <c r="B64" s="27" t="str">
        <f>IF(A64="","",'2_Review &amp; Audit'!C49)</f>
        <v/>
      </c>
      <c r="C64" s="27" t="str">
        <f>IF(A64="","",'2_Review &amp; Audit'!D49)</f>
        <v/>
      </c>
      <c r="D64" s="27" t="str">
        <f>IF(A64="","",'2_Review &amp; Audit'!F49)</f>
        <v/>
      </c>
      <c r="E64" s="27" t="str">
        <f>IF(A64="","",'2_Review &amp; Audit'!H49)</f>
        <v/>
      </c>
      <c r="F64" s="28" t="str">
        <f>IF(A64="","",'2_Review &amp; Audit'!I49)</f>
        <v/>
      </c>
      <c r="G64" s="28" t="str">
        <f>IF(A64="","",'2_Review &amp; Audit'!M49)</f>
        <v/>
      </c>
      <c r="H64" s="29" t="str">
        <f>IF(A64="","",'2_Review &amp; Audit'!J49)</f>
        <v/>
      </c>
      <c r="I64" s="29" t="str">
        <f>IF(A64="","",'2_Review &amp; Audit'!N49)</f>
        <v/>
      </c>
      <c r="J64" s="29" t="str">
        <f>IF(A64="","",'2_Review &amp; Audit'!R49)</f>
        <v/>
      </c>
      <c r="K64" s="89" t="str">
        <f>IF(A64="","",'2_Review &amp; Audit'!L49)</f>
        <v/>
      </c>
      <c r="L64" s="89" t="str">
        <f>IF(A64="","",'2_Review &amp; Audit'!P49)</f>
        <v/>
      </c>
      <c r="M64" s="89" t="str">
        <f>IF(A64="","",'2_Review &amp; Audit'!Q49)</f>
        <v/>
      </c>
      <c r="N64" s="89" t="str">
        <f t="shared" si="2"/>
        <v/>
      </c>
      <c r="O64" s="29" t="str">
        <f>IF(OR(D64="",G64="",M64&gt;=0),"",MIN(I64,SUMIFS('2_Review &amp; Audit'!$J$6:$J$505,'2_Review &amp; Audit'!$F$6:$F$505,D64,'2_Review &amp; Audit'!$I$6:$I$505,"&gt;="&amp;G64-30,'2_Review &amp; Audit'!$I$6:$I$505,"&lt;="&amp;G64+30,'2_Review &amp; Audit'!$A$6:$A$505,"&lt;&gt;"&amp;A64)))</f>
        <v/>
      </c>
      <c r="P64" s="29" t="str">
        <f>IF(OR(D64="",G64="",M64&gt;=0),"",COUNTIFS('2_Review &amp; Audit'!$F$6:$F$505,D64,'2_Review &amp; Audit'!$I$6:$I$505,"&gt;="&amp;G64-30,'2_Review &amp; Audit'!$I$6:$I$505,"&lt;="&amp;G64+30,'2_Review &amp; Audit'!$A$6:$A$505,"&lt;&gt;"&amp;A64))</f>
        <v/>
      </c>
      <c r="Q64" s="87" t="str">
        <f t="shared" si="3"/>
        <v/>
      </c>
      <c r="R64" s="84" t="str">
        <f>IF(TransactionAuditTable[[#This Row],[Ticker]]="","",IF(Q64&lt;&gt;"Yes",0,ABS(M64)*MIN(1,O64/I64)))</f>
        <v/>
      </c>
      <c r="S64" s="84" t="str">
        <f t="shared" si="4"/>
        <v/>
      </c>
      <c r="T64" s="84" t="str">
        <f t="shared" si="5"/>
        <v/>
      </c>
      <c r="U64" s="84" t="str">
        <f t="shared" si="6"/>
        <v/>
      </c>
      <c r="V64" s="28" t="str">
        <f t="shared" si="7"/>
        <v/>
      </c>
      <c r="W64" s="80" t="str">
        <f t="shared" si="8"/>
        <v/>
      </c>
      <c r="X64" s="83" t="str">
        <f t="shared" si="9"/>
        <v/>
      </c>
    </row>
    <row r="65" spans="1:24" ht="15" customHeight="1" x14ac:dyDescent="0.25">
      <c r="A65" s="27" t="str">
        <f>IF('2_Review &amp; Audit'!A50="","",'2_Review &amp; Audit'!A50)</f>
        <v/>
      </c>
      <c r="B65" s="27" t="str">
        <f>IF(A65="","",'2_Review &amp; Audit'!C50)</f>
        <v/>
      </c>
      <c r="C65" s="27" t="str">
        <f>IF(A65="","",'2_Review &amp; Audit'!D50)</f>
        <v/>
      </c>
      <c r="D65" s="27" t="str">
        <f>IF(A65="","",'2_Review &amp; Audit'!F50)</f>
        <v/>
      </c>
      <c r="E65" s="27" t="str">
        <f>IF(A65="","",'2_Review &amp; Audit'!H50)</f>
        <v/>
      </c>
      <c r="F65" s="28" t="str">
        <f>IF(A65="","",'2_Review &amp; Audit'!I50)</f>
        <v/>
      </c>
      <c r="G65" s="28" t="str">
        <f>IF(A65="","",'2_Review &amp; Audit'!M50)</f>
        <v/>
      </c>
      <c r="H65" s="29" t="str">
        <f>IF(A65="","",'2_Review &amp; Audit'!J50)</f>
        <v/>
      </c>
      <c r="I65" s="29" t="str">
        <f>IF(A65="","",'2_Review &amp; Audit'!N50)</f>
        <v/>
      </c>
      <c r="J65" s="29" t="str">
        <f>IF(A65="","",'2_Review &amp; Audit'!R50)</f>
        <v/>
      </c>
      <c r="K65" s="89" t="str">
        <f>IF(A65="","",'2_Review &amp; Audit'!L50)</f>
        <v/>
      </c>
      <c r="L65" s="89" t="str">
        <f>IF(A65="","",'2_Review &amp; Audit'!P50)</f>
        <v/>
      </c>
      <c r="M65" s="89" t="str">
        <f>IF(A65="","",'2_Review &amp; Audit'!Q50)</f>
        <v/>
      </c>
      <c r="N65" s="89" t="str">
        <f t="shared" si="2"/>
        <v/>
      </c>
      <c r="O65" s="29" t="str">
        <f>IF(OR(D65="",G65="",M65&gt;=0),"",MIN(I65,SUMIFS('2_Review &amp; Audit'!$J$6:$J$505,'2_Review &amp; Audit'!$F$6:$F$505,D65,'2_Review &amp; Audit'!$I$6:$I$505,"&gt;="&amp;G65-30,'2_Review &amp; Audit'!$I$6:$I$505,"&lt;="&amp;G65+30,'2_Review &amp; Audit'!$A$6:$A$505,"&lt;&gt;"&amp;A65)))</f>
        <v/>
      </c>
      <c r="P65" s="29" t="str">
        <f>IF(OR(D65="",G65="",M65&gt;=0),"",COUNTIFS('2_Review &amp; Audit'!$F$6:$F$505,D65,'2_Review &amp; Audit'!$I$6:$I$505,"&gt;="&amp;G65-30,'2_Review &amp; Audit'!$I$6:$I$505,"&lt;="&amp;G65+30,'2_Review &amp; Audit'!$A$6:$A$505,"&lt;&gt;"&amp;A65))</f>
        <v/>
      </c>
      <c r="Q65" s="87" t="str">
        <f t="shared" si="3"/>
        <v/>
      </c>
      <c r="R65" s="84" t="str">
        <f>IF(TransactionAuditTable[[#This Row],[Ticker]]="","",IF(Q65&lt;&gt;"Yes",0,ABS(M65)*MIN(1,O65/I65)))</f>
        <v/>
      </c>
      <c r="S65" s="84" t="str">
        <f t="shared" si="4"/>
        <v/>
      </c>
      <c r="T65" s="84" t="str">
        <f t="shared" si="5"/>
        <v/>
      </c>
      <c r="U65" s="84" t="str">
        <f t="shared" si="6"/>
        <v/>
      </c>
      <c r="V65" s="28" t="str">
        <f t="shared" si="7"/>
        <v/>
      </c>
      <c r="W65" s="79" t="str">
        <f t="shared" si="8"/>
        <v/>
      </c>
      <c r="X65" s="82" t="str">
        <f t="shared" si="9"/>
        <v/>
      </c>
    </row>
    <row r="66" spans="1:24" ht="15" customHeight="1" x14ac:dyDescent="0.25">
      <c r="A66" s="27" t="str">
        <f>IF('2_Review &amp; Audit'!A51="","",'2_Review &amp; Audit'!A51)</f>
        <v/>
      </c>
      <c r="B66" s="27" t="str">
        <f>IF(A66="","",'2_Review &amp; Audit'!C51)</f>
        <v/>
      </c>
      <c r="C66" s="27" t="str">
        <f>IF(A66="","",'2_Review &amp; Audit'!D51)</f>
        <v/>
      </c>
      <c r="D66" s="27" t="str">
        <f>IF(A66="","",'2_Review &amp; Audit'!F51)</f>
        <v/>
      </c>
      <c r="E66" s="27" t="str">
        <f>IF(A66="","",'2_Review &amp; Audit'!H51)</f>
        <v/>
      </c>
      <c r="F66" s="28" t="str">
        <f>IF(A66="","",'2_Review &amp; Audit'!I51)</f>
        <v/>
      </c>
      <c r="G66" s="28" t="str">
        <f>IF(A66="","",'2_Review &amp; Audit'!M51)</f>
        <v/>
      </c>
      <c r="H66" s="29" t="str">
        <f>IF(A66="","",'2_Review &amp; Audit'!J51)</f>
        <v/>
      </c>
      <c r="I66" s="29" t="str">
        <f>IF(A66="","",'2_Review &amp; Audit'!N51)</f>
        <v/>
      </c>
      <c r="J66" s="29" t="str">
        <f>IF(A66="","",'2_Review &amp; Audit'!R51)</f>
        <v/>
      </c>
      <c r="K66" s="89" t="str">
        <f>IF(A66="","",'2_Review &amp; Audit'!L51)</f>
        <v/>
      </c>
      <c r="L66" s="89" t="str">
        <f>IF(A66="","",'2_Review &amp; Audit'!P51)</f>
        <v/>
      </c>
      <c r="M66" s="89" t="str">
        <f>IF(A66="","",'2_Review &amp; Audit'!Q51)</f>
        <v/>
      </c>
      <c r="N66" s="89" t="str">
        <f t="shared" si="2"/>
        <v/>
      </c>
      <c r="O66" s="29" t="str">
        <f>IF(OR(D66="",G66="",M66&gt;=0),"",MIN(I66,SUMIFS('2_Review &amp; Audit'!$J$6:$J$505,'2_Review &amp; Audit'!$F$6:$F$505,D66,'2_Review &amp; Audit'!$I$6:$I$505,"&gt;="&amp;G66-30,'2_Review &amp; Audit'!$I$6:$I$505,"&lt;="&amp;G66+30,'2_Review &amp; Audit'!$A$6:$A$505,"&lt;&gt;"&amp;A66)))</f>
        <v/>
      </c>
      <c r="P66" s="29" t="str">
        <f>IF(OR(D66="",G66="",M66&gt;=0),"",COUNTIFS('2_Review &amp; Audit'!$F$6:$F$505,D66,'2_Review &amp; Audit'!$I$6:$I$505,"&gt;="&amp;G66-30,'2_Review &amp; Audit'!$I$6:$I$505,"&lt;="&amp;G66+30,'2_Review &amp; Audit'!$A$6:$A$505,"&lt;&gt;"&amp;A66))</f>
        <v/>
      </c>
      <c r="Q66" s="87" t="str">
        <f t="shared" si="3"/>
        <v/>
      </c>
      <c r="R66" s="84" t="str">
        <f>IF(TransactionAuditTable[[#This Row],[Ticker]]="","",IF(Q66&lt;&gt;"Yes",0,ABS(M66)*MIN(1,O66/I66)))</f>
        <v/>
      </c>
      <c r="S66" s="84" t="str">
        <f t="shared" si="4"/>
        <v/>
      </c>
      <c r="T66" s="84" t="str">
        <f t="shared" si="5"/>
        <v/>
      </c>
      <c r="U66" s="84" t="str">
        <f t="shared" si="6"/>
        <v/>
      </c>
      <c r="V66" s="28" t="str">
        <f t="shared" si="7"/>
        <v/>
      </c>
      <c r="W66" s="80" t="str">
        <f t="shared" si="8"/>
        <v/>
      </c>
      <c r="X66" s="83" t="str">
        <f t="shared" si="9"/>
        <v/>
      </c>
    </row>
    <row r="67" spans="1:24" ht="15" customHeight="1" x14ac:dyDescent="0.25">
      <c r="A67" s="27" t="str">
        <f>IF('2_Review &amp; Audit'!A52="","",'2_Review &amp; Audit'!A52)</f>
        <v/>
      </c>
      <c r="B67" s="27" t="str">
        <f>IF(A67="","",'2_Review &amp; Audit'!C52)</f>
        <v/>
      </c>
      <c r="C67" s="27" t="str">
        <f>IF(A67="","",'2_Review &amp; Audit'!D52)</f>
        <v/>
      </c>
      <c r="D67" s="27" t="str">
        <f>IF(A67="","",'2_Review &amp; Audit'!F52)</f>
        <v/>
      </c>
      <c r="E67" s="27" t="str">
        <f>IF(A67="","",'2_Review &amp; Audit'!H52)</f>
        <v/>
      </c>
      <c r="F67" s="28" t="str">
        <f>IF(A67="","",'2_Review &amp; Audit'!I52)</f>
        <v/>
      </c>
      <c r="G67" s="28" t="str">
        <f>IF(A67="","",'2_Review &amp; Audit'!M52)</f>
        <v/>
      </c>
      <c r="H67" s="29" t="str">
        <f>IF(A67="","",'2_Review &amp; Audit'!J52)</f>
        <v/>
      </c>
      <c r="I67" s="29" t="str">
        <f>IF(A67="","",'2_Review &amp; Audit'!N52)</f>
        <v/>
      </c>
      <c r="J67" s="29" t="str">
        <f>IF(A67="","",'2_Review &amp; Audit'!R52)</f>
        <v/>
      </c>
      <c r="K67" s="89" t="str">
        <f>IF(A67="","",'2_Review &amp; Audit'!L52)</f>
        <v/>
      </c>
      <c r="L67" s="89" t="str">
        <f>IF(A67="","",'2_Review &amp; Audit'!P52)</f>
        <v/>
      </c>
      <c r="M67" s="89" t="str">
        <f>IF(A67="","",'2_Review &amp; Audit'!Q52)</f>
        <v/>
      </c>
      <c r="N67" s="89" t="str">
        <f t="shared" si="2"/>
        <v/>
      </c>
      <c r="O67" s="29" t="str">
        <f>IF(OR(D67="",G67="",M67&gt;=0),"",MIN(I67,SUMIFS('2_Review &amp; Audit'!$J$6:$J$505,'2_Review &amp; Audit'!$F$6:$F$505,D67,'2_Review &amp; Audit'!$I$6:$I$505,"&gt;="&amp;G67-30,'2_Review &amp; Audit'!$I$6:$I$505,"&lt;="&amp;G67+30,'2_Review &amp; Audit'!$A$6:$A$505,"&lt;&gt;"&amp;A67)))</f>
        <v/>
      </c>
      <c r="P67" s="29" t="str">
        <f>IF(OR(D67="",G67="",M67&gt;=0),"",COUNTIFS('2_Review &amp; Audit'!$F$6:$F$505,D67,'2_Review &amp; Audit'!$I$6:$I$505,"&gt;="&amp;G67-30,'2_Review &amp; Audit'!$I$6:$I$505,"&lt;="&amp;G67+30,'2_Review &amp; Audit'!$A$6:$A$505,"&lt;&gt;"&amp;A67))</f>
        <v/>
      </c>
      <c r="Q67" s="87" t="str">
        <f t="shared" si="3"/>
        <v/>
      </c>
      <c r="R67" s="84" t="str">
        <f>IF(TransactionAuditTable[[#This Row],[Ticker]]="","",IF(Q67&lt;&gt;"Yes",0,ABS(M67)*MIN(1,O67/I67)))</f>
        <v/>
      </c>
      <c r="S67" s="84" t="str">
        <f t="shared" si="4"/>
        <v/>
      </c>
      <c r="T67" s="84" t="str">
        <f t="shared" si="5"/>
        <v/>
      </c>
      <c r="U67" s="84" t="str">
        <f t="shared" si="6"/>
        <v/>
      </c>
      <c r="V67" s="28" t="str">
        <f t="shared" si="7"/>
        <v/>
      </c>
      <c r="W67" s="79" t="str">
        <f t="shared" si="8"/>
        <v/>
      </c>
      <c r="X67" s="82" t="str">
        <f t="shared" si="9"/>
        <v/>
      </c>
    </row>
    <row r="68" spans="1:24" ht="15" customHeight="1" x14ac:dyDescent="0.25">
      <c r="A68" s="27" t="str">
        <f>IF('2_Review &amp; Audit'!A53="","",'2_Review &amp; Audit'!A53)</f>
        <v/>
      </c>
      <c r="B68" s="27" t="str">
        <f>IF(A68="","",'2_Review &amp; Audit'!C53)</f>
        <v/>
      </c>
      <c r="C68" s="27" t="str">
        <f>IF(A68="","",'2_Review &amp; Audit'!D53)</f>
        <v/>
      </c>
      <c r="D68" s="27" t="str">
        <f>IF(A68="","",'2_Review &amp; Audit'!F53)</f>
        <v/>
      </c>
      <c r="E68" s="27" t="str">
        <f>IF(A68="","",'2_Review &amp; Audit'!H53)</f>
        <v/>
      </c>
      <c r="F68" s="28" t="str">
        <f>IF(A68="","",'2_Review &amp; Audit'!I53)</f>
        <v/>
      </c>
      <c r="G68" s="28" t="str">
        <f>IF(A68="","",'2_Review &amp; Audit'!M53)</f>
        <v/>
      </c>
      <c r="H68" s="29" t="str">
        <f>IF(A68="","",'2_Review &amp; Audit'!J53)</f>
        <v/>
      </c>
      <c r="I68" s="29" t="str">
        <f>IF(A68="","",'2_Review &amp; Audit'!N53)</f>
        <v/>
      </c>
      <c r="J68" s="29" t="str">
        <f>IF(A68="","",'2_Review &amp; Audit'!R53)</f>
        <v/>
      </c>
      <c r="K68" s="89" t="str">
        <f>IF(A68="","",'2_Review &amp; Audit'!L53)</f>
        <v/>
      </c>
      <c r="L68" s="89" t="str">
        <f>IF(A68="","",'2_Review &amp; Audit'!P53)</f>
        <v/>
      </c>
      <c r="M68" s="89" t="str">
        <f>IF(A68="","",'2_Review &amp; Audit'!Q53)</f>
        <v/>
      </c>
      <c r="N68" s="89" t="str">
        <f t="shared" si="2"/>
        <v/>
      </c>
      <c r="O68" s="29" t="str">
        <f>IF(OR(D68="",G68="",M68&gt;=0),"",MIN(I68,SUMIFS('2_Review &amp; Audit'!$J$6:$J$505,'2_Review &amp; Audit'!$F$6:$F$505,D68,'2_Review &amp; Audit'!$I$6:$I$505,"&gt;="&amp;G68-30,'2_Review &amp; Audit'!$I$6:$I$505,"&lt;="&amp;G68+30,'2_Review &amp; Audit'!$A$6:$A$505,"&lt;&gt;"&amp;A68)))</f>
        <v/>
      </c>
      <c r="P68" s="29" t="str">
        <f>IF(OR(D68="",G68="",M68&gt;=0),"",COUNTIFS('2_Review &amp; Audit'!$F$6:$F$505,D68,'2_Review &amp; Audit'!$I$6:$I$505,"&gt;="&amp;G68-30,'2_Review &amp; Audit'!$I$6:$I$505,"&lt;="&amp;G68+30,'2_Review &amp; Audit'!$A$6:$A$505,"&lt;&gt;"&amp;A68))</f>
        <v/>
      </c>
      <c r="Q68" s="87" t="str">
        <f t="shared" si="3"/>
        <v/>
      </c>
      <c r="R68" s="84" t="str">
        <f>IF(TransactionAuditTable[[#This Row],[Ticker]]="","",IF(Q68&lt;&gt;"Yes",0,ABS(M68)*MIN(1,O68/I68)))</f>
        <v/>
      </c>
      <c r="S68" s="84" t="str">
        <f t="shared" si="4"/>
        <v/>
      </c>
      <c r="T68" s="84" t="str">
        <f t="shared" si="5"/>
        <v/>
      </c>
      <c r="U68" s="84" t="str">
        <f t="shared" si="6"/>
        <v/>
      </c>
      <c r="V68" s="28" t="str">
        <f t="shared" si="7"/>
        <v/>
      </c>
      <c r="W68" s="80" t="str">
        <f t="shared" si="8"/>
        <v/>
      </c>
      <c r="X68" s="83" t="str">
        <f t="shared" si="9"/>
        <v/>
      </c>
    </row>
    <row r="69" spans="1:24" ht="15" customHeight="1" x14ac:dyDescent="0.25">
      <c r="A69" s="27" t="str">
        <f>IF('2_Review &amp; Audit'!A54="","",'2_Review &amp; Audit'!A54)</f>
        <v/>
      </c>
      <c r="B69" s="27" t="str">
        <f>IF(A69="","",'2_Review &amp; Audit'!C54)</f>
        <v/>
      </c>
      <c r="C69" s="27" t="str">
        <f>IF(A69="","",'2_Review &amp; Audit'!D54)</f>
        <v/>
      </c>
      <c r="D69" s="27" t="str">
        <f>IF(A69="","",'2_Review &amp; Audit'!F54)</f>
        <v/>
      </c>
      <c r="E69" s="27" t="str">
        <f>IF(A69="","",'2_Review &amp; Audit'!H54)</f>
        <v/>
      </c>
      <c r="F69" s="28" t="str">
        <f>IF(A69="","",'2_Review &amp; Audit'!I54)</f>
        <v/>
      </c>
      <c r="G69" s="28" t="str">
        <f>IF(A69="","",'2_Review &amp; Audit'!M54)</f>
        <v/>
      </c>
      <c r="H69" s="29" t="str">
        <f>IF(A69="","",'2_Review &amp; Audit'!J54)</f>
        <v/>
      </c>
      <c r="I69" s="29" t="str">
        <f>IF(A69="","",'2_Review &amp; Audit'!N54)</f>
        <v/>
      </c>
      <c r="J69" s="29" t="str">
        <f>IF(A69="","",'2_Review &amp; Audit'!R54)</f>
        <v/>
      </c>
      <c r="K69" s="89" t="str">
        <f>IF(A69="","",'2_Review &amp; Audit'!L54)</f>
        <v/>
      </c>
      <c r="L69" s="89" t="str">
        <f>IF(A69="","",'2_Review &amp; Audit'!P54)</f>
        <v/>
      </c>
      <c r="M69" s="89" t="str">
        <f>IF(A69="","",'2_Review &amp; Audit'!Q54)</f>
        <v/>
      </c>
      <c r="N69" s="89" t="str">
        <f t="shared" si="2"/>
        <v/>
      </c>
      <c r="O69" s="29" t="str">
        <f>IF(OR(D69="",G69="",M69&gt;=0),"",MIN(I69,SUMIFS('2_Review &amp; Audit'!$J$6:$J$505,'2_Review &amp; Audit'!$F$6:$F$505,D69,'2_Review &amp; Audit'!$I$6:$I$505,"&gt;="&amp;G69-30,'2_Review &amp; Audit'!$I$6:$I$505,"&lt;="&amp;G69+30,'2_Review &amp; Audit'!$A$6:$A$505,"&lt;&gt;"&amp;A69)))</f>
        <v/>
      </c>
      <c r="P69" s="29" t="str">
        <f>IF(OR(D69="",G69="",M69&gt;=0),"",COUNTIFS('2_Review &amp; Audit'!$F$6:$F$505,D69,'2_Review &amp; Audit'!$I$6:$I$505,"&gt;="&amp;G69-30,'2_Review &amp; Audit'!$I$6:$I$505,"&lt;="&amp;G69+30,'2_Review &amp; Audit'!$A$6:$A$505,"&lt;&gt;"&amp;A69))</f>
        <v/>
      </c>
      <c r="Q69" s="87" t="str">
        <f t="shared" si="3"/>
        <v/>
      </c>
      <c r="R69" s="84" t="str">
        <f>IF(TransactionAuditTable[[#This Row],[Ticker]]="","",IF(Q69&lt;&gt;"Yes",0,ABS(M69)*MIN(1,O69/I69)))</f>
        <v/>
      </c>
      <c r="S69" s="84" t="str">
        <f t="shared" si="4"/>
        <v/>
      </c>
      <c r="T69" s="84" t="str">
        <f t="shared" si="5"/>
        <v/>
      </c>
      <c r="U69" s="84" t="str">
        <f t="shared" si="6"/>
        <v/>
      </c>
      <c r="V69" s="28" t="str">
        <f t="shared" si="7"/>
        <v/>
      </c>
      <c r="W69" s="79" t="str">
        <f t="shared" si="8"/>
        <v/>
      </c>
      <c r="X69" s="82" t="str">
        <f t="shared" si="9"/>
        <v/>
      </c>
    </row>
    <row r="70" spans="1:24" ht="15" customHeight="1" x14ac:dyDescent="0.25">
      <c r="A70" s="27" t="str">
        <f>IF('2_Review &amp; Audit'!A55="","",'2_Review &amp; Audit'!A55)</f>
        <v/>
      </c>
      <c r="B70" s="27" t="str">
        <f>IF(A70="","",'2_Review &amp; Audit'!C55)</f>
        <v/>
      </c>
      <c r="C70" s="27" t="str">
        <f>IF(A70="","",'2_Review &amp; Audit'!D55)</f>
        <v/>
      </c>
      <c r="D70" s="27" t="str">
        <f>IF(A70="","",'2_Review &amp; Audit'!F55)</f>
        <v/>
      </c>
      <c r="E70" s="27" t="str">
        <f>IF(A70="","",'2_Review &amp; Audit'!H55)</f>
        <v/>
      </c>
      <c r="F70" s="28" t="str">
        <f>IF(A70="","",'2_Review &amp; Audit'!I55)</f>
        <v/>
      </c>
      <c r="G70" s="28" t="str">
        <f>IF(A70="","",'2_Review &amp; Audit'!M55)</f>
        <v/>
      </c>
      <c r="H70" s="29" t="str">
        <f>IF(A70="","",'2_Review &amp; Audit'!J55)</f>
        <v/>
      </c>
      <c r="I70" s="29" t="str">
        <f>IF(A70="","",'2_Review &amp; Audit'!N55)</f>
        <v/>
      </c>
      <c r="J70" s="29" t="str">
        <f>IF(A70="","",'2_Review &amp; Audit'!R55)</f>
        <v/>
      </c>
      <c r="K70" s="89" t="str">
        <f>IF(A70="","",'2_Review &amp; Audit'!L55)</f>
        <v/>
      </c>
      <c r="L70" s="89" t="str">
        <f>IF(A70="","",'2_Review &amp; Audit'!P55)</f>
        <v/>
      </c>
      <c r="M70" s="89" t="str">
        <f>IF(A70="","",'2_Review &amp; Audit'!Q55)</f>
        <v/>
      </c>
      <c r="N70" s="89" t="str">
        <f t="shared" si="2"/>
        <v/>
      </c>
      <c r="O70" s="29" t="str">
        <f>IF(OR(D70="",G70="",M70&gt;=0),"",MIN(I70,SUMIFS('2_Review &amp; Audit'!$J$6:$J$505,'2_Review &amp; Audit'!$F$6:$F$505,D70,'2_Review &amp; Audit'!$I$6:$I$505,"&gt;="&amp;G70-30,'2_Review &amp; Audit'!$I$6:$I$505,"&lt;="&amp;G70+30,'2_Review &amp; Audit'!$A$6:$A$505,"&lt;&gt;"&amp;A70)))</f>
        <v/>
      </c>
      <c r="P70" s="29" t="str">
        <f>IF(OR(D70="",G70="",M70&gt;=0),"",COUNTIFS('2_Review &amp; Audit'!$F$6:$F$505,D70,'2_Review &amp; Audit'!$I$6:$I$505,"&gt;="&amp;G70-30,'2_Review &amp; Audit'!$I$6:$I$505,"&lt;="&amp;G70+30,'2_Review &amp; Audit'!$A$6:$A$505,"&lt;&gt;"&amp;A70))</f>
        <v/>
      </c>
      <c r="Q70" s="87" t="str">
        <f t="shared" si="3"/>
        <v/>
      </c>
      <c r="R70" s="84" t="str">
        <f>IF(TransactionAuditTable[[#This Row],[Ticker]]="","",IF(Q70&lt;&gt;"Yes",0,ABS(M70)*MIN(1,O70/I70)))</f>
        <v/>
      </c>
      <c r="S70" s="84" t="str">
        <f t="shared" si="4"/>
        <v/>
      </c>
      <c r="T70" s="84" t="str">
        <f t="shared" si="5"/>
        <v/>
      </c>
      <c r="U70" s="84" t="str">
        <f t="shared" si="6"/>
        <v/>
      </c>
      <c r="V70" s="28" t="str">
        <f t="shared" si="7"/>
        <v/>
      </c>
      <c r="W70" s="80" t="str">
        <f t="shared" si="8"/>
        <v/>
      </c>
      <c r="X70" s="83" t="str">
        <f t="shared" si="9"/>
        <v/>
      </c>
    </row>
    <row r="71" spans="1:24" ht="15" customHeight="1" x14ac:dyDescent="0.25">
      <c r="A71" s="27" t="str">
        <f>IF('2_Review &amp; Audit'!A56="","",'2_Review &amp; Audit'!A56)</f>
        <v/>
      </c>
      <c r="B71" s="27" t="str">
        <f>IF(A71="","",'2_Review &amp; Audit'!C56)</f>
        <v/>
      </c>
      <c r="C71" s="27" t="str">
        <f>IF(A71="","",'2_Review &amp; Audit'!D56)</f>
        <v/>
      </c>
      <c r="D71" s="27" t="str">
        <f>IF(A71="","",'2_Review &amp; Audit'!F56)</f>
        <v/>
      </c>
      <c r="E71" s="27" t="str">
        <f>IF(A71="","",'2_Review &amp; Audit'!H56)</f>
        <v/>
      </c>
      <c r="F71" s="28" t="str">
        <f>IF(A71="","",'2_Review &amp; Audit'!I56)</f>
        <v/>
      </c>
      <c r="G71" s="28" t="str">
        <f>IF(A71="","",'2_Review &amp; Audit'!M56)</f>
        <v/>
      </c>
      <c r="H71" s="29" t="str">
        <f>IF(A71="","",'2_Review &amp; Audit'!J56)</f>
        <v/>
      </c>
      <c r="I71" s="29" t="str">
        <f>IF(A71="","",'2_Review &amp; Audit'!N56)</f>
        <v/>
      </c>
      <c r="J71" s="29" t="str">
        <f>IF(A71="","",'2_Review &amp; Audit'!R56)</f>
        <v/>
      </c>
      <c r="K71" s="89" t="str">
        <f>IF(A71="","",'2_Review &amp; Audit'!L56)</f>
        <v/>
      </c>
      <c r="L71" s="89" t="str">
        <f>IF(A71="","",'2_Review &amp; Audit'!P56)</f>
        <v/>
      </c>
      <c r="M71" s="89" t="str">
        <f>IF(A71="","",'2_Review &amp; Audit'!Q56)</f>
        <v/>
      </c>
      <c r="N71" s="89" t="str">
        <f t="shared" si="2"/>
        <v/>
      </c>
      <c r="O71" s="29" t="str">
        <f>IF(OR(D71="",G71="",M71&gt;=0),"",MIN(I71,SUMIFS('2_Review &amp; Audit'!$J$6:$J$505,'2_Review &amp; Audit'!$F$6:$F$505,D71,'2_Review &amp; Audit'!$I$6:$I$505,"&gt;="&amp;G71-30,'2_Review &amp; Audit'!$I$6:$I$505,"&lt;="&amp;G71+30,'2_Review &amp; Audit'!$A$6:$A$505,"&lt;&gt;"&amp;A71)))</f>
        <v/>
      </c>
      <c r="P71" s="29" t="str">
        <f>IF(OR(D71="",G71="",M71&gt;=0),"",COUNTIFS('2_Review &amp; Audit'!$F$6:$F$505,D71,'2_Review &amp; Audit'!$I$6:$I$505,"&gt;="&amp;G71-30,'2_Review &amp; Audit'!$I$6:$I$505,"&lt;="&amp;G71+30,'2_Review &amp; Audit'!$A$6:$A$505,"&lt;&gt;"&amp;A71))</f>
        <v/>
      </c>
      <c r="Q71" s="87" t="str">
        <f t="shared" si="3"/>
        <v/>
      </c>
      <c r="R71" s="84" t="str">
        <f>IF(TransactionAuditTable[[#This Row],[Ticker]]="","",IF(Q71&lt;&gt;"Yes",0,ABS(M71)*MIN(1,O71/I71)))</f>
        <v/>
      </c>
      <c r="S71" s="84" t="str">
        <f t="shared" si="4"/>
        <v/>
      </c>
      <c r="T71" s="84" t="str">
        <f t="shared" si="5"/>
        <v/>
      </c>
      <c r="U71" s="84" t="str">
        <f t="shared" si="6"/>
        <v/>
      </c>
      <c r="V71" s="28" t="str">
        <f t="shared" si="7"/>
        <v/>
      </c>
      <c r="W71" s="79" t="str">
        <f t="shared" si="8"/>
        <v/>
      </c>
      <c r="X71" s="82" t="str">
        <f t="shared" si="9"/>
        <v/>
      </c>
    </row>
    <row r="72" spans="1:24" ht="15" customHeight="1" x14ac:dyDescent="0.25">
      <c r="A72" s="27" t="str">
        <f>IF('2_Review &amp; Audit'!A57="","",'2_Review &amp; Audit'!A57)</f>
        <v/>
      </c>
      <c r="B72" s="27" t="str">
        <f>IF(A72="","",'2_Review &amp; Audit'!C57)</f>
        <v/>
      </c>
      <c r="C72" s="27" t="str">
        <f>IF(A72="","",'2_Review &amp; Audit'!D57)</f>
        <v/>
      </c>
      <c r="D72" s="27" t="str">
        <f>IF(A72="","",'2_Review &amp; Audit'!F57)</f>
        <v/>
      </c>
      <c r="E72" s="27" t="str">
        <f>IF(A72="","",'2_Review &amp; Audit'!H57)</f>
        <v/>
      </c>
      <c r="F72" s="28" t="str">
        <f>IF(A72="","",'2_Review &amp; Audit'!I57)</f>
        <v/>
      </c>
      <c r="G72" s="28" t="str">
        <f>IF(A72="","",'2_Review &amp; Audit'!M57)</f>
        <v/>
      </c>
      <c r="H72" s="29" t="str">
        <f>IF(A72="","",'2_Review &amp; Audit'!J57)</f>
        <v/>
      </c>
      <c r="I72" s="29" t="str">
        <f>IF(A72="","",'2_Review &amp; Audit'!N57)</f>
        <v/>
      </c>
      <c r="J72" s="29" t="str">
        <f>IF(A72="","",'2_Review &amp; Audit'!R57)</f>
        <v/>
      </c>
      <c r="K72" s="89" t="str">
        <f>IF(A72="","",'2_Review &amp; Audit'!L57)</f>
        <v/>
      </c>
      <c r="L72" s="89" t="str">
        <f>IF(A72="","",'2_Review &amp; Audit'!P57)</f>
        <v/>
      </c>
      <c r="M72" s="89" t="str">
        <f>IF(A72="","",'2_Review &amp; Audit'!Q57)</f>
        <v/>
      </c>
      <c r="N72" s="89" t="str">
        <f t="shared" si="2"/>
        <v/>
      </c>
      <c r="O72" s="29" t="str">
        <f>IF(OR(D72="",G72="",M72&gt;=0),"",MIN(I72,SUMIFS('2_Review &amp; Audit'!$J$6:$J$505,'2_Review &amp; Audit'!$F$6:$F$505,D72,'2_Review &amp; Audit'!$I$6:$I$505,"&gt;="&amp;G72-30,'2_Review &amp; Audit'!$I$6:$I$505,"&lt;="&amp;G72+30,'2_Review &amp; Audit'!$A$6:$A$505,"&lt;&gt;"&amp;A72)))</f>
        <v/>
      </c>
      <c r="P72" s="29" t="str">
        <f>IF(OR(D72="",G72="",M72&gt;=0),"",COUNTIFS('2_Review &amp; Audit'!$F$6:$F$505,D72,'2_Review &amp; Audit'!$I$6:$I$505,"&gt;="&amp;G72-30,'2_Review &amp; Audit'!$I$6:$I$505,"&lt;="&amp;G72+30,'2_Review &amp; Audit'!$A$6:$A$505,"&lt;&gt;"&amp;A72))</f>
        <v/>
      </c>
      <c r="Q72" s="87" t="str">
        <f t="shared" si="3"/>
        <v/>
      </c>
      <c r="R72" s="84" t="str">
        <f>IF(TransactionAuditTable[[#This Row],[Ticker]]="","",IF(Q72&lt;&gt;"Yes",0,ABS(M72)*MIN(1,O72/I72)))</f>
        <v/>
      </c>
      <c r="S72" s="84" t="str">
        <f t="shared" si="4"/>
        <v/>
      </c>
      <c r="T72" s="84" t="str">
        <f t="shared" si="5"/>
        <v/>
      </c>
      <c r="U72" s="84" t="str">
        <f t="shared" si="6"/>
        <v/>
      </c>
      <c r="V72" s="28" t="str">
        <f t="shared" si="7"/>
        <v/>
      </c>
      <c r="W72" s="80" t="str">
        <f t="shared" si="8"/>
        <v/>
      </c>
      <c r="X72" s="83" t="str">
        <f t="shared" si="9"/>
        <v/>
      </c>
    </row>
    <row r="73" spans="1:24" ht="15" customHeight="1" x14ac:dyDescent="0.25">
      <c r="A73" s="27" t="str">
        <f>IF('2_Review &amp; Audit'!A58="","",'2_Review &amp; Audit'!A58)</f>
        <v/>
      </c>
      <c r="B73" s="27" t="str">
        <f>IF(A73="","",'2_Review &amp; Audit'!C58)</f>
        <v/>
      </c>
      <c r="C73" s="27" t="str">
        <f>IF(A73="","",'2_Review &amp; Audit'!D58)</f>
        <v/>
      </c>
      <c r="D73" s="27" t="str">
        <f>IF(A73="","",'2_Review &amp; Audit'!F58)</f>
        <v/>
      </c>
      <c r="E73" s="27" t="str">
        <f>IF(A73="","",'2_Review &amp; Audit'!H58)</f>
        <v/>
      </c>
      <c r="F73" s="28" t="str">
        <f>IF(A73="","",'2_Review &amp; Audit'!I58)</f>
        <v/>
      </c>
      <c r="G73" s="28" t="str">
        <f>IF(A73="","",'2_Review &amp; Audit'!M58)</f>
        <v/>
      </c>
      <c r="H73" s="29" t="str">
        <f>IF(A73="","",'2_Review &amp; Audit'!J58)</f>
        <v/>
      </c>
      <c r="I73" s="29" t="str">
        <f>IF(A73="","",'2_Review &amp; Audit'!N58)</f>
        <v/>
      </c>
      <c r="J73" s="29" t="str">
        <f>IF(A73="","",'2_Review &amp; Audit'!R58)</f>
        <v/>
      </c>
      <c r="K73" s="89" t="str">
        <f>IF(A73="","",'2_Review &amp; Audit'!L58)</f>
        <v/>
      </c>
      <c r="L73" s="89" t="str">
        <f>IF(A73="","",'2_Review &amp; Audit'!P58)</f>
        <v/>
      </c>
      <c r="M73" s="89" t="str">
        <f>IF(A73="","",'2_Review &amp; Audit'!Q58)</f>
        <v/>
      </c>
      <c r="N73" s="89" t="str">
        <f t="shared" si="2"/>
        <v/>
      </c>
      <c r="O73" s="29" t="str">
        <f>IF(OR(D73="",G73="",M73&gt;=0),"",MIN(I73,SUMIFS('2_Review &amp; Audit'!$J$6:$J$505,'2_Review &amp; Audit'!$F$6:$F$505,D73,'2_Review &amp; Audit'!$I$6:$I$505,"&gt;="&amp;G73-30,'2_Review &amp; Audit'!$I$6:$I$505,"&lt;="&amp;G73+30,'2_Review &amp; Audit'!$A$6:$A$505,"&lt;&gt;"&amp;A73)))</f>
        <v/>
      </c>
      <c r="P73" s="29" t="str">
        <f>IF(OR(D73="",G73="",M73&gt;=0),"",COUNTIFS('2_Review &amp; Audit'!$F$6:$F$505,D73,'2_Review &amp; Audit'!$I$6:$I$505,"&gt;="&amp;G73-30,'2_Review &amp; Audit'!$I$6:$I$505,"&lt;="&amp;G73+30,'2_Review &amp; Audit'!$A$6:$A$505,"&lt;&gt;"&amp;A73))</f>
        <v/>
      </c>
      <c r="Q73" s="87" t="str">
        <f t="shared" si="3"/>
        <v/>
      </c>
      <c r="R73" s="84" t="str">
        <f>IF(TransactionAuditTable[[#This Row],[Ticker]]="","",IF(Q73&lt;&gt;"Yes",0,ABS(M73)*MIN(1,O73/I73)))</f>
        <v/>
      </c>
      <c r="S73" s="84" t="str">
        <f t="shared" si="4"/>
        <v/>
      </c>
      <c r="T73" s="84" t="str">
        <f t="shared" si="5"/>
        <v/>
      </c>
      <c r="U73" s="84" t="str">
        <f t="shared" si="6"/>
        <v/>
      </c>
      <c r="V73" s="28" t="str">
        <f t="shared" si="7"/>
        <v/>
      </c>
      <c r="W73" s="79" t="str">
        <f t="shared" si="8"/>
        <v/>
      </c>
      <c r="X73" s="82" t="str">
        <f t="shared" si="9"/>
        <v/>
      </c>
    </row>
    <row r="74" spans="1:24" ht="15" customHeight="1" x14ac:dyDescent="0.25">
      <c r="A74" s="27" t="str">
        <f>IF('2_Review &amp; Audit'!A59="","",'2_Review &amp; Audit'!A59)</f>
        <v/>
      </c>
      <c r="B74" s="27" t="str">
        <f>IF(A74="","",'2_Review &amp; Audit'!C59)</f>
        <v/>
      </c>
      <c r="C74" s="27" t="str">
        <f>IF(A74="","",'2_Review &amp; Audit'!D59)</f>
        <v/>
      </c>
      <c r="D74" s="27" t="str">
        <f>IF(A74="","",'2_Review &amp; Audit'!F59)</f>
        <v/>
      </c>
      <c r="E74" s="27" t="str">
        <f>IF(A74="","",'2_Review &amp; Audit'!H59)</f>
        <v/>
      </c>
      <c r="F74" s="28" t="str">
        <f>IF(A74="","",'2_Review &amp; Audit'!I59)</f>
        <v/>
      </c>
      <c r="G74" s="28" t="str">
        <f>IF(A74="","",'2_Review &amp; Audit'!M59)</f>
        <v/>
      </c>
      <c r="H74" s="29" t="str">
        <f>IF(A74="","",'2_Review &amp; Audit'!J59)</f>
        <v/>
      </c>
      <c r="I74" s="29" t="str">
        <f>IF(A74="","",'2_Review &amp; Audit'!N59)</f>
        <v/>
      </c>
      <c r="J74" s="29" t="str">
        <f>IF(A74="","",'2_Review &amp; Audit'!R59)</f>
        <v/>
      </c>
      <c r="K74" s="89" t="str">
        <f>IF(A74="","",'2_Review &amp; Audit'!L59)</f>
        <v/>
      </c>
      <c r="L74" s="89" t="str">
        <f>IF(A74="","",'2_Review &amp; Audit'!P59)</f>
        <v/>
      </c>
      <c r="M74" s="89" t="str">
        <f>IF(A74="","",'2_Review &amp; Audit'!Q59)</f>
        <v/>
      </c>
      <c r="N74" s="89" t="str">
        <f t="shared" si="2"/>
        <v/>
      </c>
      <c r="O74" s="29" t="str">
        <f>IF(OR(D74="",G74="",M74&gt;=0),"",MIN(I74,SUMIFS('2_Review &amp; Audit'!$J$6:$J$505,'2_Review &amp; Audit'!$F$6:$F$505,D74,'2_Review &amp; Audit'!$I$6:$I$505,"&gt;="&amp;G74-30,'2_Review &amp; Audit'!$I$6:$I$505,"&lt;="&amp;G74+30,'2_Review &amp; Audit'!$A$6:$A$505,"&lt;&gt;"&amp;A74)))</f>
        <v/>
      </c>
      <c r="P74" s="29" t="str">
        <f>IF(OR(D74="",G74="",M74&gt;=0),"",COUNTIFS('2_Review &amp; Audit'!$F$6:$F$505,D74,'2_Review &amp; Audit'!$I$6:$I$505,"&gt;="&amp;G74-30,'2_Review &amp; Audit'!$I$6:$I$505,"&lt;="&amp;G74+30,'2_Review &amp; Audit'!$A$6:$A$505,"&lt;&gt;"&amp;A74))</f>
        <v/>
      </c>
      <c r="Q74" s="87" t="str">
        <f t="shared" si="3"/>
        <v/>
      </c>
      <c r="R74" s="84" t="str">
        <f>IF(TransactionAuditTable[[#This Row],[Ticker]]="","",IF(Q74&lt;&gt;"Yes",0,ABS(M74)*MIN(1,O74/I74)))</f>
        <v/>
      </c>
      <c r="S74" s="84" t="str">
        <f t="shared" si="4"/>
        <v/>
      </c>
      <c r="T74" s="84" t="str">
        <f t="shared" si="5"/>
        <v/>
      </c>
      <c r="U74" s="84" t="str">
        <f t="shared" si="6"/>
        <v/>
      </c>
      <c r="V74" s="28" t="str">
        <f t="shared" si="7"/>
        <v/>
      </c>
      <c r="W74" s="80" t="str">
        <f t="shared" si="8"/>
        <v/>
      </c>
      <c r="X74" s="83" t="str">
        <f t="shared" si="9"/>
        <v/>
      </c>
    </row>
    <row r="75" spans="1:24" ht="15" customHeight="1" x14ac:dyDescent="0.25">
      <c r="A75" s="27" t="str">
        <f>IF('2_Review &amp; Audit'!A60="","",'2_Review &amp; Audit'!A60)</f>
        <v/>
      </c>
      <c r="B75" s="27" t="str">
        <f>IF(A75="","",'2_Review &amp; Audit'!C60)</f>
        <v/>
      </c>
      <c r="C75" s="27" t="str">
        <f>IF(A75="","",'2_Review &amp; Audit'!D60)</f>
        <v/>
      </c>
      <c r="D75" s="27" t="str">
        <f>IF(A75="","",'2_Review &amp; Audit'!F60)</f>
        <v/>
      </c>
      <c r="E75" s="27" t="str">
        <f>IF(A75="","",'2_Review &amp; Audit'!H60)</f>
        <v/>
      </c>
      <c r="F75" s="28" t="str">
        <f>IF(A75="","",'2_Review &amp; Audit'!I60)</f>
        <v/>
      </c>
      <c r="G75" s="28" t="str">
        <f>IF(A75="","",'2_Review &amp; Audit'!M60)</f>
        <v/>
      </c>
      <c r="H75" s="29" t="str">
        <f>IF(A75="","",'2_Review &amp; Audit'!J60)</f>
        <v/>
      </c>
      <c r="I75" s="29" t="str">
        <f>IF(A75="","",'2_Review &amp; Audit'!N60)</f>
        <v/>
      </c>
      <c r="J75" s="29" t="str">
        <f>IF(A75="","",'2_Review &amp; Audit'!R60)</f>
        <v/>
      </c>
      <c r="K75" s="89" t="str">
        <f>IF(A75="","",'2_Review &amp; Audit'!L60)</f>
        <v/>
      </c>
      <c r="L75" s="89" t="str">
        <f>IF(A75="","",'2_Review &amp; Audit'!P60)</f>
        <v/>
      </c>
      <c r="M75" s="89" t="str">
        <f>IF(A75="","",'2_Review &amp; Audit'!Q60)</f>
        <v/>
      </c>
      <c r="N75" s="89" t="str">
        <f t="shared" si="2"/>
        <v/>
      </c>
      <c r="O75" s="29" t="str">
        <f>IF(OR(D75="",G75="",M75&gt;=0),"",MIN(I75,SUMIFS('2_Review &amp; Audit'!$J$6:$J$505,'2_Review &amp; Audit'!$F$6:$F$505,D75,'2_Review &amp; Audit'!$I$6:$I$505,"&gt;="&amp;G75-30,'2_Review &amp; Audit'!$I$6:$I$505,"&lt;="&amp;G75+30,'2_Review &amp; Audit'!$A$6:$A$505,"&lt;&gt;"&amp;A75)))</f>
        <v/>
      </c>
      <c r="P75" s="29" t="str">
        <f>IF(OR(D75="",G75="",M75&gt;=0),"",COUNTIFS('2_Review &amp; Audit'!$F$6:$F$505,D75,'2_Review &amp; Audit'!$I$6:$I$505,"&gt;="&amp;G75-30,'2_Review &amp; Audit'!$I$6:$I$505,"&lt;="&amp;G75+30,'2_Review &amp; Audit'!$A$6:$A$505,"&lt;&gt;"&amp;A75))</f>
        <v/>
      </c>
      <c r="Q75" s="87" t="str">
        <f t="shared" si="3"/>
        <v/>
      </c>
      <c r="R75" s="84" t="str">
        <f>IF(TransactionAuditTable[[#This Row],[Ticker]]="","",IF(Q75&lt;&gt;"Yes",0,ABS(M75)*MIN(1,O75/I75)))</f>
        <v/>
      </c>
      <c r="S75" s="84" t="str">
        <f t="shared" si="4"/>
        <v/>
      </c>
      <c r="T75" s="84" t="str">
        <f t="shared" si="5"/>
        <v/>
      </c>
      <c r="U75" s="84" t="str">
        <f t="shared" si="6"/>
        <v/>
      </c>
      <c r="V75" s="28" t="str">
        <f t="shared" si="7"/>
        <v/>
      </c>
      <c r="W75" s="79" t="str">
        <f t="shared" si="8"/>
        <v/>
      </c>
      <c r="X75" s="82" t="str">
        <f t="shared" si="9"/>
        <v/>
      </c>
    </row>
    <row r="76" spans="1:24" ht="15" customHeight="1" x14ac:dyDescent="0.25">
      <c r="A76" s="27" t="str">
        <f>IF('2_Review &amp; Audit'!A61="","",'2_Review &amp; Audit'!A61)</f>
        <v/>
      </c>
      <c r="B76" s="27" t="str">
        <f>IF(A76="","",'2_Review &amp; Audit'!C61)</f>
        <v/>
      </c>
      <c r="C76" s="27" t="str">
        <f>IF(A76="","",'2_Review &amp; Audit'!D61)</f>
        <v/>
      </c>
      <c r="D76" s="27" t="str">
        <f>IF(A76="","",'2_Review &amp; Audit'!F61)</f>
        <v/>
      </c>
      <c r="E76" s="27" t="str">
        <f>IF(A76="","",'2_Review &amp; Audit'!H61)</f>
        <v/>
      </c>
      <c r="F76" s="28" t="str">
        <f>IF(A76="","",'2_Review &amp; Audit'!I61)</f>
        <v/>
      </c>
      <c r="G76" s="28" t="str">
        <f>IF(A76="","",'2_Review &amp; Audit'!M61)</f>
        <v/>
      </c>
      <c r="H76" s="29" t="str">
        <f>IF(A76="","",'2_Review &amp; Audit'!J61)</f>
        <v/>
      </c>
      <c r="I76" s="29" t="str">
        <f>IF(A76="","",'2_Review &amp; Audit'!N61)</f>
        <v/>
      </c>
      <c r="J76" s="29" t="str">
        <f>IF(A76="","",'2_Review &amp; Audit'!R61)</f>
        <v/>
      </c>
      <c r="K76" s="89" t="str">
        <f>IF(A76="","",'2_Review &amp; Audit'!L61)</f>
        <v/>
      </c>
      <c r="L76" s="89" t="str">
        <f>IF(A76="","",'2_Review &amp; Audit'!P61)</f>
        <v/>
      </c>
      <c r="M76" s="89" t="str">
        <f>IF(A76="","",'2_Review &amp; Audit'!Q61)</f>
        <v/>
      </c>
      <c r="N76" s="89" t="str">
        <f t="shared" si="2"/>
        <v/>
      </c>
      <c r="O76" s="29" t="str">
        <f>IF(OR(D76="",G76="",M76&gt;=0),"",MIN(I76,SUMIFS('2_Review &amp; Audit'!$J$6:$J$505,'2_Review &amp; Audit'!$F$6:$F$505,D76,'2_Review &amp; Audit'!$I$6:$I$505,"&gt;="&amp;G76-30,'2_Review &amp; Audit'!$I$6:$I$505,"&lt;="&amp;G76+30,'2_Review &amp; Audit'!$A$6:$A$505,"&lt;&gt;"&amp;A76)))</f>
        <v/>
      </c>
      <c r="P76" s="29" t="str">
        <f>IF(OR(D76="",G76="",M76&gt;=0),"",COUNTIFS('2_Review &amp; Audit'!$F$6:$F$505,D76,'2_Review &amp; Audit'!$I$6:$I$505,"&gt;="&amp;G76-30,'2_Review &amp; Audit'!$I$6:$I$505,"&lt;="&amp;G76+30,'2_Review &amp; Audit'!$A$6:$A$505,"&lt;&gt;"&amp;A76))</f>
        <v/>
      </c>
      <c r="Q76" s="87" t="str">
        <f t="shared" si="3"/>
        <v/>
      </c>
      <c r="R76" s="84" t="str">
        <f>IF(TransactionAuditTable[[#This Row],[Ticker]]="","",IF(Q76&lt;&gt;"Yes",0,ABS(M76)*MIN(1,O76/I76)))</f>
        <v/>
      </c>
      <c r="S76" s="84" t="str">
        <f t="shared" si="4"/>
        <v/>
      </c>
      <c r="T76" s="84" t="str">
        <f t="shared" si="5"/>
        <v/>
      </c>
      <c r="U76" s="84" t="str">
        <f t="shared" si="6"/>
        <v/>
      </c>
      <c r="V76" s="28" t="str">
        <f t="shared" si="7"/>
        <v/>
      </c>
      <c r="W76" s="80" t="str">
        <f t="shared" si="8"/>
        <v/>
      </c>
      <c r="X76" s="83" t="str">
        <f t="shared" si="9"/>
        <v/>
      </c>
    </row>
    <row r="77" spans="1:24" ht="15" customHeight="1" x14ac:dyDescent="0.25">
      <c r="A77" s="27" t="str">
        <f>IF('2_Review &amp; Audit'!A62="","",'2_Review &amp; Audit'!A62)</f>
        <v/>
      </c>
      <c r="B77" s="27" t="str">
        <f>IF(A77="","",'2_Review &amp; Audit'!C62)</f>
        <v/>
      </c>
      <c r="C77" s="27" t="str">
        <f>IF(A77="","",'2_Review &amp; Audit'!D62)</f>
        <v/>
      </c>
      <c r="D77" s="27" t="str">
        <f>IF(A77="","",'2_Review &amp; Audit'!F62)</f>
        <v/>
      </c>
      <c r="E77" s="27" t="str">
        <f>IF(A77="","",'2_Review &amp; Audit'!H62)</f>
        <v/>
      </c>
      <c r="F77" s="28" t="str">
        <f>IF(A77="","",'2_Review &amp; Audit'!I62)</f>
        <v/>
      </c>
      <c r="G77" s="28" t="str">
        <f>IF(A77="","",'2_Review &amp; Audit'!M62)</f>
        <v/>
      </c>
      <c r="H77" s="29" t="str">
        <f>IF(A77="","",'2_Review &amp; Audit'!J62)</f>
        <v/>
      </c>
      <c r="I77" s="29" t="str">
        <f>IF(A77="","",'2_Review &amp; Audit'!N62)</f>
        <v/>
      </c>
      <c r="J77" s="29" t="str">
        <f>IF(A77="","",'2_Review &amp; Audit'!R62)</f>
        <v/>
      </c>
      <c r="K77" s="89" t="str">
        <f>IF(A77="","",'2_Review &amp; Audit'!L62)</f>
        <v/>
      </c>
      <c r="L77" s="89" t="str">
        <f>IF(A77="","",'2_Review &amp; Audit'!P62)</f>
        <v/>
      </c>
      <c r="M77" s="89" t="str">
        <f>IF(A77="","",'2_Review &amp; Audit'!Q62)</f>
        <v/>
      </c>
      <c r="N77" s="89" t="str">
        <f t="shared" si="2"/>
        <v/>
      </c>
      <c r="O77" s="29" t="str">
        <f>IF(OR(D77="",G77="",M77&gt;=0),"",MIN(I77,SUMIFS('2_Review &amp; Audit'!$J$6:$J$505,'2_Review &amp; Audit'!$F$6:$F$505,D77,'2_Review &amp; Audit'!$I$6:$I$505,"&gt;="&amp;G77-30,'2_Review &amp; Audit'!$I$6:$I$505,"&lt;="&amp;G77+30,'2_Review &amp; Audit'!$A$6:$A$505,"&lt;&gt;"&amp;A77)))</f>
        <v/>
      </c>
      <c r="P77" s="29" t="str">
        <f>IF(OR(D77="",G77="",M77&gt;=0),"",COUNTIFS('2_Review &amp; Audit'!$F$6:$F$505,D77,'2_Review &amp; Audit'!$I$6:$I$505,"&gt;="&amp;G77-30,'2_Review &amp; Audit'!$I$6:$I$505,"&lt;="&amp;G77+30,'2_Review &amp; Audit'!$A$6:$A$505,"&lt;&gt;"&amp;A77))</f>
        <v/>
      </c>
      <c r="Q77" s="87" t="str">
        <f t="shared" si="3"/>
        <v/>
      </c>
      <c r="R77" s="84" t="str">
        <f>IF(TransactionAuditTable[[#This Row],[Ticker]]="","",IF(Q77&lt;&gt;"Yes",0,ABS(M77)*MIN(1,O77/I77)))</f>
        <v/>
      </c>
      <c r="S77" s="84" t="str">
        <f t="shared" si="4"/>
        <v/>
      </c>
      <c r="T77" s="84" t="str">
        <f t="shared" si="5"/>
        <v/>
      </c>
      <c r="U77" s="84" t="str">
        <f t="shared" si="6"/>
        <v/>
      </c>
      <c r="V77" s="28" t="str">
        <f t="shared" si="7"/>
        <v/>
      </c>
      <c r="W77" s="79" t="str">
        <f t="shared" si="8"/>
        <v/>
      </c>
      <c r="X77" s="82" t="str">
        <f t="shared" si="9"/>
        <v/>
      </c>
    </row>
    <row r="78" spans="1:24" ht="15" customHeight="1" x14ac:dyDescent="0.25">
      <c r="A78" s="27" t="str">
        <f>IF('2_Review &amp; Audit'!A63="","",'2_Review &amp; Audit'!A63)</f>
        <v/>
      </c>
      <c r="B78" s="27" t="str">
        <f>IF(A78="","",'2_Review &amp; Audit'!C63)</f>
        <v/>
      </c>
      <c r="C78" s="27" t="str">
        <f>IF(A78="","",'2_Review &amp; Audit'!D63)</f>
        <v/>
      </c>
      <c r="D78" s="27" t="str">
        <f>IF(A78="","",'2_Review &amp; Audit'!F63)</f>
        <v/>
      </c>
      <c r="E78" s="27" t="str">
        <f>IF(A78="","",'2_Review &amp; Audit'!H63)</f>
        <v/>
      </c>
      <c r="F78" s="28" t="str">
        <f>IF(A78="","",'2_Review &amp; Audit'!I63)</f>
        <v/>
      </c>
      <c r="G78" s="28" t="str">
        <f>IF(A78="","",'2_Review &amp; Audit'!M63)</f>
        <v/>
      </c>
      <c r="H78" s="29" t="str">
        <f>IF(A78="","",'2_Review &amp; Audit'!J63)</f>
        <v/>
      </c>
      <c r="I78" s="29" t="str">
        <f>IF(A78="","",'2_Review &amp; Audit'!N63)</f>
        <v/>
      </c>
      <c r="J78" s="29" t="str">
        <f>IF(A78="","",'2_Review &amp; Audit'!R63)</f>
        <v/>
      </c>
      <c r="K78" s="89" t="str">
        <f>IF(A78="","",'2_Review &amp; Audit'!L63)</f>
        <v/>
      </c>
      <c r="L78" s="89" t="str">
        <f>IF(A78="","",'2_Review &amp; Audit'!P63)</f>
        <v/>
      </c>
      <c r="M78" s="89" t="str">
        <f>IF(A78="","",'2_Review &amp; Audit'!Q63)</f>
        <v/>
      </c>
      <c r="N78" s="89" t="str">
        <f t="shared" si="2"/>
        <v/>
      </c>
      <c r="O78" s="29" t="str">
        <f>IF(OR(D78="",G78="",M78&gt;=0),"",MIN(I78,SUMIFS('2_Review &amp; Audit'!$J$6:$J$505,'2_Review &amp; Audit'!$F$6:$F$505,D78,'2_Review &amp; Audit'!$I$6:$I$505,"&gt;="&amp;G78-30,'2_Review &amp; Audit'!$I$6:$I$505,"&lt;="&amp;G78+30,'2_Review &amp; Audit'!$A$6:$A$505,"&lt;&gt;"&amp;A78)))</f>
        <v/>
      </c>
      <c r="P78" s="29" t="str">
        <f>IF(OR(D78="",G78="",M78&gt;=0),"",COUNTIFS('2_Review &amp; Audit'!$F$6:$F$505,D78,'2_Review &amp; Audit'!$I$6:$I$505,"&gt;="&amp;G78-30,'2_Review &amp; Audit'!$I$6:$I$505,"&lt;="&amp;G78+30,'2_Review &amp; Audit'!$A$6:$A$505,"&lt;&gt;"&amp;A78))</f>
        <v/>
      </c>
      <c r="Q78" s="87" t="str">
        <f t="shared" si="3"/>
        <v/>
      </c>
      <c r="R78" s="84" t="str">
        <f>IF(TransactionAuditTable[[#This Row],[Ticker]]="","",IF(Q78&lt;&gt;"Yes",0,ABS(M78)*MIN(1,O78/I78)))</f>
        <v/>
      </c>
      <c r="S78" s="84" t="str">
        <f t="shared" si="4"/>
        <v/>
      </c>
      <c r="T78" s="84" t="str">
        <f t="shared" si="5"/>
        <v/>
      </c>
      <c r="U78" s="84" t="str">
        <f t="shared" si="6"/>
        <v/>
      </c>
      <c r="V78" s="28" t="str">
        <f t="shared" si="7"/>
        <v/>
      </c>
      <c r="W78" s="80" t="str">
        <f t="shared" si="8"/>
        <v/>
      </c>
      <c r="X78" s="83" t="str">
        <f t="shared" si="9"/>
        <v/>
      </c>
    </row>
    <row r="79" spans="1:24" ht="15" customHeight="1" x14ac:dyDescent="0.25">
      <c r="A79" s="27" t="str">
        <f>IF('2_Review &amp; Audit'!A64="","",'2_Review &amp; Audit'!A64)</f>
        <v/>
      </c>
      <c r="B79" s="27" t="str">
        <f>IF(A79="","",'2_Review &amp; Audit'!C64)</f>
        <v/>
      </c>
      <c r="C79" s="27" t="str">
        <f>IF(A79="","",'2_Review &amp; Audit'!D64)</f>
        <v/>
      </c>
      <c r="D79" s="27" t="str">
        <f>IF(A79="","",'2_Review &amp; Audit'!F64)</f>
        <v/>
      </c>
      <c r="E79" s="27" t="str">
        <f>IF(A79="","",'2_Review &amp; Audit'!H64)</f>
        <v/>
      </c>
      <c r="F79" s="28" t="str">
        <f>IF(A79="","",'2_Review &amp; Audit'!I64)</f>
        <v/>
      </c>
      <c r="G79" s="28" t="str">
        <f>IF(A79="","",'2_Review &amp; Audit'!M64)</f>
        <v/>
      </c>
      <c r="H79" s="29" t="str">
        <f>IF(A79="","",'2_Review &amp; Audit'!J64)</f>
        <v/>
      </c>
      <c r="I79" s="29" t="str">
        <f>IF(A79="","",'2_Review &amp; Audit'!N64)</f>
        <v/>
      </c>
      <c r="J79" s="29" t="str">
        <f>IF(A79="","",'2_Review &amp; Audit'!R64)</f>
        <v/>
      </c>
      <c r="K79" s="89" t="str">
        <f>IF(A79="","",'2_Review &amp; Audit'!L64)</f>
        <v/>
      </c>
      <c r="L79" s="89" t="str">
        <f>IF(A79="","",'2_Review &amp; Audit'!P64)</f>
        <v/>
      </c>
      <c r="M79" s="89" t="str">
        <f>IF(A79="","",'2_Review &amp; Audit'!Q64)</f>
        <v/>
      </c>
      <c r="N79" s="89" t="str">
        <f t="shared" si="2"/>
        <v/>
      </c>
      <c r="O79" s="29" t="str">
        <f>IF(OR(D79="",G79="",M79&gt;=0),"",MIN(I79,SUMIFS('2_Review &amp; Audit'!$J$6:$J$505,'2_Review &amp; Audit'!$F$6:$F$505,D79,'2_Review &amp; Audit'!$I$6:$I$505,"&gt;="&amp;G79-30,'2_Review &amp; Audit'!$I$6:$I$505,"&lt;="&amp;G79+30,'2_Review &amp; Audit'!$A$6:$A$505,"&lt;&gt;"&amp;A79)))</f>
        <v/>
      </c>
      <c r="P79" s="29" t="str">
        <f>IF(OR(D79="",G79="",M79&gt;=0),"",COUNTIFS('2_Review &amp; Audit'!$F$6:$F$505,D79,'2_Review &amp; Audit'!$I$6:$I$505,"&gt;="&amp;G79-30,'2_Review &amp; Audit'!$I$6:$I$505,"&lt;="&amp;G79+30,'2_Review &amp; Audit'!$A$6:$A$505,"&lt;&gt;"&amp;A79))</f>
        <v/>
      </c>
      <c r="Q79" s="87" t="str">
        <f t="shared" si="3"/>
        <v/>
      </c>
      <c r="R79" s="84" t="str">
        <f>IF(TransactionAuditTable[[#This Row],[Ticker]]="","",IF(Q79&lt;&gt;"Yes",0,ABS(M79)*MIN(1,O79/I79)))</f>
        <v/>
      </c>
      <c r="S79" s="84" t="str">
        <f t="shared" si="4"/>
        <v/>
      </c>
      <c r="T79" s="84" t="str">
        <f t="shared" si="5"/>
        <v/>
      </c>
      <c r="U79" s="84" t="str">
        <f t="shared" si="6"/>
        <v/>
      </c>
      <c r="V79" s="28" t="str">
        <f t="shared" si="7"/>
        <v/>
      </c>
      <c r="W79" s="79" t="str">
        <f t="shared" si="8"/>
        <v/>
      </c>
      <c r="X79" s="82" t="str">
        <f t="shared" si="9"/>
        <v/>
      </c>
    </row>
    <row r="80" spans="1:24" ht="15" customHeight="1" x14ac:dyDescent="0.25">
      <c r="A80" s="27" t="str">
        <f>IF('2_Review &amp; Audit'!A65="","",'2_Review &amp; Audit'!A65)</f>
        <v/>
      </c>
      <c r="B80" s="27" t="str">
        <f>IF(A80="","",'2_Review &amp; Audit'!C65)</f>
        <v/>
      </c>
      <c r="C80" s="27" t="str">
        <f>IF(A80="","",'2_Review &amp; Audit'!D65)</f>
        <v/>
      </c>
      <c r="D80" s="27" t="str">
        <f>IF(A80="","",'2_Review &amp; Audit'!F65)</f>
        <v/>
      </c>
      <c r="E80" s="27" t="str">
        <f>IF(A80="","",'2_Review &amp; Audit'!H65)</f>
        <v/>
      </c>
      <c r="F80" s="28" t="str">
        <f>IF(A80="","",'2_Review &amp; Audit'!I65)</f>
        <v/>
      </c>
      <c r="G80" s="28" t="str">
        <f>IF(A80="","",'2_Review &amp; Audit'!M65)</f>
        <v/>
      </c>
      <c r="H80" s="29" t="str">
        <f>IF(A80="","",'2_Review &amp; Audit'!J65)</f>
        <v/>
      </c>
      <c r="I80" s="29" t="str">
        <f>IF(A80="","",'2_Review &amp; Audit'!N65)</f>
        <v/>
      </c>
      <c r="J80" s="29" t="str">
        <f>IF(A80="","",'2_Review &amp; Audit'!R65)</f>
        <v/>
      </c>
      <c r="K80" s="89" t="str">
        <f>IF(A80="","",'2_Review &amp; Audit'!L65)</f>
        <v/>
      </c>
      <c r="L80" s="89" t="str">
        <f>IF(A80="","",'2_Review &amp; Audit'!P65)</f>
        <v/>
      </c>
      <c r="M80" s="89" t="str">
        <f>IF(A80="","",'2_Review &amp; Audit'!Q65)</f>
        <v/>
      </c>
      <c r="N80" s="89" t="str">
        <f t="shared" si="2"/>
        <v/>
      </c>
      <c r="O80" s="29" t="str">
        <f>IF(OR(D80="",G80="",M80&gt;=0),"",MIN(I80,SUMIFS('2_Review &amp; Audit'!$J$6:$J$505,'2_Review &amp; Audit'!$F$6:$F$505,D80,'2_Review &amp; Audit'!$I$6:$I$505,"&gt;="&amp;G80-30,'2_Review &amp; Audit'!$I$6:$I$505,"&lt;="&amp;G80+30,'2_Review &amp; Audit'!$A$6:$A$505,"&lt;&gt;"&amp;A80)))</f>
        <v/>
      </c>
      <c r="P80" s="29" t="str">
        <f>IF(OR(D80="",G80="",M80&gt;=0),"",COUNTIFS('2_Review &amp; Audit'!$F$6:$F$505,D80,'2_Review &amp; Audit'!$I$6:$I$505,"&gt;="&amp;G80-30,'2_Review &amp; Audit'!$I$6:$I$505,"&lt;="&amp;G80+30,'2_Review &amp; Audit'!$A$6:$A$505,"&lt;&gt;"&amp;A80))</f>
        <v/>
      </c>
      <c r="Q80" s="87" t="str">
        <f t="shared" si="3"/>
        <v/>
      </c>
      <c r="R80" s="84" t="str">
        <f>IF(TransactionAuditTable[[#This Row],[Ticker]]="","",IF(Q80&lt;&gt;"Yes",0,ABS(M80)*MIN(1,O80/I80)))</f>
        <v/>
      </c>
      <c r="S80" s="84" t="str">
        <f t="shared" si="4"/>
        <v/>
      </c>
      <c r="T80" s="84" t="str">
        <f t="shared" si="5"/>
        <v/>
      </c>
      <c r="U80" s="84" t="str">
        <f t="shared" si="6"/>
        <v/>
      </c>
      <c r="V80" s="28" t="str">
        <f t="shared" si="7"/>
        <v/>
      </c>
      <c r="W80" s="80" t="str">
        <f t="shared" si="8"/>
        <v/>
      </c>
      <c r="X80" s="83" t="str">
        <f t="shared" si="9"/>
        <v/>
      </c>
    </row>
    <row r="81" spans="1:24" ht="15" customHeight="1" x14ac:dyDescent="0.25">
      <c r="A81" s="27" t="str">
        <f>IF('2_Review &amp; Audit'!A66="","",'2_Review &amp; Audit'!A66)</f>
        <v/>
      </c>
      <c r="B81" s="27" t="str">
        <f>IF(A81="","",'2_Review &amp; Audit'!C66)</f>
        <v/>
      </c>
      <c r="C81" s="27" t="str">
        <f>IF(A81="","",'2_Review &amp; Audit'!D66)</f>
        <v/>
      </c>
      <c r="D81" s="27" t="str">
        <f>IF(A81="","",'2_Review &amp; Audit'!F66)</f>
        <v/>
      </c>
      <c r="E81" s="27" t="str">
        <f>IF(A81="","",'2_Review &amp; Audit'!H66)</f>
        <v/>
      </c>
      <c r="F81" s="28" t="str">
        <f>IF(A81="","",'2_Review &amp; Audit'!I66)</f>
        <v/>
      </c>
      <c r="G81" s="28" t="str">
        <f>IF(A81="","",'2_Review &amp; Audit'!M66)</f>
        <v/>
      </c>
      <c r="H81" s="29" t="str">
        <f>IF(A81="","",'2_Review &amp; Audit'!J66)</f>
        <v/>
      </c>
      <c r="I81" s="29" t="str">
        <f>IF(A81="","",'2_Review &amp; Audit'!N66)</f>
        <v/>
      </c>
      <c r="J81" s="29" t="str">
        <f>IF(A81="","",'2_Review &amp; Audit'!R66)</f>
        <v/>
      </c>
      <c r="K81" s="89" t="str">
        <f>IF(A81="","",'2_Review &amp; Audit'!L66)</f>
        <v/>
      </c>
      <c r="L81" s="89" t="str">
        <f>IF(A81="","",'2_Review &amp; Audit'!P66)</f>
        <v/>
      </c>
      <c r="M81" s="89" t="str">
        <f>IF(A81="","",'2_Review &amp; Audit'!Q66)</f>
        <v/>
      </c>
      <c r="N81" s="89" t="str">
        <f t="shared" si="2"/>
        <v/>
      </c>
      <c r="O81" s="29" t="str">
        <f>IF(OR(D81="",G81="",M81&gt;=0),"",MIN(I81,SUMIFS('2_Review &amp; Audit'!$J$6:$J$505,'2_Review &amp; Audit'!$F$6:$F$505,D81,'2_Review &amp; Audit'!$I$6:$I$505,"&gt;="&amp;G81-30,'2_Review &amp; Audit'!$I$6:$I$505,"&lt;="&amp;G81+30,'2_Review &amp; Audit'!$A$6:$A$505,"&lt;&gt;"&amp;A81)))</f>
        <v/>
      </c>
      <c r="P81" s="29" t="str">
        <f>IF(OR(D81="",G81="",M81&gt;=0),"",COUNTIFS('2_Review &amp; Audit'!$F$6:$F$505,D81,'2_Review &amp; Audit'!$I$6:$I$505,"&gt;="&amp;G81-30,'2_Review &amp; Audit'!$I$6:$I$505,"&lt;="&amp;G81+30,'2_Review &amp; Audit'!$A$6:$A$505,"&lt;&gt;"&amp;A81))</f>
        <v/>
      </c>
      <c r="Q81" s="87" t="str">
        <f t="shared" si="3"/>
        <v/>
      </c>
      <c r="R81" s="84" t="str">
        <f>IF(TransactionAuditTable[[#This Row],[Ticker]]="","",IF(Q81&lt;&gt;"Yes",0,ABS(M81)*MIN(1,O81/I81)))</f>
        <v/>
      </c>
      <c r="S81" s="84" t="str">
        <f t="shared" si="4"/>
        <v/>
      </c>
      <c r="T81" s="84" t="str">
        <f t="shared" si="5"/>
        <v/>
      </c>
      <c r="U81" s="84" t="str">
        <f t="shared" si="6"/>
        <v/>
      </c>
      <c r="V81" s="28" t="str">
        <f t="shared" si="7"/>
        <v/>
      </c>
      <c r="W81" s="79" t="str">
        <f t="shared" si="8"/>
        <v/>
      </c>
      <c r="X81" s="82" t="str">
        <f t="shared" si="9"/>
        <v/>
      </c>
    </row>
    <row r="82" spans="1:24" ht="15" customHeight="1" x14ac:dyDescent="0.25">
      <c r="A82" s="27" t="str">
        <f>IF('2_Review &amp; Audit'!A67="","",'2_Review &amp; Audit'!A67)</f>
        <v/>
      </c>
      <c r="B82" s="27" t="str">
        <f>IF(A82="","",'2_Review &amp; Audit'!C67)</f>
        <v/>
      </c>
      <c r="C82" s="27" t="str">
        <f>IF(A82="","",'2_Review &amp; Audit'!D67)</f>
        <v/>
      </c>
      <c r="D82" s="27" t="str">
        <f>IF(A82="","",'2_Review &amp; Audit'!F67)</f>
        <v/>
      </c>
      <c r="E82" s="27" t="str">
        <f>IF(A82="","",'2_Review &amp; Audit'!H67)</f>
        <v/>
      </c>
      <c r="F82" s="28" t="str">
        <f>IF(A82="","",'2_Review &amp; Audit'!I67)</f>
        <v/>
      </c>
      <c r="G82" s="28" t="str">
        <f>IF(A82="","",'2_Review &amp; Audit'!M67)</f>
        <v/>
      </c>
      <c r="H82" s="29" t="str">
        <f>IF(A82="","",'2_Review &amp; Audit'!J67)</f>
        <v/>
      </c>
      <c r="I82" s="29" t="str">
        <f>IF(A82="","",'2_Review &amp; Audit'!N67)</f>
        <v/>
      </c>
      <c r="J82" s="29" t="str">
        <f>IF(A82="","",'2_Review &amp; Audit'!R67)</f>
        <v/>
      </c>
      <c r="K82" s="89" t="str">
        <f>IF(A82="","",'2_Review &amp; Audit'!L67)</f>
        <v/>
      </c>
      <c r="L82" s="89" t="str">
        <f>IF(A82="","",'2_Review &amp; Audit'!P67)</f>
        <v/>
      </c>
      <c r="M82" s="89" t="str">
        <f>IF(A82="","",'2_Review &amp; Audit'!Q67)</f>
        <v/>
      </c>
      <c r="N82" s="89" t="str">
        <f t="shared" si="2"/>
        <v/>
      </c>
      <c r="O82" s="29" t="str">
        <f>IF(OR(D82="",G82="",M82&gt;=0),"",MIN(I82,SUMIFS('2_Review &amp; Audit'!$J$6:$J$505,'2_Review &amp; Audit'!$F$6:$F$505,D82,'2_Review &amp; Audit'!$I$6:$I$505,"&gt;="&amp;G82-30,'2_Review &amp; Audit'!$I$6:$I$505,"&lt;="&amp;G82+30,'2_Review &amp; Audit'!$A$6:$A$505,"&lt;&gt;"&amp;A82)))</f>
        <v/>
      </c>
      <c r="P82" s="29" t="str">
        <f>IF(OR(D82="",G82="",M82&gt;=0),"",COUNTIFS('2_Review &amp; Audit'!$F$6:$F$505,D82,'2_Review &amp; Audit'!$I$6:$I$505,"&gt;="&amp;G82-30,'2_Review &amp; Audit'!$I$6:$I$505,"&lt;="&amp;G82+30,'2_Review &amp; Audit'!$A$6:$A$505,"&lt;&gt;"&amp;A82))</f>
        <v/>
      </c>
      <c r="Q82" s="87" t="str">
        <f t="shared" si="3"/>
        <v/>
      </c>
      <c r="R82" s="84" t="str">
        <f>IF(TransactionAuditTable[[#This Row],[Ticker]]="","",IF(Q82&lt;&gt;"Yes",0,ABS(M82)*MIN(1,O82/I82)))</f>
        <v/>
      </c>
      <c r="S82" s="84" t="str">
        <f t="shared" si="4"/>
        <v/>
      </c>
      <c r="T82" s="84" t="str">
        <f t="shared" si="5"/>
        <v/>
      </c>
      <c r="U82" s="84" t="str">
        <f t="shared" si="6"/>
        <v/>
      </c>
      <c r="V82" s="28" t="str">
        <f t="shared" si="7"/>
        <v/>
      </c>
      <c r="W82" s="80" t="str">
        <f t="shared" si="8"/>
        <v/>
      </c>
      <c r="X82" s="83" t="str">
        <f t="shared" si="9"/>
        <v/>
      </c>
    </row>
    <row r="83" spans="1:24" ht="15" customHeight="1" x14ac:dyDescent="0.25">
      <c r="A83" s="27" t="str">
        <f>IF('2_Review &amp; Audit'!A68="","",'2_Review &amp; Audit'!A68)</f>
        <v/>
      </c>
      <c r="B83" s="27" t="str">
        <f>IF(A83="","",'2_Review &amp; Audit'!C68)</f>
        <v/>
      </c>
      <c r="C83" s="27" t="str">
        <f>IF(A83="","",'2_Review &amp; Audit'!D68)</f>
        <v/>
      </c>
      <c r="D83" s="27" t="str">
        <f>IF(A83="","",'2_Review &amp; Audit'!F68)</f>
        <v/>
      </c>
      <c r="E83" s="27" t="str">
        <f>IF(A83="","",'2_Review &amp; Audit'!H68)</f>
        <v/>
      </c>
      <c r="F83" s="28" t="str">
        <f>IF(A83="","",'2_Review &amp; Audit'!I68)</f>
        <v/>
      </c>
      <c r="G83" s="28" t="str">
        <f>IF(A83="","",'2_Review &amp; Audit'!M68)</f>
        <v/>
      </c>
      <c r="H83" s="29" t="str">
        <f>IF(A83="","",'2_Review &amp; Audit'!J68)</f>
        <v/>
      </c>
      <c r="I83" s="29" t="str">
        <f>IF(A83="","",'2_Review &amp; Audit'!N68)</f>
        <v/>
      </c>
      <c r="J83" s="29" t="str">
        <f>IF(A83="","",'2_Review &amp; Audit'!R68)</f>
        <v/>
      </c>
      <c r="K83" s="89" t="str">
        <f>IF(A83="","",'2_Review &amp; Audit'!L68)</f>
        <v/>
      </c>
      <c r="L83" s="89" t="str">
        <f>IF(A83="","",'2_Review &amp; Audit'!P68)</f>
        <v/>
      </c>
      <c r="M83" s="89" t="str">
        <f>IF(A83="","",'2_Review &amp; Audit'!Q68)</f>
        <v/>
      </c>
      <c r="N83" s="89" t="str">
        <f t="shared" si="2"/>
        <v/>
      </c>
      <c r="O83" s="29" t="str">
        <f>IF(OR(D83="",G83="",M83&gt;=0),"",MIN(I83,SUMIFS('2_Review &amp; Audit'!$J$6:$J$505,'2_Review &amp; Audit'!$F$6:$F$505,D83,'2_Review &amp; Audit'!$I$6:$I$505,"&gt;="&amp;G83-30,'2_Review &amp; Audit'!$I$6:$I$505,"&lt;="&amp;G83+30,'2_Review &amp; Audit'!$A$6:$A$505,"&lt;&gt;"&amp;A83)))</f>
        <v/>
      </c>
      <c r="P83" s="29" t="str">
        <f>IF(OR(D83="",G83="",M83&gt;=0),"",COUNTIFS('2_Review &amp; Audit'!$F$6:$F$505,D83,'2_Review &amp; Audit'!$I$6:$I$505,"&gt;="&amp;G83-30,'2_Review &amp; Audit'!$I$6:$I$505,"&lt;="&amp;G83+30,'2_Review &amp; Audit'!$A$6:$A$505,"&lt;&gt;"&amp;A83))</f>
        <v/>
      </c>
      <c r="Q83" s="87" t="str">
        <f t="shared" si="3"/>
        <v/>
      </c>
      <c r="R83" s="84" t="str">
        <f>IF(TransactionAuditTable[[#This Row],[Ticker]]="","",IF(Q83&lt;&gt;"Yes",0,ABS(M83)*MIN(1,O83/I83)))</f>
        <v/>
      </c>
      <c r="S83" s="84" t="str">
        <f t="shared" si="4"/>
        <v/>
      </c>
      <c r="T83" s="84" t="str">
        <f t="shared" si="5"/>
        <v/>
      </c>
      <c r="U83" s="84" t="str">
        <f t="shared" si="6"/>
        <v/>
      </c>
      <c r="V83" s="28" t="str">
        <f t="shared" si="7"/>
        <v/>
      </c>
      <c r="W83" s="79" t="str">
        <f t="shared" si="8"/>
        <v/>
      </c>
      <c r="X83" s="82" t="str">
        <f t="shared" si="9"/>
        <v/>
      </c>
    </row>
    <row r="84" spans="1:24" ht="15" customHeight="1" x14ac:dyDescent="0.25">
      <c r="A84" s="27" t="str">
        <f>IF('2_Review &amp; Audit'!A69="","",'2_Review &amp; Audit'!A69)</f>
        <v/>
      </c>
      <c r="B84" s="27" t="str">
        <f>IF(A84="","",'2_Review &amp; Audit'!C69)</f>
        <v/>
      </c>
      <c r="C84" s="27" t="str">
        <f>IF(A84="","",'2_Review &amp; Audit'!D69)</f>
        <v/>
      </c>
      <c r="D84" s="27" t="str">
        <f>IF(A84="","",'2_Review &amp; Audit'!F69)</f>
        <v/>
      </c>
      <c r="E84" s="27" t="str">
        <f>IF(A84="","",'2_Review &amp; Audit'!H69)</f>
        <v/>
      </c>
      <c r="F84" s="28" t="str">
        <f>IF(A84="","",'2_Review &amp; Audit'!I69)</f>
        <v/>
      </c>
      <c r="G84" s="28" t="str">
        <f>IF(A84="","",'2_Review &amp; Audit'!M69)</f>
        <v/>
      </c>
      <c r="H84" s="29" t="str">
        <f>IF(A84="","",'2_Review &amp; Audit'!J69)</f>
        <v/>
      </c>
      <c r="I84" s="29" t="str">
        <f>IF(A84="","",'2_Review &amp; Audit'!N69)</f>
        <v/>
      </c>
      <c r="J84" s="29" t="str">
        <f>IF(A84="","",'2_Review &amp; Audit'!R69)</f>
        <v/>
      </c>
      <c r="K84" s="89" t="str">
        <f>IF(A84="","",'2_Review &amp; Audit'!L69)</f>
        <v/>
      </c>
      <c r="L84" s="89" t="str">
        <f>IF(A84="","",'2_Review &amp; Audit'!P69)</f>
        <v/>
      </c>
      <c r="M84" s="89" t="str">
        <f>IF(A84="","",'2_Review &amp; Audit'!Q69)</f>
        <v/>
      </c>
      <c r="N84" s="89" t="str">
        <f t="shared" si="2"/>
        <v/>
      </c>
      <c r="O84" s="29" t="str">
        <f>IF(OR(D84="",G84="",M84&gt;=0),"",MIN(I84,SUMIFS('2_Review &amp; Audit'!$J$6:$J$505,'2_Review &amp; Audit'!$F$6:$F$505,D84,'2_Review &amp; Audit'!$I$6:$I$505,"&gt;="&amp;G84-30,'2_Review &amp; Audit'!$I$6:$I$505,"&lt;="&amp;G84+30,'2_Review &amp; Audit'!$A$6:$A$505,"&lt;&gt;"&amp;A84)))</f>
        <v/>
      </c>
      <c r="P84" s="29" t="str">
        <f>IF(OR(D84="",G84="",M84&gt;=0),"",COUNTIFS('2_Review &amp; Audit'!$F$6:$F$505,D84,'2_Review &amp; Audit'!$I$6:$I$505,"&gt;="&amp;G84-30,'2_Review &amp; Audit'!$I$6:$I$505,"&lt;="&amp;G84+30,'2_Review &amp; Audit'!$A$6:$A$505,"&lt;&gt;"&amp;A84))</f>
        <v/>
      </c>
      <c r="Q84" s="87" t="str">
        <f t="shared" si="3"/>
        <v/>
      </c>
      <c r="R84" s="84" t="str">
        <f>IF(TransactionAuditTable[[#This Row],[Ticker]]="","",IF(Q84&lt;&gt;"Yes",0,ABS(M84)*MIN(1,O84/I84)))</f>
        <v/>
      </c>
      <c r="S84" s="84" t="str">
        <f t="shared" si="4"/>
        <v/>
      </c>
      <c r="T84" s="84" t="str">
        <f t="shared" si="5"/>
        <v/>
      </c>
      <c r="U84" s="84" t="str">
        <f t="shared" si="6"/>
        <v/>
      </c>
      <c r="V84" s="28" t="str">
        <f t="shared" si="7"/>
        <v/>
      </c>
      <c r="W84" s="80" t="str">
        <f t="shared" si="8"/>
        <v/>
      </c>
      <c r="X84" s="83" t="str">
        <f t="shared" si="9"/>
        <v/>
      </c>
    </row>
    <row r="85" spans="1:24" ht="15" customHeight="1" x14ac:dyDescent="0.25">
      <c r="A85" s="27" t="str">
        <f>IF('2_Review &amp; Audit'!A70="","",'2_Review &amp; Audit'!A70)</f>
        <v/>
      </c>
      <c r="B85" s="27" t="str">
        <f>IF(A85="","",'2_Review &amp; Audit'!C70)</f>
        <v/>
      </c>
      <c r="C85" s="27" t="str">
        <f>IF(A85="","",'2_Review &amp; Audit'!D70)</f>
        <v/>
      </c>
      <c r="D85" s="27" t="str">
        <f>IF(A85="","",'2_Review &amp; Audit'!F70)</f>
        <v/>
      </c>
      <c r="E85" s="27" t="str">
        <f>IF(A85="","",'2_Review &amp; Audit'!H70)</f>
        <v/>
      </c>
      <c r="F85" s="28" t="str">
        <f>IF(A85="","",'2_Review &amp; Audit'!I70)</f>
        <v/>
      </c>
      <c r="G85" s="28" t="str">
        <f>IF(A85="","",'2_Review &amp; Audit'!M70)</f>
        <v/>
      </c>
      <c r="H85" s="29" t="str">
        <f>IF(A85="","",'2_Review &amp; Audit'!J70)</f>
        <v/>
      </c>
      <c r="I85" s="29" t="str">
        <f>IF(A85="","",'2_Review &amp; Audit'!N70)</f>
        <v/>
      </c>
      <c r="J85" s="29" t="str">
        <f>IF(A85="","",'2_Review &amp; Audit'!R70)</f>
        <v/>
      </c>
      <c r="K85" s="89" t="str">
        <f>IF(A85="","",'2_Review &amp; Audit'!L70)</f>
        <v/>
      </c>
      <c r="L85" s="89" t="str">
        <f>IF(A85="","",'2_Review &amp; Audit'!P70)</f>
        <v/>
      </c>
      <c r="M85" s="89" t="str">
        <f>IF(A85="","",'2_Review &amp; Audit'!Q70)</f>
        <v/>
      </c>
      <c r="N85" s="89" t="str">
        <f t="shared" ref="N85:N148" si="10">IF(OR(M85&gt;=0,I85&lt;=0),"",ABS(M85/I85))</f>
        <v/>
      </c>
      <c r="O85" s="29" t="str">
        <f>IF(OR(D85="",G85="",M85&gt;=0),"",MIN(I85,SUMIFS('2_Review &amp; Audit'!$J$6:$J$505,'2_Review &amp; Audit'!$F$6:$F$505,D85,'2_Review &amp; Audit'!$I$6:$I$505,"&gt;="&amp;G85-30,'2_Review &amp; Audit'!$I$6:$I$505,"&lt;="&amp;G85+30,'2_Review &amp; Audit'!$A$6:$A$505,"&lt;&gt;"&amp;A85)))</f>
        <v/>
      </c>
      <c r="P85" s="29" t="str">
        <f>IF(OR(D85="",G85="",M85&gt;=0),"",COUNTIFS('2_Review &amp; Audit'!$F$6:$F$505,D85,'2_Review &amp; Audit'!$I$6:$I$505,"&gt;="&amp;G85-30,'2_Review &amp; Audit'!$I$6:$I$505,"&lt;="&amp;G85+30,'2_Review &amp; Audit'!$A$6:$A$505,"&lt;&gt;"&amp;A85))</f>
        <v/>
      </c>
      <c r="Q85" s="87" t="str">
        <f t="shared" ref="Q85:Q148" si="11">IF(A85="","",IF(AND(M85&lt;0,P85&gt;0),"Yes","No"))</f>
        <v/>
      </c>
      <c r="R85" s="84" t="str">
        <f>IF(TransactionAuditTable[[#This Row],[Ticker]]="","",IF(Q85&lt;&gt;"Yes",0,ABS(M85)*MIN(1,O85/I85)))</f>
        <v/>
      </c>
      <c r="S85" s="84" t="str">
        <f t="shared" ref="S85:S148" si="12">IF(Q85&lt;&gt;"Yes","",R85)</f>
        <v/>
      </c>
      <c r="T85" s="84" t="str">
        <f t="shared" ref="T85:T148" si="13">IF(A85="","",K85+IF(S85="",0,S85))</f>
        <v/>
      </c>
      <c r="U85" s="84" t="str">
        <f t="shared" ref="U85:U148" si="14">IF(OR(H85="",T85=""),"",T85/H85)</f>
        <v/>
      </c>
      <c r="V85" s="28" t="str">
        <f t="shared" ref="V85:V148" si="15">IF(Q85&lt;&gt;"Yes","",G85+30)</f>
        <v/>
      </c>
      <c r="W85" s="79" t="str">
        <f t="shared" ref="W85:W148" si="16">IF(OR(F85="",G85=""),"",G85-F85)</f>
        <v/>
      </c>
      <c r="X85" s="82" t="str">
        <f t="shared" ref="X85:X148" si="17">IF(OR(F85="",G85=""),"",IF(W85&gt;365,"Long-Term","Short-Term"))</f>
        <v/>
      </c>
    </row>
    <row r="86" spans="1:24" ht="15" customHeight="1" x14ac:dyDescent="0.25">
      <c r="A86" s="27" t="str">
        <f>IF('2_Review &amp; Audit'!A71="","",'2_Review &amp; Audit'!A71)</f>
        <v/>
      </c>
      <c r="B86" s="27" t="str">
        <f>IF(A86="","",'2_Review &amp; Audit'!C71)</f>
        <v/>
      </c>
      <c r="C86" s="27" t="str">
        <f>IF(A86="","",'2_Review &amp; Audit'!D71)</f>
        <v/>
      </c>
      <c r="D86" s="27" t="str">
        <f>IF(A86="","",'2_Review &amp; Audit'!F71)</f>
        <v/>
      </c>
      <c r="E86" s="27" t="str">
        <f>IF(A86="","",'2_Review &amp; Audit'!H71)</f>
        <v/>
      </c>
      <c r="F86" s="28" t="str">
        <f>IF(A86="","",'2_Review &amp; Audit'!I71)</f>
        <v/>
      </c>
      <c r="G86" s="28" t="str">
        <f>IF(A86="","",'2_Review &amp; Audit'!M71)</f>
        <v/>
      </c>
      <c r="H86" s="29" t="str">
        <f>IF(A86="","",'2_Review &amp; Audit'!J71)</f>
        <v/>
      </c>
      <c r="I86" s="29" t="str">
        <f>IF(A86="","",'2_Review &amp; Audit'!N71)</f>
        <v/>
      </c>
      <c r="J86" s="29" t="str">
        <f>IF(A86="","",'2_Review &amp; Audit'!R71)</f>
        <v/>
      </c>
      <c r="K86" s="89" t="str">
        <f>IF(A86="","",'2_Review &amp; Audit'!L71)</f>
        <v/>
      </c>
      <c r="L86" s="89" t="str">
        <f>IF(A86="","",'2_Review &amp; Audit'!P71)</f>
        <v/>
      </c>
      <c r="M86" s="89" t="str">
        <f>IF(A86="","",'2_Review &amp; Audit'!Q71)</f>
        <v/>
      </c>
      <c r="N86" s="89" t="str">
        <f t="shared" si="10"/>
        <v/>
      </c>
      <c r="O86" s="29" t="str">
        <f>IF(OR(D86="",G86="",M86&gt;=0),"",MIN(I86,SUMIFS('2_Review &amp; Audit'!$J$6:$J$505,'2_Review &amp; Audit'!$F$6:$F$505,D86,'2_Review &amp; Audit'!$I$6:$I$505,"&gt;="&amp;G86-30,'2_Review &amp; Audit'!$I$6:$I$505,"&lt;="&amp;G86+30,'2_Review &amp; Audit'!$A$6:$A$505,"&lt;&gt;"&amp;A86)))</f>
        <v/>
      </c>
      <c r="P86" s="29" t="str">
        <f>IF(OR(D86="",G86="",M86&gt;=0),"",COUNTIFS('2_Review &amp; Audit'!$F$6:$F$505,D86,'2_Review &amp; Audit'!$I$6:$I$505,"&gt;="&amp;G86-30,'2_Review &amp; Audit'!$I$6:$I$505,"&lt;="&amp;G86+30,'2_Review &amp; Audit'!$A$6:$A$505,"&lt;&gt;"&amp;A86))</f>
        <v/>
      </c>
      <c r="Q86" s="87" t="str">
        <f t="shared" si="11"/>
        <v/>
      </c>
      <c r="R86" s="84" t="str">
        <f>IF(TransactionAuditTable[[#This Row],[Ticker]]="","",IF(Q86&lt;&gt;"Yes",0,ABS(M86)*MIN(1,O86/I86)))</f>
        <v/>
      </c>
      <c r="S86" s="84" t="str">
        <f t="shared" si="12"/>
        <v/>
      </c>
      <c r="T86" s="84" t="str">
        <f t="shared" si="13"/>
        <v/>
      </c>
      <c r="U86" s="84" t="str">
        <f t="shared" si="14"/>
        <v/>
      </c>
      <c r="V86" s="28" t="str">
        <f t="shared" si="15"/>
        <v/>
      </c>
      <c r="W86" s="80" t="str">
        <f t="shared" si="16"/>
        <v/>
      </c>
      <c r="X86" s="83" t="str">
        <f t="shared" si="17"/>
        <v/>
      </c>
    </row>
    <row r="87" spans="1:24" ht="15" customHeight="1" x14ac:dyDescent="0.25">
      <c r="A87" s="27" t="str">
        <f>IF('2_Review &amp; Audit'!A72="","",'2_Review &amp; Audit'!A72)</f>
        <v/>
      </c>
      <c r="B87" s="27" t="str">
        <f>IF(A87="","",'2_Review &amp; Audit'!C72)</f>
        <v/>
      </c>
      <c r="C87" s="27" t="str">
        <f>IF(A87="","",'2_Review &amp; Audit'!D72)</f>
        <v/>
      </c>
      <c r="D87" s="27" t="str">
        <f>IF(A87="","",'2_Review &amp; Audit'!F72)</f>
        <v/>
      </c>
      <c r="E87" s="27" t="str">
        <f>IF(A87="","",'2_Review &amp; Audit'!H72)</f>
        <v/>
      </c>
      <c r="F87" s="28" t="str">
        <f>IF(A87="","",'2_Review &amp; Audit'!I72)</f>
        <v/>
      </c>
      <c r="G87" s="28" t="str">
        <f>IF(A87="","",'2_Review &amp; Audit'!M72)</f>
        <v/>
      </c>
      <c r="H87" s="29" t="str">
        <f>IF(A87="","",'2_Review &amp; Audit'!J72)</f>
        <v/>
      </c>
      <c r="I87" s="29" t="str">
        <f>IF(A87="","",'2_Review &amp; Audit'!N72)</f>
        <v/>
      </c>
      <c r="J87" s="29" t="str">
        <f>IF(A87="","",'2_Review &amp; Audit'!R72)</f>
        <v/>
      </c>
      <c r="K87" s="89" t="str">
        <f>IF(A87="","",'2_Review &amp; Audit'!L72)</f>
        <v/>
      </c>
      <c r="L87" s="89" t="str">
        <f>IF(A87="","",'2_Review &amp; Audit'!P72)</f>
        <v/>
      </c>
      <c r="M87" s="89" t="str">
        <f>IF(A87="","",'2_Review &amp; Audit'!Q72)</f>
        <v/>
      </c>
      <c r="N87" s="89" t="str">
        <f t="shared" si="10"/>
        <v/>
      </c>
      <c r="O87" s="29" t="str">
        <f>IF(OR(D87="",G87="",M87&gt;=0),"",MIN(I87,SUMIFS('2_Review &amp; Audit'!$J$6:$J$505,'2_Review &amp; Audit'!$F$6:$F$505,D87,'2_Review &amp; Audit'!$I$6:$I$505,"&gt;="&amp;G87-30,'2_Review &amp; Audit'!$I$6:$I$505,"&lt;="&amp;G87+30,'2_Review &amp; Audit'!$A$6:$A$505,"&lt;&gt;"&amp;A87)))</f>
        <v/>
      </c>
      <c r="P87" s="29" t="str">
        <f>IF(OR(D87="",G87="",M87&gt;=0),"",COUNTIFS('2_Review &amp; Audit'!$F$6:$F$505,D87,'2_Review &amp; Audit'!$I$6:$I$505,"&gt;="&amp;G87-30,'2_Review &amp; Audit'!$I$6:$I$505,"&lt;="&amp;G87+30,'2_Review &amp; Audit'!$A$6:$A$505,"&lt;&gt;"&amp;A87))</f>
        <v/>
      </c>
      <c r="Q87" s="87" t="str">
        <f t="shared" si="11"/>
        <v/>
      </c>
      <c r="R87" s="84" t="str">
        <f>IF(TransactionAuditTable[[#This Row],[Ticker]]="","",IF(Q87&lt;&gt;"Yes",0,ABS(M87)*MIN(1,O87/I87)))</f>
        <v/>
      </c>
      <c r="S87" s="84" t="str">
        <f t="shared" si="12"/>
        <v/>
      </c>
      <c r="T87" s="84" t="str">
        <f t="shared" si="13"/>
        <v/>
      </c>
      <c r="U87" s="84" t="str">
        <f t="shared" si="14"/>
        <v/>
      </c>
      <c r="V87" s="28" t="str">
        <f t="shared" si="15"/>
        <v/>
      </c>
      <c r="W87" s="79" t="str">
        <f t="shared" si="16"/>
        <v/>
      </c>
      <c r="X87" s="82" t="str">
        <f t="shared" si="17"/>
        <v/>
      </c>
    </row>
    <row r="88" spans="1:24" ht="15" customHeight="1" x14ac:dyDescent="0.25">
      <c r="A88" s="27" t="str">
        <f>IF('2_Review &amp; Audit'!A73="","",'2_Review &amp; Audit'!A73)</f>
        <v/>
      </c>
      <c r="B88" s="27" t="str">
        <f>IF(A88="","",'2_Review &amp; Audit'!C73)</f>
        <v/>
      </c>
      <c r="C88" s="27" t="str">
        <f>IF(A88="","",'2_Review &amp; Audit'!D73)</f>
        <v/>
      </c>
      <c r="D88" s="27" t="str">
        <f>IF(A88="","",'2_Review &amp; Audit'!F73)</f>
        <v/>
      </c>
      <c r="E88" s="27" t="str">
        <f>IF(A88="","",'2_Review &amp; Audit'!H73)</f>
        <v/>
      </c>
      <c r="F88" s="28" t="str">
        <f>IF(A88="","",'2_Review &amp; Audit'!I73)</f>
        <v/>
      </c>
      <c r="G88" s="28" t="str">
        <f>IF(A88="","",'2_Review &amp; Audit'!M73)</f>
        <v/>
      </c>
      <c r="H88" s="29" t="str">
        <f>IF(A88="","",'2_Review &amp; Audit'!J73)</f>
        <v/>
      </c>
      <c r="I88" s="29" t="str">
        <f>IF(A88="","",'2_Review &amp; Audit'!N73)</f>
        <v/>
      </c>
      <c r="J88" s="29" t="str">
        <f>IF(A88="","",'2_Review &amp; Audit'!R73)</f>
        <v/>
      </c>
      <c r="K88" s="89" t="str">
        <f>IF(A88="","",'2_Review &amp; Audit'!L73)</f>
        <v/>
      </c>
      <c r="L88" s="89" t="str">
        <f>IF(A88="","",'2_Review &amp; Audit'!P73)</f>
        <v/>
      </c>
      <c r="M88" s="89" t="str">
        <f>IF(A88="","",'2_Review &amp; Audit'!Q73)</f>
        <v/>
      </c>
      <c r="N88" s="89" t="str">
        <f t="shared" si="10"/>
        <v/>
      </c>
      <c r="O88" s="29" t="str">
        <f>IF(OR(D88="",G88="",M88&gt;=0),"",MIN(I88,SUMIFS('2_Review &amp; Audit'!$J$6:$J$505,'2_Review &amp; Audit'!$F$6:$F$505,D88,'2_Review &amp; Audit'!$I$6:$I$505,"&gt;="&amp;G88-30,'2_Review &amp; Audit'!$I$6:$I$505,"&lt;="&amp;G88+30,'2_Review &amp; Audit'!$A$6:$A$505,"&lt;&gt;"&amp;A88)))</f>
        <v/>
      </c>
      <c r="P88" s="29" t="str">
        <f>IF(OR(D88="",G88="",M88&gt;=0),"",COUNTIFS('2_Review &amp; Audit'!$F$6:$F$505,D88,'2_Review &amp; Audit'!$I$6:$I$505,"&gt;="&amp;G88-30,'2_Review &amp; Audit'!$I$6:$I$505,"&lt;="&amp;G88+30,'2_Review &amp; Audit'!$A$6:$A$505,"&lt;&gt;"&amp;A88))</f>
        <v/>
      </c>
      <c r="Q88" s="87" t="str">
        <f t="shared" si="11"/>
        <v/>
      </c>
      <c r="R88" s="84" t="str">
        <f>IF(TransactionAuditTable[[#This Row],[Ticker]]="","",IF(Q88&lt;&gt;"Yes",0,ABS(M88)*MIN(1,O88/I88)))</f>
        <v/>
      </c>
      <c r="S88" s="84" t="str">
        <f t="shared" si="12"/>
        <v/>
      </c>
      <c r="T88" s="84" t="str">
        <f t="shared" si="13"/>
        <v/>
      </c>
      <c r="U88" s="84" t="str">
        <f t="shared" si="14"/>
        <v/>
      </c>
      <c r="V88" s="28" t="str">
        <f t="shared" si="15"/>
        <v/>
      </c>
      <c r="W88" s="80" t="str">
        <f t="shared" si="16"/>
        <v/>
      </c>
      <c r="X88" s="83" t="str">
        <f t="shared" si="17"/>
        <v/>
      </c>
    </row>
    <row r="89" spans="1:24" ht="15" customHeight="1" x14ac:dyDescent="0.25">
      <c r="A89" s="27" t="str">
        <f>IF('2_Review &amp; Audit'!A74="","",'2_Review &amp; Audit'!A74)</f>
        <v/>
      </c>
      <c r="B89" s="27" t="str">
        <f>IF(A89="","",'2_Review &amp; Audit'!C74)</f>
        <v/>
      </c>
      <c r="C89" s="27" t="str">
        <f>IF(A89="","",'2_Review &amp; Audit'!D74)</f>
        <v/>
      </c>
      <c r="D89" s="27" t="str">
        <f>IF(A89="","",'2_Review &amp; Audit'!F74)</f>
        <v/>
      </c>
      <c r="E89" s="27" t="str">
        <f>IF(A89="","",'2_Review &amp; Audit'!H74)</f>
        <v/>
      </c>
      <c r="F89" s="28" t="str">
        <f>IF(A89="","",'2_Review &amp; Audit'!I74)</f>
        <v/>
      </c>
      <c r="G89" s="28" t="str">
        <f>IF(A89="","",'2_Review &amp; Audit'!M74)</f>
        <v/>
      </c>
      <c r="H89" s="29" t="str">
        <f>IF(A89="","",'2_Review &amp; Audit'!J74)</f>
        <v/>
      </c>
      <c r="I89" s="29" t="str">
        <f>IF(A89="","",'2_Review &amp; Audit'!N74)</f>
        <v/>
      </c>
      <c r="J89" s="29" t="str">
        <f>IF(A89="","",'2_Review &amp; Audit'!R74)</f>
        <v/>
      </c>
      <c r="K89" s="89" t="str">
        <f>IF(A89="","",'2_Review &amp; Audit'!L74)</f>
        <v/>
      </c>
      <c r="L89" s="89" t="str">
        <f>IF(A89="","",'2_Review &amp; Audit'!P74)</f>
        <v/>
      </c>
      <c r="M89" s="89" t="str">
        <f>IF(A89="","",'2_Review &amp; Audit'!Q74)</f>
        <v/>
      </c>
      <c r="N89" s="89" t="str">
        <f t="shared" si="10"/>
        <v/>
      </c>
      <c r="O89" s="29" t="str">
        <f>IF(OR(D89="",G89="",M89&gt;=0),"",MIN(I89,SUMIFS('2_Review &amp; Audit'!$J$6:$J$505,'2_Review &amp; Audit'!$F$6:$F$505,D89,'2_Review &amp; Audit'!$I$6:$I$505,"&gt;="&amp;G89-30,'2_Review &amp; Audit'!$I$6:$I$505,"&lt;="&amp;G89+30,'2_Review &amp; Audit'!$A$6:$A$505,"&lt;&gt;"&amp;A89)))</f>
        <v/>
      </c>
      <c r="P89" s="29" t="str">
        <f>IF(OR(D89="",G89="",M89&gt;=0),"",COUNTIFS('2_Review &amp; Audit'!$F$6:$F$505,D89,'2_Review &amp; Audit'!$I$6:$I$505,"&gt;="&amp;G89-30,'2_Review &amp; Audit'!$I$6:$I$505,"&lt;="&amp;G89+30,'2_Review &amp; Audit'!$A$6:$A$505,"&lt;&gt;"&amp;A89))</f>
        <v/>
      </c>
      <c r="Q89" s="87" t="str">
        <f t="shared" si="11"/>
        <v/>
      </c>
      <c r="R89" s="84" t="str">
        <f>IF(TransactionAuditTable[[#This Row],[Ticker]]="","",IF(Q89&lt;&gt;"Yes",0,ABS(M89)*MIN(1,O89/I89)))</f>
        <v/>
      </c>
      <c r="S89" s="84" t="str">
        <f t="shared" si="12"/>
        <v/>
      </c>
      <c r="T89" s="84" t="str">
        <f t="shared" si="13"/>
        <v/>
      </c>
      <c r="U89" s="84" t="str">
        <f t="shared" si="14"/>
        <v/>
      </c>
      <c r="V89" s="28" t="str">
        <f t="shared" si="15"/>
        <v/>
      </c>
      <c r="W89" s="79" t="str">
        <f t="shared" si="16"/>
        <v/>
      </c>
      <c r="X89" s="82" t="str">
        <f t="shared" si="17"/>
        <v/>
      </c>
    </row>
    <row r="90" spans="1:24" ht="15" customHeight="1" x14ac:dyDescent="0.25">
      <c r="A90" s="27" t="str">
        <f>IF('2_Review &amp; Audit'!A75="","",'2_Review &amp; Audit'!A75)</f>
        <v/>
      </c>
      <c r="B90" s="27" t="str">
        <f>IF(A90="","",'2_Review &amp; Audit'!C75)</f>
        <v/>
      </c>
      <c r="C90" s="27" t="str">
        <f>IF(A90="","",'2_Review &amp; Audit'!D75)</f>
        <v/>
      </c>
      <c r="D90" s="27" t="str">
        <f>IF(A90="","",'2_Review &amp; Audit'!F75)</f>
        <v/>
      </c>
      <c r="E90" s="27" t="str">
        <f>IF(A90="","",'2_Review &amp; Audit'!H75)</f>
        <v/>
      </c>
      <c r="F90" s="28" t="str">
        <f>IF(A90="","",'2_Review &amp; Audit'!I75)</f>
        <v/>
      </c>
      <c r="G90" s="28" t="str">
        <f>IF(A90="","",'2_Review &amp; Audit'!M75)</f>
        <v/>
      </c>
      <c r="H90" s="29" t="str">
        <f>IF(A90="","",'2_Review &amp; Audit'!J75)</f>
        <v/>
      </c>
      <c r="I90" s="29" t="str">
        <f>IF(A90="","",'2_Review &amp; Audit'!N75)</f>
        <v/>
      </c>
      <c r="J90" s="29" t="str">
        <f>IF(A90="","",'2_Review &amp; Audit'!R75)</f>
        <v/>
      </c>
      <c r="K90" s="89" t="str">
        <f>IF(A90="","",'2_Review &amp; Audit'!L75)</f>
        <v/>
      </c>
      <c r="L90" s="89" t="str">
        <f>IF(A90="","",'2_Review &amp; Audit'!P75)</f>
        <v/>
      </c>
      <c r="M90" s="89" t="str">
        <f>IF(A90="","",'2_Review &amp; Audit'!Q75)</f>
        <v/>
      </c>
      <c r="N90" s="89" t="str">
        <f t="shared" si="10"/>
        <v/>
      </c>
      <c r="O90" s="29" t="str">
        <f>IF(OR(D90="",G90="",M90&gt;=0),"",MIN(I90,SUMIFS('2_Review &amp; Audit'!$J$6:$J$505,'2_Review &amp; Audit'!$F$6:$F$505,D90,'2_Review &amp; Audit'!$I$6:$I$505,"&gt;="&amp;G90-30,'2_Review &amp; Audit'!$I$6:$I$505,"&lt;="&amp;G90+30,'2_Review &amp; Audit'!$A$6:$A$505,"&lt;&gt;"&amp;A90)))</f>
        <v/>
      </c>
      <c r="P90" s="29" t="str">
        <f>IF(OR(D90="",G90="",M90&gt;=0),"",COUNTIFS('2_Review &amp; Audit'!$F$6:$F$505,D90,'2_Review &amp; Audit'!$I$6:$I$505,"&gt;="&amp;G90-30,'2_Review &amp; Audit'!$I$6:$I$505,"&lt;="&amp;G90+30,'2_Review &amp; Audit'!$A$6:$A$505,"&lt;&gt;"&amp;A90))</f>
        <v/>
      </c>
      <c r="Q90" s="87" t="str">
        <f t="shared" si="11"/>
        <v/>
      </c>
      <c r="R90" s="84" t="str">
        <f>IF(TransactionAuditTable[[#This Row],[Ticker]]="","",IF(Q90&lt;&gt;"Yes",0,ABS(M90)*MIN(1,O90/I90)))</f>
        <v/>
      </c>
      <c r="S90" s="84" t="str">
        <f t="shared" si="12"/>
        <v/>
      </c>
      <c r="T90" s="84" t="str">
        <f t="shared" si="13"/>
        <v/>
      </c>
      <c r="U90" s="84" t="str">
        <f t="shared" si="14"/>
        <v/>
      </c>
      <c r="V90" s="28" t="str">
        <f t="shared" si="15"/>
        <v/>
      </c>
      <c r="W90" s="80" t="str">
        <f t="shared" si="16"/>
        <v/>
      </c>
      <c r="X90" s="83" t="str">
        <f t="shared" si="17"/>
        <v/>
      </c>
    </row>
    <row r="91" spans="1:24" ht="15" customHeight="1" x14ac:dyDescent="0.25">
      <c r="A91" s="27" t="str">
        <f>IF('2_Review &amp; Audit'!A76="","",'2_Review &amp; Audit'!A76)</f>
        <v/>
      </c>
      <c r="B91" s="27" t="str">
        <f>IF(A91="","",'2_Review &amp; Audit'!C76)</f>
        <v/>
      </c>
      <c r="C91" s="27" t="str">
        <f>IF(A91="","",'2_Review &amp; Audit'!D76)</f>
        <v/>
      </c>
      <c r="D91" s="27" t="str">
        <f>IF(A91="","",'2_Review &amp; Audit'!F76)</f>
        <v/>
      </c>
      <c r="E91" s="27" t="str">
        <f>IF(A91="","",'2_Review &amp; Audit'!H76)</f>
        <v/>
      </c>
      <c r="F91" s="28" t="str">
        <f>IF(A91="","",'2_Review &amp; Audit'!I76)</f>
        <v/>
      </c>
      <c r="G91" s="28" t="str">
        <f>IF(A91="","",'2_Review &amp; Audit'!M76)</f>
        <v/>
      </c>
      <c r="H91" s="29" t="str">
        <f>IF(A91="","",'2_Review &amp; Audit'!J76)</f>
        <v/>
      </c>
      <c r="I91" s="29" t="str">
        <f>IF(A91="","",'2_Review &amp; Audit'!N76)</f>
        <v/>
      </c>
      <c r="J91" s="29" t="str">
        <f>IF(A91="","",'2_Review &amp; Audit'!R76)</f>
        <v/>
      </c>
      <c r="K91" s="89" t="str">
        <f>IF(A91="","",'2_Review &amp; Audit'!L76)</f>
        <v/>
      </c>
      <c r="L91" s="89" t="str">
        <f>IF(A91="","",'2_Review &amp; Audit'!P76)</f>
        <v/>
      </c>
      <c r="M91" s="89" t="str">
        <f>IF(A91="","",'2_Review &amp; Audit'!Q76)</f>
        <v/>
      </c>
      <c r="N91" s="89" t="str">
        <f t="shared" si="10"/>
        <v/>
      </c>
      <c r="O91" s="29" t="str">
        <f>IF(OR(D91="",G91="",M91&gt;=0),"",MIN(I91,SUMIFS('2_Review &amp; Audit'!$J$6:$J$505,'2_Review &amp; Audit'!$F$6:$F$505,D91,'2_Review &amp; Audit'!$I$6:$I$505,"&gt;="&amp;G91-30,'2_Review &amp; Audit'!$I$6:$I$505,"&lt;="&amp;G91+30,'2_Review &amp; Audit'!$A$6:$A$505,"&lt;&gt;"&amp;A91)))</f>
        <v/>
      </c>
      <c r="P91" s="29" t="str">
        <f>IF(OR(D91="",G91="",M91&gt;=0),"",COUNTIFS('2_Review &amp; Audit'!$F$6:$F$505,D91,'2_Review &amp; Audit'!$I$6:$I$505,"&gt;="&amp;G91-30,'2_Review &amp; Audit'!$I$6:$I$505,"&lt;="&amp;G91+30,'2_Review &amp; Audit'!$A$6:$A$505,"&lt;&gt;"&amp;A91))</f>
        <v/>
      </c>
      <c r="Q91" s="87" t="str">
        <f t="shared" si="11"/>
        <v/>
      </c>
      <c r="R91" s="84" t="str">
        <f>IF(TransactionAuditTable[[#This Row],[Ticker]]="","",IF(Q91&lt;&gt;"Yes",0,ABS(M91)*MIN(1,O91/I91)))</f>
        <v/>
      </c>
      <c r="S91" s="84" t="str">
        <f t="shared" si="12"/>
        <v/>
      </c>
      <c r="T91" s="84" t="str">
        <f t="shared" si="13"/>
        <v/>
      </c>
      <c r="U91" s="84" t="str">
        <f t="shared" si="14"/>
        <v/>
      </c>
      <c r="V91" s="28" t="str">
        <f t="shared" si="15"/>
        <v/>
      </c>
      <c r="W91" s="79" t="str">
        <f t="shared" si="16"/>
        <v/>
      </c>
      <c r="X91" s="82" t="str">
        <f t="shared" si="17"/>
        <v/>
      </c>
    </row>
    <row r="92" spans="1:24" ht="15" customHeight="1" x14ac:dyDescent="0.25">
      <c r="A92" s="27" t="str">
        <f>IF('2_Review &amp; Audit'!A77="","",'2_Review &amp; Audit'!A77)</f>
        <v/>
      </c>
      <c r="B92" s="27" t="str">
        <f>IF(A92="","",'2_Review &amp; Audit'!C77)</f>
        <v/>
      </c>
      <c r="C92" s="27" t="str">
        <f>IF(A92="","",'2_Review &amp; Audit'!D77)</f>
        <v/>
      </c>
      <c r="D92" s="27" t="str">
        <f>IF(A92="","",'2_Review &amp; Audit'!F77)</f>
        <v/>
      </c>
      <c r="E92" s="27" t="str">
        <f>IF(A92="","",'2_Review &amp; Audit'!H77)</f>
        <v/>
      </c>
      <c r="F92" s="28" t="str">
        <f>IF(A92="","",'2_Review &amp; Audit'!I77)</f>
        <v/>
      </c>
      <c r="G92" s="28" t="str">
        <f>IF(A92="","",'2_Review &amp; Audit'!M77)</f>
        <v/>
      </c>
      <c r="H92" s="29" t="str">
        <f>IF(A92="","",'2_Review &amp; Audit'!J77)</f>
        <v/>
      </c>
      <c r="I92" s="29" t="str">
        <f>IF(A92="","",'2_Review &amp; Audit'!N77)</f>
        <v/>
      </c>
      <c r="J92" s="29" t="str">
        <f>IF(A92="","",'2_Review &amp; Audit'!R77)</f>
        <v/>
      </c>
      <c r="K92" s="89" t="str">
        <f>IF(A92="","",'2_Review &amp; Audit'!L77)</f>
        <v/>
      </c>
      <c r="L92" s="89" t="str">
        <f>IF(A92="","",'2_Review &amp; Audit'!P77)</f>
        <v/>
      </c>
      <c r="M92" s="89" t="str">
        <f>IF(A92="","",'2_Review &amp; Audit'!Q77)</f>
        <v/>
      </c>
      <c r="N92" s="89" t="str">
        <f t="shared" si="10"/>
        <v/>
      </c>
      <c r="O92" s="29" t="str">
        <f>IF(OR(D92="",G92="",M92&gt;=0),"",MIN(I92,SUMIFS('2_Review &amp; Audit'!$J$6:$J$505,'2_Review &amp; Audit'!$F$6:$F$505,D92,'2_Review &amp; Audit'!$I$6:$I$505,"&gt;="&amp;G92-30,'2_Review &amp; Audit'!$I$6:$I$505,"&lt;="&amp;G92+30,'2_Review &amp; Audit'!$A$6:$A$505,"&lt;&gt;"&amp;A92)))</f>
        <v/>
      </c>
      <c r="P92" s="29" t="str">
        <f>IF(OR(D92="",G92="",M92&gt;=0),"",COUNTIFS('2_Review &amp; Audit'!$F$6:$F$505,D92,'2_Review &amp; Audit'!$I$6:$I$505,"&gt;="&amp;G92-30,'2_Review &amp; Audit'!$I$6:$I$505,"&lt;="&amp;G92+30,'2_Review &amp; Audit'!$A$6:$A$505,"&lt;&gt;"&amp;A92))</f>
        <v/>
      </c>
      <c r="Q92" s="87" t="str">
        <f t="shared" si="11"/>
        <v/>
      </c>
      <c r="R92" s="84" t="str">
        <f>IF(TransactionAuditTable[[#This Row],[Ticker]]="","",IF(Q92&lt;&gt;"Yes",0,ABS(M92)*MIN(1,O92/I92)))</f>
        <v/>
      </c>
      <c r="S92" s="84" t="str">
        <f t="shared" si="12"/>
        <v/>
      </c>
      <c r="T92" s="84" t="str">
        <f t="shared" si="13"/>
        <v/>
      </c>
      <c r="U92" s="84" t="str">
        <f t="shared" si="14"/>
        <v/>
      </c>
      <c r="V92" s="28" t="str">
        <f t="shared" si="15"/>
        <v/>
      </c>
      <c r="W92" s="80" t="str">
        <f t="shared" si="16"/>
        <v/>
      </c>
      <c r="X92" s="83" t="str">
        <f t="shared" si="17"/>
        <v/>
      </c>
    </row>
    <row r="93" spans="1:24" ht="15" customHeight="1" x14ac:dyDescent="0.25">
      <c r="A93" s="27" t="str">
        <f>IF('2_Review &amp; Audit'!A78="","",'2_Review &amp; Audit'!A78)</f>
        <v/>
      </c>
      <c r="B93" s="27" t="str">
        <f>IF(A93="","",'2_Review &amp; Audit'!C78)</f>
        <v/>
      </c>
      <c r="C93" s="27" t="str">
        <f>IF(A93="","",'2_Review &amp; Audit'!D78)</f>
        <v/>
      </c>
      <c r="D93" s="27" t="str">
        <f>IF(A93="","",'2_Review &amp; Audit'!F78)</f>
        <v/>
      </c>
      <c r="E93" s="27" t="str">
        <f>IF(A93="","",'2_Review &amp; Audit'!H78)</f>
        <v/>
      </c>
      <c r="F93" s="28" t="str">
        <f>IF(A93="","",'2_Review &amp; Audit'!I78)</f>
        <v/>
      </c>
      <c r="G93" s="28" t="str">
        <f>IF(A93="","",'2_Review &amp; Audit'!M78)</f>
        <v/>
      </c>
      <c r="H93" s="29" t="str">
        <f>IF(A93="","",'2_Review &amp; Audit'!J78)</f>
        <v/>
      </c>
      <c r="I93" s="29" t="str">
        <f>IF(A93="","",'2_Review &amp; Audit'!N78)</f>
        <v/>
      </c>
      <c r="J93" s="29" t="str">
        <f>IF(A93="","",'2_Review &amp; Audit'!R78)</f>
        <v/>
      </c>
      <c r="K93" s="89" t="str">
        <f>IF(A93="","",'2_Review &amp; Audit'!L78)</f>
        <v/>
      </c>
      <c r="L93" s="89" t="str">
        <f>IF(A93="","",'2_Review &amp; Audit'!P78)</f>
        <v/>
      </c>
      <c r="M93" s="89" t="str">
        <f>IF(A93="","",'2_Review &amp; Audit'!Q78)</f>
        <v/>
      </c>
      <c r="N93" s="89" t="str">
        <f t="shared" si="10"/>
        <v/>
      </c>
      <c r="O93" s="29" t="str">
        <f>IF(OR(D93="",G93="",M93&gt;=0),"",MIN(I93,SUMIFS('2_Review &amp; Audit'!$J$6:$J$505,'2_Review &amp; Audit'!$F$6:$F$505,D93,'2_Review &amp; Audit'!$I$6:$I$505,"&gt;="&amp;G93-30,'2_Review &amp; Audit'!$I$6:$I$505,"&lt;="&amp;G93+30,'2_Review &amp; Audit'!$A$6:$A$505,"&lt;&gt;"&amp;A93)))</f>
        <v/>
      </c>
      <c r="P93" s="29" t="str">
        <f>IF(OR(D93="",G93="",M93&gt;=0),"",COUNTIFS('2_Review &amp; Audit'!$F$6:$F$505,D93,'2_Review &amp; Audit'!$I$6:$I$505,"&gt;="&amp;G93-30,'2_Review &amp; Audit'!$I$6:$I$505,"&lt;="&amp;G93+30,'2_Review &amp; Audit'!$A$6:$A$505,"&lt;&gt;"&amp;A93))</f>
        <v/>
      </c>
      <c r="Q93" s="87" t="str">
        <f t="shared" si="11"/>
        <v/>
      </c>
      <c r="R93" s="84" t="str">
        <f>IF(TransactionAuditTable[[#This Row],[Ticker]]="","",IF(Q93&lt;&gt;"Yes",0,ABS(M93)*MIN(1,O93/I93)))</f>
        <v/>
      </c>
      <c r="S93" s="84" t="str">
        <f t="shared" si="12"/>
        <v/>
      </c>
      <c r="T93" s="84" t="str">
        <f t="shared" si="13"/>
        <v/>
      </c>
      <c r="U93" s="84" t="str">
        <f t="shared" si="14"/>
        <v/>
      </c>
      <c r="V93" s="28" t="str">
        <f t="shared" si="15"/>
        <v/>
      </c>
      <c r="W93" s="79" t="str">
        <f t="shared" si="16"/>
        <v/>
      </c>
      <c r="X93" s="82" t="str">
        <f t="shared" si="17"/>
        <v/>
      </c>
    </row>
    <row r="94" spans="1:24" ht="15" customHeight="1" x14ac:dyDescent="0.25">
      <c r="A94" s="27" t="str">
        <f>IF('2_Review &amp; Audit'!A79="","",'2_Review &amp; Audit'!A79)</f>
        <v/>
      </c>
      <c r="B94" s="27" t="str">
        <f>IF(A94="","",'2_Review &amp; Audit'!C79)</f>
        <v/>
      </c>
      <c r="C94" s="27" t="str">
        <f>IF(A94="","",'2_Review &amp; Audit'!D79)</f>
        <v/>
      </c>
      <c r="D94" s="27" t="str">
        <f>IF(A94="","",'2_Review &amp; Audit'!F79)</f>
        <v/>
      </c>
      <c r="E94" s="27" t="str">
        <f>IF(A94="","",'2_Review &amp; Audit'!H79)</f>
        <v/>
      </c>
      <c r="F94" s="28" t="str">
        <f>IF(A94="","",'2_Review &amp; Audit'!I79)</f>
        <v/>
      </c>
      <c r="G94" s="28" t="str">
        <f>IF(A94="","",'2_Review &amp; Audit'!M79)</f>
        <v/>
      </c>
      <c r="H94" s="29" t="str">
        <f>IF(A94="","",'2_Review &amp; Audit'!J79)</f>
        <v/>
      </c>
      <c r="I94" s="29" t="str">
        <f>IF(A94="","",'2_Review &amp; Audit'!N79)</f>
        <v/>
      </c>
      <c r="J94" s="29" t="str">
        <f>IF(A94="","",'2_Review &amp; Audit'!R79)</f>
        <v/>
      </c>
      <c r="K94" s="89" t="str">
        <f>IF(A94="","",'2_Review &amp; Audit'!L79)</f>
        <v/>
      </c>
      <c r="L94" s="89" t="str">
        <f>IF(A94="","",'2_Review &amp; Audit'!P79)</f>
        <v/>
      </c>
      <c r="M94" s="89" t="str">
        <f>IF(A94="","",'2_Review &amp; Audit'!Q79)</f>
        <v/>
      </c>
      <c r="N94" s="89" t="str">
        <f t="shared" si="10"/>
        <v/>
      </c>
      <c r="O94" s="29" t="str">
        <f>IF(OR(D94="",G94="",M94&gt;=0),"",MIN(I94,SUMIFS('2_Review &amp; Audit'!$J$6:$J$505,'2_Review &amp; Audit'!$F$6:$F$505,D94,'2_Review &amp; Audit'!$I$6:$I$505,"&gt;="&amp;G94-30,'2_Review &amp; Audit'!$I$6:$I$505,"&lt;="&amp;G94+30,'2_Review &amp; Audit'!$A$6:$A$505,"&lt;&gt;"&amp;A94)))</f>
        <v/>
      </c>
      <c r="P94" s="29" t="str">
        <f>IF(OR(D94="",G94="",M94&gt;=0),"",COUNTIFS('2_Review &amp; Audit'!$F$6:$F$505,D94,'2_Review &amp; Audit'!$I$6:$I$505,"&gt;="&amp;G94-30,'2_Review &amp; Audit'!$I$6:$I$505,"&lt;="&amp;G94+30,'2_Review &amp; Audit'!$A$6:$A$505,"&lt;&gt;"&amp;A94))</f>
        <v/>
      </c>
      <c r="Q94" s="87" t="str">
        <f t="shared" si="11"/>
        <v/>
      </c>
      <c r="R94" s="84" t="str">
        <f>IF(TransactionAuditTable[[#This Row],[Ticker]]="","",IF(Q94&lt;&gt;"Yes",0,ABS(M94)*MIN(1,O94/I94)))</f>
        <v/>
      </c>
      <c r="S94" s="84" t="str">
        <f t="shared" si="12"/>
        <v/>
      </c>
      <c r="T94" s="84" t="str">
        <f t="shared" si="13"/>
        <v/>
      </c>
      <c r="U94" s="84" t="str">
        <f t="shared" si="14"/>
        <v/>
      </c>
      <c r="V94" s="28" t="str">
        <f t="shared" si="15"/>
        <v/>
      </c>
      <c r="W94" s="80" t="str">
        <f t="shared" si="16"/>
        <v/>
      </c>
      <c r="X94" s="83" t="str">
        <f t="shared" si="17"/>
        <v/>
      </c>
    </row>
    <row r="95" spans="1:24" ht="15" customHeight="1" x14ac:dyDescent="0.25">
      <c r="A95" s="27" t="str">
        <f>IF('2_Review &amp; Audit'!A80="","",'2_Review &amp; Audit'!A80)</f>
        <v/>
      </c>
      <c r="B95" s="27" t="str">
        <f>IF(A95="","",'2_Review &amp; Audit'!C80)</f>
        <v/>
      </c>
      <c r="C95" s="27" t="str">
        <f>IF(A95="","",'2_Review &amp; Audit'!D80)</f>
        <v/>
      </c>
      <c r="D95" s="27" t="str">
        <f>IF(A95="","",'2_Review &amp; Audit'!F80)</f>
        <v/>
      </c>
      <c r="E95" s="27" t="str">
        <f>IF(A95="","",'2_Review &amp; Audit'!H80)</f>
        <v/>
      </c>
      <c r="F95" s="28" t="str">
        <f>IF(A95="","",'2_Review &amp; Audit'!I80)</f>
        <v/>
      </c>
      <c r="G95" s="28" t="str">
        <f>IF(A95="","",'2_Review &amp; Audit'!M80)</f>
        <v/>
      </c>
      <c r="H95" s="29" t="str">
        <f>IF(A95="","",'2_Review &amp; Audit'!J80)</f>
        <v/>
      </c>
      <c r="I95" s="29" t="str">
        <f>IF(A95="","",'2_Review &amp; Audit'!N80)</f>
        <v/>
      </c>
      <c r="J95" s="29" t="str">
        <f>IF(A95="","",'2_Review &amp; Audit'!R80)</f>
        <v/>
      </c>
      <c r="K95" s="89" t="str">
        <f>IF(A95="","",'2_Review &amp; Audit'!L80)</f>
        <v/>
      </c>
      <c r="L95" s="89" t="str">
        <f>IF(A95="","",'2_Review &amp; Audit'!P80)</f>
        <v/>
      </c>
      <c r="M95" s="89" t="str">
        <f>IF(A95="","",'2_Review &amp; Audit'!Q80)</f>
        <v/>
      </c>
      <c r="N95" s="89" t="str">
        <f t="shared" si="10"/>
        <v/>
      </c>
      <c r="O95" s="29" t="str">
        <f>IF(OR(D95="",G95="",M95&gt;=0),"",MIN(I95,SUMIFS('2_Review &amp; Audit'!$J$6:$J$505,'2_Review &amp; Audit'!$F$6:$F$505,D95,'2_Review &amp; Audit'!$I$6:$I$505,"&gt;="&amp;G95-30,'2_Review &amp; Audit'!$I$6:$I$505,"&lt;="&amp;G95+30,'2_Review &amp; Audit'!$A$6:$A$505,"&lt;&gt;"&amp;A95)))</f>
        <v/>
      </c>
      <c r="P95" s="29" t="str">
        <f>IF(OR(D95="",G95="",M95&gt;=0),"",COUNTIFS('2_Review &amp; Audit'!$F$6:$F$505,D95,'2_Review &amp; Audit'!$I$6:$I$505,"&gt;="&amp;G95-30,'2_Review &amp; Audit'!$I$6:$I$505,"&lt;="&amp;G95+30,'2_Review &amp; Audit'!$A$6:$A$505,"&lt;&gt;"&amp;A95))</f>
        <v/>
      </c>
      <c r="Q95" s="87" t="str">
        <f t="shared" si="11"/>
        <v/>
      </c>
      <c r="R95" s="84" t="str">
        <f>IF(TransactionAuditTable[[#This Row],[Ticker]]="","",IF(Q95&lt;&gt;"Yes",0,ABS(M95)*MIN(1,O95/I95)))</f>
        <v/>
      </c>
      <c r="S95" s="84" t="str">
        <f t="shared" si="12"/>
        <v/>
      </c>
      <c r="T95" s="84" t="str">
        <f t="shared" si="13"/>
        <v/>
      </c>
      <c r="U95" s="84" t="str">
        <f t="shared" si="14"/>
        <v/>
      </c>
      <c r="V95" s="28" t="str">
        <f t="shared" si="15"/>
        <v/>
      </c>
      <c r="W95" s="79" t="str">
        <f t="shared" si="16"/>
        <v/>
      </c>
      <c r="X95" s="82" t="str">
        <f t="shared" si="17"/>
        <v/>
      </c>
    </row>
    <row r="96" spans="1:24" ht="15" customHeight="1" x14ac:dyDescent="0.25">
      <c r="A96" s="27" t="str">
        <f>IF('2_Review &amp; Audit'!A81="","",'2_Review &amp; Audit'!A81)</f>
        <v/>
      </c>
      <c r="B96" s="27" t="str">
        <f>IF(A96="","",'2_Review &amp; Audit'!C81)</f>
        <v/>
      </c>
      <c r="C96" s="27" t="str">
        <f>IF(A96="","",'2_Review &amp; Audit'!D81)</f>
        <v/>
      </c>
      <c r="D96" s="27" t="str">
        <f>IF(A96="","",'2_Review &amp; Audit'!F81)</f>
        <v/>
      </c>
      <c r="E96" s="27" t="str">
        <f>IF(A96="","",'2_Review &amp; Audit'!H81)</f>
        <v/>
      </c>
      <c r="F96" s="28" t="str">
        <f>IF(A96="","",'2_Review &amp; Audit'!I81)</f>
        <v/>
      </c>
      <c r="G96" s="28" t="str">
        <f>IF(A96="","",'2_Review &amp; Audit'!M81)</f>
        <v/>
      </c>
      <c r="H96" s="29" t="str">
        <f>IF(A96="","",'2_Review &amp; Audit'!J81)</f>
        <v/>
      </c>
      <c r="I96" s="29" t="str">
        <f>IF(A96="","",'2_Review &amp; Audit'!N81)</f>
        <v/>
      </c>
      <c r="J96" s="29" t="str">
        <f>IF(A96="","",'2_Review &amp; Audit'!R81)</f>
        <v/>
      </c>
      <c r="K96" s="89" t="str">
        <f>IF(A96="","",'2_Review &amp; Audit'!L81)</f>
        <v/>
      </c>
      <c r="L96" s="89" t="str">
        <f>IF(A96="","",'2_Review &amp; Audit'!P81)</f>
        <v/>
      </c>
      <c r="M96" s="89" t="str">
        <f>IF(A96="","",'2_Review &amp; Audit'!Q81)</f>
        <v/>
      </c>
      <c r="N96" s="89" t="str">
        <f t="shared" si="10"/>
        <v/>
      </c>
      <c r="O96" s="29" t="str">
        <f>IF(OR(D96="",G96="",M96&gt;=0),"",MIN(I96,SUMIFS('2_Review &amp; Audit'!$J$6:$J$505,'2_Review &amp; Audit'!$F$6:$F$505,D96,'2_Review &amp; Audit'!$I$6:$I$505,"&gt;="&amp;G96-30,'2_Review &amp; Audit'!$I$6:$I$505,"&lt;="&amp;G96+30,'2_Review &amp; Audit'!$A$6:$A$505,"&lt;&gt;"&amp;A96)))</f>
        <v/>
      </c>
      <c r="P96" s="29" t="str">
        <f>IF(OR(D96="",G96="",M96&gt;=0),"",COUNTIFS('2_Review &amp; Audit'!$F$6:$F$505,D96,'2_Review &amp; Audit'!$I$6:$I$505,"&gt;="&amp;G96-30,'2_Review &amp; Audit'!$I$6:$I$505,"&lt;="&amp;G96+30,'2_Review &amp; Audit'!$A$6:$A$505,"&lt;&gt;"&amp;A96))</f>
        <v/>
      </c>
      <c r="Q96" s="87" t="str">
        <f t="shared" si="11"/>
        <v/>
      </c>
      <c r="R96" s="84" t="str">
        <f>IF(TransactionAuditTable[[#This Row],[Ticker]]="","",IF(Q96&lt;&gt;"Yes",0,ABS(M96)*MIN(1,O96/I96)))</f>
        <v/>
      </c>
      <c r="S96" s="84" t="str">
        <f t="shared" si="12"/>
        <v/>
      </c>
      <c r="T96" s="84" t="str">
        <f t="shared" si="13"/>
        <v/>
      </c>
      <c r="U96" s="84" t="str">
        <f t="shared" si="14"/>
        <v/>
      </c>
      <c r="V96" s="28" t="str">
        <f t="shared" si="15"/>
        <v/>
      </c>
      <c r="W96" s="80" t="str">
        <f t="shared" si="16"/>
        <v/>
      </c>
      <c r="X96" s="83" t="str">
        <f t="shared" si="17"/>
        <v/>
      </c>
    </row>
    <row r="97" spans="1:24" ht="15" customHeight="1" x14ac:dyDescent="0.25">
      <c r="A97" s="27" t="str">
        <f>IF('2_Review &amp; Audit'!A82="","",'2_Review &amp; Audit'!A82)</f>
        <v/>
      </c>
      <c r="B97" s="27" t="str">
        <f>IF(A97="","",'2_Review &amp; Audit'!C82)</f>
        <v/>
      </c>
      <c r="C97" s="27" t="str">
        <f>IF(A97="","",'2_Review &amp; Audit'!D82)</f>
        <v/>
      </c>
      <c r="D97" s="27" t="str">
        <f>IF(A97="","",'2_Review &amp; Audit'!F82)</f>
        <v/>
      </c>
      <c r="E97" s="27" t="str">
        <f>IF(A97="","",'2_Review &amp; Audit'!H82)</f>
        <v/>
      </c>
      <c r="F97" s="28" t="str">
        <f>IF(A97="","",'2_Review &amp; Audit'!I82)</f>
        <v/>
      </c>
      <c r="G97" s="28" t="str">
        <f>IF(A97="","",'2_Review &amp; Audit'!M82)</f>
        <v/>
      </c>
      <c r="H97" s="29" t="str">
        <f>IF(A97="","",'2_Review &amp; Audit'!J82)</f>
        <v/>
      </c>
      <c r="I97" s="29" t="str">
        <f>IF(A97="","",'2_Review &amp; Audit'!N82)</f>
        <v/>
      </c>
      <c r="J97" s="29" t="str">
        <f>IF(A97="","",'2_Review &amp; Audit'!R82)</f>
        <v/>
      </c>
      <c r="K97" s="89" t="str">
        <f>IF(A97="","",'2_Review &amp; Audit'!L82)</f>
        <v/>
      </c>
      <c r="L97" s="89" t="str">
        <f>IF(A97="","",'2_Review &amp; Audit'!P82)</f>
        <v/>
      </c>
      <c r="M97" s="89" t="str">
        <f>IF(A97="","",'2_Review &amp; Audit'!Q82)</f>
        <v/>
      </c>
      <c r="N97" s="89" t="str">
        <f t="shared" si="10"/>
        <v/>
      </c>
      <c r="O97" s="29" t="str">
        <f>IF(OR(D97="",G97="",M97&gt;=0),"",MIN(I97,SUMIFS('2_Review &amp; Audit'!$J$6:$J$505,'2_Review &amp; Audit'!$F$6:$F$505,D97,'2_Review &amp; Audit'!$I$6:$I$505,"&gt;="&amp;G97-30,'2_Review &amp; Audit'!$I$6:$I$505,"&lt;="&amp;G97+30,'2_Review &amp; Audit'!$A$6:$A$505,"&lt;&gt;"&amp;A97)))</f>
        <v/>
      </c>
      <c r="P97" s="29" t="str">
        <f>IF(OR(D97="",G97="",M97&gt;=0),"",COUNTIFS('2_Review &amp; Audit'!$F$6:$F$505,D97,'2_Review &amp; Audit'!$I$6:$I$505,"&gt;="&amp;G97-30,'2_Review &amp; Audit'!$I$6:$I$505,"&lt;="&amp;G97+30,'2_Review &amp; Audit'!$A$6:$A$505,"&lt;&gt;"&amp;A97))</f>
        <v/>
      </c>
      <c r="Q97" s="87" t="str">
        <f t="shared" si="11"/>
        <v/>
      </c>
      <c r="R97" s="84" t="str">
        <f>IF(TransactionAuditTable[[#This Row],[Ticker]]="","",IF(Q97&lt;&gt;"Yes",0,ABS(M97)*MIN(1,O97/I97)))</f>
        <v/>
      </c>
      <c r="S97" s="84" t="str">
        <f t="shared" si="12"/>
        <v/>
      </c>
      <c r="T97" s="84" t="str">
        <f t="shared" si="13"/>
        <v/>
      </c>
      <c r="U97" s="84" t="str">
        <f t="shared" si="14"/>
        <v/>
      </c>
      <c r="V97" s="28" t="str">
        <f t="shared" si="15"/>
        <v/>
      </c>
      <c r="W97" s="79" t="str">
        <f t="shared" si="16"/>
        <v/>
      </c>
      <c r="X97" s="82" t="str">
        <f t="shared" si="17"/>
        <v/>
      </c>
    </row>
    <row r="98" spans="1:24" ht="15" customHeight="1" x14ac:dyDescent="0.25">
      <c r="A98" s="27" t="str">
        <f>IF('2_Review &amp; Audit'!A83="","",'2_Review &amp; Audit'!A83)</f>
        <v/>
      </c>
      <c r="B98" s="27" t="str">
        <f>IF(A98="","",'2_Review &amp; Audit'!C83)</f>
        <v/>
      </c>
      <c r="C98" s="27" t="str">
        <f>IF(A98="","",'2_Review &amp; Audit'!D83)</f>
        <v/>
      </c>
      <c r="D98" s="27" t="str">
        <f>IF(A98="","",'2_Review &amp; Audit'!F83)</f>
        <v/>
      </c>
      <c r="E98" s="27" t="str">
        <f>IF(A98="","",'2_Review &amp; Audit'!H83)</f>
        <v/>
      </c>
      <c r="F98" s="28" t="str">
        <f>IF(A98="","",'2_Review &amp; Audit'!I83)</f>
        <v/>
      </c>
      <c r="G98" s="28" t="str">
        <f>IF(A98="","",'2_Review &amp; Audit'!M83)</f>
        <v/>
      </c>
      <c r="H98" s="29" t="str">
        <f>IF(A98="","",'2_Review &amp; Audit'!J83)</f>
        <v/>
      </c>
      <c r="I98" s="29" t="str">
        <f>IF(A98="","",'2_Review &amp; Audit'!N83)</f>
        <v/>
      </c>
      <c r="J98" s="29" t="str">
        <f>IF(A98="","",'2_Review &amp; Audit'!R83)</f>
        <v/>
      </c>
      <c r="K98" s="89" t="str">
        <f>IF(A98="","",'2_Review &amp; Audit'!L83)</f>
        <v/>
      </c>
      <c r="L98" s="89" t="str">
        <f>IF(A98="","",'2_Review &amp; Audit'!P83)</f>
        <v/>
      </c>
      <c r="M98" s="89" t="str">
        <f>IF(A98="","",'2_Review &amp; Audit'!Q83)</f>
        <v/>
      </c>
      <c r="N98" s="89" t="str">
        <f t="shared" si="10"/>
        <v/>
      </c>
      <c r="O98" s="29" t="str">
        <f>IF(OR(D98="",G98="",M98&gt;=0),"",MIN(I98,SUMIFS('2_Review &amp; Audit'!$J$6:$J$505,'2_Review &amp; Audit'!$F$6:$F$505,D98,'2_Review &amp; Audit'!$I$6:$I$505,"&gt;="&amp;G98-30,'2_Review &amp; Audit'!$I$6:$I$505,"&lt;="&amp;G98+30,'2_Review &amp; Audit'!$A$6:$A$505,"&lt;&gt;"&amp;A98)))</f>
        <v/>
      </c>
      <c r="P98" s="29" t="str">
        <f>IF(OR(D98="",G98="",M98&gt;=0),"",COUNTIFS('2_Review &amp; Audit'!$F$6:$F$505,D98,'2_Review &amp; Audit'!$I$6:$I$505,"&gt;="&amp;G98-30,'2_Review &amp; Audit'!$I$6:$I$505,"&lt;="&amp;G98+30,'2_Review &amp; Audit'!$A$6:$A$505,"&lt;&gt;"&amp;A98))</f>
        <v/>
      </c>
      <c r="Q98" s="87" t="str">
        <f t="shared" si="11"/>
        <v/>
      </c>
      <c r="R98" s="84" t="str">
        <f>IF(TransactionAuditTable[[#This Row],[Ticker]]="","",IF(Q98&lt;&gt;"Yes",0,ABS(M98)*MIN(1,O98/I98)))</f>
        <v/>
      </c>
      <c r="S98" s="84" t="str">
        <f t="shared" si="12"/>
        <v/>
      </c>
      <c r="T98" s="84" t="str">
        <f t="shared" si="13"/>
        <v/>
      </c>
      <c r="U98" s="84" t="str">
        <f t="shared" si="14"/>
        <v/>
      </c>
      <c r="V98" s="28" t="str">
        <f t="shared" si="15"/>
        <v/>
      </c>
      <c r="W98" s="80" t="str">
        <f t="shared" si="16"/>
        <v/>
      </c>
      <c r="X98" s="83" t="str">
        <f t="shared" si="17"/>
        <v/>
      </c>
    </row>
    <row r="99" spans="1:24" ht="15" customHeight="1" x14ac:dyDescent="0.25">
      <c r="A99" s="27" t="str">
        <f>IF('2_Review &amp; Audit'!A84="","",'2_Review &amp; Audit'!A84)</f>
        <v/>
      </c>
      <c r="B99" s="27" t="str">
        <f>IF(A99="","",'2_Review &amp; Audit'!C84)</f>
        <v/>
      </c>
      <c r="C99" s="27" t="str">
        <f>IF(A99="","",'2_Review &amp; Audit'!D84)</f>
        <v/>
      </c>
      <c r="D99" s="27" t="str">
        <f>IF(A99="","",'2_Review &amp; Audit'!F84)</f>
        <v/>
      </c>
      <c r="E99" s="27" t="str">
        <f>IF(A99="","",'2_Review &amp; Audit'!H84)</f>
        <v/>
      </c>
      <c r="F99" s="28" t="str">
        <f>IF(A99="","",'2_Review &amp; Audit'!I84)</f>
        <v/>
      </c>
      <c r="G99" s="28" t="str">
        <f>IF(A99="","",'2_Review &amp; Audit'!M84)</f>
        <v/>
      </c>
      <c r="H99" s="29" t="str">
        <f>IF(A99="","",'2_Review &amp; Audit'!J84)</f>
        <v/>
      </c>
      <c r="I99" s="29" t="str">
        <f>IF(A99="","",'2_Review &amp; Audit'!N84)</f>
        <v/>
      </c>
      <c r="J99" s="29" t="str">
        <f>IF(A99="","",'2_Review &amp; Audit'!R84)</f>
        <v/>
      </c>
      <c r="K99" s="89" t="str">
        <f>IF(A99="","",'2_Review &amp; Audit'!L84)</f>
        <v/>
      </c>
      <c r="L99" s="89" t="str">
        <f>IF(A99="","",'2_Review &amp; Audit'!P84)</f>
        <v/>
      </c>
      <c r="M99" s="89" t="str">
        <f>IF(A99="","",'2_Review &amp; Audit'!Q84)</f>
        <v/>
      </c>
      <c r="N99" s="89" t="str">
        <f t="shared" si="10"/>
        <v/>
      </c>
      <c r="O99" s="29" t="str">
        <f>IF(OR(D99="",G99="",M99&gt;=0),"",MIN(I99,SUMIFS('2_Review &amp; Audit'!$J$6:$J$505,'2_Review &amp; Audit'!$F$6:$F$505,D99,'2_Review &amp; Audit'!$I$6:$I$505,"&gt;="&amp;G99-30,'2_Review &amp; Audit'!$I$6:$I$505,"&lt;="&amp;G99+30,'2_Review &amp; Audit'!$A$6:$A$505,"&lt;&gt;"&amp;A99)))</f>
        <v/>
      </c>
      <c r="P99" s="29" t="str">
        <f>IF(OR(D99="",G99="",M99&gt;=0),"",COUNTIFS('2_Review &amp; Audit'!$F$6:$F$505,D99,'2_Review &amp; Audit'!$I$6:$I$505,"&gt;="&amp;G99-30,'2_Review &amp; Audit'!$I$6:$I$505,"&lt;="&amp;G99+30,'2_Review &amp; Audit'!$A$6:$A$505,"&lt;&gt;"&amp;A99))</f>
        <v/>
      </c>
      <c r="Q99" s="87" t="str">
        <f t="shared" si="11"/>
        <v/>
      </c>
      <c r="R99" s="84" t="str">
        <f>IF(TransactionAuditTable[[#This Row],[Ticker]]="","",IF(Q99&lt;&gt;"Yes",0,ABS(M99)*MIN(1,O99/I99)))</f>
        <v/>
      </c>
      <c r="S99" s="84" t="str">
        <f t="shared" si="12"/>
        <v/>
      </c>
      <c r="T99" s="84" t="str">
        <f t="shared" si="13"/>
        <v/>
      </c>
      <c r="U99" s="84" t="str">
        <f t="shared" si="14"/>
        <v/>
      </c>
      <c r="V99" s="28" t="str">
        <f t="shared" si="15"/>
        <v/>
      </c>
      <c r="W99" s="79" t="str">
        <f t="shared" si="16"/>
        <v/>
      </c>
      <c r="X99" s="82" t="str">
        <f t="shared" si="17"/>
        <v/>
      </c>
    </row>
    <row r="100" spans="1:24" ht="15" customHeight="1" x14ac:dyDescent="0.25">
      <c r="A100" s="27" t="str">
        <f>IF('2_Review &amp; Audit'!A85="","",'2_Review &amp; Audit'!A85)</f>
        <v/>
      </c>
      <c r="B100" s="27" t="str">
        <f>IF(A100="","",'2_Review &amp; Audit'!C85)</f>
        <v/>
      </c>
      <c r="C100" s="27" t="str">
        <f>IF(A100="","",'2_Review &amp; Audit'!D85)</f>
        <v/>
      </c>
      <c r="D100" s="27" t="str">
        <f>IF(A100="","",'2_Review &amp; Audit'!F85)</f>
        <v/>
      </c>
      <c r="E100" s="27" t="str">
        <f>IF(A100="","",'2_Review &amp; Audit'!H85)</f>
        <v/>
      </c>
      <c r="F100" s="28" t="str">
        <f>IF(A100="","",'2_Review &amp; Audit'!I85)</f>
        <v/>
      </c>
      <c r="G100" s="28" t="str">
        <f>IF(A100="","",'2_Review &amp; Audit'!M85)</f>
        <v/>
      </c>
      <c r="H100" s="29" t="str">
        <f>IF(A100="","",'2_Review &amp; Audit'!J85)</f>
        <v/>
      </c>
      <c r="I100" s="29" t="str">
        <f>IF(A100="","",'2_Review &amp; Audit'!N85)</f>
        <v/>
      </c>
      <c r="J100" s="29" t="str">
        <f>IF(A100="","",'2_Review &amp; Audit'!R85)</f>
        <v/>
      </c>
      <c r="K100" s="89" t="str">
        <f>IF(A100="","",'2_Review &amp; Audit'!L85)</f>
        <v/>
      </c>
      <c r="L100" s="89" t="str">
        <f>IF(A100="","",'2_Review &amp; Audit'!P85)</f>
        <v/>
      </c>
      <c r="M100" s="89" t="str">
        <f>IF(A100="","",'2_Review &amp; Audit'!Q85)</f>
        <v/>
      </c>
      <c r="N100" s="89" t="str">
        <f t="shared" si="10"/>
        <v/>
      </c>
      <c r="O100" s="29" t="str">
        <f>IF(OR(D100="",G100="",M100&gt;=0),"",MIN(I100,SUMIFS('2_Review &amp; Audit'!$J$6:$J$505,'2_Review &amp; Audit'!$F$6:$F$505,D100,'2_Review &amp; Audit'!$I$6:$I$505,"&gt;="&amp;G100-30,'2_Review &amp; Audit'!$I$6:$I$505,"&lt;="&amp;G100+30,'2_Review &amp; Audit'!$A$6:$A$505,"&lt;&gt;"&amp;A100)))</f>
        <v/>
      </c>
      <c r="P100" s="29" t="str">
        <f>IF(OR(D100="",G100="",M100&gt;=0),"",COUNTIFS('2_Review &amp; Audit'!$F$6:$F$505,D100,'2_Review &amp; Audit'!$I$6:$I$505,"&gt;="&amp;G100-30,'2_Review &amp; Audit'!$I$6:$I$505,"&lt;="&amp;G100+30,'2_Review &amp; Audit'!$A$6:$A$505,"&lt;&gt;"&amp;A100))</f>
        <v/>
      </c>
      <c r="Q100" s="87" t="str">
        <f t="shared" si="11"/>
        <v/>
      </c>
      <c r="R100" s="84" t="str">
        <f>IF(TransactionAuditTable[[#This Row],[Ticker]]="","",IF(Q100&lt;&gt;"Yes",0,ABS(M100)*MIN(1,O100/I100)))</f>
        <v/>
      </c>
      <c r="S100" s="84" t="str">
        <f t="shared" si="12"/>
        <v/>
      </c>
      <c r="T100" s="84" t="str">
        <f t="shared" si="13"/>
        <v/>
      </c>
      <c r="U100" s="84" t="str">
        <f t="shared" si="14"/>
        <v/>
      </c>
      <c r="V100" s="28" t="str">
        <f t="shared" si="15"/>
        <v/>
      </c>
      <c r="W100" s="80" t="str">
        <f t="shared" si="16"/>
        <v/>
      </c>
      <c r="X100" s="83" t="str">
        <f t="shared" si="17"/>
        <v/>
      </c>
    </row>
    <row r="101" spans="1:24" ht="15" customHeight="1" x14ac:dyDescent="0.25">
      <c r="A101" s="27" t="str">
        <f>IF('2_Review &amp; Audit'!A86="","",'2_Review &amp; Audit'!A86)</f>
        <v/>
      </c>
      <c r="B101" s="27" t="str">
        <f>IF(A101="","",'2_Review &amp; Audit'!C86)</f>
        <v/>
      </c>
      <c r="C101" s="27" t="str">
        <f>IF(A101="","",'2_Review &amp; Audit'!D86)</f>
        <v/>
      </c>
      <c r="D101" s="27" t="str">
        <f>IF(A101="","",'2_Review &amp; Audit'!F86)</f>
        <v/>
      </c>
      <c r="E101" s="27" t="str">
        <f>IF(A101="","",'2_Review &amp; Audit'!H86)</f>
        <v/>
      </c>
      <c r="F101" s="28" t="str">
        <f>IF(A101="","",'2_Review &amp; Audit'!I86)</f>
        <v/>
      </c>
      <c r="G101" s="28" t="str">
        <f>IF(A101="","",'2_Review &amp; Audit'!M86)</f>
        <v/>
      </c>
      <c r="H101" s="29" t="str">
        <f>IF(A101="","",'2_Review &amp; Audit'!J86)</f>
        <v/>
      </c>
      <c r="I101" s="29" t="str">
        <f>IF(A101="","",'2_Review &amp; Audit'!N86)</f>
        <v/>
      </c>
      <c r="J101" s="29" t="str">
        <f>IF(A101="","",'2_Review &amp; Audit'!R86)</f>
        <v/>
      </c>
      <c r="K101" s="89" t="str">
        <f>IF(A101="","",'2_Review &amp; Audit'!L86)</f>
        <v/>
      </c>
      <c r="L101" s="89" t="str">
        <f>IF(A101="","",'2_Review &amp; Audit'!P86)</f>
        <v/>
      </c>
      <c r="M101" s="89" t="str">
        <f>IF(A101="","",'2_Review &amp; Audit'!Q86)</f>
        <v/>
      </c>
      <c r="N101" s="89" t="str">
        <f t="shared" si="10"/>
        <v/>
      </c>
      <c r="O101" s="29" t="str">
        <f>IF(OR(D101="",G101="",M101&gt;=0),"",MIN(I101,SUMIFS('2_Review &amp; Audit'!$J$6:$J$505,'2_Review &amp; Audit'!$F$6:$F$505,D101,'2_Review &amp; Audit'!$I$6:$I$505,"&gt;="&amp;G101-30,'2_Review &amp; Audit'!$I$6:$I$505,"&lt;="&amp;G101+30,'2_Review &amp; Audit'!$A$6:$A$505,"&lt;&gt;"&amp;A101)))</f>
        <v/>
      </c>
      <c r="P101" s="29" t="str">
        <f>IF(OR(D101="",G101="",M101&gt;=0),"",COUNTIFS('2_Review &amp; Audit'!$F$6:$F$505,D101,'2_Review &amp; Audit'!$I$6:$I$505,"&gt;="&amp;G101-30,'2_Review &amp; Audit'!$I$6:$I$505,"&lt;="&amp;G101+30,'2_Review &amp; Audit'!$A$6:$A$505,"&lt;&gt;"&amp;A101))</f>
        <v/>
      </c>
      <c r="Q101" s="87" t="str">
        <f t="shared" si="11"/>
        <v/>
      </c>
      <c r="R101" s="84" t="str">
        <f>IF(TransactionAuditTable[[#This Row],[Ticker]]="","",IF(Q101&lt;&gt;"Yes",0,ABS(M101)*MIN(1,O101/I101)))</f>
        <v/>
      </c>
      <c r="S101" s="84" t="str">
        <f t="shared" si="12"/>
        <v/>
      </c>
      <c r="T101" s="84" t="str">
        <f t="shared" si="13"/>
        <v/>
      </c>
      <c r="U101" s="84" t="str">
        <f t="shared" si="14"/>
        <v/>
      </c>
      <c r="V101" s="28" t="str">
        <f t="shared" si="15"/>
        <v/>
      </c>
      <c r="W101" s="79" t="str">
        <f t="shared" si="16"/>
        <v/>
      </c>
      <c r="X101" s="82" t="str">
        <f t="shared" si="17"/>
        <v/>
      </c>
    </row>
    <row r="102" spans="1:24" ht="15" customHeight="1" x14ac:dyDescent="0.25">
      <c r="A102" s="27" t="str">
        <f>IF('2_Review &amp; Audit'!A87="","",'2_Review &amp; Audit'!A87)</f>
        <v/>
      </c>
      <c r="B102" s="27" t="str">
        <f>IF(A102="","",'2_Review &amp; Audit'!C87)</f>
        <v/>
      </c>
      <c r="C102" s="27" t="str">
        <f>IF(A102="","",'2_Review &amp; Audit'!D87)</f>
        <v/>
      </c>
      <c r="D102" s="27" t="str">
        <f>IF(A102="","",'2_Review &amp; Audit'!F87)</f>
        <v/>
      </c>
      <c r="E102" s="27" t="str">
        <f>IF(A102="","",'2_Review &amp; Audit'!H87)</f>
        <v/>
      </c>
      <c r="F102" s="28" t="str">
        <f>IF(A102="","",'2_Review &amp; Audit'!I87)</f>
        <v/>
      </c>
      <c r="G102" s="28" t="str">
        <f>IF(A102="","",'2_Review &amp; Audit'!M87)</f>
        <v/>
      </c>
      <c r="H102" s="29" t="str">
        <f>IF(A102="","",'2_Review &amp; Audit'!J87)</f>
        <v/>
      </c>
      <c r="I102" s="29" t="str">
        <f>IF(A102="","",'2_Review &amp; Audit'!N87)</f>
        <v/>
      </c>
      <c r="J102" s="29" t="str">
        <f>IF(A102="","",'2_Review &amp; Audit'!R87)</f>
        <v/>
      </c>
      <c r="K102" s="89" t="str">
        <f>IF(A102="","",'2_Review &amp; Audit'!L87)</f>
        <v/>
      </c>
      <c r="L102" s="89" t="str">
        <f>IF(A102="","",'2_Review &amp; Audit'!P87)</f>
        <v/>
      </c>
      <c r="M102" s="89" t="str">
        <f>IF(A102="","",'2_Review &amp; Audit'!Q87)</f>
        <v/>
      </c>
      <c r="N102" s="89" t="str">
        <f t="shared" si="10"/>
        <v/>
      </c>
      <c r="O102" s="29" t="str">
        <f>IF(OR(D102="",G102="",M102&gt;=0),"",MIN(I102,SUMIFS('2_Review &amp; Audit'!$J$6:$J$505,'2_Review &amp; Audit'!$F$6:$F$505,D102,'2_Review &amp; Audit'!$I$6:$I$505,"&gt;="&amp;G102-30,'2_Review &amp; Audit'!$I$6:$I$505,"&lt;="&amp;G102+30,'2_Review &amp; Audit'!$A$6:$A$505,"&lt;&gt;"&amp;A102)))</f>
        <v/>
      </c>
      <c r="P102" s="29" t="str">
        <f>IF(OR(D102="",G102="",M102&gt;=0),"",COUNTIFS('2_Review &amp; Audit'!$F$6:$F$505,D102,'2_Review &amp; Audit'!$I$6:$I$505,"&gt;="&amp;G102-30,'2_Review &amp; Audit'!$I$6:$I$505,"&lt;="&amp;G102+30,'2_Review &amp; Audit'!$A$6:$A$505,"&lt;&gt;"&amp;A102))</f>
        <v/>
      </c>
      <c r="Q102" s="87" t="str">
        <f t="shared" si="11"/>
        <v/>
      </c>
      <c r="R102" s="84" t="str">
        <f>IF(TransactionAuditTable[[#This Row],[Ticker]]="","",IF(Q102&lt;&gt;"Yes",0,ABS(M102)*MIN(1,O102/I102)))</f>
        <v/>
      </c>
      <c r="S102" s="84" t="str">
        <f t="shared" si="12"/>
        <v/>
      </c>
      <c r="T102" s="84" t="str">
        <f t="shared" si="13"/>
        <v/>
      </c>
      <c r="U102" s="84" t="str">
        <f t="shared" si="14"/>
        <v/>
      </c>
      <c r="V102" s="28" t="str">
        <f t="shared" si="15"/>
        <v/>
      </c>
      <c r="W102" s="80" t="str">
        <f t="shared" si="16"/>
        <v/>
      </c>
      <c r="X102" s="83" t="str">
        <f t="shared" si="17"/>
        <v/>
      </c>
    </row>
    <row r="103" spans="1:24" ht="15" customHeight="1" x14ac:dyDescent="0.25">
      <c r="A103" s="27" t="str">
        <f>IF('2_Review &amp; Audit'!A88="","",'2_Review &amp; Audit'!A88)</f>
        <v/>
      </c>
      <c r="B103" s="27" t="str">
        <f>IF(A103="","",'2_Review &amp; Audit'!C88)</f>
        <v/>
      </c>
      <c r="C103" s="27" t="str">
        <f>IF(A103="","",'2_Review &amp; Audit'!D88)</f>
        <v/>
      </c>
      <c r="D103" s="27" t="str">
        <f>IF(A103="","",'2_Review &amp; Audit'!F88)</f>
        <v/>
      </c>
      <c r="E103" s="27" t="str">
        <f>IF(A103="","",'2_Review &amp; Audit'!H88)</f>
        <v/>
      </c>
      <c r="F103" s="28" t="str">
        <f>IF(A103="","",'2_Review &amp; Audit'!I88)</f>
        <v/>
      </c>
      <c r="G103" s="28" t="str">
        <f>IF(A103="","",'2_Review &amp; Audit'!M88)</f>
        <v/>
      </c>
      <c r="H103" s="29" t="str">
        <f>IF(A103="","",'2_Review &amp; Audit'!J88)</f>
        <v/>
      </c>
      <c r="I103" s="29" t="str">
        <f>IF(A103="","",'2_Review &amp; Audit'!N88)</f>
        <v/>
      </c>
      <c r="J103" s="29" t="str">
        <f>IF(A103="","",'2_Review &amp; Audit'!R88)</f>
        <v/>
      </c>
      <c r="K103" s="89" t="str">
        <f>IF(A103="","",'2_Review &amp; Audit'!L88)</f>
        <v/>
      </c>
      <c r="L103" s="89" t="str">
        <f>IF(A103="","",'2_Review &amp; Audit'!P88)</f>
        <v/>
      </c>
      <c r="M103" s="89" t="str">
        <f>IF(A103="","",'2_Review &amp; Audit'!Q88)</f>
        <v/>
      </c>
      <c r="N103" s="89" t="str">
        <f t="shared" si="10"/>
        <v/>
      </c>
      <c r="O103" s="29" t="str">
        <f>IF(OR(D103="",G103="",M103&gt;=0),"",MIN(I103,SUMIFS('2_Review &amp; Audit'!$J$6:$J$505,'2_Review &amp; Audit'!$F$6:$F$505,D103,'2_Review &amp; Audit'!$I$6:$I$505,"&gt;="&amp;G103-30,'2_Review &amp; Audit'!$I$6:$I$505,"&lt;="&amp;G103+30,'2_Review &amp; Audit'!$A$6:$A$505,"&lt;&gt;"&amp;A103)))</f>
        <v/>
      </c>
      <c r="P103" s="29" t="str">
        <f>IF(OR(D103="",G103="",M103&gt;=0),"",COUNTIFS('2_Review &amp; Audit'!$F$6:$F$505,D103,'2_Review &amp; Audit'!$I$6:$I$505,"&gt;="&amp;G103-30,'2_Review &amp; Audit'!$I$6:$I$505,"&lt;="&amp;G103+30,'2_Review &amp; Audit'!$A$6:$A$505,"&lt;&gt;"&amp;A103))</f>
        <v/>
      </c>
      <c r="Q103" s="87" t="str">
        <f t="shared" si="11"/>
        <v/>
      </c>
      <c r="R103" s="84" t="str">
        <f>IF(TransactionAuditTable[[#This Row],[Ticker]]="","",IF(Q103&lt;&gt;"Yes",0,ABS(M103)*MIN(1,O103/I103)))</f>
        <v/>
      </c>
      <c r="S103" s="84" t="str">
        <f t="shared" si="12"/>
        <v/>
      </c>
      <c r="T103" s="84" t="str">
        <f t="shared" si="13"/>
        <v/>
      </c>
      <c r="U103" s="84" t="str">
        <f t="shared" si="14"/>
        <v/>
      </c>
      <c r="V103" s="28" t="str">
        <f t="shared" si="15"/>
        <v/>
      </c>
      <c r="W103" s="79" t="str">
        <f t="shared" si="16"/>
        <v/>
      </c>
      <c r="X103" s="82" t="str">
        <f t="shared" si="17"/>
        <v/>
      </c>
    </row>
    <row r="104" spans="1:24" ht="15" customHeight="1" x14ac:dyDescent="0.25">
      <c r="A104" s="27" t="str">
        <f>IF('2_Review &amp; Audit'!A89="","",'2_Review &amp; Audit'!A89)</f>
        <v/>
      </c>
      <c r="B104" s="27" t="str">
        <f>IF(A104="","",'2_Review &amp; Audit'!C89)</f>
        <v/>
      </c>
      <c r="C104" s="27" t="str">
        <f>IF(A104="","",'2_Review &amp; Audit'!D89)</f>
        <v/>
      </c>
      <c r="D104" s="27" t="str">
        <f>IF(A104="","",'2_Review &amp; Audit'!F89)</f>
        <v/>
      </c>
      <c r="E104" s="27" t="str">
        <f>IF(A104="","",'2_Review &amp; Audit'!H89)</f>
        <v/>
      </c>
      <c r="F104" s="28" t="str">
        <f>IF(A104="","",'2_Review &amp; Audit'!I89)</f>
        <v/>
      </c>
      <c r="G104" s="28" t="str">
        <f>IF(A104="","",'2_Review &amp; Audit'!M89)</f>
        <v/>
      </c>
      <c r="H104" s="29" t="str">
        <f>IF(A104="","",'2_Review &amp; Audit'!J89)</f>
        <v/>
      </c>
      <c r="I104" s="29" t="str">
        <f>IF(A104="","",'2_Review &amp; Audit'!N89)</f>
        <v/>
      </c>
      <c r="J104" s="29" t="str">
        <f>IF(A104="","",'2_Review &amp; Audit'!R89)</f>
        <v/>
      </c>
      <c r="K104" s="89" t="str">
        <f>IF(A104="","",'2_Review &amp; Audit'!L89)</f>
        <v/>
      </c>
      <c r="L104" s="89" t="str">
        <f>IF(A104="","",'2_Review &amp; Audit'!P89)</f>
        <v/>
      </c>
      <c r="M104" s="89" t="str">
        <f>IF(A104="","",'2_Review &amp; Audit'!Q89)</f>
        <v/>
      </c>
      <c r="N104" s="89" t="str">
        <f t="shared" si="10"/>
        <v/>
      </c>
      <c r="O104" s="29" t="str">
        <f>IF(OR(D104="",G104="",M104&gt;=0),"",MIN(I104,SUMIFS('2_Review &amp; Audit'!$J$6:$J$505,'2_Review &amp; Audit'!$F$6:$F$505,D104,'2_Review &amp; Audit'!$I$6:$I$505,"&gt;="&amp;G104-30,'2_Review &amp; Audit'!$I$6:$I$505,"&lt;="&amp;G104+30,'2_Review &amp; Audit'!$A$6:$A$505,"&lt;&gt;"&amp;A104)))</f>
        <v/>
      </c>
      <c r="P104" s="29" t="str">
        <f>IF(OR(D104="",G104="",M104&gt;=0),"",COUNTIFS('2_Review &amp; Audit'!$F$6:$F$505,D104,'2_Review &amp; Audit'!$I$6:$I$505,"&gt;="&amp;G104-30,'2_Review &amp; Audit'!$I$6:$I$505,"&lt;="&amp;G104+30,'2_Review &amp; Audit'!$A$6:$A$505,"&lt;&gt;"&amp;A104))</f>
        <v/>
      </c>
      <c r="Q104" s="87" t="str">
        <f t="shared" si="11"/>
        <v/>
      </c>
      <c r="R104" s="84" t="str">
        <f>IF(TransactionAuditTable[[#This Row],[Ticker]]="","",IF(Q104&lt;&gt;"Yes",0,ABS(M104)*MIN(1,O104/I104)))</f>
        <v/>
      </c>
      <c r="S104" s="84" t="str">
        <f t="shared" si="12"/>
        <v/>
      </c>
      <c r="T104" s="84" t="str">
        <f t="shared" si="13"/>
        <v/>
      </c>
      <c r="U104" s="84" t="str">
        <f t="shared" si="14"/>
        <v/>
      </c>
      <c r="V104" s="28" t="str">
        <f t="shared" si="15"/>
        <v/>
      </c>
      <c r="W104" s="80" t="str">
        <f t="shared" si="16"/>
        <v/>
      </c>
      <c r="X104" s="83" t="str">
        <f t="shared" si="17"/>
        <v/>
      </c>
    </row>
    <row r="105" spans="1:24" ht="15" customHeight="1" x14ac:dyDescent="0.25">
      <c r="A105" s="27" t="str">
        <f>IF('2_Review &amp; Audit'!A90="","",'2_Review &amp; Audit'!A90)</f>
        <v/>
      </c>
      <c r="B105" s="27" t="str">
        <f>IF(A105="","",'2_Review &amp; Audit'!C90)</f>
        <v/>
      </c>
      <c r="C105" s="27" t="str">
        <f>IF(A105="","",'2_Review &amp; Audit'!D90)</f>
        <v/>
      </c>
      <c r="D105" s="27" t="str">
        <f>IF(A105="","",'2_Review &amp; Audit'!F90)</f>
        <v/>
      </c>
      <c r="E105" s="27" t="str">
        <f>IF(A105="","",'2_Review &amp; Audit'!H90)</f>
        <v/>
      </c>
      <c r="F105" s="28" t="str">
        <f>IF(A105="","",'2_Review &amp; Audit'!I90)</f>
        <v/>
      </c>
      <c r="G105" s="28" t="str">
        <f>IF(A105="","",'2_Review &amp; Audit'!M90)</f>
        <v/>
      </c>
      <c r="H105" s="29" t="str">
        <f>IF(A105="","",'2_Review &amp; Audit'!J90)</f>
        <v/>
      </c>
      <c r="I105" s="29" t="str">
        <f>IF(A105="","",'2_Review &amp; Audit'!N90)</f>
        <v/>
      </c>
      <c r="J105" s="29" t="str">
        <f>IF(A105="","",'2_Review &amp; Audit'!R90)</f>
        <v/>
      </c>
      <c r="K105" s="89" t="str">
        <f>IF(A105="","",'2_Review &amp; Audit'!L90)</f>
        <v/>
      </c>
      <c r="L105" s="89" t="str">
        <f>IF(A105="","",'2_Review &amp; Audit'!P90)</f>
        <v/>
      </c>
      <c r="M105" s="89" t="str">
        <f>IF(A105="","",'2_Review &amp; Audit'!Q90)</f>
        <v/>
      </c>
      <c r="N105" s="89" t="str">
        <f t="shared" si="10"/>
        <v/>
      </c>
      <c r="O105" s="29" t="str">
        <f>IF(OR(D105="",G105="",M105&gt;=0),"",MIN(I105,SUMIFS('2_Review &amp; Audit'!$J$6:$J$505,'2_Review &amp; Audit'!$F$6:$F$505,D105,'2_Review &amp; Audit'!$I$6:$I$505,"&gt;="&amp;G105-30,'2_Review &amp; Audit'!$I$6:$I$505,"&lt;="&amp;G105+30,'2_Review &amp; Audit'!$A$6:$A$505,"&lt;&gt;"&amp;A105)))</f>
        <v/>
      </c>
      <c r="P105" s="29" t="str">
        <f>IF(OR(D105="",G105="",M105&gt;=0),"",COUNTIFS('2_Review &amp; Audit'!$F$6:$F$505,D105,'2_Review &amp; Audit'!$I$6:$I$505,"&gt;="&amp;G105-30,'2_Review &amp; Audit'!$I$6:$I$505,"&lt;="&amp;G105+30,'2_Review &amp; Audit'!$A$6:$A$505,"&lt;&gt;"&amp;A105))</f>
        <v/>
      </c>
      <c r="Q105" s="87" t="str">
        <f t="shared" si="11"/>
        <v/>
      </c>
      <c r="R105" s="84" t="str">
        <f>IF(TransactionAuditTable[[#This Row],[Ticker]]="","",IF(Q105&lt;&gt;"Yes",0,ABS(M105)*MIN(1,O105/I105)))</f>
        <v/>
      </c>
      <c r="S105" s="84" t="str">
        <f t="shared" si="12"/>
        <v/>
      </c>
      <c r="T105" s="84" t="str">
        <f t="shared" si="13"/>
        <v/>
      </c>
      <c r="U105" s="84" t="str">
        <f t="shared" si="14"/>
        <v/>
      </c>
      <c r="V105" s="28" t="str">
        <f t="shared" si="15"/>
        <v/>
      </c>
      <c r="W105" s="79" t="str">
        <f t="shared" si="16"/>
        <v/>
      </c>
      <c r="X105" s="82" t="str">
        <f t="shared" si="17"/>
        <v/>
      </c>
    </row>
    <row r="106" spans="1:24" ht="15" customHeight="1" x14ac:dyDescent="0.25">
      <c r="A106" s="27" t="str">
        <f>IF('2_Review &amp; Audit'!A91="","",'2_Review &amp; Audit'!A91)</f>
        <v/>
      </c>
      <c r="B106" s="27" t="str">
        <f>IF(A106="","",'2_Review &amp; Audit'!C91)</f>
        <v/>
      </c>
      <c r="C106" s="27" t="str">
        <f>IF(A106="","",'2_Review &amp; Audit'!D91)</f>
        <v/>
      </c>
      <c r="D106" s="27" t="str">
        <f>IF(A106="","",'2_Review &amp; Audit'!F91)</f>
        <v/>
      </c>
      <c r="E106" s="27" t="str">
        <f>IF(A106="","",'2_Review &amp; Audit'!H91)</f>
        <v/>
      </c>
      <c r="F106" s="28" t="str">
        <f>IF(A106="","",'2_Review &amp; Audit'!I91)</f>
        <v/>
      </c>
      <c r="G106" s="28" t="str">
        <f>IF(A106="","",'2_Review &amp; Audit'!M91)</f>
        <v/>
      </c>
      <c r="H106" s="29" t="str">
        <f>IF(A106="","",'2_Review &amp; Audit'!J91)</f>
        <v/>
      </c>
      <c r="I106" s="29" t="str">
        <f>IF(A106="","",'2_Review &amp; Audit'!N91)</f>
        <v/>
      </c>
      <c r="J106" s="29" t="str">
        <f>IF(A106="","",'2_Review &amp; Audit'!R91)</f>
        <v/>
      </c>
      <c r="K106" s="89" t="str">
        <f>IF(A106="","",'2_Review &amp; Audit'!L91)</f>
        <v/>
      </c>
      <c r="L106" s="89" t="str">
        <f>IF(A106="","",'2_Review &amp; Audit'!P91)</f>
        <v/>
      </c>
      <c r="M106" s="89" t="str">
        <f>IF(A106="","",'2_Review &amp; Audit'!Q91)</f>
        <v/>
      </c>
      <c r="N106" s="89" t="str">
        <f t="shared" si="10"/>
        <v/>
      </c>
      <c r="O106" s="29" t="str">
        <f>IF(OR(D106="",G106="",M106&gt;=0),"",MIN(I106,SUMIFS('2_Review &amp; Audit'!$J$6:$J$505,'2_Review &amp; Audit'!$F$6:$F$505,D106,'2_Review &amp; Audit'!$I$6:$I$505,"&gt;="&amp;G106-30,'2_Review &amp; Audit'!$I$6:$I$505,"&lt;="&amp;G106+30,'2_Review &amp; Audit'!$A$6:$A$505,"&lt;&gt;"&amp;A106)))</f>
        <v/>
      </c>
      <c r="P106" s="29" t="str">
        <f>IF(OR(D106="",G106="",M106&gt;=0),"",COUNTIFS('2_Review &amp; Audit'!$F$6:$F$505,D106,'2_Review &amp; Audit'!$I$6:$I$505,"&gt;="&amp;G106-30,'2_Review &amp; Audit'!$I$6:$I$505,"&lt;="&amp;G106+30,'2_Review &amp; Audit'!$A$6:$A$505,"&lt;&gt;"&amp;A106))</f>
        <v/>
      </c>
      <c r="Q106" s="87" t="str">
        <f t="shared" si="11"/>
        <v/>
      </c>
      <c r="R106" s="84" t="str">
        <f>IF(TransactionAuditTable[[#This Row],[Ticker]]="","",IF(Q106&lt;&gt;"Yes",0,ABS(M106)*MIN(1,O106/I106)))</f>
        <v/>
      </c>
      <c r="S106" s="84" t="str">
        <f t="shared" si="12"/>
        <v/>
      </c>
      <c r="T106" s="84" t="str">
        <f t="shared" si="13"/>
        <v/>
      </c>
      <c r="U106" s="84" t="str">
        <f t="shared" si="14"/>
        <v/>
      </c>
      <c r="V106" s="28" t="str">
        <f t="shared" si="15"/>
        <v/>
      </c>
      <c r="W106" s="80" t="str">
        <f t="shared" si="16"/>
        <v/>
      </c>
      <c r="X106" s="83" t="str">
        <f t="shared" si="17"/>
        <v/>
      </c>
    </row>
    <row r="107" spans="1:24" ht="15" customHeight="1" x14ac:dyDescent="0.25">
      <c r="A107" s="27" t="str">
        <f>IF('2_Review &amp; Audit'!A92="","",'2_Review &amp; Audit'!A92)</f>
        <v/>
      </c>
      <c r="B107" s="27" t="str">
        <f>IF(A107="","",'2_Review &amp; Audit'!C92)</f>
        <v/>
      </c>
      <c r="C107" s="27" t="str">
        <f>IF(A107="","",'2_Review &amp; Audit'!D92)</f>
        <v/>
      </c>
      <c r="D107" s="27" t="str">
        <f>IF(A107="","",'2_Review &amp; Audit'!F92)</f>
        <v/>
      </c>
      <c r="E107" s="27" t="str">
        <f>IF(A107="","",'2_Review &amp; Audit'!H92)</f>
        <v/>
      </c>
      <c r="F107" s="28" t="str">
        <f>IF(A107="","",'2_Review &amp; Audit'!I92)</f>
        <v/>
      </c>
      <c r="G107" s="28" t="str">
        <f>IF(A107="","",'2_Review &amp; Audit'!M92)</f>
        <v/>
      </c>
      <c r="H107" s="29" t="str">
        <f>IF(A107="","",'2_Review &amp; Audit'!J92)</f>
        <v/>
      </c>
      <c r="I107" s="29" t="str">
        <f>IF(A107="","",'2_Review &amp; Audit'!N92)</f>
        <v/>
      </c>
      <c r="J107" s="29" t="str">
        <f>IF(A107="","",'2_Review &amp; Audit'!R92)</f>
        <v/>
      </c>
      <c r="K107" s="89" t="str">
        <f>IF(A107="","",'2_Review &amp; Audit'!L92)</f>
        <v/>
      </c>
      <c r="L107" s="89" t="str">
        <f>IF(A107="","",'2_Review &amp; Audit'!P92)</f>
        <v/>
      </c>
      <c r="M107" s="89" t="str">
        <f>IF(A107="","",'2_Review &amp; Audit'!Q92)</f>
        <v/>
      </c>
      <c r="N107" s="89" t="str">
        <f t="shared" si="10"/>
        <v/>
      </c>
      <c r="O107" s="29" t="str">
        <f>IF(OR(D107="",G107="",M107&gt;=0),"",MIN(I107,SUMIFS('2_Review &amp; Audit'!$J$6:$J$505,'2_Review &amp; Audit'!$F$6:$F$505,D107,'2_Review &amp; Audit'!$I$6:$I$505,"&gt;="&amp;G107-30,'2_Review &amp; Audit'!$I$6:$I$505,"&lt;="&amp;G107+30,'2_Review &amp; Audit'!$A$6:$A$505,"&lt;&gt;"&amp;A107)))</f>
        <v/>
      </c>
      <c r="P107" s="29" t="str">
        <f>IF(OR(D107="",G107="",M107&gt;=0),"",COUNTIFS('2_Review &amp; Audit'!$F$6:$F$505,D107,'2_Review &amp; Audit'!$I$6:$I$505,"&gt;="&amp;G107-30,'2_Review &amp; Audit'!$I$6:$I$505,"&lt;="&amp;G107+30,'2_Review &amp; Audit'!$A$6:$A$505,"&lt;&gt;"&amp;A107))</f>
        <v/>
      </c>
      <c r="Q107" s="87" t="str">
        <f t="shared" si="11"/>
        <v/>
      </c>
      <c r="R107" s="84" t="str">
        <f>IF(TransactionAuditTable[[#This Row],[Ticker]]="","",IF(Q107&lt;&gt;"Yes",0,ABS(M107)*MIN(1,O107/I107)))</f>
        <v/>
      </c>
      <c r="S107" s="84" t="str">
        <f t="shared" si="12"/>
        <v/>
      </c>
      <c r="T107" s="84" t="str">
        <f t="shared" si="13"/>
        <v/>
      </c>
      <c r="U107" s="84" t="str">
        <f t="shared" si="14"/>
        <v/>
      </c>
      <c r="V107" s="28" t="str">
        <f t="shared" si="15"/>
        <v/>
      </c>
      <c r="W107" s="79" t="str">
        <f t="shared" si="16"/>
        <v/>
      </c>
      <c r="X107" s="82" t="str">
        <f t="shared" si="17"/>
        <v/>
      </c>
    </row>
    <row r="108" spans="1:24" ht="15" customHeight="1" x14ac:dyDescent="0.25">
      <c r="A108" s="27" t="str">
        <f>IF('2_Review &amp; Audit'!A93="","",'2_Review &amp; Audit'!A93)</f>
        <v/>
      </c>
      <c r="B108" s="27" t="str">
        <f>IF(A108="","",'2_Review &amp; Audit'!C93)</f>
        <v/>
      </c>
      <c r="C108" s="27" t="str">
        <f>IF(A108="","",'2_Review &amp; Audit'!D93)</f>
        <v/>
      </c>
      <c r="D108" s="27" t="str">
        <f>IF(A108="","",'2_Review &amp; Audit'!F93)</f>
        <v/>
      </c>
      <c r="E108" s="27" t="str">
        <f>IF(A108="","",'2_Review &amp; Audit'!H93)</f>
        <v/>
      </c>
      <c r="F108" s="28" t="str">
        <f>IF(A108="","",'2_Review &amp; Audit'!I93)</f>
        <v/>
      </c>
      <c r="G108" s="28" t="str">
        <f>IF(A108="","",'2_Review &amp; Audit'!M93)</f>
        <v/>
      </c>
      <c r="H108" s="29" t="str">
        <f>IF(A108="","",'2_Review &amp; Audit'!J93)</f>
        <v/>
      </c>
      <c r="I108" s="29" t="str">
        <f>IF(A108="","",'2_Review &amp; Audit'!N93)</f>
        <v/>
      </c>
      <c r="J108" s="29" t="str">
        <f>IF(A108="","",'2_Review &amp; Audit'!R93)</f>
        <v/>
      </c>
      <c r="K108" s="89" t="str">
        <f>IF(A108="","",'2_Review &amp; Audit'!L93)</f>
        <v/>
      </c>
      <c r="L108" s="89" t="str">
        <f>IF(A108="","",'2_Review &amp; Audit'!P93)</f>
        <v/>
      </c>
      <c r="M108" s="89" t="str">
        <f>IF(A108="","",'2_Review &amp; Audit'!Q93)</f>
        <v/>
      </c>
      <c r="N108" s="89" t="str">
        <f t="shared" si="10"/>
        <v/>
      </c>
      <c r="O108" s="29" t="str">
        <f>IF(OR(D108="",G108="",M108&gt;=0),"",MIN(I108,SUMIFS('2_Review &amp; Audit'!$J$6:$J$505,'2_Review &amp; Audit'!$F$6:$F$505,D108,'2_Review &amp; Audit'!$I$6:$I$505,"&gt;="&amp;G108-30,'2_Review &amp; Audit'!$I$6:$I$505,"&lt;="&amp;G108+30,'2_Review &amp; Audit'!$A$6:$A$505,"&lt;&gt;"&amp;A108)))</f>
        <v/>
      </c>
      <c r="P108" s="29" t="str">
        <f>IF(OR(D108="",G108="",M108&gt;=0),"",COUNTIFS('2_Review &amp; Audit'!$F$6:$F$505,D108,'2_Review &amp; Audit'!$I$6:$I$505,"&gt;="&amp;G108-30,'2_Review &amp; Audit'!$I$6:$I$505,"&lt;="&amp;G108+30,'2_Review &amp; Audit'!$A$6:$A$505,"&lt;&gt;"&amp;A108))</f>
        <v/>
      </c>
      <c r="Q108" s="87" t="str">
        <f t="shared" si="11"/>
        <v/>
      </c>
      <c r="R108" s="84" t="str">
        <f>IF(TransactionAuditTable[[#This Row],[Ticker]]="","",IF(Q108&lt;&gt;"Yes",0,ABS(M108)*MIN(1,O108/I108)))</f>
        <v/>
      </c>
      <c r="S108" s="84" t="str">
        <f t="shared" si="12"/>
        <v/>
      </c>
      <c r="T108" s="84" t="str">
        <f t="shared" si="13"/>
        <v/>
      </c>
      <c r="U108" s="84" t="str">
        <f t="shared" si="14"/>
        <v/>
      </c>
      <c r="V108" s="28" t="str">
        <f t="shared" si="15"/>
        <v/>
      </c>
      <c r="W108" s="80" t="str">
        <f t="shared" si="16"/>
        <v/>
      </c>
      <c r="X108" s="83" t="str">
        <f t="shared" si="17"/>
        <v/>
      </c>
    </row>
    <row r="109" spans="1:24" ht="15" customHeight="1" x14ac:dyDescent="0.25">
      <c r="A109" s="27" t="str">
        <f>IF('2_Review &amp; Audit'!A94="","",'2_Review &amp; Audit'!A94)</f>
        <v/>
      </c>
      <c r="B109" s="27" t="str">
        <f>IF(A109="","",'2_Review &amp; Audit'!C94)</f>
        <v/>
      </c>
      <c r="C109" s="27" t="str">
        <f>IF(A109="","",'2_Review &amp; Audit'!D94)</f>
        <v/>
      </c>
      <c r="D109" s="27" t="str">
        <f>IF(A109="","",'2_Review &amp; Audit'!F94)</f>
        <v/>
      </c>
      <c r="E109" s="27" t="str">
        <f>IF(A109="","",'2_Review &amp; Audit'!H94)</f>
        <v/>
      </c>
      <c r="F109" s="28" t="str">
        <f>IF(A109="","",'2_Review &amp; Audit'!I94)</f>
        <v/>
      </c>
      <c r="G109" s="28" t="str">
        <f>IF(A109="","",'2_Review &amp; Audit'!M94)</f>
        <v/>
      </c>
      <c r="H109" s="29" t="str">
        <f>IF(A109="","",'2_Review &amp; Audit'!J94)</f>
        <v/>
      </c>
      <c r="I109" s="29" t="str">
        <f>IF(A109="","",'2_Review &amp; Audit'!N94)</f>
        <v/>
      </c>
      <c r="J109" s="29" t="str">
        <f>IF(A109="","",'2_Review &amp; Audit'!R94)</f>
        <v/>
      </c>
      <c r="K109" s="89" t="str">
        <f>IF(A109="","",'2_Review &amp; Audit'!L94)</f>
        <v/>
      </c>
      <c r="L109" s="89" t="str">
        <f>IF(A109="","",'2_Review &amp; Audit'!P94)</f>
        <v/>
      </c>
      <c r="M109" s="89" t="str">
        <f>IF(A109="","",'2_Review &amp; Audit'!Q94)</f>
        <v/>
      </c>
      <c r="N109" s="89" t="str">
        <f t="shared" si="10"/>
        <v/>
      </c>
      <c r="O109" s="29" t="str">
        <f>IF(OR(D109="",G109="",M109&gt;=0),"",MIN(I109,SUMIFS('2_Review &amp; Audit'!$J$6:$J$505,'2_Review &amp; Audit'!$F$6:$F$505,D109,'2_Review &amp; Audit'!$I$6:$I$505,"&gt;="&amp;G109-30,'2_Review &amp; Audit'!$I$6:$I$505,"&lt;="&amp;G109+30,'2_Review &amp; Audit'!$A$6:$A$505,"&lt;&gt;"&amp;A109)))</f>
        <v/>
      </c>
      <c r="P109" s="29" t="str">
        <f>IF(OR(D109="",G109="",M109&gt;=0),"",COUNTIFS('2_Review &amp; Audit'!$F$6:$F$505,D109,'2_Review &amp; Audit'!$I$6:$I$505,"&gt;="&amp;G109-30,'2_Review &amp; Audit'!$I$6:$I$505,"&lt;="&amp;G109+30,'2_Review &amp; Audit'!$A$6:$A$505,"&lt;&gt;"&amp;A109))</f>
        <v/>
      </c>
      <c r="Q109" s="87" t="str">
        <f t="shared" si="11"/>
        <v/>
      </c>
      <c r="R109" s="84" t="str">
        <f>IF(TransactionAuditTable[[#This Row],[Ticker]]="","",IF(Q109&lt;&gt;"Yes",0,ABS(M109)*MIN(1,O109/I109)))</f>
        <v/>
      </c>
      <c r="S109" s="84" t="str">
        <f t="shared" si="12"/>
        <v/>
      </c>
      <c r="T109" s="84" t="str">
        <f t="shared" si="13"/>
        <v/>
      </c>
      <c r="U109" s="84" t="str">
        <f t="shared" si="14"/>
        <v/>
      </c>
      <c r="V109" s="28" t="str">
        <f t="shared" si="15"/>
        <v/>
      </c>
      <c r="W109" s="79" t="str">
        <f t="shared" si="16"/>
        <v/>
      </c>
      <c r="X109" s="82" t="str">
        <f t="shared" si="17"/>
        <v/>
      </c>
    </row>
    <row r="110" spans="1:24" ht="15" customHeight="1" x14ac:dyDescent="0.25">
      <c r="A110" s="27" t="str">
        <f>IF('2_Review &amp; Audit'!A95="","",'2_Review &amp; Audit'!A95)</f>
        <v/>
      </c>
      <c r="B110" s="27" t="str">
        <f>IF(A110="","",'2_Review &amp; Audit'!C95)</f>
        <v/>
      </c>
      <c r="C110" s="27" t="str">
        <f>IF(A110="","",'2_Review &amp; Audit'!D95)</f>
        <v/>
      </c>
      <c r="D110" s="27" t="str">
        <f>IF(A110="","",'2_Review &amp; Audit'!F95)</f>
        <v/>
      </c>
      <c r="E110" s="27" t="str">
        <f>IF(A110="","",'2_Review &amp; Audit'!H95)</f>
        <v/>
      </c>
      <c r="F110" s="28" t="str">
        <f>IF(A110="","",'2_Review &amp; Audit'!I95)</f>
        <v/>
      </c>
      <c r="G110" s="28" t="str">
        <f>IF(A110="","",'2_Review &amp; Audit'!M95)</f>
        <v/>
      </c>
      <c r="H110" s="29" t="str">
        <f>IF(A110="","",'2_Review &amp; Audit'!J95)</f>
        <v/>
      </c>
      <c r="I110" s="29" t="str">
        <f>IF(A110="","",'2_Review &amp; Audit'!N95)</f>
        <v/>
      </c>
      <c r="J110" s="29" t="str">
        <f>IF(A110="","",'2_Review &amp; Audit'!R95)</f>
        <v/>
      </c>
      <c r="K110" s="89" t="str">
        <f>IF(A110="","",'2_Review &amp; Audit'!L95)</f>
        <v/>
      </c>
      <c r="L110" s="89" t="str">
        <f>IF(A110="","",'2_Review &amp; Audit'!P95)</f>
        <v/>
      </c>
      <c r="M110" s="89" t="str">
        <f>IF(A110="","",'2_Review &amp; Audit'!Q95)</f>
        <v/>
      </c>
      <c r="N110" s="89" t="str">
        <f t="shared" si="10"/>
        <v/>
      </c>
      <c r="O110" s="29" t="str">
        <f>IF(OR(D110="",G110="",M110&gt;=0),"",MIN(I110,SUMIFS('2_Review &amp; Audit'!$J$6:$J$505,'2_Review &amp; Audit'!$F$6:$F$505,D110,'2_Review &amp; Audit'!$I$6:$I$505,"&gt;="&amp;G110-30,'2_Review &amp; Audit'!$I$6:$I$505,"&lt;="&amp;G110+30,'2_Review &amp; Audit'!$A$6:$A$505,"&lt;&gt;"&amp;A110)))</f>
        <v/>
      </c>
      <c r="P110" s="29" t="str">
        <f>IF(OR(D110="",G110="",M110&gt;=0),"",COUNTIFS('2_Review &amp; Audit'!$F$6:$F$505,D110,'2_Review &amp; Audit'!$I$6:$I$505,"&gt;="&amp;G110-30,'2_Review &amp; Audit'!$I$6:$I$505,"&lt;="&amp;G110+30,'2_Review &amp; Audit'!$A$6:$A$505,"&lt;&gt;"&amp;A110))</f>
        <v/>
      </c>
      <c r="Q110" s="87" t="str">
        <f t="shared" si="11"/>
        <v/>
      </c>
      <c r="R110" s="84" t="str">
        <f>IF(TransactionAuditTable[[#This Row],[Ticker]]="","",IF(Q110&lt;&gt;"Yes",0,ABS(M110)*MIN(1,O110/I110)))</f>
        <v/>
      </c>
      <c r="S110" s="84" t="str">
        <f t="shared" si="12"/>
        <v/>
      </c>
      <c r="T110" s="84" t="str">
        <f t="shared" si="13"/>
        <v/>
      </c>
      <c r="U110" s="84" t="str">
        <f t="shared" si="14"/>
        <v/>
      </c>
      <c r="V110" s="28" t="str">
        <f t="shared" si="15"/>
        <v/>
      </c>
      <c r="W110" s="80" t="str">
        <f t="shared" si="16"/>
        <v/>
      </c>
      <c r="X110" s="83" t="str">
        <f t="shared" si="17"/>
        <v/>
      </c>
    </row>
    <row r="111" spans="1:24" ht="15" customHeight="1" x14ac:dyDescent="0.25">
      <c r="A111" s="27" t="str">
        <f>IF('2_Review &amp; Audit'!A96="","",'2_Review &amp; Audit'!A96)</f>
        <v/>
      </c>
      <c r="B111" s="27" t="str">
        <f>IF(A111="","",'2_Review &amp; Audit'!C96)</f>
        <v/>
      </c>
      <c r="C111" s="27" t="str">
        <f>IF(A111="","",'2_Review &amp; Audit'!D96)</f>
        <v/>
      </c>
      <c r="D111" s="27" t="str">
        <f>IF(A111="","",'2_Review &amp; Audit'!F96)</f>
        <v/>
      </c>
      <c r="E111" s="27" t="str">
        <f>IF(A111="","",'2_Review &amp; Audit'!H96)</f>
        <v/>
      </c>
      <c r="F111" s="28" t="str">
        <f>IF(A111="","",'2_Review &amp; Audit'!I96)</f>
        <v/>
      </c>
      <c r="G111" s="28" t="str">
        <f>IF(A111="","",'2_Review &amp; Audit'!M96)</f>
        <v/>
      </c>
      <c r="H111" s="29" t="str">
        <f>IF(A111="","",'2_Review &amp; Audit'!J96)</f>
        <v/>
      </c>
      <c r="I111" s="29" t="str">
        <f>IF(A111="","",'2_Review &amp; Audit'!N96)</f>
        <v/>
      </c>
      <c r="J111" s="29" t="str">
        <f>IF(A111="","",'2_Review &amp; Audit'!R96)</f>
        <v/>
      </c>
      <c r="K111" s="89" t="str">
        <f>IF(A111="","",'2_Review &amp; Audit'!L96)</f>
        <v/>
      </c>
      <c r="L111" s="89" t="str">
        <f>IF(A111="","",'2_Review &amp; Audit'!P96)</f>
        <v/>
      </c>
      <c r="M111" s="89" t="str">
        <f>IF(A111="","",'2_Review &amp; Audit'!Q96)</f>
        <v/>
      </c>
      <c r="N111" s="89" t="str">
        <f t="shared" si="10"/>
        <v/>
      </c>
      <c r="O111" s="29" t="str">
        <f>IF(OR(D111="",G111="",M111&gt;=0),"",MIN(I111,SUMIFS('2_Review &amp; Audit'!$J$6:$J$505,'2_Review &amp; Audit'!$F$6:$F$505,D111,'2_Review &amp; Audit'!$I$6:$I$505,"&gt;="&amp;G111-30,'2_Review &amp; Audit'!$I$6:$I$505,"&lt;="&amp;G111+30,'2_Review &amp; Audit'!$A$6:$A$505,"&lt;&gt;"&amp;A111)))</f>
        <v/>
      </c>
      <c r="P111" s="29" t="str">
        <f>IF(OR(D111="",G111="",M111&gt;=0),"",COUNTIFS('2_Review &amp; Audit'!$F$6:$F$505,D111,'2_Review &amp; Audit'!$I$6:$I$505,"&gt;="&amp;G111-30,'2_Review &amp; Audit'!$I$6:$I$505,"&lt;="&amp;G111+30,'2_Review &amp; Audit'!$A$6:$A$505,"&lt;&gt;"&amp;A111))</f>
        <v/>
      </c>
      <c r="Q111" s="87" t="str">
        <f t="shared" si="11"/>
        <v/>
      </c>
      <c r="R111" s="84" t="str">
        <f>IF(TransactionAuditTable[[#This Row],[Ticker]]="","",IF(Q111&lt;&gt;"Yes",0,ABS(M111)*MIN(1,O111/I111)))</f>
        <v/>
      </c>
      <c r="S111" s="84" t="str">
        <f t="shared" si="12"/>
        <v/>
      </c>
      <c r="T111" s="84" t="str">
        <f t="shared" si="13"/>
        <v/>
      </c>
      <c r="U111" s="84" t="str">
        <f t="shared" si="14"/>
        <v/>
      </c>
      <c r="V111" s="28" t="str">
        <f t="shared" si="15"/>
        <v/>
      </c>
      <c r="W111" s="79" t="str">
        <f t="shared" si="16"/>
        <v/>
      </c>
      <c r="X111" s="82" t="str">
        <f t="shared" si="17"/>
        <v/>
      </c>
    </row>
    <row r="112" spans="1:24" ht="15" customHeight="1" x14ac:dyDescent="0.25">
      <c r="A112" s="30" t="str">
        <f>IF('2_Review &amp; Audit'!A97="","",'2_Review &amp; Audit'!A97)</f>
        <v/>
      </c>
      <c r="B112" s="30" t="str">
        <f>IF(A112="","",'2_Review &amp; Audit'!C97)</f>
        <v/>
      </c>
      <c r="C112" s="30" t="str">
        <f>IF(A112="","",'2_Review &amp; Audit'!D97)</f>
        <v/>
      </c>
      <c r="D112" s="30" t="str">
        <f>IF(A112="","",'2_Review &amp; Audit'!F97)</f>
        <v/>
      </c>
      <c r="E112" s="30" t="str">
        <f>IF(A112="","",'2_Review &amp; Audit'!H97)</f>
        <v/>
      </c>
      <c r="F112" s="31" t="str">
        <f>IF(A112="","",'2_Review &amp; Audit'!I97)</f>
        <v/>
      </c>
      <c r="G112" s="31" t="str">
        <f>IF(A112="","",'2_Review &amp; Audit'!M97)</f>
        <v/>
      </c>
      <c r="H112" s="32" t="str">
        <f>IF(A112="","",'2_Review &amp; Audit'!J97)</f>
        <v/>
      </c>
      <c r="I112" s="32" t="str">
        <f>IF(A112="","",'2_Review &amp; Audit'!N97)</f>
        <v/>
      </c>
      <c r="J112" s="32" t="str">
        <f>IF(A112="","",'2_Review &amp; Audit'!R97)</f>
        <v/>
      </c>
      <c r="K112" s="90" t="str">
        <f>IF(A112="","",'2_Review &amp; Audit'!L97)</f>
        <v/>
      </c>
      <c r="L112" s="90" t="str">
        <f>IF(A112="","",'2_Review &amp; Audit'!P97)</f>
        <v/>
      </c>
      <c r="M112" s="90" t="str">
        <f>IF(A112="","",'2_Review &amp; Audit'!Q97)</f>
        <v/>
      </c>
      <c r="N112" s="90" t="str">
        <f t="shared" si="10"/>
        <v/>
      </c>
      <c r="O112" s="32" t="str">
        <f>IF(OR(D112="",G112="",M112&gt;=0),"",MIN(I112,SUMIFS('2_Review &amp; Audit'!$J$6:$J$505,'2_Review &amp; Audit'!$F$6:$F$505,D112,'2_Review &amp; Audit'!$I$6:$I$505,"&gt;="&amp;G112-30,'2_Review &amp; Audit'!$I$6:$I$505,"&lt;="&amp;G112+30,'2_Review &amp; Audit'!$A$6:$A$505,"&lt;&gt;"&amp;A112)))</f>
        <v/>
      </c>
      <c r="P112" s="32" t="str">
        <f>IF(OR(D112="",G112="",M112&gt;=0),"",COUNTIFS('2_Review &amp; Audit'!$F$6:$F$505,D112,'2_Review &amp; Audit'!$I$6:$I$505,"&gt;="&amp;G112-30,'2_Review &amp; Audit'!$I$6:$I$505,"&lt;="&amp;G112+30,'2_Review &amp; Audit'!$A$6:$A$505,"&lt;&gt;"&amp;A112))</f>
        <v/>
      </c>
      <c r="Q112" s="88" t="str">
        <f t="shared" si="11"/>
        <v/>
      </c>
      <c r="R112" s="84" t="str">
        <f>IF(TransactionAuditTable[[#This Row],[Ticker]]="","",IF(Q112&lt;&gt;"Yes",0,ABS(M112)*MIN(1,O112/I112)))</f>
        <v/>
      </c>
      <c r="S112" s="85" t="str">
        <f t="shared" si="12"/>
        <v/>
      </c>
      <c r="T112" s="85" t="str">
        <f t="shared" si="13"/>
        <v/>
      </c>
      <c r="U112" s="85" t="str">
        <f t="shared" si="14"/>
        <v/>
      </c>
      <c r="V112" s="31" t="str">
        <f t="shared" si="15"/>
        <v/>
      </c>
      <c r="W112" s="80" t="str">
        <f t="shared" si="16"/>
        <v/>
      </c>
      <c r="X112" s="83" t="str">
        <f t="shared" si="17"/>
        <v/>
      </c>
    </row>
    <row r="113" spans="1:24" ht="15" customHeight="1" x14ac:dyDescent="0.25">
      <c r="A113" s="30" t="str">
        <f>IF('2_Review &amp; Audit'!A98="","",'2_Review &amp; Audit'!A98)</f>
        <v/>
      </c>
      <c r="B113" s="30" t="str">
        <f>IF(A113="","",'2_Review &amp; Audit'!C98)</f>
        <v/>
      </c>
      <c r="C113" s="30" t="str">
        <f>IF(A113="","",'2_Review &amp; Audit'!D98)</f>
        <v/>
      </c>
      <c r="D113" s="30" t="str">
        <f>IF(A113="","",'2_Review &amp; Audit'!F98)</f>
        <v/>
      </c>
      <c r="E113" s="30" t="str">
        <f>IF(A113="","",'2_Review &amp; Audit'!H98)</f>
        <v/>
      </c>
      <c r="F113" s="31" t="str">
        <f>IF(A113="","",'2_Review &amp; Audit'!I98)</f>
        <v/>
      </c>
      <c r="G113" s="31" t="str">
        <f>IF(A113="","",'2_Review &amp; Audit'!M98)</f>
        <v/>
      </c>
      <c r="H113" s="32" t="str">
        <f>IF(A113="","",'2_Review &amp; Audit'!J98)</f>
        <v/>
      </c>
      <c r="I113" s="32" t="str">
        <f>IF(A113="","",'2_Review &amp; Audit'!N98)</f>
        <v/>
      </c>
      <c r="J113" s="32" t="str">
        <f>IF(A113="","",'2_Review &amp; Audit'!R98)</f>
        <v/>
      </c>
      <c r="K113" s="90" t="str">
        <f>IF(A113="","",'2_Review &amp; Audit'!L98)</f>
        <v/>
      </c>
      <c r="L113" s="90" t="str">
        <f>IF(A113="","",'2_Review &amp; Audit'!P98)</f>
        <v/>
      </c>
      <c r="M113" s="90" t="str">
        <f>IF(A113="","",'2_Review &amp; Audit'!Q98)</f>
        <v/>
      </c>
      <c r="N113" s="90" t="str">
        <f t="shared" si="10"/>
        <v/>
      </c>
      <c r="O113" s="32" t="str">
        <f>IF(OR(D113="",G113="",M113&gt;=0),"",MIN(I113,SUMIFS('2_Review &amp; Audit'!$J$6:$J$505,'2_Review &amp; Audit'!$F$6:$F$505,D113,'2_Review &amp; Audit'!$I$6:$I$505,"&gt;="&amp;G113-30,'2_Review &amp; Audit'!$I$6:$I$505,"&lt;="&amp;G113+30,'2_Review &amp; Audit'!$A$6:$A$505,"&lt;&gt;"&amp;A113)))</f>
        <v/>
      </c>
      <c r="P113" s="32" t="str">
        <f>IF(OR(D113="",G113="",M113&gt;=0),"",COUNTIFS('2_Review &amp; Audit'!$F$6:$F$505,D113,'2_Review &amp; Audit'!$I$6:$I$505,"&gt;="&amp;G113-30,'2_Review &amp; Audit'!$I$6:$I$505,"&lt;="&amp;G113+30,'2_Review &amp; Audit'!$A$6:$A$505,"&lt;&gt;"&amp;A113))</f>
        <v/>
      </c>
      <c r="Q113" s="88" t="str">
        <f t="shared" si="11"/>
        <v/>
      </c>
      <c r="R113" s="84" t="str">
        <f>IF(TransactionAuditTable[[#This Row],[Ticker]]="","",IF(Q113&lt;&gt;"Yes",0,ABS(M113)*MIN(1,O113/I113)))</f>
        <v/>
      </c>
      <c r="S113" s="85" t="str">
        <f t="shared" si="12"/>
        <v/>
      </c>
      <c r="T113" s="85" t="str">
        <f t="shared" si="13"/>
        <v/>
      </c>
      <c r="U113" s="85" t="str">
        <f t="shared" si="14"/>
        <v/>
      </c>
      <c r="V113" s="31" t="str">
        <f t="shared" si="15"/>
        <v/>
      </c>
      <c r="W113" s="79" t="str">
        <f t="shared" si="16"/>
        <v/>
      </c>
      <c r="X113" s="82" t="str">
        <f t="shared" si="17"/>
        <v/>
      </c>
    </row>
    <row r="114" spans="1:24" ht="15" customHeight="1" x14ac:dyDescent="0.25">
      <c r="A114" s="30" t="str">
        <f>IF('2_Review &amp; Audit'!A99="","",'2_Review &amp; Audit'!A99)</f>
        <v/>
      </c>
      <c r="B114" s="30" t="str">
        <f>IF(A114="","",'2_Review &amp; Audit'!C99)</f>
        <v/>
      </c>
      <c r="C114" s="30" t="str">
        <f>IF(A114="","",'2_Review &amp; Audit'!D99)</f>
        <v/>
      </c>
      <c r="D114" s="30" t="str">
        <f>IF(A114="","",'2_Review &amp; Audit'!F99)</f>
        <v/>
      </c>
      <c r="E114" s="30" t="str">
        <f>IF(A114="","",'2_Review &amp; Audit'!H99)</f>
        <v/>
      </c>
      <c r="F114" s="31" t="str">
        <f>IF(A114="","",'2_Review &amp; Audit'!I99)</f>
        <v/>
      </c>
      <c r="G114" s="31" t="str">
        <f>IF(A114="","",'2_Review &amp; Audit'!M99)</f>
        <v/>
      </c>
      <c r="H114" s="32" t="str">
        <f>IF(A114="","",'2_Review &amp; Audit'!J99)</f>
        <v/>
      </c>
      <c r="I114" s="32" t="str">
        <f>IF(A114="","",'2_Review &amp; Audit'!N99)</f>
        <v/>
      </c>
      <c r="J114" s="32" t="str">
        <f>IF(A114="","",'2_Review &amp; Audit'!R99)</f>
        <v/>
      </c>
      <c r="K114" s="90" t="str">
        <f>IF(A114="","",'2_Review &amp; Audit'!L99)</f>
        <v/>
      </c>
      <c r="L114" s="90" t="str">
        <f>IF(A114="","",'2_Review &amp; Audit'!P99)</f>
        <v/>
      </c>
      <c r="M114" s="90" t="str">
        <f>IF(A114="","",'2_Review &amp; Audit'!Q99)</f>
        <v/>
      </c>
      <c r="N114" s="90" t="str">
        <f t="shared" si="10"/>
        <v/>
      </c>
      <c r="O114" s="32" t="str">
        <f>IF(OR(D114="",G114="",M114&gt;=0),"",MIN(I114,SUMIFS('2_Review &amp; Audit'!$J$6:$J$505,'2_Review &amp; Audit'!$F$6:$F$505,D114,'2_Review &amp; Audit'!$I$6:$I$505,"&gt;="&amp;G114-30,'2_Review &amp; Audit'!$I$6:$I$505,"&lt;="&amp;G114+30,'2_Review &amp; Audit'!$A$6:$A$505,"&lt;&gt;"&amp;A114)))</f>
        <v/>
      </c>
      <c r="P114" s="32" t="str">
        <f>IF(OR(D114="",G114="",M114&gt;=0),"",COUNTIFS('2_Review &amp; Audit'!$F$6:$F$505,D114,'2_Review &amp; Audit'!$I$6:$I$505,"&gt;="&amp;G114-30,'2_Review &amp; Audit'!$I$6:$I$505,"&lt;="&amp;G114+30,'2_Review &amp; Audit'!$A$6:$A$505,"&lt;&gt;"&amp;A114))</f>
        <v/>
      </c>
      <c r="Q114" s="88" t="str">
        <f t="shared" si="11"/>
        <v/>
      </c>
      <c r="R114" s="84" t="str">
        <f>IF(TransactionAuditTable[[#This Row],[Ticker]]="","",IF(Q114&lt;&gt;"Yes",0,ABS(M114)*MIN(1,O114/I114)))</f>
        <v/>
      </c>
      <c r="S114" s="85" t="str">
        <f t="shared" si="12"/>
        <v/>
      </c>
      <c r="T114" s="85" t="str">
        <f t="shared" si="13"/>
        <v/>
      </c>
      <c r="U114" s="85" t="str">
        <f t="shared" si="14"/>
        <v/>
      </c>
      <c r="V114" s="31" t="str">
        <f t="shared" si="15"/>
        <v/>
      </c>
      <c r="W114" s="80" t="str">
        <f t="shared" si="16"/>
        <v/>
      </c>
      <c r="X114" s="83" t="str">
        <f t="shared" si="17"/>
        <v/>
      </c>
    </row>
    <row r="115" spans="1:24" ht="15" customHeight="1" x14ac:dyDescent="0.25">
      <c r="A115" s="30" t="str">
        <f>IF('2_Review &amp; Audit'!A100="","",'2_Review &amp; Audit'!A100)</f>
        <v/>
      </c>
      <c r="B115" s="30" t="str">
        <f>IF(A115="","",'2_Review &amp; Audit'!C100)</f>
        <v/>
      </c>
      <c r="C115" s="30" t="str">
        <f>IF(A115="","",'2_Review &amp; Audit'!D100)</f>
        <v/>
      </c>
      <c r="D115" s="30" t="str">
        <f>IF(A115="","",'2_Review &amp; Audit'!F100)</f>
        <v/>
      </c>
      <c r="E115" s="30" t="str">
        <f>IF(A115="","",'2_Review &amp; Audit'!H100)</f>
        <v/>
      </c>
      <c r="F115" s="31" t="str">
        <f>IF(A115="","",'2_Review &amp; Audit'!I100)</f>
        <v/>
      </c>
      <c r="G115" s="31" t="str">
        <f>IF(A115="","",'2_Review &amp; Audit'!M100)</f>
        <v/>
      </c>
      <c r="H115" s="32" t="str">
        <f>IF(A115="","",'2_Review &amp; Audit'!J100)</f>
        <v/>
      </c>
      <c r="I115" s="32" t="str">
        <f>IF(A115="","",'2_Review &amp; Audit'!N100)</f>
        <v/>
      </c>
      <c r="J115" s="32" t="str">
        <f>IF(A115="","",'2_Review &amp; Audit'!R100)</f>
        <v/>
      </c>
      <c r="K115" s="90" t="str">
        <f>IF(A115="","",'2_Review &amp; Audit'!L100)</f>
        <v/>
      </c>
      <c r="L115" s="90" t="str">
        <f>IF(A115="","",'2_Review &amp; Audit'!P100)</f>
        <v/>
      </c>
      <c r="M115" s="90" t="str">
        <f>IF(A115="","",'2_Review &amp; Audit'!Q100)</f>
        <v/>
      </c>
      <c r="N115" s="90" t="str">
        <f t="shared" si="10"/>
        <v/>
      </c>
      <c r="O115" s="32" t="str">
        <f>IF(OR(D115="",G115="",M115&gt;=0),"",MIN(I115,SUMIFS('2_Review &amp; Audit'!$J$6:$J$505,'2_Review &amp; Audit'!$F$6:$F$505,D115,'2_Review &amp; Audit'!$I$6:$I$505,"&gt;="&amp;G115-30,'2_Review &amp; Audit'!$I$6:$I$505,"&lt;="&amp;G115+30,'2_Review &amp; Audit'!$A$6:$A$505,"&lt;&gt;"&amp;A115)))</f>
        <v/>
      </c>
      <c r="P115" s="32" t="str">
        <f>IF(OR(D115="",G115="",M115&gt;=0),"",COUNTIFS('2_Review &amp; Audit'!$F$6:$F$505,D115,'2_Review &amp; Audit'!$I$6:$I$505,"&gt;="&amp;G115-30,'2_Review &amp; Audit'!$I$6:$I$505,"&lt;="&amp;G115+30,'2_Review &amp; Audit'!$A$6:$A$505,"&lt;&gt;"&amp;A115))</f>
        <v/>
      </c>
      <c r="Q115" s="88" t="str">
        <f t="shared" si="11"/>
        <v/>
      </c>
      <c r="R115" s="84" t="str">
        <f>IF(TransactionAuditTable[[#This Row],[Ticker]]="","",IF(Q115&lt;&gt;"Yes",0,ABS(M115)*MIN(1,O115/I115)))</f>
        <v/>
      </c>
      <c r="S115" s="85" t="str">
        <f t="shared" si="12"/>
        <v/>
      </c>
      <c r="T115" s="85" t="str">
        <f t="shared" si="13"/>
        <v/>
      </c>
      <c r="U115" s="85" t="str">
        <f t="shared" si="14"/>
        <v/>
      </c>
      <c r="V115" s="31" t="str">
        <f t="shared" si="15"/>
        <v/>
      </c>
      <c r="W115" s="79" t="str">
        <f t="shared" si="16"/>
        <v/>
      </c>
      <c r="X115" s="82" t="str">
        <f t="shared" si="17"/>
        <v/>
      </c>
    </row>
    <row r="116" spans="1:24" ht="15" customHeight="1" x14ac:dyDescent="0.25">
      <c r="A116" s="30" t="str">
        <f>IF('2_Review &amp; Audit'!A101="","",'2_Review &amp; Audit'!A101)</f>
        <v/>
      </c>
      <c r="B116" s="30" t="str">
        <f>IF(A116="","",'2_Review &amp; Audit'!C101)</f>
        <v/>
      </c>
      <c r="C116" s="30" t="str">
        <f>IF(A116="","",'2_Review &amp; Audit'!D101)</f>
        <v/>
      </c>
      <c r="D116" s="30" t="str">
        <f>IF(A116="","",'2_Review &amp; Audit'!F101)</f>
        <v/>
      </c>
      <c r="E116" s="30" t="str">
        <f>IF(A116="","",'2_Review &amp; Audit'!H101)</f>
        <v/>
      </c>
      <c r="F116" s="31" t="str">
        <f>IF(A116="","",'2_Review &amp; Audit'!I101)</f>
        <v/>
      </c>
      <c r="G116" s="31" t="str">
        <f>IF(A116="","",'2_Review &amp; Audit'!M101)</f>
        <v/>
      </c>
      <c r="H116" s="32" t="str">
        <f>IF(A116="","",'2_Review &amp; Audit'!J101)</f>
        <v/>
      </c>
      <c r="I116" s="32" t="str">
        <f>IF(A116="","",'2_Review &amp; Audit'!N101)</f>
        <v/>
      </c>
      <c r="J116" s="32" t="str">
        <f>IF(A116="","",'2_Review &amp; Audit'!R101)</f>
        <v/>
      </c>
      <c r="K116" s="90" t="str">
        <f>IF(A116="","",'2_Review &amp; Audit'!L101)</f>
        <v/>
      </c>
      <c r="L116" s="90" t="str">
        <f>IF(A116="","",'2_Review &amp; Audit'!P101)</f>
        <v/>
      </c>
      <c r="M116" s="90" t="str">
        <f>IF(A116="","",'2_Review &amp; Audit'!Q101)</f>
        <v/>
      </c>
      <c r="N116" s="90" t="str">
        <f t="shared" si="10"/>
        <v/>
      </c>
      <c r="O116" s="32" t="str">
        <f>IF(OR(D116="",G116="",M116&gt;=0),"",MIN(I116,SUMIFS('2_Review &amp; Audit'!$J$6:$J$505,'2_Review &amp; Audit'!$F$6:$F$505,D116,'2_Review &amp; Audit'!$I$6:$I$505,"&gt;="&amp;G116-30,'2_Review &amp; Audit'!$I$6:$I$505,"&lt;="&amp;G116+30,'2_Review &amp; Audit'!$A$6:$A$505,"&lt;&gt;"&amp;A116)))</f>
        <v/>
      </c>
      <c r="P116" s="32" t="str">
        <f>IF(OR(D116="",G116="",M116&gt;=0),"",COUNTIFS('2_Review &amp; Audit'!$F$6:$F$505,D116,'2_Review &amp; Audit'!$I$6:$I$505,"&gt;="&amp;G116-30,'2_Review &amp; Audit'!$I$6:$I$505,"&lt;="&amp;G116+30,'2_Review &amp; Audit'!$A$6:$A$505,"&lt;&gt;"&amp;A116))</f>
        <v/>
      </c>
      <c r="Q116" s="88" t="str">
        <f t="shared" si="11"/>
        <v/>
      </c>
      <c r="R116" s="84" t="str">
        <f>IF(TransactionAuditTable[[#This Row],[Ticker]]="","",IF(Q116&lt;&gt;"Yes",0,ABS(M116)*MIN(1,O116/I116)))</f>
        <v/>
      </c>
      <c r="S116" s="85" t="str">
        <f t="shared" si="12"/>
        <v/>
      </c>
      <c r="T116" s="85" t="str">
        <f t="shared" si="13"/>
        <v/>
      </c>
      <c r="U116" s="85" t="str">
        <f t="shared" si="14"/>
        <v/>
      </c>
      <c r="V116" s="31" t="str">
        <f t="shared" si="15"/>
        <v/>
      </c>
      <c r="W116" s="80" t="str">
        <f t="shared" si="16"/>
        <v/>
      </c>
      <c r="X116" s="83" t="str">
        <f t="shared" si="17"/>
        <v/>
      </c>
    </row>
    <row r="117" spans="1:24" ht="15" customHeight="1" x14ac:dyDescent="0.25">
      <c r="A117" s="30" t="str">
        <f>IF('2_Review &amp; Audit'!A102="","",'2_Review &amp; Audit'!A102)</f>
        <v/>
      </c>
      <c r="B117" s="30" t="str">
        <f>IF(A117="","",'2_Review &amp; Audit'!C102)</f>
        <v/>
      </c>
      <c r="C117" s="30" t="str">
        <f>IF(A117="","",'2_Review &amp; Audit'!D102)</f>
        <v/>
      </c>
      <c r="D117" s="30" t="str">
        <f>IF(A117="","",'2_Review &amp; Audit'!F102)</f>
        <v/>
      </c>
      <c r="E117" s="30" t="str">
        <f>IF(A117="","",'2_Review &amp; Audit'!H102)</f>
        <v/>
      </c>
      <c r="F117" s="31" t="str">
        <f>IF(A117="","",'2_Review &amp; Audit'!I102)</f>
        <v/>
      </c>
      <c r="G117" s="31" t="str">
        <f>IF(A117="","",'2_Review &amp; Audit'!M102)</f>
        <v/>
      </c>
      <c r="H117" s="32" t="str">
        <f>IF(A117="","",'2_Review &amp; Audit'!J102)</f>
        <v/>
      </c>
      <c r="I117" s="32" t="str">
        <f>IF(A117="","",'2_Review &amp; Audit'!N102)</f>
        <v/>
      </c>
      <c r="J117" s="32" t="str">
        <f>IF(A117="","",'2_Review &amp; Audit'!R102)</f>
        <v/>
      </c>
      <c r="K117" s="90" t="str">
        <f>IF(A117="","",'2_Review &amp; Audit'!L102)</f>
        <v/>
      </c>
      <c r="L117" s="90" t="str">
        <f>IF(A117="","",'2_Review &amp; Audit'!P102)</f>
        <v/>
      </c>
      <c r="M117" s="90" t="str">
        <f>IF(A117="","",'2_Review &amp; Audit'!Q102)</f>
        <v/>
      </c>
      <c r="N117" s="90" t="str">
        <f t="shared" si="10"/>
        <v/>
      </c>
      <c r="O117" s="32" t="str">
        <f>IF(OR(D117="",G117="",M117&gt;=0),"",MIN(I117,SUMIFS('2_Review &amp; Audit'!$J$6:$J$505,'2_Review &amp; Audit'!$F$6:$F$505,D117,'2_Review &amp; Audit'!$I$6:$I$505,"&gt;="&amp;G117-30,'2_Review &amp; Audit'!$I$6:$I$505,"&lt;="&amp;G117+30,'2_Review &amp; Audit'!$A$6:$A$505,"&lt;&gt;"&amp;A117)))</f>
        <v/>
      </c>
      <c r="P117" s="32" t="str">
        <f>IF(OR(D117="",G117="",M117&gt;=0),"",COUNTIFS('2_Review &amp; Audit'!$F$6:$F$505,D117,'2_Review &amp; Audit'!$I$6:$I$505,"&gt;="&amp;G117-30,'2_Review &amp; Audit'!$I$6:$I$505,"&lt;="&amp;G117+30,'2_Review &amp; Audit'!$A$6:$A$505,"&lt;&gt;"&amp;A117))</f>
        <v/>
      </c>
      <c r="Q117" s="88" t="str">
        <f t="shared" si="11"/>
        <v/>
      </c>
      <c r="R117" s="84" t="str">
        <f>IF(TransactionAuditTable[[#This Row],[Ticker]]="","",IF(Q117&lt;&gt;"Yes",0,ABS(M117)*MIN(1,O117/I117)))</f>
        <v/>
      </c>
      <c r="S117" s="85" t="str">
        <f t="shared" si="12"/>
        <v/>
      </c>
      <c r="T117" s="85" t="str">
        <f t="shared" si="13"/>
        <v/>
      </c>
      <c r="U117" s="85" t="str">
        <f t="shared" si="14"/>
        <v/>
      </c>
      <c r="V117" s="31" t="str">
        <f t="shared" si="15"/>
        <v/>
      </c>
      <c r="W117" s="79" t="str">
        <f t="shared" si="16"/>
        <v/>
      </c>
      <c r="X117" s="82" t="str">
        <f t="shared" si="17"/>
        <v/>
      </c>
    </row>
    <row r="118" spans="1:24" ht="15" customHeight="1" x14ac:dyDescent="0.25">
      <c r="A118" s="30" t="str">
        <f>IF('2_Review &amp; Audit'!A103="","",'2_Review &amp; Audit'!A103)</f>
        <v/>
      </c>
      <c r="B118" s="30" t="str">
        <f>IF(A118="","",'2_Review &amp; Audit'!C103)</f>
        <v/>
      </c>
      <c r="C118" s="30" t="str">
        <f>IF(A118="","",'2_Review &amp; Audit'!D103)</f>
        <v/>
      </c>
      <c r="D118" s="30" t="str">
        <f>IF(A118="","",'2_Review &amp; Audit'!F103)</f>
        <v/>
      </c>
      <c r="E118" s="30" t="str">
        <f>IF(A118="","",'2_Review &amp; Audit'!H103)</f>
        <v/>
      </c>
      <c r="F118" s="31" t="str">
        <f>IF(A118="","",'2_Review &amp; Audit'!I103)</f>
        <v/>
      </c>
      <c r="G118" s="31" t="str">
        <f>IF(A118="","",'2_Review &amp; Audit'!M103)</f>
        <v/>
      </c>
      <c r="H118" s="32" t="str">
        <f>IF(A118="","",'2_Review &amp; Audit'!J103)</f>
        <v/>
      </c>
      <c r="I118" s="32" t="str">
        <f>IF(A118="","",'2_Review &amp; Audit'!N103)</f>
        <v/>
      </c>
      <c r="J118" s="32" t="str">
        <f>IF(A118="","",'2_Review &amp; Audit'!R103)</f>
        <v/>
      </c>
      <c r="K118" s="90" t="str">
        <f>IF(A118="","",'2_Review &amp; Audit'!L103)</f>
        <v/>
      </c>
      <c r="L118" s="90" t="str">
        <f>IF(A118="","",'2_Review &amp; Audit'!P103)</f>
        <v/>
      </c>
      <c r="M118" s="90" t="str">
        <f>IF(A118="","",'2_Review &amp; Audit'!Q103)</f>
        <v/>
      </c>
      <c r="N118" s="90" t="str">
        <f t="shared" si="10"/>
        <v/>
      </c>
      <c r="O118" s="32" t="str">
        <f>IF(OR(D118="",G118="",M118&gt;=0),"",MIN(I118,SUMIFS('2_Review &amp; Audit'!$J$6:$J$505,'2_Review &amp; Audit'!$F$6:$F$505,D118,'2_Review &amp; Audit'!$I$6:$I$505,"&gt;="&amp;G118-30,'2_Review &amp; Audit'!$I$6:$I$505,"&lt;="&amp;G118+30,'2_Review &amp; Audit'!$A$6:$A$505,"&lt;&gt;"&amp;A118)))</f>
        <v/>
      </c>
      <c r="P118" s="32" t="str">
        <f>IF(OR(D118="",G118="",M118&gt;=0),"",COUNTIFS('2_Review &amp; Audit'!$F$6:$F$505,D118,'2_Review &amp; Audit'!$I$6:$I$505,"&gt;="&amp;G118-30,'2_Review &amp; Audit'!$I$6:$I$505,"&lt;="&amp;G118+30,'2_Review &amp; Audit'!$A$6:$A$505,"&lt;&gt;"&amp;A118))</f>
        <v/>
      </c>
      <c r="Q118" s="88" t="str">
        <f t="shared" si="11"/>
        <v/>
      </c>
      <c r="R118" s="84" t="str">
        <f>IF(TransactionAuditTable[[#This Row],[Ticker]]="","",IF(Q118&lt;&gt;"Yes",0,ABS(M118)*MIN(1,O118/I118)))</f>
        <v/>
      </c>
      <c r="S118" s="85" t="str">
        <f t="shared" si="12"/>
        <v/>
      </c>
      <c r="T118" s="85" t="str">
        <f t="shared" si="13"/>
        <v/>
      </c>
      <c r="U118" s="85" t="str">
        <f t="shared" si="14"/>
        <v/>
      </c>
      <c r="V118" s="31" t="str">
        <f t="shared" si="15"/>
        <v/>
      </c>
      <c r="W118" s="80" t="str">
        <f t="shared" si="16"/>
        <v/>
      </c>
      <c r="X118" s="83" t="str">
        <f t="shared" si="17"/>
        <v/>
      </c>
    </row>
    <row r="119" spans="1:24" ht="15" customHeight="1" x14ac:dyDescent="0.25">
      <c r="A119" s="30" t="str">
        <f>IF('2_Review &amp; Audit'!A104="","",'2_Review &amp; Audit'!A104)</f>
        <v/>
      </c>
      <c r="B119" s="30" t="str">
        <f>IF(A119="","",'2_Review &amp; Audit'!C104)</f>
        <v/>
      </c>
      <c r="C119" s="30" t="str">
        <f>IF(A119="","",'2_Review &amp; Audit'!D104)</f>
        <v/>
      </c>
      <c r="D119" s="30" t="str">
        <f>IF(A119="","",'2_Review &amp; Audit'!F104)</f>
        <v/>
      </c>
      <c r="E119" s="30" t="str">
        <f>IF(A119="","",'2_Review &amp; Audit'!H104)</f>
        <v/>
      </c>
      <c r="F119" s="31" t="str">
        <f>IF(A119="","",'2_Review &amp; Audit'!I104)</f>
        <v/>
      </c>
      <c r="G119" s="31" t="str">
        <f>IF(A119="","",'2_Review &amp; Audit'!M104)</f>
        <v/>
      </c>
      <c r="H119" s="32" t="str">
        <f>IF(A119="","",'2_Review &amp; Audit'!J104)</f>
        <v/>
      </c>
      <c r="I119" s="32" t="str">
        <f>IF(A119="","",'2_Review &amp; Audit'!N104)</f>
        <v/>
      </c>
      <c r="J119" s="32" t="str">
        <f>IF(A119="","",'2_Review &amp; Audit'!R104)</f>
        <v/>
      </c>
      <c r="K119" s="90" t="str">
        <f>IF(A119="","",'2_Review &amp; Audit'!L104)</f>
        <v/>
      </c>
      <c r="L119" s="90" t="str">
        <f>IF(A119="","",'2_Review &amp; Audit'!P104)</f>
        <v/>
      </c>
      <c r="M119" s="90" t="str">
        <f>IF(A119="","",'2_Review &amp; Audit'!Q104)</f>
        <v/>
      </c>
      <c r="N119" s="90" t="str">
        <f t="shared" si="10"/>
        <v/>
      </c>
      <c r="O119" s="32" t="str">
        <f>IF(OR(D119="",G119="",M119&gt;=0),"",MIN(I119,SUMIFS('2_Review &amp; Audit'!$J$6:$J$505,'2_Review &amp; Audit'!$F$6:$F$505,D119,'2_Review &amp; Audit'!$I$6:$I$505,"&gt;="&amp;G119-30,'2_Review &amp; Audit'!$I$6:$I$505,"&lt;="&amp;G119+30,'2_Review &amp; Audit'!$A$6:$A$505,"&lt;&gt;"&amp;A119)))</f>
        <v/>
      </c>
      <c r="P119" s="32" t="str">
        <f>IF(OR(D119="",G119="",M119&gt;=0),"",COUNTIFS('2_Review &amp; Audit'!$F$6:$F$505,D119,'2_Review &amp; Audit'!$I$6:$I$505,"&gt;="&amp;G119-30,'2_Review &amp; Audit'!$I$6:$I$505,"&lt;="&amp;G119+30,'2_Review &amp; Audit'!$A$6:$A$505,"&lt;&gt;"&amp;A119))</f>
        <v/>
      </c>
      <c r="Q119" s="88" t="str">
        <f t="shared" si="11"/>
        <v/>
      </c>
      <c r="R119" s="84" t="str">
        <f>IF(TransactionAuditTable[[#This Row],[Ticker]]="","",IF(Q119&lt;&gt;"Yes",0,ABS(M119)*MIN(1,O119/I119)))</f>
        <v/>
      </c>
      <c r="S119" s="85" t="str">
        <f t="shared" si="12"/>
        <v/>
      </c>
      <c r="T119" s="85" t="str">
        <f t="shared" si="13"/>
        <v/>
      </c>
      <c r="U119" s="85" t="str">
        <f t="shared" si="14"/>
        <v/>
      </c>
      <c r="V119" s="31" t="str">
        <f t="shared" si="15"/>
        <v/>
      </c>
      <c r="W119" s="79" t="str">
        <f t="shared" si="16"/>
        <v/>
      </c>
      <c r="X119" s="82" t="str">
        <f t="shared" si="17"/>
        <v/>
      </c>
    </row>
    <row r="120" spans="1:24" ht="15" customHeight="1" x14ac:dyDescent="0.25">
      <c r="A120" s="30" t="str">
        <f>IF('2_Review &amp; Audit'!A105="","",'2_Review &amp; Audit'!A105)</f>
        <v/>
      </c>
      <c r="B120" s="30" t="str">
        <f>IF(A120="","",'2_Review &amp; Audit'!C105)</f>
        <v/>
      </c>
      <c r="C120" s="30" t="str">
        <f>IF(A120="","",'2_Review &amp; Audit'!D105)</f>
        <v/>
      </c>
      <c r="D120" s="30" t="str">
        <f>IF(A120="","",'2_Review &amp; Audit'!F105)</f>
        <v/>
      </c>
      <c r="E120" s="30" t="str">
        <f>IF(A120="","",'2_Review &amp; Audit'!H105)</f>
        <v/>
      </c>
      <c r="F120" s="31" t="str">
        <f>IF(A120="","",'2_Review &amp; Audit'!I105)</f>
        <v/>
      </c>
      <c r="G120" s="31" t="str">
        <f>IF(A120="","",'2_Review &amp; Audit'!M105)</f>
        <v/>
      </c>
      <c r="H120" s="32" t="str">
        <f>IF(A120="","",'2_Review &amp; Audit'!J105)</f>
        <v/>
      </c>
      <c r="I120" s="32" t="str">
        <f>IF(A120="","",'2_Review &amp; Audit'!N105)</f>
        <v/>
      </c>
      <c r="J120" s="32" t="str">
        <f>IF(A120="","",'2_Review &amp; Audit'!R105)</f>
        <v/>
      </c>
      <c r="K120" s="90" t="str">
        <f>IF(A120="","",'2_Review &amp; Audit'!L105)</f>
        <v/>
      </c>
      <c r="L120" s="90" t="str">
        <f>IF(A120="","",'2_Review &amp; Audit'!P105)</f>
        <v/>
      </c>
      <c r="M120" s="90" t="str">
        <f>IF(A120="","",'2_Review &amp; Audit'!Q105)</f>
        <v/>
      </c>
      <c r="N120" s="90" t="str">
        <f t="shared" si="10"/>
        <v/>
      </c>
      <c r="O120" s="32" t="str">
        <f>IF(OR(D120="",G120="",M120&gt;=0),"",MIN(I120,SUMIFS('2_Review &amp; Audit'!$J$6:$J$505,'2_Review &amp; Audit'!$F$6:$F$505,D120,'2_Review &amp; Audit'!$I$6:$I$505,"&gt;="&amp;G120-30,'2_Review &amp; Audit'!$I$6:$I$505,"&lt;="&amp;G120+30,'2_Review &amp; Audit'!$A$6:$A$505,"&lt;&gt;"&amp;A120)))</f>
        <v/>
      </c>
      <c r="P120" s="32" t="str">
        <f>IF(OR(D120="",G120="",M120&gt;=0),"",COUNTIFS('2_Review &amp; Audit'!$F$6:$F$505,D120,'2_Review &amp; Audit'!$I$6:$I$505,"&gt;="&amp;G120-30,'2_Review &amp; Audit'!$I$6:$I$505,"&lt;="&amp;G120+30,'2_Review &amp; Audit'!$A$6:$A$505,"&lt;&gt;"&amp;A120))</f>
        <v/>
      </c>
      <c r="Q120" s="88" t="str">
        <f t="shared" si="11"/>
        <v/>
      </c>
      <c r="R120" s="84" t="str">
        <f>IF(TransactionAuditTable[[#This Row],[Ticker]]="","",IF(Q120&lt;&gt;"Yes",0,ABS(M120)*MIN(1,O120/I120)))</f>
        <v/>
      </c>
      <c r="S120" s="85" t="str">
        <f t="shared" si="12"/>
        <v/>
      </c>
      <c r="T120" s="85" t="str">
        <f t="shared" si="13"/>
        <v/>
      </c>
      <c r="U120" s="85" t="str">
        <f t="shared" si="14"/>
        <v/>
      </c>
      <c r="V120" s="31" t="str">
        <f t="shared" si="15"/>
        <v/>
      </c>
      <c r="W120" s="80" t="str">
        <f t="shared" si="16"/>
        <v/>
      </c>
      <c r="X120" s="83" t="str">
        <f t="shared" si="17"/>
        <v/>
      </c>
    </row>
    <row r="121" spans="1:24" ht="15" customHeight="1" x14ac:dyDescent="0.25">
      <c r="A121" s="30" t="str">
        <f>IF('2_Review &amp; Audit'!A106="","",'2_Review &amp; Audit'!A106)</f>
        <v/>
      </c>
      <c r="B121" s="30" t="str">
        <f>IF(A121="","",'2_Review &amp; Audit'!C106)</f>
        <v/>
      </c>
      <c r="C121" s="30" t="str">
        <f>IF(A121="","",'2_Review &amp; Audit'!D106)</f>
        <v/>
      </c>
      <c r="D121" s="30" t="str">
        <f>IF(A121="","",'2_Review &amp; Audit'!F106)</f>
        <v/>
      </c>
      <c r="E121" s="30" t="str">
        <f>IF(A121="","",'2_Review &amp; Audit'!H106)</f>
        <v/>
      </c>
      <c r="F121" s="31" t="str">
        <f>IF(A121="","",'2_Review &amp; Audit'!I106)</f>
        <v/>
      </c>
      <c r="G121" s="31" t="str">
        <f>IF(A121="","",'2_Review &amp; Audit'!M106)</f>
        <v/>
      </c>
      <c r="H121" s="32" t="str">
        <f>IF(A121="","",'2_Review &amp; Audit'!J106)</f>
        <v/>
      </c>
      <c r="I121" s="32" t="str">
        <f>IF(A121="","",'2_Review &amp; Audit'!N106)</f>
        <v/>
      </c>
      <c r="J121" s="32" t="str">
        <f>IF(A121="","",'2_Review &amp; Audit'!R106)</f>
        <v/>
      </c>
      <c r="K121" s="90" t="str">
        <f>IF(A121="","",'2_Review &amp; Audit'!L106)</f>
        <v/>
      </c>
      <c r="L121" s="90" t="str">
        <f>IF(A121="","",'2_Review &amp; Audit'!P106)</f>
        <v/>
      </c>
      <c r="M121" s="90" t="str">
        <f>IF(A121="","",'2_Review &amp; Audit'!Q106)</f>
        <v/>
      </c>
      <c r="N121" s="90" t="str">
        <f t="shared" si="10"/>
        <v/>
      </c>
      <c r="O121" s="32" t="str">
        <f>IF(OR(D121="",G121="",M121&gt;=0),"",MIN(I121,SUMIFS('2_Review &amp; Audit'!$J$6:$J$505,'2_Review &amp; Audit'!$F$6:$F$505,D121,'2_Review &amp; Audit'!$I$6:$I$505,"&gt;="&amp;G121-30,'2_Review &amp; Audit'!$I$6:$I$505,"&lt;="&amp;G121+30,'2_Review &amp; Audit'!$A$6:$A$505,"&lt;&gt;"&amp;A121)))</f>
        <v/>
      </c>
      <c r="P121" s="32" t="str">
        <f>IF(OR(D121="",G121="",M121&gt;=0),"",COUNTIFS('2_Review &amp; Audit'!$F$6:$F$505,D121,'2_Review &amp; Audit'!$I$6:$I$505,"&gt;="&amp;G121-30,'2_Review &amp; Audit'!$I$6:$I$505,"&lt;="&amp;G121+30,'2_Review &amp; Audit'!$A$6:$A$505,"&lt;&gt;"&amp;A121))</f>
        <v/>
      </c>
      <c r="Q121" s="88" t="str">
        <f t="shared" si="11"/>
        <v/>
      </c>
      <c r="R121" s="84" t="str">
        <f>IF(TransactionAuditTable[[#This Row],[Ticker]]="","",IF(Q121&lt;&gt;"Yes",0,ABS(M121)*MIN(1,O121/I121)))</f>
        <v/>
      </c>
      <c r="S121" s="85" t="str">
        <f t="shared" si="12"/>
        <v/>
      </c>
      <c r="T121" s="85" t="str">
        <f t="shared" si="13"/>
        <v/>
      </c>
      <c r="U121" s="85" t="str">
        <f t="shared" si="14"/>
        <v/>
      </c>
      <c r="V121" s="31" t="str">
        <f t="shared" si="15"/>
        <v/>
      </c>
      <c r="W121" s="79" t="str">
        <f t="shared" si="16"/>
        <v/>
      </c>
      <c r="X121" s="82" t="str">
        <f t="shared" si="17"/>
        <v/>
      </c>
    </row>
    <row r="122" spans="1:24" ht="15" customHeight="1" x14ac:dyDescent="0.25">
      <c r="A122" s="30" t="str">
        <f>IF('2_Review &amp; Audit'!A107="","",'2_Review &amp; Audit'!A107)</f>
        <v/>
      </c>
      <c r="B122" s="30" t="str">
        <f>IF(A122="","",'2_Review &amp; Audit'!C107)</f>
        <v/>
      </c>
      <c r="C122" s="30" t="str">
        <f>IF(A122="","",'2_Review &amp; Audit'!D107)</f>
        <v/>
      </c>
      <c r="D122" s="30" t="str">
        <f>IF(A122="","",'2_Review &amp; Audit'!F107)</f>
        <v/>
      </c>
      <c r="E122" s="30" t="str">
        <f>IF(A122="","",'2_Review &amp; Audit'!H107)</f>
        <v/>
      </c>
      <c r="F122" s="31" t="str">
        <f>IF(A122="","",'2_Review &amp; Audit'!I107)</f>
        <v/>
      </c>
      <c r="G122" s="31" t="str">
        <f>IF(A122="","",'2_Review &amp; Audit'!M107)</f>
        <v/>
      </c>
      <c r="H122" s="32" t="str">
        <f>IF(A122="","",'2_Review &amp; Audit'!J107)</f>
        <v/>
      </c>
      <c r="I122" s="32" t="str">
        <f>IF(A122="","",'2_Review &amp; Audit'!N107)</f>
        <v/>
      </c>
      <c r="J122" s="32" t="str">
        <f>IF(A122="","",'2_Review &amp; Audit'!R107)</f>
        <v/>
      </c>
      <c r="K122" s="90" t="str">
        <f>IF(A122="","",'2_Review &amp; Audit'!L107)</f>
        <v/>
      </c>
      <c r="L122" s="90" t="str">
        <f>IF(A122="","",'2_Review &amp; Audit'!P107)</f>
        <v/>
      </c>
      <c r="M122" s="90" t="str">
        <f>IF(A122="","",'2_Review &amp; Audit'!Q107)</f>
        <v/>
      </c>
      <c r="N122" s="90" t="str">
        <f t="shared" si="10"/>
        <v/>
      </c>
      <c r="O122" s="32" t="str">
        <f>IF(OR(D122="",G122="",M122&gt;=0),"",MIN(I122,SUMIFS('2_Review &amp; Audit'!$J$6:$J$505,'2_Review &amp; Audit'!$F$6:$F$505,D122,'2_Review &amp; Audit'!$I$6:$I$505,"&gt;="&amp;G122-30,'2_Review &amp; Audit'!$I$6:$I$505,"&lt;="&amp;G122+30,'2_Review &amp; Audit'!$A$6:$A$505,"&lt;&gt;"&amp;A122)))</f>
        <v/>
      </c>
      <c r="P122" s="32" t="str">
        <f>IF(OR(D122="",G122="",M122&gt;=0),"",COUNTIFS('2_Review &amp; Audit'!$F$6:$F$505,D122,'2_Review &amp; Audit'!$I$6:$I$505,"&gt;="&amp;G122-30,'2_Review &amp; Audit'!$I$6:$I$505,"&lt;="&amp;G122+30,'2_Review &amp; Audit'!$A$6:$A$505,"&lt;&gt;"&amp;A122))</f>
        <v/>
      </c>
      <c r="Q122" s="88" t="str">
        <f t="shared" si="11"/>
        <v/>
      </c>
      <c r="R122" s="84" t="str">
        <f>IF(TransactionAuditTable[[#This Row],[Ticker]]="","",IF(Q122&lt;&gt;"Yes",0,ABS(M122)*MIN(1,O122/I122)))</f>
        <v/>
      </c>
      <c r="S122" s="85" t="str">
        <f t="shared" si="12"/>
        <v/>
      </c>
      <c r="T122" s="85" t="str">
        <f t="shared" si="13"/>
        <v/>
      </c>
      <c r="U122" s="85" t="str">
        <f t="shared" si="14"/>
        <v/>
      </c>
      <c r="V122" s="31" t="str">
        <f t="shared" si="15"/>
        <v/>
      </c>
      <c r="W122" s="80" t="str">
        <f t="shared" si="16"/>
        <v/>
      </c>
      <c r="X122" s="83" t="str">
        <f t="shared" si="17"/>
        <v/>
      </c>
    </row>
    <row r="123" spans="1:24" ht="15" customHeight="1" x14ac:dyDescent="0.25">
      <c r="A123" s="30" t="str">
        <f>IF('2_Review &amp; Audit'!A108="","",'2_Review &amp; Audit'!A108)</f>
        <v/>
      </c>
      <c r="B123" s="30" t="str">
        <f>IF(A123="","",'2_Review &amp; Audit'!C108)</f>
        <v/>
      </c>
      <c r="C123" s="30" t="str">
        <f>IF(A123="","",'2_Review &amp; Audit'!D108)</f>
        <v/>
      </c>
      <c r="D123" s="30" t="str">
        <f>IF(A123="","",'2_Review &amp; Audit'!F108)</f>
        <v/>
      </c>
      <c r="E123" s="30" t="str">
        <f>IF(A123="","",'2_Review &amp; Audit'!H108)</f>
        <v/>
      </c>
      <c r="F123" s="31" t="str">
        <f>IF(A123="","",'2_Review &amp; Audit'!I108)</f>
        <v/>
      </c>
      <c r="G123" s="31" t="str">
        <f>IF(A123="","",'2_Review &amp; Audit'!M108)</f>
        <v/>
      </c>
      <c r="H123" s="32" t="str">
        <f>IF(A123="","",'2_Review &amp; Audit'!J108)</f>
        <v/>
      </c>
      <c r="I123" s="32" t="str">
        <f>IF(A123="","",'2_Review &amp; Audit'!N108)</f>
        <v/>
      </c>
      <c r="J123" s="32" t="str">
        <f>IF(A123="","",'2_Review &amp; Audit'!R108)</f>
        <v/>
      </c>
      <c r="K123" s="90" t="str">
        <f>IF(A123="","",'2_Review &amp; Audit'!L108)</f>
        <v/>
      </c>
      <c r="L123" s="90" t="str">
        <f>IF(A123="","",'2_Review &amp; Audit'!P108)</f>
        <v/>
      </c>
      <c r="M123" s="90" t="str">
        <f>IF(A123="","",'2_Review &amp; Audit'!Q108)</f>
        <v/>
      </c>
      <c r="N123" s="90" t="str">
        <f t="shared" si="10"/>
        <v/>
      </c>
      <c r="O123" s="32" t="str">
        <f>IF(OR(D123="",G123="",M123&gt;=0),"",MIN(I123,SUMIFS('2_Review &amp; Audit'!$J$6:$J$505,'2_Review &amp; Audit'!$F$6:$F$505,D123,'2_Review &amp; Audit'!$I$6:$I$505,"&gt;="&amp;G123-30,'2_Review &amp; Audit'!$I$6:$I$505,"&lt;="&amp;G123+30,'2_Review &amp; Audit'!$A$6:$A$505,"&lt;&gt;"&amp;A123)))</f>
        <v/>
      </c>
      <c r="P123" s="32" t="str">
        <f>IF(OR(D123="",G123="",M123&gt;=0),"",COUNTIFS('2_Review &amp; Audit'!$F$6:$F$505,D123,'2_Review &amp; Audit'!$I$6:$I$505,"&gt;="&amp;G123-30,'2_Review &amp; Audit'!$I$6:$I$505,"&lt;="&amp;G123+30,'2_Review &amp; Audit'!$A$6:$A$505,"&lt;&gt;"&amp;A123))</f>
        <v/>
      </c>
      <c r="Q123" s="88" t="str">
        <f t="shared" si="11"/>
        <v/>
      </c>
      <c r="R123" s="84" t="str">
        <f>IF(TransactionAuditTable[[#This Row],[Ticker]]="","",IF(Q123&lt;&gt;"Yes",0,ABS(M123)*MIN(1,O123/I123)))</f>
        <v/>
      </c>
      <c r="S123" s="85" t="str">
        <f t="shared" si="12"/>
        <v/>
      </c>
      <c r="T123" s="85" t="str">
        <f t="shared" si="13"/>
        <v/>
      </c>
      <c r="U123" s="85" t="str">
        <f t="shared" si="14"/>
        <v/>
      </c>
      <c r="V123" s="31" t="str">
        <f t="shared" si="15"/>
        <v/>
      </c>
      <c r="W123" s="79" t="str">
        <f t="shared" si="16"/>
        <v/>
      </c>
      <c r="X123" s="82" t="str">
        <f t="shared" si="17"/>
        <v/>
      </c>
    </row>
    <row r="124" spans="1:24" ht="15" customHeight="1" x14ac:dyDescent="0.25">
      <c r="A124" s="30" t="str">
        <f>IF('2_Review &amp; Audit'!A109="","",'2_Review &amp; Audit'!A109)</f>
        <v/>
      </c>
      <c r="B124" s="30" t="str">
        <f>IF(A124="","",'2_Review &amp; Audit'!C109)</f>
        <v/>
      </c>
      <c r="C124" s="30" t="str">
        <f>IF(A124="","",'2_Review &amp; Audit'!D109)</f>
        <v/>
      </c>
      <c r="D124" s="30" t="str">
        <f>IF(A124="","",'2_Review &amp; Audit'!F109)</f>
        <v/>
      </c>
      <c r="E124" s="30" t="str">
        <f>IF(A124="","",'2_Review &amp; Audit'!H109)</f>
        <v/>
      </c>
      <c r="F124" s="31" t="str">
        <f>IF(A124="","",'2_Review &amp; Audit'!I109)</f>
        <v/>
      </c>
      <c r="G124" s="31" t="str">
        <f>IF(A124="","",'2_Review &amp; Audit'!M109)</f>
        <v/>
      </c>
      <c r="H124" s="32" t="str">
        <f>IF(A124="","",'2_Review &amp; Audit'!J109)</f>
        <v/>
      </c>
      <c r="I124" s="32" t="str">
        <f>IF(A124="","",'2_Review &amp; Audit'!N109)</f>
        <v/>
      </c>
      <c r="J124" s="32" t="str">
        <f>IF(A124="","",'2_Review &amp; Audit'!R109)</f>
        <v/>
      </c>
      <c r="K124" s="90" t="str">
        <f>IF(A124="","",'2_Review &amp; Audit'!L109)</f>
        <v/>
      </c>
      <c r="L124" s="90" t="str">
        <f>IF(A124="","",'2_Review &amp; Audit'!P109)</f>
        <v/>
      </c>
      <c r="M124" s="90" t="str">
        <f>IF(A124="","",'2_Review &amp; Audit'!Q109)</f>
        <v/>
      </c>
      <c r="N124" s="90" t="str">
        <f t="shared" si="10"/>
        <v/>
      </c>
      <c r="O124" s="32" t="str">
        <f>IF(OR(D124="",G124="",M124&gt;=0),"",MIN(I124,SUMIFS('2_Review &amp; Audit'!$J$6:$J$505,'2_Review &amp; Audit'!$F$6:$F$505,D124,'2_Review &amp; Audit'!$I$6:$I$505,"&gt;="&amp;G124-30,'2_Review &amp; Audit'!$I$6:$I$505,"&lt;="&amp;G124+30,'2_Review &amp; Audit'!$A$6:$A$505,"&lt;&gt;"&amp;A124)))</f>
        <v/>
      </c>
      <c r="P124" s="32" t="str">
        <f>IF(OR(D124="",G124="",M124&gt;=0),"",COUNTIFS('2_Review &amp; Audit'!$F$6:$F$505,D124,'2_Review &amp; Audit'!$I$6:$I$505,"&gt;="&amp;G124-30,'2_Review &amp; Audit'!$I$6:$I$505,"&lt;="&amp;G124+30,'2_Review &amp; Audit'!$A$6:$A$505,"&lt;&gt;"&amp;A124))</f>
        <v/>
      </c>
      <c r="Q124" s="88" t="str">
        <f t="shared" si="11"/>
        <v/>
      </c>
      <c r="R124" s="84" t="str">
        <f>IF(TransactionAuditTable[[#This Row],[Ticker]]="","",IF(Q124&lt;&gt;"Yes",0,ABS(M124)*MIN(1,O124/I124)))</f>
        <v/>
      </c>
      <c r="S124" s="85" t="str">
        <f t="shared" si="12"/>
        <v/>
      </c>
      <c r="T124" s="85" t="str">
        <f t="shared" si="13"/>
        <v/>
      </c>
      <c r="U124" s="85" t="str">
        <f t="shared" si="14"/>
        <v/>
      </c>
      <c r="V124" s="31" t="str">
        <f t="shared" si="15"/>
        <v/>
      </c>
      <c r="W124" s="80" t="str">
        <f t="shared" si="16"/>
        <v/>
      </c>
      <c r="X124" s="83" t="str">
        <f t="shared" si="17"/>
        <v/>
      </c>
    </row>
    <row r="125" spans="1:24" ht="15" customHeight="1" x14ac:dyDescent="0.25">
      <c r="A125" s="30" t="str">
        <f>IF('2_Review &amp; Audit'!A110="","",'2_Review &amp; Audit'!A110)</f>
        <v/>
      </c>
      <c r="B125" s="30" t="str">
        <f>IF(A125="","",'2_Review &amp; Audit'!C110)</f>
        <v/>
      </c>
      <c r="C125" s="30" t="str">
        <f>IF(A125="","",'2_Review &amp; Audit'!D110)</f>
        <v/>
      </c>
      <c r="D125" s="30" t="str">
        <f>IF(A125="","",'2_Review &amp; Audit'!F110)</f>
        <v/>
      </c>
      <c r="E125" s="30" t="str">
        <f>IF(A125="","",'2_Review &amp; Audit'!H110)</f>
        <v/>
      </c>
      <c r="F125" s="31" t="str">
        <f>IF(A125="","",'2_Review &amp; Audit'!I110)</f>
        <v/>
      </c>
      <c r="G125" s="31" t="str">
        <f>IF(A125="","",'2_Review &amp; Audit'!M110)</f>
        <v/>
      </c>
      <c r="H125" s="32" t="str">
        <f>IF(A125="","",'2_Review &amp; Audit'!J110)</f>
        <v/>
      </c>
      <c r="I125" s="32" t="str">
        <f>IF(A125="","",'2_Review &amp; Audit'!N110)</f>
        <v/>
      </c>
      <c r="J125" s="32" t="str">
        <f>IF(A125="","",'2_Review &amp; Audit'!R110)</f>
        <v/>
      </c>
      <c r="K125" s="90" t="str">
        <f>IF(A125="","",'2_Review &amp; Audit'!L110)</f>
        <v/>
      </c>
      <c r="L125" s="90" t="str">
        <f>IF(A125="","",'2_Review &amp; Audit'!P110)</f>
        <v/>
      </c>
      <c r="M125" s="90" t="str">
        <f>IF(A125="","",'2_Review &amp; Audit'!Q110)</f>
        <v/>
      </c>
      <c r="N125" s="90" t="str">
        <f t="shared" si="10"/>
        <v/>
      </c>
      <c r="O125" s="32" t="str">
        <f>IF(OR(D125="",G125="",M125&gt;=0),"",MIN(I125,SUMIFS('2_Review &amp; Audit'!$J$6:$J$505,'2_Review &amp; Audit'!$F$6:$F$505,D125,'2_Review &amp; Audit'!$I$6:$I$505,"&gt;="&amp;G125-30,'2_Review &amp; Audit'!$I$6:$I$505,"&lt;="&amp;G125+30,'2_Review &amp; Audit'!$A$6:$A$505,"&lt;&gt;"&amp;A125)))</f>
        <v/>
      </c>
      <c r="P125" s="32" t="str">
        <f>IF(OR(D125="",G125="",M125&gt;=0),"",COUNTIFS('2_Review &amp; Audit'!$F$6:$F$505,D125,'2_Review &amp; Audit'!$I$6:$I$505,"&gt;="&amp;G125-30,'2_Review &amp; Audit'!$I$6:$I$505,"&lt;="&amp;G125+30,'2_Review &amp; Audit'!$A$6:$A$505,"&lt;&gt;"&amp;A125))</f>
        <v/>
      </c>
      <c r="Q125" s="88" t="str">
        <f t="shared" si="11"/>
        <v/>
      </c>
      <c r="R125" s="84" t="str">
        <f>IF(TransactionAuditTable[[#This Row],[Ticker]]="","",IF(Q125&lt;&gt;"Yes",0,ABS(M125)*MIN(1,O125/I125)))</f>
        <v/>
      </c>
      <c r="S125" s="85" t="str">
        <f t="shared" si="12"/>
        <v/>
      </c>
      <c r="T125" s="85" t="str">
        <f t="shared" si="13"/>
        <v/>
      </c>
      <c r="U125" s="85" t="str">
        <f t="shared" si="14"/>
        <v/>
      </c>
      <c r="V125" s="31" t="str">
        <f t="shared" si="15"/>
        <v/>
      </c>
      <c r="W125" s="79" t="str">
        <f t="shared" si="16"/>
        <v/>
      </c>
      <c r="X125" s="82" t="str">
        <f t="shared" si="17"/>
        <v/>
      </c>
    </row>
    <row r="126" spans="1:24" ht="15" customHeight="1" x14ac:dyDescent="0.25">
      <c r="A126" s="30" t="str">
        <f>IF('2_Review &amp; Audit'!A111="","",'2_Review &amp; Audit'!A111)</f>
        <v/>
      </c>
      <c r="B126" s="30" t="str">
        <f>IF(A126="","",'2_Review &amp; Audit'!C111)</f>
        <v/>
      </c>
      <c r="C126" s="30" t="str">
        <f>IF(A126="","",'2_Review &amp; Audit'!D111)</f>
        <v/>
      </c>
      <c r="D126" s="30" t="str">
        <f>IF(A126="","",'2_Review &amp; Audit'!F111)</f>
        <v/>
      </c>
      <c r="E126" s="30" t="str">
        <f>IF(A126="","",'2_Review &amp; Audit'!H111)</f>
        <v/>
      </c>
      <c r="F126" s="31" t="str">
        <f>IF(A126="","",'2_Review &amp; Audit'!I111)</f>
        <v/>
      </c>
      <c r="G126" s="31" t="str">
        <f>IF(A126="","",'2_Review &amp; Audit'!M111)</f>
        <v/>
      </c>
      <c r="H126" s="32" t="str">
        <f>IF(A126="","",'2_Review &amp; Audit'!J111)</f>
        <v/>
      </c>
      <c r="I126" s="32" t="str">
        <f>IF(A126="","",'2_Review &amp; Audit'!N111)</f>
        <v/>
      </c>
      <c r="J126" s="32" t="str">
        <f>IF(A126="","",'2_Review &amp; Audit'!R111)</f>
        <v/>
      </c>
      <c r="K126" s="90" t="str">
        <f>IF(A126="","",'2_Review &amp; Audit'!L111)</f>
        <v/>
      </c>
      <c r="L126" s="90" t="str">
        <f>IF(A126="","",'2_Review &amp; Audit'!P111)</f>
        <v/>
      </c>
      <c r="M126" s="90" t="str">
        <f>IF(A126="","",'2_Review &amp; Audit'!Q111)</f>
        <v/>
      </c>
      <c r="N126" s="90" t="str">
        <f t="shared" si="10"/>
        <v/>
      </c>
      <c r="O126" s="32" t="str">
        <f>IF(OR(D126="",G126="",M126&gt;=0),"",MIN(I126,SUMIFS('2_Review &amp; Audit'!$J$6:$J$505,'2_Review &amp; Audit'!$F$6:$F$505,D126,'2_Review &amp; Audit'!$I$6:$I$505,"&gt;="&amp;G126-30,'2_Review &amp; Audit'!$I$6:$I$505,"&lt;="&amp;G126+30,'2_Review &amp; Audit'!$A$6:$A$505,"&lt;&gt;"&amp;A126)))</f>
        <v/>
      </c>
      <c r="P126" s="32" t="str">
        <f>IF(OR(D126="",G126="",M126&gt;=0),"",COUNTIFS('2_Review &amp; Audit'!$F$6:$F$505,D126,'2_Review &amp; Audit'!$I$6:$I$505,"&gt;="&amp;G126-30,'2_Review &amp; Audit'!$I$6:$I$505,"&lt;="&amp;G126+30,'2_Review &amp; Audit'!$A$6:$A$505,"&lt;&gt;"&amp;A126))</f>
        <v/>
      </c>
      <c r="Q126" s="88" t="str">
        <f t="shared" si="11"/>
        <v/>
      </c>
      <c r="R126" s="84" t="str">
        <f>IF(TransactionAuditTable[[#This Row],[Ticker]]="","",IF(Q126&lt;&gt;"Yes",0,ABS(M126)*MIN(1,O126/I126)))</f>
        <v/>
      </c>
      <c r="S126" s="85" t="str">
        <f t="shared" si="12"/>
        <v/>
      </c>
      <c r="T126" s="85" t="str">
        <f t="shared" si="13"/>
        <v/>
      </c>
      <c r="U126" s="85" t="str">
        <f t="shared" si="14"/>
        <v/>
      </c>
      <c r="V126" s="31" t="str">
        <f t="shared" si="15"/>
        <v/>
      </c>
      <c r="W126" s="80" t="str">
        <f t="shared" si="16"/>
        <v/>
      </c>
      <c r="X126" s="83" t="str">
        <f t="shared" si="17"/>
        <v/>
      </c>
    </row>
    <row r="127" spans="1:24" ht="15" customHeight="1" x14ac:dyDescent="0.25">
      <c r="A127" s="30" t="str">
        <f>IF('2_Review &amp; Audit'!A112="","",'2_Review &amp; Audit'!A112)</f>
        <v/>
      </c>
      <c r="B127" s="30" t="str">
        <f>IF(A127="","",'2_Review &amp; Audit'!C112)</f>
        <v/>
      </c>
      <c r="C127" s="30" t="str">
        <f>IF(A127="","",'2_Review &amp; Audit'!D112)</f>
        <v/>
      </c>
      <c r="D127" s="30" t="str">
        <f>IF(A127="","",'2_Review &amp; Audit'!F112)</f>
        <v/>
      </c>
      <c r="E127" s="30" t="str">
        <f>IF(A127="","",'2_Review &amp; Audit'!H112)</f>
        <v/>
      </c>
      <c r="F127" s="31" t="str">
        <f>IF(A127="","",'2_Review &amp; Audit'!I112)</f>
        <v/>
      </c>
      <c r="G127" s="31" t="str">
        <f>IF(A127="","",'2_Review &amp; Audit'!M112)</f>
        <v/>
      </c>
      <c r="H127" s="32" t="str">
        <f>IF(A127="","",'2_Review &amp; Audit'!J112)</f>
        <v/>
      </c>
      <c r="I127" s="32" t="str">
        <f>IF(A127="","",'2_Review &amp; Audit'!N112)</f>
        <v/>
      </c>
      <c r="J127" s="32" t="str">
        <f>IF(A127="","",'2_Review &amp; Audit'!R112)</f>
        <v/>
      </c>
      <c r="K127" s="90" t="str">
        <f>IF(A127="","",'2_Review &amp; Audit'!L112)</f>
        <v/>
      </c>
      <c r="L127" s="90" t="str">
        <f>IF(A127="","",'2_Review &amp; Audit'!P112)</f>
        <v/>
      </c>
      <c r="M127" s="90" t="str">
        <f>IF(A127="","",'2_Review &amp; Audit'!Q112)</f>
        <v/>
      </c>
      <c r="N127" s="90" t="str">
        <f t="shared" si="10"/>
        <v/>
      </c>
      <c r="O127" s="32" t="str">
        <f>IF(OR(D127="",G127="",M127&gt;=0),"",MIN(I127,SUMIFS('2_Review &amp; Audit'!$J$6:$J$505,'2_Review &amp; Audit'!$F$6:$F$505,D127,'2_Review &amp; Audit'!$I$6:$I$505,"&gt;="&amp;G127-30,'2_Review &amp; Audit'!$I$6:$I$505,"&lt;="&amp;G127+30,'2_Review &amp; Audit'!$A$6:$A$505,"&lt;&gt;"&amp;A127)))</f>
        <v/>
      </c>
      <c r="P127" s="32" t="str">
        <f>IF(OR(D127="",G127="",M127&gt;=0),"",COUNTIFS('2_Review &amp; Audit'!$F$6:$F$505,D127,'2_Review &amp; Audit'!$I$6:$I$505,"&gt;="&amp;G127-30,'2_Review &amp; Audit'!$I$6:$I$505,"&lt;="&amp;G127+30,'2_Review &amp; Audit'!$A$6:$A$505,"&lt;&gt;"&amp;A127))</f>
        <v/>
      </c>
      <c r="Q127" s="88" t="str">
        <f t="shared" si="11"/>
        <v/>
      </c>
      <c r="R127" s="84" t="str">
        <f>IF(TransactionAuditTable[[#This Row],[Ticker]]="","",IF(Q127&lt;&gt;"Yes",0,ABS(M127)*MIN(1,O127/I127)))</f>
        <v/>
      </c>
      <c r="S127" s="85" t="str">
        <f t="shared" si="12"/>
        <v/>
      </c>
      <c r="T127" s="85" t="str">
        <f t="shared" si="13"/>
        <v/>
      </c>
      <c r="U127" s="85" t="str">
        <f t="shared" si="14"/>
        <v/>
      </c>
      <c r="V127" s="31" t="str">
        <f t="shared" si="15"/>
        <v/>
      </c>
      <c r="W127" s="79" t="str">
        <f t="shared" si="16"/>
        <v/>
      </c>
      <c r="X127" s="82" t="str">
        <f t="shared" si="17"/>
        <v/>
      </c>
    </row>
    <row r="128" spans="1:24" ht="15" customHeight="1" x14ac:dyDescent="0.25">
      <c r="A128" s="30" t="str">
        <f>IF('2_Review &amp; Audit'!A113="","",'2_Review &amp; Audit'!A113)</f>
        <v/>
      </c>
      <c r="B128" s="30" t="str">
        <f>IF(A128="","",'2_Review &amp; Audit'!C113)</f>
        <v/>
      </c>
      <c r="C128" s="30" t="str">
        <f>IF(A128="","",'2_Review &amp; Audit'!D113)</f>
        <v/>
      </c>
      <c r="D128" s="30" t="str">
        <f>IF(A128="","",'2_Review &amp; Audit'!F113)</f>
        <v/>
      </c>
      <c r="E128" s="30" t="str">
        <f>IF(A128="","",'2_Review &amp; Audit'!H113)</f>
        <v/>
      </c>
      <c r="F128" s="31" t="str">
        <f>IF(A128="","",'2_Review &amp; Audit'!I113)</f>
        <v/>
      </c>
      <c r="G128" s="31" t="str">
        <f>IF(A128="","",'2_Review &amp; Audit'!M113)</f>
        <v/>
      </c>
      <c r="H128" s="32" t="str">
        <f>IF(A128="","",'2_Review &amp; Audit'!J113)</f>
        <v/>
      </c>
      <c r="I128" s="32" t="str">
        <f>IF(A128="","",'2_Review &amp; Audit'!N113)</f>
        <v/>
      </c>
      <c r="J128" s="32" t="str">
        <f>IF(A128="","",'2_Review &amp; Audit'!R113)</f>
        <v/>
      </c>
      <c r="K128" s="90" t="str">
        <f>IF(A128="","",'2_Review &amp; Audit'!L113)</f>
        <v/>
      </c>
      <c r="L128" s="90" t="str">
        <f>IF(A128="","",'2_Review &amp; Audit'!P113)</f>
        <v/>
      </c>
      <c r="M128" s="90" t="str">
        <f>IF(A128="","",'2_Review &amp; Audit'!Q113)</f>
        <v/>
      </c>
      <c r="N128" s="90" t="str">
        <f t="shared" si="10"/>
        <v/>
      </c>
      <c r="O128" s="32" t="str">
        <f>IF(OR(D128="",G128="",M128&gt;=0),"",MIN(I128,SUMIFS('2_Review &amp; Audit'!$J$6:$J$505,'2_Review &amp; Audit'!$F$6:$F$505,D128,'2_Review &amp; Audit'!$I$6:$I$505,"&gt;="&amp;G128-30,'2_Review &amp; Audit'!$I$6:$I$505,"&lt;="&amp;G128+30,'2_Review &amp; Audit'!$A$6:$A$505,"&lt;&gt;"&amp;A128)))</f>
        <v/>
      </c>
      <c r="P128" s="32" t="str">
        <f>IF(OR(D128="",G128="",M128&gt;=0),"",COUNTIFS('2_Review &amp; Audit'!$F$6:$F$505,D128,'2_Review &amp; Audit'!$I$6:$I$505,"&gt;="&amp;G128-30,'2_Review &amp; Audit'!$I$6:$I$505,"&lt;="&amp;G128+30,'2_Review &amp; Audit'!$A$6:$A$505,"&lt;&gt;"&amp;A128))</f>
        <v/>
      </c>
      <c r="Q128" s="88" t="str">
        <f t="shared" si="11"/>
        <v/>
      </c>
      <c r="R128" s="84" t="str">
        <f>IF(TransactionAuditTable[[#This Row],[Ticker]]="","",IF(Q128&lt;&gt;"Yes",0,ABS(M128)*MIN(1,O128/I128)))</f>
        <v/>
      </c>
      <c r="S128" s="85" t="str">
        <f t="shared" si="12"/>
        <v/>
      </c>
      <c r="T128" s="85" t="str">
        <f t="shared" si="13"/>
        <v/>
      </c>
      <c r="U128" s="85" t="str">
        <f t="shared" si="14"/>
        <v/>
      </c>
      <c r="V128" s="31" t="str">
        <f t="shared" si="15"/>
        <v/>
      </c>
      <c r="W128" s="80" t="str">
        <f t="shared" si="16"/>
        <v/>
      </c>
      <c r="X128" s="83" t="str">
        <f t="shared" si="17"/>
        <v/>
      </c>
    </row>
    <row r="129" spans="1:24" ht="15" customHeight="1" x14ac:dyDescent="0.25">
      <c r="A129" s="30" t="str">
        <f>IF('2_Review &amp; Audit'!A114="","",'2_Review &amp; Audit'!A114)</f>
        <v/>
      </c>
      <c r="B129" s="30" t="str">
        <f>IF(A129="","",'2_Review &amp; Audit'!C114)</f>
        <v/>
      </c>
      <c r="C129" s="30" t="str">
        <f>IF(A129="","",'2_Review &amp; Audit'!D114)</f>
        <v/>
      </c>
      <c r="D129" s="30" t="str">
        <f>IF(A129="","",'2_Review &amp; Audit'!F114)</f>
        <v/>
      </c>
      <c r="E129" s="30" t="str">
        <f>IF(A129="","",'2_Review &amp; Audit'!H114)</f>
        <v/>
      </c>
      <c r="F129" s="31" t="str">
        <f>IF(A129="","",'2_Review &amp; Audit'!I114)</f>
        <v/>
      </c>
      <c r="G129" s="31" t="str">
        <f>IF(A129="","",'2_Review &amp; Audit'!M114)</f>
        <v/>
      </c>
      <c r="H129" s="32" t="str">
        <f>IF(A129="","",'2_Review &amp; Audit'!J114)</f>
        <v/>
      </c>
      <c r="I129" s="32" t="str">
        <f>IF(A129="","",'2_Review &amp; Audit'!N114)</f>
        <v/>
      </c>
      <c r="J129" s="32" t="str">
        <f>IF(A129="","",'2_Review &amp; Audit'!R114)</f>
        <v/>
      </c>
      <c r="K129" s="90" t="str">
        <f>IF(A129="","",'2_Review &amp; Audit'!L114)</f>
        <v/>
      </c>
      <c r="L129" s="90" t="str">
        <f>IF(A129="","",'2_Review &amp; Audit'!P114)</f>
        <v/>
      </c>
      <c r="M129" s="90" t="str">
        <f>IF(A129="","",'2_Review &amp; Audit'!Q114)</f>
        <v/>
      </c>
      <c r="N129" s="90" t="str">
        <f t="shared" si="10"/>
        <v/>
      </c>
      <c r="O129" s="32" t="str">
        <f>IF(OR(D129="",G129="",M129&gt;=0),"",MIN(I129,SUMIFS('2_Review &amp; Audit'!$J$6:$J$505,'2_Review &amp; Audit'!$F$6:$F$505,D129,'2_Review &amp; Audit'!$I$6:$I$505,"&gt;="&amp;G129-30,'2_Review &amp; Audit'!$I$6:$I$505,"&lt;="&amp;G129+30,'2_Review &amp; Audit'!$A$6:$A$505,"&lt;&gt;"&amp;A129)))</f>
        <v/>
      </c>
      <c r="P129" s="32" t="str">
        <f>IF(OR(D129="",G129="",M129&gt;=0),"",COUNTIFS('2_Review &amp; Audit'!$F$6:$F$505,D129,'2_Review &amp; Audit'!$I$6:$I$505,"&gt;="&amp;G129-30,'2_Review &amp; Audit'!$I$6:$I$505,"&lt;="&amp;G129+30,'2_Review &amp; Audit'!$A$6:$A$505,"&lt;&gt;"&amp;A129))</f>
        <v/>
      </c>
      <c r="Q129" s="88" t="str">
        <f t="shared" si="11"/>
        <v/>
      </c>
      <c r="R129" s="84" t="str">
        <f>IF(TransactionAuditTable[[#This Row],[Ticker]]="","",IF(Q129&lt;&gt;"Yes",0,ABS(M129)*MIN(1,O129/I129)))</f>
        <v/>
      </c>
      <c r="S129" s="85" t="str">
        <f t="shared" si="12"/>
        <v/>
      </c>
      <c r="T129" s="85" t="str">
        <f t="shared" si="13"/>
        <v/>
      </c>
      <c r="U129" s="85" t="str">
        <f t="shared" si="14"/>
        <v/>
      </c>
      <c r="V129" s="31" t="str">
        <f t="shared" si="15"/>
        <v/>
      </c>
      <c r="W129" s="79" t="str">
        <f t="shared" si="16"/>
        <v/>
      </c>
      <c r="X129" s="82" t="str">
        <f t="shared" si="17"/>
        <v/>
      </c>
    </row>
    <row r="130" spans="1:24" ht="15" customHeight="1" x14ac:dyDescent="0.25">
      <c r="A130" s="30" t="str">
        <f>IF('2_Review &amp; Audit'!A115="","",'2_Review &amp; Audit'!A115)</f>
        <v/>
      </c>
      <c r="B130" s="30" t="str">
        <f>IF(A130="","",'2_Review &amp; Audit'!C115)</f>
        <v/>
      </c>
      <c r="C130" s="30" t="str">
        <f>IF(A130="","",'2_Review &amp; Audit'!D115)</f>
        <v/>
      </c>
      <c r="D130" s="30" t="str">
        <f>IF(A130="","",'2_Review &amp; Audit'!F115)</f>
        <v/>
      </c>
      <c r="E130" s="30" t="str">
        <f>IF(A130="","",'2_Review &amp; Audit'!H115)</f>
        <v/>
      </c>
      <c r="F130" s="31" t="str">
        <f>IF(A130="","",'2_Review &amp; Audit'!I115)</f>
        <v/>
      </c>
      <c r="G130" s="31" t="str">
        <f>IF(A130="","",'2_Review &amp; Audit'!M115)</f>
        <v/>
      </c>
      <c r="H130" s="32" t="str">
        <f>IF(A130="","",'2_Review &amp; Audit'!J115)</f>
        <v/>
      </c>
      <c r="I130" s="32" t="str">
        <f>IF(A130="","",'2_Review &amp; Audit'!N115)</f>
        <v/>
      </c>
      <c r="J130" s="32" t="str">
        <f>IF(A130="","",'2_Review &amp; Audit'!R115)</f>
        <v/>
      </c>
      <c r="K130" s="90" t="str">
        <f>IF(A130="","",'2_Review &amp; Audit'!L115)</f>
        <v/>
      </c>
      <c r="L130" s="90" t="str">
        <f>IF(A130="","",'2_Review &amp; Audit'!P115)</f>
        <v/>
      </c>
      <c r="M130" s="90" t="str">
        <f>IF(A130="","",'2_Review &amp; Audit'!Q115)</f>
        <v/>
      </c>
      <c r="N130" s="90" t="str">
        <f t="shared" si="10"/>
        <v/>
      </c>
      <c r="O130" s="32" t="str">
        <f>IF(OR(D130="",G130="",M130&gt;=0),"",MIN(I130,SUMIFS('2_Review &amp; Audit'!$J$6:$J$505,'2_Review &amp; Audit'!$F$6:$F$505,D130,'2_Review &amp; Audit'!$I$6:$I$505,"&gt;="&amp;G130-30,'2_Review &amp; Audit'!$I$6:$I$505,"&lt;="&amp;G130+30,'2_Review &amp; Audit'!$A$6:$A$505,"&lt;&gt;"&amp;A130)))</f>
        <v/>
      </c>
      <c r="P130" s="32" t="str">
        <f>IF(OR(D130="",G130="",M130&gt;=0),"",COUNTIFS('2_Review &amp; Audit'!$F$6:$F$505,D130,'2_Review &amp; Audit'!$I$6:$I$505,"&gt;="&amp;G130-30,'2_Review &amp; Audit'!$I$6:$I$505,"&lt;="&amp;G130+30,'2_Review &amp; Audit'!$A$6:$A$505,"&lt;&gt;"&amp;A130))</f>
        <v/>
      </c>
      <c r="Q130" s="88" t="str">
        <f t="shared" si="11"/>
        <v/>
      </c>
      <c r="R130" s="84" t="str">
        <f>IF(TransactionAuditTable[[#This Row],[Ticker]]="","",IF(Q130&lt;&gt;"Yes",0,ABS(M130)*MIN(1,O130/I130)))</f>
        <v/>
      </c>
      <c r="S130" s="85" t="str">
        <f t="shared" si="12"/>
        <v/>
      </c>
      <c r="T130" s="85" t="str">
        <f t="shared" si="13"/>
        <v/>
      </c>
      <c r="U130" s="85" t="str">
        <f t="shared" si="14"/>
        <v/>
      </c>
      <c r="V130" s="31" t="str">
        <f t="shared" si="15"/>
        <v/>
      </c>
      <c r="W130" s="80" t="str">
        <f t="shared" si="16"/>
        <v/>
      </c>
      <c r="X130" s="83" t="str">
        <f t="shared" si="17"/>
        <v/>
      </c>
    </row>
    <row r="131" spans="1:24" ht="15" customHeight="1" x14ac:dyDescent="0.25">
      <c r="A131" s="30" t="str">
        <f>IF('2_Review &amp; Audit'!A116="","",'2_Review &amp; Audit'!A116)</f>
        <v/>
      </c>
      <c r="B131" s="30" t="str">
        <f>IF(A131="","",'2_Review &amp; Audit'!C116)</f>
        <v/>
      </c>
      <c r="C131" s="30" t="str">
        <f>IF(A131="","",'2_Review &amp; Audit'!D116)</f>
        <v/>
      </c>
      <c r="D131" s="30" t="str">
        <f>IF(A131="","",'2_Review &amp; Audit'!F116)</f>
        <v/>
      </c>
      <c r="E131" s="30" t="str">
        <f>IF(A131="","",'2_Review &amp; Audit'!H116)</f>
        <v/>
      </c>
      <c r="F131" s="31" t="str">
        <f>IF(A131="","",'2_Review &amp; Audit'!I116)</f>
        <v/>
      </c>
      <c r="G131" s="31" t="str">
        <f>IF(A131="","",'2_Review &amp; Audit'!M116)</f>
        <v/>
      </c>
      <c r="H131" s="32" t="str">
        <f>IF(A131="","",'2_Review &amp; Audit'!J116)</f>
        <v/>
      </c>
      <c r="I131" s="32" t="str">
        <f>IF(A131="","",'2_Review &amp; Audit'!N116)</f>
        <v/>
      </c>
      <c r="J131" s="32" t="str">
        <f>IF(A131="","",'2_Review &amp; Audit'!R116)</f>
        <v/>
      </c>
      <c r="K131" s="90" t="str">
        <f>IF(A131="","",'2_Review &amp; Audit'!L116)</f>
        <v/>
      </c>
      <c r="L131" s="90" t="str">
        <f>IF(A131="","",'2_Review &amp; Audit'!P116)</f>
        <v/>
      </c>
      <c r="M131" s="90" t="str">
        <f>IF(A131="","",'2_Review &amp; Audit'!Q116)</f>
        <v/>
      </c>
      <c r="N131" s="90" t="str">
        <f t="shared" si="10"/>
        <v/>
      </c>
      <c r="O131" s="32" t="str">
        <f>IF(OR(D131="",G131="",M131&gt;=0),"",MIN(I131,SUMIFS('2_Review &amp; Audit'!$J$6:$J$505,'2_Review &amp; Audit'!$F$6:$F$505,D131,'2_Review &amp; Audit'!$I$6:$I$505,"&gt;="&amp;G131-30,'2_Review &amp; Audit'!$I$6:$I$505,"&lt;="&amp;G131+30,'2_Review &amp; Audit'!$A$6:$A$505,"&lt;&gt;"&amp;A131)))</f>
        <v/>
      </c>
      <c r="P131" s="32" t="str">
        <f>IF(OR(D131="",G131="",M131&gt;=0),"",COUNTIFS('2_Review &amp; Audit'!$F$6:$F$505,D131,'2_Review &amp; Audit'!$I$6:$I$505,"&gt;="&amp;G131-30,'2_Review &amp; Audit'!$I$6:$I$505,"&lt;="&amp;G131+30,'2_Review &amp; Audit'!$A$6:$A$505,"&lt;&gt;"&amp;A131))</f>
        <v/>
      </c>
      <c r="Q131" s="88" t="str">
        <f t="shared" si="11"/>
        <v/>
      </c>
      <c r="R131" s="84" t="str">
        <f>IF(TransactionAuditTable[[#This Row],[Ticker]]="","",IF(Q131&lt;&gt;"Yes",0,ABS(M131)*MIN(1,O131/I131)))</f>
        <v/>
      </c>
      <c r="S131" s="85" t="str">
        <f t="shared" si="12"/>
        <v/>
      </c>
      <c r="T131" s="85" t="str">
        <f t="shared" si="13"/>
        <v/>
      </c>
      <c r="U131" s="85" t="str">
        <f t="shared" si="14"/>
        <v/>
      </c>
      <c r="V131" s="31" t="str">
        <f t="shared" si="15"/>
        <v/>
      </c>
      <c r="W131" s="79" t="str">
        <f t="shared" si="16"/>
        <v/>
      </c>
      <c r="X131" s="82" t="str">
        <f t="shared" si="17"/>
        <v/>
      </c>
    </row>
    <row r="132" spans="1:24" ht="15" customHeight="1" x14ac:dyDescent="0.25">
      <c r="A132" s="30" t="str">
        <f>IF('2_Review &amp; Audit'!A117="","",'2_Review &amp; Audit'!A117)</f>
        <v/>
      </c>
      <c r="B132" s="30" t="str">
        <f>IF(A132="","",'2_Review &amp; Audit'!C117)</f>
        <v/>
      </c>
      <c r="C132" s="30" t="str">
        <f>IF(A132="","",'2_Review &amp; Audit'!D117)</f>
        <v/>
      </c>
      <c r="D132" s="30" t="str">
        <f>IF(A132="","",'2_Review &amp; Audit'!F117)</f>
        <v/>
      </c>
      <c r="E132" s="30" t="str">
        <f>IF(A132="","",'2_Review &amp; Audit'!H117)</f>
        <v/>
      </c>
      <c r="F132" s="31" t="str">
        <f>IF(A132="","",'2_Review &amp; Audit'!I117)</f>
        <v/>
      </c>
      <c r="G132" s="31" t="str">
        <f>IF(A132="","",'2_Review &amp; Audit'!M117)</f>
        <v/>
      </c>
      <c r="H132" s="32" t="str">
        <f>IF(A132="","",'2_Review &amp; Audit'!J117)</f>
        <v/>
      </c>
      <c r="I132" s="32" t="str">
        <f>IF(A132="","",'2_Review &amp; Audit'!N117)</f>
        <v/>
      </c>
      <c r="J132" s="32" t="str">
        <f>IF(A132="","",'2_Review &amp; Audit'!R117)</f>
        <v/>
      </c>
      <c r="K132" s="90" t="str">
        <f>IF(A132="","",'2_Review &amp; Audit'!L117)</f>
        <v/>
      </c>
      <c r="L132" s="90" t="str">
        <f>IF(A132="","",'2_Review &amp; Audit'!P117)</f>
        <v/>
      </c>
      <c r="M132" s="90" t="str">
        <f>IF(A132="","",'2_Review &amp; Audit'!Q117)</f>
        <v/>
      </c>
      <c r="N132" s="90" t="str">
        <f t="shared" si="10"/>
        <v/>
      </c>
      <c r="O132" s="32" t="str">
        <f>IF(OR(D132="",G132="",M132&gt;=0),"",MIN(I132,SUMIFS('2_Review &amp; Audit'!$J$6:$J$505,'2_Review &amp; Audit'!$F$6:$F$505,D132,'2_Review &amp; Audit'!$I$6:$I$505,"&gt;="&amp;G132-30,'2_Review &amp; Audit'!$I$6:$I$505,"&lt;="&amp;G132+30,'2_Review &amp; Audit'!$A$6:$A$505,"&lt;&gt;"&amp;A132)))</f>
        <v/>
      </c>
      <c r="P132" s="32" t="str">
        <f>IF(OR(D132="",G132="",M132&gt;=0),"",COUNTIFS('2_Review &amp; Audit'!$F$6:$F$505,D132,'2_Review &amp; Audit'!$I$6:$I$505,"&gt;="&amp;G132-30,'2_Review &amp; Audit'!$I$6:$I$505,"&lt;="&amp;G132+30,'2_Review &amp; Audit'!$A$6:$A$505,"&lt;&gt;"&amp;A132))</f>
        <v/>
      </c>
      <c r="Q132" s="88" t="str">
        <f t="shared" si="11"/>
        <v/>
      </c>
      <c r="R132" s="84" t="str">
        <f>IF(TransactionAuditTable[[#This Row],[Ticker]]="","",IF(Q132&lt;&gt;"Yes",0,ABS(M132)*MIN(1,O132/I132)))</f>
        <v/>
      </c>
      <c r="S132" s="85" t="str">
        <f t="shared" si="12"/>
        <v/>
      </c>
      <c r="T132" s="85" t="str">
        <f t="shared" si="13"/>
        <v/>
      </c>
      <c r="U132" s="85" t="str">
        <f t="shared" si="14"/>
        <v/>
      </c>
      <c r="V132" s="31" t="str">
        <f t="shared" si="15"/>
        <v/>
      </c>
      <c r="W132" s="80" t="str">
        <f t="shared" si="16"/>
        <v/>
      </c>
      <c r="X132" s="83" t="str">
        <f t="shared" si="17"/>
        <v/>
      </c>
    </row>
    <row r="133" spans="1:24" ht="15" customHeight="1" x14ac:dyDescent="0.25">
      <c r="A133" s="30" t="str">
        <f>IF('2_Review &amp; Audit'!A118="","",'2_Review &amp; Audit'!A118)</f>
        <v/>
      </c>
      <c r="B133" s="30" t="str">
        <f>IF(A133="","",'2_Review &amp; Audit'!C118)</f>
        <v/>
      </c>
      <c r="C133" s="30" t="str">
        <f>IF(A133="","",'2_Review &amp; Audit'!D118)</f>
        <v/>
      </c>
      <c r="D133" s="30" t="str">
        <f>IF(A133="","",'2_Review &amp; Audit'!F118)</f>
        <v/>
      </c>
      <c r="E133" s="30" t="str">
        <f>IF(A133="","",'2_Review &amp; Audit'!H118)</f>
        <v/>
      </c>
      <c r="F133" s="31" t="str">
        <f>IF(A133="","",'2_Review &amp; Audit'!I118)</f>
        <v/>
      </c>
      <c r="G133" s="31" t="str">
        <f>IF(A133="","",'2_Review &amp; Audit'!M118)</f>
        <v/>
      </c>
      <c r="H133" s="32" t="str">
        <f>IF(A133="","",'2_Review &amp; Audit'!J118)</f>
        <v/>
      </c>
      <c r="I133" s="32" t="str">
        <f>IF(A133="","",'2_Review &amp; Audit'!N118)</f>
        <v/>
      </c>
      <c r="J133" s="32" t="str">
        <f>IF(A133="","",'2_Review &amp; Audit'!R118)</f>
        <v/>
      </c>
      <c r="K133" s="90" t="str">
        <f>IF(A133="","",'2_Review &amp; Audit'!L118)</f>
        <v/>
      </c>
      <c r="L133" s="90" t="str">
        <f>IF(A133="","",'2_Review &amp; Audit'!P118)</f>
        <v/>
      </c>
      <c r="M133" s="90" t="str">
        <f>IF(A133="","",'2_Review &amp; Audit'!Q118)</f>
        <v/>
      </c>
      <c r="N133" s="90" t="str">
        <f t="shared" si="10"/>
        <v/>
      </c>
      <c r="O133" s="32" t="str">
        <f>IF(OR(D133="",G133="",M133&gt;=0),"",MIN(I133,SUMIFS('2_Review &amp; Audit'!$J$6:$J$505,'2_Review &amp; Audit'!$F$6:$F$505,D133,'2_Review &amp; Audit'!$I$6:$I$505,"&gt;="&amp;G133-30,'2_Review &amp; Audit'!$I$6:$I$505,"&lt;="&amp;G133+30,'2_Review &amp; Audit'!$A$6:$A$505,"&lt;&gt;"&amp;A133)))</f>
        <v/>
      </c>
      <c r="P133" s="32" t="str">
        <f>IF(OR(D133="",G133="",M133&gt;=0),"",COUNTIFS('2_Review &amp; Audit'!$F$6:$F$505,D133,'2_Review &amp; Audit'!$I$6:$I$505,"&gt;="&amp;G133-30,'2_Review &amp; Audit'!$I$6:$I$505,"&lt;="&amp;G133+30,'2_Review &amp; Audit'!$A$6:$A$505,"&lt;&gt;"&amp;A133))</f>
        <v/>
      </c>
      <c r="Q133" s="88" t="str">
        <f t="shared" si="11"/>
        <v/>
      </c>
      <c r="R133" s="84" t="str">
        <f>IF(TransactionAuditTable[[#This Row],[Ticker]]="","",IF(Q133&lt;&gt;"Yes",0,ABS(M133)*MIN(1,O133/I133)))</f>
        <v/>
      </c>
      <c r="S133" s="85" t="str">
        <f t="shared" si="12"/>
        <v/>
      </c>
      <c r="T133" s="85" t="str">
        <f t="shared" si="13"/>
        <v/>
      </c>
      <c r="U133" s="85" t="str">
        <f t="shared" si="14"/>
        <v/>
      </c>
      <c r="V133" s="31" t="str">
        <f t="shared" si="15"/>
        <v/>
      </c>
      <c r="W133" s="79" t="str">
        <f t="shared" si="16"/>
        <v/>
      </c>
      <c r="X133" s="82" t="str">
        <f t="shared" si="17"/>
        <v/>
      </c>
    </row>
    <row r="134" spans="1:24" ht="15" customHeight="1" x14ac:dyDescent="0.25">
      <c r="A134" s="30" t="str">
        <f>IF('2_Review &amp; Audit'!A119="","",'2_Review &amp; Audit'!A119)</f>
        <v/>
      </c>
      <c r="B134" s="30" t="str">
        <f>IF(A134="","",'2_Review &amp; Audit'!C119)</f>
        <v/>
      </c>
      <c r="C134" s="30" t="str">
        <f>IF(A134="","",'2_Review &amp; Audit'!D119)</f>
        <v/>
      </c>
      <c r="D134" s="30" t="str">
        <f>IF(A134="","",'2_Review &amp; Audit'!F119)</f>
        <v/>
      </c>
      <c r="E134" s="30" t="str">
        <f>IF(A134="","",'2_Review &amp; Audit'!H119)</f>
        <v/>
      </c>
      <c r="F134" s="31" t="str">
        <f>IF(A134="","",'2_Review &amp; Audit'!I119)</f>
        <v/>
      </c>
      <c r="G134" s="31" t="str">
        <f>IF(A134="","",'2_Review &amp; Audit'!M119)</f>
        <v/>
      </c>
      <c r="H134" s="32" t="str">
        <f>IF(A134="","",'2_Review &amp; Audit'!J119)</f>
        <v/>
      </c>
      <c r="I134" s="32" t="str">
        <f>IF(A134="","",'2_Review &amp; Audit'!N119)</f>
        <v/>
      </c>
      <c r="J134" s="32" t="str">
        <f>IF(A134="","",'2_Review &amp; Audit'!R119)</f>
        <v/>
      </c>
      <c r="K134" s="90" t="str">
        <f>IF(A134="","",'2_Review &amp; Audit'!L119)</f>
        <v/>
      </c>
      <c r="L134" s="90" t="str">
        <f>IF(A134="","",'2_Review &amp; Audit'!P119)</f>
        <v/>
      </c>
      <c r="M134" s="90" t="str">
        <f>IF(A134="","",'2_Review &amp; Audit'!Q119)</f>
        <v/>
      </c>
      <c r="N134" s="90" t="str">
        <f t="shared" si="10"/>
        <v/>
      </c>
      <c r="O134" s="32" t="str">
        <f>IF(OR(D134="",G134="",M134&gt;=0),"",MIN(I134,SUMIFS('2_Review &amp; Audit'!$J$6:$J$505,'2_Review &amp; Audit'!$F$6:$F$505,D134,'2_Review &amp; Audit'!$I$6:$I$505,"&gt;="&amp;G134-30,'2_Review &amp; Audit'!$I$6:$I$505,"&lt;="&amp;G134+30,'2_Review &amp; Audit'!$A$6:$A$505,"&lt;&gt;"&amp;A134)))</f>
        <v/>
      </c>
      <c r="P134" s="32" t="str">
        <f>IF(OR(D134="",G134="",M134&gt;=0),"",COUNTIFS('2_Review &amp; Audit'!$F$6:$F$505,D134,'2_Review &amp; Audit'!$I$6:$I$505,"&gt;="&amp;G134-30,'2_Review &amp; Audit'!$I$6:$I$505,"&lt;="&amp;G134+30,'2_Review &amp; Audit'!$A$6:$A$505,"&lt;&gt;"&amp;A134))</f>
        <v/>
      </c>
      <c r="Q134" s="88" t="str">
        <f t="shared" si="11"/>
        <v/>
      </c>
      <c r="R134" s="84" t="str">
        <f>IF(TransactionAuditTable[[#This Row],[Ticker]]="","",IF(Q134&lt;&gt;"Yes",0,ABS(M134)*MIN(1,O134/I134)))</f>
        <v/>
      </c>
      <c r="S134" s="85" t="str">
        <f t="shared" si="12"/>
        <v/>
      </c>
      <c r="T134" s="85" t="str">
        <f t="shared" si="13"/>
        <v/>
      </c>
      <c r="U134" s="85" t="str">
        <f t="shared" si="14"/>
        <v/>
      </c>
      <c r="V134" s="31" t="str">
        <f t="shared" si="15"/>
        <v/>
      </c>
      <c r="W134" s="80" t="str">
        <f t="shared" si="16"/>
        <v/>
      </c>
      <c r="X134" s="83" t="str">
        <f t="shared" si="17"/>
        <v/>
      </c>
    </row>
    <row r="135" spans="1:24" ht="15" customHeight="1" x14ac:dyDescent="0.25">
      <c r="A135" s="30" t="str">
        <f>IF('2_Review &amp; Audit'!A120="","",'2_Review &amp; Audit'!A120)</f>
        <v/>
      </c>
      <c r="B135" s="30" t="str">
        <f>IF(A135="","",'2_Review &amp; Audit'!C120)</f>
        <v/>
      </c>
      <c r="C135" s="30" t="str">
        <f>IF(A135="","",'2_Review &amp; Audit'!D120)</f>
        <v/>
      </c>
      <c r="D135" s="30" t="str">
        <f>IF(A135="","",'2_Review &amp; Audit'!F120)</f>
        <v/>
      </c>
      <c r="E135" s="30" t="str">
        <f>IF(A135="","",'2_Review &amp; Audit'!H120)</f>
        <v/>
      </c>
      <c r="F135" s="31" t="str">
        <f>IF(A135="","",'2_Review &amp; Audit'!I120)</f>
        <v/>
      </c>
      <c r="G135" s="31" t="str">
        <f>IF(A135="","",'2_Review &amp; Audit'!M120)</f>
        <v/>
      </c>
      <c r="H135" s="32" t="str">
        <f>IF(A135="","",'2_Review &amp; Audit'!J120)</f>
        <v/>
      </c>
      <c r="I135" s="32" t="str">
        <f>IF(A135="","",'2_Review &amp; Audit'!N120)</f>
        <v/>
      </c>
      <c r="J135" s="32" t="str">
        <f>IF(A135="","",'2_Review &amp; Audit'!R120)</f>
        <v/>
      </c>
      <c r="K135" s="90" t="str">
        <f>IF(A135="","",'2_Review &amp; Audit'!L120)</f>
        <v/>
      </c>
      <c r="L135" s="90" t="str">
        <f>IF(A135="","",'2_Review &amp; Audit'!P120)</f>
        <v/>
      </c>
      <c r="M135" s="90" t="str">
        <f>IF(A135="","",'2_Review &amp; Audit'!Q120)</f>
        <v/>
      </c>
      <c r="N135" s="90" t="str">
        <f t="shared" si="10"/>
        <v/>
      </c>
      <c r="O135" s="32" t="str">
        <f>IF(OR(D135="",G135="",M135&gt;=0),"",MIN(I135,SUMIFS('2_Review &amp; Audit'!$J$6:$J$505,'2_Review &amp; Audit'!$F$6:$F$505,D135,'2_Review &amp; Audit'!$I$6:$I$505,"&gt;="&amp;G135-30,'2_Review &amp; Audit'!$I$6:$I$505,"&lt;="&amp;G135+30,'2_Review &amp; Audit'!$A$6:$A$505,"&lt;&gt;"&amp;A135)))</f>
        <v/>
      </c>
      <c r="P135" s="32" t="str">
        <f>IF(OR(D135="",G135="",M135&gt;=0),"",COUNTIFS('2_Review &amp; Audit'!$F$6:$F$505,D135,'2_Review &amp; Audit'!$I$6:$I$505,"&gt;="&amp;G135-30,'2_Review &amp; Audit'!$I$6:$I$505,"&lt;="&amp;G135+30,'2_Review &amp; Audit'!$A$6:$A$505,"&lt;&gt;"&amp;A135))</f>
        <v/>
      </c>
      <c r="Q135" s="88" t="str">
        <f t="shared" si="11"/>
        <v/>
      </c>
      <c r="R135" s="84" t="str">
        <f>IF(TransactionAuditTable[[#This Row],[Ticker]]="","",IF(Q135&lt;&gt;"Yes",0,ABS(M135)*MIN(1,O135/I135)))</f>
        <v/>
      </c>
      <c r="S135" s="85" t="str">
        <f t="shared" si="12"/>
        <v/>
      </c>
      <c r="T135" s="85" t="str">
        <f t="shared" si="13"/>
        <v/>
      </c>
      <c r="U135" s="85" t="str">
        <f t="shared" si="14"/>
        <v/>
      </c>
      <c r="V135" s="31" t="str">
        <f t="shared" si="15"/>
        <v/>
      </c>
      <c r="W135" s="79" t="str">
        <f t="shared" si="16"/>
        <v/>
      </c>
      <c r="X135" s="82" t="str">
        <f t="shared" si="17"/>
        <v/>
      </c>
    </row>
    <row r="136" spans="1:24" ht="15" customHeight="1" x14ac:dyDescent="0.25">
      <c r="A136" s="30" t="str">
        <f>IF('2_Review &amp; Audit'!A121="","",'2_Review &amp; Audit'!A121)</f>
        <v/>
      </c>
      <c r="B136" s="30" t="str">
        <f>IF(A136="","",'2_Review &amp; Audit'!C121)</f>
        <v/>
      </c>
      <c r="C136" s="30" t="str">
        <f>IF(A136="","",'2_Review &amp; Audit'!D121)</f>
        <v/>
      </c>
      <c r="D136" s="30" t="str">
        <f>IF(A136="","",'2_Review &amp; Audit'!F121)</f>
        <v/>
      </c>
      <c r="E136" s="30" t="str">
        <f>IF(A136="","",'2_Review &amp; Audit'!H121)</f>
        <v/>
      </c>
      <c r="F136" s="31" t="str">
        <f>IF(A136="","",'2_Review &amp; Audit'!I121)</f>
        <v/>
      </c>
      <c r="G136" s="31" t="str">
        <f>IF(A136="","",'2_Review &amp; Audit'!M121)</f>
        <v/>
      </c>
      <c r="H136" s="32" t="str">
        <f>IF(A136="","",'2_Review &amp; Audit'!J121)</f>
        <v/>
      </c>
      <c r="I136" s="32" t="str">
        <f>IF(A136="","",'2_Review &amp; Audit'!N121)</f>
        <v/>
      </c>
      <c r="J136" s="32" t="str">
        <f>IF(A136="","",'2_Review &amp; Audit'!R121)</f>
        <v/>
      </c>
      <c r="K136" s="90" t="str">
        <f>IF(A136="","",'2_Review &amp; Audit'!L121)</f>
        <v/>
      </c>
      <c r="L136" s="90" t="str">
        <f>IF(A136="","",'2_Review &amp; Audit'!P121)</f>
        <v/>
      </c>
      <c r="M136" s="90" t="str">
        <f>IF(A136="","",'2_Review &amp; Audit'!Q121)</f>
        <v/>
      </c>
      <c r="N136" s="90" t="str">
        <f t="shared" si="10"/>
        <v/>
      </c>
      <c r="O136" s="32" t="str">
        <f>IF(OR(D136="",G136="",M136&gt;=0),"",MIN(I136,SUMIFS('2_Review &amp; Audit'!$J$6:$J$505,'2_Review &amp; Audit'!$F$6:$F$505,D136,'2_Review &amp; Audit'!$I$6:$I$505,"&gt;="&amp;G136-30,'2_Review &amp; Audit'!$I$6:$I$505,"&lt;="&amp;G136+30,'2_Review &amp; Audit'!$A$6:$A$505,"&lt;&gt;"&amp;A136)))</f>
        <v/>
      </c>
      <c r="P136" s="32" t="str">
        <f>IF(OR(D136="",G136="",M136&gt;=0),"",COUNTIFS('2_Review &amp; Audit'!$F$6:$F$505,D136,'2_Review &amp; Audit'!$I$6:$I$505,"&gt;="&amp;G136-30,'2_Review &amp; Audit'!$I$6:$I$505,"&lt;="&amp;G136+30,'2_Review &amp; Audit'!$A$6:$A$505,"&lt;&gt;"&amp;A136))</f>
        <v/>
      </c>
      <c r="Q136" s="88" t="str">
        <f t="shared" si="11"/>
        <v/>
      </c>
      <c r="R136" s="84" t="str">
        <f>IF(TransactionAuditTable[[#This Row],[Ticker]]="","",IF(Q136&lt;&gt;"Yes",0,ABS(M136)*MIN(1,O136/I136)))</f>
        <v/>
      </c>
      <c r="S136" s="85" t="str">
        <f t="shared" si="12"/>
        <v/>
      </c>
      <c r="T136" s="85" t="str">
        <f t="shared" si="13"/>
        <v/>
      </c>
      <c r="U136" s="85" t="str">
        <f t="shared" si="14"/>
        <v/>
      </c>
      <c r="V136" s="31" t="str">
        <f t="shared" si="15"/>
        <v/>
      </c>
      <c r="W136" s="80" t="str">
        <f t="shared" si="16"/>
        <v/>
      </c>
      <c r="X136" s="83" t="str">
        <f t="shared" si="17"/>
        <v/>
      </c>
    </row>
    <row r="137" spans="1:24" ht="15" customHeight="1" x14ac:dyDescent="0.25">
      <c r="A137" s="30" t="str">
        <f>IF('2_Review &amp; Audit'!A122="","",'2_Review &amp; Audit'!A122)</f>
        <v/>
      </c>
      <c r="B137" s="30" t="str">
        <f>IF(A137="","",'2_Review &amp; Audit'!C122)</f>
        <v/>
      </c>
      <c r="C137" s="30" t="str">
        <f>IF(A137="","",'2_Review &amp; Audit'!D122)</f>
        <v/>
      </c>
      <c r="D137" s="30" t="str">
        <f>IF(A137="","",'2_Review &amp; Audit'!F122)</f>
        <v/>
      </c>
      <c r="E137" s="30" t="str">
        <f>IF(A137="","",'2_Review &amp; Audit'!H122)</f>
        <v/>
      </c>
      <c r="F137" s="31" t="str">
        <f>IF(A137="","",'2_Review &amp; Audit'!I122)</f>
        <v/>
      </c>
      <c r="G137" s="31" t="str">
        <f>IF(A137="","",'2_Review &amp; Audit'!M122)</f>
        <v/>
      </c>
      <c r="H137" s="32" t="str">
        <f>IF(A137="","",'2_Review &amp; Audit'!J122)</f>
        <v/>
      </c>
      <c r="I137" s="32" t="str">
        <f>IF(A137="","",'2_Review &amp; Audit'!N122)</f>
        <v/>
      </c>
      <c r="J137" s="32" t="str">
        <f>IF(A137="","",'2_Review &amp; Audit'!R122)</f>
        <v/>
      </c>
      <c r="K137" s="90" t="str">
        <f>IF(A137="","",'2_Review &amp; Audit'!L122)</f>
        <v/>
      </c>
      <c r="L137" s="90" t="str">
        <f>IF(A137="","",'2_Review &amp; Audit'!P122)</f>
        <v/>
      </c>
      <c r="M137" s="90" t="str">
        <f>IF(A137="","",'2_Review &amp; Audit'!Q122)</f>
        <v/>
      </c>
      <c r="N137" s="90" t="str">
        <f t="shared" si="10"/>
        <v/>
      </c>
      <c r="O137" s="32" t="str">
        <f>IF(OR(D137="",G137="",M137&gt;=0),"",MIN(I137,SUMIFS('2_Review &amp; Audit'!$J$6:$J$505,'2_Review &amp; Audit'!$F$6:$F$505,D137,'2_Review &amp; Audit'!$I$6:$I$505,"&gt;="&amp;G137-30,'2_Review &amp; Audit'!$I$6:$I$505,"&lt;="&amp;G137+30,'2_Review &amp; Audit'!$A$6:$A$505,"&lt;&gt;"&amp;A137)))</f>
        <v/>
      </c>
      <c r="P137" s="32" t="str">
        <f>IF(OR(D137="",G137="",M137&gt;=0),"",COUNTIFS('2_Review &amp; Audit'!$F$6:$F$505,D137,'2_Review &amp; Audit'!$I$6:$I$505,"&gt;="&amp;G137-30,'2_Review &amp; Audit'!$I$6:$I$505,"&lt;="&amp;G137+30,'2_Review &amp; Audit'!$A$6:$A$505,"&lt;&gt;"&amp;A137))</f>
        <v/>
      </c>
      <c r="Q137" s="88" t="str">
        <f t="shared" si="11"/>
        <v/>
      </c>
      <c r="R137" s="84" t="str">
        <f>IF(TransactionAuditTable[[#This Row],[Ticker]]="","",IF(Q137&lt;&gt;"Yes",0,ABS(M137)*MIN(1,O137/I137)))</f>
        <v/>
      </c>
      <c r="S137" s="85" t="str">
        <f t="shared" si="12"/>
        <v/>
      </c>
      <c r="T137" s="85" t="str">
        <f t="shared" si="13"/>
        <v/>
      </c>
      <c r="U137" s="85" t="str">
        <f t="shared" si="14"/>
        <v/>
      </c>
      <c r="V137" s="31" t="str">
        <f t="shared" si="15"/>
        <v/>
      </c>
      <c r="W137" s="79" t="str">
        <f t="shared" si="16"/>
        <v/>
      </c>
      <c r="X137" s="82" t="str">
        <f t="shared" si="17"/>
        <v/>
      </c>
    </row>
    <row r="138" spans="1:24" ht="15" customHeight="1" x14ac:dyDescent="0.25">
      <c r="A138" s="30" t="str">
        <f>IF('2_Review &amp; Audit'!A123="","",'2_Review &amp; Audit'!A123)</f>
        <v/>
      </c>
      <c r="B138" s="30" t="str">
        <f>IF(A138="","",'2_Review &amp; Audit'!C123)</f>
        <v/>
      </c>
      <c r="C138" s="30" t="str">
        <f>IF(A138="","",'2_Review &amp; Audit'!D123)</f>
        <v/>
      </c>
      <c r="D138" s="30" t="str">
        <f>IF(A138="","",'2_Review &amp; Audit'!F123)</f>
        <v/>
      </c>
      <c r="E138" s="30" t="str">
        <f>IF(A138="","",'2_Review &amp; Audit'!H123)</f>
        <v/>
      </c>
      <c r="F138" s="31" t="str">
        <f>IF(A138="","",'2_Review &amp; Audit'!I123)</f>
        <v/>
      </c>
      <c r="G138" s="31" t="str">
        <f>IF(A138="","",'2_Review &amp; Audit'!M123)</f>
        <v/>
      </c>
      <c r="H138" s="32" t="str">
        <f>IF(A138="","",'2_Review &amp; Audit'!J123)</f>
        <v/>
      </c>
      <c r="I138" s="32" t="str">
        <f>IF(A138="","",'2_Review &amp; Audit'!N123)</f>
        <v/>
      </c>
      <c r="J138" s="32" t="str">
        <f>IF(A138="","",'2_Review &amp; Audit'!R123)</f>
        <v/>
      </c>
      <c r="K138" s="90" t="str">
        <f>IF(A138="","",'2_Review &amp; Audit'!L123)</f>
        <v/>
      </c>
      <c r="L138" s="90" t="str">
        <f>IF(A138="","",'2_Review &amp; Audit'!P123)</f>
        <v/>
      </c>
      <c r="M138" s="90" t="str">
        <f>IF(A138="","",'2_Review &amp; Audit'!Q123)</f>
        <v/>
      </c>
      <c r="N138" s="90" t="str">
        <f t="shared" si="10"/>
        <v/>
      </c>
      <c r="O138" s="32" t="str">
        <f>IF(OR(D138="",G138="",M138&gt;=0),"",MIN(I138,SUMIFS('2_Review &amp; Audit'!$J$6:$J$505,'2_Review &amp; Audit'!$F$6:$F$505,D138,'2_Review &amp; Audit'!$I$6:$I$505,"&gt;="&amp;G138-30,'2_Review &amp; Audit'!$I$6:$I$505,"&lt;="&amp;G138+30,'2_Review &amp; Audit'!$A$6:$A$505,"&lt;&gt;"&amp;A138)))</f>
        <v/>
      </c>
      <c r="P138" s="32" t="str">
        <f>IF(OR(D138="",G138="",M138&gt;=0),"",COUNTIFS('2_Review &amp; Audit'!$F$6:$F$505,D138,'2_Review &amp; Audit'!$I$6:$I$505,"&gt;="&amp;G138-30,'2_Review &amp; Audit'!$I$6:$I$505,"&lt;="&amp;G138+30,'2_Review &amp; Audit'!$A$6:$A$505,"&lt;&gt;"&amp;A138))</f>
        <v/>
      </c>
      <c r="Q138" s="88" t="str">
        <f t="shared" si="11"/>
        <v/>
      </c>
      <c r="R138" s="84" t="str">
        <f>IF(TransactionAuditTable[[#This Row],[Ticker]]="","",IF(Q138&lt;&gt;"Yes",0,ABS(M138)*MIN(1,O138/I138)))</f>
        <v/>
      </c>
      <c r="S138" s="85" t="str">
        <f t="shared" si="12"/>
        <v/>
      </c>
      <c r="T138" s="85" t="str">
        <f t="shared" si="13"/>
        <v/>
      </c>
      <c r="U138" s="85" t="str">
        <f t="shared" si="14"/>
        <v/>
      </c>
      <c r="V138" s="31" t="str">
        <f t="shared" si="15"/>
        <v/>
      </c>
      <c r="W138" s="80" t="str">
        <f t="shared" si="16"/>
        <v/>
      </c>
      <c r="X138" s="83" t="str">
        <f t="shared" si="17"/>
        <v/>
      </c>
    </row>
    <row r="139" spans="1:24" ht="15" customHeight="1" x14ac:dyDescent="0.25">
      <c r="A139" s="30" t="str">
        <f>IF('2_Review &amp; Audit'!A124="","",'2_Review &amp; Audit'!A124)</f>
        <v/>
      </c>
      <c r="B139" s="30" t="str">
        <f>IF(A139="","",'2_Review &amp; Audit'!C124)</f>
        <v/>
      </c>
      <c r="C139" s="30" t="str">
        <f>IF(A139="","",'2_Review &amp; Audit'!D124)</f>
        <v/>
      </c>
      <c r="D139" s="30" t="str">
        <f>IF(A139="","",'2_Review &amp; Audit'!F124)</f>
        <v/>
      </c>
      <c r="E139" s="30" t="str">
        <f>IF(A139="","",'2_Review &amp; Audit'!H124)</f>
        <v/>
      </c>
      <c r="F139" s="31" t="str">
        <f>IF(A139="","",'2_Review &amp; Audit'!I124)</f>
        <v/>
      </c>
      <c r="G139" s="31" t="str">
        <f>IF(A139="","",'2_Review &amp; Audit'!M124)</f>
        <v/>
      </c>
      <c r="H139" s="32" t="str">
        <f>IF(A139="","",'2_Review &amp; Audit'!J124)</f>
        <v/>
      </c>
      <c r="I139" s="32" t="str">
        <f>IF(A139="","",'2_Review &amp; Audit'!N124)</f>
        <v/>
      </c>
      <c r="J139" s="32" t="str">
        <f>IF(A139="","",'2_Review &amp; Audit'!R124)</f>
        <v/>
      </c>
      <c r="K139" s="90" t="str">
        <f>IF(A139="","",'2_Review &amp; Audit'!L124)</f>
        <v/>
      </c>
      <c r="L139" s="90" t="str">
        <f>IF(A139="","",'2_Review &amp; Audit'!P124)</f>
        <v/>
      </c>
      <c r="M139" s="90" t="str">
        <f>IF(A139="","",'2_Review &amp; Audit'!Q124)</f>
        <v/>
      </c>
      <c r="N139" s="90" t="str">
        <f t="shared" si="10"/>
        <v/>
      </c>
      <c r="O139" s="32" t="str">
        <f>IF(OR(D139="",G139="",M139&gt;=0),"",MIN(I139,SUMIFS('2_Review &amp; Audit'!$J$6:$J$505,'2_Review &amp; Audit'!$F$6:$F$505,D139,'2_Review &amp; Audit'!$I$6:$I$505,"&gt;="&amp;G139-30,'2_Review &amp; Audit'!$I$6:$I$505,"&lt;="&amp;G139+30,'2_Review &amp; Audit'!$A$6:$A$505,"&lt;&gt;"&amp;A139)))</f>
        <v/>
      </c>
      <c r="P139" s="32" t="str">
        <f>IF(OR(D139="",G139="",M139&gt;=0),"",COUNTIFS('2_Review &amp; Audit'!$F$6:$F$505,D139,'2_Review &amp; Audit'!$I$6:$I$505,"&gt;="&amp;G139-30,'2_Review &amp; Audit'!$I$6:$I$505,"&lt;="&amp;G139+30,'2_Review &amp; Audit'!$A$6:$A$505,"&lt;&gt;"&amp;A139))</f>
        <v/>
      </c>
      <c r="Q139" s="88" t="str">
        <f t="shared" si="11"/>
        <v/>
      </c>
      <c r="R139" s="84" t="str">
        <f>IF(TransactionAuditTable[[#This Row],[Ticker]]="","",IF(Q139&lt;&gt;"Yes",0,ABS(M139)*MIN(1,O139/I139)))</f>
        <v/>
      </c>
      <c r="S139" s="85" t="str">
        <f t="shared" si="12"/>
        <v/>
      </c>
      <c r="T139" s="85" t="str">
        <f t="shared" si="13"/>
        <v/>
      </c>
      <c r="U139" s="85" t="str">
        <f t="shared" si="14"/>
        <v/>
      </c>
      <c r="V139" s="31" t="str">
        <f t="shared" si="15"/>
        <v/>
      </c>
      <c r="W139" s="79" t="str">
        <f t="shared" si="16"/>
        <v/>
      </c>
      <c r="X139" s="82" t="str">
        <f t="shared" si="17"/>
        <v/>
      </c>
    </row>
    <row r="140" spans="1:24" ht="15" customHeight="1" x14ac:dyDescent="0.25">
      <c r="A140" s="30" t="str">
        <f>IF('2_Review &amp; Audit'!A125="","",'2_Review &amp; Audit'!A125)</f>
        <v/>
      </c>
      <c r="B140" s="30" t="str">
        <f>IF(A140="","",'2_Review &amp; Audit'!C125)</f>
        <v/>
      </c>
      <c r="C140" s="30" t="str">
        <f>IF(A140="","",'2_Review &amp; Audit'!D125)</f>
        <v/>
      </c>
      <c r="D140" s="30" t="str">
        <f>IF(A140="","",'2_Review &amp; Audit'!F125)</f>
        <v/>
      </c>
      <c r="E140" s="30" t="str">
        <f>IF(A140="","",'2_Review &amp; Audit'!H125)</f>
        <v/>
      </c>
      <c r="F140" s="31" t="str">
        <f>IF(A140="","",'2_Review &amp; Audit'!I125)</f>
        <v/>
      </c>
      <c r="G140" s="31" t="str">
        <f>IF(A140="","",'2_Review &amp; Audit'!M125)</f>
        <v/>
      </c>
      <c r="H140" s="32" t="str">
        <f>IF(A140="","",'2_Review &amp; Audit'!J125)</f>
        <v/>
      </c>
      <c r="I140" s="32" t="str">
        <f>IF(A140="","",'2_Review &amp; Audit'!N125)</f>
        <v/>
      </c>
      <c r="J140" s="32" t="str">
        <f>IF(A140="","",'2_Review &amp; Audit'!R125)</f>
        <v/>
      </c>
      <c r="K140" s="90" t="str">
        <f>IF(A140="","",'2_Review &amp; Audit'!L125)</f>
        <v/>
      </c>
      <c r="L140" s="90" t="str">
        <f>IF(A140="","",'2_Review &amp; Audit'!P125)</f>
        <v/>
      </c>
      <c r="M140" s="90" t="str">
        <f>IF(A140="","",'2_Review &amp; Audit'!Q125)</f>
        <v/>
      </c>
      <c r="N140" s="90" t="str">
        <f t="shared" si="10"/>
        <v/>
      </c>
      <c r="O140" s="32" t="str">
        <f>IF(OR(D140="",G140="",M140&gt;=0),"",MIN(I140,SUMIFS('2_Review &amp; Audit'!$J$6:$J$505,'2_Review &amp; Audit'!$F$6:$F$505,D140,'2_Review &amp; Audit'!$I$6:$I$505,"&gt;="&amp;G140-30,'2_Review &amp; Audit'!$I$6:$I$505,"&lt;="&amp;G140+30,'2_Review &amp; Audit'!$A$6:$A$505,"&lt;&gt;"&amp;A140)))</f>
        <v/>
      </c>
      <c r="P140" s="32" t="str">
        <f>IF(OR(D140="",G140="",M140&gt;=0),"",COUNTIFS('2_Review &amp; Audit'!$F$6:$F$505,D140,'2_Review &amp; Audit'!$I$6:$I$505,"&gt;="&amp;G140-30,'2_Review &amp; Audit'!$I$6:$I$505,"&lt;="&amp;G140+30,'2_Review &amp; Audit'!$A$6:$A$505,"&lt;&gt;"&amp;A140))</f>
        <v/>
      </c>
      <c r="Q140" s="88" t="str">
        <f t="shared" si="11"/>
        <v/>
      </c>
      <c r="R140" s="84" t="str">
        <f>IF(TransactionAuditTable[[#This Row],[Ticker]]="","",IF(Q140&lt;&gt;"Yes",0,ABS(M140)*MIN(1,O140/I140)))</f>
        <v/>
      </c>
      <c r="S140" s="85" t="str">
        <f t="shared" si="12"/>
        <v/>
      </c>
      <c r="T140" s="85" t="str">
        <f t="shared" si="13"/>
        <v/>
      </c>
      <c r="U140" s="85" t="str">
        <f t="shared" si="14"/>
        <v/>
      </c>
      <c r="V140" s="31" t="str">
        <f t="shared" si="15"/>
        <v/>
      </c>
      <c r="W140" s="80" t="str">
        <f t="shared" si="16"/>
        <v/>
      </c>
      <c r="X140" s="83" t="str">
        <f t="shared" si="17"/>
        <v/>
      </c>
    </row>
    <row r="141" spans="1:24" ht="15" customHeight="1" x14ac:dyDescent="0.25">
      <c r="A141" s="30" t="str">
        <f>IF('2_Review &amp; Audit'!A126="","",'2_Review &amp; Audit'!A126)</f>
        <v/>
      </c>
      <c r="B141" s="30" t="str">
        <f>IF(A141="","",'2_Review &amp; Audit'!C126)</f>
        <v/>
      </c>
      <c r="C141" s="30" t="str">
        <f>IF(A141="","",'2_Review &amp; Audit'!D126)</f>
        <v/>
      </c>
      <c r="D141" s="30" t="str">
        <f>IF(A141="","",'2_Review &amp; Audit'!F126)</f>
        <v/>
      </c>
      <c r="E141" s="30" t="str">
        <f>IF(A141="","",'2_Review &amp; Audit'!H126)</f>
        <v/>
      </c>
      <c r="F141" s="31" t="str">
        <f>IF(A141="","",'2_Review &amp; Audit'!I126)</f>
        <v/>
      </c>
      <c r="G141" s="31" t="str">
        <f>IF(A141="","",'2_Review &amp; Audit'!M126)</f>
        <v/>
      </c>
      <c r="H141" s="32" t="str">
        <f>IF(A141="","",'2_Review &amp; Audit'!J126)</f>
        <v/>
      </c>
      <c r="I141" s="32" t="str">
        <f>IF(A141="","",'2_Review &amp; Audit'!N126)</f>
        <v/>
      </c>
      <c r="J141" s="32" t="str">
        <f>IF(A141="","",'2_Review &amp; Audit'!R126)</f>
        <v/>
      </c>
      <c r="K141" s="90" t="str">
        <f>IF(A141="","",'2_Review &amp; Audit'!L126)</f>
        <v/>
      </c>
      <c r="L141" s="90" t="str">
        <f>IF(A141="","",'2_Review &amp; Audit'!P126)</f>
        <v/>
      </c>
      <c r="M141" s="90" t="str">
        <f>IF(A141="","",'2_Review &amp; Audit'!Q126)</f>
        <v/>
      </c>
      <c r="N141" s="90" t="str">
        <f t="shared" si="10"/>
        <v/>
      </c>
      <c r="O141" s="32" t="str">
        <f>IF(OR(D141="",G141="",M141&gt;=0),"",MIN(I141,SUMIFS('2_Review &amp; Audit'!$J$6:$J$505,'2_Review &amp; Audit'!$F$6:$F$505,D141,'2_Review &amp; Audit'!$I$6:$I$505,"&gt;="&amp;G141-30,'2_Review &amp; Audit'!$I$6:$I$505,"&lt;="&amp;G141+30,'2_Review &amp; Audit'!$A$6:$A$505,"&lt;&gt;"&amp;A141)))</f>
        <v/>
      </c>
      <c r="P141" s="32" t="str">
        <f>IF(OR(D141="",G141="",M141&gt;=0),"",COUNTIFS('2_Review &amp; Audit'!$F$6:$F$505,D141,'2_Review &amp; Audit'!$I$6:$I$505,"&gt;="&amp;G141-30,'2_Review &amp; Audit'!$I$6:$I$505,"&lt;="&amp;G141+30,'2_Review &amp; Audit'!$A$6:$A$505,"&lt;&gt;"&amp;A141))</f>
        <v/>
      </c>
      <c r="Q141" s="88" t="str">
        <f t="shared" si="11"/>
        <v/>
      </c>
      <c r="R141" s="84" t="str">
        <f>IF(TransactionAuditTable[[#This Row],[Ticker]]="","",IF(Q141&lt;&gt;"Yes",0,ABS(M141)*MIN(1,O141/I141)))</f>
        <v/>
      </c>
      <c r="S141" s="85" t="str">
        <f t="shared" si="12"/>
        <v/>
      </c>
      <c r="T141" s="85" t="str">
        <f t="shared" si="13"/>
        <v/>
      </c>
      <c r="U141" s="85" t="str">
        <f t="shared" si="14"/>
        <v/>
      </c>
      <c r="V141" s="31" t="str">
        <f t="shared" si="15"/>
        <v/>
      </c>
      <c r="W141" s="79" t="str">
        <f t="shared" si="16"/>
        <v/>
      </c>
      <c r="X141" s="82" t="str">
        <f t="shared" si="17"/>
        <v/>
      </c>
    </row>
    <row r="142" spans="1:24" ht="15" customHeight="1" x14ac:dyDescent="0.25">
      <c r="A142" s="30" t="str">
        <f>IF('2_Review &amp; Audit'!A127="","",'2_Review &amp; Audit'!A127)</f>
        <v/>
      </c>
      <c r="B142" s="30" t="str">
        <f>IF(A142="","",'2_Review &amp; Audit'!C127)</f>
        <v/>
      </c>
      <c r="C142" s="30" t="str">
        <f>IF(A142="","",'2_Review &amp; Audit'!D127)</f>
        <v/>
      </c>
      <c r="D142" s="30" t="str">
        <f>IF(A142="","",'2_Review &amp; Audit'!F127)</f>
        <v/>
      </c>
      <c r="E142" s="30" t="str">
        <f>IF(A142="","",'2_Review &amp; Audit'!H127)</f>
        <v/>
      </c>
      <c r="F142" s="31" t="str">
        <f>IF(A142="","",'2_Review &amp; Audit'!I127)</f>
        <v/>
      </c>
      <c r="G142" s="31" t="str">
        <f>IF(A142="","",'2_Review &amp; Audit'!M127)</f>
        <v/>
      </c>
      <c r="H142" s="32" t="str">
        <f>IF(A142="","",'2_Review &amp; Audit'!J127)</f>
        <v/>
      </c>
      <c r="I142" s="32" t="str">
        <f>IF(A142="","",'2_Review &amp; Audit'!N127)</f>
        <v/>
      </c>
      <c r="J142" s="32" t="str">
        <f>IF(A142="","",'2_Review &amp; Audit'!R127)</f>
        <v/>
      </c>
      <c r="K142" s="90" t="str">
        <f>IF(A142="","",'2_Review &amp; Audit'!L127)</f>
        <v/>
      </c>
      <c r="L142" s="90" t="str">
        <f>IF(A142="","",'2_Review &amp; Audit'!P127)</f>
        <v/>
      </c>
      <c r="M142" s="90" t="str">
        <f>IF(A142="","",'2_Review &amp; Audit'!Q127)</f>
        <v/>
      </c>
      <c r="N142" s="90" t="str">
        <f t="shared" si="10"/>
        <v/>
      </c>
      <c r="O142" s="32" t="str">
        <f>IF(OR(D142="",G142="",M142&gt;=0),"",MIN(I142,SUMIFS('2_Review &amp; Audit'!$J$6:$J$505,'2_Review &amp; Audit'!$F$6:$F$505,D142,'2_Review &amp; Audit'!$I$6:$I$505,"&gt;="&amp;G142-30,'2_Review &amp; Audit'!$I$6:$I$505,"&lt;="&amp;G142+30,'2_Review &amp; Audit'!$A$6:$A$505,"&lt;&gt;"&amp;A142)))</f>
        <v/>
      </c>
      <c r="P142" s="32" t="str">
        <f>IF(OR(D142="",G142="",M142&gt;=0),"",COUNTIFS('2_Review &amp; Audit'!$F$6:$F$505,D142,'2_Review &amp; Audit'!$I$6:$I$505,"&gt;="&amp;G142-30,'2_Review &amp; Audit'!$I$6:$I$505,"&lt;="&amp;G142+30,'2_Review &amp; Audit'!$A$6:$A$505,"&lt;&gt;"&amp;A142))</f>
        <v/>
      </c>
      <c r="Q142" s="88" t="str">
        <f t="shared" si="11"/>
        <v/>
      </c>
      <c r="R142" s="84" t="str">
        <f>IF(TransactionAuditTable[[#This Row],[Ticker]]="","",IF(Q142&lt;&gt;"Yes",0,ABS(M142)*MIN(1,O142/I142)))</f>
        <v/>
      </c>
      <c r="S142" s="85" t="str">
        <f t="shared" si="12"/>
        <v/>
      </c>
      <c r="T142" s="85" t="str">
        <f t="shared" si="13"/>
        <v/>
      </c>
      <c r="U142" s="85" t="str">
        <f t="shared" si="14"/>
        <v/>
      </c>
      <c r="V142" s="31" t="str">
        <f t="shared" si="15"/>
        <v/>
      </c>
      <c r="W142" s="80" t="str">
        <f t="shared" si="16"/>
        <v/>
      </c>
      <c r="X142" s="83" t="str">
        <f t="shared" si="17"/>
        <v/>
      </c>
    </row>
    <row r="143" spans="1:24" ht="15" customHeight="1" x14ac:dyDescent="0.25">
      <c r="A143" s="30" t="str">
        <f>IF('2_Review &amp; Audit'!A128="","",'2_Review &amp; Audit'!A128)</f>
        <v/>
      </c>
      <c r="B143" s="30" t="str">
        <f>IF(A143="","",'2_Review &amp; Audit'!C128)</f>
        <v/>
      </c>
      <c r="C143" s="30" t="str">
        <f>IF(A143="","",'2_Review &amp; Audit'!D128)</f>
        <v/>
      </c>
      <c r="D143" s="30" t="str">
        <f>IF(A143="","",'2_Review &amp; Audit'!F128)</f>
        <v/>
      </c>
      <c r="E143" s="30" t="str">
        <f>IF(A143="","",'2_Review &amp; Audit'!H128)</f>
        <v/>
      </c>
      <c r="F143" s="31" t="str">
        <f>IF(A143="","",'2_Review &amp; Audit'!I128)</f>
        <v/>
      </c>
      <c r="G143" s="31" t="str">
        <f>IF(A143="","",'2_Review &amp; Audit'!M128)</f>
        <v/>
      </c>
      <c r="H143" s="32" t="str">
        <f>IF(A143="","",'2_Review &amp; Audit'!J128)</f>
        <v/>
      </c>
      <c r="I143" s="32" t="str">
        <f>IF(A143="","",'2_Review &amp; Audit'!N128)</f>
        <v/>
      </c>
      <c r="J143" s="32" t="str">
        <f>IF(A143="","",'2_Review &amp; Audit'!R128)</f>
        <v/>
      </c>
      <c r="K143" s="90" t="str">
        <f>IF(A143="","",'2_Review &amp; Audit'!L128)</f>
        <v/>
      </c>
      <c r="L143" s="90" t="str">
        <f>IF(A143="","",'2_Review &amp; Audit'!P128)</f>
        <v/>
      </c>
      <c r="M143" s="90" t="str">
        <f>IF(A143="","",'2_Review &amp; Audit'!Q128)</f>
        <v/>
      </c>
      <c r="N143" s="90" t="str">
        <f t="shared" si="10"/>
        <v/>
      </c>
      <c r="O143" s="32" t="str">
        <f>IF(OR(D143="",G143="",M143&gt;=0),"",MIN(I143,SUMIFS('2_Review &amp; Audit'!$J$6:$J$505,'2_Review &amp; Audit'!$F$6:$F$505,D143,'2_Review &amp; Audit'!$I$6:$I$505,"&gt;="&amp;G143-30,'2_Review &amp; Audit'!$I$6:$I$505,"&lt;="&amp;G143+30,'2_Review &amp; Audit'!$A$6:$A$505,"&lt;&gt;"&amp;A143)))</f>
        <v/>
      </c>
      <c r="P143" s="32" t="str">
        <f>IF(OR(D143="",G143="",M143&gt;=0),"",COUNTIFS('2_Review &amp; Audit'!$F$6:$F$505,D143,'2_Review &amp; Audit'!$I$6:$I$505,"&gt;="&amp;G143-30,'2_Review &amp; Audit'!$I$6:$I$505,"&lt;="&amp;G143+30,'2_Review &amp; Audit'!$A$6:$A$505,"&lt;&gt;"&amp;A143))</f>
        <v/>
      </c>
      <c r="Q143" s="88" t="str">
        <f t="shared" si="11"/>
        <v/>
      </c>
      <c r="R143" s="84" t="str">
        <f>IF(TransactionAuditTable[[#This Row],[Ticker]]="","",IF(Q143&lt;&gt;"Yes",0,ABS(M143)*MIN(1,O143/I143)))</f>
        <v/>
      </c>
      <c r="S143" s="85" t="str">
        <f t="shared" si="12"/>
        <v/>
      </c>
      <c r="T143" s="85" t="str">
        <f t="shared" si="13"/>
        <v/>
      </c>
      <c r="U143" s="85" t="str">
        <f t="shared" si="14"/>
        <v/>
      </c>
      <c r="V143" s="31" t="str">
        <f t="shared" si="15"/>
        <v/>
      </c>
      <c r="W143" s="79" t="str">
        <f t="shared" si="16"/>
        <v/>
      </c>
      <c r="X143" s="82" t="str">
        <f t="shared" si="17"/>
        <v/>
      </c>
    </row>
    <row r="144" spans="1:24" ht="15" customHeight="1" x14ac:dyDescent="0.25">
      <c r="A144" s="30" t="str">
        <f>IF('2_Review &amp; Audit'!A129="","",'2_Review &amp; Audit'!A129)</f>
        <v/>
      </c>
      <c r="B144" s="30" t="str">
        <f>IF(A144="","",'2_Review &amp; Audit'!C129)</f>
        <v/>
      </c>
      <c r="C144" s="30" t="str">
        <f>IF(A144="","",'2_Review &amp; Audit'!D129)</f>
        <v/>
      </c>
      <c r="D144" s="30" t="str">
        <f>IF(A144="","",'2_Review &amp; Audit'!F129)</f>
        <v/>
      </c>
      <c r="E144" s="30" t="str">
        <f>IF(A144="","",'2_Review &amp; Audit'!H129)</f>
        <v/>
      </c>
      <c r="F144" s="31" t="str">
        <f>IF(A144="","",'2_Review &amp; Audit'!I129)</f>
        <v/>
      </c>
      <c r="G144" s="31" t="str">
        <f>IF(A144="","",'2_Review &amp; Audit'!M129)</f>
        <v/>
      </c>
      <c r="H144" s="32" t="str">
        <f>IF(A144="","",'2_Review &amp; Audit'!J129)</f>
        <v/>
      </c>
      <c r="I144" s="32" t="str">
        <f>IF(A144="","",'2_Review &amp; Audit'!N129)</f>
        <v/>
      </c>
      <c r="J144" s="32" t="str">
        <f>IF(A144="","",'2_Review &amp; Audit'!R129)</f>
        <v/>
      </c>
      <c r="K144" s="90" t="str">
        <f>IF(A144="","",'2_Review &amp; Audit'!L129)</f>
        <v/>
      </c>
      <c r="L144" s="90" t="str">
        <f>IF(A144="","",'2_Review &amp; Audit'!P129)</f>
        <v/>
      </c>
      <c r="M144" s="90" t="str">
        <f>IF(A144="","",'2_Review &amp; Audit'!Q129)</f>
        <v/>
      </c>
      <c r="N144" s="90" t="str">
        <f t="shared" si="10"/>
        <v/>
      </c>
      <c r="O144" s="32" t="str">
        <f>IF(OR(D144="",G144="",M144&gt;=0),"",MIN(I144,SUMIFS('2_Review &amp; Audit'!$J$6:$J$505,'2_Review &amp; Audit'!$F$6:$F$505,D144,'2_Review &amp; Audit'!$I$6:$I$505,"&gt;="&amp;G144-30,'2_Review &amp; Audit'!$I$6:$I$505,"&lt;="&amp;G144+30,'2_Review &amp; Audit'!$A$6:$A$505,"&lt;&gt;"&amp;A144)))</f>
        <v/>
      </c>
      <c r="P144" s="32" t="str">
        <f>IF(OR(D144="",G144="",M144&gt;=0),"",COUNTIFS('2_Review &amp; Audit'!$F$6:$F$505,D144,'2_Review &amp; Audit'!$I$6:$I$505,"&gt;="&amp;G144-30,'2_Review &amp; Audit'!$I$6:$I$505,"&lt;="&amp;G144+30,'2_Review &amp; Audit'!$A$6:$A$505,"&lt;&gt;"&amp;A144))</f>
        <v/>
      </c>
      <c r="Q144" s="88" t="str">
        <f t="shared" si="11"/>
        <v/>
      </c>
      <c r="R144" s="84" t="str">
        <f>IF(TransactionAuditTable[[#This Row],[Ticker]]="","",IF(Q144&lt;&gt;"Yes",0,ABS(M144)*MIN(1,O144/I144)))</f>
        <v/>
      </c>
      <c r="S144" s="85" t="str">
        <f t="shared" si="12"/>
        <v/>
      </c>
      <c r="T144" s="85" t="str">
        <f t="shared" si="13"/>
        <v/>
      </c>
      <c r="U144" s="85" t="str">
        <f t="shared" si="14"/>
        <v/>
      </c>
      <c r="V144" s="31" t="str">
        <f t="shared" si="15"/>
        <v/>
      </c>
      <c r="W144" s="80" t="str">
        <f t="shared" si="16"/>
        <v/>
      </c>
      <c r="X144" s="83" t="str">
        <f t="shared" si="17"/>
        <v/>
      </c>
    </row>
    <row r="145" spans="1:24" ht="15" customHeight="1" x14ac:dyDescent="0.25">
      <c r="A145" s="30" t="str">
        <f>IF('2_Review &amp; Audit'!A130="","",'2_Review &amp; Audit'!A130)</f>
        <v/>
      </c>
      <c r="B145" s="30" t="str">
        <f>IF(A145="","",'2_Review &amp; Audit'!C130)</f>
        <v/>
      </c>
      <c r="C145" s="30" t="str">
        <f>IF(A145="","",'2_Review &amp; Audit'!D130)</f>
        <v/>
      </c>
      <c r="D145" s="30" t="str">
        <f>IF(A145="","",'2_Review &amp; Audit'!F130)</f>
        <v/>
      </c>
      <c r="E145" s="30" t="str">
        <f>IF(A145="","",'2_Review &amp; Audit'!H130)</f>
        <v/>
      </c>
      <c r="F145" s="31" t="str">
        <f>IF(A145="","",'2_Review &amp; Audit'!I130)</f>
        <v/>
      </c>
      <c r="G145" s="31" t="str">
        <f>IF(A145="","",'2_Review &amp; Audit'!M130)</f>
        <v/>
      </c>
      <c r="H145" s="32" t="str">
        <f>IF(A145="","",'2_Review &amp; Audit'!J130)</f>
        <v/>
      </c>
      <c r="I145" s="32" t="str">
        <f>IF(A145="","",'2_Review &amp; Audit'!N130)</f>
        <v/>
      </c>
      <c r="J145" s="32" t="str">
        <f>IF(A145="","",'2_Review &amp; Audit'!R130)</f>
        <v/>
      </c>
      <c r="K145" s="90" t="str">
        <f>IF(A145="","",'2_Review &amp; Audit'!L130)</f>
        <v/>
      </c>
      <c r="L145" s="90" t="str">
        <f>IF(A145="","",'2_Review &amp; Audit'!P130)</f>
        <v/>
      </c>
      <c r="M145" s="90" t="str">
        <f>IF(A145="","",'2_Review &amp; Audit'!Q130)</f>
        <v/>
      </c>
      <c r="N145" s="90" t="str">
        <f t="shared" si="10"/>
        <v/>
      </c>
      <c r="O145" s="32" t="str">
        <f>IF(OR(D145="",G145="",M145&gt;=0),"",MIN(I145,SUMIFS('2_Review &amp; Audit'!$J$6:$J$505,'2_Review &amp; Audit'!$F$6:$F$505,D145,'2_Review &amp; Audit'!$I$6:$I$505,"&gt;="&amp;G145-30,'2_Review &amp; Audit'!$I$6:$I$505,"&lt;="&amp;G145+30,'2_Review &amp; Audit'!$A$6:$A$505,"&lt;&gt;"&amp;A145)))</f>
        <v/>
      </c>
      <c r="P145" s="32" t="str">
        <f>IF(OR(D145="",G145="",M145&gt;=0),"",COUNTIFS('2_Review &amp; Audit'!$F$6:$F$505,D145,'2_Review &amp; Audit'!$I$6:$I$505,"&gt;="&amp;G145-30,'2_Review &amp; Audit'!$I$6:$I$505,"&lt;="&amp;G145+30,'2_Review &amp; Audit'!$A$6:$A$505,"&lt;&gt;"&amp;A145))</f>
        <v/>
      </c>
      <c r="Q145" s="88" t="str">
        <f t="shared" si="11"/>
        <v/>
      </c>
      <c r="R145" s="84" t="str">
        <f>IF(TransactionAuditTable[[#This Row],[Ticker]]="","",IF(Q145&lt;&gt;"Yes",0,ABS(M145)*MIN(1,O145/I145)))</f>
        <v/>
      </c>
      <c r="S145" s="85" t="str">
        <f t="shared" si="12"/>
        <v/>
      </c>
      <c r="T145" s="85" t="str">
        <f t="shared" si="13"/>
        <v/>
      </c>
      <c r="U145" s="85" t="str">
        <f t="shared" si="14"/>
        <v/>
      </c>
      <c r="V145" s="31" t="str">
        <f t="shared" si="15"/>
        <v/>
      </c>
      <c r="W145" s="79" t="str">
        <f t="shared" si="16"/>
        <v/>
      </c>
      <c r="X145" s="82" t="str">
        <f t="shared" si="17"/>
        <v/>
      </c>
    </row>
    <row r="146" spans="1:24" ht="15" customHeight="1" x14ac:dyDescent="0.25">
      <c r="A146" s="30" t="str">
        <f>IF('2_Review &amp; Audit'!A131="","",'2_Review &amp; Audit'!A131)</f>
        <v/>
      </c>
      <c r="B146" s="30" t="str">
        <f>IF(A146="","",'2_Review &amp; Audit'!C131)</f>
        <v/>
      </c>
      <c r="C146" s="30" t="str">
        <f>IF(A146="","",'2_Review &amp; Audit'!D131)</f>
        <v/>
      </c>
      <c r="D146" s="30" t="str">
        <f>IF(A146="","",'2_Review &amp; Audit'!F131)</f>
        <v/>
      </c>
      <c r="E146" s="30" t="str">
        <f>IF(A146="","",'2_Review &amp; Audit'!H131)</f>
        <v/>
      </c>
      <c r="F146" s="31" t="str">
        <f>IF(A146="","",'2_Review &amp; Audit'!I131)</f>
        <v/>
      </c>
      <c r="G146" s="31" t="str">
        <f>IF(A146="","",'2_Review &amp; Audit'!M131)</f>
        <v/>
      </c>
      <c r="H146" s="32" t="str">
        <f>IF(A146="","",'2_Review &amp; Audit'!J131)</f>
        <v/>
      </c>
      <c r="I146" s="32" t="str">
        <f>IF(A146="","",'2_Review &amp; Audit'!N131)</f>
        <v/>
      </c>
      <c r="J146" s="32" t="str">
        <f>IF(A146="","",'2_Review &amp; Audit'!R131)</f>
        <v/>
      </c>
      <c r="K146" s="90" t="str">
        <f>IF(A146="","",'2_Review &amp; Audit'!L131)</f>
        <v/>
      </c>
      <c r="L146" s="90" t="str">
        <f>IF(A146="","",'2_Review &amp; Audit'!P131)</f>
        <v/>
      </c>
      <c r="M146" s="90" t="str">
        <f>IF(A146="","",'2_Review &amp; Audit'!Q131)</f>
        <v/>
      </c>
      <c r="N146" s="90" t="str">
        <f t="shared" si="10"/>
        <v/>
      </c>
      <c r="O146" s="32" t="str">
        <f>IF(OR(D146="",G146="",M146&gt;=0),"",MIN(I146,SUMIFS('2_Review &amp; Audit'!$J$6:$J$505,'2_Review &amp; Audit'!$F$6:$F$505,D146,'2_Review &amp; Audit'!$I$6:$I$505,"&gt;="&amp;G146-30,'2_Review &amp; Audit'!$I$6:$I$505,"&lt;="&amp;G146+30,'2_Review &amp; Audit'!$A$6:$A$505,"&lt;&gt;"&amp;A146)))</f>
        <v/>
      </c>
      <c r="P146" s="32" t="str">
        <f>IF(OR(D146="",G146="",M146&gt;=0),"",COUNTIFS('2_Review &amp; Audit'!$F$6:$F$505,D146,'2_Review &amp; Audit'!$I$6:$I$505,"&gt;="&amp;G146-30,'2_Review &amp; Audit'!$I$6:$I$505,"&lt;="&amp;G146+30,'2_Review &amp; Audit'!$A$6:$A$505,"&lt;&gt;"&amp;A146))</f>
        <v/>
      </c>
      <c r="Q146" s="88" t="str">
        <f t="shared" si="11"/>
        <v/>
      </c>
      <c r="R146" s="84" t="str">
        <f>IF(TransactionAuditTable[[#This Row],[Ticker]]="","",IF(Q146&lt;&gt;"Yes",0,ABS(M146)*MIN(1,O146/I146)))</f>
        <v/>
      </c>
      <c r="S146" s="85" t="str">
        <f t="shared" si="12"/>
        <v/>
      </c>
      <c r="T146" s="85" t="str">
        <f t="shared" si="13"/>
        <v/>
      </c>
      <c r="U146" s="85" t="str">
        <f t="shared" si="14"/>
        <v/>
      </c>
      <c r="V146" s="31" t="str">
        <f t="shared" si="15"/>
        <v/>
      </c>
      <c r="W146" s="80" t="str">
        <f t="shared" si="16"/>
        <v/>
      </c>
      <c r="X146" s="83" t="str">
        <f t="shared" si="17"/>
        <v/>
      </c>
    </row>
    <row r="147" spans="1:24" ht="15" customHeight="1" x14ac:dyDescent="0.25">
      <c r="A147" s="30" t="str">
        <f>IF('2_Review &amp; Audit'!A132="","",'2_Review &amp; Audit'!A132)</f>
        <v/>
      </c>
      <c r="B147" s="30" t="str">
        <f>IF(A147="","",'2_Review &amp; Audit'!C132)</f>
        <v/>
      </c>
      <c r="C147" s="30" t="str">
        <f>IF(A147="","",'2_Review &amp; Audit'!D132)</f>
        <v/>
      </c>
      <c r="D147" s="30" t="str">
        <f>IF(A147="","",'2_Review &amp; Audit'!F132)</f>
        <v/>
      </c>
      <c r="E147" s="30" t="str">
        <f>IF(A147="","",'2_Review &amp; Audit'!H132)</f>
        <v/>
      </c>
      <c r="F147" s="31" t="str">
        <f>IF(A147="","",'2_Review &amp; Audit'!I132)</f>
        <v/>
      </c>
      <c r="G147" s="31" t="str">
        <f>IF(A147="","",'2_Review &amp; Audit'!M132)</f>
        <v/>
      </c>
      <c r="H147" s="32" t="str">
        <f>IF(A147="","",'2_Review &amp; Audit'!J132)</f>
        <v/>
      </c>
      <c r="I147" s="32" t="str">
        <f>IF(A147="","",'2_Review &amp; Audit'!N132)</f>
        <v/>
      </c>
      <c r="J147" s="32" t="str">
        <f>IF(A147="","",'2_Review &amp; Audit'!R132)</f>
        <v/>
      </c>
      <c r="K147" s="90" t="str">
        <f>IF(A147="","",'2_Review &amp; Audit'!L132)</f>
        <v/>
      </c>
      <c r="L147" s="90" t="str">
        <f>IF(A147="","",'2_Review &amp; Audit'!P132)</f>
        <v/>
      </c>
      <c r="M147" s="90" t="str">
        <f>IF(A147="","",'2_Review &amp; Audit'!Q132)</f>
        <v/>
      </c>
      <c r="N147" s="90" t="str">
        <f t="shared" si="10"/>
        <v/>
      </c>
      <c r="O147" s="32" t="str">
        <f>IF(OR(D147="",G147="",M147&gt;=0),"",MIN(I147,SUMIFS('2_Review &amp; Audit'!$J$6:$J$505,'2_Review &amp; Audit'!$F$6:$F$505,D147,'2_Review &amp; Audit'!$I$6:$I$505,"&gt;="&amp;G147-30,'2_Review &amp; Audit'!$I$6:$I$505,"&lt;="&amp;G147+30,'2_Review &amp; Audit'!$A$6:$A$505,"&lt;&gt;"&amp;A147)))</f>
        <v/>
      </c>
      <c r="P147" s="32" t="str">
        <f>IF(OR(D147="",G147="",M147&gt;=0),"",COUNTIFS('2_Review &amp; Audit'!$F$6:$F$505,D147,'2_Review &amp; Audit'!$I$6:$I$505,"&gt;="&amp;G147-30,'2_Review &amp; Audit'!$I$6:$I$505,"&lt;="&amp;G147+30,'2_Review &amp; Audit'!$A$6:$A$505,"&lt;&gt;"&amp;A147))</f>
        <v/>
      </c>
      <c r="Q147" s="88" t="str">
        <f t="shared" si="11"/>
        <v/>
      </c>
      <c r="R147" s="84" t="str">
        <f>IF(TransactionAuditTable[[#This Row],[Ticker]]="","",IF(Q147&lt;&gt;"Yes",0,ABS(M147)*MIN(1,O147/I147)))</f>
        <v/>
      </c>
      <c r="S147" s="85" t="str">
        <f t="shared" si="12"/>
        <v/>
      </c>
      <c r="T147" s="85" t="str">
        <f t="shared" si="13"/>
        <v/>
      </c>
      <c r="U147" s="85" t="str">
        <f t="shared" si="14"/>
        <v/>
      </c>
      <c r="V147" s="31" t="str">
        <f t="shared" si="15"/>
        <v/>
      </c>
      <c r="W147" s="79" t="str">
        <f t="shared" si="16"/>
        <v/>
      </c>
      <c r="X147" s="82" t="str">
        <f t="shared" si="17"/>
        <v/>
      </c>
    </row>
    <row r="148" spans="1:24" ht="15" customHeight="1" x14ac:dyDescent="0.25">
      <c r="A148" s="30" t="str">
        <f>IF('2_Review &amp; Audit'!A133="","",'2_Review &amp; Audit'!A133)</f>
        <v/>
      </c>
      <c r="B148" s="30" t="str">
        <f>IF(A148="","",'2_Review &amp; Audit'!C133)</f>
        <v/>
      </c>
      <c r="C148" s="30" t="str">
        <f>IF(A148="","",'2_Review &amp; Audit'!D133)</f>
        <v/>
      </c>
      <c r="D148" s="30" t="str">
        <f>IF(A148="","",'2_Review &amp; Audit'!F133)</f>
        <v/>
      </c>
      <c r="E148" s="30" t="str">
        <f>IF(A148="","",'2_Review &amp; Audit'!H133)</f>
        <v/>
      </c>
      <c r="F148" s="31" t="str">
        <f>IF(A148="","",'2_Review &amp; Audit'!I133)</f>
        <v/>
      </c>
      <c r="G148" s="31" t="str">
        <f>IF(A148="","",'2_Review &amp; Audit'!M133)</f>
        <v/>
      </c>
      <c r="H148" s="32" t="str">
        <f>IF(A148="","",'2_Review &amp; Audit'!J133)</f>
        <v/>
      </c>
      <c r="I148" s="32" t="str">
        <f>IF(A148="","",'2_Review &amp; Audit'!N133)</f>
        <v/>
      </c>
      <c r="J148" s="32" t="str">
        <f>IF(A148="","",'2_Review &amp; Audit'!R133)</f>
        <v/>
      </c>
      <c r="K148" s="90" t="str">
        <f>IF(A148="","",'2_Review &amp; Audit'!L133)</f>
        <v/>
      </c>
      <c r="L148" s="90" t="str">
        <f>IF(A148="","",'2_Review &amp; Audit'!P133)</f>
        <v/>
      </c>
      <c r="M148" s="90" t="str">
        <f>IF(A148="","",'2_Review &amp; Audit'!Q133)</f>
        <v/>
      </c>
      <c r="N148" s="90" t="str">
        <f t="shared" si="10"/>
        <v/>
      </c>
      <c r="O148" s="32" t="str">
        <f>IF(OR(D148="",G148="",M148&gt;=0),"",MIN(I148,SUMIFS('2_Review &amp; Audit'!$J$6:$J$505,'2_Review &amp; Audit'!$F$6:$F$505,D148,'2_Review &amp; Audit'!$I$6:$I$505,"&gt;="&amp;G148-30,'2_Review &amp; Audit'!$I$6:$I$505,"&lt;="&amp;G148+30,'2_Review &amp; Audit'!$A$6:$A$505,"&lt;&gt;"&amp;A148)))</f>
        <v/>
      </c>
      <c r="P148" s="32" t="str">
        <f>IF(OR(D148="",G148="",M148&gt;=0),"",COUNTIFS('2_Review &amp; Audit'!$F$6:$F$505,D148,'2_Review &amp; Audit'!$I$6:$I$505,"&gt;="&amp;G148-30,'2_Review &amp; Audit'!$I$6:$I$505,"&lt;="&amp;G148+30,'2_Review &amp; Audit'!$A$6:$A$505,"&lt;&gt;"&amp;A148))</f>
        <v/>
      </c>
      <c r="Q148" s="88" t="str">
        <f t="shared" si="11"/>
        <v/>
      </c>
      <c r="R148" s="84" t="str">
        <f>IF(TransactionAuditTable[[#This Row],[Ticker]]="","",IF(Q148&lt;&gt;"Yes",0,ABS(M148)*MIN(1,O148/I148)))</f>
        <v/>
      </c>
      <c r="S148" s="85" t="str">
        <f t="shared" si="12"/>
        <v/>
      </c>
      <c r="T148" s="85" t="str">
        <f t="shared" si="13"/>
        <v/>
      </c>
      <c r="U148" s="85" t="str">
        <f t="shared" si="14"/>
        <v/>
      </c>
      <c r="V148" s="31" t="str">
        <f t="shared" si="15"/>
        <v/>
      </c>
      <c r="W148" s="80" t="str">
        <f t="shared" si="16"/>
        <v/>
      </c>
      <c r="X148" s="83" t="str">
        <f t="shared" si="17"/>
        <v/>
      </c>
    </row>
    <row r="149" spans="1:24" ht="15" customHeight="1" x14ac:dyDescent="0.25">
      <c r="A149" s="30" t="str">
        <f>IF('2_Review &amp; Audit'!A134="","",'2_Review &amp; Audit'!A134)</f>
        <v/>
      </c>
      <c r="B149" s="30" t="str">
        <f>IF(A149="","",'2_Review &amp; Audit'!C134)</f>
        <v/>
      </c>
      <c r="C149" s="30" t="str">
        <f>IF(A149="","",'2_Review &amp; Audit'!D134)</f>
        <v/>
      </c>
      <c r="D149" s="30" t="str">
        <f>IF(A149="","",'2_Review &amp; Audit'!F134)</f>
        <v/>
      </c>
      <c r="E149" s="30" t="str">
        <f>IF(A149="","",'2_Review &amp; Audit'!H134)</f>
        <v/>
      </c>
      <c r="F149" s="31" t="str">
        <f>IF(A149="","",'2_Review &amp; Audit'!I134)</f>
        <v/>
      </c>
      <c r="G149" s="31" t="str">
        <f>IF(A149="","",'2_Review &amp; Audit'!M134)</f>
        <v/>
      </c>
      <c r="H149" s="32" t="str">
        <f>IF(A149="","",'2_Review &amp; Audit'!J134)</f>
        <v/>
      </c>
      <c r="I149" s="32" t="str">
        <f>IF(A149="","",'2_Review &amp; Audit'!N134)</f>
        <v/>
      </c>
      <c r="J149" s="32" t="str">
        <f>IF(A149="","",'2_Review &amp; Audit'!R134)</f>
        <v/>
      </c>
      <c r="K149" s="90" t="str">
        <f>IF(A149="","",'2_Review &amp; Audit'!L134)</f>
        <v/>
      </c>
      <c r="L149" s="90" t="str">
        <f>IF(A149="","",'2_Review &amp; Audit'!P134)</f>
        <v/>
      </c>
      <c r="M149" s="90" t="str">
        <f>IF(A149="","",'2_Review &amp; Audit'!Q134)</f>
        <v/>
      </c>
      <c r="N149" s="90" t="str">
        <f t="shared" ref="N149:N212" si="18">IF(OR(M149&gt;=0,I149&lt;=0),"",ABS(M149/I149))</f>
        <v/>
      </c>
      <c r="O149" s="32" t="str">
        <f>IF(OR(D149="",G149="",M149&gt;=0),"",MIN(I149,SUMIFS('2_Review &amp; Audit'!$J$6:$J$505,'2_Review &amp; Audit'!$F$6:$F$505,D149,'2_Review &amp; Audit'!$I$6:$I$505,"&gt;="&amp;G149-30,'2_Review &amp; Audit'!$I$6:$I$505,"&lt;="&amp;G149+30,'2_Review &amp; Audit'!$A$6:$A$505,"&lt;&gt;"&amp;A149)))</f>
        <v/>
      </c>
      <c r="P149" s="32" t="str">
        <f>IF(OR(D149="",G149="",M149&gt;=0),"",COUNTIFS('2_Review &amp; Audit'!$F$6:$F$505,D149,'2_Review &amp; Audit'!$I$6:$I$505,"&gt;="&amp;G149-30,'2_Review &amp; Audit'!$I$6:$I$505,"&lt;="&amp;G149+30,'2_Review &amp; Audit'!$A$6:$A$505,"&lt;&gt;"&amp;A149))</f>
        <v/>
      </c>
      <c r="Q149" s="88" t="str">
        <f t="shared" ref="Q149:Q212" si="19">IF(A149="","",IF(AND(M149&lt;0,P149&gt;0),"Yes","No"))</f>
        <v/>
      </c>
      <c r="R149" s="84" t="str">
        <f>IF(TransactionAuditTable[[#This Row],[Ticker]]="","",IF(Q149&lt;&gt;"Yes",0,ABS(M149)*MIN(1,O149/I149)))</f>
        <v/>
      </c>
      <c r="S149" s="85" t="str">
        <f t="shared" ref="S149:S212" si="20">IF(Q149&lt;&gt;"Yes","",R149)</f>
        <v/>
      </c>
      <c r="T149" s="85" t="str">
        <f t="shared" ref="T149:T212" si="21">IF(A149="","",K149+IF(S149="",0,S149))</f>
        <v/>
      </c>
      <c r="U149" s="85" t="str">
        <f t="shared" ref="U149:U212" si="22">IF(OR(H149="",T149=""),"",T149/H149)</f>
        <v/>
      </c>
      <c r="V149" s="31" t="str">
        <f t="shared" ref="V149:V212" si="23">IF(Q149&lt;&gt;"Yes","",G149+30)</f>
        <v/>
      </c>
      <c r="W149" s="79" t="str">
        <f t="shared" ref="W149:W212" si="24">IF(OR(F149="",G149=""),"",G149-F149)</f>
        <v/>
      </c>
      <c r="X149" s="82" t="str">
        <f t="shared" ref="X149:X212" si="25">IF(OR(F149="",G149=""),"",IF(W149&gt;365,"Long-Term","Short-Term"))</f>
        <v/>
      </c>
    </row>
    <row r="150" spans="1:24" ht="15" customHeight="1" x14ac:dyDescent="0.25">
      <c r="A150" s="30" t="str">
        <f>IF('2_Review &amp; Audit'!A135="","",'2_Review &amp; Audit'!A135)</f>
        <v/>
      </c>
      <c r="B150" s="30" t="str">
        <f>IF(A150="","",'2_Review &amp; Audit'!C135)</f>
        <v/>
      </c>
      <c r="C150" s="30" t="str">
        <f>IF(A150="","",'2_Review &amp; Audit'!D135)</f>
        <v/>
      </c>
      <c r="D150" s="30" t="str">
        <f>IF(A150="","",'2_Review &amp; Audit'!F135)</f>
        <v/>
      </c>
      <c r="E150" s="30" t="str">
        <f>IF(A150="","",'2_Review &amp; Audit'!H135)</f>
        <v/>
      </c>
      <c r="F150" s="31" t="str">
        <f>IF(A150="","",'2_Review &amp; Audit'!I135)</f>
        <v/>
      </c>
      <c r="G150" s="31" t="str">
        <f>IF(A150="","",'2_Review &amp; Audit'!M135)</f>
        <v/>
      </c>
      <c r="H150" s="32" t="str">
        <f>IF(A150="","",'2_Review &amp; Audit'!J135)</f>
        <v/>
      </c>
      <c r="I150" s="32" t="str">
        <f>IF(A150="","",'2_Review &amp; Audit'!N135)</f>
        <v/>
      </c>
      <c r="J150" s="32" t="str">
        <f>IF(A150="","",'2_Review &amp; Audit'!R135)</f>
        <v/>
      </c>
      <c r="K150" s="90" t="str">
        <f>IF(A150="","",'2_Review &amp; Audit'!L135)</f>
        <v/>
      </c>
      <c r="L150" s="90" t="str">
        <f>IF(A150="","",'2_Review &amp; Audit'!P135)</f>
        <v/>
      </c>
      <c r="M150" s="90" t="str">
        <f>IF(A150="","",'2_Review &amp; Audit'!Q135)</f>
        <v/>
      </c>
      <c r="N150" s="90" t="str">
        <f t="shared" si="18"/>
        <v/>
      </c>
      <c r="O150" s="32" t="str">
        <f>IF(OR(D150="",G150="",M150&gt;=0),"",MIN(I150,SUMIFS('2_Review &amp; Audit'!$J$6:$J$505,'2_Review &amp; Audit'!$F$6:$F$505,D150,'2_Review &amp; Audit'!$I$6:$I$505,"&gt;="&amp;G150-30,'2_Review &amp; Audit'!$I$6:$I$505,"&lt;="&amp;G150+30,'2_Review &amp; Audit'!$A$6:$A$505,"&lt;&gt;"&amp;A150)))</f>
        <v/>
      </c>
      <c r="P150" s="32" t="str">
        <f>IF(OR(D150="",G150="",M150&gt;=0),"",COUNTIFS('2_Review &amp; Audit'!$F$6:$F$505,D150,'2_Review &amp; Audit'!$I$6:$I$505,"&gt;="&amp;G150-30,'2_Review &amp; Audit'!$I$6:$I$505,"&lt;="&amp;G150+30,'2_Review &amp; Audit'!$A$6:$A$505,"&lt;&gt;"&amp;A150))</f>
        <v/>
      </c>
      <c r="Q150" s="88" t="str">
        <f t="shared" si="19"/>
        <v/>
      </c>
      <c r="R150" s="84" t="str">
        <f>IF(TransactionAuditTable[[#This Row],[Ticker]]="","",IF(Q150&lt;&gt;"Yes",0,ABS(M150)*MIN(1,O150/I150)))</f>
        <v/>
      </c>
      <c r="S150" s="85" t="str">
        <f t="shared" si="20"/>
        <v/>
      </c>
      <c r="T150" s="85" t="str">
        <f t="shared" si="21"/>
        <v/>
      </c>
      <c r="U150" s="85" t="str">
        <f t="shared" si="22"/>
        <v/>
      </c>
      <c r="V150" s="31" t="str">
        <f t="shared" si="23"/>
        <v/>
      </c>
      <c r="W150" s="80" t="str">
        <f t="shared" si="24"/>
        <v/>
      </c>
      <c r="X150" s="83" t="str">
        <f t="shared" si="25"/>
        <v/>
      </c>
    </row>
    <row r="151" spans="1:24" ht="15" customHeight="1" x14ac:dyDescent="0.25">
      <c r="A151" s="30" t="str">
        <f>IF('2_Review &amp; Audit'!A136="","",'2_Review &amp; Audit'!A136)</f>
        <v/>
      </c>
      <c r="B151" s="30" t="str">
        <f>IF(A151="","",'2_Review &amp; Audit'!C136)</f>
        <v/>
      </c>
      <c r="C151" s="30" t="str">
        <f>IF(A151="","",'2_Review &amp; Audit'!D136)</f>
        <v/>
      </c>
      <c r="D151" s="30" t="str">
        <f>IF(A151="","",'2_Review &amp; Audit'!F136)</f>
        <v/>
      </c>
      <c r="E151" s="30" t="str">
        <f>IF(A151="","",'2_Review &amp; Audit'!H136)</f>
        <v/>
      </c>
      <c r="F151" s="31" t="str">
        <f>IF(A151="","",'2_Review &amp; Audit'!I136)</f>
        <v/>
      </c>
      <c r="G151" s="31" t="str">
        <f>IF(A151="","",'2_Review &amp; Audit'!M136)</f>
        <v/>
      </c>
      <c r="H151" s="32" t="str">
        <f>IF(A151="","",'2_Review &amp; Audit'!J136)</f>
        <v/>
      </c>
      <c r="I151" s="32" t="str">
        <f>IF(A151="","",'2_Review &amp; Audit'!N136)</f>
        <v/>
      </c>
      <c r="J151" s="32" t="str">
        <f>IF(A151="","",'2_Review &amp; Audit'!R136)</f>
        <v/>
      </c>
      <c r="K151" s="90" t="str">
        <f>IF(A151="","",'2_Review &amp; Audit'!L136)</f>
        <v/>
      </c>
      <c r="L151" s="90" t="str">
        <f>IF(A151="","",'2_Review &amp; Audit'!P136)</f>
        <v/>
      </c>
      <c r="M151" s="90" t="str">
        <f>IF(A151="","",'2_Review &amp; Audit'!Q136)</f>
        <v/>
      </c>
      <c r="N151" s="90" t="str">
        <f t="shared" si="18"/>
        <v/>
      </c>
      <c r="O151" s="32" t="str">
        <f>IF(OR(D151="",G151="",M151&gt;=0),"",MIN(I151,SUMIFS('2_Review &amp; Audit'!$J$6:$J$505,'2_Review &amp; Audit'!$F$6:$F$505,D151,'2_Review &amp; Audit'!$I$6:$I$505,"&gt;="&amp;G151-30,'2_Review &amp; Audit'!$I$6:$I$505,"&lt;="&amp;G151+30,'2_Review &amp; Audit'!$A$6:$A$505,"&lt;&gt;"&amp;A151)))</f>
        <v/>
      </c>
      <c r="P151" s="32" t="str">
        <f>IF(OR(D151="",G151="",M151&gt;=0),"",COUNTIFS('2_Review &amp; Audit'!$F$6:$F$505,D151,'2_Review &amp; Audit'!$I$6:$I$505,"&gt;="&amp;G151-30,'2_Review &amp; Audit'!$I$6:$I$505,"&lt;="&amp;G151+30,'2_Review &amp; Audit'!$A$6:$A$505,"&lt;&gt;"&amp;A151))</f>
        <v/>
      </c>
      <c r="Q151" s="88" t="str">
        <f t="shared" si="19"/>
        <v/>
      </c>
      <c r="R151" s="84" t="str">
        <f>IF(TransactionAuditTable[[#This Row],[Ticker]]="","",IF(Q151&lt;&gt;"Yes",0,ABS(M151)*MIN(1,O151/I151)))</f>
        <v/>
      </c>
      <c r="S151" s="85" t="str">
        <f t="shared" si="20"/>
        <v/>
      </c>
      <c r="T151" s="85" t="str">
        <f t="shared" si="21"/>
        <v/>
      </c>
      <c r="U151" s="85" t="str">
        <f t="shared" si="22"/>
        <v/>
      </c>
      <c r="V151" s="31" t="str">
        <f t="shared" si="23"/>
        <v/>
      </c>
      <c r="W151" s="79" t="str">
        <f t="shared" si="24"/>
        <v/>
      </c>
      <c r="X151" s="82" t="str">
        <f t="shared" si="25"/>
        <v/>
      </c>
    </row>
    <row r="152" spans="1:24" ht="15" customHeight="1" x14ac:dyDescent="0.25">
      <c r="A152" s="30" t="str">
        <f>IF('2_Review &amp; Audit'!A137="","",'2_Review &amp; Audit'!A137)</f>
        <v/>
      </c>
      <c r="B152" s="30" t="str">
        <f>IF(A152="","",'2_Review &amp; Audit'!C137)</f>
        <v/>
      </c>
      <c r="C152" s="30" t="str">
        <f>IF(A152="","",'2_Review &amp; Audit'!D137)</f>
        <v/>
      </c>
      <c r="D152" s="30" t="str">
        <f>IF(A152="","",'2_Review &amp; Audit'!F137)</f>
        <v/>
      </c>
      <c r="E152" s="30" t="str">
        <f>IF(A152="","",'2_Review &amp; Audit'!H137)</f>
        <v/>
      </c>
      <c r="F152" s="31" t="str">
        <f>IF(A152="","",'2_Review &amp; Audit'!I137)</f>
        <v/>
      </c>
      <c r="G152" s="31" t="str">
        <f>IF(A152="","",'2_Review &amp; Audit'!M137)</f>
        <v/>
      </c>
      <c r="H152" s="32" t="str">
        <f>IF(A152="","",'2_Review &amp; Audit'!J137)</f>
        <v/>
      </c>
      <c r="I152" s="32" t="str">
        <f>IF(A152="","",'2_Review &amp; Audit'!N137)</f>
        <v/>
      </c>
      <c r="J152" s="32" t="str">
        <f>IF(A152="","",'2_Review &amp; Audit'!R137)</f>
        <v/>
      </c>
      <c r="K152" s="90" t="str">
        <f>IF(A152="","",'2_Review &amp; Audit'!L137)</f>
        <v/>
      </c>
      <c r="L152" s="90" t="str">
        <f>IF(A152="","",'2_Review &amp; Audit'!P137)</f>
        <v/>
      </c>
      <c r="M152" s="90" t="str">
        <f>IF(A152="","",'2_Review &amp; Audit'!Q137)</f>
        <v/>
      </c>
      <c r="N152" s="90" t="str">
        <f t="shared" si="18"/>
        <v/>
      </c>
      <c r="O152" s="32" t="str">
        <f>IF(OR(D152="",G152="",M152&gt;=0),"",MIN(I152,SUMIFS('2_Review &amp; Audit'!$J$6:$J$505,'2_Review &amp; Audit'!$F$6:$F$505,D152,'2_Review &amp; Audit'!$I$6:$I$505,"&gt;="&amp;G152-30,'2_Review &amp; Audit'!$I$6:$I$505,"&lt;="&amp;G152+30,'2_Review &amp; Audit'!$A$6:$A$505,"&lt;&gt;"&amp;A152)))</f>
        <v/>
      </c>
      <c r="P152" s="32" t="str">
        <f>IF(OR(D152="",G152="",M152&gt;=0),"",COUNTIFS('2_Review &amp; Audit'!$F$6:$F$505,D152,'2_Review &amp; Audit'!$I$6:$I$505,"&gt;="&amp;G152-30,'2_Review &amp; Audit'!$I$6:$I$505,"&lt;="&amp;G152+30,'2_Review &amp; Audit'!$A$6:$A$505,"&lt;&gt;"&amp;A152))</f>
        <v/>
      </c>
      <c r="Q152" s="88" t="str">
        <f t="shared" si="19"/>
        <v/>
      </c>
      <c r="R152" s="84" t="str">
        <f>IF(TransactionAuditTable[[#This Row],[Ticker]]="","",IF(Q152&lt;&gt;"Yes",0,ABS(M152)*MIN(1,O152/I152)))</f>
        <v/>
      </c>
      <c r="S152" s="85" t="str">
        <f t="shared" si="20"/>
        <v/>
      </c>
      <c r="T152" s="85" t="str">
        <f t="shared" si="21"/>
        <v/>
      </c>
      <c r="U152" s="85" t="str">
        <f t="shared" si="22"/>
        <v/>
      </c>
      <c r="V152" s="31" t="str">
        <f t="shared" si="23"/>
        <v/>
      </c>
      <c r="W152" s="80" t="str">
        <f t="shared" si="24"/>
        <v/>
      </c>
      <c r="X152" s="83" t="str">
        <f t="shared" si="25"/>
        <v/>
      </c>
    </row>
    <row r="153" spans="1:24" ht="15" customHeight="1" x14ac:dyDescent="0.25">
      <c r="A153" s="30" t="str">
        <f>IF('2_Review &amp; Audit'!A138="","",'2_Review &amp; Audit'!A138)</f>
        <v/>
      </c>
      <c r="B153" s="30" t="str">
        <f>IF(A153="","",'2_Review &amp; Audit'!C138)</f>
        <v/>
      </c>
      <c r="C153" s="30" t="str">
        <f>IF(A153="","",'2_Review &amp; Audit'!D138)</f>
        <v/>
      </c>
      <c r="D153" s="30" t="str">
        <f>IF(A153="","",'2_Review &amp; Audit'!F138)</f>
        <v/>
      </c>
      <c r="E153" s="30" t="str">
        <f>IF(A153="","",'2_Review &amp; Audit'!H138)</f>
        <v/>
      </c>
      <c r="F153" s="31" t="str">
        <f>IF(A153="","",'2_Review &amp; Audit'!I138)</f>
        <v/>
      </c>
      <c r="G153" s="31" t="str">
        <f>IF(A153="","",'2_Review &amp; Audit'!M138)</f>
        <v/>
      </c>
      <c r="H153" s="32" t="str">
        <f>IF(A153="","",'2_Review &amp; Audit'!J138)</f>
        <v/>
      </c>
      <c r="I153" s="32" t="str">
        <f>IF(A153="","",'2_Review &amp; Audit'!N138)</f>
        <v/>
      </c>
      <c r="J153" s="32" t="str">
        <f>IF(A153="","",'2_Review &amp; Audit'!R138)</f>
        <v/>
      </c>
      <c r="K153" s="90" t="str">
        <f>IF(A153="","",'2_Review &amp; Audit'!L138)</f>
        <v/>
      </c>
      <c r="L153" s="90" t="str">
        <f>IF(A153="","",'2_Review &amp; Audit'!P138)</f>
        <v/>
      </c>
      <c r="M153" s="90" t="str">
        <f>IF(A153="","",'2_Review &amp; Audit'!Q138)</f>
        <v/>
      </c>
      <c r="N153" s="90" t="str">
        <f t="shared" si="18"/>
        <v/>
      </c>
      <c r="O153" s="32" t="str">
        <f>IF(OR(D153="",G153="",M153&gt;=0),"",MIN(I153,SUMIFS('2_Review &amp; Audit'!$J$6:$J$505,'2_Review &amp; Audit'!$F$6:$F$505,D153,'2_Review &amp; Audit'!$I$6:$I$505,"&gt;="&amp;G153-30,'2_Review &amp; Audit'!$I$6:$I$505,"&lt;="&amp;G153+30,'2_Review &amp; Audit'!$A$6:$A$505,"&lt;&gt;"&amp;A153)))</f>
        <v/>
      </c>
      <c r="P153" s="32" t="str">
        <f>IF(OR(D153="",G153="",M153&gt;=0),"",COUNTIFS('2_Review &amp; Audit'!$F$6:$F$505,D153,'2_Review &amp; Audit'!$I$6:$I$505,"&gt;="&amp;G153-30,'2_Review &amp; Audit'!$I$6:$I$505,"&lt;="&amp;G153+30,'2_Review &amp; Audit'!$A$6:$A$505,"&lt;&gt;"&amp;A153))</f>
        <v/>
      </c>
      <c r="Q153" s="88" t="str">
        <f t="shared" si="19"/>
        <v/>
      </c>
      <c r="R153" s="84" t="str">
        <f>IF(TransactionAuditTable[[#This Row],[Ticker]]="","",IF(Q153&lt;&gt;"Yes",0,ABS(M153)*MIN(1,O153/I153)))</f>
        <v/>
      </c>
      <c r="S153" s="85" t="str">
        <f t="shared" si="20"/>
        <v/>
      </c>
      <c r="T153" s="85" t="str">
        <f t="shared" si="21"/>
        <v/>
      </c>
      <c r="U153" s="85" t="str">
        <f t="shared" si="22"/>
        <v/>
      </c>
      <c r="V153" s="31" t="str">
        <f t="shared" si="23"/>
        <v/>
      </c>
      <c r="W153" s="79" t="str">
        <f t="shared" si="24"/>
        <v/>
      </c>
      <c r="X153" s="82" t="str">
        <f t="shared" si="25"/>
        <v/>
      </c>
    </row>
    <row r="154" spans="1:24" ht="15" customHeight="1" x14ac:dyDescent="0.25">
      <c r="A154" s="30" t="str">
        <f>IF('2_Review &amp; Audit'!A139="","",'2_Review &amp; Audit'!A139)</f>
        <v/>
      </c>
      <c r="B154" s="30" t="str">
        <f>IF(A154="","",'2_Review &amp; Audit'!C139)</f>
        <v/>
      </c>
      <c r="C154" s="30" t="str">
        <f>IF(A154="","",'2_Review &amp; Audit'!D139)</f>
        <v/>
      </c>
      <c r="D154" s="30" t="str">
        <f>IF(A154="","",'2_Review &amp; Audit'!F139)</f>
        <v/>
      </c>
      <c r="E154" s="30" t="str">
        <f>IF(A154="","",'2_Review &amp; Audit'!H139)</f>
        <v/>
      </c>
      <c r="F154" s="31" t="str">
        <f>IF(A154="","",'2_Review &amp; Audit'!I139)</f>
        <v/>
      </c>
      <c r="G154" s="31" t="str">
        <f>IF(A154="","",'2_Review &amp; Audit'!M139)</f>
        <v/>
      </c>
      <c r="H154" s="32" t="str">
        <f>IF(A154="","",'2_Review &amp; Audit'!J139)</f>
        <v/>
      </c>
      <c r="I154" s="32" t="str">
        <f>IF(A154="","",'2_Review &amp; Audit'!N139)</f>
        <v/>
      </c>
      <c r="J154" s="32" t="str">
        <f>IF(A154="","",'2_Review &amp; Audit'!R139)</f>
        <v/>
      </c>
      <c r="K154" s="90" t="str">
        <f>IF(A154="","",'2_Review &amp; Audit'!L139)</f>
        <v/>
      </c>
      <c r="L154" s="90" t="str">
        <f>IF(A154="","",'2_Review &amp; Audit'!P139)</f>
        <v/>
      </c>
      <c r="M154" s="90" t="str">
        <f>IF(A154="","",'2_Review &amp; Audit'!Q139)</f>
        <v/>
      </c>
      <c r="N154" s="90" t="str">
        <f t="shared" si="18"/>
        <v/>
      </c>
      <c r="O154" s="32" t="str">
        <f>IF(OR(D154="",G154="",M154&gt;=0),"",MIN(I154,SUMIFS('2_Review &amp; Audit'!$J$6:$J$505,'2_Review &amp; Audit'!$F$6:$F$505,D154,'2_Review &amp; Audit'!$I$6:$I$505,"&gt;="&amp;G154-30,'2_Review &amp; Audit'!$I$6:$I$505,"&lt;="&amp;G154+30,'2_Review &amp; Audit'!$A$6:$A$505,"&lt;&gt;"&amp;A154)))</f>
        <v/>
      </c>
      <c r="P154" s="32" t="str">
        <f>IF(OR(D154="",G154="",M154&gt;=0),"",COUNTIFS('2_Review &amp; Audit'!$F$6:$F$505,D154,'2_Review &amp; Audit'!$I$6:$I$505,"&gt;="&amp;G154-30,'2_Review &amp; Audit'!$I$6:$I$505,"&lt;="&amp;G154+30,'2_Review &amp; Audit'!$A$6:$A$505,"&lt;&gt;"&amp;A154))</f>
        <v/>
      </c>
      <c r="Q154" s="88" t="str">
        <f t="shared" si="19"/>
        <v/>
      </c>
      <c r="R154" s="84" t="str">
        <f>IF(TransactionAuditTable[[#This Row],[Ticker]]="","",IF(Q154&lt;&gt;"Yes",0,ABS(M154)*MIN(1,O154/I154)))</f>
        <v/>
      </c>
      <c r="S154" s="85" t="str">
        <f t="shared" si="20"/>
        <v/>
      </c>
      <c r="T154" s="85" t="str">
        <f t="shared" si="21"/>
        <v/>
      </c>
      <c r="U154" s="85" t="str">
        <f t="shared" si="22"/>
        <v/>
      </c>
      <c r="V154" s="31" t="str">
        <f t="shared" si="23"/>
        <v/>
      </c>
      <c r="W154" s="80" t="str">
        <f t="shared" si="24"/>
        <v/>
      </c>
      <c r="X154" s="83" t="str">
        <f t="shared" si="25"/>
        <v/>
      </c>
    </row>
    <row r="155" spans="1:24" ht="15" customHeight="1" x14ac:dyDescent="0.25">
      <c r="A155" s="30" t="str">
        <f>IF('2_Review &amp; Audit'!A140="","",'2_Review &amp; Audit'!A140)</f>
        <v/>
      </c>
      <c r="B155" s="30" t="str">
        <f>IF(A155="","",'2_Review &amp; Audit'!C140)</f>
        <v/>
      </c>
      <c r="C155" s="30" t="str">
        <f>IF(A155="","",'2_Review &amp; Audit'!D140)</f>
        <v/>
      </c>
      <c r="D155" s="30" t="str">
        <f>IF(A155="","",'2_Review &amp; Audit'!F140)</f>
        <v/>
      </c>
      <c r="E155" s="30" t="str">
        <f>IF(A155="","",'2_Review &amp; Audit'!H140)</f>
        <v/>
      </c>
      <c r="F155" s="31" t="str">
        <f>IF(A155="","",'2_Review &amp; Audit'!I140)</f>
        <v/>
      </c>
      <c r="G155" s="31" t="str">
        <f>IF(A155="","",'2_Review &amp; Audit'!M140)</f>
        <v/>
      </c>
      <c r="H155" s="32" t="str">
        <f>IF(A155="","",'2_Review &amp; Audit'!J140)</f>
        <v/>
      </c>
      <c r="I155" s="32" t="str">
        <f>IF(A155="","",'2_Review &amp; Audit'!N140)</f>
        <v/>
      </c>
      <c r="J155" s="32" t="str">
        <f>IF(A155="","",'2_Review &amp; Audit'!R140)</f>
        <v/>
      </c>
      <c r="K155" s="90" t="str">
        <f>IF(A155="","",'2_Review &amp; Audit'!L140)</f>
        <v/>
      </c>
      <c r="L155" s="90" t="str">
        <f>IF(A155="","",'2_Review &amp; Audit'!P140)</f>
        <v/>
      </c>
      <c r="M155" s="90" t="str">
        <f>IF(A155="","",'2_Review &amp; Audit'!Q140)</f>
        <v/>
      </c>
      <c r="N155" s="90" t="str">
        <f t="shared" si="18"/>
        <v/>
      </c>
      <c r="O155" s="32" t="str">
        <f>IF(OR(D155="",G155="",M155&gt;=0),"",MIN(I155,SUMIFS('2_Review &amp; Audit'!$J$6:$J$505,'2_Review &amp; Audit'!$F$6:$F$505,D155,'2_Review &amp; Audit'!$I$6:$I$505,"&gt;="&amp;G155-30,'2_Review &amp; Audit'!$I$6:$I$505,"&lt;="&amp;G155+30,'2_Review &amp; Audit'!$A$6:$A$505,"&lt;&gt;"&amp;A155)))</f>
        <v/>
      </c>
      <c r="P155" s="32" t="str">
        <f>IF(OR(D155="",G155="",M155&gt;=0),"",COUNTIFS('2_Review &amp; Audit'!$F$6:$F$505,D155,'2_Review &amp; Audit'!$I$6:$I$505,"&gt;="&amp;G155-30,'2_Review &amp; Audit'!$I$6:$I$505,"&lt;="&amp;G155+30,'2_Review &amp; Audit'!$A$6:$A$505,"&lt;&gt;"&amp;A155))</f>
        <v/>
      </c>
      <c r="Q155" s="88" t="str">
        <f t="shared" si="19"/>
        <v/>
      </c>
      <c r="R155" s="84" t="str">
        <f>IF(TransactionAuditTable[[#This Row],[Ticker]]="","",IF(Q155&lt;&gt;"Yes",0,ABS(M155)*MIN(1,O155/I155)))</f>
        <v/>
      </c>
      <c r="S155" s="85" t="str">
        <f t="shared" si="20"/>
        <v/>
      </c>
      <c r="T155" s="85" t="str">
        <f t="shared" si="21"/>
        <v/>
      </c>
      <c r="U155" s="85" t="str">
        <f t="shared" si="22"/>
        <v/>
      </c>
      <c r="V155" s="31" t="str">
        <f t="shared" si="23"/>
        <v/>
      </c>
      <c r="W155" s="79" t="str">
        <f t="shared" si="24"/>
        <v/>
      </c>
      <c r="X155" s="82" t="str">
        <f t="shared" si="25"/>
        <v/>
      </c>
    </row>
    <row r="156" spans="1:24" ht="15" customHeight="1" x14ac:dyDescent="0.25">
      <c r="A156" s="30" t="str">
        <f>IF('2_Review &amp; Audit'!A141="","",'2_Review &amp; Audit'!A141)</f>
        <v/>
      </c>
      <c r="B156" s="30" t="str">
        <f>IF(A156="","",'2_Review &amp; Audit'!C141)</f>
        <v/>
      </c>
      <c r="C156" s="30" t="str">
        <f>IF(A156="","",'2_Review &amp; Audit'!D141)</f>
        <v/>
      </c>
      <c r="D156" s="30" t="str">
        <f>IF(A156="","",'2_Review &amp; Audit'!F141)</f>
        <v/>
      </c>
      <c r="E156" s="30" t="str">
        <f>IF(A156="","",'2_Review &amp; Audit'!H141)</f>
        <v/>
      </c>
      <c r="F156" s="31" t="str">
        <f>IF(A156="","",'2_Review &amp; Audit'!I141)</f>
        <v/>
      </c>
      <c r="G156" s="31" t="str">
        <f>IF(A156="","",'2_Review &amp; Audit'!M141)</f>
        <v/>
      </c>
      <c r="H156" s="32" t="str">
        <f>IF(A156="","",'2_Review &amp; Audit'!J141)</f>
        <v/>
      </c>
      <c r="I156" s="32" t="str">
        <f>IF(A156="","",'2_Review &amp; Audit'!N141)</f>
        <v/>
      </c>
      <c r="J156" s="32" t="str">
        <f>IF(A156="","",'2_Review &amp; Audit'!R141)</f>
        <v/>
      </c>
      <c r="K156" s="90" t="str">
        <f>IF(A156="","",'2_Review &amp; Audit'!L141)</f>
        <v/>
      </c>
      <c r="L156" s="90" t="str">
        <f>IF(A156="","",'2_Review &amp; Audit'!P141)</f>
        <v/>
      </c>
      <c r="M156" s="90" t="str">
        <f>IF(A156="","",'2_Review &amp; Audit'!Q141)</f>
        <v/>
      </c>
      <c r="N156" s="90" t="str">
        <f t="shared" si="18"/>
        <v/>
      </c>
      <c r="O156" s="32" t="str">
        <f>IF(OR(D156="",G156="",M156&gt;=0),"",MIN(I156,SUMIFS('2_Review &amp; Audit'!$J$6:$J$505,'2_Review &amp; Audit'!$F$6:$F$505,D156,'2_Review &amp; Audit'!$I$6:$I$505,"&gt;="&amp;G156-30,'2_Review &amp; Audit'!$I$6:$I$505,"&lt;="&amp;G156+30,'2_Review &amp; Audit'!$A$6:$A$505,"&lt;&gt;"&amp;A156)))</f>
        <v/>
      </c>
      <c r="P156" s="32" t="str">
        <f>IF(OR(D156="",G156="",M156&gt;=0),"",COUNTIFS('2_Review &amp; Audit'!$F$6:$F$505,D156,'2_Review &amp; Audit'!$I$6:$I$505,"&gt;="&amp;G156-30,'2_Review &amp; Audit'!$I$6:$I$505,"&lt;="&amp;G156+30,'2_Review &amp; Audit'!$A$6:$A$505,"&lt;&gt;"&amp;A156))</f>
        <v/>
      </c>
      <c r="Q156" s="88" t="str">
        <f t="shared" si="19"/>
        <v/>
      </c>
      <c r="R156" s="84" t="str">
        <f>IF(TransactionAuditTable[[#This Row],[Ticker]]="","",IF(Q156&lt;&gt;"Yes",0,ABS(M156)*MIN(1,O156/I156)))</f>
        <v/>
      </c>
      <c r="S156" s="85" t="str">
        <f t="shared" si="20"/>
        <v/>
      </c>
      <c r="T156" s="85" t="str">
        <f t="shared" si="21"/>
        <v/>
      </c>
      <c r="U156" s="85" t="str">
        <f t="shared" si="22"/>
        <v/>
      </c>
      <c r="V156" s="31" t="str">
        <f t="shared" si="23"/>
        <v/>
      </c>
      <c r="W156" s="80" t="str">
        <f t="shared" si="24"/>
        <v/>
      </c>
      <c r="X156" s="83" t="str">
        <f t="shared" si="25"/>
        <v/>
      </c>
    </row>
    <row r="157" spans="1:24" ht="15" customHeight="1" x14ac:dyDescent="0.25">
      <c r="A157" s="30" t="str">
        <f>IF('2_Review &amp; Audit'!A142="","",'2_Review &amp; Audit'!A142)</f>
        <v/>
      </c>
      <c r="B157" s="30" t="str">
        <f>IF(A157="","",'2_Review &amp; Audit'!C142)</f>
        <v/>
      </c>
      <c r="C157" s="30" t="str">
        <f>IF(A157="","",'2_Review &amp; Audit'!D142)</f>
        <v/>
      </c>
      <c r="D157" s="30" t="str">
        <f>IF(A157="","",'2_Review &amp; Audit'!F142)</f>
        <v/>
      </c>
      <c r="E157" s="30" t="str">
        <f>IF(A157="","",'2_Review &amp; Audit'!H142)</f>
        <v/>
      </c>
      <c r="F157" s="31" t="str">
        <f>IF(A157="","",'2_Review &amp; Audit'!I142)</f>
        <v/>
      </c>
      <c r="G157" s="31" t="str">
        <f>IF(A157="","",'2_Review &amp; Audit'!M142)</f>
        <v/>
      </c>
      <c r="H157" s="32" t="str">
        <f>IF(A157="","",'2_Review &amp; Audit'!J142)</f>
        <v/>
      </c>
      <c r="I157" s="32" t="str">
        <f>IF(A157="","",'2_Review &amp; Audit'!N142)</f>
        <v/>
      </c>
      <c r="J157" s="32" t="str">
        <f>IF(A157="","",'2_Review &amp; Audit'!R142)</f>
        <v/>
      </c>
      <c r="K157" s="90" t="str">
        <f>IF(A157="","",'2_Review &amp; Audit'!L142)</f>
        <v/>
      </c>
      <c r="L157" s="90" t="str">
        <f>IF(A157="","",'2_Review &amp; Audit'!P142)</f>
        <v/>
      </c>
      <c r="M157" s="90" t="str">
        <f>IF(A157="","",'2_Review &amp; Audit'!Q142)</f>
        <v/>
      </c>
      <c r="N157" s="90" t="str">
        <f t="shared" si="18"/>
        <v/>
      </c>
      <c r="O157" s="32" t="str">
        <f>IF(OR(D157="",G157="",M157&gt;=0),"",MIN(I157,SUMIFS('2_Review &amp; Audit'!$J$6:$J$505,'2_Review &amp; Audit'!$F$6:$F$505,D157,'2_Review &amp; Audit'!$I$6:$I$505,"&gt;="&amp;G157-30,'2_Review &amp; Audit'!$I$6:$I$505,"&lt;="&amp;G157+30,'2_Review &amp; Audit'!$A$6:$A$505,"&lt;&gt;"&amp;A157)))</f>
        <v/>
      </c>
      <c r="P157" s="32" t="str">
        <f>IF(OR(D157="",G157="",M157&gt;=0),"",COUNTIFS('2_Review &amp; Audit'!$F$6:$F$505,D157,'2_Review &amp; Audit'!$I$6:$I$505,"&gt;="&amp;G157-30,'2_Review &amp; Audit'!$I$6:$I$505,"&lt;="&amp;G157+30,'2_Review &amp; Audit'!$A$6:$A$505,"&lt;&gt;"&amp;A157))</f>
        <v/>
      </c>
      <c r="Q157" s="88" t="str">
        <f t="shared" si="19"/>
        <v/>
      </c>
      <c r="R157" s="84" t="str">
        <f>IF(TransactionAuditTable[[#This Row],[Ticker]]="","",IF(Q157&lt;&gt;"Yes",0,ABS(M157)*MIN(1,O157/I157)))</f>
        <v/>
      </c>
      <c r="S157" s="85" t="str">
        <f t="shared" si="20"/>
        <v/>
      </c>
      <c r="T157" s="85" t="str">
        <f t="shared" si="21"/>
        <v/>
      </c>
      <c r="U157" s="85" t="str">
        <f t="shared" si="22"/>
        <v/>
      </c>
      <c r="V157" s="31" t="str">
        <f t="shared" si="23"/>
        <v/>
      </c>
      <c r="W157" s="79" t="str">
        <f t="shared" si="24"/>
        <v/>
      </c>
      <c r="X157" s="82" t="str">
        <f t="shared" si="25"/>
        <v/>
      </c>
    </row>
    <row r="158" spans="1:24" ht="15" customHeight="1" x14ac:dyDescent="0.25">
      <c r="A158" s="30" t="str">
        <f>IF('2_Review &amp; Audit'!A143="","",'2_Review &amp; Audit'!A143)</f>
        <v/>
      </c>
      <c r="B158" s="30" t="str">
        <f>IF(A158="","",'2_Review &amp; Audit'!C143)</f>
        <v/>
      </c>
      <c r="C158" s="30" t="str">
        <f>IF(A158="","",'2_Review &amp; Audit'!D143)</f>
        <v/>
      </c>
      <c r="D158" s="30" t="str">
        <f>IF(A158="","",'2_Review &amp; Audit'!F143)</f>
        <v/>
      </c>
      <c r="E158" s="30" t="str">
        <f>IF(A158="","",'2_Review &amp; Audit'!H143)</f>
        <v/>
      </c>
      <c r="F158" s="31" t="str">
        <f>IF(A158="","",'2_Review &amp; Audit'!I143)</f>
        <v/>
      </c>
      <c r="G158" s="31" t="str">
        <f>IF(A158="","",'2_Review &amp; Audit'!M143)</f>
        <v/>
      </c>
      <c r="H158" s="32" t="str">
        <f>IF(A158="","",'2_Review &amp; Audit'!J143)</f>
        <v/>
      </c>
      <c r="I158" s="32" t="str">
        <f>IF(A158="","",'2_Review &amp; Audit'!N143)</f>
        <v/>
      </c>
      <c r="J158" s="32" t="str">
        <f>IF(A158="","",'2_Review &amp; Audit'!R143)</f>
        <v/>
      </c>
      <c r="K158" s="90" t="str">
        <f>IF(A158="","",'2_Review &amp; Audit'!L143)</f>
        <v/>
      </c>
      <c r="L158" s="90" t="str">
        <f>IF(A158="","",'2_Review &amp; Audit'!P143)</f>
        <v/>
      </c>
      <c r="M158" s="90" t="str">
        <f>IF(A158="","",'2_Review &amp; Audit'!Q143)</f>
        <v/>
      </c>
      <c r="N158" s="90" t="str">
        <f t="shared" si="18"/>
        <v/>
      </c>
      <c r="O158" s="32" t="str">
        <f>IF(OR(D158="",G158="",M158&gt;=0),"",MIN(I158,SUMIFS('2_Review &amp; Audit'!$J$6:$J$505,'2_Review &amp; Audit'!$F$6:$F$505,D158,'2_Review &amp; Audit'!$I$6:$I$505,"&gt;="&amp;G158-30,'2_Review &amp; Audit'!$I$6:$I$505,"&lt;="&amp;G158+30,'2_Review &amp; Audit'!$A$6:$A$505,"&lt;&gt;"&amp;A158)))</f>
        <v/>
      </c>
      <c r="P158" s="32" t="str">
        <f>IF(OR(D158="",G158="",M158&gt;=0),"",COUNTIFS('2_Review &amp; Audit'!$F$6:$F$505,D158,'2_Review &amp; Audit'!$I$6:$I$505,"&gt;="&amp;G158-30,'2_Review &amp; Audit'!$I$6:$I$505,"&lt;="&amp;G158+30,'2_Review &amp; Audit'!$A$6:$A$505,"&lt;&gt;"&amp;A158))</f>
        <v/>
      </c>
      <c r="Q158" s="88" t="str">
        <f t="shared" si="19"/>
        <v/>
      </c>
      <c r="R158" s="84" t="str">
        <f>IF(TransactionAuditTable[[#This Row],[Ticker]]="","",IF(Q158&lt;&gt;"Yes",0,ABS(M158)*MIN(1,O158/I158)))</f>
        <v/>
      </c>
      <c r="S158" s="85" t="str">
        <f t="shared" si="20"/>
        <v/>
      </c>
      <c r="T158" s="85" t="str">
        <f t="shared" si="21"/>
        <v/>
      </c>
      <c r="U158" s="85" t="str">
        <f t="shared" si="22"/>
        <v/>
      </c>
      <c r="V158" s="31" t="str">
        <f t="shared" si="23"/>
        <v/>
      </c>
      <c r="W158" s="80" t="str">
        <f t="shared" si="24"/>
        <v/>
      </c>
      <c r="X158" s="83" t="str">
        <f t="shared" si="25"/>
        <v/>
      </c>
    </row>
    <row r="159" spans="1:24" ht="15" customHeight="1" x14ac:dyDescent="0.25">
      <c r="A159" s="30" t="str">
        <f>IF('2_Review &amp; Audit'!A144="","",'2_Review &amp; Audit'!A144)</f>
        <v/>
      </c>
      <c r="B159" s="30" t="str">
        <f>IF(A159="","",'2_Review &amp; Audit'!C144)</f>
        <v/>
      </c>
      <c r="C159" s="30" t="str">
        <f>IF(A159="","",'2_Review &amp; Audit'!D144)</f>
        <v/>
      </c>
      <c r="D159" s="30" t="str">
        <f>IF(A159="","",'2_Review &amp; Audit'!F144)</f>
        <v/>
      </c>
      <c r="E159" s="30" t="str">
        <f>IF(A159="","",'2_Review &amp; Audit'!H144)</f>
        <v/>
      </c>
      <c r="F159" s="31" t="str">
        <f>IF(A159="","",'2_Review &amp; Audit'!I144)</f>
        <v/>
      </c>
      <c r="G159" s="31" t="str">
        <f>IF(A159="","",'2_Review &amp; Audit'!M144)</f>
        <v/>
      </c>
      <c r="H159" s="32" t="str">
        <f>IF(A159="","",'2_Review &amp; Audit'!J144)</f>
        <v/>
      </c>
      <c r="I159" s="32" t="str">
        <f>IF(A159="","",'2_Review &amp; Audit'!N144)</f>
        <v/>
      </c>
      <c r="J159" s="32" t="str">
        <f>IF(A159="","",'2_Review &amp; Audit'!R144)</f>
        <v/>
      </c>
      <c r="K159" s="90" t="str">
        <f>IF(A159="","",'2_Review &amp; Audit'!L144)</f>
        <v/>
      </c>
      <c r="L159" s="90" t="str">
        <f>IF(A159="","",'2_Review &amp; Audit'!P144)</f>
        <v/>
      </c>
      <c r="M159" s="90" t="str">
        <f>IF(A159="","",'2_Review &amp; Audit'!Q144)</f>
        <v/>
      </c>
      <c r="N159" s="90" t="str">
        <f t="shared" si="18"/>
        <v/>
      </c>
      <c r="O159" s="32" t="str">
        <f>IF(OR(D159="",G159="",M159&gt;=0),"",MIN(I159,SUMIFS('2_Review &amp; Audit'!$J$6:$J$505,'2_Review &amp; Audit'!$F$6:$F$505,D159,'2_Review &amp; Audit'!$I$6:$I$505,"&gt;="&amp;G159-30,'2_Review &amp; Audit'!$I$6:$I$505,"&lt;="&amp;G159+30,'2_Review &amp; Audit'!$A$6:$A$505,"&lt;&gt;"&amp;A159)))</f>
        <v/>
      </c>
      <c r="P159" s="32" t="str">
        <f>IF(OR(D159="",G159="",M159&gt;=0),"",COUNTIFS('2_Review &amp; Audit'!$F$6:$F$505,D159,'2_Review &amp; Audit'!$I$6:$I$505,"&gt;="&amp;G159-30,'2_Review &amp; Audit'!$I$6:$I$505,"&lt;="&amp;G159+30,'2_Review &amp; Audit'!$A$6:$A$505,"&lt;&gt;"&amp;A159))</f>
        <v/>
      </c>
      <c r="Q159" s="88" t="str">
        <f t="shared" si="19"/>
        <v/>
      </c>
      <c r="R159" s="84" t="str">
        <f>IF(TransactionAuditTable[[#This Row],[Ticker]]="","",IF(Q159&lt;&gt;"Yes",0,ABS(M159)*MIN(1,O159/I159)))</f>
        <v/>
      </c>
      <c r="S159" s="85" t="str">
        <f t="shared" si="20"/>
        <v/>
      </c>
      <c r="T159" s="85" t="str">
        <f t="shared" si="21"/>
        <v/>
      </c>
      <c r="U159" s="85" t="str">
        <f t="shared" si="22"/>
        <v/>
      </c>
      <c r="V159" s="31" t="str">
        <f t="shared" si="23"/>
        <v/>
      </c>
      <c r="W159" s="79" t="str">
        <f t="shared" si="24"/>
        <v/>
      </c>
      <c r="X159" s="82" t="str">
        <f t="shared" si="25"/>
        <v/>
      </c>
    </row>
    <row r="160" spans="1:24" ht="15" customHeight="1" x14ac:dyDescent="0.25">
      <c r="A160" s="30" t="str">
        <f>IF('2_Review &amp; Audit'!A145="","",'2_Review &amp; Audit'!A145)</f>
        <v/>
      </c>
      <c r="B160" s="30" t="str">
        <f>IF(A160="","",'2_Review &amp; Audit'!C145)</f>
        <v/>
      </c>
      <c r="C160" s="30" t="str">
        <f>IF(A160="","",'2_Review &amp; Audit'!D145)</f>
        <v/>
      </c>
      <c r="D160" s="30" t="str">
        <f>IF(A160="","",'2_Review &amp; Audit'!F145)</f>
        <v/>
      </c>
      <c r="E160" s="30" t="str">
        <f>IF(A160="","",'2_Review &amp; Audit'!H145)</f>
        <v/>
      </c>
      <c r="F160" s="31" t="str">
        <f>IF(A160="","",'2_Review &amp; Audit'!I145)</f>
        <v/>
      </c>
      <c r="G160" s="31" t="str">
        <f>IF(A160="","",'2_Review &amp; Audit'!M145)</f>
        <v/>
      </c>
      <c r="H160" s="32" t="str">
        <f>IF(A160="","",'2_Review &amp; Audit'!J145)</f>
        <v/>
      </c>
      <c r="I160" s="32" t="str">
        <f>IF(A160="","",'2_Review &amp; Audit'!N145)</f>
        <v/>
      </c>
      <c r="J160" s="32" t="str">
        <f>IF(A160="","",'2_Review &amp; Audit'!R145)</f>
        <v/>
      </c>
      <c r="K160" s="90" t="str">
        <f>IF(A160="","",'2_Review &amp; Audit'!L145)</f>
        <v/>
      </c>
      <c r="L160" s="90" t="str">
        <f>IF(A160="","",'2_Review &amp; Audit'!P145)</f>
        <v/>
      </c>
      <c r="M160" s="90" t="str">
        <f>IF(A160="","",'2_Review &amp; Audit'!Q145)</f>
        <v/>
      </c>
      <c r="N160" s="90" t="str">
        <f t="shared" si="18"/>
        <v/>
      </c>
      <c r="O160" s="32" t="str">
        <f>IF(OR(D160="",G160="",M160&gt;=0),"",MIN(I160,SUMIFS('2_Review &amp; Audit'!$J$6:$J$505,'2_Review &amp; Audit'!$F$6:$F$505,D160,'2_Review &amp; Audit'!$I$6:$I$505,"&gt;="&amp;G160-30,'2_Review &amp; Audit'!$I$6:$I$505,"&lt;="&amp;G160+30,'2_Review &amp; Audit'!$A$6:$A$505,"&lt;&gt;"&amp;A160)))</f>
        <v/>
      </c>
      <c r="P160" s="32" t="str">
        <f>IF(OR(D160="",G160="",M160&gt;=0),"",COUNTIFS('2_Review &amp; Audit'!$F$6:$F$505,D160,'2_Review &amp; Audit'!$I$6:$I$505,"&gt;="&amp;G160-30,'2_Review &amp; Audit'!$I$6:$I$505,"&lt;="&amp;G160+30,'2_Review &amp; Audit'!$A$6:$A$505,"&lt;&gt;"&amp;A160))</f>
        <v/>
      </c>
      <c r="Q160" s="88" t="str">
        <f t="shared" si="19"/>
        <v/>
      </c>
      <c r="R160" s="84" t="str">
        <f>IF(TransactionAuditTable[[#This Row],[Ticker]]="","",IF(Q160&lt;&gt;"Yes",0,ABS(M160)*MIN(1,O160/I160)))</f>
        <v/>
      </c>
      <c r="S160" s="85" t="str">
        <f t="shared" si="20"/>
        <v/>
      </c>
      <c r="T160" s="85" t="str">
        <f t="shared" si="21"/>
        <v/>
      </c>
      <c r="U160" s="85" t="str">
        <f t="shared" si="22"/>
        <v/>
      </c>
      <c r="V160" s="31" t="str">
        <f t="shared" si="23"/>
        <v/>
      </c>
      <c r="W160" s="80" t="str">
        <f t="shared" si="24"/>
        <v/>
      </c>
      <c r="X160" s="83" t="str">
        <f t="shared" si="25"/>
        <v/>
      </c>
    </row>
    <row r="161" spans="1:24" ht="15" customHeight="1" x14ac:dyDescent="0.25">
      <c r="A161" s="30" t="str">
        <f>IF('2_Review &amp; Audit'!A146="","",'2_Review &amp; Audit'!A146)</f>
        <v/>
      </c>
      <c r="B161" s="30" t="str">
        <f>IF(A161="","",'2_Review &amp; Audit'!C146)</f>
        <v/>
      </c>
      <c r="C161" s="30" t="str">
        <f>IF(A161="","",'2_Review &amp; Audit'!D146)</f>
        <v/>
      </c>
      <c r="D161" s="30" t="str">
        <f>IF(A161="","",'2_Review &amp; Audit'!F146)</f>
        <v/>
      </c>
      <c r="E161" s="30" t="str">
        <f>IF(A161="","",'2_Review &amp; Audit'!H146)</f>
        <v/>
      </c>
      <c r="F161" s="31" t="str">
        <f>IF(A161="","",'2_Review &amp; Audit'!I146)</f>
        <v/>
      </c>
      <c r="G161" s="31" t="str">
        <f>IF(A161="","",'2_Review &amp; Audit'!M146)</f>
        <v/>
      </c>
      <c r="H161" s="32" t="str">
        <f>IF(A161="","",'2_Review &amp; Audit'!J146)</f>
        <v/>
      </c>
      <c r="I161" s="32" t="str">
        <f>IF(A161="","",'2_Review &amp; Audit'!N146)</f>
        <v/>
      </c>
      <c r="J161" s="32" t="str">
        <f>IF(A161="","",'2_Review &amp; Audit'!R146)</f>
        <v/>
      </c>
      <c r="K161" s="90" t="str">
        <f>IF(A161="","",'2_Review &amp; Audit'!L146)</f>
        <v/>
      </c>
      <c r="L161" s="90" t="str">
        <f>IF(A161="","",'2_Review &amp; Audit'!P146)</f>
        <v/>
      </c>
      <c r="M161" s="90" t="str">
        <f>IF(A161="","",'2_Review &amp; Audit'!Q146)</f>
        <v/>
      </c>
      <c r="N161" s="90" t="str">
        <f t="shared" si="18"/>
        <v/>
      </c>
      <c r="O161" s="32" t="str">
        <f>IF(OR(D161="",G161="",M161&gt;=0),"",MIN(I161,SUMIFS('2_Review &amp; Audit'!$J$6:$J$505,'2_Review &amp; Audit'!$F$6:$F$505,D161,'2_Review &amp; Audit'!$I$6:$I$505,"&gt;="&amp;G161-30,'2_Review &amp; Audit'!$I$6:$I$505,"&lt;="&amp;G161+30,'2_Review &amp; Audit'!$A$6:$A$505,"&lt;&gt;"&amp;A161)))</f>
        <v/>
      </c>
      <c r="P161" s="32" t="str">
        <f>IF(OR(D161="",G161="",M161&gt;=0),"",COUNTIFS('2_Review &amp; Audit'!$F$6:$F$505,D161,'2_Review &amp; Audit'!$I$6:$I$505,"&gt;="&amp;G161-30,'2_Review &amp; Audit'!$I$6:$I$505,"&lt;="&amp;G161+30,'2_Review &amp; Audit'!$A$6:$A$505,"&lt;&gt;"&amp;A161))</f>
        <v/>
      </c>
      <c r="Q161" s="88" t="str">
        <f t="shared" si="19"/>
        <v/>
      </c>
      <c r="R161" s="84" t="str">
        <f>IF(TransactionAuditTable[[#This Row],[Ticker]]="","",IF(Q161&lt;&gt;"Yes",0,ABS(M161)*MIN(1,O161/I161)))</f>
        <v/>
      </c>
      <c r="S161" s="85" t="str">
        <f t="shared" si="20"/>
        <v/>
      </c>
      <c r="T161" s="85" t="str">
        <f t="shared" si="21"/>
        <v/>
      </c>
      <c r="U161" s="85" t="str">
        <f t="shared" si="22"/>
        <v/>
      </c>
      <c r="V161" s="31" t="str">
        <f t="shared" si="23"/>
        <v/>
      </c>
      <c r="W161" s="79" t="str">
        <f t="shared" si="24"/>
        <v/>
      </c>
      <c r="X161" s="82" t="str">
        <f t="shared" si="25"/>
        <v/>
      </c>
    </row>
    <row r="162" spans="1:24" ht="15" customHeight="1" x14ac:dyDescent="0.25">
      <c r="A162" s="30" t="str">
        <f>IF('2_Review &amp; Audit'!A147="","",'2_Review &amp; Audit'!A147)</f>
        <v/>
      </c>
      <c r="B162" s="30" t="str">
        <f>IF(A162="","",'2_Review &amp; Audit'!C147)</f>
        <v/>
      </c>
      <c r="C162" s="30" t="str">
        <f>IF(A162="","",'2_Review &amp; Audit'!D147)</f>
        <v/>
      </c>
      <c r="D162" s="30" t="str">
        <f>IF(A162="","",'2_Review &amp; Audit'!F147)</f>
        <v/>
      </c>
      <c r="E162" s="30" t="str">
        <f>IF(A162="","",'2_Review &amp; Audit'!H147)</f>
        <v/>
      </c>
      <c r="F162" s="31" t="str">
        <f>IF(A162="","",'2_Review &amp; Audit'!I147)</f>
        <v/>
      </c>
      <c r="G162" s="31" t="str">
        <f>IF(A162="","",'2_Review &amp; Audit'!M147)</f>
        <v/>
      </c>
      <c r="H162" s="32" t="str">
        <f>IF(A162="","",'2_Review &amp; Audit'!J147)</f>
        <v/>
      </c>
      <c r="I162" s="32" t="str">
        <f>IF(A162="","",'2_Review &amp; Audit'!N147)</f>
        <v/>
      </c>
      <c r="J162" s="32" t="str">
        <f>IF(A162="","",'2_Review &amp; Audit'!R147)</f>
        <v/>
      </c>
      <c r="K162" s="90" t="str">
        <f>IF(A162="","",'2_Review &amp; Audit'!L147)</f>
        <v/>
      </c>
      <c r="L162" s="90" t="str">
        <f>IF(A162="","",'2_Review &amp; Audit'!P147)</f>
        <v/>
      </c>
      <c r="M162" s="90" t="str">
        <f>IF(A162="","",'2_Review &amp; Audit'!Q147)</f>
        <v/>
      </c>
      <c r="N162" s="90" t="str">
        <f t="shared" si="18"/>
        <v/>
      </c>
      <c r="O162" s="32" t="str">
        <f>IF(OR(D162="",G162="",M162&gt;=0),"",MIN(I162,SUMIFS('2_Review &amp; Audit'!$J$6:$J$505,'2_Review &amp; Audit'!$F$6:$F$505,D162,'2_Review &amp; Audit'!$I$6:$I$505,"&gt;="&amp;G162-30,'2_Review &amp; Audit'!$I$6:$I$505,"&lt;="&amp;G162+30,'2_Review &amp; Audit'!$A$6:$A$505,"&lt;&gt;"&amp;A162)))</f>
        <v/>
      </c>
      <c r="P162" s="32" t="str">
        <f>IF(OR(D162="",G162="",M162&gt;=0),"",COUNTIFS('2_Review &amp; Audit'!$F$6:$F$505,D162,'2_Review &amp; Audit'!$I$6:$I$505,"&gt;="&amp;G162-30,'2_Review &amp; Audit'!$I$6:$I$505,"&lt;="&amp;G162+30,'2_Review &amp; Audit'!$A$6:$A$505,"&lt;&gt;"&amp;A162))</f>
        <v/>
      </c>
      <c r="Q162" s="88" t="str">
        <f t="shared" si="19"/>
        <v/>
      </c>
      <c r="R162" s="84" t="str">
        <f>IF(TransactionAuditTable[[#This Row],[Ticker]]="","",IF(Q162&lt;&gt;"Yes",0,ABS(M162)*MIN(1,O162/I162)))</f>
        <v/>
      </c>
      <c r="S162" s="85" t="str">
        <f t="shared" si="20"/>
        <v/>
      </c>
      <c r="T162" s="85" t="str">
        <f t="shared" si="21"/>
        <v/>
      </c>
      <c r="U162" s="85" t="str">
        <f t="shared" si="22"/>
        <v/>
      </c>
      <c r="V162" s="31" t="str">
        <f t="shared" si="23"/>
        <v/>
      </c>
      <c r="W162" s="80" t="str">
        <f t="shared" si="24"/>
        <v/>
      </c>
      <c r="X162" s="83" t="str">
        <f t="shared" si="25"/>
        <v/>
      </c>
    </row>
    <row r="163" spans="1:24" ht="15" customHeight="1" x14ac:dyDescent="0.25">
      <c r="A163" s="30" t="str">
        <f>IF('2_Review &amp; Audit'!A148="","",'2_Review &amp; Audit'!A148)</f>
        <v/>
      </c>
      <c r="B163" s="30" t="str">
        <f>IF(A163="","",'2_Review &amp; Audit'!C148)</f>
        <v/>
      </c>
      <c r="C163" s="30" t="str">
        <f>IF(A163="","",'2_Review &amp; Audit'!D148)</f>
        <v/>
      </c>
      <c r="D163" s="30" t="str">
        <f>IF(A163="","",'2_Review &amp; Audit'!F148)</f>
        <v/>
      </c>
      <c r="E163" s="30" t="str">
        <f>IF(A163="","",'2_Review &amp; Audit'!H148)</f>
        <v/>
      </c>
      <c r="F163" s="31" t="str">
        <f>IF(A163="","",'2_Review &amp; Audit'!I148)</f>
        <v/>
      </c>
      <c r="G163" s="31" t="str">
        <f>IF(A163="","",'2_Review &amp; Audit'!M148)</f>
        <v/>
      </c>
      <c r="H163" s="32" t="str">
        <f>IF(A163="","",'2_Review &amp; Audit'!J148)</f>
        <v/>
      </c>
      <c r="I163" s="32" t="str">
        <f>IF(A163="","",'2_Review &amp; Audit'!N148)</f>
        <v/>
      </c>
      <c r="J163" s="32" t="str">
        <f>IF(A163="","",'2_Review &amp; Audit'!R148)</f>
        <v/>
      </c>
      <c r="K163" s="90" t="str">
        <f>IF(A163="","",'2_Review &amp; Audit'!L148)</f>
        <v/>
      </c>
      <c r="L163" s="90" t="str">
        <f>IF(A163="","",'2_Review &amp; Audit'!P148)</f>
        <v/>
      </c>
      <c r="M163" s="90" t="str">
        <f>IF(A163="","",'2_Review &amp; Audit'!Q148)</f>
        <v/>
      </c>
      <c r="N163" s="90" t="str">
        <f t="shared" si="18"/>
        <v/>
      </c>
      <c r="O163" s="32" t="str">
        <f>IF(OR(D163="",G163="",M163&gt;=0),"",MIN(I163,SUMIFS('2_Review &amp; Audit'!$J$6:$J$505,'2_Review &amp; Audit'!$F$6:$F$505,D163,'2_Review &amp; Audit'!$I$6:$I$505,"&gt;="&amp;G163-30,'2_Review &amp; Audit'!$I$6:$I$505,"&lt;="&amp;G163+30,'2_Review &amp; Audit'!$A$6:$A$505,"&lt;&gt;"&amp;A163)))</f>
        <v/>
      </c>
      <c r="P163" s="32" t="str">
        <f>IF(OR(D163="",G163="",M163&gt;=0),"",COUNTIFS('2_Review &amp; Audit'!$F$6:$F$505,D163,'2_Review &amp; Audit'!$I$6:$I$505,"&gt;="&amp;G163-30,'2_Review &amp; Audit'!$I$6:$I$505,"&lt;="&amp;G163+30,'2_Review &amp; Audit'!$A$6:$A$505,"&lt;&gt;"&amp;A163))</f>
        <v/>
      </c>
      <c r="Q163" s="88" t="str">
        <f t="shared" si="19"/>
        <v/>
      </c>
      <c r="R163" s="84" t="str">
        <f>IF(TransactionAuditTable[[#This Row],[Ticker]]="","",IF(Q163&lt;&gt;"Yes",0,ABS(M163)*MIN(1,O163/I163)))</f>
        <v/>
      </c>
      <c r="S163" s="85" t="str">
        <f t="shared" si="20"/>
        <v/>
      </c>
      <c r="T163" s="85" t="str">
        <f t="shared" si="21"/>
        <v/>
      </c>
      <c r="U163" s="85" t="str">
        <f t="shared" si="22"/>
        <v/>
      </c>
      <c r="V163" s="31" t="str">
        <f t="shared" si="23"/>
        <v/>
      </c>
      <c r="W163" s="79" t="str">
        <f t="shared" si="24"/>
        <v/>
      </c>
      <c r="X163" s="82" t="str">
        <f t="shared" si="25"/>
        <v/>
      </c>
    </row>
    <row r="164" spans="1:24" ht="15" customHeight="1" x14ac:dyDescent="0.25">
      <c r="A164" s="30" t="str">
        <f>IF('2_Review &amp; Audit'!A149="","",'2_Review &amp; Audit'!A149)</f>
        <v/>
      </c>
      <c r="B164" s="30" t="str">
        <f>IF(A164="","",'2_Review &amp; Audit'!C149)</f>
        <v/>
      </c>
      <c r="C164" s="30" t="str">
        <f>IF(A164="","",'2_Review &amp; Audit'!D149)</f>
        <v/>
      </c>
      <c r="D164" s="30" t="str">
        <f>IF(A164="","",'2_Review &amp; Audit'!F149)</f>
        <v/>
      </c>
      <c r="E164" s="30" t="str">
        <f>IF(A164="","",'2_Review &amp; Audit'!H149)</f>
        <v/>
      </c>
      <c r="F164" s="31" t="str">
        <f>IF(A164="","",'2_Review &amp; Audit'!I149)</f>
        <v/>
      </c>
      <c r="G164" s="31" t="str">
        <f>IF(A164="","",'2_Review &amp; Audit'!M149)</f>
        <v/>
      </c>
      <c r="H164" s="32" t="str">
        <f>IF(A164="","",'2_Review &amp; Audit'!J149)</f>
        <v/>
      </c>
      <c r="I164" s="32" t="str">
        <f>IF(A164="","",'2_Review &amp; Audit'!N149)</f>
        <v/>
      </c>
      <c r="J164" s="32" t="str">
        <f>IF(A164="","",'2_Review &amp; Audit'!R149)</f>
        <v/>
      </c>
      <c r="K164" s="90" t="str">
        <f>IF(A164="","",'2_Review &amp; Audit'!L149)</f>
        <v/>
      </c>
      <c r="L164" s="90" t="str">
        <f>IF(A164="","",'2_Review &amp; Audit'!P149)</f>
        <v/>
      </c>
      <c r="M164" s="90" t="str">
        <f>IF(A164="","",'2_Review &amp; Audit'!Q149)</f>
        <v/>
      </c>
      <c r="N164" s="90" t="str">
        <f t="shared" si="18"/>
        <v/>
      </c>
      <c r="O164" s="32" t="str">
        <f>IF(OR(D164="",G164="",M164&gt;=0),"",MIN(I164,SUMIFS('2_Review &amp; Audit'!$J$6:$J$505,'2_Review &amp; Audit'!$F$6:$F$505,D164,'2_Review &amp; Audit'!$I$6:$I$505,"&gt;="&amp;G164-30,'2_Review &amp; Audit'!$I$6:$I$505,"&lt;="&amp;G164+30,'2_Review &amp; Audit'!$A$6:$A$505,"&lt;&gt;"&amp;A164)))</f>
        <v/>
      </c>
      <c r="P164" s="32" t="str">
        <f>IF(OR(D164="",G164="",M164&gt;=0),"",COUNTIFS('2_Review &amp; Audit'!$F$6:$F$505,D164,'2_Review &amp; Audit'!$I$6:$I$505,"&gt;="&amp;G164-30,'2_Review &amp; Audit'!$I$6:$I$505,"&lt;="&amp;G164+30,'2_Review &amp; Audit'!$A$6:$A$505,"&lt;&gt;"&amp;A164))</f>
        <v/>
      </c>
      <c r="Q164" s="88" t="str">
        <f t="shared" si="19"/>
        <v/>
      </c>
      <c r="R164" s="84" t="str">
        <f>IF(TransactionAuditTable[[#This Row],[Ticker]]="","",IF(Q164&lt;&gt;"Yes",0,ABS(M164)*MIN(1,O164/I164)))</f>
        <v/>
      </c>
      <c r="S164" s="85" t="str">
        <f t="shared" si="20"/>
        <v/>
      </c>
      <c r="T164" s="85" t="str">
        <f t="shared" si="21"/>
        <v/>
      </c>
      <c r="U164" s="85" t="str">
        <f t="shared" si="22"/>
        <v/>
      </c>
      <c r="V164" s="31" t="str">
        <f t="shared" si="23"/>
        <v/>
      </c>
      <c r="W164" s="80" t="str">
        <f t="shared" si="24"/>
        <v/>
      </c>
      <c r="X164" s="83" t="str">
        <f t="shared" si="25"/>
        <v/>
      </c>
    </row>
    <row r="165" spans="1:24" ht="15" customHeight="1" x14ac:dyDescent="0.25">
      <c r="A165" s="30" t="str">
        <f>IF('2_Review &amp; Audit'!A150="","",'2_Review &amp; Audit'!A150)</f>
        <v/>
      </c>
      <c r="B165" s="30" t="str">
        <f>IF(A165="","",'2_Review &amp; Audit'!C150)</f>
        <v/>
      </c>
      <c r="C165" s="30" t="str">
        <f>IF(A165="","",'2_Review &amp; Audit'!D150)</f>
        <v/>
      </c>
      <c r="D165" s="30" t="str">
        <f>IF(A165="","",'2_Review &amp; Audit'!F150)</f>
        <v/>
      </c>
      <c r="E165" s="30" t="str">
        <f>IF(A165="","",'2_Review &amp; Audit'!H150)</f>
        <v/>
      </c>
      <c r="F165" s="31" t="str">
        <f>IF(A165="","",'2_Review &amp; Audit'!I150)</f>
        <v/>
      </c>
      <c r="G165" s="31" t="str">
        <f>IF(A165="","",'2_Review &amp; Audit'!M150)</f>
        <v/>
      </c>
      <c r="H165" s="32" t="str">
        <f>IF(A165="","",'2_Review &amp; Audit'!J150)</f>
        <v/>
      </c>
      <c r="I165" s="32" t="str">
        <f>IF(A165="","",'2_Review &amp; Audit'!N150)</f>
        <v/>
      </c>
      <c r="J165" s="32" t="str">
        <f>IF(A165="","",'2_Review &amp; Audit'!R150)</f>
        <v/>
      </c>
      <c r="K165" s="90" t="str">
        <f>IF(A165="","",'2_Review &amp; Audit'!L150)</f>
        <v/>
      </c>
      <c r="L165" s="90" t="str">
        <f>IF(A165="","",'2_Review &amp; Audit'!P150)</f>
        <v/>
      </c>
      <c r="M165" s="90" t="str">
        <f>IF(A165="","",'2_Review &amp; Audit'!Q150)</f>
        <v/>
      </c>
      <c r="N165" s="90" t="str">
        <f t="shared" si="18"/>
        <v/>
      </c>
      <c r="O165" s="32" t="str">
        <f>IF(OR(D165="",G165="",M165&gt;=0),"",MIN(I165,SUMIFS('2_Review &amp; Audit'!$J$6:$J$505,'2_Review &amp; Audit'!$F$6:$F$505,D165,'2_Review &amp; Audit'!$I$6:$I$505,"&gt;="&amp;G165-30,'2_Review &amp; Audit'!$I$6:$I$505,"&lt;="&amp;G165+30,'2_Review &amp; Audit'!$A$6:$A$505,"&lt;&gt;"&amp;A165)))</f>
        <v/>
      </c>
      <c r="P165" s="32" t="str">
        <f>IF(OR(D165="",G165="",M165&gt;=0),"",COUNTIFS('2_Review &amp; Audit'!$F$6:$F$505,D165,'2_Review &amp; Audit'!$I$6:$I$505,"&gt;="&amp;G165-30,'2_Review &amp; Audit'!$I$6:$I$505,"&lt;="&amp;G165+30,'2_Review &amp; Audit'!$A$6:$A$505,"&lt;&gt;"&amp;A165))</f>
        <v/>
      </c>
      <c r="Q165" s="88" t="str">
        <f t="shared" si="19"/>
        <v/>
      </c>
      <c r="R165" s="84" t="str">
        <f>IF(TransactionAuditTable[[#This Row],[Ticker]]="","",IF(Q165&lt;&gt;"Yes",0,ABS(M165)*MIN(1,O165/I165)))</f>
        <v/>
      </c>
      <c r="S165" s="85" t="str">
        <f t="shared" si="20"/>
        <v/>
      </c>
      <c r="T165" s="85" t="str">
        <f t="shared" si="21"/>
        <v/>
      </c>
      <c r="U165" s="85" t="str">
        <f t="shared" si="22"/>
        <v/>
      </c>
      <c r="V165" s="31" t="str">
        <f t="shared" si="23"/>
        <v/>
      </c>
      <c r="W165" s="79" t="str">
        <f t="shared" si="24"/>
        <v/>
      </c>
      <c r="X165" s="82" t="str">
        <f t="shared" si="25"/>
        <v/>
      </c>
    </row>
    <row r="166" spans="1:24" ht="15" customHeight="1" x14ac:dyDescent="0.25">
      <c r="A166" s="30" t="str">
        <f>IF('2_Review &amp; Audit'!A151="","",'2_Review &amp; Audit'!A151)</f>
        <v/>
      </c>
      <c r="B166" s="30" t="str">
        <f>IF(A166="","",'2_Review &amp; Audit'!C151)</f>
        <v/>
      </c>
      <c r="C166" s="30" t="str">
        <f>IF(A166="","",'2_Review &amp; Audit'!D151)</f>
        <v/>
      </c>
      <c r="D166" s="30" t="str">
        <f>IF(A166="","",'2_Review &amp; Audit'!F151)</f>
        <v/>
      </c>
      <c r="E166" s="30" t="str">
        <f>IF(A166="","",'2_Review &amp; Audit'!H151)</f>
        <v/>
      </c>
      <c r="F166" s="31" t="str">
        <f>IF(A166="","",'2_Review &amp; Audit'!I151)</f>
        <v/>
      </c>
      <c r="G166" s="31" t="str">
        <f>IF(A166="","",'2_Review &amp; Audit'!M151)</f>
        <v/>
      </c>
      <c r="H166" s="32" t="str">
        <f>IF(A166="","",'2_Review &amp; Audit'!J151)</f>
        <v/>
      </c>
      <c r="I166" s="32" t="str">
        <f>IF(A166="","",'2_Review &amp; Audit'!N151)</f>
        <v/>
      </c>
      <c r="J166" s="32" t="str">
        <f>IF(A166="","",'2_Review &amp; Audit'!R151)</f>
        <v/>
      </c>
      <c r="K166" s="90" t="str">
        <f>IF(A166="","",'2_Review &amp; Audit'!L151)</f>
        <v/>
      </c>
      <c r="L166" s="90" t="str">
        <f>IF(A166="","",'2_Review &amp; Audit'!P151)</f>
        <v/>
      </c>
      <c r="M166" s="90" t="str">
        <f>IF(A166="","",'2_Review &amp; Audit'!Q151)</f>
        <v/>
      </c>
      <c r="N166" s="90" t="str">
        <f t="shared" si="18"/>
        <v/>
      </c>
      <c r="O166" s="32" t="str">
        <f>IF(OR(D166="",G166="",M166&gt;=0),"",MIN(I166,SUMIFS('2_Review &amp; Audit'!$J$6:$J$505,'2_Review &amp; Audit'!$F$6:$F$505,D166,'2_Review &amp; Audit'!$I$6:$I$505,"&gt;="&amp;G166-30,'2_Review &amp; Audit'!$I$6:$I$505,"&lt;="&amp;G166+30,'2_Review &amp; Audit'!$A$6:$A$505,"&lt;&gt;"&amp;A166)))</f>
        <v/>
      </c>
      <c r="P166" s="32" t="str">
        <f>IF(OR(D166="",G166="",M166&gt;=0),"",COUNTIFS('2_Review &amp; Audit'!$F$6:$F$505,D166,'2_Review &amp; Audit'!$I$6:$I$505,"&gt;="&amp;G166-30,'2_Review &amp; Audit'!$I$6:$I$505,"&lt;="&amp;G166+30,'2_Review &amp; Audit'!$A$6:$A$505,"&lt;&gt;"&amp;A166))</f>
        <v/>
      </c>
      <c r="Q166" s="88" t="str">
        <f t="shared" si="19"/>
        <v/>
      </c>
      <c r="R166" s="84" t="str">
        <f>IF(TransactionAuditTable[[#This Row],[Ticker]]="","",IF(Q166&lt;&gt;"Yes",0,ABS(M166)*MIN(1,O166/I166)))</f>
        <v/>
      </c>
      <c r="S166" s="85" t="str">
        <f t="shared" si="20"/>
        <v/>
      </c>
      <c r="T166" s="85" t="str">
        <f t="shared" si="21"/>
        <v/>
      </c>
      <c r="U166" s="85" t="str">
        <f t="shared" si="22"/>
        <v/>
      </c>
      <c r="V166" s="31" t="str">
        <f t="shared" si="23"/>
        <v/>
      </c>
      <c r="W166" s="80" t="str">
        <f t="shared" si="24"/>
        <v/>
      </c>
      <c r="X166" s="83" t="str">
        <f t="shared" si="25"/>
        <v/>
      </c>
    </row>
    <row r="167" spans="1:24" ht="15" customHeight="1" x14ac:dyDescent="0.25">
      <c r="A167" s="30" t="str">
        <f>IF('2_Review &amp; Audit'!A152="","",'2_Review &amp; Audit'!A152)</f>
        <v/>
      </c>
      <c r="B167" s="30" t="str">
        <f>IF(A167="","",'2_Review &amp; Audit'!C152)</f>
        <v/>
      </c>
      <c r="C167" s="30" t="str">
        <f>IF(A167="","",'2_Review &amp; Audit'!D152)</f>
        <v/>
      </c>
      <c r="D167" s="30" t="str">
        <f>IF(A167="","",'2_Review &amp; Audit'!F152)</f>
        <v/>
      </c>
      <c r="E167" s="30" t="str">
        <f>IF(A167="","",'2_Review &amp; Audit'!H152)</f>
        <v/>
      </c>
      <c r="F167" s="31" t="str">
        <f>IF(A167="","",'2_Review &amp; Audit'!I152)</f>
        <v/>
      </c>
      <c r="G167" s="31" t="str">
        <f>IF(A167="","",'2_Review &amp; Audit'!M152)</f>
        <v/>
      </c>
      <c r="H167" s="32" t="str">
        <f>IF(A167="","",'2_Review &amp; Audit'!J152)</f>
        <v/>
      </c>
      <c r="I167" s="32" t="str">
        <f>IF(A167="","",'2_Review &amp; Audit'!N152)</f>
        <v/>
      </c>
      <c r="J167" s="32" t="str">
        <f>IF(A167="","",'2_Review &amp; Audit'!R152)</f>
        <v/>
      </c>
      <c r="K167" s="90" t="str">
        <f>IF(A167="","",'2_Review &amp; Audit'!L152)</f>
        <v/>
      </c>
      <c r="L167" s="90" t="str">
        <f>IF(A167="","",'2_Review &amp; Audit'!P152)</f>
        <v/>
      </c>
      <c r="M167" s="90" t="str">
        <f>IF(A167="","",'2_Review &amp; Audit'!Q152)</f>
        <v/>
      </c>
      <c r="N167" s="90" t="str">
        <f t="shared" si="18"/>
        <v/>
      </c>
      <c r="O167" s="32" t="str">
        <f>IF(OR(D167="",G167="",M167&gt;=0),"",MIN(I167,SUMIFS('2_Review &amp; Audit'!$J$6:$J$505,'2_Review &amp; Audit'!$F$6:$F$505,D167,'2_Review &amp; Audit'!$I$6:$I$505,"&gt;="&amp;G167-30,'2_Review &amp; Audit'!$I$6:$I$505,"&lt;="&amp;G167+30,'2_Review &amp; Audit'!$A$6:$A$505,"&lt;&gt;"&amp;A167)))</f>
        <v/>
      </c>
      <c r="P167" s="32" t="str">
        <f>IF(OR(D167="",G167="",M167&gt;=0),"",COUNTIFS('2_Review &amp; Audit'!$F$6:$F$505,D167,'2_Review &amp; Audit'!$I$6:$I$505,"&gt;="&amp;G167-30,'2_Review &amp; Audit'!$I$6:$I$505,"&lt;="&amp;G167+30,'2_Review &amp; Audit'!$A$6:$A$505,"&lt;&gt;"&amp;A167))</f>
        <v/>
      </c>
      <c r="Q167" s="88" t="str">
        <f t="shared" si="19"/>
        <v/>
      </c>
      <c r="R167" s="84" t="str">
        <f>IF(TransactionAuditTable[[#This Row],[Ticker]]="","",IF(Q167&lt;&gt;"Yes",0,ABS(M167)*MIN(1,O167/I167)))</f>
        <v/>
      </c>
      <c r="S167" s="85" t="str">
        <f t="shared" si="20"/>
        <v/>
      </c>
      <c r="T167" s="85" t="str">
        <f t="shared" si="21"/>
        <v/>
      </c>
      <c r="U167" s="85" t="str">
        <f t="shared" si="22"/>
        <v/>
      </c>
      <c r="V167" s="31" t="str">
        <f t="shared" si="23"/>
        <v/>
      </c>
      <c r="W167" s="79" t="str">
        <f t="shared" si="24"/>
        <v/>
      </c>
      <c r="X167" s="82" t="str">
        <f t="shared" si="25"/>
        <v/>
      </c>
    </row>
    <row r="168" spans="1:24" ht="15" customHeight="1" x14ac:dyDescent="0.25">
      <c r="A168" s="30" t="str">
        <f>IF('2_Review &amp; Audit'!A153="","",'2_Review &amp; Audit'!A153)</f>
        <v/>
      </c>
      <c r="B168" s="30" t="str">
        <f>IF(A168="","",'2_Review &amp; Audit'!C153)</f>
        <v/>
      </c>
      <c r="C168" s="30" t="str">
        <f>IF(A168="","",'2_Review &amp; Audit'!D153)</f>
        <v/>
      </c>
      <c r="D168" s="30" t="str">
        <f>IF(A168="","",'2_Review &amp; Audit'!F153)</f>
        <v/>
      </c>
      <c r="E168" s="30" t="str">
        <f>IF(A168="","",'2_Review &amp; Audit'!H153)</f>
        <v/>
      </c>
      <c r="F168" s="31" t="str">
        <f>IF(A168="","",'2_Review &amp; Audit'!I153)</f>
        <v/>
      </c>
      <c r="G168" s="31" t="str">
        <f>IF(A168="","",'2_Review &amp; Audit'!M153)</f>
        <v/>
      </c>
      <c r="H168" s="32" t="str">
        <f>IF(A168="","",'2_Review &amp; Audit'!J153)</f>
        <v/>
      </c>
      <c r="I168" s="32" t="str">
        <f>IF(A168="","",'2_Review &amp; Audit'!N153)</f>
        <v/>
      </c>
      <c r="J168" s="32" t="str">
        <f>IF(A168="","",'2_Review &amp; Audit'!R153)</f>
        <v/>
      </c>
      <c r="K168" s="90" t="str">
        <f>IF(A168="","",'2_Review &amp; Audit'!L153)</f>
        <v/>
      </c>
      <c r="L168" s="90" t="str">
        <f>IF(A168="","",'2_Review &amp; Audit'!P153)</f>
        <v/>
      </c>
      <c r="M168" s="90" t="str">
        <f>IF(A168="","",'2_Review &amp; Audit'!Q153)</f>
        <v/>
      </c>
      <c r="N168" s="90" t="str">
        <f t="shared" si="18"/>
        <v/>
      </c>
      <c r="O168" s="32" t="str">
        <f>IF(OR(D168="",G168="",M168&gt;=0),"",MIN(I168,SUMIFS('2_Review &amp; Audit'!$J$6:$J$505,'2_Review &amp; Audit'!$F$6:$F$505,D168,'2_Review &amp; Audit'!$I$6:$I$505,"&gt;="&amp;G168-30,'2_Review &amp; Audit'!$I$6:$I$505,"&lt;="&amp;G168+30,'2_Review &amp; Audit'!$A$6:$A$505,"&lt;&gt;"&amp;A168)))</f>
        <v/>
      </c>
      <c r="P168" s="32" t="str">
        <f>IF(OR(D168="",G168="",M168&gt;=0),"",COUNTIFS('2_Review &amp; Audit'!$F$6:$F$505,D168,'2_Review &amp; Audit'!$I$6:$I$505,"&gt;="&amp;G168-30,'2_Review &amp; Audit'!$I$6:$I$505,"&lt;="&amp;G168+30,'2_Review &amp; Audit'!$A$6:$A$505,"&lt;&gt;"&amp;A168))</f>
        <v/>
      </c>
      <c r="Q168" s="88" t="str">
        <f t="shared" si="19"/>
        <v/>
      </c>
      <c r="R168" s="84" t="str">
        <f>IF(TransactionAuditTable[[#This Row],[Ticker]]="","",IF(Q168&lt;&gt;"Yes",0,ABS(M168)*MIN(1,O168/I168)))</f>
        <v/>
      </c>
      <c r="S168" s="85" t="str">
        <f t="shared" si="20"/>
        <v/>
      </c>
      <c r="T168" s="85" t="str">
        <f t="shared" si="21"/>
        <v/>
      </c>
      <c r="U168" s="85" t="str">
        <f t="shared" si="22"/>
        <v/>
      </c>
      <c r="V168" s="31" t="str">
        <f t="shared" si="23"/>
        <v/>
      </c>
      <c r="W168" s="80" t="str">
        <f t="shared" si="24"/>
        <v/>
      </c>
      <c r="X168" s="83" t="str">
        <f t="shared" si="25"/>
        <v/>
      </c>
    </row>
    <row r="169" spans="1:24" ht="15" customHeight="1" x14ac:dyDescent="0.25">
      <c r="A169" s="30" t="str">
        <f>IF('2_Review &amp; Audit'!A154="","",'2_Review &amp; Audit'!A154)</f>
        <v/>
      </c>
      <c r="B169" s="30" t="str">
        <f>IF(A169="","",'2_Review &amp; Audit'!C154)</f>
        <v/>
      </c>
      <c r="C169" s="30" t="str">
        <f>IF(A169="","",'2_Review &amp; Audit'!D154)</f>
        <v/>
      </c>
      <c r="D169" s="30" t="str">
        <f>IF(A169="","",'2_Review &amp; Audit'!F154)</f>
        <v/>
      </c>
      <c r="E169" s="30" t="str">
        <f>IF(A169="","",'2_Review &amp; Audit'!H154)</f>
        <v/>
      </c>
      <c r="F169" s="31" t="str">
        <f>IF(A169="","",'2_Review &amp; Audit'!I154)</f>
        <v/>
      </c>
      <c r="G169" s="31" t="str">
        <f>IF(A169="","",'2_Review &amp; Audit'!M154)</f>
        <v/>
      </c>
      <c r="H169" s="32" t="str">
        <f>IF(A169="","",'2_Review &amp; Audit'!J154)</f>
        <v/>
      </c>
      <c r="I169" s="32" t="str">
        <f>IF(A169="","",'2_Review &amp; Audit'!N154)</f>
        <v/>
      </c>
      <c r="J169" s="32" t="str">
        <f>IF(A169="","",'2_Review &amp; Audit'!R154)</f>
        <v/>
      </c>
      <c r="K169" s="90" t="str">
        <f>IF(A169="","",'2_Review &amp; Audit'!L154)</f>
        <v/>
      </c>
      <c r="L169" s="90" t="str">
        <f>IF(A169="","",'2_Review &amp; Audit'!P154)</f>
        <v/>
      </c>
      <c r="M169" s="90" t="str">
        <f>IF(A169="","",'2_Review &amp; Audit'!Q154)</f>
        <v/>
      </c>
      <c r="N169" s="90" t="str">
        <f t="shared" si="18"/>
        <v/>
      </c>
      <c r="O169" s="32" t="str">
        <f>IF(OR(D169="",G169="",M169&gt;=0),"",MIN(I169,SUMIFS('2_Review &amp; Audit'!$J$6:$J$505,'2_Review &amp; Audit'!$F$6:$F$505,D169,'2_Review &amp; Audit'!$I$6:$I$505,"&gt;="&amp;G169-30,'2_Review &amp; Audit'!$I$6:$I$505,"&lt;="&amp;G169+30,'2_Review &amp; Audit'!$A$6:$A$505,"&lt;&gt;"&amp;A169)))</f>
        <v/>
      </c>
      <c r="P169" s="32" t="str">
        <f>IF(OR(D169="",G169="",M169&gt;=0),"",COUNTIFS('2_Review &amp; Audit'!$F$6:$F$505,D169,'2_Review &amp; Audit'!$I$6:$I$505,"&gt;="&amp;G169-30,'2_Review &amp; Audit'!$I$6:$I$505,"&lt;="&amp;G169+30,'2_Review &amp; Audit'!$A$6:$A$505,"&lt;&gt;"&amp;A169))</f>
        <v/>
      </c>
      <c r="Q169" s="88" t="str">
        <f t="shared" si="19"/>
        <v/>
      </c>
      <c r="R169" s="84" t="str">
        <f>IF(TransactionAuditTable[[#This Row],[Ticker]]="","",IF(Q169&lt;&gt;"Yes",0,ABS(M169)*MIN(1,O169/I169)))</f>
        <v/>
      </c>
      <c r="S169" s="85" t="str">
        <f t="shared" si="20"/>
        <v/>
      </c>
      <c r="T169" s="85" t="str">
        <f t="shared" si="21"/>
        <v/>
      </c>
      <c r="U169" s="85" t="str">
        <f t="shared" si="22"/>
        <v/>
      </c>
      <c r="V169" s="31" t="str">
        <f t="shared" si="23"/>
        <v/>
      </c>
      <c r="W169" s="79" t="str">
        <f t="shared" si="24"/>
        <v/>
      </c>
      <c r="X169" s="82" t="str">
        <f t="shared" si="25"/>
        <v/>
      </c>
    </row>
    <row r="170" spans="1:24" ht="15" customHeight="1" x14ac:dyDescent="0.25">
      <c r="A170" s="30" t="str">
        <f>IF('2_Review &amp; Audit'!A155="","",'2_Review &amp; Audit'!A155)</f>
        <v/>
      </c>
      <c r="B170" s="30" t="str">
        <f>IF(A170="","",'2_Review &amp; Audit'!C155)</f>
        <v/>
      </c>
      <c r="C170" s="30" t="str">
        <f>IF(A170="","",'2_Review &amp; Audit'!D155)</f>
        <v/>
      </c>
      <c r="D170" s="30" t="str">
        <f>IF(A170="","",'2_Review &amp; Audit'!F155)</f>
        <v/>
      </c>
      <c r="E170" s="30" t="str">
        <f>IF(A170="","",'2_Review &amp; Audit'!H155)</f>
        <v/>
      </c>
      <c r="F170" s="31" t="str">
        <f>IF(A170="","",'2_Review &amp; Audit'!I155)</f>
        <v/>
      </c>
      <c r="G170" s="31" t="str">
        <f>IF(A170="","",'2_Review &amp; Audit'!M155)</f>
        <v/>
      </c>
      <c r="H170" s="32" t="str">
        <f>IF(A170="","",'2_Review &amp; Audit'!J155)</f>
        <v/>
      </c>
      <c r="I170" s="32" t="str">
        <f>IF(A170="","",'2_Review &amp; Audit'!N155)</f>
        <v/>
      </c>
      <c r="J170" s="32" t="str">
        <f>IF(A170="","",'2_Review &amp; Audit'!R155)</f>
        <v/>
      </c>
      <c r="K170" s="90" t="str">
        <f>IF(A170="","",'2_Review &amp; Audit'!L155)</f>
        <v/>
      </c>
      <c r="L170" s="90" t="str">
        <f>IF(A170="","",'2_Review &amp; Audit'!P155)</f>
        <v/>
      </c>
      <c r="M170" s="90" t="str">
        <f>IF(A170="","",'2_Review &amp; Audit'!Q155)</f>
        <v/>
      </c>
      <c r="N170" s="90" t="str">
        <f t="shared" si="18"/>
        <v/>
      </c>
      <c r="O170" s="32" t="str">
        <f>IF(OR(D170="",G170="",M170&gt;=0),"",MIN(I170,SUMIFS('2_Review &amp; Audit'!$J$6:$J$505,'2_Review &amp; Audit'!$F$6:$F$505,D170,'2_Review &amp; Audit'!$I$6:$I$505,"&gt;="&amp;G170-30,'2_Review &amp; Audit'!$I$6:$I$505,"&lt;="&amp;G170+30,'2_Review &amp; Audit'!$A$6:$A$505,"&lt;&gt;"&amp;A170)))</f>
        <v/>
      </c>
      <c r="P170" s="32" t="str">
        <f>IF(OR(D170="",G170="",M170&gt;=0),"",COUNTIFS('2_Review &amp; Audit'!$F$6:$F$505,D170,'2_Review &amp; Audit'!$I$6:$I$505,"&gt;="&amp;G170-30,'2_Review &amp; Audit'!$I$6:$I$505,"&lt;="&amp;G170+30,'2_Review &amp; Audit'!$A$6:$A$505,"&lt;&gt;"&amp;A170))</f>
        <v/>
      </c>
      <c r="Q170" s="88" t="str">
        <f t="shared" si="19"/>
        <v/>
      </c>
      <c r="R170" s="84" t="str">
        <f>IF(TransactionAuditTable[[#This Row],[Ticker]]="","",IF(Q170&lt;&gt;"Yes",0,ABS(M170)*MIN(1,O170/I170)))</f>
        <v/>
      </c>
      <c r="S170" s="85" t="str">
        <f t="shared" si="20"/>
        <v/>
      </c>
      <c r="T170" s="85" t="str">
        <f t="shared" si="21"/>
        <v/>
      </c>
      <c r="U170" s="85" t="str">
        <f t="shared" si="22"/>
        <v/>
      </c>
      <c r="V170" s="31" t="str">
        <f t="shared" si="23"/>
        <v/>
      </c>
      <c r="W170" s="80" t="str">
        <f t="shared" si="24"/>
        <v/>
      </c>
      <c r="X170" s="83" t="str">
        <f t="shared" si="25"/>
        <v/>
      </c>
    </row>
    <row r="171" spans="1:24" ht="15" customHeight="1" x14ac:dyDescent="0.25">
      <c r="A171" s="30" t="str">
        <f>IF('2_Review &amp; Audit'!A156="","",'2_Review &amp; Audit'!A156)</f>
        <v/>
      </c>
      <c r="B171" s="30" t="str">
        <f>IF(A171="","",'2_Review &amp; Audit'!C156)</f>
        <v/>
      </c>
      <c r="C171" s="30" t="str">
        <f>IF(A171="","",'2_Review &amp; Audit'!D156)</f>
        <v/>
      </c>
      <c r="D171" s="30" t="str">
        <f>IF(A171="","",'2_Review &amp; Audit'!F156)</f>
        <v/>
      </c>
      <c r="E171" s="30" t="str">
        <f>IF(A171="","",'2_Review &amp; Audit'!H156)</f>
        <v/>
      </c>
      <c r="F171" s="31" t="str">
        <f>IF(A171="","",'2_Review &amp; Audit'!I156)</f>
        <v/>
      </c>
      <c r="G171" s="31" t="str">
        <f>IF(A171="","",'2_Review &amp; Audit'!M156)</f>
        <v/>
      </c>
      <c r="H171" s="32" t="str">
        <f>IF(A171="","",'2_Review &amp; Audit'!J156)</f>
        <v/>
      </c>
      <c r="I171" s="32" t="str">
        <f>IF(A171="","",'2_Review &amp; Audit'!N156)</f>
        <v/>
      </c>
      <c r="J171" s="32" t="str">
        <f>IF(A171="","",'2_Review &amp; Audit'!R156)</f>
        <v/>
      </c>
      <c r="K171" s="90" t="str">
        <f>IF(A171="","",'2_Review &amp; Audit'!L156)</f>
        <v/>
      </c>
      <c r="L171" s="90" t="str">
        <f>IF(A171="","",'2_Review &amp; Audit'!P156)</f>
        <v/>
      </c>
      <c r="M171" s="90" t="str">
        <f>IF(A171="","",'2_Review &amp; Audit'!Q156)</f>
        <v/>
      </c>
      <c r="N171" s="90" t="str">
        <f t="shared" si="18"/>
        <v/>
      </c>
      <c r="O171" s="32" t="str">
        <f>IF(OR(D171="",G171="",M171&gt;=0),"",MIN(I171,SUMIFS('2_Review &amp; Audit'!$J$6:$J$505,'2_Review &amp; Audit'!$F$6:$F$505,D171,'2_Review &amp; Audit'!$I$6:$I$505,"&gt;="&amp;G171-30,'2_Review &amp; Audit'!$I$6:$I$505,"&lt;="&amp;G171+30,'2_Review &amp; Audit'!$A$6:$A$505,"&lt;&gt;"&amp;A171)))</f>
        <v/>
      </c>
      <c r="P171" s="32" t="str">
        <f>IF(OR(D171="",G171="",M171&gt;=0),"",COUNTIFS('2_Review &amp; Audit'!$F$6:$F$505,D171,'2_Review &amp; Audit'!$I$6:$I$505,"&gt;="&amp;G171-30,'2_Review &amp; Audit'!$I$6:$I$505,"&lt;="&amp;G171+30,'2_Review &amp; Audit'!$A$6:$A$505,"&lt;&gt;"&amp;A171))</f>
        <v/>
      </c>
      <c r="Q171" s="88" t="str">
        <f t="shared" si="19"/>
        <v/>
      </c>
      <c r="R171" s="84" t="str">
        <f>IF(TransactionAuditTable[[#This Row],[Ticker]]="","",IF(Q171&lt;&gt;"Yes",0,ABS(M171)*MIN(1,O171/I171)))</f>
        <v/>
      </c>
      <c r="S171" s="85" t="str">
        <f t="shared" si="20"/>
        <v/>
      </c>
      <c r="T171" s="85" t="str">
        <f t="shared" si="21"/>
        <v/>
      </c>
      <c r="U171" s="85" t="str">
        <f t="shared" si="22"/>
        <v/>
      </c>
      <c r="V171" s="31" t="str">
        <f t="shared" si="23"/>
        <v/>
      </c>
      <c r="W171" s="79" t="str">
        <f t="shared" si="24"/>
        <v/>
      </c>
      <c r="X171" s="82" t="str">
        <f t="shared" si="25"/>
        <v/>
      </c>
    </row>
    <row r="172" spans="1:24" ht="15" customHeight="1" x14ac:dyDescent="0.25">
      <c r="A172" s="30" t="str">
        <f>IF('2_Review &amp; Audit'!A157="","",'2_Review &amp; Audit'!A157)</f>
        <v/>
      </c>
      <c r="B172" s="30" t="str">
        <f>IF(A172="","",'2_Review &amp; Audit'!C157)</f>
        <v/>
      </c>
      <c r="C172" s="30" t="str">
        <f>IF(A172="","",'2_Review &amp; Audit'!D157)</f>
        <v/>
      </c>
      <c r="D172" s="30" t="str">
        <f>IF(A172="","",'2_Review &amp; Audit'!F157)</f>
        <v/>
      </c>
      <c r="E172" s="30" t="str">
        <f>IF(A172="","",'2_Review &amp; Audit'!H157)</f>
        <v/>
      </c>
      <c r="F172" s="31" t="str">
        <f>IF(A172="","",'2_Review &amp; Audit'!I157)</f>
        <v/>
      </c>
      <c r="G172" s="31" t="str">
        <f>IF(A172="","",'2_Review &amp; Audit'!M157)</f>
        <v/>
      </c>
      <c r="H172" s="32" t="str">
        <f>IF(A172="","",'2_Review &amp; Audit'!J157)</f>
        <v/>
      </c>
      <c r="I172" s="32" t="str">
        <f>IF(A172="","",'2_Review &amp; Audit'!N157)</f>
        <v/>
      </c>
      <c r="J172" s="32" t="str">
        <f>IF(A172="","",'2_Review &amp; Audit'!R157)</f>
        <v/>
      </c>
      <c r="K172" s="90" t="str">
        <f>IF(A172="","",'2_Review &amp; Audit'!L157)</f>
        <v/>
      </c>
      <c r="L172" s="90" t="str">
        <f>IF(A172="","",'2_Review &amp; Audit'!P157)</f>
        <v/>
      </c>
      <c r="M172" s="90" t="str">
        <f>IF(A172="","",'2_Review &amp; Audit'!Q157)</f>
        <v/>
      </c>
      <c r="N172" s="90" t="str">
        <f t="shared" si="18"/>
        <v/>
      </c>
      <c r="O172" s="32" t="str">
        <f>IF(OR(D172="",G172="",M172&gt;=0),"",MIN(I172,SUMIFS('2_Review &amp; Audit'!$J$6:$J$505,'2_Review &amp; Audit'!$F$6:$F$505,D172,'2_Review &amp; Audit'!$I$6:$I$505,"&gt;="&amp;G172-30,'2_Review &amp; Audit'!$I$6:$I$505,"&lt;="&amp;G172+30,'2_Review &amp; Audit'!$A$6:$A$505,"&lt;&gt;"&amp;A172)))</f>
        <v/>
      </c>
      <c r="P172" s="32" t="str">
        <f>IF(OR(D172="",G172="",M172&gt;=0),"",COUNTIFS('2_Review &amp; Audit'!$F$6:$F$505,D172,'2_Review &amp; Audit'!$I$6:$I$505,"&gt;="&amp;G172-30,'2_Review &amp; Audit'!$I$6:$I$505,"&lt;="&amp;G172+30,'2_Review &amp; Audit'!$A$6:$A$505,"&lt;&gt;"&amp;A172))</f>
        <v/>
      </c>
      <c r="Q172" s="88" t="str">
        <f t="shared" si="19"/>
        <v/>
      </c>
      <c r="R172" s="84" t="str">
        <f>IF(TransactionAuditTable[[#This Row],[Ticker]]="","",IF(Q172&lt;&gt;"Yes",0,ABS(M172)*MIN(1,O172/I172)))</f>
        <v/>
      </c>
      <c r="S172" s="85" t="str">
        <f t="shared" si="20"/>
        <v/>
      </c>
      <c r="T172" s="85" t="str">
        <f t="shared" si="21"/>
        <v/>
      </c>
      <c r="U172" s="85" t="str">
        <f t="shared" si="22"/>
        <v/>
      </c>
      <c r="V172" s="31" t="str">
        <f t="shared" si="23"/>
        <v/>
      </c>
      <c r="W172" s="80" t="str">
        <f t="shared" si="24"/>
        <v/>
      </c>
      <c r="X172" s="83" t="str">
        <f t="shared" si="25"/>
        <v/>
      </c>
    </row>
    <row r="173" spans="1:24" ht="15" customHeight="1" x14ac:dyDescent="0.25">
      <c r="A173" s="30" t="str">
        <f>IF('2_Review &amp; Audit'!A158="","",'2_Review &amp; Audit'!A158)</f>
        <v/>
      </c>
      <c r="B173" s="30" t="str">
        <f>IF(A173="","",'2_Review &amp; Audit'!C158)</f>
        <v/>
      </c>
      <c r="C173" s="30" t="str">
        <f>IF(A173="","",'2_Review &amp; Audit'!D158)</f>
        <v/>
      </c>
      <c r="D173" s="30" t="str">
        <f>IF(A173="","",'2_Review &amp; Audit'!F158)</f>
        <v/>
      </c>
      <c r="E173" s="30" t="str">
        <f>IF(A173="","",'2_Review &amp; Audit'!H158)</f>
        <v/>
      </c>
      <c r="F173" s="31" t="str">
        <f>IF(A173="","",'2_Review &amp; Audit'!I158)</f>
        <v/>
      </c>
      <c r="G173" s="31" t="str">
        <f>IF(A173="","",'2_Review &amp; Audit'!M158)</f>
        <v/>
      </c>
      <c r="H173" s="32" t="str">
        <f>IF(A173="","",'2_Review &amp; Audit'!J158)</f>
        <v/>
      </c>
      <c r="I173" s="32" t="str">
        <f>IF(A173="","",'2_Review &amp; Audit'!N158)</f>
        <v/>
      </c>
      <c r="J173" s="32" t="str">
        <f>IF(A173="","",'2_Review &amp; Audit'!R158)</f>
        <v/>
      </c>
      <c r="K173" s="90" t="str">
        <f>IF(A173="","",'2_Review &amp; Audit'!L158)</f>
        <v/>
      </c>
      <c r="L173" s="90" t="str">
        <f>IF(A173="","",'2_Review &amp; Audit'!P158)</f>
        <v/>
      </c>
      <c r="M173" s="90" t="str">
        <f>IF(A173="","",'2_Review &amp; Audit'!Q158)</f>
        <v/>
      </c>
      <c r="N173" s="90" t="str">
        <f t="shared" si="18"/>
        <v/>
      </c>
      <c r="O173" s="32" t="str">
        <f>IF(OR(D173="",G173="",M173&gt;=0),"",MIN(I173,SUMIFS('2_Review &amp; Audit'!$J$6:$J$505,'2_Review &amp; Audit'!$F$6:$F$505,D173,'2_Review &amp; Audit'!$I$6:$I$505,"&gt;="&amp;G173-30,'2_Review &amp; Audit'!$I$6:$I$505,"&lt;="&amp;G173+30,'2_Review &amp; Audit'!$A$6:$A$505,"&lt;&gt;"&amp;A173)))</f>
        <v/>
      </c>
      <c r="P173" s="32" t="str">
        <f>IF(OR(D173="",G173="",M173&gt;=0),"",COUNTIFS('2_Review &amp; Audit'!$F$6:$F$505,D173,'2_Review &amp; Audit'!$I$6:$I$505,"&gt;="&amp;G173-30,'2_Review &amp; Audit'!$I$6:$I$505,"&lt;="&amp;G173+30,'2_Review &amp; Audit'!$A$6:$A$505,"&lt;&gt;"&amp;A173))</f>
        <v/>
      </c>
      <c r="Q173" s="88" t="str">
        <f t="shared" si="19"/>
        <v/>
      </c>
      <c r="R173" s="84" t="str">
        <f>IF(TransactionAuditTable[[#This Row],[Ticker]]="","",IF(Q173&lt;&gt;"Yes",0,ABS(M173)*MIN(1,O173/I173)))</f>
        <v/>
      </c>
      <c r="S173" s="85" t="str">
        <f t="shared" si="20"/>
        <v/>
      </c>
      <c r="T173" s="85" t="str">
        <f t="shared" si="21"/>
        <v/>
      </c>
      <c r="U173" s="85" t="str">
        <f t="shared" si="22"/>
        <v/>
      </c>
      <c r="V173" s="31" t="str">
        <f t="shared" si="23"/>
        <v/>
      </c>
      <c r="W173" s="79" t="str">
        <f t="shared" si="24"/>
        <v/>
      </c>
      <c r="X173" s="82" t="str">
        <f t="shared" si="25"/>
        <v/>
      </c>
    </row>
    <row r="174" spans="1:24" ht="15" customHeight="1" x14ac:dyDescent="0.25">
      <c r="A174" s="30" t="str">
        <f>IF('2_Review &amp; Audit'!A159="","",'2_Review &amp; Audit'!A159)</f>
        <v/>
      </c>
      <c r="B174" s="30" t="str">
        <f>IF(A174="","",'2_Review &amp; Audit'!C159)</f>
        <v/>
      </c>
      <c r="C174" s="30" t="str">
        <f>IF(A174="","",'2_Review &amp; Audit'!D159)</f>
        <v/>
      </c>
      <c r="D174" s="30" t="str">
        <f>IF(A174="","",'2_Review &amp; Audit'!F159)</f>
        <v/>
      </c>
      <c r="E174" s="30" t="str">
        <f>IF(A174="","",'2_Review &amp; Audit'!H159)</f>
        <v/>
      </c>
      <c r="F174" s="31" t="str">
        <f>IF(A174="","",'2_Review &amp; Audit'!I159)</f>
        <v/>
      </c>
      <c r="G174" s="31" t="str">
        <f>IF(A174="","",'2_Review &amp; Audit'!M159)</f>
        <v/>
      </c>
      <c r="H174" s="32" t="str">
        <f>IF(A174="","",'2_Review &amp; Audit'!J159)</f>
        <v/>
      </c>
      <c r="I174" s="32" t="str">
        <f>IF(A174="","",'2_Review &amp; Audit'!N159)</f>
        <v/>
      </c>
      <c r="J174" s="32" t="str">
        <f>IF(A174="","",'2_Review &amp; Audit'!R159)</f>
        <v/>
      </c>
      <c r="K174" s="90" t="str">
        <f>IF(A174="","",'2_Review &amp; Audit'!L159)</f>
        <v/>
      </c>
      <c r="L174" s="90" t="str">
        <f>IF(A174="","",'2_Review &amp; Audit'!P159)</f>
        <v/>
      </c>
      <c r="M174" s="90" t="str">
        <f>IF(A174="","",'2_Review &amp; Audit'!Q159)</f>
        <v/>
      </c>
      <c r="N174" s="90" t="str">
        <f t="shared" si="18"/>
        <v/>
      </c>
      <c r="O174" s="32" t="str">
        <f>IF(OR(D174="",G174="",M174&gt;=0),"",MIN(I174,SUMIFS('2_Review &amp; Audit'!$J$6:$J$505,'2_Review &amp; Audit'!$F$6:$F$505,D174,'2_Review &amp; Audit'!$I$6:$I$505,"&gt;="&amp;G174-30,'2_Review &amp; Audit'!$I$6:$I$505,"&lt;="&amp;G174+30,'2_Review &amp; Audit'!$A$6:$A$505,"&lt;&gt;"&amp;A174)))</f>
        <v/>
      </c>
      <c r="P174" s="32" t="str">
        <f>IF(OR(D174="",G174="",M174&gt;=0),"",COUNTIFS('2_Review &amp; Audit'!$F$6:$F$505,D174,'2_Review &amp; Audit'!$I$6:$I$505,"&gt;="&amp;G174-30,'2_Review &amp; Audit'!$I$6:$I$505,"&lt;="&amp;G174+30,'2_Review &amp; Audit'!$A$6:$A$505,"&lt;&gt;"&amp;A174))</f>
        <v/>
      </c>
      <c r="Q174" s="88" t="str">
        <f t="shared" si="19"/>
        <v/>
      </c>
      <c r="R174" s="84" t="str">
        <f>IF(TransactionAuditTable[[#This Row],[Ticker]]="","",IF(Q174&lt;&gt;"Yes",0,ABS(M174)*MIN(1,O174/I174)))</f>
        <v/>
      </c>
      <c r="S174" s="85" t="str">
        <f t="shared" si="20"/>
        <v/>
      </c>
      <c r="T174" s="85" t="str">
        <f t="shared" si="21"/>
        <v/>
      </c>
      <c r="U174" s="85" t="str">
        <f t="shared" si="22"/>
        <v/>
      </c>
      <c r="V174" s="31" t="str">
        <f t="shared" si="23"/>
        <v/>
      </c>
      <c r="W174" s="80" t="str">
        <f t="shared" si="24"/>
        <v/>
      </c>
      <c r="X174" s="83" t="str">
        <f t="shared" si="25"/>
        <v/>
      </c>
    </row>
    <row r="175" spans="1:24" ht="15" customHeight="1" x14ac:dyDescent="0.25">
      <c r="A175" s="30" t="str">
        <f>IF('2_Review &amp; Audit'!A160="","",'2_Review &amp; Audit'!A160)</f>
        <v/>
      </c>
      <c r="B175" s="30" t="str">
        <f>IF(A175="","",'2_Review &amp; Audit'!C160)</f>
        <v/>
      </c>
      <c r="C175" s="30" t="str">
        <f>IF(A175="","",'2_Review &amp; Audit'!D160)</f>
        <v/>
      </c>
      <c r="D175" s="30" t="str">
        <f>IF(A175="","",'2_Review &amp; Audit'!F160)</f>
        <v/>
      </c>
      <c r="E175" s="30" t="str">
        <f>IF(A175="","",'2_Review &amp; Audit'!H160)</f>
        <v/>
      </c>
      <c r="F175" s="31" t="str">
        <f>IF(A175="","",'2_Review &amp; Audit'!I160)</f>
        <v/>
      </c>
      <c r="G175" s="31" t="str">
        <f>IF(A175="","",'2_Review &amp; Audit'!M160)</f>
        <v/>
      </c>
      <c r="H175" s="32" t="str">
        <f>IF(A175="","",'2_Review &amp; Audit'!J160)</f>
        <v/>
      </c>
      <c r="I175" s="32" t="str">
        <f>IF(A175="","",'2_Review &amp; Audit'!N160)</f>
        <v/>
      </c>
      <c r="J175" s="32" t="str">
        <f>IF(A175="","",'2_Review &amp; Audit'!R160)</f>
        <v/>
      </c>
      <c r="K175" s="90" t="str">
        <f>IF(A175="","",'2_Review &amp; Audit'!L160)</f>
        <v/>
      </c>
      <c r="L175" s="90" t="str">
        <f>IF(A175="","",'2_Review &amp; Audit'!P160)</f>
        <v/>
      </c>
      <c r="M175" s="90" t="str">
        <f>IF(A175="","",'2_Review &amp; Audit'!Q160)</f>
        <v/>
      </c>
      <c r="N175" s="90" t="str">
        <f t="shared" si="18"/>
        <v/>
      </c>
      <c r="O175" s="32" t="str">
        <f>IF(OR(D175="",G175="",M175&gt;=0),"",MIN(I175,SUMIFS('2_Review &amp; Audit'!$J$6:$J$505,'2_Review &amp; Audit'!$F$6:$F$505,D175,'2_Review &amp; Audit'!$I$6:$I$505,"&gt;="&amp;G175-30,'2_Review &amp; Audit'!$I$6:$I$505,"&lt;="&amp;G175+30,'2_Review &amp; Audit'!$A$6:$A$505,"&lt;&gt;"&amp;A175)))</f>
        <v/>
      </c>
      <c r="P175" s="32" t="str">
        <f>IF(OR(D175="",G175="",M175&gt;=0),"",COUNTIFS('2_Review &amp; Audit'!$F$6:$F$505,D175,'2_Review &amp; Audit'!$I$6:$I$505,"&gt;="&amp;G175-30,'2_Review &amp; Audit'!$I$6:$I$505,"&lt;="&amp;G175+30,'2_Review &amp; Audit'!$A$6:$A$505,"&lt;&gt;"&amp;A175))</f>
        <v/>
      </c>
      <c r="Q175" s="88" t="str">
        <f t="shared" si="19"/>
        <v/>
      </c>
      <c r="R175" s="84" t="str">
        <f>IF(TransactionAuditTable[[#This Row],[Ticker]]="","",IF(Q175&lt;&gt;"Yes",0,ABS(M175)*MIN(1,O175/I175)))</f>
        <v/>
      </c>
      <c r="S175" s="85" t="str">
        <f t="shared" si="20"/>
        <v/>
      </c>
      <c r="T175" s="85" t="str">
        <f t="shared" si="21"/>
        <v/>
      </c>
      <c r="U175" s="85" t="str">
        <f t="shared" si="22"/>
        <v/>
      </c>
      <c r="V175" s="31" t="str">
        <f t="shared" si="23"/>
        <v/>
      </c>
      <c r="W175" s="79" t="str">
        <f t="shared" si="24"/>
        <v/>
      </c>
      <c r="X175" s="82" t="str">
        <f t="shared" si="25"/>
        <v/>
      </c>
    </row>
    <row r="176" spans="1:24" ht="15" customHeight="1" x14ac:dyDescent="0.25">
      <c r="A176" s="30" t="str">
        <f>IF('2_Review &amp; Audit'!A161="","",'2_Review &amp; Audit'!A161)</f>
        <v/>
      </c>
      <c r="B176" s="30" t="str">
        <f>IF(A176="","",'2_Review &amp; Audit'!C161)</f>
        <v/>
      </c>
      <c r="C176" s="30" t="str">
        <f>IF(A176="","",'2_Review &amp; Audit'!D161)</f>
        <v/>
      </c>
      <c r="D176" s="30" t="str">
        <f>IF(A176="","",'2_Review &amp; Audit'!F161)</f>
        <v/>
      </c>
      <c r="E176" s="30" t="str">
        <f>IF(A176="","",'2_Review &amp; Audit'!H161)</f>
        <v/>
      </c>
      <c r="F176" s="31" t="str">
        <f>IF(A176="","",'2_Review &amp; Audit'!I161)</f>
        <v/>
      </c>
      <c r="G176" s="31" t="str">
        <f>IF(A176="","",'2_Review &amp; Audit'!M161)</f>
        <v/>
      </c>
      <c r="H176" s="32" t="str">
        <f>IF(A176="","",'2_Review &amp; Audit'!J161)</f>
        <v/>
      </c>
      <c r="I176" s="32" t="str">
        <f>IF(A176="","",'2_Review &amp; Audit'!N161)</f>
        <v/>
      </c>
      <c r="J176" s="32" t="str">
        <f>IF(A176="","",'2_Review &amp; Audit'!R161)</f>
        <v/>
      </c>
      <c r="K176" s="90" t="str">
        <f>IF(A176="","",'2_Review &amp; Audit'!L161)</f>
        <v/>
      </c>
      <c r="L176" s="90" t="str">
        <f>IF(A176="","",'2_Review &amp; Audit'!P161)</f>
        <v/>
      </c>
      <c r="M176" s="90" t="str">
        <f>IF(A176="","",'2_Review &amp; Audit'!Q161)</f>
        <v/>
      </c>
      <c r="N176" s="90" t="str">
        <f t="shared" si="18"/>
        <v/>
      </c>
      <c r="O176" s="32" t="str">
        <f>IF(OR(D176="",G176="",M176&gt;=0),"",MIN(I176,SUMIFS('2_Review &amp; Audit'!$J$6:$J$505,'2_Review &amp; Audit'!$F$6:$F$505,D176,'2_Review &amp; Audit'!$I$6:$I$505,"&gt;="&amp;G176-30,'2_Review &amp; Audit'!$I$6:$I$505,"&lt;="&amp;G176+30,'2_Review &amp; Audit'!$A$6:$A$505,"&lt;&gt;"&amp;A176)))</f>
        <v/>
      </c>
      <c r="P176" s="32" t="str">
        <f>IF(OR(D176="",G176="",M176&gt;=0),"",COUNTIFS('2_Review &amp; Audit'!$F$6:$F$505,D176,'2_Review &amp; Audit'!$I$6:$I$505,"&gt;="&amp;G176-30,'2_Review &amp; Audit'!$I$6:$I$505,"&lt;="&amp;G176+30,'2_Review &amp; Audit'!$A$6:$A$505,"&lt;&gt;"&amp;A176))</f>
        <v/>
      </c>
      <c r="Q176" s="88" t="str">
        <f t="shared" si="19"/>
        <v/>
      </c>
      <c r="R176" s="84" t="str">
        <f>IF(TransactionAuditTable[[#This Row],[Ticker]]="","",IF(Q176&lt;&gt;"Yes",0,ABS(M176)*MIN(1,O176/I176)))</f>
        <v/>
      </c>
      <c r="S176" s="85" t="str">
        <f t="shared" si="20"/>
        <v/>
      </c>
      <c r="T176" s="85" t="str">
        <f t="shared" si="21"/>
        <v/>
      </c>
      <c r="U176" s="85" t="str">
        <f t="shared" si="22"/>
        <v/>
      </c>
      <c r="V176" s="31" t="str">
        <f t="shared" si="23"/>
        <v/>
      </c>
      <c r="W176" s="80" t="str">
        <f t="shared" si="24"/>
        <v/>
      </c>
      <c r="X176" s="83" t="str">
        <f t="shared" si="25"/>
        <v/>
      </c>
    </row>
    <row r="177" spans="1:24" ht="15" customHeight="1" x14ac:dyDescent="0.25">
      <c r="A177" s="30" t="str">
        <f>IF('2_Review &amp; Audit'!A162="","",'2_Review &amp; Audit'!A162)</f>
        <v/>
      </c>
      <c r="B177" s="30" t="str">
        <f>IF(A177="","",'2_Review &amp; Audit'!C162)</f>
        <v/>
      </c>
      <c r="C177" s="30" t="str">
        <f>IF(A177="","",'2_Review &amp; Audit'!D162)</f>
        <v/>
      </c>
      <c r="D177" s="30" t="str">
        <f>IF(A177="","",'2_Review &amp; Audit'!F162)</f>
        <v/>
      </c>
      <c r="E177" s="30" t="str">
        <f>IF(A177="","",'2_Review &amp; Audit'!H162)</f>
        <v/>
      </c>
      <c r="F177" s="31" t="str">
        <f>IF(A177="","",'2_Review &amp; Audit'!I162)</f>
        <v/>
      </c>
      <c r="G177" s="31" t="str">
        <f>IF(A177="","",'2_Review &amp; Audit'!M162)</f>
        <v/>
      </c>
      <c r="H177" s="32" t="str">
        <f>IF(A177="","",'2_Review &amp; Audit'!J162)</f>
        <v/>
      </c>
      <c r="I177" s="32" t="str">
        <f>IF(A177="","",'2_Review &amp; Audit'!N162)</f>
        <v/>
      </c>
      <c r="J177" s="32" t="str">
        <f>IF(A177="","",'2_Review &amp; Audit'!R162)</f>
        <v/>
      </c>
      <c r="K177" s="90" t="str">
        <f>IF(A177="","",'2_Review &amp; Audit'!L162)</f>
        <v/>
      </c>
      <c r="L177" s="90" t="str">
        <f>IF(A177="","",'2_Review &amp; Audit'!P162)</f>
        <v/>
      </c>
      <c r="M177" s="90" t="str">
        <f>IF(A177="","",'2_Review &amp; Audit'!Q162)</f>
        <v/>
      </c>
      <c r="N177" s="90" t="str">
        <f t="shared" si="18"/>
        <v/>
      </c>
      <c r="O177" s="32" t="str">
        <f>IF(OR(D177="",G177="",M177&gt;=0),"",MIN(I177,SUMIFS('2_Review &amp; Audit'!$J$6:$J$505,'2_Review &amp; Audit'!$F$6:$F$505,D177,'2_Review &amp; Audit'!$I$6:$I$505,"&gt;="&amp;G177-30,'2_Review &amp; Audit'!$I$6:$I$505,"&lt;="&amp;G177+30,'2_Review &amp; Audit'!$A$6:$A$505,"&lt;&gt;"&amp;A177)))</f>
        <v/>
      </c>
      <c r="P177" s="32" t="str">
        <f>IF(OR(D177="",G177="",M177&gt;=0),"",COUNTIFS('2_Review &amp; Audit'!$F$6:$F$505,D177,'2_Review &amp; Audit'!$I$6:$I$505,"&gt;="&amp;G177-30,'2_Review &amp; Audit'!$I$6:$I$505,"&lt;="&amp;G177+30,'2_Review &amp; Audit'!$A$6:$A$505,"&lt;&gt;"&amp;A177))</f>
        <v/>
      </c>
      <c r="Q177" s="88" t="str">
        <f t="shared" si="19"/>
        <v/>
      </c>
      <c r="R177" s="84" t="str">
        <f>IF(TransactionAuditTable[[#This Row],[Ticker]]="","",IF(Q177&lt;&gt;"Yes",0,ABS(M177)*MIN(1,O177/I177)))</f>
        <v/>
      </c>
      <c r="S177" s="85" t="str">
        <f t="shared" si="20"/>
        <v/>
      </c>
      <c r="T177" s="85" t="str">
        <f t="shared" si="21"/>
        <v/>
      </c>
      <c r="U177" s="85" t="str">
        <f t="shared" si="22"/>
        <v/>
      </c>
      <c r="V177" s="31" t="str">
        <f t="shared" si="23"/>
        <v/>
      </c>
      <c r="W177" s="79" t="str">
        <f t="shared" si="24"/>
        <v/>
      </c>
      <c r="X177" s="82" t="str">
        <f t="shared" si="25"/>
        <v/>
      </c>
    </row>
    <row r="178" spans="1:24" ht="15" customHeight="1" x14ac:dyDescent="0.25">
      <c r="A178" s="30" t="str">
        <f>IF('2_Review &amp; Audit'!A163="","",'2_Review &amp; Audit'!A163)</f>
        <v/>
      </c>
      <c r="B178" s="30" t="str">
        <f>IF(A178="","",'2_Review &amp; Audit'!C163)</f>
        <v/>
      </c>
      <c r="C178" s="30" t="str">
        <f>IF(A178="","",'2_Review &amp; Audit'!D163)</f>
        <v/>
      </c>
      <c r="D178" s="30" t="str">
        <f>IF(A178="","",'2_Review &amp; Audit'!F163)</f>
        <v/>
      </c>
      <c r="E178" s="30" t="str">
        <f>IF(A178="","",'2_Review &amp; Audit'!H163)</f>
        <v/>
      </c>
      <c r="F178" s="31" t="str">
        <f>IF(A178="","",'2_Review &amp; Audit'!I163)</f>
        <v/>
      </c>
      <c r="G178" s="31" t="str">
        <f>IF(A178="","",'2_Review &amp; Audit'!M163)</f>
        <v/>
      </c>
      <c r="H178" s="32" t="str">
        <f>IF(A178="","",'2_Review &amp; Audit'!J163)</f>
        <v/>
      </c>
      <c r="I178" s="32" t="str">
        <f>IF(A178="","",'2_Review &amp; Audit'!N163)</f>
        <v/>
      </c>
      <c r="J178" s="32" t="str">
        <f>IF(A178="","",'2_Review &amp; Audit'!R163)</f>
        <v/>
      </c>
      <c r="K178" s="90" t="str">
        <f>IF(A178="","",'2_Review &amp; Audit'!L163)</f>
        <v/>
      </c>
      <c r="L178" s="90" t="str">
        <f>IF(A178="","",'2_Review &amp; Audit'!P163)</f>
        <v/>
      </c>
      <c r="M178" s="90" t="str">
        <f>IF(A178="","",'2_Review &amp; Audit'!Q163)</f>
        <v/>
      </c>
      <c r="N178" s="90" t="str">
        <f t="shared" si="18"/>
        <v/>
      </c>
      <c r="O178" s="32" t="str">
        <f>IF(OR(D178="",G178="",M178&gt;=0),"",MIN(I178,SUMIFS('2_Review &amp; Audit'!$J$6:$J$505,'2_Review &amp; Audit'!$F$6:$F$505,D178,'2_Review &amp; Audit'!$I$6:$I$505,"&gt;="&amp;G178-30,'2_Review &amp; Audit'!$I$6:$I$505,"&lt;="&amp;G178+30,'2_Review &amp; Audit'!$A$6:$A$505,"&lt;&gt;"&amp;A178)))</f>
        <v/>
      </c>
      <c r="P178" s="32" t="str">
        <f>IF(OR(D178="",G178="",M178&gt;=0),"",COUNTIFS('2_Review &amp; Audit'!$F$6:$F$505,D178,'2_Review &amp; Audit'!$I$6:$I$505,"&gt;="&amp;G178-30,'2_Review &amp; Audit'!$I$6:$I$505,"&lt;="&amp;G178+30,'2_Review &amp; Audit'!$A$6:$A$505,"&lt;&gt;"&amp;A178))</f>
        <v/>
      </c>
      <c r="Q178" s="88" t="str">
        <f t="shared" si="19"/>
        <v/>
      </c>
      <c r="R178" s="84" t="str">
        <f>IF(TransactionAuditTable[[#This Row],[Ticker]]="","",IF(Q178&lt;&gt;"Yes",0,ABS(M178)*MIN(1,O178/I178)))</f>
        <v/>
      </c>
      <c r="S178" s="85" t="str">
        <f t="shared" si="20"/>
        <v/>
      </c>
      <c r="T178" s="85" t="str">
        <f t="shared" si="21"/>
        <v/>
      </c>
      <c r="U178" s="85" t="str">
        <f t="shared" si="22"/>
        <v/>
      </c>
      <c r="V178" s="31" t="str">
        <f t="shared" si="23"/>
        <v/>
      </c>
      <c r="W178" s="80" t="str">
        <f t="shared" si="24"/>
        <v/>
      </c>
      <c r="X178" s="83" t="str">
        <f t="shared" si="25"/>
        <v/>
      </c>
    </row>
    <row r="179" spans="1:24" ht="15" customHeight="1" x14ac:dyDescent="0.25">
      <c r="A179" s="30" t="str">
        <f>IF('2_Review &amp; Audit'!A164="","",'2_Review &amp; Audit'!A164)</f>
        <v/>
      </c>
      <c r="B179" s="30" t="str">
        <f>IF(A179="","",'2_Review &amp; Audit'!C164)</f>
        <v/>
      </c>
      <c r="C179" s="30" t="str">
        <f>IF(A179="","",'2_Review &amp; Audit'!D164)</f>
        <v/>
      </c>
      <c r="D179" s="30" t="str">
        <f>IF(A179="","",'2_Review &amp; Audit'!F164)</f>
        <v/>
      </c>
      <c r="E179" s="30" t="str">
        <f>IF(A179="","",'2_Review &amp; Audit'!H164)</f>
        <v/>
      </c>
      <c r="F179" s="31" t="str">
        <f>IF(A179="","",'2_Review &amp; Audit'!I164)</f>
        <v/>
      </c>
      <c r="G179" s="31" t="str">
        <f>IF(A179="","",'2_Review &amp; Audit'!M164)</f>
        <v/>
      </c>
      <c r="H179" s="32" t="str">
        <f>IF(A179="","",'2_Review &amp; Audit'!J164)</f>
        <v/>
      </c>
      <c r="I179" s="32" t="str">
        <f>IF(A179="","",'2_Review &amp; Audit'!N164)</f>
        <v/>
      </c>
      <c r="J179" s="32" t="str">
        <f>IF(A179="","",'2_Review &amp; Audit'!R164)</f>
        <v/>
      </c>
      <c r="K179" s="90" t="str">
        <f>IF(A179="","",'2_Review &amp; Audit'!L164)</f>
        <v/>
      </c>
      <c r="L179" s="90" t="str">
        <f>IF(A179="","",'2_Review &amp; Audit'!P164)</f>
        <v/>
      </c>
      <c r="M179" s="90" t="str">
        <f>IF(A179="","",'2_Review &amp; Audit'!Q164)</f>
        <v/>
      </c>
      <c r="N179" s="90" t="str">
        <f t="shared" si="18"/>
        <v/>
      </c>
      <c r="O179" s="32" t="str">
        <f>IF(OR(D179="",G179="",M179&gt;=0),"",MIN(I179,SUMIFS('2_Review &amp; Audit'!$J$6:$J$505,'2_Review &amp; Audit'!$F$6:$F$505,D179,'2_Review &amp; Audit'!$I$6:$I$505,"&gt;="&amp;G179-30,'2_Review &amp; Audit'!$I$6:$I$505,"&lt;="&amp;G179+30,'2_Review &amp; Audit'!$A$6:$A$505,"&lt;&gt;"&amp;A179)))</f>
        <v/>
      </c>
      <c r="P179" s="32" t="str">
        <f>IF(OR(D179="",G179="",M179&gt;=0),"",COUNTIFS('2_Review &amp; Audit'!$F$6:$F$505,D179,'2_Review &amp; Audit'!$I$6:$I$505,"&gt;="&amp;G179-30,'2_Review &amp; Audit'!$I$6:$I$505,"&lt;="&amp;G179+30,'2_Review &amp; Audit'!$A$6:$A$505,"&lt;&gt;"&amp;A179))</f>
        <v/>
      </c>
      <c r="Q179" s="88" t="str">
        <f t="shared" si="19"/>
        <v/>
      </c>
      <c r="R179" s="84" t="str">
        <f>IF(TransactionAuditTable[[#This Row],[Ticker]]="","",IF(Q179&lt;&gt;"Yes",0,ABS(M179)*MIN(1,O179/I179)))</f>
        <v/>
      </c>
      <c r="S179" s="85" t="str">
        <f t="shared" si="20"/>
        <v/>
      </c>
      <c r="T179" s="85" t="str">
        <f t="shared" si="21"/>
        <v/>
      </c>
      <c r="U179" s="85" t="str">
        <f t="shared" si="22"/>
        <v/>
      </c>
      <c r="V179" s="31" t="str">
        <f t="shared" si="23"/>
        <v/>
      </c>
      <c r="W179" s="79" t="str">
        <f t="shared" si="24"/>
        <v/>
      </c>
      <c r="X179" s="82" t="str">
        <f t="shared" si="25"/>
        <v/>
      </c>
    </row>
    <row r="180" spans="1:24" ht="15" customHeight="1" x14ac:dyDescent="0.25">
      <c r="A180" s="30" t="str">
        <f>IF('2_Review &amp; Audit'!A165="","",'2_Review &amp; Audit'!A165)</f>
        <v/>
      </c>
      <c r="B180" s="30" t="str">
        <f>IF(A180="","",'2_Review &amp; Audit'!C165)</f>
        <v/>
      </c>
      <c r="C180" s="30" t="str">
        <f>IF(A180="","",'2_Review &amp; Audit'!D165)</f>
        <v/>
      </c>
      <c r="D180" s="30" t="str">
        <f>IF(A180="","",'2_Review &amp; Audit'!F165)</f>
        <v/>
      </c>
      <c r="E180" s="30" t="str">
        <f>IF(A180="","",'2_Review &amp; Audit'!H165)</f>
        <v/>
      </c>
      <c r="F180" s="31" t="str">
        <f>IF(A180="","",'2_Review &amp; Audit'!I165)</f>
        <v/>
      </c>
      <c r="G180" s="31" t="str">
        <f>IF(A180="","",'2_Review &amp; Audit'!M165)</f>
        <v/>
      </c>
      <c r="H180" s="32" t="str">
        <f>IF(A180="","",'2_Review &amp; Audit'!J165)</f>
        <v/>
      </c>
      <c r="I180" s="32" t="str">
        <f>IF(A180="","",'2_Review &amp; Audit'!N165)</f>
        <v/>
      </c>
      <c r="J180" s="32" t="str">
        <f>IF(A180="","",'2_Review &amp; Audit'!R165)</f>
        <v/>
      </c>
      <c r="K180" s="90" t="str">
        <f>IF(A180="","",'2_Review &amp; Audit'!L165)</f>
        <v/>
      </c>
      <c r="L180" s="90" t="str">
        <f>IF(A180="","",'2_Review &amp; Audit'!P165)</f>
        <v/>
      </c>
      <c r="M180" s="90" t="str">
        <f>IF(A180="","",'2_Review &amp; Audit'!Q165)</f>
        <v/>
      </c>
      <c r="N180" s="90" t="str">
        <f t="shared" si="18"/>
        <v/>
      </c>
      <c r="O180" s="32" t="str">
        <f>IF(OR(D180="",G180="",M180&gt;=0),"",MIN(I180,SUMIFS('2_Review &amp; Audit'!$J$6:$J$505,'2_Review &amp; Audit'!$F$6:$F$505,D180,'2_Review &amp; Audit'!$I$6:$I$505,"&gt;="&amp;G180-30,'2_Review &amp; Audit'!$I$6:$I$505,"&lt;="&amp;G180+30,'2_Review &amp; Audit'!$A$6:$A$505,"&lt;&gt;"&amp;A180)))</f>
        <v/>
      </c>
      <c r="P180" s="32" t="str">
        <f>IF(OR(D180="",G180="",M180&gt;=0),"",COUNTIFS('2_Review &amp; Audit'!$F$6:$F$505,D180,'2_Review &amp; Audit'!$I$6:$I$505,"&gt;="&amp;G180-30,'2_Review &amp; Audit'!$I$6:$I$505,"&lt;="&amp;G180+30,'2_Review &amp; Audit'!$A$6:$A$505,"&lt;&gt;"&amp;A180))</f>
        <v/>
      </c>
      <c r="Q180" s="88" t="str">
        <f t="shared" si="19"/>
        <v/>
      </c>
      <c r="R180" s="84" t="str">
        <f>IF(TransactionAuditTable[[#This Row],[Ticker]]="","",IF(Q180&lt;&gt;"Yes",0,ABS(M180)*MIN(1,O180/I180)))</f>
        <v/>
      </c>
      <c r="S180" s="85" t="str">
        <f t="shared" si="20"/>
        <v/>
      </c>
      <c r="T180" s="85" t="str">
        <f t="shared" si="21"/>
        <v/>
      </c>
      <c r="U180" s="85" t="str">
        <f t="shared" si="22"/>
        <v/>
      </c>
      <c r="V180" s="31" t="str">
        <f t="shared" si="23"/>
        <v/>
      </c>
      <c r="W180" s="80" t="str">
        <f t="shared" si="24"/>
        <v/>
      </c>
      <c r="X180" s="83" t="str">
        <f t="shared" si="25"/>
        <v/>
      </c>
    </row>
    <row r="181" spans="1:24" ht="15" customHeight="1" x14ac:dyDescent="0.25">
      <c r="A181" s="30" t="str">
        <f>IF('2_Review &amp; Audit'!A166="","",'2_Review &amp; Audit'!A166)</f>
        <v/>
      </c>
      <c r="B181" s="30" t="str">
        <f>IF(A181="","",'2_Review &amp; Audit'!C166)</f>
        <v/>
      </c>
      <c r="C181" s="30" t="str">
        <f>IF(A181="","",'2_Review &amp; Audit'!D166)</f>
        <v/>
      </c>
      <c r="D181" s="30" t="str">
        <f>IF(A181="","",'2_Review &amp; Audit'!F166)</f>
        <v/>
      </c>
      <c r="E181" s="30" t="str">
        <f>IF(A181="","",'2_Review &amp; Audit'!H166)</f>
        <v/>
      </c>
      <c r="F181" s="31" t="str">
        <f>IF(A181="","",'2_Review &amp; Audit'!I166)</f>
        <v/>
      </c>
      <c r="G181" s="31" t="str">
        <f>IF(A181="","",'2_Review &amp; Audit'!M166)</f>
        <v/>
      </c>
      <c r="H181" s="32" t="str">
        <f>IF(A181="","",'2_Review &amp; Audit'!J166)</f>
        <v/>
      </c>
      <c r="I181" s="32" t="str">
        <f>IF(A181="","",'2_Review &amp; Audit'!N166)</f>
        <v/>
      </c>
      <c r="J181" s="32" t="str">
        <f>IF(A181="","",'2_Review &amp; Audit'!R166)</f>
        <v/>
      </c>
      <c r="K181" s="90" t="str">
        <f>IF(A181="","",'2_Review &amp; Audit'!L166)</f>
        <v/>
      </c>
      <c r="L181" s="90" t="str">
        <f>IF(A181="","",'2_Review &amp; Audit'!P166)</f>
        <v/>
      </c>
      <c r="M181" s="90" t="str">
        <f>IF(A181="","",'2_Review &amp; Audit'!Q166)</f>
        <v/>
      </c>
      <c r="N181" s="90" t="str">
        <f t="shared" si="18"/>
        <v/>
      </c>
      <c r="O181" s="32" t="str">
        <f>IF(OR(D181="",G181="",M181&gt;=0),"",MIN(I181,SUMIFS('2_Review &amp; Audit'!$J$6:$J$505,'2_Review &amp; Audit'!$F$6:$F$505,D181,'2_Review &amp; Audit'!$I$6:$I$505,"&gt;="&amp;G181-30,'2_Review &amp; Audit'!$I$6:$I$505,"&lt;="&amp;G181+30,'2_Review &amp; Audit'!$A$6:$A$505,"&lt;&gt;"&amp;A181)))</f>
        <v/>
      </c>
      <c r="P181" s="32" t="str">
        <f>IF(OR(D181="",G181="",M181&gt;=0),"",COUNTIFS('2_Review &amp; Audit'!$F$6:$F$505,D181,'2_Review &amp; Audit'!$I$6:$I$505,"&gt;="&amp;G181-30,'2_Review &amp; Audit'!$I$6:$I$505,"&lt;="&amp;G181+30,'2_Review &amp; Audit'!$A$6:$A$505,"&lt;&gt;"&amp;A181))</f>
        <v/>
      </c>
      <c r="Q181" s="88" t="str">
        <f t="shared" si="19"/>
        <v/>
      </c>
      <c r="R181" s="84" t="str">
        <f>IF(TransactionAuditTable[[#This Row],[Ticker]]="","",IF(Q181&lt;&gt;"Yes",0,ABS(M181)*MIN(1,O181/I181)))</f>
        <v/>
      </c>
      <c r="S181" s="85" t="str">
        <f t="shared" si="20"/>
        <v/>
      </c>
      <c r="T181" s="85" t="str">
        <f t="shared" si="21"/>
        <v/>
      </c>
      <c r="U181" s="85" t="str">
        <f t="shared" si="22"/>
        <v/>
      </c>
      <c r="V181" s="31" t="str">
        <f t="shared" si="23"/>
        <v/>
      </c>
      <c r="W181" s="79" t="str">
        <f t="shared" si="24"/>
        <v/>
      </c>
      <c r="X181" s="82" t="str">
        <f t="shared" si="25"/>
        <v/>
      </c>
    </row>
    <row r="182" spans="1:24" ht="15" customHeight="1" x14ac:dyDescent="0.25">
      <c r="A182" s="30" t="str">
        <f>IF('2_Review &amp; Audit'!A167="","",'2_Review &amp; Audit'!A167)</f>
        <v/>
      </c>
      <c r="B182" s="30" t="str">
        <f>IF(A182="","",'2_Review &amp; Audit'!C167)</f>
        <v/>
      </c>
      <c r="C182" s="30" t="str">
        <f>IF(A182="","",'2_Review &amp; Audit'!D167)</f>
        <v/>
      </c>
      <c r="D182" s="30" t="str">
        <f>IF(A182="","",'2_Review &amp; Audit'!F167)</f>
        <v/>
      </c>
      <c r="E182" s="30" t="str">
        <f>IF(A182="","",'2_Review &amp; Audit'!H167)</f>
        <v/>
      </c>
      <c r="F182" s="31" t="str">
        <f>IF(A182="","",'2_Review &amp; Audit'!I167)</f>
        <v/>
      </c>
      <c r="G182" s="31" t="str">
        <f>IF(A182="","",'2_Review &amp; Audit'!M167)</f>
        <v/>
      </c>
      <c r="H182" s="32" t="str">
        <f>IF(A182="","",'2_Review &amp; Audit'!J167)</f>
        <v/>
      </c>
      <c r="I182" s="32" t="str">
        <f>IF(A182="","",'2_Review &amp; Audit'!N167)</f>
        <v/>
      </c>
      <c r="J182" s="32" t="str">
        <f>IF(A182="","",'2_Review &amp; Audit'!R167)</f>
        <v/>
      </c>
      <c r="K182" s="90" t="str">
        <f>IF(A182="","",'2_Review &amp; Audit'!L167)</f>
        <v/>
      </c>
      <c r="L182" s="90" t="str">
        <f>IF(A182="","",'2_Review &amp; Audit'!P167)</f>
        <v/>
      </c>
      <c r="M182" s="90" t="str">
        <f>IF(A182="","",'2_Review &amp; Audit'!Q167)</f>
        <v/>
      </c>
      <c r="N182" s="90" t="str">
        <f t="shared" si="18"/>
        <v/>
      </c>
      <c r="O182" s="32" t="str">
        <f>IF(OR(D182="",G182="",M182&gt;=0),"",MIN(I182,SUMIFS('2_Review &amp; Audit'!$J$6:$J$505,'2_Review &amp; Audit'!$F$6:$F$505,D182,'2_Review &amp; Audit'!$I$6:$I$505,"&gt;="&amp;G182-30,'2_Review &amp; Audit'!$I$6:$I$505,"&lt;="&amp;G182+30,'2_Review &amp; Audit'!$A$6:$A$505,"&lt;&gt;"&amp;A182)))</f>
        <v/>
      </c>
      <c r="P182" s="32" t="str">
        <f>IF(OR(D182="",G182="",M182&gt;=0),"",COUNTIFS('2_Review &amp; Audit'!$F$6:$F$505,D182,'2_Review &amp; Audit'!$I$6:$I$505,"&gt;="&amp;G182-30,'2_Review &amp; Audit'!$I$6:$I$505,"&lt;="&amp;G182+30,'2_Review &amp; Audit'!$A$6:$A$505,"&lt;&gt;"&amp;A182))</f>
        <v/>
      </c>
      <c r="Q182" s="88" t="str">
        <f t="shared" si="19"/>
        <v/>
      </c>
      <c r="R182" s="84" t="str">
        <f>IF(TransactionAuditTable[[#This Row],[Ticker]]="","",IF(Q182&lt;&gt;"Yes",0,ABS(M182)*MIN(1,O182/I182)))</f>
        <v/>
      </c>
      <c r="S182" s="85" t="str">
        <f t="shared" si="20"/>
        <v/>
      </c>
      <c r="T182" s="85" t="str">
        <f t="shared" si="21"/>
        <v/>
      </c>
      <c r="U182" s="85" t="str">
        <f t="shared" si="22"/>
        <v/>
      </c>
      <c r="V182" s="31" t="str">
        <f t="shared" si="23"/>
        <v/>
      </c>
      <c r="W182" s="80" t="str">
        <f t="shared" si="24"/>
        <v/>
      </c>
      <c r="X182" s="83" t="str">
        <f t="shared" si="25"/>
        <v/>
      </c>
    </row>
    <row r="183" spans="1:24" ht="15" customHeight="1" x14ac:dyDescent="0.25">
      <c r="A183" s="30" t="str">
        <f>IF('2_Review &amp; Audit'!A168="","",'2_Review &amp; Audit'!A168)</f>
        <v/>
      </c>
      <c r="B183" s="30" t="str">
        <f>IF(A183="","",'2_Review &amp; Audit'!C168)</f>
        <v/>
      </c>
      <c r="C183" s="30" t="str">
        <f>IF(A183="","",'2_Review &amp; Audit'!D168)</f>
        <v/>
      </c>
      <c r="D183" s="30" t="str">
        <f>IF(A183="","",'2_Review &amp; Audit'!F168)</f>
        <v/>
      </c>
      <c r="E183" s="30" t="str">
        <f>IF(A183="","",'2_Review &amp; Audit'!H168)</f>
        <v/>
      </c>
      <c r="F183" s="31" t="str">
        <f>IF(A183="","",'2_Review &amp; Audit'!I168)</f>
        <v/>
      </c>
      <c r="G183" s="31" t="str">
        <f>IF(A183="","",'2_Review &amp; Audit'!M168)</f>
        <v/>
      </c>
      <c r="H183" s="32" t="str">
        <f>IF(A183="","",'2_Review &amp; Audit'!J168)</f>
        <v/>
      </c>
      <c r="I183" s="32" t="str">
        <f>IF(A183="","",'2_Review &amp; Audit'!N168)</f>
        <v/>
      </c>
      <c r="J183" s="32" t="str">
        <f>IF(A183="","",'2_Review &amp; Audit'!R168)</f>
        <v/>
      </c>
      <c r="K183" s="90" t="str">
        <f>IF(A183="","",'2_Review &amp; Audit'!L168)</f>
        <v/>
      </c>
      <c r="L183" s="90" t="str">
        <f>IF(A183="","",'2_Review &amp; Audit'!P168)</f>
        <v/>
      </c>
      <c r="M183" s="90" t="str">
        <f>IF(A183="","",'2_Review &amp; Audit'!Q168)</f>
        <v/>
      </c>
      <c r="N183" s="90" t="str">
        <f t="shared" si="18"/>
        <v/>
      </c>
      <c r="O183" s="32" t="str">
        <f>IF(OR(D183="",G183="",M183&gt;=0),"",MIN(I183,SUMIFS('2_Review &amp; Audit'!$J$6:$J$505,'2_Review &amp; Audit'!$F$6:$F$505,D183,'2_Review &amp; Audit'!$I$6:$I$505,"&gt;="&amp;G183-30,'2_Review &amp; Audit'!$I$6:$I$505,"&lt;="&amp;G183+30,'2_Review &amp; Audit'!$A$6:$A$505,"&lt;&gt;"&amp;A183)))</f>
        <v/>
      </c>
      <c r="P183" s="32" t="str">
        <f>IF(OR(D183="",G183="",M183&gt;=0),"",COUNTIFS('2_Review &amp; Audit'!$F$6:$F$505,D183,'2_Review &amp; Audit'!$I$6:$I$505,"&gt;="&amp;G183-30,'2_Review &amp; Audit'!$I$6:$I$505,"&lt;="&amp;G183+30,'2_Review &amp; Audit'!$A$6:$A$505,"&lt;&gt;"&amp;A183))</f>
        <v/>
      </c>
      <c r="Q183" s="88" t="str">
        <f t="shared" si="19"/>
        <v/>
      </c>
      <c r="R183" s="84" t="str">
        <f>IF(TransactionAuditTable[[#This Row],[Ticker]]="","",IF(Q183&lt;&gt;"Yes",0,ABS(M183)*MIN(1,O183/I183)))</f>
        <v/>
      </c>
      <c r="S183" s="85" t="str">
        <f t="shared" si="20"/>
        <v/>
      </c>
      <c r="T183" s="85" t="str">
        <f t="shared" si="21"/>
        <v/>
      </c>
      <c r="U183" s="85" t="str">
        <f t="shared" si="22"/>
        <v/>
      </c>
      <c r="V183" s="31" t="str">
        <f t="shared" si="23"/>
        <v/>
      </c>
      <c r="W183" s="79" t="str">
        <f t="shared" si="24"/>
        <v/>
      </c>
      <c r="X183" s="82" t="str">
        <f t="shared" si="25"/>
        <v/>
      </c>
    </row>
    <row r="184" spans="1:24" ht="15" customHeight="1" x14ac:dyDescent="0.25">
      <c r="A184" s="30" t="str">
        <f>IF('2_Review &amp; Audit'!A169="","",'2_Review &amp; Audit'!A169)</f>
        <v/>
      </c>
      <c r="B184" s="30" t="str">
        <f>IF(A184="","",'2_Review &amp; Audit'!C169)</f>
        <v/>
      </c>
      <c r="C184" s="30" t="str">
        <f>IF(A184="","",'2_Review &amp; Audit'!D169)</f>
        <v/>
      </c>
      <c r="D184" s="30" t="str">
        <f>IF(A184="","",'2_Review &amp; Audit'!F169)</f>
        <v/>
      </c>
      <c r="E184" s="30" t="str">
        <f>IF(A184="","",'2_Review &amp; Audit'!H169)</f>
        <v/>
      </c>
      <c r="F184" s="31" t="str">
        <f>IF(A184="","",'2_Review &amp; Audit'!I169)</f>
        <v/>
      </c>
      <c r="G184" s="31" t="str">
        <f>IF(A184="","",'2_Review &amp; Audit'!M169)</f>
        <v/>
      </c>
      <c r="H184" s="32" t="str">
        <f>IF(A184="","",'2_Review &amp; Audit'!J169)</f>
        <v/>
      </c>
      <c r="I184" s="32" t="str">
        <f>IF(A184="","",'2_Review &amp; Audit'!N169)</f>
        <v/>
      </c>
      <c r="J184" s="32" t="str">
        <f>IF(A184="","",'2_Review &amp; Audit'!R169)</f>
        <v/>
      </c>
      <c r="K184" s="90" t="str">
        <f>IF(A184="","",'2_Review &amp; Audit'!L169)</f>
        <v/>
      </c>
      <c r="L184" s="90" t="str">
        <f>IF(A184="","",'2_Review &amp; Audit'!P169)</f>
        <v/>
      </c>
      <c r="M184" s="90" t="str">
        <f>IF(A184="","",'2_Review &amp; Audit'!Q169)</f>
        <v/>
      </c>
      <c r="N184" s="90" t="str">
        <f t="shared" si="18"/>
        <v/>
      </c>
      <c r="O184" s="32" t="str">
        <f>IF(OR(D184="",G184="",M184&gt;=0),"",MIN(I184,SUMIFS('2_Review &amp; Audit'!$J$6:$J$505,'2_Review &amp; Audit'!$F$6:$F$505,D184,'2_Review &amp; Audit'!$I$6:$I$505,"&gt;="&amp;G184-30,'2_Review &amp; Audit'!$I$6:$I$505,"&lt;="&amp;G184+30,'2_Review &amp; Audit'!$A$6:$A$505,"&lt;&gt;"&amp;A184)))</f>
        <v/>
      </c>
      <c r="P184" s="32" t="str">
        <f>IF(OR(D184="",G184="",M184&gt;=0),"",COUNTIFS('2_Review &amp; Audit'!$F$6:$F$505,D184,'2_Review &amp; Audit'!$I$6:$I$505,"&gt;="&amp;G184-30,'2_Review &amp; Audit'!$I$6:$I$505,"&lt;="&amp;G184+30,'2_Review &amp; Audit'!$A$6:$A$505,"&lt;&gt;"&amp;A184))</f>
        <v/>
      </c>
      <c r="Q184" s="88" t="str">
        <f t="shared" si="19"/>
        <v/>
      </c>
      <c r="R184" s="84" t="str">
        <f>IF(TransactionAuditTable[[#This Row],[Ticker]]="","",IF(Q184&lt;&gt;"Yes",0,ABS(M184)*MIN(1,O184/I184)))</f>
        <v/>
      </c>
      <c r="S184" s="85" t="str">
        <f t="shared" si="20"/>
        <v/>
      </c>
      <c r="T184" s="85" t="str">
        <f t="shared" si="21"/>
        <v/>
      </c>
      <c r="U184" s="85" t="str">
        <f t="shared" si="22"/>
        <v/>
      </c>
      <c r="V184" s="31" t="str">
        <f t="shared" si="23"/>
        <v/>
      </c>
      <c r="W184" s="80" t="str">
        <f t="shared" si="24"/>
        <v/>
      </c>
      <c r="X184" s="83" t="str">
        <f t="shared" si="25"/>
        <v/>
      </c>
    </row>
    <row r="185" spans="1:24" ht="15" customHeight="1" x14ac:dyDescent="0.25">
      <c r="A185" s="30" t="str">
        <f>IF('2_Review &amp; Audit'!A170="","",'2_Review &amp; Audit'!A170)</f>
        <v/>
      </c>
      <c r="B185" s="30" t="str">
        <f>IF(A185="","",'2_Review &amp; Audit'!C170)</f>
        <v/>
      </c>
      <c r="C185" s="30" t="str">
        <f>IF(A185="","",'2_Review &amp; Audit'!D170)</f>
        <v/>
      </c>
      <c r="D185" s="30" t="str">
        <f>IF(A185="","",'2_Review &amp; Audit'!F170)</f>
        <v/>
      </c>
      <c r="E185" s="30" t="str">
        <f>IF(A185="","",'2_Review &amp; Audit'!H170)</f>
        <v/>
      </c>
      <c r="F185" s="31" t="str">
        <f>IF(A185="","",'2_Review &amp; Audit'!I170)</f>
        <v/>
      </c>
      <c r="G185" s="31" t="str">
        <f>IF(A185="","",'2_Review &amp; Audit'!M170)</f>
        <v/>
      </c>
      <c r="H185" s="32" t="str">
        <f>IF(A185="","",'2_Review &amp; Audit'!J170)</f>
        <v/>
      </c>
      <c r="I185" s="32" t="str">
        <f>IF(A185="","",'2_Review &amp; Audit'!N170)</f>
        <v/>
      </c>
      <c r="J185" s="32" t="str">
        <f>IF(A185="","",'2_Review &amp; Audit'!R170)</f>
        <v/>
      </c>
      <c r="K185" s="90" t="str">
        <f>IF(A185="","",'2_Review &amp; Audit'!L170)</f>
        <v/>
      </c>
      <c r="L185" s="90" t="str">
        <f>IF(A185="","",'2_Review &amp; Audit'!P170)</f>
        <v/>
      </c>
      <c r="M185" s="90" t="str">
        <f>IF(A185="","",'2_Review &amp; Audit'!Q170)</f>
        <v/>
      </c>
      <c r="N185" s="90" t="str">
        <f t="shared" si="18"/>
        <v/>
      </c>
      <c r="O185" s="32" t="str">
        <f>IF(OR(D185="",G185="",M185&gt;=0),"",MIN(I185,SUMIFS('2_Review &amp; Audit'!$J$6:$J$505,'2_Review &amp; Audit'!$F$6:$F$505,D185,'2_Review &amp; Audit'!$I$6:$I$505,"&gt;="&amp;G185-30,'2_Review &amp; Audit'!$I$6:$I$505,"&lt;="&amp;G185+30,'2_Review &amp; Audit'!$A$6:$A$505,"&lt;&gt;"&amp;A185)))</f>
        <v/>
      </c>
      <c r="P185" s="32" t="str">
        <f>IF(OR(D185="",G185="",M185&gt;=0),"",COUNTIFS('2_Review &amp; Audit'!$F$6:$F$505,D185,'2_Review &amp; Audit'!$I$6:$I$505,"&gt;="&amp;G185-30,'2_Review &amp; Audit'!$I$6:$I$505,"&lt;="&amp;G185+30,'2_Review &amp; Audit'!$A$6:$A$505,"&lt;&gt;"&amp;A185))</f>
        <v/>
      </c>
      <c r="Q185" s="88" t="str">
        <f t="shared" si="19"/>
        <v/>
      </c>
      <c r="R185" s="84" t="str">
        <f>IF(TransactionAuditTable[[#This Row],[Ticker]]="","",IF(Q185&lt;&gt;"Yes",0,ABS(M185)*MIN(1,O185/I185)))</f>
        <v/>
      </c>
      <c r="S185" s="85" t="str">
        <f t="shared" si="20"/>
        <v/>
      </c>
      <c r="T185" s="85" t="str">
        <f t="shared" si="21"/>
        <v/>
      </c>
      <c r="U185" s="85" t="str">
        <f t="shared" si="22"/>
        <v/>
      </c>
      <c r="V185" s="31" t="str">
        <f t="shared" si="23"/>
        <v/>
      </c>
      <c r="W185" s="79" t="str">
        <f t="shared" si="24"/>
        <v/>
      </c>
      <c r="X185" s="82" t="str">
        <f t="shared" si="25"/>
        <v/>
      </c>
    </row>
    <row r="186" spans="1:24" ht="15" customHeight="1" x14ac:dyDescent="0.25">
      <c r="A186" s="30" t="str">
        <f>IF('2_Review &amp; Audit'!A171="","",'2_Review &amp; Audit'!A171)</f>
        <v/>
      </c>
      <c r="B186" s="30" t="str">
        <f>IF(A186="","",'2_Review &amp; Audit'!C171)</f>
        <v/>
      </c>
      <c r="C186" s="30" t="str">
        <f>IF(A186="","",'2_Review &amp; Audit'!D171)</f>
        <v/>
      </c>
      <c r="D186" s="30" t="str">
        <f>IF(A186="","",'2_Review &amp; Audit'!F171)</f>
        <v/>
      </c>
      <c r="E186" s="30" t="str">
        <f>IF(A186="","",'2_Review &amp; Audit'!H171)</f>
        <v/>
      </c>
      <c r="F186" s="31" t="str">
        <f>IF(A186="","",'2_Review &amp; Audit'!I171)</f>
        <v/>
      </c>
      <c r="G186" s="31" t="str">
        <f>IF(A186="","",'2_Review &amp; Audit'!M171)</f>
        <v/>
      </c>
      <c r="H186" s="32" t="str">
        <f>IF(A186="","",'2_Review &amp; Audit'!J171)</f>
        <v/>
      </c>
      <c r="I186" s="32" t="str">
        <f>IF(A186="","",'2_Review &amp; Audit'!N171)</f>
        <v/>
      </c>
      <c r="J186" s="32" t="str">
        <f>IF(A186="","",'2_Review &amp; Audit'!R171)</f>
        <v/>
      </c>
      <c r="K186" s="90" t="str">
        <f>IF(A186="","",'2_Review &amp; Audit'!L171)</f>
        <v/>
      </c>
      <c r="L186" s="90" t="str">
        <f>IF(A186="","",'2_Review &amp; Audit'!P171)</f>
        <v/>
      </c>
      <c r="M186" s="90" t="str">
        <f>IF(A186="","",'2_Review &amp; Audit'!Q171)</f>
        <v/>
      </c>
      <c r="N186" s="90" t="str">
        <f t="shared" si="18"/>
        <v/>
      </c>
      <c r="O186" s="32" t="str">
        <f>IF(OR(D186="",G186="",M186&gt;=0),"",MIN(I186,SUMIFS('2_Review &amp; Audit'!$J$6:$J$505,'2_Review &amp; Audit'!$F$6:$F$505,D186,'2_Review &amp; Audit'!$I$6:$I$505,"&gt;="&amp;G186-30,'2_Review &amp; Audit'!$I$6:$I$505,"&lt;="&amp;G186+30,'2_Review &amp; Audit'!$A$6:$A$505,"&lt;&gt;"&amp;A186)))</f>
        <v/>
      </c>
      <c r="P186" s="32" t="str">
        <f>IF(OR(D186="",G186="",M186&gt;=0),"",COUNTIFS('2_Review &amp; Audit'!$F$6:$F$505,D186,'2_Review &amp; Audit'!$I$6:$I$505,"&gt;="&amp;G186-30,'2_Review &amp; Audit'!$I$6:$I$505,"&lt;="&amp;G186+30,'2_Review &amp; Audit'!$A$6:$A$505,"&lt;&gt;"&amp;A186))</f>
        <v/>
      </c>
      <c r="Q186" s="88" t="str">
        <f t="shared" si="19"/>
        <v/>
      </c>
      <c r="R186" s="84" t="str">
        <f>IF(TransactionAuditTable[[#This Row],[Ticker]]="","",IF(Q186&lt;&gt;"Yes",0,ABS(M186)*MIN(1,O186/I186)))</f>
        <v/>
      </c>
      <c r="S186" s="85" t="str">
        <f t="shared" si="20"/>
        <v/>
      </c>
      <c r="T186" s="85" t="str">
        <f t="shared" si="21"/>
        <v/>
      </c>
      <c r="U186" s="85" t="str">
        <f t="shared" si="22"/>
        <v/>
      </c>
      <c r="V186" s="31" t="str">
        <f t="shared" si="23"/>
        <v/>
      </c>
      <c r="W186" s="80" t="str">
        <f t="shared" si="24"/>
        <v/>
      </c>
      <c r="X186" s="83" t="str">
        <f t="shared" si="25"/>
        <v/>
      </c>
    </row>
    <row r="187" spans="1:24" ht="15" customHeight="1" x14ac:dyDescent="0.25">
      <c r="A187" s="30" t="str">
        <f>IF('2_Review &amp; Audit'!A172="","",'2_Review &amp; Audit'!A172)</f>
        <v/>
      </c>
      <c r="B187" s="30" t="str">
        <f>IF(A187="","",'2_Review &amp; Audit'!C172)</f>
        <v/>
      </c>
      <c r="C187" s="30" t="str">
        <f>IF(A187="","",'2_Review &amp; Audit'!D172)</f>
        <v/>
      </c>
      <c r="D187" s="30" t="str">
        <f>IF(A187="","",'2_Review &amp; Audit'!F172)</f>
        <v/>
      </c>
      <c r="E187" s="30" t="str">
        <f>IF(A187="","",'2_Review &amp; Audit'!H172)</f>
        <v/>
      </c>
      <c r="F187" s="31" t="str">
        <f>IF(A187="","",'2_Review &amp; Audit'!I172)</f>
        <v/>
      </c>
      <c r="G187" s="31" t="str">
        <f>IF(A187="","",'2_Review &amp; Audit'!M172)</f>
        <v/>
      </c>
      <c r="H187" s="32" t="str">
        <f>IF(A187="","",'2_Review &amp; Audit'!J172)</f>
        <v/>
      </c>
      <c r="I187" s="32" t="str">
        <f>IF(A187="","",'2_Review &amp; Audit'!N172)</f>
        <v/>
      </c>
      <c r="J187" s="32" t="str">
        <f>IF(A187="","",'2_Review &amp; Audit'!R172)</f>
        <v/>
      </c>
      <c r="K187" s="90" t="str">
        <f>IF(A187="","",'2_Review &amp; Audit'!L172)</f>
        <v/>
      </c>
      <c r="L187" s="90" t="str">
        <f>IF(A187="","",'2_Review &amp; Audit'!P172)</f>
        <v/>
      </c>
      <c r="M187" s="90" t="str">
        <f>IF(A187="","",'2_Review &amp; Audit'!Q172)</f>
        <v/>
      </c>
      <c r="N187" s="90" t="str">
        <f t="shared" si="18"/>
        <v/>
      </c>
      <c r="O187" s="32" t="str">
        <f>IF(OR(D187="",G187="",M187&gt;=0),"",MIN(I187,SUMIFS('2_Review &amp; Audit'!$J$6:$J$505,'2_Review &amp; Audit'!$F$6:$F$505,D187,'2_Review &amp; Audit'!$I$6:$I$505,"&gt;="&amp;G187-30,'2_Review &amp; Audit'!$I$6:$I$505,"&lt;="&amp;G187+30,'2_Review &amp; Audit'!$A$6:$A$505,"&lt;&gt;"&amp;A187)))</f>
        <v/>
      </c>
      <c r="P187" s="32" t="str">
        <f>IF(OR(D187="",G187="",M187&gt;=0),"",COUNTIFS('2_Review &amp; Audit'!$F$6:$F$505,D187,'2_Review &amp; Audit'!$I$6:$I$505,"&gt;="&amp;G187-30,'2_Review &amp; Audit'!$I$6:$I$505,"&lt;="&amp;G187+30,'2_Review &amp; Audit'!$A$6:$A$505,"&lt;&gt;"&amp;A187))</f>
        <v/>
      </c>
      <c r="Q187" s="88" t="str">
        <f t="shared" si="19"/>
        <v/>
      </c>
      <c r="R187" s="84" t="str">
        <f>IF(TransactionAuditTable[[#This Row],[Ticker]]="","",IF(Q187&lt;&gt;"Yes",0,ABS(M187)*MIN(1,O187/I187)))</f>
        <v/>
      </c>
      <c r="S187" s="85" t="str">
        <f t="shared" si="20"/>
        <v/>
      </c>
      <c r="T187" s="85" t="str">
        <f t="shared" si="21"/>
        <v/>
      </c>
      <c r="U187" s="85" t="str">
        <f t="shared" si="22"/>
        <v/>
      </c>
      <c r="V187" s="31" t="str">
        <f t="shared" si="23"/>
        <v/>
      </c>
      <c r="W187" s="79" t="str">
        <f t="shared" si="24"/>
        <v/>
      </c>
      <c r="X187" s="82" t="str">
        <f t="shared" si="25"/>
        <v/>
      </c>
    </row>
    <row r="188" spans="1:24" ht="15" customHeight="1" x14ac:dyDescent="0.25">
      <c r="A188" s="30" t="str">
        <f>IF('2_Review &amp; Audit'!A173="","",'2_Review &amp; Audit'!A173)</f>
        <v/>
      </c>
      <c r="B188" s="30" t="str">
        <f>IF(A188="","",'2_Review &amp; Audit'!C173)</f>
        <v/>
      </c>
      <c r="C188" s="30" t="str">
        <f>IF(A188="","",'2_Review &amp; Audit'!D173)</f>
        <v/>
      </c>
      <c r="D188" s="30" t="str">
        <f>IF(A188="","",'2_Review &amp; Audit'!F173)</f>
        <v/>
      </c>
      <c r="E188" s="30" t="str">
        <f>IF(A188="","",'2_Review &amp; Audit'!H173)</f>
        <v/>
      </c>
      <c r="F188" s="31" t="str">
        <f>IF(A188="","",'2_Review &amp; Audit'!I173)</f>
        <v/>
      </c>
      <c r="G188" s="31" t="str">
        <f>IF(A188="","",'2_Review &amp; Audit'!M173)</f>
        <v/>
      </c>
      <c r="H188" s="32" t="str">
        <f>IF(A188="","",'2_Review &amp; Audit'!J173)</f>
        <v/>
      </c>
      <c r="I188" s="32" t="str">
        <f>IF(A188="","",'2_Review &amp; Audit'!N173)</f>
        <v/>
      </c>
      <c r="J188" s="32" t="str">
        <f>IF(A188="","",'2_Review &amp; Audit'!R173)</f>
        <v/>
      </c>
      <c r="K188" s="90" t="str">
        <f>IF(A188="","",'2_Review &amp; Audit'!L173)</f>
        <v/>
      </c>
      <c r="L188" s="90" t="str">
        <f>IF(A188="","",'2_Review &amp; Audit'!P173)</f>
        <v/>
      </c>
      <c r="M188" s="90" t="str">
        <f>IF(A188="","",'2_Review &amp; Audit'!Q173)</f>
        <v/>
      </c>
      <c r="N188" s="90" t="str">
        <f t="shared" si="18"/>
        <v/>
      </c>
      <c r="O188" s="32" t="str">
        <f>IF(OR(D188="",G188="",M188&gt;=0),"",MIN(I188,SUMIFS('2_Review &amp; Audit'!$J$6:$J$505,'2_Review &amp; Audit'!$F$6:$F$505,D188,'2_Review &amp; Audit'!$I$6:$I$505,"&gt;="&amp;G188-30,'2_Review &amp; Audit'!$I$6:$I$505,"&lt;="&amp;G188+30,'2_Review &amp; Audit'!$A$6:$A$505,"&lt;&gt;"&amp;A188)))</f>
        <v/>
      </c>
      <c r="P188" s="32" t="str">
        <f>IF(OR(D188="",G188="",M188&gt;=0),"",COUNTIFS('2_Review &amp; Audit'!$F$6:$F$505,D188,'2_Review &amp; Audit'!$I$6:$I$505,"&gt;="&amp;G188-30,'2_Review &amp; Audit'!$I$6:$I$505,"&lt;="&amp;G188+30,'2_Review &amp; Audit'!$A$6:$A$505,"&lt;&gt;"&amp;A188))</f>
        <v/>
      </c>
      <c r="Q188" s="88" t="str">
        <f t="shared" si="19"/>
        <v/>
      </c>
      <c r="R188" s="84" t="str">
        <f>IF(TransactionAuditTable[[#This Row],[Ticker]]="","",IF(Q188&lt;&gt;"Yes",0,ABS(M188)*MIN(1,O188/I188)))</f>
        <v/>
      </c>
      <c r="S188" s="85" t="str">
        <f t="shared" si="20"/>
        <v/>
      </c>
      <c r="T188" s="85" t="str">
        <f t="shared" si="21"/>
        <v/>
      </c>
      <c r="U188" s="85" t="str">
        <f t="shared" si="22"/>
        <v/>
      </c>
      <c r="V188" s="31" t="str">
        <f t="shared" si="23"/>
        <v/>
      </c>
      <c r="W188" s="80" t="str">
        <f t="shared" si="24"/>
        <v/>
      </c>
      <c r="X188" s="83" t="str">
        <f t="shared" si="25"/>
        <v/>
      </c>
    </row>
    <row r="189" spans="1:24" ht="15" customHeight="1" x14ac:dyDescent="0.25">
      <c r="A189" s="30" t="str">
        <f>IF('2_Review &amp; Audit'!A174="","",'2_Review &amp; Audit'!A174)</f>
        <v/>
      </c>
      <c r="B189" s="30" t="str">
        <f>IF(A189="","",'2_Review &amp; Audit'!C174)</f>
        <v/>
      </c>
      <c r="C189" s="30" t="str">
        <f>IF(A189="","",'2_Review &amp; Audit'!D174)</f>
        <v/>
      </c>
      <c r="D189" s="30" t="str">
        <f>IF(A189="","",'2_Review &amp; Audit'!F174)</f>
        <v/>
      </c>
      <c r="E189" s="30" t="str">
        <f>IF(A189="","",'2_Review &amp; Audit'!H174)</f>
        <v/>
      </c>
      <c r="F189" s="31" t="str">
        <f>IF(A189="","",'2_Review &amp; Audit'!I174)</f>
        <v/>
      </c>
      <c r="G189" s="31" t="str">
        <f>IF(A189="","",'2_Review &amp; Audit'!M174)</f>
        <v/>
      </c>
      <c r="H189" s="32" t="str">
        <f>IF(A189="","",'2_Review &amp; Audit'!J174)</f>
        <v/>
      </c>
      <c r="I189" s="32" t="str">
        <f>IF(A189="","",'2_Review &amp; Audit'!N174)</f>
        <v/>
      </c>
      <c r="J189" s="32" t="str">
        <f>IF(A189="","",'2_Review &amp; Audit'!R174)</f>
        <v/>
      </c>
      <c r="K189" s="90" t="str">
        <f>IF(A189="","",'2_Review &amp; Audit'!L174)</f>
        <v/>
      </c>
      <c r="L189" s="90" t="str">
        <f>IF(A189="","",'2_Review &amp; Audit'!P174)</f>
        <v/>
      </c>
      <c r="M189" s="90" t="str">
        <f>IF(A189="","",'2_Review &amp; Audit'!Q174)</f>
        <v/>
      </c>
      <c r="N189" s="90" t="str">
        <f t="shared" si="18"/>
        <v/>
      </c>
      <c r="O189" s="32" t="str">
        <f>IF(OR(D189="",G189="",M189&gt;=0),"",MIN(I189,SUMIFS('2_Review &amp; Audit'!$J$6:$J$505,'2_Review &amp; Audit'!$F$6:$F$505,D189,'2_Review &amp; Audit'!$I$6:$I$505,"&gt;="&amp;G189-30,'2_Review &amp; Audit'!$I$6:$I$505,"&lt;="&amp;G189+30,'2_Review &amp; Audit'!$A$6:$A$505,"&lt;&gt;"&amp;A189)))</f>
        <v/>
      </c>
      <c r="P189" s="32" t="str">
        <f>IF(OR(D189="",G189="",M189&gt;=0),"",COUNTIFS('2_Review &amp; Audit'!$F$6:$F$505,D189,'2_Review &amp; Audit'!$I$6:$I$505,"&gt;="&amp;G189-30,'2_Review &amp; Audit'!$I$6:$I$505,"&lt;="&amp;G189+30,'2_Review &amp; Audit'!$A$6:$A$505,"&lt;&gt;"&amp;A189))</f>
        <v/>
      </c>
      <c r="Q189" s="88" t="str">
        <f t="shared" si="19"/>
        <v/>
      </c>
      <c r="R189" s="84" t="str">
        <f>IF(TransactionAuditTable[[#This Row],[Ticker]]="","",IF(Q189&lt;&gt;"Yes",0,ABS(M189)*MIN(1,O189/I189)))</f>
        <v/>
      </c>
      <c r="S189" s="85" t="str">
        <f t="shared" si="20"/>
        <v/>
      </c>
      <c r="T189" s="85" t="str">
        <f t="shared" si="21"/>
        <v/>
      </c>
      <c r="U189" s="85" t="str">
        <f t="shared" si="22"/>
        <v/>
      </c>
      <c r="V189" s="31" t="str">
        <f t="shared" si="23"/>
        <v/>
      </c>
      <c r="W189" s="79" t="str">
        <f t="shared" si="24"/>
        <v/>
      </c>
      <c r="X189" s="82" t="str">
        <f t="shared" si="25"/>
        <v/>
      </c>
    </row>
    <row r="190" spans="1:24" ht="15" customHeight="1" x14ac:dyDescent="0.25">
      <c r="A190" s="30" t="str">
        <f>IF('2_Review &amp; Audit'!A175="","",'2_Review &amp; Audit'!A175)</f>
        <v/>
      </c>
      <c r="B190" s="30" t="str">
        <f>IF(A190="","",'2_Review &amp; Audit'!C175)</f>
        <v/>
      </c>
      <c r="C190" s="30" t="str">
        <f>IF(A190="","",'2_Review &amp; Audit'!D175)</f>
        <v/>
      </c>
      <c r="D190" s="30" t="str">
        <f>IF(A190="","",'2_Review &amp; Audit'!F175)</f>
        <v/>
      </c>
      <c r="E190" s="30" t="str">
        <f>IF(A190="","",'2_Review &amp; Audit'!H175)</f>
        <v/>
      </c>
      <c r="F190" s="31" t="str">
        <f>IF(A190="","",'2_Review &amp; Audit'!I175)</f>
        <v/>
      </c>
      <c r="G190" s="31" t="str">
        <f>IF(A190="","",'2_Review &amp; Audit'!M175)</f>
        <v/>
      </c>
      <c r="H190" s="32" t="str">
        <f>IF(A190="","",'2_Review &amp; Audit'!J175)</f>
        <v/>
      </c>
      <c r="I190" s="32" t="str">
        <f>IF(A190="","",'2_Review &amp; Audit'!N175)</f>
        <v/>
      </c>
      <c r="J190" s="32" t="str">
        <f>IF(A190="","",'2_Review &amp; Audit'!R175)</f>
        <v/>
      </c>
      <c r="K190" s="90" t="str">
        <f>IF(A190="","",'2_Review &amp; Audit'!L175)</f>
        <v/>
      </c>
      <c r="L190" s="90" t="str">
        <f>IF(A190="","",'2_Review &amp; Audit'!P175)</f>
        <v/>
      </c>
      <c r="M190" s="90" t="str">
        <f>IF(A190="","",'2_Review &amp; Audit'!Q175)</f>
        <v/>
      </c>
      <c r="N190" s="90" t="str">
        <f t="shared" si="18"/>
        <v/>
      </c>
      <c r="O190" s="32" t="str">
        <f>IF(OR(D190="",G190="",M190&gt;=0),"",MIN(I190,SUMIFS('2_Review &amp; Audit'!$J$6:$J$505,'2_Review &amp; Audit'!$F$6:$F$505,D190,'2_Review &amp; Audit'!$I$6:$I$505,"&gt;="&amp;G190-30,'2_Review &amp; Audit'!$I$6:$I$505,"&lt;="&amp;G190+30,'2_Review &amp; Audit'!$A$6:$A$505,"&lt;&gt;"&amp;A190)))</f>
        <v/>
      </c>
      <c r="P190" s="32" t="str">
        <f>IF(OR(D190="",G190="",M190&gt;=0),"",COUNTIFS('2_Review &amp; Audit'!$F$6:$F$505,D190,'2_Review &amp; Audit'!$I$6:$I$505,"&gt;="&amp;G190-30,'2_Review &amp; Audit'!$I$6:$I$505,"&lt;="&amp;G190+30,'2_Review &amp; Audit'!$A$6:$A$505,"&lt;&gt;"&amp;A190))</f>
        <v/>
      </c>
      <c r="Q190" s="88" t="str">
        <f t="shared" si="19"/>
        <v/>
      </c>
      <c r="R190" s="84" t="str">
        <f>IF(TransactionAuditTable[[#This Row],[Ticker]]="","",IF(Q190&lt;&gt;"Yes",0,ABS(M190)*MIN(1,O190/I190)))</f>
        <v/>
      </c>
      <c r="S190" s="85" t="str">
        <f t="shared" si="20"/>
        <v/>
      </c>
      <c r="T190" s="85" t="str">
        <f t="shared" si="21"/>
        <v/>
      </c>
      <c r="U190" s="85" t="str">
        <f t="shared" si="22"/>
        <v/>
      </c>
      <c r="V190" s="31" t="str">
        <f t="shared" si="23"/>
        <v/>
      </c>
      <c r="W190" s="80" t="str">
        <f t="shared" si="24"/>
        <v/>
      </c>
      <c r="X190" s="83" t="str">
        <f t="shared" si="25"/>
        <v/>
      </c>
    </row>
    <row r="191" spans="1:24" ht="15" customHeight="1" x14ac:dyDescent="0.25">
      <c r="A191" s="30" t="str">
        <f>IF('2_Review &amp; Audit'!A176="","",'2_Review &amp; Audit'!A176)</f>
        <v/>
      </c>
      <c r="B191" s="30" t="str">
        <f>IF(A191="","",'2_Review &amp; Audit'!C176)</f>
        <v/>
      </c>
      <c r="C191" s="30" t="str">
        <f>IF(A191="","",'2_Review &amp; Audit'!D176)</f>
        <v/>
      </c>
      <c r="D191" s="30" t="str">
        <f>IF(A191="","",'2_Review &amp; Audit'!F176)</f>
        <v/>
      </c>
      <c r="E191" s="30" t="str">
        <f>IF(A191="","",'2_Review &amp; Audit'!H176)</f>
        <v/>
      </c>
      <c r="F191" s="31" t="str">
        <f>IF(A191="","",'2_Review &amp; Audit'!I176)</f>
        <v/>
      </c>
      <c r="G191" s="31" t="str">
        <f>IF(A191="","",'2_Review &amp; Audit'!M176)</f>
        <v/>
      </c>
      <c r="H191" s="32" t="str">
        <f>IF(A191="","",'2_Review &amp; Audit'!J176)</f>
        <v/>
      </c>
      <c r="I191" s="32" t="str">
        <f>IF(A191="","",'2_Review &amp; Audit'!N176)</f>
        <v/>
      </c>
      <c r="J191" s="32" t="str">
        <f>IF(A191="","",'2_Review &amp; Audit'!R176)</f>
        <v/>
      </c>
      <c r="K191" s="90" t="str">
        <f>IF(A191="","",'2_Review &amp; Audit'!L176)</f>
        <v/>
      </c>
      <c r="L191" s="90" t="str">
        <f>IF(A191="","",'2_Review &amp; Audit'!P176)</f>
        <v/>
      </c>
      <c r="M191" s="90" t="str">
        <f>IF(A191="","",'2_Review &amp; Audit'!Q176)</f>
        <v/>
      </c>
      <c r="N191" s="90" t="str">
        <f t="shared" si="18"/>
        <v/>
      </c>
      <c r="O191" s="32" t="str">
        <f>IF(OR(D191="",G191="",M191&gt;=0),"",MIN(I191,SUMIFS('2_Review &amp; Audit'!$J$6:$J$505,'2_Review &amp; Audit'!$F$6:$F$505,D191,'2_Review &amp; Audit'!$I$6:$I$505,"&gt;="&amp;G191-30,'2_Review &amp; Audit'!$I$6:$I$505,"&lt;="&amp;G191+30,'2_Review &amp; Audit'!$A$6:$A$505,"&lt;&gt;"&amp;A191)))</f>
        <v/>
      </c>
      <c r="P191" s="32" t="str">
        <f>IF(OR(D191="",G191="",M191&gt;=0),"",COUNTIFS('2_Review &amp; Audit'!$F$6:$F$505,D191,'2_Review &amp; Audit'!$I$6:$I$505,"&gt;="&amp;G191-30,'2_Review &amp; Audit'!$I$6:$I$505,"&lt;="&amp;G191+30,'2_Review &amp; Audit'!$A$6:$A$505,"&lt;&gt;"&amp;A191))</f>
        <v/>
      </c>
      <c r="Q191" s="88" t="str">
        <f t="shared" si="19"/>
        <v/>
      </c>
      <c r="R191" s="84" t="str">
        <f>IF(TransactionAuditTable[[#This Row],[Ticker]]="","",IF(Q191&lt;&gt;"Yes",0,ABS(M191)*MIN(1,O191/I191)))</f>
        <v/>
      </c>
      <c r="S191" s="85" t="str">
        <f t="shared" si="20"/>
        <v/>
      </c>
      <c r="T191" s="85" t="str">
        <f t="shared" si="21"/>
        <v/>
      </c>
      <c r="U191" s="85" t="str">
        <f t="shared" si="22"/>
        <v/>
      </c>
      <c r="V191" s="31" t="str">
        <f t="shared" si="23"/>
        <v/>
      </c>
      <c r="W191" s="79" t="str">
        <f t="shared" si="24"/>
        <v/>
      </c>
      <c r="X191" s="82" t="str">
        <f t="shared" si="25"/>
        <v/>
      </c>
    </row>
    <row r="192" spans="1:24" ht="15" customHeight="1" x14ac:dyDescent="0.25">
      <c r="A192" s="30" t="str">
        <f>IF('2_Review &amp; Audit'!A177="","",'2_Review &amp; Audit'!A177)</f>
        <v/>
      </c>
      <c r="B192" s="30" t="str">
        <f>IF(A192="","",'2_Review &amp; Audit'!C177)</f>
        <v/>
      </c>
      <c r="C192" s="30" t="str">
        <f>IF(A192="","",'2_Review &amp; Audit'!D177)</f>
        <v/>
      </c>
      <c r="D192" s="30" t="str">
        <f>IF(A192="","",'2_Review &amp; Audit'!F177)</f>
        <v/>
      </c>
      <c r="E192" s="30" t="str">
        <f>IF(A192="","",'2_Review &amp; Audit'!H177)</f>
        <v/>
      </c>
      <c r="F192" s="31" t="str">
        <f>IF(A192="","",'2_Review &amp; Audit'!I177)</f>
        <v/>
      </c>
      <c r="G192" s="31" t="str">
        <f>IF(A192="","",'2_Review &amp; Audit'!M177)</f>
        <v/>
      </c>
      <c r="H192" s="32" t="str">
        <f>IF(A192="","",'2_Review &amp; Audit'!J177)</f>
        <v/>
      </c>
      <c r="I192" s="32" t="str">
        <f>IF(A192="","",'2_Review &amp; Audit'!N177)</f>
        <v/>
      </c>
      <c r="J192" s="32" t="str">
        <f>IF(A192="","",'2_Review &amp; Audit'!R177)</f>
        <v/>
      </c>
      <c r="K192" s="90" t="str">
        <f>IF(A192="","",'2_Review &amp; Audit'!L177)</f>
        <v/>
      </c>
      <c r="L192" s="90" t="str">
        <f>IF(A192="","",'2_Review &amp; Audit'!P177)</f>
        <v/>
      </c>
      <c r="M192" s="90" t="str">
        <f>IF(A192="","",'2_Review &amp; Audit'!Q177)</f>
        <v/>
      </c>
      <c r="N192" s="90" t="str">
        <f t="shared" si="18"/>
        <v/>
      </c>
      <c r="O192" s="32" t="str">
        <f>IF(OR(D192="",G192="",M192&gt;=0),"",MIN(I192,SUMIFS('2_Review &amp; Audit'!$J$6:$J$505,'2_Review &amp; Audit'!$F$6:$F$505,D192,'2_Review &amp; Audit'!$I$6:$I$505,"&gt;="&amp;G192-30,'2_Review &amp; Audit'!$I$6:$I$505,"&lt;="&amp;G192+30,'2_Review &amp; Audit'!$A$6:$A$505,"&lt;&gt;"&amp;A192)))</f>
        <v/>
      </c>
      <c r="P192" s="32" t="str">
        <f>IF(OR(D192="",G192="",M192&gt;=0),"",COUNTIFS('2_Review &amp; Audit'!$F$6:$F$505,D192,'2_Review &amp; Audit'!$I$6:$I$505,"&gt;="&amp;G192-30,'2_Review &amp; Audit'!$I$6:$I$505,"&lt;="&amp;G192+30,'2_Review &amp; Audit'!$A$6:$A$505,"&lt;&gt;"&amp;A192))</f>
        <v/>
      </c>
      <c r="Q192" s="88" t="str">
        <f t="shared" si="19"/>
        <v/>
      </c>
      <c r="R192" s="84" t="str">
        <f>IF(TransactionAuditTable[[#This Row],[Ticker]]="","",IF(Q192&lt;&gt;"Yes",0,ABS(M192)*MIN(1,O192/I192)))</f>
        <v/>
      </c>
      <c r="S192" s="85" t="str">
        <f t="shared" si="20"/>
        <v/>
      </c>
      <c r="T192" s="85" t="str">
        <f t="shared" si="21"/>
        <v/>
      </c>
      <c r="U192" s="85" t="str">
        <f t="shared" si="22"/>
        <v/>
      </c>
      <c r="V192" s="31" t="str">
        <f t="shared" si="23"/>
        <v/>
      </c>
      <c r="W192" s="80" t="str">
        <f t="shared" si="24"/>
        <v/>
      </c>
      <c r="X192" s="83" t="str">
        <f t="shared" si="25"/>
        <v/>
      </c>
    </row>
    <row r="193" spans="1:24" ht="15" customHeight="1" x14ac:dyDescent="0.25">
      <c r="A193" s="30" t="str">
        <f>IF('2_Review &amp; Audit'!A178="","",'2_Review &amp; Audit'!A178)</f>
        <v/>
      </c>
      <c r="B193" s="30" t="str">
        <f>IF(A193="","",'2_Review &amp; Audit'!C178)</f>
        <v/>
      </c>
      <c r="C193" s="30" t="str">
        <f>IF(A193="","",'2_Review &amp; Audit'!D178)</f>
        <v/>
      </c>
      <c r="D193" s="30" t="str">
        <f>IF(A193="","",'2_Review &amp; Audit'!F178)</f>
        <v/>
      </c>
      <c r="E193" s="30" t="str">
        <f>IF(A193="","",'2_Review &amp; Audit'!H178)</f>
        <v/>
      </c>
      <c r="F193" s="31" t="str">
        <f>IF(A193="","",'2_Review &amp; Audit'!I178)</f>
        <v/>
      </c>
      <c r="G193" s="31" t="str">
        <f>IF(A193="","",'2_Review &amp; Audit'!M178)</f>
        <v/>
      </c>
      <c r="H193" s="32" t="str">
        <f>IF(A193="","",'2_Review &amp; Audit'!J178)</f>
        <v/>
      </c>
      <c r="I193" s="32" t="str">
        <f>IF(A193="","",'2_Review &amp; Audit'!N178)</f>
        <v/>
      </c>
      <c r="J193" s="32" t="str">
        <f>IF(A193="","",'2_Review &amp; Audit'!R178)</f>
        <v/>
      </c>
      <c r="K193" s="90" t="str">
        <f>IF(A193="","",'2_Review &amp; Audit'!L178)</f>
        <v/>
      </c>
      <c r="L193" s="90" t="str">
        <f>IF(A193="","",'2_Review &amp; Audit'!P178)</f>
        <v/>
      </c>
      <c r="M193" s="90" t="str">
        <f>IF(A193="","",'2_Review &amp; Audit'!Q178)</f>
        <v/>
      </c>
      <c r="N193" s="90" t="str">
        <f t="shared" si="18"/>
        <v/>
      </c>
      <c r="O193" s="32" t="str">
        <f>IF(OR(D193="",G193="",M193&gt;=0),"",MIN(I193,SUMIFS('2_Review &amp; Audit'!$J$6:$J$505,'2_Review &amp; Audit'!$F$6:$F$505,D193,'2_Review &amp; Audit'!$I$6:$I$505,"&gt;="&amp;G193-30,'2_Review &amp; Audit'!$I$6:$I$505,"&lt;="&amp;G193+30,'2_Review &amp; Audit'!$A$6:$A$505,"&lt;&gt;"&amp;A193)))</f>
        <v/>
      </c>
      <c r="P193" s="32" t="str">
        <f>IF(OR(D193="",G193="",M193&gt;=0),"",COUNTIFS('2_Review &amp; Audit'!$F$6:$F$505,D193,'2_Review &amp; Audit'!$I$6:$I$505,"&gt;="&amp;G193-30,'2_Review &amp; Audit'!$I$6:$I$505,"&lt;="&amp;G193+30,'2_Review &amp; Audit'!$A$6:$A$505,"&lt;&gt;"&amp;A193))</f>
        <v/>
      </c>
      <c r="Q193" s="88" t="str">
        <f t="shared" si="19"/>
        <v/>
      </c>
      <c r="R193" s="84" t="str">
        <f>IF(TransactionAuditTable[[#This Row],[Ticker]]="","",IF(Q193&lt;&gt;"Yes",0,ABS(M193)*MIN(1,O193/I193)))</f>
        <v/>
      </c>
      <c r="S193" s="85" t="str">
        <f t="shared" si="20"/>
        <v/>
      </c>
      <c r="T193" s="85" t="str">
        <f t="shared" si="21"/>
        <v/>
      </c>
      <c r="U193" s="85" t="str">
        <f t="shared" si="22"/>
        <v/>
      </c>
      <c r="V193" s="31" t="str">
        <f t="shared" si="23"/>
        <v/>
      </c>
      <c r="W193" s="79" t="str">
        <f t="shared" si="24"/>
        <v/>
      </c>
      <c r="X193" s="82" t="str">
        <f t="shared" si="25"/>
        <v/>
      </c>
    </row>
    <row r="194" spans="1:24" ht="15" customHeight="1" x14ac:dyDescent="0.25">
      <c r="A194" s="30" t="str">
        <f>IF('2_Review &amp; Audit'!A179="","",'2_Review &amp; Audit'!A179)</f>
        <v/>
      </c>
      <c r="B194" s="30" t="str">
        <f>IF(A194="","",'2_Review &amp; Audit'!C179)</f>
        <v/>
      </c>
      <c r="C194" s="30" t="str">
        <f>IF(A194="","",'2_Review &amp; Audit'!D179)</f>
        <v/>
      </c>
      <c r="D194" s="30" t="str">
        <f>IF(A194="","",'2_Review &amp; Audit'!F179)</f>
        <v/>
      </c>
      <c r="E194" s="30" t="str">
        <f>IF(A194="","",'2_Review &amp; Audit'!H179)</f>
        <v/>
      </c>
      <c r="F194" s="31" t="str">
        <f>IF(A194="","",'2_Review &amp; Audit'!I179)</f>
        <v/>
      </c>
      <c r="G194" s="31" t="str">
        <f>IF(A194="","",'2_Review &amp; Audit'!M179)</f>
        <v/>
      </c>
      <c r="H194" s="32" t="str">
        <f>IF(A194="","",'2_Review &amp; Audit'!J179)</f>
        <v/>
      </c>
      <c r="I194" s="32" t="str">
        <f>IF(A194="","",'2_Review &amp; Audit'!N179)</f>
        <v/>
      </c>
      <c r="J194" s="32" t="str">
        <f>IF(A194="","",'2_Review &amp; Audit'!R179)</f>
        <v/>
      </c>
      <c r="K194" s="90" t="str">
        <f>IF(A194="","",'2_Review &amp; Audit'!L179)</f>
        <v/>
      </c>
      <c r="L194" s="90" t="str">
        <f>IF(A194="","",'2_Review &amp; Audit'!P179)</f>
        <v/>
      </c>
      <c r="M194" s="90" t="str">
        <f>IF(A194="","",'2_Review &amp; Audit'!Q179)</f>
        <v/>
      </c>
      <c r="N194" s="90" t="str">
        <f t="shared" si="18"/>
        <v/>
      </c>
      <c r="O194" s="32" t="str">
        <f>IF(OR(D194="",G194="",M194&gt;=0),"",MIN(I194,SUMIFS('2_Review &amp; Audit'!$J$6:$J$505,'2_Review &amp; Audit'!$F$6:$F$505,D194,'2_Review &amp; Audit'!$I$6:$I$505,"&gt;="&amp;G194-30,'2_Review &amp; Audit'!$I$6:$I$505,"&lt;="&amp;G194+30,'2_Review &amp; Audit'!$A$6:$A$505,"&lt;&gt;"&amp;A194)))</f>
        <v/>
      </c>
      <c r="P194" s="32" t="str">
        <f>IF(OR(D194="",G194="",M194&gt;=0),"",COUNTIFS('2_Review &amp; Audit'!$F$6:$F$505,D194,'2_Review &amp; Audit'!$I$6:$I$505,"&gt;="&amp;G194-30,'2_Review &amp; Audit'!$I$6:$I$505,"&lt;="&amp;G194+30,'2_Review &amp; Audit'!$A$6:$A$505,"&lt;&gt;"&amp;A194))</f>
        <v/>
      </c>
      <c r="Q194" s="88" t="str">
        <f t="shared" si="19"/>
        <v/>
      </c>
      <c r="R194" s="84" t="str">
        <f>IF(TransactionAuditTable[[#This Row],[Ticker]]="","",IF(Q194&lt;&gt;"Yes",0,ABS(M194)*MIN(1,O194/I194)))</f>
        <v/>
      </c>
      <c r="S194" s="85" t="str">
        <f t="shared" si="20"/>
        <v/>
      </c>
      <c r="T194" s="85" t="str">
        <f t="shared" si="21"/>
        <v/>
      </c>
      <c r="U194" s="85" t="str">
        <f t="shared" si="22"/>
        <v/>
      </c>
      <c r="V194" s="31" t="str">
        <f t="shared" si="23"/>
        <v/>
      </c>
      <c r="W194" s="80" t="str">
        <f t="shared" si="24"/>
        <v/>
      </c>
      <c r="X194" s="83" t="str">
        <f t="shared" si="25"/>
        <v/>
      </c>
    </row>
    <row r="195" spans="1:24" ht="15" customHeight="1" x14ac:dyDescent="0.25">
      <c r="A195" s="30" t="str">
        <f>IF('2_Review &amp; Audit'!A180="","",'2_Review &amp; Audit'!A180)</f>
        <v/>
      </c>
      <c r="B195" s="30" t="str">
        <f>IF(A195="","",'2_Review &amp; Audit'!C180)</f>
        <v/>
      </c>
      <c r="C195" s="30" t="str">
        <f>IF(A195="","",'2_Review &amp; Audit'!D180)</f>
        <v/>
      </c>
      <c r="D195" s="30" t="str">
        <f>IF(A195="","",'2_Review &amp; Audit'!F180)</f>
        <v/>
      </c>
      <c r="E195" s="30" t="str">
        <f>IF(A195="","",'2_Review &amp; Audit'!H180)</f>
        <v/>
      </c>
      <c r="F195" s="31" t="str">
        <f>IF(A195="","",'2_Review &amp; Audit'!I180)</f>
        <v/>
      </c>
      <c r="G195" s="31" t="str">
        <f>IF(A195="","",'2_Review &amp; Audit'!M180)</f>
        <v/>
      </c>
      <c r="H195" s="32" t="str">
        <f>IF(A195="","",'2_Review &amp; Audit'!J180)</f>
        <v/>
      </c>
      <c r="I195" s="32" t="str">
        <f>IF(A195="","",'2_Review &amp; Audit'!N180)</f>
        <v/>
      </c>
      <c r="J195" s="32" t="str">
        <f>IF(A195="","",'2_Review &amp; Audit'!R180)</f>
        <v/>
      </c>
      <c r="K195" s="90" t="str">
        <f>IF(A195="","",'2_Review &amp; Audit'!L180)</f>
        <v/>
      </c>
      <c r="L195" s="90" t="str">
        <f>IF(A195="","",'2_Review &amp; Audit'!P180)</f>
        <v/>
      </c>
      <c r="M195" s="90" t="str">
        <f>IF(A195="","",'2_Review &amp; Audit'!Q180)</f>
        <v/>
      </c>
      <c r="N195" s="90" t="str">
        <f t="shared" si="18"/>
        <v/>
      </c>
      <c r="O195" s="32" t="str">
        <f>IF(OR(D195="",G195="",M195&gt;=0),"",MIN(I195,SUMIFS('2_Review &amp; Audit'!$J$6:$J$505,'2_Review &amp; Audit'!$F$6:$F$505,D195,'2_Review &amp; Audit'!$I$6:$I$505,"&gt;="&amp;G195-30,'2_Review &amp; Audit'!$I$6:$I$505,"&lt;="&amp;G195+30,'2_Review &amp; Audit'!$A$6:$A$505,"&lt;&gt;"&amp;A195)))</f>
        <v/>
      </c>
      <c r="P195" s="32" t="str">
        <f>IF(OR(D195="",G195="",M195&gt;=0),"",COUNTIFS('2_Review &amp; Audit'!$F$6:$F$505,D195,'2_Review &amp; Audit'!$I$6:$I$505,"&gt;="&amp;G195-30,'2_Review &amp; Audit'!$I$6:$I$505,"&lt;="&amp;G195+30,'2_Review &amp; Audit'!$A$6:$A$505,"&lt;&gt;"&amp;A195))</f>
        <v/>
      </c>
      <c r="Q195" s="88" t="str">
        <f t="shared" si="19"/>
        <v/>
      </c>
      <c r="R195" s="84" t="str">
        <f>IF(TransactionAuditTable[[#This Row],[Ticker]]="","",IF(Q195&lt;&gt;"Yes",0,ABS(M195)*MIN(1,O195/I195)))</f>
        <v/>
      </c>
      <c r="S195" s="85" t="str">
        <f t="shared" si="20"/>
        <v/>
      </c>
      <c r="T195" s="85" t="str">
        <f t="shared" si="21"/>
        <v/>
      </c>
      <c r="U195" s="85" t="str">
        <f t="shared" si="22"/>
        <v/>
      </c>
      <c r="V195" s="31" t="str">
        <f t="shared" si="23"/>
        <v/>
      </c>
      <c r="W195" s="79" t="str">
        <f t="shared" si="24"/>
        <v/>
      </c>
      <c r="X195" s="82" t="str">
        <f t="shared" si="25"/>
        <v/>
      </c>
    </row>
    <row r="196" spans="1:24" ht="15" customHeight="1" x14ac:dyDescent="0.25">
      <c r="A196" s="30" t="str">
        <f>IF('2_Review &amp; Audit'!A181="","",'2_Review &amp; Audit'!A181)</f>
        <v/>
      </c>
      <c r="B196" s="30" t="str">
        <f>IF(A196="","",'2_Review &amp; Audit'!C181)</f>
        <v/>
      </c>
      <c r="C196" s="30" t="str">
        <f>IF(A196="","",'2_Review &amp; Audit'!D181)</f>
        <v/>
      </c>
      <c r="D196" s="30" t="str">
        <f>IF(A196="","",'2_Review &amp; Audit'!F181)</f>
        <v/>
      </c>
      <c r="E196" s="30" t="str">
        <f>IF(A196="","",'2_Review &amp; Audit'!H181)</f>
        <v/>
      </c>
      <c r="F196" s="31" t="str">
        <f>IF(A196="","",'2_Review &amp; Audit'!I181)</f>
        <v/>
      </c>
      <c r="G196" s="31" t="str">
        <f>IF(A196="","",'2_Review &amp; Audit'!M181)</f>
        <v/>
      </c>
      <c r="H196" s="32" t="str">
        <f>IF(A196="","",'2_Review &amp; Audit'!J181)</f>
        <v/>
      </c>
      <c r="I196" s="32" t="str">
        <f>IF(A196="","",'2_Review &amp; Audit'!N181)</f>
        <v/>
      </c>
      <c r="J196" s="32" t="str">
        <f>IF(A196="","",'2_Review &amp; Audit'!R181)</f>
        <v/>
      </c>
      <c r="K196" s="90" t="str">
        <f>IF(A196="","",'2_Review &amp; Audit'!L181)</f>
        <v/>
      </c>
      <c r="L196" s="90" t="str">
        <f>IF(A196="","",'2_Review &amp; Audit'!P181)</f>
        <v/>
      </c>
      <c r="M196" s="90" t="str">
        <f>IF(A196="","",'2_Review &amp; Audit'!Q181)</f>
        <v/>
      </c>
      <c r="N196" s="90" t="str">
        <f t="shared" si="18"/>
        <v/>
      </c>
      <c r="O196" s="32" t="str">
        <f>IF(OR(D196="",G196="",M196&gt;=0),"",MIN(I196,SUMIFS('2_Review &amp; Audit'!$J$6:$J$505,'2_Review &amp; Audit'!$F$6:$F$505,D196,'2_Review &amp; Audit'!$I$6:$I$505,"&gt;="&amp;G196-30,'2_Review &amp; Audit'!$I$6:$I$505,"&lt;="&amp;G196+30,'2_Review &amp; Audit'!$A$6:$A$505,"&lt;&gt;"&amp;A196)))</f>
        <v/>
      </c>
      <c r="P196" s="32" t="str">
        <f>IF(OR(D196="",G196="",M196&gt;=0),"",COUNTIFS('2_Review &amp; Audit'!$F$6:$F$505,D196,'2_Review &amp; Audit'!$I$6:$I$505,"&gt;="&amp;G196-30,'2_Review &amp; Audit'!$I$6:$I$505,"&lt;="&amp;G196+30,'2_Review &amp; Audit'!$A$6:$A$505,"&lt;&gt;"&amp;A196))</f>
        <v/>
      </c>
      <c r="Q196" s="88" t="str">
        <f t="shared" si="19"/>
        <v/>
      </c>
      <c r="R196" s="84" t="str">
        <f>IF(TransactionAuditTable[[#This Row],[Ticker]]="","",IF(Q196&lt;&gt;"Yes",0,ABS(M196)*MIN(1,O196/I196)))</f>
        <v/>
      </c>
      <c r="S196" s="85" t="str">
        <f t="shared" si="20"/>
        <v/>
      </c>
      <c r="T196" s="85" t="str">
        <f t="shared" si="21"/>
        <v/>
      </c>
      <c r="U196" s="85" t="str">
        <f t="shared" si="22"/>
        <v/>
      </c>
      <c r="V196" s="31" t="str">
        <f t="shared" si="23"/>
        <v/>
      </c>
      <c r="W196" s="80" t="str">
        <f t="shared" si="24"/>
        <v/>
      </c>
      <c r="X196" s="83" t="str">
        <f t="shared" si="25"/>
        <v/>
      </c>
    </row>
    <row r="197" spans="1:24" ht="15" customHeight="1" x14ac:dyDescent="0.25">
      <c r="A197" s="30" t="str">
        <f>IF('2_Review &amp; Audit'!A182="","",'2_Review &amp; Audit'!A182)</f>
        <v/>
      </c>
      <c r="B197" s="30" t="str">
        <f>IF(A197="","",'2_Review &amp; Audit'!C182)</f>
        <v/>
      </c>
      <c r="C197" s="30" t="str">
        <f>IF(A197="","",'2_Review &amp; Audit'!D182)</f>
        <v/>
      </c>
      <c r="D197" s="30" t="str">
        <f>IF(A197="","",'2_Review &amp; Audit'!F182)</f>
        <v/>
      </c>
      <c r="E197" s="30" t="str">
        <f>IF(A197="","",'2_Review &amp; Audit'!H182)</f>
        <v/>
      </c>
      <c r="F197" s="31" t="str">
        <f>IF(A197="","",'2_Review &amp; Audit'!I182)</f>
        <v/>
      </c>
      <c r="G197" s="31" t="str">
        <f>IF(A197="","",'2_Review &amp; Audit'!M182)</f>
        <v/>
      </c>
      <c r="H197" s="32" t="str">
        <f>IF(A197="","",'2_Review &amp; Audit'!J182)</f>
        <v/>
      </c>
      <c r="I197" s="32" t="str">
        <f>IF(A197="","",'2_Review &amp; Audit'!N182)</f>
        <v/>
      </c>
      <c r="J197" s="32" t="str">
        <f>IF(A197="","",'2_Review &amp; Audit'!R182)</f>
        <v/>
      </c>
      <c r="K197" s="90" t="str">
        <f>IF(A197="","",'2_Review &amp; Audit'!L182)</f>
        <v/>
      </c>
      <c r="L197" s="90" t="str">
        <f>IF(A197="","",'2_Review &amp; Audit'!P182)</f>
        <v/>
      </c>
      <c r="M197" s="90" t="str">
        <f>IF(A197="","",'2_Review &amp; Audit'!Q182)</f>
        <v/>
      </c>
      <c r="N197" s="90" t="str">
        <f t="shared" si="18"/>
        <v/>
      </c>
      <c r="O197" s="32" t="str">
        <f>IF(OR(D197="",G197="",M197&gt;=0),"",MIN(I197,SUMIFS('2_Review &amp; Audit'!$J$6:$J$505,'2_Review &amp; Audit'!$F$6:$F$505,D197,'2_Review &amp; Audit'!$I$6:$I$505,"&gt;="&amp;G197-30,'2_Review &amp; Audit'!$I$6:$I$505,"&lt;="&amp;G197+30,'2_Review &amp; Audit'!$A$6:$A$505,"&lt;&gt;"&amp;A197)))</f>
        <v/>
      </c>
      <c r="P197" s="32" t="str">
        <f>IF(OR(D197="",G197="",M197&gt;=0),"",COUNTIFS('2_Review &amp; Audit'!$F$6:$F$505,D197,'2_Review &amp; Audit'!$I$6:$I$505,"&gt;="&amp;G197-30,'2_Review &amp; Audit'!$I$6:$I$505,"&lt;="&amp;G197+30,'2_Review &amp; Audit'!$A$6:$A$505,"&lt;&gt;"&amp;A197))</f>
        <v/>
      </c>
      <c r="Q197" s="88" t="str">
        <f t="shared" si="19"/>
        <v/>
      </c>
      <c r="R197" s="84" t="str">
        <f>IF(TransactionAuditTable[[#This Row],[Ticker]]="","",IF(Q197&lt;&gt;"Yes",0,ABS(M197)*MIN(1,O197/I197)))</f>
        <v/>
      </c>
      <c r="S197" s="85" t="str">
        <f t="shared" si="20"/>
        <v/>
      </c>
      <c r="T197" s="85" t="str">
        <f t="shared" si="21"/>
        <v/>
      </c>
      <c r="U197" s="85" t="str">
        <f t="shared" si="22"/>
        <v/>
      </c>
      <c r="V197" s="31" t="str">
        <f t="shared" si="23"/>
        <v/>
      </c>
      <c r="W197" s="79" t="str">
        <f t="shared" si="24"/>
        <v/>
      </c>
      <c r="X197" s="82" t="str">
        <f t="shared" si="25"/>
        <v/>
      </c>
    </row>
    <row r="198" spans="1:24" ht="15" customHeight="1" x14ac:dyDescent="0.25">
      <c r="A198" s="30" t="str">
        <f>IF('2_Review &amp; Audit'!A183="","",'2_Review &amp; Audit'!A183)</f>
        <v/>
      </c>
      <c r="B198" s="30" t="str">
        <f>IF(A198="","",'2_Review &amp; Audit'!C183)</f>
        <v/>
      </c>
      <c r="C198" s="30" t="str">
        <f>IF(A198="","",'2_Review &amp; Audit'!D183)</f>
        <v/>
      </c>
      <c r="D198" s="30" t="str">
        <f>IF(A198="","",'2_Review &amp; Audit'!F183)</f>
        <v/>
      </c>
      <c r="E198" s="30" t="str">
        <f>IF(A198="","",'2_Review &amp; Audit'!H183)</f>
        <v/>
      </c>
      <c r="F198" s="31" t="str">
        <f>IF(A198="","",'2_Review &amp; Audit'!I183)</f>
        <v/>
      </c>
      <c r="G198" s="31" t="str">
        <f>IF(A198="","",'2_Review &amp; Audit'!M183)</f>
        <v/>
      </c>
      <c r="H198" s="32" t="str">
        <f>IF(A198="","",'2_Review &amp; Audit'!J183)</f>
        <v/>
      </c>
      <c r="I198" s="32" t="str">
        <f>IF(A198="","",'2_Review &amp; Audit'!N183)</f>
        <v/>
      </c>
      <c r="J198" s="32" t="str">
        <f>IF(A198="","",'2_Review &amp; Audit'!R183)</f>
        <v/>
      </c>
      <c r="K198" s="90" t="str">
        <f>IF(A198="","",'2_Review &amp; Audit'!L183)</f>
        <v/>
      </c>
      <c r="L198" s="90" t="str">
        <f>IF(A198="","",'2_Review &amp; Audit'!P183)</f>
        <v/>
      </c>
      <c r="M198" s="90" t="str">
        <f>IF(A198="","",'2_Review &amp; Audit'!Q183)</f>
        <v/>
      </c>
      <c r="N198" s="90" t="str">
        <f t="shared" si="18"/>
        <v/>
      </c>
      <c r="O198" s="32" t="str">
        <f>IF(OR(D198="",G198="",M198&gt;=0),"",MIN(I198,SUMIFS('2_Review &amp; Audit'!$J$6:$J$505,'2_Review &amp; Audit'!$F$6:$F$505,D198,'2_Review &amp; Audit'!$I$6:$I$505,"&gt;="&amp;G198-30,'2_Review &amp; Audit'!$I$6:$I$505,"&lt;="&amp;G198+30,'2_Review &amp; Audit'!$A$6:$A$505,"&lt;&gt;"&amp;A198)))</f>
        <v/>
      </c>
      <c r="P198" s="32" t="str">
        <f>IF(OR(D198="",G198="",M198&gt;=0),"",COUNTIFS('2_Review &amp; Audit'!$F$6:$F$505,D198,'2_Review &amp; Audit'!$I$6:$I$505,"&gt;="&amp;G198-30,'2_Review &amp; Audit'!$I$6:$I$505,"&lt;="&amp;G198+30,'2_Review &amp; Audit'!$A$6:$A$505,"&lt;&gt;"&amp;A198))</f>
        <v/>
      </c>
      <c r="Q198" s="88" t="str">
        <f t="shared" si="19"/>
        <v/>
      </c>
      <c r="R198" s="84" t="str">
        <f>IF(TransactionAuditTable[[#This Row],[Ticker]]="","",IF(Q198&lt;&gt;"Yes",0,ABS(M198)*MIN(1,O198/I198)))</f>
        <v/>
      </c>
      <c r="S198" s="85" t="str">
        <f t="shared" si="20"/>
        <v/>
      </c>
      <c r="T198" s="85" t="str">
        <f t="shared" si="21"/>
        <v/>
      </c>
      <c r="U198" s="85" t="str">
        <f t="shared" si="22"/>
        <v/>
      </c>
      <c r="V198" s="31" t="str">
        <f t="shared" si="23"/>
        <v/>
      </c>
      <c r="W198" s="80" t="str">
        <f t="shared" si="24"/>
        <v/>
      </c>
      <c r="X198" s="83" t="str">
        <f t="shared" si="25"/>
        <v/>
      </c>
    </row>
    <row r="199" spans="1:24" ht="15" customHeight="1" x14ac:dyDescent="0.25">
      <c r="A199" s="30" t="str">
        <f>IF('2_Review &amp; Audit'!A184="","",'2_Review &amp; Audit'!A184)</f>
        <v/>
      </c>
      <c r="B199" s="30" t="str">
        <f>IF(A199="","",'2_Review &amp; Audit'!C184)</f>
        <v/>
      </c>
      <c r="C199" s="30" t="str">
        <f>IF(A199="","",'2_Review &amp; Audit'!D184)</f>
        <v/>
      </c>
      <c r="D199" s="30" t="str">
        <f>IF(A199="","",'2_Review &amp; Audit'!F184)</f>
        <v/>
      </c>
      <c r="E199" s="30" t="str">
        <f>IF(A199="","",'2_Review &amp; Audit'!H184)</f>
        <v/>
      </c>
      <c r="F199" s="31" t="str">
        <f>IF(A199="","",'2_Review &amp; Audit'!I184)</f>
        <v/>
      </c>
      <c r="G199" s="31" t="str">
        <f>IF(A199="","",'2_Review &amp; Audit'!M184)</f>
        <v/>
      </c>
      <c r="H199" s="32" t="str">
        <f>IF(A199="","",'2_Review &amp; Audit'!J184)</f>
        <v/>
      </c>
      <c r="I199" s="32" t="str">
        <f>IF(A199="","",'2_Review &amp; Audit'!N184)</f>
        <v/>
      </c>
      <c r="J199" s="32" t="str">
        <f>IF(A199="","",'2_Review &amp; Audit'!R184)</f>
        <v/>
      </c>
      <c r="K199" s="90" t="str">
        <f>IF(A199="","",'2_Review &amp; Audit'!L184)</f>
        <v/>
      </c>
      <c r="L199" s="90" t="str">
        <f>IF(A199="","",'2_Review &amp; Audit'!P184)</f>
        <v/>
      </c>
      <c r="M199" s="90" t="str">
        <f>IF(A199="","",'2_Review &amp; Audit'!Q184)</f>
        <v/>
      </c>
      <c r="N199" s="90" t="str">
        <f t="shared" si="18"/>
        <v/>
      </c>
      <c r="O199" s="32" t="str">
        <f>IF(OR(D199="",G199="",M199&gt;=0),"",MIN(I199,SUMIFS('2_Review &amp; Audit'!$J$6:$J$505,'2_Review &amp; Audit'!$F$6:$F$505,D199,'2_Review &amp; Audit'!$I$6:$I$505,"&gt;="&amp;G199-30,'2_Review &amp; Audit'!$I$6:$I$505,"&lt;="&amp;G199+30,'2_Review &amp; Audit'!$A$6:$A$505,"&lt;&gt;"&amp;A199)))</f>
        <v/>
      </c>
      <c r="P199" s="32" t="str">
        <f>IF(OR(D199="",G199="",M199&gt;=0),"",COUNTIFS('2_Review &amp; Audit'!$F$6:$F$505,D199,'2_Review &amp; Audit'!$I$6:$I$505,"&gt;="&amp;G199-30,'2_Review &amp; Audit'!$I$6:$I$505,"&lt;="&amp;G199+30,'2_Review &amp; Audit'!$A$6:$A$505,"&lt;&gt;"&amp;A199))</f>
        <v/>
      </c>
      <c r="Q199" s="88" t="str">
        <f t="shared" si="19"/>
        <v/>
      </c>
      <c r="R199" s="84" t="str">
        <f>IF(TransactionAuditTable[[#This Row],[Ticker]]="","",IF(Q199&lt;&gt;"Yes",0,ABS(M199)*MIN(1,O199/I199)))</f>
        <v/>
      </c>
      <c r="S199" s="85" t="str">
        <f t="shared" si="20"/>
        <v/>
      </c>
      <c r="T199" s="85" t="str">
        <f t="shared" si="21"/>
        <v/>
      </c>
      <c r="U199" s="85" t="str">
        <f t="shared" si="22"/>
        <v/>
      </c>
      <c r="V199" s="31" t="str">
        <f t="shared" si="23"/>
        <v/>
      </c>
      <c r="W199" s="79" t="str">
        <f t="shared" si="24"/>
        <v/>
      </c>
      <c r="X199" s="82" t="str">
        <f t="shared" si="25"/>
        <v/>
      </c>
    </row>
    <row r="200" spans="1:24" ht="15" customHeight="1" x14ac:dyDescent="0.25">
      <c r="A200" s="30" t="str">
        <f>IF('2_Review &amp; Audit'!A185="","",'2_Review &amp; Audit'!A185)</f>
        <v/>
      </c>
      <c r="B200" s="30" t="str">
        <f>IF(A200="","",'2_Review &amp; Audit'!C185)</f>
        <v/>
      </c>
      <c r="C200" s="30" t="str">
        <f>IF(A200="","",'2_Review &amp; Audit'!D185)</f>
        <v/>
      </c>
      <c r="D200" s="30" t="str">
        <f>IF(A200="","",'2_Review &amp; Audit'!F185)</f>
        <v/>
      </c>
      <c r="E200" s="30" t="str">
        <f>IF(A200="","",'2_Review &amp; Audit'!H185)</f>
        <v/>
      </c>
      <c r="F200" s="31" t="str">
        <f>IF(A200="","",'2_Review &amp; Audit'!I185)</f>
        <v/>
      </c>
      <c r="G200" s="31" t="str">
        <f>IF(A200="","",'2_Review &amp; Audit'!M185)</f>
        <v/>
      </c>
      <c r="H200" s="32" t="str">
        <f>IF(A200="","",'2_Review &amp; Audit'!J185)</f>
        <v/>
      </c>
      <c r="I200" s="32" t="str">
        <f>IF(A200="","",'2_Review &amp; Audit'!N185)</f>
        <v/>
      </c>
      <c r="J200" s="32" t="str">
        <f>IF(A200="","",'2_Review &amp; Audit'!R185)</f>
        <v/>
      </c>
      <c r="K200" s="90" t="str">
        <f>IF(A200="","",'2_Review &amp; Audit'!L185)</f>
        <v/>
      </c>
      <c r="L200" s="90" t="str">
        <f>IF(A200="","",'2_Review &amp; Audit'!P185)</f>
        <v/>
      </c>
      <c r="M200" s="90" t="str">
        <f>IF(A200="","",'2_Review &amp; Audit'!Q185)</f>
        <v/>
      </c>
      <c r="N200" s="90" t="str">
        <f t="shared" si="18"/>
        <v/>
      </c>
      <c r="O200" s="32" t="str">
        <f>IF(OR(D200="",G200="",M200&gt;=0),"",MIN(I200,SUMIFS('2_Review &amp; Audit'!$J$6:$J$505,'2_Review &amp; Audit'!$F$6:$F$505,D200,'2_Review &amp; Audit'!$I$6:$I$505,"&gt;="&amp;G200-30,'2_Review &amp; Audit'!$I$6:$I$505,"&lt;="&amp;G200+30,'2_Review &amp; Audit'!$A$6:$A$505,"&lt;&gt;"&amp;A200)))</f>
        <v/>
      </c>
      <c r="P200" s="32" t="str">
        <f>IF(OR(D200="",G200="",M200&gt;=0),"",COUNTIFS('2_Review &amp; Audit'!$F$6:$F$505,D200,'2_Review &amp; Audit'!$I$6:$I$505,"&gt;="&amp;G200-30,'2_Review &amp; Audit'!$I$6:$I$505,"&lt;="&amp;G200+30,'2_Review &amp; Audit'!$A$6:$A$505,"&lt;&gt;"&amp;A200))</f>
        <v/>
      </c>
      <c r="Q200" s="88" t="str">
        <f t="shared" si="19"/>
        <v/>
      </c>
      <c r="R200" s="84" t="str">
        <f>IF(TransactionAuditTable[[#This Row],[Ticker]]="","",IF(Q200&lt;&gt;"Yes",0,ABS(M200)*MIN(1,O200/I200)))</f>
        <v/>
      </c>
      <c r="S200" s="85" t="str">
        <f t="shared" si="20"/>
        <v/>
      </c>
      <c r="T200" s="85" t="str">
        <f t="shared" si="21"/>
        <v/>
      </c>
      <c r="U200" s="85" t="str">
        <f t="shared" si="22"/>
        <v/>
      </c>
      <c r="V200" s="31" t="str">
        <f t="shared" si="23"/>
        <v/>
      </c>
      <c r="W200" s="80" t="str">
        <f t="shared" si="24"/>
        <v/>
      </c>
      <c r="X200" s="83" t="str">
        <f t="shared" si="25"/>
        <v/>
      </c>
    </row>
    <row r="201" spans="1:24" ht="15" customHeight="1" x14ac:dyDescent="0.25">
      <c r="A201" s="30" t="str">
        <f>IF('2_Review &amp; Audit'!A186="","",'2_Review &amp; Audit'!A186)</f>
        <v/>
      </c>
      <c r="B201" s="30" t="str">
        <f>IF(A201="","",'2_Review &amp; Audit'!C186)</f>
        <v/>
      </c>
      <c r="C201" s="30" t="str">
        <f>IF(A201="","",'2_Review &amp; Audit'!D186)</f>
        <v/>
      </c>
      <c r="D201" s="30" t="str">
        <f>IF(A201="","",'2_Review &amp; Audit'!F186)</f>
        <v/>
      </c>
      <c r="E201" s="30" t="str">
        <f>IF(A201="","",'2_Review &amp; Audit'!H186)</f>
        <v/>
      </c>
      <c r="F201" s="31" t="str">
        <f>IF(A201="","",'2_Review &amp; Audit'!I186)</f>
        <v/>
      </c>
      <c r="G201" s="31" t="str">
        <f>IF(A201="","",'2_Review &amp; Audit'!M186)</f>
        <v/>
      </c>
      <c r="H201" s="32" t="str">
        <f>IF(A201="","",'2_Review &amp; Audit'!J186)</f>
        <v/>
      </c>
      <c r="I201" s="32" t="str">
        <f>IF(A201="","",'2_Review &amp; Audit'!N186)</f>
        <v/>
      </c>
      <c r="J201" s="32" t="str">
        <f>IF(A201="","",'2_Review &amp; Audit'!R186)</f>
        <v/>
      </c>
      <c r="K201" s="90" t="str">
        <f>IF(A201="","",'2_Review &amp; Audit'!L186)</f>
        <v/>
      </c>
      <c r="L201" s="90" t="str">
        <f>IF(A201="","",'2_Review &amp; Audit'!P186)</f>
        <v/>
      </c>
      <c r="M201" s="90" t="str">
        <f>IF(A201="","",'2_Review &amp; Audit'!Q186)</f>
        <v/>
      </c>
      <c r="N201" s="90" t="str">
        <f t="shared" si="18"/>
        <v/>
      </c>
      <c r="O201" s="32" t="str">
        <f>IF(OR(D201="",G201="",M201&gt;=0),"",MIN(I201,SUMIFS('2_Review &amp; Audit'!$J$6:$J$505,'2_Review &amp; Audit'!$F$6:$F$505,D201,'2_Review &amp; Audit'!$I$6:$I$505,"&gt;="&amp;G201-30,'2_Review &amp; Audit'!$I$6:$I$505,"&lt;="&amp;G201+30,'2_Review &amp; Audit'!$A$6:$A$505,"&lt;&gt;"&amp;A201)))</f>
        <v/>
      </c>
      <c r="P201" s="32" t="str">
        <f>IF(OR(D201="",G201="",M201&gt;=0),"",COUNTIFS('2_Review &amp; Audit'!$F$6:$F$505,D201,'2_Review &amp; Audit'!$I$6:$I$505,"&gt;="&amp;G201-30,'2_Review &amp; Audit'!$I$6:$I$505,"&lt;="&amp;G201+30,'2_Review &amp; Audit'!$A$6:$A$505,"&lt;&gt;"&amp;A201))</f>
        <v/>
      </c>
      <c r="Q201" s="88" t="str">
        <f t="shared" si="19"/>
        <v/>
      </c>
      <c r="R201" s="84" t="str">
        <f>IF(TransactionAuditTable[[#This Row],[Ticker]]="","",IF(Q201&lt;&gt;"Yes",0,ABS(M201)*MIN(1,O201/I201)))</f>
        <v/>
      </c>
      <c r="S201" s="85" t="str">
        <f t="shared" si="20"/>
        <v/>
      </c>
      <c r="T201" s="85" t="str">
        <f t="shared" si="21"/>
        <v/>
      </c>
      <c r="U201" s="85" t="str">
        <f t="shared" si="22"/>
        <v/>
      </c>
      <c r="V201" s="31" t="str">
        <f t="shared" si="23"/>
        <v/>
      </c>
      <c r="W201" s="79" t="str">
        <f t="shared" si="24"/>
        <v/>
      </c>
      <c r="X201" s="82" t="str">
        <f t="shared" si="25"/>
        <v/>
      </c>
    </row>
    <row r="202" spans="1:24" ht="15" customHeight="1" x14ac:dyDescent="0.25">
      <c r="A202" s="30" t="str">
        <f>IF('2_Review &amp; Audit'!A187="","",'2_Review &amp; Audit'!A187)</f>
        <v/>
      </c>
      <c r="B202" s="30" t="str">
        <f>IF(A202="","",'2_Review &amp; Audit'!C187)</f>
        <v/>
      </c>
      <c r="C202" s="30" t="str">
        <f>IF(A202="","",'2_Review &amp; Audit'!D187)</f>
        <v/>
      </c>
      <c r="D202" s="30" t="str">
        <f>IF(A202="","",'2_Review &amp; Audit'!F187)</f>
        <v/>
      </c>
      <c r="E202" s="30" t="str">
        <f>IF(A202="","",'2_Review &amp; Audit'!H187)</f>
        <v/>
      </c>
      <c r="F202" s="31" t="str">
        <f>IF(A202="","",'2_Review &amp; Audit'!I187)</f>
        <v/>
      </c>
      <c r="G202" s="31" t="str">
        <f>IF(A202="","",'2_Review &amp; Audit'!M187)</f>
        <v/>
      </c>
      <c r="H202" s="32" t="str">
        <f>IF(A202="","",'2_Review &amp; Audit'!J187)</f>
        <v/>
      </c>
      <c r="I202" s="32" t="str">
        <f>IF(A202="","",'2_Review &amp; Audit'!N187)</f>
        <v/>
      </c>
      <c r="J202" s="32" t="str">
        <f>IF(A202="","",'2_Review &amp; Audit'!R187)</f>
        <v/>
      </c>
      <c r="K202" s="90" t="str">
        <f>IF(A202="","",'2_Review &amp; Audit'!L187)</f>
        <v/>
      </c>
      <c r="L202" s="90" t="str">
        <f>IF(A202="","",'2_Review &amp; Audit'!P187)</f>
        <v/>
      </c>
      <c r="M202" s="90" t="str">
        <f>IF(A202="","",'2_Review &amp; Audit'!Q187)</f>
        <v/>
      </c>
      <c r="N202" s="90" t="str">
        <f t="shared" si="18"/>
        <v/>
      </c>
      <c r="O202" s="32" t="str">
        <f>IF(OR(D202="",G202="",M202&gt;=0),"",MIN(I202,SUMIFS('2_Review &amp; Audit'!$J$6:$J$505,'2_Review &amp; Audit'!$F$6:$F$505,D202,'2_Review &amp; Audit'!$I$6:$I$505,"&gt;="&amp;G202-30,'2_Review &amp; Audit'!$I$6:$I$505,"&lt;="&amp;G202+30,'2_Review &amp; Audit'!$A$6:$A$505,"&lt;&gt;"&amp;A202)))</f>
        <v/>
      </c>
      <c r="P202" s="32" t="str">
        <f>IF(OR(D202="",G202="",M202&gt;=0),"",COUNTIFS('2_Review &amp; Audit'!$F$6:$F$505,D202,'2_Review &amp; Audit'!$I$6:$I$505,"&gt;="&amp;G202-30,'2_Review &amp; Audit'!$I$6:$I$505,"&lt;="&amp;G202+30,'2_Review &amp; Audit'!$A$6:$A$505,"&lt;&gt;"&amp;A202))</f>
        <v/>
      </c>
      <c r="Q202" s="88" t="str">
        <f t="shared" si="19"/>
        <v/>
      </c>
      <c r="R202" s="84" t="str">
        <f>IF(TransactionAuditTable[[#This Row],[Ticker]]="","",IF(Q202&lt;&gt;"Yes",0,ABS(M202)*MIN(1,O202/I202)))</f>
        <v/>
      </c>
      <c r="S202" s="85" t="str">
        <f t="shared" si="20"/>
        <v/>
      </c>
      <c r="T202" s="85" t="str">
        <f t="shared" si="21"/>
        <v/>
      </c>
      <c r="U202" s="85" t="str">
        <f t="shared" si="22"/>
        <v/>
      </c>
      <c r="V202" s="31" t="str">
        <f t="shared" si="23"/>
        <v/>
      </c>
      <c r="W202" s="80" t="str">
        <f t="shared" si="24"/>
        <v/>
      </c>
      <c r="X202" s="83" t="str">
        <f t="shared" si="25"/>
        <v/>
      </c>
    </row>
    <row r="203" spans="1:24" ht="15" customHeight="1" x14ac:dyDescent="0.25">
      <c r="A203" s="30" t="str">
        <f>IF('2_Review &amp; Audit'!A188="","",'2_Review &amp; Audit'!A188)</f>
        <v/>
      </c>
      <c r="B203" s="30" t="str">
        <f>IF(A203="","",'2_Review &amp; Audit'!C188)</f>
        <v/>
      </c>
      <c r="C203" s="30" t="str">
        <f>IF(A203="","",'2_Review &amp; Audit'!D188)</f>
        <v/>
      </c>
      <c r="D203" s="30" t="str">
        <f>IF(A203="","",'2_Review &amp; Audit'!F188)</f>
        <v/>
      </c>
      <c r="E203" s="30" t="str">
        <f>IF(A203="","",'2_Review &amp; Audit'!H188)</f>
        <v/>
      </c>
      <c r="F203" s="31" t="str">
        <f>IF(A203="","",'2_Review &amp; Audit'!I188)</f>
        <v/>
      </c>
      <c r="G203" s="31" t="str">
        <f>IF(A203="","",'2_Review &amp; Audit'!M188)</f>
        <v/>
      </c>
      <c r="H203" s="32" t="str">
        <f>IF(A203="","",'2_Review &amp; Audit'!J188)</f>
        <v/>
      </c>
      <c r="I203" s="32" t="str">
        <f>IF(A203="","",'2_Review &amp; Audit'!N188)</f>
        <v/>
      </c>
      <c r="J203" s="32" t="str">
        <f>IF(A203="","",'2_Review &amp; Audit'!R188)</f>
        <v/>
      </c>
      <c r="K203" s="90" t="str">
        <f>IF(A203="","",'2_Review &amp; Audit'!L188)</f>
        <v/>
      </c>
      <c r="L203" s="90" t="str">
        <f>IF(A203="","",'2_Review &amp; Audit'!P188)</f>
        <v/>
      </c>
      <c r="M203" s="90" t="str">
        <f>IF(A203="","",'2_Review &amp; Audit'!Q188)</f>
        <v/>
      </c>
      <c r="N203" s="90" t="str">
        <f t="shared" si="18"/>
        <v/>
      </c>
      <c r="O203" s="32" t="str">
        <f>IF(OR(D203="",G203="",M203&gt;=0),"",MIN(I203,SUMIFS('2_Review &amp; Audit'!$J$6:$J$505,'2_Review &amp; Audit'!$F$6:$F$505,D203,'2_Review &amp; Audit'!$I$6:$I$505,"&gt;="&amp;G203-30,'2_Review &amp; Audit'!$I$6:$I$505,"&lt;="&amp;G203+30,'2_Review &amp; Audit'!$A$6:$A$505,"&lt;&gt;"&amp;A203)))</f>
        <v/>
      </c>
      <c r="P203" s="32" t="str">
        <f>IF(OR(D203="",G203="",M203&gt;=0),"",COUNTIFS('2_Review &amp; Audit'!$F$6:$F$505,D203,'2_Review &amp; Audit'!$I$6:$I$505,"&gt;="&amp;G203-30,'2_Review &amp; Audit'!$I$6:$I$505,"&lt;="&amp;G203+30,'2_Review &amp; Audit'!$A$6:$A$505,"&lt;&gt;"&amp;A203))</f>
        <v/>
      </c>
      <c r="Q203" s="88" t="str">
        <f t="shared" si="19"/>
        <v/>
      </c>
      <c r="R203" s="84" t="str">
        <f>IF(TransactionAuditTable[[#This Row],[Ticker]]="","",IF(Q203&lt;&gt;"Yes",0,ABS(M203)*MIN(1,O203/I203)))</f>
        <v/>
      </c>
      <c r="S203" s="85" t="str">
        <f t="shared" si="20"/>
        <v/>
      </c>
      <c r="T203" s="85" t="str">
        <f t="shared" si="21"/>
        <v/>
      </c>
      <c r="U203" s="85" t="str">
        <f t="shared" si="22"/>
        <v/>
      </c>
      <c r="V203" s="31" t="str">
        <f t="shared" si="23"/>
        <v/>
      </c>
      <c r="W203" s="79" t="str">
        <f t="shared" si="24"/>
        <v/>
      </c>
      <c r="X203" s="82" t="str">
        <f t="shared" si="25"/>
        <v/>
      </c>
    </row>
    <row r="204" spans="1:24" ht="15" customHeight="1" x14ac:dyDescent="0.25">
      <c r="A204" s="30" t="str">
        <f>IF('2_Review &amp; Audit'!A189="","",'2_Review &amp; Audit'!A189)</f>
        <v/>
      </c>
      <c r="B204" s="30" t="str">
        <f>IF(A204="","",'2_Review &amp; Audit'!C189)</f>
        <v/>
      </c>
      <c r="C204" s="30" t="str">
        <f>IF(A204="","",'2_Review &amp; Audit'!D189)</f>
        <v/>
      </c>
      <c r="D204" s="30" t="str">
        <f>IF(A204="","",'2_Review &amp; Audit'!F189)</f>
        <v/>
      </c>
      <c r="E204" s="30" t="str">
        <f>IF(A204="","",'2_Review &amp; Audit'!H189)</f>
        <v/>
      </c>
      <c r="F204" s="31" t="str">
        <f>IF(A204="","",'2_Review &amp; Audit'!I189)</f>
        <v/>
      </c>
      <c r="G204" s="31" t="str">
        <f>IF(A204="","",'2_Review &amp; Audit'!M189)</f>
        <v/>
      </c>
      <c r="H204" s="32" t="str">
        <f>IF(A204="","",'2_Review &amp; Audit'!J189)</f>
        <v/>
      </c>
      <c r="I204" s="32" t="str">
        <f>IF(A204="","",'2_Review &amp; Audit'!N189)</f>
        <v/>
      </c>
      <c r="J204" s="32" t="str">
        <f>IF(A204="","",'2_Review &amp; Audit'!R189)</f>
        <v/>
      </c>
      <c r="K204" s="90" t="str">
        <f>IF(A204="","",'2_Review &amp; Audit'!L189)</f>
        <v/>
      </c>
      <c r="L204" s="90" t="str">
        <f>IF(A204="","",'2_Review &amp; Audit'!P189)</f>
        <v/>
      </c>
      <c r="M204" s="90" t="str">
        <f>IF(A204="","",'2_Review &amp; Audit'!Q189)</f>
        <v/>
      </c>
      <c r="N204" s="90" t="str">
        <f t="shared" si="18"/>
        <v/>
      </c>
      <c r="O204" s="32" t="str">
        <f>IF(OR(D204="",G204="",M204&gt;=0),"",MIN(I204,SUMIFS('2_Review &amp; Audit'!$J$6:$J$505,'2_Review &amp; Audit'!$F$6:$F$505,D204,'2_Review &amp; Audit'!$I$6:$I$505,"&gt;="&amp;G204-30,'2_Review &amp; Audit'!$I$6:$I$505,"&lt;="&amp;G204+30,'2_Review &amp; Audit'!$A$6:$A$505,"&lt;&gt;"&amp;A204)))</f>
        <v/>
      </c>
      <c r="P204" s="32" t="str">
        <f>IF(OR(D204="",G204="",M204&gt;=0),"",COUNTIFS('2_Review &amp; Audit'!$F$6:$F$505,D204,'2_Review &amp; Audit'!$I$6:$I$505,"&gt;="&amp;G204-30,'2_Review &amp; Audit'!$I$6:$I$505,"&lt;="&amp;G204+30,'2_Review &amp; Audit'!$A$6:$A$505,"&lt;&gt;"&amp;A204))</f>
        <v/>
      </c>
      <c r="Q204" s="88" t="str">
        <f t="shared" si="19"/>
        <v/>
      </c>
      <c r="R204" s="84" t="str">
        <f>IF(TransactionAuditTable[[#This Row],[Ticker]]="","",IF(Q204&lt;&gt;"Yes",0,ABS(M204)*MIN(1,O204/I204)))</f>
        <v/>
      </c>
      <c r="S204" s="85" t="str">
        <f t="shared" si="20"/>
        <v/>
      </c>
      <c r="T204" s="85" t="str">
        <f t="shared" si="21"/>
        <v/>
      </c>
      <c r="U204" s="85" t="str">
        <f t="shared" si="22"/>
        <v/>
      </c>
      <c r="V204" s="31" t="str">
        <f t="shared" si="23"/>
        <v/>
      </c>
      <c r="W204" s="80" t="str">
        <f t="shared" si="24"/>
        <v/>
      </c>
      <c r="X204" s="83" t="str">
        <f t="shared" si="25"/>
        <v/>
      </c>
    </row>
    <row r="205" spans="1:24" ht="15" customHeight="1" x14ac:dyDescent="0.25">
      <c r="A205" s="30" t="str">
        <f>IF('2_Review &amp; Audit'!A190="","",'2_Review &amp; Audit'!A190)</f>
        <v/>
      </c>
      <c r="B205" s="30" t="str">
        <f>IF(A205="","",'2_Review &amp; Audit'!C190)</f>
        <v/>
      </c>
      <c r="C205" s="30" t="str">
        <f>IF(A205="","",'2_Review &amp; Audit'!D190)</f>
        <v/>
      </c>
      <c r="D205" s="30" t="str">
        <f>IF(A205="","",'2_Review &amp; Audit'!F190)</f>
        <v/>
      </c>
      <c r="E205" s="30" t="str">
        <f>IF(A205="","",'2_Review &amp; Audit'!H190)</f>
        <v/>
      </c>
      <c r="F205" s="31" t="str">
        <f>IF(A205="","",'2_Review &amp; Audit'!I190)</f>
        <v/>
      </c>
      <c r="G205" s="31" t="str">
        <f>IF(A205="","",'2_Review &amp; Audit'!M190)</f>
        <v/>
      </c>
      <c r="H205" s="32" t="str">
        <f>IF(A205="","",'2_Review &amp; Audit'!J190)</f>
        <v/>
      </c>
      <c r="I205" s="32" t="str">
        <f>IF(A205="","",'2_Review &amp; Audit'!N190)</f>
        <v/>
      </c>
      <c r="J205" s="32" t="str">
        <f>IF(A205="","",'2_Review &amp; Audit'!R190)</f>
        <v/>
      </c>
      <c r="K205" s="90" t="str">
        <f>IF(A205="","",'2_Review &amp; Audit'!L190)</f>
        <v/>
      </c>
      <c r="L205" s="90" t="str">
        <f>IF(A205="","",'2_Review &amp; Audit'!P190)</f>
        <v/>
      </c>
      <c r="M205" s="90" t="str">
        <f>IF(A205="","",'2_Review &amp; Audit'!Q190)</f>
        <v/>
      </c>
      <c r="N205" s="90" t="str">
        <f t="shared" si="18"/>
        <v/>
      </c>
      <c r="O205" s="32" t="str">
        <f>IF(OR(D205="",G205="",M205&gt;=0),"",MIN(I205,SUMIFS('2_Review &amp; Audit'!$J$6:$J$505,'2_Review &amp; Audit'!$F$6:$F$505,D205,'2_Review &amp; Audit'!$I$6:$I$505,"&gt;="&amp;G205-30,'2_Review &amp; Audit'!$I$6:$I$505,"&lt;="&amp;G205+30,'2_Review &amp; Audit'!$A$6:$A$505,"&lt;&gt;"&amp;A205)))</f>
        <v/>
      </c>
      <c r="P205" s="32" t="str">
        <f>IF(OR(D205="",G205="",M205&gt;=0),"",COUNTIFS('2_Review &amp; Audit'!$F$6:$F$505,D205,'2_Review &amp; Audit'!$I$6:$I$505,"&gt;="&amp;G205-30,'2_Review &amp; Audit'!$I$6:$I$505,"&lt;="&amp;G205+30,'2_Review &amp; Audit'!$A$6:$A$505,"&lt;&gt;"&amp;A205))</f>
        <v/>
      </c>
      <c r="Q205" s="88" t="str">
        <f t="shared" si="19"/>
        <v/>
      </c>
      <c r="R205" s="84" t="str">
        <f>IF(TransactionAuditTable[[#This Row],[Ticker]]="","",IF(Q205&lt;&gt;"Yes",0,ABS(M205)*MIN(1,O205/I205)))</f>
        <v/>
      </c>
      <c r="S205" s="85" t="str">
        <f t="shared" si="20"/>
        <v/>
      </c>
      <c r="T205" s="85" t="str">
        <f t="shared" si="21"/>
        <v/>
      </c>
      <c r="U205" s="85" t="str">
        <f t="shared" si="22"/>
        <v/>
      </c>
      <c r="V205" s="31" t="str">
        <f t="shared" si="23"/>
        <v/>
      </c>
      <c r="W205" s="79" t="str">
        <f t="shared" si="24"/>
        <v/>
      </c>
      <c r="X205" s="82" t="str">
        <f t="shared" si="25"/>
        <v/>
      </c>
    </row>
    <row r="206" spans="1:24" ht="15" customHeight="1" x14ac:dyDescent="0.25">
      <c r="A206" s="30" t="str">
        <f>IF('2_Review &amp; Audit'!A191="","",'2_Review &amp; Audit'!A191)</f>
        <v/>
      </c>
      <c r="B206" s="30" t="str">
        <f>IF(A206="","",'2_Review &amp; Audit'!C191)</f>
        <v/>
      </c>
      <c r="C206" s="30" t="str">
        <f>IF(A206="","",'2_Review &amp; Audit'!D191)</f>
        <v/>
      </c>
      <c r="D206" s="30" t="str">
        <f>IF(A206="","",'2_Review &amp; Audit'!F191)</f>
        <v/>
      </c>
      <c r="E206" s="30" t="str">
        <f>IF(A206="","",'2_Review &amp; Audit'!H191)</f>
        <v/>
      </c>
      <c r="F206" s="31" t="str">
        <f>IF(A206="","",'2_Review &amp; Audit'!I191)</f>
        <v/>
      </c>
      <c r="G206" s="31" t="str">
        <f>IF(A206="","",'2_Review &amp; Audit'!M191)</f>
        <v/>
      </c>
      <c r="H206" s="32" t="str">
        <f>IF(A206="","",'2_Review &amp; Audit'!J191)</f>
        <v/>
      </c>
      <c r="I206" s="32" t="str">
        <f>IF(A206="","",'2_Review &amp; Audit'!N191)</f>
        <v/>
      </c>
      <c r="J206" s="32" t="str">
        <f>IF(A206="","",'2_Review &amp; Audit'!R191)</f>
        <v/>
      </c>
      <c r="K206" s="90" t="str">
        <f>IF(A206="","",'2_Review &amp; Audit'!L191)</f>
        <v/>
      </c>
      <c r="L206" s="90" t="str">
        <f>IF(A206="","",'2_Review &amp; Audit'!P191)</f>
        <v/>
      </c>
      <c r="M206" s="90" t="str">
        <f>IF(A206="","",'2_Review &amp; Audit'!Q191)</f>
        <v/>
      </c>
      <c r="N206" s="90" t="str">
        <f t="shared" si="18"/>
        <v/>
      </c>
      <c r="O206" s="32" t="str">
        <f>IF(OR(D206="",G206="",M206&gt;=0),"",MIN(I206,SUMIFS('2_Review &amp; Audit'!$J$6:$J$505,'2_Review &amp; Audit'!$F$6:$F$505,D206,'2_Review &amp; Audit'!$I$6:$I$505,"&gt;="&amp;G206-30,'2_Review &amp; Audit'!$I$6:$I$505,"&lt;="&amp;G206+30,'2_Review &amp; Audit'!$A$6:$A$505,"&lt;&gt;"&amp;A206)))</f>
        <v/>
      </c>
      <c r="P206" s="32" t="str">
        <f>IF(OR(D206="",G206="",M206&gt;=0),"",COUNTIFS('2_Review &amp; Audit'!$F$6:$F$505,D206,'2_Review &amp; Audit'!$I$6:$I$505,"&gt;="&amp;G206-30,'2_Review &amp; Audit'!$I$6:$I$505,"&lt;="&amp;G206+30,'2_Review &amp; Audit'!$A$6:$A$505,"&lt;&gt;"&amp;A206))</f>
        <v/>
      </c>
      <c r="Q206" s="88" t="str">
        <f t="shared" si="19"/>
        <v/>
      </c>
      <c r="R206" s="84" t="str">
        <f>IF(TransactionAuditTable[[#This Row],[Ticker]]="","",IF(Q206&lt;&gt;"Yes",0,ABS(M206)*MIN(1,O206/I206)))</f>
        <v/>
      </c>
      <c r="S206" s="85" t="str">
        <f t="shared" si="20"/>
        <v/>
      </c>
      <c r="T206" s="85" t="str">
        <f t="shared" si="21"/>
        <v/>
      </c>
      <c r="U206" s="85" t="str">
        <f t="shared" si="22"/>
        <v/>
      </c>
      <c r="V206" s="31" t="str">
        <f t="shared" si="23"/>
        <v/>
      </c>
      <c r="W206" s="80" t="str">
        <f t="shared" si="24"/>
        <v/>
      </c>
      <c r="X206" s="83" t="str">
        <f t="shared" si="25"/>
        <v/>
      </c>
    </row>
    <row r="207" spans="1:24" ht="15" customHeight="1" x14ac:dyDescent="0.25">
      <c r="A207" s="30" t="str">
        <f>IF('2_Review &amp; Audit'!A192="","",'2_Review &amp; Audit'!A192)</f>
        <v/>
      </c>
      <c r="B207" s="30" t="str">
        <f>IF(A207="","",'2_Review &amp; Audit'!C192)</f>
        <v/>
      </c>
      <c r="C207" s="30" t="str">
        <f>IF(A207="","",'2_Review &amp; Audit'!D192)</f>
        <v/>
      </c>
      <c r="D207" s="30" t="str">
        <f>IF(A207="","",'2_Review &amp; Audit'!F192)</f>
        <v/>
      </c>
      <c r="E207" s="30" t="str">
        <f>IF(A207="","",'2_Review &amp; Audit'!H192)</f>
        <v/>
      </c>
      <c r="F207" s="31" t="str">
        <f>IF(A207="","",'2_Review &amp; Audit'!I192)</f>
        <v/>
      </c>
      <c r="G207" s="31" t="str">
        <f>IF(A207="","",'2_Review &amp; Audit'!M192)</f>
        <v/>
      </c>
      <c r="H207" s="32" t="str">
        <f>IF(A207="","",'2_Review &amp; Audit'!J192)</f>
        <v/>
      </c>
      <c r="I207" s="32" t="str">
        <f>IF(A207="","",'2_Review &amp; Audit'!N192)</f>
        <v/>
      </c>
      <c r="J207" s="32" t="str">
        <f>IF(A207="","",'2_Review &amp; Audit'!R192)</f>
        <v/>
      </c>
      <c r="K207" s="90" t="str">
        <f>IF(A207="","",'2_Review &amp; Audit'!L192)</f>
        <v/>
      </c>
      <c r="L207" s="90" t="str">
        <f>IF(A207="","",'2_Review &amp; Audit'!P192)</f>
        <v/>
      </c>
      <c r="M207" s="90" t="str">
        <f>IF(A207="","",'2_Review &amp; Audit'!Q192)</f>
        <v/>
      </c>
      <c r="N207" s="90" t="str">
        <f t="shared" si="18"/>
        <v/>
      </c>
      <c r="O207" s="32" t="str">
        <f>IF(OR(D207="",G207="",M207&gt;=0),"",MIN(I207,SUMIFS('2_Review &amp; Audit'!$J$6:$J$505,'2_Review &amp; Audit'!$F$6:$F$505,D207,'2_Review &amp; Audit'!$I$6:$I$505,"&gt;="&amp;G207-30,'2_Review &amp; Audit'!$I$6:$I$505,"&lt;="&amp;G207+30,'2_Review &amp; Audit'!$A$6:$A$505,"&lt;&gt;"&amp;A207)))</f>
        <v/>
      </c>
      <c r="P207" s="32" t="str">
        <f>IF(OR(D207="",G207="",M207&gt;=0),"",COUNTIFS('2_Review &amp; Audit'!$F$6:$F$505,D207,'2_Review &amp; Audit'!$I$6:$I$505,"&gt;="&amp;G207-30,'2_Review &amp; Audit'!$I$6:$I$505,"&lt;="&amp;G207+30,'2_Review &amp; Audit'!$A$6:$A$505,"&lt;&gt;"&amp;A207))</f>
        <v/>
      </c>
      <c r="Q207" s="88" t="str">
        <f t="shared" si="19"/>
        <v/>
      </c>
      <c r="R207" s="84" t="str">
        <f>IF(TransactionAuditTable[[#This Row],[Ticker]]="","",IF(Q207&lt;&gt;"Yes",0,ABS(M207)*MIN(1,O207/I207)))</f>
        <v/>
      </c>
      <c r="S207" s="85" t="str">
        <f t="shared" si="20"/>
        <v/>
      </c>
      <c r="T207" s="85" t="str">
        <f t="shared" si="21"/>
        <v/>
      </c>
      <c r="U207" s="85" t="str">
        <f t="shared" si="22"/>
        <v/>
      </c>
      <c r="V207" s="31" t="str">
        <f t="shared" si="23"/>
        <v/>
      </c>
      <c r="W207" s="79" t="str">
        <f t="shared" si="24"/>
        <v/>
      </c>
      <c r="X207" s="82" t="str">
        <f t="shared" si="25"/>
        <v/>
      </c>
    </row>
    <row r="208" spans="1:24" ht="15" customHeight="1" x14ac:dyDescent="0.25">
      <c r="A208" s="30" t="str">
        <f>IF('2_Review &amp; Audit'!A193="","",'2_Review &amp; Audit'!A193)</f>
        <v/>
      </c>
      <c r="B208" s="30" t="str">
        <f>IF(A208="","",'2_Review &amp; Audit'!C193)</f>
        <v/>
      </c>
      <c r="C208" s="30" t="str">
        <f>IF(A208="","",'2_Review &amp; Audit'!D193)</f>
        <v/>
      </c>
      <c r="D208" s="30" t="str">
        <f>IF(A208="","",'2_Review &amp; Audit'!F193)</f>
        <v/>
      </c>
      <c r="E208" s="30" t="str">
        <f>IF(A208="","",'2_Review &amp; Audit'!H193)</f>
        <v/>
      </c>
      <c r="F208" s="31" t="str">
        <f>IF(A208="","",'2_Review &amp; Audit'!I193)</f>
        <v/>
      </c>
      <c r="G208" s="31" t="str">
        <f>IF(A208="","",'2_Review &amp; Audit'!M193)</f>
        <v/>
      </c>
      <c r="H208" s="32" t="str">
        <f>IF(A208="","",'2_Review &amp; Audit'!J193)</f>
        <v/>
      </c>
      <c r="I208" s="32" t="str">
        <f>IF(A208="","",'2_Review &amp; Audit'!N193)</f>
        <v/>
      </c>
      <c r="J208" s="32" t="str">
        <f>IF(A208="","",'2_Review &amp; Audit'!R193)</f>
        <v/>
      </c>
      <c r="K208" s="90" t="str">
        <f>IF(A208="","",'2_Review &amp; Audit'!L193)</f>
        <v/>
      </c>
      <c r="L208" s="90" t="str">
        <f>IF(A208="","",'2_Review &amp; Audit'!P193)</f>
        <v/>
      </c>
      <c r="M208" s="90" t="str">
        <f>IF(A208="","",'2_Review &amp; Audit'!Q193)</f>
        <v/>
      </c>
      <c r="N208" s="90" t="str">
        <f t="shared" si="18"/>
        <v/>
      </c>
      <c r="O208" s="32" t="str">
        <f>IF(OR(D208="",G208="",M208&gt;=0),"",MIN(I208,SUMIFS('2_Review &amp; Audit'!$J$6:$J$505,'2_Review &amp; Audit'!$F$6:$F$505,D208,'2_Review &amp; Audit'!$I$6:$I$505,"&gt;="&amp;G208-30,'2_Review &amp; Audit'!$I$6:$I$505,"&lt;="&amp;G208+30,'2_Review &amp; Audit'!$A$6:$A$505,"&lt;&gt;"&amp;A208)))</f>
        <v/>
      </c>
      <c r="P208" s="32" t="str">
        <f>IF(OR(D208="",G208="",M208&gt;=0),"",COUNTIFS('2_Review &amp; Audit'!$F$6:$F$505,D208,'2_Review &amp; Audit'!$I$6:$I$505,"&gt;="&amp;G208-30,'2_Review &amp; Audit'!$I$6:$I$505,"&lt;="&amp;G208+30,'2_Review &amp; Audit'!$A$6:$A$505,"&lt;&gt;"&amp;A208))</f>
        <v/>
      </c>
      <c r="Q208" s="88" t="str">
        <f t="shared" si="19"/>
        <v/>
      </c>
      <c r="R208" s="84" t="str">
        <f>IF(TransactionAuditTable[[#This Row],[Ticker]]="","",IF(Q208&lt;&gt;"Yes",0,ABS(M208)*MIN(1,O208/I208)))</f>
        <v/>
      </c>
      <c r="S208" s="85" t="str">
        <f t="shared" si="20"/>
        <v/>
      </c>
      <c r="T208" s="85" t="str">
        <f t="shared" si="21"/>
        <v/>
      </c>
      <c r="U208" s="85" t="str">
        <f t="shared" si="22"/>
        <v/>
      </c>
      <c r="V208" s="31" t="str">
        <f t="shared" si="23"/>
        <v/>
      </c>
      <c r="W208" s="80" t="str">
        <f t="shared" si="24"/>
        <v/>
      </c>
      <c r="X208" s="83" t="str">
        <f t="shared" si="25"/>
        <v/>
      </c>
    </row>
    <row r="209" spans="1:24" ht="15" customHeight="1" x14ac:dyDescent="0.25">
      <c r="A209" s="30" t="str">
        <f>IF('2_Review &amp; Audit'!A194="","",'2_Review &amp; Audit'!A194)</f>
        <v/>
      </c>
      <c r="B209" s="30" t="str">
        <f>IF(A209="","",'2_Review &amp; Audit'!C194)</f>
        <v/>
      </c>
      <c r="C209" s="30" t="str">
        <f>IF(A209="","",'2_Review &amp; Audit'!D194)</f>
        <v/>
      </c>
      <c r="D209" s="30" t="str">
        <f>IF(A209="","",'2_Review &amp; Audit'!F194)</f>
        <v/>
      </c>
      <c r="E209" s="30" t="str">
        <f>IF(A209="","",'2_Review &amp; Audit'!H194)</f>
        <v/>
      </c>
      <c r="F209" s="31" t="str">
        <f>IF(A209="","",'2_Review &amp; Audit'!I194)</f>
        <v/>
      </c>
      <c r="G209" s="31" t="str">
        <f>IF(A209="","",'2_Review &amp; Audit'!M194)</f>
        <v/>
      </c>
      <c r="H209" s="32" t="str">
        <f>IF(A209="","",'2_Review &amp; Audit'!J194)</f>
        <v/>
      </c>
      <c r="I209" s="32" t="str">
        <f>IF(A209="","",'2_Review &amp; Audit'!N194)</f>
        <v/>
      </c>
      <c r="J209" s="32" t="str">
        <f>IF(A209="","",'2_Review &amp; Audit'!R194)</f>
        <v/>
      </c>
      <c r="K209" s="90" t="str">
        <f>IF(A209="","",'2_Review &amp; Audit'!L194)</f>
        <v/>
      </c>
      <c r="L209" s="90" t="str">
        <f>IF(A209="","",'2_Review &amp; Audit'!P194)</f>
        <v/>
      </c>
      <c r="M209" s="90" t="str">
        <f>IF(A209="","",'2_Review &amp; Audit'!Q194)</f>
        <v/>
      </c>
      <c r="N209" s="90" t="str">
        <f t="shared" si="18"/>
        <v/>
      </c>
      <c r="O209" s="32" t="str">
        <f>IF(OR(D209="",G209="",M209&gt;=0),"",MIN(I209,SUMIFS('2_Review &amp; Audit'!$J$6:$J$505,'2_Review &amp; Audit'!$F$6:$F$505,D209,'2_Review &amp; Audit'!$I$6:$I$505,"&gt;="&amp;G209-30,'2_Review &amp; Audit'!$I$6:$I$505,"&lt;="&amp;G209+30,'2_Review &amp; Audit'!$A$6:$A$505,"&lt;&gt;"&amp;A209)))</f>
        <v/>
      </c>
      <c r="P209" s="32" t="str">
        <f>IF(OR(D209="",G209="",M209&gt;=0),"",COUNTIFS('2_Review &amp; Audit'!$F$6:$F$505,D209,'2_Review &amp; Audit'!$I$6:$I$505,"&gt;="&amp;G209-30,'2_Review &amp; Audit'!$I$6:$I$505,"&lt;="&amp;G209+30,'2_Review &amp; Audit'!$A$6:$A$505,"&lt;&gt;"&amp;A209))</f>
        <v/>
      </c>
      <c r="Q209" s="88" t="str">
        <f t="shared" si="19"/>
        <v/>
      </c>
      <c r="R209" s="84" t="str">
        <f>IF(TransactionAuditTable[[#This Row],[Ticker]]="","",IF(Q209&lt;&gt;"Yes",0,ABS(M209)*MIN(1,O209/I209)))</f>
        <v/>
      </c>
      <c r="S209" s="85" t="str">
        <f t="shared" si="20"/>
        <v/>
      </c>
      <c r="T209" s="85" t="str">
        <f t="shared" si="21"/>
        <v/>
      </c>
      <c r="U209" s="85" t="str">
        <f t="shared" si="22"/>
        <v/>
      </c>
      <c r="V209" s="31" t="str">
        <f t="shared" si="23"/>
        <v/>
      </c>
      <c r="W209" s="79" t="str">
        <f t="shared" si="24"/>
        <v/>
      </c>
      <c r="X209" s="82" t="str">
        <f t="shared" si="25"/>
        <v/>
      </c>
    </row>
    <row r="210" spans="1:24" ht="15" customHeight="1" x14ac:dyDescent="0.25">
      <c r="A210" s="30" t="str">
        <f>IF('2_Review &amp; Audit'!A195="","",'2_Review &amp; Audit'!A195)</f>
        <v/>
      </c>
      <c r="B210" s="30" t="str">
        <f>IF(A210="","",'2_Review &amp; Audit'!C195)</f>
        <v/>
      </c>
      <c r="C210" s="30" t="str">
        <f>IF(A210="","",'2_Review &amp; Audit'!D195)</f>
        <v/>
      </c>
      <c r="D210" s="30" t="str">
        <f>IF(A210="","",'2_Review &amp; Audit'!F195)</f>
        <v/>
      </c>
      <c r="E210" s="30" t="str">
        <f>IF(A210="","",'2_Review &amp; Audit'!H195)</f>
        <v/>
      </c>
      <c r="F210" s="31" t="str">
        <f>IF(A210="","",'2_Review &amp; Audit'!I195)</f>
        <v/>
      </c>
      <c r="G210" s="31" t="str">
        <f>IF(A210="","",'2_Review &amp; Audit'!M195)</f>
        <v/>
      </c>
      <c r="H210" s="32" t="str">
        <f>IF(A210="","",'2_Review &amp; Audit'!J195)</f>
        <v/>
      </c>
      <c r="I210" s="32" t="str">
        <f>IF(A210="","",'2_Review &amp; Audit'!N195)</f>
        <v/>
      </c>
      <c r="J210" s="32" t="str">
        <f>IF(A210="","",'2_Review &amp; Audit'!R195)</f>
        <v/>
      </c>
      <c r="K210" s="90" t="str">
        <f>IF(A210="","",'2_Review &amp; Audit'!L195)</f>
        <v/>
      </c>
      <c r="L210" s="90" t="str">
        <f>IF(A210="","",'2_Review &amp; Audit'!P195)</f>
        <v/>
      </c>
      <c r="M210" s="90" t="str">
        <f>IF(A210="","",'2_Review &amp; Audit'!Q195)</f>
        <v/>
      </c>
      <c r="N210" s="90" t="str">
        <f t="shared" si="18"/>
        <v/>
      </c>
      <c r="O210" s="32" t="str">
        <f>IF(OR(D210="",G210="",M210&gt;=0),"",MIN(I210,SUMIFS('2_Review &amp; Audit'!$J$6:$J$505,'2_Review &amp; Audit'!$F$6:$F$505,D210,'2_Review &amp; Audit'!$I$6:$I$505,"&gt;="&amp;G210-30,'2_Review &amp; Audit'!$I$6:$I$505,"&lt;="&amp;G210+30,'2_Review &amp; Audit'!$A$6:$A$505,"&lt;&gt;"&amp;A210)))</f>
        <v/>
      </c>
      <c r="P210" s="32" t="str">
        <f>IF(OR(D210="",G210="",M210&gt;=0),"",COUNTIFS('2_Review &amp; Audit'!$F$6:$F$505,D210,'2_Review &amp; Audit'!$I$6:$I$505,"&gt;="&amp;G210-30,'2_Review &amp; Audit'!$I$6:$I$505,"&lt;="&amp;G210+30,'2_Review &amp; Audit'!$A$6:$A$505,"&lt;&gt;"&amp;A210))</f>
        <v/>
      </c>
      <c r="Q210" s="88" t="str">
        <f t="shared" si="19"/>
        <v/>
      </c>
      <c r="R210" s="84" t="str">
        <f>IF(TransactionAuditTable[[#This Row],[Ticker]]="","",IF(Q210&lt;&gt;"Yes",0,ABS(M210)*MIN(1,O210/I210)))</f>
        <v/>
      </c>
      <c r="S210" s="85" t="str">
        <f t="shared" si="20"/>
        <v/>
      </c>
      <c r="T210" s="85" t="str">
        <f t="shared" si="21"/>
        <v/>
      </c>
      <c r="U210" s="85" t="str">
        <f t="shared" si="22"/>
        <v/>
      </c>
      <c r="V210" s="31" t="str">
        <f t="shared" si="23"/>
        <v/>
      </c>
      <c r="W210" s="80" t="str">
        <f t="shared" si="24"/>
        <v/>
      </c>
      <c r="X210" s="83" t="str">
        <f t="shared" si="25"/>
        <v/>
      </c>
    </row>
    <row r="211" spans="1:24" ht="15" customHeight="1" x14ac:dyDescent="0.25">
      <c r="A211" s="30" t="str">
        <f>IF('2_Review &amp; Audit'!A196="","",'2_Review &amp; Audit'!A196)</f>
        <v/>
      </c>
      <c r="B211" s="30" t="str">
        <f>IF(A211="","",'2_Review &amp; Audit'!C196)</f>
        <v/>
      </c>
      <c r="C211" s="30" t="str">
        <f>IF(A211="","",'2_Review &amp; Audit'!D196)</f>
        <v/>
      </c>
      <c r="D211" s="30" t="str">
        <f>IF(A211="","",'2_Review &amp; Audit'!F196)</f>
        <v/>
      </c>
      <c r="E211" s="30" t="str">
        <f>IF(A211="","",'2_Review &amp; Audit'!H196)</f>
        <v/>
      </c>
      <c r="F211" s="31" t="str">
        <f>IF(A211="","",'2_Review &amp; Audit'!I196)</f>
        <v/>
      </c>
      <c r="G211" s="31" t="str">
        <f>IF(A211="","",'2_Review &amp; Audit'!M196)</f>
        <v/>
      </c>
      <c r="H211" s="32" t="str">
        <f>IF(A211="","",'2_Review &amp; Audit'!J196)</f>
        <v/>
      </c>
      <c r="I211" s="32" t="str">
        <f>IF(A211="","",'2_Review &amp; Audit'!N196)</f>
        <v/>
      </c>
      <c r="J211" s="32" t="str">
        <f>IF(A211="","",'2_Review &amp; Audit'!R196)</f>
        <v/>
      </c>
      <c r="K211" s="90" t="str">
        <f>IF(A211="","",'2_Review &amp; Audit'!L196)</f>
        <v/>
      </c>
      <c r="L211" s="90" t="str">
        <f>IF(A211="","",'2_Review &amp; Audit'!P196)</f>
        <v/>
      </c>
      <c r="M211" s="90" t="str">
        <f>IF(A211="","",'2_Review &amp; Audit'!Q196)</f>
        <v/>
      </c>
      <c r="N211" s="90" t="str">
        <f t="shared" si="18"/>
        <v/>
      </c>
      <c r="O211" s="32" t="str">
        <f>IF(OR(D211="",G211="",M211&gt;=0),"",MIN(I211,SUMIFS('2_Review &amp; Audit'!$J$6:$J$505,'2_Review &amp; Audit'!$F$6:$F$505,D211,'2_Review &amp; Audit'!$I$6:$I$505,"&gt;="&amp;G211-30,'2_Review &amp; Audit'!$I$6:$I$505,"&lt;="&amp;G211+30,'2_Review &amp; Audit'!$A$6:$A$505,"&lt;&gt;"&amp;A211)))</f>
        <v/>
      </c>
      <c r="P211" s="32" t="str">
        <f>IF(OR(D211="",G211="",M211&gt;=0),"",COUNTIFS('2_Review &amp; Audit'!$F$6:$F$505,D211,'2_Review &amp; Audit'!$I$6:$I$505,"&gt;="&amp;G211-30,'2_Review &amp; Audit'!$I$6:$I$505,"&lt;="&amp;G211+30,'2_Review &amp; Audit'!$A$6:$A$505,"&lt;&gt;"&amp;A211))</f>
        <v/>
      </c>
      <c r="Q211" s="88" t="str">
        <f t="shared" si="19"/>
        <v/>
      </c>
      <c r="R211" s="84" t="str">
        <f>IF(TransactionAuditTable[[#This Row],[Ticker]]="","",IF(Q211&lt;&gt;"Yes",0,ABS(M211)*MIN(1,O211/I211)))</f>
        <v/>
      </c>
      <c r="S211" s="85" t="str">
        <f t="shared" si="20"/>
        <v/>
      </c>
      <c r="T211" s="85" t="str">
        <f t="shared" si="21"/>
        <v/>
      </c>
      <c r="U211" s="85" t="str">
        <f t="shared" si="22"/>
        <v/>
      </c>
      <c r="V211" s="31" t="str">
        <f t="shared" si="23"/>
        <v/>
      </c>
      <c r="W211" s="79" t="str">
        <f t="shared" si="24"/>
        <v/>
      </c>
      <c r="X211" s="82" t="str">
        <f t="shared" si="25"/>
        <v/>
      </c>
    </row>
    <row r="212" spans="1:24" ht="15" customHeight="1" x14ac:dyDescent="0.25">
      <c r="A212" s="30" t="str">
        <f>IF('2_Review &amp; Audit'!A197="","",'2_Review &amp; Audit'!A197)</f>
        <v/>
      </c>
      <c r="B212" s="30" t="str">
        <f>IF(A212="","",'2_Review &amp; Audit'!C197)</f>
        <v/>
      </c>
      <c r="C212" s="30" t="str">
        <f>IF(A212="","",'2_Review &amp; Audit'!D197)</f>
        <v/>
      </c>
      <c r="D212" s="30" t="str">
        <f>IF(A212="","",'2_Review &amp; Audit'!F197)</f>
        <v/>
      </c>
      <c r="E212" s="30" t="str">
        <f>IF(A212="","",'2_Review &amp; Audit'!H197)</f>
        <v/>
      </c>
      <c r="F212" s="31" t="str">
        <f>IF(A212="","",'2_Review &amp; Audit'!I197)</f>
        <v/>
      </c>
      <c r="G212" s="31" t="str">
        <f>IF(A212="","",'2_Review &amp; Audit'!M197)</f>
        <v/>
      </c>
      <c r="H212" s="32" t="str">
        <f>IF(A212="","",'2_Review &amp; Audit'!J197)</f>
        <v/>
      </c>
      <c r="I212" s="32" t="str">
        <f>IF(A212="","",'2_Review &amp; Audit'!N197)</f>
        <v/>
      </c>
      <c r="J212" s="32" t="str">
        <f>IF(A212="","",'2_Review &amp; Audit'!R197)</f>
        <v/>
      </c>
      <c r="K212" s="90" t="str">
        <f>IF(A212="","",'2_Review &amp; Audit'!L197)</f>
        <v/>
      </c>
      <c r="L212" s="90" t="str">
        <f>IF(A212="","",'2_Review &amp; Audit'!P197)</f>
        <v/>
      </c>
      <c r="M212" s="90" t="str">
        <f>IF(A212="","",'2_Review &amp; Audit'!Q197)</f>
        <v/>
      </c>
      <c r="N212" s="90" t="str">
        <f t="shared" si="18"/>
        <v/>
      </c>
      <c r="O212" s="32" t="str">
        <f>IF(OR(D212="",G212="",M212&gt;=0),"",MIN(I212,SUMIFS('2_Review &amp; Audit'!$J$6:$J$505,'2_Review &amp; Audit'!$F$6:$F$505,D212,'2_Review &amp; Audit'!$I$6:$I$505,"&gt;="&amp;G212-30,'2_Review &amp; Audit'!$I$6:$I$505,"&lt;="&amp;G212+30,'2_Review &amp; Audit'!$A$6:$A$505,"&lt;&gt;"&amp;A212)))</f>
        <v/>
      </c>
      <c r="P212" s="32" t="str">
        <f>IF(OR(D212="",G212="",M212&gt;=0),"",COUNTIFS('2_Review &amp; Audit'!$F$6:$F$505,D212,'2_Review &amp; Audit'!$I$6:$I$505,"&gt;="&amp;G212-30,'2_Review &amp; Audit'!$I$6:$I$505,"&lt;="&amp;G212+30,'2_Review &amp; Audit'!$A$6:$A$505,"&lt;&gt;"&amp;A212))</f>
        <v/>
      </c>
      <c r="Q212" s="88" t="str">
        <f t="shared" si="19"/>
        <v/>
      </c>
      <c r="R212" s="84" t="str">
        <f>IF(TransactionAuditTable[[#This Row],[Ticker]]="","",IF(Q212&lt;&gt;"Yes",0,ABS(M212)*MIN(1,O212/I212)))</f>
        <v/>
      </c>
      <c r="S212" s="85" t="str">
        <f t="shared" si="20"/>
        <v/>
      </c>
      <c r="T212" s="85" t="str">
        <f t="shared" si="21"/>
        <v/>
      </c>
      <c r="U212" s="85" t="str">
        <f t="shared" si="22"/>
        <v/>
      </c>
      <c r="V212" s="31" t="str">
        <f t="shared" si="23"/>
        <v/>
      </c>
      <c r="W212" s="80" t="str">
        <f t="shared" si="24"/>
        <v/>
      </c>
      <c r="X212" s="83" t="str">
        <f t="shared" si="25"/>
        <v/>
      </c>
    </row>
    <row r="213" spans="1:24" ht="15" customHeight="1" x14ac:dyDescent="0.25">
      <c r="A213" s="30" t="str">
        <f>IF('2_Review &amp; Audit'!A198="","",'2_Review &amp; Audit'!A198)</f>
        <v/>
      </c>
      <c r="B213" s="30" t="str">
        <f>IF(A213="","",'2_Review &amp; Audit'!C198)</f>
        <v/>
      </c>
      <c r="C213" s="30" t="str">
        <f>IF(A213="","",'2_Review &amp; Audit'!D198)</f>
        <v/>
      </c>
      <c r="D213" s="30" t="str">
        <f>IF(A213="","",'2_Review &amp; Audit'!F198)</f>
        <v/>
      </c>
      <c r="E213" s="30" t="str">
        <f>IF(A213="","",'2_Review &amp; Audit'!H198)</f>
        <v/>
      </c>
      <c r="F213" s="31" t="str">
        <f>IF(A213="","",'2_Review &amp; Audit'!I198)</f>
        <v/>
      </c>
      <c r="G213" s="31" t="str">
        <f>IF(A213="","",'2_Review &amp; Audit'!M198)</f>
        <v/>
      </c>
      <c r="H213" s="32" t="str">
        <f>IF(A213="","",'2_Review &amp; Audit'!J198)</f>
        <v/>
      </c>
      <c r="I213" s="32" t="str">
        <f>IF(A213="","",'2_Review &amp; Audit'!N198)</f>
        <v/>
      </c>
      <c r="J213" s="32" t="str">
        <f>IF(A213="","",'2_Review &amp; Audit'!R198)</f>
        <v/>
      </c>
      <c r="K213" s="90" t="str">
        <f>IF(A213="","",'2_Review &amp; Audit'!L198)</f>
        <v/>
      </c>
      <c r="L213" s="90" t="str">
        <f>IF(A213="","",'2_Review &amp; Audit'!P198)</f>
        <v/>
      </c>
      <c r="M213" s="90" t="str">
        <f>IF(A213="","",'2_Review &amp; Audit'!Q198)</f>
        <v/>
      </c>
      <c r="N213" s="90" t="str">
        <f t="shared" ref="N213:N276" si="26">IF(OR(M213&gt;=0,I213&lt;=0),"",ABS(M213/I213))</f>
        <v/>
      </c>
      <c r="O213" s="32" t="str">
        <f>IF(OR(D213="",G213="",M213&gt;=0),"",MIN(I213,SUMIFS('2_Review &amp; Audit'!$J$6:$J$505,'2_Review &amp; Audit'!$F$6:$F$505,D213,'2_Review &amp; Audit'!$I$6:$I$505,"&gt;="&amp;G213-30,'2_Review &amp; Audit'!$I$6:$I$505,"&lt;="&amp;G213+30,'2_Review &amp; Audit'!$A$6:$A$505,"&lt;&gt;"&amp;A213)))</f>
        <v/>
      </c>
      <c r="P213" s="32" t="str">
        <f>IF(OR(D213="",G213="",M213&gt;=0),"",COUNTIFS('2_Review &amp; Audit'!$F$6:$F$505,D213,'2_Review &amp; Audit'!$I$6:$I$505,"&gt;="&amp;G213-30,'2_Review &amp; Audit'!$I$6:$I$505,"&lt;="&amp;G213+30,'2_Review &amp; Audit'!$A$6:$A$505,"&lt;&gt;"&amp;A213))</f>
        <v/>
      </c>
      <c r="Q213" s="88" t="str">
        <f t="shared" ref="Q213:Q276" si="27">IF(A213="","",IF(AND(M213&lt;0,P213&gt;0),"Yes","No"))</f>
        <v/>
      </c>
      <c r="R213" s="84" t="str">
        <f>IF(TransactionAuditTable[[#This Row],[Ticker]]="","",IF(Q213&lt;&gt;"Yes",0,ABS(M213)*MIN(1,O213/I213)))</f>
        <v/>
      </c>
      <c r="S213" s="85" t="str">
        <f t="shared" ref="S213:S276" si="28">IF(Q213&lt;&gt;"Yes","",R213)</f>
        <v/>
      </c>
      <c r="T213" s="85" t="str">
        <f t="shared" ref="T213:T276" si="29">IF(A213="","",K213+IF(S213="",0,S213))</f>
        <v/>
      </c>
      <c r="U213" s="85" t="str">
        <f t="shared" ref="U213:U276" si="30">IF(OR(H213="",T213=""),"",T213/H213)</f>
        <v/>
      </c>
      <c r="V213" s="31" t="str">
        <f t="shared" ref="V213:V276" si="31">IF(Q213&lt;&gt;"Yes","",G213+30)</f>
        <v/>
      </c>
      <c r="W213" s="79" t="str">
        <f t="shared" ref="W213:W276" si="32">IF(OR(F213="",G213=""),"",G213-F213)</f>
        <v/>
      </c>
      <c r="X213" s="82" t="str">
        <f t="shared" ref="X213:X276" si="33">IF(OR(F213="",G213=""),"",IF(W213&gt;365,"Long-Term","Short-Term"))</f>
        <v/>
      </c>
    </row>
    <row r="214" spans="1:24" ht="15" customHeight="1" x14ac:dyDescent="0.25">
      <c r="A214" s="30" t="str">
        <f>IF('2_Review &amp; Audit'!A199="","",'2_Review &amp; Audit'!A199)</f>
        <v/>
      </c>
      <c r="B214" s="30" t="str">
        <f>IF(A214="","",'2_Review &amp; Audit'!C199)</f>
        <v/>
      </c>
      <c r="C214" s="30" t="str">
        <f>IF(A214="","",'2_Review &amp; Audit'!D199)</f>
        <v/>
      </c>
      <c r="D214" s="30" t="str">
        <f>IF(A214="","",'2_Review &amp; Audit'!F199)</f>
        <v/>
      </c>
      <c r="E214" s="30" t="str">
        <f>IF(A214="","",'2_Review &amp; Audit'!H199)</f>
        <v/>
      </c>
      <c r="F214" s="31" t="str">
        <f>IF(A214="","",'2_Review &amp; Audit'!I199)</f>
        <v/>
      </c>
      <c r="G214" s="31" t="str">
        <f>IF(A214="","",'2_Review &amp; Audit'!M199)</f>
        <v/>
      </c>
      <c r="H214" s="32" t="str">
        <f>IF(A214="","",'2_Review &amp; Audit'!J199)</f>
        <v/>
      </c>
      <c r="I214" s="32" t="str">
        <f>IF(A214="","",'2_Review &amp; Audit'!N199)</f>
        <v/>
      </c>
      <c r="J214" s="32" t="str">
        <f>IF(A214="","",'2_Review &amp; Audit'!R199)</f>
        <v/>
      </c>
      <c r="K214" s="90" t="str">
        <f>IF(A214="","",'2_Review &amp; Audit'!L199)</f>
        <v/>
      </c>
      <c r="L214" s="90" t="str">
        <f>IF(A214="","",'2_Review &amp; Audit'!P199)</f>
        <v/>
      </c>
      <c r="M214" s="90" t="str">
        <f>IF(A214="","",'2_Review &amp; Audit'!Q199)</f>
        <v/>
      </c>
      <c r="N214" s="90" t="str">
        <f t="shared" si="26"/>
        <v/>
      </c>
      <c r="O214" s="32" t="str">
        <f>IF(OR(D214="",G214="",M214&gt;=0),"",MIN(I214,SUMIFS('2_Review &amp; Audit'!$J$6:$J$505,'2_Review &amp; Audit'!$F$6:$F$505,D214,'2_Review &amp; Audit'!$I$6:$I$505,"&gt;="&amp;G214-30,'2_Review &amp; Audit'!$I$6:$I$505,"&lt;="&amp;G214+30,'2_Review &amp; Audit'!$A$6:$A$505,"&lt;&gt;"&amp;A214)))</f>
        <v/>
      </c>
      <c r="P214" s="32" t="str">
        <f>IF(OR(D214="",G214="",M214&gt;=0),"",COUNTIFS('2_Review &amp; Audit'!$F$6:$F$505,D214,'2_Review &amp; Audit'!$I$6:$I$505,"&gt;="&amp;G214-30,'2_Review &amp; Audit'!$I$6:$I$505,"&lt;="&amp;G214+30,'2_Review &amp; Audit'!$A$6:$A$505,"&lt;&gt;"&amp;A214))</f>
        <v/>
      </c>
      <c r="Q214" s="88" t="str">
        <f t="shared" si="27"/>
        <v/>
      </c>
      <c r="R214" s="84" t="str">
        <f>IF(TransactionAuditTable[[#This Row],[Ticker]]="","",IF(Q214&lt;&gt;"Yes",0,ABS(M214)*MIN(1,O214/I214)))</f>
        <v/>
      </c>
      <c r="S214" s="85" t="str">
        <f t="shared" si="28"/>
        <v/>
      </c>
      <c r="T214" s="85" t="str">
        <f t="shared" si="29"/>
        <v/>
      </c>
      <c r="U214" s="85" t="str">
        <f t="shared" si="30"/>
        <v/>
      </c>
      <c r="V214" s="31" t="str">
        <f t="shared" si="31"/>
        <v/>
      </c>
      <c r="W214" s="80" t="str">
        <f t="shared" si="32"/>
        <v/>
      </c>
      <c r="X214" s="83" t="str">
        <f t="shared" si="33"/>
        <v/>
      </c>
    </row>
    <row r="215" spans="1:24" ht="15" customHeight="1" x14ac:dyDescent="0.25">
      <c r="A215" s="30" t="str">
        <f>IF('2_Review &amp; Audit'!A200="","",'2_Review &amp; Audit'!A200)</f>
        <v/>
      </c>
      <c r="B215" s="30" t="str">
        <f>IF(A215="","",'2_Review &amp; Audit'!C200)</f>
        <v/>
      </c>
      <c r="C215" s="30" t="str">
        <f>IF(A215="","",'2_Review &amp; Audit'!D200)</f>
        <v/>
      </c>
      <c r="D215" s="30" t="str">
        <f>IF(A215="","",'2_Review &amp; Audit'!F200)</f>
        <v/>
      </c>
      <c r="E215" s="30" t="str">
        <f>IF(A215="","",'2_Review &amp; Audit'!H200)</f>
        <v/>
      </c>
      <c r="F215" s="31" t="str">
        <f>IF(A215="","",'2_Review &amp; Audit'!I200)</f>
        <v/>
      </c>
      <c r="G215" s="31" t="str">
        <f>IF(A215="","",'2_Review &amp; Audit'!M200)</f>
        <v/>
      </c>
      <c r="H215" s="32" t="str">
        <f>IF(A215="","",'2_Review &amp; Audit'!J200)</f>
        <v/>
      </c>
      <c r="I215" s="32" t="str">
        <f>IF(A215="","",'2_Review &amp; Audit'!N200)</f>
        <v/>
      </c>
      <c r="J215" s="32" t="str">
        <f>IF(A215="","",'2_Review &amp; Audit'!R200)</f>
        <v/>
      </c>
      <c r="K215" s="90" t="str">
        <f>IF(A215="","",'2_Review &amp; Audit'!L200)</f>
        <v/>
      </c>
      <c r="L215" s="90" t="str">
        <f>IF(A215="","",'2_Review &amp; Audit'!P200)</f>
        <v/>
      </c>
      <c r="M215" s="90" t="str">
        <f>IF(A215="","",'2_Review &amp; Audit'!Q200)</f>
        <v/>
      </c>
      <c r="N215" s="90" t="str">
        <f t="shared" si="26"/>
        <v/>
      </c>
      <c r="O215" s="32" t="str">
        <f>IF(OR(D215="",G215="",M215&gt;=0),"",MIN(I215,SUMIFS('2_Review &amp; Audit'!$J$6:$J$505,'2_Review &amp; Audit'!$F$6:$F$505,D215,'2_Review &amp; Audit'!$I$6:$I$505,"&gt;="&amp;G215-30,'2_Review &amp; Audit'!$I$6:$I$505,"&lt;="&amp;G215+30,'2_Review &amp; Audit'!$A$6:$A$505,"&lt;&gt;"&amp;A215)))</f>
        <v/>
      </c>
      <c r="P215" s="32" t="str">
        <f>IF(OR(D215="",G215="",M215&gt;=0),"",COUNTIFS('2_Review &amp; Audit'!$F$6:$F$505,D215,'2_Review &amp; Audit'!$I$6:$I$505,"&gt;="&amp;G215-30,'2_Review &amp; Audit'!$I$6:$I$505,"&lt;="&amp;G215+30,'2_Review &amp; Audit'!$A$6:$A$505,"&lt;&gt;"&amp;A215))</f>
        <v/>
      </c>
      <c r="Q215" s="88" t="str">
        <f t="shared" si="27"/>
        <v/>
      </c>
      <c r="R215" s="84" t="str">
        <f>IF(TransactionAuditTable[[#This Row],[Ticker]]="","",IF(Q215&lt;&gt;"Yes",0,ABS(M215)*MIN(1,O215/I215)))</f>
        <v/>
      </c>
      <c r="S215" s="85" t="str">
        <f t="shared" si="28"/>
        <v/>
      </c>
      <c r="T215" s="85" t="str">
        <f t="shared" si="29"/>
        <v/>
      </c>
      <c r="U215" s="85" t="str">
        <f t="shared" si="30"/>
        <v/>
      </c>
      <c r="V215" s="31" t="str">
        <f t="shared" si="31"/>
        <v/>
      </c>
      <c r="W215" s="79" t="str">
        <f t="shared" si="32"/>
        <v/>
      </c>
      <c r="X215" s="82" t="str">
        <f t="shared" si="33"/>
        <v/>
      </c>
    </row>
    <row r="216" spans="1:24" ht="15" customHeight="1" x14ac:dyDescent="0.25">
      <c r="A216" s="30" t="str">
        <f>IF('2_Review &amp; Audit'!A201="","",'2_Review &amp; Audit'!A201)</f>
        <v/>
      </c>
      <c r="B216" s="30" t="str">
        <f>IF(A216="","",'2_Review &amp; Audit'!C201)</f>
        <v/>
      </c>
      <c r="C216" s="30" t="str">
        <f>IF(A216="","",'2_Review &amp; Audit'!D201)</f>
        <v/>
      </c>
      <c r="D216" s="30" t="str">
        <f>IF(A216="","",'2_Review &amp; Audit'!F201)</f>
        <v/>
      </c>
      <c r="E216" s="30" t="str">
        <f>IF(A216="","",'2_Review &amp; Audit'!H201)</f>
        <v/>
      </c>
      <c r="F216" s="31" t="str">
        <f>IF(A216="","",'2_Review &amp; Audit'!I201)</f>
        <v/>
      </c>
      <c r="G216" s="31" t="str">
        <f>IF(A216="","",'2_Review &amp; Audit'!M201)</f>
        <v/>
      </c>
      <c r="H216" s="32" t="str">
        <f>IF(A216="","",'2_Review &amp; Audit'!J201)</f>
        <v/>
      </c>
      <c r="I216" s="32" t="str">
        <f>IF(A216="","",'2_Review &amp; Audit'!N201)</f>
        <v/>
      </c>
      <c r="J216" s="32" t="str">
        <f>IF(A216="","",'2_Review &amp; Audit'!R201)</f>
        <v/>
      </c>
      <c r="K216" s="90" t="str">
        <f>IF(A216="","",'2_Review &amp; Audit'!L201)</f>
        <v/>
      </c>
      <c r="L216" s="90" t="str">
        <f>IF(A216="","",'2_Review &amp; Audit'!P201)</f>
        <v/>
      </c>
      <c r="M216" s="90" t="str">
        <f>IF(A216="","",'2_Review &amp; Audit'!Q201)</f>
        <v/>
      </c>
      <c r="N216" s="90" t="str">
        <f t="shared" si="26"/>
        <v/>
      </c>
      <c r="O216" s="32" t="str">
        <f>IF(OR(D216="",G216="",M216&gt;=0),"",MIN(I216,SUMIFS('2_Review &amp; Audit'!$J$6:$J$505,'2_Review &amp; Audit'!$F$6:$F$505,D216,'2_Review &amp; Audit'!$I$6:$I$505,"&gt;="&amp;G216-30,'2_Review &amp; Audit'!$I$6:$I$505,"&lt;="&amp;G216+30,'2_Review &amp; Audit'!$A$6:$A$505,"&lt;&gt;"&amp;A216)))</f>
        <v/>
      </c>
      <c r="P216" s="32" t="str">
        <f>IF(OR(D216="",G216="",M216&gt;=0),"",COUNTIFS('2_Review &amp; Audit'!$F$6:$F$505,D216,'2_Review &amp; Audit'!$I$6:$I$505,"&gt;="&amp;G216-30,'2_Review &amp; Audit'!$I$6:$I$505,"&lt;="&amp;G216+30,'2_Review &amp; Audit'!$A$6:$A$505,"&lt;&gt;"&amp;A216))</f>
        <v/>
      </c>
      <c r="Q216" s="88" t="str">
        <f t="shared" si="27"/>
        <v/>
      </c>
      <c r="R216" s="84" t="str">
        <f>IF(TransactionAuditTable[[#This Row],[Ticker]]="","",IF(Q216&lt;&gt;"Yes",0,ABS(M216)*MIN(1,O216/I216)))</f>
        <v/>
      </c>
      <c r="S216" s="85" t="str">
        <f t="shared" si="28"/>
        <v/>
      </c>
      <c r="T216" s="85" t="str">
        <f t="shared" si="29"/>
        <v/>
      </c>
      <c r="U216" s="85" t="str">
        <f t="shared" si="30"/>
        <v/>
      </c>
      <c r="V216" s="31" t="str">
        <f t="shared" si="31"/>
        <v/>
      </c>
      <c r="W216" s="80" t="str">
        <f t="shared" si="32"/>
        <v/>
      </c>
      <c r="X216" s="83" t="str">
        <f t="shared" si="33"/>
        <v/>
      </c>
    </row>
    <row r="217" spans="1:24" ht="15" customHeight="1" x14ac:dyDescent="0.25">
      <c r="A217" s="30" t="str">
        <f>IF('2_Review &amp; Audit'!A202="","",'2_Review &amp; Audit'!A202)</f>
        <v/>
      </c>
      <c r="B217" s="30" t="str">
        <f>IF(A217="","",'2_Review &amp; Audit'!C202)</f>
        <v/>
      </c>
      <c r="C217" s="30" t="str">
        <f>IF(A217="","",'2_Review &amp; Audit'!D202)</f>
        <v/>
      </c>
      <c r="D217" s="30" t="str">
        <f>IF(A217="","",'2_Review &amp; Audit'!F202)</f>
        <v/>
      </c>
      <c r="E217" s="30" t="str">
        <f>IF(A217="","",'2_Review &amp; Audit'!H202)</f>
        <v/>
      </c>
      <c r="F217" s="31" t="str">
        <f>IF(A217="","",'2_Review &amp; Audit'!I202)</f>
        <v/>
      </c>
      <c r="G217" s="31" t="str">
        <f>IF(A217="","",'2_Review &amp; Audit'!M202)</f>
        <v/>
      </c>
      <c r="H217" s="32" t="str">
        <f>IF(A217="","",'2_Review &amp; Audit'!J202)</f>
        <v/>
      </c>
      <c r="I217" s="32" t="str">
        <f>IF(A217="","",'2_Review &amp; Audit'!N202)</f>
        <v/>
      </c>
      <c r="J217" s="32" t="str">
        <f>IF(A217="","",'2_Review &amp; Audit'!R202)</f>
        <v/>
      </c>
      <c r="K217" s="90" t="str">
        <f>IF(A217="","",'2_Review &amp; Audit'!L202)</f>
        <v/>
      </c>
      <c r="L217" s="90" t="str">
        <f>IF(A217="","",'2_Review &amp; Audit'!P202)</f>
        <v/>
      </c>
      <c r="M217" s="90" t="str">
        <f>IF(A217="","",'2_Review &amp; Audit'!Q202)</f>
        <v/>
      </c>
      <c r="N217" s="90" t="str">
        <f t="shared" si="26"/>
        <v/>
      </c>
      <c r="O217" s="32" t="str">
        <f>IF(OR(D217="",G217="",M217&gt;=0),"",MIN(I217,SUMIFS('2_Review &amp; Audit'!$J$6:$J$505,'2_Review &amp; Audit'!$F$6:$F$505,D217,'2_Review &amp; Audit'!$I$6:$I$505,"&gt;="&amp;G217-30,'2_Review &amp; Audit'!$I$6:$I$505,"&lt;="&amp;G217+30,'2_Review &amp; Audit'!$A$6:$A$505,"&lt;&gt;"&amp;A217)))</f>
        <v/>
      </c>
      <c r="P217" s="32" t="str">
        <f>IF(OR(D217="",G217="",M217&gt;=0),"",COUNTIFS('2_Review &amp; Audit'!$F$6:$F$505,D217,'2_Review &amp; Audit'!$I$6:$I$505,"&gt;="&amp;G217-30,'2_Review &amp; Audit'!$I$6:$I$505,"&lt;="&amp;G217+30,'2_Review &amp; Audit'!$A$6:$A$505,"&lt;&gt;"&amp;A217))</f>
        <v/>
      </c>
      <c r="Q217" s="88" t="str">
        <f t="shared" si="27"/>
        <v/>
      </c>
      <c r="R217" s="84" t="str">
        <f>IF(TransactionAuditTable[[#This Row],[Ticker]]="","",IF(Q217&lt;&gt;"Yes",0,ABS(M217)*MIN(1,O217/I217)))</f>
        <v/>
      </c>
      <c r="S217" s="85" t="str">
        <f t="shared" si="28"/>
        <v/>
      </c>
      <c r="T217" s="85" t="str">
        <f t="shared" si="29"/>
        <v/>
      </c>
      <c r="U217" s="85" t="str">
        <f t="shared" si="30"/>
        <v/>
      </c>
      <c r="V217" s="31" t="str">
        <f t="shared" si="31"/>
        <v/>
      </c>
      <c r="W217" s="79" t="str">
        <f t="shared" si="32"/>
        <v/>
      </c>
      <c r="X217" s="82" t="str">
        <f t="shared" si="33"/>
        <v/>
      </c>
    </row>
    <row r="218" spans="1:24" ht="15" customHeight="1" x14ac:dyDescent="0.25">
      <c r="A218" s="30" t="str">
        <f>IF('2_Review &amp; Audit'!A203="","",'2_Review &amp; Audit'!A203)</f>
        <v/>
      </c>
      <c r="B218" s="30" t="str">
        <f>IF(A218="","",'2_Review &amp; Audit'!C203)</f>
        <v/>
      </c>
      <c r="C218" s="30" t="str">
        <f>IF(A218="","",'2_Review &amp; Audit'!D203)</f>
        <v/>
      </c>
      <c r="D218" s="30" t="str">
        <f>IF(A218="","",'2_Review &amp; Audit'!F203)</f>
        <v/>
      </c>
      <c r="E218" s="30" t="str">
        <f>IF(A218="","",'2_Review &amp; Audit'!H203)</f>
        <v/>
      </c>
      <c r="F218" s="31" t="str">
        <f>IF(A218="","",'2_Review &amp; Audit'!I203)</f>
        <v/>
      </c>
      <c r="G218" s="31" t="str">
        <f>IF(A218="","",'2_Review &amp; Audit'!M203)</f>
        <v/>
      </c>
      <c r="H218" s="32" t="str">
        <f>IF(A218="","",'2_Review &amp; Audit'!J203)</f>
        <v/>
      </c>
      <c r="I218" s="32" t="str">
        <f>IF(A218="","",'2_Review &amp; Audit'!N203)</f>
        <v/>
      </c>
      <c r="J218" s="32" t="str">
        <f>IF(A218="","",'2_Review &amp; Audit'!R203)</f>
        <v/>
      </c>
      <c r="K218" s="90" t="str">
        <f>IF(A218="","",'2_Review &amp; Audit'!L203)</f>
        <v/>
      </c>
      <c r="L218" s="90" t="str">
        <f>IF(A218="","",'2_Review &amp; Audit'!P203)</f>
        <v/>
      </c>
      <c r="M218" s="90" t="str">
        <f>IF(A218="","",'2_Review &amp; Audit'!Q203)</f>
        <v/>
      </c>
      <c r="N218" s="90" t="str">
        <f t="shared" si="26"/>
        <v/>
      </c>
      <c r="O218" s="32" t="str">
        <f>IF(OR(D218="",G218="",M218&gt;=0),"",MIN(I218,SUMIFS('2_Review &amp; Audit'!$J$6:$J$505,'2_Review &amp; Audit'!$F$6:$F$505,D218,'2_Review &amp; Audit'!$I$6:$I$505,"&gt;="&amp;G218-30,'2_Review &amp; Audit'!$I$6:$I$505,"&lt;="&amp;G218+30,'2_Review &amp; Audit'!$A$6:$A$505,"&lt;&gt;"&amp;A218)))</f>
        <v/>
      </c>
      <c r="P218" s="32" t="str">
        <f>IF(OR(D218="",G218="",M218&gt;=0),"",COUNTIFS('2_Review &amp; Audit'!$F$6:$F$505,D218,'2_Review &amp; Audit'!$I$6:$I$505,"&gt;="&amp;G218-30,'2_Review &amp; Audit'!$I$6:$I$505,"&lt;="&amp;G218+30,'2_Review &amp; Audit'!$A$6:$A$505,"&lt;&gt;"&amp;A218))</f>
        <v/>
      </c>
      <c r="Q218" s="88" t="str">
        <f t="shared" si="27"/>
        <v/>
      </c>
      <c r="R218" s="84" t="str">
        <f>IF(TransactionAuditTable[[#This Row],[Ticker]]="","",IF(Q218&lt;&gt;"Yes",0,ABS(M218)*MIN(1,O218/I218)))</f>
        <v/>
      </c>
      <c r="S218" s="85" t="str">
        <f t="shared" si="28"/>
        <v/>
      </c>
      <c r="T218" s="85" t="str">
        <f t="shared" si="29"/>
        <v/>
      </c>
      <c r="U218" s="85" t="str">
        <f t="shared" si="30"/>
        <v/>
      </c>
      <c r="V218" s="31" t="str">
        <f t="shared" si="31"/>
        <v/>
      </c>
      <c r="W218" s="80" t="str">
        <f t="shared" si="32"/>
        <v/>
      </c>
      <c r="X218" s="83" t="str">
        <f t="shared" si="33"/>
        <v/>
      </c>
    </row>
    <row r="219" spans="1:24" ht="15" customHeight="1" x14ac:dyDescent="0.25">
      <c r="A219" s="30" t="str">
        <f>IF('2_Review &amp; Audit'!A204="","",'2_Review &amp; Audit'!A204)</f>
        <v/>
      </c>
      <c r="B219" s="30" t="str">
        <f>IF(A219="","",'2_Review &amp; Audit'!C204)</f>
        <v/>
      </c>
      <c r="C219" s="30" t="str">
        <f>IF(A219="","",'2_Review &amp; Audit'!D204)</f>
        <v/>
      </c>
      <c r="D219" s="30" t="str">
        <f>IF(A219="","",'2_Review &amp; Audit'!F204)</f>
        <v/>
      </c>
      <c r="E219" s="30" t="str">
        <f>IF(A219="","",'2_Review &amp; Audit'!H204)</f>
        <v/>
      </c>
      <c r="F219" s="31" t="str">
        <f>IF(A219="","",'2_Review &amp; Audit'!I204)</f>
        <v/>
      </c>
      <c r="G219" s="31" t="str">
        <f>IF(A219="","",'2_Review &amp; Audit'!M204)</f>
        <v/>
      </c>
      <c r="H219" s="32" t="str">
        <f>IF(A219="","",'2_Review &amp; Audit'!J204)</f>
        <v/>
      </c>
      <c r="I219" s="32" t="str">
        <f>IF(A219="","",'2_Review &amp; Audit'!N204)</f>
        <v/>
      </c>
      <c r="J219" s="32" t="str">
        <f>IF(A219="","",'2_Review &amp; Audit'!R204)</f>
        <v/>
      </c>
      <c r="K219" s="90" t="str">
        <f>IF(A219="","",'2_Review &amp; Audit'!L204)</f>
        <v/>
      </c>
      <c r="L219" s="90" t="str">
        <f>IF(A219="","",'2_Review &amp; Audit'!P204)</f>
        <v/>
      </c>
      <c r="M219" s="90" t="str">
        <f>IF(A219="","",'2_Review &amp; Audit'!Q204)</f>
        <v/>
      </c>
      <c r="N219" s="90" t="str">
        <f t="shared" si="26"/>
        <v/>
      </c>
      <c r="O219" s="32" t="str">
        <f>IF(OR(D219="",G219="",M219&gt;=0),"",MIN(I219,SUMIFS('2_Review &amp; Audit'!$J$6:$J$505,'2_Review &amp; Audit'!$F$6:$F$505,D219,'2_Review &amp; Audit'!$I$6:$I$505,"&gt;="&amp;G219-30,'2_Review &amp; Audit'!$I$6:$I$505,"&lt;="&amp;G219+30,'2_Review &amp; Audit'!$A$6:$A$505,"&lt;&gt;"&amp;A219)))</f>
        <v/>
      </c>
      <c r="P219" s="32" t="str">
        <f>IF(OR(D219="",G219="",M219&gt;=0),"",COUNTIFS('2_Review &amp; Audit'!$F$6:$F$505,D219,'2_Review &amp; Audit'!$I$6:$I$505,"&gt;="&amp;G219-30,'2_Review &amp; Audit'!$I$6:$I$505,"&lt;="&amp;G219+30,'2_Review &amp; Audit'!$A$6:$A$505,"&lt;&gt;"&amp;A219))</f>
        <v/>
      </c>
      <c r="Q219" s="88" t="str">
        <f t="shared" si="27"/>
        <v/>
      </c>
      <c r="R219" s="84" t="str">
        <f>IF(TransactionAuditTable[[#This Row],[Ticker]]="","",IF(Q219&lt;&gt;"Yes",0,ABS(M219)*MIN(1,O219/I219)))</f>
        <v/>
      </c>
      <c r="S219" s="85" t="str">
        <f t="shared" si="28"/>
        <v/>
      </c>
      <c r="T219" s="85" t="str">
        <f t="shared" si="29"/>
        <v/>
      </c>
      <c r="U219" s="85" t="str">
        <f t="shared" si="30"/>
        <v/>
      </c>
      <c r="V219" s="31" t="str">
        <f t="shared" si="31"/>
        <v/>
      </c>
      <c r="W219" s="79" t="str">
        <f t="shared" si="32"/>
        <v/>
      </c>
      <c r="X219" s="82" t="str">
        <f t="shared" si="33"/>
        <v/>
      </c>
    </row>
    <row r="220" spans="1:24" ht="15" customHeight="1" x14ac:dyDescent="0.25">
      <c r="A220" s="30" t="str">
        <f>IF('2_Review &amp; Audit'!A205="","",'2_Review &amp; Audit'!A205)</f>
        <v/>
      </c>
      <c r="B220" s="30" t="str">
        <f>IF(A220="","",'2_Review &amp; Audit'!C205)</f>
        <v/>
      </c>
      <c r="C220" s="30" t="str">
        <f>IF(A220="","",'2_Review &amp; Audit'!D205)</f>
        <v/>
      </c>
      <c r="D220" s="30" t="str">
        <f>IF(A220="","",'2_Review &amp; Audit'!F205)</f>
        <v/>
      </c>
      <c r="E220" s="30" t="str">
        <f>IF(A220="","",'2_Review &amp; Audit'!H205)</f>
        <v/>
      </c>
      <c r="F220" s="31" t="str">
        <f>IF(A220="","",'2_Review &amp; Audit'!I205)</f>
        <v/>
      </c>
      <c r="G220" s="31" t="str">
        <f>IF(A220="","",'2_Review &amp; Audit'!M205)</f>
        <v/>
      </c>
      <c r="H220" s="32" t="str">
        <f>IF(A220="","",'2_Review &amp; Audit'!J205)</f>
        <v/>
      </c>
      <c r="I220" s="32" t="str">
        <f>IF(A220="","",'2_Review &amp; Audit'!N205)</f>
        <v/>
      </c>
      <c r="J220" s="32" t="str">
        <f>IF(A220="","",'2_Review &amp; Audit'!R205)</f>
        <v/>
      </c>
      <c r="K220" s="90" t="str">
        <f>IF(A220="","",'2_Review &amp; Audit'!L205)</f>
        <v/>
      </c>
      <c r="L220" s="90" t="str">
        <f>IF(A220="","",'2_Review &amp; Audit'!P205)</f>
        <v/>
      </c>
      <c r="M220" s="90" t="str">
        <f>IF(A220="","",'2_Review &amp; Audit'!Q205)</f>
        <v/>
      </c>
      <c r="N220" s="90" t="str">
        <f t="shared" si="26"/>
        <v/>
      </c>
      <c r="O220" s="32" t="str">
        <f>IF(OR(D220="",G220="",M220&gt;=0),"",MIN(I220,SUMIFS('2_Review &amp; Audit'!$J$6:$J$505,'2_Review &amp; Audit'!$F$6:$F$505,D220,'2_Review &amp; Audit'!$I$6:$I$505,"&gt;="&amp;G220-30,'2_Review &amp; Audit'!$I$6:$I$505,"&lt;="&amp;G220+30,'2_Review &amp; Audit'!$A$6:$A$505,"&lt;&gt;"&amp;A220)))</f>
        <v/>
      </c>
      <c r="P220" s="32" t="str">
        <f>IF(OR(D220="",G220="",M220&gt;=0),"",COUNTIFS('2_Review &amp; Audit'!$F$6:$F$505,D220,'2_Review &amp; Audit'!$I$6:$I$505,"&gt;="&amp;G220-30,'2_Review &amp; Audit'!$I$6:$I$505,"&lt;="&amp;G220+30,'2_Review &amp; Audit'!$A$6:$A$505,"&lt;&gt;"&amp;A220))</f>
        <v/>
      </c>
      <c r="Q220" s="88" t="str">
        <f t="shared" si="27"/>
        <v/>
      </c>
      <c r="R220" s="84" t="str">
        <f>IF(TransactionAuditTable[[#This Row],[Ticker]]="","",IF(Q220&lt;&gt;"Yes",0,ABS(M220)*MIN(1,O220/I220)))</f>
        <v/>
      </c>
      <c r="S220" s="85" t="str">
        <f t="shared" si="28"/>
        <v/>
      </c>
      <c r="T220" s="85" t="str">
        <f t="shared" si="29"/>
        <v/>
      </c>
      <c r="U220" s="85" t="str">
        <f t="shared" si="30"/>
        <v/>
      </c>
      <c r="V220" s="31" t="str">
        <f t="shared" si="31"/>
        <v/>
      </c>
      <c r="W220" s="80" t="str">
        <f t="shared" si="32"/>
        <v/>
      </c>
      <c r="X220" s="83" t="str">
        <f t="shared" si="33"/>
        <v/>
      </c>
    </row>
    <row r="221" spans="1:24" ht="15" customHeight="1" x14ac:dyDescent="0.25">
      <c r="A221" s="30" t="str">
        <f>IF('2_Review &amp; Audit'!A206="","",'2_Review &amp; Audit'!A206)</f>
        <v/>
      </c>
      <c r="B221" s="30" t="str">
        <f>IF(A221="","",'2_Review &amp; Audit'!C206)</f>
        <v/>
      </c>
      <c r="C221" s="30" t="str">
        <f>IF(A221="","",'2_Review &amp; Audit'!D206)</f>
        <v/>
      </c>
      <c r="D221" s="30" t="str">
        <f>IF(A221="","",'2_Review &amp; Audit'!F206)</f>
        <v/>
      </c>
      <c r="E221" s="30" t="str">
        <f>IF(A221="","",'2_Review &amp; Audit'!H206)</f>
        <v/>
      </c>
      <c r="F221" s="31" t="str">
        <f>IF(A221="","",'2_Review &amp; Audit'!I206)</f>
        <v/>
      </c>
      <c r="G221" s="31" t="str">
        <f>IF(A221="","",'2_Review &amp; Audit'!M206)</f>
        <v/>
      </c>
      <c r="H221" s="32" t="str">
        <f>IF(A221="","",'2_Review &amp; Audit'!J206)</f>
        <v/>
      </c>
      <c r="I221" s="32" t="str">
        <f>IF(A221="","",'2_Review &amp; Audit'!N206)</f>
        <v/>
      </c>
      <c r="J221" s="32" t="str">
        <f>IF(A221="","",'2_Review &amp; Audit'!R206)</f>
        <v/>
      </c>
      <c r="K221" s="90" t="str">
        <f>IF(A221="","",'2_Review &amp; Audit'!L206)</f>
        <v/>
      </c>
      <c r="L221" s="90" t="str">
        <f>IF(A221="","",'2_Review &amp; Audit'!P206)</f>
        <v/>
      </c>
      <c r="M221" s="90" t="str">
        <f>IF(A221="","",'2_Review &amp; Audit'!Q206)</f>
        <v/>
      </c>
      <c r="N221" s="90" t="str">
        <f t="shared" si="26"/>
        <v/>
      </c>
      <c r="O221" s="32" t="str">
        <f>IF(OR(D221="",G221="",M221&gt;=0),"",MIN(I221,SUMIFS('2_Review &amp; Audit'!$J$6:$J$505,'2_Review &amp; Audit'!$F$6:$F$505,D221,'2_Review &amp; Audit'!$I$6:$I$505,"&gt;="&amp;G221-30,'2_Review &amp; Audit'!$I$6:$I$505,"&lt;="&amp;G221+30,'2_Review &amp; Audit'!$A$6:$A$505,"&lt;&gt;"&amp;A221)))</f>
        <v/>
      </c>
      <c r="P221" s="32" t="str">
        <f>IF(OR(D221="",G221="",M221&gt;=0),"",COUNTIFS('2_Review &amp; Audit'!$F$6:$F$505,D221,'2_Review &amp; Audit'!$I$6:$I$505,"&gt;="&amp;G221-30,'2_Review &amp; Audit'!$I$6:$I$505,"&lt;="&amp;G221+30,'2_Review &amp; Audit'!$A$6:$A$505,"&lt;&gt;"&amp;A221))</f>
        <v/>
      </c>
      <c r="Q221" s="88" t="str">
        <f t="shared" si="27"/>
        <v/>
      </c>
      <c r="R221" s="84" t="str">
        <f>IF(TransactionAuditTable[[#This Row],[Ticker]]="","",IF(Q221&lt;&gt;"Yes",0,ABS(M221)*MIN(1,O221/I221)))</f>
        <v/>
      </c>
      <c r="S221" s="85" t="str">
        <f t="shared" si="28"/>
        <v/>
      </c>
      <c r="T221" s="85" t="str">
        <f t="shared" si="29"/>
        <v/>
      </c>
      <c r="U221" s="85" t="str">
        <f t="shared" si="30"/>
        <v/>
      </c>
      <c r="V221" s="31" t="str">
        <f t="shared" si="31"/>
        <v/>
      </c>
      <c r="W221" s="79" t="str">
        <f t="shared" si="32"/>
        <v/>
      </c>
      <c r="X221" s="82" t="str">
        <f t="shared" si="33"/>
        <v/>
      </c>
    </row>
    <row r="222" spans="1:24" ht="15" customHeight="1" x14ac:dyDescent="0.25">
      <c r="A222" s="30" t="str">
        <f>IF('2_Review &amp; Audit'!A207="","",'2_Review &amp; Audit'!A207)</f>
        <v/>
      </c>
      <c r="B222" s="30" t="str">
        <f>IF(A222="","",'2_Review &amp; Audit'!C207)</f>
        <v/>
      </c>
      <c r="C222" s="30" t="str">
        <f>IF(A222="","",'2_Review &amp; Audit'!D207)</f>
        <v/>
      </c>
      <c r="D222" s="30" t="str">
        <f>IF(A222="","",'2_Review &amp; Audit'!F207)</f>
        <v/>
      </c>
      <c r="E222" s="30" t="str">
        <f>IF(A222="","",'2_Review &amp; Audit'!H207)</f>
        <v/>
      </c>
      <c r="F222" s="31" t="str">
        <f>IF(A222="","",'2_Review &amp; Audit'!I207)</f>
        <v/>
      </c>
      <c r="G222" s="31" t="str">
        <f>IF(A222="","",'2_Review &amp; Audit'!M207)</f>
        <v/>
      </c>
      <c r="H222" s="32" t="str">
        <f>IF(A222="","",'2_Review &amp; Audit'!J207)</f>
        <v/>
      </c>
      <c r="I222" s="32" t="str">
        <f>IF(A222="","",'2_Review &amp; Audit'!N207)</f>
        <v/>
      </c>
      <c r="J222" s="32" t="str">
        <f>IF(A222="","",'2_Review &amp; Audit'!R207)</f>
        <v/>
      </c>
      <c r="K222" s="90" t="str">
        <f>IF(A222="","",'2_Review &amp; Audit'!L207)</f>
        <v/>
      </c>
      <c r="L222" s="90" t="str">
        <f>IF(A222="","",'2_Review &amp; Audit'!P207)</f>
        <v/>
      </c>
      <c r="M222" s="90" t="str">
        <f>IF(A222="","",'2_Review &amp; Audit'!Q207)</f>
        <v/>
      </c>
      <c r="N222" s="90" t="str">
        <f t="shared" si="26"/>
        <v/>
      </c>
      <c r="O222" s="32" t="str">
        <f>IF(OR(D222="",G222="",M222&gt;=0),"",MIN(I222,SUMIFS('2_Review &amp; Audit'!$J$6:$J$505,'2_Review &amp; Audit'!$F$6:$F$505,D222,'2_Review &amp; Audit'!$I$6:$I$505,"&gt;="&amp;G222-30,'2_Review &amp; Audit'!$I$6:$I$505,"&lt;="&amp;G222+30,'2_Review &amp; Audit'!$A$6:$A$505,"&lt;&gt;"&amp;A222)))</f>
        <v/>
      </c>
      <c r="P222" s="32" t="str">
        <f>IF(OR(D222="",G222="",M222&gt;=0),"",COUNTIFS('2_Review &amp; Audit'!$F$6:$F$505,D222,'2_Review &amp; Audit'!$I$6:$I$505,"&gt;="&amp;G222-30,'2_Review &amp; Audit'!$I$6:$I$505,"&lt;="&amp;G222+30,'2_Review &amp; Audit'!$A$6:$A$505,"&lt;&gt;"&amp;A222))</f>
        <v/>
      </c>
      <c r="Q222" s="88" t="str">
        <f t="shared" si="27"/>
        <v/>
      </c>
      <c r="R222" s="84" t="str">
        <f>IF(TransactionAuditTable[[#This Row],[Ticker]]="","",IF(Q222&lt;&gt;"Yes",0,ABS(M222)*MIN(1,O222/I222)))</f>
        <v/>
      </c>
      <c r="S222" s="85" t="str">
        <f t="shared" si="28"/>
        <v/>
      </c>
      <c r="T222" s="85" t="str">
        <f t="shared" si="29"/>
        <v/>
      </c>
      <c r="U222" s="85" t="str">
        <f t="shared" si="30"/>
        <v/>
      </c>
      <c r="V222" s="31" t="str">
        <f t="shared" si="31"/>
        <v/>
      </c>
      <c r="W222" s="80" t="str">
        <f t="shared" si="32"/>
        <v/>
      </c>
      <c r="X222" s="83" t="str">
        <f t="shared" si="33"/>
        <v/>
      </c>
    </row>
    <row r="223" spans="1:24" ht="15" customHeight="1" x14ac:dyDescent="0.25">
      <c r="A223" s="30" t="str">
        <f>IF('2_Review &amp; Audit'!A208="","",'2_Review &amp; Audit'!A208)</f>
        <v/>
      </c>
      <c r="B223" s="30" t="str">
        <f>IF(A223="","",'2_Review &amp; Audit'!C208)</f>
        <v/>
      </c>
      <c r="C223" s="30" t="str">
        <f>IF(A223="","",'2_Review &amp; Audit'!D208)</f>
        <v/>
      </c>
      <c r="D223" s="30" t="str">
        <f>IF(A223="","",'2_Review &amp; Audit'!F208)</f>
        <v/>
      </c>
      <c r="E223" s="30" t="str">
        <f>IF(A223="","",'2_Review &amp; Audit'!H208)</f>
        <v/>
      </c>
      <c r="F223" s="31" t="str">
        <f>IF(A223="","",'2_Review &amp; Audit'!I208)</f>
        <v/>
      </c>
      <c r="G223" s="31" t="str">
        <f>IF(A223="","",'2_Review &amp; Audit'!M208)</f>
        <v/>
      </c>
      <c r="H223" s="32" t="str">
        <f>IF(A223="","",'2_Review &amp; Audit'!J208)</f>
        <v/>
      </c>
      <c r="I223" s="32" t="str">
        <f>IF(A223="","",'2_Review &amp; Audit'!N208)</f>
        <v/>
      </c>
      <c r="J223" s="32" t="str">
        <f>IF(A223="","",'2_Review &amp; Audit'!R208)</f>
        <v/>
      </c>
      <c r="K223" s="90" t="str">
        <f>IF(A223="","",'2_Review &amp; Audit'!L208)</f>
        <v/>
      </c>
      <c r="L223" s="90" t="str">
        <f>IF(A223="","",'2_Review &amp; Audit'!P208)</f>
        <v/>
      </c>
      <c r="M223" s="90" t="str">
        <f>IF(A223="","",'2_Review &amp; Audit'!Q208)</f>
        <v/>
      </c>
      <c r="N223" s="90" t="str">
        <f t="shared" si="26"/>
        <v/>
      </c>
      <c r="O223" s="32" t="str">
        <f>IF(OR(D223="",G223="",M223&gt;=0),"",MIN(I223,SUMIFS('2_Review &amp; Audit'!$J$6:$J$505,'2_Review &amp; Audit'!$F$6:$F$505,D223,'2_Review &amp; Audit'!$I$6:$I$505,"&gt;="&amp;G223-30,'2_Review &amp; Audit'!$I$6:$I$505,"&lt;="&amp;G223+30,'2_Review &amp; Audit'!$A$6:$A$505,"&lt;&gt;"&amp;A223)))</f>
        <v/>
      </c>
      <c r="P223" s="32" t="str">
        <f>IF(OR(D223="",G223="",M223&gt;=0),"",COUNTIFS('2_Review &amp; Audit'!$F$6:$F$505,D223,'2_Review &amp; Audit'!$I$6:$I$505,"&gt;="&amp;G223-30,'2_Review &amp; Audit'!$I$6:$I$505,"&lt;="&amp;G223+30,'2_Review &amp; Audit'!$A$6:$A$505,"&lt;&gt;"&amp;A223))</f>
        <v/>
      </c>
      <c r="Q223" s="88" t="str">
        <f t="shared" si="27"/>
        <v/>
      </c>
      <c r="R223" s="84" t="str">
        <f>IF(TransactionAuditTable[[#This Row],[Ticker]]="","",IF(Q223&lt;&gt;"Yes",0,ABS(M223)*MIN(1,O223/I223)))</f>
        <v/>
      </c>
      <c r="S223" s="85" t="str">
        <f t="shared" si="28"/>
        <v/>
      </c>
      <c r="T223" s="85" t="str">
        <f t="shared" si="29"/>
        <v/>
      </c>
      <c r="U223" s="85" t="str">
        <f t="shared" si="30"/>
        <v/>
      </c>
      <c r="V223" s="31" t="str">
        <f t="shared" si="31"/>
        <v/>
      </c>
      <c r="W223" s="79" t="str">
        <f t="shared" si="32"/>
        <v/>
      </c>
      <c r="X223" s="82" t="str">
        <f t="shared" si="33"/>
        <v/>
      </c>
    </row>
    <row r="224" spans="1:24" ht="15" customHeight="1" x14ac:dyDescent="0.25">
      <c r="A224" s="30" t="str">
        <f>IF('2_Review &amp; Audit'!A209="","",'2_Review &amp; Audit'!A209)</f>
        <v/>
      </c>
      <c r="B224" s="30" t="str">
        <f>IF(A224="","",'2_Review &amp; Audit'!C209)</f>
        <v/>
      </c>
      <c r="C224" s="30" t="str">
        <f>IF(A224="","",'2_Review &amp; Audit'!D209)</f>
        <v/>
      </c>
      <c r="D224" s="30" t="str">
        <f>IF(A224="","",'2_Review &amp; Audit'!F209)</f>
        <v/>
      </c>
      <c r="E224" s="30" t="str">
        <f>IF(A224="","",'2_Review &amp; Audit'!H209)</f>
        <v/>
      </c>
      <c r="F224" s="31" t="str">
        <f>IF(A224="","",'2_Review &amp; Audit'!I209)</f>
        <v/>
      </c>
      <c r="G224" s="31" t="str">
        <f>IF(A224="","",'2_Review &amp; Audit'!M209)</f>
        <v/>
      </c>
      <c r="H224" s="32" t="str">
        <f>IF(A224="","",'2_Review &amp; Audit'!J209)</f>
        <v/>
      </c>
      <c r="I224" s="32" t="str">
        <f>IF(A224="","",'2_Review &amp; Audit'!N209)</f>
        <v/>
      </c>
      <c r="J224" s="32" t="str">
        <f>IF(A224="","",'2_Review &amp; Audit'!R209)</f>
        <v/>
      </c>
      <c r="K224" s="90" t="str">
        <f>IF(A224="","",'2_Review &amp; Audit'!L209)</f>
        <v/>
      </c>
      <c r="L224" s="90" t="str">
        <f>IF(A224="","",'2_Review &amp; Audit'!P209)</f>
        <v/>
      </c>
      <c r="M224" s="90" t="str">
        <f>IF(A224="","",'2_Review &amp; Audit'!Q209)</f>
        <v/>
      </c>
      <c r="N224" s="90" t="str">
        <f t="shared" si="26"/>
        <v/>
      </c>
      <c r="O224" s="32" t="str">
        <f>IF(OR(D224="",G224="",M224&gt;=0),"",MIN(I224,SUMIFS('2_Review &amp; Audit'!$J$6:$J$505,'2_Review &amp; Audit'!$F$6:$F$505,D224,'2_Review &amp; Audit'!$I$6:$I$505,"&gt;="&amp;G224-30,'2_Review &amp; Audit'!$I$6:$I$505,"&lt;="&amp;G224+30,'2_Review &amp; Audit'!$A$6:$A$505,"&lt;&gt;"&amp;A224)))</f>
        <v/>
      </c>
      <c r="P224" s="32" t="str">
        <f>IF(OR(D224="",G224="",M224&gt;=0),"",COUNTIFS('2_Review &amp; Audit'!$F$6:$F$505,D224,'2_Review &amp; Audit'!$I$6:$I$505,"&gt;="&amp;G224-30,'2_Review &amp; Audit'!$I$6:$I$505,"&lt;="&amp;G224+30,'2_Review &amp; Audit'!$A$6:$A$505,"&lt;&gt;"&amp;A224))</f>
        <v/>
      </c>
      <c r="Q224" s="88" t="str">
        <f t="shared" si="27"/>
        <v/>
      </c>
      <c r="R224" s="84" t="str">
        <f>IF(TransactionAuditTable[[#This Row],[Ticker]]="","",IF(Q224&lt;&gt;"Yes",0,ABS(M224)*MIN(1,O224/I224)))</f>
        <v/>
      </c>
      <c r="S224" s="85" t="str">
        <f t="shared" si="28"/>
        <v/>
      </c>
      <c r="T224" s="85" t="str">
        <f t="shared" si="29"/>
        <v/>
      </c>
      <c r="U224" s="85" t="str">
        <f t="shared" si="30"/>
        <v/>
      </c>
      <c r="V224" s="31" t="str">
        <f t="shared" si="31"/>
        <v/>
      </c>
      <c r="W224" s="80" t="str">
        <f t="shared" si="32"/>
        <v/>
      </c>
      <c r="X224" s="83" t="str">
        <f t="shared" si="33"/>
        <v/>
      </c>
    </row>
    <row r="225" spans="1:24" ht="15" customHeight="1" x14ac:dyDescent="0.25">
      <c r="A225" s="30" t="str">
        <f>IF('2_Review &amp; Audit'!A210="","",'2_Review &amp; Audit'!A210)</f>
        <v/>
      </c>
      <c r="B225" s="30" t="str">
        <f>IF(A225="","",'2_Review &amp; Audit'!C210)</f>
        <v/>
      </c>
      <c r="C225" s="30" t="str">
        <f>IF(A225="","",'2_Review &amp; Audit'!D210)</f>
        <v/>
      </c>
      <c r="D225" s="30" t="str">
        <f>IF(A225="","",'2_Review &amp; Audit'!F210)</f>
        <v/>
      </c>
      <c r="E225" s="30" t="str">
        <f>IF(A225="","",'2_Review &amp; Audit'!H210)</f>
        <v/>
      </c>
      <c r="F225" s="31" t="str">
        <f>IF(A225="","",'2_Review &amp; Audit'!I210)</f>
        <v/>
      </c>
      <c r="G225" s="31" t="str">
        <f>IF(A225="","",'2_Review &amp; Audit'!M210)</f>
        <v/>
      </c>
      <c r="H225" s="32" t="str">
        <f>IF(A225="","",'2_Review &amp; Audit'!J210)</f>
        <v/>
      </c>
      <c r="I225" s="32" t="str">
        <f>IF(A225="","",'2_Review &amp; Audit'!N210)</f>
        <v/>
      </c>
      <c r="J225" s="32" t="str">
        <f>IF(A225="","",'2_Review &amp; Audit'!R210)</f>
        <v/>
      </c>
      <c r="K225" s="90" t="str">
        <f>IF(A225="","",'2_Review &amp; Audit'!L210)</f>
        <v/>
      </c>
      <c r="L225" s="90" t="str">
        <f>IF(A225="","",'2_Review &amp; Audit'!P210)</f>
        <v/>
      </c>
      <c r="M225" s="90" t="str">
        <f>IF(A225="","",'2_Review &amp; Audit'!Q210)</f>
        <v/>
      </c>
      <c r="N225" s="90" t="str">
        <f t="shared" si="26"/>
        <v/>
      </c>
      <c r="O225" s="32" t="str">
        <f>IF(OR(D225="",G225="",M225&gt;=0),"",MIN(I225,SUMIFS('2_Review &amp; Audit'!$J$6:$J$505,'2_Review &amp; Audit'!$F$6:$F$505,D225,'2_Review &amp; Audit'!$I$6:$I$505,"&gt;="&amp;G225-30,'2_Review &amp; Audit'!$I$6:$I$505,"&lt;="&amp;G225+30,'2_Review &amp; Audit'!$A$6:$A$505,"&lt;&gt;"&amp;A225)))</f>
        <v/>
      </c>
      <c r="P225" s="32" t="str">
        <f>IF(OR(D225="",G225="",M225&gt;=0),"",COUNTIFS('2_Review &amp; Audit'!$F$6:$F$505,D225,'2_Review &amp; Audit'!$I$6:$I$505,"&gt;="&amp;G225-30,'2_Review &amp; Audit'!$I$6:$I$505,"&lt;="&amp;G225+30,'2_Review &amp; Audit'!$A$6:$A$505,"&lt;&gt;"&amp;A225))</f>
        <v/>
      </c>
      <c r="Q225" s="88" t="str">
        <f t="shared" si="27"/>
        <v/>
      </c>
      <c r="R225" s="84" t="str">
        <f>IF(TransactionAuditTable[[#This Row],[Ticker]]="","",IF(Q225&lt;&gt;"Yes",0,ABS(M225)*MIN(1,O225/I225)))</f>
        <v/>
      </c>
      <c r="S225" s="85" t="str">
        <f t="shared" si="28"/>
        <v/>
      </c>
      <c r="T225" s="85" t="str">
        <f t="shared" si="29"/>
        <v/>
      </c>
      <c r="U225" s="85" t="str">
        <f t="shared" si="30"/>
        <v/>
      </c>
      <c r="V225" s="31" t="str">
        <f t="shared" si="31"/>
        <v/>
      </c>
      <c r="W225" s="79" t="str">
        <f t="shared" si="32"/>
        <v/>
      </c>
      <c r="X225" s="82" t="str">
        <f t="shared" si="33"/>
        <v/>
      </c>
    </row>
    <row r="226" spans="1:24" ht="15" customHeight="1" x14ac:dyDescent="0.25">
      <c r="A226" s="30" t="str">
        <f>IF('2_Review &amp; Audit'!A211="","",'2_Review &amp; Audit'!A211)</f>
        <v/>
      </c>
      <c r="B226" s="30" t="str">
        <f>IF(A226="","",'2_Review &amp; Audit'!C211)</f>
        <v/>
      </c>
      <c r="C226" s="30" t="str">
        <f>IF(A226="","",'2_Review &amp; Audit'!D211)</f>
        <v/>
      </c>
      <c r="D226" s="30" t="str">
        <f>IF(A226="","",'2_Review &amp; Audit'!F211)</f>
        <v/>
      </c>
      <c r="E226" s="30" t="str">
        <f>IF(A226="","",'2_Review &amp; Audit'!H211)</f>
        <v/>
      </c>
      <c r="F226" s="31" t="str">
        <f>IF(A226="","",'2_Review &amp; Audit'!I211)</f>
        <v/>
      </c>
      <c r="G226" s="31" t="str">
        <f>IF(A226="","",'2_Review &amp; Audit'!M211)</f>
        <v/>
      </c>
      <c r="H226" s="32" t="str">
        <f>IF(A226="","",'2_Review &amp; Audit'!J211)</f>
        <v/>
      </c>
      <c r="I226" s="32" t="str">
        <f>IF(A226="","",'2_Review &amp; Audit'!N211)</f>
        <v/>
      </c>
      <c r="J226" s="32" t="str">
        <f>IF(A226="","",'2_Review &amp; Audit'!R211)</f>
        <v/>
      </c>
      <c r="K226" s="90" t="str">
        <f>IF(A226="","",'2_Review &amp; Audit'!L211)</f>
        <v/>
      </c>
      <c r="L226" s="90" t="str">
        <f>IF(A226="","",'2_Review &amp; Audit'!P211)</f>
        <v/>
      </c>
      <c r="M226" s="90" t="str">
        <f>IF(A226="","",'2_Review &amp; Audit'!Q211)</f>
        <v/>
      </c>
      <c r="N226" s="90" t="str">
        <f t="shared" si="26"/>
        <v/>
      </c>
      <c r="O226" s="32" t="str">
        <f>IF(OR(D226="",G226="",M226&gt;=0),"",MIN(I226,SUMIFS('2_Review &amp; Audit'!$J$6:$J$505,'2_Review &amp; Audit'!$F$6:$F$505,D226,'2_Review &amp; Audit'!$I$6:$I$505,"&gt;="&amp;G226-30,'2_Review &amp; Audit'!$I$6:$I$505,"&lt;="&amp;G226+30,'2_Review &amp; Audit'!$A$6:$A$505,"&lt;&gt;"&amp;A226)))</f>
        <v/>
      </c>
      <c r="P226" s="32" t="str">
        <f>IF(OR(D226="",G226="",M226&gt;=0),"",COUNTIFS('2_Review &amp; Audit'!$F$6:$F$505,D226,'2_Review &amp; Audit'!$I$6:$I$505,"&gt;="&amp;G226-30,'2_Review &amp; Audit'!$I$6:$I$505,"&lt;="&amp;G226+30,'2_Review &amp; Audit'!$A$6:$A$505,"&lt;&gt;"&amp;A226))</f>
        <v/>
      </c>
      <c r="Q226" s="88" t="str">
        <f t="shared" si="27"/>
        <v/>
      </c>
      <c r="R226" s="84" t="str">
        <f>IF(TransactionAuditTable[[#This Row],[Ticker]]="","",IF(Q226&lt;&gt;"Yes",0,ABS(M226)*MIN(1,O226/I226)))</f>
        <v/>
      </c>
      <c r="S226" s="85" t="str">
        <f t="shared" si="28"/>
        <v/>
      </c>
      <c r="T226" s="85" t="str">
        <f t="shared" si="29"/>
        <v/>
      </c>
      <c r="U226" s="85" t="str">
        <f t="shared" si="30"/>
        <v/>
      </c>
      <c r="V226" s="31" t="str">
        <f t="shared" si="31"/>
        <v/>
      </c>
      <c r="W226" s="80" t="str">
        <f t="shared" si="32"/>
        <v/>
      </c>
      <c r="X226" s="83" t="str">
        <f t="shared" si="33"/>
        <v/>
      </c>
    </row>
    <row r="227" spans="1:24" ht="15" customHeight="1" x14ac:dyDescent="0.25">
      <c r="A227" s="30" t="str">
        <f>IF('2_Review &amp; Audit'!A212="","",'2_Review &amp; Audit'!A212)</f>
        <v/>
      </c>
      <c r="B227" s="30" t="str">
        <f>IF(A227="","",'2_Review &amp; Audit'!C212)</f>
        <v/>
      </c>
      <c r="C227" s="30" t="str">
        <f>IF(A227="","",'2_Review &amp; Audit'!D212)</f>
        <v/>
      </c>
      <c r="D227" s="30" t="str">
        <f>IF(A227="","",'2_Review &amp; Audit'!F212)</f>
        <v/>
      </c>
      <c r="E227" s="30" t="str">
        <f>IF(A227="","",'2_Review &amp; Audit'!H212)</f>
        <v/>
      </c>
      <c r="F227" s="31" t="str">
        <f>IF(A227="","",'2_Review &amp; Audit'!I212)</f>
        <v/>
      </c>
      <c r="G227" s="31" t="str">
        <f>IF(A227="","",'2_Review &amp; Audit'!M212)</f>
        <v/>
      </c>
      <c r="H227" s="32" t="str">
        <f>IF(A227="","",'2_Review &amp; Audit'!J212)</f>
        <v/>
      </c>
      <c r="I227" s="32" t="str">
        <f>IF(A227="","",'2_Review &amp; Audit'!N212)</f>
        <v/>
      </c>
      <c r="J227" s="32" t="str">
        <f>IF(A227="","",'2_Review &amp; Audit'!R212)</f>
        <v/>
      </c>
      <c r="K227" s="90" t="str">
        <f>IF(A227="","",'2_Review &amp; Audit'!L212)</f>
        <v/>
      </c>
      <c r="L227" s="90" t="str">
        <f>IF(A227="","",'2_Review &amp; Audit'!P212)</f>
        <v/>
      </c>
      <c r="M227" s="90" t="str">
        <f>IF(A227="","",'2_Review &amp; Audit'!Q212)</f>
        <v/>
      </c>
      <c r="N227" s="90" t="str">
        <f t="shared" si="26"/>
        <v/>
      </c>
      <c r="O227" s="32" t="str">
        <f>IF(OR(D227="",G227="",M227&gt;=0),"",MIN(I227,SUMIFS('2_Review &amp; Audit'!$J$6:$J$505,'2_Review &amp; Audit'!$F$6:$F$505,D227,'2_Review &amp; Audit'!$I$6:$I$505,"&gt;="&amp;G227-30,'2_Review &amp; Audit'!$I$6:$I$505,"&lt;="&amp;G227+30,'2_Review &amp; Audit'!$A$6:$A$505,"&lt;&gt;"&amp;A227)))</f>
        <v/>
      </c>
      <c r="P227" s="32" t="str">
        <f>IF(OR(D227="",G227="",M227&gt;=0),"",COUNTIFS('2_Review &amp; Audit'!$F$6:$F$505,D227,'2_Review &amp; Audit'!$I$6:$I$505,"&gt;="&amp;G227-30,'2_Review &amp; Audit'!$I$6:$I$505,"&lt;="&amp;G227+30,'2_Review &amp; Audit'!$A$6:$A$505,"&lt;&gt;"&amp;A227))</f>
        <v/>
      </c>
      <c r="Q227" s="88" t="str">
        <f t="shared" si="27"/>
        <v/>
      </c>
      <c r="R227" s="84" t="str">
        <f>IF(TransactionAuditTable[[#This Row],[Ticker]]="","",IF(Q227&lt;&gt;"Yes",0,ABS(M227)*MIN(1,O227/I227)))</f>
        <v/>
      </c>
      <c r="S227" s="85" t="str">
        <f t="shared" si="28"/>
        <v/>
      </c>
      <c r="T227" s="85" t="str">
        <f t="shared" si="29"/>
        <v/>
      </c>
      <c r="U227" s="85" t="str">
        <f t="shared" si="30"/>
        <v/>
      </c>
      <c r="V227" s="31" t="str">
        <f t="shared" si="31"/>
        <v/>
      </c>
      <c r="W227" s="79" t="str">
        <f t="shared" si="32"/>
        <v/>
      </c>
      <c r="X227" s="82" t="str">
        <f t="shared" si="33"/>
        <v/>
      </c>
    </row>
    <row r="228" spans="1:24" ht="15" customHeight="1" x14ac:dyDescent="0.25">
      <c r="A228" s="30" t="str">
        <f>IF('2_Review &amp; Audit'!A213="","",'2_Review &amp; Audit'!A213)</f>
        <v/>
      </c>
      <c r="B228" s="30" t="str">
        <f>IF(A228="","",'2_Review &amp; Audit'!C213)</f>
        <v/>
      </c>
      <c r="C228" s="30" t="str">
        <f>IF(A228="","",'2_Review &amp; Audit'!D213)</f>
        <v/>
      </c>
      <c r="D228" s="30" t="str">
        <f>IF(A228="","",'2_Review &amp; Audit'!F213)</f>
        <v/>
      </c>
      <c r="E228" s="30" t="str">
        <f>IF(A228="","",'2_Review &amp; Audit'!H213)</f>
        <v/>
      </c>
      <c r="F228" s="31" t="str">
        <f>IF(A228="","",'2_Review &amp; Audit'!I213)</f>
        <v/>
      </c>
      <c r="G228" s="31" t="str">
        <f>IF(A228="","",'2_Review &amp; Audit'!M213)</f>
        <v/>
      </c>
      <c r="H228" s="32" t="str">
        <f>IF(A228="","",'2_Review &amp; Audit'!J213)</f>
        <v/>
      </c>
      <c r="I228" s="32" t="str">
        <f>IF(A228="","",'2_Review &amp; Audit'!N213)</f>
        <v/>
      </c>
      <c r="J228" s="32" t="str">
        <f>IF(A228="","",'2_Review &amp; Audit'!R213)</f>
        <v/>
      </c>
      <c r="K228" s="90" t="str">
        <f>IF(A228="","",'2_Review &amp; Audit'!L213)</f>
        <v/>
      </c>
      <c r="L228" s="90" t="str">
        <f>IF(A228="","",'2_Review &amp; Audit'!P213)</f>
        <v/>
      </c>
      <c r="M228" s="90" t="str">
        <f>IF(A228="","",'2_Review &amp; Audit'!Q213)</f>
        <v/>
      </c>
      <c r="N228" s="90" t="str">
        <f t="shared" si="26"/>
        <v/>
      </c>
      <c r="O228" s="32" t="str">
        <f>IF(OR(D228="",G228="",M228&gt;=0),"",MIN(I228,SUMIFS('2_Review &amp; Audit'!$J$6:$J$505,'2_Review &amp; Audit'!$F$6:$F$505,D228,'2_Review &amp; Audit'!$I$6:$I$505,"&gt;="&amp;G228-30,'2_Review &amp; Audit'!$I$6:$I$505,"&lt;="&amp;G228+30,'2_Review &amp; Audit'!$A$6:$A$505,"&lt;&gt;"&amp;A228)))</f>
        <v/>
      </c>
      <c r="P228" s="32" t="str">
        <f>IF(OR(D228="",G228="",M228&gt;=0),"",COUNTIFS('2_Review &amp; Audit'!$F$6:$F$505,D228,'2_Review &amp; Audit'!$I$6:$I$505,"&gt;="&amp;G228-30,'2_Review &amp; Audit'!$I$6:$I$505,"&lt;="&amp;G228+30,'2_Review &amp; Audit'!$A$6:$A$505,"&lt;&gt;"&amp;A228))</f>
        <v/>
      </c>
      <c r="Q228" s="88" t="str">
        <f t="shared" si="27"/>
        <v/>
      </c>
      <c r="R228" s="84" t="str">
        <f>IF(TransactionAuditTable[[#This Row],[Ticker]]="","",IF(Q228&lt;&gt;"Yes",0,ABS(M228)*MIN(1,O228/I228)))</f>
        <v/>
      </c>
      <c r="S228" s="85" t="str">
        <f t="shared" si="28"/>
        <v/>
      </c>
      <c r="T228" s="85" t="str">
        <f t="shared" si="29"/>
        <v/>
      </c>
      <c r="U228" s="85" t="str">
        <f t="shared" si="30"/>
        <v/>
      </c>
      <c r="V228" s="31" t="str">
        <f t="shared" si="31"/>
        <v/>
      </c>
      <c r="W228" s="80" t="str">
        <f t="shared" si="32"/>
        <v/>
      </c>
      <c r="X228" s="83" t="str">
        <f t="shared" si="33"/>
        <v/>
      </c>
    </row>
    <row r="229" spans="1:24" ht="15" customHeight="1" x14ac:dyDescent="0.25">
      <c r="A229" s="30" t="str">
        <f>IF('2_Review &amp; Audit'!A214="","",'2_Review &amp; Audit'!A214)</f>
        <v/>
      </c>
      <c r="B229" s="30" t="str">
        <f>IF(A229="","",'2_Review &amp; Audit'!C214)</f>
        <v/>
      </c>
      <c r="C229" s="30" t="str">
        <f>IF(A229="","",'2_Review &amp; Audit'!D214)</f>
        <v/>
      </c>
      <c r="D229" s="30" t="str">
        <f>IF(A229="","",'2_Review &amp; Audit'!F214)</f>
        <v/>
      </c>
      <c r="E229" s="30" t="str">
        <f>IF(A229="","",'2_Review &amp; Audit'!H214)</f>
        <v/>
      </c>
      <c r="F229" s="31" t="str">
        <f>IF(A229="","",'2_Review &amp; Audit'!I214)</f>
        <v/>
      </c>
      <c r="G229" s="31" t="str">
        <f>IF(A229="","",'2_Review &amp; Audit'!M214)</f>
        <v/>
      </c>
      <c r="H229" s="32" t="str">
        <f>IF(A229="","",'2_Review &amp; Audit'!J214)</f>
        <v/>
      </c>
      <c r="I229" s="32" t="str">
        <f>IF(A229="","",'2_Review &amp; Audit'!N214)</f>
        <v/>
      </c>
      <c r="J229" s="32" t="str">
        <f>IF(A229="","",'2_Review &amp; Audit'!R214)</f>
        <v/>
      </c>
      <c r="K229" s="90" t="str">
        <f>IF(A229="","",'2_Review &amp; Audit'!L214)</f>
        <v/>
      </c>
      <c r="L229" s="90" t="str">
        <f>IF(A229="","",'2_Review &amp; Audit'!P214)</f>
        <v/>
      </c>
      <c r="M229" s="90" t="str">
        <f>IF(A229="","",'2_Review &amp; Audit'!Q214)</f>
        <v/>
      </c>
      <c r="N229" s="90" t="str">
        <f t="shared" si="26"/>
        <v/>
      </c>
      <c r="O229" s="32" t="str">
        <f>IF(OR(D229="",G229="",M229&gt;=0),"",MIN(I229,SUMIFS('2_Review &amp; Audit'!$J$6:$J$505,'2_Review &amp; Audit'!$F$6:$F$505,D229,'2_Review &amp; Audit'!$I$6:$I$505,"&gt;="&amp;G229-30,'2_Review &amp; Audit'!$I$6:$I$505,"&lt;="&amp;G229+30,'2_Review &amp; Audit'!$A$6:$A$505,"&lt;&gt;"&amp;A229)))</f>
        <v/>
      </c>
      <c r="P229" s="32" t="str">
        <f>IF(OR(D229="",G229="",M229&gt;=0),"",COUNTIFS('2_Review &amp; Audit'!$F$6:$F$505,D229,'2_Review &amp; Audit'!$I$6:$I$505,"&gt;="&amp;G229-30,'2_Review &amp; Audit'!$I$6:$I$505,"&lt;="&amp;G229+30,'2_Review &amp; Audit'!$A$6:$A$505,"&lt;&gt;"&amp;A229))</f>
        <v/>
      </c>
      <c r="Q229" s="88" t="str">
        <f t="shared" si="27"/>
        <v/>
      </c>
      <c r="R229" s="84" t="str">
        <f>IF(TransactionAuditTable[[#This Row],[Ticker]]="","",IF(Q229&lt;&gt;"Yes",0,ABS(M229)*MIN(1,O229/I229)))</f>
        <v/>
      </c>
      <c r="S229" s="85" t="str">
        <f t="shared" si="28"/>
        <v/>
      </c>
      <c r="T229" s="85" t="str">
        <f t="shared" si="29"/>
        <v/>
      </c>
      <c r="U229" s="85" t="str">
        <f t="shared" si="30"/>
        <v/>
      </c>
      <c r="V229" s="31" t="str">
        <f t="shared" si="31"/>
        <v/>
      </c>
      <c r="W229" s="79" t="str">
        <f t="shared" si="32"/>
        <v/>
      </c>
      <c r="X229" s="82" t="str">
        <f t="shared" si="33"/>
        <v/>
      </c>
    </row>
    <row r="230" spans="1:24" ht="15" customHeight="1" x14ac:dyDescent="0.25">
      <c r="A230" s="30" t="str">
        <f>IF('2_Review &amp; Audit'!A215="","",'2_Review &amp; Audit'!A215)</f>
        <v/>
      </c>
      <c r="B230" s="30" t="str">
        <f>IF(A230="","",'2_Review &amp; Audit'!C215)</f>
        <v/>
      </c>
      <c r="C230" s="30" t="str">
        <f>IF(A230="","",'2_Review &amp; Audit'!D215)</f>
        <v/>
      </c>
      <c r="D230" s="30" t="str">
        <f>IF(A230="","",'2_Review &amp; Audit'!F215)</f>
        <v/>
      </c>
      <c r="E230" s="30" t="str">
        <f>IF(A230="","",'2_Review &amp; Audit'!H215)</f>
        <v/>
      </c>
      <c r="F230" s="31" t="str">
        <f>IF(A230="","",'2_Review &amp; Audit'!I215)</f>
        <v/>
      </c>
      <c r="G230" s="31" t="str">
        <f>IF(A230="","",'2_Review &amp; Audit'!M215)</f>
        <v/>
      </c>
      <c r="H230" s="32" t="str">
        <f>IF(A230="","",'2_Review &amp; Audit'!J215)</f>
        <v/>
      </c>
      <c r="I230" s="32" t="str">
        <f>IF(A230="","",'2_Review &amp; Audit'!N215)</f>
        <v/>
      </c>
      <c r="J230" s="32" t="str">
        <f>IF(A230="","",'2_Review &amp; Audit'!R215)</f>
        <v/>
      </c>
      <c r="K230" s="90" t="str">
        <f>IF(A230="","",'2_Review &amp; Audit'!L215)</f>
        <v/>
      </c>
      <c r="L230" s="90" t="str">
        <f>IF(A230="","",'2_Review &amp; Audit'!P215)</f>
        <v/>
      </c>
      <c r="M230" s="90" t="str">
        <f>IF(A230="","",'2_Review &amp; Audit'!Q215)</f>
        <v/>
      </c>
      <c r="N230" s="90" t="str">
        <f t="shared" si="26"/>
        <v/>
      </c>
      <c r="O230" s="32" t="str">
        <f>IF(OR(D230="",G230="",M230&gt;=0),"",MIN(I230,SUMIFS('2_Review &amp; Audit'!$J$6:$J$505,'2_Review &amp; Audit'!$F$6:$F$505,D230,'2_Review &amp; Audit'!$I$6:$I$505,"&gt;="&amp;G230-30,'2_Review &amp; Audit'!$I$6:$I$505,"&lt;="&amp;G230+30,'2_Review &amp; Audit'!$A$6:$A$505,"&lt;&gt;"&amp;A230)))</f>
        <v/>
      </c>
      <c r="P230" s="32" t="str">
        <f>IF(OR(D230="",G230="",M230&gt;=0),"",COUNTIFS('2_Review &amp; Audit'!$F$6:$F$505,D230,'2_Review &amp; Audit'!$I$6:$I$505,"&gt;="&amp;G230-30,'2_Review &amp; Audit'!$I$6:$I$505,"&lt;="&amp;G230+30,'2_Review &amp; Audit'!$A$6:$A$505,"&lt;&gt;"&amp;A230))</f>
        <v/>
      </c>
      <c r="Q230" s="88" t="str">
        <f t="shared" si="27"/>
        <v/>
      </c>
      <c r="R230" s="84" t="str">
        <f>IF(TransactionAuditTable[[#This Row],[Ticker]]="","",IF(Q230&lt;&gt;"Yes",0,ABS(M230)*MIN(1,O230/I230)))</f>
        <v/>
      </c>
      <c r="S230" s="85" t="str">
        <f t="shared" si="28"/>
        <v/>
      </c>
      <c r="T230" s="85" t="str">
        <f t="shared" si="29"/>
        <v/>
      </c>
      <c r="U230" s="85" t="str">
        <f t="shared" si="30"/>
        <v/>
      </c>
      <c r="V230" s="31" t="str">
        <f t="shared" si="31"/>
        <v/>
      </c>
      <c r="W230" s="80" t="str">
        <f t="shared" si="32"/>
        <v/>
      </c>
      <c r="X230" s="83" t="str">
        <f t="shared" si="33"/>
        <v/>
      </c>
    </row>
    <row r="231" spans="1:24" ht="15" customHeight="1" x14ac:dyDescent="0.25">
      <c r="A231" s="30" t="str">
        <f>IF('2_Review &amp; Audit'!A216="","",'2_Review &amp; Audit'!A216)</f>
        <v/>
      </c>
      <c r="B231" s="30" t="str">
        <f>IF(A231="","",'2_Review &amp; Audit'!C216)</f>
        <v/>
      </c>
      <c r="C231" s="30" t="str">
        <f>IF(A231="","",'2_Review &amp; Audit'!D216)</f>
        <v/>
      </c>
      <c r="D231" s="30" t="str">
        <f>IF(A231="","",'2_Review &amp; Audit'!F216)</f>
        <v/>
      </c>
      <c r="E231" s="30" t="str">
        <f>IF(A231="","",'2_Review &amp; Audit'!H216)</f>
        <v/>
      </c>
      <c r="F231" s="31" t="str">
        <f>IF(A231="","",'2_Review &amp; Audit'!I216)</f>
        <v/>
      </c>
      <c r="G231" s="31" t="str">
        <f>IF(A231="","",'2_Review &amp; Audit'!M216)</f>
        <v/>
      </c>
      <c r="H231" s="32" t="str">
        <f>IF(A231="","",'2_Review &amp; Audit'!J216)</f>
        <v/>
      </c>
      <c r="I231" s="32" t="str">
        <f>IF(A231="","",'2_Review &amp; Audit'!N216)</f>
        <v/>
      </c>
      <c r="J231" s="32" t="str">
        <f>IF(A231="","",'2_Review &amp; Audit'!R216)</f>
        <v/>
      </c>
      <c r="K231" s="90" t="str">
        <f>IF(A231="","",'2_Review &amp; Audit'!L216)</f>
        <v/>
      </c>
      <c r="L231" s="90" t="str">
        <f>IF(A231="","",'2_Review &amp; Audit'!P216)</f>
        <v/>
      </c>
      <c r="M231" s="90" t="str">
        <f>IF(A231="","",'2_Review &amp; Audit'!Q216)</f>
        <v/>
      </c>
      <c r="N231" s="90" t="str">
        <f t="shared" si="26"/>
        <v/>
      </c>
      <c r="O231" s="32" t="str">
        <f>IF(OR(D231="",G231="",M231&gt;=0),"",MIN(I231,SUMIFS('2_Review &amp; Audit'!$J$6:$J$505,'2_Review &amp; Audit'!$F$6:$F$505,D231,'2_Review &amp; Audit'!$I$6:$I$505,"&gt;="&amp;G231-30,'2_Review &amp; Audit'!$I$6:$I$505,"&lt;="&amp;G231+30,'2_Review &amp; Audit'!$A$6:$A$505,"&lt;&gt;"&amp;A231)))</f>
        <v/>
      </c>
      <c r="P231" s="32" t="str">
        <f>IF(OR(D231="",G231="",M231&gt;=0),"",COUNTIFS('2_Review &amp; Audit'!$F$6:$F$505,D231,'2_Review &amp; Audit'!$I$6:$I$505,"&gt;="&amp;G231-30,'2_Review &amp; Audit'!$I$6:$I$505,"&lt;="&amp;G231+30,'2_Review &amp; Audit'!$A$6:$A$505,"&lt;&gt;"&amp;A231))</f>
        <v/>
      </c>
      <c r="Q231" s="88" t="str">
        <f t="shared" si="27"/>
        <v/>
      </c>
      <c r="R231" s="84" t="str">
        <f>IF(TransactionAuditTable[[#This Row],[Ticker]]="","",IF(Q231&lt;&gt;"Yes",0,ABS(M231)*MIN(1,O231/I231)))</f>
        <v/>
      </c>
      <c r="S231" s="85" t="str">
        <f t="shared" si="28"/>
        <v/>
      </c>
      <c r="T231" s="85" t="str">
        <f t="shared" si="29"/>
        <v/>
      </c>
      <c r="U231" s="85" t="str">
        <f t="shared" si="30"/>
        <v/>
      </c>
      <c r="V231" s="31" t="str">
        <f t="shared" si="31"/>
        <v/>
      </c>
      <c r="W231" s="79" t="str">
        <f t="shared" si="32"/>
        <v/>
      </c>
      <c r="X231" s="82" t="str">
        <f t="shared" si="33"/>
        <v/>
      </c>
    </row>
    <row r="232" spans="1:24" ht="15" customHeight="1" x14ac:dyDescent="0.25">
      <c r="A232" s="30" t="str">
        <f>IF('2_Review &amp; Audit'!A217="","",'2_Review &amp; Audit'!A217)</f>
        <v/>
      </c>
      <c r="B232" s="30" t="str">
        <f>IF(A232="","",'2_Review &amp; Audit'!C217)</f>
        <v/>
      </c>
      <c r="C232" s="30" t="str">
        <f>IF(A232="","",'2_Review &amp; Audit'!D217)</f>
        <v/>
      </c>
      <c r="D232" s="30" t="str">
        <f>IF(A232="","",'2_Review &amp; Audit'!F217)</f>
        <v/>
      </c>
      <c r="E232" s="30" t="str">
        <f>IF(A232="","",'2_Review &amp; Audit'!H217)</f>
        <v/>
      </c>
      <c r="F232" s="31" t="str">
        <f>IF(A232="","",'2_Review &amp; Audit'!I217)</f>
        <v/>
      </c>
      <c r="G232" s="31" t="str">
        <f>IF(A232="","",'2_Review &amp; Audit'!M217)</f>
        <v/>
      </c>
      <c r="H232" s="32" t="str">
        <f>IF(A232="","",'2_Review &amp; Audit'!J217)</f>
        <v/>
      </c>
      <c r="I232" s="32" t="str">
        <f>IF(A232="","",'2_Review &amp; Audit'!N217)</f>
        <v/>
      </c>
      <c r="J232" s="32" t="str">
        <f>IF(A232="","",'2_Review &amp; Audit'!R217)</f>
        <v/>
      </c>
      <c r="K232" s="90" t="str">
        <f>IF(A232="","",'2_Review &amp; Audit'!L217)</f>
        <v/>
      </c>
      <c r="L232" s="90" t="str">
        <f>IF(A232="","",'2_Review &amp; Audit'!P217)</f>
        <v/>
      </c>
      <c r="M232" s="90" t="str">
        <f>IF(A232="","",'2_Review &amp; Audit'!Q217)</f>
        <v/>
      </c>
      <c r="N232" s="90" t="str">
        <f t="shared" si="26"/>
        <v/>
      </c>
      <c r="O232" s="32" t="str">
        <f>IF(OR(D232="",G232="",M232&gt;=0),"",MIN(I232,SUMIFS('2_Review &amp; Audit'!$J$6:$J$505,'2_Review &amp; Audit'!$F$6:$F$505,D232,'2_Review &amp; Audit'!$I$6:$I$505,"&gt;="&amp;G232-30,'2_Review &amp; Audit'!$I$6:$I$505,"&lt;="&amp;G232+30,'2_Review &amp; Audit'!$A$6:$A$505,"&lt;&gt;"&amp;A232)))</f>
        <v/>
      </c>
      <c r="P232" s="32" t="str">
        <f>IF(OR(D232="",G232="",M232&gt;=0),"",COUNTIFS('2_Review &amp; Audit'!$F$6:$F$505,D232,'2_Review &amp; Audit'!$I$6:$I$505,"&gt;="&amp;G232-30,'2_Review &amp; Audit'!$I$6:$I$505,"&lt;="&amp;G232+30,'2_Review &amp; Audit'!$A$6:$A$505,"&lt;&gt;"&amp;A232))</f>
        <v/>
      </c>
      <c r="Q232" s="88" t="str">
        <f t="shared" si="27"/>
        <v/>
      </c>
      <c r="R232" s="84" t="str">
        <f>IF(TransactionAuditTable[[#This Row],[Ticker]]="","",IF(Q232&lt;&gt;"Yes",0,ABS(M232)*MIN(1,O232/I232)))</f>
        <v/>
      </c>
      <c r="S232" s="85" t="str">
        <f t="shared" si="28"/>
        <v/>
      </c>
      <c r="T232" s="85" t="str">
        <f t="shared" si="29"/>
        <v/>
      </c>
      <c r="U232" s="85" t="str">
        <f t="shared" si="30"/>
        <v/>
      </c>
      <c r="V232" s="31" t="str">
        <f t="shared" si="31"/>
        <v/>
      </c>
      <c r="W232" s="80" t="str">
        <f t="shared" si="32"/>
        <v/>
      </c>
      <c r="X232" s="83" t="str">
        <f t="shared" si="33"/>
        <v/>
      </c>
    </row>
    <row r="233" spans="1:24" ht="15" customHeight="1" x14ac:dyDescent="0.25">
      <c r="A233" s="30" t="str">
        <f>IF('2_Review &amp; Audit'!A218="","",'2_Review &amp; Audit'!A218)</f>
        <v/>
      </c>
      <c r="B233" s="30" t="str">
        <f>IF(A233="","",'2_Review &amp; Audit'!C218)</f>
        <v/>
      </c>
      <c r="C233" s="30" t="str">
        <f>IF(A233="","",'2_Review &amp; Audit'!D218)</f>
        <v/>
      </c>
      <c r="D233" s="30" t="str">
        <f>IF(A233="","",'2_Review &amp; Audit'!F218)</f>
        <v/>
      </c>
      <c r="E233" s="30" t="str">
        <f>IF(A233="","",'2_Review &amp; Audit'!H218)</f>
        <v/>
      </c>
      <c r="F233" s="31" t="str">
        <f>IF(A233="","",'2_Review &amp; Audit'!I218)</f>
        <v/>
      </c>
      <c r="G233" s="31" t="str">
        <f>IF(A233="","",'2_Review &amp; Audit'!M218)</f>
        <v/>
      </c>
      <c r="H233" s="32" t="str">
        <f>IF(A233="","",'2_Review &amp; Audit'!J218)</f>
        <v/>
      </c>
      <c r="I233" s="32" t="str">
        <f>IF(A233="","",'2_Review &amp; Audit'!N218)</f>
        <v/>
      </c>
      <c r="J233" s="32" t="str">
        <f>IF(A233="","",'2_Review &amp; Audit'!R218)</f>
        <v/>
      </c>
      <c r="K233" s="90" t="str">
        <f>IF(A233="","",'2_Review &amp; Audit'!L218)</f>
        <v/>
      </c>
      <c r="L233" s="90" t="str">
        <f>IF(A233="","",'2_Review &amp; Audit'!P218)</f>
        <v/>
      </c>
      <c r="M233" s="90" t="str">
        <f>IF(A233="","",'2_Review &amp; Audit'!Q218)</f>
        <v/>
      </c>
      <c r="N233" s="90" t="str">
        <f t="shared" si="26"/>
        <v/>
      </c>
      <c r="O233" s="32" t="str">
        <f>IF(OR(D233="",G233="",M233&gt;=0),"",MIN(I233,SUMIFS('2_Review &amp; Audit'!$J$6:$J$505,'2_Review &amp; Audit'!$F$6:$F$505,D233,'2_Review &amp; Audit'!$I$6:$I$505,"&gt;="&amp;G233-30,'2_Review &amp; Audit'!$I$6:$I$505,"&lt;="&amp;G233+30,'2_Review &amp; Audit'!$A$6:$A$505,"&lt;&gt;"&amp;A233)))</f>
        <v/>
      </c>
      <c r="P233" s="32" t="str">
        <f>IF(OR(D233="",G233="",M233&gt;=0),"",COUNTIFS('2_Review &amp; Audit'!$F$6:$F$505,D233,'2_Review &amp; Audit'!$I$6:$I$505,"&gt;="&amp;G233-30,'2_Review &amp; Audit'!$I$6:$I$505,"&lt;="&amp;G233+30,'2_Review &amp; Audit'!$A$6:$A$505,"&lt;&gt;"&amp;A233))</f>
        <v/>
      </c>
      <c r="Q233" s="88" t="str">
        <f t="shared" si="27"/>
        <v/>
      </c>
      <c r="R233" s="84" t="str">
        <f>IF(TransactionAuditTable[[#This Row],[Ticker]]="","",IF(Q233&lt;&gt;"Yes",0,ABS(M233)*MIN(1,O233/I233)))</f>
        <v/>
      </c>
      <c r="S233" s="85" t="str">
        <f t="shared" si="28"/>
        <v/>
      </c>
      <c r="T233" s="85" t="str">
        <f t="shared" si="29"/>
        <v/>
      </c>
      <c r="U233" s="85" t="str">
        <f t="shared" si="30"/>
        <v/>
      </c>
      <c r="V233" s="31" t="str">
        <f t="shared" si="31"/>
        <v/>
      </c>
      <c r="W233" s="79" t="str">
        <f t="shared" si="32"/>
        <v/>
      </c>
      <c r="X233" s="82" t="str">
        <f t="shared" si="33"/>
        <v/>
      </c>
    </row>
    <row r="234" spans="1:24" ht="15" customHeight="1" x14ac:dyDescent="0.25">
      <c r="A234" s="30" t="str">
        <f>IF('2_Review &amp; Audit'!A219="","",'2_Review &amp; Audit'!A219)</f>
        <v/>
      </c>
      <c r="B234" s="30" t="str">
        <f>IF(A234="","",'2_Review &amp; Audit'!C219)</f>
        <v/>
      </c>
      <c r="C234" s="30" t="str">
        <f>IF(A234="","",'2_Review &amp; Audit'!D219)</f>
        <v/>
      </c>
      <c r="D234" s="30" t="str">
        <f>IF(A234="","",'2_Review &amp; Audit'!F219)</f>
        <v/>
      </c>
      <c r="E234" s="30" t="str">
        <f>IF(A234="","",'2_Review &amp; Audit'!H219)</f>
        <v/>
      </c>
      <c r="F234" s="31" t="str">
        <f>IF(A234="","",'2_Review &amp; Audit'!I219)</f>
        <v/>
      </c>
      <c r="G234" s="31" t="str">
        <f>IF(A234="","",'2_Review &amp; Audit'!M219)</f>
        <v/>
      </c>
      <c r="H234" s="32" t="str">
        <f>IF(A234="","",'2_Review &amp; Audit'!J219)</f>
        <v/>
      </c>
      <c r="I234" s="32" t="str">
        <f>IF(A234="","",'2_Review &amp; Audit'!N219)</f>
        <v/>
      </c>
      <c r="J234" s="32" t="str">
        <f>IF(A234="","",'2_Review &amp; Audit'!R219)</f>
        <v/>
      </c>
      <c r="K234" s="90" t="str">
        <f>IF(A234="","",'2_Review &amp; Audit'!L219)</f>
        <v/>
      </c>
      <c r="L234" s="90" t="str">
        <f>IF(A234="","",'2_Review &amp; Audit'!P219)</f>
        <v/>
      </c>
      <c r="M234" s="90" t="str">
        <f>IF(A234="","",'2_Review &amp; Audit'!Q219)</f>
        <v/>
      </c>
      <c r="N234" s="90" t="str">
        <f t="shared" si="26"/>
        <v/>
      </c>
      <c r="O234" s="32" t="str">
        <f>IF(OR(D234="",G234="",M234&gt;=0),"",MIN(I234,SUMIFS('2_Review &amp; Audit'!$J$6:$J$505,'2_Review &amp; Audit'!$F$6:$F$505,D234,'2_Review &amp; Audit'!$I$6:$I$505,"&gt;="&amp;G234-30,'2_Review &amp; Audit'!$I$6:$I$505,"&lt;="&amp;G234+30,'2_Review &amp; Audit'!$A$6:$A$505,"&lt;&gt;"&amp;A234)))</f>
        <v/>
      </c>
      <c r="P234" s="32" t="str">
        <f>IF(OR(D234="",G234="",M234&gt;=0),"",COUNTIFS('2_Review &amp; Audit'!$F$6:$F$505,D234,'2_Review &amp; Audit'!$I$6:$I$505,"&gt;="&amp;G234-30,'2_Review &amp; Audit'!$I$6:$I$505,"&lt;="&amp;G234+30,'2_Review &amp; Audit'!$A$6:$A$505,"&lt;&gt;"&amp;A234))</f>
        <v/>
      </c>
      <c r="Q234" s="88" t="str">
        <f t="shared" si="27"/>
        <v/>
      </c>
      <c r="R234" s="84" t="str">
        <f>IF(TransactionAuditTable[[#This Row],[Ticker]]="","",IF(Q234&lt;&gt;"Yes",0,ABS(M234)*MIN(1,O234/I234)))</f>
        <v/>
      </c>
      <c r="S234" s="85" t="str">
        <f t="shared" si="28"/>
        <v/>
      </c>
      <c r="T234" s="85" t="str">
        <f t="shared" si="29"/>
        <v/>
      </c>
      <c r="U234" s="85" t="str">
        <f t="shared" si="30"/>
        <v/>
      </c>
      <c r="V234" s="31" t="str">
        <f t="shared" si="31"/>
        <v/>
      </c>
      <c r="W234" s="80" t="str">
        <f t="shared" si="32"/>
        <v/>
      </c>
      <c r="X234" s="83" t="str">
        <f t="shared" si="33"/>
        <v/>
      </c>
    </row>
    <row r="235" spans="1:24" ht="15" customHeight="1" x14ac:dyDescent="0.25">
      <c r="A235" s="30" t="str">
        <f>IF('2_Review &amp; Audit'!A220="","",'2_Review &amp; Audit'!A220)</f>
        <v/>
      </c>
      <c r="B235" s="30" t="str">
        <f>IF(A235="","",'2_Review &amp; Audit'!C220)</f>
        <v/>
      </c>
      <c r="C235" s="30" t="str">
        <f>IF(A235="","",'2_Review &amp; Audit'!D220)</f>
        <v/>
      </c>
      <c r="D235" s="30" t="str">
        <f>IF(A235="","",'2_Review &amp; Audit'!F220)</f>
        <v/>
      </c>
      <c r="E235" s="30" t="str">
        <f>IF(A235="","",'2_Review &amp; Audit'!H220)</f>
        <v/>
      </c>
      <c r="F235" s="31" t="str">
        <f>IF(A235="","",'2_Review &amp; Audit'!I220)</f>
        <v/>
      </c>
      <c r="G235" s="31" t="str">
        <f>IF(A235="","",'2_Review &amp; Audit'!M220)</f>
        <v/>
      </c>
      <c r="H235" s="32" t="str">
        <f>IF(A235="","",'2_Review &amp; Audit'!J220)</f>
        <v/>
      </c>
      <c r="I235" s="32" t="str">
        <f>IF(A235="","",'2_Review &amp; Audit'!N220)</f>
        <v/>
      </c>
      <c r="J235" s="32" t="str">
        <f>IF(A235="","",'2_Review &amp; Audit'!R220)</f>
        <v/>
      </c>
      <c r="K235" s="90" t="str">
        <f>IF(A235="","",'2_Review &amp; Audit'!L220)</f>
        <v/>
      </c>
      <c r="L235" s="90" t="str">
        <f>IF(A235="","",'2_Review &amp; Audit'!P220)</f>
        <v/>
      </c>
      <c r="M235" s="90" t="str">
        <f>IF(A235="","",'2_Review &amp; Audit'!Q220)</f>
        <v/>
      </c>
      <c r="N235" s="90" t="str">
        <f t="shared" si="26"/>
        <v/>
      </c>
      <c r="O235" s="32" t="str">
        <f>IF(OR(D235="",G235="",M235&gt;=0),"",MIN(I235,SUMIFS('2_Review &amp; Audit'!$J$6:$J$505,'2_Review &amp; Audit'!$F$6:$F$505,D235,'2_Review &amp; Audit'!$I$6:$I$505,"&gt;="&amp;G235-30,'2_Review &amp; Audit'!$I$6:$I$505,"&lt;="&amp;G235+30,'2_Review &amp; Audit'!$A$6:$A$505,"&lt;&gt;"&amp;A235)))</f>
        <v/>
      </c>
      <c r="P235" s="32" t="str">
        <f>IF(OR(D235="",G235="",M235&gt;=0),"",COUNTIFS('2_Review &amp; Audit'!$F$6:$F$505,D235,'2_Review &amp; Audit'!$I$6:$I$505,"&gt;="&amp;G235-30,'2_Review &amp; Audit'!$I$6:$I$505,"&lt;="&amp;G235+30,'2_Review &amp; Audit'!$A$6:$A$505,"&lt;&gt;"&amp;A235))</f>
        <v/>
      </c>
      <c r="Q235" s="88" t="str">
        <f t="shared" si="27"/>
        <v/>
      </c>
      <c r="R235" s="84" t="str">
        <f>IF(TransactionAuditTable[[#This Row],[Ticker]]="","",IF(Q235&lt;&gt;"Yes",0,ABS(M235)*MIN(1,O235/I235)))</f>
        <v/>
      </c>
      <c r="S235" s="85" t="str">
        <f t="shared" si="28"/>
        <v/>
      </c>
      <c r="T235" s="85" t="str">
        <f t="shared" si="29"/>
        <v/>
      </c>
      <c r="U235" s="85" t="str">
        <f t="shared" si="30"/>
        <v/>
      </c>
      <c r="V235" s="31" t="str">
        <f t="shared" si="31"/>
        <v/>
      </c>
      <c r="W235" s="79" t="str">
        <f t="shared" si="32"/>
        <v/>
      </c>
      <c r="X235" s="82" t="str">
        <f t="shared" si="33"/>
        <v/>
      </c>
    </row>
    <row r="236" spans="1:24" ht="15" customHeight="1" x14ac:dyDescent="0.25">
      <c r="A236" s="30" t="str">
        <f>IF('2_Review &amp; Audit'!A221="","",'2_Review &amp; Audit'!A221)</f>
        <v/>
      </c>
      <c r="B236" s="30" t="str">
        <f>IF(A236="","",'2_Review &amp; Audit'!C221)</f>
        <v/>
      </c>
      <c r="C236" s="30" t="str">
        <f>IF(A236="","",'2_Review &amp; Audit'!D221)</f>
        <v/>
      </c>
      <c r="D236" s="30" t="str">
        <f>IF(A236="","",'2_Review &amp; Audit'!F221)</f>
        <v/>
      </c>
      <c r="E236" s="30" t="str">
        <f>IF(A236="","",'2_Review &amp; Audit'!H221)</f>
        <v/>
      </c>
      <c r="F236" s="31" t="str">
        <f>IF(A236="","",'2_Review &amp; Audit'!I221)</f>
        <v/>
      </c>
      <c r="G236" s="31" t="str">
        <f>IF(A236="","",'2_Review &amp; Audit'!M221)</f>
        <v/>
      </c>
      <c r="H236" s="32" t="str">
        <f>IF(A236="","",'2_Review &amp; Audit'!J221)</f>
        <v/>
      </c>
      <c r="I236" s="32" t="str">
        <f>IF(A236="","",'2_Review &amp; Audit'!N221)</f>
        <v/>
      </c>
      <c r="J236" s="32" t="str">
        <f>IF(A236="","",'2_Review &amp; Audit'!R221)</f>
        <v/>
      </c>
      <c r="K236" s="90" t="str">
        <f>IF(A236="","",'2_Review &amp; Audit'!L221)</f>
        <v/>
      </c>
      <c r="L236" s="90" t="str">
        <f>IF(A236="","",'2_Review &amp; Audit'!P221)</f>
        <v/>
      </c>
      <c r="M236" s="90" t="str">
        <f>IF(A236="","",'2_Review &amp; Audit'!Q221)</f>
        <v/>
      </c>
      <c r="N236" s="90" t="str">
        <f t="shared" si="26"/>
        <v/>
      </c>
      <c r="O236" s="32" t="str">
        <f>IF(OR(D236="",G236="",M236&gt;=0),"",MIN(I236,SUMIFS('2_Review &amp; Audit'!$J$6:$J$505,'2_Review &amp; Audit'!$F$6:$F$505,D236,'2_Review &amp; Audit'!$I$6:$I$505,"&gt;="&amp;G236-30,'2_Review &amp; Audit'!$I$6:$I$505,"&lt;="&amp;G236+30,'2_Review &amp; Audit'!$A$6:$A$505,"&lt;&gt;"&amp;A236)))</f>
        <v/>
      </c>
      <c r="P236" s="32" t="str">
        <f>IF(OR(D236="",G236="",M236&gt;=0),"",COUNTIFS('2_Review &amp; Audit'!$F$6:$F$505,D236,'2_Review &amp; Audit'!$I$6:$I$505,"&gt;="&amp;G236-30,'2_Review &amp; Audit'!$I$6:$I$505,"&lt;="&amp;G236+30,'2_Review &amp; Audit'!$A$6:$A$505,"&lt;&gt;"&amp;A236))</f>
        <v/>
      </c>
      <c r="Q236" s="88" t="str">
        <f t="shared" si="27"/>
        <v/>
      </c>
      <c r="R236" s="84" t="str">
        <f>IF(TransactionAuditTable[[#This Row],[Ticker]]="","",IF(Q236&lt;&gt;"Yes",0,ABS(M236)*MIN(1,O236/I236)))</f>
        <v/>
      </c>
      <c r="S236" s="85" t="str">
        <f t="shared" si="28"/>
        <v/>
      </c>
      <c r="T236" s="85" t="str">
        <f t="shared" si="29"/>
        <v/>
      </c>
      <c r="U236" s="85" t="str">
        <f t="shared" si="30"/>
        <v/>
      </c>
      <c r="V236" s="31" t="str">
        <f t="shared" si="31"/>
        <v/>
      </c>
      <c r="W236" s="80" t="str">
        <f t="shared" si="32"/>
        <v/>
      </c>
      <c r="X236" s="83" t="str">
        <f t="shared" si="33"/>
        <v/>
      </c>
    </row>
    <row r="237" spans="1:24" ht="15" customHeight="1" x14ac:dyDescent="0.25">
      <c r="A237" s="30" t="str">
        <f>IF('2_Review &amp; Audit'!A222="","",'2_Review &amp; Audit'!A222)</f>
        <v/>
      </c>
      <c r="B237" s="30" t="str">
        <f>IF(A237="","",'2_Review &amp; Audit'!C222)</f>
        <v/>
      </c>
      <c r="C237" s="30" t="str">
        <f>IF(A237="","",'2_Review &amp; Audit'!D222)</f>
        <v/>
      </c>
      <c r="D237" s="30" t="str">
        <f>IF(A237="","",'2_Review &amp; Audit'!F222)</f>
        <v/>
      </c>
      <c r="E237" s="30" t="str">
        <f>IF(A237="","",'2_Review &amp; Audit'!H222)</f>
        <v/>
      </c>
      <c r="F237" s="31" t="str">
        <f>IF(A237="","",'2_Review &amp; Audit'!I222)</f>
        <v/>
      </c>
      <c r="G237" s="31" t="str">
        <f>IF(A237="","",'2_Review &amp; Audit'!M222)</f>
        <v/>
      </c>
      <c r="H237" s="32" t="str">
        <f>IF(A237="","",'2_Review &amp; Audit'!J222)</f>
        <v/>
      </c>
      <c r="I237" s="32" t="str">
        <f>IF(A237="","",'2_Review &amp; Audit'!N222)</f>
        <v/>
      </c>
      <c r="J237" s="32" t="str">
        <f>IF(A237="","",'2_Review &amp; Audit'!R222)</f>
        <v/>
      </c>
      <c r="K237" s="90" t="str">
        <f>IF(A237="","",'2_Review &amp; Audit'!L222)</f>
        <v/>
      </c>
      <c r="L237" s="90" t="str">
        <f>IF(A237="","",'2_Review &amp; Audit'!P222)</f>
        <v/>
      </c>
      <c r="M237" s="90" t="str">
        <f>IF(A237="","",'2_Review &amp; Audit'!Q222)</f>
        <v/>
      </c>
      <c r="N237" s="90" t="str">
        <f t="shared" si="26"/>
        <v/>
      </c>
      <c r="O237" s="32" t="str">
        <f>IF(OR(D237="",G237="",M237&gt;=0),"",MIN(I237,SUMIFS('2_Review &amp; Audit'!$J$6:$J$505,'2_Review &amp; Audit'!$F$6:$F$505,D237,'2_Review &amp; Audit'!$I$6:$I$505,"&gt;="&amp;G237-30,'2_Review &amp; Audit'!$I$6:$I$505,"&lt;="&amp;G237+30,'2_Review &amp; Audit'!$A$6:$A$505,"&lt;&gt;"&amp;A237)))</f>
        <v/>
      </c>
      <c r="P237" s="32" t="str">
        <f>IF(OR(D237="",G237="",M237&gt;=0),"",COUNTIFS('2_Review &amp; Audit'!$F$6:$F$505,D237,'2_Review &amp; Audit'!$I$6:$I$505,"&gt;="&amp;G237-30,'2_Review &amp; Audit'!$I$6:$I$505,"&lt;="&amp;G237+30,'2_Review &amp; Audit'!$A$6:$A$505,"&lt;&gt;"&amp;A237))</f>
        <v/>
      </c>
      <c r="Q237" s="88" t="str">
        <f t="shared" si="27"/>
        <v/>
      </c>
      <c r="R237" s="84" t="str">
        <f>IF(TransactionAuditTable[[#This Row],[Ticker]]="","",IF(Q237&lt;&gt;"Yes",0,ABS(M237)*MIN(1,O237/I237)))</f>
        <v/>
      </c>
      <c r="S237" s="85" t="str">
        <f t="shared" si="28"/>
        <v/>
      </c>
      <c r="T237" s="85" t="str">
        <f t="shared" si="29"/>
        <v/>
      </c>
      <c r="U237" s="85" t="str">
        <f t="shared" si="30"/>
        <v/>
      </c>
      <c r="V237" s="31" t="str">
        <f t="shared" si="31"/>
        <v/>
      </c>
      <c r="W237" s="79" t="str">
        <f t="shared" si="32"/>
        <v/>
      </c>
      <c r="X237" s="82" t="str">
        <f t="shared" si="33"/>
        <v/>
      </c>
    </row>
    <row r="238" spans="1:24" ht="15" customHeight="1" x14ac:dyDescent="0.25">
      <c r="A238" s="30" t="str">
        <f>IF('2_Review &amp; Audit'!A223="","",'2_Review &amp; Audit'!A223)</f>
        <v/>
      </c>
      <c r="B238" s="30" t="str">
        <f>IF(A238="","",'2_Review &amp; Audit'!C223)</f>
        <v/>
      </c>
      <c r="C238" s="30" t="str">
        <f>IF(A238="","",'2_Review &amp; Audit'!D223)</f>
        <v/>
      </c>
      <c r="D238" s="30" t="str">
        <f>IF(A238="","",'2_Review &amp; Audit'!F223)</f>
        <v/>
      </c>
      <c r="E238" s="30" t="str">
        <f>IF(A238="","",'2_Review &amp; Audit'!H223)</f>
        <v/>
      </c>
      <c r="F238" s="31" t="str">
        <f>IF(A238="","",'2_Review &amp; Audit'!I223)</f>
        <v/>
      </c>
      <c r="G238" s="31" t="str">
        <f>IF(A238="","",'2_Review &amp; Audit'!M223)</f>
        <v/>
      </c>
      <c r="H238" s="32" t="str">
        <f>IF(A238="","",'2_Review &amp; Audit'!J223)</f>
        <v/>
      </c>
      <c r="I238" s="32" t="str">
        <f>IF(A238="","",'2_Review &amp; Audit'!N223)</f>
        <v/>
      </c>
      <c r="J238" s="32" t="str">
        <f>IF(A238="","",'2_Review &amp; Audit'!R223)</f>
        <v/>
      </c>
      <c r="K238" s="90" t="str">
        <f>IF(A238="","",'2_Review &amp; Audit'!L223)</f>
        <v/>
      </c>
      <c r="L238" s="90" t="str">
        <f>IF(A238="","",'2_Review &amp; Audit'!P223)</f>
        <v/>
      </c>
      <c r="M238" s="90" t="str">
        <f>IF(A238="","",'2_Review &amp; Audit'!Q223)</f>
        <v/>
      </c>
      <c r="N238" s="90" t="str">
        <f t="shared" si="26"/>
        <v/>
      </c>
      <c r="O238" s="32" t="str">
        <f>IF(OR(D238="",G238="",M238&gt;=0),"",MIN(I238,SUMIFS('2_Review &amp; Audit'!$J$6:$J$505,'2_Review &amp; Audit'!$F$6:$F$505,D238,'2_Review &amp; Audit'!$I$6:$I$505,"&gt;="&amp;G238-30,'2_Review &amp; Audit'!$I$6:$I$505,"&lt;="&amp;G238+30,'2_Review &amp; Audit'!$A$6:$A$505,"&lt;&gt;"&amp;A238)))</f>
        <v/>
      </c>
      <c r="P238" s="32" t="str">
        <f>IF(OR(D238="",G238="",M238&gt;=0),"",COUNTIFS('2_Review &amp; Audit'!$F$6:$F$505,D238,'2_Review &amp; Audit'!$I$6:$I$505,"&gt;="&amp;G238-30,'2_Review &amp; Audit'!$I$6:$I$505,"&lt;="&amp;G238+30,'2_Review &amp; Audit'!$A$6:$A$505,"&lt;&gt;"&amp;A238))</f>
        <v/>
      </c>
      <c r="Q238" s="88" t="str">
        <f t="shared" si="27"/>
        <v/>
      </c>
      <c r="R238" s="84" t="str">
        <f>IF(TransactionAuditTable[[#This Row],[Ticker]]="","",IF(Q238&lt;&gt;"Yes",0,ABS(M238)*MIN(1,O238/I238)))</f>
        <v/>
      </c>
      <c r="S238" s="85" t="str">
        <f t="shared" si="28"/>
        <v/>
      </c>
      <c r="T238" s="85" t="str">
        <f t="shared" si="29"/>
        <v/>
      </c>
      <c r="U238" s="85" t="str">
        <f t="shared" si="30"/>
        <v/>
      </c>
      <c r="V238" s="31" t="str">
        <f t="shared" si="31"/>
        <v/>
      </c>
      <c r="W238" s="80" t="str">
        <f t="shared" si="32"/>
        <v/>
      </c>
      <c r="X238" s="83" t="str">
        <f t="shared" si="33"/>
        <v/>
      </c>
    </row>
    <row r="239" spans="1:24" ht="15" customHeight="1" x14ac:dyDescent="0.25">
      <c r="A239" s="30" t="str">
        <f>IF('2_Review &amp; Audit'!A224="","",'2_Review &amp; Audit'!A224)</f>
        <v/>
      </c>
      <c r="B239" s="30" t="str">
        <f>IF(A239="","",'2_Review &amp; Audit'!C224)</f>
        <v/>
      </c>
      <c r="C239" s="30" t="str">
        <f>IF(A239="","",'2_Review &amp; Audit'!D224)</f>
        <v/>
      </c>
      <c r="D239" s="30" t="str">
        <f>IF(A239="","",'2_Review &amp; Audit'!F224)</f>
        <v/>
      </c>
      <c r="E239" s="30" t="str">
        <f>IF(A239="","",'2_Review &amp; Audit'!H224)</f>
        <v/>
      </c>
      <c r="F239" s="31" t="str">
        <f>IF(A239="","",'2_Review &amp; Audit'!I224)</f>
        <v/>
      </c>
      <c r="G239" s="31" t="str">
        <f>IF(A239="","",'2_Review &amp; Audit'!M224)</f>
        <v/>
      </c>
      <c r="H239" s="32" t="str">
        <f>IF(A239="","",'2_Review &amp; Audit'!J224)</f>
        <v/>
      </c>
      <c r="I239" s="32" t="str">
        <f>IF(A239="","",'2_Review &amp; Audit'!N224)</f>
        <v/>
      </c>
      <c r="J239" s="32" t="str">
        <f>IF(A239="","",'2_Review &amp; Audit'!R224)</f>
        <v/>
      </c>
      <c r="K239" s="90" t="str">
        <f>IF(A239="","",'2_Review &amp; Audit'!L224)</f>
        <v/>
      </c>
      <c r="L239" s="90" t="str">
        <f>IF(A239="","",'2_Review &amp; Audit'!P224)</f>
        <v/>
      </c>
      <c r="M239" s="90" t="str">
        <f>IF(A239="","",'2_Review &amp; Audit'!Q224)</f>
        <v/>
      </c>
      <c r="N239" s="90" t="str">
        <f t="shared" si="26"/>
        <v/>
      </c>
      <c r="O239" s="32" t="str">
        <f>IF(OR(D239="",G239="",M239&gt;=0),"",MIN(I239,SUMIFS('2_Review &amp; Audit'!$J$6:$J$505,'2_Review &amp; Audit'!$F$6:$F$505,D239,'2_Review &amp; Audit'!$I$6:$I$505,"&gt;="&amp;G239-30,'2_Review &amp; Audit'!$I$6:$I$505,"&lt;="&amp;G239+30,'2_Review &amp; Audit'!$A$6:$A$505,"&lt;&gt;"&amp;A239)))</f>
        <v/>
      </c>
      <c r="P239" s="32" t="str">
        <f>IF(OR(D239="",G239="",M239&gt;=0),"",COUNTIFS('2_Review &amp; Audit'!$F$6:$F$505,D239,'2_Review &amp; Audit'!$I$6:$I$505,"&gt;="&amp;G239-30,'2_Review &amp; Audit'!$I$6:$I$505,"&lt;="&amp;G239+30,'2_Review &amp; Audit'!$A$6:$A$505,"&lt;&gt;"&amp;A239))</f>
        <v/>
      </c>
      <c r="Q239" s="88" t="str">
        <f t="shared" si="27"/>
        <v/>
      </c>
      <c r="R239" s="84" t="str">
        <f>IF(TransactionAuditTable[[#This Row],[Ticker]]="","",IF(Q239&lt;&gt;"Yes",0,ABS(M239)*MIN(1,O239/I239)))</f>
        <v/>
      </c>
      <c r="S239" s="85" t="str">
        <f t="shared" si="28"/>
        <v/>
      </c>
      <c r="T239" s="85" t="str">
        <f t="shared" si="29"/>
        <v/>
      </c>
      <c r="U239" s="85" t="str">
        <f t="shared" si="30"/>
        <v/>
      </c>
      <c r="V239" s="31" t="str">
        <f t="shared" si="31"/>
        <v/>
      </c>
      <c r="W239" s="79" t="str">
        <f t="shared" si="32"/>
        <v/>
      </c>
      <c r="X239" s="82" t="str">
        <f t="shared" si="33"/>
        <v/>
      </c>
    </row>
    <row r="240" spans="1:24" ht="15" customHeight="1" x14ac:dyDescent="0.25">
      <c r="A240" s="30" t="str">
        <f>IF('2_Review &amp; Audit'!A225="","",'2_Review &amp; Audit'!A225)</f>
        <v/>
      </c>
      <c r="B240" s="30" t="str">
        <f>IF(A240="","",'2_Review &amp; Audit'!C225)</f>
        <v/>
      </c>
      <c r="C240" s="30" t="str">
        <f>IF(A240="","",'2_Review &amp; Audit'!D225)</f>
        <v/>
      </c>
      <c r="D240" s="30" t="str">
        <f>IF(A240="","",'2_Review &amp; Audit'!F225)</f>
        <v/>
      </c>
      <c r="E240" s="30" t="str">
        <f>IF(A240="","",'2_Review &amp; Audit'!H225)</f>
        <v/>
      </c>
      <c r="F240" s="31" t="str">
        <f>IF(A240="","",'2_Review &amp; Audit'!I225)</f>
        <v/>
      </c>
      <c r="G240" s="31" t="str">
        <f>IF(A240="","",'2_Review &amp; Audit'!M225)</f>
        <v/>
      </c>
      <c r="H240" s="32" t="str">
        <f>IF(A240="","",'2_Review &amp; Audit'!J225)</f>
        <v/>
      </c>
      <c r="I240" s="32" t="str">
        <f>IF(A240="","",'2_Review &amp; Audit'!N225)</f>
        <v/>
      </c>
      <c r="J240" s="32" t="str">
        <f>IF(A240="","",'2_Review &amp; Audit'!R225)</f>
        <v/>
      </c>
      <c r="K240" s="90" t="str">
        <f>IF(A240="","",'2_Review &amp; Audit'!L225)</f>
        <v/>
      </c>
      <c r="L240" s="90" t="str">
        <f>IF(A240="","",'2_Review &amp; Audit'!P225)</f>
        <v/>
      </c>
      <c r="M240" s="90" t="str">
        <f>IF(A240="","",'2_Review &amp; Audit'!Q225)</f>
        <v/>
      </c>
      <c r="N240" s="90" t="str">
        <f t="shared" si="26"/>
        <v/>
      </c>
      <c r="O240" s="32" t="str">
        <f>IF(OR(D240="",G240="",M240&gt;=0),"",MIN(I240,SUMIFS('2_Review &amp; Audit'!$J$6:$J$505,'2_Review &amp; Audit'!$F$6:$F$505,D240,'2_Review &amp; Audit'!$I$6:$I$505,"&gt;="&amp;G240-30,'2_Review &amp; Audit'!$I$6:$I$505,"&lt;="&amp;G240+30,'2_Review &amp; Audit'!$A$6:$A$505,"&lt;&gt;"&amp;A240)))</f>
        <v/>
      </c>
      <c r="P240" s="32" t="str">
        <f>IF(OR(D240="",G240="",M240&gt;=0),"",COUNTIFS('2_Review &amp; Audit'!$F$6:$F$505,D240,'2_Review &amp; Audit'!$I$6:$I$505,"&gt;="&amp;G240-30,'2_Review &amp; Audit'!$I$6:$I$505,"&lt;="&amp;G240+30,'2_Review &amp; Audit'!$A$6:$A$505,"&lt;&gt;"&amp;A240))</f>
        <v/>
      </c>
      <c r="Q240" s="88" t="str">
        <f t="shared" si="27"/>
        <v/>
      </c>
      <c r="R240" s="84" t="str">
        <f>IF(TransactionAuditTable[[#This Row],[Ticker]]="","",IF(Q240&lt;&gt;"Yes",0,ABS(M240)*MIN(1,O240/I240)))</f>
        <v/>
      </c>
      <c r="S240" s="85" t="str">
        <f t="shared" si="28"/>
        <v/>
      </c>
      <c r="T240" s="85" t="str">
        <f t="shared" si="29"/>
        <v/>
      </c>
      <c r="U240" s="85" t="str">
        <f t="shared" si="30"/>
        <v/>
      </c>
      <c r="V240" s="31" t="str">
        <f t="shared" si="31"/>
        <v/>
      </c>
      <c r="W240" s="80" t="str">
        <f t="shared" si="32"/>
        <v/>
      </c>
      <c r="X240" s="83" t="str">
        <f t="shared" si="33"/>
        <v/>
      </c>
    </row>
    <row r="241" spans="1:24" ht="15" customHeight="1" x14ac:dyDescent="0.25">
      <c r="A241" s="30" t="str">
        <f>IF('2_Review &amp; Audit'!A226="","",'2_Review &amp; Audit'!A226)</f>
        <v/>
      </c>
      <c r="B241" s="30" t="str">
        <f>IF(A241="","",'2_Review &amp; Audit'!C226)</f>
        <v/>
      </c>
      <c r="C241" s="30" t="str">
        <f>IF(A241="","",'2_Review &amp; Audit'!D226)</f>
        <v/>
      </c>
      <c r="D241" s="30" t="str">
        <f>IF(A241="","",'2_Review &amp; Audit'!F226)</f>
        <v/>
      </c>
      <c r="E241" s="30" t="str">
        <f>IF(A241="","",'2_Review &amp; Audit'!H226)</f>
        <v/>
      </c>
      <c r="F241" s="31" t="str">
        <f>IF(A241="","",'2_Review &amp; Audit'!I226)</f>
        <v/>
      </c>
      <c r="G241" s="31" t="str">
        <f>IF(A241="","",'2_Review &amp; Audit'!M226)</f>
        <v/>
      </c>
      <c r="H241" s="32" t="str">
        <f>IF(A241="","",'2_Review &amp; Audit'!J226)</f>
        <v/>
      </c>
      <c r="I241" s="32" t="str">
        <f>IF(A241="","",'2_Review &amp; Audit'!N226)</f>
        <v/>
      </c>
      <c r="J241" s="32" t="str">
        <f>IF(A241="","",'2_Review &amp; Audit'!R226)</f>
        <v/>
      </c>
      <c r="K241" s="90" t="str">
        <f>IF(A241="","",'2_Review &amp; Audit'!L226)</f>
        <v/>
      </c>
      <c r="L241" s="90" t="str">
        <f>IF(A241="","",'2_Review &amp; Audit'!P226)</f>
        <v/>
      </c>
      <c r="M241" s="90" t="str">
        <f>IF(A241="","",'2_Review &amp; Audit'!Q226)</f>
        <v/>
      </c>
      <c r="N241" s="90" t="str">
        <f t="shared" si="26"/>
        <v/>
      </c>
      <c r="O241" s="32" t="str">
        <f>IF(OR(D241="",G241="",M241&gt;=0),"",MIN(I241,SUMIFS('2_Review &amp; Audit'!$J$6:$J$505,'2_Review &amp; Audit'!$F$6:$F$505,D241,'2_Review &amp; Audit'!$I$6:$I$505,"&gt;="&amp;G241-30,'2_Review &amp; Audit'!$I$6:$I$505,"&lt;="&amp;G241+30,'2_Review &amp; Audit'!$A$6:$A$505,"&lt;&gt;"&amp;A241)))</f>
        <v/>
      </c>
      <c r="P241" s="32" t="str">
        <f>IF(OR(D241="",G241="",M241&gt;=0),"",COUNTIFS('2_Review &amp; Audit'!$F$6:$F$505,D241,'2_Review &amp; Audit'!$I$6:$I$505,"&gt;="&amp;G241-30,'2_Review &amp; Audit'!$I$6:$I$505,"&lt;="&amp;G241+30,'2_Review &amp; Audit'!$A$6:$A$505,"&lt;&gt;"&amp;A241))</f>
        <v/>
      </c>
      <c r="Q241" s="88" t="str">
        <f t="shared" si="27"/>
        <v/>
      </c>
      <c r="R241" s="84" t="str">
        <f>IF(TransactionAuditTable[[#This Row],[Ticker]]="","",IF(Q241&lt;&gt;"Yes",0,ABS(M241)*MIN(1,O241/I241)))</f>
        <v/>
      </c>
      <c r="S241" s="85" t="str">
        <f t="shared" si="28"/>
        <v/>
      </c>
      <c r="T241" s="85" t="str">
        <f t="shared" si="29"/>
        <v/>
      </c>
      <c r="U241" s="85" t="str">
        <f t="shared" si="30"/>
        <v/>
      </c>
      <c r="V241" s="31" t="str">
        <f t="shared" si="31"/>
        <v/>
      </c>
      <c r="W241" s="79" t="str">
        <f t="shared" si="32"/>
        <v/>
      </c>
      <c r="X241" s="82" t="str">
        <f t="shared" si="33"/>
        <v/>
      </c>
    </row>
    <row r="242" spans="1:24" ht="15" customHeight="1" x14ac:dyDescent="0.25">
      <c r="A242" s="30" t="str">
        <f>IF('2_Review &amp; Audit'!A227="","",'2_Review &amp; Audit'!A227)</f>
        <v/>
      </c>
      <c r="B242" s="30" t="str">
        <f>IF(A242="","",'2_Review &amp; Audit'!C227)</f>
        <v/>
      </c>
      <c r="C242" s="30" t="str">
        <f>IF(A242="","",'2_Review &amp; Audit'!D227)</f>
        <v/>
      </c>
      <c r="D242" s="30" t="str">
        <f>IF(A242="","",'2_Review &amp; Audit'!F227)</f>
        <v/>
      </c>
      <c r="E242" s="30" t="str">
        <f>IF(A242="","",'2_Review &amp; Audit'!H227)</f>
        <v/>
      </c>
      <c r="F242" s="31" t="str">
        <f>IF(A242="","",'2_Review &amp; Audit'!I227)</f>
        <v/>
      </c>
      <c r="G242" s="31" t="str">
        <f>IF(A242="","",'2_Review &amp; Audit'!M227)</f>
        <v/>
      </c>
      <c r="H242" s="32" t="str">
        <f>IF(A242="","",'2_Review &amp; Audit'!J227)</f>
        <v/>
      </c>
      <c r="I242" s="32" t="str">
        <f>IF(A242="","",'2_Review &amp; Audit'!N227)</f>
        <v/>
      </c>
      <c r="J242" s="32" t="str">
        <f>IF(A242="","",'2_Review &amp; Audit'!R227)</f>
        <v/>
      </c>
      <c r="K242" s="90" t="str">
        <f>IF(A242="","",'2_Review &amp; Audit'!L227)</f>
        <v/>
      </c>
      <c r="L242" s="90" t="str">
        <f>IF(A242="","",'2_Review &amp; Audit'!P227)</f>
        <v/>
      </c>
      <c r="M242" s="90" t="str">
        <f>IF(A242="","",'2_Review &amp; Audit'!Q227)</f>
        <v/>
      </c>
      <c r="N242" s="90" t="str">
        <f t="shared" si="26"/>
        <v/>
      </c>
      <c r="O242" s="32" t="str">
        <f>IF(OR(D242="",G242="",M242&gt;=0),"",MIN(I242,SUMIFS('2_Review &amp; Audit'!$J$6:$J$505,'2_Review &amp; Audit'!$F$6:$F$505,D242,'2_Review &amp; Audit'!$I$6:$I$505,"&gt;="&amp;G242-30,'2_Review &amp; Audit'!$I$6:$I$505,"&lt;="&amp;G242+30,'2_Review &amp; Audit'!$A$6:$A$505,"&lt;&gt;"&amp;A242)))</f>
        <v/>
      </c>
      <c r="P242" s="32" t="str">
        <f>IF(OR(D242="",G242="",M242&gt;=0),"",COUNTIFS('2_Review &amp; Audit'!$F$6:$F$505,D242,'2_Review &amp; Audit'!$I$6:$I$505,"&gt;="&amp;G242-30,'2_Review &amp; Audit'!$I$6:$I$505,"&lt;="&amp;G242+30,'2_Review &amp; Audit'!$A$6:$A$505,"&lt;&gt;"&amp;A242))</f>
        <v/>
      </c>
      <c r="Q242" s="88" t="str">
        <f t="shared" si="27"/>
        <v/>
      </c>
      <c r="R242" s="84" t="str">
        <f>IF(TransactionAuditTable[[#This Row],[Ticker]]="","",IF(Q242&lt;&gt;"Yes",0,ABS(M242)*MIN(1,O242/I242)))</f>
        <v/>
      </c>
      <c r="S242" s="85" t="str">
        <f t="shared" si="28"/>
        <v/>
      </c>
      <c r="T242" s="85" t="str">
        <f t="shared" si="29"/>
        <v/>
      </c>
      <c r="U242" s="85" t="str">
        <f t="shared" si="30"/>
        <v/>
      </c>
      <c r="V242" s="31" t="str">
        <f t="shared" si="31"/>
        <v/>
      </c>
      <c r="W242" s="80" t="str">
        <f t="shared" si="32"/>
        <v/>
      </c>
      <c r="X242" s="83" t="str">
        <f t="shared" si="33"/>
        <v/>
      </c>
    </row>
    <row r="243" spans="1:24" ht="15" customHeight="1" x14ac:dyDescent="0.25">
      <c r="A243" s="30" t="str">
        <f>IF('2_Review &amp; Audit'!A228="","",'2_Review &amp; Audit'!A228)</f>
        <v/>
      </c>
      <c r="B243" s="30" t="str">
        <f>IF(A243="","",'2_Review &amp; Audit'!C228)</f>
        <v/>
      </c>
      <c r="C243" s="30" t="str">
        <f>IF(A243="","",'2_Review &amp; Audit'!D228)</f>
        <v/>
      </c>
      <c r="D243" s="30" t="str">
        <f>IF(A243="","",'2_Review &amp; Audit'!F228)</f>
        <v/>
      </c>
      <c r="E243" s="30" t="str">
        <f>IF(A243="","",'2_Review &amp; Audit'!H228)</f>
        <v/>
      </c>
      <c r="F243" s="31" t="str">
        <f>IF(A243="","",'2_Review &amp; Audit'!I228)</f>
        <v/>
      </c>
      <c r="G243" s="31" t="str">
        <f>IF(A243="","",'2_Review &amp; Audit'!M228)</f>
        <v/>
      </c>
      <c r="H243" s="32" t="str">
        <f>IF(A243="","",'2_Review &amp; Audit'!J228)</f>
        <v/>
      </c>
      <c r="I243" s="32" t="str">
        <f>IF(A243="","",'2_Review &amp; Audit'!N228)</f>
        <v/>
      </c>
      <c r="J243" s="32" t="str">
        <f>IF(A243="","",'2_Review &amp; Audit'!R228)</f>
        <v/>
      </c>
      <c r="K243" s="90" t="str">
        <f>IF(A243="","",'2_Review &amp; Audit'!L228)</f>
        <v/>
      </c>
      <c r="L243" s="90" t="str">
        <f>IF(A243="","",'2_Review &amp; Audit'!P228)</f>
        <v/>
      </c>
      <c r="M243" s="90" t="str">
        <f>IF(A243="","",'2_Review &amp; Audit'!Q228)</f>
        <v/>
      </c>
      <c r="N243" s="90" t="str">
        <f t="shared" si="26"/>
        <v/>
      </c>
      <c r="O243" s="32" t="str">
        <f>IF(OR(D243="",G243="",M243&gt;=0),"",MIN(I243,SUMIFS('2_Review &amp; Audit'!$J$6:$J$505,'2_Review &amp; Audit'!$F$6:$F$505,D243,'2_Review &amp; Audit'!$I$6:$I$505,"&gt;="&amp;G243-30,'2_Review &amp; Audit'!$I$6:$I$505,"&lt;="&amp;G243+30,'2_Review &amp; Audit'!$A$6:$A$505,"&lt;&gt;"&amp;A243)))</f>
        <v/>
      </c>
      <c r="P243" s="32" t="str">
        <f>IF(OR(D243="",G243="",M243&gt;=0),"",COUNTIFS('2_Review &amp; Audit'!$F$6:$F$505,D243,'2_Review &amp; Audit'!$I$6:$I$505,"&gt;="&amp;G243-30,'2_Review &amp; Audit'!$I$6:$I$505,"&lt;="&amp;G243+30,'2_Review &amp; Audit'!$A$6:$A$505,"&lt;&gt;"&amp;A243))</f>
        <v/>
      </c>
      <c r="Q243" s="88" t="str">
        <f t="shared" si="27"/>
        <v/>
      </c>
      <c r="R243" s="84" t="str">
        <f>IF(TransactionAuditTable[[#This Row],[Ticker]]="","",IF(Q243&lt;&gt;"Yes",0,ABS(M243)*MIN(1,O243/I243)))</f>
        <v/>
      </c>
      <c r="S243" s="85" t="str">
        <f t="shared" si="28"/>
        <v/>
      </c>
      <c r="T243" s="85" t="str">
        <f t="shared" si="29"/>
        <v/>
      </c>
      <c r="U243" s="85" t="str">
        <f t="shared" si="30"/>
        <v/>
      </c>
      <c r="V243" s="31" t="str">
        <f t="shared" si="31"/>
        <v/>
      </c>
      <c r="W243" s="79" t="str">
        <f t="shared" si="32"/>
        <v/>
      </c>
      <c r="X243" s="82" t="str">
        <f t="shared" si="33"/>
        <v/>
      </c>
    </row>
    <row r="244" spans="1:24" ht="15" customHeight="1" x14ac:dyDescent="0.25">
      <c r="A244" s="30" t="str">
        <f>IF('2_Review &amp; Audit'!A229="","",'2_Review &amp; Audit'!A229)</f>
        <v/>
      </c>
      <c r="B244" s="30" t="str">
        <f>IF(A244="","",'2_Review &amp; Audit'!C229)</f>
        <v/>
      </c>
      <c r="C244" s="30" t="str">
        <f>IF(A244="","",'2_Review &amp; Audit'!D229)</f>
        <v/>
      </c>
      <c r="D244" s="30" t="str">
        <f>IF(A244="","",'2_Review &amp; Audit'!F229)</f>
        <v/>
      </c>
      <c r="E244" s="30" t="str">
        <f>IF(A244="","",'2_Review &amp; Audit'!H229)</f>
        <v/>
      </c>
      <c r="F244" s="31" t="str">
        <f>IF(A244="","",'2_Review &amp; Audit'!I229)</f>
        <v/>
      </c>
      <c r="G244" s="31" t="str">
        <f>IF(A244="","",'2_Review &amp; Audit'!M229)</f>
        <v/>
      </c>
      <c r="H244" s="32" t="str">
        <f>IF(A244="","",'2_Review &amp; Audit'!J229)</f>
        <v/>
      </c>
      <c r="I244" s="32" t="str">
        <f>IF(A244="","",'2_Review &amp; Audit'!N229)</f>
        <v/>
      </c>
      <c r="J244" s="32" t="str">
        <f>IF(A244="","",'2_Review &amp; Audit'!R229)</f>
        <v/>
      </c>
      <c r="K244" s="90" t="str">
        <f>IF(A244="","",'2_Review &amp; Audit'!L229)</f>
        <v/>
      </c>
      <c r="L244" s="90" t="str">
        <f>IF(A244="","",'2_Review &amp; Audit'!P229)</f>
        <v/>
      </c>
      <c r="M244" s="90" t="str">
        <f>IF(A244="","",'2_Review &amp; Audit'!Q229)</f>
        <v/>
      </c>
      <c r="N244" s="90" t="str">
        <f t="shared" si="26"/>
        <v/>
      </c>
      <c r="O244" s="32" t="str">
        <f>IF(OR(D244="",G244="",M244&gt;=0),"",MIN(I244,SUMIFS('2_Review &amp; Audit'!$J$6:$J$505,'2_Review &amp; Audit'!$F$6:$F$505,D244,'2_Review &amp; Audit'!$I$6:$I$505,"&gt;="&amp;G244-30,'2_Review &amp; Audit'!$I$6:$I$505,"&lt;="&amp;G244+30,'2_Review &amp; Audit'!$A$6:$A$505,"&lt;&gt;"&amp;A244)))</f>
        <v/>
      </c>
      <c r="P244" s="32" t="str">
        <f>IF(OR(D244="",G244="",M244&gt;=0),"",COUNTIFS('2_Review &amp; Audit'!$F$6:$F$505,D244,'2_Review &amp; Audit'!$I$6:$I$505,"&gt;="&amp;G244-30,'2_Review &amp; Audit'!$I$6:$I$505,"&lt;="&amp;G244+30,'2_Review &amp; Audit'!$A$6:$A$505,"&lt;&gt;"&amp;A244))</f>
        <v/>
      </c>
      <c r="Q244" s="88" t="str">
        <f t="shared" si="27"/>
        <v/>
      </c>
      <c r="R244" s="84" t="str">
        <f>IF(TransactionAuditTable[[#This Row],[Ticker]]="","",IF(Q244&lt;&gt;"Yes",0,ABS(M244)*MIN(1,O244/I244)))</f>
        <v/>
      </c>
      <c r="S244" s="85" t="str">
        <f t="shared" si="28"/>
        <v/>
      </c>
      <c r="T244" s="85" t="str">
        <f t="shared" si="29"/>
        <v/>
      </c>
      <c r="U244" s="85" t="str">
        <f t="shared" si="30"/>
        <v/>
      </c>
      <c r="V244" s="31" t="str">
        <f t="shared" si="31"/>
        <v/>
      </c>
      <c r="W244" s="80" t="str">
        <f t="shared" si="32"/>
        <v/>
      </c>
      <c r="X244" s="83" t="str">
        <f t="shared" si="33"/>
        <v/>
      </c>
    </row>
    <row r="245" spans="1:24" ht="15" customHeight="1" x14ac:dyDescent="0.25">
      <c r="A245" s="30" t="str">
        <f>IF('2_Review &amp; Audit'!A230="","",'2_Review &amp; Audit'!A230)</f>
        <v/>
      </c>
      <c r="B245" s="30" t="str">
        <f>IF(A245="","",'2_Review &amp; Audit'!C230)</f>
        <v/>
      </c>
      <c r="C245" s="30" t="str">
        <f>IF(A245="","",'2_Review &amp; Audit'!D230)</f>
        <v/>
      </c>
      <c r="D245" s="30" t="str">
        <f>IF(A245="","",'2_Review &amp; Audit'!F230)</f>
        <v/>
      </c>
      <c r="E245" s="30" t="str">
        <f>IF(A245="","",'2_Review &amp; Audit'!H230)</f>
        <v/>
      </c>
      <c r="F245" s="31" t="str">
        <f>IF(A245="","",'2_Review &amp; Audit'!I230)</f>
        <v/>
      </c>
      <c r="G245" s="31" t="str">
        <f>IF(A245="","",'2_Review &amp; Audit'!M230)</f>
        <v/>
      </c>
      <c r="H245" s="32" t="str">
        <f>IF(A245="","",'2_Review &amp; Audit'!J230)</f>
        <v/>
      </c>
      <c r="I245" s="32" t="str">
        <f>IF(A245="","",'2_Review &amp; Audit'!N230)</f>
        <v/>
      </c>
      <c r="J245" s="32" t="str">
        <f>IF(A245="","",'2_Review &amp; Audit'!R230)</f>
        <v/>
      </c>
      <c r="K245" s="90" t="str">
        <f>IF(A245="","",'2_Review &amp; Audit'!L230)</f>
        <v/>
      </c>
      <c r="L245" s="90" t="str">
        <f>IF(A245="","",'2_Review &amp; Audit'!P230)</f>
        <v/>
      </c>
      <c r="M245" s="90" t="str">
        <f>IF(A245="","",'2_Review &amp; Audit'!Q230)</f>
        <v/>
      </c>
      <c r="N245" s="90" t="str">
        <f t="shared" si="26"/>
        <v/>
      </c>
      <c r="O245" s="32" t="str">
        <f>IF(OR(D245="",G245="",M245&gt;=0),"",MIN(I245,SUMIFS('2_Review &amp; Audit'!$J$6:$J$505,'2_Review &amp; Audit'!$F$6:$F$505,D245,'2_Review &amp; Audit'!$I$6:$I$505,"&gt;="&amp;G245-30,'2_Review &amp; Audit'!$I$6:$I$505,"&lt;="&amp;G245+30,'2_Review &amp; Audit'!$A$6:$A$505,"&lt;&gt;"&amp;A245)))</f>
        <v/>
      </c>
      <c r="P245" s="32" t="str">
        <f>IF(OR(D245="",G245="",M245&gt;=0),"",COUNTIFS('2_Review &amp; Audit'!$F$6:$F$505,D245,'2_Review &amp; Audit'!$I$6:$I$505,"&gt;="&amp;G245-30,'2_Review &amp; Audit'!$I$6:$I$505,"&lt;="&amp;G245+30,'2_Review &amp; Audit'!$A$6:$A$505,"&lt;&gt;"&amp;A245))</f>
        <v/>
      </c>
      <c r="Q245" s="88" t="str">
        <f t="shared" si="27"/>
        <v/>
      </c>
      <c r="R245" s="84" t="str">
        <f>IF(TransactionAuditTable[[#This Row],[Ticker]]="","",IF(Q245&lt;&gt;"Yes",0,ABS(M245)*MIN(1,O245/I245)))</f>
        <v/>
      </c>
      <c r="S245" s="85" t="str">
        <f t="shared" si="28"/>
        <v/>
      </c>
      <c r="T245" s="85" t="str">
        <f t="shared" si="29"/>
        <v/>
      </c>
      <c r="U245" s="85" t="str">
        <f t="shared" si="30"/>
        <v/>
      </c>
      <c r="V245" s="31" t="str">
        <f t="shared" si="31"/>
        <v/>
      </c>
      <c r="W245" s="79" t="str">
        <f t="shared" si="32"/>
        <v/>
      </c>
      <c r="X245" s="82" t="str">
        <f t="shared" si="33"/>
        <v/>
      </c>
    </row>
    <row r="246" spans="1:24" ht="15" customHeight="1" x14ac:dyDescent="0.25">
      <c r="A246" s="30" t="str">
        <f>IF('2_Review &amp; Audit'!A231="","",'2_Review &amp; Audit'!A231)</f>
        <v/>
      </c>
      <c r="B246" s="30" t="str">
        <f>IF(A246="","",'2_Review &amp; Audit'!C231)</f>
        <v/>
      </c>
      <c r="C246" s="30" t="str">
        <f>IF(A246="","",'2_Review &amp; Audit'!D231)</f>
        <v/>
      </c>
      <c r="D246" s="30" t="str">
        <f>IF(A246="","",'2_Review &amp; Audit'!F231)</f>
        <v/>
      </c>
      <c r="E246" s="30" t="str">
        <f>IF(A246="","",'2_Review &amp; Audit'!H231)</f>
        <v/>
      </c>
      <c r="F246" s="31" t="str">
        <f>IF(A246="","",'2_Review &amp; Audit'!I231)</f>
        <v/>
      </c>
      <c r="G246" s="31" t="str">
        <f>IF(A246="","",'2_Review &amp; Audit'!M231)</f>
        <v/>
      </c>
      <c r="H246" s="32" t="str">
        <f>IF(A246="","",'2_Review &amp; Audit'!J231)</f>
        <v/>
      </c>
      <c r="I246" s="32" t="str">
        <f>IF(A246="","",'2_Review &amp; Audit'!N231)</f>
        <v/>
      </c>
      <c r="J246" s="32" t="str">
        <f>IF(A246="","",'2_Review &amp; Audit'!R231)</f>
        <v/>
      </c>
      <c r="K246" s="90" t="str">
        <f>IF(A246="","",'2_Review &amp; Audit'!L231)</f>
        <v/>
      </c>
      <c r="L246" s="90" t="str">
        <f>IF(A246="","",'2_Review &amp; Audit'!P231)</f>
        <v/>
      </c>
      <c r="M246" s="90" t="str">
        <f>IF(A246="","",'2_Review &amp; Audit'!Q231)</f>
        <v/>
      </c>
      <c r="N246" s="90" t="str">
        <f t="shared" si="26"/>
        <v/>
      </c>
      <c r="O246" s="32" t="str">
        <f>IF(OR(D246="",G246="",M246&gt;=0),"",MIN(I246,SUMIFS('2_Review &amp; Audit'!$J$6:$J$505,'2_Review &amp; Audit'!$F$6:$F$505,D246,'2_Review &amp; Audit'!$I$6:$I$505,"&gt;="&amp;G246-30,'2_Review &amp; Audit'!$I$6:$I$505,"&lt;="&amp;G246+30,'2_Review &amp; Audit'!$A$6:$A$505,"&lt;&gt;"&amp;A246)))</f>
        <v/>
      </c>
      <c r="P246" s="32" t="str">
        <f>IF(OR(D246="",G246="",M246&gt;=0),"",COUNTIFS('2_Review &amp; Audit'!$F$6:$F$505,D246,'2_Review &amp; Audit'!$I$6:$I$505,"&gt;="&amp;G246-30,'2_Review &amp; Audit'!$I$6:$I$505,"&lt;="&amp;G246+30,'2_Review &amp; Audit'!$A$6:$A$505,"&lt;&gt;"&amp;A246))</f>
        <v/>
      </c>
      <c r="Q246" s="88" t="str">
        <f t="shared" si="27"/>
        <v/>
      </c>
      <c r="R246" s="84" t="str">
        <f>IF(TransactionAuditTable[[#This Row],[Ticker]]="","",IF(Q246&lt;&gt;"Yes",0,ABS(M246)*MIN(1,O246/I246)))</f>
        <v/>
      </c>
      <c r="S246" s="85" t="str">
        <f t="shared" si="28"/>
        <v/>
      </c>
      <c r="T246" s="85" t="str">
        <f t="shared" si="29"/>
        <v/>
      </c>
      <c r="U246" s="85" t="str">
        <f t="shared" si="30"/>
        <v/>
      </c>
      <c r="V246" s="31" t="str">
        <f t="shared" si="31"/>
        <v/>
      </c>
      <c r="W246" s="80" t="str">
        <f t="shared" si="32"/>
        <v/>
      </c>
      <c r="X246" s="83" t="str">
        <f t="shared" si="33"/>
        <v/>
      </c>
    </row>
    <row r="247" spans="1:24" ht="15" customHeight="1" x14ac:dyDescent="0.25">
      <c r="A247" s="30" t="str">
        <f>IF('2_Review &amp; Audit'!A232="","",'2_Review &amp; Audit'!A232)</f>
        <v/>
      </c>
      <c r="B247" s="30" t="str">
        <f>IF(A247="","",'2_Review &amp; Audit'!C232)</f>
        <v/>
      </c>
      <c r="C247" s="30" t="str">
        <f>IF(A247="","",'2_Review &amp; Audit'!D232)</f>
        <v/>
      </c>
      <c r="D247" s="30" t="str">
        <f>IF(A247="","",'2_Review &amp; Audit'!F232)</f>
        <v/>
      </c>
      <c r="E247" s="30" t="str">
        <f>IF(A247="","",'2_Review &amp; Audit'!H232)</f>
        <v/>
      </c>
      <c r="F247" s="31" t="str">
        <f>IF(A247="","",'2_Review &amp; Audit'!I232)</f>
        <v/>
      </c>
      <c r="G247" s="31" t="str">
        <f>IF(A247="","",'2_Review &amp; Audit'!M232)</f>
        <v/>
      </c>
      <c r="H247" s="32" t="str">
        <f>IF(A247="","",'2_Review &amp; Audit'!J232)</f>
        <v/>
      </c>
      <c r="I247" s="32" t="str">
        <f>IF(A247="","",'2_Review &amp; Audit'!N232)</f>
        <v/>
      </c>
      <c r="J247" s="32" t="str">
        <f>IF(A247="","",'2_Review &amp; Audit'!R232)</f>
        <v/>
      </c>
      <c r="K247" s="90" t="str">
        <f>IF(A247="","",'2_Review &amp; Audit'!L232)</f>
        <v/>
      </c>
      <c r="L247" s="90" t="str">
        <f>IF(A247="","",'2_Review &amp; Audit'!P232)</f>
        <v/>
      </c>
      <c r="M247" s="90" t="str">
        <f>IF(A247="","",'2_Review &amp; Audit'!Q232)</f>
        <v/>
      </c>
      <c r="N247" s="90" t="str">
        <f t="shared" si="26"/>
        <v/>
      </c>
      <c r="O247" s="32" t="str">
        <f>IF(OR(D247="",G247="",M247&gt;=0),"",MIN(I247,SUMIFS('2_Review &amp; Audit'!$J$6:$J$505,'2_Review &amp; Audit'!$F$6:$F$505,D247,'2_Review &amp; Audit'!$I$6:$I$505,"&gt;="&amp;G247-30,'2_Review &amp; Audit'!$I$6:$I$505,"&lt;="&amp;G247+30,'2_Review &amp; Audit'!$A$6:$A$505,"&lt;&gt;"&amp;A247)))</f>
        <v/>
      </c>
      <c r="P247" s="32" t="str">
        <f>IF(OR(D247="",G247="",M247&gt;=0),"",COUNTIFS('2_Review &amp; Audit'!$F$6:$F$505,D247,'2_Review &amp; Audit'!$I$6:$I$505,"&gt;="&amp;G247-30,'2_Review &amp; Audit'!$I$6:$I$505,"&lt;="&amp;G247+30,'2_Review &amp; Audit'!$A$6:$A$505,"&lt;&gt;"&amp;A247))</f>
        <v/>
      </c>
      <c r="Q247" s="88" t="str">
        <f t="shared" si="27"/>
        <v/>
      </c>
      <c r="R247" s="84" t="str">
        <f>IF(TransactionAuditTable[[#This Row],[Ticker]]="","",IF(Q247&lt;&gt;"Yes",0,ABS(M247)*MIN(1,O247/I247)))</f>
        <v/>
      </c>
      <c r="S247" s="85" t="str">
        <f t="shared" si="28"/>
        <v/>
      </c>
      <c r="T247" s="85" t="str">
        <f t="shared" si="29"/>
        <v/>
      </c>
      <c r="U247" s="85" t="str">
        <f t="shared" si="30"/>
        <v/>
      </c>
      <c r="V247" s="31" t="str">
        <f t="shared" si="31"/>
        <v/>
      </c>
      <c r="W247" s="79" t="str">
        <f t="shared" si="32"/>
        <v/>
      </c>
      <c r="X247" s="82" t="str">
        <f t="shared" si="33"/>
        <v/>
      </c>
    </row>
    <row r="248" spans="1:24" ht="15" customHeight="1" x14ac:dyDescent="0.25">
      <c r="A248" s="30" t="str">
        <f>IF('2_Review &amp; Audit'!A233="","",'2_Review &amp; Audit'!A233)</f>
        <v/>
      </c>
      <c r="B248" s="30" t="str">
        <f>IF(A248="","",'2_Review &amp; Audit'!C233)</f>
        <v/>
      </c>
      <c r="C248" s="30" t="str">
        <f>IF(A248="","",'2_Review &amp; Audit'!D233)</f>
        <v/>
      </c>
      <c r="D248" s="30" t="str">
        <f>IF(A248="","",'2_Review &amp; Audit'!F233)</f>
        <v/>
      </c>
      <c r="E248" s="30" t="str">
        <f>IF(A248="","",'2_Review &amp; Audit'!H233)</f>
        <v/>
      </c>
      <c r="F248" s="31" t="str">
        <f>IF(A248="","",'2_Review &amp; Audit'!I233)</f>
        <v/>
      </c>
      <c r="G248" s="31" t="str">
        <f>IF(A248="","",'2_Review &amp; Audit'!M233)</f>
        <v/>
      </c>
      <c r="H248" s="32" t="str">
        <f>IF(A248="","",'2_Review &amp; Audit'!J233)</f>
        <v/>
      </c>
      <c r="I248" s="32" t="str">
        <f>IF(A248="","",'2_Review &amp; Audit'!N233)</f>
        <v/>
      </c>
      <c r="J248" s="32" t="str">
        <f>IF(A248="","",'2_Review &amp; Audit'!R233)</f>
        <v/>
      </c>
      <c r="K248" s="90" t="str">
        <f>IF(A248="","",'2_Review &amp; Audit'!L233)</f>
        <v/>
      </c>
      <c r="L248" s="90" t="str">
        <f>IF(A248="","",'2_Review &amp; Audit'!P233)</f>
        <v/>
      </c>
      <c r="M248" s="90" t="str">
        <f>IF(A248="","",'2_Review &amp; Audit'!Q233)</f>
        <v/>
      </c>
      <c r="N248" s="90" t="str">
        <f t="shared" si="26"/>
        <v/>
      </c>
      <c r="O248" s="32" t="str">
        <f>IF(OR(D248="",G248="",M248&gt;=0),"",MIN(I248,SUMIFS('2_Review &amp; Audit'!$J$6:$J$505,'2_Review &amp; Audit'!$F$6:$F$505,D248,'2_Review &amp; Audit'!$I$6:$I$505,"&gt;="&amp;G248-30,'2_Review &amp; Audit'!$I$6:$I$505,"&lt;="&amp;G248+30,'2_Review &amp; Audit'!$A$6:$A$505,"&lt;&gt;"&amp;A248)))</f>
        <v/>
      </c>
      <c r="P248" s="32" t="str">
        <f>IF(OR(D248="",G248="",M248&gt;=0),"",COUNTIFS('2_Review &amp; Audit'!$F$6:$F$505,D248,'2_Review &amp; Audit'!$I$6:$I$505,"&gt;="&amp;G248-30,'2_Review &amp; Audit'!$I$6:$I$505,"&lt;="&amp;G248+30,'2_Review &amp; Audit'!$A$6:$A$505,"&lt;&gt;"&amp;A248))</f>
        <v/>
      </c>
      <c r="Q248" s="88" t="str">
        <f t="shared" si="27"/>
        <v/>
      </c>
      <c r="R248" s="84" t="str">
        <f>IF(TransactionAuditTable[[#This Row],[Ticker]]="","",IF(Q248&lt;&gt;"Yes",0,ABS(M248)*MIN(1,O248/I248)))</f>
        <v/>
      </c>
      <c r="S248" s="85" t="str">
        <f t="shared" si="28"/>
        <v/>
      </c>
      <c r="T248" s="85" t="str">
        <f t="shared" si="29"/>
        <v/>
      </c>
      <c r="U248" s="85" t="str">
        <f t="shared" si="30"/>
        <v/>
      </c>
      <c r="V248" s="31" t="str">
        <f t="shared" si="31"/>
        <v/>
      </c>
      <c r="W248" s="80" t="str">
        <f t="shared" si="32"/>
        <v/>
      </c>
      <c r="X248" s="83" t="str">
        <f t="shared" si="33"/>
        <v/>
      </c>
    </row>
    <row r="249" spans="1:24" ht="15" customHeight="1" x14ac:dyDescent="0.25">
      <c r="A249" s="30" t="str">
        <f>IF('2_Review &amp; Audit'!A234="","",'2_Review &amp; Audit'!A234)</f>
        <v/>
      </c>
      <c r="B249" s="30" t="str">
        <f>IF(A249="","",'2_Review &amp; Audit'!C234)</f>
        <v/>
      </c>
      <c r="C249" s="30" t="str">
        <f>IF(A249="","",'2_Review &amp; Audit'!D234)</f>
        <v/>
      </c>
      <c r="D249" s="30" t="str">
        <f>IF(A249="","",'2_Review &amp; Audit'!F234)</f>
        <v/>
      </c>
      <c r="E249" s="30" t="str">
        <f>IF(A249="","",'2_Review &amp; Audit'!H234)</f>
        <v/>
      </c>
      <c r="F249" s="31" t="str">
        <f>IF(A249="","",'2_Review &amp; Audit'!I234)</f>
        <v/>
      </c>
      <c r="G249" s="31" t="str">
        <f>IF(A249="","",'2_Review &amp; Audit'!M234)</f>
        <v/>
      </c>
      <c r="H249" s="32" t="str">
        <f>IF(A249="","",'2_Review &amp; Audit'!J234)</f>
        <v/>
      </c>
      <c r="I249" s="32" t="str">
        <f>IF(A249="","",'2_Review &amp; Audit'!N234)</f>
        <v/>
      </c>
      <c r="J249" s="32" t="str">
        <f>IF(A249="","",'2_Review &amp; Audit'!R234)</f>
        <v/>
      </c>
      <c r="K249" s="90" t="str">
        <f>IF(A249="","",'2_Review &amp; Audit'!L234)</f>
        <v/>
      </c>
      <c r="L249" s="90" t="str">
        <f>IF(A249="","",'2_Review &amp; Audit'!P234)</f>
        <v/>
      </c>
      <c r="M249" s="90" t="str">
        <f>IF(A249="","",'2_Review &amp; Audit'!Q234)</f>
        <v/>
      </c>
      <c r="N249" s="90" t="str">
        <f t="shared" si="26"/>
        <v/>
      </c>
      <c r="O249" s="32" t="str">
        <f>IF(OR(D249="",G249="",M249&gt;=0),"",MIN(I249,SUMIFS('2_Review &amp; Audit'!$J$6:$J$505,'2_Review &amp; Audit'!$F$6:$F$505,D249,'2_Review &amp; Audit'!$I$6:$I$505,"&gt;="&amp;G249-30,'2_Review &amp; Audit'!$I$6:$I$505,"&lt;="&amp;G249+30,'2_Review &amp; Audit'!$A$6:$A$505,"&lt;&gt;"&amp;A249)))</f>
        <v/>
      </c>
      <c r="P249" s="32" t="str">
        <f>IF(OR(D249="",G249="",M249&gt;=0),"",COUNTIFS('2_Review &amp; Audit'!$F$6:$F$505,D249,'2_Review &amp; Audit'!$I$6:$I$505,"&gt;="&amp;G249-30,'2_Review &amp; Audit'!$I$6:$I$505,"&lt;="&amp;G249+30,'2_Review &amp; Audit'!$A$6:$A$505,"&lt;&gt;"&amp;A249))</f>
        <v/>
      </c>
      <c r="Q249" s="88" t="str">
        <f t="shared" si="27"/>
        <v/>
      </c>
      <c r="R249" s="84" t="str">
        <f>IF(TransactionAuditTable[[#This Row],[Ticker]]="","",IF(Q249&lt;&gt;"Yes",0,ABS(M249)*MIN(1,O249/I249)))</f>
        <v/>
      </c>
      <c r="S249" s="85" t="str">
        <f t="shared" si="28"/>
        <v/>
      </c>
      <c r="T249" s="85" t="str">
        <f t="shared" si="29"/>
        <v/>
      </c>
      <c r="U249" s="85" t="str">
        <f t="shared" si="30"/>
        <v/>
      </c>
      <c r="V249" s="31" t="str">
        <f t="shared" si="31"/>
        <v/>
      </c>
      <c r="W249" s="79" t="str">
        <f t="shared" si="32"/>
        <v/>
      </c>
      <c r="X249" s="82" t="str">
        <f t="shared" si="33"/>
        <v/>
      </c>
    </row>
    <row r="250" spans="1:24" ht="15" customHeight="1" x14ac:dyDescent="0.25">
      <c r="A250" s="30" t="str">
        <f>IF('2_Review &amp; Audit'!A235="","",'2_Review &amp; Audit'!A235)</f>
        <v/>
      </c>
      <c r="B250" s="30" t="str">
        <f>IF(A250="","",'2_Review &amp; Audit'!C235)</f>
        <v/>
      </c>
      <c r="C250" s="30" t="str">
        <f>IF(A250="","",'2_Review &amp; Audit'!D235)</f>
        <v/>
      </c>
      <c r="D250" s="30" t="str">
        <f>IF(A250="","",'2_Review &amp; Audit'!F235)</f>
        <v/>
      </c>
      <c r="E250" s="30" t="str">
        <f>IF(A250="","",'2_Review &amp; Audit'!H235)</f>
        <v/>
      </c>
      <c r="F250" s="31" t="str">
        <f>IF(A250="","",'2_Review &amp; Audit'!I235)</f>
        <v/>
      </c>
      <c r="G250" s="31" t="str">
        <f>IF(A250="","",'2_Review &amp; Audit'!M235)</f>
        <v/>
      </c>
      <c r="H250" s="32" t="str">
        <f>IF(A250="","",'2_Review &amp; Audit'!J235)</f>
        <v/>
      </c>
      <c r="I250" s="32" t="str">
        <f>IF(A250="","",'2_Review &amp; Audit'!N235)</f>
        <v/>
      </c>
      <c r="J250" s="32" t="str">
        <f>IF(A250="","",'2_Review &amp; Audit'!R235)</f>
        <v/>
      </c>
      <c r="K250" s="90" t="str">
        <f>IF(A250="","",'2_Review &amp; Audit'!L235)</f>
        <v/>
      </c>
      <c r="L250" s="90" t="str">
        <f>IF(A250="","",'2_Review &amp; Audit'!P235)</f>
        <v/>
      </c>
      <c r="M250" s="90" t="str">
        <f>IF(A250="","",'2_Review &amp; Audit'!Q235)</f>
        <v/>
      </c>
      <c r="N250" s="90" t="str">
        <f t="shared" si="26"/>
        <v/>
      </c>
      <c r="O250" s="32" t="str">
        <f>IF(OR(D250="",G250="",M250&gt;=0),"",MIN(I250,SUMIFS('2_Review &amp; Audit'!$J$6:$J$505,'2_Review &amp; Audit'!$F$6:$F$505,D250,'2_Review &amp; Audit'!$I$6:$I$505,"&gt;="&amp;G250-30,'2_Review &amp; Audit'!$I$6:$I$505,"&lt;="&amp;G250+30,'2_Review &amp; Audit'!$A$6:$A$505,"&lt;&gt;"&amp;A250)))</f>
        <v/>
      </c>
      <c r="P250" s="32" t="str">
        <f>IF(OR(D250="",G250="",M250&gt;=0),"",COUNTIFS('2_Review &amp; Audit'!$F$6:$F$505,D250,'2_Review &amp; Audit'!$I$6:$I$505,"&gt;="&amp;G250-30,'2_Review &amp; Audit'!$I$6:$I$505,"&lt;="&amp;G250+30,'2_Review &amp; Audit'!$A$6:$A$505,"&lt;&gt;"&amp;A250))</f>
        <v/>
      </c>
      <c r="Q250" s="88" t="str">
        <f t="shared" si="27"/>
        <v/>
      </c>
      <c r="R250" s="84" t="str">
        <f>IF(TransactionAuditTable[[#This Row],[Ticker]]="","",IF(Q250&lt;&gt;"Yes",0,ABS(M250)*MIN(1,O250/I250)))</f>
        <v/>
      </c>
      <c r="S250" s="85" t="str">
        <f t="shared" si="28"/>
        <v/>
      </c>
      <c r="T250" s="85" t="str">
        <f t="shared" si="29"/>
        <v/>
      </c>
      <c r="U250" s="85" t="str">
        <f t="shared" si="30"/>
        <v/>
      </c>
      <c r="V250" s="31" t="str">
        <f t="shared" si="31"/>
        <v/>
      </c>
      <c r="W250" s="80" t="str">
        <f t="shared" si="32"/>
        <v/>
      </c>
      <c r="X250" s="83" t="str">
        <f t="shared" si="33"/>
        <v/>
      </c>
    </row>
    <row r="251" spans="1:24" ht="15" customHeight="1" x14ac:dyDescent="0.25">
      <c r="A251" s="30" t="str">
        <f>IF('2_Review &amp; Audit'!A236="","",'2_Review &amp; Audit'!A236)</f>
        <v/>
      </c>
      <c r="B251" s="30" t="str">
        <f>IF(A251="","",'2_Review &amp; Audit'!C236)</f>
        <v/>
      </c>
      <c r="C251" s="30" t="str">
        <f>IF(A251="","",'2_Review &amp; Audit'!D236)</f>
        <v/>
      </c>
      <c r="D251" s="30" t="str">
        <f>IF(A251="","",'2_Review &amp; Audit'!F236)</f>
        <v/>
      </c>
      <c r="E251" s="30" t="str">
        <f>IF(A251="","",'2_Review &amp; Audit'!H236)</f>
        <v/>
      </c>
      <c r="F251" s="31" t="str">
        <f>IF(A251="","",'2_Review &amp; Audit'!I236)</f>
        <v/>
      </c>
      <c r="G251" s="31" t="str">
        <f>IF(A251="","",'2_Review &amp; Audit'!M236)</f>
        <v/>
      </c>
      <c r="H251" s="32" t="str">
        <f>IF(A251="","",'2_Review &amp; Audit'!J236)</f>
        <v/>
      </c>
      <c r="I251" s="32" t="str">
        <f>IF(A251="","",'2_Review &amp; Audit'!N236)</f>
        <v/>
      </c>
      <c r="J251" s="32" t="str">
        <f>IF(A251="","",'2_Review &amp; Audit'!R236)</f>
        <v/>
      </c>
      <c r="K251" s="90" t="str">
        <f>IF(A251="","",'2_Review &amp; Audit'!L236)</f>
        <v/>
      </c>
      <c r="L251" s="90" t="str">
        <f>IF(A251="","",'2_Review &amp; Audit'!P236)</f>
        <v/>
      </c>
      <c r="M251" s="90" t="str">
        <f>IF(A251="","",'2_Review &amp; Audit'!Q236)</f>
        <v/>
      </c>
      <c r="N251" s="90" t="str">
        <f t="shared" si="26"/>
        <v/>
      </c>
      <c r="O251" s="32" t="str">
        <f>IF(OR(D251="",G251="",M251&gt;=0),"",MIN(I251,SUMIFS('2_Review &amp; Audit'!$J$6:$J$505,'2_Review &amp; Audit'!$F$6:$F$505,D251,'2_Review &amp; Audit'!$I$6:$I$505,"&gt;="&amp;G251-30,'2_Review &amp; Audit'!$I$6:$I$505,"&lt;="&amp;G251+30,'2_Review &amp; Audit'!$A$6:$A$505,"&lt;&gt;"&amp;A251)))</f>
        <v/>
      </c>
      <c r="P251" s="32" t="str">
        <f>IF(OR(D251="",G251="",M251&gt;=0),"",COUNTIFS('2_Review &amp; Audit'!$F$6:$F$505,D251,'2_Review &amp; Audit'!$I$6:$I$505,"&gt;="&amp;G251-30,'2_Review &amp; Audit'!$I$6:$I$505,"&lt;="&amp;G251+30,'2_Review &amp; Audit'!$A$6:$A$505,"&lt;&gt;"&amp;A251))</f>
        <v/>
      </c>
      <c r="Q251" s="88" t="str">
        <f t="shared" si="27"/>
        <v/>
      </c>
      <c r="R251" s="84" t="str">
        <f>IF(TransactionAuditTable[[#This Row],[Ticker]]="","",IF(Q251&lt;&gt;"Yes",0,ABS(M251)*MIN(1,O251/I251)))</f>
        <v/>
      </c>
      <c r="S251" s="85" t="str">
        <f t="shared" si="28"/>
        <v/>
      </c>
      <c r="T251" s="85" t="str">
        <f t="shared" si="29"/>
        <v/>
      </c>
      <c r="U251" s="85" t="str">
        <f t="shared" si="30"/>
        <v/>
      </c>
      <c r="V251" s="31" t="str">
        <f t="shared" si="31"/>
        <v/>
      </c>
      <c r="W251" s="79" t="str">
        <f t="shared" si="32"/>
        <v/>
      </c>
      <c r="X251" s="82" t="str">
        <f t="shared" si="33"/>
        <v/>
      </c>
    </row>
    <row r="252" spans="1:24" ht="15" customHeight="1" x14ac:dyDescent="0.25">
      <c r="A252" s="30" t="str">
        <f>IF('2_Review &amp; Audit'!A237="","",'2_Review &amp; Audit'!A237)</f>
        <v/>
      </c>
      <c r="B252" s="30" t="str">
        <f>IF(A252="","",'2_Review &amp; Audit'!C237)</f>
        <v/>
      </c>
      <c r="C252" s="30" t="str">
        <f>IF(A252="","",'2_Review &amp; Audit'!D237)</f>
        <v/>
      </c>
      <c r="D252" s="30" t="str">
        <f>IF(A252="","",'2_Review &amp; Audit'!F237)</f>
        <v/>
      </c>
      <c r="E252" s="30" t="str">
        <f>IF(A252="","",'2_Review &amp; Audit'!H237)</f>
        <v/>
      </c>
      <c r="F252" s="31" t="str">
        <f>IF(A252="","",'2_Review &amp; Audit'!I237)</f>
        <v/>
      </c>
      <c r="G252" s="31" t="str">
        <f>IF(A252="","",'2_Review &amp; Audit'!M237)</f>
        <v/>
      </c>
      <c r="H252" s="32" t="str">
        <f>IF(A252="","",'2_Review &amp; Audit'!J237)</f>
        <v/>
      </c>
      <c r="I252" s="32" t="str">
        <f>IF(A252="","",'2_Review &amp; Audit'!N237)</f>
        <v/>
      </c>
      <c r="J252" s="32" t="str">
        <f>IF(A252="","",'2_Review &amp; Audit'!R237)</f>
        <v/>
      </c>
      <c r="K252" s="90" t="str">
        <f>IF(A252="","",'2_Review &amp; Audit'!L237)</f>
        <v/>
      </c>
      <c r="L252" s="90" t="str">
        <f>IF(A252="","",'2_Review &amp; Audit'!P237)</f>
        <v/>
      </c>
      <c r="M252" s="90" t="str">
        <f>IF(A252="","",'2_Review &amp; Audit'!Q237)</f>
        <v/>
      </c>
      <c r="N252" s="90" t="str">
        <f t="shared" si="26"/>
        <v/>
      </c>
      <c r="O252" s="32" t="str">
        <f>IF(OR(D252="",G252="",M252&gt;=0),"",MIN(I252,SUMIFS('2_Review &amp; Audit'!$J$6:$J$505,'2_Review &amp; Audit'!$F$6:$F$505,D252,'2_Review &amp; Audit'!$I$6:$I$505,"&gt;="&amp;G252-30,'2_Review &amp; Audit'!$I$6:$I$505,"&lt;="&amp;G252+30,'2_Review &amp; Audit'!$A$6:$A$505,"&lt;&gt;"&amp;A252)))</f>
        <v/>
      </c>
      <c r="P252" s="32" t="str">
        <f>IF(OR(D252="",G252="",M252&gt;=0),"",COUNTIFS('2_Review &amp; Audit'!$F$6:$F$505,D252,'2_Review &amp; Audit'!$I$6:$I$505,"&gt;="&amp;G252-30,'2_Review &amp; Audit'!$I$6:$I$505,"&lt;="&amp;G252+30,'2_Review &amp; Audit'!$A$6:$A$505,"&lt;&gt;"&amp;A252))</f>
        <v/>
      </c>
      <c r="Q252" s="88" t="str">
        <f t="shared" si="27"/>
        <v/>
      </c>
      <c r="R252" s="84" t="str">
        <f>IF(TransactionAuditTable[[#This Row],[Ticker]]="","",IF(Q252&lt;&gt;"Yes",0,ABS(M252)*MIN(1,O252/I252)))</f>
        <v/>
      </c>
      <c r="S252" s="85" t="str">
        <f t="shared" si="28"/>
        <v/>
      </c>
      <c r="T252" s="85" t="str">
        <f t="shared" si="29"/>
        <v/>
      </c>
      <c r="U252" s="85" t="str">
        <f t="shared" si="30"/>
        <v/>
      </c>
      <c r="V252" s="31" t="str">
        <f t="shared" si="31"/>
        <v/>
      </c>
      <c r="W252" s="80" t="str">
        <f t="shared" si="32"/>
        <v/>
      </c>
      <c r="X252" s="83" t="str">
        <f t="shared" si="33"/>
        <v/>
      </c>
    </row>
    <row r="253" spans="1:24" ht="15" customHeight="1" x14ac:dyDescent="0.25">
      <c r="A253" s="30" t="str">
        <f>IF('2_Review &amp; Audit'!A238="","",'2_Review &amp; Audit'!A238)</f>
        <v/>
      </c>
      <c r="B253" s="30" t="str">
        <f>IF(A253="","",'2_Review &amp; Audit'!C238)</f>
        <v/>
      </c>
      <c r="C253" s="30" t="str">
        <f>IF(A253="","",'2_Review &amp; Audit'!D238)</f>
        <v/>
      </c>
      <c r="D253" s="30" t="str">
        <f>IF(A253="","",'2_Review &amp; Audit'!F238)</f>
        <v/>
      </c>
      <c r="E253" s="30" t="str">
        <f>IF(A253="","",'2_Review &amp; Audit'!H238)</f>
        <v/>
      </c>
      <c r="F253" s="31" t="str">
        <f>IF(A253="","",'2_Review &amp; Audit'!I238)</f>
        <v/>
      </c>
      <c r="G253" s="31" t="str">
        <f>IF(A253="","",'2_Review &amp; Audit'!M238)</f>
        <v/>
      </c>
      <c r="H253" s="32" t="str">
        <f>IF(A253="","",'2_Review &amp; Audit'!J238)</f>
        <v/>
      </c>
      <c r="I253" s="32" t="str">
        <f>IF(A253="","",'2_Review &amp; Audit'!N238)</f>
        <v/>
      </c>
      <c r="J253" s="32" t="str">
        <f>IF(A253="","",'2_Review &amp; Audit'!R238)</f>
        <v/>
      </c>
      <c r="K253" s="90" t="str">
        <f>IF(A253="","",'2_Review &amp; Audit'!L238)</f>
        <v/>
      </c>
      <c r="L253" s="90" t="str">
        <f>IF(A253="","",'2_Review &amp; Audit'!P238)</f>
        <v/>
      </c>
      <c r="M253" s="90" t="str">
        <f>IF(A253="","",'2_Review &amp; Audit'!Q238)</f>
        <v/>
      </c>
      <c r="N253" s="90" t="str">
        <f t="shared" si="26"/>
        <v/>
      </c>
      <c r="O253" s="32" t="str">
        <f>IF(OR(D253="",G253="",M253&gt;=0),"",MIN(I253,SUMIFS('2_Review &amp; Audit'!$J$6:$J$505,'2_Review &amp; Audit'!$F$6:$F$505,D253,'2_Review &amp; Audit'!$I$6:$I$505,"&gt;="&amp;G253-30,'2_Review &amp; Audit'!$I$6:$I$505,"&lt;="&amp;G253+30,'2_Review &amp; Audit'!$A$6:$A$505,"&lt;&gt;"&amp;A253)))</f>
        <v/>
      </c>
      <c r="P253" s="32" t="str">
        <f>IF(OR(D253="",G253="",M253&gt;=0),"",COUNTIFS('2_Review &amp; Audit'!$F$6:$F$505,D253,'2_Review &amp; Audit'!$I$6:$I$505,"&gt;="&amp;G253-30,'2_Review &amp; Audit'!$I$6:$I$505,"&lt;="&amp;G253+30,'2_Review &amp; Audit'!$A$6:$A$505,"&lt;&gt;"&amp;A253))</f>
        <v/>
      </c>
      <c r="Q253" s="88" t="str">
        <f t="shared" si="27"/>
        <v/>
      </c>
      <c r="R253" s="84" t="str">
        <f>IF(TransactionAuditTable[[#This Row],[Ticker]]="","",IF(Q253&lt;&gt;"Yes",0,ABS(M253)*MIN(1,O253/I253)))</f>
        <v/>
      </c>
      <c r="S253" s="85" t="str">
        <f t="shared" si="28"/>
        <v/>
      </c>
      <c r="T253" s="85" t="str">
        <f t="shared" si="29"/>
        <v/>
      </c>
      <c r="U253" s="85" t="str">
        <f t="shared" si="30"/>
        <v/>
      </c>
      <c r="V253" s="31" t="str">
        <f t="shared" si="31"/>
        <v/>
      </c>
      <c r="W253" s="79" t="str">
        <f t="shared" si="32"/>
        <v/>
      </c>
      <c r="X253" s="82" t="str">
        <f t="shared" si="33"/>
        <v/>
      </c>
    </row>
    <row r="254" spans="1:24" ht="15" customHeight="1" x14ac:dyDescent="0.25">
      <c r="A254" s="30" t="str">
        <f>IF('2_Review &amp; Audit'!A239="","",'2_Review &amp; Audit'!A239)</f>
        <v/>
      </c>
      <c r="B254" s="30" t="str">
        <f>IF(A254="","",'2_Review &amp; Audit'!C239)</f>
        <v/>
      </c>
      <c r="C254" s="30" t="str">
        <f>IF(A254="","",'2_Review &amp; Audit'!D239)</f>
        <v/>
      </c>
      <c r="D254" s="30" t="str">
        <f>IF(A254="","",'2_Review &amp; Audit'!F239)</f>
        <v/>
      </c>
      <c r="E254" s="30" t="str">
        <f>IF(A254="","",'2_Review &amp; Audit'!H239)</f>
        <v/>
      </c>
      <c r="F254" s="31" t="str">
        <f>IF(A254="","",'2_Review &amp; Audit'!I239)</f>
        <v/>
      </c>
      <c r="G254" s="31" t="str">
        <f>IF(A254="","",'2_Review &amp; Audit'!M239)</f>
        <v/>
      </c>
      <c r="H254" s="32" t="str">
        <f>IF(A254="","",'2_Review &amp; Audit'!J239)</f>
        <v/>
      </c>
      <c r="I254" s="32" t="str">
        <f>IF(A254="","",'2_Review &amp; Audit'!N239)</f>
        <v/>
      </c>
      <c r="J254" s="32" t="str">
        <f>IF(A254="","",'2_Review &amp; Audit'!R239)</f>
        <v/>
      </c>
      <c r="K254" s="90" t="str">
        <f>IF(A254="","",'2_Review &amp; Audit'!L239)</f>
        <v/>
      </c>
      <c r="L254" s="90" t="str">
        <f>IF(A254="","",'2_Review &amp; Audit'!P239)</f>
        <v/>
      </c>
      <c r="M254" s="90" t="str">
        <f>IF(A254="","",'2_Review &amp; Audit'!Q239)</f>
        <v/>
      </c>
      <c r="N254" s="90" t="str">
        <f t="shared" si="26"/>
        <v/>
      </c>
      <c r="O254" s="32" t="str">
        <f>IF(OR(D254="",G254="",M254&gt;=0),"",MIN(I254,SUMIFS('2_Review &amp; Audit'!$J$6:$J$505,'2_Review &amp; Audit'!$F$6:$F$505,D254,'2_Review &amp; Audit'!$I$6:$I$505,"&gt;="&amp;G254-30,'2_Review &amp; Audit'!$I$6:$I$505,"&lt;="&amp;G254+30,'2_Review &amp; Audit'!$A$6:$A$505,"&lt;&gt;"&amp;A254)))</f>
        <v/>
      </c>
      <c r="P254" s="32" t="str">
        <f>IF(OR(D254="",G254="",M254&gt;=0),"",COUNTIFS('2_Review &amp; Audit'!$F$6:$F$505,D254,'2_Review &amp; Audit'!$I$6:$I$505,"&gt;="&amp;G254-30,'2_Review &amp; Audit'!$I$6:$I$505,"&lt;="&amp;G254+30,'2_Review &amp; Audit'!$A$6:$A$505,"&lt;&gt;"&amp;A254))</f>
        <v/>
      </c>
      <c r="Q254" s="88" t="str">
        <f t="shared" si="27"/>
        <v/>
      </c>
      <c r="R254" s="84" t="str">
        <f>IF(TransactionAuditTable[[#This Row],[Ticker]]="","",IF(Q254&lt;&gt;"Yes",0,ABS(M254)*MIN(1,O254/I254)))</f>
        <v/>
      </c>
      <c r="S254" s="85" t="str">
        <f t="shared" si="28"/>
        <v/>
      </c>
      <c r="T254" s="85" t="str">
        <f t="shared" si="29"/>
        <v/>
      </c>
      <c r="U254" s="85" t="str">
        <f t="shared" si="30"/>
        <v/>
      </c>
      <c r="V254" s="31" t="str">
        <f t="shared" si="31"/>
        <v/>
      </c>
      <c r="W254" s="80" t="str">
        <f t="shared" si="32"/>
        <v/>
      </c>
      <c r="X254" s="83" t="str">
        <f t="shared" si="33"/>
        <v/>
      </c>
    </row>
    <row r="255" spans="1:24" ht="15" customHeight="1" x14ac:dyDescent="0.25">
      <c r="A255" s="30" t="str">
        <f>IF('2_Review &amp; Audit'!A240="","",'2_Review &amp; Audit'!A240)</f>
        <v/>
      </c>
      <c r="B255" s="30" t="str">
        <f>IF(A255="","",'2_Review &amp; Audit'!C240)</f>
        <v/>
      </c>
      <c r="C255" s="30" t="str">
        <f>IF(A255="","",'2_Review &amp; Audit'!D240)</f>
        <v/>
      </c>
      <c r="D255" s="30" t="str">
        <f>IF(A255="","",'2_Review &amp; Audit'!F240)</f>
        <v/>
      </c>
      <c r="E255" s="30" t="str">
        <f>IF(A255="","",'2_Review &amp; Audit'!H240)</f>
        <v/>
      </c>
      <c r="F255" s="31" t="str">
        <f>IF(A255="","",'2_Review &amp; Audit'!I240)</f>
        <v/>
      </c>
      <c r="G255" s="31" t="str">
        <f>IF(A255="","",'2_Review &amp; Audit'!M240)</f>
        <v/>
      </c>
      <c r="H255" s="32" t="str">
        <f>IF(A255="","",'2_Review &amp; Audit'!J240)</f>
        <v/>
      </c>
      <c r="I255" s="32" t="str">
        <f>IF(A255="","",'2_Review &amp; Audit'!N240)</f>
        <v/>
      </c>
      <c r="J255" s="32" t="str">
        <f>IF(A255="","",'2_Review &amp; Audit'!R240)</f>
        <v/>
      </c>
      <c r="K255" s="90" t="str">
        <f>IF(A255="","",'2_Review &amp; Audit'!L240)</f>
        <v/>
      </c>
      <c r="L255" s="90" t="str">
        <f>IF(A255="","",'2_Review &amp; Audit'!P240)</f>
        <v/>
      </c>
      <c r="M255" s="90" t="str">
        <f>IF(A255="","",'2_Review &amp; Audit'!Q240)</f>
        <v/>
      </c>
      <c r="N255" s="90" t="str">
        <f t="shared" si="26"/>
        <v/>
      </c>
      <c r="O255" s="32" t="str">
        <f>IF(OR(D255="",G255="",M255&gt;=0),"",MIN(I255,SUMIFS('2_Review &amp; Audit'!$J$6:$J$505,'2_Review &amp; Audit'!$F$6:$F$505,D255,'2_Review &amp; Audit'!$I$6:$I$505,"&gt;="&amp;G255-30,'2_Review &amp; Audit'!$I$6:$I$505,"&lt;="&amp;G255+30,'2_Review &amp; Audit'!$A$6:$A$505,"&lt;&gt;"&amp;A255)))</f>
        <v/>
      </c>
      <c r="P255" s="32" t="str">
        <f>IF(OR(D255="",G255="",M255&gt;=0),"",COUNTIFS('2_Review &amp; Audit'!$F$6:$F$505,D255,'2_Review &amp; Audit'!$I$6:$I$505,"&gt;="&amp;G255-30,'2_Review &amp; Audit'!$I$6:$I$505,"&lt;="&amp;G255+30,'2_Review &amp; Audit'!$A$6:$A$505,"&lt;&gt;"&amp;A255))</f>
        <v/>
      </c>
      <c r="Q255" s="88" t="str">
        <f t="shared" si="27"/>
        <v/>
      </c>
      <c r="R255" s="84" t="str">
        <f>IF(TransactionAuditTable[[#This Row],[Ticker]]="","",IF(Q255&lt;&gt;"Yes",0,ABS(M255)*MIN(1,O255/I255)))</f>
        <v/>
      </c>
      <c r="S255" s="85" t="str">
        <f t="shared" si="28"/>
        <v/>
      </c>
      <c r="T255" s="85" t="str">
        <f t="shared" si="29"/>
        <v/>
      </c>
      <c r="U255" s="85" t="str">
        <f t="shared" si="30"/>
        <v/>
      </c>
      <c r="V255" s="31" t="str">
        <f t="shared" si="31"/>
        <v/>
      </c>
      <c r="W255" s="79" t="str">
        <f t="shared" si="32"/>
        <v/>
      </c>
      <c r="X255" s="82" t="str">
        <f t="shared" si="33"/>
        <v/>
      </c>
    </row>
    <row r="256" spans="1:24" ht="15" customHeight="1" x14ac:dyDescent="0.25">
      <c r="A256" s="30" t="str">
        <f>IF('2_Review &amp; Audit'!A241="","",'2_Review &amp; Audit'!A241)</f>
        <v/>
      </c>
      <c r="B256" s="30" t="str">
        <f>IF(A256="","",'2_Review &amp; Audit'!C241)</f>
        <v/>
      </c>
      <c r="C256" s="30" t="str">
        <f>IF(A256="","",'2_Review &amp; Audit'!D241)</f>
        <v/>
      </c>
      <c r="D256" s="30" t="str">
        <f>IF(A256="","",'2_Review &amp; Audit'!F241)</f>
        <v/>
      </c>
      <c r="E256" s="30" t="str">
        <f>IF(A256="","",'2_Review &amp; Audit'!H241)</f>
        <v/>
      </c>
      <c r="F256" s="31" t="str">
        <f>IF(A256="","",'2_Review &amp; Audit'!I241)</f>
        <v/>
      </c>
      <c r="G256" s="31" t="str">
        <f>IF(A256="","",'2_Review &amp; Audit'!M241)</f>
        <v/>
      </c>
      <c r="H256" s="32" t="str">
        <f>IF(A256="","",'2_Review &amp; Audit'!J241)</f>
        <v/>
      </c>
      <c r="I256" s="32" t="str">
        <f>IF(A256="","",'2_Review &amp; Audit'!N241)</f>
        <v/>
      </c>
      <c r="J256" s="32" t="str">
        <f>IF(A256="","",'2_Review &amp; Audit'!R241)</f>
        <v/>
      </c>
      <c r="K256" s="90" t="str">
        <f>IF(A256="","",'2_Review &amp; Audit'!L241)</f>
        <v/>
      </c>
      <c r="L256" s="90" t="str">
        <f>IF(A256="","",'2_Review &amp; Audit'!P241)</f>
        <v/>
      </c>
      <c r="M256" s="90" t="str">
        <f>IF(A256="","",'2_Review &amp; Audit'!Q241)</f>
        <v/>
      </c>
      <c r="N256" s="90" t="str">
        <f t="shared" si="26"/>
        <v/>
      </c>
      <c r="O256" s="32" t="str">
        <f>IF(OR(D256="",G256="",M256&gt;=0),"",MIN(I256,SUMIFS('2_Review &amp; Audit'!$J$6:$J$505,'2_Review &amp; Audit'!$F$6:$F$505,D256,'2_Review &amp; Audit'!$I$6:$I$505,"&gt;="&amp;G256-30,'2_Review &amp; Audit'!$I$6:$I$505,"&lt;="&amp;G256+30,'2_Review &amp; Audit'!$A$6:$A$505,"&lt;&gt;"&amp;A256)))</f>
        <v/>
      </c>
      <c r="P256" s="32" t="str">
        <f>IF(OR(D256="",G256="",M256&gt;=0),"",COUNTIFS('2_Review &amp; Audit'!$F$6:$F$505,D256,'2_Review &amp; Audit'!$I$6:$I$505,"&gt;="&amp;G256-30,'2_Review &amp; Audit'!$I$6:$I$505,"&lt;="&amp;G256+30,'2_Review &amp; Audit'!$A$6:$A$505,"&lt;&gt;"&amp;A256))</f>
        <v/>
      </c>
      <c r="Q256" s="88" t="str">
        <f t="shared" si="27"/>
        <v/>
      </c>
      <c r="R256" s="84" t="str">
        <f>IF(TransactionAuditTable[[#This Row],[Ticker]]="","",IF(Q256&lt;&gt;"Yes",0,ABS(M256)*MIN(1,O256/I256)))</f>
        <v/>
      </c>
      <c r="S256" s="85" t="str">
        <f t="shared" si="28"/>
        <v/>
      </c>
      <c r="T256" s="85" t="str">
        <f t="shared" si="29"/>
        <v/>
      </c>
      <c r="U256" s="85" t="str">
        <f t="shared" si="30"/>
        <v/>
      </c>
      <c r="V256" s="31" t="str">
        <f t="shared" si="31"/>
        <v/>
      </c>
      <c r="W256" s="80" t="str">
        <f t="shared" si="32"/>
        <v/>
      </c>
      <c r="X256" s="83" t="str">
        <f t="shared" si="33"/>
        <v/>
      </c>
    </row>
    <row r="257" spans="1:24" ht="15" customHeight="1" x14ac:dyDescent="0.25">
      <c r="A257" s="30" t="str">
        <f>IF('2_Review &amp; Audit'!A242="","",'2_Review &amp; Audit'!A242)</f>
        <v/>
      </c>
      <c r="B257" s="30" t="str">
        <f>IF(A257="","",'2_Review &amp; Audit'!C242)</f>
        <v/>
      </c>
      <c r="C257" s="30" t="str">
        <f>IF(A257="","",'2_Review &amp; Audit'!D242)</f>
        <v/>
      </c>
      <c r="D257" s="30" t="str">
        <f>IF(A257="","",'2_Review &amp; Audit'!F242)</f>
        <v/>
      </c>
      <c r="E257" s="30" t="str">
        <f>IF(A257="","",'2_Review &amp; Audit'!H242)</f>
        <v/>
      </c>
      <c r="F257" s="31" t="str">
        <f>IF(A257="","",'2_Review &amp; Audit'!I242)</f>
        <v/>
      </c>
      <c r="G257" s="31" t="str">
        <f>IF(A257="","",'2_Review &amp; Audit'!M242)</f>
        <v/>
      </c>
      <c r="H257" s="32" t="str">
        <f>IF(A257="","",'2_Review &amp; Audit'!J242)</f>
        <v/>
      </c>
      <c r="I257" s="32" t="str">
        <f>IF(A257="","",'2_Review &amp; Audit'!N242)</f>
        <v/>
      </c>
      <c r="J257" s="32" t="str">
        <f>IF(A257="","",'2_Review &amp; Audit'!R242)</f>
        <v/>
      </c>
      <c r="K257" s="90" t="str">
        <f>IF(A257="","",'2_Review &amp; Audit'!L242)</f>
        <v/>
      </c>
      <c r="L257" s="90" t="str">
        <f>IF(A257="","",'2_Review &amp; Audit'!P242)</f>
        <v/>
      </c>
      <c r="M257" s="90" t="str">
        <f>IF(A257="","",'2_Review &amp; Audit'!Q242)</f>
        <v/>
      </c>
      <c r="N257" s="90" t="str">
        <f t="shared" si="26"/>
        <v/>
      </c>
      <c r="O257" s="32" t="str">
        <f>IF(OR(D257="",G257="",M257&gt;=0),"",MIN(I257,SUMIFS('2_Review &amp; Audit'!$J$6:$J$505,'2_Review &amp; Audit'!$F$6:$F$505,D257,'2_Review &amp; Audit'!$I$6:$I$505,"&gt;="&amp;G257-30,'2_Review &amp; Audit'!$I$6:$I$505,"&lt;="&amp;G257+30,'2_Review &amp; Audit'!$A$6:$A$505,"&lt;&gt;"&amp;A257)))</f>
        <v/>
      </c>
      <c r="P257" s="32" t="str">
        <f>IF(OR(D257="",G257="",M257&gt;=0),"",COUNTIFS('2_Review &amp; Audit'!$F$6:$F$505,D257,'2_Review &amp; Audit'!$I$6:$I$505,"&gt;="&amp;G257-30,'2_Review &amp; Audit'!$I$6:$I$505,"&lt;="&amp;G257+30,'2_Review &amp; Audit'!$A$6:$A$505,"&lt;&gt;"&amp;A257))</f>
        <v/>
      </c>
      <c r="Q257" s="88" t="str">
        <f t="shared" si="27"/>
        <v/>
      </c>
      <c r="R257" s="84" t="str">
        <f>IF(TransactionAuditTable[[#This Row],[Ticker]]="","",IF(Q257&lt;&gt;"Yes",0,ABS(M257)*MIN(1,O257/I257)))</f>
        <v/>
      </c>
      <c r="S257" s="85" t="str">
        <f t="shared" si="28"/>
        <v/>
      </c>
      <c r="T257" s="85" t="str">
        <f t="shared" si="29"/>
        <v/>
      </c>
      <c r="U257" s="85" t="str">
        <f t="shared" si="30"/>
        <v/>
      </c>
      <c r="V257" s="31" t="str">
        <f t="shared" si="31"/>
        <v/>
      </c>
      <c r="W257" s="79" t="str">
        <f t="shared" si="32"/>
        <v/>
      </c>
      <c r="X257" s="82" t="str">
        <f t="shared" si="33"/>
        <v/>
      </c>
    </row>
    <row r="258" spans="1:24" ht="15" customHeight="1" x14ac:dyDescent="0.25">
      <c r="A258" s="30" t="str">
        <f>IF('2_Review &amp; Audit'!A243="","",'2_Review &amp; Audit'!A243)</f>
        <v/>
      </c>
      <c r="B258" s="30" t="str">
        <f>IF(A258="","",'2_Review &amp; Audit'!C243)</f>
        <v/>
      </c>
      <c r="C258" s="30" t="str">
        <f>IF(A258="","",'2_Review &amp; Audit'!D243)</f>
        <v/>
      </c>
      <c r="D258" s="30" t="str">
        <f>IF(A258="","",'2_Review &amp; Audit'!F243)</f>
        <v/>
      </c>
      <c r="E258" s="30" t="str">
        <f>IF(A258="","",'2_Review &amp; Audit'!H243)</f>
        <v/>
      </c>
      <c r="F258" s="31" t="str">
        <f>IF(A258="","",'2_Review &amp; Audit'!I243)</f>
        <v/>
      </c>
      <c r="G258" s="31" t="str">
        <f>IF(A258="","",'2_Review &amp; Audit'!M243)</f>
        <v/>
      </c>
      <c r="H258" s="32" t="str">
        <f>IF(A258="","",'2_Review &amp; Audit'!J243)</f>
        <v/>
      </c>
      <c r="I258" s="32" t="str">
        <f>IF(A258="","",'2_Review &amp; Audit'!N243)</f>
        <v/>
      </c>
      <c r="J258" s="32" t="str">
        <f>IF(A258="","",'2_Review &amp; Audit'!R243)</f>
        <v/>
      </c>
      <c r="K258" s="90" t="str">
        <f>IF(A258="","",'2_Review &amp; Audit'!L243)</f>
        <v/>
      </c>
      <c r="L258" s="90" t="str">
        <f>IF(A258="","",'2_Review &amp; Audit'!P243)</f>
        <v/>
      </c>
      <c r="M258" s="90" t="str">
        <f>IF(A258="","",'2_Review &amp; Audit'!Q243)</f>
        <v/>
      </c>
      <c r="N258" s="90" t="str">
        <f t="shared" si="26"/>
        <v/>
      </c>
      <c r="O258" s="32" t="str">
        <f>IF(OR(D258="",G258="",M258&gt;=0),"",MIN(I258,SUMIFS('2_Review &amp; Audit'!$J$6:$J$505,'2_Review &amp; Audit'!$F$6:$F$505,D258,'2_Review &amp; Audit'!$I$6:$I$505,"&gt;="&amp;G258-30,'2_Review &amp; Audit'!$I$6:$I$505,"&lt;="&amp;G258+30,'2_Review &amp; Audit'!$A$6:$A$505,"&lt;&gt;"&amp;A258)))</f>
        <v/>
      </c>
      <c r="P258" s="32" t="str">
        <f>IF(OR(D258="",G258="",M258&gt;=0),"",COUNTIFS('2_Review &amp; Audit'!$F$6:$F$505,D258,'2_Review &amp; Audit'!$I$6:$I$505,"&gt;="&amp;G258-30,'2_Review &amp; Audit'!$I$6:$I$505,"&lt;="&amp;G258+30,'2_Review &amp; Audit'!$A$6:$A$505,"&lt;&gt;"&amp;A258))</f>
        <v/>
      </c>
      <c r="Q258" s="88" t="str">
        <f t="shared" si="27"/>
        <v/>
      </c>
      <c r="R258" s="84" t="str">
        <f>IF(TransactionAuditTable[[#This Row],[Ticker]]="","",IF(Q258&lt;&gt;"Yes",0,ABS(M258)*MIN(1,O258/I258)))</f>
        <v/>
      </c>
      <c r="S258" s="85" t="str">
        <f t="shared" si="28"/>
        <v/>
      </c>
      <c r="T258" s="85" t="str">
        <f t="shared" si="29"/>
        <v/>
      </c>
      <c r="U258" s="85" t="str">
        <f t="shared" si="30"/>
        <v/>
      </c>
      <c r="V258" s="31" t="str">
        <f t="shared" si="31"/>
        <v/>
      </c>
      <c r="W258" s="80" t="str">
        <f t="shared" si="32"/>
        <v/>
      </c>
      <c r="X258" s="83" t="str">
        <f t="shared" si="33"/>
        <v/>
      </c>
    </row>
    <row r="259" spans="1:24" ht="15" customHeight="1" x14ac:dyDescent="0.25">
      <c r="A259" s="30" t="str">
        <f>IF('2_Review &amp; Audit'!A244="","",'2_Review &amp; Audit'!A244)</f>
        <v/>
      </c>
      <c r="B259" s="30" t="str">
        <f>IF(A259="","",'2_Review &amp; Audit'!C244)</f>
        <v/>
      </c>
      <c r="C259" s="30" t="str">
        <f>IF(A259="","",'2_Review &amp; Audit'!D244)</f>
        <v/>
      </c>
      <c r="D259" s="30" t="str">
        <f>IF(A259="","",'2_Review &amp; Audit'!F244)</f>
        <v/>
      </c>
      <c r="E259" s="30" t="str">
        <f>IF(A259="","",'2_Review &amp; Audit'!H244)</f>
        <v/>
      </c>
      <c r="F259" s="31" t="str">
        <f>IF(A259="","",'2_Review &amp; Audit'!I244)</f>
        <v/>
      </c>
      <c r="G259" s="31" t="str">
        <f>IF(A259="","",'2_Review &amp; Audit'!M244)</f>
        <v/>
      </c>
      <c r="H259" s="32" t="str">
        <f>IF(A259="","",'2_Review &amp; Audit'!J244)</f>
        <v/>
      </c>
      <c r="I259" s="32" t="str">
        <f>IF(A259="","",'2_Review &amp; Audit'!N244)</f>
        <v/>
      </c>
      <c r="J259" s="32" t="str">
        <f>IF(A259="","",'2_Review &amp; Audit'!R244)</f>
        <v/>
      </c>
      <c r="K259" s="90" t="str">
        <f>IF(A259="","",'2_Review &amp; Audit'!L244)</f>
        <v/>
      </c>
      <c r="L259" s="90" t="str">
        <f>IF(A259="","",'2_Review &amp; Audit'!P244)</f>
        <v/>
      </c>
      <c r="M259" s="90" t="str">
        <f>IF(A259="","",'2_Review &amp; Audit'!Q244)</f>
        <v/>
      </c>
      <c r="N259" s="90" t="str">
        <f t="shared" si="26"/>
        <v/>
      </c>
      <c r="O259" s="32" t="str">
        <f>IF(OR(D259="",G259="",M259&gt;=0),"",MIN(I259,SUMIFS('2_Review &amp; Audit'!$J$6:$J$505,'2_Review &amp; Audit'!$F$6:$F$505,D259,'2_Review &amp; Audit'!$I$6:$I$505,"&gt;="&amp;G259-30,'2_Review &amp; Audit'!$I$6:$I$505,"&lt;="&amp;G259+30,'2_Review &amp; Audit'!$A$6:$A$505,"&lt;&gt;"&amp;A259)))</f>
        <v/>
      </c>
      <c r="P259" s="32" t="str">
        <f>IF(OR(D259="",G259="",M259&gt;=0),"",COUNTIFS('2_Review &amp; Audit'!$F$6:$F$505,D259,'2_Review &amp; Audit'!$I$6:$I$505,"&gt;="&amp;G259-30,'2_Review &amp; Audit'!$I$6:$I$505,"&lt;="&amp;G259+30,'2_Review &amp; Audit'!$A$6:$A$505,"&lt;&gt;"&amp;A259))</f>
        <v/>
      </c>
      <c r="Q259" s="88" t="str">
        <f t="shared" si="27"/>
        <v/>
      </c>
      <c r="R259" s="84" t="str">
        <f>IF(TransactionAuditTable[[#This Row],[Ticker]]="","",IF(Q259&lt;&gt;"Yes",0,ABS(M259)*MIN(1,O259/I259)))</f>
        <v/>
      </c>
      <c r="S259" s="85" t="str">
        <f t="shared" si="28"/>
        <v/>
      </c>
      <c r="T259" s="85" t="str">
        <f t="shared" si="29"/>
        <v/>
      </c>
      <c r="U259" s="85" t="str">
        <f t="shared" si="30"/>
        <v/>
      </c>
      <c r="V259" s="31" t="str">
        <f t="shared" si="31"/>
        <v/>
      </c>
      <c r="W259" s="79" t="str">
        <f t="shared" si="32"/>
        <v/>
      </c>
      <c r="X259" s="82" t="str">
        <f t="shared" si="33"/>
        <v/>
      </c>
    </row>
    <row r="260" spans="1:24" ht="15" customHeight="1" x14ac:dyDescent="0.25">
      <c r="A260" s="30" t="str">
        <f>IF('2_Review &amp; Audit'!A245="","",'2_Review &amp; Audit'!A245)</f>
        <v/>
      </c>
      <c r="B260" s="30" t="str">
        <f>IF(A260="","",'2_Review &amp; Audit'!C245)</f>
        <v/>
      </c>
      <c r="C260" s="30" t="str">
        <f>IF(A260="","",'2_Review &amp; Audit'!D245)</f>
        <v/>
      </c>
      <c r="D260" s="30" t="str">
        <f>IF(A260="","",'2_Review &amp; Audit'!F245)</f>
        <v/>
      </c>
      <c r="E260" s="30" t="str">
        <f>IF(A260="","",'2_Review &amp; Audit'!H245)</f>
        <v/>
      </c>
      <c r="F260" s="31" t="str">
        <f>IF(A260="","",'2_Review &amp; Audit'!I245)</f>
        <v/>
      </c>
      <c r="G260" s="31" t="str">
        <f>IF(A260="","",'2_Review &amp; Audit'!M245)</f>
        <v/>
      </c>
      <c r="H260" s="32" t="str">
        <f>IF(A260="","",'2_Review &amp; Audit'!J245)</f>
        <v/>
      </c>
      <c r="I260" s="32" t="str">
        <f>IF(A260="","",'2_Review &amp; Audit'!N245)</f>
        <v/>
      </c>
      <c r="J260" s="32" t="str">
        <f>IF(A260="","",'2_Review &amp; Audit'!R245)</f>
        <v/>
      </c>
      <c r="K260" s="90" t="str">
        <f>IF(A260="","",'2_Review &amp; Audit'!L245)</f>
        <v/>
      </c>
      <c r="L260" s="90" t="str">
        <f>IF(A260="","",'2_Review &amp; Audit'!P245)</f>
        <v/>
      </c>
      <c r="M260" s="90" t="str">
        <f>IF(A260="","",'2_Review &amp; Audit'!Q245)</f>
        <v/>
      </c>
      <c r="N260" s="90" t="str">
        <f t="shared" si="26"/>
        <v/>
      </c>
      <c r="O260" s="32" t="str">
        <f>IF(OR(D260="",G260="",M260&gt;=0),"",MIN(I260,SUMIFS('2_Review &amp; Audit'!$J$6:$J$505,'2_Review &amp; Audit'!$F$6:$F$505,D260,'2_Review &amp; Audit'!$I$6:$I$505,"&gt;="&amp;G260-30,'2_Review &amp; Audit'!$I$6:$I$505,"&lt;="&amp;G260+30,'2_Review &amp; Audit'!$A$6:$A$505,"&lt;&gt;"&amp;A260)))</f>
        <v/>
      </c>
      <c r="P260" s="32" t="str">
        <f>IF(OR(D260="",G260="",M260&gt;=0),"",COUNTIFS('2_Review &amp; Audit'!$F$6:$F$505,D260,'2_Review &amp; Audit'!$I$6:$I$505,"&gt;="&amp;G260-30,'2_Review &amp; Audit'!$I$6:$I$505,"&lt;="&amp;G260+30,'2_Review &amp; Audit'!$A$6:$A$505,"&lt;&gt;"&amp;A260))</f>
        <v/>
      </c>
      <c r="Q260" s="88" t="str">
        <f t="shared" si="27"/>
        <v/>
      </c>
      <c r="R260" s="84" t="str">
        <f>IF(TransactionAuditTable[[#This Row],[Ticker]]="","",IF(Q260&lt;&gt;"Yes",0,ABS(M260)*MIN(1,O260/I260)))</f>
        <v/>
      </c>
      <c r="S260" s="85" t="str">
        <f t="shared" si="28"/>
        <v/>
      </c>
      <c r="T260" s="85" t="str">
        <f t="shared" si="29"/>
        <v/>
      </c>
      <c r="U260" s="85" t="str">
        <f t="shared" si="30"/>
        <v/>
      </c>
      <c r="V260" s="31" t="str">
        <f t="shared" si="31"/>
        <v/>
      </c>
      <c r="W260" s="80" t="str">
        <f t="shared" si="32"/>
        <v/>
      </c>
      <c r="X260" s="83" t="str">
        <f t="shared" si="33"/>
        <v/>
      </c>
    </row>
    <row r="261" spans="1:24" ht="15" customHeight="1" x14ac:dyDescent="0.25">
      <c r="A261" s="30" t="str">
        <f>IF('2_Review &amp; Audit'!A246="","",'2_Review &amp; Audit'!A246)</f>
        <v/>
      </c>
      <c r="B261" s="30" t="str">
        <f>IF(A261="","",'2_Review &amp; Audit'!C246)</f>
        <v/>
      </c>
      <c r="C261" s="30" t="str">
        <f>IF(A261="","",'2_Review &amp; Audit'!D246)</f>
        <v/>
      </c>
      <c r="D261" s="30" t="str">
        <f>IF(A261="","",'2_Review &amp; Audit'!F246)</f>
        <v/>
      </c>
      <c r="E261" s="30" t="str">
        <f>IF(A261="","",'2_Review &amp; Audit'!H246)</f>
        <v/>
      </c>
      <c r="F261" s="31" t="str">
        <f>IF(A261="","",'2_Review &amp; Audit'!I246)</f>
        <v/>
      </c>
      <c r="G261" s="31" t="str">
        <f>IF(A261="","",'2_Review &amp; Audit'!M246)</f>
        <v/>
      </c>
      <c r="H261" s="32" t="str">
        <f>IF(A261="","",'2_Review &amp; Audit'!J246)</f>
        <v/>
      </c>
      <c r="I261" s="32" t="str">
        <f>IF(A261="","",'2_Review &amp; Audit'!N246)</f>
        <v/>
      </c>
      <c r="J261" s="32" t="str">
        <f>IF(A261="","",'2_Review &amp; Audit'!R246)</f>
        <v/>
      </c>
      <c r="K261" s="90" t="str">
        <f>IF(A261="","",'2_Review &amp; Audit'!L246)</f>
        <v/>
      </c>
      <c r="L261" s="90" t="str">
        <f>IF(A261="","",'2_Review &amp; Audit'!P246)</f>
        <v/>
      </c>
      <c r="M261" s="90" t="str">
        <f>IF(A261="","",'2_Review &amp; Audit'!Q246)</f>
        <v/>
      </c>
      <c r="N261" s="90" t="str">
        <f t="shared" si="26"/>
        <v/>
      </c>
      <c r="O261" s="32" t="str">
        <f>IF(OR(D261="",G261="",M261&gt;=0),"",MIN(I261,SUMIFS('2_Review &amp; Audit'!$J$6:$J$505,'2_Review &amp; Audit'!$F$6:$F$505,D261,'2_Review &amp; Audit'!$I$6:$I$505,"&gt;="&amp;G261-30,'2_Review &amp; Audit'!$I$6:$I$505,"&lt;="&amp;G261+30,'2_Review &amp; Audit'!$A$6:$A$505,"&lt;&gt;"&amp;A261)))</f>
        <v/>
      </c>
      <c r="P261" s="32" t="str">
        <f>IF(OR(D261="",G261="",M261&gt;=0),"",COUNTIFS('2_Review &amp; Audit'!$F$6:$F$505,D261,'2_Review &amp; Audit'!$I$6:$I$505,"&gt;="&amp;G261-30,'2_Review &amp; Audit'!$I$6:$I$505,"&lt;="&amp;G261+30,'2_Review &amp; Audit'!$A$6:$A$505,"&lt;&gt;"&amp;A261))</f>
        <v/>
      </c>
      <c r="Q261" s="88" t="str">
        <f t="shared" si="27"/>
        <v/>
      </c>
      <c r="R261" s="84" t="str">
        <f>IF(TransactionAuditTable[[#This Row],[Ticker]]="","",IF(Q261&lt;&gt;"Yes",0,ABS(M261)*MIN(1,O261/I261)))</f>
        <v/>
      </c>
      <c r="S261" s="85" t="str">
        <f t="shared" si="28"/>
        <v/>
      </c>
      <c r="T261" s="85" t="str">
        <f t="shared" si="29"/>
        <v/>
      </c>
      <c r="U261" s="85" t="str">
        <f t="shared" si="30"/>
        <v/>
      </c>
      <c r="V261" s="31" t="str">
        <f t="shared" si="31"/>
        <v/>
      </c>
      <c r="W261" s="79" t="str">
        <f t="shared" si="32"/>
        <v/>
      </c>
      <c r="X261" s="82" t="str">
        <f t="shared" si="33"/>
        <v/>
      </c>
    </row>
    <row r="262" spans="1:24" ht="15" customHeight="1" x14ac:dyDescent="0.25">
      <c r="A262" s="30" t="str">
        <f>IF('2_Review &amp; Audit'!A247="","",'2_Review &amp; Audit'!A247)</f>
        <v/>
      </c>
      <c r="B262" s="30" t="str">
        <f>IF(A262="","",'2_Review &amp; Audit'!C247)</f>
        <v/>
      </c>
      <c r="C262" s="30" t="str">
        <f>IF(A262="","",'2_Review &amp; Audit'!D247)</f>
        <v/>
      </c>
      <c r="D262" s="30" t="str">
        <f>IF(A262="","",'2_Review &amp; Audit'!F247)</f>
        <v/>
      </c>
      <c r="E262" s="30" t="str">
        <f>IF(A262="","",'2_Review &amp; Audit'!H247)</f>
        <v/>
      </c>
      <c r="F262" s="31" t="str">
        <f>IF(A262="","",'2_Review &amp; Audit'!I247)</f>
        <v/>
      </c>
      <c r="G262" s="31" t="str">
        <f>IF(A262="","",'2_Review &amp; Audit'!M247)</f>
        <v/>
      </c>
      <c r="H262" s="32" t="str">
        <f>IF(A262="","",'2_Review &amp; Audit'!J247)</f>
        <v/>
      </c>
      <c r="I262" s="32" t="str">
        <f>IF(A262="","",'2_Review &amp; Audit'!N247)</f>
        <v/>
      </c>
      <c r="J262" s="32" t="str">
        <f>IF(A262="","",'2_Review &amp; Audit'!R247)</f>
        <v/>
      </c>
      <c r="K262" s="90" t="str">
        <f>IF(A262="","",'2_Review &amp; Audit'!L247)</f>
        <v/>
      </c>
      <c r="L262" s="90" t="str">
        <f>IF(A262="","",'2_Review &amp; Audit'!P247)</f>
        <v/>
      </c>
      <c r="M262" s="90" t="str">
        <f>IF(A262="","",'2_Review &amp; Audit'!Q247)</f>
        <v/>
      </c>
      <c r="N262" s="90" t="str">
        <f t="shared" si="26"/>
        <v/>
      </c>
      <c r="O262" s="32" t="str">
        <f>IF(OR(D262="",G262="",M262&gt;=0),"",MIN(I262,SUMIFS('2_Review &amp; Audit'!$J$6:$J$505,'2_Review &amp; Audit'!$F$6:$F$505,D262,'2_Review &amp; Audit'!$I$6:$I$505,"&gt;="&amp;G262-30,'2_Review &amp; Audit'!$I$6:$I$505,"&lt;="&amp;G262+30,'2_Review &amp; Audit'!$A$6:$A$505,"&lt;&gt;"&amp;A262)))</f>
        <v/>
      </c>
      <c r="P262" s="32" t="str">
        <f>IF(OR(D262="",G262="",M262&gt;=0),"",COUNTIFS('2_Review &amp; Audit'!$F$6:$F$505,D262,'2_Review &amp; Audit'!$I$6:$I$505,"&gt;="&amp;G262-30,'2_Review &amp; Audit'!$I$6:$I$505,"&lt;="&amp;G262+30,'2_Review &amp; Audit'!$A$6:$A$505,"&lt;&gt;"&amp;A262))</f>
        <v/>
      </c>
      <c r="Q262" s="88" t="str">
        <f t="shared" si="27"/>
        <v/>
      </c>
      <c r="R262" s="84" t="str">
        <f>IF(TransactionAuditTable[[#This Row],[Ticker]]="","",IF(Q262&lt;&gt;"Yes",0,ABS(M262)*MIN(1,O262/I262)))</f>
        <v/>
      </c>
      <c r="S262" s="85" t="str">
        <f t="shared" si="28"/>
        <v/>
      </c>
      <c r="T262" s="85" t="str">
        <f t="shared" si="29"/>
        <v/>
      </c>
      <c r="U262" s="85" t="str">
        <f t="shared" si="30"/>
        <v/>
      </c>
      <c r="V262" s="31" t="str">
        <f t="shared" si="31"/>
        <v/>
      </c>
      <c r="W262" s="80" t="str">
        <f t="shared" si="32"/>
        <v/>
      </c>
      <c r="X262" s="83" t="str">
        <f t="shared" si="33"/>
        <v/>
      </c>
    </row>
    <row r="263" spans="1:24" ht="15" customHeight="1" x14ac:dyDescent="0.25">
      <c r="A263" s="30" t="str">
        <f>IF('2_Review &amp; Audit'!A248="","",'2_Review &amp; Audit'!A248)</f>
        <v/>
      </c>
      <c r="B263" s="30" t="str">
        <f>IF(A263="","",'2_Review &amp; Audit'!C248)</f>
        <v/>
      </c>
      <c r="C263" s="30" t="str">
        <f>IF(A263="","",'2_Review &amp; Audit'!D248)</f>
        <v/>
      </c>
      <c r="D263" s="30" t="str">
        <f>IF(A263="","",'2_Review &amp; Audit'!F248)</f>
        <v/>
      </c>
      <c r="E263" s="30" t="str">
        <f>IF(A263="","",'2_Review &amp; Audit'!H248)</f>
        <v/>
      </c>
      <c r="F263" s="31" t="str">
        <f>IF(A263="","",'2_Review &amp; Audit'!I248)</f>
        <v/>
      </c>
      <c r="G263" s="31" t="str">
        <f>IF(A263="","",'2_Review &amp; Audit'!M248)</f>
        <v/>
      </c>
      <c r="H263" s="32" t="str">
        <f>IF(A263="","",'2_Review &amp; Audit'!J248)</f>
        <v/>
      </c>
      <c r="I263" s="32" t="str">
        <f>IF(A263="","",'2_Review &amp; Audit'!N248)</f>
        <v/>
      </c>
      <c r="J263" s="32" t="str">
        <f>IF(A263="","",'2_Review &amp; Audit'!R248)</f>
        <v/>
      </c>
      <c r="K263" s="90" t="str">
        <f>IF(A263="","",'2_Review &amp; Audit'!L248)</f>
        <v/>
      </c>
      <c r="L263" s="90" t="str">
        <f>IF(A263="","",'2_Review &amp; Audit'!P248)</f>
        <v/>
      </c>
      <c r="M263" s="90" t="str">
        <f>IF(A263="","",'2_Review &amp; Audit'!Q248)</f>
        <v/>
      </c>
      <c r="N263" s="90" t="str">
        <f t="shared" si="26"/>
        <v/>
      </c>
      <c r="O263" s="32" t="str">
        <f>IF(OR(D263="",G263="",M263&gt;=0),"",MIN(I263,SUMIFS('2_Review &amp; Audit'!$J$6:$J$505,'2_Review &amp; Audit'!$F$6:$F$505,D263,'2_Review &amp; Audit'!$I$6:$I$505,"&gt;="&amp;G263-30,'2_Review &amp; Audit'!$I$6:$I$505,"&lt;="&amp;G263+30,'2_Review &amp; Audit'!$A$6:$A$505,"&lt;&gt;"&amp;A263)))</f>
        <v/>
      </c>
      <c r="P263" s="32" t="str">
        <f>IF(OR(D263="",G263="",M263&gt;=0),"",COUNTIFS('2_Review &amp; Audit'!$F$6:$F$505,D263,'2_Review &amp; Audit'!$I$6:$I$505,"&gt;="&amp;G263-30,'2_Review &amp; Audit'!$I$6:$I$505,"&lt;="&amp;G263+30,'2_Review &amp; Audit'!$A$6:$A$505,"&lt;&gt;"&amp;A263))</f>
        <v/>
      </c>
      <c r="Q263" s="88" t="str">
        <f t="shared" si="27"/>
        <v/>
      </c>
      <c r="R263" s="84" t="str">
        <f>IF(TransactionAuditTable[[#This Row],[Ticker]]="","",IF(Q263&lt;&gt;"Yes",0,ABS(M263)*MIN(1,O263/I263)))</f>
        <v/>
      </c>
      <c r="S263" s="85" t="str">
        <f t="shared" si="28"/>
        <v/>
      </c>
      <c r="T263" s="85" t="str">
        <f t="shared" si="29"/>
        <v/>
      </c>
      <c r="U263" s="85" t="str">
        <f t="shared" si="30"/>
        <v/>
      </c>
      <c r="V263" s="31" t="str">
        <f t="shared" si="31"/>
        <v/>
      </c>
      <c r="W263" s="79" t="str">
        <f t="shared" si="32"/>
        <v/>
      </c>
      <c r="X263" s="82" t="str">
        <f t="shared" si="33"/>
        <v/>
      </c>
    </row>
    <row r="264" spans="1:24" ht="15" customHeight="1" x14ac:dyDescent="0.25">
      <c r="A264" s="30" t="str">
        <f>IF('2_Review &amp; Audit'!A249="","",'2_Review &amp; Audit'!A249)</f>
        <v/>
      </c>
      <c r="B264" s="30" t="str">
        <f>IF(A264="","",'2_Review &amp; Audit'!C249)</f>
        <v/>
      </c>
      <c r="C264" s="30" t="str">
        <f>IF(A264="","",'2_Review &amp; Audit'!D249)</f>
        <v/>
      </c>
      <c r="D264" s="30" t="str">
        <f>IF(A264="","",'2_Review &amp; Audit'!F249)</f>
        <v/>
      </c>
      <c r="E264" s="30" t="str">
        <f>IF(A264="","",'2_Review &amp; Audit'!H249)</f>
        <v/>
      </c>
      <c r="F264" s="31" t="str">
        <f>IF(A264="","",'2_Review &amp; Audit'!I249)</f>
        <v/>
      </c>
      <c r="G264" s="31" t="str">
        <f>IF(A264="","",'2_Review &amp; Audit'!M249)</f>
        <v/>
      </c>
      <c r="H264" s="32" t="str">
        <f>IF(A264="","",'2_Review &amp; Audit'!J249)</f>
        <v/>
      </c>
      <c r="I264" s="32" t="str">
        <f>IF(A264="","",'2_Review &amp; Audit'!N249)</f>
        <v/>
      </c>
      <c r="J264" s="32" t="str">
        <f>IF(A264="","",'2_Review &amp; Audit'!R249)</f>
        <v/>
      </c>
      <c r="K264" s="90" t="str">
        <f>IF(A264="","",'2_Review &amp; Audit'!L249)</f>
        <v/>
      </c>
      <c r="L264" s="90" t="str">
        <f>IF(A264="","",'2_Review &amp; Audit'!P249)</f>
        <v/>
      </c>
      <c r="M264" s="90" t="str">
        <f>IF(A264="","",'2_Review &amp; Audit'!Q249)</f>
        <v/>
      </c>
      <c r="N264" s="90" t="str">
        <f t="shared" si="26"/>
        <v/>
      </c>
      <c r="O264" s="32" t="str">
        <f>IF(OR(D264="",G264="",M264&gt;=0),"",MIN(I264,SUMIFS('2_Review &amp; Audit'!$J$6:$J$505,'2_Review &amp; Audit'!$F$6:$F$505,D264,'2_Review &amp; Audit'!$I$6:$I$505,"&gt;="&amp;G264-30,'2_Review &amp; Audit'!$I$6:$I$505,"&lt;="&amp;G264+30,'2_Review &amp; Audit'!$A$6:$A$505,"&lt;&gt;"&amp;A264)))</f>
        <v/>
      </c>
      <c r="P264" s="32" t="str">
        <f>IF(OR(D264="",G264="",M264&gt;=0),"",COUNTIFS('2_Review &amp; Audit'!$F$6:$F$505,D264,'2_Review &amp; Audit'!$I$6:$I$505,"&gt;="&amp;G264-30,'2_Review &amp; Audit'!$I$6:$I$505,"&lt;="&amp;G264+30,'2_Review &amp; Audit'!$A$6:$A$505,"&lt;&gt;"&amp;A264))</f>
        <v/>
      </c>
      <c r="Q264" s="88" t="str">
        <f t="shared" si="27"/>
        <v/>
      </c>
      <c r="R264" s="84" t="str">
        <f>IF(TransactionAuditTable[[#This Row],[Ticker]]="","",IF(Q264&lt;&gt;"Yes",0,ABS(M264)*MIN(1,O264/I264)))</f>
        <v/>
      </c>
      <c r="S264" s="85" t="str">
        <f t="shared" si="28"/>
        <v/>
      </c>
      <c r="T264" s="85" t="str">
        <f t="shared" si="29"/>
        <v/>
      </c>
      <c r="U264" s="85" t="str">
        <f t="shared" si="30"/>
        <v/>
      </c>
      <c r="V264" s="31" t="str">
        <f t="shared" si="31"/>
        <v/>
      </c>
      <c r="W264" s="80" t="str">
        <f t="shared" si="32"/>
        <v/>
      </c>
      <c r="X264" s="83" t="str">
        <f t="shared" si="33"/>
        <v/>
      </c>
    </row>
    <row r="265" spans="1:24" ht="15" customHeight="1" x14ac:dyDescent="0.25">
      <c r="A265" s="30" t="str">
        <f>IF('2_Review &amp; Audit'!A250="","",'2_Review &amp; Audit'!A250)</f>
        <v/>
      </c>
      <c r="B265" s="30" t="str">
        <f>IF(A265="","",'2_Review &amp; Audit'!C250)</f>
        <v/>
      </c>
      <c r="C265" s="30" t="str">
        <f>IF(A265="","",'2_Review &amp; Audit'!D250)</f>
        <v/>
      </c>
      <c r="D265" s="30" t="str">
        <f>IF(A265="","",'2_Review &amp; Audit'!F250)</f>
        <v/>
      </c>
      <c r="E265" s="30" t="str">
        <f>IF(A265="","",'2_Review &amp; Audit'!H250)</f>
        <v/>
      </c>
      <c r="F265" s="31" t="str">
        <f>IF(A265="","",'2_Review &amp; Audit'!I250)</f>
        <v/>
      </c>
      <c r="G265" s="31" t="str">
        <f>IF(A265="","",'2_Review &amp; Audit'!M250)</f>
        <v/>
      </c>
      <c r="H265" s="32" t="str">
        <f>IF(A265="","",'2_Review &amp; Audit'!J250)</f>
        <v/>
      </c>
      <c r="I265" s="32" t="str">
        <f>IF(A265="","",'2_Review &amp; Audit'!N250)</f>
        <v/>
      </c>
      <c r="J265" s="32" t="str">
        <f>IF(A265="","",'2_Review &amp; Audit'!R250)</f>
        <v/>
      </c>
      <c r="K265" s="90" t="str">
        <f>IF(A265="","",'2_Review &amp; Audit'!L250)</f>
        <v/>
      </c>
      <c r="L265" s="90" t="str">
        <f>IF(A265="","",'2_Review &amp; Audit'!P250)</f>
        <v/>
      </c>
      <c r="M265" s="90" t="str">
        <f>IF(A265="","",'2_Review &amp; Audit'!Q250)</f>
        <v/>
      </c>
      <c r="N265" s="90" t="str">
        <f t="shared" si="26"/>
        <v/>
      </c>
      <c r="O265" s="32" t="str">
        <f>IF(OR(D265="",G265="",M265&gt;=0),"",MIN(I265,SUMIFS('2_Review &amp; Audit'!$J$6:$J$505,'2_Review &amp; Audit'!$F$6:$F$505,D265,'2_Review &amp; Audit'!$I$6:$I$505,"&gt;="&amp;G265-30,'2_Review &amp; Audit'!$I$6:$I$505,"&lt;="&amp;G265+30,'2_Review &amp; Audit'!$A$6:$A$505,"&lt;&gt;"&amp;A265)))</f>
        <v/>
      </c>
      <c r="P265" s="32" t="str">
        <f>IF(OR(D265="",G265="",M265&gt;=0),"",COUNTIFS('2_Review &amp; Audit'!$F$6:$F$505,D265,'2_Review &amp; Audit'!$I$6:$I$505,"&gt;="&amp;G265-30,'2_Review &amp; Audit'!$I$6:$I$505,"&lt;="&amp;G265+30,'2_Review &amp; Audit'!$A$6:$A$505,"&lt;&gt;"&amp;A265))</f>
        <v/>
      </c>
      <c r="Q265" s="88" t="str">
        <f t="shared" si="27"/>
        <v/>
      </c>
      <c r="R265" s="84" t="str">
        <f>IF(TransactionAuditTable[[#This Row],[Ticker]]="","",IF(Q265&lt;&gt;"Yes",0,ABS(M265)*MIN(1,O265/I265)))</f>
        <v/>
      </c>
      <c r="S265" s="85" t="str">
        <f t="shared" si="28"/>
        <v/>
      </c>
      <c r="T265" s="85" t="str">
        <f t="shared" si="29"/>
        <v/>
      </c>
      <c r="U265" s="85" t="str">
        <f t="shared" si="30"/>
        <v/>
      </c>
      <c r="V265" s="31" t="str">
        <f t="shared" si="31"/>
        <v/>
      </c>
      <c r="W265" s="79" t="str">
        <f t="shared" si="32"/>
        <v/>
      </c>
      <c r="X265" s="82" t="str">
        <f t="shared" si="33"/>
        <v/>
      </c>
    </row>
    <row r="266" spans="1:24" ht="15" customHeight="1" x14ac:dyDescent="0.25">
      <c r="A266" s="30" t="str">
        <f>IF('2_Review &amp; Audit'!A251="","",'2_Review &amp; Audit'!A251)</f>
        <v/>
      </c>
      <c r="B266" s="30" t="str">
        <f>IF(A266="","",'2_Review &amp; Audit'!C251)</f>
        <v/>
      </c>
      <c r="C266" s="30" t="str">
        <f>IF(A266="","",'2_Review &amp; Audit'!D251)</f>
        <v/>
      </c>
      <c r="D266" s="30" t="str">
        <f>IF(A266="","",'2_Review &amp; Audit'!F251)</f>
        <v/>
      </c>
      <c r="E266" s="30" t="str">
        <f>IF(A266="","",'2_Review &amp; Audit'!H251)</f>
        <v/>
      </c>
      <c r="F266" s="31" t="str">
        <f>IF(A266="","",'2_Review &amp; Audit'!I251)</f>
        <v/>
      </c>
      <c r="G266" s="31" t="str">
        <f>IF(A266="","",'2_Review &amp; Audit'!M251)</f>
        <v/>
      </c>
      <c r="H266" s="32" t="str">
        <f>IF(A266="","",'2_Review &amp; Audit'!J251)</f>
        <v/>
      </c>
      <c r="I266" s="32" t="str">
        <f>IF(A266="","",'2_Review &amp; Audit'!N251)</f>
        <v/>
      </c>
      <c r="J266" s="32" t="str">
        <f>IF(A266="","",'2_Review &amp; Audit'!R251)</f>
        <v/>
      </c>
      <c r="K266" s="90" t="str">
        <f>IF(A266="","",'2_Review &amp; Audit'!L251)</f>
        <v/>
      </c>
      <c r="L266" s="90" t="str">
        <f>IF(A266="","",'2_Review &amp; Audit'!P251)</f>
        <v/>
      </c>
      <c r="M266" s="90" t="str">
        <f>IF(A266="","",'2_Review &amp; Audit'!Q251)</f>
        <v/>
      </c>
      <c r="N266" s="90" t="str">
        <f t="shared" si="26"/>
        <v/>
      </c>
      <c r="O266" s="32" t="str">
        <f>IF(OR(D266="",G266="",M266&gt;=0),"",MIN(I266,SUMIFS('2_Review &amp; Audit'!$J$6:$J$505,'2_Review &amp; Audit'!$F$6:$F$505,D266,'2_Review &amp; Audit'!$I$6:$I$505,"&gt;="&amp;G266-30,'2_Review &amp; Audit'!$I$6:$I$505,"&lt;="&amp;G266+30,'2_Review &amp; Audit'!$A$6:$A$505,"&lt;&gt;"&amp;A266)))</f>
        <v/>
      </c>
      <c r="P266" s="32" t="str">
        <f>IF(OR(D266="",G266="",M266&gt;=0),"",COUNTIFS('2_Review &amp; Audit'!$F$6:$F$505,D266,'2_Review &amp; Audit'!$I$6:$I$505,"&gt;="&amp;G266-30,'2_Review &amp; Audit'!$I$6:$I$505,"&lt;="&amp;G266+30,'2_Review &amp; Audit'!$A$6:$A$505,"&lt;&gt;"&amp;A266))</f>
        <v/>
      </c>
      <c r="Q266" s="88" t="str">
        <f t="shared" si="27"/>
        <v/>
      </c>
      <c r="R266" s="84" t="str">
        <f>IF(TransactionAuditTable[[#This Row],[Ticker]]="","",IF(Q266&lt;&gt;"Yes",0,ABS(M266)*MIN(1,O266/I266)))</f>
        <v/>
      </c>
      <c r="S266" s="85" t="str">
        <f t="shared" si="28"/>
        <v/>
      </c>
      <c r="T266" s="85" t="str">
        <f t="shared" si="29"/>
        <v/>
      </c>
      <c r="U266" s="85" t="str">
        <f t="shared" si="30"/>
        <v/>
      </c>
      <c r="V266" s="31" t="str">
        <f t="shared" si="31"/>
        <v/>
      </c>
      <c r="W266" s="80" t="str">
        <f t="shared" si="32"/>
        <v/>
      </c>
      <c r="X266" s="83" t="str">
        <f t="shared" si="33"/>
        <v/>
      </c>
    </row>
    <row r="267" spans="1:24" ht="15" customHeight="1" x14ac:dyDescent="0.25">
      <c r="A267" s="30" t="str">
        <f>IF('2_Review &amp; Audit'!A252="","",'2_Review &amp; Audit'!A252)</f>
        <v/>
      </c>
      <c r="B267" s="30" t="str">
        <f>IF(A267="","",'2_Review &amp; Audit'!C252)</f>
        <v/>
      </c>
      <c r="C267" s="30" t="str">
        <f>IF(A267="","",'2_Review &amp; Audit'!D252)</f>
        <v/>
      </c>
      <c r="D267" s="30" t="str">
        <f>IF(A267="","",'2_Review &amp; Audit'!F252)</f>
        <v/>
      </c>
      <c r="E267" s="30" t="str">
        <f>IF(A267="","",'2_Review &amp; Audit'!H252)</f>
        <v/>
      </c>
      <c r="F267" s="31" t="str">
        <f>IF(A267="","",'2_Review &amp; Audit'!I252)</f>
        <v/>
      </c>
      <c r="G267" s="31" t="str">
        <f>IF(A267="","",'2_Review &amp; Audit'!M252)</f>
        <v/>
      </c>
      <c r="H267" s="32" t="str">
        <f>IF(A267="","",'2_Review &amp; Audit'!J252)</f>
        <v/>
      </c>
      <c r="I267" s="32" t="str">
        <f>IF(A267="","",'2_Review &amp; Audit'!N252)</f>
        <v/>
      </c>
      <c r="J267" s="32" t="str">
        <f>IF(A267="","",'2_Review &amp; Audit'!R252)</f>
        <v/>
      </c>
      <c r="K267" s="90" t="str">
        <f>IF(A267="","",'2_Review &amp; Audit'!L252)</f>
        <v/>
      </c>
      <c r="L267" s="90" t="str">
        <f>IF(A267="","",'2_Review &amp; Audit'!P252)</f>
        <v/>
      </c>
      <c r="M267" s="90" t="str">
        <f>IF(A267="","",'2_Review &amp; Audit'!Q252)</f>
        <v/>
      </c>
      <c r="N267" s="90" t="str">
        <f t="shared" si="26"/>
        <v/>
      </c>
      <c r="O267" s="32" t="str">
        <f>IF(OR(D267="",G267="",M267&gt;=0),"",MIN(I267,SUMIFS('2_Review &amp; Audit'!$J$6:$J$505,'2_Review &amp; Audit'!$F$6:$F$505,D267,'2_Review &amp; Audit'!$I$6:$I$505,"&gt;="&amp;G267-30,'2_Review &amp; Audit'!$I$6:$I$505,"&lt;="&amp;G267+30,'2_Review &amp; Audit'!$A$6:$A$505,"&lt;&gt;"&amp;A267)))</f>
        <v/>
      </c>
      <c r="P267" s="32" t="str">
        <f>IF(OR(D267="",G267="",M267&gt;=0),"",COUNTIFS('2_Review &amp; Audit'!$F$6:$F$505,D267,'2_Review &amp; Audit'!$I$6:$I$505,"&gt;="&amp;G267-30,'2_Review &amp; Audit'!$I$6:$I$505,"&lt;="&amp;G267+30,'2_Review &amp; Audit'!$A$6:$A$505,"&lt;&gt;"&amp;A267))</f>
        <v/>
      </c>
      <c r="Q267" s="88" t="str">
        <f t="shared" si="27"/>
        <v/>
      </c>
      <c r="R267" s="84" t="str">
        <f>IF(TransactionAuditTable[[#This Row],[Ticker]]="","",IF(Q267&lt;&gt;"Yes",0,ABS(M267)*MIN(1,O267/I267)))</f>
        <v/>
      </c>
      <c r="S267" s="85" t="str">
        <f t="shared" si="28"/>
        <v/>
      </c>
      <c r="T267" s="85" t="str">
        <f t="shared" si="29"/>
        <v/>
      </c>
      <c r="U267" s="85" t="str">
        <f t="shared" si="30"/>
        <v/>
      </c>
      <c r="V267" s="31" t="str">
        <f t="shared" si="31"/>
        <v/>
      </c>
      <c r="W267" s="79" t="str">
        <f t="shared" si="32"/>
        <v/>
      </c>
      <c r="X267" s="82" t="str">
        <f t="shared" si="33"/>
        <v/>
      </c>
    </row>
    <row r="268" spans="1:24" ht="15" customHeight="1" x14ac:dyDescent="0.25">
      <c r="A268" s="30" t="str">
        <f>IF('2_Review &amp; Audit'!A253="","",'2_Review &amp; Audit'!A253)</f>
        <v/>
      </c>
      <c r="B268" s="30" t="str">
        <f>IF(A268="","",'2_Review &amp; Audit'!C253)</f>
        <v/>
      </c>
      <c r="C268" s="30" t="str">
        <f>IF(A268="","",'2_Review &amp; Audit'!D253)</f>
        <v/>
      </c>
      <c r="D268" s="30" t="str">
        <f>IF(A268="","",'2_Review &amp; Audit'!F253)</f>
        <v/>
      </c>
      <c r="E268" s="30" t="str">
        <f>IF(A268="","",'2_Review &amp; Audit'!H253)</f>
        <v/>
      </c>
      <c r="F268" s="31" t="str">
        <f>IF(A268="","",'2_Review &amp; Audit'!I253)</f>
        <v/>
      </c>
      <c r="G268" s="31" t="str">
        <f>IF(A268="","",'2_Review &amp; Audit'!M253)</f>
        <v/>
      </c>
      <c r="H268" s="32" t="str">
        <f>IF(A268="","",'2_Review &amp; Audit'!J253)</f>
        <v/>
      </c>
      <c r="I268" s="32" t="str">
        <f>IF(A268="","",'2_Review &amp; Audit'!N253)</f>
        <v/>
      </c>
      <c r="J268" s="32" t="str">
        <f>IF(A268="","",'2_Review &amp; Audit'!R253)</f>
        <v/>
      </c>
      <c r="K268" s="90" t="str">
        <f>IF(A268="","",'2_Review &amp; Audit'!L253)</f>
        <v/>
      </c>
      <c r="L268" s="90" t="str">
        <f>IF(A268="","",'2_Review &amp; Audit'!P253)</f>
        <v/>
      </c>
      <c r="M268" s="90" t="str">
        <f>IF(A268="","",'2_Review &amp; Audit'!Q253)</f>
        <v/>
      </c>
      <c r="N268" s="90" t="str">
        <f t="shared" si="26"/>
        <v/>
      </c>
      <c r="O268" s="32" t="str">
        <f>IF(OR(D268="",G268="",M268&gt;=0),"",MIN(I268,SUMIFS('2_Review &amp; Audit'!$J$6:$J$505,'2_Review &amp; Audit'!$F$6:$F$505,D268,'2_Review &amp; Audit'!$I$6:$I$505,"&gt;="&amp;G268-30,'2_Review &amp; Audit'!$I$6:$I$505,"&lt;="&amp;G268+30,'2_Review &amp; Audit'!$A$6:$A$505,"&lt;&gt;"&amp;A268)))</f>
        <v/>
      </c>
      <c r="P268" s="32" t="str">
        <f>IF(OR(D268="",G268="",M268&gt;=0),"",COUNTIFS('2_Review &amp; Audit'!$F$6:$F$505,D268,'2_Review &amp; Audit'!$I$6:$I$505,"&gt;="&amp;G268-30,'2_Review &amp; Audit'!$I$6:$I$505,"&lt;="&amp;G268+30,'2_Review &amp; Audit'!$A$6:$A$505,"&lt;&gt;"&amp;A268))</f>
        <v/>
      </c>
      <c r="Q268" s="88" t="str">
        <f t="shared" si="27"/>
        <v/>
      </c>
      <c r="R268" s="84" t="str">
        <f>IF(TransactionAuditTable[[#This Row],[Ticker]]="","",IF(Q268&lt;&gt;"Yes",0,ABS(M268)*MIN(1,O268/I268)))</f>
        <v/>
      </c>
      <c r="S268" s="85" t="str">
        <f t="shared" si="28"/>
        <v/>
      </c>
      <c r="T268" s="85" t="str">
        <f t="shared" si="29"/>
        <v/>
      </c>
      <c r="U268" s="85" t="str">
        <f t="shared" si="30"/>
        <v/>
      </c>
      <c r="V268" s="31" t="str">
        <f t="shared" si="31"/>
        <v/>
      </c>
      <c r="W268" s="80" t="str">
        <f t="shared" si="32"/>
        <v/>
      </c>
      <c r="X268" s="83" t="str">
        <f t="shared" si="33"/>
        <v/>
      </c>
    </row>
    <row r="269" spans="1:24" ht="15" customHeight="1" x14ac:dyDescent="0.25">
      <c r="A269" s="30" t="str">
        <f>IF('2_Review &amp; Audit'!A254="","",'2_Review &amp; Audit'!A254)</f>
        <v/>
      </c>
      <c r="B269" s="30" t="str">
        <f>IF(A269="","",'2_Review &amp; Audit'!C254)</f>
        <v/>
      </c>
      <c r="C269" s="30" t="str">
        <f>IF(A269="","",'2_Review &amp; Audit'!D254)</f>
        <v/>
      </c>
      <c r="D269" s="30" t="str">
        <f>IF(A269="","",'2_Review &amp; Audit'!F254)</f>
        <v/>
      </c>
      <c r="E269" s="30" t="str">
        <f>IF(A269="","",'2_Review &amp; Audit'!H254)</f>
        <v/>
      </c>
      <c r="F269" s="31" t="str">
        <f>IF(A269="","",'2_Review &amp; Audit'!I254)</f>
        <v/>
      </c>
      <c r="G269" s="31" t="str">
        <f>IF(A269="","",'2_Review &amp; Audit'!M254)</f>
        <v/>
      </c>
      <c r="H269" s="32" t="str">
        <f>IF(A269="","",'2_Review &amp; Audit'!J254)</f>
        <v/>
      </c>
      <c r="I269" s="32" t="str">
        <f>IF(A269="","",'2_Review &amp; Audit'!N254)</f>
        <v/>
      </c>
      <c r="J269" s="32" t="str">
        <f>IF(A269="","",'2_Review &amp; Audit'!R254)</f>
        <v/>
      </c>
      <c r="K269" s="90" t="str">
        <f>IF(A269="","",'2_Review &amp; Audit'!L254)</f>
        <v/>
      </c>
      <c r="L269" s="90" t="str">
        <f>IF(A269="","",'2_Review &amp; Audit'!P254)</f>
        <v/>
      </c>
      <c r="M269" s="90" t="str">
        <f>IF(A269="","",'2_Review &amp; Audit'!Q254)</f>
        <v/>
      </c>
      <c r="N269" s="90" t="str">
        <f t="shared" si="26"/>
        <v/>
      </c>
      <c r="O269" s="32" t="str">
        <f>IF(OR(D269="",G269="",M269&gt;=0),"",MIN(I269,SUMIFS('2_Review &amp; Audit'!$J$6:$J$505,'2_Review &amp; Audit'!$F$6:$F$505,D269,'2_Review &amp; Audit'!$I$6:$I$505,"&gt;="&amp;G269-30,'2_Review &amp; Audit'!$I$6:$I$505,"&lt;="&amp;G269+30,'2_Review &amp; Audit'!$A$6:$A$505,"&lt;&gt;"&amp;A269)))</f>
        <v/>
      </c>
      <c r="P269" s="32" t="str">
        <f>IF(OR(D269="",G269="",M269&gt;=0),"",COUNTIFS('2_Review &amp; Audit'!$F$6:$F$505,D269,'2_Review &amp; Audit'!$I$6:$I$505,"&gt;="&amp;G269-30,'2_Review &amp; Audit'!$I$6:$I$505,"&lt;="&amp;G269+30,'2_Review &amp; Audit'!$A$6:$A$505,"&lt;&gt;"&amp;A269))</f>
        <v/>
      </c>
      <c r="Q269" s="88" t="str">
        <f t="shared" si="27"/>
        <v/>
      </c>
      <c r="R269" s="84" t="str">
        <f>IF(TransactionAuditTable[[#This Row],[Ticker]]="","",IF(Q269&lt;&gt;"Yes",0,ABS(M269)*MIN(1,O269/I269)))</f>
        <v/>
      </c>
      <c r="S269" s="85" t="str">
        <f t="shared" si="28"/>
        <v/>
      </c>
      <c r="T269" s="85" t="str">
        <f t="shared" si="29"/>
        <v/>
      </c>
      <c r="U269" s="85" t="str">
        <f t="shared" si="30"/>
        <v/>
      </c>
      <c r="V269" s="31" t="str">
        <f t="shared" si="31"/>
        <v/>
      </c>
      <c r="W269" s="79" t="str">
        <f t="shared" si="32"/>
        <v/>
      </c>
      <c r="X269" s="82" t="str">
        <f t="shared" si="33"/>
        <v/>
      </c>
    </row>
    <row r="270" spans="1:24" ht="15" customHeight="1" x14ac:dyDescent="0.25">
      <c r="A270" s="30" t="str">
        <f>IF('2_Review &amp; Audit'!A255="","",'2_Review &amp; Audit'!A255)</f>
        <v/>
      </c>
      <c r="B270" s="30" t="str">
        <f>IF(A270="","",'2_Review &amp; Audit'!C255)</f>
        <v/>
      </c>
      <c r="C270" s="30" t="str">
        <f>IF(A270="","",'2_Review &amp; Audit'!D255)</f>
        <v/>
      </c>
      <c r="D270" s="30" t="str">
        <f>IF(A270="","",'2_Review &amp; Audit'!F255)</f>
        <v/>
      </c>
      <c r="E270" s="30" t="str">
        <f>IF(A270="","",'2_Review &amp; Audit'!H255)</f>
        <v/>
      </c>
      <c r="F270" s="31" t="str">
        <f>IF(A270="","",'2_Review &amp; Audit'!I255)</f>
        <v/>
      </c>
      <c r="G270" s="31" t="str">
        <f>IF(A270="","",'2_Review &amp; Audit'!M255)</f>
        <v/>
      </c>
      <c r="H270" s="32" t="str">
        <f>IF(A270="","",'2_Review &amp; Audit'!J255)</f>
        <v/>
      </c>
      <c r="I270" s="32" t="str">
        <f>IF(A270="","",'2_Review &amp; Audit'!N255)</f>
        <v/>
      </c>
      <c r="J270" s="32" t="str">
        <f>IF(A270="","",'2_Review &amp; Audit'!R255)</f>
        <v/>
      </c>
      <c r="K270" s="90" t="str">
        <f>IF(A270="","",'2_Review &amp; Audit'!L255)</f>
        <v/>
      </c>
      <c r="L270" s="90" t="str">
        <f>IF(A270="","",'2_Review &amp; Audit'!P255)</f>
        <v/>
      </c>
      <c r="M270" s="90" t="str">
        <f>IF(A270="","",'2_Review &amp; Audit'!Q255)</f>
        <v/>
      </c>
      <c r="N270" s="90" t="str">
        <f t="shared" si="26"/>
        <v/>
      </c>
      <c r="O270" s="32" t="str">
        <f>IF(OR(D270="",G270="",M270&gt;=0),"",MIN(I270,SUMIFS('2_Review &amp; Audit'!$J$6:$J$505,'2_Review &amp; Audit'!$F$6:$F$505,D270,'2_Review &amp; Audit'!$I$6:$I$505,"&gt;="&amp;G270-30,'2_Review &amp; Audit'!$I$6:$I$505,"&lt;="&amp;G270+30,'2_Review &amp; Audit'!$A$6:$A$505,"&lt;&gt;"&amp;A270)))</f>
        <v/>
      </c>
      <c r="P270" s="32" t="str">
        <f>IF(OR(D270="",G270="",M270&gt;=0),"",COUNTIFS('2_Review &amp; Audit'!$F$6:$F$505,D270,'2_Review &amp; Audit'!$I$6:$I$505,"&gt;="&amp;G270-30,'2_Review &amp; Audit'!$I$6:$I$505,"&lt;="&amp;G270+30,'2_Review &amp; Audit'!$A$6:$A$505,"&lt;&gt;"&amp;A270))</f>
        <v/>
      </c>
      <c r="Q270" s="88" t="str">
        <f t="shared" si="27"/>
        <v/>
      </c>
      <c r="R270" s="84" t="str">
        <f>IF(TransactionAuditTable[[#This Row],[Ticker]]="","",IF(Q270&lt;&gt;"Yes",0,ABS(M270)*MIN(1,O270/I270)))</f>
        <v/>
      </c>
      <c r="S270" s="85" t="str">
        <f t="shared" si="28"/>
        <v/>
      </c>
      <c r="T270" s="85" t="str">
        <f t="shared" si="29"/>
        <v/>
      </c>
      <c r="U270" s="85" t="str">
        <f t="shared" si="30"/>
        <v/>
      </c>
      <c r="V270" s="31" t="str">
        <f t="shared" si="31"/>
        <v/>
      </c>
      <c r="W270" s="80" t="str">
        <f t="shared" si="32"/>
        <v/>
      </c>
      <c r="X270" s="83" t="str">
        <f t="shared" si="33"/>
        <v/>
      </c>
    </row>
    <row r="271" spans="1:24" ht="15" customHeight="1" x14ac:dyDescent="0.25">
      <c r="A271" s="30" t="str">
        <f>IF('2_Review &amp; Audit'!A256="","",'2_Review &amp; Audit'!A256)</f>
        <v/>
      </c>
      <c r="B271" s="30" t="str">
        <f>IF(A271="","",'2_Review &amp; Audit'!C256)</f>
        <v/>
      </c>
      <c r="C271" s="30" t="str">
        <f>IF(A271="","",'2_Review &amp; Audit'!D256)</f>
        <v/>
      </c>
      <c r="D271" s="30" t="str">
        <f>IF(A271="","",'2_Review &amp; Audit'!F256)</f>
        <v/>
      </c>
      <c r="E271" s="30" t="str">
        <f>IF(A271="","",'2_Review &amp; Audit'!H256)</f>
        <v/>
      </c>
      <c r="F271" s="31" t="str">
        <f>IF(A271="","",'2_Review &amp; Audit'!I256)</f>
        <v/>
      </c>
      <c r="G271" s="31" t="str">
        <f>IF(A271="","",'2_Review &amp; Audit'!M256)</f>
        <v/>
      </c>
      <c r="H271" s="32" t="str">
        <f>IF(A271="","",'2_Review &amp; Audit'!J256)</f>
        <v/>
      </c>
      <c r="I271" s="32" t="str">
        <f>IF(A271="","",'2_Review &amp; Audit'!N256)</f>
        <v/>
      </c>
      <c r="J271" s="32" t="str">
        <f>IF(A271="","",'2_Review &amp; Audit'!R256)</f>
        <v/>
      </c>
      <c r="K271" s="90" t="str">
        <f>IF(A271="","",'2_Review &amp; Audit'!L256)</f>
        <v/>
      </c>
      <c r="L271" s="90" t="str">
        <f>IF(A271="","",'2_Review &amp; Audit'!P256)</f>
        <v/>
      </c>
      <c r="M271" s="90" t="str">
        <f>IF(A271="","",'2_Review &amp; Audit'!Q256)</f>
        <v/>
      </c>
      <c r="N271" s="90" t="str">
        <f t="shared" si="26"/>
        <v/>
      </c>
      <c r="O271" s="32" t="str">
        <f>IF(OR(D271="",G271="",M271&gt;=0),"",MIN(I271,SUMIFS('2_Review &amp; Audit'!$J$6:$J$505,'2_Review &amp; Audit'!$F$6:$F$505,D271,'2_Review &amp; Audit'!$I$6:$I$505,"&gt;="&amp;G271-30,'2_Review &amp; Audit'!$I$6:$I$505,"&lt;="&amp;G271+30,'2_Review &amp; Audit'!$A$6:$A$505,"&lt;&gt;"&amp;A271)))</f>
        <v/>
      </c>
      <c r="P271" s="32" t="str">
        <f>IF(OR(D271="",G271="",M271&gt;=0),"",COUNTIFS('2_Review &amp; Audit'!$F$6:$F$505,D271,'2_Review &amp; Audit'!$I$6:$I$505,"&gt;="&amp;G271-30,'2_Review &amp; Audit'!$I$6:$I$505,"&lt;="&amp;G271+30,'2_Review &amp; Audit'!$A$6:$A$505,"&lt;&gt;"&amp;A271))</f>
        <v/>
      </c>
      <c r="Q271" s="88" t="str">
        <f t="shared" si="27"/>
        <v/>
      </c>
      <c r="R271" s="84" t="str">
        <f>IF(TransactionAuditTable[[#This Row],[Ticker]]="","",IF(Q271&lt;&gt;"Yes",0,ABS(M271)*MIN(1,O271/I271)))</f>
        <v/>
      </c>
      <c r="S271" s="85" t="str">
        <f t="shared" si="28"/>
        <v/>
      </c>
      <c r="T271" s="85" t="str">
        <f t="shared" si="29"/>
        <v/>
      </c>
      <c r="U271" s="85" t="str">
        <f t="shared" si="30"/>
        <v/>
      </c>
      <c r="V271" s="31" t="str">
        <f t="shared" si="31"/>
        <v/>
      </c>
      <c r="W271" s="79" t="str">
        <f t="shared" si="32"/>
        <v/>
      </c>
      <c r="X271" s="82" t="str">
        <f t="shared" si="33"/>
        <v/>
      </c>
    </row>
    <row r="272" spans="1:24" ht="15" customHeight="1" x14ac:dyDescent="0.25">
      <c r="A272" s="30" t="str">
        <f>IF('2_Review &amp; Audit'!A257="","",'2_Review &amp; Audit'!A257)</f>
        <v/>
      </c>
      <c r="B272" s="30" t="str">
        <f>IF(A272="","",'2_Review &amp; Audit'!C257)</f>
        <v/>
      </c>
      <c r="C272" s="30" t="str">
        <f>IF(A272="","",'2_Review &amp; Audit'!D257)</f>
        <v/>
      </c>
      <c r="D272" s="30" t="str">
        <f>IF(A272="","",'2_Review &amp; Audit'!F257)</f>
        <v/>
      </c>
      <c r="E272" s="30" t="str">
        <f>IF(A272="","",'2_Review &amp; Audit'!H257)</f>
        <v/>
      </c>
      <c r="F272" s="31" t="str">
        <f>IF(A272="","",'2_Review &amp; Audit'!I257)</f>
        <v/>
      </c>
      <c r="G272" s="31" t="str">
        <f>IF(A272="","",'2_Review &amp; Audit'!M257)</f>
        <v/>
      </c>
      <c r="H272" s="32" t="str">
        <f>IF(A272="","",'2_Review &amp; Audit'!J257)</f>
        <v/>
      </c>
      <c r="I272" s="32" t="str">
        <f>IF(A272="","",'2_Review &amp; Audit'!N257)</f>
        <v/>
      </c>
      <c r="J272" s="32" t="str">
        <f>IF(A272="","",'2_Review &amp; Audit'!R257)</f>
        <v/>
      </c>
      <c r="K272" s="90" t="str">
        <f>IF(A272="","",'2_Review &amp; Audit'!L257)</f>
        <v/>
      </c>
      <c r="L272" s="90" t="str">
        <f>IF(A272="","",'2_Review &amp; Audit'!P257)</f>
        <v/>
      </c>
      <c r="M272" s="90" t="str">
        <f>IF(A272="","",'2_Review &amp; Audit'!Q257)</f>
        <v/>
      </c>
      <c r="N272" s="90" t="str">
        <f t="shared" si="26"/>
        <v/>
      </c>
      <c r="O272" s="32" t="str">
        <f>IF(OR(D272="",G272="",M272&gt;=0),"",MIN(I272,SUMIFS('2_Review &amp; Audit'!$J$6:$J$505,'2_Review &amp; Audit'!$F$6:$F$505,D272,'2_Review &amp; Audit'!$I$6:$I$505,"&gt;="&amp;G272-30,'2_Review &amp; Audit'!$I$6:$I$505,"&lt;="&amp;G272+30,'2_Review &amp; Audit'!$A$6:$A$505,"&lt;&gt;"&amp;A272)))</f>
        <v/>
      </c>
      <c r="P272" s="32" t="str">
        <f>IF(OR(D272="",G272="",M272&gt;=0),"",COUNTIFS('2_Review &amp; Audit'!$F$6:$F$505,D272,'2_Review &amp; Audit'!$I$6:$I$505,"&gt;="&amp;G272-30,'2_Review &amp; Audit'!$I$6:$I$505,"&lt;="&amp;G272+30,'2_Review &amp; Audit'!$A$6:$A$505,"&lt;&gt;"&amp;A272))</f>
        <v/>
      </c>
      <c r="Q272" s="88" t="str">
        <f t="shared" si="27"/>
        <v/>
      </c>
      <c r="R272" s="84" t="str">
        <f>IF(TransactionAuditTable[[#This Row],[Ticker]]="","",IF(Q272&lt;&gt;"Yes",0,ABS(M272)*MIN(1,O272/I272)))</f>
        <v/>
      </c>
      <c r="S272" s="85" t="str">
        <f t="shared" si="28"/>
        <v/>
      </c>
      <c r="T272" s="85" t="str">
        <f t="shared" si="29"/>
        <v/>
      </c>
      <c r="U272" s="85" t="str">
        <f t="shared" si="30"/>
        <v/>
      </c>
      <c r="V272" s="31" t="str">
        <f t="shared" si="31"/>
        <v/>
      </c>
      <c r="W272" s="80" t="str">
        <f t="shared" si="32"/>
        <v/>
      </c>
      <c r="X272" s="83" t="str">
        <f t="shared" si="33"/>
        <v/>
      </c>
    </row>
    <row r="273" spans="1:24" ht="15" customHeight="1" x14ac:dyDescent="0.25">
      <c r="A273" s="30" t="str">
        <f>IF('2_Review &amp; Audit'!A258="","",'2_Review &amp; Audit'!A258)</f>
        <v/>
      </c>
      <c r="B273" s="30" t="str">
        <f>IF(A273="","",'2_Review &amp; Audit'!C258)</f>
        <v/>
      </c>
      <c r="C273" s="30" t="str">
        <f>IF(A273="","",'2_Review &amp; Audit'!D258)</f>
        <v/>
      </c>
      <c r="D273" s="30" t="str">
        <f>IF(A273="","",'2_Review &amp; Audit'!F258)</f>
        <v/>
      </c>
      <c r="E273" s="30" t="str">
        <f>IF(A273="","",'2_Review &amp; Audit'!H258)</f>
        <v/>
      </c>
      <c r="F273" s="31" t="str">
        <f>IF(A273="","",'2_Review &amp; Audit'!I258)</f>
        <v/>
      </c>
      <c r="G273" s="31" t="str">
        <f>IF(A273="","",'2_Review &amp; Audit'!M258)</f>
        <v/>
      </c>
      <c r="H273" s="32" t="str">
        <f>IF(A273="","",'2_Review &amp; Audit'!J258)</f>
        <v/>
      </c>
      <c r="I273" s="32" t="str">
        <f>IF(A273="","",'2_Review &amp; Audit'!N258)</f>
        <v/>
      </c>
      <c r="J273" s="32" t="str">
        <f>IF(A273="","",'2_Review &amp; Audit'!R258)</f>
        <v/>
      </c>
      <c r="K273" s="90" t="str">
        <f>IF(A273="","",'2_Review &amp; Audit'!L258)</f>
        <v/>
      </c>
      <c r="L273" s="90" t="str">
        <f>IF(A273="","",'2_Review &amp; Audit'!P258)</f>
        <v/>
      </c>
      <c r="M273" s="90" t="str">
        <f>IF(A273="","",'2_Review &amp; Audit'!Q258)</f>
        <v/>
      </c>
      <c r="N273" s="90" t="str">
        <f t="shared" si="26"/>
        <v/>
      </c>
      <c r="O273" s="32" t="str">
        <f>IF(OR(D273="",G273="",M273&gt;=0),"",MIN(I273,SUMIFS('2_Review &amp; Audit'!$J$6:$J$505,'2_Review &amp; Audit'!$F$6:$F$505,D273,'2_Review &amp; Audit'!$I$6:$I$505,"&gt;="&amp;G273-30,'2_Review &amp; Audit'!$I$6:$I$505,"&lt;="&amp;G273+30,'2_Review &amp; Audit'!$A$6:$A$505,"&lt;&gt;"&amp;A273)))</f>
        <v/>
      </c>
      <c r="P273" s="32" t="str">
        <f>IF(OR(D273="",G273="",M273&gt;=0),"",COUNTIFS('2_Review &amp; Audit'!$F$6:$F$505,D273,'2_Review &amp; Audit'!$I$6:$I$505,"&gt;="&amp;G273-30,'2_Review &amp; Audit'!$I$6:$I$505,"&lt;="&amp;G273+30,'2_Review &amp; Audit'!$A$6:$A$505,"&lt;&gt;"&amp;A273))</f>
        <v/>
      </c>
      <c r="Q273" s="88" t="str">
        <f t="shared" si="27"/>
        <v/>
      </c>
      <c r="R273" s="84" t="str">
        <f>IF(TransactionAuditTable[[#This Row],[Ticker]]="","",IF(Q273&lt;&gt;"Yes",0,ABS(M273)*MIN(1,O273/I273)))</f>
        <v/>
      </c>
      <c r="S273" s="85" t="str">
        <f t="shared" si="28"/>
        <v/>
      </c>
      <c r="T273" s="85" t="str">
        <f t="shared" si="29"/>
        <v/>
      </c>
      <c r="U273" s="85" t="str">
        <f t="shared" si="30"/>
        <v/>
      </c>
      <c r="V273" s="31" t="str">
        <f t="shared" si="31"/>
        <v/>
      </c>
      <c r="W273" s="79" t="str">
        <f t="shared" si="32"/>
        <v/>
      </c>
      <c r="X273" s="82" t="str">
        <f t="shared" si="33"/>
        <v/>
      </c>
    </row>
    <row r="274" spans="1:24" ht="15" customHeight="1" x14ac:dyDescent="0.25">
      <c r="A274" s="30" t="str">
        <f>IF('2_Review &amp; Audit'!A259="","",'2_Review &amp; Audit'!A259)</f>
        <v/>
      </c>
      <c r="B274" s="30" t="str">
        <f>IF(A274="","",'2_Review &amp; Audit'!C259)</f>
        <v/>
      </c>
      <c r="C274" s="30" t="str">
        <f>IF(A274="","",'2_Review &amp; Audit'!D259)</f>
        <v/>
      </c>
      <c r="D274" s="30" t="str">
        <f>IF(A274="","",'2_Review &amp; Audit'!F259)</f>
        <v/>
      </c>
      <c r="E274" s="30" t="str">
        <f>IF(A274="","",'2_Review &amp; Audit'!H259)</f>
        <v/>
      </c>
      <c r="F274" s="31" t="str">
        <f>IF(A274="","",'2_Review &amp; Audit'!I259)</f>
        <v/>
      </c>
      <c r="G274" s="31" t="str">
        <f>IF(A274="","",'2_Review &amp; Audit'!M259)</f>
        <v/>
      </c>
      <c r="H274" s="32" t="str">
        <f>IF(A274="","",'2_Review &amp; Audit'!J259)</f>
        <v/>
      </c>
      <c r="I274" s="32" t="str">
        <f>IF(A274="","",'2_Review &amp; Audit'!N259)</f>
        <v/>
      </c>
      <c r="J274" s="32" t="str">
        <f>IF(A274="","",'2_Review &amp; Audit'!R259)</f>
        <v/>
      </c>
      <c r="K274" s="90" t="str">
        <f>IF(A274="","",'2_Review &amp; Audit'!L259)</f>
        <v/>
      </c>
      <c r="L274" s="90" t="str">
        <f>IF(A274="","",'2_Review &amp; Audit'!P259)</f>
        <v/>
      </c>
      <c r="M274" s="90" t="str">
        <f>IF(A274="","",'2_Review &amp; Audit'!Q259)</f>
        <v/>
      </c>
      <c r="N274" s="90" t="str">
        <f t="shared" si="26"/>
        <v/>
      </c>
      <c r="O274" s="32" t="str">
        <f>IF(OR(D274="",G274="",M274&gt;=0),"",MIN(I274,SUMIFS('2_Review &amp; Audit'!$J$6:$J$505,'2_Review &amp; Audit'!$F$6:$F$505,D274,'2_Review &amp; Audit'!$I$6:$I$505,"&gt;="&amp;G274-30,'2_Review &amp; Audit'!$I$6:$I$505,"&lt;="&amp;G274+30,'2_Review &amp; Audit'!$A$6:$A$505,"&lt;&gt;"&amp;A274)))</f>
        <v/>
      </c>
      <c r="P274" s="32" t="str">
        <f>IF(OR(D274="",G274="",M274&gt;=0),"",COUNTIFS('2_Review &amp; Audit'!$F$6:$F$505,D274,'2_Review &amp; Audit'!$I$6:$I$505,"&gt;="&amp;G274-30,'2_Review &amp; Audit'!$I$6:$I$505,"&lt;="&amp;G274+30,'2_Review &amp; Audit'!$A$6:$A$505,"&lt;&gt;"&amp;A274))</f>
        <v/>
      </c>
      <c r="Q274" s="88" t="str">
        <f t="shared" si="27"/>
        <v/>
      </c>
      <c r="R274" s="84" t="str">
        <f>IF(TransactionAuditTable[[#This Row],[Ticker]]="","",IF(Q274&lt;&gt;"Yes",0,ABS(M274)*MIN(1,O274/I274)))</f>
        <v/>
      </c>
      <c r="S274" s="85" t="str">
        <f t="shared" si="28"/>
        <v/>
      </c>
      <c r="T274" s="85" t="str">
        <f t="shared" si="29"/>
        <v/>
      </c>
      <c r="U274" s="85" t="str">
        <f t="shared" si="30"/>
        <v/>
      </c>
      <c r="V274" s="31" t="str">
        <f t="shared" si="31"/>
        <v/>
      </c>
      <c r="W274" s="80" t="str">
        <f t="shared" si="32"/>
        <v/>
      </c>
      <c r="X274" s="83" t="str">
        <f t="shared" si="33"/>
        <v/>
      </c>
    </row>
    <row r="275" spans="1:24" ht="15" customHeight="1" x14ac:dyDescent="0.25">
      <c r="A275" s="30" t="str">
        <f>IF('2_Review &amp; Audit'!A260="","",'2_Review &amp; Audit'!A260)</f>
        <v/>
      </c>
      <c r="B275" s="30" t="str">
        <f>IF(A275="","",'2_Review &amp; Audit'!C260)</f>
        <v/>
      </c>
      <c r="C275" s="30" t="str">
        <f>IF(A275="","",'2_Review &amp; Audit'!D260)</f>
        <v/>
      </c>
      <c r="D275" s="30" t="str">
        <f>IF(A275="","",'2_Review &amp; Audit'!F260)</f>
        <v/>
      </c>
      <c r="E275" s="30" t="str">
        <f>IF(A275="","",'2_Review &amp; Audit'!H260)</f>
        <v/>
      </c>
      <c r="F275" s="31" t="str">
        <f>IF(A275="","",'2_Review &amp; Audit'!I260)</f>
        <v/>
      </c>
      <c r="G275" s="31" t="str">
        <f>IF(A275="","",'2_Review &amp; Audit'!M260)</f>
        <v/>
      </c>
      <c r="H275" s="32" t="str">
        <f>IF(A275="","",'2_Review &amp; Audit'!J260)</f>
        <v/>
      </c>
      <c r="I275" s="32" t="str">
        <f>IF(A275="","",'2_Review &amp; Audit'!N260)</f>
        <v/>
      </c>
      <c r="J275" s="32" t="str">
        <f>IF(A275="","",'2_Review &amp; Audit'!R260)</f>
        <v/>
      </c>
      <c r="K275" s="90" t="str">
        <f>IF(A275="","",'2_Review &amp; Audit'!L260)</f>
        <v/>
      </c>
      <c r="L275" s="90" t="str">
        <f>IF(A275="","",'2_Review &amp; Audit'!P260)</f>
        <v/>
      </c>
      <c r="M275" s="90" t="str">
        <f>IF(A275="","",'2_Review &amp; Audit'!Q260)</f>
        <v/>
      </c>
      <c r="N275" s="90" t="str">
        <f t="shared" si="26"/>
        <v/>
      </c>
      <c r="O275" s="32" t="str">
        <f>IF(OR(D275="",G275="",M275&gt;=0),"",MIN(I275,SUMIFS('2_Review &amp; Audit'!$J$6:$J$505,'2_Review &amp; Audit'!$F$6:$F$505,D275,'2_Review &amp; Audit'!$I$6:$I$505,"&gt;="&amp;G275-30,'2_Review &amp; Audit'!$I$6:$I$505,"&lt;="&amp;G275+30,'2_Review &amp; Audit'!$A$6:$A$505,"&lt;&gt;"&amp;A275)))</f>
        <v/>
      </c>
      <c r="P275" s="32" t="str">
        <f>IF(OR(D275="",G275="",M275&gt;=0),"",COUNTIFS('2_Review &amp; Audit'!$F$6:$F$505,D275,'2_Review &amp; Audit'!$I$6:$I$505,"&gt;="&amp;G275-30,'2_Review &amp; Audit'!$I$6:$I$505,"&lt;="&amp;G275+30,'2_Review &amp; Audit'!$A$6:$A$505,"&lt;&gt;"&amp;A275))</f>
        <v/>
      </c>
      <c r="Q275" s="88" t="str">
        <f t="shared" si="27"/>
        <v/>
      </c>
      <c r="R275" s="84" t="str">
        <f>IF(TransactionAuditTable[[#This Row],[Ticker]]="","",IF(Q275&lt;&gt;"Yes",0,ABS(M275)*MIN(1,O275/I275)))</f>
        <v/>
      </c>
      <c r="S275" s="85" t="str">
        <f t="shared" si="28"/>
        <v/>
      </c>
      <c r="T275" s="85" t="str">
        <f t="shared" si="29"/>
        <v/>
      </c>
      <c r="U275" s="85" t="str">
        <f t="shared" si="30"/>
        <v/>
      </c>
      <c r="V275" s="31" t="str">
        <f t="shared" si="31"/>
        <v/>
      </c>
      <c r="W275" s="79" t="str">
        <f t="shared" si="32"/>
        <v/>
      </c>
      <c r="X275" s="82" t="str">
        <f t="shared" si="33"/>
        <v/>
      </c>
    </row>
    <row r="276" spans="1:24" ht="15" customHeight="1" x14ac:dyDescent="0.25">
      <c r="A276" s="30" t="str">
        <f>IF('2_Review &amp; Audit'!A261="","",'2_Review &amp; Audit'!A261)</f>
        <v/>
      </c>
      <c r="B276" s="30" t="str">
        <f>IF(A276="","",'2_Review &amp; Audit'!C261)</f>
        <v/>
      </c>
      <c r="C276" s="30" t="str">
        <f>IF(A276="","",'2_Review &amp; Audit'!D261)</f>
        <v/>
      </c>
      <c r="D276" s="30" t="str">
        <f>IF(A276="","",'2_Review &amp; Audit'!F261)</f>
        <v/>
      </c>
      <c r="E276" s="30" t="str">
        <f>IF(A276="","",'2_Review &amp; Audit'!H261)</f>
        <v/>
      </c>
      <c r="F276" s="31" t="str">
        <f>IF(A276="","",'2_Review &amp; Audit'!I261)</f>
        <v/>
      </c>
      <c r="G276" s="31" t="str">
        <f>IF(A276="","",'2_Review &amp; Audit'!M261)</f>
        <v/>
      </c>
      <c r="H276" s="32" t="str">
        <f>IF(A276="","",'2_Review &amp; Audit'!J261)</f>
        <v/>
      </c>
      <c r="I276" s="32" t="str">
        <f>IF(A276="","",'2_Review &amp; Audit'!N261)</f>
        <v/>
      </c>
      <c r="J276" s="32" t="str">
        <f>IF(A276="","",'2_Review &amp; Audit'!R261)</f>
        <v/>
      </c>
      <c r="K276" s="90" t="str">
        <f>IF(A276="","",'2_Review &amp; Audit'!L261)</f>
        <v/>
      </c>
      <c r="L276" s="90" t="str">
        <f>IF(A276="","",'2_Review &amp; Audit'!P261)</f>
        <v/>
      </c>
      <c r="M276" s="90" t="str">
        <f>IF(A276="","",'2_Review &amp; Audit'!Q261)</f>
        <v/>
      </c>
      <c r="N276" s="90" t="str">
        <f t="shared" si="26"/>
        <v/>
      </c>
      <c r="O276" s="32" t="str">
        <f>IF(OR(D276="",G276="",M276&gt;=0),"",MIN(I276,SUMIFS('2_Review &amp; Audit'!$J$6:$J$505,'2_Review &amp; Audit'!$F$6:$F$505,D276,'2_Review &amp; Audit'!$I$6:$I$505,"&gt;="&amp;G276-30,'2_Review &amp; Audit'!$I$6:$I$505,"&lt;="&amp;G276+30,'2_Review &amp; Audit'!$A$6:$A$505,"&lt;&gt;"&amp;A276)))</f>
        <v/>
      </c>
      <c r="P276" s="32" t="str">
        <f>IF(OR(D276="",G276="",M276&gt;=0),"",COUNTIFS('2_Review &amp; Audit'!$F$6:$F$505,D276,'2_Review &amp; Audit'!$I$6:$I$505,"&gt;="&amp;G276-30,'2_Review &amp; Audit'!$I$6:$I$505,"&lt;="&amp;G276+30,'2_Review &amp; Audit'!$A$6:$A$505,"&lt;&gt;"&amp;A276))</f>
        <v/>
      </c>
      <c r="Q276" s="88" t="str">
        <f t="shared" si="27"/>
        <v/>
      </c>
      <c r="R276" s="84" t="str">
        <f>IF(TransactionAuditTable[[#This Row],[Ticker]]="","",IF(Q276&lt;&gt;"Yes",0,ABS(M276)*MIN(1,O276/I276)))</f>
        <v/>
      </c>
      <c r="S276" s="85" t="str">
        <f t="shared" si="28"/>
        <v/>
      </c>
      <c r="T276" s="85" t="str">
        <f t="shared" si="29"/>
        <v/>
      </c>
      <c r="U276" s="85" t="str">
        <f t="shared" si="30"/>
        <v/>
      </c>
      <c r="V276" s="31" t="str">
        <f t="shared" si="31"/>
        <v/>
      </c>
      <c r="W276" s="80" t="str">
        <f t="shared" si="32"/>
        <v/>
      </c>
      <c r="X276" s="83" t="str">
        <f t="shared" si="33"/>
        <v/>
      </c>
    </row>
    <row r="277" spans="1:24" ht="15" customHeight="1" x14ac:dyDescent="0.25">
      <c r="A277" s="30" t="str">
        <f>IF('2_Review &amp; Audit'!A262="","",'2_Review &amp; Audit'!A262)</f>
        <v/>
      </c>
      <c r="B277" s="30" t="str">
        <f>IF(A277="","",'2_Review &amp; Audit'!C262)</f>
        <v/>
      </c>
      <c r="C277" s="30" t="str">
        <f>IF(A277="","",'2_Review &amp; Audit'!D262)</f>
        <v/>
      </c>
      <c r="D277" s="30" t="str">
        <f>IF(A277="","",'2_Review &amp; Audit'!F262)</f>
        <v/>
      </c>
      <c r="E277" s="30" t="str">
        <f>IF(A277="","",'2_Review &amp; Audit'!H262)</f>
        <v/>
      </c>
      <c r="F277" s="31" t="str">
        <f>IF(A277="","",'2_Review &amp; Audit'!I262)</f>
        <v/>
      </c>
      <c r="G277" s="31" t="str">
        <f>IF(A277="","",'2_Review &amp; Audit'!M262)</f>
        <v/>
      </c>
      <c r="H277" s="32" t="str">
        <f>IF(A277="","",'2_Review &amp; Audit'!J262)</f>
        <v/>
      </c>
      <c r="I277" s="32" t="str">
        <f>IF(A277="","",'2_Review &amp; Audit'!N262)</f>
        <v/>
      </c>
      <c r="J277" s="32" t="str">
        <f>IF(A277="","",'2_Review &amp; Audit'!R262)</f>
        <v/>
      </c>
      <c r="K277" s="90" t="str">
        <f>IF(A277="","",'2_Review &amp; Audit'!L262)</f>
        <v/>
      </c>
      <c r="L277" s="90" t="str">
        <f>IF(A277="","",'2_Review &amp; Audit'!P262)</f>
        <v/>
      </c>
      <c r="M277" s="90" t="str">
        <f>IF(A277="","",'2_Review &amp; Audit'!Q262)</f>
        <v/>
      </c>
      <c r="N277" s="90" t="str">
        <f t="shared" ref="N277:N340" si="34">IF(OR(M277&gt;=0,I277&lt;=0),"",ABS(M277/I277))</f>
        <v/>
      </c>
      <c r="O277" s="32" t="str">
        <f>IF(OR(D277="",G277="",M277&gt;=0),"",MIN(I277,SUMIFS('2_Review &amp; Audit'!$J$6:$J$505,'2_Review &amp; Audit'!$F$6:$F$505,D277,'2_Review &amp; Audit'!$I$6:$I$505,"&gt;="&amp;G277-30,'2_Review &amp; Audit'!$I$6:$I$505,"&lt;="&amp;G277+30,'2_Review &amp; Audit'!$A$6:$A$505,"&lt;&gt;"&amp;A277)))</f>
        <v/>
      </c>
      <c r="P277" s="32" t="str">
        <f>IF(OR(D277="",G277="",M277&gt;=0),"",COUNTIFS('2_Review &amp; Audit'!$F$6:$F$505,D277,'2_Review &amp; Audit'!$I$6:$I$505,"&gt;="&amp;G277-30,'2_Review &amp; Audit'!$I$6:$I$505,"&lt;="&amp;G277+30,'2_Review &amp; Audit'!$A$6:$A$505,"&lt;&gt;"&amp;A277))</f>
        <v/>
      </c>
      <c r="Q277" s="88" t="str">
        <f t="shared" ref="Q277:Q340" si="35">IF(A277="","",IF(AND(M277&lt;0,P277&gt;0),"Yes","No"))</f>
        <v/>
      </c>
      <c r="R277" s="84" t="str">
        <f>IF(TransactionAuditTable[[#This Row],[Ticker]]="","",IF(Q277&lt;&gt;"Yes",0,ABS(M277)*MIN(1,O277/I277)))</f>
        <v/>
      </c>
      <c r="S277" s="85" t="str">
        <f t="shared" ref="S277:S340" si="36">IF(Q277&lt;&gt;"Yes","",R277)</f>
        <v/>
      </c>
      <c r="T277" s="85" t="str">
        <f t="shared" ref="T277:T340" si="37">IF(A277="","",K277+IF(S277="",0,S277))</f>
        <v/>
      </c>
      <c r="U277" s="85" t="str">
        <f t="shared" ref="U277:U340" si="38">IF(OR(H277="",T277=""),"",T277/H277)</f>
        <v/>
      </c>
      <c r="V277" s="31" t="str">
        <f t="shared" ref="V277:V340" si="39">IF(Q277&lt;&gt;"Yes","",G277+30)</f>
        <v/>
      </c>
      <c r="W277" s="79" t="str">
        <f t="shared" ref="W277:W340" si="40">IF(OR(F277="",G277=""),"",G277-F277)</f>
        <v/>
      </c>
      <c r="X277" s="82" t="str">
        <f t="shared" ref="X277:X340" si="41">IF(OR(F277="",G277=""),"",IF(W277&gt;365,"Long-Term","Short-Term"))</f>
        <v/>
      </c>
    </row>
    <row r="278" spans="1:24" ht="15" customHeight="1" x14ac:dyDescent="0.25">
      <c r="A278" s="30" t="str">
        <f>IF('2_Review &amp; Audit'!A263="","",'2_Review &amp; Audit'!A263)</f>
        <v/>
      </c>
      <c r="B278" s="30" t="str">
        <f>IF(A278="","",'2_Review &amp; Audit'!C263)</f>
        <v/>
      </c>
      <c r="C278" s="30" t="str">
        <f>IF(A278="","",'2_Review &amp; Audit'!D263)</f>
        <v/>
      </c>
      <c r="D278" s="30" t="str">
        <f>IF(A278="","",'2_Review &amp; Audit'!F263)</f>
        <v/>
      </c>
      <c r="E278" s="30" t="str">
        <f>IF(A278="","",'2_Review &amp; Audit'!H263)</f>
        <v/>
      </c>
      <c r="F278" s="31" t="str">
        <f>IF(A278="","",'2_Review &amp; Audit'!I263)</f>
        <v/>
      </c>
      <c r="G278" s="31" t="str">
        <f>IF(A278="","",'2_Review &amp; Audit'!M263)</f>
        <v/>
      </c>
      <c r="H278" s="32" t="str">
        <f>IF(A278="","",'2_Review &amp; Audit'!J263)</f>
        <v/>
      </c>
      <c r="I278" s="32" t="str">
        <f>IF(A278="","",'2_Review &amp; Audit'!N263)</f>
        <v/>
      </c>
      <c r="J278" s="32" t="str">
        <f>IF(A278="","",'2_Review &amp; Audit'!R263)</f>
        <v/>
      </c>
      <c r="K278" s="90" t="str">
        <f>IF(A278="","",'2_Review &amp; Audit'!L263)</f>
        <v/>
      </c>
      <c r="L278" s="90" t="str">
        <f>IF(A278="","",'2_Review &amp; Audit'!P263)</f>
        <v/>
      </c>
      <c r="M278" s="90" t="str">
        <f>IF(A278="","",'2_Review &amp; Audit'!Q263)</f>
        <v/>
      </c>
      <c r="N278" s="90" t="str">
        <f t="shared" si="34"/>
        <v/>
      </c>
      <c r="O278" s="32" t="str">
        <f>IF(OR(D278="",G278="",M278&gt;=0),"",MIN(I278,SUMIFS('2_Review &amp; Audit'!$J$6:$J$505,'2_Review &amp; Audit'!$F$6:$F$505,D278,'2_Review &amp; Audit'!$I$6:$I$505,"&gt;="&amp;G278-30,'2_Review &amp; Audit'!$I$6:$I$505,"&lt;="&amp;G278+30,'2_Review &amp; Audit'!$A$6:$A$505,"&lt;&gt;"&amp;A278)))</f>
        <v/>
      </c>
      <c r="P278" s="32" t="str">
        <f>IF(OR(D278="",G278="",M278&gt;=0),"",COUNTIFS('2_Review &amp; Audit'!$F$6:$F$505,D278,'2_Review &amp; Audit'!$I$6:$I$505,"&gt;="&amp;G278-30,'2_Review &amp; Audit'!$I$6:$I$505,"&lt;="&amp;G278+30,'2_Review &amp; Audit'!$A$6:$A$505,"&lt;&gt;"&amp;A278))</f>
        <v/>
      </c>
      <c r="Q278" s="88" t="str">
        <f t="shared" si="35"/>
        <v/>
      </c>
      <c r="R278" s="84" t="str">
        <f>IF(TransactionAuditTable[[#This Row],[Ticker]]="","",IF(Q278&lt;&gt;"Yes",0,ABS(M278)*MIN(1,O278/I278)))</f>
        <v/>
      </c>
      <c r="S278" s="85" t="str">
        <f t="shared" si="36"/>
        <v/>
      </c>
      <c r="T278" s="85" t="str">
        <f t="shared" si="37"/>
        <v/>
      </c>
      <c r="U278" s="85" t="str">
        <f t="shared" si="38"/>
        <v/>
      </c>
      <c r="V278" s="31" t="str">
        <f t="shared" si="39"/>
        <v/>
      </c>
      <c r="W278" s="80" t="str">
        <f t="shared" si="40"/>
        <v/>
      </c>
      <c r="X278" s="83" t="str">
        <f t="shared" si="41"/>
        <v/>
      </c>
    </row>
    <row r="279" spans="1:24" ht="15" customHeight="1" x14ac:dyDescent="0.25">
      <c r="A279" s="30" t="str">
        <f>IF('2_Review &amp; Audit'!A264="","",'2_Review &amp; Audit'!A264)</f>
        <v/>
      </c>
      <c r="B279" s="30" t="str">
        <f>IF(A279="","",'2_Review &amp; Audit'!C264)</f>
        <v/>
      </c>
      <c r="C279" s="30" t="str">
        <f>IF(A279="","",'2_Review &amp; Audit'!D264)</f>
        <v/>
      </c>
      <c r="D279" s="30" t="str">
        <f>IF(A279="","",'2_Review &amp; Audit'!F264)</f>
        <v/>
      </c>
      <c r="E279" s="30" t="str">
        <f>IF(A279="","",'2_Review &amp; Audit'!H264)</f>
        <v/>
      </c>
      <c r="F279" s="31" t="str">
        <f>IF(A279="","",'2_Review &amp; Audit'!I264)</f>
        <v/>
      </c>
      <c r="G279" s="31" t="str">
        <f>IF(A279="","",'2_Review &amp; Audit'!M264)</f>
        <v/>
      </c>
      <c r="H279" s="32" t="str">
        <f>IF(A279="","",'2_Review &amp; Audit'!J264)</f>
        <v/>
      </c>
      <c r="I279" s="32" t="str">
        <f>IF(A279="","",'2_Review &amp; Audit'!N264)</f>
        <v/>
      </c>
      <c r="J279" s="32" t="str">
        <f>IF(A279="","",'2_Review &amp; Audit'!R264)</f>
        <v/>
      </c>
      <c r="K279" s="90" t="str">
        <f>IF(A279="","",'2_Review &amp; Audit'!L264)</f>
        <v/>
      </c>
      <c r="L279" s="90" t="str">
        <f>IF(A279="","",'2_Review &amp; Audit'!P264)</f>
        <v/>
      </c>
      <c r="M279" s="90" t="str">
        <f>IF(A279="","",'2_Review &amp; Audit'!Q264)</f>
        <v/>
      </c>
      <c r="N279" s="90" t="str">
        <f t="shared" si="34"/>
        <v/>
      </c>
      <c r="O279" s="32" t="str">
        <f>IF(OR(D279="",G279="",M279&gt;=0),"",MIN(I279,SUMIFS('2_Review &amp; Audit'!$J$6:$J$505,'2_Review &amp; Audit'!$F$6:$F$505,D279,'2_Review &amp; Audit'!$I$6:$I$505,"&gt;="&amp;G279-30,'2_Review &amp; Audit'!$I$6:$I$505,"&lt;="&amp;G279+30,'2_Review &amp; Audit'!$A$6:$A$505,"&lt;&gt;"&amp;A279)))</f>
        <v/>
      </c>
      <c r="P279" s="32" t="str">
        <f>IF(OR(D279="",G279="",M279&gt;=0),"",COUNTIFS('2_Review &amp; Audit'!$F$6:$F$505,D279,'2_Review &amp; Audit'!$I$6:$I$505,"&gt;="&amp;G279-30,'2_Review &amp; Audit'!$I$6:$I$505,"&lt;="&amp;G279+30,'2_Review &amp; Audit'!$A$6:$A$505,"&lt;&gt;"&amp;A279))</f>
        <v/>
      </c>
      <c r="Q279" s="88" t="str">
        <f t="shared" si="35"/>
        <v/>
      </c>
      <c r="R279" s="84" t="str">
        <f>IF(TransactionAuditTable[[#This Row],[Ticker]]="","",IF(Q279&lt;&gt;"Yes",0,ABS(M279)*MIN(1,O279/I279)))</f>
        <v/>
      </c>
      <c r="S279" s="85" t="str">
        <f t="shared" si="36"/>
        <v/>
      </c>
      <c r="T279" s="85" t="str">
        <f t="shared" si="37"/>
        <v/>
      </c>
      <c r="U279" s="85" t="str">
        <f t="shared" si="38"/>
        <v/>
      </c>
      <c r="V279" s="31" t="str">
        <f t="shared" si="39"/>
        <v/>
      </c>
      <c r="W279" s="79" t="str">
        <f t="shared" si="40"/>
        <v/>
      </c>
      <c r="X279" s="82" t="str">
        <f t="shared" si="41"/>
        <v/>
      </c>
    </row>
    <row r="280" spans="1:24" ht="15" customHeight="1" x14ac:dyDescent="0.25">
      <c r="A280" s="30" t="str">
        <f>IF('2_Review &amp; Audit'!A265="","",'2_Review &amp; Audit'!A265)</f>
        <v/>
      </c>
      <c r="B280" s="30" t="str">
        <f>IF(A280="","",'2_Review &amp; Audit'!C265)</f>
        <v/>
      </c>
      <c r="C280" s="30" t="str">
        <f>IF(A280="","",'2_Review &amp; Audit'!D265)</f>
        <v/>
      </c>
      <c r="D280" s="30" t="str">
        <f>IF(A280="","",'2_Review &amp; Audit'!F265)</f>
        <v/>
      </c>
      <c r="E280" s="30" t="str">
        <f>IF(A280="","",'2_Review &amp; Audit'!H265)</f>
        <v/>
      </c>
      <c r="F280" s="31" t="str">
        <f>IF(A280="","",'2_Review &amp; Audit'!I265)</f>
        <v/>
      </c>
      <c r="G280" s="31" t="str">
        <f>IF(A280="","",'2_Review &amp; Audit'!M265)</f>
        <v/>
      </c>
      <c r="H280" s="32" t="str">
        <f>IF(A280="","",'2_Review &amp; Audit'!J265)</f>
        <v/>
      </c>
      <c r="I280" s="32" t="str">
        <f>IF(A280="","",'2_Review &amp; Audit'!N265)</f>
        <v/>
      </c>
      <c r="J280" s="32" t="str">
        <f>IF(A280="","",'2_Review &amp; Audit'!R265)</f>
        <v/>
      </c>
      <c r="K280" s="90" t="str">
        <f>IF(A280="","",'2_Review &amp; Audit'!L265)</f>
        <v/>
      </c>
      <c r="L280" s="90" t="str">
        <f>IF(A280="","",'2_Review &amp; Audit'!P265)</f>
        <v/>
      </c>
      <c r="M280" s="90" t="str">
        <f>IF(A280="","",'2_Review &amp; Audit'!Q265)</f>
        <v/>
      </c>
      <c r="N280" s="90" t="str">
        <f t="shared" si="34"/>
        <v/>
      </c>
      <c r="O280" s="32" t="str">
        <f>IF(OR(D280="",G280="",M280&gt;=0),"",MIN(I280,SUMIFS('2_Review &amp; Audit'!$J$6:$J$505,'2_Review &amp; Audit'!$F$6:$F$505,D280,'2_Review &amp; Audit'!$I$6:$I$505,"&gt;="&amp;G280-30,'2_Review &amp; Audit'!$I$6:$I$505,"&lt;="&amp;G280+30,'2_Review &amp; Audit'!$A$6:$A$505,"&lt;&gt;"&amp;A280)))</f>
        <v/>
      </c>
      <c r="P280" s="32" t="str">
        <f>IF(OR(D280="",G280="",M280&gt;=0),"",COUNTIFS('2_Review &amp; Audit'!$F$6:$F$505,D280,'2_Review &amp; Audit'!$I$6:$I$505,"&gt;="&amp;G280-30,'2_Review &amp; Audit'!$I$6:$I$505,"&lt;="&amp;G280+30,'2_Review &amp; Audit'!$A$6:$A$505,"&lt;&gt;"&amp;A280))</f>
        <v/>
      </c>
      <c r="Q280" s="88" t="str">
        <f t="shared" si="35"/>
        <v/>
      </c>
      <c r="R280" s="84" t="str">
        <f>IF(TransactionAuditTable[[#This Row],[Ticker]]="","",IF(Q280&lt;&gt;"Yes",0,ABS(M280)*MIN(1,O280/I280)))</f>
        <v/>
      </c>
      <c r="S280" s="85" t="str">
        <f t="shared" si="36"/>
        <v/>
      </c>
      <c r="T280" s="85" t="str">
        <f t="shared" si="37"/>
        <v/>
      </c>
      <c r="U280" s="85" t="str">
        <f t="shared" si="38"/>
        <v/>
      </c>
      <c r="V280" s="31" t="str">
        <f t="shared" si="39"/>
        <v/>
      </c>
      <c r="W280" s="80" t="str">
        <f t="shared" si="40"/>
        <v/>
      </c>
      <c r="X280" s="83" t="str">
        <f t="shared" si="41"/>
        <v/>
      </c>
    </row>
    <row r="281" spans="1:24" ht="15" customHeight="1" x14ac:dyDescent="0.25">
      <c r="A281" s="30" t="str">
        <f>IF('2_Review &amp; Audit'!A266="","",'2_Review &amp; Audit'!A266)</f>
        <v/>
      </c>
      <c r="B281" s="30" t="str">
        <f>IF(A281="","",'2_Review &amp; Audit'!C266)</f>
        <v/>
      </c>
      <c r="C281" s="30" t="str">
        <f>IF(A281="","",'2_Review &amp; Audit'!D266)</f>
        <v/>
      </c>
      <c r="D281" s="30" t="str">
        <f>IF(A281="","",'2_Review &amp; Audit'!F266)</f>
        <v/>
      </c>
      <c r="E281" s="30" t="str">
        <f>IF(A281="","",'2_Review &amp; Audit'!H266)</f>
        <v/>
      </c>
      <c r="F281" s="31" t="str">
        <f>IF(A281="","",'2_Review &amp; Audit'!I266)</f>
        <v/>
      </c>
      <c r="G281" s="31" t="str">
        <f>IF(A281="","",'2_Review &amp; Audit'!M266)</f>
        <v/>
      </c>
      <c r="H281" s="32" t="str">
        <f>IF(A281="","",'2_Review &amp; Audit'!J266)</f>
        <v/>
      </c>
      <c r="I281" s="32" t="str">
        <f>IF(A281="","",'2_Review &amp; Audit'!N266)</f>
        <v/>
      </c>
      <c r="J281" s="32" t="str">
        <f>IF(A281="","",'2_Review &amp; Audit'!R266)</f>
        <v/>
      </c>
      <c r="K281" s="90" t="str">
        <f>IF(A281="","",'2_Review &amp; Audit'!L266)</f>
        <v/>
      </c>
      <c r="L281" s="90" t="str">
        <f>IF(A281="","",'2_Review &amp; Audit'!P266)</f>
        <v/>
      </c>
      <c r="M281" s="90" t="str">
        <f>IF(A281="","",'2_Review &amp; Audit'!Q266)</f>
        <v/>
      </c>
      <c r="N281" s="90" t="str">
        <f t="shared" si="34"/>
        <v/>
      </c>
      <c r="O281" s="32" t="str">
        <f>IF(OR(D281="",G281="",M281&gt;=0),"",MIN(I281,SUMIFS('2_Review &amp; Audit'!$J$6:$J$505,'2_Review &amp; Audit'!$F$6:$F$505,D281,'2_Review &amp; Audit'!$I$6:$I$505,"&gt;="&amp;G281-30,'2_Review &amp; Audit'!$I$6:$I$505,"&lt;="&amp;G281+30,'2_Review &amp; Audit'!$A$6:$A$505,"&lt;&gt;"&amp;A281)))</f>
        <v/>
      </c>
      <c r="P281" s="32" t="str">
        <f>IF(OR(D281="",G281="",M281&gt;=0),"",COUNTIFS('2_Review &amp; Audit'!$F$6:$F$505,D281,'2_Review &amp; Audit'!$I$6:$I$505,"&gt;="&amp;G281-30,'2_Review &amp; Audit'!$I$6:$I$505,"&lt;="&amp;G281+30,'2_Review &amp; Audit'!$A$6:$A$505,"&lt;&gt;"&amp;A281))</f>
        <v/>
      </c>
      <c r="Q281" s="88" t="str">
        <f t="shared" si="35"/>
        <v/>
      </c>
      <c r="R281" s="84" t="str">
        <f>IF(TransactionAuditTable[[#This Row],[Ticker]]="","",IF(Q281&lt;&gt;"Yes",0,ABS(M281)*MIN(1,O281/I281)))</f>
        <v/>
      </c>
      <c r="S281" s="85" t="str">
        <f t="shared" si="36"/>
        <v/>
      </c>
      <c r="T281" s="85" t="str">
        <f t="shared" si="37"/>
        <v/>
      </c>
      <c r="U281" s="85" t="str">
        <f t="shared" si="38"/>
        <v/>
      </c>
      <c r="V281" s="31" t="str">
        <f t="shared" si="39"/>
        <v/>
      </c>
      <c r="W281" s="79" t="str">
        <f t="shared" si="40"/>
        <v/>
      </c>
      <c r="X281" s="82" t="str">
        <f t="shared" si="41"/>
        <v/>
      </c>
    </row>
    <row r="282" spans="1:24" ht="15" customHeight="1" x14ac:dyDescent="0.25">
      <c r="A282" s="30" t="str">
        <f>IF('2_Review &amp; Audit'!A267="","",'2_Review &amp; Audit'!A267)</f>
        <v/>
      </c>
      <c r="B282" s="30" t="str">
        <f>IF(A282="","",'2_Review &amp; Audit'!C267)</f>
        <v/>
      </c>
      <c r="C282" s="30" t="str">
        <f>IF(A282="","",'2_Review &amp; Audit'!D267)</f>
        <v/>
      </c>
      <c r="D282" s="30" t="str">
        <f>IF(A282="","",'2_Review &amp; Audit'!F267)</f>
        <v/>
      </c>
      <c r="E282" s="30" t="str">
        <f>IF(A282="","",'2_Review &amp; Audit'!H267)</f>
        <v/>
      </c>
      <c r="F282" s="31" t="str">
        <f>IF(A282="","",'2_Review &amp; Audit'!I267)</f>
        <v/>
      </c>
      <c r="G282" s="31" t="str">
        <f>IF(A282="","",'2_Review &amp; Audit'!M267)</f>
        <v/>
      </c>
      <c r="H282" s="32" t="str">
        <f>IF(A282="","",'2_Review &amp; Audit'!J267)</f>
        <v/>
      </c>
      <c r="I282" s="32" t="str">
        <f>IF(A282="","",'2_Review &amp; Audit'!N267)</f>
        <v/>
      </c>
      <c r="J282" s="32" t="str">
        <f>IF(A282="","",'2_Review &amp; Audit'!R267)</f>
        <v/>
      </c>
      <c r="K282" s="90" t="str">
        <f>IF(A282="","",'2_Review &amp; Audit'!L267)</f>
        <v/>
      </c>
      <c r="L282" s="90" t="str">
        <f>IF(A282="","",'2_Review &amp; Audit'!P267)</f>
        <v/>
      </c>
      <c r="M282" s="90" t="str">
        <f>IF(A282="","",'2_Review &amp; Audit'!Q267)</f>
        <v/>
      </c>
      <c r="N282" s="90" t="str">
        <f t="shared" si="34"/>
        <v/>
      </c>
      <c r="O282" s="32" t="str">
        <f>IF(OR(D282="",G282="",M282&gt;=0),"",MIN(I282,SUMIFS('2_Review &amp; Audit'!$J$6:$J$505,'2_Review &amp; Audit'!$F$6:$F$505,D282,'2_Review &amp; Audit'!$I$6:$I$505,"&gt;="&amp;G282-30,'2_Review &amp; Audit'!$I$6:$I$505,"&lt;="&amp;G282+30,'2_Review &amp; Audit'!$A$6:$A$505,"&lt;&gt;"&amp;A282)))</f>
        <v/>
      </c>
      <c r="P282" s="32" t="str">
        <f>IF(OR(D282="",G282="",M282&gt;=0),"",COUNTIFS('2_Review &amp; Audit'!$F$6:$F$505,D282,'2_Review &amp; Audit'!$I$6:$I$505,"&gt;="&amp;G282-30,'2_Review &amp; Audit'!$I$6:$I$505,"&lt;="&amp;G282+30,'2_Review &amp; Audit'!$A$6:$A$505,"&lt;&gt;"&amp;A282))</f>
        <v/>
      </c>
      <c r="Q282" s="88" t="str">
        <f t="shared" si="35"/>
        <v/>
      </c>
      <c r="R282" s="84" t="str">
        <f>IF(TransactionAuditTable[[#This Row],[Ticker]]="","",IF(Q282&lt;&gt;"Yes",0,ABS(M282)*MIN(1,O282/I282)))</f>
        <v/>
      </c>
      <c r="S282" s="85" t="str">
        <f t="shared" si="36"/>
        <v/>
      </c>
      <c r="T282" s="85" t="str">
        <f t="shared" si="37"/>
        <v/>
      </c>
      <c r="U282" s="85" t="str">
        <f t="shared" si="38"/>
        <v/>
      </c>
      <c r="V282" s="31" t="str">
        <f t="shared" si="39"/>
        <v/>
      </c>
      <c r="W282" s="80" t="str">
        <f t="shared" si="40"/>
        <v/>
      </c>
      <c r="X282" s="83" t="str">
        <f t="shared" si="41"/>
        <v/>
      </c>
    </row>
    <row r="283" spans="1:24" ht="15" customHeight="1" x14ac:dyDescent="0.25">
      <c r="A283" s="30" t="str">
        <f>IF('2_Review &amp; Audit'!A268="","",'2_Review &amp; Audit'!A268)</f>
        <v/>
      </c>
      <c r="B283" s="30" t="str">
        <f>IF(A283="","",'2_Review &amp; Audit'!C268)</f>
        <v/>
      </c>
      <c r="C283" s="30" t="str">
        <f>IF(A283="","",'2_Review &amp; Audit'!D268)</f>
        <v/>
      </c>
      <c r="D283" s="30" t="str">
        <f>IF(A283="","",'2_Review &amp; Audit'!F268)</f>
        <v/>
      </c>
      <c r="E283" s="30" t="str">
        <f>IF(A283="","",'2_Review &amp; Audit'!H268)</f>
        <v/>
      </c>
      <c r="F283" s="31" t="str">
        <f>IF(A283="","",'2_Review &amp; Audit'!I268)</f>
        <v/>
      </c>
      <c r="G283" s="31" t="str">
        <f>IF(A283="","",'2_Review &amp; Audit'!M268)</f>
        <v/>
      </c>
      <c r="H283" s="32" t="str">
        <f>IF(A283="","",'2_Review &amp; Audit'!J268)</f>
        <v/>
      </c>
      <c r="I283" s="32" t="str">
        <f>IF(A283="","",'2_Review &amp; Audit'!N268)</f>
        <v/>
      </c>
      <c r="J283" s="32" t="str">
        <f>IF(A283="","",'2_Review &amp; Audit'!R268)</f>
        <v/>
      </c>
      <c r="K283" s="90" t="str">
        <f>IF(A283="","",'2_Review &amp; Audit'!L268)</f>
        <v/>
      </c>
      <c r="L283" s="90" t="str">
        <f>IF(A283="","",'2_Review &amp; Audit'!P268)</f>
        <v/>
      </c>
      <c r="M283" s="90" t="str">
        <f>IF(A283="","",'2_Review &amp; Audit'!Q268)</f>
        <v/>
      </c>
      <c r="N283" s="90" t="str">
        <f t="shared" si="34"/>
        <v/>
      </c>
      <c r="O283" s="32" t="str">
        <f>IF(OR(D283="",G283="",M283&gt;=0),"",MIN(I283,SUMIFS('2_Review &amp; Audit'!$J$6:$J$505,'2_Review &amp; Audit'!$F$6:$F$505,D283,'2_Review &amp; Audit'!$I$6:$I$505,"&gt;="&amp;G283-30,'2_Review &amp; Audit'!$I$6:$I$505,"&lt;="&amp;G283+30,'2_Review &amp; Audit'!$A$6:$A$505,"&lt;&gt;"&amp;A283)))</f>
        <v/>
      </c>
      <c r="P283" s="32" t="str">
        <f>IF(OR(D283="",G283="",M283&gt;=0),"",COUNTIFS('2_Review &amp; Audit'!$F$6:$F$505,D283,'2_Review &amp; Audit'!$I$6:$I$505,"&gt;="&amp;G283-30,'2_Review &amp; Audit'!$I$6:$I$505,"&lt;="&amp;G283+30,'2_Review &amp; Audit'!$A$6:$A$505,"&lt;&gt;"&amp;A283))</f>
        <v/>
      </c>
      <c r="Q283" s="88" t="str">
        <f t="shared" si="35"/>
        <v/>
      </c>
      <c r="R283" s="84" t="str">
        <f>IF(TransactionAuditTable[[#This Row],[Ticker]]="","",IF(Q283&lt;&gt;"Yes",0,ABS(M283)*MIN(1,O283/I283)))</f>
        <v/>
      </c>
      <c r="S283" s="85" t="str">
        <f t="shared" si="36"/>
        <v/>
      </c>
      <c r="T283" s="85" t="str">
        <f t="shared" si="37"/>
        <v/>
      </c>
      <c r="U283" s="85" t="str">
        <f t="shared" si="38"/>
        <v/>
      </c>
      <c r="V283" s="31" t="str">
        <f t="shared" si="39"/>
        <v/>
      </c>
      <c r="W283" s="79" t="str">
        <f t="shared" si="40"/>
        <v/>
      </c>
      <c r="X283" s="82" t="str">
        <f t="shared" si="41"/>
        <v/>
      </c>
    </row>
    <row r="284" spans="1:24" ht="15" customHeight="1" x14ac:dyDescent="0.25">
      <c r="A284" s="30" t="str">
        <f>IF('2_Review &amp; Audit'!A269="","",'2_Review &amp; Audit'!A269)</f>
        <v/>
      </c>
      <c r="B284" s="30" t="str">
        <f>IF(A284="","",'2_Review &amp; Audit'!C269)</f>
        <v/>
      </c>
      <c r="C284" s="30" t="str">
        <f>IF(A284="","",'2_Review &amp; Audit'!D269)</f>
        <v/>
      </c>
      <c r="D284" s="30" t="str">
        <f>IF(A284="","",'2_Review &amp; Audit'!F269)</f>
        <v/>
      </c>
      <c r="E284" s="30" t="str">
        <f>IF(A284="","",'2_Review &amp; Audit'!H269)</f>
        <v/>
      </c>
      <c r="F284" s="31" t="str">
        <f>IF(A284="","",'2_Review &amp; Audit'!I269)</f>
        <v/>
      </c>
      <c r="G284" s="31" t="str">
        <f>IF(A284="","",'2_Review &amp; Audit'!M269)</f>
        <v/>
      </c>
      <c r="H284" s="32" t="str">
        <f>IF(A284="","",'2_Review &amp; Audit'!J269)</f>
        <v/>
      </c>
      <c r="I284" s="32" t="str">
        <f>IF(A284="","",'2_Review &amp; Audit'!N269)</f>
        <v/>
      </c>
      <c r="J284" s="32" t="str">
        <f>IF(A284="","",'2_Review &amp; Audit'!R269)</f>
        <v/>
      </c>
      <c r="K284" s="90" t="str">
        <f>IF(A284="","",'2_Review &amp; Audit'!L269)</f>
        <v/>
      </c>
      <c r="L284" s="90" t="str">
        <f>IF(A284="","",'2_Review &amp; Audit'!P269)</f>
        <v/>
      </c>
      <c r="M284" s="90" t="str">
        <f>IF(A284="","",'2_Review &amp; Audit'!Q269)</f>
        <v/>
      </c>
      <c r="N284" s="90" t="str">
        <f t="shared" si="34"/>
        <v/>
      </c>
      <c r="O284" s="32" t="str">
        <f>IF(OR(D284="",G284="",M284&gt;=0),"",MIN(I284,SUMIFS('2_Review &amp; Audit'!$J$6:$J$505,'2_Review &amp; Audit'!$F$6:$F$505,D284,'2_Review &amp; Audit'!$I$6:$I$505,"&gt;="&amp;G284-30,'2_Review &amp; Audit'!$I$6:$I$505,"&lt;="&amp;G284+30,'2_Review &amp; Audit'!$A$6:$A$505,"&lt;&gt;"&amp;A284)))</f>
        <v/>
      </c>
      <c r="P284" s="32" t="str">
        <f>IF(OR(D284="",G284="",M284&gt;=0),"",COUNTIFS('2_Review &amp; Audit'!$F$6:$F$505,D284,'2_Review &amp; Audit'!$I$6:$I$505,"&gt;="&amp;G284-30,'2_Review &amp; Audit'!$I$6:$I$505,"&lt;="&amp;G284+30,'2_Review &amp; Audit'!$A$6:$A$505,"&lt;&gt;"&amp;A284))</f>
        <v/>
      </c>
      <c r="Q284" s="88" t="str">
        <f t="shared" si="35"/>
        <v/>
      </c>
      <c r="R284" s="84" t="str">
        <f>IF(TransactionAuditTable[[#This Row],[Ticker]]="","",IF(Q284&lt;&gt;"Yes",0,ABS(M284)*MIN(1,O284/I284)))</f>
        <v/>
      </c>
      <c r="S284" s="85" t="str">
        <f t="shared" si="36"/>
        <v/>
      </c>
      <c r="T284" s="85" t="str">
        <f t="shared" si="37"/>
        <v/>
      </c>
      <c r="U284" s="85" t="str">
        <f t="shared" si="38"/>
        <v/>
      </c>
      <c r="V284" s="31" t="str">
        <f t="shared" si="39"/>
        <v/>
      </c>
      <c r="W284" s="80" t="str">
        <f t="shared" si="40"/>
        <v/>
      </c>
      <c r="X284" s="83" t="str">
        <f t="shared" si="41"/>
        <v/>
      </c>
    </row>
    <row r="285" spans="1:24" ht="15" customHeight="1" x14ac:dyDescent="0.25">
      <c r="A285" s="30" t="str">
        <f>IF('2_Review &amp; Audit'!A270="","",'2_Review &amp; Audit'!A270)</f>
        <v/>
      </c>
      <c r="B285" s="30" t="str">
        <f>IF(A285="","",'2_Review &amp; Audit'!C270)</f>
        <v/>
      </c>
      <c r="C285" s="30" t="str">
        <f>IF(A285="","",'2_Review &amp; Audit'!D270)</f>
        <v/>
      </c>
      <c r="D285" s="30" t="str">
        <f>IF(A285="","",'2_Review &amp; Audit'!F270)</f>
        <v/>
      </c>
      <c r="E285" s="30" t="str">
        <f>IF(A285="","",'2_Review &amp; Audit'!H270)</f>
        <v/>
      </c>
      <c r="F285" s="31" t="str">
        <f>IF(A285="","",'2_Review &amp; Audit'!I270)</f>
        <v/>
      </c>
      <c r="G285" s="31" t="str">
        <f>IF(A285="","",'2_Review &amp; Audit'!M270)</f>
        <v/>
      </c>
      <c r="H285" s="32" t="str">
        <f>IF(A285="","",'2_Review &amp; Audit'!J270)</f>
        <v/>
      </c>
      <c r="I285" s="32" t="str">
        <f>IF(A285="","",'2_Review &amp; Audit'!N270)</f>
        <v/>
      </c>
      <c r="J285" s="32" t="str">
        <f>IF(A285="","",'2_Review &amp; Audit'!R270)</f>
        <v/>
      </c>
      <c r="K285" s="90" t="str">
        <f>IF(A285="","",'2_Review &amp; Audit'!L270)</f>
        <v/>
      </c>
      <c r="L285" s="90" t="str">
        <f>IF(A285="","",'2_Review &amp; Audit'!P270)</f>
        <v/>
      </c>
      <c r="M285" s="90" t="str">
        <f>IF(A285="","",'2_Review &amp; Audit'!Q270)</f>
        <v/>
      </c>
      <c r="N285" s="90" t="str">
        <f t="shared" si="34"/>
        <v/>
      </c>
      <c r="O285" s="32" t="str">
        <f>IF(OR(D285="",G285="",M285&gt;=0),"",MIN(I285,SUMIFS('2_Review &amp; Audit'!$J$6:$J$505,'2_Review &amp; Audit'!$F$6:$F$505,D285,'2_Review &amp; Audit'!$I$6:$I$505,"&gt;="&amp;G285-30,'2_Review &amp; Audit'!$I$6:$I$505,"&lt;="&amp;G285+30,'2_Review &amp; Audit'!$A$6:$A$505,"&lt;&gt;"&amp;A285)))</f>
        <v/>
      </c>
      <c r="P285" s="32" t="str">
        <f>IF(OR(D285="",G285="",M285&gt;=0),"",COUNTIFS('2_Review &amp; Audit'!$F$6:$F$505,D285,'2_Review &amp; Audit'!$I$6:$I$505,"&gt;="&amp;G285-30,'2_Review &amp; Audit'!$I$6:$I$505,"&lt;="&amp;G285+30,'2_Review &amp; Audit'!$A$6:$A$505,"&lt;&gt;"&amp;A285))</f>
        <v/>
      </c>
      <c r="Q285" s="88" t="str">
        <f t="shared" si="35"/>
        <v/>
      </c>
      <c r="R285" s="84" t="str">
        <f>IF(TransactionAuditTable[[#This Row],[Ticker]]="","",IF(Q285&lt;&gt;"Yes",0,ABS(M285)*MIN(1,O285/I285)))</f>
        <v/>
      </c>
      <c r="S285" s="85" t="str">
        <f t="shared" si="36"/>
        <v/>
      </c>
      <c r="T285" s="85" t="str">
        <f t="shared" si="37"/>
        <v/>
      </c>
      <c r="U285" s="85" t="str">
        <f t="shared" si="38"/>
        <v/>
      </c>
      <c r="V285" s="31" t="str">
        <f t="shared" si="39"/>
        <v/>
      </c>
      <c r="W285" s="79" t="str">
        <f t="shared" si="40"/>
        <v/>
      </c>
      <c r="X285" s="82" t="str">
        <f t="shared" si="41"/>
        <v/>
      </c>
    </row>
    <row r="286" spans="1:24" ht="15" customHeight="1" x14ac:dyDescent="0.25">
      <c r="A286" s="30" t="str">
        <f>IF('2_Review &amp; Audit'!A271="","",'2_Review &amp; Audit'!A271)</f>
        <v/>
      </c>
      <c r="B286" s="30" t="str">
        <f>IF(A286="","",'2_Review &amp; Audit'!C271)</f>
        <v/>
      </c>
      <c r="C286" s="30" t="str">
        <f>IF(A286="","",'2_Review &amp; Audit'!D271)</f>
        <v/>
      </c>
      <c r="D286" s="30" t="str">
        <f>IF(A286="","",'2_Review &amp; Audit'!F271)</f>
        <v/>
      </c>
      <c r="E286" s="30" t="str">
        <f>IF(A286="","",'2_Review &amp; Audit'!H271)</f>
        <v/>
      </c>
      <c r="F286" s="31" t="str">
        <f>IF(A286="","",'2_Review &amp; Audit'!I271)</f>
        <v/>
      </c>
      <c r="G286" s="31" t="str">
        <f>IF(A286="","",'2_Review &amp; Audit'!M271)</f>
        <v/>
      </c>
      <c r="H286" s="32" t="str">
        <f>IF(A286="","",'2_Review &amp; Audit'!J271)</f>
        <v/>
      </c>
      <c r="I286" s="32" t="str">
        <f>IF(A286="","",'2_Review &amp; Audit'!N271)</f>
        <v/>
      </c>
      <c r="J286" s="32" t="str">
        <f>IF(A286="","",'2_Review &amp; Audit'!R271)</f>
        <v/>
      </c>
      <c r="K286" s="90" t="str">
        <f>IF(A286="","",'2_Review &amp; Audit'!L271)</f>
        <v/>
      </c>
      <c r="L286" s="90" t="str">
        <f>IF(A286="","",'2_Review &amp; Audit'!P271)</f>
        <v/>
      </c>
      <c r="M286" s="90" t="str">
        <f>IF(A286="","",'2_Review &amp; Audit'!Q271)</f>
        <v/>
      </c>
      <c r="N286" s="90" t="str">
        <f t="shared" si="34"/>
        <v/>
      </c>
      <c r="O286" s="32" t="str">
        <f>IF(OR(D286="",G286="",M286&gt;=0),"",MIN(I286,SUMIFS('2_Review &amp; Audit'!$J$6:$J$505,'2_Review &amp; Audit'!$F$6:$F$505,D286,'2_Review &amp; Audit'!$I$6:$I$505,"&gt;="&amp;G286-30,'2_Review &amp; Audit'!$I$6:$I$505,"&lt;="&amp;G286+30,'2_Review &amp; Audit'!$A$6:$A$505,"&lt;&gt;"&amp;A286)))</f>
        <v/>
      </c>
      <c r="P286" s="32" t="str">
        <f>IF(OR(D286="",G286="",M286&gt;=0),"",COUNTIFS('2_Review &amp; Audit'!$F$6:$F$505,D286,'2_Review &amp; Audit'!$I$6:$I$505,"&gt;="&amp;G286-30,'2_Review &amp; Audit'!$I$6:$I$505,"&lt;="&amp;G286+30,'2_Review &amp; Audit'!$A$6:$A$505,"&lt;&gt;"&amp;A286))</f>
        <v/>
      </c>
      <c r="Q286" s="88" t="str">
        <f t="shared" si="35"/>
        <v/>
      </c>
      <c r="R286" s="84" t="str">
        <f>IF(TransactionAuditTable[[#This Row],[Ticker]]="","",IF(Q286&lt;&gt;"Yes",0,ABS(M286)*MIN(1,O286/I286)))</f>
        <v/>
      </c>
      <c r="S286" s="85" t="str">
        <f t="shared" si="36"/>
        <v/>
      </c>
      <c r="T286" s="85" t="str">
        <f t="shared" si="37"/>
        <v/>
      </c>
      <c r="U286" s="85" t="str">
        <f t="shared" si="38"/>
        <v/>
      </c>
      <c r="V286" s="31" t="str">
        <f t="shared" si="39"/>
        <v/>
      </c>
      <c r="W286" s="80" t="str">
        <f t="shared" si="40"/>
        <v/>
      </c>
      <c r="X286" s="83" t="str">
        <f t="shared" si="41"/>
        <v/>
      </c>
    </row>
    <row r="287" spans="1:24" ht="15" customHeight="1" x14ac:dyDescent="0.25">
      <c r="A287" s="30" t="str">
        <f>IF('2_Review &amp; Audit'!A272="","",'2_Review &amp; Audit'!A272)</f>
        <v/>
      </c>
      <c r="B287" s="30" t="str">
        <f>IF(A287="","",'2_Review &amp; Audit'!C272)</f>
        <v/>
      </c>
      <c r="C287" s="30" t="str">
        <f>IF(A287="","",'2_Review &amp; Audit'!D272)</f>
        <v/>
      </c>
      <c r="D287" s="30" t="str">
        <f>IF(A287="","",'2_Review &amp; Audit'!F272)</f>
        <v/>
      </c>
      <c r="E287" s="30" t="str">
        <f>IF(A287="","",'2_Review &amp; Audit'!H272)</f>
        <v/>
      </c>
      <c r="F287" s="31" t="str">
        <f>IF(A287="","",'2_Review &amp; Audit'!I272)</f>
        <v/>
      </c>
      <c r="G287" s="31" t="str">
        <f>IF(A287="","",'2_Review &amp; Audit'!M272)</f>
        <v/>
      </c>
      <c r="H287" s="32" t="str">
        <f>IF(A287="","",'2_Review &amp; Audit'!J272)</f>
        <v/>
      </c>
      <c r="I287" s="32" t="str">
        <f>IF(A287="","",'2_Review &amp; Audit'!N272)</f>
        <v/>
      </c>
      <c r="J287" s="32" t="str">
        <f>IF(A287="","",'2_Review &amp; Audit'!R272)</f>
        <v/>
      </c>
      <c r="K287" s="90" t="str">
        <f>IF(A287="","",'2_Review &amp; Audit'!L272)</f>
        <v/>
      </c>
      <c r="L287" s="90" t="str">
        <f>IF(A287="","",'2_Review &amp; Audit'!P272)</f>
        <v/>
      </c>
      <c r="M287" s="90" t="str">
        <f>IF(A287="","",'2_Review &amp; Audit'!Q272)</f>
        <v/>
      </c>
      <c r="N287" s="90" t="str">
        <f t="shared" si="34"/>
        <v/>
      </c>
      <c r="O287" s="32" t="str">
        <f>IF(OR(D287="",G287="",M287&gt;=0),"",MIN(I287,SUMIFS('2_Review &amp; Audit'!$J$6:$J$505,'2_Review &amp; Audit'!$F$6:$F$505,D287,'2_Review &amp; Audit'!$I$6:$I$505,"&gt;="&amp;G287-30,'2_Review &amp; Audit'!$I$6:$I$505,"&lt;="&amp;G287+30,'2_Review &amp; Audit'!$A$6:$A$505,"&lt;&gt;"&amp;A287)))</f>
        <v/>
      </c>
      <c r="P287" s="32" t="str">
        <f>IF(OR(D287="",G287="",M287&gt;=0),"",COUNTIFS('2_Review &amp; Audit'!$F$6:$F$505,D287,'2_Review &amp; Audit'!$I$6:$I$505,"&gt;="&amp;G287-30,'2_Review &amp; Audit'!$I$6:$I$505,"&lt;="&amp;G287+30,'2_Review &amp; Audit'!$A$6:$A$505,"&lt;&gt;"&amp;A287))</f>
        <v/>
      </c>
      <c r="Q287" s="88" t="str">
        <f t="shared" si="35"/>
        <v/>
      </c>
      <c r="R287" s="84" t="str">
        <f>IF(TransactionAuditTable[[#This Row],[Ticker]]="","",IF(Q287&lt;&gt;"Yes",0,ABS(M287)*MIN(1,O287/I287)))</f>
        <v/>
      </c>
      <c r="S287" s="85" t="str">
        <f t="shared" si="36"/>
        <v/>
      </c>
      <c r="T287" s="85" t="str">
        <f t="shared" si="37"/>
        <v/>
      </c>
      <c r="U287" s="85" t="str">
        <f t="shared" si="38"/>
        <v/>
      </c>
      <c r="V287" s="31" t="str">
        <f t="shared" si="39"/>
        <v/>
      </c>
      <c r="W287" s="79" t="str">
        <f t="shared" si="40"/>
        <v/>
      </c>
      <c r="X287" s="82" t="str">
        <f t="shared" si="41"/>
        <v/>
      </c>
    </row>
    <row r="288" spans="1:24" ht="15" customHeight="1" x14ac:dyDescent="0.25">
      <c r="A288" s="30" t="str">
        <f>IF('2_Review &amp; Audit'!A273="","",'2_Review &amp; Audit'!A273)</f>
        <v/>
      </c>
      <c r="B288" s="30" t="str">
        <f>IF(A288="","",'2_Review &amp; Audit'!C273)</f>
        <v/>
      </c>
      <c r="C288" s="30" t="str">
        <f>IF(A288="","",'2_Review &amp; Audit'!D273)</f>
        <v/>
      </c>
      <c r="D288" s="30" t="str">
        <f>IF(A288="","",'2_Review &amp; Audit'!F273)</f>
        <v/>
      </c>
      <c r="E288" s="30" t="str">
        <f>IF(A288="","",'2_Review &amp; Audit'!H273)</f>
        <v/>
      </c>
      <c r="F288" s="31" t="str">
        <f>IF(A288="","",'2_Review &amp; Audit'!I273)</f>
        <v/>
      </c>
      <c r="G288" s="31" t="str">
        <f>IF(A288="","",'2_Review &amp; Audit'!M273)</f>
        <v/>
      </c>
      <c r="H288" s="32" t="str">
        <f>IF(A288="","",'2_Review &amp; Audit'!J273)</f>
        <v/>
      </c>
      <c r="I288" s="32" t="str">
        <f>IF(A288="","",'2_Review &amp; Audit'!N273)</f>
        <v/>
      </c>
      <c r="J288" s="32" t="str">
        <f>IF(A288="","",'2_Review &amp; Audit'!R273)</f>
        <v/>
      </c>
      <c r="K288" s="90" t="str">
        <f>IF(A288="","",'2_Review &amp; Audit'!L273)</f>
        <v/>
      </c>
      <c r="L288" s="90" t="str">
        <f>IF(A288="","",'2_Review &amp; Audit'!P273)</f>
        <v/>
      </c>
      <c r="M288" s="90" t="str">
        <f>IF(A288="","",'2_Review &amp; Audit'!Q273)</f>
        <v/>
      </c>
      <c r="N288" s="90" t="str">
        <f t="shared" si="34"/>
        <v/>
      </c>
      <c r="O288" s="32" t="str">
        <f>IF(OR(D288="",G288="",M288&gt;=0),"",MIN(I288,SUMIFS('2_Review &amp; Audit'!$J$6:$J$505,'2_Review &amp; Audit'!$F$6:$F$505,D288,'2_Review &amp; Audit'!$I$6:$I$505,"&gt;="&amp;G288-30,'2_Review &amp; Audit'!$I$6:$I$505,"&lt;="&amp;G288+30,'2_Review &amp; Audit'!$A$6:$A$505,"&lt;&gt;"&amp;A288)))</f>
        <v/>
      </c>
      <c r="P288" s="32" t="str">
        <f>IF(OR(D288="",G288="",M288&gt;=0),"",COUNTIFS('2_Review &amp; Audit'!$F$6:$F$505,D288,'2_Review &amp; Audit'!$I$6:$I$505,"&gt;="&amp;G288-30,'2_Review &amp; Audit'!$I$6:$I$505,"&lt;="&amp;G288+30,'2_Review &amp; Audit'!$A$6:$A$505,"&lt;&gt;"&amp;A288))</f>
        <v/>
      </c>
      <c r="Q288" s="88" t="str">
        <f t="shared" si="35"/>
        <v/>
      </c>
      <c r="R288" s="84" t="str">
        <f>IF(TransactionAuditTable[[#This Row],[Ticker]]="","",IF(Q288&lt;&gt;"Yes",0,ABS(M288)*MIN(1,O288/I288)))</f>
        <v/>
      </c>
      <c r="S288" s="85" t="str">
        <f t="shared" si="36"/>
        <v/>
      </c>
      <c r="T288" s="85" t="str">
        <f t="shared" si="37"/>
        <v/>
      </c>
      <c r="U288" s="85" t="str">
        <f t="shared" si="38"/>
        <v/>
      </c>
      <c r="V288" s="31" t="str">
        <f t="shared" si="39"/>
        <v/>
      </c>
      <c r="W288" s="80" t="str">
        <f t="shared" si="40"/>
        <v/>
      </c>
      <c r="X288" s="83" t="str">
        <f t="shared" si="41"/>
        <v/>
      </c>
    </row>
    <row r="289" spans="1:24" ht="15" customHeight="1" x14ac:dyDescent="0.25">
      <c r="A289" s="30" t="str">
        <f>IF('2_Review &amp; Audit'!A274="","",'2_Review &amp; Audit'!A274)</f>
        <v/>
      </c>
      <c r="B289" s="30" t="str">
        <f>IF(A289="","",'2_Review &amp; Audit'!C274)</f>
        <v/>
      </c>
      <c r="C289" s="30" t="str">
        <f>IF(A289="","",'2_Review &amp; Audit'!D274)</f>
        <v/>
      </c>
      <c r="D289" s="30" t="str">
        <f>IF(A289="","",'2_Review &amp; Audit'!F274)</f>
        <v/>
      </c>
      <c r="E289" s="30" t="str">
        <f>IF(A289="","",'2_Review &amp; Audit'!H274)</f>
        <v/>
      </c>
      <c r="F289" s="31" t="str">
        <f>IF(A289="","",'2_Review &amp; Audit'!I274)</f>
        <v/>
      </c>
      <c r="G289" s="31" t="str">
        <f>IF(A289="","",'2_Review &amp; Audit'!M274)</f>
        <v/>
      </c>
      <c r="H289" s="32" t="str">
        <f>IF(A289="","",'2_Review &amp; Audit'!J274)</f>
        <v/>
      </c>
      <c r="I289" s="32" t="str">
        <f>IF(A289="","",'2_Review &amp; Audit'!N274)</f>
        <v/>
      </c>
      <c r="J289" s="32" t="str">
        <f>IF(A289="","",'2_Review &amp; Audit'!R274)</f>
        <v/>
      </c>
      <c r="K289" s="90" t="str">
        <f>IF(A289="","",'2_Review &amp; Audit'!L274)</f>
        <v/>
      </c>
      <c r="L289" s="90" t="str">
        <f>IF(A289="","",'2_Review &amp; Audit'!P274)</f>
        <v/>
      </c>
      <c r="M289" s="90" t="str">
        <f>IF(A289="","",'2_Review &amp; Audit'!Q274)</f>
        <v/>
      </c>
      <c r="N289" s="90" t="str">
        <f t="shared" si="34"/>
        <v/>
      </c>
      <c r="O289" s="32" t="str">
        <f>IF(OR(D289="",G289="",M289&gt;=0),"",MIN(I289,SUMIFS('2_Review &amp; Audit'!$J$6:$J$505,'2_Review &amp; Audit'!$F$6:$F$505,D289,'2_Review &amp; Audit'!$I$6:$I$505,"&gt;="&amp;G289-30,'2_Review &amp; Audit'!$I$6:$I$505,"&lt;="&amp;G289+30,'2_Review &amp; Audit'!$A$6:$A$505,"&lt;&gt;"&amp;A289)))</f>
        <v/>
      </c>
      <c r="P289" s="32" t="str">
        <f>IF(OR(D289="",G289="",M289&gt;=0),"",COUNTIFS('2_Review &amp; Audit'!$F$6:$F$505,D289,'2_Review &amp; Audit'!$I$6:$I$505,"&gt;="&amp;G289-30,'2_Review &amp; Audit'!$I$6:$I$505,"&lt;="&amp;G289+30,'2_Review &amp; Audit'!$A$6:$A$505,"&lt;&gt;"&amp;A289))</f>
        <v/>
      </c>
      <c r="Q289" s="88" t="str">
        <f t="shared" si="35"/>
        <v/>
      </c>
      <c r="R289" s="84" t="str">
        <f>IF(TransactionAuditTable[[#This Row],[Ticker]]="","",IF(Q289&lt;&gt;"Yes",0,ABS(M289)*MIN(1,O289/I289)))</f>
        <v/>
      </c>
      <c r="S289" s="85" t="str">
        <f t="shared" si="36"/>
        <v/>
      </c>
      <c r="T289" s="85" t="str">
        <f t="shared" si="37"/>
        <v/>
      </c>
      <c r="U289" s="85" t="str">
        <f t="shared" si="38"/>
        <v/>
      </c>
      <c r="V289" s="31" t="str">
        <f t="shared" si="39"/>
        <v/>
      </c>
      <c r="W289" s="79" t="str">
        <f t="shared" si="40"/>
        <v/>
      </c>
      <c r="X289" s="82" t="str">
        <f t="shared" si="41"/>
        <v/>
      </c>
    </row>
    <row r="290" spans="1:24" ht="15" customHeight="1" x14ac:dyDescent="0.25">
      <c r="A290" s="30" t="str">
        <f>IF('2_Review &amp; Audit'!A275="","",'2_Review &amp; Audit'!A275)</f>
        <v/>
      </c>
      <c r="B290" s="30" t="str">
        <f>IF(A290="","",'2_Review &amp; Audit'!C275)</f>
        <v/>
      </c>
      <c r="C290" s="30" t="str">
        <f>IF(A290="","",'2_Review &amp; Audit'!D275)</f>
        <v/>
      </c>
      <c r="D290" s="30" t="str">
        <f>IF(A290="","",'2_Review &amp; Audit'!F275)</f>
        <v/>
      </c>
      <c r="E290" s="30" t="str">
        <f>IF(A290="","",'2_Review &amp; Audit'!H275)</f>
        <v/>
      </c>
      <c r="F290" s="31" t="str">
        <f>IF(A290="","",'2_Review &amp; Audit'!I275)</f>
        <v/>
      </c>
      <c r="G290" s="31" t="str">
        <f>IF(A290="","",'2_Review &amp; Audit'!M275)</f>
        <v/>
      </c>
      <c r="H290" s="32" t="str">
        <f>IF(A290="","",'2_Review &amp; Audit'!J275)</f>
        <v/>
      </c>
      <c r="I290" s="32" t="str">
        <f>IF(A290="","",'2_Review &amp; Audit'!N275)</f>
        <v/>
      </c>
      <c r="J290" s="32" t="str">
        <f>IF(A290="","",'2_Review &amp; Audit'!R275)</f>
        <v/>
      </c>
      <c r="K290" s="90" t="str">
        <f>IF(A290="","",'2_Review &amp; Audit'!L275)</f>
        <v/>
      </c>
      <c r="L290" s="90" t="str">
        <f>IF(A290="","",'2_Review &amp; Audit'!P275)</f>
        <v/>
      </c>
      <c r="M290" s="90" t="str">
        <f>IF(A290="","",'2_Review &amp; Audit'!Q275)</f>
        <v/>
      </c>
      <c r="N290" s="90" t="str">
        <f t="shared" si="34"/>
        <v/>
      </c>
      <c r="O290" s="32" t="str">
        <f>IF(OR(D290="",G290="",M290&gt;=0),"",MIN(I290,SUMIFS('2_Review &amp; Audit'!$J$6:$J$505,'2_Review &amp; Audit'!$F$6:$F$505,D290,'2_Review &amp; Audit'!$I$6:$I$505,"&gt;="&amp;G290-30,'2_Review &amp; Audit'!$I$6:$I$505,"&lt;="&amp;G290+30,'2_Review &amp; Audit'!$A$6:$A$505,"&lt;&gt;"&amp;A290)))</f>
        <v/>
      </c>
      <c r="P290" s="32" t="str">
        <f>IF(OR(D290="",G290="",M290&gt;=0),"",COUNTIFS('2_Review &amp; Audit'!$F$6:$F$505,D290,'2_Review &amp; Audit'!$I$6:$I$505,"&gt;="&amp;G290-30,'2_Review &amp; Audit'!$I$6:$I$505,"&lt;="&amp;G290+30,'2_Review &amp; Audit'!$A$6:$A$505,"&lt;&gt;"&amp;A290))</f>
        <v/>
      </c>
      <c r="Q290" s="88" t="str">
        <f t="shared" si="35"/>
        <v/>
      </c>
      <c r="R290" s="84" t="str">
        <f>IF(TransactionAuditTable[[#This Row],[Ticker]]="","",IF(Q290&lt;&gt;"Yes",0,ABS(M290)*MIN(1,O290/I290)))</f>
        <v/>
      </c>
      <c r="S290" s="85" t="str">
        <f t="shared" si="36"/>
        <v/>
      </c>
      <c r="T290" s="85" t="str">
        <f t="shared" si="37"/>
        <v/>
      </c>
      <c r="U290" s="85" t="str">
        <f t="shared" si="38"/>
        <v/>
      </c>
      <c r="V290" s="31" t="str">
        <f t="shared" si="39"/>
        <v/>
      </c>
      <c r="W290" s="80" t="str">
        <f t="shared" si="40"/>
        <v/>
      </c>
      <c r="X290" s="83" t="str">
        <f t="shared" si="41"/>
        <v/>
      </c>
    </row>
    <row r="291" spans="1:24" ht="15" customHeight="1" x14ac:dyDescent="0.25">
      <c r="A291" s="30" t="str">
        <f>IF('2_Review &amp; Audit'!A276="","",'2_Review &amp; Audit'!A276)</f>
        <v/>
      </c>
      <c r="B291" s="30" t="str">
        <f>IF(A291="","",'2_Review &amp; Audit'!C276)</f>
        <v/>
      </c>
      <c r="C291" s="30" t="str">
        <f>IF(A291="","",'2_Review &amp; Audit'!D276)</f>
        <v/>
      </c>
      <c r="D291" s="30" t="str">
        <f>IF(A291="","",'2_Review &amp; Audit'!F276)</f>
        <v/>
      </c>
      <c r="E291" s="30" t="str">
        <f>IF(A291="","",'2_Review &amp; Audit'!H276)</f>
        <v/>
      </c>
      <c r="F291" s="31" t="str">
        <f>IF(A291="","",'2_Review &amp; Audit'!I276)</f>
        <v/>
      </c>
      <c r="G291" s="31" t="str">
        <f>IF(A291="","",'2_Review &amp; Audit'!M276)</f>
        <v/>
      </c>
      <c r="H291" s="32" t="str">
        <f>IF(A291="","",'2_Review &amp; Audit'!J276)</f>
        <v/>
      </c>
      <c r="I291" s="32" t="str">
        <f>IF(A291="","",'2_Review &amp; Audit'!N276)</f>
        <v/>
      </c>
      <c r="J291" s="32" t="str">
        <f>IF(A291="","",'2_Review &amp; Audit'!R276)</f>
        <v/>
      </c>
      <c r="K291" s="90" t="str">
        <f>IF(A291="","",'2_Review &amp; Audit'!L276)</f>
        <v/>
      </c>
      <c r="L291" s="90" t="str">
        <f>IF(A291="","",'2_Review &amp; Audit'!P276)</f>
        <v/>
      </c>
      <c r="M291" s="90" t="str">
        <f>IF(A291="","",'2_Review &amp; Audit'!Q276)</f>
        <v/>
      </c>
      <c r="N291" s="90" t="str">
        <f t="shared" si="34"/>
        <v/>
      </c>
      <c r="O291" s="32" t="str">
        <f>IF(OR(D291="",G291="",M291&gt;=0),"",MIN(I291,SUMIFS('2_Review &amp; Audit'!$J$6:$J$505,'2_Review &amp; Audit'!$F$6:$F$505,D291,'2_Review &amp; Audit'!$I$6:$I$505,"&gt;="&amp;G291-30,'2_Review &amp; Audit'!$I$6:$I$505,"&lt;="&amp;G291+30,'2_Review &amp; Audit'!$A$6:$A$505,"&lt;&gt;"&amp;A291)))</f>
        <v/>
      </c>
      <c r="P291" s="32" t="str">
        <f>IF(OR(D291="",G291="",M291&gt;=0),"",COUNTIFS('2_Review &amp; Audit'!$F$6:$F$505,D291,'2_Review &amp; Audit'!$I$6:$I$505,"&gt;="&amp;G291-30,'2_Review &amp; Audit'!$I$6:$I$505,"&lt;="&amp;G291+30,'2_Review &amp; Audit'!$A$6:$A$505,"&lt;&gt;"&amp;A291))</f>
        <v/>
      </c>
      <c r="Q291" s="88" t="str">
        <f t="shared" si="35"/>
        <v/>
      </c>
      <c r="R291" s="84" t="str">
        <f>IF(TransactionAuditTable[[#This Row],[Ticker]]="","",IF(Q291&lt;&gt;"Yes",0,ABS(M291)*MIN(1,O291/I291)))</f>
        <v/>
      </c>
      <c r="S291" s="85" t="str">
        <f t="shared" si="36"/>
        <v/>
      </c>
      <c r="T291" s="85" t="str">
        <f t="shared" si="37"/>
        <v/>
      </c>
      <c r="U291" s="85" t="str">
        <f t="shared" si="38"/>
        <v/>
      </c>
      <c r="V291" s="31" t="str">
        <f t="shared" si="39"/>
        <v/>
      </c>
      <c r="W291" s="79" t="str">
        <f t="shared" si="40"/>
        <v/>
      </c>
      <c r="X291" s="82" t="str">
        <f t="shared" si="41"/>
        <v/>
      </c>
    </row>
    <row r="292" spans="1:24" ht="15" customHeight="1" x14ac:dyDescent="0.25">
      <c r="A292" s="30" t="str">
        <f>IF('2_Review &amp; Audit'!A277="","",'2_Review &amp; Audit'!A277)</f>
        <v/>
      </c>
      <c r="B292" s="30" t="str">
        <f>IF(A292="","",'2_Review &amp; Audit'!C277)</f>
        <v/>
      </c>
      <c r="C292" s="30" t="str">
        <f>IF(A292="","",'2_Review &amp; Audit'!D277)</f>
        <v/>
      </c>
      <c r="D292" s="30" t="str">
        <f>IF(A292="","",'2_Review &amp; Audit'!F277)</f>
        <v/>
      </c>
      <c r="E292" s="30" t="str">
        <f>IF(A292="","",'2_Review &amp; Audit'!H277)</f>
        <v/>
      </c>
      <c r="F292" s="31" t="str">
        <f>IF(A292="","",'2_Review &amp; Audit'!I277)</f>
        <v/>
      </c>
      <c r="G292" s="31" t="str">
        <f>IF(A292="","",'2_Review &amp; Audit'!M277)</f>
        <v/>
      </c>
      <c r="H292" s="32" t="str">
        <f>IF(A292="","",'2_Review &amp; Audit'!J277)</f>
        <v/>
      </c>
      <c r="I292" s="32" t="str">
        <f>IF(A292="","",'2_Review &amp; Audit'!N277)</f>
        <v/>
      </c>
      <c r="J292" s="32" t="str">
        <f>IF(A292="","",'2_Review &amp; Audit'!R277)</f>
        <v/>
      </c>
      <c r="K292" s="90" t="str">
        <f>IF(A292="","",'2_Review &amp; Audit'!L277)</f>
        <v/>
      </c>
      <c r="L292" s="90" t="str">
        <f>IF(A292="","",'2_Review &amp; Audit'!P277)</f>
        <v/>
      </c>
      <c r="M292" s="90" t="str">
        <f>IF(A292="","",'2_Review &amp; Audit'!Q277)</f>
        <v/>
      </c>
      <c r="N292" s="90" t="str">
        <f t="shared" si="34"/>
        <v/>
      </c>
      <c r="O292" s="32" t="str">
        <f>IF(OR(D292="",G292="",M292&gt;=0),"",MIN(I292,SUMIFS('2_Review &amp; Audit'!$J$6:$J$505,'2_Review &amp; Audit'!$F$6:$F$505,D292,'2_Review &amp; Audit'!$I$6:$I$505,"&gt;="&amp;G292-30,'2_Review &amp; Audit'!$I$6:$I$505,"&lt;="&amp;G292+30,'2_Review &amp; Audit'!$A$6:$A$505,"&lt;&gt;"&amp;A292)))</f>
        <v/>
      </c>
      <c r="P292" s="32" t="str">
        <f>IF(OR(D292="",G292="",M292&gt;=0),"",COUNTIFS('2_Review &amp; Audit'!$F$6:$F$505,D292,'2_Review &amp; Audit'!$I$6:$I$505,"&gt;="&amp;G292-30,'2_Review &amp; Audit'!$I$6:$I$505,"&lt;="&amp;G292+30,'2_Review &amp; Audit'!$A$6:$A$505,"&lt;&gt;"&amp;A292))</f>
        <v/>
      </c>
      <c r="Q292" s="88" t="str">
        <f t="shared" si="35"/>
        <v/>
      </c>
      <c r="R292" s="84" t="str">
        <f>IF(TransactionAuditTable[[#This Row],[Ticker]]="","",IF(Q292&lt;&gt;"Yes",0,ABS(M292)*MIN(1,O292/I292)))</f>
        <v/>
      </c>
      <c r="S292" s="85" t="str">
        <f t="shared" si="36"/>
        <v/>
      </c>
      <c r="T292" s="85" t="str">
        <f t="shared" si="37"/>
        <v/>
      </c>
      <c r="U292" s="85" t="str">
        <f t="shared" si="38"/>
        <v/>
      </c>
      <c r="V292" s="31" t="str">
        <f t="shared" si="39"/>
        <v/>
      </c>
      <c r="W292" s="80" t="str">
        <f t="shared" si="40"/>
        <v/>
      </c>
      <c r="X292" s="83" t="str">
        <f t="shared" si="41"/>
        <v/>
      </c>
    </row>
    <row r="293" spans="1:24" ht="15" customHeight="1" x14ac:dyDescent="0.25">
      <c r="A293" s="30" t="str">
        <f>IF('2_Review &amp; Audit'!A278="","",'2_Review &amp; Audit'!A278)</f>
        <v/>
      </c>
      <c r="B293" s="30" t="str">
        <f>IF(A293="","",'2_Review &amp; Audit'!C278)</f>
        <v/>
      </c>
      <c r="C293" s="30" t="str">
        <f>IF(A293="","",'2_Review &amp; Audit'!D278)</f>
        <v/>
      </c>
      <c r="D293" s="30" t="str">
        <f>IF(A293="","",'2_Review &amp; Audit'!F278)</f>
        <v/>
      </c>
      <c r="E293" s="30" t="str">
        <f>IF(A293="","",'2_Review &amp; Audit'!H278)</f>
        <v/>
      </c>
      <c r="F293" s="31" t="str">
        <f>IF(A293="","",'2_Review &amp; Audit'!I278)</f>
        <v/>
      </c>
      <c r="G293" s="31" t="str">
        <f>IF(A293="","",'2_Review &amp; Audit'!M278)</f>
        <v/>
      </c>
      <c r="H293" s="32" t="str">
        <f>IF(A293="","",'2_Review &amp; Audit'!J278)</f>
        <v/>
      </c>
      <c r="I293" s="32" t="str">
        <f>IF(A293="","",'2_Review &amp; Audit'!N278)</f>
        <v/>
      </c>
      <c r="J293" s="32" t="str">
        <f>IF(A293="","",'2_Review &amp; Audit'!R278)</f>
        <v/>
      </c>
      <c r="K293" s="90" t="str">
        <f>IF(A293="","",'2_Review &amp; Audit'!L278)</f>
        <v/>
      </c>
      <c r="L293" s="90" t="str">
        <f>IF(A293="","",'2_Review &amp; Audit'!P278)</f>
        <v/>
      </c>
      <c r="M293" s="90" t="str">
        <f>IF(A293="","",'2_Review &amp; Audit'!Q278)</f>
        <v/>
      </c>
      <c r="N293" s="90" t="str">
        <f t="shared" si="34"/>
        <v/>
      </c>
      <c r="O293" s="32" t="str">
        <f>IF(OR(D293="",G293="",M293&gt;=0),"",MIN(I293,SUMIFS('2_Review &amp; Audit'!$J$6:$J$505,'2_Review &amp; Audit'!$F$6:$F$505,D293,'2_Review &amp; Audit'!$I$6:$I$505,"&gt;="&amp;G293-30,'2_Review &amp; Audit'!$I$6:$I$505,"&lt;="&amp;G293+30,'2_Review &amp; Audit'!$A$6:$A$505,"&lt;&gt;"&amp;A293)))</f>
        <v/>
      </c>
      <c r="P293" s="32" t="str">
        <f>IF(OR(D293="",G293="",M293&gt;=0),"",COUNTIFS('2_Review &amp; Audit'!$F$6:$F$505,D293,'2_Review &amp; Audit'!$I$6:$I$505,"&gt;="&amp;G293-30,'2_Review &amp; Audit'!$I$6:$I$505,"&lt;="&amp;G293+30,'2_Review &amp; Audit'!$A$6:$A$505,"&lt;&gt;"&amp;A293))</f>
        <v/>
      </c>
      <c r="Q293" s="88" t="str">
        <f t="shared" si="35"/>
        <v/>
      </c>
      <c r="R293" s="84" t="str">
        <f>IF(TransactionAuditTable[[#This Row],[Ticker]]="","",IF(Q293&lt;&gt;"Yes",0,ABS(M293)*MIN(1,O293/I293)))</f>
        <v/>
      </c>
      <c r="S293" s="85" t="str">
        <f t="shared" si="36"/>
        <v/>
      </c>
      <c r="T293" s="85" t="str">
        <f t="shared" si="37"/>
        <v/>
      </c>
      <c r="U293" s="85" t="str">
        <f t="shared" si="38"/>
        <v/>
      </c>
      <c r="V293" s="31" t="str">
        <f t="shared" si="39"/>
        <v/>
      </c>
      <c r="W293" s="79" t="str">
        <f t="shared" si="40"/>
        <v/>
      </c>
      <c r="X293" s="82" t="str">
        <f t="shared" si="41"/>
        <v/>
      </c>
    </row>
    <row r="294" spans="1:24" ht="15" customHeight="1" x14ac:dyDescent="0.25">
      <c r="A294" s="30" t="str">
        <f>IF('2_Review &amp; Audit'!A279="","",'2_Review &amp; Audit'!A279)</f>
        <v/>
      </c>
      <c r="B294" s="30" t="str">
        <f>IF(A294="","",'2_Review &amp; Audit'!C279)</f>
        <v/>
      </c>
      <c r="C294" s="30" t="str">
        <f>IF(A294="","",'2_Review &amp; Audit'!D279)</f>
        <v/>
      </c>
      <c r="D294" s="30" t="str">
        <f>IF(A294="","",'2_Review &amp; Audit'!F279)</f>
        <v/>
      </c>
      <c r="E294" s="30" t="str">
        <f>IF(A294="","",'2_Review &amp; Audit'!H279)</f>
        <v/>
      </c>
      <c r="F294" s="31" t="str">
        <f>IF(A294="","",'2_Review &amp; Audit'!I279)</f>
        <v/>
      </c>
      <c r="G294" s="31" t="str">
        <f>IF(A294="","",'2_Review &amp; Audit'!M279)</f>
        <v/>
      </c>
      <c r="H294" s="32" t="str">
        <f>IF(A294="","",'2_Review &amp; Audit'!J279)</f>
        <v/>
      </c>
      <c r="I294" s="32" t="str">
        <f>IF(A294="","",'2_Review &amp; Audit'!N279)</f>
        <v/>
      </c>
      <c r="J294" s="32" t="str">
        <f>IF(A294="","",'2_Review &amp; Audit'!R279)</f>
        <v/>
      </c>
      <c r="K294" s="90" t="str">
        <f>IF(A294="","",'2_Review &amp; Audit'!L279)</f>
        <v/>
      </c>
      <c r="L294" s="90" t="str">
        <f>IF(A294="","",'2_Review &amp; Audit'!P279)</f>
        <v/>
      </c>
      <c r="M294" s="90" t="str">
        <f>IF(A294="","",'2_Review &amp; Audit'!Q279)</f>
        <v/>
      </c>
      <c r="N294" s="90" t="str">
        <f t="shared" si="34"/>
        <v/>
      </c>
      <c r="O294" s="32" t="str">
        <f>IF(OR(D294="",G294="",M294&gt;=0),"",MIN(I294,SUMIFS('2_Review &amp; Audit'!$J$6:$J$505,'2_Review &amp; Audit'!$F$6:$F$505,D294,'2_Review &amp; Audit'!$I$6:$I$505,"&gt;="&amp;G294-30,'2_Review &amp; Audit'!$I$6:$I$505,"&lt;="&amp;G294+30,'2_Review &amp; Audit'!$A$6:$A$505,"&lt;&gt;"&amp;A294)))</f>
        <v/>
      </c>
      <c r="P294" s="32" t="str">
        <f>IF(OR(D294="",G294="",M294&gt;=0),"",COUNTIFS('2_Review &amp; Audit'!$F$6:$F$505,D294,'2_Review &amp; Audit'!$I$6:$I$505,"&gt;="&amp;G294-30,'2_Review &amp; Audit'!$I$6:$I$505,"&lt;="&amp;G294+30,'2_Review &amp; Audit'!$A$6:$A$505,"&lt;&gt;"&amp;A294))</f>
        <v/>
      </c>
      <c r="Q294" s="88" t="str">
        <f t="shared" si="35"/>
        <v/>
      </c>
      <c r="R294" s="84" t="str">
        <f>IF(TransactionAuditTable[[#This Row],[Ticker]]="","",IF(Q294&lt;&gt;"Yes",0,ABS(M294)*MIN(1,O294/I294)))</f>
        <v/>
      </c>
      <c r="S294" s="85" t="str">
        <f t="shared" si="36"/>
        <v/>
      </c>
      <c r="T294" s="85" t="str">
        <f t="shared" si="37"/>
        <v/>
      </c>
      <c r="U294" s="85" t="str">
        <f t="shared" si="38"/>
        <v/>
      </c>
      <c r="V294" s="31" t="str">
        <f t="shared" si="39"/>
        <v/>
      </c>
      <c r="W294" s="80" t="str">
        <f t="shared" si="40"/>
        <v/>
      </c>
      <c r="X294" s="83" t="str">
        <f t="shared" si="41"/>
        <v/>
      </c>
    </row>
    <row r="295" spans="1:24" ht="15" customHeight="1" x14ac:dyDescent="0.25">
      <c r="A295" s="30" t="str">
        <f>IF('2_Review &amp; Audit'!A280="","",'2_Review &amp; Audit'!A280)</f>
        <v/>
      </c>
      <c r="B295" s="30" t="str">
        <f>IF(A295="","",'2_Review &amp; Audit'!C280)</f>
        <v/>
      </c>
      <c r="C295" s="30" t="str">
        <f>IF(A295="","",'2_Review &amp; Audit'!D280)</f>
        <v/>
      </c>
      <c r="D295" s="30" t="str">
        <f>IF(A295="","",'2_Review &amp; Audit'!F280)</f>
        <v/>
      </c>
      <c r="E295" s="30" t="str">
        <f>IF(A295="","",'2_Review &amp; Audit'!H280)</f>
        <v/>
      </c>
      <c r="F295" s="31" t="str">
        <f>IF(A295="","",'2_Review &amp; Audit'!I280)</f>
        <v/>
      </c>
      <c r="G295" s="31" t="str">
        <f>IF(A295="","",'2_Review &amp; Audit'!M280)</f>
        <v/>
      </c>
      <c r="H295" s="32" t="str">
        <f>IF(A295="","",'2_Review &amp; Audit'!J280)</f>
        <v/>
      </c>
      <c r="I295" s="32" t="str">
        <f>IF(A295="","",'2_Review &amp; Audit'!N280)</f>
        <v/>
      </c>
      <c r="J295" s="32" t="str">
        <f>IF(A295="","",'2_Review &amp; Audit'!R280)</f>
        <v/>
      </c>
      <c r="K295" s="90" t="str">
        <f>IF(A295="","",'2_Review &amp; Audit'!L280)</f>
        <v/>
      </c>
      <c r="L295" s="90" t="str">
        <f>IF(A295="","",'2_Review &amp; Audit'!P280)</f>
        <v/>
      </c>
      <c r="M295" s="90" t="str">
        <f>IF(A295="","",'2_Review &amp; Audit'!Q280)</f>
        <v/>
      </c>
      <c r="N295" s="90" t="str">
        <f t="shared" si="34"/>
        <v/>
      </c>
      <c r="O295" s="32" t="str">
        <f>IF(OR(D295="",G295="",M295&gt;=0),"",MIN(I295,SUMIFS('2_Review &amp; Audit'!$J$6:$J$505,'2_Review &amp; Audit'!$F$6:$F$505,D295,'2_Review &amp; Audit'!$I$6:$I$505,"&gt;="&amp;G295-30,'2_Review &amp; Audit'!$I$6:$I$505,"&lt;="&amp;G295+30,'2_Review &amp; Audit'!$A$6:$A$505,"&lt;&gt;"&amp;A295)))</f>
        <v/>
      </c>
      <c r="P295" s="32" t="str">
        <f>IF(OR(D295="",G295="",M295&gt;=0),"",COUNTIFS('2_Review &amp; Audit'!$F$6:$F$505,D295,'2_Review &amp; Audit'!$I$6:$I$505,"&gt;="&amp;G295-30,'2_Review &amp; Audit'!$I$6:$I$505,"&lt;="&amp;G295+30,'2_Review &amp; Audit'!$A$6:$A$505,"&lt;&gt;"&amp;A295))</f>
        <v/>
      </c>
      <c r="Q295" s="88" t="str">
        <f t="shared" si="35"/>
        <v/>
      </c>
      <c r="R295" s="84" t="str">
        <f>IF(TransactionAuditTable[[#This Row],[Ticker]]="","",IF(Q295&lt;&gt;"Yes",0,ABS(M295)*MIN(1,O295/I295)))</f>
        <v/>
      </c>
      <c r="S295" s="85" t="str">
        <f t="shared" si="36"/>
        <v/>
      </c>
      <c r="T295" s="85" t="str">
        <f t="shared" si="37"/>
        <v/>
      </c>
      <c r="U295" s="85" t="str">
        <f t="shared" si="38"/>
        <v/>
      </c>
      <c r="V295" s="31" t="str">
        <f t="shared" si="39"/>
        <v/>
      </c>
      <c r="W295" s="79" t="str">
        <f t="shared" si="40"/>
        <v/>
      </c>
      <c r="X295" s="82" t="str">
        <f t="shared" si="41"/>
        <v/>
      </c>
    </row>
    <row r="296" spans="1:24" ht="15" customHeight="1" x14ac:dyDescent="0.25">
      <c r="A296" s="30" t="str">
        <f>IF('2_Review &amp; Audit'!A281="","",'2_Review &amp; Audit'!A281)</f>
        <v/>
      </c>
      <c r="B296" s="30" t="str">
        <f>IF(A296="","",'2_Review &amp; Audit'!C281)</f>
        <v/>
      </c>
      <c r="C296" s="30" t="str">
        <f>IF(A296="","",'2_Review &amp; Audit'!D281)</f>
        <v/>
      </c>
      <c r="D296" s="30" t="str">
        <f>IF(A296="","",'2_Review &amp; Audit'!F281)</f>
        <v/>
      </c>
      <c r="E296" s="30" t="str">
        <f>IF(A296="","",'2_Review &amp; Audit'!H281)</f>
        <v/>
      </c>
      <c r="F296" s="31" t="str">
        <f>IF(A296="","",'2_Review &amp; Audit'!I281)</f>
        <v/>
      </c>
      <c r="G296" s="31" t="str">
        <f>IF(A296="","",'2_Review &amp; Audit'!M281)</f>
        <v/>
      </c>
      <c r="H296" s="32" t="str">
        <f>IF(A296="","",'2_Review &amp; Audit'!J281)</f>
        <v/>
      </c>
      <c r="I296" s="32" t="str">
        <f>IF(A296="","",'2_Review &amp; Audit'!N281)</f>
        <v/>
      </c>
      <c r="J296" s="32" t="str">
        <f>IF(A296="","",'2_Review &amp; Audit'!R281)</f>
        <v/>
      </c>
      <c r="K296" s="90" t="str">
        <f>IF(A296="","",'2_Review &amp; Audit'!L281)</f>
        <v/>
      </c>
      <c r="L296" s="90" t="str">
        <f>IF(A296="","",'2_Review &amp; Audit'!P281)</f>
        <v/>
      </c>
      <c r="M296" s="90" t="str">
        <f>IF(A296="","",'2_Review &amp; Audit'!Q281)</f>
        <v/>
      </c>
      <c r="N296" s="90" t="str">
        <f t="shared" si="34"/>
        <v/>
      </c>
      <c r="O296" s="32" t="str">
        <f>IF(OR(D296="",G296="",M296&gt;=0),"",MIN(I296,SUMIFS('2_Review &amp; Audit'!$J$6:$J$505,'2_Review &amp; Audit'!$F$6:$F$505,D296,'2_Review &amp; Audit'!$I$6:$I$505,"&gt;="&amp;G296-30,'2_Review &amp; Audit'!$I$6:$I$505,"&lt;="&amp;G296+30,'2_Review &amp; Audit'!$A$6:$A$505,"&lt;&gt;"&amp;A296)))</f>
        <v/>
      </c>
      <c r="P296" s="32" t="str">
        <f>IF(OR(D296="",G296="",M296&gt;=0),"",COUNTIFS('2_Review &amp; Audit'!$F$6:$F$505,D296,'2_Review &amp; Audit'!$I$6:$I$505,"&gt;="&amp;G296-30,'2_Review &amp; Audit'!$I$6:$I$505,"&lt;="&amp;G296+30,'2_Review &amp; Audit'!$A$6:$A$505,"&lt;&gt;"&amp;A296))</f>
        <v/>
      </c>
      <c r="Q296" s="88" t="str">
        <f t="shared" si="35"/>
        <v/>
      </c>
      <c r="R296" s="84" t="str">
        <f>IF(TransactionAuditTable[[#This Row],[Ticker]]="","",IF(Q296&lt;&gt;"Yes",0,ABS(M296)*MIN(1,O296/I296)))</f>
        <v/>
      </c>
      <c r="S296" s="85" t="str">
        <f t="shared" si="36"/>
        <v/>
      </c>
      <c r="T296" s="85" t="str">
        <f t="shared" si="37"/>
        <v/>
      </c>
      <c r="U296" s="85" t="str">
        <f t="shared" si="38"/>
        <v/>
      </c>
      <c r="V296" s="31" t="str">
        <f t="shared" si="39"/>
        <v/>
      </c>
      <c r="W296" s="80" t="str">
        <f t="shared" si="40"/>
        <v/>
      </c>
      <c r="X296" s="83" t="str">
        <f t="shared" si="41"/>
        <v/>
      </c>
    </row>
    <row r="297" spans="1:24" ht="15" customHeight="1" x14ac:dyDescent="0.25">
      <c r="A297" s="30" t="str">
        <f>IF('2_Review &amp; Audit'!A282="","",'2_Review &amp; Audit'!A282)</f>
        <v/>
      </c>
      <c r="B297" s="30" t="str">
        <f>IF(A297="","",'2_Review &amp; Audit'!C282)</f>
        <v/>
      </c>
      <c r="C297" s="30" t="str">
        <f>IF(A297="","",'2_Review &amp; Audit'!D282)</f>
        <v/>
      </c>
      <c r="D297" s="30" t="str">
        <f>IF(A297="","",'2_Review &amp; Audit'!F282)</f>
        <v/>
      </c>
      <c r="E297" s="30" t="str">
        <f>IF(A297="","",'2_Review &amp; Audit'!H282)</f>
        <v/>
      </c>
      <c r="F297" s="31" t="str">
        <f>IF(A297="","",'2_Review &amp; Audit'!I282)</f>
        <v/>
      </c>
      <c r="G297" s="31" t="str">
        <f>IF(A297="","",'2_Review &amp; Audit'!M282)</f>
        <v/>
      </c>
      <c r="H297" s="32" t="str">
        <f>IF(A297="","",'2_Review &amp; Audit'!J282)</f>
        <v/>
      </c>
      <c r="I297" s="32" t="str">
        <f>IF(A297="","",'2_Review &amp; Audit'!N282)</f>
        <v/>
      </c>
      <c r="J297" s="32" t="str">
        <f>IF(A297="","",'2_Review &amp; Audit'!R282)</f>
        <v/>
      </c>
      <c r="K297" s="90" t="str">
        <f>IF(A297="","",'2_Review &amp; Audit'!L282)</f>
        <v/>
      </c>
      <c r="L297" s="90" t="str">
        <f>IF(A297="","",'2_Review &amp; Audit'!P282)</f>
        <v/>
      </c>
      <c r="M297" s="90" t="str">
        <f>IF(A297="","",'2_Review &amp; Audit'!Q282)</f>
        <v/>
      </c>
      <c r="N297" s="90" t="str">
        <f t="shared" si="34"/>
        <v/>
      </c>
      <c r="O297" s="32" t="str">
        <f>IF(OR(D297="",G297="",M297&gt;=0),"",MIN(I297,SUMIFS('2_Review &amp; Audit'!$J$6:$J$505,'2_Review &amp; Audit'!$F$6:$F$505,D297,'2_Review &amp; Audit'!$I$6:$I$505,"&gt;="&amp;G297-30,'2_Review &amp; Audit'!$I$6:$I$505,"&lt;="&amp;G297+30,'2_Review &amp; Audit'!$A$6:$A$505,"&lt;&gt;"&amp;A297)))</f>
        <v/>
      </c>
      <c r="P297" s="32" t="str">
        <f>IF(OR(D297="",G297="",M297&gt;=0),"",COUNTIFS('2_Review &amp; Audit'!$F$6:$F$505,D297,'2_Review &amp; Audit'!$I$6:$I$505,"&gt;="&amp;G297-30,'2_Review &amp; Audit'!$I$6:$I$505,"&lt;="&amp;G297+30,'2_Review &amp; Audit'!$A$6:$A$505,"&lt;&gt;"&amp;A297))</f>
        <v/>
      </c>
      <c r="Q297" s="88" t="str">
        <f t="shared" si="35"/>
        <v/>
      </c>
      <c r="R297" s="84" t="str">
        <f>IF(TransactionAuditTable[[#This Row],[Ticker]]="","",IF(Q297&lt;&gt;"Yes",0,ABS(M297)*MIN(1,O297/I297)))</f>
        <v/>
      </c>
      <c r="S297" s="85" t="str">
        <f t="shared" si="36"/>
        <v/>
      </c>
      <c r="T297" s="85" t="str">
        <f t="shared" si="37"/>
        <v/>
      </c>
      <c r="U297" s="85" t="str">
        <f t="shared" si="38"/>
        <v/>
      </c>
      <c r="V297" s="31" t="str">
        <f t="shared" si="39"/>
        <v/>
      </c>
      <c r="W297" s="79" t="str">
        <f t="shared" si="40"/>
        <v/>
      </c>
      <c r="X297" s="82" t="str">
        <f t="shared" si="41"/>
        <v/>
      </c>
    </row>
    <row r="298" spans="1:24" ht="15" customHeight="1" x14ac:dyDescent="0.25">
      <c r="A298" s="30" t="str">
        <f>IF('2_Review &amp; Audit'!A283="","",'2_Review &amp; Audit'!A283)</f>
        <v/>
      </c>
      <c r="B298" s="30" t="str">
        <f>IF(A298="","",'2_Review &amp; Audit'!C283)</f>
        <v/>
      </c>
      <c r="C298" s="30" t="str">
        <f>IF(A298="","",'2_Review &amp; Audit'!D283)</f>
        <v/>
      </c>
      <c r="D298" s="30" t="str">
        <f>IF(A298="","",'2_Review &amp; Audit'!F283)</f>
        <v/>
      </c>
      <c r="E298" s="30" t="str">
        <f>IF(A298="","",'2_Review &amp; Audit'!H283)</f>
        <v/>
      </c>
      <c r="F298" s="31" t="str">
        <f>IF(A298="","",'2_Review &amp; Audit'!I283)</f>
        <v/>
      </c>
      <c r="G298" s="31" t="str">
        <f>IF(A298="","",'2_Review &amp; Audit'!M283)</f>
        <v/>
      </c>
      <c r="H298" s="32" t="str">
        <f>IF(A298="","",'2_Review &amp; Audit'!J283)</f>
        <v/>
      </c>
      <c r="I298" s="32" t="str">
        <f>IF(A298="","",'2_Review &amp; Audit'!N283)</f>
        <v/>
      </c>
      <c r="J298" s="32" t="str">
        <f>IF(A298="","",'2_Review &amp; Audit'!R283)</f>
        <v/>
      </c>
      <c r="K298" s="90" t="str">
        <f>IF(A298="","",'2_Review &amp; Audit'!L283)</f>
        <v/>
      </c>
      <c r="L298" s="90" t="str">
        <f>IF(A298="","",'2_Review &amp; Audit'!P283)</f>
        <v/>
      </c>
      <c r="M298" s="90" t="str">
        <f>IF(A298="","",'2_Review &amp; Audit'!Q283)</f>
        <v/>
      </c>
      <c r="N298" s="90" t="str">
        <f t="shared" si="34"/>
        <v/>
      </c>
      <c r="O298" s="32" t="str">
        <f>IF(OR(D298="",G298="",M298&gt;=0),"",MIN(I298,SUMIFS('2_Review &amp; Audit'!$J$6:$J$505,'2_Review &amp; Audit'!$F$6:$F$505,D298,'2_Review &amp; Audit'!$I$6:$I$505,"&gt;="&amp;G298-30,'2_Review &amp; Audit'!$I$6:$I$505,"&lt;="&amp;G298+30,'2_Review &amp; Audit'!$A$6:$A$505,"&lt;&gt;"&amp;A298)))</f>
        <v/>
      </c>
      <c r="P298" s="32" t="str">
        <f>IF(OR(D298="",G298="",M298&gt;=0),"",COUNTIFS('2_Review &amp; Audit'!$F$6:$F$505,D298,'2_Review &amp; Audit'!$I$6:$I$505,"&gt;="&amp;G298-30,'2_Review &amp; Audit'!$I$6:$I$505,"&lt;="&amp;G298+30,'2_Review &amp; Audit'!$A$6:$A$505,"&lt;&gt;"&amp;A298))</f>
        <v/>
      </c>
      <c r="Q298" s="88" t="str">
        <f t="shared" si="35"/>
        <v/>
      </c>
      <c r="R298" s="84" t="str">
        <f>IF(TransactionAuditTable[[#This Row],[Ticker]]="","",IF(Q298&lt;&gt;"Yes",0,ABS(M298)*MIN(1,O298/I298)))</f>
        <v/>
      </c>
      <c r="S298" s="85" t="str">
        <f t="shared" si="36"/>
        <v/>
      </c>
      <c r="T298" s="85" t="str">
        <f t="shared" si="37"/>
        <v/>
      </c>
      <c r="U298" s="85" t="str">
        <f t="shared" si="38"/>
        <v/>
      </c>
      <c r="V298" s="31" t="str">
        <f t="shared" si="39"/>
        <v/>
      </c>
      <c r="W298" s="80" t="str">
        <f t="shared" si="40"/>
        <v/>
      </c>
      <c r="X298" s="83" t="str">
        <f t="shared" si="41"/>
        <v/>
      </c>
    </row>
    <row r="299" spans="1:24" ht="15" customHeight="1" x14ac:dyDescent="0.25">
      <c r="A299" s="30" t="str">
        <f>IF('2_Review &amp; Audit'!A284="","",'2_Review &amp; Audit'!A284)</f>
        <v/>
      </c>
      <c r="B299" s="30" t="str">
        <f>IF(A299="","",'2_Review &amp; Audit'!C284)</f>
        <v/>
      </c>
      <c r="C299" s="30" t="str">
        <f>IF(A299="","",'2_Review &amp; Audit'!D284)</f>
        <v/>
      </c>
      <c r="D299" s="30" t="str">
        <f>IF(A299="","",'2_Review &amp; Audit'!F284)</f>
        <v/>
      </c>
      <c r="E299" s="30" t="str">
        <f>IF(A299="","",'2_Review &amp; Audit'!H284)</f>
        <v/>
      </c>
      <c r="F299" s="31" t="str">
        <f>IF(A299="","",'2_Review &amp; Audit'!I284)</f>
        <v/>
      </c>
      <c r="G299" s="31" t="str">
        <f>IF(A299="","",'2_Review &amp; Audit'!M284)</f>
        <v/>
      </c>
      <c r="H299" s="32" t="str">
        <f>IF(A299="","",'2_Review &amp; Audit'!J284)</f>
        <v/>
      </c>
      <c r="I299" s="32" t="str">
        <f>IF(A299="","",'2_Review &amp; Audit'!N284)</f>
        <v/>
      </c>
      <c r="J299" s="32" t="str">
        <f>IF(A299="","",'2_Review &amp; Audit'!R284)</f>
        <v/>
      </c>
      <c r="K299" s="90" t="str">
        <f>IF(A299="","",'2_Review &amp; Audit'!L284)</f>
        <v/>
      </c>
      <c r="L299" s="90" t="str">
        <f>IF(A299="","",'2_Review &amp; Audit'!P284)</f>
        <v/>
      </c>
      <c r="M299" s="90" t="str">
        <f>IF(A299="","",'2_Review &amp; Audit'!Q284)</f>
        <v/>
      </c>
      <c r="N299" s="90" t="str">
        <f t="shared" si="34"/>
        <v/>
      </c>
      <c r="O299" s="32" t="str">
        <f>IF(OR(D299="",G299="",M299&gt;=0),"",MIN(I299,SUMIFS('2_Review &amp; Audit'!$J$6:$J$505,'2_Review &amp; Audit'!$F$6:$F$505,D299,'2_Review &amp; Audit'!$I$6:$I$505,"&gt;="&amp;G299-30,'2_Review &amp; Audit'!$I$6:$I$505,"&lt;="&amp;G299+30,'2_Review &amp; Audit'!$A$6:$A$505,"&lt;&gt;"&amp;A299)))</f>
        <v/>
      </c>
      <c r="P299" s="32" t="str">
        <f>IF(OR(D299="",G299="",M299&gt;=0),"",COUNTIFS('2_Review &amp; Audit'!$F$6:$F$505,D299,'2_Review &amp; Audit'!$I$6:$I$505,"&gt;="&amp;G299-30,'2_Review &amp; Audit'!$I$6:$I$505,"&lt;="&amp;G299+30,'2_Review &amp; Audit'!$A$6:$A$505,"&lt;&gt;"&amp;A299))</f>
        <v/>
      </c>
      <c r="Q299" s="88" t="str">
        <f t="shared" si="35"/>
        <v/>
      </c>
      <c r="R299" s="84" t="str">
        <f>IF(TransactionAuditTable[[#This Row],[Ticker]]="","",IF(Q299&lt;&gt;"Yes",0,ABS(M299)*MIN(1,O299/I299)))</f>
        <v/>
      </c>
      <c r="S299" s="85" t="str">
        <f t="shared" si="36"/>
        <v/>
      </c>
      <c r="T299" s="85" t="str">
        <f t="shared" si="37"/>
        <v/>
      </c>
      <c r="U299" s="85" t="str">
        <f t="shared" si="38"/>
        <v/>
      </c>
      <c r="V299" s="31" t="str">
        <f t="shared" si="39"/>
        <v/>
      </c>
      <c r="W299" s="79" t="str">
        <f t="shared" si="40"/>
        <v/>
      </c>
      <c r="X299" s="82" t="str">
        <f t="shared" si="41"/>
        <v/>
      </c>
    </row>
    <row r="300" spans="1:24" ht="15" customHeight="1" x14ac:dyDescent="0.25">
      <c r="A300" s="30" t="str">
        <f>IF('2_Review &amp; Audit'!A285="","",'2_Review &amp; Audit'!A285)</f>
        <v/>
      </c>
      <c r="B300" s="30" t="str">
        <f>IF(A300="","",'2_Review &amp; Audit'!C285)</f>
        <v/>
      </c>
      <c r="C300" s="30" t="str">
        <f>IF(A300="","",'2_Review &amp; Audit'!D285)</f>
        <v/>
      </c>
      <c r="D300" s="30" t="str">
        <f>IF(A300="","",'2_Review &amp; Audit'!F285)</f>
        <v/>
      </c>
      <c r="E300" s="30" t="str">
        <f>IF(A300="","",'2_Review &amp; Audit'!H285)</f>
        <v/>
      </c>
      <c r="F300" s="31" t="str">
        <f>IF(A300="","",'2_Review &amp; Audit'!I285)</f>
        <v/>
      </c>
      <c r="G300" s="31" t="str">
        <f>IF(A300="","",'2_Review &amp; Audit'!M285)</f>
        <v/>
      </c>
      <c r="H300" s="32" t="str">
        <f>IF(A300="","",'2_Review &amp; Audit'!J285)</f>
        <v/>
      </c>
      <c r="I300" s="32" t="str">
        <f>IF(A300="","",'2_Review &amp; Audit'!N285)</f>
        <v/>
      </c>
      <c r="J300" s="32" t="str">
        <f>IF(A300="","",'2_Review &amp; Audit'!R285)</f>
        <v/>
      </c>
      <c r="K300" s="90" t="str">
        <f>IF(A300="","",'2_Review &amp; Audit'!L285)</f>
        <v/>
      </c>
      <c r="L300" s="90" t="str">
        <f>IF(A300="","",'2_Review &amp; Audit'!P285)</f>
        <v/>
      </c>
      <c r="M300" s="90" t="str">
        <f>IF(A300="","",'2_Review &amp; Audit'!Q285)</f>
        <v/>
      </c>
      <c r="N300" s="90" t="str">
        <f t="shared" si="34"/>
        <v/>
      </c>
      <c r="O300" s="32" t="str">
        <f>IF(OR(D300="",G300="",M300&gt;=0),"",MIN(I300,SUMIFS('2_Review &amp; Audit'!$J$6:$J$505,'2_Review &amp; Audit'!$F$6:$F$505,D300,'2_Review &amp; Audit'!$I$6:$I$505,"&gt;="&amp;G300-30,'2_Review &amp; Audit'!$I$6:$I$505,"&lt;="&amp;G300+30,'2_Review &amp; Audit'!$A$6:$A$505,"&lt;&gt;"&amp;A300)))</f>
        <v/>
      </c>
      <c r="P300" s="32" t="str">
        <f>IF(OR(D300="",G300="",M300&gt;=0),"",COUNTIFS('2_Review &amp; Audit'!$F$6:$F$505,D300,'2_Review &amp; Audit'!$I$6:$I$505,"&gt;="&amp;G300-30,'2_Review &amp; Audit'!$I$6:$I$505,"&lt;="&amp;G300+30,'2_Review &amp; Audit'!$A$6:$A$505,"&lt;&gt;"&amp;A300))</f>
        <v/>
      </c>
      <c r="Q300" s="88" t="str">
        <f t="shared" si="35"/>
        <v/>
      </c>
      <c r="R300" s="84" t="str">
        <f>IF(TransactionAuditTable[[#This Row],[Ticker]]="","",IF(Q300&lt;&gt;"Yes",0,ABS(M300)*MIN(1,O300/I300)))</f>
        <v/>
      </c>
      <c r="S300" s="85" t="str">
        <f t="shared" si="36"/>
        <v/>
      </c>
      <c r="T300" s="85" t="str">
        <f t="shared" si="37"/>
        <v/>
      </c>
      <c r="U300" s="85" t="str">
        <f t="shared" si="38"/>
        <v/>
      </c>
      <c r="V300" s="31" t="str">
        <f t="shared" si="39"/>
        <v/>
      </c>
      <c r="W300" s="80" t="str">
        <f t="shared" si="40"/>
        <v/>
      </c>
      <c r="X300" s="83" t="str">
        <f t="shared" si="41"/>
        <v/>
      </c>
    </row>
    <row r="301" spans="1:24" ht="15" customHeight="1" x14ac:dyDescent="0.25">
      <c r="A301" s="30" t="str">
        <f>IF('2_Review &amp; Audit'!A286="","",'2_Review &amp; Audit'!A286)</f>
        <v/>
      </c>
      <c r="B301" s="30" t="str">
        <f>IF(A301="","",'2_Review &amp; Audit'!C286)</f>
        <v/>
      </c>
      <c r="C301" s="30" t="str">
        <f>IF(A301="","",'2_Review &amp; Audit'!D286)</f>
        <v/>
      </c>
      <c r="D301" s="30" t="str">
        <f>IF(A301="","",'2_Review &amp; Audit'!F286)</f>
        <v/>
      </c>
      <c r="E301" s="30" t="str">
        <f>IF(A301="","",'2_Review &amp; Audit'!H286)</f>
        <v/>
      </c>
      <c r="F301" s="31" t="str">
        <f>IF(A301="","",'2_Review &amp; Audit'!I286)</f>
        <v/>
      </c>
      <c r="G301" s="31" t="str">
        <f>IF(A301="","",'2_Review &amp; Audit'!M286)</f>
        <v/>
      </c>
      <c r="H301" s="32" t="str">
        <f>IF(A301="","",'2_Review &amp; Audit'!J286)</f>
        <v/>
      </c>
      <c r="I301" s="32" t="str">
        <f>IF(A301="","",'2_Review &amp; Audit'!N286)</f>
        <v/>
      </c>
      <c r="J301" s="32" t="str">
        <f>IF(A301="","",'2_Review &amp; Audit'!R286)</f>
        <v/>
      </c>
      <c r="K301" s="90" t="str">
        <f>IF(A301="","",'2_Review &amp; Audit'!L286)</f>
        <v/>
      </c>
      <c r="L301" s="90" t="str">
        <f>IF(A301="","",'2_Review &amp; Audit'!P286)</f>
        <v/>
      </c>
      <c r="M301" s="90" t="str">
        <f>IF(A301="","",'2_Review &amp; Audit'!Q286)</f>
        <v/>
      </c>
      <c r="N301" s="90" t="str">
        <f t="shared" si="34"/>
        <v/>
      </c>
      <c r="O301" s="32" t="str">
        <f>IF(OR(D301="",G301="",M301&gt;=0),"",MIN(I301,SUMIFS('2_Review &amp; Audit'!$J$6:$J$505,'2_Review &amp; Audit'!$F$6:$F$505,D301,'2_Review &amp; Audit'!$I$6:$I$505,"&gt;="&amp;G301-30,'2_Review &amp; Audit'!$I$6:$I$505,"&lt;="&amp;G301+30,'2_Review &amp; Audit'!$A$6:$A$505,"&lt;&gt;"&amp;A301)))</f>
        <v/>
      </c>
      <c r="P301" s="32" t="str">
        <f>IF(OR(D301="",G301="",M301&gt;=0),"",COUNTIFS('2_Review &amp; Audit'!$F$6:$F$505,D301,'2_Review &amp; Audit'!$I$6:$I$505,"&gt;="&amp;G301-30,'2_Review &amp; Audit'!$I$6:$I$505,"&lt;="&amp;G301+30,'2_Review &amp; Audit'!$A$6:$A$505,"&lt;&gt;"&amp;A301))</f>
        <v/>
      </c>
      <c r="Q301" s="88" t="str">
        <f t="shared" si="35"/>
        <v/>
      </c>
      <c r="R301" s="84" t="str">
        <f>IF(TransactionAuditTable[[#This Row],[Ticker]]="","",IF(Q301&lt;&gt;"Yes",0,ABS(M301)*MIN(1,O301/I301)))</f>
        <v/>
      </c>
      <c r="S301" s="85" t="str">
        <f t="shared" si="36"/>
        <v/>
      </c>
      <c r="T301" s="85" t="str">
        <f t="shared" si="37"/>
        <v/>
      </c>
      <c r="U301" s="85" t="str">
        <f t="shared" si="38"/>
        <v/>
      </c>
      <c r="V301" s="31" t="str">
        <f t="shared" si="39"/>
        <v/>
      </c>
      <c r="W301" s="79" t="str">
        <f t="shared" si="40"/>
        <v/>
      </c>
      <c r="X301" s="82" t="str">
        <f t="shared" si="41"/>
        <v/>
      </c>
    </row>
    <row r="302" spans="1:24" ht="15" customHeight="1" x14ac:dyDescent="0.25">
      <c r="A302" s="30" t="str">
        <f>IF('2_Review &amp; Audit'!A287="","",'2_Review &amp; Audit'!A287)</f>
        <v/>
      </c>
      <c r="B302" s="30" t="str">
        <f>IF(A302="","",'2_Review &amp; Audit'!C287)</f>
        <v/>
      </c>
      <c r="C302" s="30" t="str">
        <f>IF(A302="","",'2_Review &amp; Audit'!D287)</f>
        <v/>
      </c>
      <c r="D302" s="30" t="str">
        <f>IF(A302="","",'2_Review &amp; Audit'!F287)</f>
        <v/>
      </c>
      <c r="E302" s="30" t="str">
        <f>IF(A302="","",'2_Review &amp; Audit'!H287)</f>
        <v/>
      </c>
      <c r="F302" s="31" t="str">
        <f>IF(A302="","",'2_Review &amp; Audit'!I287)</f>
        <v/>
      </c>
      <c r="G302" s="31" t="str">
        <f>IF(A302="","",'2_Review &amp; Audit'!M287)</f>
        <v/>
      </c>
      <c r="H302" s="32" t="str">
        <f>IF(A302="","",'2_Review &amp; Audit'!J287)</f>
        <v/>
      </c>
      <c r="I302" s="32" t="str">
        <f>IF(A302="","",'2_Review &amp; Audit'!N287)</f>
        <v/>
      </c>
      <c r="J302" s="32" t="str">
        <f>IF(A302="","",'2_Review &amp; Audit'!R287)</f>
        <v/>
      </c>
      <c r="K302" s="90" t="str">
        <f>IF(A302="","",'2_Review &amp; Audit'!L287)</f>
        <v/>
      </c>
      <c r="L302" s="90" t="str">
        <f>IF(A302="","",'2_Review &amp; Audit'!P287)</f>
        <v/>
      </c>
      <c r="M302" s="90" t="str">
        <f>IF(A302="","",'2_Review &amp; Audit'!Q287)</f>
        <v/>
      </c>
      <c r="N302" s="90" t="str">
        <f t="shared" si="34"/>
        <v/>
      </c>
      <c r="O302" s="32" t="str">
        <f>IF(OR(D302="",G302="",M302&gt;=0),"",MIN(I302,SUMIFS('2_Review &amp; Audit'!$J$6:$J$505,'2_Review &amp; Audit'!$F$6:$F$505,D302,'2_Review &amp; Audit'!$I$6:$I$505,"&gt;="&amp;G302-30,'2_Review &amp; Audit'!$I$6:$I$505,"&lt;="&amp;G302+30,'2_Review &amp; Audit'!$A$6:$A$505,"&lt;&gt;"&amp;A302)))</f>
        <v/>
      </c>
      <c r="P302" s="32" t="str">
        <f>IF(OR(D302="",G302="",M302&gt;=0),"",COUNTIFS('2_Review &amp; Audit'!$F$6:$F$505,D302,'2_Review &amp; Audit'!$I$6:$I$505,"&gt;="&amp;G302-30,'2_Review &amp; Audit'!$I$6:$I$505,"&lt;="&amp;G302+30,'2_Review &amp; Audit'!$A$6:$A$505,"&lt;&gt;"&amp;A302))</f>
        <v/>
      </c>
      <c r="Q302" s="88" t="str">
        <f t="shared" si="35"/>
        <v/>
      </c>
      <c r="R302" s="84" t="str">
        <f>IF(TransactionAuditTable[[#This Row],[Ticker]]="","",IF(Q302&lt;&gt;"Yes",0,ABS(M302)*MIN(1,O302/I302)))</f>
        <v/>
      </c>
      <c r="S302" s="85" t="str">
        <f t="shared" si="36"/>
        <v/>
      </c>
      <c r="T302" s="85" t="str">
        <f t="shared" si="37"/>
        <v/>
      </c>
      <c r="U302" s="85" t="str">
        <f t="shared" si="38"/>
        <v/>
      </c>
      <c r="V302" s="31" t="str">
        <f t="shared" si="39"/>
        <v/>
      </c>
      <c r="W302" s="80" t="str">
        <f t="shared" si="40"/>
        <v/>
      </c>
      <c r="X302" s="83" t="str">
        <f t="shared" si="41"/>
        <v/>
      </c>
    </row>
    <row r="303" spans="1:24" ht="15" customHeight="1" x14ac:dyDescent="0.25">
      <c r="A303" s="30" t="str">
        <f>IF('2_Review &amp; Audit'!A288="","",'2_Review &amp; Audit'!A288)</f>
        <v/>
      </c>
      <c r="B303" s="30" t="str">
        <f>IF(A303="","",'2_Review &amp; Audit'!C288)</f>
        <v/>
      </c>
      <c r="C303" s="30" t="str">
        <f>IF(A303="","",'2_Review &amp; Audit'!D288)</f>
        <v/>
      </c>
      <c r="D303" s="30" t="str">
        <f>IF(A303="","",'2_Review &amp; Audit'!F288)</f>
        <v/>
      </c>
      <c r="E303" s="30" t="str">
        <f>IF(A303="","",'2_Review &amp; Audit'!H288)</f>
        <v/>
      </c>
      <c r="F303" s="31" t="str">
        <f>IF(A303="","",'2_Review &amp; Audit'!I288)</f>
        <v/>
      </c>
      <c r="G303" s="31" t="str">
        <f>IF(A303="","",'2_Review &amp; Audit'!M288)</f>
        <v/>
      </c>
      <c r="H303" s="32" t="str">
        <f>IF(A303="","",'2_Review &amp; Audit'!J288)</f>
        <v/>
      </c>
      <c r="I303" s="32" t="str">
        <f>IF(A303="","",'2_Review &amp; Audit'!N288)</f>
        <v/>
      </c>
      <c r="J303" s="32" t="str">
        <f>IF(A303="","",'2_Review &amp; Audit'!R288)</f>
        <v/>
      </c>
      <c r="K303" s="90" t="str">
        <f>IF(A303="","",'2_Review &amp; Audit'!L288)</f>
        <v/>
      </c>
      <c r="L303" s="90" t="str">
        <f>IF(A303="","",'2_Review &amp; Audit'!P288)</f>
        <v/>
      </c>
      <c r="M303" s="90" t="str">
        <f>IF(A303="","",'2_Review &amp; Audit'!Q288)</f>
        <v/>
      </c>
      <c r="N303" s="90" t="str">
        <f t="shared" si="34"/>
        <v/>
      </c>
      <c r="O303" s="32" t="str">
        <f>IF(OR(D303="",G303="",M303&gt;=0),"",MIN(I303,SUMIFS('2_Review &amp; Audit'!$J$6:$J$505,'2_Review &amp; Audit'!$F$6:$F$505,D303,'2_Review &amp; Audit'!$I$6:$I$505,"&gt;="&amp;G303-30,'2_Review &amp; Audit'!$I$6:$I$505,"&lt;="&amp;G303+30,'2_Review &amp; Audit'!$A$6:$A$505,"&lt;&gt;"&amp;A303)))</f>
        <v/>
      </c>
      <c r="P303" s="32" t="str">
        <f>IF(OR(D303="",G303="",M303&gt;=0),"",COUNTIFS('2_Review &amp; Audit'!$F$6:$F$505,D303,'2_Review &amp; Audit'!$I$6:$I$505,"&gt;="&amp;G303-30,'2_Review &amp; Audit'!$I$6:$I$505,"&lt;="&amp;G303+30,'2_Review &amp; Audit'!$A$6:$A$505,"&lt;&gt;"&amp;A303))</f>
        <v/>
      </c>
      <c r="Q303" s="88" t="str">
        <f t="shared" si="35"/>
        <v/>
      </c>
      <c r="R303" s="84" t="str">
        <f>IF(TransactionAuditTable[[#This Row],[Ticker]]="","",IF(Q303&lt;&gt;"Yes",0,ABS(M303)*MIN(1,O303/I303)))</f>
        <v/>
      </c>
      <c r="S303" s="85" t="str">
        <f t="shared" si="36"/>
        <v/>
      </c>
      <c r="T303" s="85" t="str">
        <f t="shared" si="37"/>
        <v/>
      </c>
      <c r="U303" s="85" t="str">
        <f t="shared" si="38"/>
        <v/>
      </c>
      <c r="V303" s="31" t="str">
        <f t="shared" si="39"/>
        <v/>
      </c>
      <c r="W303" s="79" t="str">
        <f t="shared" si="40"/>
        <v/>
      </c>
      <c r="X303" s="82" t="str">
        <f t="shared" si="41"/>
        <v/>
      </c>
    </row>
    <row r="304" spans="1:24" ht="15" customHeight="1" x14ac:dyDescent="0.25">
      <c r="A304" s="30" t="str">
        <f>IF('2_Review &amp; Audit'!A289="","",'2_Review &amp; Audit'!A289)</f>
        <v/>
      </c>
      <c r="B304" s="30" t="str">
        <f>IF(A304="","",'2_Review &amp; Audit'!C289)</f>
        <v/>
      </c>
      <c r="C304" s="30" t="str">
        <f>IF(A304="","",'2_Review &amp; Audit'!D289)</f>
        <v/>
      </c>
      <c r="D304" s="30" t="str">
        <f>IF(A304="","",'2_Review &amp; Audit'!F289)</f>
        <v/>
      </c>
      <c r="E304" s="30" t="str">
        <f>IF(A304="","",'2_Review &amp; Audit'!H289)</f>
        <v/>
      </c>
      <c r="F304" s="31" t="str">
        <f>IF(A304="","",'2_Review &amp; Audit'!I289)</f>
        <v/>
      </c>
      <c r="G304" s="31" t="str">
        <f>IF(A304="","",'2_Review &amp; Audit'!M289)</f>
        <v/>
      </c>
      <c r="H304" s="32" t="str">
        <f>IF(A304="","",'2_Review &amp; Audit'!J289)</f>
        <v/>
      </c>
      <c r="I304" s="32" t="str">
        <f>IF(A304="","",'2_Review &amp; Audit'!N289)</f>
        <v/>
      </c>
      <c r="J304" s="32" t="str">
        <f>IF(A304="","",'2_Review &amp; Audit'!R289)</f>
        <v/>
      </c>
      <c r="K304" s="90" t="str">
        <f>IF(A304="","",'2_Review &amp; Audit'!L289)</f>
        <v/>
      </c>
      <c r="L304" s="90" t="str">
        <f>IF(A304="","",'2_Review &amp; Audit'!P289)</f>
        <v/>
      </c>
      <c r="M304" s="90" t="str">
        <f>IF(A304="","",'2_Review &amp; Audit'!Q289)</f>
        <v/>
      </c>
      <c r="N304" s="90" t="str">
        <f t="shared" si="34"/>
        <v/>
      </c>
      <c r="O304" s="32" t="str">
        <f>IF(OR(D304="",G304="",M304&gt;=0),"",MIN(I304,SUMIFS('2_Review &amp; Audit'!$J$6:$J$505,'2_Review &amp; Audit'!$F$6:$F$505,D304,'2_Review &amp; Audit'!$I$6:$I$505,"&gt;="&amp;G304-30,'2_Review &amp; Audit'!$I$6:$I$505,"&lt;="&amp;G304+30,'2_Review &amp; Audit'!$A$6:$A$505,"&lt;&gt;"&amp;A304)))</f>
        <v/>
      </c>
      <c r="P304" s="32" t="str">
        <f>IF(OR(D304="",G304="",M304&gt;=0),"",COUNTIFS('2_Review &amp; Audit'!$F$6:$F$505,D304,'2_Review &amp; Audit'!$I$6:$I$505,"&gt;="&amp;G304-30,'2_Review &amp; Audit'!$I$6:$I$505,"&lt;="&amp;G304+30,'2_Review &amp; Audit'!$A$6:$A$505,"&lt;&gt;"&amp;A304))</f>
        <v/>
      </c>
      <c r="Q304" s="88" t="str">
        <f t="shared" si="35"/>
        <v/>
      </c>
      <c r="R304" s="84" t="str">
        <f>IF(TransactionAuditTable[[#This Row],[Ticker]]="","",IF(Q304&lt;&gt;"Yes",0,ABS(M304)*MIN(1,O304/I304)))</f>
        <v/>
      </c>
      <c r="S304" s="85" t="str">
        <f t="shared" si="36"/>
        <v/>
      </c>
      <c r="T304" s="85" t="str">
        <f t="shared" si="37"/>
        <v/>
      </c>
      <c r="U304" s="85" t="str">
        <f t="shared" si="38"/>
        <v/>
      </c>
      <c r="V304" s="31" t="str">
        <f t="shared" si="39"/>
        <v/>
      </c>
      <c r="W304" s="80" t="str">
        <f t="shared" si="40"/>
        <v/>
      </c>
      <c r="X304" s="83" t="str">
        <f t="shared" si="41"/>
        <v/>
      </c>
    </row>
    <row r="305" spans="1:24" ht="15" customHeight="1" x14ac:dyDescent="0.25">
      <c r="A305" s="30" t="str">
        <f>IF('2_Review &amp; Audit'!A290="","",'2_Review &amp; Audit'!A290)</f>
        <v/>
      </c>
      <c r="B305" s="30" t="str">
        <f>IF(A305="","",'2_Review &amp; Audit'!C290)</f>
        <v/>
      </c>
      <c r="C305" s="30" t="str">
        <f>IF(A305="","",'2_Review &amp; Audit'!D290)</f>
        <v/>
      </c>
      <c r="D305" s="30" t="str">
        <f>IF(A305="","",'2_Review &amp; Audit'!F290)</f>
        <v/>
      </c>
      <c r="E305" s="30" t="str">
        <f>IF(A305="","",'2_Review &amp; Audit'!H290)</f>
        <v/>
      </c>
      <c r="F305" s="31" t="str">
        <f>IF(A305="","",'2_Review &amp; Audit'!I290)</f>
        <v/>
      </c>
      <c r="G305" s="31" t="str">
        <f>IF(A305="","",'2_Review &amp; Audit'!M290)</f>
        <v/>
      </c>
      <c r="H305" s="32" t="str">
        <f>IF(A305="","",'2_Review &amp; Audit'!J290)</f>
        <v/>
      </c>
      <c r="I305" s="32" t="str">
        <f>IF(A305="","",'2_Review &amp; Audit'!N290)</f>
        <v/>
      </c>
      <c r="J305" s="32" t="str">
        <f>IF(A305="","",'2_Review &amp; Audit'!R290)</f>
        <v/>
      </c>
      <c r="K305" s="90" t="str">
        <f>IF(A305="","",'2_Review &amp; Audit'!L290)</f>
        <v/>
      </c>
      <c r="L305" s="90" t="str">
        <f>IF(A305="","",'2_Review &amp; Audit'!P290)</f>
        <v/>
      </c>
      <c r="M305" s="90" t="str">
        <f>IF(A305="","",'2_Review &amp; Audit'!Q290)</f>
        <v/>
      </c>
      <c r="N305" s="90" t="str">
        <f t="shared" si="34"/>
        <v/>
      </c>
      <c r="O305" s="32" t="str">
        <f>IF(OR(D305="",G305="",M305&gt;=0),"",MIN(I305,SUMIFS('2_Review &amp; Audit'!$J$6:$J$505,'2_Review &amp; Audit'!$F$6:$F$505,D305,'2_Review &amp; Audit'!$I$6:$I$505,"&gt;="&amp;G305-30,'2_Review &amp; Audit'!$I$6:$I$505,"&lt;="&amp;G305+30,'2_Review &amp; Audit'!$A$6:$A$505,"&lt;&gt;"&amp;A305)))</f>
        <v/>
      </c>
      <c r="P305" s="32" t="str">
        <f>IF(OR(D305="",G305="",M305&gt;=0),"",COUNTIFS('2_Review &amp; Audit'!$F$6:$F$505,D305,'2_Review &amp; Audit'!$I$6:$I$505,"&gt;="&amp;G305-30,'2_Review &amp; Audit'!$I$6:$I$505,"&lt;="&amp;G305+30,'2_Review &amp; Audit'!$A$6:$A$505,"&lt;&gt;"&amp;A305))</f>
        <v/>
      </c>
      <c r="Q305" s="88" t="str">
        <f t="shared" si="35"/>
        <v/>
      </c>
      <c r="R305" s="84" t="str">
        <f>IF(TransactionAuditTable[[#This Row],[Ticker]]="","",IF(Q305&lt;&gt;"Yes",0,ABS(M305)*MIN(1,O305/I305)))</f>
        <v/>
      </c>
      <c r="S305" s="85" t="str">
        <f t="shared" si="36"/>
        <v/>
      </c>
      <c r="T305" s="85" t="str">
        <f t="shared" si="37"/>
        <v/>
      </c>
      <c r="U305" s="85" t="str">
        <f t="shared" si="38"/>
        <v/>
      </c>
      <c r="V305" s="31" t="str">
        <f t="shared" si="39"/>
        <v/>
      </c>
      <c r="W305" s="79" t="str">
        <f t="shared" si="40"/>
        <v/>
      </c>
      <c r="X305" s="82" t="str">
        <f t="shared" si="41"/>
        <v/>
      </c>
    </row>
    <row r="306" spans="1:24" ht="15" customHeight="1" x14ac:dyDescent="0.25">
      <c r="A306" s="30" t="str">
        <f>IF('2_Review &amp; Audit'!A291="","",'2_Review &amp; Audit'!A291)</f>
        <v/>
      </c>
      <c r="B306" s="30" t="str">
        <f>IF(A306="","",'2_Review &amp; Audit'!C291)</f>
        <v/>
      </c>
      <c r="C306" s="30" t="str">
        <f>IF(A306="","",'2_Review &amp; Audit'!D291)</f>
        <v/>
      </c>
      <c r="D306" s="30" t="str">
        <f>IF(A306="","",'2_Review &amp; Audit'!F291)</f>
        <v/>
      </c>
      <c r="E306" s="30" t="str">
        <f>IF(A306="","",'2_Review &amp; Audit'!H291)</f>
        <v/>
      </c>
      <c r="F306" s="31" t="str">
        <f>IF(A306="","",'2_Review &amp; Audit'!I291)</f>
        <v/>
      </c>
      <c r="G306" s="31" t="str">
        <f>IF(A306="","",'2_Review &amp; Audit'!M291)</f>
        <v/>
      </c>
      <c r="H306" s="32" t="str">
        <f>IF(A306="","",'2_Review &amp; Audit'!J291)</f>
        <v/>
      </c>
      <c r="I306" s="32" t="str">
        <f>IF(A306="","",'2_Review &amp; Audit'!N291)</f>
        <v/>
      </c>
      <c r="J306" s="32" t="str">
        <f>IF(A306="","",'2_Review &amp; Audit'!R291)</f>
        <v/>
      </c>
      <c r="K306" s="90" t="str">
        <f>IF(A306="","",'2_Review &amp; Audit'!L291)</f>
        <v/>
      </c>
      <c r="L306" s="90" t="str">
        <f>IF(A306="","",'2_Review &amp; Audit'!P291)</f>
        <v/>
      </c>
      <c r="M306" s="90" t="str">
        <f>IF(A306="","",'2_Review &amp; Audit'!Q291)</f>
        <v/>
      </c>
      <c r="N306" s="90" t="str">
        <f t="shared" si="34"/>
        <v/>
      </c>
      <c r="O306" s="32" t="str">
        <f>IF(OR(D306="",G306="",M306&gt;=0),"",MIN(I306,SUMIFS('2_Review &amp; Audit'!$J$6:$J$505,'2_Review &amp; Audit'!$F$6:$F$505,D306,'2_Review &amp; Audit'!$I$6:$I$505,"&gt;="&amp;G306-30,'2_Review &amp; Audit'!$I$6:$I$505,"&lt;="&amp;G306+30,'2_Review &amp; Audit'!$A$6:$A$505,"&lt;&gt;"&amp;A306)))</f>
        <v/>
      </c>
      <c r="P306" s="32" t="str">
        <f>IF(OR(D306="",G306="",M306&gt;=0),"",COUNTIFS('2_Review &amp; Audit'!$F$6:$F$505,D306,'2_Review &amp; Audit'!$I$6:$I$505,"&gt;="&amp;G306-30,'2_Review &amp; Audit'!$I$6:$I$505,"&lt;="&amp;G306+30,'2_Review &amp; Audit'!$A$6:$A$505,"&lt;&gt;"&amp;A306))</f>
        <v/>
      </c>
      <c r="Q306" s="88" t="str">
        <f t="shared" si="35"/>
        <v/>
      </c>
      <c r="R306" s="84" t="str">
        <f>IF(TransactionAuditTable[[#This Row],[Ticker]]="","",IF(Q306&lt;&gt;"Yes",0,ABS(M306)*MIN(1,O306/I306)))</f>
        <v/>
      </c>
      <c r="S306" s="85" t="str">
        <f t="shared" si="36"/>
        <v/>
      </c>
      <c r="T306" s="85" t="str">
        <f t="shared" si="37"/>
        <v/>
      </c>
      <c r="U306" s="85" t="str">
        <f t="shared" si="38"/>
        <v/>
      </c>
      <c r="V306" s="31" t="str">
        <f t="shared" si="39"/>
        <v/>
      </c>
      <c r="W306" s="80" t="str">
        <f t="shared" si="40"/>
        <v/>
      </c>
      <c r="X306" s="83" t="str">
        <f t="shared" si="41"/>
        <v/>
      </c>
    </row>
    <row r="307" spans="1:24" ht="15" customHeight="1" x14ac:dyDescent="0.25">
      <c r="A307" s="30" t="str">
        <f>IF('2_Review &amp; Audit'!A292="","",'2_Review &amp; Audit'!A292)</f>
        <v/>
      </c>
      <c r="B307" s="30" t="str">
        <f>IF(A307="","",'2_Review &amp; Audit'!C292)</f>
        <v/>
      </c>
      <c r="C307" s="30" t="str">
        <f>IF(A307="","",'2_Review &amp; Audit'!D292)</f>
        <v/>
      </c>
      <c r="D307" s="30" t="str">
        <f>IF(A307="","",'2_Review &amp; Audit'!F292)</f>
        <v/>
      </c>
      <c r="E307" s="30" t="str">
        <f>IF(A307="","",'2_Review &amp; Audit'!H292)</f>
        <v/>
      </c>
      <c r="F307" s="31" t="str">
        <f>IF(A307="","",'2_Review &amp; Audit'!I292)</f>
        <v/>
      </c>
      <c r="G307" s="31" t="str">
        <f>IF(A307="","",'2_Review &amp; Audit'!M292)</f>
        <v/>
      </c>
      <c r="H307" s="32" t="str">
        <f>IF(A307="","",'2_Review &amp; Audit'!J292)</f>
        <v/>
      </c>
      <c r="I307" s="32" t="str">
        <f>IF(A307="","",'2_Review &amp; Audit'!N292)</f>
        <v/>
      </c>
      <c r="J307" s="32" t="str">
        <f>IF(A307="","",'2_Review &amp; Audit'!R292)</f>
        <v/>
      </c>
      <c r="K307" s="90" t="str">
        <f>IF(A307="","",'2_Review &amp; Audit'!L292)</f>
        <v/>
      </c>
      <c r="L307" s="90" t="str">
        <f>IF(A307="","",'2_Review &amp; Audit'!P292)</f>
        <v/>
      </c>
      <c r="M307" s="90" t="str">
        <f>IF(A307="","",'2_Review &amp; Audit'!Q292)</f>
        <v/>
      </c>
      <c r="N307" s="90" t="str">
        <f t="shared" si="34"/>
        <v/>
      </c>
      <c r="O307" s="32" t="str">
        <f>IF(OR(D307="",G307="",M307&gt;=0),"",MIN(I307,SUMIFS('2_Review &amp; Audit'!$J$6:$J$505,'2_Review &amp; Audit'!$F$6:$F$505,D307,'2_Review &amp; Audit'!$I$6:$I$505,"&gt;="&amp;G307-30,'2_Review &amp; Audit'!$I$6:$I$505,"&lt;="&amp;G307+30,'2_Review &amp; Audit'!$A$6:$A$505,"&lt;&gt;"&amp;A307)))</f>
        <v/>
      </c>
      <c r="P307" s="32" t="str">
        <f>IF(OR(D307="",G307="",M307&gt;=0),"",COUNTIFS('2_Review &amp; Audit'!$F$6:$F$505,D307,'2_Review &amp; Audit'!$I$6:$I$505,"&gt;="&amp;G307-30,'2_Review &amp; Audit'!$I$6:$I$505,"&lt;="&amp;G307+30,'2_Review &amp; Audit'!$A$6:$A$505,"&lt;&gt;"&amp;A307))</f>
        <v/>
      </c>
      <c r="Q307" s="88" t="str">
        <f t="shared" si="35"/>
        <v/>
      </c>
      <c r="R307" s="84" t="str">
        <f>IF(TransactionAuditTable[[#This Row],[Ticker]]="","",IF(Q307&lt;&gt;"Yes",0,ABS(M307)*MIN(1,O307/I307)))</f>
        <v/>
      </c>
      <c r="S307" s="85" t="str">
        <f t="shared" si="36"/>
        <v/>
      </c>
      <c r="T307" s="85" t="str">
        <f t="shared" si="37"/>
        <v/>
      </c>
      <c r="U307" s="85" t="str">
        <f t="shared" si="38"/>
        <v/>
      </c>
      <c r="V307" s="31" t="str">
        <f t="shared" si="39"/>
        <v/>
      </c>
      <c r="W307" s="79" t="str">
        <f t="shared" si="40"/>
        <v/>
      </c>
      <c r="X307" s="82" t="str">
        <f t="shared" si="41"/>
        <v/>
      </c>
    </row>
    <row r="308" spans="1:24" ht="15" customHeight="1" x14ac:dyDescent="0.25">
      <c r="A308" s="30" t="str">
        <f>IF('2_Review &amp; Audit'!A293="","",'2_Review &amp; Audit'!A293)</f>
        <v/>
      </c>
      <c r="B308" s="30" t="str">
        <f>IF(A308="","",'2_Review &amp; Audit'!C293)</f>
        <v/>
      </c>
      <c r="C308" s="30" t="str">
        <f>IF(A308="","",'2_Review &amp; Audit'!D293)</f>
        <v/>
      </c>
      <c r="D308" s="30" t="str">
        <f>IF(A308="","",'2_Review &amp; Audit'!F293)</f>
        <v/>
      </c>
      <c r="E308" s="30" t="str">
        <f>IF(A308="","",'2_Review &amp; Audit'!H293)</f>
        <v/>
      </c>
      <c r="F308" s="31" t="str">
        <f>IF(A308="","",'2_Review &amp; Audit'!I293)</f>
        <v/>
      </c>
      <c r="G308" s="31" t="str">
        <f>IF(A308="","",'2_Review &amp; Audit'!M293)</f>
        <v/>
      </c>
      <c r="H308" s="32" t="str">
        <f>IF(A308="","",'2_Review &amp; Audit'!J293)</f>
        <v/>
      </c>
      <c r="I308" s="32" t="str">
        <f>IF(A308="","",'2_Review &amp; Audit'!N293)</f>
        <v/>
      </c>
      <c r="J308" s="32" t="str">
        <f>IF(A308="","",'2_Review &amp; Audit'!R293)</f>
        <v/>
      </c>
      <c r="K308" s="90" t="str">
        <f>IF(A308="","",'2_Review &amp; Audit'!L293)</f>
        <v/>
      </c>
      <c r="L308" s="90" t="str">
        <f>IF(A308="","",'2_Review &amp; Audit'!P293)</f>
        <v/>
      </c>
      <c r="M308" s="90" t="str">
        <f>IF(A308="","",'2_Review &amp; Audit'!Q293)</f>
        <v/>
      </c>
      <c r="N308" s="90" t="str">
        <f t="shared" si="34"/>
        <v/>
      </c>
      <c r="O308" s="32" t="str">
        <f>IF(OR(D308="",G308="",M308&gt;=0),"",MIN(I308,SUMIFS('2_Review &amp; Audit'!$J$6:$J$505,'2_Review &amp; Audit'!$F$6:$F$505,D308,'2_Review &amp; Audit'!$I$6:$I$505,"&gt;="&amp;G308-30,'2_Review &amp; Audit'!$I$6:$I$505,"&lt;="&amp;G308+30,'2_Review &amp; Audit'!$A$6:$A$505,"&lt;&gt;"&amp;A308)))</f>
        <v/>
      </c>
      <c r="P308" s="32" t="str">
        <f>IF(OR(D308="",G308="",M308&gt;=0),"",COUNTIFS('2_Review &amp; Audit'!$F$6:$F$505,D308,'2_Review &amp; Audit'!$I$6:$I$505,"&gt;="&amp;G308-30,'2_Review &amp; Audit'!$I$6:$I$505,"&lt;="&amp;G308+30,'2_Review &amp; Audit'!$A$6:$A$505,"&lt;&gt;"&amp;A308))</f>
        <v/>
      </c>
      <c r="Q308" s="88" t="str">
        <f t="shared" si="35"/>
        <v/>
      </c>
      <c r="R308" s="84" t="str">
        <f>IF(TransactionAuditTable[[#This Row],[Ticker]]="","",IF(Q308&lt;&gt;"Yes",0,ABS(M308)*MIN(1,O308/I308)))</f>
        <v/>
      </c>
      <c r="S308" s="85" t="str">
        <f t="shared" si="36"/>
        <v/>
      </c>
      <c r="T308" s="85" t="str">
        <f t="shared" si="37"/>
        <v/>
      </c>
      <c r="U308" s="85" t="str">
        <f t="shared" si="38"/>
        <v/>
      </c>
      <c r="V308" s="31" t="str">
        <f t="shared" si="39"/>
        <v/>
      </c>
      <c r="W308" s="80" t="str">
        <f t="shared" si="40"/>
        <v/>
      </c>
      <c r="X308" s="83" t="str">
        <f t="shared" si="41"/>
        <v/>
      </c>
    </row>
    <row r="309" spans="1:24" ht="15" customHeight="1" x14ac:dyDescent="0.25">
      <c r="A309" s="30" t="str">
        <f>IF('2_Review &amp; Audit'!A294="","",'2_Review &amp; Audit'!A294)</f>
        <v/>
      </c>
      <c r="B309" s="30" t="str">
        <f>IF(A309="","",'2_Review &amp; Audit'!C294)</f>
        <v/>
      </c>
      <c r="C309" s="30" t="str">
        <f>IF(A309="","",'2_Review &amp; Audit'!D294)</f>
        <v/>
      </c>
      <c r="D309" s="30" t="str">
        <f>IF(A309="","",'2_Review &amp; Audit'!F294)</f>
        <v/>
      </c>
      <c r="E309" s="30" t="str">
        <f>IF(A309="","",'2_Review &amp; Audit'!H294)</f>
        <v/>
      </c>
      <c r="F309" s="31" t="str">
        <f>IF(A309="","",'2_Review &amp; Audit'!I294)</f>
        <v/>
      </c>
      <c r="G309" s="31" t="str">
        <f>IF(A309="","",'2_Review &amp; Audit'!M294)</f>
        <v/>
      </c>
      <c r="H309" s="32" t="str">
        <f>IF(A309="","",'2_Review &amp; Audit'!J294)</f>
        <v/>
      </c>
      <c r="I309" s="32" t="str">
        <f>IF(A309="","",'2_Review &amp; Audit'!N294)</f>
        <v/>
      </c>
      <c r="J309" s="32" t="str">
        <f>IF(A309="","",'2_Review &amp; Audit'!R294)</f>
        <v/>
      </c>
      <c r="K309" s="90" t="str">
        <f>IF(A309="","",'2_Review &amp; Audit'!L294)</f>
        <v/>
      </c>
      <c r="L309" s="90" t="str">
        <f>IF(A309="","",'2_Review &amp; Audit'!P294)</f>
        <v/>
      </c>
      <c r="M309" s="90" t="str">
        <f>IF(A309="","",'2_Review &amp; Audit'!Q294)</f>
        <v/>
      </c>
      <c r="N309" s="90" t="str">
        <f t="shared" si="34"/>
        <v/>
      </c>
      <c r="O309" s="32" t="str">
        <f>IF(OR(D309="",G309="",M309&gt;=0),"",MIN(I309,SUMIFS('2_Review &amp; Audit'!$J$6:$J$505,'2_Review &amp; Audit'!$F$6:$F$505,D309,'2_Review &amp; Audit'!$I$6:$I$505,"&gt;="&amp;G309-30,'2_Review &amp; Audit'!$I$6:$I$505,"&lt;="&amp;G309+30,'2_Review &amp; Audit'!$A$6:$A$505,"&lt;&gt;"&amp;A309)))</f>
        <v/>
      </c>
      <c r="P309" s="32" t="str">
        <f>IF(OR(D309="",G309="",M309&gt;=0),"",COUNTIFS('2_Review &amp; Audit'!$F$6:$F$505,D309,'2_Review &amp; Audit'!$I$6:$I$505,"&gt;="&amp;G309-30,'2_Review &amp; Audit'!$I$6:$I$505,"&lt;="&amp;G309+30,'2_Review &amp; Audit'!$A$6:$A$505,"&lt;&gt;"&amp;A309))</f>
        <v/>
      </c>
      <c r="Q309" s="88" t="str">
        <f t="shared" si="35"/>
        <v/>
      </c>
      <c r="R309" s="84" t="str">
        <f>IF(TransactionAuditTable[[#This Row],[Ticker]]="","",IF(Q309&lt;&gt;"Yes",0,ABS(M309)*MIN(1,O309/I309)))</f>
        <v/>
      </c>
      <c r="S309" s="85" t="str">
        <f t="shared" si="36"/>
        <v/>
      </c>
      <c r="T309" s="85" t="str">
        <f t="shared" si="37"/>
        <v/>
      </c>
      <c r="U309" s="85" t="str">
        <f t="shared" si="38"/>
        <v/>
      </c>
      <c r="V309" s="31" t="str">
        <f t="shared" si="39"/>
        <v/>
      </c>
      <c r="W309" s="79" t="str">
        <f t="shared" si="40"/>
        <v/>
      </c>
      <c r="X309" s="82" t="str">
        <f t="shared" si="41"/>
        <v/>
      </c>
    </row>
    <row r="310" spans="1:24" ht="15" customHeight="1" x14ac:dyDescent="0.25">
      <c r="A310" s="30" t="str">
        <f>IF('2_Review &amp; Audit'!A295="","",'2_Review &amp; Audit'!A295)</f>
        <v/>
      </c>
      <c r="B310" s="30" t="str">
        <f>IF(A310="","",'2_Review &amp; Audit'!C295)</f>
        <v/>
      </c>
      <c r="C310" s="30" t="str">
        <f>IF(A310="","",'2_Review &amp; Audit'!D295)</f>
        <v/>
      </c>
      <c r="D310" s="30" t="str">
        <f>IF(A310="","",'2_Review &amp; Audit'!F295)</f>
        <v/>
      </c>
      <c r="E310" s="30" t="str">
        <f>IF(A310="","",'2_Review &amp; Audit'!H295)</f>
        <v/>
      </c>
      <c r="F310" s="31" t="str">
        <f>IF(A310="","",'2_Review &amp; Audit'!I295)</f>
        <v/>
      </c>
      <c r="G310" s="31" t="str">
        <f>IF(A310="","",'2_Review &amp; Audit'!M295)</f>
        <v/>
      </c>
      <c r="H310" s="32" t="str">
        <f>IF(A310="","",'2_Review &amp; Audit'!J295)</f>
        <v/>
      </c>
      <c r="I310" s="32" t="str">
        <f>IF(A310="","",'2_Review &amp; Audit'!N295)</f>
        <v/>
      </c>
      <c r="J310" s="32" t="str">
        <f>IF(A310="","",'2_Review &amp; Audit'!R295)</f>
        <v/>
      </c>
      <c r="K310" s="90" t="str">
        <f>IF(A310="","",'2_Review &amp; Audit'!L295)</f>
        <v/>
      </c>
      <c r="L310" s="90" t="str">
        <f>IF(A310="","",'2_Review &amp; Audit'!P295)</f>
        <v/>
      </c>
      <c r="M310" s="90" t="str">
        <f>IF(A310="","",'2_Review &amp; Audit'!Q295)</f>
        <v/>
      </c>
      <c r="N310" s="90" t="str">
        <f t="shared" si="34"/>
        <v/>
      </c>
      <c r="O310" s="32" t="str">
        <f>IF(OR(D310="",G310="",M310&gt;=0),"",MIN(I310,SUMIFS('2_Review &amp; Audit'!$J$6:$J$505,'2_Review &amp; Audit'!$F$6:$F$505,D310,'2_Review &amp; Audit'!$I$6:$I$505,"&gt;="&amp;G310-30,'2_Review &amp; Audit'!$I$6:$I$505,"&lt;="&amp;G310+30,'2_Review &amp; Audit'!$A$6:$A$505,"&lt;&gt;"&amp;A310)))</f>
        <v/>
      </c>
      <c r="P310" s="32" t="str">
        <f>IF(OR(D310="",G310="",M310&gt;=0),"",COUNTIFS('2_Review &amp; Audit'!$F$6:$F$505,D310,'2_Review &amp; Audit'!$I$6:$I$505,"&gt;="&amp;G310-30,'2_Review &amp; Audit'!$I$6:$I$505,"&lt;="&amp;G310+30,'2_Review &amp; Audit'!$A$6:$A$505,"&lt;&gt;"&amp;A310))</f>
        <v/>
      </c>
      <c r="Q310" s="88" t="str">
        <f t="shared" si="35"/>
        <v/>
      </c>
      <c r="R310" s="84" t="str">
        <f>IF(TransactionAuditTable[[#This Row],[Ticker]]="","",IF(Q310&lt;&gt;"Yes",0,ABS(M310)*MIN(1,O310/I310)))</f>
        <v/>
      </c>
      <c r="S310" s="85" t="str">
        <f t="shared" si="36"/>
        <v/>
      </c>
      <c r="T310" s="85" t="str">
        <f t="shared" si="37"/>
        <v/>
      </c>
      <c r="U310" s="85" t="str">
        <f t="shared" si="38"/>
        <v/>
      </c>
      <c r="V310" s="31" t="str">
        <f t="shared" si="39"/>
        <v/>
      </c>
      <c r="W310" s="80" t="str">
        <f t="shared" si="40"/>
        <v/>
      </c>
      <c r="X310" s="83" t="str">
        <f t="shared" si="41"/>
        <v/>
      </c>
    </row>
    <row r="311" spans="1:24" ht="15" customHeight="1" x14ac:dyDescent="0.25">
      <c r="A311" s="30" t="str">
        <f>IF('2_Review &amp; Audit'!A296="","",'2_Review &amp; Audit'!A296)</f>
        <v/>
      </c>
      <c r="B311" s="30" t="str">
        <f>IF(A311="","",'2_Review &amp; Audit'!C296)</f>
        <v/>
      </c>
      <c r="C311" s="30" t="str">
        <f>IF(A311="","",'2_Review &amp; Audit'!D296)</f>
        <v/>
      </c>
      <c r="D311" s="30" t="str">
        <f>IF(A311="","",'2_Review &amp; Audit'!F296)</f>
        <v/>
      </c>
      <c r="E311" s="30" t="str">
        <f>IF(A311="","",'2_Review &amp; Audit'!H296)</f>
        <v/>
      </c>
      <c r="F311" s="31" t="str">
        <f>IF(A311="","",'2_Review &amp; Audit'!I296)</f>
        <v/>
      </c>
      <c r="G311" s="31" t="str">
        <f>IF(A311="","",'2_Review &amp; Audit'!M296)</f>
        <v/>
      </c>
      <c r="H311" s="32" t="str">
        <f>IF(A311="","",'2_Review &amp; Audit'!J296)</f>
        <v/>
      </c>
      <c r="I311" s="32" t="str">
        <f>IF(A311="","",'2_Review &amp; Audit'!N296)</f>
        <v/>
      </c>
      <c r="J311" s="32" t="str">
        <f>IF(A311="","",'2_Review &amp; Audit'!R296)</f>
        <v/>
      </c>
      <c r="K311" s="90" t="str">
        <f>IF(A311="","",'2_Review &amp; Audit'!L296)</f>
        <v/>
      </c>
      <c r="L311" s="90" t="str">
        <f>IF(A311="","",'2_Review &amp; Audit'!P296)</f>
        <v/>
      </c>
      <c r="M311" s="90" t="str">
        <f>IF(A311="","",'2_Review &amp; Audit'!Q296)</f>
        <v/>
      </c>
      <c r="N311" s="90" t="str">
        <f t="shared" si="34"/>
        <v/>
      </c>
      <c r="O311" s="32" t="str">
        <f>IF(OR(D311="",G311="",M311&gt;=0),"",MIN(I311,SUMIFS('2_Review &amp; Audit'!$J$6:$J$505,'2_Review &amp; Audit'!$F$6:$F$505,D311,'2_Review &amp; Audit'!$I$6:$I$505,"&gt;="&amp;G311-30,'2_Review &amp; Audit'!$I$6:$I$505,"&lt;="&amp;G311+30,'2_Review &amp; Audit'!$A$6:$A$505,"&lt;&gt;"&amp;A311)))</f>
        <v/>
      </c>
      <c r="P311" s="32" t="str">
        <f>IF(OR(D311="",G311="",M311&gt;=0),"",COUNTIFS('2_Review &amp; Audit'!$F$6:$F$505,D311,'2_Review &amp; Audit'!$I$6:$I$505,"&gt;="&amp;G311-30,'2_Review &amp; Audit'!$I$6:$I$505,"&lt;="&amp;G311+30,'2_Review &amp; Audit'!$A$6:$A$505,"&lt;&gt;"&amp;A311))</f>
        <v/>
      </c>
      <c r="Q311" s="88" t="str">
        <f t="shared" si="35"/>
        <v/>
      </c>
      <c r="R311" s="84" t="str">
        <f>IF(TransactionAuditTable[[#This Row],[Ticker]]="","",IF(Q311&lt;&gt;"Yes",0,ABS(M311)*MIN(1,O311/I311)))</f>
        <v/>
      </c>
      <c r="S311" s="85" t="str">
        <f t="shared" si="36"/>
        <v/>
      </c>
      <c r="T311" s="85" t="str">
        <f t="shared" si="37"/>
        <v/>
      </c>
      <c r="U311" s="85" t="str">
        <f t="shared" si="38"/>
        <v/>
      </c>
      <c r="V311" s="31" t="str">
        <f t="shared" si="39"/>
        <v/>
      </c>
      <c r="W311" s="79" t="str">
        <f t="shared" si="40"/>
        <v/>
      </c>
      <c r="X311" s="82" t="str">
        <f t="shared" si="41"/>
        <v/>
      </c>
    </row>
    <row r="312" spans="1:24" ht="15" customHeight="1" x14ac:dyDescent="0.25">
      <c r="A312" s="30" t="str">
        <f>IF('2_Review &amp; Audit'!A297="","",'2_Review &amp; Audit'!A297)</f>
        <v/>
      </c>
      <c r="B312" s="30" t="str">
        <f>IF(A312="","",'2_Review &amp; Audit'!C297)</f>
        <v/>
      </c>
      <c r="C312" s="30" t="str">
        <f>IF(A312="","",'2_Review &amp; Audit'!D297)</f>
        <v/>
      </c>
      <c r="D312" s="30" t="str">
        <f>IF(A312="","",'2_Review &amp; Audit'!F297)</f>
        <v/>
      </c>
      <c r="E312" s="30" t="str">
        <f>IF(A312="","",'2_Review &amp; Audit'!H297)</f>
        <v/>
      </c>
      <c r="F312" s="31" t="str">
        <f>IF(A312="","",'2_Review &amp; Audit'!I297)</f>
        <v/>
      </c>
      <c r="G312" s="31" t="str">
        <f>IF(A312="","",'2_Review &amp; Audit'!M297)</f>
        <v/>
      </c>
      <c r="H312" s="32" t="str">
        <f>IF(A312="","",'2_Review &amp; Audit'!J297)</f>
        <v/>
      </c>
      <c r="I312" s="32" t="str">
        <f>IF(A312="","",'2_Review &amp; Audit'!N297)</f>
        <v/>
      </c>
      <c r="J312" s="32" t="str">
        <f>IF(A312="","",'2_Review &amp; Audit'!R297)</f>
        <v/>
      </c>
      <c r="K312" s="90" t="str">
        <f>IF(A312="","",'2_Review &amp; Audit'!L297)</f>
        <v/>
      </c>
      <c r="L312" s="90" t="str">
        <f>IF(A312="","",'2_Review &amp; Audit'!P297)</f>
        <v/>
      </c>
      <c r="M312" s="90" t="str">
        <f>IF(A312="","",'2_Review &amp; Audit'!Q297)</f>
        <v/>
      </c>
      <c r="N312" s="90" t="str">
        <f t="shared" si="34"/>
        <v/>
      </c>
      <c r="O312" s="32" t="str">
        <f>IF(OR(D312="",G312="",M312&gt;=0),"",MIN(I312,SUMIFS('2_Review &amp; Audit'!$J$6:$J$505,'2_Review &amp; Audit'!$F$6:$F$505,D312,'2_Review &amp; Audit'!$I$6:$I$505,"&gt;="&amp;G312-30,'2_Review &amp; Audit'!$I$6:$I$505,"&lt;="&amp;G312+30,'2_Review &amp; Audit'!$A$6:$A$505,"&lt;&gt;"&amp;A312)))</f>
        <v/>
      </c>
      <c r="P312" s="32" t="str">
        <f>IF(OR(D312="",G312="",M312&gt;=0),"",COUNTIFS('2_Review &amp; Audit'!$F$6:$F$505,D312,'2_Review &amp; Audit'!$I$6:$I$505,"&gt;="&amp;G312-30,'2_Review &amp; Audit'!$I$6:$I$505,"&lt;="&amp;G312+30,'2_Review &amp; Audit'!$A$6:$A$505,"&lt;&gt;"&amp;A312))</f>
        <v/>
      </c>
      <c r="Q312" s="88" t="str">
        <f t="shared" si="35"/>
        <v/>
      </c>
      <c r="R312" s="84" t="str">
        <f>IF(TransactionAuditTable[[#This Row],[Ticker]]="","",IF(Q312&lt;&gt;"Yes",0,ABS(M312)*MIN(1,O312/I312)))</f>
        <v/>
      </c>
      <c r="S312" s="85" t="str">
        <f t="shared" si="36"/>
        <v/>
      </c>
      <c r="T312" s="85" t="str">
        <f t="shared" si="37"/>
        <v/>
      </c>
      <c r="U312" s="85" t="str">
        <f t="shared" si="38"/>
        <v/>
      </c>
      <c r="V312" s="31" t="str">
        <f t="shared" si="39"/>
        <v/>
      </c>
      <c r="W312" s="80" t="str">
        <f t="shared" si="40"/>
        <v/>
      </c>
      <c r="X312" s="83" t="str">
        <f t="shared" si="41"/>
        <v/>
      </c>
    </row>
    <row r="313" spans="1:24" ht="15" customHeight="1" x14ac:dyDescent="0.25">
      <c r="A313" s="30" t="str">
        <f>IF('2_Review &amp; Audit'!A298="","",'2_Review &amp; Audit'!A298)</f>
        <v/>
      </c>
      <c r="B313" s="30" t="str">
        <f>IF(A313="","",'2_Review &amp; Audit'!C298)</f>
        <v/>
      </c>
      <c r="C313" s="30" t="str">
        <f>IF(A313="","",'2_Review &amp; Audit'!D298)</f>
        <v/>
      </c>
      <c r="D313" s="30" t="str">
        <f>IF(A313="","",'2_Review &amp; Audit'!F298)</f>
        <v/>
      </c>
      <c r="E313" s="30" t="str">
        <f>IF(A313="","",'2_Review &amp; Audit'!H298)</f>
        <v/>
      </c>
      <c r="F313" s="31" t="str">
        <f>IF(A313="","",'2_Review &amp; Audit'!I298)</f>
        <v/>
      </c>
      <c r="G313" s="31" t="str">
        <f>IF(A313="","",'2_Review &amp; Audit'!M298)</f>
        <v/>
      </c>
      <c r="H313" s="32" t="str">
        <f>IF(A313="","",'2_Review &amp; Audit'!J298)</f>
        <v/>
      </c>
      <c r="I313" s="32" t="str">
        <f>IF(A313="","",'2_Review &amp; Audit'!N298)</f>
        <v/>
      </c>
      <c r="J313" s="32" t="str">
        <f>IF(A313="","",'2_Review &amp; Audit'!R298)</f>
        <v/>
      </c>
      <c r="K313" s="90" t="str">
        <f>IF(A313="","",'2_Review &amp; Audit'!L298)</f>
        <v/>
      </c>
      <c r="L313" s="90" t="str">
        <f>IF(A313="","",'2_Review &amp; Audit'!P298)</f>
        <v/>
      </c>
      <c r="M313" s="90" t="str">
        <f>IF(A313="","",'2_Review &amp; Audit'!Q298)</f>
        <v/>
      </c>
      <c r="N313" s="90" t="str">
        <f t="shared" si="34"/>
        <v/>
      </c>
      <c r="O313" s="32" t="str">
        <f>IF(OR(D313="",G313="",M313&gt;=0),"",MIN(I313,SUMIFS('2_Review &amp; Audit'!$J$6:$J$505,'2_Review &amp; Audit'!$F$6:$F$505,D313,'2_Review &amp; Audit'!$I$6:$I$505,"&gt;="&amp;G313-30,'2_Review &amp; Audit'!$I$6:$I$505,"&lt;="&amp;G313+30,'2_Review &amp; Audit'!$A$6:$A$505,"&lt;&gt;"&amp;A313)))</f>
        <v/>
      </c>
      <c r="P313" s="32" t="str">
        <f>IF(OR(D313="",G313="",M313&gt;=0),"",COUNTIFS('2_Review &amp; Audit'!$F$6:$F$505,D313,'2_Review &amp; Audit'!$I$6:$I$505,"&gt;="&amp;G313-30,'2_Review &amp; Audit'!$I$6:$I$505,"&lt;="&amp;G313+30,'2_Review &amp; Audit'!$A$6:$A$505,"&lt;&gt;"&amp;A313))</f>
        <v/>
      </c>
      <c r="Q313" s="88" t="str">
        <f t="shared" si="35"/>
        <v/>
      </c>
      <c r="R313" s="84" t="str">
        <f>IF(TransactionAuditTable[[#This Row],[Ticker]]="","",IF(Q313&lt;&gt;"Yes",0,ABS(M313)*MIN(1,O313/I313)))</f>
        <v/>
      </c>
      <c r="S313" s="85" t="str">
        <f t="shared" si="36"/>
        <v/>
      </c>
      <c r="T313" s="85" t="str">
        <f t="shared" si="37"/>
        <v/>
      </c>
      <c r="U313" s="85" t="str">
        <f t="shared" si="38"/>
        <v/>
      </c>
      <c r="V313" s="31" t="str">
        <f t="shared" si="39"/>
        <v/>
      </c>
      <c r="W313" s="79" t="str">
        <f t="shared" si="40"/>
        <v/>
      </c>
      <c r="X313" s="82" t="str">
        <f t="shared" si="41"/>
        <v/>
      </c>
    </row>
    <row r="314" spans="1:24" ht="15" customHeight="1" x14ac:dyDescent="0.25">
      <c r="A314" s="30" t="str">
        <f>IF('2_Review &amp; Audit'!A299="","",'2_Review &amp; Audit'!A299)</f>
        <v/>
      </c>
      <c r="B314" s="30" t="str">
        <f>IF(A314="","",'2_Review &amp; Audit'!C299)</f>
        <v/>
      </c>
      <c r="C314" s="30" t="str">
        <f>IF(A314="","",'2_Review &amp; Audit'!D299)</f>
        <v/>
      </c>
      <c r="D314" s="30" t="str">
        <f>IF(A314="","",'2_Review &amp; Audit'!F299)</f>
        <v/>
      </c>
      <c r="E314" s="30" t="str">
        <f>IF(A314="","",'2_Review &amp; Audit'!H299)</f>
        <v/>
      </c>
      <c r="F314" s="31" t="str">
        <f>IF(A314="","",'2_Review &amp; Audit'!I299)</f>
        <v/>
      </c>
      <c r="G314" s="31" t="str">
        <f>IF(A314="","",'2_Review &amp; Audit'!M299)</f>
        <v/>
      </c>
      <c r="H314" s="32" t="str">
        <f>IF(A314="","",'2_Review &amp; Audit'!J299)</f>
        <v/>
      </c>
      <c r="I314" s="32" t="str">
        <f>IF(A314="","",'2_Review &amp; Audit'!N299)</f>
        <v/>
      </c>
      <c r="J314" s="32" t="str">
        <f>IF(A314="","",'2_Review &amp; Audit'!R299)</f>
        <v/>
      </c>
      <c r="K314" s="90" t="str">
        <f>IF(A314="","",'2_Review &amp; Audit'!L299)</f>
        <v/>
      </c>
      <c r="L314" s="90" t="str">
        <f>IF(A314="","",'2_Review &amp; Audit'!P299)</f>
        <v/>
      </c>
      <c r="M314" s="90" t="str">
        <f>IF(A314="","",'2_Review &amp; Audit'!Q299)</f>
        <v/>
      </c>
      <c r="N314" s="90" t="str">
        <f t="shared" si="34"/>
        <v/>
      </c>
      <c r="O314" s="32" t="str">
        <f>IF(OR(D314="",G314="",M314&gt;=0),"",MIN(I314,SUMIFS('2_Review &amp; Audit'!$J$6:$J$505,'2_Review &amp; Audit'!$F$6:$F$505,D314,'2_Review &amp; Audit'!$I$6:$I$505,"&gt;="&amp;G314-30,'2_Review &amp; Audit'!$I$6:$I$505,"&lt;="&amp;G314+30,'2_Review &amp; Audit'!$A$6:$A$505,"&lt;&gt;"&amp;A314)))</f>
        <v/>
      </c>
      <c r="P314" s="32" t="str">
        <f>IF(OR(D314="",G314="",M314&gt;=0),"",COUNTIFS('2_Review &amp; Audit'!$F$6:$F$505,D314,'2_Review &amp; Audit'!$I$6:$I$505,"&gt;="&amp;G314-30,'2_Review &amp; Audit'!$I$6:$I$505,"&lt;="&amp;G314+30,'2_Review &amp; Audit'!$A$6:$A$505,"&lt;&gt;"&amp;A314))</f>
        <v/>
      </c>
      <c r="Q314" s="88" t="str">
        <f t="shared" si="35"/>
        <v/>
      </c>
      <c r="R314" s="84" t="str">
        <f>IF(TransactionAuditTable[[#This Row],[Ticker]]="","",IF(Q314&lt;&gt;"Yes",0,ABS(M314)*MIN(1,O314/I314)))</f>
        <v/>
      </c>
      <c r="S314" s="85" t="str">
        <f t="shared" si="36"/>
        <v/>
      </c>
      <c r="T314" s="85" t="str">
        <f t="shared" si="37"/>
        <v/>
      </c>
      <c r="U314" s="85" t="str">
        <f t="shared" si="38"/>
        <v/>
      </c>
      <c r="V314" s="31" t="str">
        <f t="shared" si="39"/>
        <v/>
      </c>
      <c r="W314" s="80" t="str">
        <f t="shared" si="40"/>
        <v/>
      </c>
      <c r="X314" s="83" t="str">
        <f t="shared" si="41"/>
        <v/>
      </c>
    </row>
    <row r="315" spans="1:24" ht="15" customHeight="1" x14ac:dyDescent="0.25">
      <c r="A315" s="30" t="str">
        <f>IF('2_Review &amp; Audit'!A300="","",'2_Review &amp; Audit'!A300)</f>
        <v/>
      </c>
      <c r="B315" s="30" t="str">
        <f>IF(A315="","",'2_Review &amp; Audit'!C300)</f>
        <v/>
      </c>
      <c r="C315" s="30" t="str">
        <f>IF(A315="","",'2_Review &amp; Audit'!D300)</f>
        <v/>
      </c>
      <c r="D315" s="30" t="str">
        <f>IF(A315="","",'2_Review &amp; Audit'!F300)</f>
        <v/>
      </c>
      <c r="E315" s="30" t="str">
        <f>IF(A315="","",'2_Review &amp; Audit'!H300)</f>
        <v/>
      </c>
      <c r="F315" s="31" t="str">
        <f>IF(A315="","",'2_Review &amp; Audit'!I300)</f>
        <v/>
      </c>
      <c r="G315" s="31" t="str">
        <f>IF(A315="","",'2_Review &amp; Audit'!M300)</f>
        <v/>
      </c>
      <c r="H315" s="32" t="str">
        <f>IF(A315="","",'2_Review &amp; Audit'!J300)</f>
        <v/>
      </c>
      <c r="I315" s="32" t="str">
        <f>IF(A315="","",'2_Review &amp; Audit'!N300)</f>
        <v/>
      </c>
      <c r="J315" s="32" t="str">
        <f>IF(A315="","",'2_Review &amp; Audit'!R300)</f>
        <v/>
      </c>
      <c r="K315" s="90" t="str">
        <f>IF(A315="","",'2_Review &amp; Audit'!L300)</f>
        <v/>
      </c>
      <c r="L315" s="90" t="str">
        <f>IF(A315="","",'2_Review &amp; Audit'!P300)</f>
        <v/>
      </c>
      <c r="M315" s="90" t="str">
        <f>IF(A315="","",'2_Review &amp; Audit'!Q300)</f>
        <v/>
      </c>
      <c r="N315" s="90" t="str">
        <f t="shared" si="34"/>
        <v/>
      </c>
      <c r="O315" s="32" t="str">
        <f>IF(OR(D315="",G315="",M315&gt;=0),"",MIN(I315,SUMIFS('2_Review &amp; Audit'!$J$6:$J$505,'2_Review &amp; Audit'!$F$6:$F$505,D315,'2_Review &amp; Audit'!$I$6:$I$505,"&gt;="&amp;G315-30,'2_Review &amp; Audit'!$I$6:$I$505,"&lt;="&amp;G315+30,'2_Review &amp; Audit'!$A$6:$A$505,"&lt;&gt;"&amp;A315)))</f>
        <v/>
      </c>
      <c r="P315" s="32" t="str">
        <f>IF(OR(D315="",G315="",M315&gt;=0),"",COUNTIFS('2_Review &amp; Audit'!$F$6:$F$505,D315,'2_Review &amp; Audit'!$I$6:$I$505,"&gt;="&amp;G315-30,'2_Review &amp; Audit'!$I$6:$I$505,"&lt;="&amp;G315+30,'2_Review &amp; Audit'!$A$6:$A$505,"&lt;&gt;"&amp;A315))</f>
        <v/>
      </c>
      <c r="Q315" s="88" t="str">
        <f t="shared" si="35"/>
        <v/>
      </c>
      <c r="R315" s="84" t="str">
        <f>IF(TransactionAuditTable[[#This Row],[Ticker]]="","",IF(Q315&lt;&gt;"Yes",0,ABS(M315)*MIN(1,O315/I315)))</f>
        <v/>
      </c>
      <c r="S315" s="85" t="str">
        <f t="shared" si="36"/>
        <v/>
      </c>
      <c r="T315" s="85" t="str">
        <f t="shared" si="37"/>
        <v/>
      </c>
      <c r="U315" s="85" t="str">
        <f t="shared" si="38"/>
        <v/>
      </c>
      <c r="V315" s="31" t="str">
        <f t="shared" si="39"/>
        <v/>
      </c>
      <c r="W315" s="79" t="str">
        <f t="shared" si="40"/>
        <v/>
      </c>
      <c r="X315" s="82" t="str">
        <f t="shared" si="41"/>
        <v/>
      </c>
    </row>
    <row r="316" spans="1:24" ht="15" customHeight="1" x14ac:dyDescent="0.25">
      <c r="A316" s="30" t="str">
        <f>IF('2_Review &amp; Audit'!A301="","",'2_Review &amp; Audit'!A301)</f>
        <v/>
      </c>
      <c r="B316" s="30" t="str">
        <f>IF(A316="","",'2_Review &amp; Audit'!C301)</f>
        <v/>
      </c>
      <c r="C316" s="30" t="str">
        <f>IF(A316="","",'2_Review &amp; Audit'!D301)</f>
        <v/>
      </c>
      <c r="D316" s="30" t="str">
        <f>IF(A316="","",'2_Review &amp; Audit'!F301)</f>
        <v/>
      </c>
      <c r="E316" s="30" t="str">
        <f>IF(A316="","",'2_Review &amp; Audit'!H301)</f>
        <v/>
      </c>
      <c r="F316" s="31" t="str">
        <f>IF(A316="","",'2_Review &amp; Audit'!I301)</f>
        <v/>
      </c>
      <c r="G316" s="31" t="str">
        <f>IF(A316="","",'2_Review &amp; Audit'!M301)</f>
        <v/>
      </c>
      <c r="H316" s="32" t="str">
        <f>IF(A316="","",'2_Review &amp; Audit'!J301)</f>
        <v/>
      </c>
      <c r="I316" s="32" t="str">
        <f>IF(A316="","",'2_Review &amp; Audit'!N301)</f>
        <v/>
      </c>
      <c r="J316" s="32" t="str">
        <f>IF(A316="","",'2_Review &amp; Audit'!R301)</f>
        <v/>
      </c>
      <c r="K316" s="90" t="str">
        <f>IF(A316="","",'2_Review &amp; Audit'!L301)</f>
        <v/>
      </c>
      <c r="L316" s="90" t="str">
        <f>IF(A316="","",'2_Review &amp; Audit'!P301)</f>
        <v/>
      </c>
      <c r="M316" s="90" t="str">
        <f>IF(A316="","",'2_Review &amp; Audit'!Q301)</f>
        <v/>
      </c>
      <c r="N316" s="90" t="str">
        <f t="shared" si="34"/>
        <v/>
      </c>
      <c r="O316" s="32" t="str">
        <f>IF(OR(D316="",G316="",M316&gt;=0),"",MIN(I316,SUMIFS('2_Review &amp; Audit'!$J$6:$J$505,'2_Review &amp; Audit'!$F$6:$F$505,D316,'2_Review &amp; Audit'!$I$6:$I$505,"&gt;="&amp;G316-30,'2_Review &amp; Audit'!$I$6:$I$505,"&lt;="&amp;G316+30,'2_Review &amp; Audit'!$A$6:$A$505,"&lt;&gt;"&amp;A316)))</f>
        <v/>
      </c>
      <c r="P316" s="32" t="str">
        <f>IF(OR(D316="",G316="",M316&gt;=0),"",COUNTIFS('2_Review &amp; Audit'!$F$6:$F$505,D316,'2_Review &amp; Audit'!$I$6:$I$505,"&gt;="&amp;G316-30,'2_Review &amp; Audit'!$I$6:$I$505,"&lt;="&amp;G316+30,'2_Review &amp; Audit'!$A$6:$A$505,"&lt;&gt;"&amp;A316))</f>
        <v/>
      </c>
      <c r="Q316" s="88" t="str">
        <f t="shared" si="35"/>
        <v/>
      </c>
      <c r="R316" s="84" t="str">
        <f>IF(TransactionAuditTable[[#This Row],[Ticker]]="","",IF(Q316&lt;&gt;"Yes",0,ABS(M316)*MIN(1,O316/I316)))</f>
        <v/>
      </c>
      <c r="S316" s="85" t="str">
        <f t="shared" si="36"/>
        <v/>
      </c>
      <c r="T316" s="85" t="str">
        <f t="shared" si="37"/>
        <v/>
      </c>
      <c r="U316" s="85" t="str">
        <f t="shared" si="38"/>
        <v/>
      </c>
      <c r="V316" s="31" t="str">
        <f t="shared" si="39"/>
        <v/>
      </c>
      <c r="W316" s="80" t="str">
        <f t="shared" si="40"/>
        <v/>
      </c>
      <c r="X316" s="83" t="str">
        <f t="shared" si="41"/>
        <v/>
      </c>
    </row>
    <row r="317" spans="1:24" ht="15" customHeight="1" x14ac:dyDescent="0.25">
      <c r="A317" s="30" t="str">
        <f>IF('2_Review &amp; Audit'!A302="","",'2_Review &amp; Audit'!A302)</f>
        <v/>
      </c>
      <c r="B317" s="30" t="str">
        <f>IF(A317="","",'2_Review &amp; Audit'!C302)</f>
        <v/>
      </c>
      <c r="C317" s="30" t="str">
        <f>IF(A317="","",'2_Review &amp; Audit'!D302)</f>
        <v/>
      </c>
      <c r="D317" s="30" t="str">
        <f>IF(A317="","",'2_Review &amp; Audit'!F302)</f>
        <v/>
      </c>
      <c r="E317" s="30" t="str">
        <f>IF(A317="","",'2_Review &amp; Audit'!H302)</f>
        <v/>
      </c>
      <c r="F317" s="31" t="str">
        <f>IF(A317="","",'2_Review &amp; Audit'!I302)</f>
        <v/>
      </c>
      <c r="G317" s="31" t="str">
        <f>IF(A317="","",'2_Review &amp; Audit'!M302)</f>
        <v/>
      </c>
      <c r="H317" s="32" t="str">
        <f>IF(A317="","",'2_Review &amp; Audit'!J302)</f>
        <v/>
      </c>
      <c r="I317" s="32" t="str">
        <f>IF(A317="","",'2_Review &amp; Audit'!N302)</f>
        <v/>
      </c>
      <c r="J317" s="32" t="str">
        <f>IF(A317="","",'2_Review &amp; Audit'!R302)</f>
        <v/>
      </c>
      <c r="K317" s="90" t="str">
        <f>IF(A317="","",'2_Review &amp; Audit'!L302)</f>
        <v/>
      </c>
      <c r="L317" s="90" t="str">
        <f>IF(A317="","",'2_Review &amp; Audit'!P302)</f>
        <v/>
      </c>
      <c r="M317" s="90" t="str">
        <f>IF(A317="","",'2_Review &amp; Audit'!Q302)</f>
        <v/>
      </c>
      <c r="N317" s="90" t="str">
        <f t="shared" si="34"/>
        <v/>
      </c>
      <c r="O317" s="32" t="str">
        <f>IF(OR(D317="",G317="",M317&gt;=0),"",MIN(I317,SUMIFS('2_Review &amp; Audit'!$J$6:$J$505,'2_Review &amp; Audit'!$F$6:$F$505,D317,'2_Review &amp; Audit'!$I$6:$I$505,"&gt;="&amp;G317-30,'2_Review &amp; Audit'!$I$6:$I$505,"&lt;="&amp;G317+30,'2_Review &amp; Audit'!$A$6:$A$505,"&lt;&gt;"&amp;A317)))</f>
        <v/>
      </c>
      <c r="P317" s="32" t="str">
        <f>IF(OR(D317="",G317="",M317&gt;=0),"",COUNTIFS('2_Review &amp; Audit'!$F$6:$F$505,D317,'2_Review &amp; Audit'!$I$6:$I$505,"&gt;="&amp;G317-30,'2_Review &amp; Audit'!$I$6:$I$505,"&lt;="&amp;G317+30,'2_Review &amp; Audit'!$A$6:$A$505,"&lt;&gt;"&amp;A317))</f>
        <v/>
      </c>
      <c r="Q317" s="88" t="str">
        <f t="shared" si="35"/>
        <v/>
      </c>
      <c r="R317" s="84" t="str">
        <f>IF(TransactionAuditTable[[#This Row],[Ticker]]="","",IF(Q317&lt;&gt;"Yes",0,ABS(M317)*MIN(1,O317/I317)))</f>
        <v/>
      </c>
      <c r="S317" s="85" t="str">
        <f t="shared" si="36"/>
        <v/>
      </c>
      <c r="T317" s="85" t="str">
        <f t="shared" si="37"/>
        <v/>
      </c>
      <c r="U317" s="85" t="str">
        <f t="shared" si="38"/>
        <v/>
      </c>
      <c r="V317" s="31" t="str">
        <f t="shared" si="39"/>
        <v/>
      </c>
      <c r="W317" s="79" t="str">
        <f t="shared" si="40"/>
        <v/>
      </c>
      <c r="X317" s="82" t="str">
        <f t="shared" si="41"/>
        <v/>
      </c>
    </row>
    <row r="318" spans="1:24" ht="15" customHeight="1" x14ac:dyDescent="0.25">
      <c r="A318" s="30" t="str">
        <f>IF('2_Review &amp; Audit'!A303="","",'2_Review &amp; Audit'!A303)</f>
        <v/>
      </c>
      <c r="B318" s="30" t="str">
        <f>IF(A318="","",'2_Review &amp; Audit'!C303)</f>
        <v/>
      </c>
      <c r="C318" s="30" t="str">
        <f>IF(A318="","",'2_Review &amp; Audit'!D303)</f>
        <v/>
      </c>
      <c r="D318" s="30" t="str">
        <f>IF(A318="","",'2_Review &amp; Audit'!F303)</f>
        <v/>
      </c>
      <c r="E318" s="30" t="str">
        <f>IF(A318="","",'2_Review &amp; Audit'!H303)</f>
        <v/>
      </c>
      <c r="F318" s="31" t="str">
        <f>IF(A318="","",'2_Review &amp; Audit'!I303)</f>
        <v/>
      </c>
      <c r="G318" s="31" t="str">
        <f>IF(A318="","",'2_Review &amp; Audit'!M303)</f>
        <v/>
      </c>
      <c r="H318" s="32" t="str">
        <f>IF(A318="","",'2_Review &amp; Audit'!J303)</f>
        <v/>
      </c>
      <c r="I318" s="32" t="str">
        <f>IF(A318="","",'2_Review &amp; Audit'!N303)</f>
        <v/>
      </c>
      <c r="J318" s="32" t="str">
        <f>IF(A318="","",'2_Review &amp; Audit'!R303)</f>
        <v/>
      </c>
      <c r="K318" s="90" t="str">
        <f>IF(A318="","",'2_Review &amp; Audit'!L303)</f>
        <v/>
      </c>
      <c r="L318" s="90" t="str">
        <f>IF(A318="","",'2_Review &amp; Audit'!P303)</f>
        <v/>
      </c>
      <c r="M318" s="90" t="str">
        <f>IF(A318="","",'2_Review &amp; Audit'!Q303)</f>
        <v/>
      </c>
      <c r="N318" s="90" t="str">
        <f t="shared" si="34"/>
        <v/>
      </c>
      <c r="O318" s="32" t="str">
        <f>IF(OR(D318="",G318="",M318&gt;=0),"",MIN(I318,SUMIFS('2_Review &amp; Audit'!$J$6:$J$505,'2_Review &amp; Audit'!$F$6:$F$505,D318,'2_Review &amp; Audit'!$I$6:$I$505,"&gt;="&amp;G318-30,'2_Review &amp; Audit'!$I$6:$I$505,"&lt;="&amp;G318+30,'2_Review &amp; Audit'!$A$6:$A$505,"&lt;&gt;"&amp;A318)))</f>
        <v/>
      </c>
      <c r="P318" s="32" t="str">
        <f>IF(OR(D318="",G318="",M318&gt;=0),"",COUNTIFS('2_Review &amp; Audit'!$F$6:$F$505,D318,'2_Review &amp; Audit'!$I$6:$I$505,"&gt;="&amp;G318-30,'2_Review &amp; Audit'!$I$6:$I$505,"&lt;="&amp;G318+30,'2_Review &amp; Audit'!$A$6:$A$505,"&lt;&gt;"&amp;A318))</f>
        <v/>
      </c>
      <c r="Q318" s="88" t="str">
        <f t="shared" si="35"/>
        <v/>
      </c>
      <c r="R318" s="84" t="str">
        <f>IF(TransactionAuditTable[[#This Row],[Ticker]]="","",IF(Q318&lt;&gt;"Yes",0,ABS(M318)*MIN(1,O318/I318)))</f>
        <v/>
      </c>
      <c r="S318" s="85" t="str">
        <f t="shared" si="36"/>
        <v/>
      </c>
      <c r="T318" s="85" t="str">
        <f t="shared" si="37"/>
        <v/>
      </c>
      <c r="U318" s="85" t="str">
        <f t="shared" si="38"/>
        <v/>
      </c>
      <c r="V318" s="31" t="str">
        <f t="shared" si="39"/>
        <v/>
      </c>
      <c r="W318" s="80" t="str">
        <f t="shared" si="40"/>
        <v/>
      </c>
      <c r="X318" s="83" t="str">
        <f t="shared" si="41"/>
        <v/>
      </c>
    </row>
    <row r="319" spans="1:24" ht="15" customHeight="1" x14ac:dyDescent="0.25">
      <c r="A319" s="30" t="str">
        <f>IF('2_Review &amp; Audit'!A304="","",'2_Review &amp; Audit'!A304)</f>
        <v/>
      </c>
      <c r="B319" s="30" t="str">
        <f>IF(A319="","",'2_Review &amp; Audit'!C304)</f>
        <v/>
      </c>
      <c r="C319" s="30" t="str">
        <f>IF(A319="","",'2_Review &amp; Audit'!D304)</f>
        <v/>
      </c>
      <c r="D319" s="30" t="str">
        <f>IF(A319="","",'2_Review &amp; Audit'!F304)</f>
        <v/>
      </c>
      <c r="E319" s="30" t="str">
        <f>IF(A319="","",'2_Review &amp; Audit'!H304)</f>
        <v/>
      </c>
      <c r="F319" s="31" t="str">
        <f>IF(A319="","",'2_Review &amp; Audit'!I304)</f>
        <v/>
      </c>
      <c r="G319" s="31" t="str">
        <f>IF(A319="","",'2_Review &amp; Audit'!M304)</f>
        <v/>
      </c>
      <c r="H319" s="32" t="str">
        <f>IF(A319="","",'2_Review &amp; Audit'!J304)</f>
        <v/>
      </c>
      <c r="I319" s="32" t="str">
        <f>IF(A319="","",'2_Review &amp; Audit'!N304)</f>
        <v/>
      </c>
      <c r="J319" s="32" t="str">
        <f>IF(A319="","",'2_Review &amp; Audit'!R304)</f>
        <v/>
      </c>
      <c r="K319" s="90" t="str">
        <f>IF(A319="","",'2_Review &amp; Audit'!L304)</f>
        <v/>
      </c>
      <c r="L319" s="90" t="str">
        <f>IF(A319="","",'2_Review &amp; Audit'!P304)</f>
        <v/>
      </c>
      <c r="M319" s="90" t="str">
        <f>IF(A319="","",'2_Review &amp; Audit'!Q304)</f>
        <v/>
      </c>
      <c r="N319" s="90" t="str">
        <f t="shared" si="34"/>
        <v/>
      </c>
      <c r="O319" s="32" t="str">
        <f>IF(OR(D319="",G319="",M319&gt;=0),"",MIN(I319,SUMIFS('2_Review &amp; Audit'!$J$6:$J$505,'2_Review &amp; Audit'!$F$6:$F$505,D319,'2_Review &amp; Audit'!$I$6:$I$505,"&gt;="&amp;G319-30,'2_Review &amp; Audit'!$I$6:$I$505,"&lt;="&amp;G319+30,'2_Review &amp; Audit'!$A$6:$A$505,"&lt;&gt;"&amp;A319)))</f>
        <v/>
      </c>
      <c r="P319" s="32" t="str">
        <f>IF(OR(D319="",G319="",M319&gt;=0),"",COUNTIFS('2_Review &amp; Audit'!$F$6:$F$505,D319,'2_Review &amp; Audit'!$I$6:$I$505,"&gt;="&amp;G319-30,'2_Review &amp; Audit'!$I$6:$I$505,"&lt;="&amp;G319+30,'2_Review &amp; Audit'!$A$6:$A$505,"&lt;&gt;"&amp;A319))</f>
        <v/>
      </c>
      <c r="Q319" s="88" t="str">
        <f t="shared" si="35"/>
        <v/>
      </c>
      <c r="R319" s="84" t="str">
        <f>IF(TransactionAuditTable[[#This Row],[Ticker]]="","",IF(Q319&lt;&gt;"Yes",0,ABS(M319)*MIN(1,O319/I319)))</f>
        <v/>
      </c>
      <c r="S319" s="85" t="str">
        <f t="shared" si="36"/>
        <v/>
      </c>
      <c r="T319" s="85" t="str">
        <f t="shared" si="37"/>
        <v/>
      </c>
      <c r="U319" s="85" t="str">
        <f t="shared" si="38"/>
        <v/>
      </c>
      <c r="V319" s="31" t="str">
        <f t="shared" si="39"/>
        <v/>
      </c>
      <c r="W319" s="79" t="str">
        <f t="shared" si="40"/>
        <v/>
      </c>
      <c r="X319" s="82" t="str">
        <f t="shared" si="41"/>
        <v/>
      </c>
    </row>
    <row r="320" spans="1:24" ht="15" customHeight="1" x14ac:dyDescent="0.25">
      <c r="A320" s="30" t="str">
        <f>IF('2_Review &amp; Audit'!A305="","",'2_Review &amp; Audit'!A305)</f>
        <v/>
      </c>
      <c r="B320" s="30" t="str">
        <f>IF(A320="","",'2_Review &amp; Audit'!C305)</f>
        <v/>
      </c>
      <c r="C320" s="30" t="str">
        <f>IF(A320="","",'2_Review &amp; Audit'!D305)</f>
        <v/>
      </c>
      <c r="D320" s="30" t="str">
        <f>IF(A320="","",'2_Review &amp; Audit'!F305)</f>
        <v/>
      </c>
      <c r="E320" s="30" t="str">
        <f>IF(A320="","",'2_Review &amp; Audit'!H305)</f>
        <v/>
      </c>
      <c r="F320" s="31" t="str">
        <f>IF(A320="","",'2_Review &amp; Audit'!I305)</f>
        <v/>
      </c>
      <c r="G320" s="31" t="str">
        <f>IF(A320="","",'2_Review &amp; Audit'!M305)</f>
        <v/>
      </c>
      <c r="H320" s="32" t="str">
        <f>IF(A320="","",'2_Review &amp; Audit'!J305)</f>
        <v/>
      </c>
      <c r="I320" s="32" t="str">
        <f>IF(A320="","",'2_Review &amp; Audit'!N305)</f>
        <v/>
      </c>
      <c r="J320" s="32" t="str">
        <f>IF(A320="","",'2_Review &amp; Audit'!R305)</f>
        <v/>
      </c>
      <c r="K320" s="90" t="str">
        <f>IF(A320="","",'2_Review &amp; Audit'!L305)</f>
        <v/>
      </c>
      <c r="L320" s="90" t="str">
        <f>IF(A320="","",'2_Review &amp; Audit'!P305)</f>
        <v/>
      </c>
      <c r="M320" s="90" t="str">
        <f>IF(A320="","",'2_Review &amp; Audit'!Q305)</f>
        <v/>
      </c>
      <c r="N320" s="90" t="str">
        <f t="shared" si="34"/>
        <v/>
      </c>
      <c r="O320" s="32" t="str">
        <f>IF(OR(D320="",G320="",M320&gt;=0),"",MIN(I320,SUMIFS('2_Review &amp; Audit'!$J$6:$J$505,'2_Review &amp; Audit'!$F$6:$F$505,D320,'2_Review &amp; Audit'!$I$6:$I$505,"&gt;="&amp;G320-30,'2_Review &amp; Audit'!$I$6:$I$505,"&lt;="&amp;G320+30,'2_Review &amp; Audit'!$A$6:$A$505,"&lt;&gt;"&amp;A320)))</f>
        <v/>
      </c>
      <c r="P320" s="32" t="str">
        <f>IF(OR(D320="",G320="",M320&gt;=0),"",COUNTIFS('2_Review &amp; Audit'!$F$6:$F$505,D320,'2_Review &amp; Audit'!$I$6:$I$505,"&gt;="&amp;G320-30,'2_Review &amp; Audit'!$I$6:$I$505,"&lt;="&amp;G320+30,'2_Review &amp; Audit'!$A$6:$A$505,"&lt;&gt;"&amp;A320))</f>
        <v/>
      </c>
      <c r="Q320" s="88" t="str">
        <f t="shared" si="35"/>
        <v/>
      </c>
      <c r="R320" s="84" t="str">
        <f>IF(TransactionAuditTable[[#This Row],[Ticker]]="","",IF(Q320&lt;&gt;"Yes",0,ABS(M320)*MIN(1,O320/I320)))</f>
        <v/>
      </c>
      <c r="S320" s="85" t="str">
        <f t="shared" si="36"/>
        <v/>
      </c>
      <c r="T320" s="85" t="str">
        <f t="shared" si="37"/>
        <v/>
      </c>
      <c r="U320" s="85" t="str">
        <f t="shared" si="38"/>
        <v/>
      </c>
      <c r="V320" s="31" t="str">
        <f t="shared" si="39"/>
        <v/>
      </c>
      <c r="W320" s="80" t="str">
        <f t="shared" si="40"/>
        <v/>
      </c>
      <c r="X320" s="83" t="str">
        <f t="shared" si="41"/>
        <v/>
      </c>
    </row>
    <row r="321" spans="1:24" ht="15" customHeight="1" x14ac:dyDescent="0.25">
      <c r="A321" s="30" t="str">
        <f>IF('2_Review &amp; Audit'!A306="","",'2_Review &amp; Audit'!A306)</f>
        <v/>
      </c>
      <c r="B321" s="30" t="str">
        <f>IF(A321="","",'2_Review &amp; Audit'!C306)</f>
        <v/>
      </c>
      <c r="C321" s="30" t="str">
        <f>IF(A321="","",'2_Review &amp; Audit'!D306)</f>
        <v/>
      </c>
      <c r="D321" s="30" t="str">
        <f>IF(A321="","",'2_Review &amp; Audit'!F306)</f>
        <v/>
      </c>
      <c r="E321" s="30" t="str">
        <f>IF(A321="","",'2_Review &amp; Audit'!H306)</f>
        <v/>
      </c>
      <c r="F321" s="31" t="str">
        <f>IF(A321="","",'2_Review &amp; Audit'!I306)</f>
        <v/>
      </c>
      <c r="G321" s="31" t="str">
        <f>IF(A321="","",'2_Review &amp; Audit'!M306)</f>
        <v/>
      </c>
      <c r="H321" s="32" t="str">
        <f>IF(A321="","",'2_Review &amp; Audit'!J306)</f>
        <v/>
      </c>
      <c r="I321" s="32" t="str">
        <f>IF(A321="","",'2_Review &amp; Audit'!N306)</f>
        <v/>
      </c>
      <c r="J321" s="32" t="str">
        <f>IF(A321="","",'2_Review &amp; Audit'!R306)</f>
        <v/>
      </c>
      <c r="K321" s="90" t="str">
        <f>IF(A321="","",'2_Review &amp; Audit'!L306)</f>
        <v/>
      </c>
      <c r="L321" s="90" t="str">
        <f>IF(A321="","",'2_Review &amp; Audit'!P306)</f>
        <v/>
      </c>
      <c r="M321" s="90" t="str">
        <f>IF(A321="","",'2_Review &amp; Audit'!Q306)</f>
        <v/>
      </c>
      <c r="N321" s="90" t="str">
        <f t="shared" si="34"/>
        <v/>
      </c>
      <c r="O321" s="32" t="str">
        <f>IF(OR(D321="",G321="",M321&gt;=0),"",MIN(I321,SUMIFS('2_Review &amp; Audit'!$J$6:$J$505,'2_Review &amp; Audit'!$F$6:$F$505,D321,'2_Review &amp; Audit'!$I$6:$I$505,"&gt;="&amp;G321-30,'2_Review &amp; Audit'!$I$6:$I$505,"&lt;="&amp;G321+30,'2_Review &amp; Audit'!$A$6:$A$505,"&lt;&gt;"&amp;A321)))</f>
        <v/>
      </c>
      <c r="P321" s="32" t="str">
        <f>IF(OR(D321="",G321="",M321&gt;=0),"",COUNTIFS('2_Review &amp; Audit'!$F$6:$F$505,D321,'2_Review &amp; Audit'!$I$6:$I$505,"&gt;="&amp;G321-30,'2_Review &amp; Audit'!$I$6:$I$505,"&lt;="&amp;G321+30,'2_Review &amp; Audit'!$A$6:$A$505,"&lt;&gt;"&amp;A321))</f>
        <v/>
      </c>
      <c r="Q321" s="88" t="str">
        <f t="shared" si="35"/>
        <v/>
      </c>
      <c r="R321" s="84" t="str">
        <f>IF(TransactionAuditTable[[#This Row],[Ticker]]="","",IF(Q321&lt;&gt;"Yes",0,ABS(M321)*MIN(1,O321/I321)))</f>
        <v/>
      </c>
      <c r="S321" s="85" t="str">
        <f t="shared" si="36"/>
        <v/>
      </c>
      <c r="T321" s="85" t="str">
        <f t="shared" si="37"/>
        <v/>
      </c>
      <c r="U321" s="85" t="str">
        <f t="shared" si="38"/>
        <v/>
      </c>
      <c r="V321" s="31" t="str">
        <f t="shared" si="39"/>
        <v/>
      </c>
      <c r="W321" s="79" t="str">
        <f t="shared" si="40"/>
        <v/>
      </c>
      <c r="X321" s="82" t="str">
        <f t="shared" si="41"/>
        <v/>
      </c>
    </row>
    <row r="322" spans="1:24" ht="15" customHeight="1" x14ac:dyDescent="0.25">
      <c r="A322" s="30" t="str">
        <f>IF('2_Review &amp; Audit'!A307="","",'2_Review &amp; Audit'!A307)</f>
        <v/>
      </c>
      <c r="B322" s="30" t="str">
        <f>IF(A322="","",'2_Review &amp; Audit'!C307)</f>
        <v/>
      </c>
      <c r="C322" s="30" t="str">
        <f>IF(A322="","",'2_Review &amp; Audit'!D307)</f>
        <v/>
      </c>
      <c r="D322" s="30" t="str">
        <f>IF(A322="","",'2_Review &amp; Audit'!F307)</f>
        <v/>
      </c>
      <c r="E322" s="30" t="str">
        <f>IF(A322="","",'2_Review &amp; Audit'!H307)</f>
        <v/>
      </c>
      <c r="F322" s="31" t="str">
        <f>IF(A322="","",'2_Review &amp; Audit'!I307)</f>
        <v/>
      </c>
      <c r="G322" s="31" t="str">
        <f>IF(A322="","",'2_Review &amp; Audit'!M307)</f>
        <v/>
      </c>
      <c r="H322" s="32" t="str">
        <f>IF(A322="","",'2_Review &amp; Audit'!J307)</f>
        <v/>
      </c>
      <c r="I322" s="32" t="str">
        <f>IF(A322="","",'2_Review &amp; Audit'!N307)</f>
        <v/>
      </c>
      <c r="J322" s="32" t="str">
        <f>IF(A322="","",'2_Review &amp; Audit'!R307)</f>
        <v/>
      </c>
      <c r="K322" s="90" t="str">
        <f>IF(A322="","",'2_Review &amp; Audit'!L307)</f>
        <v/>
      </c>
      <c r="L322" s="90" t="str">
        <f>IF(A322="","",'2_Review &amp; Audit'!P307)</f>
        <v/>
      </c>
      <c r="M322" s="90" t="str">
        <f>IF(A322="","",'2_Review &amp; Audit'!Q307)</f>
        <v/>
      </c>
      <c r="N322" s="90" t="str">
        <f t="shared" si="34"/>
        <v/>
      </c>
      <c r="O322" s="32" t="str">
        <f>IF(OR(D322="",G322="",M322&gt;=0),"",MIN(I322,SUMIFS('2_Review &amp; Audit'!$J$6:$J$505,'2_Review &amp; Audit'!$F$6:$F$505,D322,'2_Review &amp; Audit'!$I$6:$I$505,"&gt;="&amp;G322-30,'2_Review &amp; Audit'!$I$6:$I$505,"&lt;="&amp;G322+30,'2_Review &amp; Audit'!$A$6:$A$505,"&lt;&gt;"&amp;A322)))</f>
        <v/>
      </c>
      <c r="P322" s="32" t="str">
        <f>IF(OR(D322="",G322="",M322&gt;=0),"",COUNTIFS('2_Review &amp; Audit'!$F$6:$F$505,D322,'2_Review &amp; Audit'!$I$6:$I$505,"&gt;="&amp;G322-30,'2_Review &amp; Audit'!$I$6:$I$505,"&lt;="&amp;G322+30,'2_Review &amp; Audit'!$A$6:$A$505,"&lt;&gt;"&amp;A322))</f>
        <v/>
      </c>
      <c r="Q322" s="88" t="str">
        <f t="shared" si="35"/>
        <v/>
      </c>
      <c r="R322" s="84" t="str">
        <f>IF(TransactionAuditTable[[#This Row],[Ticker]]="","",IF(Q322&lt;&gt;"Yes",0,ABS(M322)*MIN(1,O322/I322)))</f>
        <v/>
      </c>
      <c r="S322" s="85" t="str">
        <f t="shared" si="36"/>
        <v/>
      </c>
      <c r="T322" s="85" t="str">
        <f t="shared" si="37"/>
        <v/>
      </c>
      <c r="U322" s="85" t="str">
        <f t="shared" si="38"/>
        <v/>
      </c>
      <c r="V322" s="31" t="str">
        <f t="shared" si="39"/>
        <v/>
      </c>
      <c r="W322" s="80" t="str">
        <f t="shared" si="40"/>
        <v/>
      </c>
      <c r="X322" s="83" t="str">
        <f t="shared" si="41"/>
        <v/>
      </c>
    </row>
    <row r="323" spans="1:24" ht="15" customHeight="1" x14ac:dyDescent="0.25">
      <c r="A323" s="30" t="str">
        <f>IF('2_Review &amp; Audit'!A308="","",'2_Review &amp; Audit'!A308)</f>
        <v/>
      </c>
      <c r="B323" s="30" t="str">
        <f>IF(A323="","",'2_Review &amp; Audit'!C308)</f>
        <v/>
      </c>
      <c r="C323" s="30" t="str">
        <f>IF(A323="","",'2_Review &amp; Audit'!D308)</f>
        <v/>
      </c>
      <c r="D323" s="30" t="str">
        <f>IF(A323="","",'2_Review &amp; Audit'!F308)</f>
        <v/>
      </c>
      <c r="E323" s="30" t="str">
        <f>IF(A323="","",'2_Review &amp; Audit'!H308)</f>
        <v/>
      </c>
      <c r="F323" s="31" t="str">
        <f>IF(A323="","",'2_Review &amp; Audit'!I308)</f>
        <v/>
      </c>
      <c r="G323" s="31" t="str">
        <f>IF(A323="","",'2_Review &amp; Audit'!M308)</f>
        <v/>
      </c>
      <c r="H323" s="32" t="str">
        <f>IF(A323="","",'2_Review &amp; Audit'!J308)</f>
        <v/>
      </c>
      <c r="I323" s="32" t="str">
        <f>IF(A323="","",'2_Review &amp; Audit'!N308)</f>
        <v/>
      </c>
      <c r="J323" s="32" t="str">
        <f>IF(A323="","",'2_Review &amp; Audit'!R308)</f>
        <v/>
      </c>
      <c r="K323" s="90" t="str">
        <f>IF(A323="","",'2_Review &amp; Audit'!L308)</f>
        <v/>
      </c>
      <c r="L323" s="90" t="str">
        <f>IF(A323="","",'2_Review &amp; Audit'!P308)</f>
        <v/>
      </c>
      <c r="M323" s="90" t="str">
        <f>IF(A323="","",'2_Review &amp; Audit'!Q308)</f>
        <v/>
      </c>
      <c r="N323" s="90" t="str">
        <f t="shared" si="34"/>
        <v/>
      </c>
      <c r="O323" s="32" t="str">
        <f>IF(OR(D323="",G323="",M323&gt;=0),"",MIN(I323,SUMIFS('2_Review &amp; Audit'!$J$6:$J$505,'2_Review &amp; Audit'!$F$6:$F$505,D323,'2_Review &amp; Audit'!$I$6:$I$505,"&gt;="&amp;G323-30,'2_Review &amp; Audit'!$I$6:$I$505,"&lt;="&amp;G323+30,'2_Review &amp; Audit'!$A$6:$A$505,"&lt;&gt;"&amp;A323)))</f>
        <v/>
      </c>
      <c r="P323" s="32" t="str">
        <f>IF(OR(D323="",G323="",M323&gt;=0),"",COUNTIFS('2_Review &amp; Audit'!$F$6:$F$505,D323,'2_Review &amp; Audit'!$I$6:$I$505,"&gt;="&amp;G323-30,'2_Review &amp; Audit'!$I$6:$I$505,"&lt;="&amp;G323+30,'2_Review &amp; Audit'!$A$6:$A$505,"&lt;&gt;"&amp;A323))</f>
        <v/>
      </c>
      <c r="Q323" s="88" t="str">
        <f t="shared" si="35"/>
        <v/>
      </c>
      <c r="R323" s="84" t="str">
        <f>IF(TransactionAuditTable[[#This Row],[Ticker]]="","",IF(Q323&lt;&gt;"Yes",0,ABS(M323)*MIN(1,O323/I323)))</f>
        <v/>
      </c>
      <c r="S323" s="85" t="str">
        <f t="shared" si="36"/>
        <v/>
      </c>
      <c r="T323" s="85" t="str">
        <f t="shared" si="37"/>
        <v/>
      </c>
      <c r="U323" s="85" t="str">
        <f t="shared" si="38"/>
        <v/>
      </c>
      <c r="V323" s="31" t="str">
        <f t="shared" si="39"/>
        <v/>
      </c>
      <c r="W323" s="79" t="str">
        <f t="shared" si="40"/>
        <v/>
      </c>
      <c r="X323" s="82" t="str">
        <f t="shared" si="41"/>
        <v/>
      </c>
    </row>
    <row r="324" spans="1:24" ht="15" customHeight="1" x14ac:dyDescent="0.25">
      <c r="A324" s="30" t="str">
        <f>IF('2_Review &amp; Audit'!A309="","",'2_Review &amp; Audit'!A309)</f>
        <v/>
      </c>
      <c r="B324" s="30" t="str">
        <f>IF(A324="","",'2_Review &amp; Audit'!C309)</f>
        <v/>
      </c>
      <c r="C324" s="30" t="str">
        <f>IF(A324="","",'2_Review &amp; Audit'!D309)</f>
        <v/>
      </c>
      <c r="D324" s="30" t="str">
        <f>IF(A324="","",'2_Review &amp; Audit'!F309)</f>
        <v/>
      </c>
      <c r="E324" s="30" t="str">
        <f>IF(A324="","",'2_Review &amp; Audit'!H309)</f>
        <v/>
      </c>
      <c r="F324" s="31" t="str">
        <f>IF(A324="","",'2_Review &amp; Audit'!I309)</f>
        <v/>
      </c>
      <c r="G324" s="31" t="str">
        <f>IF(A324="","",'2_Review &amp; Audit'!M309)</f>
        <v/>
      </c>
      <c r="H324" s="32" t="str">
        <f>IF(A324="","",'2_Review &amp; Audit'!J309)</f>
        <v/>
      </c>
      <c r="I324" s="32" t="str">
        <f>IF(A324="","",'2_Review &amp; Audit'!N309)</f>
        <v/>
      </c>
      <c r="J324" s="32" t="str">
        <f>IF(A324="","",'2_Review &amp; Audit'!R309)</f>
        <v/>
      </c>
      <c r="K324" s="90" t="str">
        <f>IF(A324="","",'2_Review &amp; Audit'!L309)</f>
        <v/>
      </c>
      <c r="L324" s="90" t="str">
        <f>IF(A324="","",'2_Review &amp; Audit'!P309)</f>
        <v/>
      </c>
      <c r="M324" s="90" t="str">
        <f>IF(A324="","",'2_Review &amp; Audit'!Q309)</f>
        <v/>
      </c>
      <c r="N324" s="90" t="str">
        <f t="shared" si="34"/>
        <v/>
      </c>
      <c r="O324" s="32" t="str">
        <f>IF(OR(D324="",G324="",M324&gt;=0),"",MIN(I324,SUMIFS('2_Review &amp; Audit'!$J$6:$J$505,'2_Review &amp; Audit'!$F$6:$F$505,D324,'2_Review &amp; Audit'!$I$6:$I$505,"&gt;="&amp;G324-30,'2_Review &amp; Audit'!$I$6:$I$505,"&lt;="&amp;G324+30,'2_Review &amp; Audit'!$A$6:$A$505,"&lt;&gt;"&amp;A324)))</f>
        <v/>
      </c>
      <c r="P324" s="32" t="str">
        <f>IF(OR(D324="",G324="",M324&gt;=0),"",COUNTIFS('2_Review &amp; Audit'!$F$6:$F$505,D324,'2_Review &amp; Audit'!$I$6:$I$505,"&gt;="&amp;G324-30,'2_Review &amp; Audit'!$I$6:$I$505,"&lt;="&amp;G324+30,'2_Review &amp; Audit'!$A$6:$A$505,"&lt;&gt;"&amp;A324))</f>
        <v/>
      </c>
      <c r="Q324" s="88" t="str">
        <f t="shared" si="35"/>
        <v/>
      </c>
      <c r="R324" s="84" t="str">
        <f>IF(TransactionAuditTable[[#This Row],[Ticker]]="","",IF(Q324&lt;&gt;"Yes",0,ABS(M324)*MIN(1,O324/I324)))</f>
        <v/>
      </c>
      <c r="S324" s="85" t="str">
        <f t="shared" si="36"/>
        <v/>
      </c>
      <c r="T324" s="85" t="str">
        <f t="shared" si="37"/>
        <v/>
      </c>
      <c r="U324" s="85" t="str">
        <f t="shared" si="38"/>
        <v/>
      </c>
      <c r="V324" s="31" t="str">
        <f t="shared" si="39"/>
        <v/>
      </c>
      <c r="W324" s="80" t="str">
        <f t="shared" si="40"/>
        <v/>
      </c>
      <c r="X324" s="83" t="str">
        <f t="shared" si="41"/>
        <v/>
      </c>
    </row>
    <row r="325" spans="1:24" ht="15" customHeight="1" x14ac:dyDescent="0.25">
      <c r="A325" s="30" t="str">
        <f>IF('2_Review &amp; Audit'!A310="","",'2_Review &amp; Audit'!A310)</f>
        <v/>
      </c>
      <c r="B325" s="30" t="str">
        <f>IF(A325="","",'2_Review &amp; Audit'!C310)</f>
        <v/>
      </c>
      <c r="C325" s="30" t="str">
        <f>IF(A325="","",'2_Review &amp; Audit'!D310)</f>
        <v/>
      </c>
      <c r="D325" s="30" t="str">
        <f>IF(A325="","",'2_Review &amp; Audit'!F310)</f>
        <v/>
      </c>
      <c r="E325" s="30" t="str">
        <f>IF(A325="","",'2_Review &amp; Audit'!H310)</f>
        <v/>
      </c>
      <c r="F325" s="31" t="str">
        <f>IF(A325="","",'2_Review &amp; Audit'!I310)</f>
        <v/>
      </c>
      <c r="G325" s="31" t="str">
        <f>IF(A325="","",'2_Review &amp; Audit'!M310)</f>
        <v/>
      </c>
      <c r="H325" s="32" t="str">
        <f>IF(A325="","",'2_Review &amp; Audit'!J310)</f>
        <v/>
      </c>
      <c r="I325" s="32" t="str">
        <f>IF(A325="","",'2_Review &amp; Audit'!N310)</f>
        <v/>
      </c>
      <c r="J325" s="32" t="str">
        <f>IF(A325="","",'2_Review &amp; Audit'!R310)</f>
        <v/>
      </c>
      <c r="K325" s="90" t="str">
        <f>IF(A325="","",'2_Review &amp; Audit'!L310)</f>
        <v/>
      </c>
      <c r="L325" s="90" t="str">
        <f>IF(A325="","",'2_Review &amp; Audit'!P310)</f>
        <v/>
      </c>
      <c r="M325" s="90" t="str">
        <f>IF(A325="","",'2_Review &amp; Audit'!Q310)</f>
        <v/>
      </c>
      <c r="N325" s="90" t="str">
        <f t="shared" si="34"/>
        <v/>
      </c>
      <c r="O325" s="32" t="str">
        <f>IF(OR(D325="",G325="",M325&gt;=0),"",MIN(I325,SUMIFS('2_Review &amp; Audit'!$J$6:$J$505,'2_Review &amp; Audit'!$F$6:$F$505,D325,'2_Review &amp; Audit'!$I$6:$I$505,"&gt;="&amp;G325-30,'2_Review &amp; Audit'!$I$6:$I$505,"&lt;="&amp;G325+30,'2_Review &amp; Audit'!$A$6:$A$505,"&lt;&gt;"&amp;A325)))</f>
        <v/>
      </c>
      <c r="P325" s="32" t="str">
        <f>IF(OR(D325="",G325="",M325&gt;=0),"",COUNTIFS('2_Review &amp; Audit'!$F$6:$F$505,D325,'2_Review &amp; Audit'!$I$6:$I$505,"&gt;="&amp;G325-30,'2_Review &amp; Audit'!$I$6:$I$505,"&lt;="&amp;G325+30,'2_Review &amp; Audit'!$A$6:$A$505,"&lt;&gt;"&amp;A325))</f>
        <v/>
      </c>
      <c r="Q325" s="88" t="str">
        <f t="shared" si="35"/>
        <v/>
      </c>
      <c r="R325" s="84" t="str">
        <f>IF(TransactionAuditTable[[#This Row],[Ticker]]="","",IF(Q325&lt;&gt;"Yes",0,ABS(M325)*MIN(1,O325/I325)))</f>
        <v/>
      </c>
      <c r="S325" s="85" t="str">
        <f t="shared" si="36"/>
        <v/>
      </c>
      <c r="T325" s="85" t="str">
        <f t="shared" si="37"/>
        <v/>
      </c>
      <c r="U325" s="85" t="str">
        <f t="shared" si="38"/>
        <v/>
      </c>
      <c r="V325" s="31" t="str">
        <f t="shared" si="39"/>
        <v/>
      </c>
      <c r="W325" s="79" t="str">
        <f t="shared" si="40"/>
        <v/>
      </c>
      <c r="X325" s="82" t="str">
        <f t="shared" si="41"/>
        <v/>
      </c>
    </row>
    <row r="326" spans="1:24" ht="15" customHeight="1" x14ac:dyDescent="0.25">
      <c r="A326" s="30" t="str">
        <f>IF('2_Review &amp; Audit'!A311="","",'2_Review &amp; Audit'!A311)</f>
        <v/>
      </c>
      <c r="B326" s="30" t="str">
        <f>IF(A326="","",'2_Review &amp; Audit'!C311)</f>
        <v/>
      </c>
      <c r="C326" s="30" t="str">
        <f>IF(A326="","",'2_Review &amp; Audit'!D311)</f>
        <v/>
      </c>
      <c r="D326" s="30" t="str">
        <f>IF(A326="","",'2_Review &amp; Audit'!F311)</f>
        <v/>
      </c>
      <c r="E326" s="30" t="str">
        <f>IF(A326="","",'2_Review &amp; Audit'!H311)</f>
        <v/>
      </c>
      <c r="F326" s="31" t="str">
        <f>IF(A326="","",'2_Review &amp; Audit'!I311)</f>
        <v/>
      </c>
      <c r="G326" s="31" t="str">
        <f>IF(A326="","",'2_Review &amp; Audit'!M311)</f>
        <v/>
      </c>
      <c r="H326" s="32" t="str">
        <f>IF(A326="","",'2_Review &amp; Audit'!J311)</f>
        <v/>
      </c>
      <c r="I326" s="32" t="str">
        <f>IF(A326="","",'2_Review &amp; Audit'!N311)</f>
        <v/>
      </c>
      <c r="J326" s="32" t="str">
        <f>IF(A326="","",'2_Review &amp; Audit'!R311)</f>
        <v/>
      </c>
      <c r="K326" s="90" t="str">
        <f>IF(A326="","",'2_Review &amp; Audit'!L311)</f>
        <v/>
      </c>
      <c r="L326" s="90" t="str">
        <f>IF(A326="","",'2_Review &amp; Audit'!P311)</f>
        <v/>
      </c>
      <c r="M326" s="90" t="str">
        <f>IF(A326="","",'2_Review &amp; Audit'!Q311)</f>
        <v/>
      </c>
      <c r="N326" s="90" t="str">
        <f t="shared" si="34"/>
        <v/>
      </c>
      <c r="O326" s="32" t="str">
        <f>IF(OR(D326="",G326="",M326&gt;=0),"",MIN(I326,SUMIFS('2_Review &amp; Audit'!$J$6:$J$505,'2_Review &amp; Audit'!$F$6:$F$505,D326,'2_Review &amp; Audit'!$I$6:$I$505,"&gt;="&amp;G326-30,'2_Review &amp; Audit'!$I$6:$I$505,"&lt;="&amp;G326+30,'2_Review &amp; Audit'!$A$6:$A$505,"&lt;&gt;"&amp;A326)))</f>
        <v/>
      </c>
      <c r="P326" s="32" t="str">
        <f>IF(OR(D326="",G326="",M326&gt;=0),"",COUNTIFS('2_Review &amp; Audit'!$F$6:$F$505,D326,'2_Review &amp; Audit'!$I$6:$I$505,"&gt;="&amp;G326-30,'2_Review &amp; Audit'!$I$6:$I$505,"&lt;="&amp;G326+30,'2_Review &amp; Audit'!$A$6:$A$505,"&lt;&gt;"&amp;A326))</f>
        <v/>
      </c>
      <c r="Q326" s="88" t="str">
        <f t="shared" si="35"/>
        <v/>
      </c>
      <c r="R326" s="84" t="str">
        <f>IF(TransactionAuditTable[[#This Row],[Ticker]]="","",IF(Q326&lt;&gt;"Yes",0,ABS(M326)*MIN(1,O326/I326)))</f>
        <v/>
      </c>
      <c r="S326" s="85" t="str">
        <f t="shared" si="36"/>
        <v/>
      </c>
      <c r="T326" s="85" t="str">
        <f t="shared" si="37"/>
        <v/>
      </c>
      <c r="U326" s="85" t="str">
        <f t="shared" si="38"/>
        <v/>
      </c>
      <c r="V326" s="31" t="str">
        <f t="shared" si="39"/>
        <v/>
      </c>
      <c r="W326" s="80" t="str">
        <f t="shared" si="40"/>
        <v/>
      </c>
      <c r="X326" s="83" t="str">
        <f t="shared" si="41"/>
        <v/>
      </c>
    </row>
    <row r="327" spans="1:24" ht="15" customHeight="1" x14ac:dyDescent="0.25">
      <c r="A327" s="30" t="str">
        <f>IF('2_Review &amp; Audit'!A312="","",'2_Review &amp; Audit'!A312)</f>
        <v/>
      </c>
      <c r="B327" s="30" t="str">
        <f>IF(A327="","",'2_Review &amp; Audit'!C312)</f>
        <v/>
      </c>
      <c r="C327" s="30" t="str">
        <f>IF(A327="","",'2_Review &amp; Audit'!D312)</f>
        <v/>
      </c>
      <c r="D327" s="30" t="str">
        <f>IF(A327="","",'2_Review &amp; Audit'!F312)</f>
        <v/>
      </c>
      <c r="E327" s="30" t="str">
        <f>IF(A327="","",'2_Review &amp; Audit'!H312)</f>
        <v/>
      </c>
      <c r="F327" s="31" t="str">
        <f>IF(A327="","",'2_Review &amp; Audit'!I312)</f>
        <v/>
      </c>
      <c r="G327" s="31" t="str">
        <f>IF(A327="","",'2_Review &amp; Audit'!M312)</f>
        <v/>
      </c>
      <c r="H327" s="32" t="str">
        <f>IF(A327="","",'2_Review &amp; Audit'!J312)</f>
        <v/>
      </c>
      <c r="I327" s="32" t="str">
        <f>IF(A327="","",'2_Review &amp; Audit'!N312)</f>
        <v/>
      </c>
      <c r="J327" s="32" t="str">
        <f>IF(A327="","",'2_Review &amp; Audit'!R312)</f>
        <v/>
      </c>
      <c r="K327" s="90" t="str">
        <f>IF(A327="","",'2_Review &amp; Audit'!L312)</f>
        <v/>
      </c>
      <c r="L327" s="90" t="str">
        <f>IF(A327="","",'2_Review &amp; Audit'!P312)</f>
        <v/>
      </c>
      <c r="M327" s="90" t="str">
        <f>IF(A327="","",'2_Review &amp; Audit'!Q312)</f>
        <v/>
      </c>
      <c r="N327" s="90" t="str">
        <f t="shared" si="34"/>
        <v/>
      </c>
      <c r="O327" s="32" t="str">
        <f>IF(OR(D327="",G327="",M327&gt;=0),"",MIN(I327,SUMIFS('2_Review &amp; Audit'!$J$6:$J$505,'2_Review &amp; Audit'!$F$6:$F$505,D327,'2_Review &amp; Audit'!$I$6:$I$505,"&gt;="&amp;G327-30,'2_Review &amp; Audit'!$I$6:$I$505,"&lt;="&amp;G327+30,'2_Review &amp; Audit'!$A$6:$A$505,"&lt;&gt;"&amp;A327)))</f>
        <v/>
      </c>
      <c r="P327" s="32" t="str">
        <f>IF(OR(D327="",G327="",M327&gt;=0),"",COUNTIFS('2_Review &amp; Audit'!$F$6:$F$505,D327,'2_Review &amp; Audit'!$I$6:$I$505,"&gt;="&amp;G327-30,'2_Review &amp; Audit'!$I$6:$I$505,"&lt;="&amp;G327+30,'2_Review &amp; Audit'!$A$6:$A$505,"&lt;&gt;"&amp;A327))</f>
        <v/>
      </c>
      <c r="Q327" s="88" t="str">
        <f t="shared" si="35"/>
        <v/>
      </c>
      <c r="R327" s="84" t="str">
        <f>IF(TransactionAuditTable[[#This Row],[Ticker]]="","",IF(Q327&lt;&gt;"Yes",0,ABS(M327)*MIN(1,O327/I327)))</f>
        <v/>
      </c>
      <c r="S327" s="85" t="str">
        <f t="shared" si="36"/>
        <v/>
      </c>
      <c r="T327" s="85" t="str">
        <f t="shared" si="37"/>
        <v/>
      </c>
      <c r="U327" s="85" t="str">
        <f t="shared" si="38"/>
        <v/>
      </c>
      <c r="V327" s="31" t="str">
        <f t="shared" si="39"/>
        <v/>
      </c>
      <c r="W327" s="79" t="str">
        <f t="shared" si="40"/>
        <v/>
      </c>
      <c r="X327" s="82" t="str">
        <f t="shared" si="41"/>
        <v/>
      </c>
    </row>
    <row r="328" spans="1:24" ht="15" customHeight="1" x14ac:dyDescent="0.25">
      <c r="A328" s="30" t="str">
        <f>IF('2_Review &amp; Audit'!A313="","",'2_Review &amp; Audit'!A313)</f>
        <v/>
      </c>
      <c r="B328" s="30" t="str">
        <f>IF(A328="","",'2_Review &amp; Audit'!C313)</f>
        <v/>
      </c>
      <c r="C328" s="30" t="str">
        <f>IF(A328="","",'2_Review &amp; Audit'!D313)</f>
        <v/>
      </c>
      <c r="D328" s="30" t="str">
        <f>IF(A328="","",'2_Review &amp; Audit'!F313)</f>
        <v/>
      </c>
      <c r="E328" s="30" t="str">
        <f>IF(A328="","",'2_Review &amp; Audit'!H313)</f>
        <v/>
      </c>
      <c r="F328" s="31" t="str">
        <f>IF(A328="","",'2_Review &amp; Audit'!I313)</f>
        <v/>
      </c>
      <c r="G328" s="31" t="str">
        <f>IF(A328="","",'2_Review &amp; Audit'!M313)</f>
        <v/>
      </c>
      <c r="H328" s="32" t="str">
        <f>IF(A328="","",'2_Review &amp; Audit'!J313)</f>
        <v/>
      </c>
      <c r="I328" s="32" t="str">
        <f>IF(A328="","",'2_Review &amp; Audit'!N313)</f>
        <v/>
      </c>
      <c r="J328" s="32" t="str">
        <f>IF(A328="","",'2_Review &amp; Audit'!R313)</f>
        <v/>
      </c>
      <c r="K328" s="90" t="str">
        <f>IF(A328="","",'2_Review &amp; Audit'!L313)</f>
        <v/>
      </c>
      <c r="L328" s="90" t="str">
        <f>IF(A328="","",'2_Review &amp; Audit'!P313)</f>
        <v/>
      </c>
      <c r="M328" s="90" t="str">
        <f>IF(A328="","",'2_Review &amp; Audit'!Q313)</f>
        <v/>
      </c>
      <c r="N328" s="90" t="str">
        <f t="shared" si="34"/>
        <v/>
      </c>
      <c r="O328" s="32" t="str">
        <f>IF(OR(D328="",G328="",M328&gt;=0),"",MIN(I328,SUMIFS('2_Review &amp; Audit'!$J$6:$J$505,'2_Review &amp; Audit'!$F$6:$F$505,D328,'2_Review &amp; Audit'!$I$6:$I$505,"&gt;="&amp;G328-30,'2_Review &amp; Audit'!$I$6:$I$505,"&lt;="&amp;G328+30,'2_Review &amp; Audit'!$A$6:$A$505,"&lt;&gt;"&amp;A328)))</f>
        <v/>
      </c>
      <c r="P328" s="32" t="str">
        <f>IF(OR(D328="",G328="",M328&gt;=0),"",COUNTIFS('2_Review &amp; Audit'!$F$6:$F$505,D328,'2_Review &amp; Audit'!$I$6:$I$505,"&gt;="&amp;G328-30,'2_Review &amp; Audit'!$I$6:$I$505,"&lt;="&amp;G328+30,'2_Review &amp; Audit'!$A$6:$A$505,"&lt;&gt;"&amp;A328))</f>
        <v/>
      </c>
      <c r="Q328" s="88" t="str">
        <f t="shared" si="35"/>
        <v/>
      </c>
      <c r="R328" s="84" t="str">
        <f>IF(TransactionAuditTable[[#This Row],[Ticker]]="","",IF(Q328&lt;&gt;"Yes",0,ABS(M328)*MIN(1,O328/I328)))</f>
        <v/>
      </c>
      <c r="S328" s="85" t="str">
        <f t="shared" si="36"/>
        <v/>
      </c>
      <c r="T328" s="85" t="str">
        <f t="shared" si="37"/>
        <v/>
      </c>
      <c r="U328" s="85" t="str">
        <f t="shared" si="38"/>
        <v/>
      </c>
      <c r="V328" s="31" t="str">
        <f t="shared" si="39"/>
        <v/>
      </c>
      <c r="W328" s="80" t="str">
        <f t="shared" si="40"/>
        <v/>
      </c>
      <c r="X328" s="83" t="str">
        <f t="shared" si="41"/>
        <v/>
      </c>
    </row>
    <row r="329" spans="1:24" ht="15" customHeight="1" x14ac:dyDescent="0.25">
      <c r="A329" s="30" t="str">
        <f>IF('2_Review &amp; Audit'!A314="","",'2_Review &amp; Audit'!A314)</f>
        <v/>
      </c>
      <c r="B329" s="30" t="str">
        <f>IF(A329="","",'2_Review &amp; Audit'!C314)</f>
        <v/>
      </c>
      <c r="C329" s="30" t="str">
        <f>IF(A329="","",'2_Review &amp; Audit'!D314)</f>
        <v/>
      </c>
      <c r="D329" s="30" t="str">
        <f>IF(A329="","",'2_Review &amp; Audit'!F314)</f>
        <v/>
      </c>
      <c r="E329" s="30" t="str">
        <f>IF(A329="","",'2_Review &amp; Audit'!H314)</f>
        <v/>
      </c>
      <c r="F329" s="31" t="str">
        <f>IF(A329="","",'2_Review &amp; Audit'!I314)</f>
        <v/>
      </c>
      <c r="G329" s="31" t="str">
        <f>IF(A329="","",'2_Review &amp; Audit'!M314)</f>
        <v/>
      </c>
      <c r="H329" s="32" t="str">
        <f>IF(A329="","",'2_Review &amp; Audit'!J314)</f>
        <v/>
      </c>
      <c r="I329" s="32" t="str">
        <f>IF(A329="","",'2_Review &amp; Audit'!N314)</f>
        <v/>
      </c>
      <c r="J329" s="32" t="str">
        <f>IF(A329="","",'2_Review &amp; Audit'!R314)</f>
        <v/>
      </c>
      <c r="K329" s="90" t="str">
        <f>IF(A329="","",'2_Review &amp; Audit'!L314)</f>
        <v/>
      </c>
      <c r="L329" s="90" t="str">
        <f>IF(A329="","",'2_Review &amp; Audit'!P314)</f>
        <v/>
      </c>
      <c r="M329" s="90" t="str">
        <f>IF(A329="","",'2_Review &amp; Audit'!Q314)</f>
        <v/>
      </c>
      <c r="N329" s="90" t="str">
        <f t="shared" si="34"/>
        <v/>
      </c>
      <c r="O329" s="32" t="str">
        <f>IF(OR(D329="",G329="",M329&gt;=0),"",MIN(I329,SUMIFS('2_Review &amp; Audit'!$J$6:$J$505,'2_Review &amp; Audit'!$F$6:$F$505,D329,'2_Review &amp; Audit'!$I$6:$I$505,"&gt;="&amp;G329-30,'2_Review &amp; Audit'!$I$6:$I$505,"&lt;="&amp;G329+30,'2_Review &amp; Audit'!$A$6:$A$505,"&lt;&gt;"&amp;A329)))</f>
        <v/>
      </c>
      <c r="P329" s="32" t="str">
        <f>IF(OR(D329="",G329="",M329&gt;=0),"",COUNTIFS('2_Review &amp; Audit'!$F$6:$F$505,D329,'2_Review &amp; Audit'!$I$6:$I$505,"&gt;="&amp;G329-30,'2_Review &amp; Audit'!$I$6:$I$505,"&lt;="&amp;G329+30,'2_Review &amp; Audit'!$A$6:$A$505,"&lt;&gt;"&amp;A329))</f>
        <v/>
      </c>
      <c r="Q329" s="88" t="str">
        <f t="shared" si="35"/>
        <v/>
      </c>
      <c r="R329" s="84" t="str">
        <f>IF(TransactionAuditTable[[#This Row],[Ticker]]="","",IF(Q329&lt;&gt;"Yes",0,ABS(M329)*MIN(1,O329/I329)))</f>
        <v/>
      </c>
      <c r="S329" s="85" t="str">
        <f t="shared" si="36"/>
        <v/>
      </c>
      <c r="T329" s="85" t="str">
        <f t="shared" si="37"/>
        <v/>
      </c>
      <c r="U329" s="85" t="str">
        <f t="shared" si="38"/>
        <v/>
      </c>
      <c r="V329" s="31" t="str">
        <f t="shared" si="39"/>
        <v/>
      </c>
      <c r="W329" s="79" t="str">
        <f t="shared" si="40"/>
        <v/>
      </c>
      <c r="X329" s="82" t="str">
        <f t="shared" si="41"/>
        <v/>
      </c>
    </row>
    <row r="330" spans="1:24" ht="15" customHeight="1" x14ac:dyDescent="0.25">
      <c r="A330" s="30" t="str">
        <f>IF('2_Review &amp; Audit'!A315="","",'2_Review &amp; Audit'!A315)</f>
        <v/>
      </c>
      <c r="B330" s="30" t="str">
        <f>IF(A330="","",'2_Review &amp; Audit'!C315)</f>
        <v/>
      </c>
      <c r="C330" s="30" t="str">
        <f>IF(A330="","",'2_Review &amp; Audit'!D315)</f>
        <v/>
      </c>
      <c r="D330" s="30" t="str">
        <f>IF(A330="","",'2_Review &amp; Audit'!F315)</f>
        <v/>
      </c>
      <c r="E330" s="30" t="str">
        <f>IF(A330="","",'2_Review &amp; Audit'!H315)</f>
        <v/>
      </c>
      <c r="F330" s="31" t="str">
        <f>IF(A330="","",'2_Review &amp; Audit'!I315)</f>
        <v/>
      </c>
      <c r="G330" s="31" t="str">
        <f>IF(A330="","",'2_Review &amp; Audit'!M315)</f>
        <v/>
      </c>
      <c r="H330" s="32" t="str">
        <f>IF(A330="","",'2_Review &amp; Audit'!J315)</f>
        <v/>
      </c>
      <c r="I330" s="32" t="str">
        <f>IF(A330="","",'2_Review &amp; Audit'!N315)</f>
        <v/>
      </c>
      <c r="J330" s="32" t="str">
        <f>IF(A330="","",'2_Review &amp; Audit'!R315)</f>
        <v/>
      </c>
      <c r="K330" s="90" t="str">
        <f>IF(A330="","",'2_Review &amp; Audit'!L315)</f>
        <v/>
      </c>
      <c r="L330" s="90" t="str">
        <f>IF(A330="","",'2_Review &amp; Audit'!P315)</f>
        <v/>
      </c>
      <c r="M330" s="90" t="str">
        <f>IF(A330="","",'2_Review &amp; Audit'!Q315)</f>
        <v/>
      </c>
      <c r="N330" s="90" t="str">
        <f t="shared" si="34"/>
        <v/>
      </c>
      <c r="O330" s="32" t="str">
        <f>IF(OR(D330="",G330="",M330&gt;=0),"",MIN(I330,SUMIFS('2_Review &amp; Audit'!$J$6:$J$505,'2_Review &amp; Audit'!$F$6:$F$505,D330,'2_Review &amp; Audit'!$I$6:$I$505,"&gt;="&amp;G330-30,'2_Review &amp; Audit'!$I$6:$I$505,"&lt;="&amp;G330+30,'2_Review &amp; Audit'!$A$6:$A$505,"&lt;&gt;"&amp;A330)))</f>
        <v/>
      </c>
      <c r="P330" s="32" t="str">
        <f>IF(OR(D330="",G330="",M330&gt;=0),"",COUNTIFS('2_Review &amp; Audit'!$F$6:$F$505,D330,'2_Review &amp; Audit'!$I$6:$I$505,"&gt;="&amp;G330-30,'2_Review &amp; Audit'!$I$6:$I$505,"&lt;="&amp;G330+30,'2_Review &amp; Audit'!$A$6:$A$505,"&lt;&gt;"&amp;A330))</f>
        <v/>
      </c>
      <c r="Q330" s="88" t="str">
        <f t="shared" si="35"/>
        <v/>
      </c>
      <c r="R330" s="84" t="str">
        <f>IF(TransactionAuditTable[[#This Row],[Ticker]]="","",IF(Q330&lt;&gt;"Yes",0,ABS(M330)*MIN(1,O330/I330)))</f>
        <v/>
      </c>
      <c r="S330" s="85" t="str">
        <f t="shared" si="36"/>
        <v/>
      </c>
      <c r="T330" s="85" t="str">
        <f t="shared" si="37"/>
        <v/>
      </c>
      <c r="U330" s="85" t="str">
        <f t="shared" si="38"/>
        <v/>
      </c>
      <c r="V330" s="31" t="str">
        <f t="shared" si="39"/>
        <v/>
      </c>
      <c r="W330" s="80" t="str">
        <f t="shared" si="40"/>
        <v/>
      </c>
      <c r="X330" s="83" t="str">
        <f t="shared" si="41"/>
        <v/>
      </c>
    </row>
    <row r="331" spans="1:24" ht="15" customHeight="1" x14ac:dyDescent="0.25">
      <c r="A331" s="30" t="str">
        <f>IF('2_Review &amp; Audit'!A316="","",'2_Review &amp; Audit'!A316)</f>
        <v/>
      </c>
      <c r="B331" s="30" t="str">
        <f>IF(A331="","",'2_Review &amp; Audit'!C316)</f>
        <v/>
      </c>
      <c r="C331" s="30" t="str">
        <f>IF(A331="","",'2_Review &amp; Audit'!D316)</f>
        <v/>
      </c>
      <c r="D331" s="30" t="str">
        <f>IF(A331="","",'2_Review &amp; Audit'!F316)</f>
        <v/>
      </c>
      <c r="E331" s="30" t="str">
        <f>IF(A331="","",'2_Review &amp; Audit'!H316)</f>
        <v/>
      </c>
      <c r="F331" s="31" t="str">
        <f>IF(A331="","",'2_Review &amp; Audit'!I316)</f>
        <v/>
      </c>
      <c r="G331" s="31" t="str">
        <f>IF(A331="","",'2_Review &amp; Audit'!M316)</f>
        <v/>
      </c>
      <c r="H331" s="32" t="str">
        <f>IF(A331="","",'2_Review &amp; Audit'!J316)</f>
        <v/>
      </c>
      <c r="I331" s="32" t="str">
        <f>IF(A331="","",'2_Review &amp; Audit'!N316)</f>
        <v/>
      </c>
      <c r="J331" s="32" t="str">
        <f>IF(A331="","",'2_Review &amp; Audit'!R316)</f>
        <v/>
      </c>
      <c r="K331" s="90" t="str">
        <f>IF(A331="","",'2_Review &amp; Audit'!L316)</f>
        <v/>
      </c>
      <c r="L331" s="90" t="str">
        <f>IF(A331="","",'2_Review &amp; Audit'!P316)</f>
        <v/>
      </c>
      <c r="M331" s="90" t="str">
        <f>IF(A331="","",'2_Review &amp; Audit'!Q316)</f>
        <v/>
      </c>
      <c r="N331" s="90" t="str">
        <f t="shared" si="34"/>
        <v/>
      </c>
      <c r="O331" s="32" t="str">
        <f>IF(OR(D331="",G331="",M331&gt;=0),"",MIN(I331,SUMIFS('2_Review &amp; Audit'!$J$6:$J$505,'2_Review &amp; Audit'!$F$6:$F$505,D331,'2_Review &amp; Audit'!$I$6:$I$505,"&gt;="&amp;G331-30,'2_Review &amp; Audit'!$I$6:$I$505,"&lt;="&amp;G331+30,'2_Review &amp; Audit'!$A$6:$A$505,"&lt;&gt;"&amp;A331)))</f>
        <v/>
      </c>
      <c r="P331" s="32" t="str">
        <f>IF(OR(D331="",G331="",M331&gt;=0),"",COUNTIFS('2_Review &amp; Audit'!$F$6:$F$505,D331,'2_Review &amp; Audit'!$I$6:$I$505,"&gt;="&amp;G331-30,'2_Review &amp; Audit'!$I$6:$I$505,"&lt;="&amp;G331+30,'2_Review &amp; Audit'!$A$6:$A$505,"&lt;&gt;"&amp;A331))</f>
        <v/>
      </c>
      <c r="Q331" s="88" t="str">
        <f t="shared" si="35"/>
        <v/>
      </c>
      <c r="R331" s="84" t="str">
        <f>IF(TransactionAuditTable[[#This Row],[Ticker]]="","",IF(Q331&lt;&gt;"Yes",0,ABS(M331)*MIN(1,O331/I331)))</f>
        <v/>
      </c>
      <c r="S331" s="85" t="str">
        <f t="shared" si="36"/>
        <v/>
      </c>
      <c r="T331" s="85" t="str">
        <f t="shared" si="37"/>
        <v/>
      </c>
      <c r="U331" s="85" t="str">
        <f t="shared" si="38"/>
        <v/>
      </c>
      <c r="V331" s="31" t="str">
        <f t="shared" si="39"/>
        <v/>
      </c>
      <c r="W331" s="79" t="str">
        <f t="shared" si="40"/>
        <v/>
      </c>
      <c r="X331" s="82" t="str">
        <f t="shared" si="41"/>
        <v/>
      </c>
    </row>
    <row r="332" spans="1:24" ht="15" customHeight="1" x14ac:dyDescent="0.25">
      <c r="A332" s="30" t="str">
        <f>IF('2_Review &amp; Audit'!A317="","",'2_Review &amp; Audit'!A317)</f>
        <v/>
      </c>
      <c r="B332" s="30" t="str">
        <f>IF(A332="","",'2_Review &amp; Audit'!C317)</f>
        <v/>
      </c>
      <c r="C332" s="30" t="str">
        <f>IF(A332="","",'2_Review &amp; Audit'!D317)</f>
        <v/>
      </c>
      <c r="D332" s="30" t="str">
        <f>IF(A332="","",'2_Review &amp; Audit'!F317)</f>
        <v/>
      </c>
      <c r="E332" s="30" t="str">
        <f>IF(A332="","",'2_Review &amp; Audit'!H317)</f>
        <v/>
      </c>
      <c r="F332" s="31" t="str">
        <f>IF(A332="","",'2_Review &amp; Audit'!I317)</f>
        <v/>
      </c>
      <c r="G332" s="31" t="str">
        <f>IF(A332="","",'2_Review &amp; Audit'!M317)</f>
        <v/>
      </c>
      <c r="H332" s="32" t="str">
        <f>IF(A332="","",'2_Review &amp; Audit'!J317)</f>
        <v/>
      </c>
      <c r="I332" s="32" t="str">
        <f>IF(A332="","",'2_Review &amp; Audit'!N317)</f>
        <v/>
      </c>
      <c r="J332" s="32" t="str">
        <f>IF(A332="","",'2_Review &amp; Audit'!R317)</f>
        <v/>
      </c>
      <c r="K332" s="90" t="str">
        <f>IF(A332="","",'2_Review &amp; Audit'!L317)</f>
        <v/>
      </c>
      <c r="L332" s="90" t="str">
        <f>IF(A332="","",'2_Review &amp; Audit'!P317)</f>
        <v/>
      </c>
      <c r="M332" s="90" t="str">
        <f>IF(A332="","",'2_Review &amp; Audit'!Q317)</f>
        <v/>
      </c>
      <c r="N332" s="90" t="str">
        <f t="shared" si="34"/>
        <v/>
      </c>
      <c r="O332" s="32" t="str">
        <f>IF(OR(D332="",G332="",M332&gt;=0),"",MIN(I332,SUMIFS('2_Review &amp; Audit'!$J$6:$J$505,'2_Review &amp; Audit'!$F$6:$F$505,D332,'2_Review &amp; Audit'!$I$6:$I$505,"&gt;="&amp;G332-30,'2_Review &amp; Audit'!$I$6:$I$505,"&lt;="&amp;G332+30,'2_Review &amp; Audit'!$A$6:$A$505,"&lt;&gt;"&amp;A332)))</f>
        <v/>
      </c>
      <c r="P332" s="32" t="str">
        <f>IF(OR(D332="",G332="",M332&gt;=0),"",COUNTIFS('2_Review &amp; Audit'!$F$6:$F$505,D332,'2_Review &amp; Audit'!$I$6:$I$505,"&gt;="&amp;G332-30,'2_Review &amp; Audit'!$I$6:$I$505,"&lt;="&amp;G332+30,'2_Review &amp; Audit'!$A$6:$A$505,"&lt;&gt;"&amp;A332))</f>
        <v/>
      </c>
      <c r="Q332" s="88" t="str">
        <f t="shared" si="35"/>
        <v/>
      </c>
      <c r="R332" s="84" t="str">
        <f>IF(TransactionAuditTable[[#This Row],[Ticker]]="","",IF(Q332&lt;&gt;"Yes",0,ABS(M332)*MIN(1,O332/I332)))</f>
        <v/>
      </c>
      <c r="S332" s="85" t="str">
        <f t="shared" si="36"/>
        <v/>
      </c>
      <c r="T332" s="85" t="str">
        <f t="shared" si="37"/>
        <v/>
      </c>
      <c r="U332" s="85" t="str">
        <f t="shared" si="38"/>
        <v/>
      </c>
      <c r="V332" s="31" t="str">
        <f t="shared" si="39"/>
        <v/>
      </c>
      <c r="W332" s="80" t="str">
        <f t="shared" si="40"/>
        <v/>
      </c>
      <c r="X332" s="83" t="str">
        <f t="shared" si="41"/>
        <v/>
      </c>
    </row>
    <row r="333" spans="1:24" ht="15" customHeight="1" x14ac:dyDescent="0.25">
      <c r="A333" s="30" t="str">
        <f>IF('2_Review &amp; Audit'!A318="","",'2_Review &amp; Audit'!A318)</f>
        <v/>
      </c>
      <c r="B333" s="30" t="str">
        <f>IF(A333="","",'2_Review &amp; Audit'!C318)</f>
        <v/>
      </c>
      <c r="C333" s="30" t="str">
        <f>IF(A333="","",'2_Review &amp; Audit'!D318)</f>
        <v/>
      </c>
      <c r="D333" s="30" t="str">
        <f>IF(A333="","",'2_Review &amp; Audit'!F318)</f>
        <v/>
      </c>
      <c r="E333" s="30" t="str">
        <f>IF(A333="","",'2_Review &amp; Audit'!H318)</f>
        <v/>
      </c>
      <c r="F333" s="31" t="str">
        <f>IF(A333="","",'2_Review &amp; Audit'!I318)</f>
        <v/>
      </c>
      <c r="G333" s="31" t="str">
        <f>IF(A333="","",'2_Review &amp; Audit'!M318)</f>
        <v/>
      </c>
      <c r="H333" s="32" t="str">
        <f>IF(A333="","",'2_Review &amp; Audit'!J318)</f>
        <v/>
      </c>
      <c r="I333" s="32" t="str">
        <f>IF(A333="","",'2_Review &amp; Audit'!N318)</f>
        <v/>
      </c>
      <c r="J333" s="32" t="str">
        <f>IF(A333="","",'2_Review &amp; Audit'!R318)</f>
        <v/>
      </c>
      <c r="K333" s="90" t="str">
        <f>IF(A333="","",'2_Review &amp; Audit'!L318)</f>
        <v/>
      </c>
      <c r="L333" s="90" t="str">
        <f>IF(A333="","",'2_Review &amp; Audit'!P318)</f>
        <v/>
      </c>
      <c r="M333" s="90" t="str">
        <f>IF(A333="","",'2_Review &amp; Audit'!Q318)</f>
        <v/>
      </c>
      <c r="N333" s="90" t="str">
        <f t="shared" si="34"/>
        <v/>
      </c>
      <c r="O333" s="32" t="str">
        <f>IF(OR(D333="",G333="",M333&gt;=0),"",MIN(I333,SUMIFS('2_Review &amp; Audit'!$J$6:$J$505,'2_Review &amp; Audit'!$F$6:$F$505,D333,'2_Review &amp; Audit'!$I$6:$I$505,"&gt;="&amp;G333-30,'2_Review &amp; Audit'!$I$6:$I$505,"&lt;="&amp;G333+30,'2_Review &amp; Audit'!$A$6:$A$505,"&lt;&gt;"&amp;A333)))</f>
        <v/>
      </c>
      <c r="P333" s="32" t="str">
        <f>IF(OR(D333="",G333="",M333&gt;=0),"",COUNTIFS('2_Review &amp; Audit'!$F$6:$F$505,D333,'2_Review &amp; Audit'!$I$6:$I$505,"&gt;="&amp;G333-30,'2_Review &amp; Audit'!$I$6:$I$505,"&lt;="&amp;G333+30,'2_Review &amp; Audit'!$A$6:$A$505,"&lt;&gt;"&amp;A333))</f>
        <v/>
      </c>
      <c r="Q333" s="88" t="str">
        <f t="shared" si="35"/>
        <v/>
      </c>
      <c r="R333" s="84" t="str">
        <f>IF(TransactionAuditTable[[#This Row],[Ticker]]="","",IF(Q333&lt;&gt;"Yes",0,ABS(M333)*MIN(1,O333/I333)))</f>
        <v/>
      </c>
      <c r="S333" s="85" t="str">
        <f t="shared" si="36"/>
        <v/>
      </c>
      <c r="T333" s="85" t="str">
        <f t="shared" si="37"/>
        <v/>
      </c>
      <c r="U333" s="85" t="str">
        <f t="shared" si="38"/>
        <v/>
      </c>
      <c r="V333" s="31" t="str">
        <f t="shared" si="39"/>
        <v/>
      </c>
      <c r="W333" s="79" t="str">
        <f t="shared" si="40"/>
        <v/>
      </c>
      <c r="X333" s="82" t="str">
        <f t="shared" si="41"/>
        <v/>
      </c>
    </row>
    <row r="334" spans="1:24" ht="15" customHeight="1" x14ac:dyDescent="0.25">
      <c r="A334" s="30" t="str">
        <f>IF('2_Review &amp; Audit'!A319="","",'2_Review &amp; Audit'!A319)</f>
        <v/>
      </c>
      <c r="B334" s="30" t="str">
        <f>IF(A334="","",'2_Review &amp; Audit'!C319)</f>
        <v/>
      </c>
      <c r="C334" s="30" t="str">
        <f>IF(A334="","",'2_Review &amp; Audit'!D319)</f>
        <v/>
      </c>
      <c r="D334" s="30" t="str">
        <f>IF(A334="","",'2_Review &amp; Audit'!F319)</f>
        <v/>
      </c>
      <c r="E334" s="30" t="str">
        <f>IF(A334="","",'2_Review &amp; Audit'!H319)</f>
        <v/>
      </c>
      <c r="F334" s="31" t="str">
        <f>IF(A334="","",'2_Review &amp; Audit'!I319)</f>
        <v/>
      </c>
      <c r="G334" s="31" t="str">
        <f>IF(A334="","",'2_Review &amp; Audit'!M319)</f>
        <v/>
      </c>
      <c r="H334" s="32" t="str">
        <f>IF(A334="","",'2_Review &amp; Audit'!J319)</f>
        <v/>
      </c>
      <c r="I334" s="32" t="str">
        <f>IF(A334="","",'2_Review &amp; Audit'!N319)</f>
        <v/>
      </c>
      <c r="J334" s="32" t="str">
        <f>IF(A334="","",'2_Review &amp; Audit'!R319)</f>
        <v/>
      </c>
      <c r="K334" s="90" t="str">
        <f>IF(A334="","",'2_Review &amp; Audit'!L319)</f>
        <v/>
      </c>
      <c r="L334" s="90" t="str">
        <f>IF(A334="","",'2_Review &amp; Audit'!P319)</f>
        <v/>
      </c>
      <c r="M334" s="90" t="str">
        <f>IF(A334="","",'2_Review &amp; Audit'!Q319)</f>
        <v/>
      </c>
      <c r="N334" s="90" t="str">
        <f t="shared" si="34"/>
        <v/>
      </c>
      <c r="O334" s="32" t="str">
        <f>IF(OR(D334="",G334="",M334&gt;=0),"",MIN(I334,SUMIFS('2_Review &amp; Audit'!$J$6:$J$505,'2_Review &amp; Audit'!$F$6:$F$505,D334,'2_Review &amp; Audit'!$I$6:$I$505,"&gt;="&amp;G334-30,'2_Review &amp; Audit'!$I$6:$I$505,"&lt;="&amp;G334+30,'2_Review &amp; Audit'!$A$6:$A$505,"&lt;&gt;"&amp;A334)))</f>
        <v/>
      </c>
      <c r="P334" s="32" t="str">
        <f>IF(OR(D334="",G334="",M334&gt;=0),"",COUNTIFS('2_Review &amp; Audit'!$F$6:$F$505,D334,'2_Review &amp; Audit'!$I$6:$I$505,"&gt;="&amp;G334-30,'2_Review &amp; Audit'!$I$6:$I$505,"&lt;="&amp;G334+30,'2_Review &amp; Audit'!$A$6:$A$505,"&lt;&gt;"&amp;A334))</f>
        <v/>
      </c>
      <c r="Q334" s="88" t="str">
        <f t="shared" si="35"/>
        <v/>
      </c>
      <c r="R334" s="84" t="str">
        <f>IF(TransactionAuditTable[[#This Row],[Ticker]]="","",IF(Q334&lt;&gt;"Yes",0,ABS(M334)*MIN(1,O334/I334)))</f>
        <v/>
      </c>
      <c r="S334" s="85" t="str">
        <f t="shared" si="36"/>
        <v/>
      </c>
      <c r="T334" s="85" t="str">
        <f t="shared" si="37"/>
        <v/>
      </c>
      <c r="U334" s="85" t="str">
        <f t="shared" si="38"/>
        <v/>
      </c>
      <c r="V334" s="31" t="str">
        <f t="shared" si="39"/>
        <v/>
      </c>
      <c r="W334" s="80" t="str">
        <f t="shared" si="40"/>
        <v/>
      </c>
      <c r="X334" s="83" t="str">
        <f t="shared" si="41"/>
        <v/>
      </c>
    </row>
    <row r="335" spans="1:24" ht="15" customHeight="1" x14ac:dyDescent="0.25">
      <c r="A335" s="30" t="str">
        <f>IF('2_Review &amp; Audit'!A320="","",'2_Review &amp; Audit'!A320)</f>
        <v/>
      </c>
      <c r="B335" s="30" t="str">
        <f>IF(A335="","",'2_Review &amp; Audit'!C320)</f>
        <v/>
      </c>
      <c r="C335" s="30" t="str">
        <f>IF(A335="","",'2_Review &amp; Audit'!D320)</f>
        <v/>
      </c>
      <c r="D335" s="30" t="str">
        <f>IF(A335="","",'2_Review &amp; Audit'!F320)</f>
        <v/>
      </c>
      <c r="E335" s="30" t="str">
        <f>IF(A335="","",'2_Review &amp; Audit'!H320)</f>
        <v/>
      </c>
      <c r="F335" s="31" t="str">
        <f>IF(A335="","",'2_Review &amp; Audit'!I320)</f>
        <v/>
      </c>
      <c r="G335" s="31" t="str">
        <f>IF(A335="","",'2_Review &amp; Audit'!M320)</f>
        <v/>
      </c>
      <c r="H335" s="32" t="str">
        <f>IF(A335="","",'2_Review &amp; Audit'!J320)</f>
        <v/>
      </c>
      <c r="I335" s="32" t="str">
        <f>IF(A335="","",'2_Review &amp; Audit'!N320)</f>
        <v/>
      </c>
      <c r="J335" s="32" t="str">
        <f>IF(A335="","",'2_Review &amp; Audit'!R320)</f>
        <v/>
      </c>
      <c r="K335" s="90" t="str">
        <f>IF(A335="","",'2_Review &amp; Audit'!L320)</f>
        <v/>
      </c>
      <c r="L335" s="90" t="str">
        <f>IF(A335="","",'2_Review &amp; Audit'!P320)</f>
        <v/>
      </c>
      <c r="M335" s="90" t="str">
        <f>IF(A335="","",'2_Review &amp; Audit'!Q320)</f>
        <v/>
      </c>
      <c r="N335" s="90" t="str">
        <f t="shared" si="34"/>
        <v/>
      </c>
      <c r="O335" s="32" t="str">
        <f>IF(OR(D335="",G335="",M335&gt;=0),"",MIN(I335,SUMIFS('2_Review &amp; Audit'!$J$6:$J$505,'2_Review &amp; Audit'!$F$6:$F$505,D335,'2_Review &amp; Audit'!$I$6:$I$505,"&gt;="&amp;G335-30,'2_Review &amp; Audit'!$I$6:$I$505,"&lt;="&amp;G335+30,'2_Review &amp; Audit'!$A$6:$A$505,"&lt;&gt;"&amp;A335)))</f>
        <v/>
      </c>
      <c r="P335" s="32" t="str">
        <f>IF(OR(D335="",G335="",M335&gt;=0),"",COUNTIFS('2_Review &amp; Audit'!$F$6:$F$505,D335,'2_Review &amp; Audit'!$I$6:$I$505,"&gt;="&amp;G335-30,'2_Review &amp; Audit'!$I$6:$I$505,"&lt;="&amp;G335+30,'2_Review &amp; Audit'!$A$6:$A$505,"&lt;&gt;"&amp;A335))</f>
        <v/>
      </c>
      <c r="Q335" s="88" t="str">
        <f t="shared" si="35"/>
        <v/>
      </c>
      <c r="R335" s="84" t="str">
        <f>IF(TransactionAuditTable[[#This Row],[Ticker]]="","",IF(Q335&lt;&gt;"Yes",0,ABS(M335)*MIN(1,O335/I335)))</f>
        <v/>
      </c>
      <c r="S335" s="85" t="str">
        <f t="shared" si="36"/>
        <v/>
      </c>
      <c r="T335" s="85" t="str">
        <f t="shared" si="37"/>
        <v/>
      </c>
      <c r="U335" s="85" t="str">
        <f t="shared" si="38"/>
        <v/>
      </c>
      <c r="V335" s="31" t="str">
        <f t="shared" si="39"/>
        <v/>
      </c>
      <c r="W335" s="79" t="str">
        <f t="shared" si="40"/>
        <v/>
      </c>
      <c r="X335" s="82" t="str">
        <f t="shared" si="41"/>
        <v/>
      </c>
    </row>
    <row r="336" spans="1:24" ht="15" customHeight="1" x14ac:dyDescent="0.25">
      <c r="A336" s="30" t="str">
        <f>IF('2_Review &amp; Audit'!A321="","",'2_Review &amp; Audit'!A321)</f>
        <v/>
      </c>
      <c r="B336" s="30" t="str">
        <f>IF(A336="","",'2_Review &amp; Audit'!C321)</f>
        <v/>
      </c>
      <c r="C336" s="30" t="str">
        <f>IF(A336="","",'2_Review &amp; Audit'!D321)</f>
        <v/>
      </c>
      <c r="D336" s="30" t="str">
        <f>IF(A336="","",'2_Review &amp; Audit'!F321)</f>
        <v/>
      </c>
      <c r="E336" s="30" t="str">
        <f>IF(A336="","",'2_Review &amp; Audit'!H321)</f>
        <v/>
      </c>
      <c r="F336" s="31" t="str">
        <f>IF(A336="","",'2_Review &amp; Audit'!I321)</f>
        <v/>
      </c>
      <c r="G336" s="31" t="str">
        <f>IF(A336="","",'2_Review &amp; Audit'!M321)</f>
        <v/>
      </c>
      <c r="H336" s="32" t="str">
        <f>IF(A336="","",'2_Review &amp; Audit'!J321)</f>
        <v/>
      </c>
      <c r="I336" s="32" t="str">
        <f>IF(A336="","",'2_Review &amp; Audit'!N321)</f>
        <v/>
      </c>
      <c r="J336" s="32" t="str">
        <f>IF(A336="","",'2_Review &amp; Audit'!R321)</f>
        <v/>
      </c>
      <c r="K336" s="90" t="str">
        <f>IF(A336="","",'2_Review &amp; Audit'!L321)</f>
        <v/>
      </c>
      <c r="L336" s="90" t="str">
        <f>IF(A336="","",'2_Review &amp; Audit'!P321)</f>
        <v/>
      </c>
      <c r="M336" s="90" t="str">
        <f>IF(A336="","",'2_Review &amp; Audit'!Q321)</f>
        <v/>
      </c>
      <c r="N336" s="90" t="str">
        <f t="shared" si="34"/>
        <v/>
      </c>
      <c r="O336" s="32" t="str">
        <f>IF(OR(D336="",G336="",M336&gt;=0),"",MIN(I336,SUMIFS('2_Review &amp; Audit'!$J$6:$J$505,'2_Review &amp; Audit'!$F$6:$F$505,D336,'2_Review &amp; Audit'!$I$6:$I$505,"&gt;="&amp;G336-30,'2_Review &amp; Audit'!$I$6:$I$505,"&lt;="&amp;G336+30,'2_Review &amp; Audit'!$A$6:$A$505,"&lt;&gt;"&amp;A336)))</f>
        <v/>
      </c>
      <c r="P336" s="32" t="str">
        <f>IF(OR(D336="",G336="",M336&gt;=0),"",COUNTIFS('2_Review &amp; Audit'!$F$6:$F$505,D336,'2_Review &amp; Audit'!$I$6:$I$505,"&gt;="&amp;G336-30,'2_Review &amp; Audit'!$I$6:$I$505,"&lt;="&amp;G336+30,'2_Review &amp; Audit'!$A$6:$A$505,"&lt;&gt;"&amp;A336))</f>
        <v/>
      </c>
      <c r="Q336" s="88" t="str">
        <f t="shared" si="35"/>
        <v/>
      </c>
      <c r="R336" s="84" t="str">
        <f>IF(TransactionAuditTable[[#This Row],[Ticker]]="","",IF(Q336&lt;&gt;"Yes",0,ABS(M336)*MIN(1,O336/I336)))</f>
        <v/>
      </c>
      <c r="S336" s="85" t="str">
        <f t="shared" si="36"/>
        <v/>
      </c>
      <c r="T336" s="85" t="str">
        <f t="shared" si="37"/>
        <v/>
      </c>
      <c r="U336" s="85" t="str">
        <f t="shared" si="38"/>
        <v/>
      </c>
      <c r="V336" s="31" t="str">
        <f t="shared" si="39"/>
        <v/>
      </c>
      <c r="W336" s="80" t="str">
        <f t="shared" si="40"/>
        <v/>
      </c>
      <c r="X336" s="83" t="str">
        <f t="shared" si="41"/>
        <v/>
      </c>
    </row>
    <row r="337" spans="1:24" ht="15" customHeight="1" x14ac:dyDescent="0.25">
      <c r="A337" s="30" t="str">
        <f>IF('2_Review &amp; Audit'!A322="","",'2_Review &amp; Audit'!A322)</f>
        <v/>
      </c>
      <c r="B337" s="30" t="str">
        <f>IF(A337="","",'2_Review &amp; Audit'!C322)</f>
        <v/>
      </c>
      <c r="C337" s="30" t="str">
        <f>IF(A337="","",'2_Review &amp; Audit'!D322)</f>
        <v/>
      </c>
      <c r="D337" s="30" t="str">
        <f>IF(A337="","",'2_Review &amp; Audit'!F322)</f>
        <v/>
      </c>
      <c r="E337" s="30" t="str">
        <f>IF(A337="","",'2_Review &amp; Audit'!H322)</f>
        <v/>
      </c>
      <c r="F337" s="31" t="str">
        <f>IF(A337="","",'2_Review &amp; Audit'!I322)</f>
        <v/>
      </c>
      <c r="G337" s="31" t="str">
        <f>IF(A337="","",'2_Review &amp; Audit'!M322)</f>
        <v/>
      </c>
      <c r="H337" s="32" t="str">
        <f>IF(A337="","",'2_Review &amp; Audit'!J322)</f>
        <v/>
      </c>
      <c r="I337" s="32" t="str">
        <f>IF(A337="","",'2_Review &amp; Audit'!N322)</f>
        <v/>
      </c>
      <c r="J337" s="32" t="str">
        <f>IF(A337="","",'2_Review &amp; Audit'!R322)</f>
        <v/>
      </c>
      <c r="K337" s="90" t="str">
        <f>IF(A337="","",'2_Review &amp; Audit'!L322)</f>
        <v/>
      </c>
      <c r="L337" s="90" t="str">
        <f>IF(A337="","",'2_Review &amp; Audit'!P322)</f>
        <v/>
      </c>
      <c r="M337" s="90" t="str">
        <f>IF(A337="","",'2_Review &amp; Audit'!Q322)</f>
        <v/>
      </c>
      <c r="N337" s="90" t="str">
        <f t="shared" si="34"/>
        <v/>
      </c>
      <c r="O337" s="32" t="str">
        <f>IF(OR(D337="",G337="",M337&gt;=0),"",MIN(I337,SUMIFS('2_Review &amp; Audit'!$J$6:$J$505,'2_Review &amp; Audit'!$F$6:$F$505,D337,'2_Review &amp; Audit'!$I$6:$I$505,"&gt;="&amp;G337-30,'2_Review &amp; Audit'!$I$6:$I$505,"&lt;="&amp;G337+30,'2_Review &amp; Audit'!$A$6:$A$505,"&lt;&gt;"&amp;A337)))</f>
        <v/>
      </c>
      <c r="P337" s="32" t="str">
        <f>IF(OR(D337="",G337="",M337&gt;=0),"",COUNTIFS('2_Review &amp; Audit'!$F$6:$F$505,D337,'2_Review &amp; Audit'!$I$6:$I$505,"&gt;="&amp;G337-30,'2_Review &amp; Audit'!$I$6:$I$505,"&lt;="&amp;G337+30,'2_Review &amp; Audit'!$A$6:$A$505,"&lt;&gt;"&amp;A337))</f>
        <v/>
      </c>
      <c r="Q337" s="88" t="str">
        <f t="shared" si="35"/>
        <v/>
      </c>
      <c r="R337" s="84" t="str">
        <f>IF(TransactionAuditTable[[#This Row],[Ticker]]="","",IF(Q337&lt;&gt;"Yes",0,ABS(M337)*MIN(1,O337/I337)))</f>
        <v/>
      </c>
      <c r="S337" s="85" t="str">
        <f t="shared" si="36"/>
        <v/>
      </c>
      <c r="T337" s="85" t="str">
        <f t="shared" si="37"/>
        <v/>
      </c>
      <c r="U337" s="85" t="str">
        <f t="shared" si="38"/>
        <v/>
      </c>
      <c r="V337" s="31" t="str">
        <f t="shared" si="39"/>
        <v/>
      </c>
      <c r="W337" s="79" t="str">
        <f t="shared" si="40"/>
        <v/>
      </c>
      <c r="X337" s="82" t="str">
        <f t="shared" si="41"/>
        <v/>
      </c>
    </row>
    <row r="338" spans="1:24" ht="15" customHeight="1" x14ac:dyDescent="0.25">
      <c r="A338" s="30" t="str">
        <f>IF('2_Review &amp; Audit'!A323="","",'2_Review &amp; Audit'!A323)</f>
        <v/>
      </c>
      <c r="B338" s="30" t="str">
        <f>IF(A338="","",'2_Review &amp; Audit'!C323)</f>
        <v/>
      </c>
      <c r="C338" s="30" t="str">
        <f>IF(A338="","",'2_Review &amp; Audit'!D323)</f>
        <v/>
      </c>
      <c r="D338" s="30" t="str">
        <f>IF(A338="","",'2_Review &amp; Audit'!F323)</f>
        <v/>
      </c>
      <c r="E338" s="30" t="str">
        <f>IF(A338="","",'2_Review &amp; Audit'!H323)</f>
        <v/>
      </c>
      <c r="F338" s="31" t="str">
        <f>IF(A338="","",'2_Review &amp; Audit'!I323)</f>
        <v/>
      </c>
      <c r="G338" s="31" t="str">
        <f>IF(A338="","",'2_Review &amp; Audit'!M323)</f>
        <v/>
      </c>
      <c r="H338" s="32" t="str">
        <f>IF(A338="","",'2_Review &amp; Audit'!J323)</f>
        <v/>
      </c>
      <c r="I338" s="32" t="str">
        <f>IF(A338="","",'2_Review &amp; Audit'!N323)</f>
        <v/>
      </c>
      <c r="J338" s="32" t="str">
        <f>IF(A338="","",'2_Review &amp; Audit'!R323)</f>
        <v/>
      </c>
      <c r="K338" s="90" t="str">
        <f>IF(A338="","",'2_Review &amp; Audit'!L323)</f>
        <v/>
      </c>
      <c r="L338" s="90" t="str">
        <f>IF(A338="","",'2_Review &amp; Audit'!P323)</f>
        <v/>
      </c>
      <c r="M338" s="90" t="str">
        <f>IF(A338="","",'2_Review &amp; Audit'!Q323)</f>
        <v/>
      </c>
      <c r="N338" s="90" t="str">
        <f t="shared" si="34"/>
        <v/>
      </c>
      <c r="O338" s="32" t="str">
        <f>IF(OR(D338="",G338="",M338&gt;=0),"",MIN(I338,SUMIFS('2_Review &amp; Audit'!$J$6:$J$505,'2_Review &amp; Audit'!$F$6:$F$505,D338,'2_Review &amp; Audit'!$I$6:$I$505,"&gt;="&amp;G338-30,'2_Review &amp; Audit'!$I$6:$I$505,"&lt;="&amp;G338+30,'2_Review &amp; Audit'!$A$6:$A$505,"&lt;&gt;"&amp;A338)))</f>
        <v/>
      </c>
      <c r="P338" s="32" t="str">
        <f>IF(OR(D338="",G338="",M338&gt;=0),"",COUNTIFS('2_Review &amp; Audit'!$F$6:$F$505,D338,'2_Review &amp; Audit'!$I$6:$I$505,"&gt;="&amp;G338-30,'2_Review &amp; Audit'!$I$6:$I$505,"&lt;="&amp;G338+30,'2_Review &amp; Audit'!$A$6:$A$505,"&lt;&gt;"&amp;A338))</f>
        <v/>
      </c>
      <c r="Q338" s="88" t="str">
        <f t="shared" si="35"/>
        <v/>
      </c>
      <c r="R338" s="84" t="str">
        <f>IF(TransactionAuditTable[[#This Row],[Ticker]]="","",IF(Q338&lt;&gt;"Yes",0,ABS(M338)*MIN(1,O338/I338)))</f>
        <v/>
      </c>
      <c r="S338" s="85" t="str">
        <f t="shared" si="36"/>
        <v/>
      </c>
      <c r="T338" s="85" t="str">
        <f t="shared" si="37"/>
        <v/>
      </c>
      <c r="U338" s="85" t="str">
        <f t="shared" si="38"/>
        <v/>
      </c>
      <c r="V338" s="31" t="str">
        <f t="shared" si="39"/>
        <v/>
      </c>
      <c r="W338" s="80" t="str">
        <f t="shared" si="40"/>
        <v/>
      </c>
      <c r="X338" s="83" t="str">
        <f t="shared" si="41"/>
        <v/>
      </c>
    </row>
    <row r="339" spans="1:24" ht="15" customHeight="1" x14ac:dyDescent="0.25">
      <c r="A339" s="30" t="str">
        <f>IF('2_Review &amp; Audit'!A324="","",'2_Review &amp; Audit'!A324)</f>
        <v/>
      </c>
      <c r="B339" s="30" t="str">
        <f>IF(A339="","",'2_Review &amp; Audit'!C324)</f>
        <v/>
      </c>
      <c r="C339" s="30" t="str">
        <f>IF(A339="","",'2_Review &amp; Audit'!D324)</f>
        <v/>
      </c>
      <c r="D339" s="30" t="str">
        <f>IF(A339="","",'2_Review &amp; Audit'!F324)</f>
        <v/>
      </c>
      <c r="E339" s="30" t="str">
        <f>IF(A339="","",'2_Review &amp; Audit'!H324)</f>
        <v/>
      </c>
      <c r="F339" s="31" t="str">
        <f>IF(A339="","",'2_Review &amp; Audit'!I324)</f>
        <v/>
      </c>
      <c r="G339" s="31" t="str">
        <f>IF(A339="","",'2_Review &amp; Audit'!M324)</f>
        <v/>
      </c>
      <c r="H339" s="32" t="str">
        <f>IF(A339="","",'2_Review &amp; Audit'!J324)</f>
        <v/>
      </c>
      <c r="I339" s="32" t="str">
        <f>IF(A339="","",'2_Review &amp; Audit'!N324)</f>
        <v/>
      </c>
      <c r="J339" s="32" t="str">
        <f>IF(A339="","",'2_Review &amp; Audit'!R324)</f>
        <v/>
      </c>
      <c r="K339" s="90" t="str">
        <f>IF(A339="","",'2_Review &amp; Audit'!L324)</f>
        <v/>
      </c>
      <c r="L339" s="90" t="str">
        <f>IF(A339="","",'2_Review &amp; Audit'!P324)</f>
        <v/>
      </c>
      <c r="M339" s="90" t="str">
        <f>IF(A339="","",'2_Review &amp; Audit'!Q324)</f>
        <v/>
      </c>
      <c r="N339" s="90" t="str">
        <f t="shared" si="34"/>
        <v/>
      </c>
      <c r="O339" s="32" t="str">
        <f>IF(OR(D339="",G339="",M339&gt;=0),"",MIN(I339,SUMIFS('2_Review &amp; Audit'!$J$6:$J$505,'2_Review &amp; Audit'!$F$6:$F$505,D339,'2_Review &amp; Audit'!$I$6:$I$505,"&gt;="&amp;G339-30,'2_Review &amp; Audit'!$I$6:$I$505,"&lt;="&amp;G339+30,'2_Review &amp; Audit'!$A$6:$A$505,"&lt;&gt;"&amp;A339)))</f>
        <v/>
      </c>
      <c r="P339" s="32" t="str">
        <f>IF(OR(D339="",G339="",M339&gt;=0),"",COUNTIFS('2_Review &amp; Audit'!$F$6:$F$505,D339,'2_Review &amp; Audit'!$I$6:$I$505,"&gt;="&amp;G339-30,'2_Review &amp; Audit'!$I$6:$I$505,"&lt;="&amp;G339+30,'2_Review &amp; Audit'!$A$6:$A$505,"&lt;&gt;"&amp;A339))</f>
        <v/>
      </c>
      <c r="Q339" s="88" t="str">
        <f t="shared" si="35"/>
        <v/>
      </c>
      <c r="R339" s="84" t="str">
        <f>IF(TransactionAuditTable[[#This Row],[Ticker]]="","",IF(Q339&lt;&gt;"Yes",0,ABS(M339)*MIN(1,O339/I339)))</f>
        <v/>
      </c>
      <c r="S339" s="85" t="str">
        <f t="shared" si="36"/>
        <v/>
      </c>
      <c r="T339" s="85" t="str">
        <f t="shared" si="37"/>
        <v/>
      </c>
      <c r="U339" s="85" t="str">
        <f t="shared" si="38"/>
        <v/>
      </c>
      <c r="V339" s="31" t="str">
        <f t="shared" si="39"/>
        <v/>
      </c>
      <c r="W339" s="79" t="str">
        <f t="shared" si="40"/>
        <v/>
      </c>
      <c r="X339" s="82" t="str">
        <f t="shared" si="41"/>
        <v/>
      </c>
    </row>
    <row r="340" spans="1:24" ht="15" customHeight="1" x14ac:dyDescent="0.25">
      <c r="A340" s="30" t="str">
        <f>IF('2_Review &amp; Audit'!A325="","",'2_Review &amp; Audit'!A325)</f>
        <v/>
      </c>
      <c r="B340" s="30" t="str">
        <f>IF(A340="","",'2_Review &amp; Audit'!C325)</f>
        <v/>
      </c>
      <c r="C340" s="30" t="str">
        <f>IF(A340="","",'2_Review &amp; Audit'!D325)</f>
        <v/>
      </c>
      <c r="D340" s="30" t="str">
        <f>IF(A340="","",'2_Review &amp; Audit'!F325)</f>
        <v/>
      </c>
      <c r="E340" s="30" t="str">
        <f>IF(A340="","",'2_Review &amp; Audit'!H325)</f>
        <v/>
      </c>
      <c r="F340" s="31" t="str">
        <f>IF(A340="","",'2_Review &amp; Audit'!I325)</f>
        <v/>
      </c>
      <c r="G340" s="31" t="str">
        <f>IF(A340="","",'2_Review &amp; Audit'!M325)</f>
        <v/>
      </c>
      <c r="H340" s="32" t="str">
        <f>IF(A340="","",'2_Review &amp; Audit'!J325)</f>
        <v/>
      </c>
      <c r="I340" s="32" t="str">
        <f>IF(A340="","",'2_Review &amp; Audit'!N325)</f>
        <v/>
      </c>
      <c r="J340" s="32" t="str">
        <f>IF(A340="","",'2_Review &amp; Audit'!R325)</f>
        <v/>
      </c>
      <c r="K340" s="90" t="str">
        <f>IF(A340="","",'2_Review &amp; Audit'!L325)</f>
        <v/>
      </c>
      <c r="L340" s="90" t="str">
        <f>IF(A340="","",'2_Review &amp; Audit'!P325)</f>
        <v/>
      </c>
      <c r="M340" s="90" t="str">
        <f>IF(A340="","",'2_Review &amp; Audit'!Q325)</f>
        <v/>
      </c>
      <c r="N340" s="90" t="str">
        <f t="shared" si="34"/>
        <v/>
      </c>
      <c r="O340" s="32" t="str">
        <f>IF(OR(D340="",G340="",M340&gt;=0),"",MIN(I340,SUMIFS('2_Review &amp; Audit'!$J$6:$J$505,'2_Review &amp; Audit'!$F$6:$F$505,D340,'2_Review &amp; Audit'!$I$6:$I$505,"&gt;="&amp;G340-30,'2_Review &amp; Audit'!$I$6:$I$505,"&lt;="&amp;G340+30,'2_Review &amp; Audit'!$A$6:$A$505,"&lt;&gt;"&amp;A340)))</f>
        <v/>
      </c>
      <c r="P340" s="32" t="str">
        <f>IF(OR(D340="",G340="",M340&gt;=0),"",COUNTIFS('2_Review &amp; Audit'!$F$6:$F$505,D340,'2_Review &amp; Audit'!$I$6:$I$505,"&gt;="&amp;G340-30,'2_Review &amp; Audit'!$I$6:$I$505,"&lt;="&amp;G340+30,'2_Review &amp; Audit'!$A$6:$A$505,"&lt;&gt;"&amp;A340))</f>
        <v/>
      </c>
      <c r="Q340" s="88" t="str">
        <f t="shared" si="35"/>
        <v/>
      </c>
      <c r="R340" s="84" t="str">
        <f>IF(TransactionAuditTable[[#This Row],[Ticker]]="","",IF(Q340&lt;&gt;"Yes",0,ABS(M340)*MIN(1,O340/I340)))</f>
        <v/>
      </c>
      <c r="S340" s="85" t="str">
        <f t="shared" si="36"/>
        <v/>
      </c>
      <c r="T340" s="85" t="str">
        <f t="shared" si="37"/>
        <v/>
      </c>
      <c r="U340" s="85" t="str">
        <f t="shared" si="38"/>
        <v/>
      </c>
      <c r="V340" s="31" t="str">
        <f t="shared" si="39"/>
        <v/>
      </c>
      <c r="W340" s="80" t="str">
        <f t="shared" si="40"/>
        <v/>
      </c>
      <c r="X340" s="83" t="str">
        <f t="shared" si="41"/>
        <v/>
      </c>
    </row>
    <row r="341" spans="1:24" ht="15" customHeight="1" x14ac:dyDescent="0.25">
      <c r="A341" s="30" t="str">
        <f>IF('2_Review &amp; Audit'!A326="","",'2_Review &amp; Audit'!A326)</f>
        <v/>
      </c>
      <c r="B341" s="30" t="str">
        <f>IF(A341="","",'2_Review &amp; Audit'!C326)</f>
        <v/>
      </c>
      <c r="C341" s="30" t="str">
        <f>IF(A341="","",'2_Review &amp; Audit'!D326)</f>
        <v/>
      </c>
      <c r="D341" s="30" t="str">
        <f>IF(A341="","",'2_Review &amp; Audit'!F326)</f>
        <v/>
      </c>
      <c r="E341" s="30" t="str">
        <f>IF(A341="","",'2_Review &amp; Audit'!H326)</f>
        <v/>
      </c>
      <c r="F341" s="31" t="str">
        <f>IF(A341="","",'2_Review &amp; Audit'!I326)</f>
        <v/>
      </c>
      <c r="G341" s="31" t="str">
        <f>IF(A341="","",'2_Review &amp; Audit'!M326)</f>
        <v/>
      </c>
      <c r="H341" s="32" t="str">
        <f>IF(A341="","",'2_Review &amp; Audit'!J326)</f>
        <v/>
      </c>
      <c r="I341" s="32" t="str">
        <f>IF(A341="","",'2_Review &amp; Audit'!N326)</f>
        <v/>
      </c>
      <c r="J341" s="32" t="str">
        <f>IF(A341="","",'2_Review &amp; Audit'!R326)</f>
        <v/>
      </c>
      <c r="K341" s="90" t="str">
        <f>IF(A341="","",'2_Review &amp; Audit'!L326)</f>
        <v/>
      </c>
      <c r="L341" s="90" t="str">
        <f>IF(A341="","",'2_Review &amp; Audit'!P326)</f>
        <v/>
      </c>
      <c r="M341" s="90" t="str">
        <f>IF(A341="","",'2_Review &amp; Audit'!Q326)</f>
        <v/>
      </c>
      <c r="N341" s="90" t="str">
        <f t="shared" ref="N341:N404" si="42">IF(OR(M341&gt;=0,I341&lt;=0),"",ABS(M341/I341))</f>
        <v/>
      </c>
      <c r="O341" s="32" t="str">
        <f>IF(OR(D341="",G341="",M341&gt;=0),"",MIN(I341,SUMIFS('2_Review &amp; Audit'!$J$6:$J$505,'2_Review &amp; Audit'!$F$6:$F$505,D341,'2_Review &amp; Audit'!$I$6:$I$505,"&gt;="&amp;G341-30,'2_Review &amp; Audit'!$I$6:$I$505,"&lt;="&amp;G341+30,'2_Review &amp; Audit'!$A$6:$A$505,"&lt;&gt;"&amp;A341)))</f>
        <v/>
      </c>
      <c r="P341" s="32" t="str">
        <f>IF(OR(D341="",G341="",M341&gt;=0),"",COUNTIFS('2_Review &amp; Audit'!$F$6:$F$505,D341,'2_Review &amp; Audit'!$I$6:$I$505,"&gt;="&amp;G341-30,'2_Review &amp; Audit'!$I$6:$I$505,"&lt;="&amp;G341+30,'2_Review &amp; Audit'!$A$6:$A$505,"&lt;&gt;"&amp;A341))</f>
        <v/>
      </c>
      <c r="Q341" s="88" t="str">
        <f t="shared" ref="Q341:Q404" si="43">IF(A341="","",IF(AND(M341&lt;0,P341&gt;0),"Yes","No"))</f>
        <v/>
      </c>
      <c r="R341" s="84" t="str">
        <f>IF(TransactionAuditTable[[#This Row],[Ticker]]="","",IF(Q341&lt;&gt;"Yes",0,ABS(M341)*MIN(1,O341/I341)))</f>
        <v/>
      </c>
      <c r="S341" s="85" t="str">
        <f t="shared" ref="S341:S404" si="44">IF(Q341&lt;&gt;"Yes","",R341)</f>
        <v/>
      </c>
      <c r="T341" s="85" t="str">
        <f t="shared" ref="T341:T404" si="45">IF(A341="","",K341+IF(S341="",0,S341))</f>
        <v/>
      </c>
      <c r="U341" s="85" t="str">
        <f t="shared" ref="U341:U404" si="46">IF(OR(H341="",T341=""),"",T341/H341)</f>
        <v/>
      </c>
      <c r="V341" s="31" t="str">
        <f t="shared" ref="V341:V404" si="47">IF(Q341&lt;&gt;"Yes","",G341+30)</f>
        <v/>
      </c>
      <c r="W341" s="79" t="str">
        <f t="shared" ref="W341:W404" si="48">IF(OR(F341="",G341=""),"",G341-F341)</f>
        <v/>
      </c>
      <c r="X341" s="82" t="str">
        <f t="shared" ref="X341:X404" si="49">IF(OR(F341="",G341=""),"",IF(W341&gt;365,"Long-Term","Short-Term"))</f>
        <v/>
      </c>
    </row>
    <row r="342" spans="1:24" ht="15" customHeight="1" x14ac:dyDescent="0.25">
      <c r="A342" s="30" t="str">
        <f>IF('2_Review &amp; Audit'!A327="","",'2_Review &amp; Audit'!A327)</f>
        <v/>
      </c>
      <c r="B342" s="30" t="str">
        <f>IF(A342="","",'2_Review &amp; Audit'!C327)</f>
        <v/>
      </c>
      <c r="C342" s="30" t="str">
        <f>IF(A342="","",'2_Review &amp; Audit'!D327)</f>
        <v/>
      </c>
      <c r="D342" s="30" t="str">
        <f>IF(A342="","",'2_Review &amp; Audit'!F327)</f>
        <v/>
      </c>
      <c r="E342" s="30" t="str">
        <f>IF(A342="","",'2_Review &amp; Audit'!H327)</f>
        <v/>
      </c>
      <c r="F342" s="31" t="str">
        <f>IF(A342="","",'2_Review &amp; Audit'!I327)</f>
        <v/>
      </c>
      <c r="G342" s="31" t="str">
        <f>IF(A342="","",'2_Review &amp; Audit'!M327)</f>
        <v/>
      </c>
      <c r="H342" s="32" t="str">
        <f>IF(A342="","",'2_Review &amp; Audit'!J327)</f>
        <v/>
      </c>
      <c r="I342" s="32" t="str">
        <f>IF(A342="","",'2_Review &amp; Audit'!N327)</f>
        <v/>
      </c>
      <c r="J342" s="32" t="str">
        <f>IF(A342="","",'2_Review &amp; Audit'!R327)</f>
        <v/>
      </c>
      <c r="K342" s="90" t="str">
        <f>IF(A342="","",'2_Review &amp; Audit'!L327)</f>
        <v/>
      </c>
      <c r="L342" s="90" t="str">
        <f>IF(A342="","",'2_Review &amp; Audit'!P327)</f>
        <v/>
      </c>
      <c r="M342" s="90" t="str">
        <f>IF(A342="","",'2_Review &amp; Audit'!Q327)</f>
        <v/>
      </c>
      <c r="N342" s="90" t="str">
        <f t="shared" si="42"/>
        <v/>
      </c>
      <c r="O342" s="32" t="str">
        <f>IF(OR(D342="",G342="",M342&gt;=0),"",MIN(I342,SUMIFS('2_Review &amp; Audit'!$J$6:$J$505,'2_Review &amp; Audit'!$F$6:$F$505,D342,'2_Review &amp; Audit'!$I$6:$I$505,"&gt;="&amp;G342-30,'2_Review &amp; Audit'!$I$6:$I$505,"&lt;="&amp;G342+30,'2_Review &amp; Audit'!$A$6:$A$505,"&lt;&gt;"&amp;A342)))</f>
        <v/>
      </c>
      <c r="P342" s="32" t="str">
        <f>IF(OR(D342="",G342="",M342&gt;=0),"",COUNTIFS('2_Review &amp; Audit'!$F$6:$F$505,D342,'2_Review &amp; Audit'!$I$6:$I$505,"&gt;="&amp;G342-30,'2_Review &amp; Audit'!$I$6:$I$505,"&lt;="&amp;G342+30,'2_Review &amp; Audit'!$A$6:$A$505,"&lt;&gt;"&amp;A342))</f>
        <v/>
      </c>
      <c r="Q342" s="88" t="str">
        <f t="shared" si="43"/>
        <v/>
      </c>
      <c r="R342" s="84" t="str">
        <f>IF(TransactionAuditTable[[#This Row],[Ticker]]="","",IF(Q342&lt;&gt;"Yes",0,ABS(M342)*MIN(1,O342/I342)))</f>
        <v/>
      </c>
      <c r="S342" s="85" t="str">
        <f t="shared" si="44"/>
        <v/>
      </c>
      <c r="T342" s="85" t="str">
        <f t="shared" si="45"/>
        <v/>
      </c>
      <c r="U342" s="85" t="str">
        <f t="shared" si="46"/>
        <v/>
      </c>
      <c r="V342" s="31" t="str">
        <f t="shared" si="47"/>
        <v/>
      </c>
      <c r="W342" s="80" t="str">
        <f t="shared" si="48"/>
        <v/>
      </c>
      <c r="X342" s="83" t="str">
        <f t="shared" si="49"/>
        <v/>
      </c>
    </row>
    <row r="343" spans="1:24" ht="15" customHeight="1" x14ac:dyDescent="0.25">
      <c r="A343" s="30" t="str">
        <f>IF('2_Review &amp; Audit'!A328="","",'2_Review &amp; Audit'!A328)</f>
        <v/>
      </c>
      <c r="B343" s="30" t="str">
        <f>IF(A343="","",'2_Review &amp; Audit'!C328)</f>
        <v/>
      </c>
      <c r="C343" s="30" t="str">
        <f>IF(A343="","",'2_Review &amp; Audit'!D328)</f>
        <v/>
      </c>
      <c r="D343" s="30" t="str">
        <f>IF(A343="","",'2_Review &amp; Audit'!F328)</f>
        <v/>
      </c>
      <c r="E343" s="30" t="str">
        <f>IF(A343="","",'2_Review &amp; Audit'!H328)</f>
        <v/>
      </c>
      <c r="F343" s="31" t="str">
        <f>IF(A343="","",'2_Review &amp; Audit'!I328)</f>
        <v/>
      </c>
      <c r="G343" s="31" t="str">
        <f>IF(A343="","",'2_Review &amp; Audit'!M328)</f>
        <v/>
      </c>
      <c r="H343" s="32" t="str">
        <f>IF(A343="","",'2_Review &amp; Audit'!J328)</f>
        <v/>
      </c>
      <c r="I343" s="32" t="str">
        <f>IF(A343="","",'2_Review &amp; Audit'!N328)</f>
        <v/>
      </c>
      <c r="J343" s="32" t="str">
        <f>IF(A343="","",'2_Review &amp; Audit'!R328)</f>
        <v/>
      </c>
      <c r="K343" s="90" t="str">
        <f>IF(A343="","",'2_Review &amp; Audit'!L328)</f>
        <v/>
      </c>
      <c r="L343" s="90" t="str">
        <f>IF(A343="","",'2_Review &amp; Audit'!P328)</f>
        <v/>
      </c>
      <c r="M343" s="90" t="str">
        <f>IF(A343="","",'2_Review &amp; Audit'!Q328)</f>
        <v/>
      </c>
      <c r="N343" s="90" t="str">
        <f t="shared" si="42"/>
        <v/>
      </c>
      <c r="O343" s="32" t="str">
        <f>IF(OR(D343="",G343="",M343&gt;=0),"",MIN(I343,SUMIFS('2_Review &amp; Audit'!$J$6:$J$505,'2_Review &amp; Audit'!$F$6:$F$505,D343,'2_Review &amp; Audit'!$I$6:$I$505,"&gt;="&amp;G343-30,'2_Review &amp; Audit'!$I$6:$I$505,"&lt;="&amp;G343+30,'2_Review &amp; Audit'!$A$6:$A$505,"&lt;&gt;"&amp;A343)))</f>
        <v/>
      </c>
      <c r="P343" s="32" t="str">
        <f>IF(OR(D343="",G343="",M343&gt;=0),"",COUNTIFS('2_Review &amp; Audit'!$F$6:$F$505,D343,'2_Review &amp; Audit'!$I$6:$I$505,"&gt;="&amp;G343-30,'2_Review &amp; Audit'!$I$6:$I$505,"&lt;="&amp;G343+30,'2_Review &amp; Audit'!$A$6:$A$505,"&lt;&gt;"&amp;A343))</f>
        <v/>
      </c>
      <c r="Q343" s="88" t="str">
        <f t="shared" si="43"/>
        <v/>
      </c>
      <c r="R343" s="84" t="str">
        <f>IF(TransactionAuditTable[[#This Row],[Ticker]]="","",IF(Q343&lt;&gt;"Yes",0,ABS(M343)*MIN(1,O343/I343)))</f>
        <v/>
      </c>
      <c r="S343" s="85" t="str">
        <f t="shared" si="44"/>
        <v/>
      </c>
      <c r="T343" s="85" t="str">
        <f t="shared" si="45"/>
        <v/>
      </c>
      <c r="U343" s="85" t="str">
        <f t="shared" si="46"/>
        <v/>
      </c>
      <c r="V343" s="31" t="str">
        <f t="shared" si="47"/>
        <v/>
      </c>
      <c r="W343" s="79" t="str">
        <f t="shared" si="48"/>
        <v/>
      </c>
      <c r="X343" s="82" t="str">
        <f t="shared" si="49"/>
        <v/>
      </c>
    </row>
    <row r="344" spans="1:24" ht="15" customHeight="1" x14ac:dyDescent="0.25">
      <c r="A344" s="30" t="str">
        <f>IF('2_Review &amp; Audit'!A329="","",'2_Review &amp; Audit'!A329)</f>
        <v/>
      </c>
      <c r="B344" s="30" t="str">
        <f>IF(A344="","",'2_Review &amp; Audit'!C329)</f>
        <v/>
      </c>
      <c r="C344" s="30" t="str">
        <f>IF(A344="","",'2_Review &amp; Audit'!D329)</f>
        <v/>
      </c>
      <c r="D344" s="30" t="str">
        <f>IF(A344="","",'2_Review &amp; Audit'!F329)</f>
        <v/>
      </c>
      <c r="E344" s="30" t="str">
        <f>IF(A344="","",'2_Review &amp; Audit'!H329)</f>
        <v/>
      </c>
      <c r="F344" s="31" t="str">
        <f>IF(A344="","",'2_Review &amp; Audit'!I329)</f>
        <v/>
      </c>
      <c r="G344" s="31" t="str">
        <f>IF(A344="","",'2_Review &amp; Audit'!M329)</f>
        <v/>
      </c>
      <c r="H344" s="32" t="str">
        <f>IF(A344="","",'2_Review &amp; Audit'!J329)</f>
        <v/>
      </c>
      <c r="I344" s="32" t="str">
        <f>IF(A344="","",'2_Review &amp; Audit'!N329)</f>
        <v/>
      </c>
      <c r="J344" s="32" t="str">
        <f>IF(A344="","",'2_Review &amp; Audit'!R329)</f>
        <v/>
      </c>
      <c r="K344" s="90" t="str">
        <f>IF(A344="","",'2_Review &amp; Audit'!L329)</f>
        <v/>
      </c>
      <c r="L344" s="90" t="str">
        <f>IF(A344="","",'2_Review &amp; Audit'!P329)</f>
        <v/>
      </c>
      <c r="M344" s="90" t="str">
        <f>IF(A344="","",'2_Review &amp; Audit'!Q329)</f>
        <v/>
      </c>
      <c r="N344" s="90" t="str">
        <f t="shared" si="42"/>
        <v/>
      </c>
      <c r="O344" s="32" t="str">
        <f>IF(OR(D344="",G344="",M344&gt;=0),"",MIN(I344,SUMIFS('2_Review &amp; Audit'!$J$6:$J$505,'2_Review &amp; Audit'!$F$6:$F$505,D344,'2_Review &amp; Audit'!$I$6:$I$505,"&gt;="&amp;G344-30,'2_Review &amp; Audit'!$I$6:$I$505,"&lt;="&amp;G344+30,'2_Review &amp; Audit'!$A$6:$A$505,"&lt;&gt;"&amp;A344)))</f>
        <v/>
      </c>
      <c r="P344" s="32" t="str">
        <f>IF(OR(D344="",G344="",M344&gt;=0),"",COUNTIFS('2_Review &amp; Audit'!$F$6:$F$505,D344,'2_Review &amp; Audit'!$I$6:$I$505,"&gt;="&amp;G344-30,'2_Review &amp; Audit'!$I$6:$I$505,"&lt;="&amp;G344+30,'2_Review &amp; Audit'!$A$6:$A$505,"&lt;&gt;"&amp;A344))</f>
        <v/>
      </c>
      <c r="Q344" s="88" t="str">
        <f t="shared" si="43"/>
        <v/>
      </c>
      <c r="R344" s="84" t="str">
        <f>IF(TransactionAuditTable[[#This Row],[Ticker]]="","",IF(Q344&lt;&gt;"Yes",0,ABS(M344)*MIN(1,O344/I344)))</f>
        <v/>
      </c>
      <c r="S344" s="85" t="str">
        <f t="shared" si="44"/>
        <v/>
      </c>
      <c r="T344" s="85" t="str">
        <f t="shared" si="45"/>
        <v/>
      </c>
      <c r="U344" s="85" t="str">
        <f t="shared" si="46"/>
        <v/>
      </c>
      <c r="V344" s="31" t="str">
        <f t="shared" si="47"/>
        <v/>
      </c>
      <c r="W344" s="80" t="str">
        <f t="shared" si="48"/>
        <v/>
      </c>
      <c r="X344" s="83" t="str">
        <f t="shared" si="49"/>
        <v/>
      </c>
    </row>
    <row r="345" spans="1:24" ht="15" customHeight="1" x14ac:dyDescent="0.25">
      <c r="A345" s="30" t="str">
        <f>IF('2_Review &amp; Audit'!A330="","",'2_Review &amp; Audit'!A330)</f>
        <v/>
      </c>
      <c r="B345" s="30" t="str">
        <f>IF(A345="","",'2_Review &amp; Audit'!C330)</f>
        <v/>
      </c>
      <c r="C345" s="30" t="str">
        <f>IF(A345="","",'2_Review &amp; Audit'!D330)</f>
        <v/>
      </c>
      <c r="D345" s="30" t="str">
        <f>IF(A345="","",'2_Review &amp; Audit'!F330)</f>
        <v/>
      </c>
      <c r="E345" s="30" t="str">
        <f>IF(A345="","",'2_Review &amp; Audit'!H330)</f>
        <v/>
      </c>
      <c r="F345" s="31" t="str">
        <f>IF(A345="","",'2_Review &amp; Audit'!I330)</f>
        <v/>
      </c>
      <c r="G345" s="31" t="str">
        <f>IF(A345="","",'2_Review &amp; Audit'!M330)</f>
        <v/>
      </c>
      <c r="H345" s="32" t="str">
        <f>IF(A345="","",'2_Review &amp; Audit'!J330)</f>
        <v/>
      </c>
      <c r="I345" s="32" t="str">
        <f>IF(A345="","",'2_Review &amp; Audit'!N330)</f>
        <v/>
      </c>
      <c r="J345" s="32" t="str">
        <f>IF(A345="","",'2_Review &amp; Audit'!R330)</f>
        <v/>
      </c>
      <c r="K345" s="90" t="str">
        <f>IF(A345="","",'2_Review &amp; Audit'!L330)</f>
        <v/>
      </c>
      <c r="L345" s="90" t="str">
        <f>IF(A345="","",'2_Review &amp; Audit'!P330)</f>
        <v/>
      </c>
      <c r="M345" s="90" t="str">
        <f>IF(A345="","",'2_Review &amp; Audit'!Q330)</f>
        <v/>
      </c>
      <c r="N345" s="90" t="str">
        <f t="shared" si="42"/>
        <v/>
      </c>
      <c r="O345" s="32" t="str">
        <f>IF(OR(D345="",G345="",M345&gt;=0),"",MIN(I345,SUMIFS('2_Review &amp; Audit'!$J$6:$J$505,'2_Review &amp; Audit'!$F$6:$F$505,D345,'2_Review &amp; Audit'!$I$6:$I$505,"&gt;="&amp;G345-30,'2_Review &amp; Audit'!$I$6:$I$505,"&lt;="&amp;G345+30,'2_Review &amp; Audit'!$A$6:$A$505,"&lt;&gt;"&amp;A345)))</f>
        <v/>
      </c>
      <c r="P345" s="32" t="str">
        <f>IF(OR(D345="",G345="",M345&gt;=0),"",COUNTIFS('2_Review &amp; Audit'!$F$6:$F$505,D345,'2_Review &amp; Audit'!$I$6:$I$505,"&gt;="&amp;G345-30,'2_Review &amp; Audit'!$I$6:$I$505,"&lt;="&amp;G345+30,'2_Review &amp; Audit'!$A$6:$A$505,"&lt;&gt;"&amp;A345))</f>
        <v/>
      </c>
      <c r="Q345" s="88" t="str">
        <f t="shared" si="43"/>
        <v/>
      </c>
      <c r="R345" s="84" t="str">
        <f>IF(TransactionAuditTable[[#This Row],[Ticker]]="","",IF(Q345&lt;&gt;"Yes",0,ABS(M345)*MIN(1,O345/I345)))</f>
        <v/>
      </c>
      <c r="S345" s="85" t="str">
        <f t="shared" si="44"/>
        <v/>
      </c>
      <c r="T345" s="85" t="str">
        <f t="shared" si="45"/>
        <v/>
      </c>
      <c r="U345" s="85" t="str">
        <f t="shared" si="46"/>
        <v/>
      </c>
      <c r="V345" s="31" t="str">
        <f t="shared" si="47"/>
        <v/>
      </c>
      <c r="W345" s="79" t="str">
        <f t="shared" si="48"/>
        <v/>
      </c>
      <c r="X345" s="82" t="str">
        <f t="shared" si="49"/>
        <v/>
      </c>
    </row>
    <row r="346" spans="1:24" ht="15" customHeight="1" x14ac:dyDescent="0.25">
      <c r="A346" s="30" t="str">
        <f>IF('2_Review &amp; Audit'!A331="","",'2_Review &amp; Audit'!A331)</f>
        <v/>
      </c>
      <c r="B346" s="30" t="str">
        <f>IF(A346="","",'2_Review &amp; Audit'!C331)</f>
        <v/>
      </c>
      <c r="C346" s="30" t="str">
        <f>IF(A346="","",'2_Review &amp; Audit'!D331)</f>
        <v/>
      </c>
      <c r="D346" s="30" t="str">
        <f>IF(A346="","",'2_Review &amp; Audit'!F331)</f>
        <v/>
      </c>
      <c r="E346" s="30" t="str">
        <f>IF(A346="","",'2_Review &amp; Audit'!H331)</f>
        <v/>
      </c>
      <c r="F346" s="31" t="str">
        <f>IF(A346="","",'2_Review &amp; Audit'!I331)</f>
        <v/>
      </c>
      <c r="G346" s="31" t="str">
        <f>IF(A346="","",'2_Review &amp; Audit'!M331)</f>
        <v/>
      </c>
      <c r="H346" s="32" t="str">
        <f>IF(A346="","",'2_Review &amp; Audit'!J331)</f>
        <v/>
      </c>
      <c r="I346" s="32" t="str">
        <f>IF(A346="","",'2_Review &amp; Audit'!N331)</f>
        <v/>
      </c>
      <c r="J346" s="32" t="str">
        <f>IF(A346="","",'2_Review &amp; Audit'!R331)</f>
        <v/>
      </c>
      <c r="K346" s="90" t="str">
        <f>IF(A346="","",'2_Review &amp; Audit'!L331)</f>
        <v/>
      </c>
      <c r="L346" s="90" t="str">
        <f>IF(A346="","",'2_Review &amp; Audit'!P331)</f>
        <v/>
      </c>
      <c r="M346" s="90" t="str">
        <f>IF(A346="","",'2_Review &amp; Audit'!Q331)</f>
        <v/>
      </c>
      <c r="N346" s="90" t="str">
        <f t="shared" si="42"/>
        <v/>
      </c>
      <c r="O346" s="32" t="str">
        <f>IF(OR(D346="",G346="",M346&gt;=0),"",MIN(I346,SUMIFS('2_Review &amp; Audit'!$J$6:$J$505,'2_Review &amp; Audit'!$F$6:$F$505,D346,'2_Review &amp; Audit'!$I$6:$I$505,"&gt;="&amp;G346-30,'2_Review &amp; Audit'!$I$6:$I$505,"&lt;="&amp;G346+30,'2_Review &amp; Audit'!$A$6:$A$505,"&lt;&gt;"&amp;A346)))</f>
        <v/>
      </c>
      <c r="P346" s="32" t="str">
        <f>IF(OR(D346="",G346="",M346&gt;=0),"",COUNTIFS('2_Review &amp; Audit'!$F$6:$F$505,D346,'2_Review &amp; Audit'!$I$6:$I$505,"&gt;="&amp;G346-30,'2_Review &amp; Audit'!$I$6:$I$505,"&lt;="&amp;G346+30,'2_Review &amp; Audit'!$A$6:$A$505,"&lt;&gt;"&amp;A346))</f>
        <v/>
      </c>
      <c r="Q346" s="88" t="str">
        <f t="shared" si="43"/>
        <v/>
      </c>
      <c r="R346" s="84" t="str">
        <f>IF(TransactionAuditTable[[#This Row],[Ticker]]="","",IF(Q346&lt;&gt;"Yes",0,ABS(M346)*MIN(1,O346/I346)))</f>
        <v/>
      </c>
      <c r="S346" s="85" t="str">
        <f t="shared" si="44"/>
        <v/>
      </c>
      <c r="T346" s="85" t="str">
        <f t="shared" si="45"/>
        <v/>
      </c>
      <c r="U346" s="85" t="str">
        <f t="shared" si="46"/>
        <v/>
      </c>
      <c r="V346" s="31" t="str">
        <f t="shared" si="47"/>
        <v/>
      </c>
      <c r="W346" s="80" t="str">
        <f t="shared" si="48"/>
        <v/>
      </c>
      <c r="X346" s="83" t="str">
        <f t="shared" si="49"/>
        <v/>
      </c>
    </row>
    <row r="347" spans="1:24" ht="15" customHeight="1" x14ac:dyDescent="0.25">
      <c r="A347" s="30" t="str">
        <f>IF('2_Review &amp; Audit'!A332="","",'2_Review &amp; Audit'!A332)</f>
        <v/>
      </c>
      <c r="B347" s="30" t="str">
        <f>IF(A347="","",'2_Review &amp; Audit'!C332)</f>
        <v/>
      </c>
      <c r="C347" s="30" t="str">
        <f>IF(A347="","",'2_Review &amp; Audit'!D332)</f>
        <v/>
      </c>
      <c r="D347" s="30" t="str">
        <f>IF(A347="","",'2_Review &amp; Audit'!F332)</f>
        <v/>
      </c>
      <c r="E347" s="30" t="str">
        <f>IF(A347="","",'2_Review &amp; Audit'!H332)</f>
        <v/>
      </c>
      <c r="F347" s="31" t="str">
        <f>IF(A347="","",'2_Review &amp; Audit'!I332)</f>
        <v/>
      </c>
      <c r="G347" s="31" t="str">
        <f>IF(A347="","",'2_Review &amp; Audit'!M332)</f>
        <v/>
      </c>
      <c r="H347" s="32" t="str">
        <f>IF(A347="","",'2_Review &amp; Audit'!J332)</f>
        <v/>
      </c>
      <c r="I347" s="32" t="str">
        <f>IF(A347="","",'2_Review &amp; Audit'!N332)</f>
        <v/>
      </c>
      <c r="J347" s="32" t="str">
        <f>IF(A347="","",'2_Review &amp; Audit'!R332)</f>
        <v/>
      </c>
      <c r="K347" s="90" t="str">
        <f>IF(A347="","",'2_Review &amp; Audit'!L332)</f>
        <v/>
      </c>
      <c r="L347" s="90" t="str">
        <f>IF(A347="","",'2_Review &amp; Audit'!P332)</f>
        <v/>
      </c>
      <c r="M347" s="90" t="str">
        <f>IF(A347="","",'2_Review &amp; Audit'!Q332)</f>
        <v/>
      </c>
      <c r="N347" s="90" t="str">
        <f t="shared" si="42"/>
        <v/>
      </c>
      <c r="O347" s="32" t="str">
        <f>IF(OR(D347="",G347="",M347&gt;=0),"",MIN(I347,SUMIFS('2_Review &amp; Audit'!$J$6:$J$505,'2_Review &amp; Audit'!$F$6:$F$505,D347,'2_Review &amp; Audit'!$I$6:$I$505,"&gt;="&amp;G347-30,'2_Review &amp; Audit'!$I$6:$I$505,"&lt;="&amp;G347+30,'2_Review &amp; Audit'!$A$6:$A$505,"&lt;&gt;"&amp;A347)))</f>
        <v/>
      </c>
      <c r="P347" s="32" t="str">
        <f>IF(OR(D347="",G347="",M347&gt;=0),"",COUNTIFS('2_Review &amp; Audit'!$F$6:$F$505,D347,'2_Review &amp; Audit'!$I$6:$I$505,"&gt;="&amp;G347-30,'2_Review &amp; Audit'!$I$6:$I$505,"&lt;="&amp;G347+30,'2_Review &amp; Audit'!$A$6:$A$505,"&lt;&gt;"&amp;A347))</f>
        <v/>
      </c>
      <c r="Q347" s="88" t="str">
        <f t="shared" si="43"/>
        <v/>
      </c>
      <c r="R347" s="84" t="str">
        <f>IF(TransactionAuditTable[[#This Row],[Ticker]]="","",IF(Q347&lt;&gt;"Yes",0,ABS(M347)*MIN(1,O347/I347)))</f>
        <v/>
      </c>
      <c r="S347" s="85" t="str">
        <f t="shared" si="44"/>
        <v/>
      </c>
      <c r="T347" s="85" t="str">
        <f t="shared" si="45"/>
        <v/>
      </c>
      <c r="U347" s="85" t="str">
        <f t="shared" si="46"/>
        <v/>
      </c>
      <c r="V347" s="31" t="str">
        <f t="shared" si="47"/>
        <v/>
      </c>
      <c r="W347" s="79" t="str">
        <f t="shared" si="48"/>
        <v/>
      </c>
      <c r="X347" s="82" t="str">
        <f t="shared" si="49"/>
        <v/>
      </c>
    </row>
    <row r="348" spans="1:24" ht="15" customHeight="1" x14ac:dyDescent="0.25">
      <c r="A348" s="30" t="str">
        <f>IF('2_Review &amp; Audit'!A333="","",'2_Review &amp; Audit'!A333)</f>
        <v/>
      </c>
      <c r="B348" s="30" t="str">
        <f>IF(A348="","",'2_Review &amp; Audit'!C333)</f>
        <v/>
      </c>
      <c r="C348" s="30" t="str">
        <f>IF(A348="","",'2_Review &amp; Audit'!D333)</f>
        <v/>
      </c>
      <c r="D348" s="30" t="str">
        <f>IF(A348="","",'2_Review &amp; Audit'!F333)</f>
        <v/>
      </c>
      <c r="E348" s="30" t="str">
        <f>IF(A348="","",'2_Review &amp; Audit'!H333)</f>
        <v/>
      </c>
      <c r="F348" s="31" t="str">
        <f>IF(A348="","",'2_Review &amp; Audit'!I333)</f>
        <v/>
      </c>
      <c r="G348" s="31" t="str">
        <f>IF(A348="","",'2_Review &amp; Audit'!M333)</f>
        <v/>
      </c>
      <c r="H348" s="32" t="str">
        <f>IF(A348="","",'2_Review &amp; Audit'!J333)</f>
        <v/>
      </c>
      <c r="I348" s="32" t="str">
        <f>IF(A348="","",'2_Review &amp; Audit'!N333)</f>
        <v/>
      </c>
      <c r="J348" s="32" t="str">
        <f>IF(A348="","",'2_Review &amp; Audit'!R333)</f>
        <v/>
      </c>
      <c r="K348" s="90" t="str">
        <f>IF(A348="","",'2_Review &amp; Audit'!L333)</f>
        <v/>
      </c>
      <c r="L348" s="90" t="str">
        <f>IF(A348="","",'2_Review &amp; Audit'!P333)</f>
        <v/>
      </c>
      <c r="M348" s="90" t="str">
        <f>IF(A348="","",'2_Review &amp; Audit'!Q333)</f>
        <v/>
      </c>
      <c r="N348" s="90" t="str">
        <f t="shared" si="42"/>
        <v/>
      </c>
      <c r="O348" s="32" t="str">
        <f>IF(OR(D348="",G348="",M348&gt;=0),"",MIN(I348,SUMIFS('2_Review &amp; Audit'!$J$6:$J$505,'2_Review &amp; Audit'!$F$6:$F$505,D348,'2_Review &amp; Audit'!$I$6:$I$505,"&gt;="&amp;G348-30,'2_Review &amp; Audit'!$I$6:$I$505,"&lt;="&amp;G348+30,'2_Review &amp; Audit'!$A$6:$A$505,"&lt;&gt;"&amp;A348)))</f>
        <v/>
      </c>
      <c r="P348" s="32" t="str">
        <f>IF(OR(D348="",G348="",M348&gt;=0),"",COUNTIFS('2_Review &amp; Audit'!$F$6:$F$505,D348,'2_Review &amp; Audit'!$I$6:$I$505,"&gt;="&amp;G348-30,'2_Review &amp; Audit'!$I$6:$I$505,"&lt;="&amp;G348+30,'2_Review &amp; Audit'!$A$6:$A$505,"&lt;&gt;"&amp;A348))</f>
        <v/>
      </c>
      <c r="Q348" s="88" t="str">
        <f t="shared" si="43"/>
        <v/>
      </c>
      <c r="R348" s="84" t="str">
        <f>IF(TransactionAuditTable[[#This Row],[Ticker]]="","",IF(Q348&lt;&gt;"Yes",0,ABS(M348)*MIN(1,O348/I348)))</f>
        <v/>
      </c>
      <c r="S348" s="85" t="str">
        <f t="shared" si="44"/>
        <v/>
      </c>
      <c r="T348" s="85" t="str">
        <f t="shared" si="45"/>
        <v/>
      </c>
      <c r="U348" s="85" t="str">
        <f t="shared" si="46"/>
        <v/>
      </c>
      <c r="V348" s="31" t="str">
        <f t="shared" si="47"/>
        <v/>
      </c>
      <c r="W348" s="80" t="str">
        <f t="shared" si="48"/>
        <v/>
      </c>
      <c r="X348" s="83" t="str">
        <f t="shared" si="49"/>
        <v/>
      </c>
    </row>
    <row r="349" spans="1:24" ht="15" customHeight="1" x14ac:dyDescent="0.25">
      <c r="A349" s="30" t="str">
        <f>IF('2_Review &amp; Audit'!A334="","",'2_Review &amp; Audit'!A334)</f>
        <v/>
      </c>
      <c r="B349" s="30" t="str">
        <f>IF(A349="","",'2_Review &amp; Audit'!C334)</f>
        <v/>
      </c>
      <c r="C349" s="30" t="str">
        <f>IF(A349="","",'2_Review &amp; Audit'!D334)</f>
        <v/>
      </c>
      <c r="D349" s="30" t="str">
        <f>IF(A349="","",'2_Review &amp; Audit'!F334)</f>
        <v/>
      </c>
      <c r="E349" s="30" t="str">
        <f>IF(A349="","",'2_Review &amp; Audit'!H334)</f>
        <v/>
      </c>
      <c r="F349" s="31" t="str">
        <f>IF(A349="","",'2_Review &amp; Audit'!I334)</f>
        <v/>
      </c>
      <c r="G349" s="31" t="str">
        <f>IF(A349="","",'2_Review &amp; Audit'!M334)</f>
        <v/>
      </c>
      <c r="H349" s="32" t="str">
        <f>IF(A349="","",'2_Review &amp; Audit'!J334)</f>
        <v/>
      </c>
      <c r="I349" s="32" t="str">
        <f>IF(A349="","",'2_Review &amp; Audit'!N334)</f>
        <v/>
      </c>
      <c r="J349" s="32" t="str">
        <f>IF(A349="","",'2_Review &amp; Audit'!R334)</f>
        <v/>
      </c>
      <c r="K349" s="90" t="str">
        <f>IF(A349="","",'2_Review &amp; Audit'!L334)</f>
        <v/>
      </c>
      <c r="L349" s="90" t="str">
        <f>IF(A349="","",'2_Review &amp; Audit'!P334)</f>
        <v/>
      </c>
      <c r="M349" s="90" t="str">
        <f>IF(A349="","",'2_Review &amp; Audit'!Q334)</f>
        <v/>
      </c>
      <c r="N349" s="90" t="str">
        <f t="shared" si="42"/>
        <v/>
      </c>
      <c r="O349" s="32" t="str">
        <f>IF(OR(D349="",G349="",M349&gt;=0),"",MIN(I349,SUMIFS('2_Review &amp; Audit'!$J$6:$J$505,'2_Review &amp; Audit'!$F$6:$F$505,D349,'2_Review &amp; Audit'!$I$6:$I$505,"&gt;="&amp;G349-30,'2_Review &amp; Audit'!$I$6:$I$505,"&lt;="&amp;G349+30,'2_Review &amp; Audit'!$A$6:$A$505,"&lt;&gt;"&amp;A349)))</f>
        <v/>
      </c>
      <c r="P349" s="32" t="str">
        <f>IF(OR(D349="",G349="",M349&gt;=0),"",COUNTIFS('2_Review &amp; Audit'!$F$6:$F$505,D349,'2_Review &amp; Audit'!$I$6:$I$505,"&gt;="&amp;G349-30,'2_Review &amp; Audit'!$I$6:$I$505,"&lt;="&amp;G349+30,'2_Review &amp; Audit'!$A$6:$A$505,"&lt;&gt;"&amp;A349))</f>
        <v/>
      </c>
      <c r="Q349" s="88" t="str">
        <f t="shared" si="43"/>
        <v/>
      </c>
      <c r="R349" s="84" t="str">
        <f>IF(TransactionAuditTable[[#This Row],[Ticker]]="","",IF(Q349&lt;&gt;"Yes",0,ABS(M349)*MIN(1,O349/I349)))</f>
        <v/>
      </c>
      <c r="S349" s="85" t="str">
        <f t="shared" si="44"/>
        <v/>
      </c>
      <c r="T349" s="85" t="str">
        <f t="shared" si="45"/>
        <v/>
      </c>
      <c r="U349" s="85" t="str">
        <f t="shared" si="46"/>
        <v/>
      </c>
      <c r="V349" s="31" t="str">
        <f t="shared" si="47"/>
        <v/>
      </c>
      <c r="W349" s="79" t="str">
        <f t="shared" si="48"/>
        <v/>
      </c>
      <c r="X349" s="82" t="str">
        <f t="shared" si="49"/>
        <v/>
      </c>
    </row>
    <row r="350" spans="1:24" ht="15" customHeight="1" x14ac:dyDescent="0.25">
      <c r="A350" s="30" t="str">
        <f>IF('2_Review &amp; Audit'!A335="","",'2_Review &amp; Audit'!A335)</f>
        <v/>
      </c>
      <c r="B350" s="30" t="str">
        <f>IF(A350="","",'2_Review &amp; Audit'!C335)</f>
        <v/>
      </c>
      <c r="C350" s="30" t="str">
        <f>IF(A350="","",'2_Review &amp; Audit'!D335)</f>
        <v/>
      </c>
      <c r="D350" s="30" t="str">
        <f>IF(A350="","",'2_Review &amp; Audit'!F335)</f>
        <v/>
      </c>
      <c r="E350" s="30" t="str">
        <f>IF(A350="","",'2_Review &amp; Audit'!H335)</f>
        <v/>
      </c>
      <c r="F350" s="31" t="str">
        <f>IF(A350="","",'2_Review &amp; Audit'!I335)</f>
        <v/>
      </c>
      <c r="G350" s="31" t="str">
        <f>IF(A350="","",'2_Review &amp; Audit'!M335)</f>
        <v/>
      </c>
      <c r="H350" s="32" t="str">
        <f>IF(A350="","",'2_Review &amp; Audit'!J335)</f>
        <v/>
      </c>
      <c r="I350" s="32" t="str">
        <f>IF(A350="","",'2_Review &amp; Audit'!N335)</f>
        <v/>
      </c>
      <c r="J350" s="32" t="str">
        <f>IF(A350="","",'2_Review &amp; Audit'!R335)</f>
        <v/>
      </c>
      <c r="K350" s="90" t="str">
        <f>IF(A350="","",'2_Review &amp; Audit'!L335)</f>
        <v/>
      </c>
      <c r="L350" s="90" t="str">
        <f>IF(A350="","",'2_Review &amp; Audit'!P335)</f>
        <v/>
      </c>
      <c r="M350" s="90" t="str">
        <f>IF(A350="","",'2_Review &amp; Audit'!Q335)</f>
        <v/>
      </c>
      <c r="N350" s="90" t="str">
        <f t="shared" si="42"/>
        <v/>
      </c>
      <c r="O350" s="32" t="str">
        <f>IF(OR(D350="",G350="",M350&gt;=0),"",MIN(I350,SUMIFS('2_Review &amp; Audit'!$J$6:$J$505,'2_Review &amp; Audit'!$F$6:$F$505,D350,'2_Review &amp; Audit'!$I$6:$I$505,"&gt;="&amp;G350-30,'2_Review &amp; Audit'!$I$6:$I$505,"&lt;="&amp;G350+30,'2_Review &amp; Audit'!$A$6:$A$505,"&lt;&gt;"&amp;A350)))</f>
        <v/>
      </c>
      <c r="P350" s="32" t="str">
        <f>IF(OR(D350="",G350="",M350&gt;=0),"",COUNTIFS('2_Review &amp; Audit'!$F$6:$F$505,D350,'2_Review &amp; Audit'!$I$6:$I$505,"&gt;="&amp;G350-30,'2_Review &amp; Audit'!$I$6:$I$505,"&lt;="&amp;G350+30,'2_Review &amp; Audit'!$A$6:$A$505,"&lt;&gt;"&amp;A350))</f>
        <v/>
      </c>
      <c r="Q350" s="88" t="str">
        <f t="shared" si="43"/>
        <v/>
      </c>
      <c r="R350" s="84" t="str">
        <f>IF(TransactionAuditTable[[#This Row],[Ticker]]="","",IF(Q350&lt;&gt;"Yes",0,ABS(M350)*MIN(1,O350/I350)))</f>
        <v/>
      </c>
      <c r="S350" s="85" t="str">
        <f t="shared" si="44"/>
        <v/>
      </c>
      <c r="T350" s="85" t="str">
        <f t="shared" si="45"/>
        <v/>
      </c>
      <c r="U350" s="85" t="str">
        <f t="shared" si="46"/>
        <v/>
      </c>
      <c r="V350" s="31" t="str">
        <f t="shared" si="47"/>
        <v/>
      </c>
      <c r="W350" s="80" t="str">
        <f t="shared" si="48"/>
        <v/>
      </c>
      <c r="X350" s="83" t="str">
        <f t="shared" si="49"/>
        <v/>
      </c>
    </row>
    <row r="351" spans="1:24" ht="15" customHeight="1" x14ac:dyDescent="0.25">
      <c r="A351" s="30" t="str">
        <f>IF('2_Review &amp; Audit'!A336="","",'2_Review &amp; Audit'!A336)</f>
        <v/>
      </c>
      <c r="B351" s="30" t="str">
        <f>IF(A351="","",'2_Review &amp; Audit'!C336)</f>
        <v/>
      </c>
      <c r="C351" s="30" t="str">
        <f>IF(A351="","",'2_Review &amp; Audit'!D336)</f>
        <v/>
      </c>
      <c r="D351" s="30" t="str">
        <f>IF(A351="","",'2_Review &amp; Audit'!F336)</f>
        <v/>
      </c>
      <c r="E351" s="30" t="str">
        <f>IF(A351="","",'2_Review &amp; Audit'!H336)</f>
        <v/>
      </c>
      <c r="F351" s="31" t="str">
        <f>IF(A351="","",'2_Review &amp; Audit'!I336)</f>
        <v/>
      </c>
      <c r="G351" s="31" t="str">
        <f>IF(A351="","",'2_Review &amp; Audit'!M336)</f>
        <v/>
      </c>
      <c r="H351" s="32" t="str">
        <f>IF(A351="","",'2_Review &amp; Audit'!J336)</f>
        <v/>
      </c>
      <c r="I351" s="32" t="str">
        <f>IF(A351="","",'2_Review &amp; Audit'!N336)</f>
        <v/>
      </c>
      <c r="J351" s="32" t="str">
        <f>IF(A351="","",'2_Review &amp; Audit'!R336)</f>
        <v/>
      </c>
      <c r="K351" s="90" t="str">
        <f>IF(A351="","",'2_Review &amp; Audit'!L336)</f>
        <v/>
      </c>
      <c r="L351" s="90" t="str">
        <f>IF(A351="","",'2_Review &amp; Audit'!P336)</f>
        <v/>
      </c>
      <c r="M351" s="90" t="str">
        <f>IF(A351="","",'2_Review &amp; Audit'!Q336)</f>
        <v/>
      </c>
      <c r="N351" s="90" t="str">
        <f t="shared" si="42"/>
        <v/>
      </c>
      <c r="O351" s="32" t="str">
        <f>IF(OR(D351="",G351="",M351&gt;=0),"",MIN(I351,SUMIFS('2_Review &amp; Audit'!$J$6:$J$505,'2_Review &amp; Audit'!$F$6:$F$505,D351,'2_Review &amp; Audit'!$I$6:$I$505,"&gt;="&amp;G351-30,'2_Review &amp; Audit'!$I$6:$I$505,"&lt;="&amp;G351+30,'2_Review &amp; Audit'!$A$6:$A$505,"&lt;&gt;"&amp;A351)))</f>
        <v/>
      </c>
      <c r="P351" s="32" t="str">
        <f>IF(OR(D351="",G351="",M351&gt;=0),"",COUNTIFS('2_Review &amp; Audit'!$F$6:$F$505,D351,'2_Review &amp; Audit'!$I$6:$I$505,"&gt;="&amp;G351-30,'2_Review &amp; Audit'!$I$6:$I$505,"&lt;="&amp;G351+30,'2_Review &amp; Audit'!$A$6:$A$505,"&lt;&gt;"&amp;A351))</f>
        <v/>
      </c>
      <c r="Q351" s="88" t="str">
        <f t="shared" si="43"/>
        <v/>
      </c>
      <c r="R351" s="84" t="str">
        <f>IF(TransactionAuditTable[[#This Row],[Ticker]]="","",IF(Q351&lt;&gt;"Yes",0,ABS(M351)*MIN(1,O351/I351)))</f>
        <v/>
      </c>
      <c r="S351" s="85" t="str">
        <f t="shared" si="44"/>
        <v/>
      </c>
      <c r="T351" s="85" t="str">
        <f t="shared" si="45"/>
        <v/>
      </c>
      <c r="U351" s="85" t="str">
        <f t="shared" si="46"/>
        <v/>
      </c>
      <c r="V351" s="31" t="str">
        <f t="shared" si="47"/>
        <v/>
      </c>
      <c r="W351" s="79" t="str">
        <f t="shared" si="48"/>
        <v/>
      </c>
      <c r="X351" s="82" t="str">
        <f t="shared" si="49"/>
        <v/>
      </c>
    </row>
    <row r="352" spans="1:24" ht="15" customHeight="1" x14ac:dyDescent="0.25">
      <c r="A352" s="30" t="str">
        <f>IF('2_Review &amp; Audit'!A337="","",'2_Review &amp; Audit'!A337)</f>
        <v/>
      </c>
      <c r="B352" s="30" t="str">
        <f>IF(A352="","",'2_Review &amp; Audit'!C337)</f>
        <v/>
      </c>
      <c r="C352" s="30" t="str">
        <f>IF(A352="","",'2_Review &amp; Audit'!D337)</f>
        <v/>
      </c>
      <c r="D352" s="30" t="str">
        <f>IF(A352="","",'2_Review &amp; Audit'!F337)</f>
        <v/>
      </c>
      <c r="E352" s="30" t="str">
        <f>IF(A352="","",'2_Review &amp; Audit'!H337)</f>
        <v/>
      </c>
      <c r="F352" s="31" t="str">
        <f>IF(A352="","",'2_Review &amp; Audit'!I337)</f>
        <v/>
      </c>
      <c r="G352" s="31" t="str">
        <f>IF(A352="","",'2_Review &amp; Audit'!M337)</f>
        <v/>
      </c>
      <c r="H352" s="32" t="str">
        <f>IF(A352="","",'2_Review &amp; Audit'!J337)</f>
        <v/>
      </c>
      <c r="I352" s="32" t="str">
        <f>IF(A352="","",'2_Review &amp; Audit'!N337)</f>
        <v/>
      </c>
      <c r="J352" s="32" t="str">
        <f>IF(A352="","",'2_Review &amp; Audit'!R337)</f>
        <v/>
      </c>
      <c r="K352" s="90" t="str">
        <f>IF(A352="","",'2_Review &amp; Audit'!L337)</f>
        <v/>
      </c>
      <c r="L352" s="90" t="str">
        <f>IF(A352="","",'2_Review &amp; Audit'!P337)</f>
        <v/>
      </c>
      <c r="M352" s="90" t="str">
        <f>IF(A352="","",'2_Review &amp; Audit'!Q337)</f>
        <v/>
      </c>
      <c r="N352" s="90" t="str">
        <f t="shared" si="42"/>
        <v/>
      </c>
      <c r="O352" s="32" t="str">
        <f>IF(OR(D352="",G352="",M352&gt;=0),"",MIN(I352,SUMIFS('2_Review &amp; Audit'!$J$6:$J$505,'2_Review &amp; Audit'!$F$6:$F$505,D352,'2_Review &amp; Audit'!$I$6:$I$505,"&gt;="&amp;G352-30,'2_Review &amp; Audit'!$I$6:$I$505,"&lt;="&amp;G352+30,'2_Review &amp; Audit'!$A$6:$A$505,"&lt;&gt;"&amp;A352)))</f>
        <v/>
      </c>
      <c r="P352" s="32" t="str">
        <f>IF(OR(D352="",G352="",M352&gt;=0),"",COUNTIFS('2_Review &amp; Audit'!$F$6:$F$505,D352,'2_Review &amp; Audit'!$I$6:$I$505,"&gt;="&amp;G352-30,'2_Review &amp; Audit'!$I$6:$I$505,"&lt;="&amp;G352+30,'2_Review &amp; Audit'!$A$6:$A$505,"&lt;&gt;"&amp;A352))</f>
        <v/>
      </c>
      <c r="Q352" s="88" t="str">
        <f t="shared" si="43"/>
        <v/>
      </c>
      <c r="R352" s="84" t="str">
        <f>IF(TransactionAuditTable[[#This Row],[Ticker]]="","",IF(Q352&lt;&gt;"Yes",0,ABS(M352)*MIN(1,O352/I352)))</f>
        <v/>
      </c>
      <c r="S352" s="85" t="str">
        <f t="shared" si="44"/>
        <v/>
      </c>
      <c r="T352" s="85" t="str">
        <f t="shared" si="45"/>
        <v/>
      </c>
      <c r="U352" s="85" t="str">
        <f t="shared" si="46"/>
        <v/>
      </c>
      <c r="V352" s="31" t="str">
        <f t="shared" si="47"/>
        <v/>
      </c>
      <c r="W352" s="80" t="str">
        <f t="shared" si="48"/>
        <v/>
      </c>
      <c r="X352" s="83" t="str">
        <f t="shared" si="49"/>
        <v/>
      </c>
    </row>
    <row r="353" spans="1:24" ht="15" customHeight="1" x14ac:dyDescent="0.25">
      <c r="A353" s="30" t="str">
        <f>IF('2_Review &amp; Audit'!A338="","",'2_Review &amp; Audit'!A338)</f>
        <v/>
      </c>
      <c r="B353" s="30" t="str">
        <f>IF(A353="","",'2_Review &amp; Audit'!C338)</f>
        <v/>
      </c>
      <c r="C353" s="30" t="str">
        <f>IF(A353="","",'2_Review &amp; Audit'!D338)</f>
        <v/>
      </c>
      <c r="D353" s="30" t="str">
        <f>IF(A353="","",'2_Review &amp; Audit'!F338)</f>
        <v/>
      </c>
      <c r="E353" s="30" t="str">
        <f>IF(A353="","",'2_Review &amp; Audit'!H338)</f>
        <v/>
      </c>
      <c r="F353" s="31" t="str">
        <f>IF(A353="","",'2_Review &amp; Audit'!I338)</f>
        <v/>
      </c>
      <c r="G353" s="31" t="str">
        <f>IF(A353="","",'2_Review &amp; Audit'!M338)</f>
        <v/>
      </c>
      <c r="H353" s="32" t="str">
        <f>IF(A353="","",'2_Review &amp; Audit'!J338)</f>
        <v/>
      </c>
      <c r="I353" s="32" t="str">
        <f>IF(A353="","",'2_Review &amp; Audit'!N338)</f>
        <v/>
      </c>
      <c r="J353" s="32" t="str">
        <f>IF(A353="","",'2_Review &amp; Audit'!R338)</f>
        <v/>
      </c>
      <c r="K353" s="90" t="str">
        <f>IF(A353="","",'2_Review &amp; Audit'!L338)</f>
        <v/>
      </c>
      <c r="L353" s="90" t="str">
        <f>IF(A353="","",'2_Review &amp; Audit'!P338)</f>
        <v/>
      </c>
      <c r="M353" s="90" t="str">
        <f>IF(A353="","",'2_Review &amp; Audit'!Q338)</f>
        <v/>
      </c>
      <c r="N353" s="90" t="str">
        <f t="shared" si="42"/>
        <v/>
      </c>
      <c r="O353" s="32" t="str">
        <f>IF(OR(D353="",G353="",M353&gt;=0),"",MIN(I353,SUMIFS('2_Review &amp; Audit'!$J$6:$J$505,'2_Review &amp; Audit'!$F$6:$F$505,D353,'2_Review &amp; Audit'!$I$6:$I$505,"&gt;="&amp;G353-30,'2_Review &amp; Audit'!$I$6:$I$505,"&lt;="&amp;G353+30,'2_Review &amp; Audit'!$A$6:$A$505,"&lt;&gt;"&amp;A353)))</f>
        <v/>
      </c>
      <c r="P353" s="32" t="str">
        <f>IF(OR(D353="",G353="",M353&gt;=0),"",COUNTIFS('2_Review &amp; Audit'!$F$6:$F$505,D353,'2_Review &amp; Audit'!$I$6:$I$505,"&gt;="&amp;G353-30,'2_Review &amp; Audit'!$I$6:$I$505,"&lt;="&amp;G353+30,'2_Review &amp; Audit'!$A$6:$A$505,"&lt;&gt;"&amp;A353))</f>
        <v/>
      </c>
      <c r="Q353" s="88" t="str">
        <f t="shared" si="43"/>
        <v/>
      </c>
      <c r="R353" s="84" t="str">
        <f>IF(TransactionAuditTable[[#This Row],[Ticker]]="","",IF(Q353&lt;&gt;"Yes",0,ABS(M353)*MIN(1,O353/I353)))</f>
        <v/>
      </c>
      <c r="S353" s="85" t="str">
        <f t="shared" si="44"/>
        <v/>
      </c>
      <c r="T353" s="85" t="str">
        <f t="shared" si="45"/>
        <v/>
      </c>
      <c r="U353" s="85" t="str">
        <f t="shared" si="46"/>
        <v/>
      </c>
      <c r="V353" s="31" t="str">
        <f t="shared" si="47"/>
        <v/>
      </c>
      <c r="W353" s="79" t="str">
        <f t="shared" si="48"/>
        <v/>
      </c>
      <c r="X353" s="82" t="str">
        <f t="shared" si="49"/>
        <v/>
      </c>
    </row>
    <row r="354" spans="1:24" ht="15" customHeight="1" x14ac:dyDescent="0.25">
      <c r="A354" s="30" t="str">
        <f>IF('2_Review &amp; Audit'!A339="","",'2_Review &amp; Audit'!A339)</f>
        <v/>
      </c>
      <c r="B354" s="30" t="str">
        <f>IF(A354="","",'2_Review &amp; Audit'!C339)</f>
        <v/>
      </c>
      <c r="C354" s="30" t="str">
        <f>IF(A354="","",'2_Review &amp; Audit'!D339)</f>
        <v/>
      </c>
      <c r="D354" s="30" t="str">
        <f>IF(A354="","",'2_Review &amp; Audit'!F339)</f>
        <v/>
      </c>
      <c r="E354" s="30" t="str">
        <f>IF(A354="","",'2_Review &amp; Audit'!H339)</f>
        <v/>
      </c>
      <c r="F354" s="31" t="str">
        <f>IF(A354="","",'2_Review &amp; Audit'!I339)</f>
        <v/>
      </c>
      <c r="G354" s="31" t="str">
        <f>IF(A354="","",'2_Review &amp; Audit'!M339)</f>
        <v/>
      </c>
      <c r="H354" s="32" t="str">
        <f>IF(A354="","",'2_Review &amp; Audit'!J339)</f>
        <v/>
      </c>
      <c r="I354" s="32" t="str">
        <f>IF(A354="","",'2_Review &amp; Audit'!N339)</f>
        <v/>
      </c>
      <c r="J354" s="32" t="str">
        <f>IF(A354="","",'2_Review &amp; Audit'!R339)</f>
        <v/>
      </c>
      <c r="K354" s="90" t="str">
        <f>IF(A354="","",'2_Review &amp; Audit'!L339)</f>
        <v/>
      </c>
      <c r="L354" s="90" t="str">
        <f>IF(A354="","",'2_Review &amp; Audit'!P339)</f>
        <v/>
      </c>
      <c r="M354" s="90" t="str">
        <f>IF(A354="","",'2_Review &amp; Audit'!Q339)</f>
        <v/>
      </c>
      <c r="N354" s="90" t="str">
        <f t="shared" si="42"/>
        <v/>
      </c>
      <c r="O354" s="32" t="str">
        <f>IF(OR(D354="",G354="",M354&gt;=0),"",MIN(I354,SUMIFS('2_Review &amp; Audit'!$J$6:$J$505,'2_Review &amp; Audit'!$F$6:$F$505,D354,'2_Review &amp; Audit'!$I$6:$I$505,"&gt;="&amp;G354-30,'2_Review &amp; Audit'!$I$6:$I$505,"&lt;="&amp;G354+30,'2_Review &amp; Audit'!$A$6:$A$505,"&lt;&gt;"&amp;A354)))</f>
        <v/>
      </c>
      <c r="P354" s="32" t="str">
        <f>IF(OR(D354="",G354="",M354&gt;=0),"",COUNTIFS('2_Review &amp; Audit'!$F$6:$F$505,D354,'2_Review &amp; Audit'!$I$6:$I$505,"&gt;="&amp;G354-30,'2_Review &amp; Audit'!$I$6:$I$505,"&lt;="&amp;G354+30,'2_Review &amp; Audit'!$A$6:$A$505,"&lt;&gt;"&amp;A354))</f>
        <v/>
      </c>
      <c r="Q354" s="88" t="str">
        <f t="shared" si="43"/>
        <v/>
      </c>
      <c r="R354" s="84" t="str">
        <f>IF(TransactionAuditTable[[#This Row],[Ticker]]="","",IF(Q354&lt;&gt;"Yes",0,ABS(M354)*MIN(1,O354/I354)))</f>
        <v/>
      </c>
      <c r="S354" s="85" t="str">
        <f t="shared" si="44"/>
        <v/>
      </c>
      <c r="T354" s="85" t="str">
        <f t="shared" si="45"/>
        <v/>
      </c>
      <c r="U354" s="85" t="str">
        <f t="shared" si="46"/>
        <v/>
      </c>
      <c r="V354" s="31" t="str">
        <f t="shared" si="47"/>
        <v/>
      </c>
      <c r="W354" s="80" t="str">
        <f t="shared" si="48"/>
        <v/>
      </c>
      <c r="X354" s="83" t="str">
        <f t="shared" si="49"/>
        <v/>
      </c>
    </row>
    <row r="355" spans="1:24" ht="15" customHeight="1" x14ac:dyDescent="0.25">
      <c r="A355" s="30" t="str">
        <f>IF('2_Review &amp; Audit'!A340="","",'2_Review &amp; Audit'!A340)</f>
        <v/>
      </c>
      <c r="B355" s="30" t="str">
        <f>IF(A355="","",'2_Review &amp; Audit'!C340)</f>
        <v/>
      </c>
      <c r="C355" s="30" t="str">
        <f>IF(A355="","",'2_Review &amp; Audit'!D340)</f>
        <v/>
      </c>
      <c r="D355" s="30" t="str">
        <f>IF(A355="","",'2_Review &amp; Audit'!F340)</f>
        <v/>
      </c>
      <c r="E355" s="30" t="str">
        <f>IF(A355="","",'2_Review &amp; Audit'!H340)</f>
        <v/>
      </c>
      <c r="F355" s="31" t="str">
        <f>IF(A355="","",'2_Review &amp; Audit'!I340)</f>
        <v/>
      </c>
      <c r="G355" s="31" t="str">
        <f>IF(A355="","",'2_Review &amp; Audit'!M340)</f>
        <v/>
      </c>
      <c r="H355" s="32" t="str">
        <f>IF(A355="","",'2_Review &amp; Audit'!J340)</f>
        <v/>
      </c>
      <c r="I355" s="32" t="str">
        <f>IF(A355="","",'2_Review &amp; Audit'!N340)</f>
        <v/>
      </c>
      <c r="J355" s="32" t="str">
        <f>IF(A355="","",'2_Review &amp; Audit'!R340)</f>
        <v/>
      </c>
      <c r="K355" s="90" t="str">
        <f>IF(A355="","",'2_Review &amp; Audit'!L340)</f>
        <v/>
      </c>
      <c r="L355" s="90" t="str">
        <f>IF(A355="","",'2_Review &amp; Audit'!P340)</f>
        <v/>
      </c>
      <c r="M355" s="90" t="str">
        <f>IF(A355="","",'2_Review &amp; Audit'!Q340)</f>
        <v/>
      </c>
      <c r="N355" s="90" t="str">
        <f t="shared" si="42"/>
        <v/>
      </c>
      <c r="O355" s="32" t="str">
        <f>IF(OR(D355="",G355="",M355&gt;=0),"",MIN(I355,SUMIFS('2_Review &amp; Audit'!$J$6:$J$505,'2_Review &amp; Audit'!$F$6:$F$505,D355,'2_Review &amp; Audit'!$I$6:$I$505,"&gt;="&amp;G355-30,'2_Review &amp; Audit'!$I$6:$I$505,"&lt;="&amp;G355+30,'2_Review &amp; Audit'!$A$6:$A$505,"&lt;&gt;"&amp;A355)))</f>
        <v/>
      </c>
      <c r="P355" s="32" t="str">
        <f>IF(OR(D355="",G355="",M355&gt;=0),"",COUNTIFS('2_Review &amp; Audit'!$F$6:$F$505,D355,'2_Review &amp; Audit'!$I$6:$I$505,"&gt;="&amp;G355-30,'2_Review &amp; Audit'!$I$6:$I$505,"&lt;="&amp;G355+30,'2_Review &amp; Audit'!$A$6:$A$505,"&lt;&gt;"&amp;A355))</f>
        <v/>
      </c>
      <c r="Q355" s="88" t="str">
        <f t="shared" si="43"/>
        <v/>
      </c>
      <c r="R355" s="84" t="str">
        <f>IF(TransactionAuditTable[[#This Row],[Ticker]]="","",IF(Q355&lt;&gt;"Yes",0,ABS(M355)*MIN(1,O355/I355)))</f>
        <v/>
      </c>
      <c r="S355" s="85" t="str">
        <f t="shared" si="44"/>
        <v/>
      </c>
      <c r="T355" s="85" t="str">
        <f t="shared" si="45"/>
        <v/>
      </c>
      <c r="U355" s="85" t="str">
        <f t="shared" si="46"/>
        <v/>
      </c>
      <c r="V355" s="31" t="str">
        <f t="shared" si="47"/>
        <v/>
      </c>
      <c r="W355" s="79" t="str">
        <f t="shared" si="48"/>
        <v/>
      </c>
      <c r="X355" s="82" t="str">
        <f t="shared" si="49"/>
        <v/>
      </c>
    </row>
    <row r="356" spans="1:24" ht="15" customHeight="1" x14ac:dyDescent="0.25">
      <c r="A356" s="30" t="str">
        <f>IF('2_Review &amp; Audit'!A341="","",'2_Review &amp; Audit'!A341)</f>
        <v/>
      </c>
      <c r="B356" s="30" t="str">
        <f>IF(A356="","",'2_Review &amp; Audit'!C341)</f>
        <v/>
      </c>
      <c r="C356" s="30" t="str">
        <f>IF(A356="","",'2_Review &amp; Audit'!D341)</f>
        <v/>
      </c>
      <c r="D356" s="30" t="str">
        <f>IF(A356="","",'2_Review &amp; Audit'!F341)</f>
        <v/>
      </c>
      <c r="E356" s="30" t="str">
        <f>IF(A356="","",'2_Review &amp; Audit'!H341)</f>
        <v/>
      </c>
      <c r="F356" s="31" t="str">
        <f>IF(A356="","",'2_Review &amp; Audit'!I341)</f>
        <v/>
      </c>
      <c r="G356" s="31" t="str">
        <f>IF(A356="","",'2_Review &amp; Audit'!M341)</f>
        <v/>
      </c>
      <c r="H356" s="32" t="str">
        <f>IF(A356="","",'2_Review &amp; Audit'!J341)</f>
        <v/>
      </c>
      <c r="I356" s="32" t="str">
        <f>IF(A356="","",'2_Review &amp; Audit'!N341)</f>
        <v/>
      </c>
      <c r="J356" s="32" t="str">
        <f>IF(A356="","",'2_Review &amp; Audit'!R341)</f>
        <v/>
      </c>
      <c r="K356" s="90" t="str">
        <f>IF(A356="","",'2_Review &amp; Audit'!L341)</f>
        <v/>
      </c>
      <c r="L356" s="90" t="str">
        <f>IF(A356="","",'2_Review &amp; Audit'!P341)</f>
        <v/>
      </c>
      <c r="M356" s="90" t="str">
        <f>IF(A356="","",'2_Review &amp; Audit'!Q341)</f>
        <v/>
      </c>
      <c r="N356" s="90" t="str">
        <f t="shared" si="42"/>
        <v/>
      </c>
      <c r="O356" s="32" t="str">
        <f>IF(OR(D356="",G356="",M356&gt;=0),"",MIN(I356,SUMIFS('2_Review &amp; Audit'!$J$6:$J$505,'2_Review &amp; Audit'!$F$6:$F$505,D356,'2_Review &amp; Audit'!$I$6:$I$505,"&gt;="&amp;G356-30,'2_Review &amp; Audit'!$I$6:$I$505,"&lt;="&amp;G356+30,'2_Review &amp; Audit'!$A$6:$A$505,"&lt;&gt;"&amp;A356)))</f>
        <v/>
      </c>
      <c r="P356" s="32" t="str">
        <f>IF(OR(D356="",G356="",M356&gt;=0),"",COUNTIFS('2_Review &amp; Audit'!$F$6:$F$505,D356,'2_Review &amp; Audit'!$I$6:$I$505,"&gt;="&amp;G356-30,'2_Review &amp; Audit'!$I$6:$I$505,"&lt;="&amp;G356+30,'2_Review &amp; Audit'!$A$6:$A$505,"&lt;&gt;"&amp;A356))</f>
        <v/>
      </c>
      <c r="Q356" s="88" t="str">
        <f t="shared" si="43"/>
        <v/>
      </c>
      <c r="R356" s="84" t="str">
        <f>IF(TransactionAuditTable[[#This Row],[Ticker]]="","",IF(Q356&lt;&gt;"Yes",0,ABS(M356)*MIN(1,O356/I356)))</f>
        <v/>
      </c>
      <c r="S356" s="85" t="str">
        <f t="shared" si="44"/>
        <v/>
      </c>
      <c r="T356" s="85" t="str">
        <f t="shared" si="45"/>
        <v/>
      </c>
      <c r="U356" s="85" t="str">
        <f t="shared" si="46"/>
        <v/>
      </c>
      <c r="V356" s="31" t="str">
        <f t="shared" si="47"/>
        <v/>
      </c>
      <c r="W356" s="80" t="str">
        <f t="shared" si="48"/>
        <v/>
      </c>
      <c r="X356" s="83" t="str">
        <f t="shared" si="49"/>
        <v/>
      </c>
    </row>
    <row r="357" spans="1:24" ht="15" customHeight="1" x14ac:dyDescent="0.25">
      <c r="A357" s="30" t="str">
        <f>IF('2_Review &amp; Audit'!A342="","",'2_Review &amp; Audit'!A342)</f>
        <v/>
      </c>
      <c r="B357" s="30" t="str">
        <f>IF(A357="","",'2_Review &amp; Audit'!C342)</f>
        <v/>
      </c>
      <c r="C357" s="30" t="str">
        <f>IF(A357="","",'2_Review &amp; Audit'!D342)</f>
        <v/>
      </c>
      <c r="D357" s="30" t="str">
        <f>IF(A357="","",'2_Review &amp; Audit'!F342)</f>
        <v/>
      </c>
      <c r="E357" s="30" t="str">
        <f>IF(A357="","",'2_Review &amp; Audit'!H342)</f>
        <v/>
      </c>
      <c r="F357" s="31" t="str">
        <f>IF(A357="","",'2_Review &amp; Audit'!I342)</f>
        <v/>
      </c>
      <c r="G357" s="31" t="str">
        <f>IF(A357="","",'2_Review &amp; Audit'!M342)</f>
        <v/>
      </c>
      <c r="H357" s="32" t="str">
        <f>IF(A357="","",'2_Review &amp; Audit'!J342)</f>
        <v/>
      </c>
      <c r="I357" s="32" t="str">
        <f>IF(A357="","",'2_Review &amp; Audit'!N342)</f>
        <v/>
      </c>
      <c r="J357" s="32" t="str">
        <f>IF(A357="","",'2_Review &amp; Audit'!R342)</f>
        <v/>
      </c>
      <c r="K357" s="90" t="str">
        <f>IF(A357="","",'2_Review &amp; Audit'!L342)</f>
        <v/>
      </c>
      <c r="L357" s="90" t="str">
        <f>IF(A357="","",'2_Review &amp; Audit'!P342)</f>
        <v/>
      </c>
      <c r="M357" s="90" t="str">
        <f>IF(A357="","",'2_Review &amp; Audit'!Q342)</f>
        <v/>
      </c>
      <c r="N357" s="90" t="str">
        <f t="shared" si="42"/>
        <v/>
      </c>
      <c r="O357" s="32" t="str">
        <f>IF(OR(D357="",G357="",M357&gt;=0),"",MIN(I357,SUMIFS('2_Review &amp; Audit'!$J$6:$J$505,'2_Review &amp; Audit'!$F$6:$F$505,D357,'2_Review &amp; Audit'!$I$6:$I$505,"&gt;="&amp;G357-30,'2_Review &amp; Audit'!$I$6:$I$505,"&lt;="&amp;G357+30,'2_Review &amp; Audit'!$A$6:$A$505,"&lt;&gt;"&amp;A357)))</f>
        <v/>
      </c>
      <c r="P357" s="32" t="str">
        <f>IF(OR(D357="",G357="",M357&gt;=0),"",COUNTIFS('2_Review &amp; Audit'!$F$6:$F$505,D357,'2_Review &amp; Audit'!$I$6:$I$505,"&gt;="&amp;G357-30,'2_Review &amp; Audit'!$I$6:$I$505,"&lt;="&amp;G357+30,'2_Review &amp; Audit'!$A$6:$A$505,"&lt;&gt;"&amp;A357))</f>
        <v/>
      </c>
      <c r="Q357" s="88" t="str">
        <f t="shared" si="43"/>
        <v/>
      </c>
      <c r="R357" s="84" t="str">
        <f>IF(TransactionAuditTable[[#This Row],[Ticker]]="","",IF(Q357&lt;&gt;"Yes",0,ABS(M357)*MIN(1,O357/I357)))</f>
        <v/>
      </c>
      <c r="S357" s="85" t="str">
        <f t="shared" si="44"/>
        <v/>
      </c>
      <c r="T357" s="85" t="str">
        <f t="shared" si="45"/>
        <v/>
      </c>
      <c r="U357" s="85" t="str">
        <f t="shared" si="46"/>
        <v/>
      </c>
      <c r="V357" s="31" t="str">
        <f t="shared" si="47"/>
        <v/>
      </c>
      <c r="W357" s="79" t="str">
        <f t="shared" si="48"/>
        <v/>
      </c>
      <c r="X357" s="82" t="str">
        <f t="shared" si="49"/>
        <v/>
      </c>
    </row>
    <row r="358" spans="1:24" ht="15" customHeight="1" x14ac:dyDescent="0.25">
      <c r="A358" s="30" t="str">
        <f>IF('2_Review &amp; Audit'!A343="","",'2_Review &amp; Audit'!A343)</f>
        <v/>
      </c>
      <c r="B358" s="30" t="str">
        <f>IF(A358="","",'2_Review &amp; Audit'!C343)</f>
        <v/>
      </c>
      <c r="C358" s="30" t="str">
        <f>IF(A358="","",'2_Review &amp; Audit'!D343)</f>
        <v/>
      </c>
      <c r="D358" s="30" t="str">
        <f>IF(A358="","",'2_Review &amp; Audit'!F343)</f>
        <v/>
      </c>
      <c r="E358" s="30" t="str">
        <f>IF(A358="","",'2_Review &amp; Audit'!H343)</f>
        <v/>
      </c>
      <c r="F358" s="31" t="str">
        <f>IF(A358="","",'2_Review &amp; Audit'!I343)</f>
        <v/>
      </c>
      <c r="G358" s="31" t="str">
        <f>IF(A358="","",'2_Review &amp; Audit'!M343)</f>
        <v/>
      </c>
      <c r="H358" s="32" t="str">
        <f>IF(A358="","",'2_Review &amp; Audit'!J343)</f>
        <v/>
      </c>
      <c r="I358" s="32" t="str">
        <f>IF(A358="","",'2_Review &amp; Audit'!N343)</f>
        <v/>
      </c>
      <c r="J358" s="32" t="str">
        <f>IF(A358="","",'2_Review &amp; Audit'!R343)</f>
        <v/>
      </c>
      <c r="K358" s="90" t="str">
        <f>IF(A358="","",'2_Review &amp; Audit'!L343)</f>
        <v/>
      </c>
      <c r="L358" s="90" t="str">
        <f>IF(A358="","",'2_Review &amp; Audit'!P343)</f>
        <v/>
      </c>
      <c r="M358" s="90" t="str">
        <f>IF(A358="","",'2_Review &amp; Audit'!Q343)</f>
        <v/>
      </c>
      <c r="N358" s="90" t="str">
        <f t="shared" si="42"/>
        <v/>
      </c>
      <c r="O358" s="32" t="str">
        <f>IF(OR(D358="",G358="",M358&gt;=0),"",MIN(I358,SUMIFS('2_Review &amp; Audit'!$J$6:$J$505,'2_Review &amp; Audit'!$F$6:$F$505,D358,'2_Review &amp; Audit'!$I$6:$I$505,"&gt;="&amp;G358-30,'2_Review &amp; Audit'!$I$6:$I$505,"&lt;="&amp;G358+30,'2_Review &amp; Audit'!$A$6:$A$505,"&lt;&gt;"&amp;A358)))</f>
        <v/>
      </c>
      <c r="P358" s="32" t="str">
        <f>IF(OR(D358="",G358="",M358&gt;=0),"",COUNTIFS('2_Review &amp; Audit'!$F$6:$F$505,D358,'2_Review &amp; Audit'!$I$6:$I$505,"&gt;="&amp;G358-30,'2_Review &amp; Audit'!$I$6:$I$505,"&lt;="&amp;G358+30,'2_Review &amp; Audit'!$A$6:$A$505,"&lt;&gt;"&amp;A358))</f>
        <v/>
      </c>
      <c r="Q358" s="88" t="str">
        <f t="shared" si="43"/>
        <v/>
      </c>
      <c r="R358" s="84" t="str">
        <f>IF(TransactionAuditTable[[#This Row],[Ticker]]="","",IF(Q358&lt;&gt;"Yes",0,ABS(M358)*MIN(1,O358/I358)))</f>
        <v/>
      </c>
      <c r="S358" s="85" t="str">
        <f t="shared" si="44"/>
        <v/>
      </c>
      <c r="T358" s="85" t="str">
        <f t="shared" si="45"/>
        <v/>
      </c>
      <c r="U358" s="85" t="str">
        <f t="shared" si="46"/>
        <v/>
      </c>
      <c r="V358" s="31" t="str">
        <f t="shared" si="47"/>
        <v/>
      </c>
      <c r="W358" s="80" t="str">
        <f t="shared" si="48"/>
        <v/>
      </c>
      <c r="X358" s="83" t="str">
        <f t="shared" si="49"/>
        <v/>
      </c>
    </row>
    <row r="359" spans="1:24" ht="15" customHeight="1" x14ac:dyDescent="0.25">
      <c r="A359" s="30" t="str">
        <f>IF('2_Review &amp; Audit'!A344="","",'2_Review &amp; Audit'!A344)</f>
        <v/>
      </c>
      <c r="B359" s="30" t="str">
        <f>IF(A359="","",'2_Review &amp; Audit'!C344)</f>
        <v/>
      </c>
      <c r="C359" s="30" t="str">
        <f>IF(A359="","",'2_Review &amp; Audit'!D344)</f>
        <v/>
      </c>
      <c r="D359" s="30" t="str">
        <f>IF(A359="","",'2_Review &amp; Audit'!F344)</f>
        <v/>
      </c>
      <c r="E359" s="30" t="str">
        <f>IF(A359="","",'2_Review &amp; Audit'!H344)</f>
        <v/>
      </c>
      <c r="F359" s="31" t="str">
        <f>IF(A359="","",'2_Review &amp; Audit'!I344)</f>
        <v/>
      </c>
      <c r="G359" s="31" t="str">
        <f>IF(A359="","",'2_Review &amp; Audit'!M344)</f>
        <v/>
      </c>
      <c r="H359" s="32" t="str">
        <f>IF(A359="","",'2_Review &amp; Audit'!J344)</f>
        <v/>
      </c>
      <c r="I359" s="32" t="str">
        <f>IF(A359="","",'2_Review &amp; Audit'!N344)</f>
        <v/>
      </c>
      <c r="J359" s="32" t="str">
        <f>IF(A359="","",'2_Review &amp; Audit'!R344)</f>
        <v/>
      </c>
      <c r="K359" s="90" t="str">
        <f>IF(A359="","",'2_Review &amp; Audit'!L344)</f>
        <v/>
      </c>
      <c r="L359" s="90" t="str">
        <f>IF(A359="","",'2_Review &amp; Audit'!P344)</f>
        <v/>
      </c>
      <c r="M359" s="90" t="str">
        <f>IF(A359="","",'2_Review &amp; Audit'!Q344)</f>
        <v/>
      </c>
      <c r="N359" s="90" t="str">
        <f t="shared" si="42"/>
        <v/>
      </c>
      <c r="O359" s="32" t="str">
        <f>IF(OR(D359="",G359="",M359&gt;=0),"",MIN(I359,SUMIFS('2_Review &amp; Audit'!$J$6:$J$505,'2_Review &amp; Audit'!$F$6:$F$505,D359,'2_Review &amp; Audit'!$I$6:$I$505,"&gt;="&amp;G359-30,'2_Review &amp; Audit'!$I$6:$I$505,"&lt;="&amp;G359+30,'2_Review &amp; Audit'!$A$6:$A$505,"&lt;&gt;"&amp;A359)))</f>
        <v/>
      </c>
      <c r="P359" s="32" t="str">
        <f>IF(OR(D359="",G359="",M359&gt;=0),"",COUNTIFS('2_Review &amp; Audit'!$F$6:$F$505,D359,'2_Review &amp; Audit'!$I$6:$I$505,"&gt;="&amp;G359-30,'2_Review &amp; Audit'!$I$6:$I$505,"&lt;="&amp;G359+30,'2_Review &amp; Audit'!$A$6:$A$505,"&lt;&gt;"&amp;A359))</f>
        <v/>
      </c>
      <c r="Q359" s="88" t="str">
        <f t="shared" si="43"/>
        <v/>
      </c>
      <c r="R359" s="84" t="str">
        <f>IF(TransactionAuditTable[[#This Row],[Ticker]]="","",IF(Q359&lt;&gt;"Yes",0,ABS(M359)*MIN(1,O359/I359)))</f>
        <v/>
      </c>
      <c r="S359" s="85" t="str">
        <f t="shared" si="44"/>
        <v/>
      </c>
      <c r="T359" s="85" t="str">
        <f t="shared" si="45"/>
        <v/>
      </c>
      <c r="U359" s="85" t="str">
        <f t="shared" si="46"/>
        <v/>
      </c>
      <c r="V359" s="31" t="str">
        <f t="shared" si="47"/>
        <v/>
      </c>
      <c r="W359" s="79" t="str">
        <f t="shared" si="48"/>
        <v/>
      </c>
      <c r="X359" s="82" t="str">
        <f t="shared" si="49"/>
        <v/>
      </c>
    </row>
    <row r="360" spans="1:24" ht="15" customHeight="1" x14ac:dyDescent="0.25">
      <c r="A360" s="30" t="str">
        <f>IF('2_Review &amp; Audit'!A345="","",'2_Review &amp; Audit'!A345)</f>
        <v/>
      </c>
      <c r="B360" s="30" t="str">
        <f>IF(A360="","",'2_Review &amp; Audit'!C345)</f>
        <v/>
      </c>
      <c r="C360" s="30" t="str">
        <f>IF(A360="","",'2_Review &amp; Audit'!D345)</f>
        <v/>
      </c>
      <c r="D360" s="30" t="str">
        <f>IF(A360="","",'2_Review &amp; Audit'!F345)</f>
        <v/>
      </c>
      <c r="E360" s="30" t="str">
        <f>IF(A360="","",'2_Review &amp; Audit'!H345)</f>
        <v/>
      </c>
      <c r="F360" s="31" t="str">
        <f>IF(A360="","",'2_Review &amp; Audit'!I345)</f>
        <v/>
      </c>
      <c r="G360" s="31" t="str">
        <f>IF(A360="","",'2_Review &amp; Audit'!M345)</f>
        <v/>
      </c>
      <c r="H360" s="32" t="str">
        <f>IF(A360="","",'2_Review &amp; Audit'!J345)</f>
        <v/>
      </c>
      <c r="I360" s="32" t="str">
        <f>IF(A360="","",'2_Review &amp; Audit'!N345)</f>
        <v/>
      </c>
      <c r="J360" s="32" t="str">
        <f>IF(A360="","",'2_Review &amp; Audit'!R345)</f>
        <v/>
      </c>
      <c r="K360" s="90" t="str">
        <f>IF(A360="","",'2_Review &amp; Audit'!L345)</f>
        <v/>
      </c>
      <c r="L360" s="90" t="str">
        <f>IF(A360="","",'2_Review &amp; Audit'!P345)</f>
        <v/>
      </c>
      <c r="M360" s="90" t="str">
        <f>IF(A360="","",'2_Review &amp; Audit'!Q345)</f>
        <v/>
      </c>
      <c r="N360" s="90" t="str">
        <f t="shared" si="42"/>
        <v/>
      </c>
      <c r="O360" s="32" t="str">
        <f>IF(OR(D360="",G360="",M360&gt;=0),"",MIN(I360,SUMIFS('2_Review &amp; Audit'!$J$6:$J$505,'2_Review &amp; Audit'!$F$6:$F$505,D360,'2_Review &amp; Audit'!$I$6:$I$505,"&gt;="&amp;G360-30,'2_Review &amp; Audit'!$I$6:$I$505,"&lt;="&amp;G360+30,'2_Review &amp; Audit'!$A$6:$A$505,"&lt;&gt;"&amp;A360)))</f>
        <v/>
      </c>
      <c r="P360" s="32" t="str">
        <f>IF(OR(D360="",G360="",M360&gt;=0),"",COUNTIFS('2_Review &amp; Audit'!$F$6:$F$505,D360,'2_Review &amp; Audit'!$I$6:$I$505,"&gt;="&amp;G360-30,'2_Review &amp; Audit'!$I$6:$I$505,"&lt;="&amp;G360+30,'2_Review &amp; Audit'!$A$6:$A$505,"&lt;&gt;"&amp;A360))</f>
        <v/>
      </c>
      <c r="Q360" s="88" t="str">
        <f t="shared" si="43"/>
        <v/>
      </c>
      <c r="R360" s="84" t="str">
        <f>IF(TransactionAuditTable[[#This Row],[Ticker]]="","",IF(Q360&lt;&gt;"Yes",0,ABS(M360)*MIN(1,O360/I360)))</f>
        <v/>
      </c>
      <c r="S360" s="85" t="str">
        <f t="shared" si="44"/>
        <v/>
      </c>
      <c r="T360" s="85" t="str">
        <f t="shared" si="45"/>
        <v/>
      </c>
      <c r="U360" s="85" t="str">
        <f t="shared" si="46"/>
        <v/>
      </c>
      <c r="V360" s="31" t="str">
        <f t="shared" si="47"/>
        <v/>
      </c>
      <c r="W360" s="80" t="str">
        <f t="shared" si="48"/>
        <v/>
      </c>
      <c r="X360" s="83" t="str">
        <f t="shared" si="49"/>
        <v/>
      </c>
    </row>
    <row r="361" spans="1:24" ht="15" customHeight="1" x14ac:dyDescent="0.25">
      <c r="A361" s="30" t="str">
        <f>IF('2_Review &amp; Audit'!A346="","",'2_Review &amp; Audit'!A346)</f>
        <v/>
      </c>
      <c r="B361" s="30" t="str">
        <f>IF(A361="","",'2_Review &amp; Audit'!C346)</f>
        <v/>
      </c>
      <c r="C361" s="30" t="str">
        <f>IF(A361="","",'2_Review &amp; Audit'!D346)</f>
        <v/>
      </c>
      <c r="D361" s="30" t="str">
        <f>IF(A361="","",'2_Review &amp; Audit'!F346)</f>
        <v/>
      </c>
      <c r="E361" s="30" t="str">
        <f>IF(A361="","",'2_Review &amp; Audit'!H346)</f>
        <v/>
      </c>
      <c r="F361" s="31" t="str">
        <f>IF(A361="","",'2_Review &amp; Audit'!I346)</f>
        <v/>
      </c>
      <c r="G361" s="31" t="str">
        <f>IF(A361="","",'2_Review &amp; Audit'!M346)</f>
        <v/>
      </c>
      <c r="H361" s="32" t="str">
        <f>IF(A361="","",'2_Review &amp; Audit'!J346)</f>
        <v/>
      </c>
      <c r="I361" s="32" t="str">
        <f>IF(A361="","",'2_Review &amp; Audit'!N346)</f>
        <v/>
      </c>
      <c r="J361" s="32" t="str">
        <f>IF(A361="","",'2_Review &amp; Audit'!R346)</f>
        <v/>
      </c>
      <c r="K361" s="90" t="str">
        <f>IF(A361="","",'2_Review &amp; Audit'!L346)</f>
        <v/>
      </c>
      <c r="L361" s="90" t="str">
        <f>IF(A361="","",'2_Review &amp; Audit'!P346)</f>
        <v/>
      </c>
      <c r="M361" s="90" t="str">
        <f>IF(A361="","",'2_Review &amp; Audit'!Q346)</f>
        <v/>
      </c>
      <c r="N361" s="90" t="str">
        <f t="shared" si="42"/>
        <v/>
      </c>
      <c r="O361" s="32" t="str">
        <f>IF(OR(D361="",G361="",M361&gt;=0),"",MIN(I361,SUMIFS('2_Review &amp; Audit'!$J$6:$J$505,'2_Review &amp; Audit'!$F$6:$F$505,D361,'2_Review &amp; Audit'!$I$6:$I$505,"&gt;="&amp;G361-30,'2_Review &amp; Audit'!$I$6:$I$505,"&lt;="&amp;G361+30,'2_Review &amp; Audit'!$A$6:$A$505,"&lt;&gt;"&amp;A361)))</f>
        <v/>
      </c>
      <c r="P361" s="32" t="str">
        <f>IF(OR(D361="",G361="",M361&gt;=0),"",COUNTIFS('2_Review &amp; Audit'!$F$6:$F$505,D361,'2_Review &amp; Audit'!$I$6:$I$505,"&gt;="&amp;G361-30,'2_Review &amp; Audit'!$I$6:$I$505,"&lt;="&amp;G361+30,'2_Review &amp; Audit'!$A$6:$A$505,"&lt;&gt;"&amp;A361))</f>
        <v/>
      </c>
      <c r="Q361" s="88" t="str">
        <f t="shared" si="43"/>
        <v/>
      </c>
      <c r="R361" s="84" t="str">
        <f>IF(TransactionAuditTable[[#This Row],[Ticker]]="","",IF(Q361&lt;&gt;"Yes",0,ABS(M361)*MIN(1,O361/I361)))</f>
        <v/>
      </c>
      <c r="S361" s="85" t="str">
        <f t="shared" si="44"/>
        <v/>
      </c>
      <c r="T361" s="85" t="str">
        <f t="shared" si="45"/>
        <v/>
      </c>
      <c r="U361" s="85" t="str">
        <f t="shared" si="46"/>
        <v/>
      </c>
      <c r="V361" s="31" t="str">
        <f t="shared" si="47"/>
        <v/>
      </c>
      <c r="W361" s="79" t="str">
        <f t="shared" si="48"/>
        <v/>
      </c>
      <c r="X361" s="82" t="str">
        <f t="shared" si="49"/>
        <v/>
      </c>
    </row>
    <row r="362" spans="1:24" ht="15" customHeight="1" x14ac:dyDescent="0.25">
      <c r="A362" s="30" t="str">
        <f>IF('2_Review &amp; Audit'!A347="","",'2_Review &amp; Audit'!A347)</f>
        <v/>
      </c>
      <c r="B362" s="30" t="str">
        <f>IF(A362="","",'2_Review &amp; Audit'!C347)</f>
        <v/>
      </c>
      <c r="C362" s="30" t="str">
        <f>IF(A362="","",'2_Review &amp; Audit'!D347)</f>
        <v/>
      </c>
      <c r="D362" s="30" t="str">
        <f>IF(A362="","",'2_Review &amp; Audit'!F347)</f>
        <v/>
      </c>
      <c r="E362" s="30" t="str">
        <f>IF(A362="","",'2_Review &amp; Audit'!H347)</f>
        <v/>
      </c>
      <c r="F362" s="31" t="str">
        <f>IF(A362="","",'2_Review &amp; Audit'!I347)</f>
        <v/>
      </c>
      <c r="G362" s="31" t="str">
        <f>IF(A362="","",'2_Review &amp; Audit'!M347)</f>
        <v/>
      </c>
      <c r="H362" s="32" t="str">
        <f>IF(A362="","",'2_Review &amp; Audit'!J347)</f>
        <v/>
      </c>
      <c r="I362" s="32" t="str">
        <f>IF(A362="","",'2_Review &amp; Audit'!N347)</f>
        <v/>
      </c>
      <c r="J362" s="32" t="str">
        <f>IF(A362="","",'2_Review &amp; Audit'!R347)</f>
        <v/>
      </c>
      <c r="K362" s="90" t="str">
        <f>IF(A362="","",'2_Review &amp; Audit'!L347)</f>
        <v/>
      </c>
      <c r="L362" s="90" t="str">
        <f>IF(A362="","",'2_Review &amp; Audit'!P347)</f>
        <v/>
      </c>
      <c r="M362" s="90" t="str">
        <f>IF(A362="","",'2_Review &amp; Audit'!Q347)</f>
        <v/>
      </c>
      <c r="N362" s="90" t="str">
        <f t="shared" si="42"/>
        <v/>
      </c>
      <c r="O362" s="32" t="str">
        <f>IF(OR(D362="",G362="",M362&gt;=0),"",MIN(I362,SUMIFS('2_Review &amp; Audit'!$J$6:$J$505,'2_Review &amp; Audit'!$F$6:$F$505,D362,'2_Review &amp; Audit'!$I$6:$I$505,"&gt;="&amp;G362-30,'2_Review &amp; Audit'!$I$6:$I$505,"&lt;="&amp;G362+30,'2_Review &amp; Audit'!$A$6:$A$505,"&lt;&gt;"&amp;A362)))</f>
        <v/>
      </c>
      <c r="P362" s="32" t="str">
        <f>IF(OR(D362="",G362="",M362&gt;=0),"",COUNTIFS('2_Review &amp; Audit'!$F$6:$F$505,D362,'2_Review &amp; Audit'!$I$6:$I$505,"&gt;="&amp;G362-30,'2_Review &amp; Audit'!$I$6:$I$505,"&lt;="&amp;G362+30,'2_Review &amp; Audit'!$A$6:$A$505,"&lt;&gt;"&amp;A362))</f>
        <v/>
      </c>
      <c r="Q362" s="88" t="str">
        <f t="shared" si="43"/>
        <v/>
      </c>
      <c r="R362" s="84" t="str">
        <f>IF(TransactionAuditTable[[#This Row],[Ticker]]="","",IF(Q362&lt;&gt;"Yes",0,ABS(M362)*MIN(1,O362/I362)))</f>
        <v/>
      </c>
      <c r="S362" s="85" t="str">
        <f t="shared" si="44"/>
        <v/>
      </c>
      <c r="T362" s="85" t="str">
        <f t="shared" si="45"/>
        <v/>
      </c>
      <c r="U362" s="85" t="str">
        <f t="shared" si="46"/>
        <v/>
      </c>
      <c r="V362" s="31" t="str">
        <f t="shared" si="47"/>
        <v/>
      </c>
      <c r="W362" s="80" t="str">
        <f t="shared" si="48"/>
        <v/>
      </c>
      <c r="X362" s="83" t="str">
        <f t="shared" si="49"/>
        <v/>
      </c>
    </row>
    <row r="363" spans="1:24" ht="15" customHeight="1" x14ac:dyDescent="0.25">
      <c r="A363" s="30" t="str">
        <f>IF('2_Review &amp; Audit'!A348="","",'2_Review &amp; Audit'!A348)</f>
        <v/>
      </c>
      <c r="B363" s="30" t="str">
        <f>IF(A363="","",'2_Review &amp; Audit'!C348)</f>
        <v/>
      </c>
      <c r="C363" s="30" t="str">
        <f>IF(A363="","",'2_Review &amp; Audit'!D348)</f>
        <v/>
      </c>
      <c r="D363" s="30" t="str">
        <f>IF(A363="","",'2_Review &amp; Audit'!F348)</f>
        <v/>
      </c>
      <c r="E363" s="30" t="str">
        <f>IF(A363="","",'2_Review &amp; Audit'!H348)</f>
        <v/>
      </c>
      <c r="F363" s="31" t="str">
        <f>IF(A363="","",'2_Review &amp; Audit'!I348)</f>
        <v/>
      </c>
      <c r="G363" s="31" t="str">
        <f>IF(A363="","",'2_Review &amp; Audit'!M348)</f>
        <v/>
      </c>
      <c r="H363" s="32" t="str">
        <f>IF(A363="","",'2_Review &amp; Audit'!J348)</f>
        <v/>
      </c>
      <c r="I363" s="32" t="str">
        <f>IF(A363="","",'2_Review &amp; Audit'!N348)</f>
        <v/>
      </c>
      <c r="J363" s="32" t="str">
        <f>IF(A363="","",'2_Review &amp; Audit'!R348)</f>
        <v/>
      </c>
      <c r="K363" s="90" t="str">
        <f>IF(A363="","",'2_Review &amp; Audit'!L348)</f>
        <v/>
      </c>
      <c r="L363" s="90" t="str">
        <f>IF(A363="","",'2_Review &amp; Audit'!P348)</f>
        <v/>
      </c>
      <c r="M363" s="90" t="str">
        <f>IF(A363="","",'2_Review &amp; Audit'!Q348)</f>
        <v/>
      </c>
      <c r="N363" s="90" t="str">
        <f t="shared" si="42"/>
        <v/>
      </c>
      <c r="O363" s="32" t="str">
        <f>IF(OR(D363="",G363="",M363&gt;=0),"",MIN(I363,SUMIFS('2_Review &amp; Audit'!$J$6:$J$505,'2_Review &amp; Audit'!$F$6:$F$505,D363,'2_Review &amp; Audit'!$I$6:$I$505,"&gt;="&amp;G363-30,'2_Review &amp; Audit'!$I$6:$I$505,"&lt;="&amp;G363+30,'2_Review &amp; Audit'!$A$6:$A$505,"&lt;&gt;"&amp;A363)))</f>
        <v/>
      </c>
      <c r="P363" s="32" t="str">
        <f>IF(OR(D363="",G363="",M363&gt;=0),"",COUNTIFS('2_Review &amp; Audit'!$F$6:$F$505,D363,'2_Review &amp; Audit'!$I$6:$I$505,"&gt;="&amp;G363-30,'2_Review &amp; Audit'!$I$6:$I$505,"&lt;="&amp;G363+30,'2_Review &amp; Audit'!$A$6:$A$505,"&lt;&gt;"&amp;A363))</f>
        <v/>
      </c>
      <c r="Q363" s="88" t="str">
        <f t="shared" si="43"/>
        <v/>
      </c>
      <c r="R363" s="84" t="str">
        <f>IF(TransactionAuditTable[[#This Row],[Ticker]]="","",IF(Q363&lt;&gt;"Yes",0,ABS(M363)*MIN(1,O363/I363)))</f>
        <v/>
      </c>
      <c r="S363" s="85" t="str">
        <f t="shared" si="44"/>
        <v/>
      </c>
      <c r="T363" s="85" t="str">
        <f t="shared" si="45"/>
        <v/>
      </c>
      <c r="U363" s="85" t="str">
        <f t="shared" si="46"/>
        <v/>
      </c>
      <c r="V363" s="31" t="str">
        <f t="shared" si="47"/>
        <v/>
      </c>
      <c r="W363" s="79" t="str">
        <f t="shared" si="48"/>
        <v/>
      </c>
      <c r="X363" s="82" t="str">
        <f t="shared" si="49"/>
        <v/>
      </c>
    </row>
    <row r="364" spans="1:24" ht="15" customHeight="1" x14ac:dyDescent="0.25">
      <c r="A364" s="30" t="str">
        <f>IF('2_Review &amp; Audit'!A349="","",'2_Review &amp; Audit'!A349)</f>
        <v/>
      </c>
      <c r="B364" s="30" t="str">
        <f>IF(A364="","",'2_Review &amp; Audit'!C349)</f>
        <v/>
      </c>
      <c r="C364" s="30" t="str">
        <f>IF(A364="","",'2_Review &amp; Audit'!D349)</f>
        <v/>
      </c>
      <c r="D364" s="30" t="str">
        <f>IF(A364="","",'2_Review &amp; Audit'!F349)</f>
        <v/>
      </c>
      <c r="E364" s="30" t="str">
        <f>IF(A364="","",'2_Review &amp; Audit'!H349)</f>
        <v/>
      </c>
      <c r="F364" s="31" t="str">
        <f>IF(A364="","",'2_Review &amp; Audit'!I349)</f>
        <v/>
      </c>
      <c r="G364" s="31" t="str">
        <f>IF(A364="","",'2_Review &amp; Audit'!M349)</f>
        <v/>
      </c>
      <c r="H364" s="32" t="str">
        <f>IF(A364="","",'2_Review &amp; Audit'!J349)</f>
        <v/>
      </c>
      <c r="I364" s="32" t="str">
        <f>IF(A364="","",'2_Review &amp; Audit'!N349)</f>
        <v/>
      </c>
      <c r="J364" s="32" t="str">
        <f>IF(A364="","",'2_Review &amp; Audit'!R349)</f>
        <v/>
      </c>
      <c r="K364" s="90" t="str">
        <f>IF(A364="","",'2_Review &amp; Audit'!L349)</f>
        <v/>
      </c>
      <c r="L364" s="90" t="str">
        <f>IF(A364="","",'2_Review &amp; Audit'!P349)</f>
        <v/>
      </c>
      <c r="M364" s="90" t="str">
        <f>IF(A364="","",'2_Review &amp; Audit'!Q349)</f>
        <v/>
      </c>
      <c r="N364" s="90" t="str">
        <f t="shared" si="42"/>
        <v/>
      </c>
      <c r="O364" s="32" t="str">
        <f>IF(OR(D364="",G364="",M364&gt;=0),"",MIN(I364,SUMIFS('2_Review &amp; Audit'!$J$6:$J$505,'2_Review &amp; Audit'!$F$6:$F$505,D364,'2_Review &amp; Audit'!$I$6:$I$505,"&gt;="&amp;G364-30,'2_Review &amp; Audit'!$I$6:$I$505,"&lt;="&amp;G364+30,'2_Review &amp; Audit'!$A$6:$A$505,"&lt;&gt;"&amp;A364)))</f>
        <v/>
      </c>
      <c r="P364" s="32" t="str">
        <f>IF(OR(D364="",G364="",M364&gt;=0),"",COUNTIFS('2_Review &amp; Audit'!$F$6:$F$505,D364,'2_Review &amp; Audit'!$I$6:$I$505,"&gt;="&amp;G364-30,'2_Review &amp; Audit'!$I$6:$I$505,"&lt;="&amp;G364+30,'2_Review &amp; Audit'!$A$6:$A$505,"&lt;&gt;"&amp;A364))</f>
        <v/>
      </c>
      <c r="Q364" s="88" t="str">
        <f t="shared" si="43"/>
        <v/>
      </c>
      <c r="R364" s="84" t="str">
        <f>IF(TransactionAuditTable[[#This Row],[Ticker]]="","",IF(Q364&lt;&gt;"Yes",0,ABS(M364)*MIN(1,O364/I364)))</f>
        <v/>
      </c>
      <c r="S364" s="85" t="str">
        <f t="shared" si="44"/>
        <v/>
      </c>
      <c r="T364" s="85" t="str">
        <f t="shared" si="45"/>
        <v/>
      </c>
      <c r="U364" s="85" t="str">
        <f t="shared" si="46"/>
        <v/>
      </c>
      <c r="V364" s="31" t="str">
        <f t="shared" si="47"/>
        <v/>
      </c>
      <c r="W364" s="80" t="str">
        <f t="shared" si="48"/>
        <v/>
      </c>
      <c r="X364" s="83" t="str">
        <f t="shared" si="49"/>
        <v/>
      </c>
    </row>
    <row r="365" spans="1:24" ht="15" customHeight="1" x14ac:dyDescent="0.25">
      <c r="A365" s="30" t="str">
        <f>IF('2_Review &amp; Audit'!A350="","",'2_Review &amp; Audit'!A350)</f>
        <v/>
      </c>
      <c r="B365" s="30" t="str">
        <f>IF(A365="","",'2_Review &amp; Audit'!C350)</f>
        <v/>
      </c>
      <c r="C365" s="30" t="str">
        <f>IF(A365="","",'2_Review &amp; Audit'!D350)</f>
        <v/>
      </c>
      <c r="D365" s="30" t="str">
        <f>IF(A365="","",'2_Review &amp; Audit'!F350)</f>
        <v/>
      </c>
      <c r="E365" s="30" t="str">
        <f>IF(A365="","",'2_Review &amp; Audit'!H350)</f>
        <v/>
      </c>
      <c r="F365" s="31" t="str">
        <f>IF(A365="","",'2_Review &amp; Audit'!I350)</f>
        <v/>
      </c>
      <c r="G365" s="31" t="str">
        <f>IF(A365="","",'2_Review &amp; Audit'!M350)</f>
        <v/>
      </c>
      <c r="H365" s="32" t="str">
        <f>IF(A365="","",'2_Review &amp; Audit'!J350)</f>
        <v/>
      </c>
      <c r="I365" s="32" t="str">
        <f>IF(A365="","",'2_Review &amp; Audit'!N350)</f>
        <v/>
      </c>
      <c r="J365" s="32" t="str">
        <f>IF(A365="","",'2_Review &amp; Audit'!R350)</f>
        <v/>
      </c>
      <c r="K365" s="90" t="str">
        <f>IF(A365="","",'2_Review &amp; Audit'!L350)</f>
        <v/>
      </c>
      <c r="L365" s="90" t="str">
        <f>IF(A365="","",'2_Review &amp; Audit'!P350)</f>
        <v/>
      </c>
      <c r="M365" s="90" t="str">
        <f>IF(A365="","",'2_Review &amp; Audit'!Q350)</f>
        <v/>
      </c>
      <c r="N365" s="90" t="str">
        <f t="shared" si="42"/>
        <v/>
      </c>
      <c r="O365" s="32" t="str">
        <f>IF(OR(D365="",G365="",M365&gt;=0),"",MIN(I365,SUMIFS('2_Review &amp; Audit'!$J$6:$J$505,'2_Review &amp; Audit'!$F$6:$F$505,D365,'2_Review &amp; Audit'!$I$6:$I$505,"&gt;="&amp;G365-30,'2_Review &amp; Audit'!$I$6:$I$505,"&lt;="&amp;G365+30,'2_Review &amp; Audit'!$A$6:$A$505,"&lt;&gt;"&amp;A365)))</f>
        <v/>
      </c>
      <c r="P365" s="32" t="str">
        <f>IF(OR(D365="",G365="",M365&gt;=0),"",COUNTIFS('2_Review &amp; Audit'!$F$6:$F$505,D365,'2_Review &amp; Audit'!$I$6:$I$505,"&gt;="&amp;G365-30,'2_Review &amp; Audit'!$I$6:$I$505,"&lt;="&amp;G365+30,'2_Review &amp; Audit'!$A$6:$A$505,"&lt;&gt;"&amp;A365))</f>
        <v/>
      </c>
      <c r="Q365" s="88" t="str">
        <f t="shared" si="43"/>
        <v/>
      </c>
      <c r="R365" s="84" t="str">
        <f>IF(TransactionAuditTable[[#This Row],[Ticker]]="","",IF(Q365&lt;&gt;"Yes",0,ABS(M365)*MIN(1,O365/I365)))</f>
        <v/>
      </c>
      <c r="S365" s="85" t="str">
        <f t="shared" si="44"/>
        <v/>
      </c>
      <c r="T365" s="85" t="str">
        <f t="shared" si="45"/>
        <v/>
      </c>
      <c r="U365" s="85" t="str">
        <f t="shared" si="46"/>
        <v/>
      </c>
      <c r="V365" s="31" t="str">
        <f t="shared" si="47"/>
        <v/>
      </c>
      <c r="W365" s="79" t="str">
        <f t="shared" si="48"/>
        <v/>
      </c>
      <c r="X365" s="82" t="str">
        <f t="shared" si="49"/>
        <v/>
      </c>
    </row>
    <row r="366" spans="1:24" ht="15" customHeight="1" x14ac:dyDescent="0.25">
      <c r="A366" s="30" t="str">
        <f>IF('2_Review &amp; Audit'!A351="","",'2_Review &amp; Audit'!A351)</f>
        <v/>
      </c>
      <c r="B366" s="30" t="str">
        <f>IF(A366="","",'2_Review &amp; Audit'!C351)</f>
        <v/>
      </c>
      <c r="C366" s="30" t="str">
        <f>IF(A366="","",'2_Review &amp; Audit'!D351)</f>
        <v/>
      </c>
      <c r="D366" s="30" t="str">
        <f>IF(A366="","",'2_Review &amp; Audit'!F351)</f>
        <v/>
      </c>
      <c r="E366" s="30" t="str">
        <f>IF(A366="","",'2_Review &amp; Audit'!H351)</f>
        <v/>
      </c>
      <c r="F366" s="31" t="str">
        <f>IF(A366="","",'2_Review &amp; Audit'!I351)</f>
        <v/>
      </c>
      <c r="G366" s="31" t="str">
        <f>IF(A366="","",'2_Review &amp; Audit'!M351)</f>
        <v/>
      </c>
      <c r="H366" s="32" t="str">
        <f>IF(A366="","",'2_Review &amp; Audit'!J351)</f>
        <v/>
      </c>
      <c r="I366" s="32" t="str">
        <f>IF(A366="","",'2_Review &amp; Audit'!N351)</f>
        <v/>
      </c>
      <c r="J366" s="32" t="str">
        <f>IF(A366="","",'2_Review &amp; Audit'!R351)</f>
        <v/>
      </c>
      <c r="K366" s="90" t="str">
        <f>IF(A366="","",'2_Review &amp; Audit'!L351)</f>
        <v/>
      </c>
      <c r="L366" s="90" t="str">
        <f>IF(A366="","",'2_Review &amp; Audit'!P351)</f>
        <v/>
      </c>
      <c r="M366" s="90" t="str">
        <f>IF(A366="","",'2_Review &amp; Audit'!Q351)</f>
        <v/>
      </c>
      <c r="N366" s="90" t="str">
        <f t="shared" si="42"/>
        <v/>
      </c>
      <c r="O366" s="32" t="str">
        <f>IF(OR(D366="",G366="",M366&gt;=0),"",MIN(I366,SUMIFS('2_Review &amp; Audit'!$J$6:$J$505,'2_Review &amp; Audit'!$F$6:$F$505,D366,'2_Review &amp; Audit'!$I$6:$I$505,"&gt;="&amp;G366-30,'2_Review &amp; Audit'!$I$6:$I$505,"&lt;="&amp;G366+30,'2_Review &amp; Audit'!$A$6:$A$505,"&lt;&gt;"&amp;A366)))</f>
        <v/>
      </c>
      <c r="P366" s="32" t="str">
        <f>IF(OR(D366="",G366="",M366&gt;=0),"",COUNTIFS('2_Review &amp; Audit'!$F$6:$F$505,D366,'2_Review &amp; Audit'!$I$6:$I$505,"&gt;="&amp;G366-30,'2_Review &amp; Audit'!$I$6:$I$505,"&lt;="&amp;G366+30,'2_Review &amp; Audit'!$A$6:$A$505,"&lt;&gt;"&amp;A366))</f>
        <v/>
      </c>
      <c r="Q366" s="88" t="str">
        <f t="shared" si="43"/>
        <v/>
      </c>
      <c r="R366" s="84" t="str">
        <f>IF(TransactionAuditTable[[#This Row],[Ticker]]="","",IF(Q366&lt;&gt;"Yes",0,ABS(M366)*MIN(1,O366/I366)))</f>
        <v/>
      </c>
      <c r="S366" s="85" t="str">
        <f t="shared" si="44"/>
        <v/>
      </c>
      <c r="T366" s="85" t="str">
        <f t="shared" si="45"/>
        <v/>
      </c>
      <c r="U366" s="85" t="str">
        <f t="shared" si="46"/>
        <v/>
      </c>
      <c r="V366" s="31" t="str">
        <f t="shared" si="47"/>
        <v/>
      </c>
      <c r="W366" s="80" t="str">
        <f t="shared" si="48"/>
        <v/>
      </c>
      <c r="X366" s="83" t="str">
        <f t="shared" si="49"/>
        <v/>
      </c>
    </row>
    <row r="367" spans="1:24" ht="15" customHeight="1" x14ac:dyDescent="0.25">
      <c r="A367" s="30" t="str">
        <f>IF('2_Review &amp; Audit'!A352="","",'2_Review &amp; Audit'!A352)</f>
        <v/>
      </c>
      <c r="B367" s="30" t="str">
        <f>IF(A367="","",'2_Review &amp; Audit'!C352)</f>
        <v/>
      </c>
      <c r="C367" s="30" t="str">
        <f>IF(A367="","",'2_Review &amp; Audit'!D352)</f>
        <v/>
      </c>
      <c r="D367" s="30" t="str">
        <f>IF(A367="","",'2_Review &amp; Audit'!F352)</f>
        <v/>
      </c>
      <c r="E367" s="30" t="str">
        <f>IF(A367="","",'2_Review &amp; Audit'!H352)</f>
        <v/>
      </c>
      <c r="F367" s="31" t="str">
        <f>IF(A367="","",'2_Review &amp; Audit'!I352)</f>
        <v/>
      </c>
      <c r="G367" s="31" t="str">
        <f>IF(A367="","",'2_Review &amp; Audit'!M352)</f>
        <v/>
      </c>
      <c r="H367" s="32" t="str">
        <f>IF(A367="","",'2_Review &amp; Audit'!J352)</f>
        <v/>
      </c>
      <c r="I367" s="32" t="str">
        <f>IF(A367="","",'2_Review &amp; Audit'!N352)</f>
        <v/>
      </c>
      <c r="J367" s="32" t="str">
        <f>IF(A367="","",'2_Review &amp; Audit'!R352)</f>
        <v/>
      </c>
      <c r="K367" s="90" t="str">
        <f>IF(A367="","",'2_Review &amp; Audit'!L352)</f>
        <v/>
      </c>
      <c r="L367" s="90" t="str">
        <f>IF(A367="","",'2_Review &amp; Audit'!P352)</f>
        <v/>
      </c>
      <c r="M367" s="90" t="str">
        <f>IF(A367="","",'2_Review &amp; Audit'!Q352)</f>
        <v/>
      </c>
      <c r="N367" s="90" t="str">
        <f t="shared" si="42"/>
        <v/>
      </c>
      <c r="O367" s="32" t="str">
        <f>IF(OR(D367="",G367="",M367&gt;=0),"",MIN(I367,SUMIFS('2_Review &amp; Audit'!$J$6:$J$505,'2_Review &amp; Audit'!$F$6:$F$505,D367,'2_Review &amp; Audit'!$I$6:$I$505,"&gt;="&amp;G367-30,'2_Review &amp; Audit'!$I$6:$I$505,"&lt;="&amp;G367+30,'2_Review &amp; Audit'!$A$6:$A$505,"&lt;&gt;"&amp;A367)))</f>
        <v/>
      </c>
      <c r="P367" s="32" t="str">
        <f>IF(OR(D367="",G367="",M367&gt;=0),"",COUNTIFS('2_Review &amp; Audit'!$F$6:$F$505,D367,'2_Review &amp; Audit'!$I$6:$I$505,"&gt;="&amp;G367-30,'2_Review &amp; Audit'!$I$6:$I$505,"&lt;="&amp;G367+30,'2_Review &amp; Audit'!$A$6:$A$505,"&lt;&gt;"&amp;A367))</f>
        <v/>
      </c>
      <c r="Q367" s="88" t="str">
        <f t="shared" si="43"/>
        <v/>
      </c>
      <c r="R367" s="84" t="str">
        <f>IF(TransactionAuditTable[[#This Row],[Ticker]]="","",IF(Q367&lt;&gt;"Yes",0,ABS(M367)*MIN(1,O367/I367)))</f>
        <v/>
      </c>
      <c r="S367" s="85" t="str">
        <f t="shared" si="44"/>
        <v/>
      </c>
      <c r="T367" s="85" t="str">
        <f t="shared" si="45"/>
        <v/>
      </c>
      <c r="U367" s="85" t="str">
        <f t="shared" si="46"/>
        <v/>
      </c>
      <c r="V367" s="31" t="str">
        <f t="shared" si="47"/>
        <v/>
      </c>
      <c r="W367" s="79" t="str">
        <f t="shared" si="48"/>
        <v/>
      </c>
      <c r="X367" s="82" t="str">
        <f t="shared" si="49"/>
        <v/>
      </c>
    </row>
    <row r="368" spans="1:24" ht="15" customHeight="1" x14ac:dyDescent="0.25">
      <c r="A368" s="30" t="str">
        <f>IF('2_Review &amp; Audit'!A353="","",'2_Review &amp; Audit'!A353)</f>
        <v/>
      </c>
      <c r="B368" s="30" t="str">
        <f>IF(A368="","",'2_Review &amp; Audit'!C353)</f>
        <v/>
      </c>
      <c r="C368" s="30" t="str">
        <f>IF(A368="","",'2_Review &amp; Audit'!D353)</f>
        <v/>
      </c>
      <c r="D368" s="30" t="str">
        <f>IF(A368="","",'2_Review &amp; Audit'!F353)</f>
        <v/>
      </c>
      <c r="E368" s="30" t="str">
        <f>IF(A368="","",'2_Review &amp; Audit'!H353)</f>
        <v/>
      </c>
      <c r="F368" s="31" t="str">
        <f>IF(A368="","",'2_Review &amp; Audit'!I353)</f>
        <v/>
      </c>
      <c r="G368" s="31" t="str">
        <f>IF(A368="","",'2_Review &amp; Audit'!M353)</f>
        <v/>
      </c>
      <c r="H368" s="32" t="str">
        <f>IF(A368="","",'2_Review &amp; Audit'!J353)</f>
        <v/>
      </c>
      <c r="I368" s="32" t="str">
        <f>IF(A368="","",'2_Review &amp; Audit'!N353)</f>
        <v/>
      </c>
      <c r="J368" s="32" t="str">
        <f>IF(A368="","",'2_Review &amp; Audit'!R353)</f>
        <v/>
      </c>
      <c r="K368" s="90" t="str">
        <f>IF(A368="","",'2_Review &amp; Audit'!L353)</f>
        <v/>
      </c>
      <c r="L368" s="90" t="str">
        <f>IF(A368="","",'2_Review &amp; Audit'!P353)</f>
        <v/>
      </c>
      <c r="M368" s="90" t="str">
        <f>IF(A368="","",'2_Review &amp; Audit'!Q353)</f>
        <v/>
      </c>
      <c r="N368" s="90" t="str">
        <f t="shared" si="42"/>
        <v/>
      </c>
      <c r="O368" s="32" t="str">
        <f>IF(OR(D368="",G368="",M368&gt;=0),"",MIN(I368,SUMIFS('2_Review &amp; Audit'!$J$6:$J$505,'2_Review &amp; Audit'!$F$6:$F$505,D368,'2_Review &amp; Audit'!$I$6:$I$505,"&gt;="&amp;G368-30,'2_Review &amp; Audit'!$I$6:$I$505,"&lt;="&amp;G368+30,'2_Review &amp; Audit'!$A$6:$A$505,"&lt;&gt;"&amp;A368)))</f>
        <v/>
      </c>
      <c r="P368" s="32" t="str">
        <f>IF(OR(D368="",G368="",M368&gt;=0),"",COUNTIFS('2_Review &amp; Audit'!$F$6:$F$505,D368,'2_Review &amp; Audit'!$I$6:$I$505,"&gt;="&amp;G368-30,'2_Review &amp; Audit'!$I$6:$I$505,"&lt;="&amp;G368+30,'2_Review &amp; Audit'!$A$6:$A$505,"&lt;&gt;"&amp;A368))</f>
        <v/>
      </c>
      <c r="Q368" s="88" t="str">
        <f t="shared" si="43"/>
        <v/>
      </c>
      <c r="R368" s="84" t="str">
        <f>IF(TransactionAuditTable[[#This Row],[Ticker]]="","",IF(Q368&lt;&gt;"Yes",0,ABS(M368)*MIN(1,O368/I368)))</f>
        <v/>
      </c>
      <c r="S368" s="85" t="str">
        <f t="shared" si="44"/>
        <v/>
      </c>
      <c r="T368" s="85" t="str">
        <f t="shared" si="45"/>
        <v/>
      </c>
      <c r="U368" s="85" t="str">
        <f t="shared" si="46"/>
        <v/>
      </c>
      <c r="V368" s="31" t="str">
        <f t="shared" si="47"/>
        <v/>
      </c>
      <c r="W368" s="80" t="str">
        <f t="shared" si="48"/>
        <v/>
      </c>
      <c r="X368" s="83" t="str">
        <f t="shared" si="49"/>
        <v/>
      </c>
    </row>
    <row r="369" spans="1:24" ht="15" customHeight="1" x14ac:dyDescent="0.25">
      <c r="A369" s="30" t="str">
        <f>IF('2_Review &amp; Audit'!A354="","",'2_Review &amp; Audit'!A354)</f>
        <v/>
      </c>
      <c r="B369" s="30" t="str">
        <f>IF(A369="","",'2_Review &amp; Audit'!C354)</f>
        <v/>
      </c>
      <c r="C369" s="30" t="str">
        <f>IF(A369="","",'2_Review &amp; Audit'!D354)</f>
        <v/>
      </c>
      <c r="D369" s="30" t="str">
        <f>IF(A369="","",'2_Review &amp; Audit'!F354)</f>
        <v/>
      </c>
      <c r="E369" s="30" t="str">
        <f>IF(A369="","",'2_Review &amp; Audit'!H354)</f>
        <v/>
      </c>
      <c r="F369" s="31" t="str">
        <f>IF(A369="","",'2_Review &amp; Audit'!I354)</f>
        <v/>
      </c>
      <c r="G369" s="31" t="str">
        <f>IF(A369="","",'2_Review &amp; Audit'!M354)</f>
        <v/>
      </c>
      <c r="H369" s="32" t="str">
        <f>IF(A369="","",'2_Review &amp; Audit'!J354)</f>
        <v/>
      </c>
      <c r="I369" s="32" t="str">
        <f>IF(A369="","",'2_Review &amp; Audit'!N354)</f>
        <v/>
      </c>
      <c r="J369" s="32" t="str">
        <f>IF(A369="","",'2_Review &amp; Audit'!R354)</f>
        <v/>
      </c>
      <c r="K369" s="90" t="str">
        <f>IF(A369="","",'2_Review &amp; Audit'!L354)</f>
        <v/>
      </c>
      <c r="L369" s="90" t="str">
        <f>IF(A369="","",'2_Review &amp; Audit'!P354)</f>
        <v/>
      </c>
      <c r="M369" s="90" t="str">
        <f>IF(A369="","",'2_Review &amp; Audit'!Q354)</f>
        <v/>
      </c>
      <c r="N369" s="90" t="str">
        <f t="shared" si="42"/>
        <v/>
      </c>
      <c r="O369" s="32" t="str">
        <f>IF(OR(D369="",G369="",M369&gt;=0),"",MIN(I369,SUMIFS('2_Review &amp; Audit'!$J$6:$J$505,'2_Review &amp; Audit'!$F$6:$F$505,D369,'2_Review &amp; Audit'!$I$6:$I$505,"&gt;="&amp;G369-30,'2_Review &amp; Audit'!$I$6:$I$505,"&lt;="&amp;G369+30,'2_Review &amp; Audit'!$A$6:$A$505,"&lt;&gt;"&amp;A369)))</f>
        <v/>
      </c>
      <c r="P369" s="32" t="str">
        <f>IF(OR(D369="",G369="",M369&gt;=0),"",COUNTIFS('2_Review &amp; Audit'!$F$6:$F$505,D369,'2_Review &amp; Audit'!$I$6:$I$505,"&gt;="&amp;G369-30,'2_Review &amp; Audit'!$I$6:$I$505,"&lt;="&amp;G369+30,'2_Review &amp; Audit'!$A$6:$A$505,"&lt;&gt;"&amp;A369))</f>
        <v/>
      </c>
      <c r="Q369" s="88" t="str">
        <f t="shared" si="43"/>
        <v/>
      </c>
      <c r="R369" s="84" t="str">
        <f>IF(TransactionAuditTable[[#This Row],[Ticker]]="","",IF(Q369&lt;&gt;"Yes",0,ABS(M369)*MIN(1,O369/I369)))</f>
        <v/>
      </c>
      <c r="S369" s="85" t="str">
        <f t="shared" si="44"/>
        <v/>
      </c>
      <c r="T369" s="85" t="str">
        <f t="shared" si="45"/>
        <v/>
      </c>
      <c r="U369" s="85" t="str">
        <f t="shared" si="46"/>
        <v/>
      </c>
      <c r="V369" s="31" t="str">
        <f t="shared" si="47"/>
        <v/>
      </c>
      <c r="W369" s="79" t="str">
        <f t="shared" si="48"/>
        <v/>
      </c>
      <c r="X369" s="82" t="str">
        <f t="shared" si="49"/>
        <v/>
      </c>
    </row>
    <row r="370" spans="1:24" ht="15" customHeight="1" x14ac:dyDescent="0.25">
      <c r="A370" s="30" t="str">
        <f>IF('2_Review &amp; Audit'!A355="","",'2_Review &amp; Audit'!A355)</f>
        <v/>
      </c>
      <c r="B370" s="30" t="str">
        <f>IF(A370="","",'2_Review &amp; Audit'!C355)</f>
        <v/>
      </c>
      <c r="C370" s="30" t="str">
        <f>IF(A370="","",'2_Review &amp; Audit'!D355)</f>
        <v/>
      </c>
      <c r="D370" s="30" t="str">
        <f>IF(A370="","",'2_Review &amp; Audit'!F355)</f>
        <v/>
      </c>
      <c r="E370" s="30" t="str">
        <f>IF(A370="","",'2_Review &amp; Audit'!H355)</f>
        <v/>
      </c>
      <c r="F370" s="31" t="str">
        <f>IF(A370="","",'2_Review &amp; Audit'!I355)</f>
        <v/>
      </c>
      <c r="G370" s="31" t="str">
        <f>IF(A370="","",'2_Review &amp; Audit'!M355)</f>
        <v/>
      </c>
      <c r="H370" s="32" t="str">
        <f>IF(A370="","",'2_Review &amp; Audit'!J355)</f>
        <v/>
      </c>
      <c r="I370" s="32" t="str">
        <f>IF(A370="","",'2_Review &amp; Audit'!N355)</f>
        <v/>
      </c>
      <c r="J370" s="32" t="str">
        <f>IF(A370="","",'2_Review &amp; Audit'!R355)</f>
        <v/>
      </c>
      <c r="K370" s="90" t="str">
        <f>IF(A370="","",'2_Review &amp; Audit'!L355)</f>
        <v/>
      </c>
      <c r="L370" s="90" t="str">
        <f>IF(A370="","",'2_Review &amp; Audit'!P355)</f>
        <v/>
      </c>
      <c r="M370" s="90" t="str">
        <f>IF(A370="","",'2_Review &amp; Audit'!Q355)</f>
        <v/>
      </c>
      <c r="N370" s="90" t="str">
        <f t="shared" si="42"/>
        <v/>
      </c>
      <c r="O370" s="32" t="str">
        <f>IF(OR(D370="",G370="",M370&gt;=0),"",MIN(I370,SUMIFS('2_Review &amp; Audit'!$J$6:$J$505,'2_Review &amp; Audit'!$F$6:$F$505,D370,'2_Review &amp; Audit'!$I$6:$I$505,"&gt;="&amp;G370-30,'2_Review &amp; Audit'!$I$6:$I$505,"&lt;="&amp;G370+30,'2_Review &amp; Audit'!$A$6:$A$505,"&lt;&gt;"&amp;A370)))</f>
        <v/>
      </c>
      <c r="P370" s="32" t="str">
        <f>IF(OR(D370="",G370="",M370&gt;=0),"",COUNTIFS('2_Review &amp; Audit'!$F$6:$F$505,D370,'2_Review &amp; Audit'!$I$6:$I$505,"&gt;="&amp;G370-30,'2_Review &amp; Audit'!$I$6:$I$505,"&lt;="&amp;G370+30,'2_Review &amp; Audit'!$A$6:$A$505,"&lt;&gt;"&amp;A370))</f>
        <v/>
      </c>
      <c r="Q370" s="88" t="str">
        <f t="shared" si="43"/>
        <v/>
      </c>
      <c r="R370" s="84" t="str">
        <f>IF(TransactionAuditTable[[#This Row],[Ticker]]="","",IF(Q370&lt;&gt;"Yes",0,ABS(M370)*MIN(1,O370/I370)))</f>
        <v/>
      </c>
      <c r="S370" s="85" t="str">
        <f t="shared" si="44"/>
        <v/>
      </c>
      <c r="T370" s="85" t="str">
        <f t="shared" si="45"/>
        <v/>
      </c>
      <c r="U370" s="85" t="str">
        <f t="shared" si="46"/>
        <v/>
      </c>
      <c r="V370" s="31" t="str">
        <f t="shared" si="47"/>
        <v/>
      </c>
      <c r="W370" s="80" t="str">
        <f t="shared" si="48"/>
        <v/>
      </c>
      <c r="X370" s="83" t="str">
        <f t="shared" si="49"/>
        <v/>
      </c>
    </row>
    <row r="371" spans="1:24" ht="15" customHeight="1" x14ac:dyDescent="0.25">
      <c r="A371" s="30" t="str">
        <f>IF('2_Review &amp; Audit'!A356="","",'2_Review &amp; Audit'!A356)</f>
        <v/>
      </c>
      <c r="B371" s="30" t="str">
        <f>IF(A371="","",'2_Review &amp; Audit'!C356)</f>
        <v/>
      </c>
      <c r="C371" s="30" t="str">
        <f>IF(A371="","",'2_Review &amp; Audit'!D356)</f>
        <v/>
      </c>
      <c r="D371" s="30" t="str">
        <f>IF(A371="","",'2_Review &amp; Audit'!F356)</f>
        <v/>
      </c>
      <c r="E371" s="30" t="str">
        <f>IF(A371="","",'2_Review &amp; Audit'!H356)</f>
        <v/>
      </c>
      <c r="F371" s="31" t="str">
        <f>IF(A371="","",'2_Review &amp; Audit'!I356)</f>
        <v/>
      </c>
      <c r="G371" s="31" t="str">
        <f>IF(A371="","",'2_Review &amp; Audit'!M356)</f>
        <v/>
      </c>
      <c r="H371" s="32" t="str">
        <f>IF(A371="","",'2_Review &amp; Audit'!J356)</f>
        <v/>
      </c>
      <c r="I371" s="32" t="str">
        <f>IF(A371="","",'2_Review &amp; Audit'!N356)</f>
        <v/>
      </c>
      <c r="J371" s="32" t="str">
        <f>IF(A371="","",'2_Review &amp; Audit'!R356)</f>
        <v/>
      </c>
      <c r="K371" s="90" t="str">
        <f>IF(A371="","",'2_Review &amp; Audit'!L356)</f>
        <v/>
      </c>
      <c r="L371" s="90" t="str">
        <f>IF(A371="","",'2_Review &amp; Audit'!P356)</f>
        <v/>
      </c>
      <c r="M371" s="90" t="str">
        <f>IF(A371="","",'2_Review &amp; Audit'!Q356)</f>
        <v/>
      </c>
      <c r="N371" s="90" t="str">
        <f t="shared" si="42"/>
        <v/>
      </c>
      <c r="O371" s="32" t="str">
        <f>IF(OR(D371="",G371="",M371&gt;=0),"",MIN(I371,SUMIFS('2_Review &amp; Audit'!$J$6:$J$505,'2_Review &amp; Audit'!$F$6:$F$505,D371,'2_Review &amp; Audit'!$I$6:$I$505,"&gt;="&amp;G371-30,'2_Review &amp; Audit'!$I$6:$I$505,"&lt;="&amp;G371+30,'2_Review &amp; Audit'!$A$6:$A$505,"&lt;&gt;"&amp;A371)))</f>
        <v/>
      </c>
      <c r="P371" s="32" t="str">
        <f>IF(OR(D371="",G371="",M371&gt;=0),"",COUNTIFS('2_Review &amp; Audit'!$F$6:$F$505,D371,'2_Review &amp; Audit'!$I$6:$I$505,"&gt;="&amp;G371-30,'2_Review &amp; Audit'!$I$6:$I$505,"&lt;="&amp;G371+30,'2_Review &amp; Audit'!$A$6:$A$505,"&lt;&gt;"&amp;A371))</f>
        <v/>
      </c>
      <c r="Q371" s="88" t="str">
        <f t="shared" si="43"/>
        <v/>
      </c>
      <c r="R371" s="84" t="str">
        <f>IF(TransactionAuditTable[[#This Row],[Ticker]]="","",IF(Q371&lt;&gt;"Yes",0,ABS(M371)*MIN(1,O371/I371)))</f>
        <v/>
      </c>
      <c r="S371" s="85" t="str">
        <f t="shared" si="44"/>
        <v/>
      </c>
      <c r="T371" s="85" t="str">
        <f t="shared" si="45"/>
        <v/>
      </c>
      <c r="U371" s="85" t="str">
        <f t="shared" si="46"/>
        <v/>
      </c>
      <c r="V371" s="31" t="str">
        <f t="shared" si="47"/>
        <v/>
      </c>
      <c r="W371" s="79" t="str">
        <f t="shared" si="48"/>
        <v/>
      </c>
      <c r="X371" s="82" t="str">
        <f t="shared" si="49"/>
        <v/>
      </c>
    </row>
    <row r="372" spans="1:24" ht="15" customHeight="1" x14ac:dyDescent="0.25">
      <c r="A372" s="30" t="str">
        <f>IF('2_Review &amp; Audit'!A357="","",'2_Review &amp; Audit'!A357)</f>
        <v/>
      </c>
      <c r="B372" s="30" t="str">
        <f>IF(A372="","",'2_Review &amp; Audit'!C357)</f>
        <v/>
      </c>
      <c r="C372" s="30" t="str">
        <f>IF(A372="","",'2_Review &amp; Audit'!D357)</f>
        <v/>
      </c>
      <c r="D372" s="30" t="str">
        <f>IF(A372="","",'2_Review &amp; Audit'!F357)</f>
        <v/>
      </c>
      <c r="E372" s="30" t="str">
        <f>IF(A372="","",'2_Review &amp; Audit'!H357)</f>
        <v/>
      </c>
      <c r="F372" s="31" t="str">
        <f>IF(A372="","",'2_Review &amp; Audit'!I357)</f>
        <v/>
      </c>
      <c r="G372" s="31" t="str">
        <f>IF(A372="","",'2_Review &amp; Audit'!M357)</f>
        <v/>
      </c>
      <c r="H372" s="32" t="str">
        <f>IF(A372="","",'2_Review &amp; Audit'!J357)</f>
        <v/>
      </c>
      <c r="I372" s="32" t="str">
        <f>IF(A372="","",'2_Review &amp; Audit'!N357)</f>
        <v/>
      </c>
      <c r="J372" s="32" t="str">
        <f>IF(A372="","",'2_Review &amp; Audit'!R357)</f>
        <v/>
      </c>
      <c r="K372" s="90" t="str">
        <f>IF(A372="","",'2_Review &amp; Audit'!L357)</f>
        <v/>
      </c>
      <c r="L372" s="90" t="str">
        <f>IF(A372="","",'2_Review &amp; Audit'!P357)</f>
        <v/>
      </c>
      <c r="M372" s="90" t="str">
        <f>IF(A372="","",'2_Review &amp; Audit'!Q357)</f>
        <v/>
      </c>
      <c r="N372" s="90" t="str">
        <f t="shared" si="42"/>
        <v/>
      </c>
      <c r="O372" s="32" t="str">
        <f>IF(OR(D372="",G372="",M372&gt;=0),"",MIN(I372,SUMIFS('2_Review &amp; Audit'!$J$6:$J$505,'2_Review &amp; Audit'!$F$6:$F$505,D372,'2_Review &amp; Audit'!$I$6:$I$505,"&gt;="&amp;G372-30,'2_Review &amp; Audit'!$I$6:$I$505,"&lt;="&amp;G372+30,'2_Review &amp; Audit'!$A$6:$A$505,"&lt;&gt;"&amp;A372)))</f>
        <v/>
      </c>
      <c r="P372" s="32" t="str">
        <f>IF(OR(D372="",G372="",M372&gt;=0),"",COUNTIFS('2_Review &amp; Audit'!$F$6:$F$505,D372,'2_Review &amp; Audit'!$I$6:$I$505,"&gt;="&amp;G372-30,'2_Review &amp; Audit'!$I$6:$I$505,"&lt;="&amp;G372+30,'2_Review &amp; Audit'!$A$6:$A$505,"&lt;&gt;"&amp;A372))</f>
        <v/>
      </c>
      <c r="Q372" s="88" t="str">
        <f t="shared" si="43"/>
        <v/>
      </c>
      <c r="R372" s="84" t="str">
        <f>IF(TransactionAuditTable[[#This Row],[Ticker]]="","",IF(Q372&lt;&gt;"Yes",0,ABS(M372)*MIN(1,O372/I372)))</f>
        <v/>
      </c>
      <c r="S372" s="85" t="str">
        <f t="shared" si="44"/>
        <v/>
      </c>
      <c r="T372" s="85" t="str">
        <f t="shared" si="45"/>
        <v/>
      </c>
      <c r="U372" s="85" t="str">
        <f t="shared" si="46"/>
        <v/>
      </c>
      <c r="V372" s="31" t="str">
        <f t="shared" si="47"/>
        <v/>
      </c>
      <c r="W372" s="80" t="str">
        <f t="shared" si="48"/>
        <v/>
      </c>
      <c r="X372" s="83" t="str">
        <f t="shared" si="49"/>
        <v/>
      </c>
    </row>
    <row r="373" spans="1:24" ht="15" customHeight="1" x14ac:dyDescent="0.25">
      <c r="A373" s="30" t="str">
        <f>IF('2_Review &amp; Audit'!A358="","",'2_Review &amp; Audit'!A358)</f>
        <v/>
      </c>
      <c r="B373" s="30" t="str">
        <f>IF(A373="","",'2_Review &amp; Audit'!C358)</f>
        <v/>
      </c>
      <c r="C373" s="30" t="str">
        <f>IF(A373="","",'2_Review &amp; Audit'!D358)</f>
        <v/>
      </c>
      <c r="D373" s="30" t="str">
        <f>IF(A373="","",'2_Review &amp; Audit'!F358)</f>
        <v/>
      </c>
      <c r="E373" s="30" t="str">
        <f>IF(A373="","",'2_Review &amp; Audit'!H358)</f>
        <v/>
      </c>
      <c r="F373" s="31" t="str">
        <f>IF(A373="","",'2_Review &amp; Audit'!I358)</f>
        <v/>
      </c>
      <c r="G373" s="31" t="str">
        <f>IF(A373="","",'2_Review &amp; Audit'!M358)</f>
        <v/>
      </c>
      <c r="H373" s="32" t="str">
        <f>IF(A373="","",'2_Review &amp; Audit'!J358)</f>
        <v/>
      </c>
      <c r="I373" s="32" t="str">
        <f>IF(A373="","",'2_Review &amp; Audit'!N358)</f>
        <v/>
      </c>
      <c r="J373" s="32" t="str">
        <f>IF(A373="","",'2_Review &amp; Audit'!R358)</f>
        <v/>
      </c>
      <c r="K373" s="90" t="str">
        <f>IF(A373="","",'2_Review &amp; Audit'!L358)</f>
        <v/>
      </c>
      <c r="L373" s="90" t="str">
        <f>IF(A373="","",'2_Review &amp; Audit'!P358)</f>
        <v/>
      </c>
      <c r="M373" s="90" t="str">
        <f>IF(A373="","",'2_Review &amp; Audit'!Q358)</f>
        <v/>
      </c>
      <c r="N373" s="90" t="str">
        <f t="shared" si="42"/>
        <v/>
      </c>
      <c r="O373" s="32" t="str">
        <f>IF(OR(D373="",G373="",M373&gt;=0),"",MIN(I373,SUMIFS('2_Review &amp; Audit'!$J$6:$J$505,'2_Review &amp; Audit'!$F$6:$F$505,D373,'2_Review &amp; Audit'!$I$6:$I$505,"&gt;="&amp;G373-30,'2_Review &amp; Audit'!$I$6:$I$505,"&lt;="&amp;G373+30,'2_Review &amp; Audit'!$A$6:$A$505,"&lt;&gt;"&amp;A373)))</f>
        <v/>
      </c>
      <c r="P373" s="32" t="str">
        <f>IF(OR(D373="",G373="",M373&gt;=0),"",COUNTIFS('2_Review &amp; Audit'!$F$6:$F$505,D373,'2_Review &amp; Audit'!$I$6:$I$505,"&gt;="&amp;G373-30,'2_Review &amp; Audit'!$I$6:$I$505,"&lt;="&amp;G373+30,'2_Review &amp; Audit'!$A$6:$A$505,"&lt;&gt;"&amp;A373))</f>
        <v/>
      </c>
      <c r="Q373" s="88" t="str">
        <f t="shared" si="43"/>
        <v/>
      </c>
      <c r="R373" s="84" t="str">
        <f>IF(TransactionAuditTable[[#This Row],[Ticker]]="","",IF(Q373&lt;&gt;"Yes",0,ABS(M373)*MIN(1,O373/I373)))</f>
        <v/>
      </c>
      <c r="S373" s="85" t="str">
        <f t="shared" si="44"/>
        <v/>
      </c>
      <c r="T373" s="85" t="str">
        <f t="shared" si="45"/>
        <v/>
      </c>
      <c r="U373" s="85" t="str">
        <f t="shared" si="46"/>
        <v/>
      </c>
      <c r="V373" s="31" t="str">
        <f t="shared" si="47"/>
        <v/>
      </c>
      <c r="W373" s="79" t="str">
        <f t="shared" si="48"/>
        <v/>
      </c>
      <c r="X373" s="82" t="str">
        <f t="shared" si="49"/>
        <v/>
      </c>
    </row>
    <row r="374" spans="1:24" ht="15" customHeight="1" x14ac:dyDescent="0.25">
      <c r="A374" s="30" t="str">
        <f>IF('2_Review &amp; Audit'!A359="","",'2_Review &amp; Audit'!A359)</f>
        <v/>
      </c>
      <c r="B374" s="30" t="str">
        <f>IF(A374="","",'2_Review &amp; Audit'!C359)</f>
        <v/>
      </c>
      <c r="C374" s="30" t="str">
        <f>IF(A374="","",'2_Review &amp; Audit'!D359)</f>
        <v/>
      </c>
      <c r="D374" s="30" t="str">
        <f>IF(A374="","",'2_Review &amp; Audit'!F359)</f>
        <v/>
      </c>
      <c r="E374" s="30" t="str">
        <f>IF(A374="","",'2_Review &amp; Audit'!H359)</f>
        <v/>
      </c>
      <c r="F374" s="31" t="str">
        <f>IF(A374="","",'2_Review &amp; Audit'!I359)</f>
        <v/>
      </c>
      <c r="G374" s="31" t="str">
        <f>IF(A374="","",'2_Review &amp; Audit'!M359)</f>
        <v/>
      </c>
      <c r="H374" s="32" t="str">
        <f>IF(A374="","",'2_Review &amp; Audit'!J359)</f>
        <v/>
      </c>
      <c r="I374" s="32" t="str">
        <f>IF(A374="","",'2_Review &amp; Audit'!N359)</f>
        <v/>
      </c>
      <c r="J374" s="32" t="str">
        <f>IF(A374="","",'2_Review &amp; Audit'!R359)</f>
        <v/>
      </c>
      <c r="K374" s="90" t="str">
        <f>IF(A374="","",'2_Review &amp; Audit'!L359)</f>
        <v/>
      </c>
      <c r="L374" s="90" t="str">
        <f>IF(A374="","",'2_Review &amp; Audit'!P359)</f>
        <v/>
      </c>
      <c r="M374" s="90" t="str">
        <f>IF(A374="","",'2_Review &amp; Audit'!Q359)</f>
        <v/>
      </c>
      <c r="N374" s="90" t="str">
        <f t="shared" si="42"/>
        <v/>
      </c>
      <c r="O374" s="32" t="str">
        <f>IF(OR(D374="",G374="",M374&gt;=0),"",MIN(I374,SUMIFS('2_Review &amp; Audit'!$J$6:$J$505,'2_Review &amp; Audit'!$F$6:$F$505,D374,'2_Review &amp; Audit'!$I$6:$I$505,"&gt;="&amp;G374-30,'2_Review &amp; Audit'!$I$6:$I$505,"&lt;="&amp;G374+30,'2_Review &amp; Audit'!$A$6:$A$505,"&lt;&gt;"&amp;A374)))</f>
        <v/>
      </c>
      <c r="P374" s="32" t="str">
        <f>IF(OR(D374="",G374="",M374&gt;=0),"",COUNTIFS('2_Review &amp; Audit'!$F$6:$F$505,D374,'2_Review &amp; Audit'!$I$6:$I$505,"&gt;="&amp;G374-30,'2_Review &amp; Audit'!$I$6:$I$505,"&lt;="&amp;G374+30,'2_Review &amp; Audit'!$A$6:$A$505,"&lt;&gt;"&amp;A374))</f>
        <v/>
      </c>
      <c r="Q374" s="88" t="str">
        <f t="shared" si="43"/>
        <v/>
      </c>
      <c r="R374" s="84" t="str">
        <f>IF(TransactionAuditTable[[#This Row],[Ticker]]="","",IF(Q374&lt;&gt;"Yes",0,ABS(M374)*MIN(1,O374/I374)))</f>
        <v/>
      </c>
      <c r="S374" s="85" t="str">
        <f t="shared" si="44"/>
        <v/>
      </c>
      <c r="T374" s="85" t="str">
        <f t="shared" si="45"/>
        <v/>
      </c>
      <c r="U374" s="85" t="str">
        <f t="shared" si="46"/>
        <v/>
      </c>
      <c r="V374" s="31" t="str">
        <f t="shared" si="47"/>
        <v/>
      </c>
      <c r="W374" s="80" t="str">
        <f t="shared" si="48"/>
        <v/>
      </c>
      <c r="X374" s="83" t="str">
        <f t="shared" si="49"/>
        <v/>
      </c>
    </row>
    <row r="375" spans="1:24" ht="15" customHeight="1" x14ac:dyDescent="0.25">
      <c r="A375" s="30" t="str">
        <f>IF('2_Review &amp; Audit'!A360="","",'2_Review &amp; Audit'!A360)</f>
        <v/>
      </c>
      <c r="B375" s="30" t="str">
        <f>IF(A375="","",'2_Review &amp; Audit'!C360)</f>
        <v/>
      </c>
      <c r="C375" s="30" t="str">
        <f>IF(A375="","",'2_Review &amp; Audit'!D360)</f>
        <v/>
      </c>
      <c r="D375" s="30" t="str">
        <f>IF(A375="","",'2_Review &amp; Audit'!F360)</f>
        <v/>
      </c>
      <c r="E375" s="30" t="str">
        <f>IF(A375="","",'2_Review &amp; Audit'!H360)</f>
        <v/>
      </c>
      <c r="F375" s="31" t="str">
        <f>IF(A375="","",'2_Review &amp; Audit'!I360)</f>
        <v/>
      </c>
      <c r="G375" s="31" t="str">
        <f>IF(A375="","",'2_Review &amp; Audit'!M360)</f>
        <v/>
      </c>
      <c r="H375" s="32" t="str">
        <f>IF(A375="","",'2_Review &amp; Audit'!J360)</f>
        <v/>
      </c>
      <c r="I375" s="32" t="str">
        <f>IF(A375="","",'2_Review &amp; Audit'!N360)</f>
        <v/>
      </c>
      <c r="J375" s="32" t="str">
        <f>IF(A375="","",'2_Review &amp; Audit'!R360)</f>
        <v/>
      </c>
      <c r="K375" s="90" t="str">
        <f>IF(A375="","",'2_Review &amp; Audit'!L360)</f>
        <v/>
      </c>
      <c r="L375" s="90" t="str">
        <f>IF(A375="","",'2_Review &amp; Audit'!P360)</f>
        <v/>
      </c>
      <c r="M375" s="90" t="str">
        <f>IF(A375="","",'2_Review &amp; Audit'!Q360)</f>
        <v/>
      </c>
      <c r="N375" s="90" t="str">
        <f t="shared" si="42"/>
        <v/>
      </c>
      <c r="O375" s="32" t="str">
        <f>IF(OR(D375="",G375="",M375&gt;=0),"",MIN(I375,SUMIFS('2_Review &amp; Audit'!$J$6:$J$505,'2_Review &amp; Audit'!$F$6:$F$505,D375,'2_Review &amp; Audit'!$I$6:$I$505,"&gt;="&amp;G375-30,'2_Review &amp; Audit'!$I$6:$I$505,"&lt;="&amp;G375+30,'2_Review &amp; Audit'!$A$6:$A$505,"&lt;&gt;"&amp;A375)))</f>
        <v/>
      </c>
      <c r="P375" s="32" t="str">
        <f>IF(OR(D375="",G375="",M375&gt;=0),"",COUNTIFS('2_Review &amp; Audit'!$F$6:$F$505,D375,'2_Review &amp; Audit'!$I$6:$I$505,"&gt;="&amp;G375-30,'2_Review &amp; Audit'!$I$6:$I$505,"&lt;="&amp;G375+30,'2_Review &amp; Audit'!$A$6:$A$505,"&lt;&gt;"&amp;A375))</f>
        <v/>
      </c>
      <c r="Q375" s="88" t="str">
        <f t="shared" si="43"/>
        <v/>
      </c>
      <c r="R375" s="84" t="str">
        <f>IF(TransactionAuditTable[[#This Row],[Ticker]]="","",IF(Q375&lt;&gt;"Yes",0,ABS(M375)*MIN(1,O375/I375)))</f>
        <v/>
      </c>
      <c r="S375" s="85" t="str">
        <f t="shared" si="44"/>
        <v/>
      </c>
      <c r="T375" s="85" t="str">
        <f t="shared" si="45"/>
        <v/>
      </c>
      <c r="U375" s="85" t="str">
        <f t="shared" si="46"/>
        <v/>
      </c>
      <c r="V375" s="31" t="str">
        <f t="shared" si="47"/>
        <v/>
      </c>
      <c r="W375" s="79" t="str">
        <f t="shared" si="48"/>
        <v/>
      </c>
      <c r="X375" s="82" t="str">
        <f t="shared" si="49"/>
        <v/>
      </c>
    </row>
    <row r="376" spans="1:24" ht="15" customHeight="1" x14ac:dyDescent="0.25">
      <c r="A376" s="30" t="str">
        <f>IF('2_Review &amp; Audit'!A361="","",'2_Review &amp; Audit'!A361)</f>
        <v/>
      </c>
      <c r="B376" s="30" t="str">
        <f>IF(A376="","",'2_Review &amp; Audit'!C361)</f>
        <v/>
      </c>
      <c r="C376" s="30" t="str">
        <f>IF(A376="","",'2_Review &amp; Audit'!D361)</f>
        <v/>
      </c>
      <c r="D376" s="30" t="str">
        <f>IF(A376="","",'2_Review &amp; Audit'!F361)</f>
        <v/>
      </c>
      <c r="E376" s="30" t="str">
        <f>IF(A376="","",'2_Review &amp; Audit'!H361)</f>
        <v/>
      </c>
      <c r="F376" s="31" t="str">
        <f>IF(A376="","",'2_Review &amp; Audit'!I361)</f>
        <v/>
      </c>
      <c r="G376" s="31" t="str">
        <f>IF(A376="","",'2_Review &amp; Audit'!M361)</f>
        <v/>
      </c>
      <c r="H376" s="32" t="str">
        <f>IF(A376="","",'2_Review &amp; Audit'!J361)</f>
        <v/>
      </c>
      <c r="I376" s="32" t="str">
        <f>IF(A376="","",'2_Review &amp; Audit'!N361)</f>
        <v/>
      </c>
      <c r="J376" s="32" t="str">
        <f>IF(A376="","",'2_Review &amp; Audit'!R361)</f>
        <v/>
      </c>
      <c r="K376" s="90" t="str">
        <f>IF(A376="","",'2_Review &amp; Audit'!L361)</f>
        <v/>
      </c>
      <c r="L376" s="90" t="str">
        <f>IF(A376="","",'2_Review &amp; Audit'!P361)</f>
        <v/>
      </c>
      <c r="M376" s="90" t="str">
        <f>IF(A376="","",'2_Review &amp; Audit'!Q361)</f>
        <v/>
      </c>
      <c r="N376" s="90" t="str">
        <f t="shared" si="42"/>
        <v/>
      </c>
      <c r="O376" s="32" t="str">
        <f>IF(OR(D376="",G376="",M376&gt;=0),"",MIN(I376,SUMIFS('2_Review &amp; Audit'!$J$6:$J$505,'2_Review &amp; Audit'!$F$6:$F$505,D376,'2_Review &amp; Audit'!$I$6:$I$505,"&gt;="&amp;G376-30,'2_Review &amp; Audit'!$I$6:$I$505,"&lt;="&amp;G376+30,'2_Review &amp; Audit'!$A$6:$A$505,"&lt;&gt;"&amp;A376)))</f>
        <v/>
      </c>
      <c r="P376" s="32" t="str">
        <f>IF(OR(D376="",G376="",M376&gt;=0),"",COUNTIFS('2_Review &amp; Audit'!$F$6:$F$505,D376,'2_Review &amp; Audit'!$I$6:$I$505,"&gt;="&amp;G376-30,'2_Review &amp; Audit'!$I$6:$I$505,"&lt;="&amp;G376+30,'2_Review &amp; Audit'!$A$6:$A$505,"&lt;&gt;"&amp;A376))</f>
        <v/>
      </c>
      <c r="Q376" s="88" t="str">
        <f t="shared" si="43"/>
        <v/>
      </c>
      <c r="R376" s="84" t="str">
        <f>IF(TransactionAuditTable[[#This Row],[Ticker]]="","",IF(Q376&lt;&gt;"Yes",0,ABS(M376)*MIN(1,O376/I376)))</f>
        <v/>
      </c>
      <c r="S376" s="85" t="str">
        <f t="shared" si="44"/>
        <v/>
      </c>
      <c r="T376" s="85" t="str">
        <f t="shared" si="45"/>
        <v/>
      </c>
      <c r="U376" s="85" t="str">
        <f t="shared" si="46"/>
        <v/>
      </c>
      <c r="V376" s="31" t="str">
        <f t="shared" si="47"/>
        <v/>
      </c>
      <c r="W376" s="80" t="str">
        <f t="shared" si="48"/>
        <v/>
      </c>
      <c r="X376" s="83" t="str">
        <f t="shared" si="49"/>
        <v/>
      </c>
    </row>
    <row r="377" spans="1:24" ht="15" customHeight="1" x14ac:dyDescent="0.25">
      <c r="A377" s="30" t="str">
        <f>IF('2_Review &amp; Audit'!A362="","",'2_Review &amp; Audit'!A362)</f>
        <v/>
      </c>
      <c r="B377" s="30" t="str">
        <f>IF(A377="","",'2_Review &amp; Audit'!C362)</f>
        <v/>
      </c>
      <c r="C377" s="30" t="str">
        <f>IF(A377="","",'2_Review &amp; Audit'!D362)</f>
        <v/>
      </c>
      <c r="D377" s="30" t="str">
        <f>IF(A377="","",'2_Review &amp; Audit'!F362)</f>
        <v/>
      </c>
      <c r="E377" s="30" t="str">
        <f>IF(A377="","",'2_Review &amp; Audit'!H362)</f>
        <v/>
      </c>
      <c r="F377" s="31" t="str">
        <f>IF(A377="","",'2_Review &amp; Audit'!I362)</f>
        <v/>
      </c>
      <c r="G377" s="31" t="str">
        <f>IF(A377="","",'2_Review &amp; Audit'!M362)</f>
        <v/>
      </c>
      <c r="H377" s="32" t="str">
        <f>IF(A377="","",'2_Review &amp; Audit'!J362)</f>
        <v/>
      </c>
      <c r="I377" s="32" t="str">
        <f>IF(A377="","",'2_Review &amp; Audit'!N362)</f>
        <v/>
      </c>
      <c r="J377" s="32" t="str">
        <f>IF(A377="","",'2_Review &amp; Audit'!R362)</f>
        <v/>
      </c>
      <c r="K377" s="90" t="str">
        <f>IF(A377="","",'2_Review &amp; Audit'!L362)</f>
        <v/>
      </c>
      <c r="L377" s="90" t="str">
        <f>IF(A377="","",'2_Review &amp; Audit'!P362)</f>
        <v/>
      </c>
      <c r="M377" s="90" t="str">
        <f>IF(A377="","",'2_Review &amp; Audit'!Q362)</f>
        <v/>
      </c>
      <c r="N377" s="90" t="str">
        <f t="shared" si="42"/>
        <v/>
      </c>
      <c r="O377" s="32" t="str">
        <f>IF(OR(D377="",G377="",M377&gt;=0),"",MIN(I377,SUMIFS('2_Review &amp; Audit'!$J$6:$J$505,'2_Review &amp; Audit'!$F$6:$F$505,D377,'2_Review &amp; Audit'!$I$6:$I$505,"&gt;="&amp;G377-30,'2_Review &amp; Audit'!$I$6:$I$505,"&lt;="&amp;G377+30,'2_Review &amp; Audit'!$A$6:$A$505,"&lt;&gt;"&amp;A377)))</f>
        <v/>
      </c>
      <c r="P377" s="32" t="str">
        <f>IF(OR(D377="",G377="",M377&gt;=0),"",COUNTIFS('2_Review &amp; Audit'!$F$6:$F$505,D377,'2_Review &amp; Audit'!$I$6:$I$505,"&gt;="&amp;G377-30,'2_Review &amp; Audit'!$I$6:$I$505,"&lt;="&amp;G377+30,'2_Review &amp; Audit'!$A$6:$A$505,"&lt;&gt;"&amp;A377))</f>
        <v/>
      </c>
      <c r="Q377" s="88" t="str">
        <f t="shared" si="43"/>
        <v/>
      </c>
      <c r="R377" s="84" t="str">
        <f>IF(TransactionAuditTable[[#This Row],[Ticker]]="","",IF(Q377&lt;&gt;"Yes",0,ABS(M377)*MIN(1,O377/I377)))</f>
        <v/>
      </c>
      <c r="S377" s="85" t="str">
        <f t="shared" si="44"/>
        <v/>
      </c>
      <c r="T377" s="85" t="str">
        <f t="shared" si="45"/>
        <v/>
      </c>
      <c r="U377" s="85" t="str">
        <f t="shared" si="46"/>
        <v/>
      </c>
      <c r="V377" s="31" t="str">
        <f t="shared" si="47"/>
        <v/>
      </c>
      <c r="W377" s="79" t="str">
        <f t="shared" si="48"/>
        <v/>
      </c>
      <c r="X377" s="82" t="str">
        <f t="shared" si="49"/>
        <v/>
      </c>
    </row>
    <row r="378" spans="1:24" ht="15" customHeight="1" x14ac:dyDescent="0.25">
      <c r="A378" s="30" t="str">
        <f>IF('2_Review &amp; Audit'!A363="","",'2_Review &amp; Audit'!A363)</f>
        <v/>
      </c>
      <c r="B378" s="30" t="str">
        <f>IF(A378="","",'2_Review &amp; Audit'!C363)</f>
        <v/>
      </c>
      <c r="C378" s="30" t="str">
        <f>IF(A378="","",'2_Review &amp; Audit'!D363)</f>
        <v/>
      </c>
      <c r="D378" s="30" t="str">
        <f>IF(A378="","",'2_Review &amp; Audit'!F363)</f>
        <v/>
      </c>
      <c r="E378" s="30" t="str">
        <f>IF(A378="","",'2_Review &amp; Audit'!H363)</f>
        <v/>
      </c>
      <c r="F378" s="31" t="str">
        <f>IF(A378="","",'2_Review &amp; Audit'!I363)</f>
        <v/>
      </c>
      <c r="G378" s="31" t="str">
        <f>IF(A378="","",'2_Review &amp; Audit'!M363)</f>
        <v/>
      </c>
      <c r="H378" s="32" t="str">
        <f>IF(A378="","",'2_Review &amp; Audit'!J363)</f>
        <v/>
      </c>
      <c r="I378" s="32" t="str">
        <f>IF(A378="","",'2_Review &amp; Audit'!N363)</f>
        <v/>
      </c>
      <c r="J378" s="32" t="str">
        <f>IF(A378="","",'2_Review &amp; Audit'!R363)</f>
        <v/>
      </c>
      <c r="K378" s="90" t="str">
        <f>IF(A378="","",'2_Review &amp; Audit'!L363)</f>
        <v/>
      </c>
      <c r="L378" s="90" t="str">
        <f>IF(A378="","",'2_Review &amp; Audit'!P363)</f>
        <v/>
      </c>
      <c r="M378" s="90" t="str">
        <f>IF(A378="","",'2_Review &amp; Audit'!Q363)</f>
        <v/>
      </c>
      <c r="N378" s="90" t="str">
        <f t="shared" si="42"/>
        <v/>
      </c>
      <c r="O378" s="32" t="str">
        <f>IF(OR(D378="",G378="",M378&gt;=0),"",MIN(I378,SUMIFS('2_Review &amp; Audit'!$J$6:$J$505,'2_Review &amp; Audit'!$F$6:$F$505,D378,'2_Review &amp; Audit'!$I$6:$I$505,"&gt;="&amp;G378-30,'2_Review &amp; Audit'!$I$6:$I$505,"&lt;="&amp;G378+30,'2_Review &amp; Audit'!$A$6:$A$505,"&lt;&gt;"&amp;A378)))</f>
        <v/>
      </c>
      <c r="P378" s="32" t="str">
        <f>IF(OR(D378="",G378="",M378&gt;=0),"",COUNTIFS('2_Review &amp; Audit'!$F$6:$F$505,D378,'2_Review &amp; Audit'!$I$6:$I$505,"&gt;="&amp;G378-30,'2_Review &amp; Audit'!$I$6:$I$505,"&lt;="&amp;G378+30,'2_Review &amp; Audit'!$A$6:$A$505,"&lt;&gt;"&amp;A378))</f>
        <v/>
      </c>
      <c r="Q378" s="88" t="str">
        <f t="shared" si="43"/>
        <v/>
      </c>
      <c r="R378" s="84" t="str">
        <f>IF(TransactionAuditTable[[#This Row],[Ticker]]="","",IF(Q378&lt;&gt;"Yes",0,ABS(M378)*MIN(1,O378/I378)))</f>
        <v/>
      </c>
      <c r="S378" s="85" t="str">
        <f t="shared" si="44"/>
        <v/>
      </c>
      <c r="T378" s="85" t="str">
        <f t="shared" si="45"/>
        <v/>
      </c>
      <c r="U378" s="85" t="str">
        <f t="shared" si="46"/>
        <v/>
      </c>
      <c r="V378" s="31" t="str">
        <f t="shared" si="47"/>
        <v/>
      </c>
      <c r="W378" s="80" t="str">
        <f t="shared" si="48"/>
        <v/>
      </c>
      <c r="X378" s="83" t="str">
        <f t="shared" si="49"/>
        <v/>
      </c>
    </row>
    <row r="379" spans="1:24" ht="15" customHeight="1" x14ac:dyDescent="0.25">
      <c r="A379" s="30" t="str">
        <f>IF('2_Review &amp; Audit'!A364="","",'2_Review &amp; Audit'!A364)</f>
        <v/>
      </c>
      <c r="B379" s="30" t="str">
        <f>IF(A379="","",'2_Review &amp; Audit'!C364)</f>
        <v/>
      </c>
      <c r="C379" s="30" t="str">
        <f>IF(A379="","",'2_Review &amp; Audit'!D364)</f>
        <v/>
      </c>
      <c r="D379" s="30" t="str">
        <f>IF(A379="","",'2_Review &amp; Audit'!F364)</f>
        <v/>
      </c>
      <c r="E379" s="30" t="str">
        <f>IF(A379="","",'2_Review &amp; Audit'!H364)</f>
        <v/>
      </c>
      <c r="F379" s="31" t="str">
        <f>IF(A379="","",'2_Review &amp; Audit'!I364)</f>
        <v/>
      </c>
      <c r="G379" s="31" t="str">
        <f>IF(A379="","",'2_Review &amp; Audit'!M364)</f>
        <v/>
      </c>
      <c r="H379" s="32" t="str">
        <f>IF(A379="","",'2_Review &amp; Audit'!J364)</f>
        <v/>
      </c>
      <c r="I379" s="32" t="str">
        <f>IF(A379="","",'2_Review &amp; Audit'!N364)</f>
        <v/>
      </c>
      <c r="J379" s="32" t="str">
        <f>IF(A379="","",'2_Review &amp; Audit'!R364)</f>
        <v/>
      </c>
      <c r="K379" s="90" t="str">
        <f>IF(A379="","",'2_Review &amp; Audit'!L364)</f>
        <v/>
      </c>
      <c r="L379" s="90" t="str">
        <f>IF(A379="","",'2_Review &amp; Audit'!P364)</f>
        <v/>
      </c>
      <c r="M379" s="90" t="str">
        <f>IF(A379="","",'2_Review &amp; Audit'!Q364)</f>
        <v/>
      </c>
      <c r="N379" s="90" t="str">
        <f t="shared" si="42"/>
        <v/>
      </c>
      <c r="O379" s="32" t="str">
        <f>IF(OR(D379="",G379="",M379&gt;=0),"",MIN(I379,SUMIFS('2_Review &amp; Audit'!$J$6:$J$505,'2_Review &amp; Audit'!$F$6:$F$505,D379,'2_Review &amp; Audit'!$I$6:$I$505,"&gt;="&amp;G379-30,'2_Review &amp; Audit'!$I$6:$I$505,"&lt;="&amp;G379+30,'2_Review &amp; Audit'!$A$6:$A$505,"&lt;&gt;"&amp;A379)))</f>
        <v/>
      </c>
      <c r="P379" s="32" t="str">
        <f>IF(OR(D379="",G379="",M379&gt;=0),"",COUNTIFS('2_Review &amp; Audit'!$F$6:$F$505,D379,'2_Review &amp; Audit'!$I$6:$I$505,"&gt;="&amp;G379-30,'2_Review &amp; Audit'!$I$6:$I$505,"&lt;="&amp;G379+30,'2_Review &amp; Audit'!$A$6:$A$505,"&lt;&gt;"&amp;A379))</f>
        <v/>
      </c>
      <c r="Q379" s="88" t="str">
        <f t="shared" si="43"/>
        <v/>
      </c>
      <c r="R379" s="84" t="str">
        <f>IF(TransactionAuditTable[[#This Row],[Ticker]]="","",IF(Q379&lt;&gt;"Yes",0,ABS(M379)*MIN(1,O379/I379)))</f>
        <v/>
      </c>
      <c r="S379" s="85" t="str">
        <f t="shared" si="44"/>
        <v/>
      </c>
      <c r="T379" s="85" t="str">
        <f t="shared" si="45"/>
        <v/>
      </c>
      <c r="U379" s="85" t="str">
        <f t="shared" si="46"/>
        <v/>
      </c>
      <c r="V379" s="31" t="str">
        <f t="shared" si="47"/>
        <v/>
      </c>
      <c r="W379" s="79" t="str">
        <f t="shared" si="48"/>
        <v/>
      </c>
      <c r="X379" s="82" t="str">
        <f t="shared" si="49"/>
        <v/>
      </c>
    </row>
    <row r="380" spans="1:24" ht="15" customHeight="1" x14ac:dyDescent="0.25">
      <c r="A380" s="30" t="str">
        <f>IF('2_Review &amp; Audit'!A365="","",'2_Review &amp; Audit'!A365)</f>
        <v/>
      </c>
      <c r="B380" s="30" t="str">
        <f>IF(A380="","",'2_Review &amp; Audit'!C365)</f>
        <v/>
      </c>
      <c r="C380" s="30" t="str">
        <f>IF(A380="","",'2_Review &amp; Audit'!D365)</f>
        <v/>
      </c>
      <c r="D380" s="30" t="str">
        <f>IF(A380="","",'2_Review &amp; Audit'!F365)</f>
        <v/>
      </c>
      <c r="E380" s="30" t="str">
        <f>IF(A380="","",'2_Review &amp; Audit'!H365)</f>
        <v/>
      </c>
      <c r="F380" s="31" t="str">
        <f>IF(A380="","",'2_Review &amp; Audit'!I365)</f>
        <v/>
      </c>
      <c r="G380" s="31" t="str">
        <f>IF(A380="","",'2_Review &amp; Audit'!M365)</f>
        <v/>
      </c>
      <c r="H380" s="32" t="str">
        <f>IF(A380="","",'2_Review &amp; Audit'!J365)</f>
        <v/>
      </c>
      <c r="I380" s="32" t="str">
        <f>IF(A380="","",'2_Review &amp; Audit'!N365)</f>
        <v/>
      </c>
      <c r="J380" s="32" t="str">
        <f>IF(A380="","",'2_Review &amp; Audit'!R365)</f>
        <v/>
      </c>
      <c r="K380" s="90" t="str">
        <f>IF(A380="","",'2_Review &amp; Audit'!L365)</f>
        <v/>
      </c>
      <c r="L380" s="90" t="str">
        <f>IF(A380="","",'2_Review &amp; Audit'!P365)</f>
        <v/>
      </c>
      <c r="M380" s="90" t="str">
        <f>IF(A380="","",'2_Review &amp; Audit'!Q365)</f>
        <v/>
      </c>
      <c r="N380" s="90" t="str">
        <f t="shared" si="42"/>
        <v/>
      </c>
      <c r="O380" s="32" t="str">
        <f>IF(OR(D380="",G380="",M380&gt;=0),"",MIN(I380,SUMIFS('2_Review &amp; Audit'!$J$6:$J$505,'2_Review &amp; Audit'!$F$6:$F$505,D380,'2_Review &amp; Audit'!$I$6:$I$505,"&gt;="&amp;G380-30,'2_Review &amp; Audit'!$I$6:$I$505,"&lt;="&amp;G380+30,'2_Review &amp; Audit'!$A$6:$A$505,"&lt;&gt;"&amp;A380)))</f>
        <v/>
      </c>
      <c r="P380" s="32" t="str">
        <f>IF(OR(D380="",G380="",M380&gt;=0),"",COUNTIFS('2_Review &amp; Audit'!$F$6:$F$505,D380,'2_Review &amp; Audit'!$I$6:$I$505,"&gt;="&amp;G380-30,'2_Review &amp; Audit'!$I$6:$I$505,"&lt;="&amp;G380+30,'2_Review &amp; Audit'!$A$6:$A$505,"&lt;&gt;"&amp;A380))</f>
        <v/>
      </c>
      <c r="Q380" s="88" t="str">
        <f t="shared" si="43"/>
        <v/>
      </c>
      <c r="R380" s="84" t="str">
        <f>IF(TransactionAuditTable[[#This Row],[Ticker]]="","",IF(Q380&lt;&gt;"Yes",0,ABS(M380)*MIN(1,O380/I380)))</f>
        <v/>
      </c>
      <c r="S380" s="85" t="str">
        <f t="shared" si="44"/>
        <v/>
      </c>
      <c r="T380" s="85" t="str">
        <f t="shared" si="45"/>
        <v/>
      </c>
      <c r="U380" s="85" t="str">
        <f t="shared" si="46"/>
        <v/>
      </c>
      <c r="V380" s="31" t="str">
        <f t="shared" si="47"/>
        <v/>
      </c>
      <c r="W380" s="80" t="str">
        <f t="shared" si="48"/>
        <v/>
      </c>
      <c r="X380" s="83" t="str">
        <f t="shared" si="49"/>
        <v/>
      </c>
    </row>
    <row r="381" spans="1:24" ht="15" customHeight="1" x14ac:dyDescent="0.25">
      <c r="A381" s="30" t="str">
        <f>IF('2_Review &amp; Audit'!A366="","",'2_Review &amp; Audit'!A366)</f>
        <v/>
      </c>
      <c r="B381" s="30" t="str">
        <f>IF(A381="","",'2_Review &amp; Audit'!C366)</f>
        <v/>
      </c>
      <c r="C381" s="30" t="str">
        <f>IF(A381="","",'2_Review &amp; Audit'!D366)</f>
        <v/>
      </c>
      <c r="D381" s="30" t="str">
        <f>IF(A381="","",'2_Review &amp; Audit'!F366)</f>
        <v/>
      </c>
      <c r="E381" s="30" t="str">
        <f>IF(A381="","",'2_Review &amp; Audit'!H366)</f>
        <v/>
      </c>
      <c r="F381" s="31" t="str">
        <f>IF(A381="","",'2_Review &amp; Audit'!I366)</f>
        <v/>
      </c>
      <c r="G381" s="31" t="str">
        <f>IF(A381="","",'2_Review &amp; Audit'!M366)</f>
        <v/>
      </c>
      <c r="H381" s="32" t="str">
        <f>IF(A381="","",'2_Review &amp; Audit'!J366)</f>
        <v/>
      </c>
      <c r="I381" s="32" t="str">
        <f>IF(A381="","",'2_Review &amp; Audit'!N366)</f>
        <v/>
      </c>
      <c r="J381" s="32" t="str">
        <f>IF(A381="","",'2_Review &amp; Audit'!R366)</f>
        <v/>
      </c>
      <c r="K381" s="90" t="str">
        <f>IF(A381="","",'2_Review &amp; Audit'!L366)</f>
        <v/>
      </c>
      <c r="L381" s="90" t="str">
        <f>IF(A381="","",'2_Review &amp; Audit'!P366)</f>
        <v/>
      </c>
      <c r="M381" s="90" t="str">
        <f>IF(A381="","",'2_Review &amp; Audit'!Q366)</f>
        <v/>
      </c>
      <c r="N381" s="90" t="str">
        <f t="shared" si="42"/>
        <v/>
      </c>
      <c r="O381" s="32" t="str">
        <f>IF(OR(D381="",G381="",M381&gt;=0),"",MIN(I381,SUMIFS('2_Review &amp; Audit'!$J$6:$J$505,'2_Review &amp; Audit'!$F$6:$F$505,D381,'2_Review &amp; Audit'!$I$6:$I$505,"&gt;="&amp;G381-30,'2_Review &amp; Audit'!$I$6:$I$505,"&lt;="&amp;G381+30,'2_Review &amp; Audit'!$A$6:$A$505,"&lt;&gt;"&amp;A381)))</f>
        <v/>
      </c>
      <c r="P381" s="32" t="str">
        <f>IF(OR(D381="",G381="",M381&gt;=0),"",COUNTIFS('2_Review &amp; Audit'!$F$6:$F$505,D381,'2_Review &amp; Audit'!$I$6:$I$505,"&gt;="&amp;G381-30,'2_Review &amp; Audit'!$I$6:$I$505,"&lt;="&amp;G381+30,'2_Review &amp; Audit'!$A$6:$A$505,"&lt;&gt;"&amp;A381))</f>
        <v/>
      </c>
      <c r="Q381" s="88" t="str">
        <f t="shared" si="43"/>
        <v/>
      </c>
      <c r="R381" s="84" t="str">
        <f>IF(TransactionAuditTable[[#This Row],[Ticker]]="","",IF(Q381&lt;&gt;"Yes",0,ABS(M381)*MIN(1,O381/I381)))</f>
        <v/>
      </c>
      <c r="S381" s="85" t="str">
        <f t="shared" si="44"/>
        <v/>
      </c>
      <c r="T381" s="85" t="str">
        <f t="shared" si="45"/>
        <v/>
      </c>
      <c r="U381" s="85" t="str">
        <f t="shared" si="46"/>
        <v/>
      </c>
      <c r="V381" s="31" t="str">
        <f t="shared" si="47"/>
        <v/>
      </c>
      <c r="W381" s="79" t="str">
        <f t="shared" si="48"/>
        <v/>
      </c>
      <c r="X381" s="82" t="str">
        <f t="shared" si="49"/>
        <v/>
      </c>
    </row>
    <row r="382" spans="1:24" ht="15" customHeight="1" x14ac:dyDescent="0.25">
      <c r="A382" s="30" t="str">
        <f>IF('2_Review &amp; Audit'!A367="","",'2_Review &amp; Audit'!A367)</f>
        <v/>
      </c>
      <c r="B382" s="30" t="str">
        <f>IF(A382="","",'2_Review &amp; Audit'!C367)</f>
        <v/>
      </c>
      <c r="C382" s="30" t="str">
        <f>IF(A382="","",'2_Review &amp; Audit'!D367)</f>
        <v/>
      </c>
      <c r="D382" s="30" t="str">
        <f>IF(A382="","",'2_Review &amp; Audit'!F367)</f>
        <v/>
      </c>
      <c r="E382" s="30" t="str">
        <f>IF(A382="","",'2_Review &amp; Audit'!H367)</f>
        <v/>
      </c>
      <c r="F382" s="31" t="str">
        <f>IF(A382="","",'2_Review &amp; Audit'!I367)</f>
        <v/>
      </c>
      <c r="G382" s="31" t="str">
        <f>IF(A382="","",'2_Review &amp; Audit'!M367)</f>
        <v/>
      </c>
      <c r="H382" s="32" t="str">
        <f>IF(A382="","",'2_Review &amp; Audit'!J367)</f>
        <v/>
      </c>
      <c r="I382" s="32" t="str">
        <f>IF(A382="","",'2_Review &amp; Audit'!N367)</f>
        <v/>
      </c>
      <c r="J382" s="32" t="str">
        <f>IF(A382="","",'2_Review &amp; Audit'!R367)</f>
        <v/>
      </c>
      <c r="K382" s="90" t="str">
        <f>IF(A382="","",'2_Review &amp; Audit'!L367)</f>
        <v/>
      </c>
      <c r="L382" s="90" t="str">
        <f>IF(A382="","",'2_Review &amp; Audit'!P367)</f>
        <v/>
      </c>
      <c r="M382" s="90" t="str">
        <f>IF(A382="","",'2_Review &amp; Audit'!Q367)</f>
        <v/>
      </c>
      <c r="N382" s="90" t="str">
        <f t="shared" si="42"/>
        <v/>
      </c>
      <c r="O382" s="32" t="str">
        <f>IF(OR(D382="",G382="",M382&gt;=0),"",MIN(I382,SUMIFS('2_Review &amp; Audit'!$J$6:$J$505,'2_Review &amp; Audit'!$F$6:$F$505,D382,'2_Review &amp; Audit'!$I$6:$I$505,"&gt;="&amp;G382-30,'2_Review &amp; Audit'!$I$6:$I$505,"&lt;="&amp;G382+30,'2_Review &amp; Audit'!$A$6:$A$505,"&lt;&gt;"&amp;A382)))</f>
        <v/>
      </c>
      <c r="P382" s="32" t="str">
        <f>IF(OR(D382="",G382="",M382&gt;=0),"",COUNTIFS('2_Review &amp; Audit'!$F$6:$F$505,D382,'2_Review &amp; Audit'!$I$6:$I$505,"&gt;="&amp;G382-30,'2_Review &amp; Audit'!$I$6:$I$505,"&lt;="&amp;G382+30,'2_Review &amp; Audit'!$A$6:$A$505,"&lt;&gt;"&amp;A382))</f>
        <v/>
      </c>
      <c r="Q382" s="88" t="str">
        <f t="shared" si="43"/>
        <v/>
      </c>
      <c r="R382" s="84" t="str">
        <f>IF(TransactionAuditTable[[#This Row],[Ticker]]="","",IF(Q382&lt;&gt;"Yes",0,ABS(M382)*MIN(1,O382/I382)))</f>
        <v/>
      </c>
      <c r="S382" s="85" t="str">
        <f t="shared" si="44"/>
        <v/>
      </c>
      <c r="T382" s="85" t="str">
        <f t="shared" si="45"/>
        <v/>
      </c>
      <c r="U382" s="85" t="str">
        <f t="shared" si="46"/>
        <v/>
      </c>
      <c r="V382" s="31" t="str">
        <f t="shared" si="47"/>
        <v/>
      </c>
      <c r="W382" s="80" t="str">
        <f t="shared" si="48"/>
        <v/>
      </c>
      <c r="X382" s="83" t="str">
        <f t="shared" si="49"/>
        <v/>
      </c>
    </row>
    <row r="383" spans="1:24" ht="15" customHeight="1" x14ac:dyDescent="0.25">
      <c r="A383" s="30" t="str">
        <f>IF('2_Review &amp; Audit'!A368="","",'2_Review &amp; Audit'!A368)</f>
        <v/>
      </c>
      <c r="B383" s="30" t="str">
        <f>IF(A383="","",'2_Review &amp; Audit'!C368)</f>
        <v/>
      </c>
      <c r="C383" s="30" t="str">
        <f>IF(A383="","",'2_Review &amp; Audit'!D368)</f>
        <v/>
      </c>
      <c r="D383" s="30" t="str">
        <f>IF(A383="","",'2_Review &amp; Audit'!F368)</f>
        <v/>
      </c>
      <c r="E383" s="30" t="str">
        <f>IF(A383="","",'2_Review &amp; Audit'!H368)</f>
        <v/>
      </c>
      <c r="F383" s="31" t="str">
        <f>IF(A383="","",'2_Review &amp; Audit'!I368)</f>
        <v/>
      </c>
      <c r="G383" s="31" t="str">
        <f>IF(A383="","",'2_Review &amp; Audit'!M368)</f>
        <v/>
      </c>
      <c r="H383" s="32" t="str">
        <f>IF(A383="","",'2_Review &amp; Audit'!J368)</f>
        <v/>
      </c>
      <c r="I383" s="32" t="str">
        <f>IF(A383="","",'2_Review &amp; Audit'!N368)</f>
        <v/>
      </c>
      <c r="J383" s="32" t="str">
        <f>IF(A383="","",'2_Review &amp; Audit'!R368)</f>
        <v/>
      </c>
      <c r="K383" s="90" t="str">
        <f>IF(A383="","",'2_Review &amp; Audit'!L368)</f>
        <v/>
      </c>
      <c r="L383" s="90" t="str">
        <f>IF(A383="","",'2_Review &amp; Audit'!P368)</f>
        <v/>
      </c>
      <c r="M383" s="90" t="str">
        <f>IF(A383="","",'2_Review &amp; Audit'!Q368)</f>
        <v/>
      </c>
      <c r="N383" s="90" t="str">
        <f t="shared" si="42"/>
        <v/>
      </c>
      <c r="O383" s="32" t="str">
        <f>IF(OR(D383="",G383="",M383&gt;=0),"",MIN(I383,SUMIFS('2_Review &amp; Audit'!$J$6:$J$505,'2_Review &amp; Audit'!$F$6:$F$505,D383,'2_Review &amp; Audit'!$I$6:$I$505,"&gt;="&amp;G383-30,'2_Review &amp; Audit'!$I$6:$I$505,"&lt;="&amp;G383+30,'2_Review &amp; Audit'!$A$6:$A$505,"&lt;&gt;"&amp;A383)))</f>
        <v/>
      </c>
      <c r="P383" s="32" t="str">
        <f>IF(OR(D383="",G383="",M383&gt;=0),"",COUNTIFS('2_Review &amp; Audit'!$F$6:$F$505,D383,'2_Review &amp; Audit'!$I$6:$I$505,"&gt;="&amp;G383-30,'2_Review &amp; Audit'!$I$6:$I$505,"&lt;="&amp;G383+30,'2_Review &amp; Audit'!$A$6:$A$505,"&lt;&gt;"&amp;A383))</f>
        <v/>
      </c>
      <c r="Q383" s="88" t="str">
        <f t="shared" si="43"/>
        <v/>
      </c>
      <c r="R383" s="84" t="str">
        <f>IF(TransactionAuditTable[[#This Row],[Ticker]]="","",IF(Q383&lt;&gt;"Yes",0,ABS(M383)*MIN(1,O383/I383)))</f>
        <v/>
      </c>
      <c r="S383" s="85" t="str">
        <f t="shared" si="44"/>
        <v/>
      </c>
      <c r="T383" s="85" t="str">
        <f t="shared" si="45"/>
        <v/>
      </c>
      <c r="U383" s="85" t="str">
        <f t="shared" si="46"/>
        <v/>
      </c>
      <c r="V383" s="31" t="str">
        <f t="shared" si="47"/>
        <v/>
      </c>
      <c r="W383" s="79" t="str">
        <f t="shared" si="48"/>
        <v/>
      </c>
      <c r="X383" s="82" t="str">
        <f t="shared" si="49"/>
        <v/>
      </c>
    </row>
    <row r="384" spans="1:24" ht="15" customHeight="1" x14ac:dyDescent="0.25">
      <c r="A384" s="30" t="str">
        <f>IF('2_Review &amp; Audit'!A369="","",'2_Review &amp; Audit'!A369)</f>
        <v/>
      </c>
      <c r="B384" s="30" t="str">
        <f>IF(A384="","",'2_Review &amp; Audit'!C369)</f>
        <v/>
      </c>
      <c r="C384" s="30" t="str">
        <f>IF(A384="","",'2_Review &amp; Audit'!D369)</f>
        <v/>
      </c>
      <c r="D384" s="30" t="str">
        <f>IF(A384="","",'2_Review &amp; Audit'!F369)</f>
        <v/>
      </c>
      <c r="E384" s="30" t="str">
        <f>IF(A384="","",'2_Review &amp; Audit'!H369)</f>
        <v/>
      </c>
      <c r="F384" s="31" t="str">
        <f>IF(A384="","",'2_Review &amp; Audit'!I369)</f>
        <v/>
      </c>
      <c r="G384" s="31" t="str">
        <f>IF(A384="","",'2_Review &amp; Audit'!M369)</f>
        <v/>
      </c>
      <c r="H384" s="32" t="str">
        <f>IF(A384="","",'2_Review &amp; Audit'!J369)</f>
        <v/>
      </c>
      <c r="I384" s="32" t="str">
        <f>IF(A384="","",'2_Review &amp; Audit'!N369)</f>
        <v/>
      </c>
      <c r="J384" s="32" t="str">
        <f>IF(A384="","",'2_Review &amp; Audit'!R369)</f>
        <v/>
      </c>
      <c r="K384" s="90" t="str">
        <f>IF(A384="","",'2_Review &amp; Audit'!L369)</f>
        <v/>
      </c>
      <c r="L384" s="90" t="str">
        <f>IF(A384="","",'2_Review &amp; Audit'!P369)</f>
        <v/>
      </c>
      <c r="M384" s="90" t="str">
        <f>IF(A384="","",'2_Review &amp; Audit'!Q369)</f>
        <v/>
      </c>
      <c r="N384" s="90" t="str">
        <f t="shared" si="42"/>
        <v/>
      </c>
      <c r="O384" s="32" t="str">
        <f>IF(OR(D384="",G384="",M384&gt;=0),"",MIN(I384,SUMIFS('2_Review &amp; Audit'!$J$6:$J$505,'2_Review &amp; Audit'!$F$6:$F$505,D384,'2_Review &amp; Audit'!$I$6:$I$505,"&gt;="&amp;G384-30,'2_Review &amp; Audit'!$I$6:$I$505,"&lt;="&amp;G384+30,'2_Review &amp; Audit'!$A$6:$A$505,"&lt;&gt;"&amp;A384)))</f>
        <v/>
      </c>
      <c r="P384" s="32" t="str">
        <f>IF(OR(D384="",G384="",M384&gt;=0),"",COUNTIFS('2_Review &amp; Audit'!$F$6:$F$505,D384,'2_Review &amp; Audit'!$I$6:$I$505,"&gt;="&amp;G384-30,'2_Review &amp; Audit'!$I$6:$I$505,"&lt;="&amp;G384+30,'2_Review &amp; Audit'!$A$6:$A$505,"&lt;&gt;"&amp;A384))</f>
        <v/>
      </c>
      <c r="Q384" s="88" t="str">
        <f t="shared" si="43"/>
        <v/>
      </c>
      <c r="R384" s="84" t="str">
        <f>IF(TransactionAuditTable[[#This Row],[Ticker]]="","",IF(Q384&lt;&gt;"Yes",0,ABS(M384)*MIN(1,O384/I384)))</f>
        <v/>
      </c>
      <c r="S384" s="85" t="str">
        <f t="shared" si="44"/>
        <v/>
      </c>
      <c r="T384" s="85" t="str">
        <f t="shared" si="45"/>
        <v/>
      </c>
      <c r="U384" s="85" t="str">
        <f t="shared" si="46"/>
        <v/>
      </c>
      <c r="V384" s="31" t="str">
        <f t="shared" si="47"/>
        <v/>
      </c>
      <c r="W384" s="80" t="str">
        <f t="shared" si="48"/>
        <v/>
      </c>
      <c r="X384" s="83" t="str">
        <f t="shared" si="49"/>
        <v/>
      </c>
    </row>
    <row r="385" spans="1:24" ht="15" customHeight="1" x14ac:dyDescent="0.25">
      <c r="A385" s="30" t="str">
        <f>IF('2_Review &amp; Audit'!A370="","",'2_Review &amp; Audit'!A370)</f>
        <v/>
      </c>
      <c r="B385" s="30" t="str">
        <f>IF(A385="","",'2_Review &amp; Audit'!C370)</f>
        <v/>
      </c>
      <c r="C385" s="30" t="str">
        <f>IF(A385="","",'2_Review &amp; Audit'!D370)</f>
        <v/>
      </c>
      <c r="D385" s="30" t="str">
        <f>IF(A385="","",'2_Review &amp; Audit'!F370)</f>
        <v/>
      </c>
      <c r="E385" s="30" t="str">
        <f>IF(A385="","",'2_Review &amp; Audit'!H370)</f>
        <v/>
      </c>
      <c r="F385" s="31" t="str">
        <f>IF(A385="","",'2_Review &amp; Audit'!I370)</f>
        <v/>
      </c>
      <c r="G385" s="31" t="str">
        <f>IF(A385="","",'2_Review &amp; Audit'!M370)</f>
        <v/>
      </c>
      <c r="H385" s="32" t="str">
        <f>IF(A385="","",'2_Review &amp; Audit'!J370)</f>
        <v/>
      </c>
      <c r="I385" s="32" t="str">
        <f>IF(A385="","",'2_Review &amp; Audit'!N370)</f>
        <v/>
      </c>
      <c r="J385" s="32" t="str">
        <f>IF(A385="","",'2_Review &amp; Audit'!R370)</f>
        <v/>
      </c>
      <c r="K385" s="90" t="str">
        <f>IF(A385="","",'2_Review &amp; Audit'!L370)</f>
        <v/>
      </c>
      <c r="L385" s="90" t="str">
        <f>IF(A385="","",'2_Review &amp; Audit'!P370)</f>
        <v/>
      </c>
      <c r="M385" s="90" t="str">
        <f>IF(A385="","",'2_Review &amp; Audit'!Q370)</f>
        <v/>
      </c>
      <c r="N385" s="90" t="str">
        <f t="shared" si="42"/>
        <v/>
      </c>
      <c r="O385" s="32" t="str">
        <f>IF(OR(D385="",G385="",M385&gt;=0),"",MIN(I385,SUMIFS('2_Review &amp; Audit'!$J$6:$J$505,'2_Review &amp; Audit'!$F$6:$F$505,D385,'2_Review &amp; Audit'!$I$6:$I$505,"&gt;="&amp;G385-30,'2_Review &amp; Audit'!$I$6:$I$505,"&lt;="&amp;G385+30,'2_Review &amp; Audit'!$A$6:$A$505,"&lt;&gt;"&amp;A385)))</f>
        <v/>
      </c>
      <c r="P385" s="32" t="str">
        <f>IF(OR(D385="",G385="",M385&gt;=0),"",COUNTIFS('2_Review &amp; Audit'!$F$6:$F$505,D385,'2_Review &amp; Audit'!$I$6:$I$505,"&gt;="&amp;G385-30,'2_Review &amp; Audit'!$I$6:$I$505,"&lt;="&amp;G385+30,'2_Review &amp; Audit'!$A$6:$A$505,"&lt;&gt;"&amp;A385))</f>
        <v/>
      </c>
      <c r="Q385" s="88" t="str">
        <f t="shared" si="43"/>
        <v/>
      </c>
      <c r="R385" s="84" t="str">
        <f>IF(TransactionAuditTable[[#This Row],[Ticker]]="","",IF(Q385&lt;&gt;"Yes",0,ABS(M385)*MIN(1,O385/I385)))</f>
        <v/>
      </c>
      <c r="S385" s="85" t="str">
        <f t="shared" si="44"/>
        <v/>
      </c>
      <c r="T385" s="85" t="str">
        <f t="shared" si="45"/>
        <v/>
      </c>
      <c r="U385" s="85" t="str">
        <f t="shared" si="46"/>
        <v/>
      </c>
      <c r="V385" s="31" t="str">
        <f t="shared" si="47"/>
        <v/>
      </c>
      <c r="W385" s="79" t="str">
        <f t="shared" si="48"/>
        <v/>
      </c>
      <c r="X385" s="82" t="str">
        <f t="shared" si="49"/>
        <v/>
      </c>
    </row>
    <row r="386" spans="1:24" ht="15" customHeight="1" x14ac:dyDescent="0.25">
      <c r="A386" s="30" t="str">
        <f>IF('2_Review &amp; Audit'!A371="","",'2_Review &amp; Audit'!A371)</f>
        <v/>
      </c>
      <c r="B386" s="30" t="str">
        <f>IF(A386="","",'2_Review &amp; Audit'!C371)</f>
        <v/>
      </c>
      <c r="C386" s="30" t="str">
        <f>IF(A386="","",'2_Review &amp; Audit'!D371)</f>
        <v/>
      </c>
      <c r="D386" s="30" t="str">
        <f>IF(A386="","",'2_Review &amp; Audit'!F371)</f>
        <v/>
      </c>
      <c r="E386" s="30" t="str">
        <f>IF(A386="","",'2_Review &amp; Audit'!H371)</f>
        <v/>
      </c>
      <c r="F386" s="31" t="str">
        <f>IF(A386="","",'2_Review &amp; Audit'!I371)</f>
        <v/>
      </c>
      <c r="G386" s="31" t="str">
        <f>IF(A386="","",'2_Review &amp; Audit'!M371)</f>
        <v/>
      </c>
      <c r="H386" s="32" t="str">
        <f>IF(A386="","",'2_Review &amp; Audit'!J371)</f>
        <v/>
      </c>
      <c r="I386" s="32" t="str">
        <f>IF(A386="","",'2_Review &amp; Audit'!N371)</f>
        <v/>
      </c>
      <c r="J386" s="32" t="str">
        <f>IF(A386="","",'2_Review &amp; Audit'!R371)</f>
        <v/>
      </c>
      <c r="K386" s="90" t="str">
        <f>IF(A386="","",'2_Review &amp; Audit'!L371)</f>
        <v/>
      </c>
      <c r="L386" s="90" t="str">
        <f>IF(A386="","",'2_Review &amp; Audit'!P371)</f>
        <v/>
      </c>
      <c r="M386" s="90" t="str">
        <f>IF(A386="","",'2_Review &amp; Audit'!Q371)</f>
        <v/>
      </c>
      <c r="N386" s="90" t="str">
        <f t="shared" si="42"/>
        <v/>
      </c>
      <c r="O386" s="32" t="str">
        <f>IF(OR(D386="",G386="",M386&gt;=0),"",MIN(I386,SUMIFS('2_Review &amp; Audit'!$J$6:$J$505,'2_Review &amp; Audit'!$F$6:$F$505,D386,'2_Review &amp; Audit'!$I$6:$I$505,"&gt;="&amp;G386-30,'2_Review &amp; Audit'!$I$6:$I$505,"&lt;="&amp;G386+30,'2_Review &amp; Audit'!$A$6:$A$505,"&lt;&gt;"&amp;A386)))</f>
        <v/>
      </c>
      <c r="P386" s="32" t="str">
        <f>IF(OR(D386="",G386="",M386&gt;=0),"",COUNTIFS('2_Review &amp; Audit'!$F$6:$F$505,D386,'2_Review &amp; Audit'!$I$6:$I$505,"&gt;="&amp;G386-30,'2_Review &amp; Audit'!$I$6:$I$505,"&lt;="&amp;G386+30,'2_Review &amp; Audit'!$A$6:$A$505,"&lt;&gt;"&amp;A386))</f>
        <v/>
      </c>
      <c r="Q386" s="88" t="str">
        <f t="shared" si="43"/>
        <v/>
      </c>
      <c r="R386" s="84" t="str">
        <f>IF(TransactionAuditTable[[#This Row],[Ticker]]="","",IF(Q386&lt;&gt;"Yes",0,ABS(M386)*MIN(1,O386/I386)))</f>
        <v/>
      </c>
      <c r="S386" s="85" t="str">
        <f t="shared" si="44"/>
        <v/>
      </c>
      <c r="T386" s="85" t="str">
        <f t="shared" si="45"/>
        <v/>
      </c>
      <c r="U386" s="85" t="str">
        <f t="shared" si="46"/>
        <v/>
      </c>
      <c r="V386" s="31" t="str">
        <f t="shared" si="47"/>
        <v/>
      </c>
      <c r="W386" s="80" t="str">
        <f t="shared" si="48"/>
        <v/>
      </c>
      <c r="X386" s="83" t="str">
        <f t="shared" si="49"/>
        <v/>
      </c>
    </row>
    <row r="387" spans="1:24" ht="15" customHeight="1" x14ac:dyDescent="0.25">
      <c r="A387" s="30" t="str">
        <f>IF('2_Review &amp; Audit'!A372="","",'2_Review &amp; Audit'!A372)</f>
        <v/>
      </c>
      <c r="B387" s="30" t="str">
        <f>IF(A387="","",'2_Review &amp; Audit'!C372)</f>
        <v/>
      </c>
      <c r="C387" s="30" t="str">
        <f>IF(A387="","",'2_Review &amp; Audit'!D372)</f>
        <v/>
      </c>
      <c r="D387" s="30" t="str">
        <f>IF(A387="","",'2_Review &amp; Audit'!F372)</f>
        <v/>
      </c>
      <c r="E387" s="30" t="str">
        <f>IF(A387="","",'2_Review &amp; Audit'!H372)</f>
        <v/>
      </c>
      <c r="F387" s="31" t="str">
        <f>IF(A387="","",'2_Review &amp; Audit'!I372)</f>
        <v/>
      </c>
      <c r="G387" s="31" t="str">
        <f>IF(A387="","",'2_Review &amp; Audit'!M372)</f>
        <v/>
      </c>
      <c r="H387" s="32" t="str">
        <f>IF(A387="","",'2_Review &amp; Audit'!J372)</f>
        <v/>
      </c>
      <c r="I387" s="32" t="str">
        <f>IF(A387="","",'2_Review &amp; Audit'!N372)</f>
        <v/>
      </c>
      <c r="J387" s="32" t="str">
        <f>IF(A387="","",'2_Review &amp; Audit'!R372)</f>
        <v/>
      </c>
      <c r="K387" s="90" t="str">
        <f>IF(A387="","",'2_Review &amp; Audit'!L372)</f>
        <v/>
      </c>
      <c r="L387" s="90" t="str">
        <f>IF(A387="","",'2_Review &amp; Audit'!P372)</f>
        <v/>
      </c>
      <c r="M387" s="90" t="str">
        <f>IF(A387="","",'2_Review &amp; Audit'!Q372)</f>
        <v/>
      </c>
      <c r="N387" s="90" t="str">
        <f t="shared" si="42"/>
        <v/>
      </c>
      <c r="O387" s="32" t="str">
        <f>IF(OR(D387="",G387="",M387&gt;=0),"",MIN(I387,SUMIFS('2_Review &amp; Audit'!$J$6:$J$505,'2_Review &amp; Audit'!$F$6:$F$505,D387,'2_Review &amp; Audit'!$I$6:$I$505,"&gt;="&amp;G387-30,'2_Review &amp; Audit'!$I$6:$I$505,"&lt;="&amp;G387+30,'2_Review &amp; Audit'!$A$6:$A$505,"&lt;&gt;"&amp;A387)))</f>
        <v/>
      </c>
      <c r="P387" s="32" t="str">
        <f>IF(OR(D387="",G387="",M387&gt;=0),"",COUNTIFS('2_Review &amp; Audit'!$F$6:$F$505,D387,'2_Review &amp; Audit'!$I$6:$I$505,"&gt;="&amp;G387-30,'2_Review &amp; Audit'!$I$6:$I$505,"&lt;="&amp;G387+30,'2_Review &amp; Audit'!$A$6:$A$505,"&lt;&gt;"&amp;A387))</f>
        <v/>
      </c>
      <c r="Q387" s="88" t="str">
        <f t="shared" si="43"/>
        <v/>
      </c>
      <c r="R387" s="84" t="str">
        <f>IF(TransactionAuditTable[[#This Row],[Ticker]]="","",IF(Q387&lt;&gt;"Yes",0,ABS(M387)*MIN(1,O387/I387)))</f>
        <v/>
      </c>
      <c r="S387" s="85" t="str">
        <f t="shared" si="44"/>
        <v/>
      </c>
      <c r="T387" s="85" t="str">
        <f t="shared" si="45"/>
        <v/>
      </c>
      <c r="U387" s="85" t="str">
        <f t="shared" si="46"/>
        <v/>
      </c>
      <c r="V387" s="31" t="str">
        <f t="shared" si="47"/>
        <v/>
      </c>
      <c r="W387" s="79" t="str">
        <f t="shared" si="48"/>
        <v/>
      </c>
      <c r="X387" s="82" t="str">
        <f t="shared" si="49"/>
        <v/>
      </c>
    </row>
    <row r="388" spans="1:24" ht="15" customHeight="1" x14ac:dyDescent="0.25">
      <c r="A388" s="30" t="str">
        <f>IF('2_Review &amp; Audit'!A373="","",'2_Review &amp; Audit'!A373)</f>
        <v/>
      </c>
      <c r="B388" s="30" t="str">
        <f>IF(A388="","",'2_Review &amp; Audit'!C373)</f>
        <v/>
      </c>
      <c r="C388" s="30" t="str">
        <f>IF(A388="","",'2_Review &amp; Audit'!D373)</f>
        <v/>
      </c>
      <c r="D388" s="30" t="str">
        <f>IF(A388="","",'2_Review &amp; Audit'!F373)</f>
        <v/>
      </c>
      <c r="E388" s="30" t="str">
        <f>IF(A388="","",'2_Review &amp; Audit'!H373)</f>
        <v/>
      </c>
      <c r="F388" s="31" t="str">
        <f>IF(A388="","",'2_Review &amp; Audit'!I373)</f>
        <v/>
      </c>
      <c r="G388" s="31" t="str">
        <f>IF(A388="","",'2_Review &amp; Audit'!M373)</f>
        <v/>
      </c>
      <c r="H388" s="32" t="str">
        <f>IF(A388="","",'2_Review &amp; Audit'!J373)</f>
        <v/>
      </c>
      <c r="I388" s="32" t="str">
        <f>IF(A388="","",'2_Review &amp; Audit'!N373)</f>
        <v/>
      </c>
      <c r="J388" s="32" t="str">
        <f>IF(A388="","",'2_Review &amp; Audit'!R373)</f>
        <v/>
      </c>
      <c r="K388" s="90" t="str">
        <f>IF(A388="","",'2_Review &amp; Audit'!L373)</f>
        <v/>
      </c>
      <c r="L388" s="90" t="str">
        <f>IF(A388="","",'2_Review &amp; Audit'!P373)</f>
        <v/>
      </c>
      <c r="M388" s="90" t="str">
        <f>IF(A388="","",'2_Review &amp; Audit'!Q373)</f>
        <v/>
      </c>
      <c r="N388" s="90" t="str">
        <f t="shared" si="42"/>
        <v/>
      </c>
      <c r="O388" s="32" t="str">
        <f>IF(OR(D388="",G388="",M388&gt;=0),"",MIN(I388,SUMIFS('2_Review &amp; Audit'!$J$6:$J$505,'2_Review &amp; Audit'!$F$6:$F$505,D388,'2_Review &amp; Audit'!$I$6:$I$505,"&gt;="&amp;G388-30,'2_Review &amp; Audit'!$I$6:$I$505,"&lt;="&amp;G388+30,'2_Review &amp; Audit'!$A$6:$A$505,"&lt;&gt;"&amp;A388)))</f>
        <v/>
      </c>
      <c r="P388" s="32" t="str">
        <f>IF(OR(D388="",G388="",M388&gt;=0),"",COUNTIFS('2_Review &amp; Audit'!$F$6:$F$505,D388,'2_Review &amp; Audit'!$I$6:$I$505,"&gt;="&amp;G388-30,'2_Review &amp; Audit'!$I$6:$I$505,"&lt;="&amp;G388+30,'2_Review &amp; Audit'!$A$6:$A$505,"&lt;&gt;"&amp;A388))</f>
        <v/>
      </c>
      <c r="Q388" s="88" t="str">
        <f t="shared" si="43"/>
        <v/>
      </c>
      <c r="R388" s="84" t="str">
        <f>IF(TransactionAuditTable[[#This Row],[Ticker]]="","",IF(Q388&lt;&gt;"Yes",0,ABS(M388)*MIN(1,O388/I388)))</f>
        <v/>
      </c>
      <c r="S388" s="85" t="str">
        <f t="shared" si="44"/>
        <v/>
      </c>
      <c r="T388" s="85" t="str">
        <f t="shared" si="45"/>
        <v/>
      </c>
      <c r="U388" s="85" t="str">
        <f t="shared" si="46"/>
        <v/>
      </c>
      <c r="V388" s="31" t="str">
        <f t="shared" si="47"/>
        <v/>
      </c>
      <c r="W388" s="80" t="str">
        <f t="shared" si="48"/>
        <v/>
      </c>
      <c r="X388" s="83" t="str">
        <f t="shared" si="49"/>
        <v/>
      </c>
    </row>
    <row r="389" spans="1:24" ht="15" customHeight="1" x14ac:dyDescent="0.25">
      <c r="A389" s="30" t="str">
        <f>IF('2_Review &amp; Audit'!A374="","",'2_Review &amp; Audit'!A374)</f>
        <v/>
      </c>
      <c r="B389" s="30" t="str">
        <f>IF(A389="","",'2_Review &amp; Audit'!C374)</f>
        <v/>
      </c>
      <c r="C389" s="30" t="str">
        <f>IF(A389="","",'2_Review &amp; Audit'!D374)</f>
        <v/>
      </c>
      <c r="D389" s="30" t="str">
        <f>IF(A389="","",'2_Review &amp; Audit'!F374)</f>
        <v/>
      </c>
      <c r="E389" s="30" t="str">
        <f>IF(A389="","",'2_Review &amp; Audit'!H374)</f>
        <v/>
      </c>
      <c r="F389" s="31" t="str">
        <f>IF(A389="","",'2_Review &amp; Audit'!I374)</f>
        <v/>
      </c>
      <c r="G389" s="31" t="str">
        <f>IF(A389="","",'2_Review &amp; Audit'!M374)</f>
        <v/>
      </c>
      <c r="H389" s="32" t="str">
        <f>IF(A389="","",'2_Review &amp; Audit'!J374)</f>
        <v/>
      </c>
      <c r="I389" s="32" t="str">
        <f>IF(A389="","",'2_Review &amp; Audit'!N374)</f>
        <v/>
      </c>
      <c r="J389" s="32" t="str">
        <f>IF(A389="","",'2_Review &amp; Audit'!R374)</f>
        <v/>
      </c>
      <c r="K389" s="90" t="str">
        <f>IF(A389="","",'2_Review &amp; Audit'!L374)</f>
        <v/>
      </c>
      <c r="L389" s="90" t="str">
        <f>IF(A389="","",'2_Review &amp; Audit'!P374)</f>
        <v/>
      </c>
      <c r="M389" s="90" t="str">
        <f>IF(A389="","",'2_Review &amp; Audit'!Q374)</f>
        <v/>
      </c>
      <c r="N389" s="90" t="str">
        <f t="shared" si="42"/>
        <v/>
      </c>
      <c r="O389" s="32" t="str">
        <f>IF(OR(D389="",G389="",M389&gt;=0),"",MIN(I389,SUMIFS('2_Review &amp; Audit'!$J$6:$J$505,'2_Review &amp; Audit'!$F$6:$F$505,D389,'2_Review &amp; Audit'!$I$6:$I$505,"&gt;="&amp;G389-30,'2_Review &amp; Audit'!$I$6:$I$505,"&lt;="&amp;G389+30,'2_Review &amp; Audit'!$A$6:$A$505,"&lt;&gt;"&amp;A389)))</f>
        <v/>
      </c>
      <c r="P389" s="32" t="str">
        <f>IF(OR(D389="",G389="",M389&gt;=0),"",COUNTIFS('2_Review &amp; Audit'!$F$6:$F$505,D389,'2_Review &amp; Audit'!$I$6:$I$505,"&gt;="&amp;G389-30,'2_Review &amp; Audit'!$I$6:$I$505,"&lt;="&amp;G389+30,'2_Review &amp; Audit'!$A$6:$A$505,"&lt;&gt;"&amp;A389))</f>
        <v/>
      </c>
      <c r="Q389" s="88" t="str">
        <f t="shared" si="43"/>
        <v/>
      </c>
      <c r="R389" s="84" t="str">
        <f>IF(TransactionAuditTable[[#This Row],[Ticker]]="","",IF(Q389&lt;&gt;"Yes",0,ABS(M389)*MIN(1,O389/I389)))</f>
        <v/>
      </c>
      <c r="S389" s="85" t="str">
        <f t="shared" si="44"/>
        <v/>
      </c>
      <c r="T389" s="85" t="str">
        <f t="shared" si="45"/>
        <v/>
      </c>
      <c r="U389" s="85" t="str">
        <f t="shared" si="46"/>
        <v/>
      </c>
      <c r="V389" s="31" t="str">
        <f t="shared" si="47"/>
        <v/>
      </c>
      <c r="W389" s="79" t="str">
        <f t="shared" si="48"/>
        <v/>
      </c>
      <c r="X389" s="82" t="str">
        <f t="shared" si="49"/>
        <v/>
      </c>
    </row>
    <row r="390" spans="1:24" ht="15" customHeight="1" x14ac:dyDescent="0.25">
      <c r="A390" s="30" t="str">
        <f>IF('2_Review &amp; Audit'!A375="","",'2_Review &amp; Audit'!A375)</f>
        <v/>
      </c>
      <c r="B390" s="30" t="str">
        <f>IF(A390="","",'2_Review &amp; Audit'!C375)</f>
        <v/>
      </c>
      <c r="C390" s="30" t="str">
        <f>IF(A390="","",'2_Review &amp; Audit'!D375)</f>
        <v/>
      </c>
      <c r="D390" s="30" t="str">
        <f>IF(A390="","",'2_Review &amp; Audit'!F375)</f>
        <v/>
      </c>
      <c r="E390" s="30" t="str">
        <f>IF(A390="","",'2_Review &amp; Audit'!H375)</f>
        <v/>
      </c>
      <c r="F390" s="31" t="str">
        <f>IF(A390="","",'2_Review &amp; Audit'!I375)</f>
        <v/>
      </c>
      <c r="G390" s="31" t="str">
        <f>IF(A390="","",'2_Review &amp; Audit'!M375)</f>
        <v/>
      </c>
      <c r="H390" s="32" t="str">
        <f>IF(A390="","",'2_Review &amp; Audit'!J375)</f>
        <v/>
      </c>
      <c r="I390" s="32" t="str">
        <f>IF(A390="","",'2_Review &amp; Audit'!N375)</f>
        <v/>
      </c>
      <c r="J390" s="32" t="str">
        <f>IF(A390="","",'2_Review &amp; Audit'!R375)</f>
        <v/>
      </c>
      <c r="K390" s="90" t="str">
        <f>IF(A390="","",'2_Review &amp; Audit'!L375)</f>
        <v/>
      </c>
      <c r="L390" s="90" t="str">
        <f>IF(A390="","",'2_Review &amp; Audit'!P375)</f>
        <v/>
      </c>
      <c r="M390" s="90" t="str">
        <f>IF(A390="","",'2_Review &amp; Audit'!Q375)</f>
        <v/>
      </c>
      <c r="N390" s="90" t="str">
        <f t="shared" si="42"/>
        <v/>
      </c>
      <c r="O390" s="32" t="str">
        <f>IF(OR(D390="",G390="",M390&gt;=0),"",MIN(I390,SUMIFS('2_Review &amp; Audit'!$J$6:$J$505,'2_Review &amp; Audit'!$F$6:$F$505,D390,'2_Review &amp; Audit'!$I$6:$I$505,"&gt;="&amp;G390-30,'2_Review &amp; Audit'!$I$6:$I$505,"&lt;="&amp;G390+30,'2_Review &amp; Audit'!$A$6:$A$505,"&lt;&gt;"&amp;A390)))</f>
        <v/>
      </c>
      <c r="P390" s="32" t="str">
        <f>IF(OR(D390="",G390="",M390&gt;=0),"",COUNTIFS('2_Review &amp; Audit'!$F$6:$F$505,D390,'2_Review &amp; Audit'!$I$6:$I$505,"&gt;="&amp;G390-30,'2_Review &amp; Audit'!$I$6:$I$505,"&lt;="&amp;G390+30,'2_Review &amp; Audit'!$A$6:$A$505,"&lt;&gt;"&amp;A390))</f>
        <v/>
      </c>
      <c r="Q390" s="88" t="str">
        <f t="shared" si="43"/>
        <v/>
      </c>
      <c r="R390" s="84" t="str">
        <f>IF(TransactionAuditTable[[#This Row],[Ticker]]="","",IF(Q390&lt;&gt;"Yes",0,ABS(M390)*MIN(1,O390/I390)))</f>
        <v/>
      </c>
      <c r="S390" s="85" t="str">
        <f t="shared" si="44"/>
        <v/>
      </c>
      <c r="T390" s="85" t="str">
        <f t="shared" si="45"/>
        <v/>
      </c>
      <c r="U390" s="85" t="str">
        <f t="shared" si="46"/>
        <v/>
      </c>
      <c r="V390" s="31" t="str">
        <f t="shared" si="47"/>
        <v/>
      </c>
      <c r="W390" s="80" t="str">
        <f t="shared" si="48"/>
        <v/>
      </c>
      <c r="X390" s="83" t="str">
        <f t="shared" si="49"/>
        <v/>
      </c>
    </row>
    <row r="391" spans="1:24" ht="15" customHeight="1" x14ac:dyDescent="0.25">
      <c r="A391" s="30" t="str">
        <f>IF('2_Review &amp; Audit'!A376="","",'2_Review &amp; Audit'!A376)</f>
        <v/>
      </c>
      <c r="B391" s="30" t="str">
        <f>IF(A391="","",'2_Review &amp; Audit'!C376)</f>
        <v/>
      </c>
      <c r="C391" s="30" t="str">
        <f>IF(A391="","",'2_Review &amp; Audit'!D376)</f>
        <v/>
      </c>
      <c r="D391" s="30" t="str">
        <f>IF(A391="","",'2_Review &amp; Audit'!F376)</f>
        <v/>
      </c>
      <c r="E391" s="30" t="str">
        <f>IF(A391="","",'2_Review &amp; Audit'!H376)</f>
        <v/>
      </c>
      <c r="F391" s="31" t="str">
        <f>IF(A391="","",'2_Review &amp; Audit'!I376)</f>
        <v/>
      </c>
      <c r="G391" s="31" t="str">
        <f>IF(A391="","",'2_Review &amp; Audit'!M376)</f>
        <v/>
      </c>
      <c r="H391" s="32" t="str">
        <f>IF(A391="","",'2_Review &amp; Audit'!J376)</f>
        <v/>
      </c>
      <c r="I391" s="32" t="str">
        <f>IF(A391="","",'2_Review &amp; Audit'!N376)</f>
        <v/>
      </c>
      <c r="J391" s="32" t="str">
        <f>IF(A391="","",'2_Review &amp; Audit'!R376)</f>
        <v/>
      </c>
      <c r="K391" s="90" t="str">
        <f>IF(A391="","",'2_Review &amp; Audit'!L376)</f>
        <v/>
      </c>
      <c r="L391" s="90" t="str">
        <f>IF(A391="","",'2_Review &amp; Audit'!P376)</f>
        <v/>
      </c>
      <c r="M391" s="90" t="str">
        <f>IF(A391="","",'2_Review &amp; Audit'!Q376)</f>
        <v/>
      </c>
      <c r="N391" s="90" t="str">
        <f t="shared" si="42"/>
        <v/>
      </c>
      <c r="O391" s="32" t="str">
        <f>IF(OR(D391="",G391="",M391&gt;=0),"",MIN(I391,SUMIFS('2_Review &amp; Audit'!$J$6:$J$505,'2_Review &amp; Audit'!$F$6:$F$505,D391,'2_Review &amp; Audit'!$I$6:$I$505,"&gt;="&amp;G391-30,'2_Review &amp; Audit'!$I$6:$I$505,"&lt;="&amp;G391+30,'2_Review &amp; Audit'!$A$6:$A$505,"&lt;&gt;"&amp;A391)))</f>
        <v/>
      </c>
      <c r="P391" s="32" t="str">
        <f>IF(OR(D391="",G391="",M391&gt;=0),"",COUNTIFS('2_Review &amp; Audit'!$F$6:$F$505,D391,'2_Review &amp; Audit'!$I$6:$I$505,"&gt;="&amp;G391-30,'2_Review &amp; Audit'!$I$6:$I$505,"&lt;="&amp;G391+30,'2_Review &amp; Audit'!$A$6:$A$505,"&lt;&gt;"&amp;A391))</f>
        <v/>
      </c>
      <c r="Q391" s="88" t="str">
        <f t="shared" si="43"/>
        <v/>
      </c>
      <c r="R391" s="84" t="str">
        <f>IF(TransactionAuditTable[[#This Row],[Ticker]]="","",IF(Q391&lt;&gt;"Yes",0,ABS(M391)*MIN(1,O391/I391)))</f>
        <v/>
      </c>
      <c r="S391" s="85" t="str">
        <f t="shared" si="44"/>
        <v/>
      </c>
      <c r="T391" s="85" t="str">
        <f t="shared" si="45"/>
        <v/>
      </c>
      <c r="U391" s="85" t="str">
        <f t="shared" si="46"/>
        <v/>
      </c>
      <c r="V391" s="31" t="str">
        <f t="shared" si="47"/>
        <v/>
      </c>
      <c r="W391" s="79" t="str">
        <f t="shared" si="48"/>
        <v/>
      </c>
      <c r="X391" s="82" t="str">
        <f t="shared" si="49"/>
        <v/>
      </c>
    </row>
    <row r="392" spans="1:24" ht="15" customHeight="1" x14ac:dyDescent="0.25">
      <c r="A392" s="30" t="str">
        <f>IF('2_Review &amp; Audit'!A377="","",'2_Review &amp; Audit'!A377)</f>
        <v/>
      </c>
      <c r="B392" s="30" t="str">
        <f>IF(A392="","",'2_Review &amp; Audit'!C377)</f>
        <v/>
      </c>
      <c r="C392" s="30" t="str">
        <f>IF(A392="","",'2_Review &amp; Audit'!D377)</f>
        <v/>
      </c>
      <c r="D392" s="30" t="str">
        <f>IF(A392="","",'2_Review &amp; Audit'!F377)</f>
        <v/>
      </c>
      <c r="E392" s="30" t="str">
        <f>IF(A392="","",'2_Review &amp; Audit'!H377)</f>
        <v/>
      </c>
      <c r="F392" s="31" t="str">
        <f>IF(A392="","",'2_Review &amp; Audit'!I377)</f>
        <v/>
      </c>
      <c r="G392" s="31" t="str">
        <f>IF(A392="","",'2_Review &amp; Audit'!M377)</f>
        <v/>
      </c>
      <c r="H392" s="32" t="str">
        <f>IF(A392="","",'2_Review &amp; Audit'!J377)</f>
        <v/>
      </c>
      <c r="I392" s="32" t="str">
        <f>IF(A392="","",'2_Review &amp; Audit'!N377)</f>
        <v/>
      </c>
      <c r="J392" s="32" t="str">
        <f>IF(A392="","",'2_Review &amp; Audit'!R377)</f>
        <v/>
      </c>
      <c r="K392" s="90" t="str">
        <f>IF(A392="","",'2_Review &amp; Audit'!L377)</f>
        <v/>
      </c>
      <c r="L392" s="90" t="str">
        <f>IF(A392="","",'2_Review &amp; Audit'!P377)</f>
        <v/>
      </c>
      <c r="M392" s="90" t="str">
        <f>IF(A392="","",'2_Review &amp; Audit'!Q377)</f>
        <v/>
      </c>
      <c r="N392" s="90" t="str">
        <f t="shared" si="42"/>
        <v/>
      </c>
      <c r="O392" s="32" t="str">
        <f>IF(OR(D392="",G392="",M392&gt;=0),"",MIN(I392,SUMIFS('2_Review &amp; Audit'!$J$6:$J$505,'2_Review &amp; Audit'!$F$6:$F$505,D392,'2_Review &amp; Audit'!$I$6:$I$505,"&gt;="&amp;G392-30,'2_Review &amp; Audit'!$I$6:$I$505,"&lt;="&amp;G392+30,'2_Review &amp; Audit'!$A$6:$A$505,"&lt;&gt;"&amp;A392)))</f>
        <v/>
      </c>
      <c r="P392" s="32" t="str">
        <f>IF(OR(D392="",G392="",M392&gt;=0),"",COUNTIFS('2_Review &amp; Audit'!$F$6:$F$505,D392,'2_Review &amp; Audit'!$I$6:$I$505,"&gt;="&amp;G392-30,'2_Review &amp; Audit'!$I$6:$I$505,"&lt;="&amp;G392+30,'2_Review &amp; Audit'!$A$6:$A$505,"&lt;&gt;"&amp;A392))</f>
        <v/>
      </c>
      <c r="Q392" s="88" t="str">
        <f t="shared" si="43"/>
        <v/>
      </c>
      <c r="R392" s="84" t="str">
        <f>IF(TransactionAuditTable[[#This Row],[Ticker]]="","",IF(Q392&lt;&gt;"Yes",0,ABS(M392)*MIN(1,O392/I392)))</f>
        <v/>
      </c>
      <c r="S392" s="85" t="str">
        <f t="shared" si="44"/>
        <v/>
      </c>
      <c r="T392" s="85" t="str">
        <f t="shared" si="45"/>
        <v/>
      </c>
      <c r="U392" s="85" t="str">
        <f t="shared" si="46"/>
        <v/>
      </c>
      <c r="V392" s="31" t="str">
        <f t="shared" si="47"/>
        <v/>
      </c>
      <c r="W392" s="80" t="str">
        <f t="shared" si="48"/>
        <v/>
      </c>
      <c r="X392" s="83" t="str">
        <f t="shared" si="49"/>
        <v/>
      </c>
    </row>
    <row r="393" spans="1:24" ht="15" customHeight="1" x14ac:dyDescent="0.25">
      <c r="A393" s="30" t="str">
        <f>IF('2_Review &amp; Audit'!A378="","",'2_Review &amp; Audit'!A378)</f>
        <v/>
      </c>
      <c r="B393" s="30" t="str">
        <f>IF(A393="","",'2_Review &amp; Audit'!C378)</f>
        <v/>
      </c>
      <c r="C393" s="30" t="str">
        <f>IF(A393="","",'2_Review &amp; Audit'!D378)</f>
        <v/>
      </c>
      <c r="D393" s="30" t="str">
        <f>IF(A393="","",'2_Review &amp; Audit'!F378)</f>
        <v/>
      </c>
      <c r="E393" s="30" t="str">
        <f>IF(A393="","",'2_Review &amp; Audit'!H378)</f>
        <v/>
      </c>
      <c r="F393" s="31" t="str">
        <f>IF(A393="","",'2_Review &amp; Audit'!I378)</f>
        <v/>
      </c>
      <c r="G393" s="31" t="str">
        <f>IF(A393="","",'2_Review &amp; Audit'!M378)</f>
        <v/>
      </c>
      <c r="H393" s="32" t="str">
        <f>IF(A393="","",'2_Review &amp; Audit'!J378)</f>
        <v/>
      </c>
      <c r="I393" s="32" t="str">
        <f>IF(A393="","",'2_Review &amp; Audit'!N378)</f>
        <v/>
      </c>
      <c r="J393" s="32" t="str">
        <f>IF(A393="","",'2_Review &amp; Audit'!R378)</f>
        <v/>
      </c>
      <c r="K393" s="90" t="str">
        <f>IF(A393="","",'2_Review &amp; Audit'!L378)</f>
        <v/>
      </c>
      <c r="L393" s="90" t="str">
        <f>IF(A393="","",'2_Review &amp; Audit'!P378)</f>
        <v/>
      </c>
      <c r="M393" s="90" t="str">
        <f>IF(A393="","",'2_Review &amp; Audit'!Q378)</f>
        <v/>
      </c>
      <c r="N393" s="90" t="str">
        <f t="shared" si="42"/>
        <v/>
      </c>
      <c r="O393" s="32" t="str">
        <f>IF(OR(D393="",G393="",M393&gt;=0),"",MIN(I393,SUMIFS('2_Review &amp; Audit'!$J$6:$J$505,'2_Review &amp; Audit'!$F$6:$F$505,D393,'2_Review &amp; Audit'!$I$6:$I$505,"&gt;="&amp;G393-30,'2_Review &amp; Audit'!$I$6:$I$505,"&lt;="&amp;G393+30,'2_Review &amp; Audit'!$A$6:$A$505,"&lt;&gt;"&amp;A393)))</f>
        <v/>
      </c>
      <c r="P393" s="32" t="str">
        <f>IF(OR(D393="",G393="",M393&gt;=0),"",COUNTIFS('2_Review &amp; Audit'!$F$6:$F$505,D393,'2_Review &amp; Audit'!$I$6:$I$505,"&gt;="&amp;G393-30,'2_Review &amp; Audit'!$I$6:$I$505,"&lt;="&amp;G393+30,'2_Review &amp; Audit'!$A$6:$A$505,"&lt;&gt;"&amp;A393))</f>
        <v/>
      </c>
      <c r="Q393" s="88" t="str">
        <f t="shared" si="43"/>
        <v/>
      </c>
      <c r="R393" s="84" t="str">
        <f>IF(TransactionAuditTable[[#This Row],[Ticker]]="","",IF(Q393&lt;&gt;"Yes",0,ABS(M393)*MIN(1,O393/I393)))</f>
        <v/>
      </c>
      <c r="S393" s="85" t="str">
        <f t="shared" si="44"/>
        <v/>
      </c>
      <c r="T393" s="85" t="str">
        <f t="shared" si="45"/>
        <v/>
      </c>
      <c r="U393" s="85" t="str">
        <f t="shared" si="46"/>
        <v/>
      </c>
      <c r="V393" s="31" t="str">
        <f t="shared" si="47"/>
        <v/>
      </c>
      <c r="W393" s="79" t="str">
        <f t="shared" si="48"/>
        <v/>
      </c>
      <c r="X393" s="82" t="str">
        <f t="shared" si="49"/>
        <v/>
      </c>
    </row>
    <row r="394" spans="1:24" ht="15" customHeight="1" x14ac:dyDescent="0.25">
      <c r="A394" s="30" t="str">
        <f>IF('2_Review &amp; Audit'!A379="","",'2_Review &amp; Audit'!A379)</f>
        <v/>
      </c>
      <c r="B394" s="30" t="str">
        <f>IF(A394="","",'2_Review &amp; Audit'!C379)</f>
        <v/>
      </c>
      <c r="C394" s="30" t="str">
        <f>IF(A394="","",'2_Review &amp; Audit'!D379)</f>
        <v/>
      </c>
      <c r="D394" s="30" t="str">
        <f>IF(A394="","",'2_Review &amp; Audit'!F379)</f>
        <v/>
      </c>
      <c r="E394" s="30" t="str">
        <f>IF(A394="","",'2_Review &amp; Audit'!H379)</f>
        <v/>
      </c>
      <c r="F394" s="31" t="str">
        <f>IF(A394="","",'2_Review &amp; Audit'!I379)</f>
        <v/>
      </c>
      <c r="G394" s="31" t="str">
        <f>IF(A394="","",'2_Review &amp; Audit'!M379)</f>
        <v/>
      </c>
      <c r="H394" s="32" t="str">
        <f>IF(A394="","",'2_Review &amp; Audit'!J379)</f>
        <v/>
      </c>
      <c r="I394" s="32" t="str">
        <f>IF(A394="","",'2_Review &amp; Audit'!N379)</f>
        <v/>
      </c>
      <c r="J394" s="32" t="str">
        <f>IF(A394="","",'2_Review &amp; Audit'!R379)</f>
        <v/>
      </c>
      <c r="K394" s="90" t="str">
        <f>IF(A394="","",'2_Review &amp; Audit'!L379)</f>
        <v/>
      </c>
      <c r="L394" s="90" t="str">
        <f>IF(A394="","",'2_Review &amp; Audit'!P379)</f>
        <v/>
      </c>
      <c r="M394" s="90" t="str">
        <f>IF(A394="","",'2_Review &amp; Audit'!Q379)</f>
        <v/>
      </c>
      <c r="N394" s="90" t="str">
        <f t="shared" si="42"/>
        <v/>
      </c>
      <c r="O394" s="32" t="str">
        <f>IF(OR(D394="",G394="",M394&gt;=0),"",MIN(I394,SUMIFS('2_Review &amp; Audit'!$J$6:$J$505,'2_Review &amp; Audit'!$F$6:$F$505,D394,'2_Review &amp; Audit'!$I$6:$I$505,"&gt;="&amp;G394-30,'2_Review &amp; Audit'!$I$6:$I$505,"&lt;="&amp;G394+30,'2_Review &amp; Audit'!$A$6:$A$505,"&lt;&gt;"&amp;A394)))</f>
        <v/>
      </c>
      <c r="P394" s="32" t="str">
        <f>IF(OR(D394="",G394="",M394&gt;=0),"",COUNTIFS('2_Review &amp; Audit'!$F$6:$F$505,D394,'2_Review &amp; Audit'!$I$6:$I$505,"&gt;="&amp;G394-30,'2_Review &amp; Audit'!$I$6:$I$505,"&lt;="&amp;G394+30,'2_Review &amp; Audit'!$A$6:$A$505,"&lt;&gt;"&amp;A394))</f>
        <v/>
      </c>
      <c r="Q394" s="88" t="str">
        <f t="shared" si="43"/>
        <v/>
      </c>
      <c r="R394" s="84" t="str">
        <f>IF(TransactionAuditTable[[#This Row],[Ticker]]="","",IF(Q394&lt;&gt;"Yes",0,ABS(M394)*MIN(1,O394/I394)))</f>
        <v/>
      </c>
      <c r="S394" s="85" t="str">
        <f t="shared" si="44"/>
        <v/>
      </c>
      <c r="T394" s="85" t="str">
        <f t="shared" si="45"/>
        <v/>
      </c>
      <c r="U394" s="85" t="str">
        <f t="shared" si="46"/>
        <v/>
      </c>
      <c r="V394" s="31" t="str">
        <f t="shared" si="47"/>
        <v/>
      </c>
      <c r="W394" s="80" t="str">
        <f t="shared" si="48"/>
        <v/>
      </c>
      <c r="X394" s="83" t="str">
        <f t="shared" si="49"/>
        <v/>
      </c>
    </row>
    <row r="395" spans="1:24" ht="15" customHeight="1" x14ac:dyDescent="0.25">
      <c r="A395" s="30" t="str">
        <f>IF('2_Review &amp; Audit'!A380="","",'2_Review &amp; Audit'!A380)</f>
        <v/>
      </c>
      <c r="B395" s="30" t="str">
        <f>IF(A395="","",'2_Review &amp; Audit'!C380)</f>
        <v/>
      </c>
      <c r="C395" s="30" t="str">
        <f>IF(A395="","",'2_Review &amp; Audit'!D380)</f>
        <v/>
      </c>
      <c r="D395" s="30" t="str">
        <f>IF(A395="","",'2_Review &amp; Audit'!F380)</f>
        <v/>
      </c>
      <c r="E395" s="30" t="str">
        <f>IF(A395="","",'2_Review &amp; Audit'!H380)</f>
        <v/>
      </c>
      <c r="F395" s="31" t="str">
        <f>IF(A395="","",'2_Review &amp; Audit'!I380)</f>
        <v/>
      </c>
      <c r="G395" s="31" t="str">
        <f>IF(A395="","",'2_Review &amp; Audit'!M380)</f>
        <v/>
      </c>
      <c r="H395" s="32" t="str">
        <f>IF(A395="","",'2_Review &amp; Audit'!J380)</f>
        <v/>
      </c>
      <c r="I395" s="32" t="str">
        <f>IF(A395="","",'2_Review &amp; Audit'!N380)</f>
        <v/>
      </c>
      <c r="J395" s="32" t="str">
        <f>IF(A395="","",'2_Review &amp; Audit'!R380)</f>
        <v/>
      </c>
      <c r="K395" s="90" t="str">
        <f>IF(A395="","",'2_Review &amp; Audit'!L380)</f>
        <v/>
      </c>
      <c r="L395" s="90" t="str">
        <f>IF(A395="","",'2_Review &amp; Audit'!P380)</f>
        <v/>
      </c>
      <c r="M395" s="90" t="str">
        <f>IF(A395="","",'2_Review &amp; Audit'!Q380)</f>
        <v/>
      </c>
      <c r="N395" s="90" t="str">
        <f t="shared" si="42"/>
        <v/>
      </c>
      <c r="O395" s="32" t="str">
        <f>IF(OR(D395="",G395="",M395&gt;=0),"",MIN(I395,SUMIFS('2_Review &amp; Audit'!$J$6:$J$505,'2_Review &amp; Audit'!$F$6:$F$505,D395,'2_Review &amp; Audit'!$I$6:$I$505,"&gt;="&amp;G395-30,'2_Review &amp; Audit'!$I$6:$I$505,"&lt;="&amp;G395+30,'2_Review &amp; Audit'!$A$6:$A$505,"&lt;&gt;"&amp;A395)))</f>
        <v/>
      </c>
      <c r="P395" s="32" t="str">
        <f>IF(OR(D395="",G395="",M395&gt;=0),"",COUNTIFS('2_Review &amp; Audit'!$F$6:$F$505,D395,'2_Review &amp; Audit'!$I$6:$I$505,"&gt;="&amp;G395-30,'2_Review &amp; Audit'!$I$6:$I$505,"&lt;="&amp;G395+30,'2_Review &amp; Audit'!$A$6:$A$505,"&lt;&gt;"&amp;A395))</f>
        <v/>
      </c>
      <c r="Q395" s="88" t="str">
        <f t="shared" si="43"/>
        <v/>
      </c>
      <c r="R395" s="84" t="str">
        <f>IF(TransactionAuditTable[[#This Row],[Ticker]]="","",IF(Q395&lt;&gt;"Yes",0,ABS(M395)*MIN(1,O395/I395)))</f>
        <v/>
      </c>
      <c r="S395" s="85" t="str">
        <f t="shared" si="44"/>
        <v/>
      </c>
      <c r="T395" s="85" t="str">
        <f t="shared" si="45"/>
        <v/>
      </c>
      <c r="U395" s="85" t="str">
        <f t="shared" si="46"/>
        <v/>
      </c>
      <c r="V395" s="31" t="str">
        <f t="shared" si="47"/>
        <v/>
      </c>
      <c r="W395" s="79" t="str">
        <f t="shared" si="48"/>
        <v/>
      </c>
      <c r="X395" s="82" t="str">
        <f t="shared" si="49"/>
        <v/>
      </c>
    </row>
    <row r="396" spans="1:24" ht="15" customHeight="1" x14ac:dyDescent="0.25">
      <c r="A396" s="30" t="str">
        <f>IF('2_Review &amp; Audit'!A381="","",'2_Review &amp; Audit'!A381)</f>
        <v/>
      </c>
      <c r="B396" s="30" t="str">
        <f>IF(A396="","",'2_Review &amp; Audit'!C381)</f>
        <v/>
      </c>
      <c r="C396" s="30" t="str">
        <f>IF(A396="","",'2_Review &amp; Audit'!D381)</f>
        <v/>
      </c>
      <c r="D396" s="30" t="str">
        <f>IF(A396="","",'2_Review &amp; Audit'!F381)</f>
        <v/>
      </c>
      <c r="E396" s="30" t="str">
        <f>IF(A396="","",'2_Review &amp; Audit'!H381)</f>
        <v/>
      </c>
      <c r="F396" s="31" t="str">
        <f>IF(A396="","",'2_Review &amp; Audit'!I381)</f>
        <v/>
      </c>
      <c r="G396" s="31" t="str">
        <f>IF(A396="","",'2_Review &amp; Audit'!M381)</f>
        <v/>
      </c>
      <c r="H396" s="32" t="str">
        <f>IF(A396="","",'2_Review &amp; Audit'!J381)</f>
        <v/>
      </c>
      <c r="I396" s="32" t="str">
        <f>IF(A396="","",'2_Review &amp; Audit'!N381)</f>
        <v/>
      </c>
      <c r="J396" s="32" t="str">
        <f>IF(A396="","",'2_Review &amp; Audit'!R381)</f>
        <v/>
      </c>
      <c r="K396" s="90" t="str">
        <f>IF(A396="","",'2_Review &amp; Audit'!L381)</f>
        <v/>
      </c>
      <c r="L396" s="90" t="str">
        <f>IF(A396="","",'2_Review &amp; Audit'!P381)</f>
        <v/>
      </c>
      <c r="M396" s="90" t="str">
        <f>IF(A396="","",'2_Review &amp; Audit'!Q381)</f>
        <v/>
      </c>
      <c r="N396" s="90" t="str">
        <f t="shared" si="42"/>
        <v/>
      </c>
      <c r="O396" s="32" t="str">
        <f>IF(OR(D396="",G396="",M396&gt;=0),"",MIN(I396,SUMIFS('2_Review &amp; Audit'!$J$6:$J$505,'2_Review &amp; Audit'!$F$6:$F$505,D396,'2_Review &amp; Audit'!$I$6:$I$505,"&gt;="&amp;G396-30,'2_Review &amp; Audit'!$I$6:$I$505,"&lt;="&amp;G396+30,'2_Review &amp; Audit'!$A$6:$A$505,"&lt;&gt;"&amp;A396)))</f>
        <v/>
      </c>
      <c r="P396" s="32" t="str">
        <f>IF(OR(D396="",G396="",M396&gt;=0),"",COUNTIFS('2_Review &amp; Audit'!$F$6:$F$505,D396,'2_Review &amp; Audit'!$I$6:$I$505,"&gt;="&amp;G396-30,'2_Review &amp; Audit'!$I$6:$I$505,"&lt;="&amp;G396+30,'2_Review &amp; Audit'!$A$6:$A$505,"&lt;&gt;"&amp;A396))</f>
        <v/>
      </c>
      <c r="Q396" s="88" t="str">
        <f t="shared" si="43"/>
        <v/>
      </c>
      <c r="R396" s="84" t="str">
        <f>IF(TransactionAuditTable[[#This Row],[Ticker]]="","",IF(Q396&lt;&gt;"Yes",0,ABS(M396)*MIN(1,O396/I396)))</f>
        <v/>
      </c>
      <c r="S396" s="85" t="str">
        <f t="shared" si="44"/>
        <v/>
      </c>
      <c r="T396" s="85" t="str">
        <f t="shared" si="45"/>
        <v/>
      </c>
      <c r="U396" s="85" t="str">
        <f t="shared" si="46"/>
        <v/>
      </c>
      <c r="V396" s="31" t="str">
        <f t="shared" si="47"/>
        <v/>
      </c>
      <c r="W396" s="80" t="str">
        <f t="shared" si="48"/>
        <v/>
      </c>
      <c r="X396" s="83" t="str">
        <f t="shared" si="49"/>
        <v/>
      </c>
    </row>
    <row r="397" spans="1:24" ht="15" customHeight="1" x14ac:dyDescent="0.25">
      <c r="A397" s="30" t="str">
        <f>IF('2_Review &amp; Audit'!A382="","",'2_Review &amp; Audit'!A382)</f>
        <v/>
      </c>
      <c r="B397" s="30" t="str">
        <f>IF(A397="","",'2_Review &amp; Audit'!C382)</f>
        <v/>
      </c>
      <c r="C397" s="30" t="str">
        <f>IF(A397="","",'2_Review &amp; Audit'!D382)</f>
        <v/>
      </c>
      <c r="D397" s="30" t="str">
        <f>IF(A397="","",'2_Review &amp; Audit'!F382)</f>
        <v/>
      </c>
      <c r="E397" s="30" t="str">
        <f>IF(A397="","",'2_Review &amp; Audit'!H382)</f>
        <v/>
      </c>
      <c r="F397" s="31" t="str">
        <f>IF(A397="","",'2_Review &amp; Audit'!I382)</f>
        <v/>
      </c>
      <c r="G397" s="31" t="str">
        <f>IF(A397="","",'2_Review &amp; Audit'!M382)</f>
        <v/>
      </c>
      <c r="H397" s="32" t="str">
        <f>IF(A397="","",'2_Review &amp; Audit'!J382)</f>
        <v/>
      </c>
      <c r="I397" s="32" t="str">
        <f>IF(A397="","",'2_Review &amp; Audit'!N382)</f>
        <v/>
      </c>
      <c r="J397" s="32" t="str">
        <f>IF(A397="","",'2_Review &amp; Audit'!R382)</f>
        <v/>
      </c>
      <c r="K397" s="90" t="str">
        <f>IF(A397="","",'2_Review &amp; Audit'!L382)</f>
        <v/>
      </c>
      <c r="L397" s="90" t="str">
        <f>IF(A397="","",'2_Review &amp; Audit'!P382)</f>
        <v/>
      </c>
      <c r="M397" s="90" t="str">
        <f>IF(A397="","",'2_Review &amp; Audit'!Q382)</f>
        <v/>
      </c>
      <c r="N397" s="90" t="str">
        <f t="shared" si="42"/>
        <v/>
      </c>
      <c r="O397" s="32" t="str">
        <f>IF(OR(D397="",G397="",M397&gt;=0),"",MIN(I397,SUMIFS('2_Review &amp; Audit'!$J$6:$J$505,'2_Review &amp; Audit'!$F$6:$F$505,D397,'2_Review &amp; Audit'!$I$6:$I$505,"&gt;="&amp;G397-30,'2_Review &amp; Audit'!$I$6:$I$505,"&lt;="&amp;G397+30,'2_Review &amp; Audit'!$A$6:$A$505,"&lt;&gt;"&amp;A397)))</f>
        <v/>
      </c>
      <c r="P397" s="32" t="str">
        <f>IF(OR(D397="",G397="",M397&gt;=0),"",COUNTIFS('2_Review &amp; Audit'!$F$6:$F$505,D397,'2_Review &amp; Audit'!$I$6:$I$505,"&gt;="&amp;G397-30,'2_Review &amp; Audit'!$I$6:$I$505,"&lt;="&amp;G397+30,'2_Review &amp; Audit'!$A$6:$A$505,"&lt;&gt;"&amp;A397))</f>
        <v/>
      </c>
      <c r="Q397" s="88" t="str">
        <f t="shared" si="43"/>
        <v/>
      </c>
      <c r="R397" s="84" t="str">
        <f>IF(TransactionAuditTable[[#This Row],[Ticker]]="","",IF(Q397&lt;&gt;"Yes",0,ABS(M397)*MIN(1,O397/I397)))</f>
        <v/>
      </c>
      <c r="S397" s="85" t="str">
        <f t="shared" si="44"/>
        <v/>
      </c>
      <c r="T397" s="85" t="str">
        <f t="shared" si="45"/>
        <v/>
      </c>
      <c r="U397" s="85" t="str">
        <f t="shared" si="46"/>
        <v/>
      </c>
      <c r="V397" s="31" t="str">
        <f t="shared" si="47"/>
        <v/>
      </c>
      <c r="W397" s="79" t="str">
        <f t="shared" si="48"/>
        <v/>
      </c>
      <c r="X397" s="82" t="str">
        <f t="shared" si="49"/>
        <v/>
      </c>
    </row>
    <row r="398" spans="1:24" ht="15" customHeight="1" x14ac:dyDescent="0.25">
      <c r="A398" s="30" t="str">
        <f>IF('2_Review &amp; Audit'!A383="","",'2_Review &amp; Audit'!A383)</f>
        <v/>
      </c>
      <c r="B398" s="30" t="str">
        <f>IF(A398="","",'2_Review &amp; Audit'!C383)</f>
        <v/>
      </c>
      <c r="C398" s="30" t="str">
        <f>IF(A398="","",'2_Review &amp; Audit'!D383)</f>
        <v/>
      </c>
      <c r="D398" s="30" t="str">
        <f>IF(A398="","",'2_Review &amp; Audit'!F383)</f>
        <v/>
      </c>
      <c r="E398" s="30" t="str">
        <f>IF(A398="","",'2_Review &amp; Audit'!H383)</f>
        <v/>
      </c>
      <c r="F398" s="31" t="str">
        <f>IF(A398="","",'2_Review &amp; Audit'!I383)</f>
        <v/>
      </c>
      <c r="G398" s="31" t="str">
        <f>IF(A398="","",'2_Review &amp; Audit'!M383)</f>
        <v/>
      </c>
      <c r="H398" s="32" t="str">
        <f>IF(A398="","",'2_Review &amp; Audit'!J383)</f>
        <v/>
      </c>
      <c r="I398" s="32" t="str">
        <f>IF(A398="","",'2_Review &amp; Audit'!N383)</f>
        <v/>
      </c>
      <c r="J398" s="32" t="str">
        <f>IF(A398="","",'2_Review &amp; Audit'!R383)</f>
        <v/>
      </c>
      <c r="K398" s="90" t="str">
        <f>IF(A398="","",'2_Review &amp; Audit'!L383)</f>
        <v/>
      </c>
      <c r="L398" s="90" t="str">
        <f>IF(A398="","",'2_Review &amp; Audit'!P383)</f>
        <v/>
      </c>
      <c r="M398" s="90" t="str">
        <f>IF(A398="","",'2_Review &amp; Audit'!Q383)</f>
        <v/>
      </c>
      <c r="N398" s="90" t="str">
        <f t="shared" si="42"/>
        <v/>
      </c>
      <c r="O398" s="32" t="str">
        <f>IF(OR(D398="",G398="",M398&gt;=0),"",MIN(I398,SUMIFS('2_Review &amp; Audit'!$J$6:$J$505,'2_Review &amp; Audit'!$F$6:$F$505,D398,'2_Review &amp; Audit'!$I$6:$I$505,"&gt;="&amp;G398-30,'2_Review &amp; Audit'!$I$6:$I$505,"&lt;="&amp;G398+30,'2_Review &amp; Audit'!$A$6:$A$505,"&lt;&gt;"&amp;A398)))</f>
        <v/>
      </c>
      <c r="P398" s="32" t="str">
        <f>IF(OR(D398="",G398="",M398&gt;=0),"",COUNTIFS('2_Review &amp; Audit'!$F$6:$F$505,D398,'2_Review &amp; Audit'!$I$6:$I$505,"&gt;="&amp;G398-30,'2_Review &amp; Audit'!$I$6:$I$505,"&lt;="&amp;G398+30,'2_Review &amp; Audit'!$A$6:$A$505,"&lt;&gt;"&amp;A398))</f>
        <v/>
      </c>
      <c r="Q398" s="88" t="str">
        <f t="shared" si="43"/>
        <v/>
      </c>
      <c r="R398" s="84" t="str">
        <f>IF(TransactionAuditTable[[#This Row],[Ticker]]="","",IF(Q398&lt;&gt;"Yes",0,ABS(M398)*MIN(1,O398/I398)))</f>
        <v/>
      </c>
      <c r="S398" s="85" t="str">
        <f t="shared" si="44"/>
        <v/>
      </c>
      <c r="T398" s="85" t="str">
        <f t="shared" si="45"/>
        <v/>
      </c>
      <c r="U398" s="85" t="str">
        <f t="shared" si="46"/>
        <v/>
      </c>
      <c r="V398" s="31" t="str">
        <f t="shared" si="47"/>
        <v/>
      </c>
      <c r="W398" s="80" t="str">
        <f t="shared" si="48"/>
        <v/>
      </c>
      <c r="X398" s="83" t="str">
        <f t="shared" si="49"/>
        <v/>
      </c>
    </row>
    <row r="399" spans="1:24" ht="15" customHeight="1" x14ac:dyDescent="0.25">
      <c r="A399" s="30" t="str">
        <f>IF('2_Review &amp; Audit'!A384="","",'2_Review &amp; Audit'!A384)</f>
        <v/>
      </c>
      <c r="B399" s="30" t="str">
        <f>IF(A399="","",'2_Review &amp; Audit'!C384)</f>
        <v/>
      </c>
      <c r="C399" s="30" t="str">
        <f>IF(A399="","",'2_Review &amp; Audit'!D384)</f>
        <v/>
      </c>
      <c r="D399" s="30" t="str">
        <f>IF(A399="","",'2_Review &amp; Audit'!F384)</f>
        <v/>
      </c>
      <c r="E399" s="30" t="str">
        <f>IF(A399="","",'2_Review &amp; Audit'!H384)</f>
        <v/>
      </c>
      <c r="F399" s="31" t="str">
        <f>IF(A399="","",'2_Review &amp; Audit'!I384)</f>
        <v/>
      </c>
      <c r="G399" s="31" t="str">
        <f>IF(A399="","",'2_Review &amp; Audit'!M384)</f>
        <v/>
      </c>
      <c r="H399" s="32" t="str">
        <f>IF(A399="","",'2_Review &amp; Audit'!J384)</f>
        <v/>
      </c>
      <c r="I399" s="32" t="str">
        <f>IF(A399="","",'2_Review &amp; Audit'!N384)</f>
        <v/>
      </c>
      <c r="J399" s="32" t="str">
        <f>IF(A399="","",'2_Review &amp; Audit'!R384)</f>
        <v/>
      </c>
      <c r="K399" s="90" t="str">
        <f>IF(A399="","",'2_Review &amp; Audit'!L384)</f>
        <v/>
      </c>
      <c r="L399" s="90" t="str">
        <f>IF(A399="","",'2_Review &amp; Audit'!P384)</f>
        <v/>
      </c>
      <c r="M399" s="90" t="str">
        <f>IF(A399="","",'2_Review &amp; Audit'!Q384)</f>
        <v/>
      </c>
      <c r="N399" s="90" t="str">
        <f t="shared" si="42"/>
        <v/>
      </c>
      <c r="O399" s="32" t="str">
        <f>IF(OR(D399="",G399="",M399&gt;=0),"",MIN(I399,SUMIFS('2_Review &amp; Audit'!$J$6:$J$505,'2_Review &amp; Audit'!$F$6:$F$505,D399,'2_Review &amp; Audit'!$I$6:$I$505,"&gt;="&amp;G399-30,'2_Review &amp; Audit'!$I$6:$I$505,"&lt;="&amp;G399+30,'2_Review &amp; Audit'!$A$6:$A$505,"&lt;&gt;"&amp;A399)))</f>
        <v/>
      </c>
      <c r="P399" s="32" t="str">
        <f>IF(OR(D399="",G399="",M399&gt;=0),"",COUNTIFS('2_Review &amp; Audit'!$F$6:$F$505,D399,'2_Review &amp; Audit'!$I$6:$I$505,"&gt;="&amp;G399-30,'2_Review &amp; Audit'!$I$6:$I$505,"&lt;="&amp;G399+30,'2_Review &amp; Audit'!$A$6:$A$505,"&lt;&gt;"&amp;A399))</f>
        <v/>
      </c>
      <c r="Q399" s="88" t="str">
        <f t="shared" si="43"/>
        <v/>
      </c>
      <c r="R399" s="84" t="str">
        <f>IF(TransactionAuditTable[[#This Row],[Ticker]]="","",IF(Q399&lt;&gt;"Yes",0,ABS(M399)*MIN(1,O399/I399)))</f>
        <v/>
      </c>
      <c r="S399" s="85" t="str">
        <f t="shared" si="44"/>
        <v/>
      </c>
      <c r="T399" s="85" t="str">
        <f t="shared" si="45"/>
        <v/>
      </c>
      <c r="U399" s="85" t="str">
        <f t="shared" si="46"/>
        <v/>
      </c>
      <c r="V399" s="31" t="str">
        <f t="shared" si="47"/>
        <v/>
      </c>
      <c r="W399" s="79" t="str">
        <f t="shared" si="48"/>
        <v/>
      </c>
      <c r="X399" s="82" t="str">
        <f t="shared" si="49"/>
        <v/>
      </c>
    </row>
    <row r="400" spans="1:24" ht="15" customHeight="1" x14ac:dyDescent="0.25">
      <c r="A400" s="30" t="str">
        <f>IF('2_Review &amp; Audit'!A385="","",'2_Review &amp; Audit'!A385)</f>
        <v/>
      </c>
      <c r="B400" s="30" t="str">
        <f>IF(A400="","",'2_Review &amp; Audit'!C385)</f>
        <v/>
      </c>
      <c r="C400" s="30" t="str">
        <f>IF(A400="","",'2_Review &amp; Audit'!D385)</f>
        <v/>
      </c>
      <c r="D400" s="30" t="str">
        <f>IF(A400="","",'2_Review &amp; Audit'!F385)</f>
        <v/>
      </c>
      <c r="E400" s="30" t="str">
        <f>IF(A400="","",'2_Review &amp; Audit'!H385)</f>
        <v/>
      </c>
      <c r="F400" s="31" t="str">
        <f>IF(A400="","",'2_Review &amp; Audit'!I385)</f>
        <v/>
      </c>
      <c r="G400" s="31" t="str">
        <f>IF(A400="","",'2_Review &amp; Audit'!M385)</f>
        <v/>
      </c>
      <c r="H400" s="32" t="str">
        <f>IF(A400="","",'2_Review &amp; Audit'!J385)</f>
        <v/>
      </c>
      <c r="I400" s="32" t="str">
        <f>IF(A400="","",'2_Review &amp; Audit'!N385)</f>
        <v/>
      </c>
      <c r="J400" s="32" t="str">
        <f>IF(A400="","",'2_Review &amp; Audit'!R385)</f>
        <v/>
      </c>
      <c r="K400" s="90" t="str">
        <f>IF(A400="","",'2_Review &amp; Audit'!L385)</f>
        <v/>
      </c>
      <c r="L400" s="90" t="str">
        <f>IF(A400="","",'2_Review &amp; Audit'!P385)</f>
        <v/>
      </c>
      <c r="M400" s="90" t="str">
        <f>IF(A400="","",'2_Review &amp; Audit'!Q385)</f>
        <v/>
      </c>
      <c r="N400" s="90" t="str">
        <f t="shared" si="42"/>
        <v/>
      </c>
      <c r="O400" s="32" t="str">
        <f>IF(OR(D400="",G400="",M400&gt;=0),"",MIN(I400,SUMIFS('2_Review &amp; Audit'!$J$6:$J$505,'2_Review &amp; Audit'!$F$6:$F$505,D400,'2_Review &amp; Audit'!$I$6:$I$505,"&gt;="&amp;G400-30,'2_Review &amp; Audit'!$I$6:$I$505,"&lt;="&amp;G400+30,'2_Review &amp; Audit'!$A$6:$A$505,"&lt;&gt;"&amp;A400)))</f>
        <v/>
      </c>
      <c r="P400" s="32" t="str">
        <f>IF(OR(D400="",G400="",M400&gt;=0),"",COUNTIFS('2_Review &amp; Audit'!$F$6:$F$505,D400,'2_Review &amp; Audit'!$I$6:$I$505,"&gt;="&amp;G400-30,'2_Review &amp; Audit'!$I$6:$I$505,"&lt;="&amp;G400+30,'2_Review &amp; Audit'!$A$6:$A$505,"&lt;&gt;"&amp;A400))</f>
        <v/>
      </c>
      <c r="Q400" s="88" t="str">
        <f t="shared" si="43"/>
        <v/>
      </c>
      <c r="R400" s="84" t="str">
        <f>IF(TransactionAuditTable[[#This Row],[Ticker]]="","",IF(Q400&lt;&gt;"Yes",0,ABS(M400)*MIN(1,O400/I400)))</f>
        <v/>
      </c>
      <c r="S400" s="85" t="str">
        <f t="shared" si="44"/>
        <v/>
      </c>
      <c r="T400" s="85" t="str">
        <f t="shared" si="45"/>
        <v/>
      </c>
      <c r="U400" s="85" t="str">
        <f t="shared" si="46"/>
        <v/>
      </c>
      <c r="V400" s="31" t="str">
        <f t="shared" si="47"/>
        <v/>
      </c>
      <c r="W400" s="80" t="str">
        <f t="shared" si="48"/>
        <v/>
      </c>
      <c r="X400" s="83" t="str">
        <f t="shared" si="49"/>
        <v/>
      </c>
    </row>
    <row r="401" spans="1:24" ht="15" customHeight="1" x14ac:dyDescent="0.25">
      <c r="A401" s="30" t="str">
        <f>IF('2_Review &amp; Audit'!A386="","",'2_Review &amp; Audit'!A386)</f>
        <v/>
      </c>
      <c r="B401" s="30" t="str">
        <f>IF(A401="","",'2_Review &amp; Audit'!C386)</f>
        <v/>
      </c>
      <c r="C401" s="30" t="str">
        <f>IF(A401="","",'2_Review &amp; Audit'!D386)</f>
        <v/>
      </c>
      <c r="D401" s="30" t="str">
        <f>IF(A401="","",'2_Review &amp; Audit'!F386)</f>
        <v/>
      </c>
      <c r="E401" s="30" t="str">
        <f>IF(A401="","",'2_Review &amp; Audit'!H386)</f>
        <v/>
      </c>
      <c r="F401" s="31" t="str">
        <f>IF(A401="","",'2_Review &amp; Audit'!I386)</f>
        <v/>
      </c>
      <c r="G401" s="31" t="str">
        <f>IF(A401="","",'2_Review &amp; Audit'!M386)</f>
        <v/>
      </c>
      <c r="H401" s="32" t="str">
        <f>IF(A401="","",'2_Review &amp; Audit'!J386)</f>
        <v/>
      </c>
      <c r="I401" s="32" t="str">
        <f>IF(A401="","",'2_Review &amp; Audit'!N386)</f>
        <v/>
      </c>
      <c r="J401" s="32" t="str">
        <f>IF(A401="","",'2_Review &amp; Audit'!R386)</f>
        <v/>
      </c>
      <c r="K401" s="90" t="str">
        <f>IF(A401="","",'2_Review &amp; Audit'!L386)</f>
        <v/>
      </c>
      <c r="L401" s="90" t="str">
        <f>IF(A401="","",'2_Review &amp; Audit'!P386)</f>
        <v/>
      </c>
      <c r="M401" s="90" t="str">
        <f>IF(A401="","",'2_Review &amp; Audit'!Q386)</f>
        <v/>
      </c>
      <c r="N401" s="90" t="str">
        <f t="shared" si="42"/>
        <v/>
      </c>
      <c r="O401" s="32" t="str">
        <f>IF(OR(D401="",G401="",M401&gt;=0),"",MIN(I401,SUMIFS('2_Review &amp; Audit'!$J$6:$J$505,'2_Review &amp; Audit'!$F$6:$F$505,D401,'2_Review &amp; Audit'!$I$6:$I$505,"&gt;="&amp;G401-30,'2_Review &amp; Audit'!$I$6:$I$505,"&lt;="&amp;G401+30,'2_Review &amp; Audit'!$A$6:$A$505,"&lt;&gt;"&amp;A401)))</f>
        <v/>
      </c>
      <c r="P401" s="32" t="str">
        <f>IF(OR(D401="",G401="",M401&gt;=0),"",COUNTIFS('2_Review &amp; Audit'!$F$6:$F$505,D401,'2_Review &amp; Audit'!$I$6:$I$505,"&gt;="&amp;G401-30,'2_Review &amp; Audit'!$I$6:$I$505,"&lt;="&amp;G401+30,'2_Review &amp; Audit'!$A$6:$A$505,"&lt;&gt;"&amp;A401))</f>
        <v/>
      </c>
      <c r="Q401" s="88" t="str">
        <f t="shared" si="43"/>
        <v/>
      </c>
      <c r="R401" s="84" t="str">
        <f>IF(TransactionAuditTable[[#This Row],[Ticker]]="","",IF(Q401&lt;&gt;"Yes",0,ABS(M401)*MIN(1,O401/I401)))</f>
        <v/>
      </c>
      <c r="S401" s="85" t="str">
        <f t="shared" si="44"/>
        <v/>
      </c>
      <c r="T401" s="85" t="str">
        <f t="shared" si="45"/>
        <v/>
      </c>
      <c r="U401" s="85" t="str">
        <f t="shared" si="46"/>
        <v/>
      </c>
      <c r="V401" s="31" t="str">
        <f t="shared" si="47"/>
        <v/>
      </c>
      <c r="W401" s="79" t="str">
        <f t="shared" si="48"/>
        <v/>
      </c>
      <c r="X401" s="82" t="str">
        <f t="shared" si="49"/>
        <v/>
      </c>
    </row>
    <row r="402" spans="1:24" ht="15" customHeight="1" x14ac:dyDescent="0.25">
      <c r="A402" s="30" t="str">
        <f>IF('2_Review &amp; Audit'!A387="","",'2_Review &amp; Audit'!A387)</f>
        <v/>
      </c>
      <c r="B402" s="30" t="str">
        <f>IF(A402="","",'2_Review &amp; Audit'!C387)</f>
        <v/>
      </c>
      <c r="C402" s="30" t="str">
        <f>IF(A402="","",'2_Review &amp; Audit'!D387)</f>
        <v/>
      </c>
      <c r="D402" s="30" t="str">
        <f>IF(A402="","",'2_Review &amp; Audit'!F387)</f>
        <v/>
      </c>
      <c r="E402" s="30" t="str">
        <f>IF(A402="","",'2_Review &amp; Audit'!H387)</f>
        <v/>
      </c>
      <c r="F402" s="31" t="str">
        <f>IF(A402="","",'2_Review &amp; Audit'!I387)</f>
        <v/>
      </c>
      <c r="G402" s="31" t="str">
        <f>IF(A402="","",'2_Review &amp; Audit'!M387)</f>
        <v/>
      </c>
      <c r="H402" s="32" t="str">
        <f>IF(A402="","",'2_Review &amp; Audit'!J387)</f>
        <v/>
      </c>
      <c r="I402" s="32" t="str">
        <f>IF(A402="","",'2_Review &amp; Audit'!N387)</f>
        <v/>
      </c>
      <c r="J402" s="32" t="str">
        <f>IF(A402="","",'2_Review &amp; Audit'!R387)</f>
        <v/>
      </c>
      <c r="K402" s="90" t="str">
        <f>IF(A402="","",'2_Review &amp; Audit'!L387)</f>
        <v/>
      </c>
      <c r="L402" s="90" t="str">
        <f>IF(A402="","",'2_Review &amp; Audit'!P387)</f>
        <v/>
      </c>
      <c r="M402" s="90" t="str">
        <f>IF(A402="","",'2_Review &amp; Audit'!Q387)</f>
        <v/>
      </c>
      <c r="N402" s="90" t="str">
        <f t="shared" si="42"/>
        <v/>
      </c>
      <c r="O402" s="32" t="str">
        <f>IF(OR(D402="",G402="",M402&gt;=0),"",MIN(I402,SUMIFS('2_Review &amp; Audit'!$J$6:$J$505,'2_Review &amp; Audit'!$F$6:$F$505,D402,'2_Review &amp; Audit'!$I$6:$I$505,"&gt;="&amp;G402-30,'2_Review &amp; Audit'!$I$6:$I$505,"&lt;="&amp;G402+30,'2_Review &amp; Audit'!$A$6:$A$505,"&lt;&gt;"&amp;A402)))</f>
        <v/>
      </c>
      <c r="P402" s="32" t="str">
        <f>IF(OR(D402="",G402="",M402&gt;=0),"",COUNTIFS('2_Review &amp; Audit'!$F$6:$F$505,D402,'2_Review &amp; Audit'!$I$6:$I$505,"&gt;="&amp;G402-30,'2_Review &amp; Audit'!$I$6:$I$505,"&lt;="&amp;G402+30,'2_Review &amp; Audit'!$A$6:$A$505,"&lt;&gt;"&amp;A402))</f>
        <v/>
      </c>
      <c r="Q402" s="88" t="str">
        <f t="shared" si="43"/>
        <v/>
      </c>
      <c r="R402" s="84" t="str">
        <f>IF(TransactionAuditTable[[#This Row],[Ticker]]="","",IF(Q402&lt;&gt;"Yes",0,ABS(M402)*MIN(1,O402/I402)))</f>
        <v/>
      </c>
      <c r="S402" s="85" t="str">
        <f t="shared" si="44"/>
        <v/>
      </c>
      <c r="T402" s="85" t="str">
        <f t="shared" si="45"/>
        <v/>
      </c>
      <c r="U402" s="85" t="str">
        <f t="shared" si="46"/>
        <v/>
      </c>
      <c r="V402" s="31" t="str">
        <f t="shared" si="47"/>
        <v/>
      </c>
      <c r="W402" s="80" t="str">
        <f t="shared" si="48"/>
        <v/>
      </c>
      <c r="X402" s="83" t="str">
        <f t="shared" si="49"/>
        <v/>
      </c>
    </row>
    <row r="403" spans="1:24" ht="15" customHeight="1" x14ac:dyDescent="0.25">
      <c r="A403" s="30" t="str">
        <f>IF('2_Review &amp; Audit'!A388="","",'2_Review &amp; Audit'!A388)</f>
        <v/>
      </c>
      <c r="B403" s="30" t="str">
        <f>IF(A403="","",'2_Review &amp; Audit'!C388)</f>
        <v/>
      </c>
      <c r="C403" s="30" t="str">
        <f>IF(A403="","",'2_Review &amp; Audit'!D388)</f>
        <v/>
      </c>
      <c r="D403" s="30" t="str">
        <f>IF(A403="","",'2_Review &amp; Audit'!F388)</f>
        <v/>
      </c>
      <c r="E403" s="30" t="str">
        <f>IF(A403="","",'2_Review &amp; Audit'!H388)</f>
        <v/>
      </c>
      <c r="F403" s="31" t="str">
        <f>IF(A403="","",'2_Review &amp; Audit'!I388)</f>
        <v/>
      </c>
      <c r="G403" s="31" t="str">
        <f>IF(A403="","",'2_Review &amp; Audit'!M388)</f>
        <v/>
      </c>
      <c r="H403" s="32" t="str">
        <f>IF(A403="","",'2_Review &amp; Audit'!J388)</f>
        <v/>
      </c>
      <c r="I403" s="32" t="str">
        <f>IF(A403="","",'2_Review &amp; Audit'!N388)</f>
        <v/>
      </c>
      <c r="J403" s="32" t="str">
        <f>IF(A403="","",'2_Review &amp; Audit'!R388)</f>
        <v/>
      </c>
      <c r="K403" s="90" t="str">
        <f>IF(A403="","",'2_Review &amp; Audit'!L388)</f>
        <v/>
      </c>
      <c r="L403" s="90" t="str">
        <f>IF(A403="","",'2_Review &amp; Audit'!P388)</f>
        <v/>
      </c>
      <c r="M403" s="90" t="str">
        <f>IF(A403="","",'2_Review &amp; Audit'!Q388)</f>
        <v/>
      </c>
      <c r="N403" s="90" t="str">
        <f t="shared" si="42"/>
        <v/>
      </c>
      <c r="O403" s="32" t="str">
        <f>IF(OR(D403="",G403="",M403&gt;=0),"",MIN(I403,SUMIFS('2_Review &amp; Audit'!$J$6:$J$505,'2_Review &amp; Audit'!$F$6:$F$505,D403,'2_Review &amp; Audit'!$I$6:$I$505,"&gt;="&amp;G403-30,'2_Review &amp; Audit'!$I$6:$I$505,"&lt;="&amp;G403+30,'2_Review &amp; Audit'!$A$6:$A$505,"&lt;&gt;"&amp;A403)))</f>
        <v/>
      </c>
      <c r="P403" s="32" t="str">
        <f>IF(OR(D403="",G403="",M403&gt;=0),"",COUNTIFS('2_Review &amp; Audit'!$F$6:$F$505,D403,'2_Review &amp; Audit'!$I$6:$I$505,"&gt;="&amp;G403-30,'2_Review &amp; Audit'!$I$6:$I$505,"&lt;="&amp;G403+30,'2_Review &amp; Audit'!$A$6:$A$505,"&lt;&gt;"&amp;A403))</f>
        <v/>
      </c>
      <c r="Q403" s="88" t="str">
        <f t="shared" si="43"/>
        <v/>
      </c>
      <c r="R403" s="84" t="str">
        <f>IF(TransactionAuditTable[[#This Row],[Ticker]]="","",IF(Q403&lt;&gt;"Yes",0,ABS(M403)*MIN(1,O403/I403)))</f>
        <v/>
      </c>
      <c r="S403" s="85" t="str">
        <f t="shared" si="44"/>
        <v/>
      </c>
      <c r="T403" s="85" t="str">
        <f t="shared" si="45"/>
        <v/>
      </c>
      <c r="U403" s="85" t="str">
        <f t="shared" si="46"/>
        <v/>
      </c>
      <c r="V403" s="31" t="str">
        <f t="shared" si="47"/>
        <v/>
      </c>
      <c r="W403" s="79" t="str">
        <f t="shared" si="48"/>
        <v/>
      </c>
      <c r="X403" s="82" t="str">
        <f t="shared" si="49"/>
        <v/>
      </c>
    </row>
    <row r="404" spans="1:24" ht="15" customHeight="1" x14ac:dyDescent="0.25">
      <c r="A404" s="30" t="str">
        <f>IF('2_Review &amp; Audit'!A389="","",'2_Review &amp; Audit'!A389)</f>
        <v/>
      </c>
      <c r="B404" s="30" t="str">
        <f>IF(A404="","",'2_Review &amp; Audit'!C389)</f>
        <v/>
      </c>
      <c r="C404" s="30" t="str">
        <f>IF(A404="","",'2_Review &amp; Audit'!D389)</f>
        <v/>
      </c>
      <c r="D404" s="30" t="str">
        <f>IF(A404="","",'2_Review &amp; Audit'!F389)</f>
        <v/>
      </c>
      <c r="E404" s="30" t="str">
        <f>IF(A404="","",'2_Review &amp; Audit'!H389)</f>
        <v/>
      </c>
      <c r="F404" s="31" t="str">
        <f>IF(A404="","",'2_Review &amp; Audit'!I389)</f>
        <v/>
      </c>
      <c r="G404" s="31" t="str">
        <f>IF(A404="","",'2_Review &amp; Audit'!M389)</f>
        <v/>
      </c>
      <c r="H404" s="32" t="str">
        <f>IF(A404="","",'2_Review &amp; Audit'!J389)</f>
        <v/>
      </c>
      <c r="I404" s="32" t="str">
        <f>IF(A404="","",'2_Review &amp; Audit'!N389)</f>
        <v/>
      </c>
      <c r="J404" s="32" t="str">
        <f>IF(A404="","",'2_Review &amp; Audit'!R389)</f>
        <v/>
      </c>
      <c r="K404" s="90" t="str">
        <f>IF(A404="","",'2_Review &amp; Audit'!L389)</f>
        <v/>
      </c>
      <c r="L404" s="90" t="str">
        <f>IF(A404="","",'2_Review &amp; Audit'!P389)</f>
        <v/>
      </c>
      <c r="M404" s="90" t="str">
        <f>IF(A404="","",'2_Review &amp; Audit'!Q389)</f>
        <v/>
      </c>
      <c r="N404" s="90" t="str">
        <f t="shared" si="42"/>
        <v/>
      </c>
      <c r="O404" s="32" t="str">
        <f>IF(OR(D404="",G404="",M404&gt;=0),"",MIN(I404,SUMIFS('2_Review &amp; Audit'!$J$6:$J$505,'2_Review &amp; Audit'!$F$6:$F$505,D404,'2_Review &amp; Audit'!$I$6:$I$505,"&gt;="&amp;G404-30,'2_Review &amp; Audit'!$I$6:$I$505,"&lt;="&amp;G404+30,'2_Review &amp; Audit'!$A$6:$A$505,"&lt;&gt;"&amp;A404)))</f>
        <v/>
      </c>
      <c r="P404" s="32" t="str">
        <f>IF(OR(D404="",G404="",M404&gt;=0),"",COUNTIFS('2_Review &amp; Audit'!$F$6:$F$505,D404,'2_Review &amp; Audit'!$I$6:$I$505,"&gt;="&amp;G404-30,'2_Review &amp; Audit'!$I$6:$I$505,"&lt;="&amp;G404+30,'2_Review &amp; Audit'!$A$6:$A$505,"&lt;&gt;"&amp;A404))</f>
        <v/>
      </c>
      <c r="Q404" s="88" t="str">
        <f t="shared" si="43"/>
        <v/>
      </c>
      <c r="R404" s="84" t="str">
        <f>IF(TransactionAuditTable[[#This Row],[Ticker]]="","",IF(Q404&lt;&gt;"Yes",0,ABS(M404)*MIN(1,O404/I404)))</f>
        <v/>
      </c>
      <c r="S404" s="85" t="str">
        <f t="shared" si="44"/>
        <v/>
      </c>
      <c r="T404" s="85" t="str">
        <f t="shared" si="45"/>
        <v/>
      </c>
      <c r="U404" s="85" t="str">
        <f t="shared" si="46"/>
        <v/>
      </c>
      <c r="V404" s="31" t="str">
        <f t="shared" si="47"/>
        <v/>
      </c>
      <c r="W404" s="80" t="str">
        <f t="shared" si="48"/>
        <v/>
      </c>
      <c r="X404" s="83" t="str">
        <f t="shared" si="49"/>
        <v/>
      </c>
    </row>
    <row r="405" spans="1:24" ht="15" customHeight="1" x14ac:dyDescent="0.25">
      <c r="A405" s="30" t="str">
        <f>IF('2_Review &amp; Audit'!A390="","",'2_Review &amp; Audit'!A390)</f>
        <v/>
      </c>
      <c r="B405" s="30" t="str">
        <f>IF(A405="","",'2_Review &amp; Audit'!C390)</f>
        <v/>
      </c>
      <c r="C405" s="30" t="str">
        <f>IF(A405="","",'2_Review &amp; Audit'!D390)</f>
        <v/>
      </c>
      <c r="D405" s="30" t="str">
        <f>IF(A405="","",'2_Review &amp; Audit'!F390)</f>
        <v/>
      </c>
      <c r="E405" s="30" t="str">
        <f>IF(A405="","",'2_Review &amp; Audit'!H390)</f>
        <v/>
      </c>
      <c r="F405" s="31" t="str">
        <f>IF(A405="","",'2_Review &amp; Audit'!I390)</f>
        <v/>
      </c>
      <c r="G405" s="31" t="str">
        <f>IF(A405="","",'2_Review &amp; Audit'!M390)</f>
        <v/>
      </c>
      <c r="H405" s="32" t="str">
        <f>IF(A405="","",'2_Review &amp; Audit'!J390)</f>
        <v/>
      </c>
      <c r="I405" s="32" t="str">
        <f>IF(A405="","",'2_Review &amp; Audit'!N390)</f>
        <v/>
      </c>
      <c r="J405" s="32" t="str">
        <f>IF(A405="","",'2_Review &amp; Audit'!R390)</f>
        <v/>
      </c>
      <c r="K405" s="90" t="str">
        <f>IF(A405="","",'2_Review &amp; Audit'!L390)</f>
        <v/>
      </c>
      <c r="L405" s="90" t="str">
        <f>IF(A405="","",'2_Review &amp; Audit'!P390)</f>
        <v/>
      </c>
      <c r="M405" s="90" t="str">
        <f>IF(A405="","",'2_Review &amp; Audit'!Q390)</f>
        <v/>
      </c>
      <c r="N405" s="90" t="str">
        <f t="shared" ref="N405:N468" si="50">IF(OR(M405&gt;=0,I405&lt;=0),"",ABS(M405/I405))</f>
        <v/>
      </c>
      <c r="O405" s="32" t="str">
        <f>IF(OR(D405="",G405="",M405&gt;=0),"",MIN(I405,SUMIFS('2_Review &amp; Audit'!$J$6:$J$505,'2_Review &amp; Audit'!$F$6:$F$505,D405,'2_Review &amp; Audit'!$I$6:$I$505,"&gt;="&amp;G405-30,'2_Review &amp; Audit'!$I$6:$I$505,"&lt;="&amp;G405+30,'2_Review &amp; Audit'!$A$6:$A$505,"&lt;&gt;"&amp;A405)))</f>
        <v/>
      </c>
      <c r="P405" s="32" t="str">
        <f>IF(OR(D405="",G405="",M405&gt;=0),"",COUNTIFS('2_Review &amp; Audit'!$F$6:$F$505,D405,'2_Review &amp; Audit'!$I$6:$I$505,"&gt;="&amp;G405-30,'2_Review &amp; Audit'!$I$6:$I$505,"&lt;="&amp;G405+30,'2_Review &amp; Audit'!$A$6:$A$505,"&lt;&gt;"&amp;A405))</f>
        <v/>
      </c>
      <c r="Q405" s="88" t="str">
        <f t="shared" ref="Q405:Q468" si="51">IF(A405="","",IF(AND(M405&lt;0,P405&gt;0),"Yes","No"))</f>
        <v/>
      </c>
      <c r="R405" s="84" t="str">
        <f>IF(TransactionAuditTable[[#This Row],[Ticker]]="","",IF(Q405&lt;&gt;"Yes",0,ABS(M405)*MIN(1,O405/I405)))</f>
        <v/>
      </c>
      <c r="S405" s="85" t="str">
        <f t="shared" ref="S405:S468" si="52">IF(Q405&lt;&gt;"Yes","",R405)</f>
        <v/>
      </c>
      <c r="T405" s="85" t="str">
        <f t="shared" ref="T405:T468" si="53">IF(A405="","",K405+IF(S405="",0,S405))</f>
        <v/>
      </c>
      <c r="U405" s="85" t="str">
        <f t="shared" ref="U405:U468" si="54">IF(OR(H405="",T405=""),"",T405/H405)</f>
        <v/>
      </c>
      <c r="V405" s="31" t="str">
        <f t="shared" ref="V405:V468" si="55">IF(Q405&lt;&gt;"Yes","",G405+30)</f>
        <v/>
      </c>
      <c r="W405" s="79" t="str">
        <f t="shared" ref="W405:W468" si="56">IF(OR(F405="",G405=""),"",G405-F405)</f>
        <v/>
      </c>
      <c r="X405" s="82" t="str">
        <f t="shared" ref="X405:X468" si="57">IF(OR(F405="",G405=""),"",IF(W405&gt;365,"Long-Term","Short-Term"))</f>
        <v/>
      </c>
    </row>
    <row r="406" spans="1:24" ht="15" customHeight="1" x14ac:dyDescent="0.25">
      <c r="A406" s="30" t="str">
        <f>IF('2_Review &amp; Audit'!A391="","",'2_Review &amp; Audit'!A391)</f>
        <v/>
      </c>
      <c r="B406" s="30" t="str">
        <f>IF(A406="","",'2_Review &amp; Audit'!C391)</f>
        <v/>
      </c>
      <c r="C406" s="30" t="str">
        <f>IF(A406="","",'2_Review &amp; Audit'!D391)</f>
        <v/>
      </c>
      <c r="D406" s="30" t="str">
        <f>IF(A406="","",'2_Review &amp; Audit'!F391)</f>
        <v/>
      </c>
      <c r="E406" s="30" t="str">
        <f>IF(A406="","",'2_Review &amp; Audit'!H391)</f>
        <v/>
      </c>
      <c r="F406" s="31" t="str">
        <f>IF(A406="","",'2_Review &amp; Audit'!I391)</f>
        <v/>
      </c>
      <c r="G406" s="31" t="str">
        <f>IF(A406="","",'2_Review &amp; Audit'!M391)</f>
        <v/>
      </c>
      <c r="H406" s="32" t="str">
        <f>IF(A406="","",'2_Review &amp; Audit'!J391)</f>
        <v/>
      </c>
      <c r="I406" s="32" t="str">
        <f>IF(A406="","",'2_Review &amp; Audit'!N391)</f>
        <v/>
      </c>
      <c r="J406" s="32" t="str">
        <f>IF(A406="","",'2_Review &amp; Audit'!R391)</f>
        <v/>
      </c>
      <c r="K406" s="90" t="str">
        <f>IF(A406="","",'2_Review &amp; Audit'!L391)</f>
        <v/>
      </c>
      <c r="L406" s="90" t="str">
        <f>IF(A406="","",'2_Review &amp; Audit'!P391)</f>
        <v/>
      </c>
      <c r="M406" s="90" t="str">
        <f>IF(A406="","",'2_Review &amp; Audit'!Q391)</f>
        <v/>
      </c>
      <c r="N406" s="90" t="str">
        <f t="shared" si="50"/>
        <v/>
      </c>
      <c r="O406" s="32" t="str">
        <f>IF(OR(D406="",G406="",M406&gt;=0),"",MIN(I406,SUMIFS('2_Review &amp; Audit'!$J$6:$J$505,'2_Review &amp; Audit'!$F$6:$F$505,D406,'2_Review &amp; Audit'!$I$6:$I$505,"&gt;="&amp;G406-30,'2_Review &amp; Audit'!$I$6:$I$505,"&lt;="&amp;G406+30,'2_Review &amp; Audit'!$A$6:$A$505,"&lt;&gt;"&amp;A406)))</f>
        <v/>
      </c>
      <c r="P406" s="32" t="str">
        <f>IF(OR(D406="",G406="",M406&gt;=0),"",COUNTIFS('2_Review &amp; Audit'!$F$6:$F$505,D406,'2_Review &amp; Audit'!$I$6:$I$505,"&gt;="&amp;G406-30,'2_Review &amp; Audit'!$I$6:$I$505,"&lt;="&amp;G406+30,'2_Review &amp; Audit'!$A$6:$A$505,"&lt;&gt;"&amp;A406))</f>
        <v/>
      </c>
      <c r="Q406" s="88" t="str">
        <f t="shared" si="51"/>
        <v/>
      </c>
      <c r="R406" s="84" t="str">
        <f>IF(TransactionAuditTable[[#This Row],[Ticker]]="","",IF(Q406&lt;&gt;"Yes",0,ABS(M406)*MIN(1,O406/I406)))</f>
        <v/>
      </c>
      <c r="S406" s="85" t="str">
        <f t="shared" si="52"/>
        <v/>
      </c>
      <c r="T406" s="85" t="str">
        <f t="shared" si="53"/>
        <v/>
      </c>
      <c r="U406" s="85" t="str">
        <f t="shared" si="54"/>
        <v/>
      </c>
      <c r="V406" s="31" t="str">
        <f t="shared" si="55"/>
        <v/>
      </c>
      <c r="W406" s="80" t="str">
        <f t="shared" si="56"/>
        <v/>
      </c>
      <c r="X406" s="83" t="str">
        <f t="shared" si="57"/>
        <v/>
      </c>
    </row>
    <row r="407" spans="1:24" ht="15" customHeight="1" x14ac:dyDescent="0.25">
      <c r="A407" s="30" t="str">
        <f>IF('2_Review &amp; Audit'!A392="","",'2_Review &amp; Audit'!A392)</f>
        <v/>
      </c>
      <c r="B407" s="30" t="str">
        <f>IF(A407="","",'2_Review &amp; Audit'!C392)</f>
        <v/>
      </c>
      <c r="C407" s="30" t="str">
        <f>IF(A407="","",'2_Review &amp; Audit'!D392)</f>
        <v/>
      </c>
      <c r="D407" s="30" t="str">
        <f>IF(A407="","",'2_Review &amp; Audit'!F392)</f>
        <v/>
      </c>
      <c r="E407" s="30" t="str">
        <f>IF(A407="","",'2_Review &amp; Audit'!H392)</f>
        <v/>
      </c>
      <c r="F407" s="31" t="str">
        <f>IF(A407="","",'2_Review &amp; Audit'!I392)</f>
        <v/>
      </c>
      <c r="G407" s="31" t="str">
        <f>IF(A407="","",'2_Review &amp; Audit'!M392)</f>
        <v/>
      </c>
      <c r="H407" s="32" t="str">
        <f>IF(A407="","",'2_Review &amp; Audit'!J392)</f>
        <v/>
      </c>
      <c r="I407" s="32" t="str">
        <f>IF(A407="","",'2_Review &amp; Audit'!N392)</f>
        <v/>
      </c>
      <c r="J407" s="32" t="str">
        <f>IF(A407="","",'2_Review &amp; Audit'!R392)</f>
        <v/>
      </c>
      <c r="K407" s="90" t="str">
        <f>IF(A407="","",'2_Review &amp; Audit'!L392)</f>
        <v/>
      </c>
      <c r="L407" s="90" t="str">
        <f>IF(A407="","",'2_Review &amp; Audit'!P392)</f>
        <v/>
      </c>
      <c r="M407" s="90" t="str">
        <f>IF(A407="","",'2_Review &amp; Audit'!Q392)</f>
        <v/>
      </c>
      <c r="N407" s="90" t="str">
        <f t="shared" si="50"/>
        <v/>
      </c>
      <c r="O407" s="32" t="str">
        <f>IF(OR(D407="",G407="",M407&gt;=0),"",MIN(I407,SUMIFS('2_Review &amp; Audit'!$J$6:$J$505,'2_Review &amp; Audit'!$F$6:$F$505,D407,'2_Review &amp; Audit'!$I$6:$I$505,"&gt;="&amp;G407-30,'2_Review &amp; Audit'!$I$6:$I$505,"&lt;="&amp;G407+30,'2_Review &amp; Audit'!$A$6:$A$505,"&lt;&gt;"&amp;A407)))</f>
        <v/>
      </c>
      <c r="P407" s="32" t="str">
        <f>IF(OR(D407="",G407="",M407&gt;=0),"",COUNTIFS('2_Review &amp; Audit'!$F$6:$F$505,D407,'2_Review &amp; Audit'!$I$6:$I$505,"&gt;="&amp;G407-30,'2_Review &amp; Audit'!$I$6:$I$505,"&lt;="&amp;G407+30,'2_Review &amp; Audit'!$A$6:$A$505,"&lt;&gt;"&amp;A407))</f>
        <v/>
      </c>
      <c r="Q407" s="88" t="str">
        <f t="shared" si="51"/>
        <v/>
      </c>
      <c r="R407" s="84" t="str">
        <f>IF(TransactionAuditTable[[#This Row],[Ticker]]="","",IF(Q407&lt;&gt;"Yes",0,ABS(M407)*MIN(1,O407/I407)))</f>
        <v/>
      </c>
      <c r="S407" s="85" t="str">
        <f t="shared" si="52"/>
        <v/>
      </c>
      <c r="T407" s="85" t="str">
        <f t="shared" si="53"/>
        <v/>
      </c>
      <c r="U407" s="85" t="str">
        <f t="shared" si="54"/>
        <v/>
      </c>
      <c r="V407" s="31" t="str">
        <f t="shared" si="55"/>
        <v/>
      </c>
      <c r="W407" s="79" t="str">
        <f t="shared" si="56"/>
        <v/>
      </c>
      <c r="X407" s="82" t="str">
        <f t="shared" si="57"/>
        <v/>
      </c>
    </row>
    <row r="408" spans="1:24" ht="15" customHeight="1" x14ac:dyDescent="0.25">
      <c r="A408" s="30" t="str">
        <f>IF('2_Review &amp; Audit'!A393="","",'2_Review &amp; Audit'!A393)</f>
        <v/>
      </c>
      <c r="B408" s="30" t="str">
        <f>IF(A408="","",'2_Review &amp; Audit'!C393)</f>
        <v/>
      </c>
      <c r="C408" s="30" t="str">
        <f>IF(A408="","",'2_Review &amp; Audit'!D393)</f>
        <v/>
      </c>
      <c r="D408" s="30" t="str">
        <f>IF(A408="","",'2_Review &amp; Audit'!F393)</f>
        <v/>
      </c>
      <c r="E408" s="30" t="str">
        <f>IF(A408="","",'2_Review &amp; Audit'!H393)</f>
        <v/>
      </c>
      <c r="F408" s="31" t="str">
        <f>IF(A408="","",'2_Review &amp; Audit'!I393)</f>
        <v/>
      </c>
      <c r="G408" s="31" t="str">
        <f>IF(A408="","",'2_Review &amp; Audit'!M393)</f>
        <v/>
      </c>
      <c r="H408" s="32" t="str">
        <f>IF(A408="","",'2_Review &amp; Audit'!J393)</f>
        <v/>
      </c>
      <c r="I408" s="32" t="str">
        <f>IF(A408="","",'2_Review &amp; Audit'!N393)</f>
        <v/>
      </c>
      <c r="J408" s="32" t="str">
        <f>IF(A408="","",'2_Review &amp; Audit'!R393)</f>
        <v/>
      </c>
      <c r="K408" s="90" t="str">
        <f>IF(A408="","",'2_Review &amp; Audit'!L393)</f>
        <v/>
      </c>
      <c r="L408" s="90" t="str">
        <f>IF(A408="","",'2_Review &amp; Audit'!P393)</f>
        <v/>
      </c>
      <c r="M408" s="90" t="str">
        <f>IF(A408="","",'2_Review &amp; Audit'!Q393)</f>
        <v/>
      </c>
      <c r="N408" s="90" t="str">
        <f t="shared" si="50"/>
        <v/>
      </c>
      <c r="O408" s="32" t="str">
        <f>IF(OR(D408="",G408="",M408&gt;=0),"",MIN(I408,SUMIFS('2_Review &amp; Audit'!$J$6:$J$505,'2_Review &amp; Audit'!$F$6:$F$505,D408,'2_Review &amp; Audit'!$I$6:$I$505,"&gt;="&amp;G408-30,'2_Review &amp; Audit'!$I$6:$I$505,"&lt;="&amp;G408+30,'2_Review &amp; Audit'!$A$6:$A$505,"&lt;&gt;"&amp;A408)))</f>
        <v/>
      </c>
      <c r="P408" s="32" t="str">
        <f>IF(OR(D408="",G408="",M408&gt;=0),"",COUNTIFS('2_Review &amp; Audit'!$F$6:$F$505,D408,'2_Review &amp; Audit'!$I$6:$I$505,"&gt;="&amp;G408-30,'2_Review &amp; Audit'!$I$6:$I$505,"&lt;="&amp;G408+30,'2_Review &amp; Audit'!$A$6:$A$505,"&lt;&gt;"&amp;A408))</f>
        <v/>
      </c>
      <c r="Q408" s="88" t="str">
        <f t="shared" si="51"/>
        <v/>
      </c>
      <c r="R408" s="84" t="str">
        <f>IF(TransactionAuditTable[[#This Row],[Ticker]]="","",IF(Q408&lt;&gt;"Yes",0,ABS(M408)*MIN(1,O408/I408)))</f>
        <v/>
      </c>
      <c r="S408" s="85" t="str">
        <f t="shared" si="52"/>
        <v/>
      </c>
      <c r="T408" s="85" t="str">
        <f t="shared" si="53"/>
        <v/>
      </c>
      <c r="U408" s="85" t="str">
        <f t="shared" si="54"/>
        <v/>
      </c>
      <c r="V408" s="31" t="str">
        <f t="shared" si="55"/>
        <v/>
      </c>
      <c r="W408" s="80" t="str">
        <f t="shared" si="56"/>
        <v/>
      </c>
      <c r="X408" s="83" t="str">
        <f t="shared" si="57"/>
        <v/>
      </c>
    </row>
    <row r="409" spans="1:24" ht="15" customHeight="1" x14ac:dyDescent="0.25">
      <c r="A409" s="30" t="str">
        <f>IF('2_Review &amp; Audit'!A394="","",'2_Review &amp; Audit'!A394)</f>
        <v/>
      </c>
      <c r="B409" s="30" t="str">
        <f>IF(A409="","",'2_Review &amp; Audit'!C394)</f>
        <v/>
      </c>
      <c r="C409" s="30" t="str">
        <f>IF(A409="","",'2_Review &amp; Audit'!D394)</f>
        <v/>
      </c>
      <c r="D409" s="30" t="str">
        <f>IF(A409="","",'2_Review &amp; Audit'!F394)</f>
        <v/>
      </c>
      <c r="E409" s="30" t="str">
        <f>IF(A409="","",'2_Review &amp; Audit'!H394)</f>
        <v/>
      </c>
      <c r="F409" s="31" t="str">
        <f>IF(A409="","",'2_Review &amp; Audit'!I394)</f>
        <v/>
      </c>
      <c r="G409" s="31" t="str">
        <f>IF(A409="","",'2_Review &amp; Audit'!M394)</f>
        <v/>
      </c>
      <c r="H409" s="32" t="str">
        <f>IF(A409="","",'2_Review &amp; Audit'!J394)</f>
        <v/>
      </c>
      <c r="I409" s="32" t="str">
        <f>IF(A409="","",'2_Review &amp; Audit'!N394)</f>
        <v/>
      </c>
      <c r="J409" s="32" t="str">
        <f>IF(A409="","",'2_Review &amp; Audit'!R394)</f>
        <v/>
      </c>
      <c r="K409" s="90" t="str">
        <f>IF(A409="","",'2_Review &amp; Audit'!L394)</f>
        <v/>
      </c>
      <c r="L409" s="90" t="str">
        <f>IF(A409="","",'2_Review &amp; Audit'!P394)</f>
        <v/>
      </c>
      <c r="M409" s="90" t="str">
        <f>IF(A409="","",'2_Review &amp; Audit'!Q394)</f>
        <v/>
      </c>
      <c r="N409" s="90" t="str">
        <f t="shared" si="50"/>
        <v/>
      </c>
      <c r="O409" s="32" t="str">
        <f>IF(OR(D409="",G409="",M409&gt;=0),"",MIN(I409,SUMIFS('2_Review &amp; Audit'!$J$6:$J$505,'2_Review &amp; Audit'!$F$6:$F$505,D409,'2_Review &amp; Audit'!$I$6:$I$505,"&gt;="&amp;G409-30,'2_Review &amp; Audit'!$I$6:$I$505,"&lt;="&amp;G409+30,'2_Review &amp; Audit'!$A$6:$A$505,"&lt;&gt;"&amp;A409)))</f>
        <v/>
      </c>
      <c r="P409" s="32" t="str">
        <f>IF(OR(D409="",G409="",M409&gt;=0),"",COUNTIFS('2_Review &amp; Audit'!$F$6:$F$505,D409,'2_Review &amp; Audit'!$I$6:$I$505,"&gt;="&amp;G409-30,'2_Review &amp; Audit'!$I$6:$I$505,"&lt;="&amp;G409+30,'2_Review &amp; Audit'!$A$6:$A$505,"&lt;&gt;"&amp;A409))</f>
        <v/>
      </c>
      <c r="Q409" s="88" t="str">
        <f t="shared" si="51"/>
        <v/>
      </c>
      <c r="R409" s="84" t="str">
        <f>IF(TransactionAuditTable[[#This Row],[Ticker]]="","",IF(Q409&lt;&gt;"Yes",0,ABS(M409)*MIN(1,O409/I409)))</f>
        <v/>
      </c>
      <c r="S409" s="85" t="str">
        <f t="shared" si="52"/>
        <v/>
      </c>
      <c r="T409" s="85" t="str">
        <f t="shared" si="53"/>
        <v/>
      </c>
      <c r="U409" s="85" t="str">
        <f t="shared" si="54"/>
        <v/>
      </c>
      <c r="V409" s="31" t="str">
        <f t="shared" si="55"/>
        <v/>
      </c>
      <c r="W409" s="79" t="str">
        <f t="shared" si="56"/>
        <v/>
      </c>
      <c r="X409" s="82" t="str">
        <f t="shared" si="57"/>
        <v/>
      </c>
    </row>
    <row r="410" spans="1:24" ht="15" customHeight="1" x14ac:dyDescent="0.25">
      <c r="A410" s="30" t="str">
        <f>IF('2_Review &amp; Audit'!A395="","",'2_Review &amp; Audit'!A395)</f>
        <v/>
      </c>
      <c r="B410" s="30" t="str">
        <f>IF(A410="","",'2_Review &amp; Audit'!C395)</f>
        <v/>
      </c>
      <c r="C410" s="30" t="str">
        <f>IF(A410="","",'2_Review &amp; Audit'!D395)</f>
        <v/>
      </c>
      <c r="D410" s="30" t="str">
        <f>IF(A410="","",'2_Review &amp; Audit'!F395)</f>
        <v/>
      </c>
      <c r="E410" s="30" t="str">
        <f>IF(A410="","",'2_Review &amp; Audit'!H395)</f>
        <v/>
      </c>
      <c r="F410" s="31" t="str">
        <f>IF(A410="","",'2_Review &amp; Audit'!I395)</f>
        <v/>
      </c>
      <c r="G410" s="31" t="str">
        <f>IF(A410="","",'2_Review &amp; Audit'!M395)</f>
        <v/>
      </c>
      <c r="H410" s="32" t="str">
        <f>IF(A410="","",'2_Review &amp; Audit'!J395)</f>
        <v/>
      </c>
      <c r="I410" s="32" t="str">
        <f>IF(A410="","",'2_Review &amp; Audit'!N395)</f>
        <v/>
      </c>
      <c r="J410" s="32" t="str">
        <f>IF(A410="","",'2_Review &amp; Audit'!R395)</f>
        <v/>
      </c>
      <c r="K410" s="90" t="str">
        <f>IF(A410="","",'2_Review &amp; Audit'!L395)</f>
        <v/>
      </c>
      <c r="L410" s="90" t="str">
        <f>IF(A410="","",'2_Review &amp; Audit'!P395)</f>
        <v/>
      </c>
      <c r="M410" s="90" t="str">
        <f>IF(A410="","",'2_Review &amp; Audit'!Q395)</f>
        <v/>
      </c>
      <c r="N410" s="90" t="str">
        <f t="shared" si="50"/>
        <v/>
      </c>
      <c r="O410" s="32" t="str">
        <f>IF(OR(D410="",G410="",M410&gt;=0),"",MIN(I410,SUMIFS('2_Review &amp; Audit'!$J$6:$J$505,'2_Review &amp; Audit'!$F$6:$F$505,D410,'2_Review &amp; Audit'!$I$6:$I$505,"&gt;="&amp;G410-30,'2_Review &amp; Audit'!$I$6:$I$505,"&lt;="&amp;G410+30,'2_Review &amp; Audit'!$A$6:$A$505,"&lt;&gt;"&amp;A410)))</f>
        <v/>
      </c>
      <c r="P410" s="32" t="str">
        <f>IF(OR(D410="",G410="",M410&gt;=0),"",COUNTIFS('2_Review &amp; Audit'!$F$6:$F$505,D410,'2_Review &amp; Audit'!$I$6:$I$505,"&gt;="&amp;G410-30,'2_Review &amp; Audit'!$I$6:$I$505,"&lt;="&amp;G410+30,'2_Review &amp; Audit'!$A$6:$A$505,"&lt;&gt;"&amp;A410))</f>
        <v/>
      </c>
      <c r="Q410" s="88" t="str">
        <f t="shared" si="51"/>
        <v/>
      </c>
      <c r="R410" s="84" t="str">
        <f>IF(TransactionAuditTable[[#This Row],[Ticker]]="","",IF(Q410&lt;&gt;"Yes",0,ABS(M410)*MIN(1,O410/I410)))</f>
        <v/>
      </c>
      <c r="S410" s="85" t="str">
        <f t="shared" si="52"/>
        <v/>
      </c>
      <c r="T410" s="85" t="str">
        <f t="shared" si="53"/>
        <v/>
      </c>
      <c r="U410" s="85" t="str">
        <f t="shared" si="54"/>
        <v/>
      </c>
      <c r="V410" s="31" t="str">
        <f t="shared" si="55"/>
        <v/>
      </c>
      <c r="W410" s="80" t="str">
        <f t="shared" si="56"/>
        <v/>
      </c>
      <c r="X410" s="83" t="str">
        <f t="shared" si="57"/>
        <v/>
      </c>
    </row>
    <row r="411" spans="1:24" ht="15" customHeight="1" x14ac:dyDescent="0.25">
      <c r="A411" s="30" t="str">
        <f>IF('2_Review &amp; Audit'!A396="","",'2_Review &amp; Audit'!A396)</f>
        <v/>
      </c>
      <c r="B411" s="30" t="str">
        <f>IF(A411="","",'2_Review &amp; Audit'!C396)</f>
        <v/>
      </c>
      <c r="C411" s="30" t="str">
        <f>IF(A411="","",'2_Review &amp; Audit'!D396)</f>
        <v/>
      </c>
      <c r="D411" s="30" t="str">
        <f>IF(A411="","",'2_Review &amp; Audit'!F396)</f>
        <v/>
      </c>
      <c r="E411" s="30" t="str">
        <f>IF(A411="","",'2_Review &amp; Audit'!H396)</f>
        <v/>
      </c>
      <c r="F411" s="31" t="str">
        <f>IF(A411="","",'2_Review &amp; Audit'!I396)</f>
        <v/>
      </c>
      <c r="G411" s="31" t="str">
        <f>IF(A411="","",'2_Review &amp; Audit'!M396)</f>
        <v/>
      </c>
      <c r="H411" s="32" t="str">
        <f>IF(A411="","",'2_Review &amp; Audit'!J396)</f>
        <v/>
      </c>
      <c r="I411" s="32" t="str">
        <f>IF(A411="","",'2_Review &amp; Audit'!N396)</f>
        <v/>
      </c>
      <c r="J411" s="32" t="str">
        <f>IF(A411="","",'2_Review &amp; Audit'!R396)</f>
        <v/>
      </c>
      <c r="K411" s="90" t="str">
        <f>IF(A411="","",'2_Review &amp; Audit'!L396)</f>
        <v/>
      </c>
      <c r="L411" s="90" t="str">
        <f>IF(A411="","",'2_Review &amp; Audit'!P396)</f>
        <v/>
      </c>
      <c r="M411" s="90" t="str">
        <f>IF(A411="","",'2_Review &amp; Audit'!Q396)</f>
        <v/>
      </c>
      <c r="N411" s="90" t="str">
        <f t="shared" si="50"/>
        <v/>
      </c>
      <c r="O411" s="32" t="str">
        <f>IF(OR(D411="",G411="",M411&gt;=0),"",MIN(I411,SUMIFS('2_Review &amp; Audit'!$J$6:$J$505,'2_Review &amp; Audit'!$F$6:$F$505,D411,'2_Review &amp; Audit'!$I$6:$I$505,"&gt;="&amp;G411-30,'2_Review &amp; Audit'!$I$6:$I$505,"&lt;="&amp;G411+30,'2_Review &amp; Audit'!$A$6:$A$505,"&lt;&gt;"&amp;A411)))</f>
        <v/>
      </c>
      <c r="P411" s="32" t="str">
        <f>IF(OR(D411="",G411="",M411&gt;=0),"",COUNTIFS('2_Review &amp; Audit'!$F$6:$F$505,D411,'2_Review &amp; Audit'!$I$6:$I$505,"&gt;="&amp;G411-30,'2_Review &amp; Audit'!$I$6:$I$505,"&lt;="&amp;G411+30,'2_Review &amp; Audit'!$A$6:$A$505,"&lt;&gt;"&amp;A411))</f>
        <v/>
      </c>
      <c r="Q411" s="88" t="str">
        <f t="shared" si="51"/>
        <v/>
      </c>
      <c r="R411" s="84" t="str">
        <f>IF(TransactionAuditTable[[#This Row],[Ticker]]="","",IF(Q411&lt;&gt;"Yes",0,ABS(M411)*MIN(1,O411/I411)))</f>
        <v/>
      </c>
      <c r="S411" s="85" t="str">
        <f t="shared" si="52"/>
        <v/>
      </c>
      <c r="T411" s="85" t="str">
        <f t="shared" si="53"/>
        <v/>
      </c>
      <c r="U411" s="85" t="str">
        <f t="shared" si="54"/>
        <v/>
      </c>
      <c r="V411" s="31" t="str">
        <f t="shared" si="55"/>
        <v/>
      </c>
      <c r="W411" s="79" t="str">
        <f t="shared" si="56"/>
        <v/>
      </c>
      <c r="X411" s="82" t="str">
        <f t="shared" si="57"/>
        <v/>
      </c>
    </row>
    <row r="412" spans="1:24" ht="15" customHeight="1" x14ac:dyDescent="0.25">
      <c r="A412" s="30" t="str">
        <f>IF('2_Review &amp; Audit'!A397="","",'2_Review &amp; Audit'!A397)</f>
        <v/>
      </c>
      <c r="B412" s="30" t="str">
        <f>IF(A412="","",'2_Review &amp; Audit'!C397)</f>
        <v/>
      </c>
      <c r="C412" s="30" t="str">
        <f>IF(A412="","",'2_Review &amp; Audit'!D397)</f>
        <v/>
      </c>
      <c r="D412" s="30" t="str">
        <f>IF(A412="","",'2_Review &amp; Audit'!F397)</f>
        <v/>
      </c>
      <c r="E412" s="30" t="str">
        <f>IF(A412="","",'2_Review &amp; Audit'!H397)</f>
        <v/>
      </c>
      <c r="F412" s="31" t="str">
        <f>IF(A412="","",'2_Review &amp; Audit'!I397)</f>
        <v/>
      </c>
      <c r="G412" s="31" t="str">
        <f>IF(A412="","",'2_Review &amp; Audit'!M397)</f>
        <v/>
      </c>
      <c r="H412" s="32" t="str">
        <f>IF(A412="","",'2_Review &amp; Audit'!J397)</f>
        <v/>
      </c>
      <c r="I412" s="32" t="str">
        <f>IF(A412="","",'2_Review &amp; Audit'!N397)</f>
        <v/>
      </c>
      <c r="J412" s="32" t="str">
        <f>IF(A412="","",'2_Review &amp; Audit'!R397)</f>
        <v/>
      </c>
      <c r="K412" s="90" t="str">
        <f>IF(A412="","",'2_Review &amp; Audit'!L397)</f>
        <v/>
      </c>
      <c r="L412" s="90" t="str">
        <f>IF(A412="","",'2_Review &amp; Audit'!P397)</f>
        <v/>
      </c>
      <c r="M412" s="90" t="str">
        <f>IF(A412="","",'2_Review &amp; Audit'!Q397)</f>
        <v/>
      </c>
      <c r="N412" s="90" t="str">
        <f t="shared" si="50"/>
        <v/>
      </c>
      <c r="O412" s="32" t="str">
        <f>IF(OR(D412="",G412="",M412&gt;=0),"",MIN(I412,SUMIFS('2_Review &amp; Audit'!$J$6:$J$505,'2_Review &amp; Audit'!$F$6:$F$505,D412,'2_Review &amp; Audit'!$I$6:$I$505,"&gt;="&amp;G412-30,'2_Review &amp; Audit'!$I$6:$I$505,"&lt;="&amp;G412+30,'2_Review &amp; Audit'!$A$6:$A$505,"&lt;&gt;"&amp;A412)))</f>
        <v/>
      </c>
      <c r="P412" s="32" t="str">
        <f>IF(OR(D412="",G412="",M412&gt;=0),"",COUNTIFS('2_Review &amp; Audit'!$F$6:$F$505,D412,'2_Review &amp; Audit'!$I$6:$I$505,"&gt;="&amp;G412-30,'2_Review &amp; Audit'!$I$6:$I$505,"&lt;="&amp;G412+30,'2_Review &amp; Audit'!$A$6:$A$505,"&lt;&gt;"&amp;A412))</f>
        <v/>
      </c>
      <c r="Q412" s="88" t="str">
        <f t="shared" si="51"/>
        <v/>
      </c>
      <c r="R412" s="84" t="str">
        <f>IF(TransactionAuditTable[[#This Row],[Ticker]]="","",IF(Q412&lt;&gt;"Yes",0,ABS(M412)*MIN(1,O412/I412)))</f>
        <v/>
      </c>
      <c r="S412" s="85" t="str">
        <f t="shared" si="52"/>
        <v/>
      </c>
      <c r="T412" s="85" t="str">
        <f t="shared" si="53"/>
        <v/>
      </c>
      <c r="U412" s="85" t="str">
        <f t="shared" si="54"/>
        <v/>
      </c>
      <c r="V412" s="31" t="str">
        <f t="shared" si="55"/>
        <v/>
      </c>
      <c r="W412" s="80" t="str">
        <f t="shared" si="56"/>
        <v/>
      </c>
      <c r="X412" s="83" t="str">
        <f t="shared" si="57"/>
        <v/>
      </c>
    </row>
    <row r="413" spans="1:24" ht="15" customHeight="1" x14ac:dyDescent="0.25">
      <c r="A413" s="30" t="str">
        <f>IF('2_Review &amp; Audit'!A398="","",'2_Review &amp; Audit'!A398)</f>
        <v/>
      </c>
      <c r="B413" s="30" t="str">
        <f>IF(A413="","",'2_Review &amp; Audit'!C398)</f>
        <v/>
      </c>
      <c r="C413" s="30" t="str">
        <f>IF(A413="","",'2_Review &amp; Audit'!D398)</f>
        <v/>
      </c>
      <c r="D413" s="30" t="str">
        <f>IF(A413="","",'2_Review &amp; Audit'!F398)</f>
        <v/>
      </c>
      <c r="E413" s="30" t="str">
        <f>IF(A413="","",'2_Review &amp; Audit'!H398)</f>
        <v/>
      </c>
      <c r="F413" s="31" t="str">
        <f>IF(A413="","",'2_Review &amp; Audit'!I398)</f>
        <v/>
      </c>
      <c r="G413" s="31" t="str">
        <f>IF(A413="","",'2_Review &amp; Audit'!M398)</f>
        <v/>
      </c>
      <c r="H413" s="32" t="str">
        <f>IF(A413="","",'2_Review &amp; Audit'!J398)</f>
        <v/>
      </c>
      <c r="I413" s="32" t="str">
        <f>IF(A413="","",'2_Review &amp; Audit'!N398)</f>
        <v/>
      </c>
      <c r="J413" s="32" t="str">
        <f>IF(A413="","",'2_Review &amp; Audit'!R398)</f>
        <v/>
      </c>
      <c r="K413" s="90" t="str">
        <f>IF(A413="","",'2_Review &amp; Audit'!L398)</f>
        <v/>
      </c>
      <c r="L413" s="90" t="str">
        <f>IF(A413="","",'2_Review &amp; Audit'!P398)</f>
        <v/>
      </c>
      <c r="M413" s="90" t="str">
        <f>IF(A413="","",'2_Review &amp; Audit'!Q398)</f>
        <v/>
      </c>
      <c r="N413" s="90" t="str">
        <f t="shared" si="50"/>
        <v/>
      </c>
      <c r="O413" s="32" t="str">
        <f>IF(OR(D413="",G413="",M413&gt;=0),"",MIN(I413,SUMIFS('2_Review &amp; Audit'!$J$6:$J$505,'2_Review &amp; Audit'!$F$6:$F$505,D413,'2_Review &amp; Audit'!$I$6:$I$505,"&gt;="&amp;G413-30,'2_Review &amp; Audit'!$I$6:$I$505,"&lt;="&amp;G413+30,'2_Review &amp; Audit'!$A$6:$A$505,"&lt;&gt;"&amp;A413)))</f>
        <v/>
      </c>
      <c r="P413" s="32" t="str">
        <f>IF(OR(D413="",G413="",M413&gt;=0),"",COUNTIFS('2_Review &amp; Audit'!$F$6:$F$505,D413,'2_Review &amp; Audit'!$I$6:$I$505,"&gt;="&amp;G413-30,'2_Review &amp; Audit'!$I$6:$I$505,"&lt;="&amp;G413+30,'2_Review &amp; Audit'!$A$6:$A$505,"&lt;&gt;"&amp;A413))</f>
        <v/>
      </c>
      <c r="Q413" s="88" t="str">
        <f t="shared" si="51"/>
        <v/>
      </c>
      <c r="R413" s="84" t="str">
        <f>IF(TransactionAuditTable[[#This Row],[Ticker]]="","",IF(Q413&lt;&gt;"Yes",0,ABS(M413)*MIN(1,O413/I413)))</f>
        <v/>
      </c>
      <c r="S413" s="85" t="str">
        <f t="shared" si="52"/>
        <v/>
      </c>
      <c r="T413" s="85" t="str">
        <f t="shared" si="53"/>
        <v/>
      </c>
      <c r="U413" s="85" t="str">
        <f t="shared" si="54"/>
        <v/>
      </c>
      <c r="V413" s="31" t="str">
        <f t="shared" si="55"/>
        <v/>
      </c>
      <c r="W413" s="79" t="str">
        <f t="shared" si="56"/>
        <v/>
      </c>
      <c r="X413" s="82" t="str">
        <f t="shared" si="57"/>
        <v/>
      </c>
    </row>
    <row r="414" spans="1:24" ht="15" customHeight="1" x14ac:dyDescent="0.25">
      <c r="A414" s="30" t="str">
        <f>IF('2_Review &amp; Audit'!A399="","",'2_Review &amp; Audit'!A399)</f>
        <v/>
      </c>
      <c r="B414" s="30" t="str">
        <f>IF(A414="","",'2_Review &amp; Audit'!C399)</f>
        <v/>
      </c>
      <c r="C414" s="30" t="str">
        <f>IF(A414="","",'2_Review &amp; Audit'!D399)</f>
        <v/>
      </c>
      <c r="D414" s="30" t="str">
        <f>IF(A414="","",'2_Review &amp; Audit'!F399)</f>
        <v/>
      </c>
      <c r="E414" s="30" t="str">
        <f>IF(A414="","",'2_Review &amp; Audit'!H399)</f>
        <v/>
      </c>
      <c r="F414" s="31" t="str">
        <f>IF(A414="","",'2_Review &amp; Audit'!I399)</f>
        <v/>
      </c>
      <c r="G414" s="31" t="str">
        <f>IF(A414="","",'2_Review &amp; Audit'!M399)</f>
        <v/>
      </c>
      <c r="H414" s="32" t="str">
        <f>IF(A414="","",'2_Review &amp; Audit'!J399)</f>
        <v/>
      </c>
      <c r="I414" s="32" t="str">
        <f>IF(A414="","",'2_Review &amp; Audit'!N399)</f>
        <v/>
      </c>
      <c r="J414" s="32" t="str">
        <f>IF(A414="","",'2_Review &amp; Audit'!R399)</f>
        <v/>
      </c>
      <c r="K414" s="90" t="str">
        <f>IF(A414="","",'2_Review &amp; Audit'!L399)</f>
        <v/>
      </c>
      <c r="L414" s="90" t="str">
        <f>IF(A414="","",'2_Review &amp; Audit'!P399)</f>
        <v/>
      </c>
      <c r="M414" s="90" t="str">
        <f>IF(A414="","",'2_Review &amp; Audit'!Q399)</f>
        <v/>
      </c>
      <c r="N414" s="90" t="str">
        <f t="shared" si="50"/>
        <v/>
      </c>
      <c r="O414" s="32" t="str">
        <f>IF(OR(D414="",G414="",M414&gt;=0),"",MIN(I414,SUMIFS('2_Review &amp; Audit'!$J$6:$J$505,'2_Review &amp; Audit'!$F$6:$F$505,D414,'2_Review &amp; Audit'!$I$6:$I$505,"&gt;="&amp;G414-30,'2_Review &amp; Audit'!$I$6:$I$505,"&lt;="&amp;G414+30,'2_Review &amp; Audit'!$A$6:$A$505,"&lt;&gt;"&amp;A414)))</f>
        <v/>
      </c>
      <c r="P414" s="32" t="str">
        <f>IF(OR(D414="",G414="",M414&gt;=0),"",COUNTIFS('2_Review &amp; Audit'!$F$6:$F$505,D414,'2_Review &amp; Audit'!$I$6:$I$505,"&gt;="&amp;G414-30,'2_Review &amp; Audit'!$I$6:$I$505,"&lt;="&amp;G414+30,'2_Review &amp; Audit'!$A$6:$A$505,"&lt;&gt;"&amp;A414))</f>
        <v/>
      </c>
      <c r="Q414" s="88" t="str">
        <f t="shared" si="51"/>
        <v/>
      </c>
      <c r="R414" s="84" t="str">
        <f>IF(TransactionAuditTable[[#This Row],[Ticker]]="","",IF(Q414&lt;&gt;"Yes",0,ABS(M414)*MIN(1,O414/I414)))</f>
        <v/>
      </c>
      <c r="S414" s="85" t="str">
        <f t="shared" si="52"/>
        <v/>
      </c>
      <c r="T414" s="85" t="str">
        <f t="shared" si="53"/>
        <v/>
      </c>
      <c r="U414" s="85" t="str">
        <f t="shared" si="54"/>
        <v/>
      </c>
      <c r="V414" s="31" t="str">
        <f t="shared" si="55"/>
        <v/>
      </c>
      <c r="W414" s="80" t="str">
        <f t="shared" si="56"/>
        <v/>
      </c>
      <c r="X414" s="83" t="str">
        <f t="shared" si="57"/>
        <v/>
      </c>
    </row>
    <row r="415" spans="1:24" ht="15" customHeight="1" x14ac:dyDescent="0.25">
      <c r="A415" s="30" t="str">
        <f>IF('2_Review &amp; Audit'!A400="","",'2_Review &amp; Audit'!A400)</f>
        <v/>
      </c>
      <c r="B415" s="30" t="str">
        <f>IF(A415="","",'2_Review &amp; Audit'!C400)</f>
        <v/>
      </c>
      <c r="C415" s="30" t="str">
        <f>IF(A415="","",'2_Review &amp; Audit'!D400)</f>
        <v/>
      </c>
      <c r="D415" s="30" t="str">
        <f>IF(A415="","",'2_Review &amp; Audit'!F400)</f>
        <v/>
      </c>
      <c r="E415" s="30" t="str">
        <f>IF(A415="","",'2_Review &amp; Audit'!H400)</f>
        <v/>
      </c>
      <c r="F415" s="31" t="str">
        <f>IF(A415="","",'2_Review &amp; Audit'!I400)</f>
        <v/>
      </c>
      <c r="G415" s="31" t="str">
        <f>IF(A415="","",'2_Review &amp; Audit'!M400)</f>
        <v/>
      </c>
      <c r="H415" s="32" t="str">
        <f>IF(A415="","",'2_Review &amp; Audit'!J400)</f>
        <v/>
      </c>
      <c r="I415" s="32" t="str">
        <f>IF(A415="","",'2_Review &amp; Audit'!N400)</f>
        <v/>
      </c>
      <c r="J415" s="32" t="str">
        <f>IF(A415="","",'2_Review &amp; Audit'!R400)</f>
        <v/>
      </c>
      <c r="K415" s="90" t="str">
        <f>IF(A415="","",'2_Review &amp; Audit'!L400)</f>
        <v/>
      </c>
      <c r="L415" s="90" t="str">
        <f>IF(A415="","",'2_Review &amp; Audit'!P400)</f>
        <v/>
      </c>
      <c r="M415" s="90" t="str">
        <f>IF(A415="","",'2_Review &amp; Audit'!Q400)</f>
        <v/>
      </c>
      <c r="N415" s="90" t="str">
        <f t="shared" si="50"/>
        <v/>
      </c>
      <c r="O415" s="32" t="str">
        <f>IF(OR(D415="",G415="",M415&gt;=0),"",MIN(I415,SUMIFS('2_Review &amp; Audit'!$J$6:$J$505,'2_Review &amp; Audit'!$F$6:$F$505,D415,'2_Review &amp; Audit'!$I$6:$I$505,"&gt;="&amp;G415-30,'2_Review &amp; Audit'!$I$6:$I$505,"&lt;="&amp;G415+30,'2_Review &amp; Audit'!$A$6:$A$505,"&lt;&gt;"&amp;A415)))</f>
        <v/>
      </c>
      <c r="P415" s="32" t="str">
        <f>IF(OR(D415="",G415="",M415&gt;=0),"",COUNTIFS('2_Review &amp; Audit'!$F$6:$F$505,D415,'2_Review &amp; Audit'!$I$6:$I$505,"&gt;="&amp;G415-30,'2_Review &amp; Audit'!$I$6:$I$505,"&lt;="&amp;G415+30,'2_Review &amp; Audit'!$A$6:$A$505,"&lt;&gt;"&amp;A415))</f>
        <v/>
      </c>
      <c r="Q415" s="88" t="str">
        <f t="shared" si="51"/>
        <v/>
      </c>
      <c r="R415" s="84" t="str">
        <f>IF(TransactionAuditTable[[#This Row],[Ticker]]="","",IF(Q415&lt;&gt;"Yes",0,ABS(M415)*MIN(1,O415/I415)))</f>
        <v/>
      </c>
      <c r="S415" s="85" t="str">
        <f t="shared" si="52"/>
        <v/>
      </c>
      <c r="T415" s="85" t="str">
        <f t="shared" si="53"/>
        <v/>
      </c>
      <c r="U415" s="85" t="str">
        <f t="shared" si="54"/>
        <v/>
      </c>
      <c r="V415" s="31" t="str">
        <f t="shared" si="55"/>
        <v/>
      </c>
      <c r="W415" s="79" t="str">
        <f t="shared" si="56"/>
        <v/>
      </c>
      <c r="X415" s="82" t="str">
        <f t="shared" si="57"/>
        <v/>
      </c>
    </row>
    <row r="416" spans="1:24" ht="15" customHeight="1" x14ac:dyDescent="0.25">
      <c r="A416" s="30" t="str">
        <f>IF('2_Review &amp; Audit'!A401="","",'2_Review &amp; Audit'!A401)</f>
        <v/>
      </c>
      <c r="B416" s="30" t="str">
        <f>IF(A416="","",'2_Review &amp; Audit'!C401)</f>
        <v/>
      </c>
      <c r="C416" s="30" t="str">
        <f>IF(A416="","",'2_Review &amp; Audit'!D401)</f>
        <v/>
      </c>
      <c r="D416" s="30" t="str">
        <f>IF(A416="","",'2_Review &amp; Audit'!F401)</f>
        <v/>
      </c>
      <c r="E416" s="30" t="str">
        <f>IF(A416="","",'2_Review &amp; Audit'!H401)</f>
        <v/>
      </c>
      <c r="F416" s="31" t="str">
        <f>IF(A416="","",'2_Review &amp; Audit'!I401)</f>
        <v/>
      </c>
      <c r="G416" s="31" t="str">
        <f>IF(A416="","",'2_Review &amp; Audit'!M401)</f>
        <v/>
      </c>
      <c r="H416" s="32" t="str">
        <f>IF(A416="","",'2_Review &amp; Audit'!J401)</f>
        <v/>
      </c>
      <c r="I416" s="32" t="str">
        <f>IF(A416="","",'2_Review &amp; Audit'!N401)</f>
        <v/>
      </c>
      <c r="J416" s="32" t="str">
        <f>IF(A416="","",'2_Review &amp; Audit'!R401)</f>
        <v/>
      </c>
      <c r="K416" s="90" t="str">
        <f>IF(A416="","",'2_Review &amp; Audit'!L401)</f>
        <v/>
      </c>
      <c r="L416" s="90" t="str">
        <f>IF(A416="","",'2_Review &amp; Audit'!P401)</f>
        <v/>
      </c>
      <c r="M416" s="90" t="str">
        <f>IF(A416="","",'2_Review &amp; Audit'!Q401)</f>
        <v/>
      </c>
      <c r="N416" s="90" t="str">
        <f t="shared" si="50"/>
        <v/>
      </c>
      <c r="O416" s="32" t="str">
        <f>IF(OR(D416="",G416="",M416&gt;=0),"",MIN(I416,SUMIFS('2_Review &amp; Audit'!$J$6:$J$505,'2_Review &amp; Audit'!$F$6:$F$505,D416,'2_Review &amp; Audit'!$I$6:$I$505,"&gt;="&amp;G416-30,'2_Review &amp; Audit'!$I$6:$I$505,"&lt;="&amp;G416+30,'2_Review &amp; Audit'!$A$6:$A$505,"&lt;&gt;"&amp;A416)))</f>
        <v/>
      </c>
      <c r="P416" s="32" t="str">
        <f>IF(OR(D416="",G416="",M416&gt;=0),"",COUNTIFS('2_Review &amp; Audit'!$F$6:$F$505,D416,'2_Review &amp; Audit'!$I$6:$I$505,"&gt;="&amp;G416-30,'2_Review &amp; Audit'!$I$6:$I$505,"&lt;="&amp;G416+30,'2_Review &amp; Audit'!$A$6:$A$505,"&lt;&gt;"&amp;A416))</f>
        <v/>
      </c>
      <c r="Q416" s="88" t="str">
        <f t="shared" si="51"/>
        <v/>
      </c>
      <c r="R416" s="84" t="str">
        <f>IF(TransactionAuditTable[[#This Row],[Ticker]]="","",IF(Q416&lt;&gt;"Yes",0,ABS(M416)*MIN(1,O416/I416)))</f>
        <v/>
      </c>
      <c r="S416" s="85" t="str">
        <f t="shared" si="52"/>
        <v/>
      </c>
      <c r="T416" s="85" t="str">
        <f t="shared" si="53"/>
        <v/>
      </c>
      <c r="U416" s="85" t="str">
        <f t="shared" si="54"/>
        <v/>
      </c>
      <c r="V416" s="31" t="str">
        <f t="shared" si="55"/>
        <v/>
      </c>
      <c r="W416" s="80" t="str">
        <f t="shared" si="56"/>
        <v/>
      </c>
      <c r="X416" s="83" t="str">
        <f t="shared" si="57"/>
        <v/>
      </c>
    </row>
    <row r="417" spans="1:24" ht="15" customHeight="1" x14ac:dyDescent="0.25">
      <c r="A417" s="30" t="str">
        <f>IF('2_Review &amp; Audit'!A402="","",'2_Review &amp; Audit'!A402)</f>
        <v/>
      </c>
      <c r="B417" s="30" t="str">
        <f>IF(A417="","",'2_Review &amp; Audit'!C402)</f>
        <v/>
      </c>
      <c r="C417" s="30" t="str">
        <f>IF(A417="","",'2_Review &amp; Audit'!D402)</f>
        <v/>
      </c>
      <c r="D417" s="30" t="str">
        <f>IF(A417="","",'2_Review &amp; Audit'!F402)</f>
        <v/>
      </c>
      <c r="E417" s="30" t="str">
        <f>IF(A417="","",'2_Review &amp; Audit'!H402)</f>
        <v/>
      </c>
      <c r="F417" s="31" t="str">
        <f>IF(A417="","",'2_Review &amp; Audit'!I402)</f>
        <v/>
      </c>
      <c r="G417" s="31" t="str">
        <f>IF(A417="","",'2_Review &amp; Audit'!M402)</f>
        <v/>
      </c>
      <c r="H417" s="32" t="str">
        <f>IF(A417="","",'2_Review &amp; Audit'!J402)</f>
        <v/>
      </c>
      <c r="I417" s="32" t="str">
        <f>IF(A417="","",'2_Review &amp; Audit'!N402)</f>
        <v/>
      </c>
      <c r="J417" s="32" t="str">
        <f>IF(A417="","",'2_Review &amp; Audit'!R402)</f>
        <v/>
      </c>
      <c r="K417" s="90" t="str">
        <f>IF(A417="","",'2_Review &amp; Audit'!L402)</f>
        <v/>
      </c>
      <c r="L417" s="90" t="str">
        <f>IF(A417="","",'2_Review &amp; Audit'!P402)</f>
        <v/>
      </c>
      <c r="M417" s="90" t="str">
        <f>IF(A417="","",'2_Review &amp; Audit'!Q402)</f>
        <v/>
      </c>
      <c r="N417" s="90" t="str">
        <f t="shared" si="50"/>
        <v/>
      </c>
      <c r="O417" s="32" t="str">
        <f>IF(OR(D417="",G417="",M417&gt;=0),"",MIN(I417,SUMIFS('2_Review &amp; Audit'!$J$6:$J$505,'2_Review &amp; Audit'!$F$6:$F$505,D417,'2_Review &amp; Audit'!$I$6:$I$505,"&gt;="&amp;G417-30,'2_Review &amp; Audit'!$I$6:$I$505,"&lt;="&amp;G417+30,'2_Review &amp; Audit'!$A$6:$A$505,"&lt;&gt;"&amp;A417)))</f>
        <v/>
      </c>
      <c r="P417" s="32" t="str">
        <f>IF(OR(D417="",G417="",M417&gt;=0),"",COUNTIFS('2_Review &amp; Audit'!$F$6:$F$505,D417,'2_Review &amp; Audit'!$I$6:$I$505,"&gt;="&amp;G417-30,'2_Review &amp; Audit'!$I$6:$I$505,"&lt;="&amp;G417+30,'2_Review &amp; Audit'!$A$6:$A$505,"&lt;&gt;"&amp;A417))</f>
        <v/>
      </c>
      <c r="Q417" s="88" t="str">
        <f t="shared" si="51"/>
        <v/>
      </c>
      <c r="R417" s="84" t="str">
        <f>IF(TransactionAuditTable[[#This Row],[Ticker]]="","",IF(Q417&lt;&gt;"Yes",0,ABS(M417)*MIN(1,O417/I417)))</f>
        <v/>
      </c>
      <c r="S417" s="85" t="str">
        <f t="shared" si="52"/>
        <v/>
      </c>
      <c r="T417" s="85" t="str">
        <f t="shared" si="53"/>
        <v/>
      </c>
      <c r="U417" s="85" t="str">
        <f t="shared" si="54"/>
        <v/>
      </c>
      <c r="V417" s="31" t="str">
        <f t="shared" si="55"/>
        <v/>
      </c>
      <c r="W417" s="79" t="str">
        <f t="shared" si="56"/>
        <v/>
      </c>
      <c r="X417" s="82" t="str">
        <f t="shared" si="57"/>
        <v/>
      </c>
    </row>
    <row r="418" spans="1:24" ht="15" customHeight="1" x14ac:dyDescent="0.25">
      <c r="A418" s="30" t="str">
        <f>IF('2_Review &amp; Audit'!A403="","",'2_Review &amp; Audit'!A403)</f>
        <v/>
      </c>
      <c r="B418" s="30" t="str">
        <f>IF(A418="","",'2_Review &amp; Audit'!C403)</f>
        <v/>
      </c>
      <c r="C418" s="30" t="str">
        <f>IF(A418="","",'2_Review &amp; Audit'!D403)</f>
        <v/>
      </c>
      <c r="D418" s="30" t="str">
        <f>IF(A418="","",'2_Review &amp; Audit'!F403)</f>
        <v/>
      </c>
      <c r="E418" s="30" t="str">
        <f>IF(A418="","",'2_Review &amp; Audit'!H403)</f>
        <v/>
      </c>
      <c r="F418" s="31" t="str">
        <f>IF(A418="","",'2_Review &amp; Audit'!I403)</f>
        <v/>
      </c>
      <c r="G418" s="31" t="str">
        <f>IF(A418="","",'2_Review &amp; Audit'!M403)</f>
        <v/>
      </c>
      <c r="H418" s="32" t="str">
        <f>IF(A418="","",'2_Review &amp; Audit'!J403)</f>
        <v/>
      </c>
      <c r="I418" s="32" t="str">
        <f>IF(A418="","",'2_Review &amp; Audit'!N403)</f>
        <v/>
      </c>
      <c r="J418" s="32" t="str">
        <f>IF(A418="","",'2_Review &amp; Audit'!R403)</f>
        <v/>
      </c>
      <c r="K418" s="90" t="str">
        <f>IF(A418="","",'2_Review &amp; Audit'!L403)</f>
        <v/>
      </c>
      <c r="L418" s="90" t="str">
        <f>IF(A418="","",'2_Review &amp; Audit'!P403)</f>
        <v/>
      </c>
      <c r="M418" s="90" t="str">
        <f>IF(A418="","",'2_Review &amp; Audit'!Q403)</f>
        <v/>
      </c>
      <c r="N418" s="90" t="str">
        <f t="shared" si="50"/>
        <v/>
      </c>
      <c r="O418" s="32" t="str">
        <f>IF(OR(D418="",G418="",M418&gt;=0),"",MIN(I418,SUMIFS('2_Review &amp; Audit'!$J$6:$J$505,'2_Review &amp; Audit'!$F$6:$F$505,D418,'2_Review &amp; Audit'!$I$6:$I$505,"&gt;="&amp;G418-30,'2_Review &amp; Audit'!$I$6:$I$505,"&lt;="&amp;G418+30,'2_Review &amp; Audit'!$A$6:$A$505,"&lt;&gt;"&amp;A418)))</f>
        <v/>
      </c>
      <c r="P418" s="32" t="str">
        <f>IF(OR(D418="",G418="",M418&gt;=0),"",COUNTIFS('2_Review &amp; Audit'!$F$6:$F$505,D418,'2_Review &amp; Audit'!$I$6:$I$505,"&gt;="&amp;G418-30,'2_Review &amp; Audit'!$I$6:$I$505,"&lt;="&amp;G418+30,'2_Review &amp; Audit'!$A$6:$A$505,"&lt;&gt;"&amp;A418))</f>
        <v/>
      </c>
      <c r="Q418" s="88" t="str">
        <f t="shared" si="51"/>
        <v/>
      </c>
      <c r="R418" s="84" t="str">
        <f>IF(TransactionAuditTable[[#This Row],[Ticker]]="","",IF(Q418&lt;&gt;"Yes",0,ABS(M418)*MIN(1,O418/I418)))</f>
        <v/>
      </c>
      <c r="S418" s="85" t="str">
        <f t="shared" si="52"/>
        <v/>
      </c>
      <c r="T418" s="85" t="str">
        <f t="shared" si="53"/>
        <v/>
      </c>
      <c r="U418" s="85" t="str">
        <f t="shared" si="54"/>
        <v/>
      </c>
      <c r="V418" s="31" t="str">
        <f t="shared" si="55"/>
        <v/>
      </c>
      <c r="W418" s="80" t="str">
        <f t="shared" si="56"/>
        <v/>
      </c>
      <c r="X418" s="83" t="str">
        <f t="shared" si="57"/>
        <v/>
      </c>
    </row>
    <row r="419" spans="1:24" ht="15" customHeight="1" x14ac:dyDescent="0.25">
      <c r="A419" s="30" t="str">
        <f>IF('2_Review &amp; Audit'!A404="","",'2_Review &amp; Audit'!A404)</f>
        <v/>
      </c>
      <c r="B419" s="30" t="str">
        <f>IF(A419="","",'2_Review &amp; Audit'!C404)</f>
        <v/>
      </c>
      <c r="C419" s="30" t="str">
        <f>IF(A419="","",'2_Review &amp; Audit'!D404)</f>
        <v/>
      </c>
      <c r="D419" s="30" t="str">
        <f>IF(A419="","",'2_Review &amp; Audit'!F404)</f>
        <v/>
      </c>
      <c r="E419" s="30" t="str">
        <f>IF(A419="","",'2_Review &amp; Audit'!H404)</f>
        <v/>
      </c>
      <c r="F419" s="31" t="str">
        <f>IF(A419="","",'2_Review &amp; Audit'!I404)</f>
        <v/>
      </c>
      <c r="G419" s="31" t="str">
        <f>IF(A419="","",'2_Review &amp; Audit'!M404)</f>
        <v/>
      </c>
      <c r="H419" s="32" t="str">
        <f>IF(A419="","",'2_Review &amp; Audit'!J404)</f>
        <v/>
      </c>
      <c r="I419" s="32" t="str">
        <f>IF(A419="","",'2_Review &amp; Audit'!N404)</f>
        <v/>
      </c>
      <c r="J419" s="32" t="str">
        <f>IF(A419="","",'2_Review &amp; Audit'!R404)</f>
        <v/>
      </c>
      <c r="K419" s="90" t="str">
        <f>IF(A419="","",'2_Review &amp; Audit'!L404)</f>
        <v/>
      </c>
      <c r="L419" s="90" t="str">
        <f>IF(A419="","",'2_Review &amp; Audit'!P404)</f>
        <v/>
      </c>
      <c r="M419" s="90" t="str">
        <f>IF(A419="","",'2_Review &amp; Audit'!Q404)</f>
        <v/>
      </c>
      <c r="N419" s="90" t="str">
        <f t="shared" si="50"/>
        <v/>
      </c>
      <c r="O419" s="32" t="str">
        <f>IF(OR(D419="",G419="",M419&gt;=0),"",MIN(I419,SUMIFS('2_Review &amp; Audit'!$J$6:$J$505,'2_Review &amp; Audit'!$F$6:$F$505,D419,'2_Review &amp; Audit'!$I$6:$I$505,"&gt;="&amp;G419-30,'2_Review &amp; Audit'!$I$6:$I$505,"&lt;="&amp;G419+30,'2_Review &amp; Audit'!$A$6:$A$505,"&lt;&gt;"&amp;A419)))</f>
        <v/>
      </c>
      <c r="P419" s="32" t="str">
        <f>IF(OR(D419="",G419="",M419&gt;=0),"",COUNTIFS('2_Review &amp; Audit'!$F$6:$F$505,D419,'2_Review &amp; Audit'!$I$6:$I$505,"&gt;="&amp;G419-30,'2_Review &amp; Audit'!$I$6:$I$505,"&lt;="&amp;G419+30,'2_Review &amp; Audit'!$A$6:$A$505,"&lt;&gt;"&amp;A419))</f>
        <v/>
      </c>
      <c r="Q419" s="88" t="str">
        <f t="shared" si="51"/>
        <v/>
      </c>
      <c r="R419" s="84" t="str">
        <f>IF(TransactionAuditTable[[#This Row],[Ticker]]="","",IF(Q419&lt;&gt;"Yes",0,ABS(M419)*MIN(1,O419/I419)))</f>
        <v/>
      </c>
      <c r="S419" s="85" t="str">
        <f t="shared" si="52"/>
        <v/>
      </c>
      <c r="T419" s="85" t="str">
        <f t="shared" si="53"/>
        <v/>
      </c>
      <c r="U419" s="85" t="str">
        <f t="shared" si="54"/>
        <v/>
      </c>
      <c r="V419" s="31" t="str">
        <f t="shared" si="55"/>
        <v/>
      </c>
      <c r="W419" s="79" t="str">
        <f t="shared" si="56"/>
        <v/>
      </c>
      <c r="X419" s="82" t="str">
        <f t="shared" si="57"/>
        <v/>
      </c>
    </row>
    <row r="420" spans="1:24" ht="15" customHeight="1" x14ac:dyDescent="0.25">
      <c r="A420" s="30" t="str">
        <f>IF('2_Review &amp; Audit'!A405="","",'2_Review &amp; Audit'!A405)</f>
        <v/>
      </c>
      <c r="B420" s="30" t="str">
        <f>IF(A420="","",'2_Review &amp; Audit'!C405)</f>
        <v/>
      </c>
      <c r="C420" s="30" t="str">
        <f>IF(A420="","",'2_Review &amp; Audit'!D405)</f>
        <v/>
      </c>
      <c r="D420" s="30" t="str">
        <f>IF(A420="","",'2_Review &amp; Audit'!F405)</f>
        <v/>
      </c>
      <c r="E420" s="30" t="str">
        <f>IF(A420="","",'2_Review &amp; Audit'!H405)</f>
        <v/>
      </c>
      <c r="F420" s="31" t="str">
        <f>IF(A420="","",'2_Review &amp; Audit'!I405)</f>
        <v/>
      </c>
      <c r="G420" s="31" t="str">
        <f>IF(A420="","",'2_Review &amp; Audit'!M405)</f>
        <v/>
      </c>
      <c r="H420" s="32" t="str">
        <f>IF(A420="","",'2_Review &amp; Audit'!J405)</f>
        <v/>
      </c>
      <c r="I420" s="32" t="str">
        <f>IF(A420="","",'2_Review &amp; Audit'!N405)</f>
        <v/>
      </c>
      <c r="J420" s="32" t="str">
        <f>IF(A420="","",'2_Review &amp; Audit'!R405)</f>
        <v/>
      </c>
      <c r="K420" s="90" t="str">
        <f>IF(A420="","",'2_Review &amp; Audit'!L405)</f>
        <v/>
      </c>
      <c r="L420" s="90" t="str">
        <f>IF(A420="","",'2_Review &amp; Audit'!P405)</f>
        <v/>
      </c>
      <c r="M420" s="90" t="str">
        <f>IF(A420="","",'2_Review &amp; Audit'!Q405)</f>
        <v/>
      </c>
      <c r="N420" s="90" t="str">
        <f t="shared" si="50"/>
        <v/>
      </c>
      <c r="O420" s="32" t="str">
        <f>IF(OR(D420="",G420="",M420&gt;=0),"",MIN(I420,SUMIFS('2_Review &amp; Audit'!$J$6:$J$505,'2_Review &amp; Audit'!$F$6:$F$505,D420,'2_Review &amp; Audit'!$I$6:$I$505,"&gt;="&amp;G420-30,'2_Review &amp; Audit'!$I$6:$I$505,"&lt;="&amp;G420+30,'2_Review &amp; Audit'!$A$6:$A$505,"&lt;&gt;"&amp;A420)))</f>
        <v/>
      </c>
      <c r="P420" s="32" t="str">
        <f>IF(OR(D420="",G420="",M420&gt;=0),"",COUNTIFS('2_Review &amp; Audit'!$F$6:$F$505,D420,'2_Review &amp; Audit'!$I$6:$I$505,"&gt;="&amp;G420-30,'2_Review &amp; Audit'!$I$6:$I$505,"&lt;="&amp;G420+30,'2_Review &amp; Audit'!$A$6:$A$505,"&lt;&gt;"&amp;A420))</f>
        <v/>
      </c>
      <c r="Q420" s="88" t="str">
        <f t="shared" si="51"/>
        <v/>
      </c>
      <c r="R420" s="84" t="str">
        <f>IF(TransactionAuditTable[[#This Row],[Ticker]]="","",IF(Q420&lt;&gt;"Yes",0,ABS(M420)*MIN(1,O420/I420)))</f>
        <v/>
      </c>
      <c r="S420" s="85" t="str">
        <f t="shared" si="52"/>
        <v/>
      </c>
      <c r="T420" s="85" t="str">
        <f t="shared" si="53"/>
        <v/>
      </c>
      <c r="U420" s="85" t="str">
        <f t="shared" si="54"/>
        <v/>
      </c>
      <c r="V420" s="31" t="str">
        <f t="shared" si="55"/>
        <v/>
      </c>
      <c r="W420" s="80" t="str">
        <f t="shared" si="56"/>
        <v/>
      </c>
      <c r="X420" s="83" t="str">
        <f t="shared" si="57"/>
        <v/>
      </c>
    </row>
    <row r="421" spans="1:24" ht="15" customHeight="1" x14ac:dyDescent="0.25">
      <c r="A421" s="30" t="str">
        <f>IF('2_Review &amp; Audit'!A406="","",'2_Review &amp; Audit'!A406)</f>
        <v/>
      </c>
      <c r="B421" s="30" t="str">
        <f>IF(A421="","",'2_Review &amp; Audit'!C406)</f>
        <v/>
      </c>
      <c r="C421" s="30" t="str">
        <f>IF(A421="","",'2_Review &amp; Audit'!D406)</f>
        <v/>
      </c>
      <c r="D421" s="30" t="str">
        <f>IF(A421="","",'2_Review &amp; Audit'!F406)</f>
        <v/>
      </c>
      <c r="E421" s="30" t="str">
        <f>IF(A421="","",'2_Review &amp; Audit'!H406)</f>
        <v/>
      </c>
      <c r="F421" s="31" t="str">
        <f>IF(A421="","",'2_Review &amp; Audit'!I406)</f>
        <v/>
      </c>
      <c r="G421" s="31" t="str">
        <f>IF(A421="","",'2_Review &amp; Audit'!M406)</f>
        <v/>
      </c>
      <c r="H421" s="32" t="str">
        <f>IF(A421="","",'2_Review &amp; Audit'!J406)</f>
        <v/>
      </c>
      <c r="I421" s="32" t="str">
        <f>IF(A421="","",'2_Review &amp; Audit'!N406)</f>
        <v/>
      </c>
      <c r="J421" s="32" t="str">
        <f>IF(A421="","",'2_Review &amp; Audit'!R406)</f>
        <v/>
      </c>
      <c r="K421" s="90" t="str">
        <f>IF(A421="","",'2_Review &amp; Audit'!L406)</f>
        <v/>
      </c>
      <c r="L421" s="90" t="str">
        <f>IF(A421="","",'2_Review &amp; Audit'!P406)</f>
        <v/>
      </c>
      <c r="M421" s="90" t="str">
        <f>IF(A421="","",'2_Review &amp; Audit'!Q406)</f>
        <v/>
      </c>
      <c r="N421" s="90" t="str">
        <f t="shared" si="50"/>
        <v/>
      </c>
      <c r="O421" s="32" t="str">
        <f>IF(OR(D421="",G421="",M421&gt;=0),"",MIN(I421,SUMIFS('2_Review &amp; Audit'!$J$6:$J$505,'2_Review &amp; Audit'!$F$6:$F$505,D421,'2_Review &amp; Audit'!$I$6:$I$505,"&gt;="&amp;G421-30,'2_Review &amp; Audit'!$I$6:$I$505,"&lt;="&amp;G421+30,'2_Review &amp; Audit'!$A$6:$A$505,"&lt;&gt;"&amp;A421)))</f>
        <v/>
      </c>
      <c r="P421" s="32" t="str">
        <f>IF(OR(D421="",G421="",M421&gt;=0),"",COUNTIFS('2_Review &amp; Audit'!$F$6:$F$505,D421,'2_Review &amp; Audit'!$I$6:$I$505,"&gt;="&amp;G421-30,'2_Review &amp; Audit'!$I$6:$I$505,"&lt;="&amp;G421+30,'2_Review &amp; Audit'!$A$6:$A$505,"&lt;&gt;"&amp;A421))</f>
        <v/>
      </c>
      <c r="Q421" s="88" t="str">
        <f t="shared" si="51"/>
        <v/>
      </c>
      <c r="R421" s="84" t="str">
        <f>IF(TransactionAuditTable[[#This Row],[Ticker]]="","",IF(Q421&lt;&gt;"Yes",0,ABS(M421)*MIN(1,O421/I421)))</f>
        <v/>
      </c>
      <c r="S421" s="85" t="str">
        <f t="shared" si="52"/>
        <v/>
      </c>
      <c r="T421" s="85" t="str">
        <f t="shared" si="53"/>
        <v/>
      </c>
      <c r="U421" s="85" t="str">
        <f t="shared" si="54"/>
        <v/>
      </c>
      <c r="V421" s="31" t="str">
        <f t="shared" si="55"/>
        <v/>
      </c>
      <c r="W421" s="79" t="str">
        <f t="shared" si="56"/>
        <v/>
      </c>
      <c r="X421" s="82" t="str">
        <f t="shared" si="57"/>
        <v/>
      </c>
    </row>
    <row r="422" spans="1:24" ht="15" customHeight="1" x14ac:dyDescent="0.25">
      <c r="A422" s="30" t="str">
        <f>IF('2_Review &amp; Audit'!A407="","",'2_Review &amp; Audit'!A407)</f>
        <v/>
      </c>
      <c r="B422" s="30" t="str">
        <f>IF(A422="","",'2_Review &amp; Audit'!C407)</f>
        <v/>
      </c>
      <c r="C422" s="30" t="str">
        <f>IF(A422="","",'2_Review &amp; Audit'!D407)</f>
        <v/>
      </c>
      <c r="D422" s="30" t="str">
        <f>IF(A422="","",'2_Review &amp; Audit'!F407)</f>
        <v/>
      </c>
      <c r="E422" s="30" t="str">
        <f>IF(A422="","",'2_Review &amp; Audit'!H407)</f>
        <v/>
      </c>
      <c r="F422" s="31" t="str">
        <f>IF(A422="","",'2_Review &amp; Audit'!I407)</f>
        <v/>
      </c>
      <c r="G422" s="31" t="str">
        <f>IF(A422="","",'2_Review &amp; Audit'!M407)</f>
        <v/>
      </c>
      <c r="H422" s="32" t="str">
        <f>IF(A422="","",'2_Review &amp; Audit'!J407)</f>
        <v/>
      </c>
      <c r="I422" s="32" t="str">
        <f>IF(A422="","",'2_Review &amp; Audit'!N407)</f>
        <v/>
      </c>
      <c r="J422" s="32" t="str">
        <f>IF(A422="","",'2_Review &amp; Audit'!R407)</f>
        <v/>
      </c>
      <c r="K422" s="90" t="str">
        <f>IF(A422="","",'2_Review &amp; Audit'!L407)</f>
        <v/>
      </c>
      <c r="L422" s="90" t="str">
        <f>IF(A422="","",'2_Review &amp; Audit'!P407)</f>
        <v/>
      </c>
      <c r="M422" s="90" t="str">
        <f>IF(A422="","",'2_Review &amp; Audit'!Q407)</f>
        <v/>
      </c>
      <c r="N422" s="90" t="str">
        <f t="shared" si="50"/>
        <v/>
      </c>
      <c r="O422" s="32" t="str">
        <f>IF(OR(D422="",G422="",M422&gt;=0),"",MIN(I422,SUMIFS('2_Review &amp; Audit'!$J$6:$J$505,'2_Review &amp; Audit'!$F$6:$F$505,D422,'2_Review &amp; Audit'!$I$6:$I$505,"&gt;="&amp;G422-30,'2_Review &amp; Audit'!$I$6:$I$505,"&lt;="&amp;G422+30,'2_Review &amp; Audit'!$A$6:$A$505,"&lt;&gt;"&amp;A422)))</f>
        <v/>
      </c>
      <c r="P422" s="32" t="str">
        <f>IF(OR(D422="",G422="",M422&gt;=0),"",COUNTIFS('2_Review &amp; Audit'!$F$6:$F$505,D422,'2_Review &amp; Audit'!$I$6:$I$505,"&gt;="&amp;G422-30,'2_Review &amp; Audit'!$I$6:$I$505,"&lt;="&amp;G422+30,'2_Review &amp; Audit'!$A$6:$A$505,"&lt;&gt;"&amp;A422))</f>
        <v/>
      </c>
      <c r="Q422" s="88" t="str">
        <f t="shared" si="51"/>
        <v/>
      </c>
      <c r="R422" s="84" t="str">
        <f>IF(TransactionAuditTable[[#This Row],[Ticker]]="","",IF(Q422&lt;&gt;"Yes",0,ABS(M422)*MIN(1,O422/I422)))</f>
        <v/>
      </c>
      <c r="S422" s="85" t="str">
        <f t="shared" si="52"/>
        <v/>
      </c>
      <c r="T422" s="85" t="str">
        <f t="shared" si="53"/>
        <v/>
      </c>
      <c r="U422" s="85" t="str">
        <f t="shared" si="54"/>
        <v/>
      </c>
      <c r="V422" s="31" t="str">
        <f t="shared" si="55"/>
        <v/>
      </c>
      <c r="W422" s="80" t="str">
        <f t="shared" si="56"/>
        <v/>
      </c>
      <c r="X422" s="83" t="str">
        <f t="shared" si="57"/>
        <v/>
      </c>
    </row>
    <row r="423" spans="1:24" ht="15" customHeight="1" x14ac:dyDescent="0.25">
      <c r="A423" s="30" t="str">
        <f>IF('2_Review &amp; Audit'!A408="","",'2_Review &amp; Audit'!A408)</f>
        <v/>
      </c>
      <c r="B423" s="30" t="str">
        <f>IF(A423="","",'2_Review &amp; Audit'!C408)</f>
        <v/>
      </c>
      <c r="C423" s="30" t="str">
        <f>IF(A423="","",'2_Review &amp; Audit'!D408)</f>
        <v/>
      </c>
      <c r="D423" s="30" t="str">
        <f>IF(A423="","",'2_Review &amp; Audit'!F408)</f>
        <v/>
      </c>
      <c r="E423" s="30" t="str">
        <f>IF(A423="","",'2_Review &amp; Audit'!H408)</f>
        <v/>
      </c>
      <c r="F423" s="31" t="str">
        <f>IF(A423="","",'2_Review &amp; Audit'!I408)</f>
        <v/>
      </c>
      <c r="G423" s="31" t="str">
        <f>IF(A423="","",'2_Review &amp; Audit'!M408)</f>
        <v/>
      </c>
      <c r="H423" s="32" t="str">
        <f>IF(A423="","",'2_Review &amp; Audit'!J408)</f>
        <v/>
      </c>
      <c r="I423" s="32" t="str">
        <f>IF(A423="","",'2_Review &amp; Audit'!N408)</f>
        <v/>
      </c>
      <c r="J423" s="32" t="str">
        <f>IF(A423="","",'2_Review &amp; Audit'!R408)</f>
        <v/>
      </c>
      <c r="K423" s="90" t="str">
        <f>IF(A423="","",'2_Review &amp; Audit'!L408)</f>
        <v/>
      </c>
      <c r="L423" s="90" t="str">
        <f>IF(A423="","",'2_Review &amp; Audit'!P408)</f>
        <v/>
      </c>
      <c r="M423" s="90" t="str">
        <f>IF(A423="","",'2_Review &amp; Audit'!Q408)</f>
        <v/>
      </c>
      <c r="N423" s="90" t="str">
        <f t="shared" si="50"/>
        <v/>
      </c>
      <c r="O423" s="32" t="str">
        <f>IF(OR(D423="",G423="",M423&gt;=0),"",MIN(I423,SUMIFS('2_Review &amp; Audit'!$J$6:$J$505,'2_Review &amp; Audit'!$F$6:$F$505,D423,'2_Review &amp; Audit'!$I$6:$I$505,"&gt;="&amp;G423-30,'2_Review &amp; Audit'!$I$6:$I$505,"&lt;="&amp;G423+30,'2_Review &amp; Audit'!$A$6:$A$505,"&lt;&gt;"&amp;A423)))</f>
        <v/>
      </c>
      <c r="P423" s="32" t="str">
        <f>IF(OR(D423="",G423="",M423&gt;=0),"",COUNTIFS('2_Review &amp; Audit'!$F$6:$F$505,D423,'2_Review &amp; Audit'!$I$6:$I$505,"&gt;="&amp;G423-30,'2_Review &amp; Audit'!$I$6:$I$505,"&lt;="&amp;G423+30,'2_Review &amp; Audit'!$A$6:$A$505,"&lt;&gt;"&amp;A423))</f>
        <v/>
      </c>
      <c r="Q423" s="88" t="str">
        <f t="shared" si="51"/>
        <v/>
      </c>
      <c r="R423" s="84" t="str">
        <f>IF(TransactionAuditTable[[#This Row],[Ticker]]="","",IF(Q423&lt;&gt;"Yes",0,ABS(M423)*MIN(1,O423/I423)))</f>
        <v/>
      </c>
      <c r="S423" s="85" t="str">
        <f t="shared" si="52"/>
        <v/>
      </c>
      <c r="T423" s="85" t="str">
        <f t="shared" si="53"/>
        <v/>
      </c>
      <c r="U423" s="85" t="str">
        <f t="shared" si="54"/>
        <v/>
      </c>
      <c r="V423" s="31" t="str">
        <f t="shared" si="55"/>
        <v/>
      </c>
      <c r="W423" s="79" t="str">
        <f t="shared" si="56"/>
        <v/>
      </c>
      <c r="X423" s="82" t="str">
        <f t="shared" si="57"/>
        <v/>
      </c>
    </row>
    <row r="424" spans="1:24" ht="15" customHeight="1" x14ac:dyDescent="0.25">
      <c r="A424" s="30" t="str">
        <f>IF('2_Review &amp; Audit'!A409="","",'2_Review &amp; Audit'!A409)</f>
        <v/>
      </c>
      <c r="B424" s="30" t="str">
        <f>IF(A424="","",'2_Review &amp; Audit'!C409)</f>
        <v/>
      </c>
      <c r="C424" s="30" t="str">
        <f>IF(A424="","",'2_Review &amp; Audit'!D409)</f>
        <v/>
      </c>
      <c r="D424" s="30" t="str">
        <f>IF(A424="","",'2_Review &amp; Audit'!F409)</f>
        <v/>
      </c>
      <c r="E424" s="30" t="str">
        <f>IF(A424="","",'2_Review &amp; Audit'!H409)</f>
        <v/>
      </c>
      <c r="F424" s="31" t="str">
        <f>IF(A424="","",'2_Review &amp; Audit'!I409)</f>
        <v/>
      </c>
      <c r="G424" s="31" t="str">
        <f>IF(A424="","",'2_Review &amp; Audit'!M409)</f>
        <v/>
      </c>
      <c r="H424" s="32" t="str">
        <f>IF(A424="","",'2_Review &amp; Audit'!J409)</f>
        <v/>
      </c>
      <c r="I424" s="32" t="str">
        <f>IF(A424="","",'2_Review &amp; Audit'!N409)</f>
        <v/>
      </c>
      <c r="J424" s="32" t="str">
        <f>IF(A424="","",'2_Review &amp; Audit'!R409)</f>
        <v/>
      </c>
      <c r="K424" s="90" t="str">
        <f>IF(A424="","",'2_Review &amp; Audit'!L409)</f>
        <v/>
      </c>
      <c r="L424" s="90" t="str">
        <f>IF(A424="","",'2_Review &amp; Audit'!P409)</f>
        <v/>
      </c>
      <c r="M424" s="90" t="str">
        <f>IF(A424="","",'2_Review &amp; Audit'!Q409)</f>
        <v/>
      </c>
      <c r="N424" s="90" t="str">
        <f t="shared" si="50"/>
        <v/>
      </c>
      <c r="O424" s="32" t="str">
        <f>IF(OR(D424="",G424="",M424&gt;=0),"",MIN(I424,SUMIFS('2_Review &amp; Audit'!$J$6:$J$505,'2_Review &amp; Audit'!$F$6:$F$505,D424,'2_Review &amp; Audit'!$I$6:$I$505,"&gt;="&amp;G424-30,'2_Review &amp; Audit'!$I$6:$I$505,"&lt;="&amp;G424+30,'2_Review &amp; Audit'!$A$6:$A$505,"&lt;&gt;"&amp;A424)))</f>
        <v/>
      </c>
      <c r="P424" s="32" t="str">
        <f>IF(OR(D424="",G424="",M424&gt;=0),"",COUNTIFS('2_Review &amp; Audit'!$F$6:$F$505,D424,'2_Review &amp; Audit'!$I$6:$I$505,"&gt;="&amp;G424-30,'2_Review &amp; Audit'!$I$6:$I$505,"&lt;="&amp;G424+30,'2_Review &amp; Audit'!$A$6:$A$505,"&lt;&gt;"&amp;A424))</f>
        <v/>
      </c>
      <c r="Q424" s="88" t="str">
        <f t="shared" si="51"/>
        <v/>
      </c>
      <c r="R424" s="84" t="str">
        <f>IF(TransactionAuditTable[[#This Row],[Ticker]]="","",IF(Q424&lt;&gt;"Yes",0,ABS(M424)*MIN(1,O424/I424)))</f>
        <v/>
      </c>
      <c r="S424" s="85" t="str">
        <f t="shared" si="52"/>
        <v/>
      </c>
      <c r="T424" s="85" t="str">
        <f t="shared" si="53"/>
        <v/>
      </c>
      <c r="U424" s="85" t="str">
        <f t="shared" si="54"/>
        <v/>
      </c>
      <c r="V424" s="31" t="str">
        <f t="shared" si="55"/>
        <v/>
      </c>
      <c r="W424" s="80" t="str">
        <f t="shared" si="56"/>
        <v/>
      </c>
      <c r="X424" s="83" t="str">
        <f t="shared" si="57"/>
        <v/>
      </c>
    </row>
    <row r="425" spans="1:24" ht="15" customHeight="1" x14ac:dyDescent="0.25">
      <c r="A425" s="30" t="str">
        <f>IF('2_Review &amp; Audit'!A410="","",'2_Review &amp; Audit'!A410)</f>
        <v/>
      </c>
      <c r="B425" s="30" t="str">
        <f>IF(A425="","",'2_Review &amp; Audit'!C410)</f>
        <v/>
      </c>
      <c r="C425" s="30" t="str">
        <f>IF(A425="","",'2_Review &amp; Audit'!D410)</f>
        <v/>
      </c>
      <c r="D425" s="30" t="str">
        <f>IF(A425="","",'2_Review &amp; Audit'!F410)</f>
        <v/>
      </c>
      <c r="E425" s="30" t="str">
        <f>IF(A425="","",'2_Review &amp; Audit'!H410)</f>
        <v/>
      </c>
      <c r="F425" s="31" t="str">
        <f>IF(A425="","",'2_Review &amp; Audit'!I410)</f>
        <v/>
      </c>
      <c r="G425" s="31" t="str">
        <f>IF(A425="","",'2_Review &amp; Audit'!M410)</f>
        <v/>
      </c>
      <c r="H425" s="32" t="str">
        <f>IF(A425="","",'2_Review &amp; Audit'!J410)</f>
        <v/>
      </c>
      <c r="I425" s="32" t="str">
        <f>IF(A425="","",'2_Review &amp; Audit'!N410)</f>
        <v/>
      </c>
      <c r="J425" s="32" t="str">
        <f>IF(A425="","",'2_Review &amp; Audit'!R410)</f>
        <v/>
      </c>
      <c r="K425" s="90" t="str">
        <f>IF(A425="","",'2_Review &amp; Audit'!L410)</f>
        <v/>
      </c>
      <c r="L425" s="90" t="str">
        <f>IF(A425="","",'2_Review &amp; Audit'!P410)</f>
        <v/>
      </c>
      <c r="M425" s="90" t="str">
        <f>IF(A425="","",'2_Review &amp; Audit'!Q410)</f>
        <v/>
      </c>
      <c r="N425" s="90" t="str">
        <f t="shared" si="50"/>
        <v/>
      </c>
      <c r="O425" s="32" t="str">
        <f>IF(OR(D425="",G425="",M425&gt;=0),"",MIN(I425,SUMIFS('2_Review &amp; Audit'!$J$6:$J$505,'2_Review &amp; Audit'!$F$6:$F$505,D425,'2_Review &amp; Audit'!$I$6:$I$505,"&gt;="&amp;G425-30,'2_Review &amp; Audit'!$I$6:$I$505,"&lt;="&amp;G425+30,'2_Review &amp; Audit'!$A$6:$A$505,"&lt;&gt;"&amp;A425)))</f>
        <v/>
      </c>
      <c r="P425" s="32" t="str">
        <f>IF(OR(D425="",G425="",M425&gt;=0),"",COUNTIFS('2_Review &amp; Audit'!$F$6:$F$505,D425,'2_Review &amp; Audit'!$I$6:$I$505,"&gt;="&amp;G425-30,'2_Review &amp; Audit'!$I$6:$I$505,"&lt;="&amp;G425+30,'2_Review &amp; Audit'!$A$6:$A$505,"&lt;&gt;"&amp;A425))</f>
        <v/>
      </c>
      <c r="Q425" s="88" t="str">
        <f t="shared" si="51"/>
        <v/>
      </c>
      <c r="R425" s="84" t="str">
        <f>IF(TransactionAuditTable[[#This Row],[Ticker]]="","",IF(Q425&lt;&gt;"Yes",0,ABS(M425)*MIN(1,O425/I425)))</f>
        <v/>
      </c>
      <c r="S425" s="85" t="str">
        <f t="shared" si="52"/>
        <v/>
      </c>
      <c r="T425" s="85" t="str">
        <f t="shared" si="53"/>
        <v/>
      </c>
      <c r="U425" s="85" t="str">
        <f t="shared" si="54"/>
        <v/>
      </c>
      <c r="V425" s="31" t="str">
        <f t="shared" si="55"/>
        <v/>
      </c>
      <c r="W425" s="79" t="str">
        <f t="shared" si="56"/>
        <v/>
      </c>
      <c r="X425" s="82" t="str">
        <f t="shared" si="57"/>
        <v/>
      </c>
    </row>
    <row r="426" spans="1:24" ht="15" customHeight="1" x14ac:dyDescent="0.25">
      <c r="A426" s="30" t="str">
        <f>IF('2_Review &amp; Audit'!A411="","",'2_Review &amp; Audit'!A411)</f>
        <v/>
      </c>
      <c r="B426" s="30" t="str">
        <f>IF(A426="","",'2_Review &amp; Audit'!C411)</f>
        <v/>
      </c>
      <c r="C426" s="30" t="str">
        <f>IF(A426="","",'2_Review &amp; Audit'!D411)</f>
        <v/>
      </c>
      <c r="D426" s="30" t="str">
        <f>IF(A426="","",'2_Review &amp; Audit'!F411)</f>
        <v/>
      </c>
      <c r="E426" s="30" t="str">
        <f>IF(A426="","",'2_Review &amp; Audit'!H411)</f>
        <v/>
      </c>
      <c r="F426" s="31" t="str">
        <f>IF(A426="","",'2_Review &amp; Audit'!I411)</f>
        <v/>
      </c>
      <c r="G426" s="31" t="str">
        <f>IF(A426="","",'2_Review &amp; Audit'!M411)</f>
        <v/>
      </c>
      <c r="H426" s="32" t="str">
        <f>IF(A426="","",'2_Review &amp; Audit'!J411)</f>
        <v/>
      </c>
      <c r="I426" s="32" t="str">
        <f>IF(A426="","",'2_Review &amp; Audit'!N411)</f>
        <v/>
      </c>
      <c r="J426" s="32" t="str">
        <f>IF(A426="","",'2_Review &amp; Audit'!R411)</f>
        <v/>
      </c>
      <c r="K426" s="90" t="str">
        <f>IF(A426="","",'2_Review &amp; Audit'!L411)</f>
        <v/>
      </c>
      <c r="L426" s="90" t="str">
        <f>IF(A426="","",'2_Review &amp; Audit'!P411)</f>
        <v/>
      </c>
      <c r="M426" s="90" t="str">
        <f>IF(A426="","",'2_Review &amp; Audit'!Q411)</f>
        <v/>
      </c>
      <c r="N426" s="90" t="str">
        <f t="shared" si="50"/>
        <v/>
      </c>
      <c r="O426" s="32" t="str">
        <f>IF(OR(D426="",G426="",M426&gt;=0),"",MIN(I426,SUMIFS('2_Review &amp; Audit'!$J$6:$J$505,'2_Review &amp; Audit'!$F$6:$F$505,D426,'2_Review &amp; Audit'!$I$6:$I$505,"&gt;="&amp;G426-30,'2_Review &amp; Audit'!$I$6:$I$505,"&lt;="&amp;G426+30,'2_Review &amp; Audit'!$A$6:$A$505,"&lt;&gt;"&amp;A426)))</f>
        <v/>
      </c>
      <c r="P426" s="32" t="str">
        <f>IF(OR(D426="",G426="",M426&gt;=0),"",COUNTIFS('2_Review &amp; Audit'!$F$6:$F$505,D426,'2_Review &amp; Audit'!$I$6:$I$505,"&gt;="&amp;G426-30,'2_Review &amp; Audit'!$I$6:$I$505,"&lt;="&amp;G426+30,'2_Review &amp; Audit'!$A$6:$A$505,"&lt;&gt;"&amp;A426))</f>
        <v/>
      </c>
      <c r="Q426" s="88" t="str">
        <f t="shared" si="51"/>
        <v/>
      </c>
      <c r="R426" s="84" t="str">
        <f>IF(TransactionAuditTable[[#This Row],[Ticker]]="","",IF(Q426&lt;&gt;"Yes",0,ABS(M426)*MIN(1,O426/I426)))</f>
        <v/>
      </c>
      <c r="S426" s="85" t="str">
        <f t="shared" si="52"/>
        <v/>
      </c>
      <c r="T426" s="85" t="str">
        <f t="shared" si="53"/>
        <v/>
      </c>
      <c r="U426" s="85" t="str">
        <f t="shared" si="54"/>
        <v/>
      </c>
      <c r="V426" s="31" t="str">
        <f t="shared" si="55"/>
        <v/>
      </c>
      <c r="W426" s="80" t="str">
        <f t="shared" si="56"/>
        <v/>
      </c>
      <c r="X426" s="83" t="str">
        <f t="shared" si="57"/>
        <v/>
      </c>
    </row>
    <row r="427" spans="1:24" ht="15" customHeight="1" x14ac:dyDescent="0.25">
      <c r="A427" s="30" t="str">
        <f>IF('2_Review &amp; Audit'!A412="","",'2_Review &amp; Audit'!A412)</f>
        <v/>
      </c>
      <c r="B427" s="30" t="str">
        <f>IF(A427="","",'2_Review &amp; Audit'!C412)</f>
        <v/>
      </c>
      <c r="C427" s="30" t="str">
        <f>IF(A427="","",'2_Review &amp; Audit'!D412)</f>
        <v/>
      </c>
      <c r="D427" s="30" t="str">
        <f>IF(A427="","",'2_Review &amp; Audit'!F412)</f>
        <v/>
      </c>
      <c r="E427" s="30" t="str">
        <f>IF(A427="","",'2_Review &amp; Audit'!H412)</f>
        <v/>
      </c>
      <c r="F427" s="31" t="str">
        <f>IF(A427="","",'2_Review &amp; Audit'!I412)</f>
        <v/>
      </c>
      <c r="G427" s="31" t="str">
        <f>IF(A427="","",'2_Review &amp; Audit'!M412)</f>
        <v/>
      </c>
      <c r="H427" s="32" t="str">
        <f>IF(A427="","",'2_Review &amp; Audit'!J412)</f>
        <v/>
      </c>
      <c r="I427" s="32" t="str">
        <f>IF(A427="","",'2_Review &amp; Audit'!N412)</f>
        <v/>
      </c>
      <c r="J427" s="32" t="str">
        <f>IF(A427="","",'2_Review &amp; Audit'!R412)</f>
        <v/>
      </c>
      <c r="K427" s="90" t="str">
        <f>IF(A427="","",'2_Review &amp; Audit'!L412)</f>
        <v/>
      </c>
      <c r="L427" s="90" t="str">
        <f>IF(A427="","",'2_Review &amp; Audit'!P412)</f>
        <v/>
      </c>
      <c r="M427" s="90" t="str">
        <f>IF(A427="","",'2_Review &amp; Audit'!Q412)</f>
        <v/>
      </c>
      <c r="N427" s="90" t="str">
        <f t="shared" si="50"/>
        <v/>
      </c>
      <c r="O427" s="32" t="str">
        <f>IF(OR(D427="",G427="",M427&gt;=0),"",MIN(I427,SUMIFS('2_Review &amp; Audit'!$J$6:$J$505,'2_Review &amp; Audit'!$F$6:$F$505,D427,'2_Review &amp; Audit'!$I$6:$I$505,"&gt;="&amp;G427-30,'2_Review &amp; Audit'!$I$6:$I$505,"&lt;="&amp;G427+30,'2_Review &amp; Audit'!$A$6:$A$505,"&lt;&gt;"&amp;A427)))</f>
        <v/>
      </c>
      <c r="P427" s="32" t="str">
        <f>IF(OR(D427="",G427="",M427&gt;=0),"",COUNTIFS('2_Review &amp; Audit'!$F$6:$F$505,D427,'2_Review &amp; Audit'!$I$6:$I$505,"&gt;="&amp;G427-30,'2_Review &amp; Audit'!$I$6:$I$505,"&lt;="&amp;G427+30,'2_Review &amp; Audit'!$A$6:$A$505,"&lt;&gt;"&amp;A427))</f>
        <v/>
      </c>
      <c r="Q427" s="88" t="str">
        <f t="shared" si="51"/>
        <v/>
      </c>
      <c r="R427" s="84" t="str">
        <f>IF(TransactionAuditTable[[#This Row],[Ticker]]="","",IF(Q427&lt;&gt;"Yes",0,ABS(M427)*MIN(1,O427/I427)))</f>
        <v/>
      </c>
      <c r="S427" s="85" t="str">
        <f t="shared" si="52"/>
        <v/>
      </c>
      <c r="T427" s="85" t="str">
        <f t="shared" si="53"/>
        <v/>
      </c>
      <c r="U427" s="85" t="str">
        <f t="shared" si="54"/>
        <v/>
      </c>
      <c r="V427" s="31" t="str">
        <f t="shared" si="55"/>
        <v/>
      </c>
      <c r="W427" s="79" t="str">
        <f t="shared" si="56"/>
        <v/>
      </c>
      <c r="X427" s="82" t="str">
        <f t="shared" si="57"/>
        <v/>
      </c>
    </row>
    <row r="428" spans="1:24" ht="15" customHeight="1" x14ac:dyDescent="0.25">
      <c r="A428" s="30" t="str">
        <f>IF('2_Review &amp; Audit'!A413="","",'2_Review &amp; Audit'!A413)</f>
        <v/>
      </c>
      <c r="B428" s="30" t="str">
        <f>IF(A428="","",'2_Review &amp; Audit'!C413)</f>
        <v/>
      </c>
      <c r="C428" s="30" t="str">
        <f>IF(A428="","",'2_Review &amp; Audit'!D413)</f>
        <v/>
      </c>
      <c r="D428" s="30" t="str">
        <f>IF(A428="","",'2_Review &amp; Audit'!F413)</f>
        <v/>
      </c>
      <c r="E428" s="30" t="str">
        <f>IF(A428="","",'2_Review &amp; Audit'!H413)</f>
        <v/>
      </c>
      <c r="F428" s="31" t="str">
        <f>IF(A428="","",'2_Review &amp; Audit'!I413)</f>
        <v/>
      </c>
      <c r="G428" s="31" t="str">
        <f>IF(A428="","",'2_Review &amp; Audit'!M413)</f>
        <v/>
      </c>
      <c r="H428" s="32" t="str">
        <f>IF(A428="","",'2_Review &amp; Audit'!J413)</f>
        <v/>
      </c>
      <c r="I428" s="32" t="str">
        <f>IF(A428="","",'2_Review &amp; Audit'!N413)</f>
        <v/>
      </c>
      <c r="J428" s="32" t="str">
        <f>IF(A428="","",'2_Review &amp; Audit'!R413)</f>
        <v/>
      </c>
      <c r="K428" s="90" t="str">
        <f>IF(A428="","",'2_Review &amp; Audit'!L413)</f>
        <v/>
      </c>
      <c r="L428" s="90" t="str">
        <f>IF(A428="","",'2_Review &amp; Audit'!P413)</f>
        <v/>
      </c>
      <c r="M428" s="90" t="str">
        <f>IF(A428="","",'2_Review &amp; Audit'!Q413)</f>
        <v/>
      </c>
      <c r="N428" s="90" t="str">
        <f t="shared" si="50"/>
        <v/>
      </c>
      <c r="O428" s="32" t="str">
        <f>IF(OR(D428="",G428="",M428&gt;=0),"",MIN(I428,SUMIFS('2_Review &amp; Audit'!$J$6:$J$505,'2_Review &amp; Audit'!$F$6:$F$505,D428,'2_Review &amp; Audit'!$I$6:$I$505,"&gt;="&amp;G428-30,'2_Review &amp; Audit'!$I$6:$I$505,"&lt;="&amp;G428+30,'2_Review &amp; Audit'!$A$6:$A$505,"&lt;&gt;"&amp;A428)))</f>
        <v/>
      </c>
      <c r="P428" s="32" t="str">
        <f>IF(OR(D428="",G428="",M428&gt;=0),"",COUNTIFS('2_Review &amp; Audit'!$F$6:$F$505,D428,'2_Review &amp; Audit'!$I$6:$I$505,"&gt;="&amp;G428-30,'2_Review &amp; Audit'!$I$6:$I$505,"&lt;="&amp;G428+30,'2_Review &amp; Audit'!$A$6:$A$505,"&lt;&gt;"&amp;A428))</f>
        <v/>
      </c>
      <c r="Q428" s="88" t="str">
        <f t="shared" si="51"/>
        <v/>
      </c>
      <c r="R428" s="84" t="str">
        <f>IF(TransactionAuditTable[[#This Row],[Ticker]]="","",IF(Q428&lt;&gt;"Yes",0,ABS(M428)*MIN(1,O428/I428)))</f>
        <v/>
      </c>
      <c r="S428" s="85" t="str">
        <f t="shared" si="52"/>
        <v/>
      </c>
      <c r="T428" s="85" t="str">
        <f t="shared" si="53"/>
        <v/>
      </c>
      <c r="U428" s="85" t="str">
        <f t="shared" si="54"/>
        <v/>
      </c>
      <c r="V428" s="31" t="str">
        <f t="shared" si="55"/>
        <v/>
      </c>
      <c r="W428" s="80" t="str">
        <f t="shared" si="56"/>
        <v/>
      </c>
      <c r="X428" s="83" t="str">
        <f t="shared" si="57"/>
        <v/>
      </c>
    </row>
    <row r="429" spans="1:24" ht="15" customHeight="1" x14ac:dyDescent="0.25">
      <c r="A429" s="30" t="str">
        <f>IF('2_Review &amp; Audit'!A414="","",'2_Review &amp; Audit'!A414)</f>
        <v/>
      </c>
      <c r="B429" s="30" t="str">
        <f>IF(A429="","",'2_Review &amp; Audit'!C414)</f>
        <v/>
      </c>
      <c r="C429" s="30" t="str">
        <f>IF(A429="","",'2_Review &amp; Audit'!D414)</f>
        <v/>
      </c>
      <c r="D429" s="30" t="str">
        <f>IF(A429="","",'2_Review &amp; Audit'!F414)</f>
        <v/>
      </c>
      <c r="E429" s="30" t="str">
        <f>IF(A429="","",'2_Review &amp; Audit'!H414)</f>
        <v/>
      </c>
      <c r="F429" s="31" t="str">
        <f>IF(A429="","",'2_Review &amp; Audit'!I414)</f>
        <v/>
      </c>
      <c r="G429" s="31" t="str">
        <f>IF(A429="","",'2_Review &amp; Audit'!M414)</f>
        <v/>
      </c>
      <c r="H429" s="32" t="str">
        <f>IF(A429="","",'2_Review &amp; Audit'!J414)</f>
        <v/>
      </c>
      <c r="I429" s="32" t="str">
        <f>IF(A429="","",'2_Review &amp; Audit'!N414)</f>
        <v/>
      </c>
      <c r="J429" s="32" t="str">
        <f>IF(A429="","",'2_Review &amp; Audit'!R414)</f>
        <v/>
      </c>
      <c r="K429" s="90" t="str">
        <f>IF(A429="","",'2_Review &amp; Audit'!L414)</f>
        <v/>
      </c>
      <c r="L429" s="90" t="str">
        <f>IF(A429="","",'2_Review &amp; Audit'!P414)</f>
        <v/>
      </c>
      <c r="M429" s="90" t="str">
        <f>IF(A429="","",'2_Review &amp; Audit'!Q414)</f>
        <v/>
      </c>
      <c r="N429" s="90" t="str">
        <f t="shared" si="50"/>
        <v/>
      </c>
      <c r="O429" s="32" t="str">
        <f>IF(OR(D429="",G429="",M429&gt;=0),"",MIN(I429,SUMIFS('2_Review &amp; Audit'!$J$6:$J$505,'2_Review &amp; Audit'!$F$6:$F$505,D429,'2_Review &amp; Audit'!$I$6:$I$505,"&gt;="&amp;G429-30,'2_Review &amp; Audit'!$I$6:$I$505,"&lt;="&amp;G429+30,'2_Review &amp; Audit'!$A$6:$A$505,"&lt;&gt;"&amp;A429)))</f>
        <v/>
      </c>
      <c r="P429" s="32" t="str">
        <f>IF(OR(D429="",G429="",M429&gt;=0),"",COUNTIFS('2_Review &amp; Audit'!$F$6:$F$505,D429,'2_Review &amp; Audit'!$I$6:$I$505,"&gt;="&amp;G429-30,'2_Review &amp; Audit'!$I$6:$I$505,"&lt;="&amp;G429+30,'2_Review &amp; Audit'!$A$6:$A$505,"&lt;&gt;"&amp;A429))</f>
        <v/>
      </c>
      <c r="Q429" s="88" t="str">
        <f t="shared" si="51"/>
        <v/>
      </c>
      <c r="R429" s="84" t="str">
        <f>IF(TransactionAuditTable[[#This Row],[Ticker]]="","",IF(Q429&lt;&gt;"Yes",0,ABS(M429)*MIN(1,O429/I429)))</f>
        <v/>
      </c>
      <c r="S429" s="85" t="str">
        <f t="shared" si="52"/>
        <v/>
      </c>
      <c r="T429" s="85" t="str">
        <f t="shared" si="53"/>
        <v/>
      </c>
      <c r="U429" s="85" t="str">
        <f t="shared" si="54"/>
        <v/>
      </c>
      <c r="V429" s="31" t="str">
        <f t="shared" si="55"/>
        <v/>
      </c>
      <c r="W429" s="79" t="str">
        <f t="shared" si="56"/>
        <v/>
      </c>
      <c r="X429" s="82" t="str">
        <f t="shared" si="57"/>
        <v/>
      </c>
    </row>
    <row r="430" spans="1:24" ht="15" customHeight="1" x14ac:dyDescent="0.25">
      <c r="A430" s="30" t="str">
        <f>IF('2_Review &amp; Audit'!A415="","",'2_Review &amp; Audit'!A415)</f>
        <v/>
      </c>
      <c r="B430" s="30" t="str">
        <f>IF(A430="","",'2_Review &amp; Audit'!C415)</f>
        <v/>
      </c>
      <c r="C430" s="30" t="str">
        <f>IF(A430="","",'2_Review &amp; Audit'!D415)</f>
        <v/>
      </c>
      <c r="D430" s="30" t="str">
        <f>IF(A430="","",'2_Review &amp; Audit'!F415)</f>
        <v/>
      </c>
      <c r="E430" s="30" t="str">
        <f>IF(A430="","",'2_Review &amp; Audit'!H415)</f>
        <v/>
      </c>
      <c r="F430" s="31" t="str">
        <f>IF(A430="","",'2_Review &amp; Audit'!I415)</f>
        <v/>
      </c>
      <c r="G430" s="31" t="str">
        <f>IF(A430="","",'2_Review &amp; Audit'!M415)</f>
        <v/>
      </c>
      <c r="H430" s="32" t="str">
        <f>IF(A430="","",'2_Review &amp; Audit'!J415)</f>
        <v/>
      </c>
      <c r="I430" s="32" t="str">
        <f>IF(A430="","",'2_Review &amp; Audit'!N415)</f>
        <v/>
      </c>
      <c r="J430" s="32" t="str">
        <f>IF(A430="","",'2_Review &amp; Audit'!R415)</f>
        <v/>
      </c>
      <c r="K430" s="90" t="str">
        <f>IF(A430="","",'2_Review &amp; Audit'!L415)</f>
        <v/>
      </c>
      <c r="L430" s="90" t="str">
        <f>IF(A430="","",'2_Review &amp; Audit'!P415)</f>
        <v/>
      </c>
      <c r="M430" s="90" t="str">
        <f>IF(A430="","",'2_Review &amp; Audit'!Q415)</f>
        <v/>
      </c>
      <c r="N430" s="90" t="str">
        <f t="shared" si="50"/>
        <v/>
      </c>
      <c r="O430" s="32" t="str">
        <f>IF(OR(D430="",G430="",M430&gt;=0),"",MIN(I430,SUMIFS('2_Review &amp; Audit'!$J$6:$J$505,'2_Review &amp; Audit'!$F$6:$F$505,D430,'2_Review &amp; Audit'!$I$6:$I$505,"&gt;="&amp;G430-30,'2_Review &amp; Audit'!$I$6:$I$505,"&lt;="&amp;G430+30,'2_Review &amp; Audit'!$A$6:$A$505,"&lt;&gt;"&amp;A430)))</f>
        <v/>
      </c>
      <c r="P430" s="32" t="str">
        <f>IF(OR(D430="",G430="",M430&gt;=0),"",COUNTIFS('2_Review &amp; Audit'!$F$6:$F$505,D430,'2_Review &amp; Audit'!$I$6:$I$505,"&gt;="&amp;G430-30,'2_Review &amp; Audit'!$I$6:$I$505,"&lt;="&amp;G430+30,'2_Review &amp; Audit'!$A$6:$A$505,"&lt;&gt;"&amp;A430))</f>
        <v/>
      </c>
      <c r="Q430" s="88" t="str">
        <f t="shared" si="51"/>
        <v/>
      </c>
      <c r="R430" s="84" t="str">
        <f>IF(TransactionAuditTable[[#This Row],[Ticker]]="","",IF(Q430&lt;&gt;"Yes",0,ABS(M430)*MIN(1,O430/I430)))</f>
        <v/>
      </c>
      <c r="S430" s="85" t="str">
        <f t="shared" si="52"/>
        <v/>
      </c>
      <c r="T430" s="85" t="str">
        <f t="shared" si="53"/>
        <v/>
      </c>
      <c r="U430" s="85" t="str">
        <f t="shared" si="54"/>
        <v/>
      </c>
      <c r="V430" s="31" t="str">
        <f t="shared" si="55"/>
        <v/>
      </c>
      <c r="W430" s="80" t="str">
        <f t="shared" si="56"/>
        <v/>
      </c>
      <c r="X430" s="83" t="str">
        <f t="shared" si="57"/>
        <v/>
      </c>
    </row>
    <row r="431" spans="1:24" ht="15" customHeight="1" x14ac:dyDescent="0.25">
      <c r="A431" s="30" t="str">
        <f>IF('2_Review &amp; Audit'!A416="","",'2_Review &amp; Audit'!A416)</f>
        <v/>
      </c>
      <c r="B431" s="30" t="str">
        <f>IF(A431="","",'2_Review &amp; Audit'!C416)</f>
        <v/>
      </c>
      <c r="C431" s="30" t="str">
        <f>IF(A431="","",'2_Review &amp; Audit'!D416)</f>
        <v/>
      </c>
      <c r="D431" s="30" t="str">
        <f>IF(A431="","",'2_Review &amp; Audit'!F416)</f>
        <v/>
      </c>
      <c r="E431" s="30" t="str">
        <f>IF(A431="","",'2_Review &amp; Audit'!H416)</f>
        <v/>
      </c>
      <c r="F431" s="31" t="str">
        <f>IF(A431="","",'2_Review &amp; Audit'!I416)</f>
        <v/>
      </c>
      <c r="G431" s="31" t="str">
        <f>IF(A431="","",'2_Review &amp; Audit'!M416)</f>
        <v/>
      </c>
      <c r="H431" s="32" t="str">
        <f>IF(A431="","",'2_Review &amp; Audit'!J416)</f>
        <v/>
      </c>
      <c r="I431" s="32" t="str">
        <f>IF(A431="","",'2_Review &amp; Audit'!N416)</f>
        <v/>
      </c>
      <c r="J431" s="32" t="str">
        <f>IF(A431="","",'2_Review &amp; Audit'!R416)</f>
        <v/>
      </c>
      <c r="K431" s="90" t="str">
        <f>IF(A431="","",'2_Review &amp; Audit'!L416)</f>
        <v/>
      </c>
      <c r="L431" s="90" t="str">
        <f>IF(A431="","",'2_Review &amp; Audit'!P416)</f>
        <v/>
      </c>
      <c r="M431" s="90" t="str">
        <f>IF(A431="","",'2_Review &amp; Audit'!Q416)</f>
        <v/>
      </c>
      <c r="N431" s="90" t="str">
        <f t="shared" si="50"/>
        <v/>
      </c>
      <c r="O431" s="32" t="str">
        <f>IF(OR(D431="",G431="",M431&gt;=0),"",MIN(I431,SUMIFS('2_Review &amp; Audit'!$J$6:$J$505,'2_Review &amp; Audit'!$F$6:$F$505,D431,'2_Review &amp; Audit'!$I$6:$I$505,"&gt;="&amp;G431-30,'2_Review &amp; Audit'!$I$6:$I$505,"&lt;="&amp;G431+30,'2_Review &amp; Audit'!$A$6:$A$505,"&lt;&gt;"&amp;A431)))</f>
        <v/>
      </c>
      <c r="P431" s="32" t="str">
        <f>IF(OR(D431="",G431="",M431&gt;=0),"",COUNTIFS('2_Review &amp; Audit'!$F$6:$F$505,D431,'2_Review &amp; Audit'!$I$6:$I$505,"&gt;="&amp;G431-30,'2_Review &amp; Audit'!$I$6:$I$505,"&lt;="&amp;G431+30,'2_Review &amp; Audit'!$A$6:$A$505,"&lt;&gt;"&amp;A431))</f>
        <v/>
      </c>
      <c r="Q431" s="88" t="str">
        <f t="shared" si="51"/>
        <v/>
      </c>
      <c r="R431" s="84" t="str">
        <f>IF(TransactionAuditTable[[#This Row],[Ticker]]="","",IF(Q431&lt;&gt;"Yes",0,ABS(M431)*MIN(1,O431/I431)))</f>
        <v/>
      </c>
      <c r="S431" s="85" t="str">
        <f t="shared" si="52"/>
        <v/>
      </c>
      <c r="T431" s="85" t="str">
        <f t="shared" si="53"/>
        <v/>
      </c>
      <c r="U431" s="85" t="str">
        <f t="shared" si="54"/>
        <v/>
      </c>
      <c r="V431" s="31" t="str">
        <f t="shared" si="55"/>
        <v/>
      </c>
      <c r="W431" s="79" t="str">
        <f t="shared" si="56"/>
        <v/>
      </c>
      <c r="X431" s="82" t="str">
        <f t="shared" si="57"/>
        <v/>
      </c>
    </row>
    <row r="432" spans="1:24" ht="15" customHeight="1" x14ac:dyDescent="0.25">
      <c r="A432" s="30" t="str">
        <f>IF('2_Review &amp; Audit'!A417="","",'2_Review &amp; Audit'!A417)</f>
        <v/>
      </c>
      <c r="B432" s="30" t="str">
        <f>IF(A432="","",'2_Review &amp; Audit'!C417)</f>
        <v/>
      </c>
      <c r="C432" s="30" t="str">
        <f>IF(A432="","",'2_Review &amp; Audit'!D417)</f>
        <v/>
      </c>
      <c r="D432" s="30" t="str">
        <f>IF(A432="","",'2_Review &amp; Audit'!F417)</f>
        <v/>
      </c>
      <c r="E432" s="30" t="str">
        <f>IF(A432="","",'2_Review &amp; Audit'!H417)</f>
        <v/>
      </c>
      <c r="F432" s="31" t="str">
        <f>IF(A432="","",'2_Review &amp; Audit'!I417)</f>
        <v/>
      </c>
      <c r="G432" s="31" t="str">
        <f>IF(A432="","",'2_Review &amp; Audit'!M417)</f>
        <v/>
      </c>
      <c r="H432" s="32" t="str">
        <f>IF(A432="","",'2_Review &amp; Audit'!J417)</f>
        <v/>
      </c>
      <c r="I432" s="32" t="str">
        <f>IF(A432="","",'2_Review &amp; Audit'!N417)</f>
        <v/>
      </c>
      <c r="J432" s="32" t="str">
        <f>IF(A432="","",'2_Review &amp; Audit'!R417)</f>
        <v/>
      </c>
      <c r="K432" s="90" t="str">
        <f>IF(A432="","",'2_Review &amp; Audit'!L417)</f>
        <v/>
      </c>
      <c r="L432" s="90" t="str">
        <f>IF(A432="","",'2_Review &amp; Audit'!P417)</f>
        <v/>
      </c>
      <c r="M432" s="90" t="str">
        <f>IF(A432="","",'2_Review &amp; Audit'!Q417)</f>
        <v/>
      </c>
      <c r="N432" s="90" t="str">
        <f t="shared" si="50"/>
        <v/>
      </c>
      <c r="O432" s="32" t="str">
        <f>IF(OR(D432="",G432="",M432&gt;=0),"",MIN(I432,SUMIFS('2_Review &amp; Audit'!$J$6:$J$505,'2_Review &amp; Audit'!$F$6:$F$505,D432,'2_Review &amp; Audit'!$I$6:$I$505,"&gt;="&amp;G432-30,'2_Review &amp; Audit'!$I$6:$I$505,"&lt;="&amp;G432+30,'2_Review &amp; Audit'!$A$6:$A$505,"&lt;&gt;"&amp;A432)))</f>
        <v/>
      </c>
      <c r="P432" s="32" t="str">
        <f>IF(OR(D432="",G432="",M432&gt;=0),"",COUNTIFS('2_Review &amp; Audit'!$F$6:$F$505,D432,'2_Review &amp; Audit'!$I$6:$I$505,"&gt;="&amp;G432-30,'2_Review &amp; Audit'!$I$6:$I$505,"&lt;="&amp;G432+30,'2_Review &amp; Audit'!$A$6:$A$505,"&lt;&gt;"&amp;A432))</f>
        <v/>
      </c>
      <c r="Q432" s="88" t="str">
        <f t="shared" si="51"/>
        <v/>
      </c>
      <c r="R432" s="84" t="str">
        <f>IF(TransactionAuditTable[[#This Row],[Ticker]]="","",IF(Q432&lt;&gt;"Yes",0,ABS(M432)*MIN(1,O432/I432)))</f>
        <v/>
      </c>
      <c r="S432" s="85" t="str">
        <f t="shared" si="52"/>
        <v/>
      </c>
      <c r="T432" s="85" t="str">
        <f t="shared" si="53"/>
        <v/>
      </c>
      <c r="U432" s="85" t="str">
        <f t="shared" si="54"/>
        <v/>
      </c>
      <c r="V432" s="31" t="str">
        <f t="shared" si="55"/>
        <v/>
      </c>
      <c r="W432" s="80" t="str">
        <f t="shared" si="56"/>
        <v/>
      </c>
      <c r="X432" s="83" t="str">
        <f t="shared" si="57"/>
        <v/>
      </c>
    </row>
    <row r="433" spans="1:24" ht="15" customHeight="1" x14ac:dyDescent="0.25">
      <c r="A433" s="30" t="str">
        <f>IF('2_Review &amp; Audit'!A418="","",'2_Review &amp; Audit'!A418)</f>
        <v/>
      </c>
      <c r="B433" s="30" t="str">
        <f>IF(A433="","",'2_Review &amp; Audit'!C418)</f>
        <v/>
      </c>
      <c r="C433" s="30" t="str">
        <f>IF(A433="","",'2_Review &amp; Audit'!D418)</f>
        <v/>
      </c>
      <c r="D433" s="30" t="str">
        <f>IF(A433="","",'2_Review &amp; Audit'!F418)</f>
        <v/>
      </c>
      <c r="E433" s="30" t="str">
        <f>IF(A433="","",'2_Review &amp; Audit'!H418)</f>
        <v/>
      </c>
      <c r="F433" s="31" t="str">
        <f>IF(A433="","",'2_Review &amp; Audit'!I418)</f>
        <v/>
      </c>
      <c r="G433" s="31" t="str">
        <f>IF(A433="","",'2_Review &amp; Audit'!M418)</f>
        <v/>
      </c>
      <c r="H433" s="32" t="str">
        <f>IF(A433="","",'2_Review &amp; Audit'!J418)</f>
        <v/>
      </c>
      <c r="I433" s="32" t="str">
        <f>IF(A433="","",'2_Review &amp; Audit'!N418)</f>
        <v/>
      </c>
      <c r="J433" s="32" t="str">
        <f>IF(A433="","",'2_Review &amp; Audit'!R418)</f>
        <v/>
      </c>
      <c r="K433" s="90" t="str">
        <f>IF(A433="","",'2_Review &amp; Audit'!L418)</f>
        <v/>
      </c>
      <c r="L433" s="90" t="str">
        <f>IF(A433="","",'2_Review &amp; Audit'!P418)</f>
        <v/>
      </c>
      <c r="M433" s="90" t="str">
        <f>IF(A433="","",'2_Review &amp; Audit'!Q418)</f>
        <v/>
      </c>
      <c r="N433" s="90" t="str">
        <f t="shared" si="50"/>
        <v/>
      </c>
      <c r="O433" s="32" t="str">
        <f>IF(OR(D433="",G433="",M433&gt;=0),"",MIN(I433,SUMIFS('2_Review &amp; Audit'!$J$6:$J$505,'2_Review &amp; Audit'!$F$6:$F$505,D433,'2_Review &amp; Audit'!$I$6:$I$505,"&gt;="&amp;G433-30,'2_Review &amp; Audit'!$I$6:$I$505,"&lt;="&amp;G433+30,'2_Review &amp; Audit'!$A$6:$A$505,"&lt;&gt;"&amp;A433)))</f>
        <v/>
      </c>
      <c r="P433" s="32" t="str">
        <f>IF(OR(D433="",G433="",M433&gt;=0),"",COUNTIFS('2_Review &amp; Audit'!$F$6:$F$505,D433,'2_Review &amp; Audit'!$I$6:$I$505,"&gt;="&amp;G433-30,'2_Review &amp; Audit'!$I$6:$I$505,"&lt;="&amp;G433+30,'2_Review &amp; Audit'!$A$6:$A$505,"&lt;&gt;"&amp;A433))</f>
        <v/>
      </c>
      <c r="Q433" s="88" t="str">
        <f t="shared" si="51"/>
        <v/>
      </c>
      <c r="R433" s="84" t="str">
        <f>IF(TransactionAuditTable[[#This Row],[Ticker]]="","",IF(Q433&lt;&gt;"Yes",0,ABS(M433)*MIN(1,O433/I433)))</f>
        <v/>
      </c>
      <c r="S433" s="85" t="str">
        <f t="shared" si="52"/>
        <v/>
      </c>
      <c r="T433" s="85" t="str">
        <f t="shared" si="53"/>
        <v/>
      </c>
      <c r="U433" s="85" t="str">
        <f t="shared" si="54"/>
        <v/>
      </c>
      <c r="V433" s="31" t="str">
        <f t="shared" si="55"/>
        <v/>
      </c>
      <c r="W433" s="79" t="str">
        <f t="shared" si="56"/>
        <v/>
      </c>
      <c r="X433" s="82" t="str">
        <f t="shared" si="57"/>
        <v/>
      </c>
    </row>
    <row r="434" spans="1:24" ht="15" customHeight="1" x14ac:dyDescent="0.25">
      <c r="A434" s="30" t="str">
        <f>IF('2_Review &amp; Audit'!A419="","",'2_Review &amp; Audit'!A419)</f>
        <v/>
      </c>
      <c r="B434" s="30" t="str">
        <f>IF(A434="","",'2_Review &amp; Audit'!C419)</f>
        <v/>
      </c>
      <c r="C434" s="30" t="str">
        <f>IF(A434="","",'2_Review &amp; Audit'!D419)</f>
        <v/>
      </c>
      <c r="D434" s="30" t="str">
        <f>IF(A434="","",'2_Review &amp; Audit'!F419)</f>
        <v/>
      </c>
      <c r="E434" s="30" t="str">
        <f>IF(A434="","",'2_Review &amp; Audit'!H419)</f>
        <v/>
      </c>
      <c r="F434" s="31" t="str">
        <f>IF(A434="","",'2_Review &amp; Audit'!I419)</f>
        <v/>
      </c>
      <c r="G434" s="31" t="str">
        <f>IF(A434="","",'2_Review &amp; Audit'!M419)</f>
        <v/>
      </c>
      <c r="H434" s="32" t="str">
        <f>IF(A434="","",'2_Review &amp; Audit'!J419)</f>
        <v/>
      </c>
      <c r="I434" s="32" t="str">
        <f>IF(A434="","",'2_Review &amp; Audit'!N419)</f>
        <v/>
      </c>
      <c r="J434" s="32" t="str">
        <f>IF(A434="","",'2_Review &amp; Audit'!R419)</f>
        <v/>
      </c>
      <c r="K434" s="90" t="str">
        <f>IF(A434="","",'2_Review &amp; Audit'!L419)</f>
        <v/>
      </c>
      <c r="L434" s="90" t="str">
        <f>IF(A434="","",'2_Review &amp; Audit'!P419)</f>
        <v/>
      </c>
      <c r="M434" s="90" t="str">
        <f>IF(A434="","",'2_Review &amp; Audit'!Q419)</f>
        <v/>
      </c>
      <c r="N434" s="90" t="str">
        <f t="shared" si="50"/>
        <v/>
      </c>
      <c r="O434" s="32" t="str">
        <f>IF(OR(D434="",G434="",M434&gt;=0),"",MIN(I434,SUMIFS('2_Review &amp; Audit'!$J$6:$J$505,'2_Review &amp; Audit'!$F$6:$F$505,D434,'2_Review &amp; Audit'!$I$6:$I$505,"&gt;="&amp;G434-30,'2_Review &amp; Audit'!$I$6:$I$505,"&lt;="&amp;G434+30,'2_Review &amp; Audit'!$A$6:$A$505,"&lt;&gt;"&amp;A434)))</f>
        <v/>
      </c>
      <c r="P434" s="32" t="str">
        <f>IF(OR(D434="",G434="",M434&gt;=0),"",COUNTIFS('2_Review &amp; Audit'!$F$6:$F$505,D434,'2_Review &amp; Audit'!$I$6:$I$505,"&gt;="&amp;G434-30,'2_Review &amp; Audit'!$I$6:$I$505,"&lt;="&amp;G434+30,'2_Review &amp; Audit'!$A$6:$A$505,"&lt;&gt;"&amp;A434))</f>
        <v/>
      </c>
      <c r="Q434" s="88" t="str">
        <f t="shared" si="51"/>
        <v/>
      </c>
      <c r="R434" s="84" t="str">
        <f>IF(TransactionAuditTable[[#This Row],[Ticker]]="","",IF(Q434&lt;&gt;"Yes",0,ABS(M434)*MIN(1,O434/I434)))</f>
        <v/>
      </c>
      <c r="S434" s="85" t="str">
        <f t="shared" si="52"/>
        <v/>
      </c>
      <c r="T434" s="85" t="str">
        <f t="shared" si="53"/>
        <v/>
      </c>
      <c r="U434" s="85" t="str">
        <f t="shared" si="54"/>
        <v/>
      </c>
      <c r="V434" s="31" t="str">
        <f t="shared" si="55"/>
        <v/>
      </c>
      <c r="W434" s="80" t="str">
        <f t="shared" si="56"/>
        <v/>
      </c>
      <c r="X434" s="83" t="str">
        <f t="shared" si="57"/>
        <v/>
      </c>
    </row>
    <row r="435" spans="1:24" ht="15" customHeight="1" x14ac:dyDescent="0.25">
      <c r="A435" s="30" t="str">
        <f>IF('2_Review &amp; Audit'!A420="","",'2_Review &amp; Audit'!A420)</f>
        <v/>
      </c>
      <c r="B435" s="30" t="str">
        <f>IF(A435="","",'2_Review &amp; Audit'!C420)</f>
        <v/>
      </c>
      <c r="C435" s="30" t="str">
        <f>IF(A435="","",'2_Review &amp; Audit'!D420)</f>
        <v/>
      </c>
      <c r="D435" s="30" t="str">
        <f>IF(A435="","",'2_Review &amp; Audit'!F420)</f>
        <v/>
      </c>
      <c r="E435" s="30" t="str">
        <f>IF(A435="","",'2_Review &amp; Audit'!H420)</f>
        <v/>
      </c>
      <c r="F435" s="31" t="str">
        <f>IF(A435="","",'2_Review &amp; Audit'!I420)</f>
        <v/>
      </c>
      <c r="G435" s="31" t="str">
        <f>IF(A435="","",'2_Review &amp; Audit'!M420)</f>
        <v/>
      </c>
      <c r="H435" s="32" t="str">
        <f>IF(A435="","",'2_Review &amp; Audit'!J420)</f>
        <v/>
      </c>
      <c r="I435" s="32" t="str">
        <f>IF(A435="","",'2_Review &amp; Audit'!N420)</f>
        <v/>
      </c>
      <c r="J435" s="32" t="str">
        <f>IF(A435="","",'2_Review &amp; Audit'!R420)</f>
        <v/>
      </c>
      <c r="K435" s="90" t="str">
        <f>IF(A435="","",'2_Review &amp; Audit'!L420)</f>
        <v/>
      </c>
      <c r="L435" s="90" t="str">
        <f>IF(A435="","",'2_Review &amp; Audit'!P420)</f>
        <v/>
      </c>
      <c r="M435" s="90" t="str">
        <f>IF(A435="","",'2_Review &amp; Audit'!Q420)</f>
        <v/>
      </c>
      <c r="N435" s="90" t="str">
        <f t="shared" si="50"/>
        <v/>
      </c>
      <c r="O435" s="32" t="str">
        <f>IF(OR(D435="",G435="",M435&gt;=0),"",MIN(I435,SUMIFS('2_Review &amp; Audit'!$J$6:$J$505,'2_Review &amp; Audit'!$F$6:$F$505,D435,'2_Review &amp; Audit'!$I$6:$I$505,"&gt;="&amp;G435-30,'2_Review &amp; Audit'!$I$6:$I$505,"&lt;="&amp;G435+30,'2_Review &amp; Audit'!$A$6:$A$505,"&lt;&gt;"&amp;A435)))</f>
        <v/>
      </c>
      <c r="P435" s="32" t="str">
        <f>IF(OR(D435="",G435="",M435&gt;=0),"",COUNTIFS('2_Review &amp; Audit'!$F$6:$F$505,D435,'2_Review &amp; Audit'!$I$6:$I$505,"&gt;="&amp;G435-30,'2_Review &amp; Audit'!$I$6:$I$505,"&lt;="&amp;G435+30,'2_Review &amp; Audit'!$A$6:$A$505,"&lt;&gt;"&amp;A435))</f>
        <v/>
      </c>
      <c r="Q435" s="88" t="str">
        <f t="shared" si="51"/>
        <v/>
      </c>
      <c r="R435" s="84" t="str">
        <f>IF(TransactionAuditTable[[#This Row],[Ticker]]="","",IF(Q435&lt;&gt;"Yes",0,ABS(M435)*MIN(1,O435/I435)))</f>
        <v/>
      </c>
      <c r="S435" s="85" t="str">
        <f t="shared" si="52"/>
        <v/>
      </c>
      <c r="T435" s="85" t="str">
        <f t="shared" si="53"/>
        <v/>
      </c>
      <c r="U435" s="85" t="str">
        <f t="shared" si="54"/>
        <v/>
      </c>
      <c r="V435" s="31" t="str">
        <f t="shared" si="55"/>
        <v/>
      </c>
      <c r="W435" s="79" t="str">
        <f t="shared" si="56"/>
        <v/>
      </c>
      <c r="X435" s="82" t="str">
        <f t="shared" si="57"/>
        <v/>
      </c>
    </row>
    <row r="436" spans="1:24" ht="15" customHeight="1" x14ac:dyDescent="0.25">
      <c r="A436" s="30" t="str">
        <f>IF('2_Review &amp; Audit'!A421="","",'2_Review &amp; Audit'!A421)</f>
        <v/>
      </c>
      <c r="B436" s="30" t="str">
        <f>IF(A436="","",'2_Review &amp; Audit'!C421)</f>
        <v/>
      </c>
      <c r="C436" s="30" t="str">
        <f>IF(A436="","",'2_Review &amp; Audit'!D421)</f>
        <v/>
      </c>
      <c r="D436" s="30" t="str">
        <f>IF(A436="","",'2_Review &amp; Audit'!F421)</f>
        <v/>
      </c>
      <c r="E436" s="30" t="str">
        <f>IF(A436="","",'2_Review &amp; Audit'!H421)</f>
        <v/>
      </c>
      <c r="F436" s="31" t="str">
        <f>IF(A436="","",'2_Review &amp; Audit'!I421)</f>
        <v/>
      </c>
      <c r="G436" s="31" t="str">
        <f>IF(A436="","",'2_Review &amp; Audit'!M421)</f>
        <v/>
      </c>
      <c r="H436" s="32" t="str">
        <f>IF(A436="","",'2_Review &amp; Audit'!J421)</f>
        <v/>
      </c>
      <c r="I436" s="32" t="str">
        <f>IF(A436="","",'2_Review &amp; Audit'!N421)</f>
        <v/>
      </c>
      <c r="J436" s="32" t="str">
        <f>IF(A436="","",'2_Review &amp; Audit'!R421)</f>
        <v/>
      </c>
      <c r="K436" s="90" t="str">
        <f>IF(A436="","",'2_Review &amp; Audit'!L421)</f>
        <v/>
      </c>
      <c r="L436" s="90" t="str">
        <f>IF(A436="","",'2_Review &amp; Audit'!P421)</f>
        <v/>
      </c>
      <c r="M436" s="90" t="str">
        <f>IF(A436="","",'2_Review &amp; Audit'!Q421)</f>
        <v/>
      </c>
      <c r="N436" s="90" t="str">
        <f t="shared" si="50"/>
        <v/>
      </c>
      <c r="O436" s="32" t="str">
        <f>IF(OR(D436="",G436="",M436&gt;=0),"",MIN(I436,SUMIFS('2_Review &amp; Audit'!$J$6:$J$505,'2_Review &amp; Audit'!$F$6:$F$505,D436,'2_Review &amp; Audit'!$I$6:$I$505,"&gt;="&amp;G436-30,'2_Review &amp; Audit'!$I$6:$I$505,"&lt;="&amp;G436+30,'2_Review &amp; Audit'!$A$6:$A$505,"&lt;&gt;"&amp;A436)))</f>
        <v/>
      </c>
      <c r="P436" s="32" t="str">
        <f>IF(OR(D436="",G436="",M436&gt;=0),"",COUNTIFS('2_Review &amp; Audit'!$F$6:$F$505,D436,'2_Review &amp; Audit'!$I$6:$I$505,"&gt;="&amp;G436-30,'2_Review &amp; Audit'!$I$6:$I$505,"&lt;="&amp;G436+30,'2_Review &amp; Audit'!$A$6:$A$505,"&lt;&gt;"&amp;A436))</f>
        <v/>
      </c>
      <c r="Q436" s="88" t="str">
        <f t="shared" si="51"/>
        <v/>
      </c>
      <c r="R436" s="84" t="str">
        <f>IF(TransactionAuditTable[[#This Row],[Ticker]]="","",IF(Q436&lt;&gt;"Yes",0,ABS(M436)*MIN(1,O436/I436)))</f>
        <v/>
      </c>
      <c r="S436" s="85" t="str">
        <f t="shared" si="52"/>
        <v/>
      </c>
      <c r="T436" s="85" t="str">
        <f t="shared" si="53"/>
        <v/>
      </c>
      <c r="U436" s="85" t="str">
        <f t="shared" si="54"/>
        <v/>
      </c>
      <c r="V436" s="31" t="str">
        <f t="shared" si="55"/>
        <v/>
      </c>
      <c r="W436" s="80" t="str">
        <f t="shared" si="56"/>
        <v/>
      </c>
      <c r="X436" s="83" t="str">
        <f t="shared" si="57"/>
        <v/>
      </c>
    </row>
    <row r="437" spans="1:24" ht="15" customHeight="1" x14ac:dyDescent="0.25">
      <c r="A437" s="30" t="str">
        <f>IF('2_Review &amp; Audit'!A422="","",'2_Review &amp; Audit'!A422)</f>
        <v/>
      </c>
      <c r="B437" s="30" t="str">
        <f>IF(A437="","",'2_Review &amp; Audit'!C422)</f>
        <v/>
      </c>
      <c r="C437" s="30" t="str">
        <f>IF(A437="","",'2_Review &amp; Audit'!D422)</f>
        <v/>
      </c>
      <c r="D437" s="30" t="str">
        <f>IF(A437="","",'2_Review &amp; Audit'!F422)</f>
        <v/>
      </c>
      <c r="E437" s="30" t="str">
        <f>IF(A437="","",'2_Review &amp; Audit'!H422)</f>
        <v/>
      </c>
      <c r="F437" s="31" t="str">
        <f>IF(A437="","",'2_Review &amp; Audit'!I422)</f>
        <v/>
      </c>
      <c r="G437" s="31" t="str">
        <f>IF(A437="","",'2_Review &amp; Audit'!M422)</f>
        <v/>
      </c>
      <c r="H437" s="32" t="str">
        <f>IF(A437="","",'2_Review &amp; Audit'!J422)</f>
        <v/>
      </c>
      <c r="I437" s="32" t="str">
        <f>IF(A437="","",'2_Review &amp; Audit'!N422)</f>
        <v/>
      </c>
      <c r="J437" s="32" t="str">
        <f>IF(A437="","",'2_Review &amp; Audit'!R422)</f>
        <v/>
      </c>
      <c r="K437" s="90" t="str">
        <f>IF(A437="","",'2_Review &amp; Audit'!L422)</f>
        <v/>
      </c>
      <c r="L437" s="90" t="str">
        <f>IF(A437="","",'2_Review &amp; Audit'!P422)</f>
        <v/>
      </c>
      <c r="M437" s="90" t="str">
        <f>IF(A437="","",'2_Review &amp; Audit'!Q422)</f>
        <v/>
      </c>
      <c r="N437" s="90" t="str">
        <f t="shared" si="50"/>
        <v/>
      </c>
      <c r="O437" s="32" t="str">
        <f>IF(OR(D437="",G437="",M437&gt;=0),"",MIN(I437,SUMIFS('2_Review &amp; Audit'!$J$6:$J$505,'2_Review &amp; Audit'!$F$6:$F$505,D437,'2_Review &amp; Audit'!$I$6:$I$505,"&gt;="&amp;G437-30,'2_Review &amp; Audit'!$I$6:$I$505,"&lt;="&amp;G437+30,'2_Review &amp; Audit'!$A$6:$A$505,"&lt;&gt;"&amp;A437)))</f>
        <v/>
      </c>
      <c r="P437" s="32" t="str">
        <f>IF(OR(D437="",G437="",M437&gt;=0),"",COUNTIFS('2_Review &amp; Audit'!$F$6:$F$505,D437,'2_Review &amp; Audit'!$I$6:$I$505,"&gt;="&amp;G437-30,'2_Review &amp; Audit'!$I$6:$I$505,"&lt;="&amp;G437+30,'2_Review &amp; Audit'!$A$6:$A$505,"&lt;&gt;"&amp;A437))</f>
        <v/>
      </c>
      <c r="Q437" s="88" t="str">
        <f t="shared" si="51"/>
        <v/>
      </c>
      <c r="R437" s="84" t="str">
        <f>IF(TransactionAuditTable[[#This Row],[Ticker]]="","",IF(Q437&lt;&gt;"Yes",0,ABS(M437)*MIN(1,O437/I437)))</f>
        <v/>
      </c>
      <c r="S437" s="85" t="str">
        <f t="shared" si="52"/>
        <v/>
      </c>
      <c r="T437" s="85" t="str">
        <f t="shared" si="53"/>
        <v/>
      </c>
      <c r="U437" s="85" t="str">
        <f t="shared" si="54"/>
        <v/>
      </c>
      <c r="V437" s="31" t="str">
        <f t="shared" si="55"/>
        <v/>
      </c>
      <c r="W437" s="79" t="str">
        <f t="shared" si="56"/>
        <v/>
      </c>
      <c r="X437" s="82" t="str">
        <f t="shared" si="57"/>
        <v/>
      </c>
    </row>
    <row r="438" spans="1:24" ht="15" customHeight="1" x14ac:dyDescent="0.25">
      <c r="A438" s="30" t="str">
        <f>IF('2_Review &amp; Audit'!A423="","",'2_Review &amp; Audit'!A423)</f>
        <v/>
      </c>
      <c r="B438" s="30" t="str">
        <f>IF(A438="","",'2_Review &amp; Audit'!C423)</f>
        <v/>
      </c>
      <c r="C438" s="30" t="str">
        <f>IF(A438="","",'2_Review &amp; Audit'!D423)</f>
        <v/>
      </c>
      <c r="D438" s="30" t="str">
        <f>IF(A438="","",'2_Review &amp; Audit'!F423)</f>
        <v/>
      </c>
      <c r="E438" s="30" t="str">
        <f>IF(A438="","",'2_Review &amp; Audit'!H423)</f>
        <v/>
      </c>
      <c r="F438" s="31" t="str">
        <f>IF(A438="","",'2_Review &amp; Audit'!I423)</f>
        <v/>
      </c>
      <c r="G438" s="31" t="str">
        <f>IF(A438="","",'2_Review &amp; Audit'!M423)</f>
        <v/>
      </c>
      <c r="H438" s="32" t="str">
        <f>IF(A438="","",'2_Review &amp; Audit'!J423)</f>
        <v/>
      </c>
      <c r="I438" s="32" t="str">
        <f>IF(A438="","",'2_Review &amp; Audit'!N423)</f>
        <v/>
      </c>
      <c r="J438" s="32" t="str">
        <f>IF(A438="","",'2_Review &amp; Audit'!R423)</f>
        <v/>
      </c>
      <c r="K438" s="90" t="str">
        <f>IF(A438="","",'2_Review &amp; Audit'!L423)</f>
        <v/>
      </c>
      <c r="L438" s="90" t="str">
        <f>IF(A438="","",'2_Review &amp; Audit'!P423)</f>
        <v/>
      </c>
      <c r="M438" s="90" t="str">
        <f>IF(A438="","",'2_Review &amp; Audit'!Q423)</f>
        <v/>
      </c>
      <c r="N438" s="90" t="str">
        <f t="shared" si="50"/>
        <v/>
      </c>
      <c r="O438" s="32" t="str">
        <f>IF(OR(D438="",G438="",M438&gt;=0),"",MIN(I438,SUMIFS('2_Review &amp; Audit'!$J$6:$J$505,'2_Review &amp; Audit'!$F$6:$F$505,D438,'2_Review &amp; Audit'!$I$6:$I$505,"&gt;="&amp;G438-30,'2_Review &amp; Audit'!$I$6:$I$505,"&lt;="&amp;G438+30,'2_Review &amp; Audit'!$A$6:$A$505,"&lt;&gt;"&amp;A438)))</f>
        <v/>
      </c>
      <c r="P438" s="32" t="str">
        <f>IF(OR(D438="",G438="",M438&gt;=0),"",COUNTIFS('2_Review &amp; Audit'!$F$6:$F$505,D438,'2_Review &amp; Audit'!$I$6:$I$505,"&gt;="&amp;G438-30,'2_Review &amp; Audit'!$I$6:$I$505,"&lt;="&amp;G438+30,'2_Review &amp; Audit'!$A$6:$A$505,"&lt;&gt;"&amp;A438))</f>
        <v/>
      </c>
      <c r="Q438" s="88" t="str">
        <f t="shared" si="51"/>
        <v/>
      </c>
      <c r="R438" s="84" t="str">
        <f>IF(TransactionAuditTable[[#This Row],[Ticker]]="","",IF(Q438&lt;&gt;"Yes",0,ABS(M438)*MIN(1,O438/I438)))</f>
        <v/>
      </c>
      <c r="S438" s="85" t="str">
        <f t="shared" si="52"/>
        <v/>
      </c>
      <c r="T438" s="85" t="str">
        <f t="shared" si="53"/>
        <v/>
      </c>
      <c r="U438" s="85" t="str">
        <f t="shared" si="54"/>
        <v/>
      </c>
      <c r="V438" s="31" t="str">
        <f t="shared" si="55"/>
        <v/>
      </c>
      <c r="W438" s="80" t="str">
        <f t="shared" si="56"/>
        <v/>
      </c>
      <c r="X438" s="83" t="str">
        <f t="shared" si="57"/>
        <v/>
      </c>
    </row>
    <row r="439" spans="1:24" ht="15" customHeight="1" x14ac:dyDescent="0.25">
      <c r="A439" s="30" t="str">
        <f>IF('2_Review &amp; Audit'!A424="","",'2_Review &amp; Audit'!A424)</f>
        <v/>
      </c>
      <c r="B439" s="30" t="str">
        <f>IF(A439="","",'2_Review &amp; Audit'!C424)</f>
        <v/>
      </c>
      <c r="C439" s="30" t="str">
        <f>IF(A439="","",'2_Review &amp; Audit'!D424)</f>
        <v/>
      </c>
      <c r="D439" s="30" t="str">
        <f>IF(A439="","",'2_Review &amp; Audit'!F424)</f>
        <v/>
      </c>
      <c r="E439" s="30" t="str">
        <f>IF(A439="","",'2_Review &amp; Audit'!H424)</f>
        <v/>
      </c>
      <c r="F439" s="31" t="str">
        <f>IF(A439="","",'2_Review &amp; Audit'!I424)</f>
        <v/>
      </c>
      <c r="G439" s="31" t="str">
        <f>IF(A439="","",'2_Review &amp; Audit'!M424)</f>
        <v/>
      </c>
      <c r="H439" s="32" t="str">
        <f>IF(A439="","",'2_Review &amp; Audit'!J424)</f>
        <v/>
      </c>
      <c r="I439" s="32" t="str">
        <f>IF(A439="","",'2_Review &amp; Audit'!N424)</f>
        <v/>
      </c>
      <c r="J439" s="32" t="str">
        <f>IF(A439="","",'2_Review &amp; Audit'!R424)</f>
        <v/>
      </c>
      <c r="K439" s="90" t="str">
        <f>IF(A439="","",'2_Review &amp; Audit'!L424)</f>
        <v/>
      </c>
      <c r="L439" s="90" t="str">
        <f>IF(A439="","",'2_Review &amp; Audit'!P424)</f>
        <v/>
      </c>
      <c r="M439" s="90" t="str">
        <f>IF(A439="","",'2_Review &amp; Audit'!Q424)</f>
        <v/>
      </c>
      <c r="N439" s="90" t="str">
        <f t="shared" si="50"/>
        <v/>
      </c>
      <c r="O439" s="32" t="str">
        <f>IF(OR(D439="",G439="",M439&gt;=0),"",MIN(I439,SUMIFS('2_Review &amp; Audit'!$J$6:$J$505,'2_Review &amp; Audit'!$F$6:$F$505,D439,'2_Review &amp; Audit'!$I$6:$I$505,"&gt;="&amp;G439-30,'2_Review &amp; Audit'!$I$6:$I$505,"&lt;="&amp;G439+30,'2_Review &amp; Audit'!$A$6:$A$505,"&lt;&gt;"&amp;A439)))</f>
        <v/>
      </c>
      <c r="P439" s="32" t="str">
        <f>IF(OR(D439="",G439="",M439&gt;=0),"",COUNTIFS('2_Review &amp; Audit'!$F$6:$F$505,D439,'2_Review &amp; Audit'!$I$6:$I$505,"&gt;="&amp;G439-30,'2_Review &amp; Audit'!$I$6:$I$505,"&lt;="&amp;G439+30,'2_Review &amp; Audit'!$A$6:$A$505,"&lt;&gt;"&amp;A439))</f>
        <v/>
      </c>
      <c r="Q439" s="88" t="str">
        <f t="shared" si="51"/>
        <v/>
      </c>
      <c r="R439" s="84" t="str">
        <f>IF(TransactionAuditTable[[#This Row],[Ticker]]="","",IF(Q439&lt;&gt;"Yes",0,ABS(M439)*MIN(1,O439/I439)))</f>
        <v/>
      </c>
      <c r="S439" s="85" t="str">
        <f t="shared" si="52"/>
        <v/>
      </c>
      <c r="T439" s="85" t="str">
        <f t="shared" si="53"/>
        <v/>
      </c>
      <c r="U439" s="85" t="str">
        <f t="shared" si="54"/>
        <v/>
      </c>
      <c r="V439" s="31" t="str">
        <f t="shared" si="55"/>
        <v/>
      </c>
      <c r="W439" s="79" t="str">
        <f t="shared" si="56"/>
        <v/>
      </c>
      <c r="X439" s="82" t="str">
        <f t="shared" si="57"/>
        <v/>
      </c>
    </row>
    <row r="440" spans="1:24" ht="15" customHeight="1" x14ac:dyDescent="0.25">
      <c r="A440" s="30" t="str">
        <f>IF('2_Review &amp; Audit'!A425="","",'2_Review &amp; Audit'!A425)</f>
        <v/>
      </c>
      <c r="B440" s="30" t="str">
        <f>IF(A440="","",'2_Review &amp; Audit'!C425)</f>
        <v/>
      </c>
      <c r="C440" s="30" t="str">
        <f>IF(A440="","",'2_Review &amp; Audit'!D425)</f>
        <v/>
      </c>
      <c r="D440" s="30" t="str">
        <f>IF(A440="","",'2_Review &amp; Audit'!F425)</f>
        <v/>
      </c>
      <c r="E440" s="30" t="str">
        <f>IF(A440="","",'2_Review &amp; Audit'!H425)</f>
        <v/>
      </c>
      <c r="F440" s="31" t="str">
        <f>IF(A440="","",'2_Review &amp; Audit'!I425)</f>
        <v/>
      </c>
      <c r="G440" s="31" t="str">
        <f>IF(A440="","",'2_Review &amp; Audit'!M425)</f>
        <v/>
      </c>
      <c r="H440" s="32" t="str">
        <f>IF(A440="","",'2_Review &amp; Audit'!J425)</f>
        <v/>
      </c>
      <c r="I440" s="32" t="str">
        <f>IF(A440="","",'2_Review &amp; Audit'!N425)</f>
        <v/>
      </c>
      <c r="J440" s="32" t="str">
        <f>IF(A440="","",'2_Review &amp; Audit'!R425)</f>
        <v/>
      </c>
      <c r="K440" s="90" t="str">
        <f>IF(A440="","",'2_Review &amp; Audit'!L425)</f>
        <v/>
      </c>
      <c r="L440" s="90" t="str">
        <f>IF(A440="","",'2_Review &amp; Audit'!P425)</f>
        <v/>
      </c>
      <c r="M440" s="90" t="str">
        <f>IF(A440="","",'2_Review &amp; Audit'!Q425)</f>
        <v/>
      </c>
      <c r="N440" s="90" t="str">
        <f t="shared" si="50"/>
        <v/>
      </c>
      <c r="O440" s="32" t="str">
        <f>IF(OR(D440="",G440="",M440&gt;=0),"",MIN(I440,SUMIFS('2_Review &amp; Audit'!$J$6:$J$505,'2_Review &amp; Audit'!$F$6:$F$505,D440,'2_Review &amp; Audit'!$I$6:$I$505,"&gt;="&amp;G440-30,'2_Review &amp; Audit'!$I$6:$I$505,"&lt;="&amp;G440+30,'2_Review &amp; Audit'!$A$6:$A$505,"&lt;&gt;"&amp;A440)))</f>
        <v/>
      </c>
      <c r="P440" s="32" t="str">
        <f>IF(OR(D440="",G440="",M440&gt;=0),"",COUNTIFS('2_Review &amp; Audit'!$F$6:$F$505,D440,'2_Review &amp; Audit'!$I$6:$I$505,"&gt;="&amp;G440-30,'2_Review &amp; Audit'!$I$6:$I$505,"&lt;="&amp;G440+30,'2_Review &amp; Audit'!$A$6:$A$505,"&lt;&gt;"&amp;A440))</f>
        <v/>
      </c>
      <c r="Q440" s="88" t="str">
        <f t="shared" si="51"/>
        <v/>
      </c>
      <c r="R440" s="84" t="str">
        <f>IF(TransactionAuditTable[[#This Row],[Ticker]]="","",IF(Q440&lt;&gt;"Yes",0,ABS(M440)*MIN(1,O440/I440)))</f>
        <v/>
      </c>
      <c r="S440" s="85" t="str">
        <f t="shared" si="52"/>
        <v/>
      </c>
      <c r="T440" s="85" t="str">
        <f t="shared" si="53"/>
        <v/>
      </c>
      <c r="U440" s="85" t="str">
        <f t="shared" si="54"/>
        <v/>
      </c>
      <c r="V440" s="31" t="str">
        <f t="shared" si="55"/>
        <v/>
      </c>
      <c r="W440" s="80" t="str">
        <f t="shared" si="56"/>
        <v/>
      </c>
      <c r="X440" s="83" t="str">
        <f t="shared" si="57"/>
        <v/>
      </c>
    </row>
    <row r="441" spans="1:24" ht="15" customHeight="1" x14ac:dyDescent="0.25">
      <c r="A441" s="30" t="str">
        <f>IF('2_Review &amp; Audit'!A426="","",'2_Review &amp; Audit'!A426)</f>
        <v/>
      </c>
      <c r="B441" s="30" t="str">
        <f>IF(A441="","",'2_Review &amp; Audit'!C426)</f>
        <v/>
      </c>
      <c r="C441" s="30" t="str">
        <f>IF(A441="","",'2_Review &amp; Audit'!D426)</f>
        <v/>
      </c>
      <c r="D441" s="30" t="str">
        <f>IF(A441="","",'2_Review &amp; Audit'!F426)</f>
        <v/>
      </c>
      <c r="E441" s="30" t="str">
        <f>IF(A441="","",'2_Review &amp; Audit'!H426)</f>
        <v/>
      </c>
      <c r="F441" s="31" t="str">
        <f>IF(A441="","",'2_Review &amp; Audit'!I426)</f>
        <v/>
      </c>
      <c r="G441" s="31" t="str">
        <f>IF(A441="","",'2_Review &amp; Audit'!M426)</f>
        <v/>
      </c>
      <c r="H441" s="32" t="str">
        <f>IF(A441="","",'2_Review &amp; Audit'!J426)</f>
        <v/>
      </c>
      <c r="I441" s="32" t="str">
        <f>IF(A441="","",'2_Review &amp; Audit'!N426)</f>
        <v/>
      </c>
      <c r="J441" s="32" t="str">
        <f>IF(A441="","",'2_Review &amp; Audit'!R426)</f>
        <v/>
      </c>
      <c r="K441" s="90" t="str">
        <f>IF(A441="","",'2_Review &amp; Audit'!L426)</f>
        <v/>
      </c>
      <c r="L441" s="90" t="str">
        <f>IF(A441="","",'2_Review &amp; Audit'!P426)</f>
        <v/>
      </c>
      <c r="M441" s="90" t="str">
        <f>IF(A441="","",'2_Review &amp; Audit'!Q426)</f>
        <v/>
      </c>
      <c r="N441" s="90" t="str">
        <f t="shared" si="50"/>
        <v/>
      </c>
      <c r="O441" s="32" t="str">
        <f>IF(OR(D441="",G441="",M441&gt;=0),"",MIN(I441,SUMIFS('2_Review &amp; Audit'!$J$6:$J$505,'2_Review &amp; Audit'!$F$6:$F$505,D441,'2_Review &amp; Audit'!$I$6:$I$505,"&gt;="&amp;G441-30,'2_Review &amp; Audit'!$I$6:$I$505,"&lt;="&amp;G441+30,'2_Review &amp; Audit'!$A$6:$A$505,"&lt;&gt;"&amp;A441)))</f>
        <v/>
      </c>
      <c r="P441" s="32" t="str">
        <f>IF(OR(D441="",G441="",M441&gt;=0),"",COUNTIFS('2_Review &amp; Audit'!$F$6:$F$505,D441,'2_Review &amp; Audit'!$I$6:$I$505,"&gt;="&amp;G441-30,'2_Review &amp; Audit'!$I$6:$I$505,"&lt;="&amp;G441+30,'2_Review &amp; Audit'!$A$6:$A$505,"&lt;&gt;"&amp;A441))</f>
        <v/>
      </c>
      <c r="Q441" s="88" t="str">
        <f t="shared" si="51"/>
        <v/>
      </c>
      <c r="R441" s="84" t="str">
        <f>IF(TransactionAuditTable[[#This Row],[Ticker]]="","",IF(Q441&lt;&gt;"Yes",0,ABS(M441)*MIN(1,O441/I441)))</f>
        <v/>
      </c>
      <c r="S441" s="85" t="str">
        <f t="shared" si="52"/>
        <v/>
      </c>
      <c r="T441" s="85" t="str">
        <f t="shared" si="53"/>
        <v/>
      </c>
      <c r="U441" s="85" t="str">
        <f t="shared" si="54"/>
        <v/>
      </c>
      <c r="V441" s="31" t="str">
        <f t="shared" si="55"/>
        <v/>
      </c>
      <c r="W441" s="79" t="str">
        <f t="shared" si="56"/>
        <v/>
      </c>
      <c r="X441" s="82" t="str">
        <f t="shared" si="57"/>
        <v/>
      </c>
    </row>
    <row r="442" spans="1:24" ht="15" customHeight="1" x14ac:dyDescent="0.25">
      <c r="A442" s="30" t="str">
        <f>IF('2_Review &amp; Audit'!A427="","",'2_Review &amp; Audit'!A427)</f>
        <v/>
      </c>
      <c r="B442" s="30" t="str">
        <f>IF(A442="","",'2_Review &amp; Audit'!C427)</f>
        <v/>
      </c>
      <c r="C442" s="30" t="str">
        <f>IF(A442="","",'2_Review &amp; Audit'!D427)</f>
        <v/>
      </c>
      <c r="D442" s="30" t="str">
        <f>IF(A442="","",'2_Review &amp; Audit'!F427)</f>
        <v/>
      </c>
      <c r="E442" s="30" t="str">
        <f>IF(A442="","",'2_Review &amp; Audit'!H427)</f>
        <v/>
      </c>
      <c r="F442" s="31" t="str">
        <f>IF(A442="","",'2_Review &amp; Audit'!I427)</f>
        <v/>
      </c>
      <c r="G442" s="31" t="str">
        <f>IF(A442="","",'2_Review &amp; Audit'!M427)</f>
        <v/>
      </c>
      <c r="H442" s="32" t="str">
        <f>IF(A442="","",'2_Review &amp; Audit'!J427)</f>
        <v/>
      </c>
      <c r="I442" s="32" t="str">
        <f>IF(A442="","",'2_Review &amp; Audit'!N427)</f>
        <v/>
      </c>
      <c r="J442" s="32" t="str">
        <f>IF(A442="","",'2_Review &amp; Audit'!R427)</f>
        <v/>
      </c>
      <c r="K442" s="90" t="str">
        <f>IF(A442="","",'2_Review &amp; Audit'!L427)</f>
        <v/>
      </c>
      <c r="L442" s="90" t="str">
        <f>IF(A442="","",'2_Review &amp; Audit'!P427)</f>
        <v/>
      </c>
      <c r="M442" s="90" t="str">
        <f>IF(A442="","",'2_Review &amp; Audit'!Q427)</f>
        <v/>
      </c>
      <c r="N442" s="90" t="str">
        <f t="shared" si="50"/>
        <v/>
      </c>
      <c r="O442" s="32" t="str">
        <f>IF(OR(D442="",G442="",M442&gt;=0),"",MIN(I442,SUMIFS('2_Review &amp; Audit'!$J$6:$J$505,'2_Review &amp; Audit'!$F$6:$F$505,D442,'2_Review &amp; Audit'!$I$6:$I$505,"&gt;="&amp;G442-30,'2_Review &amp; Audit'!$I$6:$I$505,"&lt;="&amp;G442+30,'2_Review &amp; Audit'!$A$6:$A$505,"&lt;&gt;"&amp;A442)))</f>
        <v/>
      </c>
      <c r="P442" s="32" t="str">
        <f>IF(OR(D442="",G442="",M442&gt;=0),"",COUNTIFS('2_Review &amp; Audit'!$F$6:$F$505,D442,'2_Review &amp; Audit'!$I$6:$I$505,"&gt;="&amp;G442-30,'2_Review &amp; Audit'!$I$6:$I$505,"&lt;="&amp;G442+30,'2_Review &amp; Audit'!$A$6:$A$505,"&lt;&gt;"&amp;A442))</f>
        <v/>
      </c>
      <c r="Q442" s="88" t="str">
        <f t="shared" si="51"/>
        <v/>
      </c>
      <c r="R442" s="84" t="str">
        <f>IF(TransactionAuditTable[[#This Row],[Ticker]]="","",IF(Q442&lt;&gt;"Yes",0,ABS(M442)*MIN(1,O442/I442)))</f>
        <v/>
      </c>
      <c r="S442" s="85" t="str">
        <f t="shared" si="52"/>
        <v/>
      </c>
      <c r="T442" s="85" t="str">
        <f t="shared" si="53"/>
        <v/>
      </c>
      <c r="U442" s="85" t="str">
        <f t="shared" si="54"/>
        <v/>
      </c>
      <c r="V442" s="31" t="str">
        <f t="shared" si="55"/>
        <v/>
      </c>
      <c r="W442" s="80" t="str">
        <f t="shared" si="56"/>
        <v/>
      </c>
      <c r="X442" s="83" t="str">
        <f t="shared" si="57"/>
        <v/>
      </c>
    </row>
    <row r="443" spans="1:24" ht="15" customHeight="1" x14ac:dyDescent="0.25">
      <c r="A443" s="30" t="str">
        <f>IF('2_Review &amp; Audit'!A428="","",'2_Review &amp; Audit'!A428)</f>
        <v/>
      </c>
      <c r="B443" s="30" t="str">
        <f>IF(A443="","",'2_Review &amp; Audit'!C428)</f>
        <v/>
      </c>
      <c r="C443" s="30" t="str">
        <f>IF(A443="","",'2_Review &amp; Audit'!D428)</f>
        <v/>
      </c>
      <c r="D443" s="30" t="str">
        <f>IF(A443="","",'2_Review &amp; Audit'!F428)</f>
        <v/>
      </c>
      <c r="E443" s="30" t="str">
        <f>IF(A443="","",'2_Review &amp; Audit'!H428)</f>
        <v/>
      </c>
      <c r="F443" s="31" t="str">
        <f>IF(A443="","",'2_Review &amp; Audit'!I428)</f>
        <v/>
      </c>
      <c r="G443" s="31" t="str">
        <f>IF(A443="","",'2_Review &amp; Audit'!M428)</f>
        <v/>
      </c>
      <c r="H443" s="32" t="str">
        <f>IF(A443="","",'2_Review &amp; Audit'!J428)</f>
        <v/>
      </c>
      <c r="I443" s="32" t="str">
        <f>IF(A443="","",'2_Review &amp; Audit'!N428)</f>
        <v/>
      </c>
      <c r="J443" s="32" t="str">
        <f>IF(A443="","",'2_Review &amp; Audit'!R428)</f>
        <v/>
      </c>
      <c r="K443" s="90" t="str">
        <f>IF(A443="","",'2_Review &amp; Audit'!L428)</f>
        <v/>
      </c>
      <c r="L443" s="90" t="str">
        <f>IF(A443="","",'2_Review &amp; Audit'!P428)</f>
        <v/>
      </c>
      <c r="M443" s="90" t="str">
        <f>IF(A443="","",'2_Review &amp; Audit'!Q428)</f>
        <v/>
      </c>
      <c r="N443" s="90" t="str">
        <f t="shared" si="50"/>
        <v/>
      </c>
      <c r="O443" s="32" t="str">
        <f>IF(OR(D443="",G443="",M443&gt;=0),"",MIN(I443,SUMIFS('2_Review &amp; Audit'!$J$6:$J$505,'2_Review &amp; Audit'!$F$6:$F$505,D443,'2_Review &amp; Audit'!$I$6:$I$505,"&gt;="&amp;G443-30,'2_Review &amp; Audit'!$I$6:$I$505,"&lt;="&amp;G443+30,'2_Review &amp; Audit'!$A$6:$A$505,"&lt;&gt;"&amp;A443)))</f>
        <v/>
      </c>
      <c r="P443" s="32" t="str">
        <f>IF(OR(D443="",G443="",M443&gt;=0),"",COUNTIFS('2_Review &amp; Audit'!$F$6:$F$505,D443,'2_Review &amp; Audit'!$I$6:$I$505,"&gt;="&amp;G443-30,'2_Review &amp; Audit'!$I$6:$I$505,"&lt;="&amp;G443+30,'2_Review &amp; Audit'!$A$6:$A$505,"&lt;&gt;"&amp;A443))</f>
        <v/>
      </c>
      <c r="Q443" s="88" t="str">
        <f t="shared" si="51"/>
        <v/>
      </c>
      <c r="R443" s="84" t="str">
        <f>IF(TransactionAuditTable[[#This Row],[Ticker]]="","",IF(Q443&lt;&gt;"Yes",0,ABS(M443)*MIN(1,O443/I443)))</f>
        <v/>
      </c>
      <c r="S443" s="85" t="str">
        <f t="shared" si="52"/>
        <v/>
      </c>
      <c r="T443" s="85" t="str">
        <f t="shared" si="53"/>
        <v/>
      </c>
      <c r="U443" s="85" t="str">
        <f t="shared" si="54"/>
        <v/>
      </c>
      <c r="V443" s="31" t="str">
        <f t="shared" si="55"/>
        <v/>
      </c>
      <c r="W443" s="79" t="str">
        <f t="shared" si="56"/>
        <v/>
      </c>
      <c r="X443" s="82" t="str">
        <f t="shared" si="57"/>
        <v/>
      </c>
    </row>
    <row r="444" spans="1:24" ht="15" customHeight="1" x14ac:dyDescent="0.25">
      <c r="A444" s="30" t="str">
        <f>IF('2_Review &amp; Audit'!A429="","",'2_Review &amp; Audit'!A429)</f>
        <v/>
      </c>
      <c r="B444" s="30" t="str">
        <f>IF(A444="","",'2_Review &amp; Audit'!C429)</f>
        <v/>
      </c>
      <c r="C444" s="30" t="str">
        <f>IF(A444="","",'2_Review &amp; Audit'!D429)</f>
        <v/>
      </c>
      <c r="D444" s="30" t="str">
        <f>IF(A444="","",'2_Review &amp; Audit'!F429)</f>
        <v/>
      </c>
      <c r="E444" s="30" t="str">
        <f>IF(A444="","",'2_Review &amp; Audit'!H429)</f>
        <v/>
      </c>
      <c r="F444" s="31" t="str">
        <f>IF(A444="","",'2_Review &amp; Audit'!I429)</f>
        <v/>
      </c>
      <c r="G444" s="31" t="str">
        <f>IF(A444="","",'2_Review &amp; Audit'!M429)</f>
        <v/>
      </c>
      <c r="H444" s="32" t="str">
        <f>IF(A444="","",'2_Review &amp; Audit'!J429)</f>
        <v/>
      </c>
      <c r="I444" s="32" t="str">
        <f>IF(A444="","",'2_Review &amp; Audit'!N429)</f>
        <v/>
      </c>
      <c r="J444" s="32" t="str">
        <f>IF(A444="","",'2_Review &amp; Audit'!R429)</f>
        <v/>
      </c>
      <c r="K444" s="90" t="str">
        <f>IF(A444="","",'2_Review &amp; Audit'!L429)</f>
        <v/>
      </c>
      <c r="L444" s="90" t="str">
        <f>IF(A444="","",'2_Review &amp; Audit'!P429)</f>
        <v/>
      </c>
      <c r="M444" s="90" t="str">
        <f>IF(A444="","",'2_Review &amp; Audit'!Q429)</f>
        <v/>
      </c>
      <c r="N444" s="90" t="str">
        <f t="shared" si="50"/>
        <v/>
      </c>
      <c r="O444" s="32" t="str">
        <f>IF(OR(D444="",G444="",M444&gt;=0),"",MIN(I444,SUMIFS('2_Review &amp; Audit'!$J$6:$J$505,'2_Review &amp; Audit'!$F$6:$F$505,D444,'2_Review &amp; Audit'!$I$6:$I$505,"&gt;="&amp;G444-30,'2_Review &amp; Audit'!$I$6:$I$505,"&lt;="&amp;G444+30,'2_Review &amp; Audit'!$A$6:$A$505,"&lt;&gt;"&amp;A444)))</f>
        <v/>
      </c>
      <c r="P444" s="32" t="str">
        <f>IF(OR(D444="",G444="",M444&gt;=0),"",COUNTIFS('2_Review &amp; Audit'!$F$6:$F$505,D444,'2_Review &amp; Audit'!$I$6:$I$505,"&gt;="&amp;G444-30,'2_Review &amp; Audit'!$I$6:$I$505,"&lt;="&amp;G444+30,'2_Review &amp; Audit'!$A$6:$A$505,"&lt;&gt;"&amp;A444))</f>
        <v/>
      </c>
      <c r="Q444" s="88" t="str">
        <f t="shared" si="51"/>
        <v/>
      </c>
      <c r="R444" s="84" t="str">
        <f>IF(TransactionAuditTable[[#This Row],[Ticker]]="","",IF(Q444&lt;&gt;"Yes",0,ABS(M444)*MIN(1,O444/I444)))</f>
        <v/>
      </c>
      <c r="S444" s="85" t="str">
        <f t="shared" si="52"/>
        <v/>
      </c>
      <c r="T444" s="85" t="str">
        <f t="shared" si="53"/>
        <v/>
      </c>
      <c r="U444" s="85" t="str">
        <f t="shared" si="54"/>
        <v/>
      </c>
      <c r="V444" s="31" t="str">
        <f t="shared" si="55"/>
        <v/>
      </c>
      <c r="W444" s="80" t="str">
        <f t="shared" si="56"/>
        <v/>
      </c>
      <c r="X444" s="83" t="str">
        <f t="shared" si="57"/>
        <v/>
      </c>
    </row>
    <row r="445" spans="1:24" ht="15" customHeight="1" x14ac:dyDescent="0.25">
      <c r="A445" s="30" t="str">
        <f>IF('2_Review &amp; Audit'!A430="","",'2_Review &amp; Audit'!A430)</f>
        <v/>
      </c>
      <c r="B445" s="30" t="str">
        <f>IF(A445="","",'2_Review &amp; Audit'!C430)</f>
        <v/>
      </c>
      <c r="C445" s="30" t="str">
        <f>IF(A445="","",'2_Review &amp; Audit'!D430)</f>
        <v/>
      </c>
      <c r="D445" s="30" t="str">
        <f>IF(A445="","",'2_Review &amp; Audit'!F430)</f>
        <v/>
      </c>
      <c r="E445" s="30" t="str">
        <f>IF(A445="","",'2_Review &amp; Audit'!H430)</f>
        <v/>
      </c>
      <c r="F445" s="31" t="str">
        <f>IF(A445="","",'2_Review &amp; Audit'!I430)</f>
        <v/>
      </c>
      <c r="G445" s="31" t="str">
        <f>IF(A445="","",'2_Review &amp; Audit'!M430)</f>
        <v/>
      </c>
      <c r="H445" s="32" t="str">
        <f>IF(A445="","",'2_Review &amp; Audit'!J430)</f>
        <v/>
      </c>
      <c r="I445" s="32" t="str">
        <f>IF(A445="","",'2_Review &amp; Audit'!N430)</f>
        <v/>
      </c>
      <c r="J445" s="32" t="str">
        <f>IF(A445="","",'2_Review &amp; Audit'!R430)</f>
        <v/>
      </c>
      <c r="K445" s="90" t="str">
        <f>IF(A445="","",'2_Review &amp; Audit'!L430)</f>
        <v/>
      </c>
      <c r="L445" s="90" t="str">
        <f>IF(A445="","",'2_Review &amp; Audit'!P430)</f>
        <v/>
      </c>
      <c r="M445" s="90" t="str">
        <f>IF(A445="","",'2_Review &amp; Audit'!Q430)</f>
        <v/>
      </c>
      <c r="N445" s="90" t="str">
        <f t="shared" si="50"/>
        <v/>
      </c>
      <c r="O445" s="32" t="str">
        <f>IF(OR(D445="",G445="",M445&gt;=0),"",MIN(I445,SUMIFS('2_Review &amp; Audit'!$J$6:$J$505,'2_Review &amp; Audit'!$F$6:$F$505,D445,'2_Review &amp; Audit'!$I$6:$I$505,"&gt;="&amp;G445-30,'2_Review &amp; Audit'!$I$6:$I$505,"&lt;="&amp;G445+30,'2_Review &amp; Audit'!$A$6:$A$505,"&lt;&gt;"&amp;A445)))</f>
        <v/>
      </c>
      <c r="P445" s="32" t="str">
        <f>IF(OR(D445="",G445="",M445&gt;=0),"",COUNTIFS('2_Review &amp; Audit'!$F$6:$F$505,D445,'2_Review &amp; Audit'!$I$6:$I$505,"&gt;="&amp;G445-30,'2_Review &amp; Audit'!$I$6:$I$505,"&lt;="&amp;G445+30,'2_Review &amp; Audit'!$A$6:$A$505,"&lt;&gt;"&amp;A445))</f>
        <v/>
      </c>
      <c r="Q445" s="88" t="str">
        <f t="shared" si="51"/>
        <v/>
      </c>
      <c r="R445" s="84" t="str">
        <f>IF(TransactionAuditTable[[#This Row],[Ticker]]="","",IF(Q445&lt;&gt;"Yes",0,ABS(M445)*MIN(1,O445/I445)))</f>
        <v/>
      </c>
      <c r="S445" s="85" t="str">
        <f t="shared" si="52"/>
        <v/>
      </c>
      <c r="T445" s="85" t="str">
        <f t="shared" si="53"/>
        <v/>
      </c>
      <c r="U445" s="85" t="str">
        <f t="shared" si="54"/>
        <v/>
      </c>
      <c r="V445" s="31" t="str">
        <f t="shared" si="55"/>
        <v/>
      </c>
      <c r="W445" s="79" t="str">
        <f t="shared" si="56"/>
        <v/>
      </c>
      <c r="X445" s="82" t="str">
        <f t="shared" si="57"/>
        <v/>
      </c>
    </row>
    <row r="446" spans="1:24" ht="15" customHeight="1" x14ac:dyDescent="0.25">
      <c r="A446" s="30" t="str">
        <f>IF('2_Review &amp; Audit'!A431="","",'2_Review &amp; Audit'!A431)</f>
        <v/>
      </c>
      <c r="B446" s="30" t="str">
        <f>IF(A446="","",'2_Review &amp; Audit'!C431)</f>
        <v/>
      </c>
      <c r="C446" s="30" t="str">
        <f>IF(A446="","",'2_Review &amp; Audit'!D431)</f>
        <v/>
      </c>
      <c r="D446" s="30" t="str">
        <f>IF(A446="","",'2_Review &amp; Audit'!F431)</f>
        <v/>
      </c>
      <c r="E446" s="30" t="str">
        <f>IF(A446="","",'2_Review &amp; Audit'!H431)</f>
        <v/>
      </c>
      <c r="F446" s="31" t="str">
        <f>IF(A446="","",'2_Review &amp; Audit'!I431)</f>
        <v/>
      </c>
      <c r="G446" s="31" t="str">
        <f>IF(A446="","",'2_Review &amp; Audit'!M431)</f>
        <v/>
      </c>
      <c r="H446" s="32" t="str">
        <f>IF(A446="","",'2_Review &amp; Audit'!J431)</f>
        <v/>
      </c>
      <c r="I446" s="32" t="str">
        <f>IF(A446="","",'2_Review &amp; Audit'!N431)</f>
        <v/>
      </c>
      <c r="J446" s="32" t="str">
        <f>IF(A446="","",'2_Review &amp; Audit'!R431)</f>
        <v/>
      </c>
      <c r="K446" s="90" t="str">
        <f>IF(A446="","",'2_Review &amp; Audit'!L431)</f>
        <v/>
      </c>
      <c r="L446" s="90" t="str">
        <f>IF(A446="","",'2_Review &amp; Audit'!P431)</f>
        <v/>
      </c>
      <c r="M446" s="90" t="str">
        <f>IF(A446="","",'2_Review &amp; Audit'!Q431)</f>
        <v/>
      </c>
      <c r="N446" s="90" t="str">
        <f t="shared" si="50"/>
        <v/>
      </c>
      <c r="O446" s="32" t="str">
        <f>IF(OR(D446="",G446="",M446&gt;=0),"",MIN(I446,SUMIFS('2_Review &amp; Audit'!$J$6:$J$505,'2_Review &amp; Audit'!$F$6:$F$505,D446,'2_Review &amp; Audit'!$I$6:$I$505,"&gt;="&amp;G446-30,'2_Review &amp; Audit'!$I$6:$I$505,"&lt;="&amp;G446+30,'2_Review &amp; Audit'!$A$6:$A$505,"&lt;&gt;"&amp;A446)))</f>
        <v/>
      </c>
      <c r="P446" s="32" t="str">
        <f>IF(OR(D446="",G446="",M446&gt;=0),"",COUNTIFS('2_Review &amp; Audit'!$F$6:$F$505,D446,'2_Review &amp; Audit'!$I$6:$I$505,"&gt;="&amp;G446-30,'2_Review &amp; Audit'!$I$6:$I$505,"&lt;="&amp;G446+30,'2_Review &amp; Audit'!$A$6:$A$505,"&lt;&gt;"&amp;A446))</f>
        <v/>
      </c>
      <c r="Q446" s="88" t="str">
        <f t="shared" si="51"/>
        <v/>
      </c>
      <c r="R446" s="84" t="str">
        <f>IF(TransactionAuditTable[[#This Row],[Ticker]]="","",IF(Q446&lt;&gt;"Yes",0,ABS(M446)*MIN(1,O446/I446)))</f>
        <v/>
      </c>
      <c r="S446" s="85" t="str">
        <f t="shared" si="52"/>
        <v/>
      </c>
      <c r="T446" s="85" t="str">
        <f t="shared" si="53"/>
        <v/>
      </c>
      <c r="U446" s="85" t="str">
        <f t="shared" si="54"/>
        <v/>
      </c>
      <c r="V446" s="31" t="str">
        <f t="shared" si="55"/>
        <v/>
      </c>
      <c r="W446" s="80" t="str">
        <f t="shared" si="56"/>
        <v/>
      </c>
      <c r="X446" s="83" t="str">
        <f t="shared" si="57"/>
        <v/>
      </c>
    </row>
    <row r="447" spans="1:24" ht="15" customHeight="1" x14ac:dyDescent="0.25">
      <c r="A447" s="30" t="str">
        <f>IF('2_Review &amp; Audit'!A432="","",'2_Review &amp; Audit'!A432)</f>
        <v/>
      </c>
      <c r="B447" s="30" t="str">
        <f>IF(A447="","",'2_Review &amp; Audit'!C432)</f>
        <v/>
      </c>
      <c r="C447" s="30" t="str">
        <f>IF(A447="","",'2_Review &amp; Audit'!D432)</f>
        <v/>
      </c>
      <c r="D447" s="30" t="str">
        <f>IF(A447="","",'2_Review &amp; Audit'!F432)</f>
        <v/>
      </c>
      <c r="E447" s="30" t="str">
        <f>IF(A447="","",'2_Review &amp; Audit'!H432)</f>
        <v/>
      </c>
      <c r="F447" s="31" t="str">
        <f>IF(A447="","",'2_Review &amp; Audit'!I432)</f>
        <v/>
      </c>
      <c r="G447" s="31" t="str">
        <f>IF(A447="","",'2_Review &amp; Audit'!M432)</f>
        <v/>
      </c>
      <c r="H447" s="32" t="str">
        <f>IF(A447="","",'2_Review &amp; Audit'!J432)</f>
        <v/>
      </c>
      <c r="I447" s="32" t="str">
        <f>IF(A447="","",'2_Review &amp; Audit'!N432)</f>
        <v/>
      </c>
      <c r="J447" s="32" t="str">
        <f>IF(A447="","",'2_Review &amp; Audit'!R432)</f>
        <v/>
      </c>
      <c r="K447" s="90" t="str">
        <f>IF(A447="","",'2_Review &amp; Audit'!L432)</f>
        <v/>
      </c>
      <c r="L447" s="90" t="str">
        <f>IF(A447="","",'2_Review &amp; Audit'!P432)</f>
        <v/>
      </c>
      <c r="M447" s="90" t="str">
        <f>IF(A447="","",'2_Review &amp; Audit'!Q432)</f>
        <v/>
      </c>
      <c r="N447" s="90" t="str">
        <f t="shared" si="50"/>
        <v/>
      </c>
      <c r="O447" s="32" t="str">
        <f>IF(OR(D447="",G447="",M447&gt;=0),"",MIN(I447,SUMIFS('2_Review &amp; Audit'!$J$6:$J$505,'2_Review &amp; Audit'!$F$6:$F$505,D447,'2_Review &amp; Audit'!$I$6:$I$505,"&gt;="&amp;G447-30,'2_Review &amp; Audit'!$I$6:$I$505,"&lt;="&amp;G447+30,'2_Review &amp; Audit'!$A$6:$A$505,"&lt;&gt;"&amp;A447)))</f>
        <v/>
      </c>
      <c r="P447" s="32" t="str">
        <f>IF(OR(D447="",G447="",M447&gt;=0),"",COUNTIFS('2_Review &amp; Audit'!$F$6:$F$505,D447,'2_Review &amp; Audit'!$I$6:$I$505,"&gt;="&amp;G447-30,'2_Review &amp; Audit'!$I$6:$I$505,"&lt;="&amp;G447+30,'2_Review &amp; Audit'!$A$6:$A$505,"&lt;&gt;"&amp;A447))</f>
        <v/>
      </c>
      <c r="Q447" s="88" t="str">
        <f t="shared" si="51"/>
        <v/>
      </c>
      <c r="R447" s="84" t="str">
        <f>IF(TransactionAuditTable[[#This Row],[Ticker]]="","",IF(Q447&lt;&gt;"Yes",0,ABS(M447)*MIN(1,O447/I447)))</f>
        <v/>
      </c>
      <c r="S447" s="85" t="str">
        <f t="shared" si="52"/>
        <v/>
      </c>
      <c r="T447" s="85" t="str">
        <f t="shared" si="53"/>
        <v/>
      </c>
      <c r="U447" s="85" t="str">
        <f t="shared" si="54"/>
        <v/>
      </c>
      <c r="V447" s="31" t="str">
        <f t="shared" si="55"/>
        <v/>
      </c>
      <c r="W447" s="79" t="str">
        <f t="shared" si="56"/>
        <v/>
      </c>
      <c r="X447" s="82" t="str">
        <f t="shared" si="57"/>
        <v/>
      </c>
    </row>
    <row r="448" spans="1:24" ht="15" customHeight="1" x14ac:dyDescent="0.25">
      <c r="A448" s="30" t="str">
        <f>IF('2_Review &amp; Audit'!A433="","",'2_Review &amp; Audit'!A433)</f>
        <v/>
      </c>
      <c r="B448" s="30" t="str">
        <f>IF(A448="","",'2_Review &amp; Audit'!C433)</f>
        <v/>
      </c>
      <c r="C448" s="30" t="str">
        <f>IF(A448="","",'2_Review &amp; Audit'!D433)</f>
        <v/>
      </c>
      <c r="D448" s="30" t="str">
        <f>IF(A448="","",'2_Review &amp; Audit'!F433)</f>
        <v/>
      </c>
      <c r="E448" s="30" t="str">
        <f>IF(A448="","",'2_Review &amp; Audit'!H433)</f>
        <v/>
      </c>
      <c r="F448" s="31" t="str">
        <f>IF(A448="","",'2_Review &amp; Audit'!I433)</f>
        <v/>
      </c>
      <c r="G448" s="31" t="str">
        <f>IF(A448="","",'2_Review &amp; Audit'!M433)</f>
        <v/>
      </c>
      <c r="H448" s="32" t="str">
        <f>IF(A448="","",'2_Review &amp; Audit'!J433)</f>
        <v/>
      </c>
      <c r="I448" s="32" t="str">
        <f>IF(A448="","",'2_Review &amp; Audit'!N433)</f>
        <v/>
      </c>
      <c r="J448" s="32" t="str">
        <f>IF(A448="","",'2_Review &amp; Audit'!R433)</f>
        <v/>
      </c>
      <c r="K448" s="90" t="str">
        <f>IF(A448="","",'2_Review &amp; Audit'!L433)</f>
        <v/>
      </c>
      <c r="L448" s="90" t="str">
        <f>IF(A448="","",'2_Review &amp; Audit'!P433)</f>
        <v/>
      </c>
      <c r="M448" s="90" t="str">
        <f>IF(A448="","",'2_Review &amp; Audit'!Q433)</f>
        <v/>
      </c>
      <c r="N448" s="90" t="str">
        <f t="shared" si="50"/>
        <v/>
      </c>
      <c r="O448" s="32" t="str">
        <f>IF(OR(D448="",G448="",M448&gt;=0),"",MIN(I448,SUMIFS('2_Review &amp; Audit'!$J$6:$J$505,'2_Review &amp; Audit'!$F$6:$F$505,D448,'2_Review &amp; Audit'!$I$6:$I$505,"&gt;="&amp;G448-30,'2_Review &amp; Audit'!$I$6:$I$505,"&lt;="&amp;G448+30,'2_Review &amp; Audit'!$A$6:$A$505,"&lt;&gt;"&amp;A448)))</f>
        <v/>
      </c>
      <c r="P448" s="32" t="str">
        <f>IF(OR(D448="",G448="",M448&gt;=0),"",COUNTIFS('2_Review &amp; Audit'!$F$6:$F$505,D448,'2_Review &amp; Audit'!$I$6:$I$505,"&gt;="&amp;G448-30,'2_Review &amp; Audit'!$I$6:$I$505,"&lt;="&amp;G448+30,'2_Review &amp; Audit'!$A$6:$A$505,"&lt;&gt;"&amp;A448))</f>
        <v/>
      </c>
      <c r="Q448" s="88" t="str">
        <f t="shared" si="51"/>
        <v/>
      </c>
      <c r="R448" s="84" t="str">
        <f>IF(TransactionAuditTable[[#This Row],[Ticker]]="","",IF(Q448&lt;&gt;"Yes",0,ABS(M448)*MIN(1,O448/I448)))</f>
        <v/>
      </c>
      <c r="S448" s="85" t="str">
        <f t="shared" si="52"/>
        <v/>
      </c>
      <c r="T448" s="85" t="str">
        <f t="shared" si="53"/>
        <v/>
      </c>
      <c r="U448" s="85" t="str">
        <f t="shared" si="54"/>
        <v/>
      </c>
      <c r="V448" s="31" t="str">
        <f t="shared" si="55"/>
        <v/>
      </c>
      <c r="W448" s="80" t="str">
        <f t="shared" si="56"/>
        <v/>
      </c>
      <c r="X448" s="83" t="str">
        <f t="shared" si="57"/>
        <v/>
      </c>
    </row>
    <row r="449" spans="1:24" ht="15" customHeight="1" x14ac:dyDescent="0.25">
      <c r="A449" s="30" t="str">
        <f>IF('2_Review &amp; Audit'!A434="","",'2_Review &amp; Audit'!A434)</f>
        <v/>
      </c>
      <c r="B449" s="30" t="str">
        <f>IF(A449="","",'2_Review &amp; Audit'!C434)</f>
        <v/>
      </c>
      <c r="C449" s="30" t="str">
        <f>IF(A449="","",'2_Review &amp; Audit'!D434)</f>
        <v/>
      </c>
      <c r="D449" s="30" t="str">
        <f>IF(A449="","",'2_Review &amp; Audit'!F434)</f>
        <v/>
      </c>
      <c r="E449" s="30" t="str">
        <f>IF(A449="","",'2_Review &amp; Audit'!H434)</f>
        <v/>
      </c>
      <c r="F449" s="31" t="str">
        <f>IF(A449="","",'2_Review &amp; Audit'!I434)</f>
        <v/>
      </c>
      <c r="G449" s="31" t="str">
        <f>IF(A449="","",'2_Review &amp; Audit'!M434)</f>
        <v/>
      </c>
      <c r="H449" s="32" t="str">
        <f>IF(A449="","",'2_Review &amp; Audit'!J434)</f>
        <v/>
      </c>
      <c r="I449" s="32" t="str">
        <f>IF(A449="","",'2_Review &amp; Audit'!N434)</f>
        <v/>
      </c>
      <c r="J449" s="32" t="str">
        <f>IF(A449="","",'2_Review &amp; Audit'!R434)</f>
        <v/>
      </c>
      <c r="K449" s="90" t="str">
        <f>IF(A449="","",'2_Review &amp; Audit'!L434)</f>
        <v/>
      </c>
      <c r="L449" s="90" t="str">
        <f>IF(A449="","",'2_Review &amp; Audit'!P434)</f>
        <v/>
      </c>
      <c r="M449" s="90" t="str">
        <f>IF(A449="","",'2_Review &amp; Audit'!Q434)</f>
        <v/>
      </c>
      <c r="N449" s="90" t="str">
        <f t="shared" si="50"/>
        <v/>
      </c>
      <c r="O449" s="32" t="str">
        <f>IF(OR(D449="",G449="",M449&gt;=0),"",MIN(I449,SUMIFS('2_Review &amp; Audit'!$J$6:$J$505,'2_Review &amp; Audit'!$F$6:$F$505,D449,'2_Review &amp; Audit'!$I$6:$I$505,"&gt;="&amp;G449-30,'2_Review &amp; Audit'!$I$6:$I$505,"&lt;="&amp;G449+30,'2_Review &amp; Audit'!$A$6:$A$505,"&lt;&gt;"&amp;A449)))</f>
        <v/>
      </c>
      <c r="P449" s="32" t="str">
        <f>IF(OR(D449="",G449="",M449&gt;=0),"",COUNTIFS('2_Review &amp; Audit'!$F$6:$F$505,D449,'2_Review &amp; Audit'!$I$6:$I$505,"&gt;="&amp;G449-30,'2_Review &amp; Audit'!$I$6:$I$505,"&lt;="&amp;G449+30,'2_Review &amp; Audit'!$A$6:$A$505,"&lt;&gt;"&amp;A449))</f>
        <v/>
      </c>
      <c r="Q449" s="88" t="str">
        <f t="shared" si="51"/>
        <v/>
      </c>
      <c r="R449" s="84" t="str">
        <f>IF(TransactionAuditTable[[#This Row],[Ticker]]="","",IF(Q449&lt;&gt;"Yes",0,ABS(M449)*MIN(1,O449/I449)))</f>
        <v/>
      </c>
      <c r="S449" s="85" t="str">
        <f t="shared" si="52"/>
        <v/>
      </c>
      <c r="T449" s="85" t="str">
        <f t="shared" si="53"/>
        <v/>
      </c>
      <c r="U449" s="85" t="str">
        <f t="shared" si="54"/>
        <v/>
      </c>
      <c r="V449" s="31" t="str">
        <f t="shared" si="55"/>
        <v/>
      </c>
      <c r="W449" s="79" t="str">
        <f t="shared" si="56"/>
        <v/>
      </c>
      <c r="X449" s="82" t="str">
        <f t="shared" si="57"/>
        <v/>
      </c>
    </row>
    <row r="450" spans="1:24" ht="15" customHeight="1" x14ac:dyDescent="0.25">
      <c r="A450" s="30" t="str">
        <f>IF('2_Review &amp; Audit'!A435="","",'2_Review &amp; Audit'!A435)</f>
        <v/>
      </c>
      <c r="B450" s="30" t="str">
        <f>IF(A450="","",'2_Review &amp; Audit'!C435)</f>
        <v/>
      </c>
      <c r="C450" s="30" t="str">
        <f>IF(A450="","",'2_Review &amp; Audit'!D435)</f>
        <v/>
      </c>
      <c r="D450" s="30" t="str">
        <f>IF(A450="","",'2_Review &amp; Audit'!F435)</f>
        <v/>
      </c>
      <c r="E450" s="30" t="str">
        <f>IF(A450="","",'2_Review &amp; Audit'!H435)</f>
        <v/>
      </c>
      <c r="F450" s="31" t="str">
        <f>IF(A450="","",'2_Review &amp; Audit'!I435)</f>
        <v/>
      </c>
      <c r="G450" s="31" t="str">
        <f>IF(A450="","",'2_Review &amp; Audit'!M435)</f>
        <v/>
      </c>
      <c r="H450" s="32" t="str">
        <f>IF(A450="","",'2_Review &amp; Audit'!J435)</f>
        <v/>
      </c>
      <c r="I450" s="32" t="str">
        <f>IF(A450="","",'2_Review &amp; Audit'!N435)</f>
        <v/>
      </c>
      <c r="J450" s="32" t="str">
        <f>IF(A450="","",'2_Review &amp; Audit'!R435)</f>
        <v/>
      </c>
      <c r="K450" s="90" t="str">
        <f>IF(A450="","",'2_Review &amp; Audit'!L435)</f>
        <v/>
      </c>
      <c r="L450" s="90" t="str">
        <f>IF(A450="","",'2_Review &amp; Audit'!P435)</f>
        <v/>
      </c>
      <c r="M450" s="90" t="str">
        <f>IF(A450="","",'2_Review &amp; Audit'!Q435)</f>
        <v/>
      </c>
      <c r="N450" s="90" t="str">
        <f t="shared" si="50"/>
        <v/>
      </c>
      <c r="O450" s="32" t="str">
        <f>IF(OR(D450="",G450="",M450&gt;=0),"",MIN(I450,SUMIFS('2_Review &amp; Audit'!$J$6:$J$505,'2_Review &amp; Audit'!$F$6:$F$505,D450,'2_Review &amp; Audit'!$I$6:$I$505,"&gt;="&amp;G450-30,'2_Review &amp; Audit'!$I$6:$I$505,"&lt;="&amp;G450+30,'2_Review &amp; Audit'!$A$6:$A$505,"&lt;&gt;"&amp;A450)))</f>
        <v/>
      </c>
      <c r="P450" s="32" t="str">
        <f>IF(OR(D450="",G450="",M450&gt;=0),"",COUNTIFS('2_Review &amp; Audit'!$F$6:$F$505,D450,'2_Review &amp; Audit'!$I$6:$I$505,"&gt;="&amp;G450-30,'2_Review &amp; Audit'!$I$6:$I$505,"&lt;="&amp;G450+30,'2_Review &amp; Audit'!$A$6:$A$505,"&lt;&gt;"&amp;A450))</f>
        <v/>
      </c>
      <c r="Q450" s="88" t="str">
        <f t="shared" si="51"/>
        <v/>
      </c>
      <c r="R450" s="84" t="str">
        <f>IF(TransactionAuditTable[[#This Row],[Ticker]]="","",IF(Q450&lt;&gt;"Yes",0,ABS(M450)*MIN(1,O450/I450)))</f>
        <v/>
      </c>
      <c r="S450" s="85" t="str">
        <f t="shared" si="52"/>
        <v/>
      </c>
      <c r="T450" s="85" t="str">
        <f t="shared" si="53"/>
        <v/>
      </c>
      <c r="U450" s="85" t="str">
        <f t="shared" si="54"/>
        <v/>
      </c>
      <c r="V450" s="31" t="str">
        <f t="shared" si="55"/>
        <v/>
      </c>
      <c r="W450" s="80" t="str">
        <f t="shared" si="56"/>
        <v/>
      </c>
      <c r="X450" s="83" t="str">
        <f t="shared" si="57"/>
        <v/>
      </c>
    </row>
    <row r="451" spans="1:24" ht="15" customHeight="1" x14ac:dyDescent="0.25">
      <c r="A451" s="30" t="str">
        <f>IF('2_Review &amp; Audit'!A436="","",'2_Review &amp; Audit'!A436)</f>
        <v/>
      </c>
      <c r="B451" s="30" t="str">
        <f>IF(A451="","",'2_Review &amp; Audit'!C436)</f>
        <v/>
      </c>
      <c r="C451" s="30" t="str">
        <f>IF(A451="","",'2_Review &amp; Audit'!D436)</f>
        <v/>
      </c>
      <c r="D451" s="30" t="str">
        <f>IF(A451="","",'2_Review &amp; Audit'!F436)</f>
        <v/>
      </c>
      <c r="E451" s="30" t="str">
        <f>IF(A451="","",'2_Review &amp; Audit'!H436)</f>
        <v/>
      </c>
      <c r="F451" s="31" t="str">
        <f>IF(A451="","",'2_Review &amp; Audit'!I436)</f>
        <v/>
      </c>
      <c r="G451" s="31" t="str">
        <f>IF(A451="","",'2_Review &amp; Audit'!M436)</f>
        <v/>
      </c>
      <c r="H451" s="32" t="str">
        <f>IF(A451="","",'2_Review &amp; Audit'!J436)</f>
        <v/>
      </c>
      <c r="I451" s="32" t="str">
        <f>IF(A451="","",'2_Review &amp; Audit'!N436)</f>
        <v/>
      </c>
      <c r="J451" s="32" t="str">
        <f>IF(A451="","",'2_Review &amp; Audit'!R436)</f>
        <v/>
      </c>
      <c r="K451" s="90" t="str">
        <f>IF(A451="","",'2_Review &amp; Audit'!L436)</f>
        <v/>
      </c>
      <c r="L451" s="90" t="str">
        <f>IF(A451="","",'2_Review &amp; Audit'!P436)</f>
        <v/>
      </c>
      <c r="M451" s="90" t="str">
        <f>IF(A451="","",'2_Review &amp; Audit'!Q436)</f>
        <v/>
      </c>
      <c r="N451" s="90" t="str">
        <f t="shared" si="50"/>
        <v/>
      </c>
      <c r="O451" s="32" t="str">
        <f>IF(OR(D451="",G451="",M451&gt;=0),"",MIN(I451,SUMIFS('2_Review &amp; Audit'!$J$6:$J$505,'2_Review &amp; Audit'!$F$6:$F$505,D451,'2_Review &amp; Audit'!$I$6:$I$505,"&gt;="&amp;G451-30,'2_Review &amp; Audit'!$I$6:$I$505,"&lt;="&amp;G451+30,'2_Review &amp; Audit'!$A$6:$A$505,"&lt;&gt;"&amp;A451)))</f>
        <v/>
      </c>
      <c r="P451" s="32" t="str">
        <f>IF(OR(D451="",G451="",M451&gt;=0),"",COUNTIFS('2_Review &amp; Audit'!$F$6:$F$505,D451,'2_Review &amp; Audit'!$I$6:$I$505,"&gt;="&amp;G451-30,'2_Review &amp; Audit'!$I$6:$I$505,"&lt;="&amp;G451+30,'2_Review &amp; Audit'!$A$6:$A$505,"&lt;&gt;"&amp;A451))</f>
        <v/>
      </c>
      <c r="Q451" s="88" t="str">
        <f t="shared" si="51"/>
        <v/>
      </c>
      <c r="R451" s="84" t="str">
        <f>IF(TransactionAuditTable[[#This Row],[Ticker]]="","",IF(Q451&lt;&gt;"Yes",0,ABS(M451)*MIN(1,O451/I451)))</f>
        <v/>
      </c>
      <c r="S451" s="85" t="str">
        <f t="shared" si="52"/>
        <v/>
      </c>
      <c r="T451" s="85" t="str">
        <f t="shared" si="53"/>
        <v/>
      </c>
      <c r="U451" s="85" t="str">
        <f t="shared" si="54"/>
        <v/>
      </c>
      <c r="V451" s="31" t="str">
        <f t="shared" si="55"/>
        <v/>
      </c>
      <c r="W451" s="79" t="str">
        <f t="shared" si="56"/>
        <v/>
      </c>
      <c r="X451" s="82" t="str">
        <f t="shared" si="57"/>
        <v/>
      </c>
    </row>
    <row r="452" spans="1:24" ht="15" customHeight="1" x14ac:dyDescent="0.25">
      <c r="A452" s="30" t="str">
        <f>IF('2_Review &amp; Audit'!A437="","",'2_Review &amp; Audit'!A437)</f>
        <v/>
      </c>
      <c r="B452" s="30" t="str">
        <f>IF(A452="","",'2_Review &amp; Audit'!C437)</f>
        <v/>
      </c>
      <c r="C452" s="30" t="str">
        <f>IF(A452="","",'2_Review &amp; Audit'!D437)</f>
        <v/>
      </c>
      <c r="D452" s="30" t="str">
        <f>IF(A452="","",'2_Review &amp; Audit'!F437)</f>
        <v/>
      </c>
      <c r="E452" s="30" t="str">
        <f>IF(A452="","",'2_Review &amp; Audit'!H437)</f>
        <v/>
      </c>
      <c r="F452" s="31" t="str">
        <f>IF(A452="","",'2_Review &amp; Audit'!I437)</f>
        <v/>
      </c>
      <c r="G452" s="31" t="str">
        <f>IF(A452="","",'2_Review &amp; Audit'!M437)</f>
        <v/>
      </c>
      <c r="H452" s="32" t="str">
        <f>IF(A452="","",'2_Review &amp; Audit'!J437)</f>
        <v/>
      </c>
      <c r="I452" s="32" t="str">
        <f>IF(A452="","",'2_Review &amp; Audit'!N437)</f>
        <v/>
      </c>
      <c r="J452" s="32" t="str">
        <f>IF(A452="","",'2_Review &amp; Audit'!R437)</f>
        <v/>
      </c>
      <c r="K452" s="90" t="str">
        <f>IF(A452="","",'2_Review &amp; Audit'!L437)</f>
        <v/>
      </c>
      <c r="L452" s="90" t="str">
        <f>IF(A452="","",'2_Review &amp; Audit'!P437)</f>
        <v/>
      </c>
      <c r="M452" s="90" t="str">
        <f>IF(A452="","",'2_Review &amp; Audit'!Q437)</f>
        <v/>
      </c>
      <c r="N452" s="90" t="str">
        <f t="shared" si="50"/>
        <v/>
      </c>
      <c r="O452" s="32" t="str">
        <f>IF(OR(D452="",G452="",M452&gt;=0),"",MIN(I452,SUMIFS('2_Review &amp; Audit'!$J$6:$J$505,'2_Review &amp; Audit'!$F$6:$F$505,D452,'2_Review &amp; Audit'!$I$6:$I$505,"&gt;="&amp;G452-30,'2_Review &amp; Audit'!$I$6:$I$505,"&lt;="&amp;G452+30,'2_Review &amp; Audit'!$A$6:$A$505,"&lt;&gt;"&amp;A452)))</f>
        <v/>
      </c>
      <c r="P452" s="32" t="str">
        <f>IF(OR(D452="",G452="",M452&gt;=0),"",COUNTIFS('2_Review &amp; Audit'!$F$6:$F$505,D452,'2_Review &amp; Audit'!$I$6:$I$505,"&gt;="&amp;G452-30,'2_Review &amp; Audit'!$I$6:$I$505,"&lt;="&amp;G452+30,'2_Review &amp; Audit'!$A$6:$A$505,"&lt;&gt;"&amp;A452))</f>
        <v/>
      </c>
      <c r="Q452" s="88" t="str">
        <f t="shared" si="51"/>
        <v/>
      </c>
      <c r="R452" s="84" t="str">
        <f>IF(TransactionAuditTable[[#This Row],[Ticker]]="","",IF(Q452&lt;&gt;"Yes",0,ABS(M452)*MIN(1,O452/I452)))</f>
        <v/>
      </c>
      <c r="S452" s="85" t="str">
        <f t="shared" si="52"/>
        <v/>
      </c>
      <c r="T452" s="85" t="str">
        <f t="shared" si="53"/>
        <v/>
      </c>
      <c r="U452" s="85" t="str">
        <f t="shared" si="54"/>
        <v/>
      </c>
      <c r="V452" s="31" t="str">
        <f t="shared" si="55"/>
        <v/>
      </c>
      <c r="W452" s="80" t="str">
        <f t="shared" si="56"/>
        <v/>
      </c>
      <c r="X452" s="83" t="str">
        <f t="shared" si="57"/>
        <v/>
      </c>
    </row>
    <row r="453" spans="1:24" ht="15" customHeight="1" x14ac:dyDescent="0.25">
      <c r="A453" s="30" t="str">
        <f>IF('2_Review &amp; Audit'!A438="","",'2_Review &amp; Audit'!A438)</f>
        <v/>
      </c>
      <c r="B453" s="30" t="str">
        <f>IF(A453="","",'2_Review &amp; Audit'!C438)</f>
        <v/>
      </c>
      <c r="C453" s="30" t="str">
        <f>IF(A453="","",'2_Review &amp; Audit'!D438)</f>
        <v/>
      </c>
      <c r="D453" s="30" t="str">
        <f>IF(A453="","",'2_Review &amp; Audit'!F438)</f>
        <v/>
      </c>
      <c r="E453" s="30" t="str">
        <f>IF(A453="","",'2_Review &amp; Audit'!H438)</f>
        <v/>
      </c>
      <c r="F453" s="31" t="str">
        <f>IF(A453="","",'2_Review &amp; Audit'!I438)</f>
        <v/>
      </c>
      <c r="G453" s="31" t="str">
        <f>IF(A453="","",'2_Review &amp; Audit'!M438)</f>
        <v/>
      </c>
      <c r="H453" s="32" t="str">
        <f>IF(A453="","",'2_Review &amp; Audit'!J438)</f>
        <v/>
      </c>
      <c r="I453" s="32" t="str">
        <f>IF(A453="","",'2_Review &amp; Audit'!N438)</f>
        <v/>
      </c>
      <c r="J453" s="32" t="str">
        <f>IF(A453="","",'2_Review &amp; Audit'!R438)</f>
        <v/>
      </c>
      <c r="K453" s="90" t="str">
        <f>IF(A453="","",'2_Review &amp; Audit'!L438)</f>
        <v/>
      </c>
      <c r="L453" s="90" t="str">
        <f>IF(A453="","",'2_Review &amp; Audit'!P438)</f>
        <v/>
      </c>
      <c r="M453" s="90" t="str">
        <f>IF(A453="","",'2_Review &amp; Audit'!Q438)</f>
        <v/>
      </c>
      <c r="N453" s="90" t="str">
        <f t="shared" si="50"/>
        <v/>
      </c>
      <c r="O453" s="32" t="str">
        <f>IF(OR(D453="",G453="",M453&gt;=0),"",MIN(I453,SUMIFS('2_Review &amp; Audit'!$J$6:$J$505,'2_Review &amp; Audit'!$F$6:$F$505,D453,'2_Review &amp; Audit'!$I$6:$I$505,"&gt;="&amp;G453-30,'2_Review &amp; Audit'!$I$6:$I$505,"&lt;="&amp;G453+30,'2_Review &amp; Audit'!$A$6:$A$505,"&lt;&gt;"&amp;A453)))</f>
        <v/>
      </c>
      <c r="P453" s="32" t="str">
        <f>IF(OR(D453="",G453="",M453&gt;=0),"",COUNTIFS('2_Review &amp; Audit'!$F$6:$F$505,D453,'2_Review &amp; Audit'!$I$6:$I$505,"&gt;="&amp;G453-30,'2_Review &amp; Audit'!$I$6:$I$505,"&lt;="&amp;G453+30,'2_Review &amp; Audit'!$A$6:$A$505,"&lt;&gt;"&amp;A453))</f>
        <v/>
      </c>
      <c r="Q453" s="88" t="str">
        <f t="shared" si="51"/>
        <v/>
      </c>
      <c r="R453" s="84" t="str">
        <f>IF(TransactionAuditTable[[#This Row],[Ticker]]="","",IF(Q453&lt;&gt;"Yes",0,ABS(M453)*MIN(1,O453/I453)))</f>
        <v/>
      </c>
      <c r="S453" s="85" t="str">
        <f t="shared" si="52"/>
        <v/>
      </c>
      <c r="T453" s="85" t="str">
        <f t="shared" si="53"/>
        <v/>
      </c>
      <c r="U453" s="85" t="str">
        <f t="shared" si="54"/>
        <v/>
      </c>
      <c r="V453" s="31" t="str">
        <f t="shared" si="55"/>
        <v/>
      </c>
      <c r="W453" s="79" t="str">
        <f t="shared" si="56"/>
        <v/>
      </c>
      <c r="X453" s="82" t="str">
        <f t="shared" si="57"/>
        <v/>
      </c>
    </row>
    <row r="454" spans="1:24" ht="15" customHeight="1" x14ac:dyDescent="0.25">
      <c r="A454" s="30" t="str">
        <f>IF('2_Review &amp; Audit'!A439="","",'2_Review &amp; Audit'!A439)</f>
        <v/>
      </c>
      <c r="B454" s="30" t="str">
        <f>IF(A454="","",'2_Review &amp; Audit'!C439)</f>
        <v/>
      </c>
      <c r="C454" s="30" t="str">
        <f>IF(A454="","",'2_Review &amp; Audit'!D439)</f>
        <v/>
      </c>
      <c r="D454" s="30" t="str">
        <f>IF(A454="","",'2_Review &amp; Audit'!F439)</f>
        <v/>
      </c>
      <c r="E454" s="30" t="str">
        <f>IF(A454="","",'2_Review &amp; Audit'!H439)</f>
        <v/>
      </c>
      <c r="F454" s="31" t="str">
        <f>IF(A454="","",'2_Review &amp; Audit'!I439)</f>
        <v/>
      </c>
      <c r="G454" s="31" t="str">
        <f>IF(A454="","",'2_Review &amp; Audit'!M439)</f>
        <v/>
      </c>
      <c r="H454" s="32" t="str">
        <f>IF(A454="","",'2_Review &amp; Audit'!J439)</f>
        <v/>
      </c>
      <c r="I454" s="32" t="str">
        <f>IF(A454="","",'2_Review &amp; Audit'!N439)</f>
        <v/>
      </c>
      <c r="J454" s="32" t="str">
        <f>IF(A454="","",'2_Review &amp; Audit'!R439)</f>
        <v/>
      </c>
      <c r="K454" s="90" t="str">
        <f>IF(A454="","",'2_Review &amp; Audit'!L439)</f>
        <v/>
      </c>
      <c r="L454" s="90" t="str">
        <f>IF(A454="","",'2_Review &amp; Audit'!P439)</f>
        <v/>
      </c>
      <c r="M454" s="90" t="str">
        <f>IF(A454="","",'2_Review &amp; Audit'!Q439)</f>
        <v/>
      </c>
      <c r="N454" s="90" t="str">
        <f t="shared" si="50"/>
        <v/>
      </c>
      <c r="O454" s="32" t="str">
        <f>IF(OR(D454="",G454="",M454&gt;=0),"",MIN(I454,SUMIFS('2_Review &amp; Audit'!$J$6:$J$505,'2_Review &amp; Audit'!$F$6:$F$505,D454,'2_Review &amp; Audit'!$I$6:$I$505,"&gt;="&amp;G454-30,'2_Review &amp; Audit'!$I$6:$I$505,"&lt;="&amp;G454+30,'2_Review &amp; Audit'!$A$6:$A$505,"&lt;&gt;"&amp;A454)))</f>
        <v/>
      </c>
      <c r="P454" s="32" t="str">
        <f>IF(OR(D454="",G454="",M454&gt;=0),"",COUNTIFS('2_Review &amp; Audit'!$F$6:$F$505,D454,'2_Review &amp; Audit'!$I$6:$I$505,"&gt;="&amp;G454-30,'2_Review &amp; Audit'!$I$6:$I$505,"&lt;="&amp;G454+30,'2_Review &amp; Audit'!$A$6:$A$505,"&lt;&gt;"&amp;A454))</f>
        <v/>
      </c>
      <c r="Q454" s="88" t="str">
        <f t="shared" si="51"/>
        <v/>
      </c>
      <c r="R454" s="84" t="str">
        <f>IF(TransactionAuditTable[[#This Row],[Ticker]]="","",IF(Q454&lt;&gt;"Yes",0,ABS(M454)*MIN(1,O454/I454)))</f>
        <v/>
      </c>
      <c r="S454" s="85" t="str">
        <f t="shared" si="52"/>
        <v/>
      </c>
      <c r="T454" s="85" t="str">
        <f t="shared" si="53"/>
        <v/>
      </c>
      <c r="U454" s="85" t="str">
        <f t="shared" si="54"/>
        <v/>
      </c>
      <c r="V454" s="31" t="str">
        <f t="shared" si="55"/>
        <v/>
      </c>
      <c r="W454" s="80" t="str">
        <f t="shared" si="56"/>
        <v/>
      </c>
      <c r="X454" s="83" t="str">
        <f t="shared" si="57"/>
        <v/>
      </c>
    </row>
    <row r="455" spans="1:24" ht="15" customHeight="1" x14ac:dyDescent="0.25">
      <c r="A455" s="30" t="str">
        <f>IF('2_Review &amp; Audit'!A440="","",'2_Review &amp; Audit'!A440)</f>
        <v/>
      </c>
      <c r="B455" s="30" t="str">
        <f>IF(A455="","",'2_Review &amp; Audit'!C440)</f>
        <v/>
      </c>
      <c r="C455" s="30" t="str">
        <f>IF(A455="","",'2_Review &amp; Audit'!D440)</f>
        <v/>
      </c>
      <c r="D455" s="30" t="str">
        <f>IF(A455="","",'2_Review &amp; Audit'!F440)</f>
        <v/>
      </c>
      <c r="E455" s="30" t="str">
        <f>IF(A455="","",'2_Review &amp; Audit'!H440)</f>
        <v/>
      </c>
      <c r="F455" s="31" t="str">
        <f>IF(A455="","",'2_Review &amp; Audit'!I440)</f>
        <v/>
      </c>
      <c r="G455" s="31" t="str">
        <f>IF(A455="","",'2_Review &amp; Audit'!M440)</f>
        <v/>
      </c>
      <c r="H455" s="32" t="str">
        <f>IF(A455="","",'2_Review &amp; Audit'!J440)</f>
        <v/>
      </c>
      <c r="I455" s="32" t="str">
        <f>IF(A455="","",'2_Review &amp; Audit'!N440)</f>
        <v/>
      </c>
      <c r="J455" s="32" t="str">
        <f>IF(A455="","",'2_Review &amp; Audit'!R440)</f>
        <v/>
      </c>
      <c r="K455" s="90" t="str">
        <f>IF(A455="","",'2_Review &amp; Audit'!L440)</f>
        <v/>
      </c>
      <c r="L455" s="90" t="str">
        <f>IF(A455="","",'2_Review &amp; Audit'!P440)</f>
        <v/>
      </c>
      <c r="M455" s="90" t="str">
        <f>IF(A455="","",'2_Review &amp; Audit'!Q440)</f>
        <v/>
      </c>
      <c r="N455" s="90" t="str">
        <f t="shared" si="50"/>
        <v/>
      </c>
      <c r="O455" s="32" t="str">
        <f>IF(OR(D455="",G455="",M455&gt;=0),"",MIN(I455,SUMIFS('2_Review &amp; Audit'!$J$6:$J$505,'2_Review &amp; Audit'!$F$6:$F$505,D455,'2_Review &amp; Audit'!$I$6:$I$505,"&gt;="&amp;G455-30,'2_Review &amp; Audit'!$I$6:$I$505,"&lt;="&amp;G455+30,'2_Review &amp; Audit'!$A$6:$A$505,"&lt;&gt;"&amp;A455)))</f>
        <v/>
      </c>
      <c r="P455" s="32" t="str">
        <f>IF(OR(D455="",G455="",M455&gt;=0),"",COUNTIFS('2_Review &amp; Audit'!$F$6:$F$505,D455,'2_Review &amp; Audit'!$I$6:$I$505,"&gt;="&amp;G455-30,'2_Review &amp; Audit'!$I$6:$I$505,"&lt;="&amp;G455+30,'2_Review &amp; Audit'!$A$6:$A$505,"&lt;&gt;"&amp;A455))</f>
        <v/>
      </c>
      <c r="Q455" s="88" t="str">
        <f t="shared" si="51"/>
        <v/>
      </c>
      <c r="R455" s="84" t="str">
        <f>IF(TransactionAuditTable[[#This Row],[Ticker]]="","",IF(Q455&lt;&gt;"Yes",0,ABS(M455)*MIN(1,O455/I455)))</f>
        <v/>
      </c>
      <c r="S455" s="85" t="str">
        <f t="shared" si="52"/>
        <v/>
      </c>
      <c r="T455" s="85" t="str">
        <f t="shared" si="53"/>
        <v/>
      </c>
      <c r="U455" s="85" t="str">
        <f t="shared" si="54"/>
        <v/>
      </c>
      <c r="V455" s="31" t="str">
        <f t="shared" si="55"/>
        <v/>
      </c>
      <c r="W455" s="79" t="str">
        <f t="shared" si="56"/>
        <v/>
      </c>
      <c r="X455" s="82" t="str">
        <f t="shared" si="57"/>
        <v/>
      </c>
    </row>
    <row r="456" spans="1:24" ht="15" customHeight="1" x14ac:dyDescent="0.25">
      <c r="A456" s="30" t="str">
        <f>IF('2_Review &amp; Audit'!A441="","",'2_Review &amp; Audit'!A441)</f>
        <v/>
      </c>
      <c r="B456" s="30" t="str">
        <f>IF(A456="","",'2_Review &amp; Audit'!C441)</f>
        <v/>
      </c>
      <c r="C456" s="30" t="str">
        <f>IF(A456="","",'2_Review &amp; Audit'!D441)</f>
        <v/>
      </c>
      <c r="D456" s="30" t="str">
        <f>IF(A456="","",'2_Review &amp; Audit'!F441)</f>
        <v/>
      </c>
      <c r="E456" s="30" t="str">
        <f>IF(A456="","",'2_Review &amp; Audit'!H441)</f>
        <v/>
      </c>
      <c r="F456" s="31" t="str">
        <f>IF(A456="","",'2_Review &amp; Audit'!I441)</f>
        <v/>
      </c>
      <c r="G456" s="31" t="str">
        <f>IF(A456="","",'2_Review &amp; Audit'!M441)</f>
        <v/>
      </c>
      <c r="H456" s="32" t="str">
        <f>IF(A456="","",'2_Review &amp; Audit'!J441)</f>
        <v/>
      </c>
      <c r="I456" s="32" t="str">
        <f>IF(A456="","",'2_Review &amp; Audit'!N441)</f>
        <v/>
      </c>
      <c r="J456" s="32" t="str">
        <f>IF(A456="","",'2_Review &amp; Audit'!R441)</f>
        <v/>
      </c>
      <c r="K456" s="90" t="str">
        <f>IF(A456="","",'2_Review &amp; Audit'!L441)</f>
        <v/>
      </c>
      <c r="L456" s="90" t="str">
        <f>IF(A456="","",'2_Review &amp; Audit'!P441)</f>
        <v/>
      </c>
      <c r="M456" s="90" t="str">
        <f>IF(A456="","",'2_Review &amp; Audit'!Q441)</f>
        <v/>
      </c>
      <c r="N456" s="90" t="str">
        <f t="shared" si="50"/>
        <v/>
      </c>
      <c r="O456" s="32" t="str">
        <f>IF(OR(D456="",G456="",M456&gt;=0),"",MIN(I456,SUMIFS('2_Review &amp; Audit'!$J$6:$J$505,'2_Review &amp; Audit'!$F$6:$F$505,D456,'2_Review &amp; Audit'!$I$6:$I$505,"&gt;="&amp;G456-30,'2_Review &amp; Audit'!$I$6:$I$505,"&lt;="&amp;G456+30,'2_Review &amp; Audit'!$A$6:$A$505,"&lt;&gt;"&amp;A456)))</f>
        <v/>
      </c>
      <c r="P456" s="32" t="str">
        <f>IF(OR(D456="",G456="",M456&gt;=0),"",COUNTIFS('2_Review &amp; Audit'!$F$6:$F$505,D456,'2_Review &amp; Audit'!$I$6:$I$505,"&gt;="&amp;G456-30,'2_Review &amp; Audit'!$I$6:$I$505,"&lt;="&amp;G456+30,'2_Review &amp; Audit'!$A$6:$A$505,"&lt;&gt;"&amp;A456))</f>
        <v/>
      </c>
      <c r="Q456" s="88" t="str">
        <f t="shared" si="51"/>
        <v/>
      </c>
      <c r="R456" s="84" t="str">
        <f>IF(TransactionAuditTable[[#This Row],[Ticker]]="","",IF(Q456&lt;&gt;"Yes",0,ABS(M456)*MIN(1,O456/I456)))</f>
        <v/>
      </c>
      <c r="S456" s="85" t="str">
        <f t="shared" si="52"/>
        <v/>
      </c>
      <c r="T456" s="85" t="str">
        <f t="shared" si="53"/>
        <v/>
      </c>
      <c r="U456" s="85" t="str">
        <f t="shared" si="54"/>
        <v/>
      </c>
      <c r="V456" s="31" t="str">
        <f t="shared" si="55"/>
        <v/>
      </c>
      <c r="W456" s="80" t="str">
        <f t="shared" si="56"/>
        <v/>
      </c>
      <c r="X456" s="83" t="str">
        <f t="shared" si="57"/>
        <v/>
      </c>
    </row>
    <row r="457" spans="1:24" ht="15" customHeight="1" x14ac:dyDescent="0.25">
      <c r="A457" s="30" t="str">
        <f>IF('2_Review &amp; Audit'!A442="","",'2_Review &amp; Audit'!A442)</f>
        <v/>
      </c>
      <c r="B457" s="30" t="str">
        <f>IF(A457="","",'2_Review &amp; Audit'!C442)</f>
        <v/>
      </c>
      <c r="C457" s="30" t="str">
        <f>IF(A457="","",'2_Review &amp; Audit'!D442)</f>
        <v/>
      </c>
      <c r="D457" s="30" t="str">
        <f>IF(A457="","",'2_Review &amp; Audit'!F442)</f>
        <v/>
      </c>
      <c r="E457" s="30" t="str">
        <f>IF(A457="","",'2_Review &amp; Audit'!H442)</f>
        <v/>
      </c>
      <c r="F457" s="31" t="str">
        <f>IF(A457="","",'2_Review &amp; Audit'!I442)</f>
        <v/>
      </c>
      <c r="G457" s="31" t="str">
        <f>IF(A457="","",'2_Review &amp; Audit'!M442)</f>
        <v/>
      </c>
      <c r="H457" s="32" t="str">
        <f>IF(A457="","",'2_Review &amp; Audit'!J442)</f>
        <v/>
      </c>
      <c r="I457" s="32" t="str">
        <f>IF(A457="","",'2_Review &amp; Audit'!N442)</f>
        <v/>
      </c>
      <c r="J457" s="32" t="str">
        <f>IF(A457="","",'2_Review &amp; Audit'!R442)</f>
        <v/>
      </c>
      <c r="K457" s="90" t="str">
        <f>IF(A457="","",'2_Review &amp; Audit'!L442)</f>
        <v/>
      </c>
      <c r="L457" s="90" t="str">
        <f>IF(A457="","",'2_Review &amp; Audit'!P442)</f>
        <v/>
      </c>
      <c r="M457" s="90" t="str">
        <f>IF(A457="","",'2_Review &amp; Audit'!Q442)</f>
        <v/>
      </c>
      <c r="N457" s="90" t="str">
        <f t="shared" si="50"/>
        <v/>
      </c>
      <c r="O457" s="32" t="str">
        <f>IF(OR(D457="",G457="",M457&gt;=0),"",MIN(I457,SUMIFS('2_Review &amp; Audit'!$J$6:$J$505,'2_Review &amp; Audit'!$F$6:$F$505,D457,'2_Review &amp; Audit'!$I$6:$I$505,"&gt;="&amp;G457-30,'2_Review &amp; Audit'!$I$6:$I$505,"&lt;="&amp;G457+30,'2_Review &amp; Audit'!$A$6:$A$505,"&lt;&gt;"&amp;A457)))</f>
        <v/>
      </c>
      <c r="P457" s="32" t="str">
        <f>IF(OR(D457="",G457="",M457&gt;=0),"",COUNTIFS('2_Review &amp; Audit'!$F$6:$F$505,D457,'2_Review &amp; Audit'!$I$6:$I$505,"&gt;="&amp;G457-30,'2_Review &amp; Audit'!$I$6:$I$505,"&lt;="&amp;G457+30,'2_Review &amp; Audit'!$A$6:$A$505,"&lt;&gt;"&amp;A457))</f>
        <v/>
      </c>
      <c r="Q457" s="88" t="str">
        <f t="shared" si="51"/>
        <v/>
      </c>
      <c r="R457" s="84" t="str">
        <f>IF(TransactionAuditTable[[#This Row],[Ticker]]="","",IF(Q457&lt;&gt;"Yes",0,ABS(M457)*MIN(1,O457/I457)))</f>
        <v/>
      </c>
      <c r="S457" s="85" t="str">
        <f t="shared" si="52"/>
        <v/>
      </c>
      <c r="T457" s="85" t="str">
        <f t="shared" si="53"/>
        <v/>
      </c>
      <c r="U457" s="85" t="str">
        <f t="shared" si="54"/>
        <v/>
      </c>
      <c r="V457" s="31" t="str">
        <f t="shared" si="55"/>
        <v/>
      </c>
      <c r="W457" s="79" t="str">
        <f t="shared" si="56"/>
        <v/>
      </c>
      <c r="X457" s="82" t="str">
        <f t="shared" si="57"/>
        <v/>
      </c>
    </row>
    <row r="458" spans="1:24" ht="15" customHeight="1" x14ac:dyDescent="0.25">
      <c r="A458" s="30" t="str">
        <f>IF('2_Review &amp; Audit'!A443="","",'2_Review &amp; Audit'!A443)</f>
        <v/>
      </c>
      <c r="B458" s="30" t="str">
        <f>IF(A458="","",'2_Review &amp; Audit'!C443)</f>
        <v/>
      </c>
      <c r="C458" s="30" t="str">
        <f>IF(A458="","",'2_Review &amp; Audit'!D443)</f>
        <v/>
      </c>
      <c r="D458" s="30" t="str">
        <f>IF(A458="","",'2_Review &amp; Audit'!F443)</f>
        <v/>
      </c>
      <c r="E458" s="30" t="str">
        <f>IF(A458="","",'2_Review &amp; Audit'!H443)</f>
        <v/>
      </c>
      <c r="F458" s="31" t="str">
        <f>IF(A458="","",'2_Review &amp; Audit'!I443)</f>
        <v/>
      </c>
      <c r="G458" s="31" t="str">
        <f>IF(A458="","",'2_Review &amp; Audit'!M443)</f>
        <v/>
      </c>
      <c r="H458" s="32" t="str">
        <f>IF(A458="","",'2_Review &amp; Audit'!J443)</f>
        <v/>
      </c>
      <c r="I458" s="32" t="str">
        <f>IF(A458="","",'2_Review &amp; Audit'!N443)</f>
        <v/>
      </c>
      <c r="J458" s="32" t="str">
        <f>IF(A458="","",'2_Review &amp; Audit'!R443)</f>
        <v/>
      </c>
      <c r="K458" s="90" t="str">
        <f>IF(A458="","",'2_Review &amp; Audit'!L443)</f>
        <v/>
      </c>
      <c r="L458" s="90" t="str">
        <f>IF(A458="","",'2_Review &amp; Audit'!P443)</f>
        <v/>
      </c>
      <c r="M458" s="90" t="str">
        <f>IF(A458="","",'2_Review &amp; Audit'!Q443)</f>
        <v/>
      </c>
      <c r="N458" s="90" t="str">
        <f t="shared" si="50"/>
        <v/>
      </c>
      <c r="O458" s="32" t="str">
        <f>IF(OR(D458="",G458="",M458&gt;=0),"",MIN(I458,SUMIFS('2_Review &amp; Audit'!$J$6:$J$505,'2_Review &amp; Audit'!$F$6:$F$505,D458,'2_Review &amp; Audit'!$I$6:$I$505,"&gt;="&amp;G458-30,'2_Review &amp; Audit'!$I$6:$I$505,"&lt;="&amp;G458+30,'2_Review &amp; Audit'!$A$6:$A$505,"&lt;&gt;"&amp;A458)))</f>
        <v/>
      </c>
      <c r="P458" s="32" t="str">
        <f>IF(OR(D458="",G458="",M458&gt;=0),"",COUNTIFS('2_Review &amp; Audit'!$F$6:$F$505,D458,'2_Review &amp; Audit'!$I$6:$I$505,"&gt;="&amp;G458-30,'2_Review &amp; Audit'!$I$6:$I$505,"&lt;="&amp;G458+30,'2_Review &amp; Audit'!$A$6:$A$505,"&lt;&gt;"&amp;A458))</f>
        <v/>
      </c>
      <c r="Q458" s="88" t="str">
        <f t="shared" si="51"/>
        <v/>
      </c>
      <c r="R458" s="84" t="str">
        <f>IF(TransactionAuditTable[[#This Row],[Ticker]]="","",IF(Q458&lt;&gt;"Yes",0,ABS(M458)*MIN(1,O458/I458)))</f>
        <v/>
      </c>
      <c r="S458" s="85" t="str">
        <f t="shared" si="52"/>
        <v/>
      </c>
      <c r="T458" s="85" t="str">
        <f t="shared" si="53"/>
        <v/>
      </c>
      <c r="U458" s="85" t="str">
        <f t="shared" si="54"/>
        <v/>
      </c>
      <c r="V458" s="31" t="str">
        <f t="shared" si="55"/>
        <v/>
      </c>
      <c r="W458" s="80" t="str">
        <f t="shared" si="56"/>
        <v/>
      </c>
      <c r="X458" s="83" t="str">
        <f t="shared" si="57"/>
        <v/>
      </c>
    </row>
    <row r="459" spans="1:24" ht="15" customHeight="1" x14ac:dyDescent="0.25">
      <c r="A459" s="30" t="str">
        <f>IF('2_Review &amp; Audit'!A444="","",'2_Review &amp; Audit'!A444)</f>
        <v/>
      </c>
      <c r="B459" s="30" t="str">
        <f>IF(A459="","",'2_Review &amp; Audit'!C444)</f>
        <v/>
      </c>
      <c r="C459" s="30" t="str">
        <f>IF(A459="","",'2_Review &amp; Audit'!D444)</f>
        <v/>
      </c>
      <c r="D459" s="30" t="str">
        <f>IF(A459="","",'2_Review &amp; Audit'!F444)</f>
        <v/>
      </c>
      <c r="E459" s="30" t="str">
        <f>IF(A459="","",'2_Review &amp; Audit'!H444)</f>
        <v/>
      </c>
      <c r="F459" s="31" t="str">
        <f>IF(A459="","",'2_Review &amp; Audit'!I444)</f>
        <v/>
      </c>
      <c r="G459" s="31" t="str">
        <f>IF(A459="","",'2_Review &amp; Audit'!M444)</f>
        <v/>
      </c>
      <c r="H459" s="32" t="str">
        <f>IF(A459="","",'2_Review &amp; Audit'!J444)</f>
        <v/>
      </c>
      <c r="I459" s="32" t="str">
        <f>IF(A459="","",'2_Review &amp; Audit'!N444)</f>
        <v/>
      </c>
      <c r="J459" s="32" t="str">
        <f>IF(A459="","",'2_Review &amp; Audit'!R444)</f>
        <v/>
      </c>
      <c r="K459" s="90" t="str">
        <f>IF(A459="","",'2_Review &amp; Audit'!L444)</f>
        <v/>
      </c>
      <c r="L459" s="90" t="str">
        <f>IF(A459="","",'2_Review &amp; Audit'!P444)</f>
        <v/>
      </c>
      <c r="M459" s="90" t="str">
        <f>IF(A459="","",'2_Review &amp; Audit'!Q444)</f>
        <v/>
      </c>
      <c r="N459" s="90" t="str">
        <f t="shared" si="50"/>
        <v/>
      </c>
      <c r="O459" s="32" t="str">
        <f>IF(OR(D459="",G459="",M459&gt;=0),"",MIN(I459,SUMIFS('2_Review &amp; Audit'!$J$6:$J$505,'2_Review &amp; Audit'!$F$6:$F$505,D459,'2_Review &amp; Audit'!$I$6:$I$505,"&gt;="&amp;G459-30,'2_Review &amp; Audit'!$I$6:$I$505,"&lt;="&amp;G459+30,'2_Review &amp; Audit'!$A$6:$A$505,"&lt;&gt;"&amp;A459)))</f>
        <v/>
      </c>
      <c r="P459" s="32" t="str">
        <f>IF(OR(D459="",G459="",M459&gt;=0),"",COUNTIFS('2_Review &amp; Audit'!$F$6:$F$505,D459,'2_Review &amp; Audit'!$I$6:$I$505,"&gt;="&amp;G459-30,'2_Review &amp; Audit'!$I$6:$I$505,"&lt;="&amp;G459+30,'2_Review &amp; Audit'!$A$6:$A$505,"&lt;&gt;"&amp;A459))</f>
        <v/>
      </c>
      <c r="Q459" s="88" t="str">
        <f t="shared" si="51"/>
        <v/>
      </c>
      <c r="R459" s="84" t="str">
        <f>IF(TransactionAuditTable[[#This Row],[Ticker]]="","",IF(Q459&lt;&gt;"Yes",0,ABS(M459)*MIN(1,O459/I459)))</f>
        <v/>
      </c>
      <c r="S459" s="85" t="str">
        <f t="shared" si="52"/>
        <v/>
      </c>
      <c r="T459" s="85" t="str">
        <f t="shared" si="53"/>
        <v/>
      </c>
      <c r="U459" s="85" t="str">
        <f t="shared" si="54"/>
        <v/>
      </c>
      <c r="V459" s="31" t="str">
        <f t="shared" si="55"/>
        <v/>
      </c>
      <c r="W459" s="79" t="str">
        <f t="shared" si="56"/>
        <v/>
      </c>
      <c r="X459" s="82" t="str">
        <f t="shared" si="57"/>
        <v/>
      </c>
    </row>
    <row r="460" spans="1:24" ht="15" customHeight="1" x14ac:dyDescent="0.25">
      <c r="A460" s="30" t="str">
        <f>IF('2_Review &amp; Audit'!A445="","",'2_Review &amp; Audit'!A445)</f>
        <v/>
      </c>
      <c r="B460" s="30" t="str">
        <f>IF(A460="","",'2_Review &amp; Audit'!C445)</f>
        <v/>
      </c>
      <c r="C460" s="30" t="str">
        <f>IF(A460="","",'2_Review &amp; Audit'!D445)</f>
        <v/>
      </c>
      <c r="D460" s="30" t="str">
        <f>IF(A460="","",'2_Review &amp; Audit'!F445)</f>
        <v/>
      </c>
      <c r="E460" s="30" t="str">
        <f>IF(A460="","",'2_Review &amp; Audit'!H445)</f>
        <v/>
      </c>
      <c r="F460" s="31" t="str">
        <f>IF(A460="","",'2_Review &amp; Audit'!I445)</f>
        <v/>
      </c>
      <c r="G460" s="31" t="str">
        <f>IF(A460="","",'2_Review &amp; Audit'!M445)</f>
        <v/>
      </c>
      <c r="H460" s="32" t="str">
        <f>IF(A460="","",'2_Review &amp; Audit'!J445)</f>
        <v/>
      </c>
      <c r="I460" s="32" t="str">
        <f>IF(A460="","",'2_Review &amp; Audit'!N445)</f>
        <v/>
      </c>
      <c r="J460" s="32" t="str">
        <f>IF(A460="","",'2_Review &amp; Audit'!R445)</f>
        <v/>
      </c>
      <c r="K460" s="90" t="str">
        <f>IF(A460="","",'2_Review &amp; Audit'!L445)</f>
        <v/>
      </c>
      <c r="L460" s="90" t="str">
        <f>IF(A460="","",'2_Review &amp; Audit'!P445)</f>
        <v/>
      </c>
      <c r="M460" s="90" t="str">
        <f>IF(A460="","",'2_Review &amp; Audit'!Q445)</f>
        <v/>
      </c>
      <c r="N460" s="90" t="str">
        <f t="shared" si="50"/>
        <v/>
      </c>
      <c r="O460" s="32" t="str">
        <f>IF(OR(D460="",G460="",M460&gt;=0),"",MIN(I460,SUMIFS('2_Review &amp; Audit'!$J$6:$J$505,'2_Review &amp; Audit'!$F$6:$F$505,D460,'2_Review &amp; Audit'!$I$6:$I$505,"&gt;="&amp;G460-30,'2_Review &amp; Audit'!$I$6:$I$505,"&lt;="&amp;G460+30,'2_Review &amp; Audit'!$A$6:$A$505,"&lt;&gt;"&amp;A460)))</f>
        <v/>
      </c>
      <c r="P460" s="32" t="str">
        <f>IF(OR(D460="",G460="",M460&gt;=0),"",COUNTIFS('2_Review &amp; Audit'!$F$6:$F$505,D460,'2_Review &amp; Audit'!$I$6:$I$505,"&gt;="&amp;G460-30,'2_Review &amp; Audit'!$I$6:$I$505,"&lt;="&amp;G460+30,'2_Review &amp; Audit'!$A$6:$A$505,"&lt;&gt;"&amp;A460))</f>
        <v/>
      </c>
      <c r="Q460" s="88" t="str">
        <f t="shared" si="51"/>
        <v/>
      </c>
      <c r="R460" s="84" t="str">
        <f>IF(TransactionAuditTable[[#This Row],[Ticker]]="","",IF(Q460&lt;&gt;"Yes",0,ABS(M460)*MIN(1,O460/I460)))</f>
        <v/>
      </c>
      <c r="S460" s="85" t="str">
        <f t="shared" si="52"/>
        <v/>
      </c>
      <c r="T460" s="85" t="str">
        <f t="shared" si="53"/>
        <v/>
      </c>
      <c r="U460" s="85" t="str">
        <f t="shared" si="54"/>
        <v/>
      </c>
      <c r="V460" s="31" t="str">
        <f t="shared" si="55"/>
        <v/>
      </c>
      <c r="W460" s="80" t="str">
        <f t="shared" si="56"/>
        <v/>
      </c>
      <c r="X460" s="83" t="str">
        <f t="shared" si="57"/>
        <v/>
      </c>
    </row>
    <row r="461" spans="1:24" ht="15" customHeight="1" x14ac:dyDescent="0.25">
      <c r="A461" s="30" t="str">
        <f>IF('2_Review &amp; Audit'!A446="","",'2_Review &amp; Audit'!A446)</f>
        <v/>
      </c>
      <c r="B461" s="30" t="str">
        <f>IF(A461="","",'2_Review &amp; Audit'!C446)</f>
        <v/>
      </c>
      <c r="C461" s="30" t="str">
        <f>IF(A461="","",'2_Review &amp; Audit'!D446)</f>
        <v/>
      </c>
      <c r="D461" s="30" t="str">
        <f>IF(A461="","",'2_Review &amp; Audit'!F446)</f>
        <v/>
      </c>
      <c r="E461" s="30" t="str">
        <f>IF(A461="","",'2_Review &amp; Audit'!H446)</f>
        <v/>
      </c>
      <c r="F461" s="31" t="str">
        <f>IF(A461="","",'2_Review &amp; Audit'!I446)</f>
        <v/>
      </c>
      <c r="G461" s="31" t="str">
        <f>IF(A461="","",'2_Review &amp; Audit'!M446)</f>
        <v/>
      </c>
      <c r="H461" s="32" t="str">
        <f>IF(A461="","",'2_Review &amp; Audit'!J446)</f>
        <v/>
      </c>
      <c r="I461" s="32" t="str">
        <f>IF(A461="","",'2_Review &amp; Audit'!N446)</f>
        <v/>
      </c>
      <c r="J461" s="32" t="str">
        <f>IF(A461="","",'2_Review &amp; Audit'!R446)</f>
        <v/>
      </c>
      <c r="K461" s="90" t="str">
        <f>IF(A461="","",'2_Review &amp; Audit'!L446)</f>
        <v/>
      </c>
      <c r="L461" s="90" t="str">
        <f>IF(A461="","",'2_Review &amp; Audit'!P446)</f>
        <v/>
      </c>
      <c r="M461" s="90" t="str">
        <f>IF(A461="","",'2_Review &amp; Audit'!Q446)</f>
        <v/>
      </c>
      <c r="N461" s="90" t="str">
        <f t="shared" si="50"/>
        <v/>
      </c>
      <c r="O461" s="32" t="str">
        <f>IF(OR(D461="",G461="",M461&gt;=0),"",MIN(I461,SUMIFS('2_Review &amp; Audit'!$J$6:$J$505,'2_Review &amp; Audit'!$F$6:$F$505,D461,'2_Review &amp; Audit'!$I$6:$I$505,"&gt;="&amp;G461-30,'2_Review &amp; Audit'!$I$6:$I$505,"&lt;="&amp;G461+30,'2_Review &amp; Audit'!$A$6:$A$505,"&lt;&gt;"&amp;A461)))</f>
        <v/>
      </c>
      <c r="P461" s="32" t="str">
        <f>IF(OR(D461="",G461="",M461&gt;=0),"",COUNTIFS('2_Review &amp; Audit'!$F$6:$F$505,D461,'2_Review &amp; Audit'!$I$6:$I$505,"&gt;="&amp;G461-30,'2_Review &amp; Audit'!$I$6:$I$505,"&lt;="&amp;G461+30,'2_Review &amp; Audit'!$A$6:$A$505,"&lt;&gt;"&amp;A461))</f>
        <v/>
      </c>
      <c r="Q461" s="88" t="str">
        <f t="shared" si="51"/>
        <v/>
      </c>
      <c r="R461" s="84" t="str">
        <f>IF(TransactionAuditTable[[#This Row],[Ticker]]="","",IF(Q461&lt;&gt;"Yes",0,ABS(M461)*MIN(1,O461/I461)))</f>
        <v/>
      </c>
      <c r="S461" s="85" t="str">
        <f t="shared" si="52"/>
        <v/>
      </c>
      <c r="T461" s="85" t="str">
        <f t="shared" si="53"/>
        <v/>
      </c>
      <c r="U461" s="85" t="str">
        <f t="shared" si="54"/>
        <v/>
      </c>
      <c r="V461" s="31" t="str">
        <f t="shared" si="55"/>
        <v/>
      </c>
      <c r="W461" s="79" t="str">
        <f t="shared" si="56"/>
        <v/>
      </c>
      <c r="X461" s="82" t="str">
        <f t="shared" si="57"/>
        <v/>
      </c>
    </row>
    <row r="462" spans="1:24" ht="15" customHeight="1" x14ac:dyDescent="0.25">
      <c r="A462" s="30" t="str">
        <f>IF('2_Review &amp; Audit'!A447="","",'2_Review &amp; Audit'!A447)</f>
        <v/>
      </c>
      <c r="B462" s="30" t="str">
        <f>IF(A462="","",'2_Review &amp; Audit'!C447)</f>
        <v/>
      </c>
      <c r="C462" s="30" t="str">
        <f>IF(A462="","",'2_Review &amp; Audit'!D447)</f>
        <v/>
      </c>
      <c r="D462" s="30" t="str">
        <f>IF(A462="","",'2_Review &amp; Audit'!F447)</f>
        <v/>
      </c>
      <c r="E462" s="30" t="str">
        <f>IF(A462="","",'2_Review &amp; Audit'!H447)</f>
        <v/>
      </c>
      <c r="F462" s="31" t="str">
        <f>IF(A462="","",'2_Review &amp; Audit'!I447)</f>
        <v/>
      </c>
      <c r="G462" s="31" t="str">
        <f>IF(A462="","",'2_Review &amp; Audit'!M447)</f>
        <v/>
      </c>
      <c r="H462" s="32" t="str">
        <f>IF(A462="","",'2_Review &amp; Audit'!J447)</f>
        <v/>
      </c>
      <c r="I462" s="32" t="str">
        <f>IF(A462="","",'2_Review &amp; Audit'!N447)</f>
        <v/>
      </c>
      <c r="J462" s="32" t="str">
        <f>IF(A462="","",'2_Review &amp; Audit'!R447)</f>
        <v/>
      </c>
      <c r="K462" s="90" t="str">
        <f>IF(A462="","",'2_Review &amp; Audit'!L447)</f>
        <v/>
      </c>
      <c r="L462" s="90" t="str">
        <f>IF(A462="","",'2_Review &amp; Audit'!P447)</f>
        <v/>
      </c>
      <c r="M462" s="90" t="str">
        <f>IF(A462="","",'2_Review &amp; Audit'!Q447)</f>
        <v/>
      </c>
      <c r="N462" s="90" t="str">
        <f t="shared" si="50"/>
        <v/>
      </c>
      <c r="O462" s="32" t="str">
        <f>IF(OR(D462="",G462="",M462&gt;=0),"",MIN(I462,SUMIFS('2_Review &amp; Audit'!$J$6:$J$505,'2_Review &amp; Audit'!$F$6:$F$505,D462,'2_Review &amp; Audit'!$I$6:$I$505,"&gt;="&amp;G462-30,'2_Review &amp; Audit'!$I$6:$I$505,"&lt;="&amp;G462+30,'2_Review &amp; Audit'!$A$6:$A$505,"&lt;&gt;"&amp;A462)))</f>
        <v/>
      </c>
      <c r="P462" s="32" t="str">
        <f>IF(OR(D462="",G462="",M462&gt;=0),"",COUNTIFS('2_Review &amp; Audit'!$F$6:$F$505,D462,'2_Review &amp; Audit'!$I$6:$I$505,"&gt;="&amp;G462-30,'2_Review &amp; Audit'!$I$6:$I$505,"&lt;="&amp;G462+30,'2_Review &amp; Audit'!$A$6:$A$505,"&lt;&gt;"&amp;A462))</f>
        <v/>
      </c>
      <c r="Q462" s="88" t="str">
        <f t="shared" si="51"/>
        <v/>
      </c>
      <c r="R462" s="84" t="str">
        <f>IF(TransactionAuditTable[[#This Row],[Ticker]]="","",IF(Q462&lt;&gt;"Yes",0,ABS(M462)*MIN(1,O462/I462)))</f>
        <v/>
      </c>
      <c r="S462" s="85" t="str">
        <f t="shared" si="52"/>
        <v/>
      </c>
      <c r="T462" s="85" t="str">
        <f t="shared" si="53"/>
        <v/>
      </c>
      <c r="U462" s="85" t="str">
        <f t="shared" si="54"/>
        <v/>
      </c>
      <c r="V462" s="31" t="str">
        <f t="shared" si="55"/>
        <v/>
      </c>
      <c r="W462" s="80" t="str">
        <f t="shared" si="56"/>
        <v/>
      </c>
      <c r="X462" s="83" t="str">
        <f t="shared" si="57"/>
        <v/>
      </c>
    </row>
    <row r="463" spans="1:24" ht="15" customHeight="1" x14ac:dyDescent="0.25">
      <c r="A463" s="30" t="str">
        <f>IF('2_Review &amp; Audit'!A448="","",'2_Review &amp; Audit'!A448)</f>
        <v/>
      </c>
      <c r="B463" s="30" t="str">
        <f>IF(A463="","",'2_Review &amp; Audit'!C448)</f>
        <v/>
      </c>
      <c r="C463" s="30" t="str">
        <f>IF(A463="","",'2_Review &amp; Audit'!D448)</f>
        <v/>
      </c>
      <c r="D463" s="30" t="str">
        <f>IF(A463="","",'2_Review &amp; Audit'!F448)</f>
        <v/>
      </c>
      <c r="E463" s="30" t="str">
        <f>IF(A463="","",'2_Review &amp; Audit'!H448)</f>
        <v/>
      </c>
      <c r="F463" s="31" t="str">
        <f>IF(A463="","",'2_Review &amp; Audit'!I448)</f>
        <v/>
      </c>
      <c r="G463" s="31" t="str">
        <f>IF(A463="","",'2_Review &amp; Audit'!M448)</f>
        <v/>
      </c>
      <c r="H463" s="32" t="str">
        <f>IF(A463="","",'2_Review &amp; Audit'!J448)</f>
        <v/>
      </c>
      <c r="I463" s="32" t="str">
        <f>IF(A463="","",'2_Review &amp; Audit'!N448)</f>
        <v/>
      </c>
      <c r="J463" s="32" t="str">
        <f>IF(A463="","",'2_Review &amp; Audit'!R448)</f>
        <v/>
      </c>
      <c r="K463" s="90" t="str">
        <f>IF(A463="","",'2_Review &amp; Audit'!L448)</f>
        <v/>
      </c>
      <c r="L463" s="90" t="str">
        <f>IF(A463="","",'2_Review &amp; Audit'!P448)</f>
        <v/>
      </c>
      <c r="M463" s="90" t="str">
        <f>IF(A463="","",'2_Review &amp; Audit'!Q448)</f>
        <v/>
      </c>
      <c r="N463" s="90" t="str">
        <f t="shared" si="50"/>
        <v/>
      </c>
      <c r="O463" s="32" t="str">
        <f>IF(OR(D463="",G463="",M463&gt;=0),"",MIN(I463,SUMIFS('2_Review &amp; Audit'!$J$6:$J$505,'2_Review &amp; Audit'!$F$6:$F$505,D463,'2_Review &amp; Audit'!$I$6:$I$505,"&gt;="&amp;G463-30,'2_Review &amp; Audit'!$I$6:$I$505,"&lt;="&amp;G463+30,'2_Review &amp; Audit'!$A$6:$A$505,"&lt;&gt;"&amp;A463)))</f>
        <v/>
      </c>
      <c r="P463" s="32" t="str">
        <f>IF(OR(D463="",G463="",M463&gt;=0),"",COUNTIFS('2_Review &amp; Audit'!$F$6:$F$505,D463,'2_Review &amp; Audit'!$I$6:$I$505,"&gt;="&amp;G463-30,'2_Review &amp; Audit'!$I$6:$I$505,"&lt;="&amp;G463+30,'2_Review &amp; Audit'!$A$6:$A$505,"&lt;&gt;"&amp;A463))</f>
        <v/>
      </c>
      <c r="Q463" s="88" t="str">
        <f t="shared" si="51"/>
        <v/>
      </c>
      <c r="R463" s="84" t="str">
        <f>IF(TransactionAuditTable[[#This Row],[Ticker]]="","",IF(Q463&lt;&gt;"Yes",0,ABS(M463)*MIN(1,O463/I463)))</f>
        <v/>
      </c>
      <c r="S463" s="85" t="str">
        <f t="shared" si="52"/>
        <v/>
      </c>
      <c r="T463" s="85" t="str">
        <f t="shared" si="53"/>
        <v/>
      </c>
      <c r="U463" s="85" t="str">
        <f t="shared" si="54"/>
        <v/>
      </c>
      <c r="V463" s="31" t="str">
        <f t="shared" si="55"/>
        <v/>
      </c>
      <c r="W463" s="79" t="str">
        <f t="shared" si="56"/>
        <v/>
      </c>
      <c r="X463" s="82" t="str">
        <f t="shared" si="57"/>
        <v/>
      </c>
    </row>
    <row r="464" spans="1:24" ht="15" customHeight="1" x14ac:dyDescent="0.25">
      <c r="A464" s="30" t="str">
        <f>IF('2_Review &amp; Audit'!A449="","",'2_Review &amp; Audit'!A449)</f>
        <v/>
      </c>
      <c r="B464" s="30" t="str">
        <f>IF(A464="","",'2_Review &amp; Audit'!C449)</f>
        <v/>
      </c>
      <c r="C464" s="30" t="str">
        <f>IF(A464="","",'2_Review &amp; Audit'!D449)</f>
        <v/>
      </c>
      <c r="D464" s="30" t="str">
        <f>IF(A464="","",'2_Review &amp; Audit'!F449)</f>
        <v/>
      </c>
      <c r="E464" s="30" t="str">
        <f>IF(A464="","",'2_Review &amp; Audit'!H449)</f>
        <v/>
      </c>
      <c r="F464" s="31" t="str">
        <f>IF(A464="","",'2_Review &amp; Audit'!I449)</f>
        <v/>
      </c>
      <c r="G464" s="31" t="str">
        <f>IF(A464="","",'2_Review &amp; Audit'!M449)</f>
        <v/>
      </c>
      <c r="H464" s="32" t="str">
        <f>IF(A464="","",'2_Review &amp; Audit'!J449)</f>
        <v/>
      </c>
      <c r="I464" s="32" t="str">
        <f>IF(A464="","",'2_Review &amp; Audit'!N449)</f>
        <v/>
      </c>
      <c r="J464" s="32" t="str">
        <f>IF(A464="","",'2_Review &amp; Audit'!R449)</f>
        <v/>
      </c>
      <c r="K464" s="90" t="str">
        <f>IF(A464="","",'2_Review &amp; Audit'!L449)</f>
        <v/>
      </c>
      <c r="L464" s="90" t="str">
        <f>IF(A464="","",'2_Review &amp; Audit'!P449)</f>
        <v/>
      </c>
      <c r="M464" s="90" t="str">
        <f>IF(A464="","",'2_Review &amp; Audit'!Q449)</f>
        <v/>
      </c>
      <c r="N464" s="90" t="str">
        <f t="shared" si="50"/>
        <v/>
      </c>
      <c r="O464" s="32" t="str">
        <f>IF(OR(D464="",G464="",M464&gt;=0),"",MIN(I464,SUMIFS('2_Review &amp; Audit'!$J$6:$J$505,'2_Review &amp; Audit'!$F$6:$F$505,D464,'2_Review &amp; Audit'!$I$6:$I$505,"&gt;="&amp;G464-30,'2_Review &amp; Audit'!$I$6:$I$505,"&lt;="&amp;G464+30,'2_Review &amp; Audit'!$A$6:$A$505,"&lt;&gt;"&amp;A464)))</f>
        <v/>
      </c>
      <c r="P464" s="32" t="str">
        <f>IF(OR(D464="",G464="",M464&gt;=0),"",COUNTIFS('2_Review &amp; Audit'!$F$6:$F$505,D464,'2_Review &amp; Audit'!$I$6:$I$505,"&gt;="&amp;G464-30,'2_Review &amp; Audit'!$I$6:$I$505,"&lt;="&amp;G464+30,'2_Review &amp; Audit'!$A$6:$A$505,"&lt;&gt;"&amp;A464))</f>
        <v/>
      </c>
      <c r="Q464" s="88" t="str">
        <f t="shared" si="51"/>
        <v/>
      </c>
      <c r="R464" s="84" t="str">
        <f>IF(TransactionAuditTable[[#This Row],[Ticker]]="","",IF(Q464&lt;&gt;"Yes",0,ABS(M464)*MIN(1,O464/I464)))</f>
        <v/>
      </c>
      <c r="S464" s="85" t="str">
        <f t="shared" si="52"/>
        <v/>
      </c>
      <c r="T464" s="85" t="str">
        <f t="shared" si="53"/>
        <v/>
      </c>
      <c r="U464" s="85" t="str">
        <f t="shared" si="54"/>
        <v/>
      </c>
      <c r="V464" s="31" t="str">
        <f t="shared" si="55"/>
        <v/>
      </c>
      <c r="W464" s="80" t="str">
        <f t="shared" si="56"/>
        <v/>
      </c>
      <c r="X464" s="83" t="str">
        <f t="shared" si="57"/>
        <v/>
      </c>
    </row>
    <row r="465" spans="1:24" ht="15" customHeight="1" x14ac:dyDescent="0.25">
      <c r="A465" s="30" t="str">
        <f>IF('2_Review &amp; Audit'!A450="","",'2_Review &amp; Audit'!A450)</f>
        <v/>
      </c>
      <c r="B465" s="30" t="str">
        <f>IF(A465="","",'2_Review &amp; Audit'!C450)</f>
        <v/>
      </c>
      <c r="C465" s="30" t="str">
        <f>IF(A465="","",'2_Review &amp; Audit'!D450)</f>
        <v/>
      </c>
      <c r="D465" s="30" t="str">
        <f>IF(A465="","",'2_Review &amp; Audit'!F450)</f>
        <v/>
      </c>
      <c r="E465" s="30" t="str">
        <f>IF(A465="","",'2_Review &amp; Audit'!H450)</f>
        <v/>
      </c>
      <c r="F465" s="31" t="str">
        <f>IF(A465="","",'2_Review &amp; Audit'!I450)</f>
        <v/>
      </c>
      <c r="G465" s="31" t="str">
        <f>IF(A465="","",'2_Review &amp; Audit'!M450)</f>
        <v/>
      </c>
      <c r="H465" s="32" t="str">
        <f>IF(A465="","",'2_Review &amp; Audit'!J450)</f>
        <v/>
      </c>
      <c r="I465" s="32" t="str">
        <f>IF(A465="","",'2_Review &amp; Audit'!N450)</f>
        <v/>
      </c>
      <c r="J465" s="32" t="str">
        <f>IF(A465="","",'2_Review &amp; Audit'!R450)</f>
        <v/>
      </c>
      <c r="K465" s="90" t="str">
        <f>IF(A465="","",'2_Review &amp; Audit'!L450)</f>
        <v/>
      </c>
      <c r="L465" s="90" t="str">
        <f>IF(A465="","",'2_Review &amp; Audit'!P450)</f>
        <v/>
      </c>
      <c r="M465" s="90" t="str">
        <f>IF(A465="","",'2_Review &amp; Audit'!Q450)</f>
        <v/>
      </c>
      <c r="N465" s="90" t="str">
        <f t="shared" si="50"/>
        <v/>
      </c>
      <c r="O465" s="32" t="str">
        <f>IF(OR(D465="",G465="",M465&gt;=0),"",MIN(I465,SUMIFS('2_Review &amp; Audit'!$J$6:$J$505,'2_Review &amp; Audit'!$F$6:$F$505,D465,'2_Review &amp; Audit'!$I$6:$I$505,"&gt;="&amp;G465-30,'2_Review &amp; Audit'!$I$6:$I$505,"&lt;="&amp;G465+30,'2_Review &amp; Audit'!$A$6:$A$505,"&lt;&gt;"&amp;A465)))</f>
        <v/>
      </c>
      <c r="P465" s="32" t="str">
        <f>IF(OR(D465="",G465="",M465&gt;=0),"",COUNTIFS('2_Review &amp; Audit'!$F$6:$F$505,D465,'2_Review &amp; Audit'!$I$6:$I$505,"&gt;="&amp;G465-30,'2_Review &amp; Audit'!$I$6:$I$505,"&lt;="&amp;G465+30,'2_Review &amp; Audit'!$A$6:$A$505,"&lt;&gt;"&amp;A465))</f>
        <v/>
      </c>
      <c r="Q465" s="88" t="str">
        <f t="shared" si="51"/>
        <v/>
      </c>
      <c r="R465" s="84" t="str">
        <f>IF(TransactionAuditTable[[#This Row],[Ticker]]="","",IF(Q465&lt;&gt;"Yes",0,ABS(M465)*MIN(1,O465/I465)))</f>
        <v/>
      </c>
      <c r="S465" s="85" t="str">
        <f t="shared" si="52"/>
        <v/>
      </c>
      <c r="T465" s="85" t="str">
        <f t="shared" si="53"/>
        <v/>
      </c>
      <c r="U465" s="85" t="str">
        <f t="shared" si="54"/>
        <v/>
      </c>
      <c r="V465" s="31" t="str">
        <f t="shared" si="55"/>
        <v/>
      </c>
      <c r="W465" s="79" t="str">
        <f t="shared" si="56"/>
        <v/>
      </c>
      <c r="X465" s="82" t="str">
        <f t="shared" si="57"/>
        <v/>
      </c>
    </row>
    <row r="466" spans="1:24" ht="15" customHeight="1" x14ac:dyDescent="0.25">
      <c r="A466" s="30" t="str">
        <f>IF('2_Review &amp; Audit'!A451="","",'2_Review &amp; Audit'!A451)</f>
        <v/>
      </c>
      <c r="B466" s="30" t="str">
        <f>IF(A466="","",'2_Review &amp; Audit'!C451)</f>
        <v/>
      </c>
      <c r="C466" s="30" t="str">
        <f>IF(A466="","",'2_Review &amp; Audit'!D451)</f>
        <v/>
      </c>
      <c r="D466" s="30" t="str">
        <f>IF(A466="","",'2_Review &amp; Audit'!F451)</f>
        <v/>
      </c>
      <c r="E466" s="30" t="str">
        <f>IF(A466="","",'2_Review &amp; Audit'!H451)</f>
        <v/>
      </c>
      <c r="F466" s="31" t="str">
        <f>IF(A466="","",'2_Review &amp; Audit'!I451)</f>
        <v/>
      </c>
      <c r="G466" s="31" t="str">
        <f>IF(A466="","",'2_Review &amp; Audit'!M451)</f>
        <v/>
      </c>
      <c r="H466" s="32" t="str">
        <f>IF(A466="","",'2_Review &amp; Audit'!J451)</f>
        <v/>
      </c>
      <c r="I466" s="32" t="str">
        <f>IF(A466="","",'2_Review &amp; Audit'!N451)</f>
        <v/>
      </c>
      <c r="J466" s="32" t="str">
        <f>IF(A466="","",'2_Review &amp; Audit'!R451)</f>
        <v/>
      </c>
      <c r="K466" s="90" t="str">
        <f>IF(A466="","",'2_Review &amp; Audit'!L451)</f>
        <v/>
      </c>
      <c r="L466" s="90" t="str">
        <f>IF(A466="","",'2_Review &amp; Audit'!P451)</f>
        <v/>
      </c>
      <c r="M466" s="90" t="str">
        <f>IF(A466="","",'2_Review &amp; Audit'!Q451)</f>
        <v/>
      </c>
      <c r="N466" s="90" t="str">
        <f t="shared" si="50"/>
        <v/>
      </c>
      <c r="O466" s="32" t="str">
        <f>IF(OR(D466="",G466="",M466&gt;=0),"",MIN(I466,SUMIFS('2_Review &amp; Audit'!$J$6:$J$505,'2_Review &amp; Audit'!$F$6:$F$505,D466,'2_Review &amp; Audit'!$I$6:$I$505,"&gt;="&amp;G466-30,'2_Review &amp; Audit'!$I$6:$I$505,"&lt;="&amp;G466+30,'2_Review &amp; Audit'!$A$6:$A$505,"&lt;&gt;"&amp;A466)))</f>
        <v/>
      </c>
      <c r="P466" s="32" t="str">
        <f>IF(OR(D466="",G466="",M466&gt;=0),"",COUNTIFS('2_Review &amp; Audit'!$F$6:$F$505,D466,'2_Review &amp; Audit'!$I$6:$I$505,"&gt;="&amp;G466-30,'2_Review &amp; Audit'!$I$6:$I$505,"&lt;="&amp;G466+30,'2_Review &amp; Audit'!$A$6:$A$505,"&lt;&gt;"&amp;A466))</f>
        <v/>
      </c>
      <c r="Q466" s="88" t="str">
        <f t="shared" si="51"/>
        <v/>
      </c>
      <c r="R466" s="84" t="str">
        <f>IF(TransactionAuditTable[[#This Row],[Ticker]]="","",IF(Q466&lt;&gt;"Yes",0,ABS(M466)*MIN(1,O466/I466)))</f>
        <v/>
      </c>
      <c r="S466" s="85" t="str">
        <f t="shared" si="52"/>
        <v/>
      </c>
      <c r="T466" s="85" t="str">
        <f t="shared" si="53"/>
        <v/>
      </c>
      <c r="U466" s="85" t="str">
        <f t="shared" si="54"/>
        <v/>
      </c>
      <c r="V466" s="31" t="str">
        <f t="shared" si="55"/>
        <v/>
      </c>
      <c r="W466" s="80" t="str">
        <f t="shared" si="56"/>
        <v/>
      </c>
      <c r="X466" s="83" t="str">
        <f t="shared" si="57"/>
        <v/>
      </c>
    </row>
    <row r="467" spans="1:24" ht="15" customHeight="1" x14ac:dyDescent="0.25">
      <c r="A467" s="30" t="str">
        <f>IF('2_Review &amp; Audit'!A452="","",'2_Review &amp; Audit'!A452)</f>
        <v/>
      </c>
      <c r="B467" s="30" t="str">
        <f>IF(A467="","",'2_Review &amp; Audit'!C452)</f>
        <v/>
      </c>
      <c r="C467" s="30" t="str">
        <f>IF(A467="","",'2_Review &amp; Audit'!D452)</f>
        <v/>
      </c>
      <c r="D467" s="30" t="str">
        <f>IF(A467="","",'2_Review &amp; Audit'!F452)</f>
        <v/>
      </c>
      <c r="E467" s="30" t="str">
        <f>IF(A467="","",'2_Review &amp; Audit'!H452)</f>
        <v/>
      </c>
      <c r="F467" s="31" t="str">
        <f>IF(A467="","",'2_Review &amp; Audit'!I452)</f>
        <v/>
      </c>
      <c r="G467" s="31" t="str">
        <f>IF(A467="","",'2_Review &amp; Audit'!M452)</f>
        <v/>
      </c>
      <c r="H467" s="32" t="str">
        <f>IF(A467="","",'2_Review &amp; Audit'!J452)</f>
        <v/>
      </c>
      <c r="I467" s="32" t="str">
        <f>IF(A467="","",'2_Review &amp; Audit'!N452)</f>
        <v/>
      </c>
      <c r="J467" s="32" t="str">
        <f>IF(A467="","",'2_Review &amp; Audit'!R452)</f>
        <v/>
      </c>
      <c r="K467" s="90" t="str">
        <f>IF(A467="","",'2_Review &amp; Audit'!L452)</f>
        <v/>
      </c>
      <c r="L467" s="90" t="str">
        <f>IF(A467="","",'2_Review &amp; Audit'!P452)</f>
        <v/>
      </c>
      <c r="M467" s="90" t="str">
        <f>IF(A467="","",'2_Review &amp; Audit'!Q452)</f>
        <v/>
      </c>
      <c r="N467" s="90" t="str">
        <f t="shared" si="50"/>
        <v/>
      </c>
      <c r="O467" s="32" t="str">
        <f>IF(OR(D467="",G467="",M467&gt;=0),"",MIN(I467,SUMIFS('2_Review &amp; Audit'!$J$6:$J$505,'2_Review &amp; Audit'!$F$6:$F$505,D467,'2_Review &amp; Audit'!$I$6:$I$505,"&gt;="&amp;G467-30,'2_Review &amp; Audit'!$I$6:$I$505,"&lt;="&amp;G467+30,'2_Review &amp; Audit'!$A$6:$A$505,"&lt;&gt;"&amp;A467)))</f>
        <v/>
      </c>
      <c r="P467" s="32" t="str">
        <f>IF(OR(D467="",G467="",M467&gt;=0),"",COUNTIFS('2_Review &amp; Audit'!$F$6:$F$505,D467,'2_Review &amp; Audit'!$I$6:$I$505,"&gt;="&amp;G467-30,'2_Review &amp; Audit'!$I$6:$I$505,"&lt;="&amp;G467+30,'2_Review &amp; Audit'!$A$6:$A$505,"&lt;&gt;"&amp;A467))</f>
        <v/>
      </c>
      <c r="Q467" s="88" t="str">
        <f t="shared" si="51"/>
        <v/>
      </c>
      <c r="R467" s="84" t="str">
        <f>IF(TransactionAuditTable[[#This Row],[Ticker]]="","",IF(Q467&lt;&gt;"Yes",0,ABS(M467)*MIN(1,O467/I467)))</f>
        <v/>
      </c>
      <c r="S467" s="85" t="str">
        <f t="shared" si="52"/>
        <v/>
      </c>
      <c r="T467" s="85" t="str">
        <f t="shared" si="53"/>
        <v/>
      </c>
      <c r="U467" s="85" t="str">
        <f t="shared" si="54"/>
        <v/>
      </c>
      <c r="V467" s="31" t="str">
        <f t="shared" si="55"/>
        <v/>
      </c>
      <c r="W467" s="79" t="str">
        <f t="shared" si="56"/>
        <v/>
      </c>
      <c r="X467" s="82" t="str">
        <f t="shared" si="57"/>
        <v/>
      </c>
    </row>
    <row r="468" spans="1:24" ht="15" customHeight="1" x14ac:dyDescent="0.25">
      <c r="A468" s="30" t="str">
        <f>IF('2_Review &amp; Audit'!A453="","",'2_Review &amp; Audit'!A453)</f>
        <v/>
      </c>
      <c r="B468" s="30" t="str">
        <f>IF(A468="","",'2_Review &amp; Audit'!C453)</f>
        <v/>
      </c>
      <c r="C468" s="30" t="str">
        <f>IF(A468="","",'2_Review &amp; Audit'!D453)</f>
        <v/>
      </c>
      <c r="D468" s="30" t="str">
        <f>IF(A468="","",'2_Review &amp; Audit'!F453)</f>
        <v/>
      </c>
      <c r="E468" s="30" t="str">
        <f>IF(A468="","",'2_Review &amp; Audit'!H453)</f>
        <v/>
      </c>
      <c r="F468" s="31" t="str">
        <f>IF(A468="","",'2_Review &amp; Audit'!I453)</f>
        <v/>
      </c>
      <c r="G468" s="31" t="str">
        <f>IF(A468="","",'2_Review &amp; Audit'!M453)</f>
        <v/>
      </c>
      <c r="H468" s="32" t="str">
        <f>IF(A468="","",'2_Review &amp; Audit'!J453)</f>
        <v/>
      </c>
      <c r="I468" s="32" t="str">
        <f>IF(A468="","",'2_Review &amp; Audit'!N453)</f>
        <v/>
      </c>
      <c r="J468" s="32" t="str">
        <f>IF(A468="","",'2_Review &amp; Audit'!R453)</f>
        <v/>
      </c>
      <c r="K468" s="90" t="str">
        <f>IF(A468="","",'2_Review &amp; Audit'!L453)</f>
        <v/>
      </c>
      <c r="L468" s="90" t="str">
        <f>IF(A468="","",'2_Review &amp; Audit'!P453)</f>
        <v/>
      </c>
      <c r="M468" s="90" t="str">
        <f>IF(A468="","",'2_Review &amp; Audit'!Q453)</f>
        <v/>
      </c>
      <c r="N468" s="90" t="str">
        <f t="shared" si="50"/>
        <v/>
      </c>
      <c r="O468" s="32" t="str">
        <f>IF(OR(D468="",G468="",M468&gt;=0),"",MIN(I468,SUMIFS('2_Review &amp; Audit'!$J$6:$J$505,'2_Review &amp; Audit'!$F$6:$F$505,D468,'2_Review &amp; Audit'!$I$6:$I$505,"&gt;="&amp;G468-30,'2_Review &amp; Audit'!$I$6:$I$505,"&lt;="&amp;G468+30,'2_Review &amp; Audit'!$A$6:$A$505,"&lt;&gt;"&amp;A468)))</f>
        <v/>
      </c>
      <c r="P468" s="32" t="str">
        <f>IF(OR(D468="",G468="",M468&gt;=0),"",COUNTIFS('2_Review &amp; Audit'!$F$6:$F$505,D468,'2_Review &amp; Audit'!$I$6:$I$505,"&gt;="&amp;G468-30,'2_Review &amp; Audit'!$I$6:$I$505,"&lt;="&amp;G468+30,'2_Review &amp; Audit'!$A$6:$A$505,"&lt;&gt;"&amp;A468))</f>
        <v/>
      </c>
      <c r="Q468" s="88" t="str">
        <f t="shared" si="51"/>
        <v/>
      </c>
      <c r="R468" s="84" t="str">
        <f>IF(TransactionAuditTable[[#This Row],[Ticker]]="","",IF(Q468&lt;&gt;"Yes",0,ABS(M468)*MIN(1,O468/I468)))</f>
        <v/>
      </c>
      <c r="S468" s="85" t="str">
        <f t="shared" si="52"/>
        <v/>
      </c>
      <c r="T468" s="85" t="str">
        <f t="shared" si="53"/>
        <v/>
      </c>
      <c r="U468" s="85" t="str">
        <f t="shared" si="54"/>
        <v/>
      </c>
      <c r="V468" s="31" t="str">
        <f t="shared" si="55"/>
        <v/>
      </c>
      <c r="W468" s="80" t="str">
        <f t="shared" si="56"/>
        <v/>
      </c>
      <c r="X468" s="83" t="str">
        <f t="shared" si="57"/>
        <v/>
      </c>
    </row>
    <row r="469" spans="1:24" ht="15" customHeight="1" x14ac:dyDescent="0.25">
      <c r="A469" s="30" t="str">
        <f>IF('2_Review &amp; Audit'!A454="","",'2_Review &amp; Audit'!A454)</f>
        <v/>
      </c>
      <c r="B469" s="30" t="str">
        <f>IF(A469="","",'2_Review &amp; Audit'!C454)</f>
        <v/>
      </c>
      <c r="C469" s="30" t="str">
        <f>IF(A469="","",'2_Review &amp; Audit'!D454)</f>
        <v/>
      </c>
      <c r="D469" s="30" t="str">
        <f>IF(A469="","",'2_Review &amp; Audit'!F454)</f>
        <v/>
      </c>
      <c r="E469" s="30" t="str">
        <f>IF(A469="","",'2_Review &amp; Audit'!H454)</f>
        <v/>
      </c>
      <c r="F469" s="31" t="str">
        <f>IF(A469="","",'2_Review &amp; Audit'!I454)</f>
        <v/>
      </c>
      <c r="G469" s="31" t="str">
        <f>IF(A469="","",'2_Review &amp; Audit'!M454)</f>
        <v/>
      </c>
      <c r="H469" s="32" t="str">
        <f>IF(A469="","",'2_Review &amp; Audit'!J454)</f>
        <v/>
      </c>
      <c r="I469" s="32" t="str">
        <f>IF(A469="","",'2_Review &amp; Audit'!N454)</f>
        <v/>
      </c>
      <c r="J469" s="32" t="str">
        <f>IF(A469="","",'2_Review &amp; Audit'!R454)</f>
        <v/>
      </c>
      <c r="K469" s="90" t="str">
        <f>IF(A469="","",'2_Review &amp; Audit'!L454)</f>
        <v/>
      </c>
      <c r="L469" s="90" t="str">
        <f>IF(A469="","",'2_Review &amp; Audit'!P454)</f>
        <v/>
      </c>
      <c r="M469" s="90" t="str">
        <f>IF(A469="","",'2_Review &amp; Audit'!Q454)</f>
        <v/>
      </c>
      <c r="N469" s="90" t="str">
        <f t="shared" ref="N469:N520" si="58">IF(OR(M469&gt;=0,I469&lt;=0),"",ABS(M469/I469))</f>
        <v/>
      </c>
      <c r="O469" s="32" t="str">
        <f>IF(OR(D469="",G469="",M469&gt;=0),"",MIN(I469,SUMIFS('2_Review &amp; Audit'!$J$6:$J$505,'2_Review &amp; Audit'!$F$6:$F$505,D469,'2_Review &amp; Audit'!$I$6:$I$505,"&gt;="&amp;G469-30,'2_Review &amp; Audit'!$I$6:$I$505,"&lt;="&amp;G469+30,'2_Review &amp; Audit'!$A$6:$A$505,"&lt;&gt;"&amp;A469)))</f>
        <v/>
      </c>
      <c r="P469" s="32" t="str">
        <f>IF(OR(D469="",G469="",M469&gt;=0),"",COUNTIFS('2_Review &amp; Audit'!$F$6:$F$505,D469,'2_Review &amp; Audit'!$I$6:$I$505,"&gt;="&amp;G469-30,'2_Review &amp; Audit'!$I$6:$I$505,"&lt;="&amp;G469+30,'2_Review &amp; Audit'!$A$6:$A$505,"&lt;&gt;"&amp;A469))</f>
        <v/>
      </c>
      <c r="Q469" s="88" t="str">
        <f t="shared" ref="Q469:Q532" si="59">IF(A469="","",IF(AND(M469&lt;0,P469&gt;0),"Yes","No"))</f>
        <v/>
      </c>
      <c r="R469" s="84" t="str">
        <f>IF(TransactionAuditTable[[#This Row],[Ticker]]="","",IF(Q469&lt;&gt;"Yes",0,ABS(M469)*MIN(1,O469/I469)))</f>
        <v/>
      </c>
      <c r="S469" s="85" t="str">
        <f t="shared" ref="S469:S520" si="60">IF(Q469&lt;&gt;"Yes","",R469)</f>
        <v/>
      </c>
      <c r="T469" s="85" t="str">
        <f t="shared" ref="T469:T532" si="61">IF(A469="","",K469+IF(S469="",0,S469))</f>
        <v/>
      </c>
      <c r="U469" s="85" t="str">
        <f t="shared" ref="U469:U532" si="62">IF(OR(H469="",T469=""),"",T469/H469)</f>
        <v/>
      </c>
      <c r="V469" s="31" t="str">
        <f t="shared" ref="V469:V520" si="63">IF(Q469&lt;&gt;"Yes","",G469+30)</f>
        <v/>
      </c>
      <c r="W469" s="79" t="str">
        <f t="shared" ref="W469:W520" si="64">IF(OR(F469="",G469=""),"",G469-F469)</f>
        <v/>
      </c>
      <c r="X469" s="82" t="str">
        <f t="shared" ref="X469:X532" si="65">IF(OR(F469="",G469=""),"",IF(W469&gt;365,"Long-Term","Short-Term"))</f>
        <v/>
      </c>
    </row>
    <row r="470" spans="1:24" ht="15" customHeight="1" x14ac:dyDescent="0.25">
      <c r="A470" s="30" t="str">
        <f>IF('2_Review &amp; Audit'!A455="","",'2_Review &amp; Audit'!A455)</f>
        <v/>
      </c>
      <c r="B470" s="30" t="str">
        <f>IF(A470="","",'2_Review &amp; Audit'!C455)</f>
        <v/>
      </c>
      <c r="C470" s="30" t="str">
        <f>IF(A470="","",'2_Review &amp; Audit'!D455)</f>
        <v/>
      </c>
      <c r="D470" s="30" t="str">
        <f>IF(A470="","",'2_Review &amp; Audit'!F455)</f>
        <v/>
      </c>
      <c r="E470" s="30" t="str">
        <f>IF(A470="","",'2_Review &amp; Audit'!H455)</f>
        <v/>
      </c>
      <c r="F470" s="31" t="str">
        <f>IF(A470="","",'2_Review &amp; Audit'!I455)</f>
        <v/>
      </c>
      <c r="G470" s="31" t="str">
        <f>IF(A470="","",'2_Review &amp; Audit'!M455)</f>
        <v/>
      </c>
      <c r="H470" s="32" t="str">
        <f>IF(A470="","",'2_Review &amp; Audit'!J455)</f>
        <v/>
      </c>
      <c r="I470" s="32" t="str">
        <f>IF(A470="","",'2_Review &amp; Audit'!N455)</f>
        <v/>
      </c>
      <c r="J470" s="32" t="str">
        <f>IF(A470="","",'2_Review &amp; Audit'!R455)</f>
        <v/>
      </c>
      <c r="K470" s="90" t="str">
        <f>IF(A470="","",'2_Review &amp; Audit'!L455)</f>
        <v/>
      </c>
      <c r="L470" s="90" t="str">
        <f>IF(A470="","",'2_Review &amp; Audit'!P455)</f>
        <v/>
      </c>
      <c r="M470" s="90" t="str">
        <f>IF(A470="","",'2_Review &amp; Audit'!Q455)</f>
        <v/>
      </c>
      <c r="N470" s="90" t="str">
        <f t="shared" si="58"/>
        <v/>
      </c>
      <c r="O470" s="32" t="str">
        <f>IF(OR(D470="",G470="",M470&gt;=0),"",MIN(I470,SUMIFS('2_Review &amp; Audit'!$J$6:$J$505,'2_Review &amp; Audit'!$F$6:$F$505,D470,'2_Review &amp; Audit'!$I$6:$I$505,"&gt;="&amp;G470-30,'2_Review &amp; Audit'!$I$6:$I$505,"&lt;="&amp;G470+30,'2_Review &amp; Audit'!$A$6:$A$505,"&lt;&gt;"&amp;A470)))</f>
        <v/>
      </c>
      <c r="P470" s="32" t="str">
        <f>IF(OR(D470="",G470="",M470&gt;=0),"",COUNTIFS('2_Review &amp; Audit'!$F$6:$F$505,D470,'2_Review &amp; Audit'!$I$6:$I$505,"&gt;="&amp;G470-30,'2_Review &amp; Audit'!$I$6:$I$505,"&lt;="&amp;G470+30,'2_Review &amp; Audit'!$A$6:$A$505,"&lt;&gt;"&amp;A470))</f>
        <v/>
      </c>
      <c r="Q470" s="88" t="str">
        <f t="shared" si="59"/>
        <v/>
      </c>
      <c r="R470" s="84" t="str">
        <f>IF(TransactionAuditTable[[#This Row],[Ticker]]="","",IF(Q470&lt;&gt;"Yes",0,ABS(M470)*MIN(1,O470/I470)))</f>
        <v/>
      </c>
      <c r="S470" s="85" t="str">
        <f t="shared" si="60"/>
        <v/>
      </c>
      <c r="T470" s="85" t="str">
        <f t="shared" si="61"/>
        <v/>
      </c>
      <c r="U470" s="85" t="str">
        <f t="shared" si="62"/>
        <v/>
      </c>
      <c r="V470" s="31" t="str">
        <f t="shared" si="63"/>
        <v/>
      </c>
      <c r="W470" s="80" t="str">
        <f t="shared" si="64"/>
        <v/>
      </c>
      <c r="X470" s="83" t="str">
        <f t="shared" si="65"/>
        <v/>
      </c>
    </row>
    <row r="471" spans="1:24" ht="15" customHeight="1" x14ac:dyDescent="0.25">
      <c r="A471" s="30" t="str">
        <f>IF('2_Review &amp; Audit'!A456="","",'2_Review &amp; Audit'!A456)</f>
        <v/>
      </c>
      <c r="B471" s="30" t="str">
        <f>IF(A471="","",'2_Review &amp; Audit'!C456)</f>
        <v/>
      </c>
      <c r="C471" s="30" t="str">
        <f>IF(A471="","",'2_Review &amp; Audit'!D456)</f>
        <v/>
      </c>
      <c r="D471" s="30" t="str">
        <f>IF(A471="","",'2_Review &amp; Audit'!F456)</f>
        <v/>
      </c>
      <c r="E471" s="30" t="str">
        <f>IF(A471="","",'2_Review &amp; Audit'!H456)</f>
        <v/>
      </c>
      <c r="F471" s="31" t="str">
        <f>IF(A471="","",'2_Review &amp; Audit'!I456)</f>
        <v/>
      </c>
      <c r="G471" s="31" t="str">
        <f>IF(A471="","",'2_Review &amp; Audit'!M456)</f>
        <v/>
      </c>
      <c r="H471" s="32" t="str">
        <f>IF(A471="","",'2_Review &amp; Audit'!J456)</f>
        <v/>
      </c>
      <c r="I471" s="32" t="str">
        <f>IF(A471="","",'2_Review &amp; Audit'!N456)</f>
        <v/>
      </c>
      <c r="J471" s="32" t="str">
        <f>IF(A471="","",'2_Review &amp; Audit'!R456)</f>
        <v/>
      </c>
      <c r="K471" s="90" t="str">
        <f>IF(A471="","",'2_Review &amp; Audit'!L456)</f>
        <v/>
      </c>
      <c r="L471" s="90" t="str">
        <f>IF(A471="","",'2_Review &amp; Audit'!P456)</f>
        <v/>
      </c>
      <c r="M471" s="90" t="str">
        <f>IF(A471="","",'2_Review &amp; Audit'!Q456)</f>
        <v/>
      </c>
      <c r="N471" s="90" t="str">
        <f t="shared" si="58"/>
        <v/>
      </c>
      <c r="O471" s="32" t="str">
        <f>IF(OR(D471="",G471="",M471&gt;=0),"",MIN(I471,SUMIFS('2_Review &amp; Audit'!$J$6:$J$505,'2_Review &amp; Audit'!$F$6:$F$505,D471,'2_Review &amp; Audit'!$I$6:$I$505,"&gt;="&amp;G471-30,'2_Review &amp; Audit'!$I$6:$I$505,"&lt;="&amp;G471+30,'2_Review &amp; Audit'!$A$6:$A$505,"&lt;&gt;"&amp;A471)))</f>
        <v/>
      </c>
      <c r="P471" s="32" t="str">
        <f>IF(OR(D471="",G471="",M471&gt;=0),"",COUNTIFS('2_Review &amp; Audit'!$F$6:$F$505,D471,'2_Review &amp; Audit'!$I$6:$I$505,"&gt;="&amp;G471-30,'2_Review &amp; Audit'!$I$6:$I$505,"&lt;="&amp;G471+30,'2_Review &amp; Audit'!$A$6:$A$505,"&lt;&gt;"&amp;A471))</f>
        <v/>
      </c>
      <c r="Q471" s="88" t="str">
        <f t="shared" si="59"/>
        <v/>
      </c>
      <c r="R471" s="84" t="str">
        <f>IF(TransactionAuditTable[[#This Row],[Ticker]]="","",IF(Q471&lt;&gt;"Yes",0,ABS(M471)*MIN(1,O471/I471)))</f>
        <v/>
      </c>
      <c r="S471" s="85" t="str">
        <f t="shared" si="60"/>
        <v/>
      </c>
      <c r="T471" s="85" t="str">
        <f t="shared" si="61"/>
        <v/>
      </c>
      <c r="U471" s="85" t="str">
        <f t="shared" si="62"/>
        <v/>
      </c>
      <c r="V471" s="31" t="str">
        <f t="shared" si="63"/>
        <v/>
      </c>
      <c r="W471" s="79" t="str">
        <f t="shared" si="64"/>
        <v/>
      </c>
      <c r="X471" s="82" t="str">
        <f t="shared" si="65"/>
        <v/>
      </c>
    </row>
    <row r="472" spans="1:24" ht="15" customHeight="1" x14ac:dyDescent="0.25">
      <c r="A472" s="30" t="str">
        <f>IF('2_Review &amp; Audit'!A457="","",'2_Review &amp; Audit'!A457)</f>
        <v/>
      </c>
      <c r="B472" s="30" t="str">
        <f>IF(A472="","",'2_Review &amp; Audit'!C457)</f>
        <v/>
      </c>
      <c r="C472" s="30" t="str">
        <f>IF(A472="","",'2_Review &amp; Audit'!D457)</f>
        <v/>
      </c>
      <c r="D472" s="30" t="str">
        <f>IF(A472="","",'2_Review &amp; Audit'!F457)</f>
        <v/>
      </c>
      <c r="E472" s="30" t="str">
        <f>IF(A472="","",'2_Review &amp; Audit'!H457)</f>
        <v/>
      </c>
      <c r="F472" s="31" t="str">
        <f>IF(A472="","",'2_Review &amp; Audit'!I457)</f>
        <v/>
      </c>
      <c r="G472" s="31" t="str">
        <f>IF(A472="","",'2_Review &amp; Audit'!M457)</f>
        <v/>
      </c>
      <c r="H472" s="32" t="str">
        <f>IF(A472="","",'2_Review &amp; Audit'!J457)</f>
        <v/>
      </c>
      <c r="I472" s="32" t="str">
        <f>IF(A472="","",'2_Review &amp; Audit'!N457)</f>
        <v/>
      </c>
      <c r="J472" s="32" t="str">
        <f>IF(A472="","",'2_Review &amp; Audit'!R457)</f>
        <v/>
      </c>
      <c r="K472" s="90" t="str">
        <f>IF(A472="","",'2_Review &amp; Audit'!L457)</f>
        <v/>
      </c>
      <c r="L472" s="90" t="str">
        <f>IF(A472="","",'2_Review &amp; Audit'!P457)</f>
        <v/>
      </c>
      <c r="M472" s="90" t="str">
        <f>IF(A472="","",'2_Review &amp; Audit'!Q457)</f>
        <v/>
      </c>
      <c r="N472" s="90" t="str">
        <f t="shared" si="58"/>
        <v/>
      </c>
      <c r="O472" s="32" t="str">
        <f>IF(OR(D472="",G472="",M472&gt;=0),"",MIN(I472,SUMIFS('2_Review &amp; Audit'!$J$6:$J$505,'2_Review &amp; Audit'!$F$6:$F$505,D472,'2_Review &amp; Audit'!$I$6:$I$505,"&gt;="&amp;G472-30,'2_Review &amp; Audit'!$I$6:$I$505,"&lt;="&amp;G472+30,'2_Review &amp; Audit'!$A$6:$A$505,"&lt;&gt;"&amp;A472)))</f>
        <v/>
      </c>
      <c r="P472" s="32" t="str">
        <f>IF(OR(D472="",G472="",M472&gt;=0),"",COUNTIFS('2_Review &amp; Audit'!$F$6:$F$505,D472,'2_Review &amp; Audit'!$I$6:$I$505,"&gt;="&amp;G472-30,'2_Review &amp; Audit'!$I$6:$I$505,"&lt;="&amp;G472+30,'2_Review &amp; Audit'!$A$6:$A$505,"&lt;&gt;"&amp;A472))</f>
        <v/>
      </c>
      <c r="Q472" s="88" t="str">
        <f t="shared" si="59"/>
        <v/>
      </c>
      <c r="R472" s="84" t="str">
        <f>IF(TransactionAuditTable[[#This Row],[Ticker]]="","",IF(Q472&lt;&gt;"Yes",0,ABS(M472)*MIN(1,O472/I472)))</f>
        <v/>
      </c>
      <c r="S472" s="85" t="str">
        <f t="shared" si="60"/>
        <v/>
      </c>
      <c r="T472" s="85" t="str">
        <f t="shared" si="61"/>
        <v/>
      </c>
      <c r="U472" s="85" t="str">
        <f t="shared" si="62"/>
        <v/>
      </c>
      <c r="V472" s="31" t="str">
        <f t="shared" si="63"/>
        <v/>
      </c>
      <c r="W472" s="80" t="str">
        <f t="shared" si="64"/>
        <v/>
      </c>
      <c r="X472" s="83" t="str">
        <f t="shared" si="65"/>
        <v/>
      </c>
    </row>
    <row r="473" spans="1:24" ht="15" customHeight="1" x14ac:dyDescent="0.25">
      <c r="A473" s="30" t="str">
        <f>IF('2_Review &amp; Audit'!A458="","",'2_Review &amp; Audit'!A458)</f>
        <v/>
      </c>
      <c r="B473" s="30" t="str">
        <f>IF(A473="","",'2_Review &amp; Audit'!C458)</f>
        <v/>
      </c>
      <c r="C473" s="30" t="str">
        <f>IF(A473="","",'2_Review &amp; Audit'!D458)</f>
        <v/>
      </c>
      <c r="D473" s="30" t="str">
        <f>IF(A473="","",'2_Review &amp; Audit'!F458)</f>
        <v/>
      </c>
      <c r="E473" s="30" t="str">
        <f>IF(A473="","",'2_Review &amp; Audit'!H458)</f>
        <v/>
      </c>
      <c r="F473" s="31" t="str">
        <f>IF(A473="","",'2_Review &amp; Audit'!I458)</f>
        <v/>
      </c>
      <c r="G473" s="31" t="str">
        <f>IF(A473="","",'2_Review &amp; Audit'!M458)</f>
        <v/>
      </c>
      <c r="H473" s="32" t="str">
        <f>IF(A473="","",'2_Review &amp; Audit'!J458)</f>
        <v/>
      </c>
      <c r="I473" s="32" t="str">
        <f>IF(A473="","",'2_Review &amp; Audit'!N458)</f>
        <v/>
      </c>
      <c r="J473" s="32" t="str">
        <f>IF(A473="","",'2_Review &amp; Audit'!R458)</f>
        <v/>
      </c>
      <c r="K473" s="90" t="str">
        <f>IF(A473="","",'2_Review &amp; Audit'!L458)</f>
        <v/>
      </c>
      <c r="L473" s="90" t="str">
        <f>IF(A473="","",'2_Review &amp; Audit'!P458)</f>
        <v/>
      </c>
      <c r="M473" s="90" t="str">
        <f>IF(A473="","",'2_Review &amp; Audit'!Q458)</f>
        <v/>
      </c>
      <c r="N473" s="90" t="str">
        <f t="shared" si="58"/>
        <v/>
      </c>
      <c r="O473" s="32" t="str">
        <f>IF(OR(D473="",G473="",M473&gt;=0),"",MIN(I473,SUMIFS('2_Review &amp; Audit'!$J$6:$J$505,'2_Review &amp; Audit'!$F$6:$F$505,D473,'2_Review &amp; Audit'!$I$6:$I$505,"&gt;="&amp;G473-30,'2_Review &amp; Audit'!$I$6:$I$505,"&lt;="&amp;G473+30,'2_Review &amp; Audit'!$A$6:$A$505,"&lt;&gt;"&amp;A473)))</f>
        <v/>
      </c>
      <c r="P473" s="32" t="str">
        <f>IF(OR(D473="",G473="",M473&gt;=0),"",COUNTIFS('2_Review &amp; Audit'!$F$6:$F$505,D473,'2_Review &amp; Audit'!$I$6:$I$505,"&gt;="&amp;G473-30,'2_Review &amp; Audit'!$I$6:$I$505,"&lt;="&amp;G473+30,'2_Review &amp; Audit'!$A$6:$A$505,"&lt;&gt;"&amp;A473))</f>
        <v/>
      </c>
      <c r="Q473" s="88" t="str">
        <f t="shared" si="59"/>
        <v/>
      </c>
      <c r="R473" s="84" t="str">
        <f>IF(TransactionAuditTable[[#This Row],[Ticker]]="","",IF(Q473&lt;&gt;"Yes",0,ABS(M473)*MIN(1,O473/I473)))</f>
        <v/>
      </c>
      <c r="S473" s="85" t="str">
        <f t="shared" si="60"/>
        <v/>
      </c>
      <c r="T473" s="85" t="str">
        <f t="shared" si="61"/>
        <v/>
      </c>
      <c r="U473" s="85" t="str">
        <f t="shared" si="62"/>
        <v/>
      </c>
      <c r="V473" s="31" t="str">
        <f t="shared" si="63"/>
        <v/>
      </c>
      <c r="W473" s="79" t="str">
        <f t="shared" si="64"/>
        <v/>
      </c>
      <c r="X473" s="82" t="str">
        <f t="shared" si="65"/>
        <v/>
      </c>
    </row>
    <row r="474" spans="1:24" ht="15" customHeight="1" x14ac:dyDescent="0.25">
      <c r="A474" s="30" t="str">
        <f>IF('2_Review &amp; Audit'!A459="","",'2_Review &amp; Audit'!A459)</f>
        <v/>
      </c>
      <c r="B474" s="30" t="str">
        <f>IF(A474="","",'2_Review &amp; Audit'!C459)</f>
        <v/>
      </c>
      <c r="C474" s="30" t="str">
        <f>IF(A474="","",'2_Review &amp; Audit'!D459)</f>
        <v/>
      </c>
      <c r="D474" s="30" t="str">
        <f>IF(A474="","",'2_Review &amp; Audit'!F459)</f>
        <v/>
      </c>
      <c r="E474" s="30" t="str">
        <f>IF(A474="","",'2_Review &amp; Audit'!H459)</f>
        <v/>
      </c>
      <c r="F474" s="31" t="str">
        <f>IF(A474="","",'2_Review &amp; Audit'!I459)</f>
        <v/>
      </c>
      <c r="G474" s="31" t="str">
        <f>IF(A474="","",'2_Review &amp; Audit'!M459)</f>
        <v/>
      </c>
      <c r="H474" s="32" t="str">
        <f>IF(A474="","",'2_Review &amp; Audit'!J459)</f>
        <v/>
      </c>
      <c r="I474" s="32" t="str">
        <f>IF(A474="","",'2_Review &amp; Audit'!N459)</f>
        <v/>
      </c>
      <c r="J474" s="32" t="str">
        <f>IF(A474="","",'2_Review &amp; Audit'!R459)</f>
        <v/>
      </c>
      <c r="K474" s="90" t="str">
        <f>IF(A474="","",'2_Review &amp; Audit'!L459)</f>
        <v/>
      </c>
      <c r="L474" s="90" t="str">
        <f>IF(A474="","",'2_Review &amp; Audit'!P459)</f>
        <v/>
      </c>
      <c r="M474" s="90" t="str">
        <f>IF(A474="","",'2_Review &amp; Audit'!Q459)</f>
        <v/>
      </c>
      <c r="N474" s="90" t="str">
        <f t="shared" si="58"/>
        <v/>
      </c>
      <c r="O474" s="32" t="str">
        <f>IF(OR(D474="",G474="",M474&gt;=0),"",MIN(I474,SUMIFS('2_Review &amp; Audit'!$J$6:$J$505,'2_Review &amp; Audit'!$F$6:$F$505,D474,'2_Review &amp; Audit'!$I$6:$I$505,"&gt;="&amp;G474-30,'2_Review &amp; Audit'!$I$6:$I$505,"&lt;="&amp;G474+30,'2_Review &amp; Audit'!$A$6:$A$505,"&lt;&gt;"&amp;A474)))</f>
        <v/>
      </c>
      <c r="P474" s="32" t="str">
        <f>IF(OR(D474="",G474="",M474&gt;=0),"",COUNTIFS('2_Review &amp; Audit'!$F$6:$F$505,D474,'2_Review &amp; Audit'!$I$6:$I$505,"&gt;="&amp;G474-30,'2_Review &amp; Audit'!$I$6:$I$505,"&lt;="&amp;G474+30,'2_Review &amp; Audit'!$A$6:$A$505,"&lt;&gt;"&amp;A474))</f>
        <v/>
      </c>
      <c r="Q474" s="88" t="str">
        <f t="shared" si="59"/>
        <v/>
      </c>
      <c r="R474" s="84" t="str">
        <f>IF(TransactionAuditTable[[#This Row],[Ticker]]="","",IF(Q474&lt;&gt;"Yes",0,ABS(M474)*MIN(1,O474/I474)))</f>
        <v/>
      </c>
      <c r="S474" s="85" t="str">
        <f t="shared" si="60"/>
        <v/>
      </c>
      <c r="T474" s="85" t="str">
        <f t="shared" si="61"/>
        <v/>
      </c>
      <c r="U474" s="85" t="str">
        <f t="shared" si="62"/>
        <v/>
      </c>
      <c r="V474" s="31" t="str">
        <f t="shared" si="63"/>
        <v/>
      </c>
      <c r="W474" s="80" t="str">
        <f t="shared" si="64"/>
        <v/>
      </c>
      <c r="X474" s="83" t="str">
        <f t="shared" si="65"/>
        <v/>
      </c>
    </row>
    <row r="475" spans="1:24" ht="15" customHeight="1" x14ac:dyDescent="0.25">
      <c r="A475" s="30" t="str">
        <f>IF('2_Review &amp; Audit'!A460="","",'2_Review &amp; Audit'!A460)</f>
        <v/>
      </c>
      <c r="B475" s="30" t="str">
        <f>IF(A475="","",'2_Review &amp; Audit'!C460)</f>
        <v/>
      </c>
      <c r="C475" s="30" t="str">
        <f>IF(A475="","",'2_Review &amp; Audit'!D460)</f>
        <v/>
      </c>
      <c r="D475" s="30" t="str">
        <f>IF(A475="","",'2_Review &amp; Audit'!F460)</f>
        <v/>
      </c>
      <c r="E475" s="30" t="str">
        <f>IF(A475="","",'2_Review &amp; Audit'!H460)</f>
        <v/>
      </c>
      <c r="F475" s="31" t="str">
        <f>IF(A475="","",'2_Review &amp; Audit'!I460)</f>
        <v/>
      </c>
      <c r="G475" s="31" t="str">
        <f>IF(A475="","",'2_Review &amp; Audit'!M460)</f>
        <v/>
      </c>
      <c r="H475" s="32" t="str">
        <f>IF(A475="","",'2_Review &amp; Audit'!J460)</f>
        <v/>
      </c>
      <c r="I475" s="32" t="str">
        <f>IF(A475="","",'2_Review &amp; Audit'!N460)</f>
        <v/>
      </c>
      <c r="J475" s="32" t="str">
        <f>IF(A475="","",'2_Review &amp; Audit'!R460)</f>
        <v/>
      </c>
      <c r="K475" s="90" t="str">
        <f>IF(A475="","",'2_Review &amp; Audit'!L460)</f>
        <v/>
      </c>
      <c r="L475" s="90" t="str">
        <f>IF(A475="","",'2_Review &amp; Audit'!P460)</f>
        <v/>
      </c>
      <c r="M475" s="90" t="str">
        <f>IF(A475="","",'2_Review &amp; Audit'!Q460)</f>
        <v/>
      </c>
      <c r="N475" s="90" t="str">
        <f t="shared" si="58"/>
        <v/>
      </c>
      <c r="O475" s="32" t="str">
        <f>IF(OR(D475="",G475="",M475&gt;=0),"",MIN(I475,SUMIFS('2_Review &amp; Audit'!$J$6:$J$505,'2_Review &amp; Audit'!$F$6:$F$505,D475,'2_Review &amp; Audit'!$I$6:$I$505,"&gt;="&amp;G475-30,'2_Review &amp; Audit'!$I$6:$I$505,"&lt;="&amp;G475+30,'2_Review &amp; Audit'!$A$6:$A$505,"&lt;&gt;"&amp;A475)))</f>
        <v/>
      </c>
      <c r="P475" s="32" t="str">
        <f>IF(OR(D475="",G475="",M475&gt;=0),"",COUNTIFS('2_Review &amp; Audit'!$F$6:$F$505,D475,'2_Review &amp; Audit'!$I$6:$I$505,"&gt;="&amp;G475-30,'2_Review &amp; Audit'!$I$6:$I$505,"&lt;="&amp;G475+30,'2_Review &amp; Audit'!$A$6:$A$505,"&lt;&gt;"&amp;A475))</f>
        <v/>
      </c>
      <c r="Q475" s="88" t="str">
        <f t="shared" si="59"/>
        <v/>
      </c>
      <c r="R475" s="84" t="str">
        <f>IF(TransactionAuditTable[[#This Row],[Ticker]]="","",IF(Q475&lt;&gt;"Yes",0,ABS(M475)*MIN(1,O475/I475)))</f>
        <v/>
      </c>
      <c r="S475" s="85" t="str">
        <f t="shared" si="60"/>
        <v/>
      </c>
      <c r="T475" s="85" t="str">
        <f t="shared" si="61"/>
        <v/>
      </c>
      <c r="U475" s="85" t="str">
        <f t="shared" si="62"/>
        <v/>
      </c>
      <c r="V475" s="31" t="str">
        <f t="shared" si="63"/>
        <v/>
      </c>
      <c r="W475" s="79" t="str">
        <f t="shared" si="64"/>
        <v/>
      </c>
      <c r="X475" s="82" t="str">
        <f t="shared" si="65"/>
        <v/>
      </c>
    </row>
    <row r="476" spans="1:24" ht="15" customHeight="1" x14ac:dyDescent="0.25">
      <c r="A476" s="30" t="str">
        <f>IF('2_Review &amp; Audit'!A461="","",'2_Review &amp; Audit'!A461)</f>
        <v/>
      </c>
      <c r="B476" s="30" t="str">
        <f>IF(A476="","",'2_Review &amp; Audit'!C461)</f>
        <v/>
      </c>
      <c r="C476" s="30" t="str">
        <f>IF(A476="","",'2_Review &amp; Audit'!D461)</f>
        <v/>
      </c>
      <c r="D476" s="30" t="str">
        <f>IF(A476="","",'2_Review &amp; Audit'!F461)</f>
        <v/>
      </c>
      <c r="E476" s="30" t="str">
        <f>IF(A476="","",'2_Review &amp; Audit'!H461)</f>
        <v/>
      </c>
      <c r="F476" s="31" t="str">
        <f>IF(A476="","",'2_Review &amp; Audit'!I461)</f>
        <v/>
      </c>
      <c r="G476" s="31" t="str">
        <f>IF(A476="","",'2_Review &amp; Audit'!M461)</f>
        <v/>
      </c>
      <c r="H476" s="32" t="str">
        <f>IF(A476="","",'2_Review &amp; Audit'!J461)</f>
        <v/>
      </c>
      <c r="I476" s="32" t="str">
        <f>IF(A476="","",'2_Review &amp; Audit'!N461)</f>
        <v/>
      </c>
      <c r="J476" s="32" t="str">
        <f>IF(A476="","",'2_Review &amp; Audit'!R461)</f>
        <v/>
      </c>
      <c r="K476" s="90" t="str">
        <f>IF(A476="","",'2_Review &amp; Audit'!L461)</f>
        <v/>
      </c>
      <c r="L476" s="90" t="str">
        <f>IF(A476="","",'2_Review &amp; Audit'!P461)</f>
        <v/>
      </c>
      <c r="M476" s="90" t="str">
        <f>IF(A476="","",'2_Review &amp; Audit'!Q461)</f>
        <v/>
      </c>
      <c r="N476" s="90" t="str">
        <f t="shared" si="58"/>
        <v/>
      </c>
      <c r="O476" s="32" t="str">
        <f>IF(OR(D476="",G476="",M476&gt;=0),"",MIN(I476,SUMIFS('2_Review &amp; Audit'!$J$6:$J$505,'2_Review &amp; Audit'!$F$6:$F$505,D476,'2_Review &amp; Audit'!$I$6:$I$505,"&gt;="&amp;G476-30,'2_Review &amp; Audit'!$I$6:$I$505,"&lt;="&amp;G476+30,'2_Review &amp; Audit'!$A$6:$A$505,"&lt;&gt;"&amp;A476)))</f>
        <v/>
      </c>
      <c r="P476" s="32" t="str">
        <f>IF(OR(D476="",G476="",M476&gt;=0),"",COUNTIFS('2_Review &amp; Audit'!$F$6:$F$505,D476,'2_Review &amp; Audit'!$I$6:$I$505,"&gt;="&amp;G476-30,'2_Review &amp; Audit'!$I$6:$I$505,"&lt;="&amp;G476+30,'2_Review &amp; Audit'!$A$6:$A$505,"&lt;&gt;"&amp;A476))</f>
        <v/>
      </c>
      <c r="Q476" s="88" t="str">
        <f t="shared" si="59"/>
        <v/>
      </c>
      <c r="R476" s="84" t="str">
        <f>IF(TransactionAuditTable[[#This Row],[Ticker]]="","",IF(Q476&lt;&gt;"Yes",0,ABS(M476)*MIN(1,O476/I476)))</f>
        <v/>
      </c>
      <c r="S476" s="85" t="str">
        <f t="shared" si="60"/>
        <v/>
      </c>
      <c r="T476" s="85" t="str">
        <f t="shared" si="61"/>
        <v/>
      </c>
      <c r="U476" s="85" t="str">
        <f t="shared" si="62"/>
        <v/>
      </c>
      <c r="V476" s="31" t="str">
        <f t="shared" si="63"/>
        <v/>
      </c>
      <c r="W476" s="80" t="str">
        <f t="shared" si="64"/>
        <v/>
      </c>
      <c r="X476" s="83" t="str">
        <f t="shared" si="65"/>
        <v/>
      </c>
    </row>
    <row r="477" spans="1:24" ht="15" customHeight="1" x14ac:dyDescent="0.25">
      <c r="A477" s="30" t="str">
        <f>IF('2_Review &amp; Audit'!A462="","",'2_Review &amp; Audit'!A462)</f>
        <v/>
      </c>
      <c r="B477" s="30" t="str">
        <f>IF(A477="","",'2_Review &amp; Audit'!C462)</f>
        <v/>
      </c>
      <c r="C477" s="30" t="str">
        <f>IF(A477="","",'2_Review &amp; Audit'!D462)</f>
        <v/>
      </c>
      <c r="D477" s="30" t="str">
        <f>IF(A477="","",'2_Review &amp; Audit'!F462)</f>
        <v/>
      </c>
      <c r="E477" s="30" t="str">
        <f>IF(A477="","",'2_Review &amp; Audit'!H462)</f>
        <v/>
      </c>
      <c r="F477" s="31" t="str">
        <f>IF(A477="","",'2_Review &amp; Audit'!I462)</f>
        <v/>
      </c>
      <c r="G477" s="31" t="str">
        <f>IF(A477="","",'2_Review &amp; Audit'!M462)</f>
        <v/>
      </c>
      <c r="H477" s="32" t="str">
        <f>IF(A477="","",'2_Review &amp; Audit'!J462)</f>
        <v/>
      </c>
      <c r="I477" s="32" t="str">
        <f>IF(A477="","",'2_Review &amp; Audit'!N462)</f>
        <v/>
      </c>
      <c r="J477" s="32" t="str">
        <f>IF(A477="","",'2_Review &amp; Audit'!R462)</f>
        <v/>
      </c>
      <c r="K477" s="90" t="str">
        <f>IF(A477="","",'2_Review &amp; Audit'!L462)</f>
        <v/>
      </c>
      <c r="L477" s="90" t="str">
        <f>IF(A477="","",'2_Review &amp; Audit'!P462)</f>
        <v/>
      </c>
      <c r="M477" s="90" t="str">
        <f>IF(A477="","",'2_Review &amp; Audit'!Q462)</f>
        <v/>
      </c>
      <c r="N477" s="90" t="str">
        <f t="shared" si="58"/>
        <v/>
      </c>
      <c r="O477" s="32" t="str">
        <f>IF(OR(D477="",G477="",M477&gt;=0),"",MIN(I477,SUMIFS('2_Review &amp; Audit'!$J$6:$J$505,'2_Review &amp; Audit'!$F$6:$F$505,D477,'2_Review &amp; Audit'!$I$6:$I$505,"&gt;="&amp;G477-30,'2_Review &amp; Audit'!$I$6:$I$505,"&lt;="&amp;G477+30,'2_Review &amp; Audit'!$A$6:$A$505,"&lt;&gt;"&amp;A477)))</f>
        <v/>
      </c>
      <c r="P477" s="32" t="str">
        <f>IF(OR(D477="",G477="",M477&gt;=0),"",COUNTIFS('2_Review &amp; Audit'!$F$6:$F$505,D477,'2_Review &amp; Audit'!$I$6:$I$505,"&gt;="&amp;G477-30,'2_Review &amp; Audit'!$I$6:$I$505,"&lt;="&amp;G477+30,'2_Review &amp; Audit'!$A$6:$A$505,"&lt;&gt;"&amp;A477))</f>
        <v/>
      </c>
      <c r="Q477" s="88" t="str">
        <f t="shared" si="59"/>
        <v/>
      </c>
      <c r="R477" s="84" t="str">
        <f>IF(TransactionAuditTable[[#This Row],[Ticker]]="","",IF(Q477&lt;&gt;"Yes",0,ABS(M477)*MIN(1,O477/I477)))</f>
        <v/>
      </c>
      <c r="S477" s="85" t="str">
        <f t="shared" si="60"/>
        <v/>
      </c>
      <c r="T477" s="85" t="str">
        <f t="shared" si="61"/>
        <v/>
      </c>
      <c r="U477" s="85" t="str">
        <f t="shared" si="62"/>
        <v/>
      </c>
      <c r="V477" s="31" t="str">
        <f t="shared" si="63"/>
        <v/>
      </c>
      <c r="W477" s="79" t="str">
        <f t="shared" si="64"/>
        <v/>
      </c>
      <c r="X477" s="82" t="str">
        <f t="shared" si="65"/>
        <v/>
      </c>
    </row>
    <row r="478" spans="1:24" ht="15" customHeight="1" x14ac:dyDescent="0.25">
      <c r="A478" s="30" t="str">
        <f>IF('2_Review &amp; Audit'!A463="","",'2_Review &amp; Audit'!A463)</f>
        <v/>
      </c>
      <c r="B478" s="30" t="str">
        <f>IF(A478="","",'2_Review &amp; Audit'!C463)</f>
        <v/>
      </c>
      <c r="C478" s="30" t="str">
        <f>IF(A478="","",'2_Review &amp; Audit'!D463)</f>
        <v/>
      </c>
      <c r="D478" s="30" t="str">
        <f>IF(A478="","",'2_Review &amp; Audit'!F463)</f>
        <v/>
      </c>
      <c r="E478" s="30" t="str">
        <f>IF(A478="","",'2_Review &amp; Audit'!H463)</f>
        <v/>
      </c>
      <c r="F478" s="31" t="str">
        <f>IF(A478="","",'2_Review &amp; Audit'!I463)</f>
        <v/>
      </c>
      <c r="G478" s="31" t="str">
        <f>IF(A478="","",'2_Review &amp; Audit'!M463)</f>
        <v/>
      </c>
      <c r="H478" s="32" t="str">
        <f>IF(A478="","",'2_Review &amp; Audit'!J463)</f>
        <v/>
      </c>
      <c r="I478" s="32" t="str">
        <f>IF(A478="","",'2_Review &amp; Audit'!N463)</f>
        <v/>
      </c>
      <c r="J478" s="32" t="str">
        <f>IF(A478="","",'2_Review &amp; Audit'!R463)</f>
        <v/>
      </c>
      <c r="K478" s="90" t="str">
        <f>IF(A478="","",'2_Review &amp; Audit'!L463)</f>
        <v/>
      </c>
      <c r="L478" s="90" t="str">
        <f>IF(A478="","",'2_Review &amp; Audit'!P463)</f>
        <v/>
      </c>
      <c r="M478" s="90" t="str">
        <f>IF(A478="","",'2_Review &amp; Audit'!Q463)</f>
        <v/>
      </c>
      <c r="N478" s="90" t="str">
        <f t="shared" si="58"/>
        <v/>
      </c>
      <c r="O478" s="32" t="str">
        <f>IF(OR(D478="",G478="",M478&gt;=0),"",MIN(I478,SUMIFS('2_Review &amp; Audit'!$J$6:$J$505,'2_Review &amp; Audit'!$F$6:$F$505,D478,'2_Review &amp; Audit'!$I$6:$I$505,"&gt;="&amp;G478-30,'2_Review &amp; Audit'!$I$6:$I$505,"&lt;="&amp;G478+30,'2_Review &amp; Audit'!$A$6:$A$505,"&lt;&gt;"&amp;A478)))</f>
        <v/>
      </c>
      <c r="P478" s="32" t="str">
        <f>IF(OR(D478="",G478="",M478&gt;=0),"",COUNTIFS('2_Review &amp; Audit'!$F$6:$F$505,D478,'2_Review &amp; Audit'!$I$6:$I$505,"&gt;="&amp;G478-30,'2_Review &amp; Audit'!$I$6:$I$505,"&lt;="&amp;G478+30,'2_Review &amp; Audit'!$A$6:$A$505,"&lt;&gt;"&amp;A478))</f>
        <v/>
      </c>
      <c r="Q478" s="88" t="str">
        <f t="shared" si="59"/>
        <v/>
      </c>
      <c r="R478" s="84" t="str">
        <f>IF(TransactionAuditTable[[#This Row],[Ticker]]="","",IF(Q478&lt;&gt;"Yes",0,ABS(M478)*MIN(1,O478/I478)))</f>
        <v/>
      </c>
      <c r="S478" s="85" t="str">
        <f t="shared" si="60"/>
        <v/>
      </c>
      <c r="T478" s="85" t="str">
        <f t="shared" si="61"/>
        <v/>
      </c>
      <c r="U478" s="85" t="str">
        <f t="shared" si="62"/>
        <v/>
      </c>
      <c r="V478" s="31" t="str">
        <f t="shared" si="63"/>
        <v/>
      </c>
      <c r="W478" s="80" t="str">
        <f t="shared" si="64"/>
        <v/>
      </c>
      <c r="X478" s="83" t="str">
        <f t="shared" si="65"/>
        <v/>
      </c>
    </row>
    <row r="479" spans="1:24" ht="15" customHeight="1" x14ac:dyDescent="0.25">
      <c r="A479" s="30" t="str">
        <f>IF('2_Review &amp; Audit'!A464="","",'2_Review &amp; Audit'!A464)</f>
        <v/>
      </c>
      <c r="B479" s="30" t="str">
        <f>IF(A479="","",'2_Review &amp; Audit'!C464)</f>
        <v/>
      </c>
      <c r="C479" s="30" t="str">
        <f>IF(A479="","",'2_Review &amp; Audit'!D464)</f>
        <v/>
      </c>
      <c r="D479" s="30" t="str">
        <f>IF(A479="","",'2_Review &amp; Audit'!F464)</f>
        <v/>
      </c>
      <c r="E479" s="30" t="str">
        <f>IF(A479="","",'2_Review &amp; Audit'!H464)</f>
        <v/>
      </c>
      <c r="F479" s="31" t="str">
        <f>IF(A479="","",'2_Review &amp; Audit'!I464)</f>
        <v/>
      </c>
      <c r="G479" s="31" t="str">
        <f>IF(A479="","",'2_Review &amp; Audit'!M464)</f>
        <v/>
      </c>
      <c r="H479" s="32" t="str">
        <f>IF(A479="","",'2_Review &amp; Audit'!J464)</f>
        <v/>
      </c>
      <c r="I479" s="32" t="str">
        <f>IF(A479="","",'2_Review &amp; Audit'!N464)</f>
        <v/>
      </c>
      <c r="J479" s="32" t="str">
        <f>IF(A479="","",'2_Review &amp; Audit'!R464)</f>
        <v/>
      </c>
      <c r="K479" s="90" t="str">
        <f>IF(A479="","",'2_Review &amp; Audit'!L464)</f>
        <v/>
      </c>
      <c r="L479" s="90" t="str">
        <f>IF(A479="","",'2_Review &amp; Audit'!P464)</f>
        <v/>
      </c>
      <c r="M479" s="90" t="str">
        <f>IF(A479="","",'2_Review &amp; Audit'!Q464)</f>
        <v/>
      </c>
      <c r="N479" s="90" t="str">
        <f t="shared" si="58"/>
        <v/>
      </c>
      <c r="O479" s="32" t="str">
        <f>IF(OR(D479="",G479="",M479&gt;=0),"",MIN(I479,SUMIFS('2_Review &amp; Audit'!$J$6:$J$505,'2_Review &amp; Audit'!$F$6:$F$505,D479,'2_Review &amp; Audit'!$I$6:$I$505,"&gt;="&amp;G479-30,'2_Review &amp; Audit'!$I$6:$I$505,"&lt;="&amp;G479+30,'2_Review &amp; Audit'!$A$6:$A$505,"&lt;&gt;"&amp;A479)))</f>
        <v/>
      </c>
      <c r="P479" s="32" t="str">
        <f>IF(OR(D479="",G479="",M479&gt;=0),"",COUNTIFS('2_Review &amp; Audit'!$F$6:$F$505,D479,'2_Review &amp; Audit'!$I$6:$I$505,"&gt;="&amp;G479-30,'2_Review &amp; Audit'!$I$6:$I$505,"&lt;="&amp;G479+30,'2_Review &amp; Audit'!$A$6:$A$505,"&lt;&gt;"&amp;A479))</f>
        <v/>
      </c>
      <c r="Q479" s="88" t="str">
        <f t="shared" si="59"/>
        <v/>
      </c>
      <c r="R479" s="84" t="str">
        <f>IF(TransactionAuditTable[[#This Row],[Ticker]]="","",IF(Q479&lt;&gt;"Yes",0,ABS(M479)*MIN(1,O479/I479)))</f>
        <v/>
      </c>
      <c r="S479" s="85" t="str">
        <f t="shared" si="60"/>
        <v/>
      </c>
      <c r="T479" s="85" t="str">
        <f t="shared" si="61"/>
        <v/>
      </c>
      <c r="U479" s="85" t="str">
        <f t="shared" si="62"/>
        <v/>
      </c>
      <c r="V479" s="31" t="str">
        <f t="shared" si="63"/>
        <v/>
      </c>
      <c r="W479" s="79" t="str">
        <f t="shared" si="64"/>
        <v/>
      </c>
      <c r="X479" s="82" t="str">
        <f t="shared" si="65"/>
        <v/>
      </c>
    </row>
    <row r="480" spans="1:24" ht="15" customHeight="1" x14ac:dyDescent="0.25">
      <c r="A480" s="30" t="str">
        <f>IF('2_Review &amp; Audit'!A465="","",'2_Review &amp; Audit'!A465)</f>
        <v/>
      </c>
      <c r="B480" s="30" t="str">
        <f>IF(A480="","",'2_Review &amp; Audit'!C465)</f>
        <v/>
      </c>
      <c r="C480" s="30" t="str">
        <f>IF(A480="","",'2_Review &amp; Audit'!D465)</f>
        <v/>
      </c>
      <c r="D480" s="30" t="str">
        <f>IF(A480="","",'2_Review &amp; Audit'!F465)</f>
        <v/>
      </c>
      <c r="E480" s="30" t="str">
        <f>IF(A480="","",'2_Review &amp; Audit'!H465)</f>
        <v/>
      </c>
      <c r="F480" s="31" t="str">
        <f>IF(A480="","",'2_Review &amp; Audit'!I465)</f>
        <v/>
      </c>
      <c r="G480" s="31" t="str">
        <f>IF(A480="","",'2_Review &amp; Audit'!M465)</f>
        <v/>
      </c>
      <c r="H480" s="32" t="str">
        <f>IF(A480="","",'2_Review &amp; Audit'!J465)</f>
        <v/>
      </c>
      <c r="I480" s="32" t="str">
        <f>IF(A480="","",'2_Review &amp; Audit'!N465)</f>
        <v/>
      </c>
      <c r="J480" s="32" t="str">
        <f>IF(A480="","",'2_Review &amp; Audit'!R465)</f>
        <v/>
      </c>
      <c r="K480" s="90" t="str">
        <f>IF(A480="","",'2_Review &amp; Audit'!L465)</f>
        <v/>
      </c>
      <c r="L480" s="90" t="str">
        <f>IF(A480="","",'2_Review &amp; Audit'!P465)</f>
        <v/>
      </c>
      <c r="M480" s="90" t="str">
        <f>IF(A480="","",'2_Review &amp; Audit'!Q465)</f>
        <v/>
      </c>
      <c r="N480" s="90" t="str">
        <f t="shared" si="58"/>
        <v/>
      </c>
      <c r="O480" s="32" t="str">
        <f>IF(OR(D480="",G480="",M480&gt;=0),"",MIN(I480,SUMIFS('2_Review &amp; Audit'!$J$6:$J$505,'2_Review &amp; Audit'!$F$6:$F$505,D480,'2_Review &amp; Audit'!$I$6:$I$505,"&gt;="&amp;G480-30,'2_Review &amp; Audit'!$I$6:$I$505,"&lt;="&amp;G480+30,'2_Review &amp; Audit'!$A$6:$A$505,"&lt;&gt;"&amp;A480)))</f>
        <v/>
      </c>
      <c r="P480" s="32" t="str">
        <f>IF(OR(D480="",G480="",M480&gt;=0),"",COUNTIFS('2_Review &amp; Audit'!$F$6:$F$505,D480,'2_Review &amp; Audit'!$I$6:$I$505,"&gt;="&amp;G480-30,'2_Review &amp; Audit'!$I$6:$I$505,"&lt;="&amp;G480+30,'2_Review &amp; Audit'!$A$6:$A$505,"&lt;&gt;"&amp;A480))</f>
        <v/>
      </c>
      <c r="Q480" s="88" t="str">
        <f t="shared" si="59"/>
        <v/>
      </c>
      <c r="R480" s="84" t="str">
        <f>IF(TransactionAuditTable[[#This Row],[Ticker]]="","",IF(Q480&lt;&gt;"Yes",0,ABS(M480)*MIN(1,O480/I480)))</f>
        <v/>
      </c>
      <c r="S480" s="85" t="str">
        <f t="shared" si="60"/>
        <v/>
      </c>
      <c r="T480" s="85" t="str">
        <f t="shared" si="61"/>
        <v/>
      </c>
      <c r="U480" s="85" t="str">
        <f t="shared" si="62"/>
        <v/>
      </c>
      <c r="V480" s="31" t="str">
        <f t="shared" si="63"/>
        <v/>
      </c>
      <c r="W480" s="80" t="str">
        <f t="shared" si="64"/>
        <v/>
      </c>
      <c r="X480" s="83" t="str">
        <f t="shared" si="65"/>
        <v/>
      </c>
    </row>
    <row r="481" spans="1:24" ht="15" customHeight="1" x14ac:dyDescent="0.25">
      <c r="A481" s="30" t="str">
        <f>IF('2_Review &amp; Audit'!A466="","",'2_Review &amp; Audit'!A466)</f>
        <v/>
      </c>
      <c r="B481" s="30" t="str">
        <f>IF(A481="","",'2_Review &amp; Audit'!C466)</f>
        <v/>
      </c>
      <c r="C481" s="30" t="str">
        <f>IF(A481="","",'2_Review &amp; Audit'!D466)</f>
        <v/>
      </c>
      <c r="D481" s="30" t="str">
        <f>IF(A481="","",'2_Review &amp; Audit'!F466)</f>
        <v/>
      </c>
      <c r="E481" s="30" t="str">
        <f>IF(A481="","",'2_Review &amp; Audit'!H466)</f>
        <v/>
      </c>
      <c r="F481" s="31" t="str">
        <f>IF(A481="","",'2_Review &amp; Audit'!I466)</f>
        <v/>
      </c>
      <c r="G481" s="31" t="str">
        <f>IF(A481="","",'2_Review &amp; Audit'!M466)</f>
        <v/>
      </c>
      <c r="H481" s="32" t="str">
        <f>IF(A481="","",'2_Review &amp; Audit'!J466)</f>
        <v/>
      </c>
      <c r="I481" s="32" t="str">
        <f>IF(A481="","",'2_Review &amp; Audit'!N466)</f>
        <v/>
      </c>
      <c r="J481" s="32" t="str">
        <f>IF(A481="","",'2_Review &amp; Audit'!R466)</f>
        <v/>
      </c>
      <c r="K481" s="90" t="str">
        <f>IF(A481="","",'2_Review &amp; Audit'!L466)</f>
        <v/>
      </c>
      <c r="L481" s="90" t="str">
        <f>IF(A481="","",'2_Review &amp; Audit'!P466)</f>
        <v/>
      </c>
      <c r="M481" s="90" t="str">
        <f>IF(A481="","",'2_Review &amp; Audit'!Q466)</f>
        <v/>
      </c>
      <c r="N481" s="90" t="str">
        <f t="shared" si="58"/>
        <v/>
      </c>
      <c r="O481" s="32" t="str">
        <f>IF(OR(D481="",G481="",M481&gt;=0),"",MIN(I481,SUMIFS('2_Review &amp; Audit'!$J$6:$J$505,'2_Review &amp; Audit'!$F$6:$F$505,D481,'2_Review &amp; Audit'!$I$6:$I$505,"&gt;="&amp;G481-30,'2_Review &amp; Audit'!$I$6:$I$505,"&lt;="&amp;G481+30,'2_Review &amp; Audit'!$A$6:$A$505,"&lt;&gt;"&amp;A481)))</f>
        <v/>
      </c>
      <c r="P481" s="32" t="str">
        <f>IF(OR(D481="",G481="",M481&gt;=0),"",COUNTIFS('2_Review &amp; Audit'!$F$6:$F$505,D481,'2_Review &amp; Audit'!$I$6:$I$505,"&gt;="&amp;G481-30,'2_Review &amp; Audit'!$I$6:$I$505,"&lt;="&amp;G481+30,'2_Review &amp; Audit'!$A$6:$A$505,"&lt;&gt;"&amp;A481))</f>
        <v/>
      </c>
      <c r="Q481" s="88" t="str">
        <f t="shared" si="59"/>
        <v/>
      </c>
      <c r="R481" s="84" t="str">
        <f>IF(TransactionAuditTable[[#This Row],[Ticker]]="","",IF(Q481&lt;&gt;"Yes",0,ABS(M481)*MIN(1,O481/I481)))</f>
        <v/>
      </c>
      <c r="S481" s="85" t="str">
        <f t="shared" si="60"/>
        <v/>
      </c>
      <c r="T481" s="85" t="str">
        <f t="shared" si="61"/>
        <v/>
      </c>
      <c r="U481" s="85" t="str">
        <f t="shared" si="62"/>
        <v/>
      </c>
      <c r="V481" s="31" t="str">
        <f t="shared" si="63"/>
        <v/>
      </c>
      <c r="W481" s="79" t="str">
        <f t="shared" si="64"/>
        <v/>
      </c>
      <c r="X481" s="82" t="str">
        <f t="shared" si="65"/>
        <v/>
      </c>
    </row>
    <row r="482" spans="1:24" ht="15" customHeight="1" x14ac:dyDescent="0.25">
      <c r="A482" s="30" t="str">
        <f>IF('2_Review &amp; Audit'!A467="","",'2_Review &amp; Audit'!A467)</f>
        <v/>
      </c>
      <c r="B482" s="30" t="str">
        <f>IF(A482="","",'2_Review &amp; Audit'!C467)</f>
        <v/>
      </c>
      <c r="C482" s="30" t="str">
        <f>IF(A482="","",'2_Review &amp; Audit'!D467)</f>
        <v/>
      </c>
      <c r="D482" s="30" t="str">
        <f>IF(A482="","",'2_Review &amp; Audit'!F467)</f>
        <v/>
      </c>
      <c r="E482" s="30" t="str">
        <f>IF(A482="","",'2_Review &amp; Audit'!H467)</f>
        <v/>
      </c>
      <c r="F482" s="31" t="str">
        <f>IF(A482="","",'2_Review &amp; Audit'!I467)</f>
        <v/>
      </c>
      <c r="G482" s="31" t="str">
        <f>IF(A482="","",'2_Review &amp; Audit'!M467)</f>
        <v/>
      </c>
      <c r="H482" s="32" t="str">
        <f>IF(A482="","",'2_Review &amp; Audit'!J467)</f>
        <v/>
      </c>
      <c r="I482" s="32" t="str">
        <f>IF(A482="","",'2_Review &amp; Audit'!N467)</f>
        <v/>
      </c>
      <c r="J482" s="32" t="str">
        <f>IF(A482="","",'2_Review &amp; Audit'!R467)</f>
        <v/>
      </c>
      <c r="K482" s="90" t="str">
        <f>IF(A482="","",'2_Review &amp; Audit'!L467)</f>
        <v/>
      </c>
      <c r="L482" s="90" t="str">
        <f>IF(A482="","",'2_Review &amp; Audit'!P467)</f>
        <v/>
      </c>
      <c r="M482" s="90" t="str">
        <f>IF(A482="","",'2_Review &amp; Audit'!Q467)</f>
        <v/>
      </c>
      <c r="N482" s="90" t="str">
        <f t="shared" si="58"/>
        <v/>
      </c>
      <c r="O482" s="32" t="str">
        <f>IF(OR(D482="",G482="",M482&gt;=0),"",MIN(I482,SUMIFS('2_Review &amp; Audit'!$J$6:$J$505,'2_Review &amp; Audit'!$F$6:$F$505,D482,'2_Review &amp; Audit'!$I$6:$I$505,"&gt;="&amp;G482-30,'2_Review &amp; Audit'!$I$6:$I$505,"&lt;="&amp;G482+30,'2_Review &amp; Audit'!$A$6:$A$505,"&lt;&gt;"&amp;A482)))</f>
        <v/>
      </c>
      <c r="P482" s="32" t="str">
        <f>IF(OR(D482="",G482="",M482&gt;=0),"",COUNTIFS('2_Review &amp; Audit'!$F$6:$F$505,D482,'2_Review &amp; Audit'!$I$6:$I$505,"&gt;="&amp;G482-30,'2_Review &amp; Audit'!$I$6:$I$505,"&lt;="&amp;G482+30,'2_Review &amp; Audit'!$A$6:$A$505,"&lt;&gt;"&amp;A482))</f>
        <v/>
      </c>
      <c r="Q482" s="88" t="str">
        <f t="shared" si="59"/>
        <v/>
      </c>
      <c r="R482" s="84" t="str">
        <f>IF(TransactionAuditTable[[#This Row],[Ticker]]="","",IF(Q482&lt;&gt;"Yes",0,ABS(M482)*MIN(1,O482/I482)))</f>
        <v/>
      </c>
      <c r="S482" s="85" t="str">
        <f t="shared" si="60"/>
        <v/>
      </c>
      <c r="T482" s="85" t="str">
        <f t="shared" si="61"/>
        <v/>
      </c>
      <c r="U482" s="85" t="str">
        <f t="shared" si="62"/>
        <v/>
      </c>
      <c r="V482" s="31" t="str">
        <f t="shared" si="63"/>
        <v/>
      </c>
      <c r="W482" s="80" t="str">
        <f t="shared" si="64"/>
        <v/>
      </c>
      <c r="X482" s="83" t="str">
        <f t="shared" si="65"/>
        <v/>
      </c>
    </row>
    <row r="483" spans="1:24" ht="15" customHeight="1" x14ac:dyDescent="0.25">
      <c r="A483" s="30" t="str">
        <f>IF('2_Review &amp; Audit'!A468="","",'2_Review &amp; Audit'!A468)</f>
        <v/>
      </c>
      <c r="B483" s="30" t="str">
        <f>IF(A483="","",'2_Review &amp; Audit'!C468)</f>
        <v/>
      </c>
      <c r="C483" s="30" t="str">
        <f>IF(A483="","",'2_Review &amp; Audit'!D468)</f>
        <v/>
      </c>
      <c r="D483" s="30" t="str">
        <f>IF(A483="","",'2_Review &amp; Audit'!F468)</f>
        <v/>
      </c>
      <c r="E483" s="30" t="str">
        <f>IF(A483="","",'2_Review &amp; Audit'!H468)</f>
        <v/>
      </c>
      <c r="F483" s="31" t="str">
        <f>IF(A483="","",'2_Review &amp; Audit'!I468)</f>
        <v/>
      </c>
      <c r="G483" s="31" t="str">
        <f>IF(A483="","",'2_Review &amp; Audit'!M468)</f>
        <v/>
      </c>
      <c r="H483" s="32" t="str">
        <f>IF(A483="","",'2_Review &amp; Audit'!J468)</f>
        <v/>
      </c>
      <c r="I483" s="32" t="str">
        <f>IF(A483="","",'2_Review &amp; Audit'!N468)</f>
        <v/>
      </c>
      <c r="J483" s="32" t="str">
        <f>IF(A483="","",'2_Review &amp; Audit'!R468)</f>
        <v/>
      </c>
      <c r="K483" s="90" t="str">
        <f>IF(A483="","",'2_Review &amp; Audit'!L468)</f>
        <v/>
      </c>
      <c r="L483" s="90" t="str">
        <f>IF(A483="","",'2_Review &amp; Audit'!P468)</f>
        <v/>
      </c>
      <c r="M483" s="90" t="str">
        <f>IF(A483="","",'2_Review &amp; Audit'!Q468)</f>
        <v/>
      </c>
      <c r="N483" s="90" t="str">
        <f t="shared" si="58"/>
        <v/>
      </c>
      <c r="O483" s="32" t="str">
        <f>IF(OR(D483="",G483="",M483&gt;=0),"",MIN(I483,SUMIFS('2_Review &amp; Audit'!$J$6:$J$505,'2_Review &amp; Audit'!$F$6:$F$505,D483,'2_Review &amp; Audit'!$I$6:$I$505,"&gt;="&amp;G483-30,'2_Review &amp; Audit'!$I$6:$I$505,"&lt;="&amp;G483+30,'2_Review &amp; Audit'!$A$6:$A$505,"&lt;&gt;"&amp;A483)))</f>
        <v/>
      </c>
      <c r="P483" s="32" t="str">
        <f>IF(OR(D483="",G483="",M483&gt;=0),"",COUNTIFS('2_Review &amp; Audit'!$F$6:$F$505,D483,'2_Review &amp; Audit'!$I$6:$I$505,"&gt;="&amp;G483-30,'2_Review &amp; Audit'!$I$6:$I$505,"&lt;="&amp;G483+30,'2_Review &amp; Audit'!$A$6:$A$505,"&lt;&gt;"&amp;A483))</f>
        <v/>
      </c>
      <c r="Q483" s="88" t="str">
        <f t="shared" si="59"/>
        <v/>
      </c>
      <c r="R483" s="84" t="str">
        <f>IF(TransactionAuditTable[[#This Row],[Ticker]]="","",IF(Q483&lt;&gt;"Yes",0,ABS(M483)*MIN(1,O483/I483)))</f>
        <v/>
      </c>
      <c r="S483" s="85" t="str">
        <f t="shared" si="60"/>
        <v/>
      </c>
      <c r="T483" s="85" t="str">
        <f t="shared" si="61"/>
        <v/>
      </c>
      <c r="U483" s="85" t="str">
        <f t="shared" si="62"/>
        <v/>
      </c>
      <c r="V483" s="31" t="str">
        <f t="shared" si="63"/>
        <v/>
      </c>
      <c r="W483" s="79" t="str">
        <f t="shared" si="64"/>
        <v/>
      </c>
      <c r="X483" s="82" t="str">
        <f t="shared" si="65"/>
        <v/>
      </c>
    </row>
    <row r="484" spans="1:24" ht="15" customHeight="1" x14ac:dyDescent="0.25">
      <c r="A484" s="30" t="str">
        <f>IF('2_Review &amp; Audit'!A469="","",'2_Review &amp; Audit'!A469)</f>
        <v/>
      </c>
      <c r="B484" s="30" t="str">
        <f>IF(A484="","",'2_Review &amp; Audit'!C469)</f>
        <v/>
      </c>
      <c r="C484" s="30" t="str">
        <f>IF(A484="","",'2_Review &amp; Audit'!D469)</f>
        <v/>
      </c>
      <c r="D484" s="30" t="str">
        <f>IF(A484="","",'2_Review &amp; Audit'!F469)</f>
        <v/>
      </c>
      <c r="E484" s="30" t="str">
        <f>IF(A484="","",'2_Review &amp; Audit'!H469)</f>
        <v/>
      </c>
      <c r="F484" s="31" t="str">
        <f>IF(A484="","",'2_Review &amp; Audit'!I469)</f>
        <v/>
      </c>
      <c r="G484" s="31" t="str">
        <f>IF(A484="","",'2_Review &amp; Audit'!M469)</f>
        <v/>
      </c>
      <c r="H484" s="32" t="str">
        <f>IF(A484="","",'2_Review &amp; Audit'!J469)</f>
        <v/>
      </c>
      <c r="I484" s="32" t="str">
        <f>IF(A484="","",'2_Review &amp; Audit'!N469)</f>
        <v/>
      </c>
      <c r="J484" s="32" t="str">
        <f>IF(A484="","",'2_Review &amp; Audit'!R469)</f>
        <v/>
      </c>
      <c r="K484" s="90" t="str">
        <f>IF(A484="","",'2_Review &amp; Audit'!L469)</f>
        <v/>
      </c>
      <c r="L484" s="90" t="str">
        <f>IF(A484="","",'2_Review &amp; Audit'!P469)</f>
        <v/>
      </c>
      <c r="M484" s="90" t="str">
        <f>IF(A484="","",'2_Review &amp; Audit'!Q469)</f>
        <v/>
      </c>
      <c r="N484" s="90" t="str">
        <f t="shared" si="58"/>
        <v/>
      </c>
      <c r="O484" s="32" t="str">
        <f>IF(OR(D484="",G484="",M484&gt;=0),"",MIN(I484,SUMIFS('2_Review &amp; Audit'!$J$6:$J$505,'2_Review &amp; Audit'!$F$6:$F$505,D484,'2_Review &amp; Audit'!$I$6:$I$505,"&gt;="&amp;G484-30,'2_Review &amp; Audit'!$I$6:$I$505,"&lt;="&amp;G484+30,'2_Review &amp; Audit'!$A$6:$A$505,"&lt;&gt;"&amp;A484)))</f>
        <v/>
      </c>
      <c r="P484" s="32" t="str">
        <f>IF(OR(D484="",G484="",M484&gt;=0),"",COUNTIFS('2_Review &amp; Audit'!$F$6:$F$505,D484,'2_Review &amp; Audit'!$I$6:$I$505,"&gt;="&amp;G484-30,'2_Review &amp; Audit'!$I$6:$I$505,"&lt;="&amp;G484+30,'2_Review &amp; Audit'!$A$6:$A$505,"&lt;&gt;"&amp;A484))</f>
        <v/>
      </c>
      <c r="Q484" s="88" t="str">
        <f t="shared" si="59"/>
        <v/>
      </c>
      <c r="R484" s="84" t="str">
        <f>IF(TransactionAuditTable[[#This Row],[Ticker]]="","",IF(Q484&lt;&gt;"Yes",0,ABS(M484)*MIN(1,O484/I484)))</f>
        <v/>
      </c>
      <c r="S484" s="85" t="str">
        <f t="shared" si="60"/>
        <v/>
      </c>
      <c r="T484" s="85" t="str">
        <f t="shared" si="61"/>
        <v/>
      </c>
      <c r="U484" s="85" t="str">
        <f t="shared" si="62"/>
        <v/>
      </c>
      <c r="V484" s="31" t="str">
        <f t="shared" si="63"/>
        <v/>
      </c>
      <c r="W484" s="80" t="str">
        <f t="shared" si="64"/>
        <v/>
      </c>
      <c r="X484" s="83" t="str">
        <f t="shared" si="65"/>
        <v/>
      </c>
    </row>
    <row r="485" spans="1:24" ht="15" customHeight="1" x14ac:dyDescent="0.25">
      <c r="A485" s="30" t="str">
        <f>IF('2_Review &amp; Audit'!A470="","",'2_Review &amp; Audit'!A470)</f>
        <v/>
      </c>
      <c r="B485" s="30" t="str">
        <f>IF(A485="","",'2_Review &amp; Audit'!C470)</f>
        <v/>
      </c>
      <c r="C485" s="30" t="str">
        <f>IF(A485="","",'2_Review &amp; Audit'!D470)</f>
        <v/>
      </c>
      <c r="D485" s="30" t="str">
        <f>IF(A485="","",'2_Review &amp; Audit'!F470)</f>
        <v/>
      </c>
      <c r="E485" s="30" t="str">
        <f>IF(A485="","",'2_Review &amp; Audit'!H470)</f>
        <v/>
      </c>
      <c r="F485" s="31" t="str">
        <f>IF(A485="","",'2_Review &amp; Audit'!I470)</f>
        <v/>
      </c>
      <c r="G485" s="31" t="str">
        <f>IF(A485="","",'2_Review &amp; Audit'!M470)</f>
        <v/>
      </c>
      <c r="H485" s="32" t="str">
        <f>IF(A485="","",'2_Review &amp; Audit'!J470)</f>
        <v/>
      </c>
      <c r="I485" s="32" t="str">
        <f>IF(A485="","",'2_Review &amp; Audit'!N470)</f>
        <v/>
      </c>
      <c r="J485" s="32" t="str">
        <f>IF(A485="","",'2_Review &amp; Audit'!R470)</f>
        <v/>
      </c>
      <c r="K485" s="90" t="str">
        <f>IF(A485="","",'2_Review &amp; Audit'!L470)</f>
        <v/>
      </c>
      <c r="L485" s="90" t="str">
        <f>IF(A485="","",'2_Review &amp; Audit'!P470)</f>
        <v/>
      </c>
      <c r="M485" s="90" t="str">
        <f>IF(A485="","",'2_Review &amp; Audit'!Q470)</f>
        <v/>
      </c>
      <c r="N485" s="90" t="str">
        <f t="shared" si="58"/>
        <v/>
      </c>
      <c r="O485" s="32" t="str">
        <f>IF(OR(D485="",G485="",M485&gt;=0),"",MIN(I485,SUMIFS('2_Review &amp; Audit'!$J$6:$J$505,'2_Review &amp; Audit'!$F$6:$F$505,D485,'2_Review &amp; Audit'!$I$6:$I$505,"&gt;="&amp;G485-30,'2_Review &amp; Audit'!$I$6:$I$505,"&lt;="&amp;G485+30,'2_Review &amp; Audit'!$A$6:$A$505,"&lt;&gt;"&amp;A485)))</f>
        <v/>
      </c>
      <c r="P485" s="32" t="str">
        <f>IF(OR(D485="",G485="",M485&gt;=0),"",COUNTIFS('2_Review &amp; Audit'!$F$6:$F$505,D485,'2_Review &amp; Audit'!$I$6:$I$505,"&gt;="&amp;G485-30,'2_Review &amp; Audit'!$I$6:$I$505,"&lt;="&amp;G485+30,'2_Review &amp; Audit'!$A$6:$A$505,"&lt;&gt;"&amp;A485))</f>
        <v/>
      </c>
      <c r="Q485" s="88" t="str">
        <f t="shared" si="59"/>
        <v/>
      </c>
      <c r="R485" s="84" t="str">
        <f>IF(TransactionAuditTable[[#This Row],[Ticker]]="","",IF(Q485&lt;&gt;"Yes",0,ABS(M485)*MIN(1,O485/I485)))</f>
        <v/>
      </c>
      <c r="S485" s="85" t="str">
        <f t="shared" si="60"/>
        <v/>
      </c>
      <c r="T485" s="85" t="str">
        <f t="shared" si="61"/>
        <v/>
      </c>
      <c r="U485" s="85" t="str">
        <f t="shared" si="62"/>
        <v/>
      </c>
      <c r="V485" s="31" t="str">
        <f t="shared" si="63"/>
        <v/>
      </c>
      <c r="W485" s="79" t="str">
        <f t="shared" si="64"/>
        <v/>
      </c>
      <c r="X485" s="82" t="str">
        <f t="shared" si="65"/>
        <v/>
      </c>
    </row>
    <row r="486" spans="1:24" ht="15" customHeight="1" x14ac:dyDescent="0.25">
      <c r="A486" s="30" t="str">
        <f>IF('2_Review &amp; Audit'!A471="","",'2_Review &amp; Audit'!A471)</f>
        <v/>
      </c>
      <c r="B486" s="30" t="str">
        <f>IF(A486="","",'2_Review &amp; Audit'!C471)</f>
        <v/>
      </c>
      <c r="C486" s="30" t="str">
        <f>IF(A486="","",'2_Review &amp; Audit'!D471)</f>
        <v/>
      </c>
      <c r="D486" s="30" t="str">
        <f>IF(A486="","",'2_Review &amp; Audit'!F471)</f>
        <v/>
      </c>
      <c r="E486" s="30" t="str">
        <f>IF(A486="","",'2_Review &amp; Audit'!H471)</f>
        <v/>
      </c>
      <c r="F486" s="31" t="str">
        <f>IF(A486="","",'2_Review &amp; Audit'!I471)</f>
        <v/>
      </c>
      <c r="G486" s="31" t="str">
        <f>IF(A486="","",'2_Review &amp; Audit'!M471)</f>
        <v/>
      </c>
      <c r="H486" s="32" t="str">
        <f>IF(A486="","",'2_Review &amp; Audit'!J471)</f>
        <v/>
      </c>
      <c r="I486" s="32" t="str">
        <f>IF(A486="","",'2_Review &amp; Audit'!N471)</f>
        <v/>
      </c>
      <c r="J486" s="32" t="str">
        <f>IF(A486="","",'2_Review &amp; Audit'!R471)</f>
        <v/>
      </c>
      <c r="K486" s="90" t="str">
        <f>IF(A486="","",'2_Review &amp; Audit'!L471)</f>
        <v/>
      </c>
      <c r="L486" s="90" t="str">
        <f>IF(A486="","",'2_Review &amp; Audit'!P471)</f>
        <v/>
      </c>
      <c r="M486" s="90" t="str">
        <f>IF(A486="","",'2_Review &amp; Audit'!Q471)</f>
        <v/>
      </c>
      <c r="N486" s="90" t="str">
        <f t="shared" si="58"/>
        <v/>
      </c>
      <c r="O486" s="32" t="str">
        <f>IF(OR(D486="",G486="",M486&gt;=0),"",MIN(I486,SUMIFS('2_Review &amp; Audit'!$J$6:$J$505,'2_Review &amp; Audit'!$F$6:$F$505,D486,'2_Review &amp; Audit'!$I$6:$I$505,"&gt;="&amp;G486-30,'2_Review &amp; Audit'!$I$6:$I$505,"&lt;="&amp;G486+30,'2_Review &amp; Audit'!$A$6:$A$505,"&lt;&gt;"&amp;A486)))</f>
        <v/>
      </c>
      <c r="P486" s="32" t="str">
        <f>IF(OR(D486="",G486="",M486&gt;=0),"",COUNTIFS('2_Review &amp; Audit'!$F$6:$F$505,D486,'2_Review &amp; Audit'!$I$6:$I$505,"&gt;="&amp;G486-30,'2_Review &amp; Audit'!$I$6:$I$505,"&lt;="&amp;G486+30,'2_Review &amp; Audit'!$A$6:$A$505,"&lt;&gt;"&amp;A486))</f>
        <v/>
      </c>
      <c r="Q486" s="88" t="str">
        <f t="shared" si="59"/>
        <v/>
      </c>
      <c r="R486" s="84" t="str">
        <f>IF(TransactionAuditTable[[#This Row],[Ticker]]="","",IF(Q486&lt;&gt;"Yes",0,ABS(M486)*MIN(1,O486/I486)))</f>
        <v/>
      </c>
      <c r="S486" s="85" t="str">
        <f t="shared" si="60"/>
        <v/>
      </c>
      <c r="T486" s="85" t="str">
        <f t="shared" si="61"/>
        <v/>
      </c>
      <c r="U486" s="85" t="str">
        <f t="shared" si="62"/>
        <v/>
      </c>
      <c r="V486" s="31" t="str">
        <f t="shared" si="63"/>
        <v/>
      </c>
      <c r="W486" s="80" t="str">
        <f t="shared" si="64"/>
        <v/>
      </c>
      <c r="X486" s="83" t="str">
        <f t="shared" si="65"/>
        <v/>
      </c>
    </row>
    <row r="487" spans="1:24" ht="15" customHeight="1" x14ac:dyDescent="0.25">
      <c r="A487" s="30" t="str">
        <f>IF('2_Review &amp; Audit'!A472="","",'2_Review &amp; Audit'!A472)</f>
        <v/>
      </c>
      <c r="B487" s="30" t="str">
        <f>IF(A487="","",'2_Review &amp; Audit'!C472)</f>
        <v/>
      </c>
      <c r="C487" s="30" t="str">
        <f>IF(A487="","",'2_Review &amp; Audit'!D472)</f>
        <v/>
      </c>
      <c r="D487" s="30" t="str">
        <f>IF(A487="","",'2_Review &amp; Audit'!F472)</f>
        <v/>
      </c>
      <c r="E487" s="30" t="str">
        <f>IF(A487="","",'2_Review &amp; Audit'!H472)</f>
        <v/>
      </c>
      <c r="F487" s="31" t="str">
        <f>IF(A487="","",'2_Review &amp; Audit'!I472)</f>
        <v/>
      </c>
      <c r="G487" s="31" t="str">
        <f>IF(A487="","",'2_Review &amp; Audit'!M472)</f>
        <v/>
      </c>
      <c r="H487" s="32" t="str">
        <f>IF(A487="","",'2_Review &amp; Audit'!J472)</f>
        <v/>
      </c>
      <c r="I487" s="32" t="str">
        <f>IF(A487="","",'2_Review &amp; Audit'!N472)</f>
        <v/>
      </c>
      <c r="J487" s="32" t="str">
        <f>IF(A487="","",'2_Review &amp; Audit'!R472)</f>
        <v/>
      </c>
      <c r="K487" s="90" t="str">
        <f>IF(A487="","",'2_Review &amp; Audit'!L472)</f>
        <v/>
      </c>
      <c r="L487" s="90" t="str">
        <f>IF(A487="","",'2_Review &amp; Audit'!P472)</f>
        <v/>
      </c>
      <c r="M487" s="90" t="str">
        <f>IF(A487="","",'2_Review &amp; Audit'!Q472)</f>
        <v/>
      </c>
      <c r="N487" s="90" t="str">
        <f t="shared" si="58"/>
        <v/>
      </c>
      <c r="O487" s="32" t="str">
        <f>IF(OR(D487="",G487="",M487&gt;=0),"",MIN(I487,SUMIFS('2_Review &amp; Audit'!$J$6:$J$505,'2_Review &amp; Audit'!$F$6:$F$505,D487,'2_Review &amp; Audit'!$I$6:$I$505,"&gt;="&amp;G487-30,'2_Review &amp; Audit'!$I$6:$I$505,"&lt;="&amp;G487+30,'2_Review &amp; Audit'!$A$6:$A$505,"&lt;&gt;"&amp;A487)))</f>
        <v/>
      </c>
      <c r="P487" s="32" t="str">
        <f>IF(OR(D487="",G487="",M487&gt;=0),"",COUNTIFS('2_Review &amp; Audit'!$F$6:$F$505,D487,'2_Review &amp; Audit'!$I$6:$I$505,"&gt;="&amp;G487-30,'2_Review &amp; Audit'!$I$6:$I$505,"&lt;="&amp;G487+30,'2_Review &amp; Audit'!$A$6:$A$505,"&lt;&gt;"&amp;A487))</f>
        <v/>
      </c>
      <c r="Q487" s="88" t="str">
        <f t="shared" si="59"/>
        <v/>
      </c>
      <c r="R487" s="84" t="str">
        <f>IF(TransactionAuditTable[[#This Row],[Ticker]]="","",IF(Q487&lt;&gt;"Yes",0,ABS(M487)*MIN(1,O487/I487)))</f>
        <v/>
      </c>
      <c r="S487" s="85" t="str">
        <f t="shared" si="60"/>
        <v/>
      </c>
      <c r="T487" s="85" t="str">
        <f t="shared" si="61"/>
        <v/>
      </c>
      <c r="U487" s="85" t="str">
        <f t="shared" si="62"/>
        <v/>
      </c>
      <c r="V487" s="31" t="str">
        <f t="shared" si="63"/>
        <v/>
      </c>
      <c r="W487" s="79" t="str">
        <f t="shared" si="64"/>
        <v/>
      </c>
      <c r="X487" s="82" t="str">
        <f t="shared" si="65"/>
        <v/>
      </c>
    </row>
    <row r="488" spans="1:24" ht="15" customHeight="1" x14ac:dyDescent="0.25">
      <c r="A488" s="30" t="str">
        <f>IF('2_Review &amp; Audit'!A473="","",'2_Review &amp; Audit'!A473)</f>
        <v/>
      </c>
      <c r="B488" s="30" t="str">
        <f>IF(A488="","",'2_Review &amp; Audit'!C473)</f>
        <v/>
      </c>
      <c r="C488" s="30" t="str">
        <f>IF(A488="","",'2_Review &amp; Audit'!D473)</f>
        <v/>
      </c>
      <c r="D488" s="30" t="str">
        <f>IF(A488="","",'2_Review &amp; Audit'!F473)</f>
        <v/>
      </c>
      <c r="E488" s="30" t="str">
        <f>IF(A488="","",'2_Review &amp; Audit'!H473)</f>
        <v/>
      </c>
      <c r="F488" s="31" t="str">
        <f>IF(A488="","",'2_Review &amp; Audit'!I473)</f>
        <v/>
      </c>
      <c r="G488" s="31" t="str">
        <f>IF(A488="","",'2_Review &amp; Audit'!M473)</f>
        <v/>
      </c>
      <c r="H488" s="32" t="str">
        <f>IF(A488="","",'2_Review &amp; Audit'!J473)</f>
        <v/>
      </c>
      <c r="I488" s="32" t="str">
        <f>IF(A488="","",'2_Review &amp; Audit'!N473)</f>
        <v/>
      </c>
      <c r="J488" s="32" t="str">
        <f>IF(A488="","",'2_Review &amp; Audit'!R473)</f>
        <v/>
      </c>
      <c r="K488" s="90" t="str">
        <f>IF(A488="","",'2_Review &amp; Audit'!L473)</f>
        <v/>
      </c>
      <c r="L488" s="90" t="str">
        <f>IF(A488="","",'2_Review &amp; Audit'!P473)</f>
        <v/>
      </c>
      <c r="M488" s="90" t="str">
        <f>IF(A488="","",'2_Review &amp; Audit'!Q473)</f>
        <v/>
      </c>
      <c r="N488" s="90" t="str">
        <f t="shared" si="58"/>
        <v/>
      </c>
      <c r="O488" s="32" t="str">
        <f>IF(OR(D488="",G488="",M488&gt;=0),"",MIN(I488,SUMIFS('2_Review &amp; Audit'!$J$6:$J$505,'2_Review &amp; Audit'!$F$6:$F$505,D488,'2_Review &amp; Audit'!$I$6:$I$505,"&gt;="&amp;G488-30,'2_Review &amp; Audit'!$I$6:$I$505,"&lt;="&amp;G488+30,'2_Review &amp; Audit'!$A$6:$A$505,"&lt;&gt;"&amp;A488)))</f>
        <v/>
      </c>
      <c r="P488" s="32" t="str">
        <f>IF(OR(D488="",G488="",M488&gt;=0),"",COUNTIFS('2_Review &amp; Audit'!$F$6:$F$505,D488,'2_Review &amp; Audit'!$I$6:$I$505,"&gt;="&amp;G488-30,'2_Review &amp; Audit'!$I$6:$I$505,"&lt;="&amp;G488+30,'2_Review &amp; Audit'!$A$6:$A$505,"&lt;&gt;"&amp;A488))</f>
        <v/>
      </c>
      <c r="Q488" s="88" t="str">
        <f t="shared" si="59"/>
        <v/>
      </c>
      <c r="R488" s="84" t="str">
        <f>IF(TransactionAuditTable[[#This Row],[Ticker]]="","",IF(Q488&lt;&gt;"Yes",0,ABS(M488)*MIN(1,O488/I488)))</f>
        <v/>
      </c>
      <c r="S488" s="85" t="str">
        <f t="shared" si="60"/>
        <v/>
      </c>
      <c r="T488" s="85" t="str">
        <f t="shared" si="61"/>
        <v/>
      </c>
      <c r="U488" s="85" t="str">
        <f t="shared" si="62"/>
        <v/>
      </c>
      <c r="V488" s="31" t="str">
        <f t="shared" si="63"/>
        <v/>
      </c>
      <c r="W488" s="80" t="str">
        <f t="shared" si="64"/>
        <v/>
      </c>
      <c r="X488" s="83" t="str">
        <f t="shared" si="65"/>
        <v/>
      </c>
    </row>
    <row r="489" spans="1:24" ht="15" customHeight="1" x14ac:dyDescent="0.25">
      <c r="A489" s="30" t="str">
        <f>IF('2_Review &amp; Audit'!A474="","",'2_Review &amp; Audit'!A474)</f>
        <v/>
      </c>
      <c r="B489" s="30" t="str">
        <f>IF(A489="","",'2_Review &amp; Audit'!C474)</f>
        <v/>
      </c>
      <c r="C489" s="30" t="str">
        <f>IF(A489="","",'2_Review &amp; Audit'!D474)</f>
        <v/>
      </c>
      <c r="D489" s="30" t="str">
        <f>IF(A489="","",'2_Review &amp; Audit'!F474)</f>
        <v/>
      </c>
      <c r="E489" s="30" t="str">
        <f>IF(A489="","",'2_Review &amp; Audit'!H474)</f>
        <v/>
      </c>
      <c r="F489" s="31" t="str">
        <f>IF(A489="","",'2_Review &amp; Audit'!I474)</f>
        <v/>
      </c>
      <c r="G489" s="31" t="str">
        <f>IF(A489="","",'2_Review &amp; Audit'!M474)</f>
        <v/>
      </c>
      <c r="H489" s="32" t="str">
        <f>IF(A489="","",'2_Review &amp; Audit'!J474)</f>
        <v/>
      </c>
      <c r="I489" s="32" t="str">
        <f>IF(A489="","",'2_Review &amp; Audit'!N474)</f>
        <v/>
      </c>
      <c r="J489" s="32" t="str">
        <f>IF(A489="","",'2_Review &amp; Audit'!R474)</f>
        <v/>
      </c>
      <c r="K489" s="90" t="str">
        <f>IF(A489="","",'2_Review &amp; Audit'!L474)</f>
        <v/>
      </c>
      <c r="L489" s="90" t="str">
        <f>IF(A489="","",'2_Review &amp; Audit'!P474)</f>
        <v/>
      </c>
      <c r="M489" s="90" t="str">
        <f>IF(A489="","",'2_Review &amp; Audit'!Q474)</f>
        <v/>
      </c>
      <c r="N489" s="90" t="str">
        <f t="shared" si="58"/>
        <v/>
      </c>
      <c r="O489" s="32" t="str">
        <f>IF(OR(D489="",G489="",M489&gt;=0),"",MIN(I489,SUMIFS('2_Review &amp; Audit'!$J$6:$J$505,'2_Review &amp; Audit'!$F$6:$F$505,D489,'2_Review &amp; Audit'!$I$6:$I$505,"&gt;="&amp;G489-30,'2_Review &amp; Audit'!$I$6:$I$505,"&lt;="&amp;G489+30,'2_Review &amp; Audit'!$A$6:$A$505,"&lt;&gt;"&amp;A489)))</f>
        <v/>
      </c>
      <c r="P489" s="32" t="str">
        <f>IF(OR(D489="",G489="",M489&gt;=0),"",COUNTIFS('2_Review &amp; Audit'!$F$6:$F$505,D489,'2_Review &amp; Audit'!$I$6:$I$505,"&gt;="&amp;G489-30,'2_Review &amp; Audit'!$I$6:$I$505,"&lt;="&amp;G489+30,'2_Review &amp; Audit'!$A$6:$A$505,"&lt;&gt;"&amp;A489))</f>
        <v/>
      </c>
      <c r="Q489" s="88" t="str">
        <f t="shared" si="59"/>
        <v/>
      </c>
      <c r="R489" s="84" t="str">
        <f>IF(TransactionAuditTable[[#This Row],[Ticker]]="","",IF(Q489&lt;&gt;"Yes",0,ABS(M489)*MIN(1,O489/I489)))</f>
        <v/>
      </c>
      <c r="S489" s="85" t="str">
        <f t="shared" si="60"/>
        <v/>
      </c>
      <c r="T489" s="85" t="str">
        <f t="shared" si="61"/>
        <v/>
      </c>
      <c r="U489" s="85" t="str">
        <f t="shared" si="62"/>
        <v/>
      </c>
      <c r="V489" s="31" t="str">
        <f t="shared" si="63"/>
        <v/>
      </c>
      <c r="W489" s="79" t="str">
        <f t="shared" si="64"/>
        <v/>
      </c>
      <c r="X489" s="82" t="str">
        <f t="shared" si="65"/>
        <v/>
      </c>
    </row>
    <row r="490" spans="1:24" ht="15" customHeight="1" x14ac:dyDescent="0.25">
      <c r="A490" s="30" t="str">
        <f>IF('2_Review &amp; Audit'!A475="","",'2_Review &amp; Audit'!A475)</f>
        <v/>
      </c>
      <c r="B490" s="30" t="str">
        <f>IF(A490="","",'2_Review &amp; Audit'!C475)</f>
        <v/>
      </c>
      <c r="C490" s="30" t="str">
        <f>IF(A490="","",'2_Review &amp; Audit'!D475)</f>
        <v/>
      </c>
      <c r="D490" s="30" t="str">
        <f>IF(A490="","",'2_Review &amp; Audit'!F475)</f>
        <v/>
      </c>
      <c r="E490" s="30" t="str">
        <f>IF(A490="","",'2_Review &amp; Audit'!H475)</f>
        <v/>
      </c>
      <c r="F490" s="31" t="str">
        <f>IF(A490="","",'2_Review &amp; Audit'!I475)</f>
        <v/>
      </c>
      <c r="G490" s="31" t="str">
        <f>IF(A490="","",'2_Review &amp; Audit'!M475)</f>
        <v/>
      </c>
      <c r="H490" s="32" t="str">
        <f>IF(A490="","",'2_Review &amp; Audit'!J475)</f>
        <v/>
      </c>
      <c r="I490" s="32" t="str">
        <f>IF(A490="","",'2_Review &amp; Audit'!N475)</f>
        <v/>
      </c>
      <c r="J490" s="32" t="str">
        <f>IF(A490="","",'2_Review &amp; Audit'!R475)</f>
        <v/>
      </c>
      <c r="K490" s="90" t="str">
        <f>IF(A490="","",'2_Review &amp; Audit'!L475)</f>
        <v/>
      </c>
      <c r="L490" s="90" t="str">
        <f>IF(A490="","",'2_Review &amp; Audit'!P475)</f>
        <v/>
      </c>
      <c r="M490" s="90" t="str">
        <f>IF(A490="","",'2_Review &amp; Audit'!Q475)</f>
        <v/>
      </c>
      <c r="N490" s="90" t="str">
        <f t="shared" si="58"/>
        <v/>
      </c>
      <c r="O490" s="32" t="str">
        <f>IF(OR(D490="",G490="",M490&gt;=0),"",MIN(I490,SUMIFS('2_Review &amp; Audit'!$J$6:$J$505,'2_Review &amp; Audit'!$F$6:$F$505,D490,'2_Review &amp; Audit'!$I$6:$I$505,"&gt;="&amp;G490-30,'2_Review &amp; Audit'!$I$6:$I$505,"&lt;="&amp;G490+30,'2_Review &amp; Audit'!$A$6:$A$505,"&lt;&gt;"&amp;A490)))</f>
        <v/>
      </c>
      <c r="P490" s="32" t="str">
        <f>IF(OR(D490="",G490="",M490&gt;=0),"",COUNTIFS('2_Review &amp; Audit'!$F$6:$F$505,D490,'2_Review &amp; Audit'!$I$6:$I$505,"&gt;="&amp;G490-30,'2_Review &amp; Audit'!$I$6:$I$505,"&lt;="&amp;G490+30,'2_Review &amp; Audit'!$A$6:$A$505,"&lt;&gt;"&amp;A490))</f>
        <v/>
      </c>
      <c r="Q490" s="88" t="str">
        <f t="shared" si="59"/>
        <v/>
      </c>
      <c r="R490" s="84" t="str">
        <f>IF(TransactionAuditTable[[#This Row],[Ticker]]="","",IF(Q490&lt;&gt;"Yes",0,ABS(M490)*MIN(1,O490/I490)))</f>
        <v/>
      </c>
      <c r="S490" s="85" t="str">
        <f t="shared" si="60"/>
        <v/>
      </c>
      <c r="T490" s="85" t="str">
        <f t="shared" si="61"/>
        <v/>
      </c>
      <c r="U490" s="85" t="str">
        <f t="shared" si="62"/>
        <v/>
      </c>
      <c r="V490" s="31" t="str">
        <f t="shared" si="63"/>
        <v/>
      </c>
      <c r="W490" s="80" t="str">
        <f t="shared" si="64"/>
        <v/>
      </c>
      <c r="X490" s="83" t="str">
        <f t="shared" si="65"/>
        <v/>
      </c>
    </row>
    <row r="491" spans="1:24" ht="15" customHeight="1" x14ac:dyDescent="0.25">
      <c r="A491" s="30" t="str">
        <f>IF('2_Review &amp; Audit'!A476="","",'2_Review &amp; Audit'!A476)</f>
        <v/>
      </c>
      <c r="B491" s="30" t="str">
        <f>IF(A491="","",'2_Review &amp; Audit'!C476)</f>
        <v/>
      </c>
      <c r="C491" s="30" t="str">
        <f>IF(A491="","",'2_Review &amp; Audit'!D476)</f>
        <v/>
      </c>
      <c r="D491" s="30" t="str">
        <f>IF(A491="","",'2_Review &amp; Audit'!F476)</f>
        <v/>
      </c>
      <c r="E491" s="30" t="str">
        <f>IF(A491="","",'2_Review &amp; Audit'!H476)</f>
        <v/>
      </c>
      <c r="F491" s="31" t="str">
        <f>IF(A491="","",'2_Review &amp; Audit'!I476)</f>
        <v/>
      </c>
      <c r="G491" s="31" t="str">
        <f>IF(A491="","",'2_Review &amp; Audit'!M476)</f>
        <v/>
      </c>
      <c r="H491" s="32" t="str">
        <f>IF(A491="","",'2_Review &amp; Audit'!J476)</f>
        <v/>
      </c>
      <c r="I491" s="32" t="str">
        <f>IF(A491="","",'2_Review &amp; Audit'!N476)</f>
        <v/>
      </c>
      <c r="J491" s="32" t="str">
        <f>IF(A491="","",'2_Review &amp; Audit'!R476)</f>
        <v/>
      </c>
      <c r="K491" s="90" t="str">
        <f>IF(A491="","",'2_Review &amp; Audit'!L476)</f>
        <v/>
      </c>
      <c r="L491" s="90" t="str">
        <f>IF(A491="","",'2_Review &amp; Audit'!P476)</f>
        <v/>
      </c>
      <c r="M491" s="90" t="str">
        <f>IF(A491="","",'2_Review &amp; Audit'!Q476)</f>
        <v/>
      </c>
      <c r="N491" s="90" t="str">
        <f t="shared" si="58"/>
        <v/>
      </c>
      <c r="O491" s="32" t="str">
        <f>IF(OR(D491="",G491="",M491&gt;=0),"",MIN(I491,SUMIFS('2_Review &amp; Audit'!$J$6:$J$505,'2_Review &amp; Audit'!$F$6:$F$505,D491,'2_Review &amp; Audit'!$I$6:$I$505,"&gt;="&amp;G491-30,'2_Review &amp; Audit'!$I$6:$I$505,"&lt;="&amp;G491+30,'2_Review &amp; Audit'!$A$6:$A$505,"&lt;&gt;"&amp;A491)))</f>
        <v/>
      </c>
      <c r="P491" s="32" t="str">
        <f>IF(OR(D491="",G491="",M491&gt;=0),"",COUNTIFS('2_Review &amp; Audit'!$F$6:$F$505,D491,'2_Review &amp; Audit'!$I$6:$I$505,"&gt;="&amp;G491-30,'2_Review &amp; Audit'!$I$6:$I$505,"&lt;="&amp;G491+30,'2_Review &amp; Audit'!$A$6:$A$505,"&lt;&gt;"&amp;A491))</f>
        <v/>
      </c>
      <c r="Q491" s="88" t="str">
        <f t="shared" si="59"/>
        <v/>
      </c>
      <c r="R491" s="84" t="str">
        <f>IF(TransactionAuditTable[[#This Row],[Ticker]]="","",IF(Q491&lt;&gt;"Yes",0,ABS(M491)*MIN(1,O491/I491)))</f>
        <v/>
      </c>
      <c r="S491" s="85" t="str">
        <f t="shared" si="60"/>
        <v/>
      </c>
      <c r="T491" s="85" t="str">
        <f t="shared" si="61"/>
        <v/>
      </c>
      <c r="U491" s="85" t="str">
        <f t="shared" si="62"/>
        <v/>
      </c>
      <c r="V491" s="31" t="str">
        <f t="shared" si="63"/>
        <v/>
      </c>
      <c r="W491" s="79" t="str">
        <f t="shared" si="64"/>
        <v/>
      </c>
      <c r="X491" s="82" t="str">
        <f t="shared" si="65"/>
        <v/>
      </c>
    </row>
    <row r="492" spans="1:24" ht="15" customHeight="1" x14ac:dyDescent="0.25">
      <c r="A492" s="30" t="str">
        <f>IF('2_Review &amp; Audit'!A477="","",'2_Review &amp; Audit'!A477)</f>
        <v/>
      </c>
      <c r="B492" s="30" t="str">
        <f>IF(A492="","",'2_Review &amp; Audit'!C477)</f>
        <v/>
      </c>
      <c r="C492" s="30" t="str">
        <f>IF(A492="","",'2_Review &amp; Audit'!D477)</f>
        <v/>
      </c>
      <c r="D492" s="30" t="str">
        <f>IF(A492="","",'2_Review &amp; Audit'!F477)</f>
        <v/>
      </c>
      <c r="E492" s="30" t="str">
        <f>IF(A492="","",'2_Review &amp; Audit'!H477)</f>
        <v/>
      </c>
      <c r="F492" s="31" t="str">
        <f>IF(A492="","",'2_Review &amp; Audit'!I477)</f>
        <v/>
      </c>
      <c r="G492" s="31" t="str">
        <f>IF(A492="","",'2_Review &amp; Audit'!M477)</f>
        <v/>
      </c>
      <c r="H492" s="32" t="str">
        <f>IF(A492="","",'2_Review &amp; Audit'!J477)</f>
        <v/>
      </c>
      <c r="I492" s="32" t="str">
        <f>IF(A492="","",'2_Review &amp; Audit'!N477)</f>
        <v/>
      </c>
      <c r="J492" s="32" t="str">
        <f>IF(A492="","",'2_Review &amp; Audit'!R477)</f>
        <v/>
      </c>
      <c r="K492" s="90" t="str">
        <f>IF(A492="","",'2_Review &amp; Audit'!L477)</f>
        <v/>
      </c>
      <c r="L492" s="90" t="str">
        <f>IF(A492="","",'2_Review &amp; Audit'!P477)</f>
        <v/>
      </c>
      <c r="M492" s="90" t="str">
        <f>IF(A492="","",'2_Review &amp; Audit'!Q477)</f>
        <v/>
      </c>
      <c r="N492" s="90" t="str">
        <f t="shared" si="58"/>
        <v/>
      </c>
      <c r="O492" s="32" t="str">
        <f>IF(OR(D492="",G492="",M492&gt;=0),"",MIN(I492,SUMIFS('2_Review &amp; Audit'!$J$6:$J$505,'2_Review &amp; Audit'!$F$6:$F$505,D492,'2_Review &amp; Audit'!$I$6:$I$505,"&gt;="&amp;G492-30,'2_Review &amp; Audit'!$I$6:$I$505,"&lt;="&amp;G492+30,'2_Review &amp; Audit'!$A$6:$A$505,"&lt;&gt;"&amp;A492)))</f>
        <v/>
      </c>
      <c r="P492" s="32" t="str">
        <f>IF(OR(D492="",G492="",M492&gt;=0),"",COUNTIFS('2_Review &amp; Audit'!$F$6:$F$505,D492,'2_Review &amp; Audit'!$I$6:$I$505,"&gt;="&amp;G492-30,'2_Review &amp; Audit'!$I$6:$I$505,"&lt;="&amp;G492+30,'2_Review &amp; Audit'!$A$6:$A$505,"&lt;&gt;"&amp;A492))</f>
        <v/>
      </c>
      <c r="Q492" s="88" t="str">
        <f t="shared" si="59"/>
        <v/>
      </c>
      <c r="R492" s="84" t="str">
        <f>IF(TransactionAuditTable[[#This Row],[Ticker]]="","",IF(Q492&lt;&gt;"Yes",0,ABS(M492)*MIN(1,O492/I492)))</f>
        <v/>
      </c>
      <c r="S492" s="85" t="str">
        <f t="shared" si="60"/>
        <v/>
      </c>
      <c r="T492" s="85" t="str">
        <f t="shared" si="61"/>
        <v/>
      </c>
      <c r="U492" s="85" t="str">
        <f t="shared" si="62"/>
        <v/>
      </c>
      <c r="V492" s="31" t="str">
        <f t="shared" si="63"/>
        <v/>
      </c>
      <c r="W492" s="80" t="str">
        <f t="shared" si="64"/>
        <v/>
      </c>
      <c r="X492" s="83" t="str">
        <f t="shared" si="65"/>
        <v/>
      </c>
    </row>
    <row r="493" spans="1:24" ht="15" customHeight="1" x14ac:dyDescent="0.25">
      <c r="A493" s="30" t="str">
        <f>IF('2_Review &amp; Audit'!A478="","",'2_Review &amp; Audit'!A478)</f>
        <v/>
      </c>
      <c r="B493" s="30" t="str">
        <f>IF(A493="","",'2_Review &amp; Audit'!C478)</f>
        <v/>
      </c>
      <c r="C493" s="30" t="str">
        <f>IF(A493="","",'2_Review &amp; Audit'!D478)</f>
        <v/>
      </c>
      <c r="D493" s="30" t="str">
        <f>IF(A493="","",'2_Review &amp; Audit'!F478)</f>
        <v/>
      </c>
      <c r="E493" s="30" t="str">
        <f>IF(A493="","",'2_Review &amp; Audit'!H478)</f>
        <v/>
      </c>
      <c r="F493" s="31" t="str">
        <f>IF(A493="","",'2_Review &amp; Audit'!I478)</f>
        <v/>
      </c>
      <c r="G493" s="31" t="str">
        <f>IF(A493="","",'2_Review &amp; Audit'!M478)</f>
        <v/>
      </c>
      <c r="H493" s="32" t="str">
        <f>IF(A493="","",'2_Review &amp; Audit'!J478)</f>
        <v/>
      </c>
      <c r="I493" s="32" t="str">
        <f>IF(A493="","",'2_Review &amp; Audit'!N478)</f>
        <v/>
      </c>
      <c r="J493" s="32" t="str">
        <f>IF(A493="","",'2_Review &amp; Audit'!R478)</f>
        <v/>
      </c>
      <c r="K493" s="90" t="str">
        <f>IF(A493="","",'2_Review &amp; Audit'!L478)</f>
        <v/>
      </c>
      <c r="L493" s="90" t="str">
        <f>IF(A493="","",'2_Review &amp; Audit'!P478)</f>
        <v/>
      </c>
      <c r="M493" s="90" t="str">
        <f>IF(A493="","",'2_Review &amp; Audit'!Q478)</f>
        <v/>
      </c>
      <c r="N493" s="90" t="str">
        <f t="shared" si="58"/>
        <v/>
      </c>
      <c r="O493" s="32" t="str">
        <f>IF(OR(D493="",G493="",M493&gt;=0),"",MIN(I493,SUMIFS('2_Review &amp; Audit'!$J$6:$J$505,'2_Review &amp; Audit'!$F$6:$F$505,D493,'2_Review &amp; Audit'!$I$6:$I$505,"&gt;="&amp;G493-30,'2_Review &amp; Audit'!$I$6:$I$505,"&lt;="&amp;G493+30,'2_Review &amp; Audit'!$A$6:$A$505,"&lt;&gt;"&amp;A493)))</f>
        <v/>
      </c>
      <c r="P493" s="32" t="str">
        <f>IF(OR(D493="",G493="",M493&gt;=0),"",COUNTIFS('2_Review &amp; Audit'!$F$6:$F$505,D493,'2_Review &amp; Audit'!$I$6:$I$505,"&gt;="&amp;G493-30,'2_Review &amp; Audit'!$I$6:$I$505,"&lt;="&amp;G493+30,'2_Review &amp; Audit'!$A$6:$A$505,"&lt;&gt;"&amp;A493))</f>
        <v/>
      </c>
      <c r="Q493" s="88" t="str">
        <f t="shared" si="59"/>
        <v/>
      </c>
      <c r="R493" s="84" t="str">
        <f>IF(TransactionAuditTable[[#This Row],[Ticker]]="","",IF(Q493&lt;&gt;"Yes",0,ABS(M493)*MIN(1,O493/I493)))</f>
        <v/>
      </c>
      <c r="S493" s="85" t="str">
        <f t="shared" si="60"/>
        <v/>
      </c>
      <c r="T493" s="85" t="str">
        <f t="shared" si="61"/>
        <v/>
      </c>
      <c r="U493" s="85" t="str">
        <f t="shared" si="62"/>
        <v/>
      </c>
      <c r="V493" s="31" t="str">
        <f t="shared" si="63"/>
        <v/>
      </c>
      <c r="W493" s="79" t="str">
        <f t="shared" si="64"/>
        <v/>
      </c>
      <c r="X493" s="82" t="str">
        <f t="shared" si="65"/>
        <v/>
      </c>
    </row>
    <row r="494" spans="1:24" ht="15" customHeight="1" x14ac:dyDescent="0.25">
      <c r="A494" s="30" t="str">
        <f>IF('2_Review &amp; Audit'!A479="","",'2_Review &amp; Audit'!A479)</f>
        <v/>
      </c>
      <c r="B494" s="30" t="str">
        <f>IF(A494="","",'2_Review &amp; Audit'!C479)</f>
        <v/>
      </c>
      <c r="C494" s="30" t="str">
        <f>IF(A494="","",'2_Review &amp; Audit'!D479)</f>
        <v/>
      </c>
      <c r="D494" s="30" t="str">
        <f>IF(A494="","",'2_Review &amp; Audit'!F479)</f>
        <v/>
      </c>
      <c r="E494" s="30" t="str">
        <f>IF(A494="","",'2_Review &amp; Audit'!H479)</f>
        <v/>
      </c>
      <c r="F494" s="31" t="str">
        <f>IF(A494="","",'2_Review &amp; Audit'!I479)</f>
        <v/>
      </c>
      <c r="G494" s="31" t="str">
        <f>IF(A494="","",'2_Review &amp; Audit'!M479)</f>
        <v/>
      </c>
      <c r="H494" s="32" t="str">
        <f>IF(A494="","",'2_Review &amp; Audit'!J479)</f>
        <v/>
      </c>
      <c r="I494" s="32" t="str">
        <f>IF(A494="","",'2_Review &amp; Audit'!N479)</f>
        <v/>
      </c>
      <c r="J494" s="32" t="str">
        <f>IF(A494="","",'2_Review &amp; Audit'!R479)</f>
        <v/>
      </c>
      <c r="K494" s="90" t="str">
        <f>IF(A494="","",'2_Review &amp; Audit'!L479)</f>
        <v/>
      </c>
      <c r="L494" s="90" t="str">
        <f>IF(A494="","",'2_Review &amp; Audit'!P479)</f>
        <v/>
      </c>
      <c r="M494" s="90" t="str">
        <f>IF(A494="","",'2_Review &amp; Audit'!Q479)</f>
        <v/>
      </c>
      <c r="N494" s="90" t="str">
        <f t="shared" si="58"/>
        <v/>
      </c>
      <c r="O494" s="32" t="str">
        <f>IF(OR(D494="",G494="",M494&gt;=0),"",MIN(I494,SUMIFS('2_Review &amp; Audit'!$J$6:$J$505,'2_Review &amp; Audit'!$F$6:$F$505,D494,'2_Review &amp; Audit'!$I$6:$I$505,"&gt;="&amp;G494-30,'2_Review &amp; Audit'!$I$6:$I$505,"&lt;="&amp;G494+30,'2_Review &amp; Audit'!$A$6:$A$505,"&lt;&gt;"&amp;A494)))</f>
        <v/>
      </c>
      <c r="P494" s="32" t="str">
        <f>IF(OR(D494="",G494="",M494&gt;=0),"",COUNTIFS('2_Review &amp; Audit'!$F$6:$F$505,D494,'2_Review &amp; Audit'!$I$6:$I$505,"&gt;="&amp;G494-30,'2_Review &amp; Audit'!$I$6:$I$505,"&lt;="&amp;G494+30,'2_Review &amp; Audit'!$A$6:$A$505,"&lt;&gt;"&amp;A494))</f>
        <v/>
      </c>
      <c r="Q494" s="88" t="str">
        <f t="shared" si="59"/>
        <v/>
      </c>
      <c r="R494" s="84" t="str">
        <f>IF(TransactionAuditTable[[#This Row],[Ticker]]="","",IF(Q494&lt;&gt;"Yes",0,ABS(M494)*MIN(1,O494/I494)))</f>
        <v/>
      </c>
      <c r="S494" s="85" t="str">
        <f t="shared" si="60"/>
        <v/>
      </c>
      <c r="T494" s="85" t="str">
        <f t="shared" si="61"/>
        <v/>
      </c>
      <c r="U494" s="85" t="str">
        <f t="shared" si="62"/>
        <v/>
      </c>
      <c r="V494" s="31" t="str">
        <f t="shared" si="63"/>
        <v/>
      </c>
      <c r="W494" s="80" t="str">
        <f t="shared" si="64"/>
        <v/>
      </c>
      <c r="X494" s="83" t="str">
        <f t="shared" si="65"/>
        <v/>
      </c>
    </row>
    <row r="495" spans="1:24" ht="15" customHeight="1" x14ac:dyDescent="0.25">
      <c r="A495" s="30" t="str">
        <f>IF('2_Review &amp; Audit'!A480="","",'2_Review &amp; Audit'!A480)</f>
        <v/>
      </c>
      <c r="B495" s="30" t="str">
        <f>IF(A495="","",'2_Review &amp; Audit'!C480)</f>
        <v/>
      </c>
      <c r="C495" s="30" t="str">
        <f>IF(A495="","",'2_Review &amp; Audit'!D480)</f>
        <v/>
      </c>
      <c r="D495" s="30" t="str">
        <f>IF(A495="","",'2_Review &amp; Audit'!F480)</f>
        <v/>
      </c>
      <c r="E495" s="30" t="str">
        <f>IF(A495="","",'2_Review &amp; Audit'!H480)</f>
        <v/>
      </c>
      <c r="F495" s="31" t="str">
        <f>IF(A495="","",'2_Review &amp; Audit'!I480)</f>
        <v/>
      </c>
      <c r="G495" s="31" t="str">
        <f>IF(A495="","",'2_Review &amp; Audit'!M480)</f>
        <v/>
      </c>
      <c r="H495" s="32" t="str">
        <f>IF(A495="","",'2_Review &amp; Audit'!J480)</f>
        <v/>
      </c>
      <c r="I495" s="32" t="str">
        <f>IF(A495="","",'2_Review &amp; Audit'!N480)</f>
        <v/>
      </c>
      <c r="J495" s="32" t="str">
        <f>IF(A495="","",'2_Review &amp; Audit'!R480)</f>
        <v/>
      </c>
      <c r="K495" s="90" t="str">
        <f>IF(A495="","",'2_Review &amp; Audit'!L480)</f>
        <v/>
      </c>
      <c r="L495" s="90" t="str">
        <f>IF(A495="","",'2_Review &amp; Audit'!P480)</f>
        <v/>
      </c>
      <c r="M495" s="90" t="str">
        <f>IF(A495="","",'2_Review &amp; Audit'!Q480)</f>
        <v/>
      </c>
      <c r="N495" s="90" t="str">
        <f t="shared" si="58"/>
        <v/>
      </c>
      <c r="O495" s="32" t="str">
        <f>IF(OR(D495="",G495="",M495&gt;=0),"",MIN(I495,SUMIFS('2_Review &amp; Audit'!$J$6:$J$505,'2_Review &amp; Audit'!$F$6:$F$505,D495,'2_Review &amp; Audit'!$I$6:$I$505,"&gt;="&amp;G495-30,'2_Review &amp; Audit'!$I$6:$I$505,"&lt;="&amp;G495+30,'2_Review &amp; Audit'!$A$6:$A$505,"&lt;&gt;"&amp;A495)))</f>
        <v/>
      </c>
      <c r="P495" s="32" t="str">
        <f>IF(OR(D495="",G495="",M495&gt;=0),"",COUNTIFS('2_Review &amp; Audit'!$F$6:$F$505,D495,'2_Review &amp; Audit'!$I$6:$I$505,"&gt;="&amp;G495-30,'2_Review &amp; Audit'!$I$6:$I$505,"&lt;="&amp;G495+30,'2_Review &amp; Audit'!$A$6:$A$505,"&lt;&gt;"&amp;A495))</f>
        <v/>
      </c>
      <c r="Q495" s="88" t="str">
        <f t="shared" si="59"/>
        <v/>
      </c>
      <c r="R495" s="84" t="str">
        <f>IF(TransactionAuditTable[[#This Row],[Ticker]]="","",IF(Q495&lt;&gt;"Yes",0,ABS(M495)*MIN(1,O495/I495)))</f>
        <v/>
      </c>
      <c r="S495" s="85" t="str">
        <f t="shared" si="60"/>
        <v/>
      </c>
      <c r="T495" s="85" t="str">
        <f t="shared" si="61"/>
        <v/>
      </c>
      <c r="U495" s="85" t="str">
        <f t="shared" si="62"/>
        <v/>
      </c>
      <c r="V495" s="31" t="str">
        <f t="shared" si="63"/>
        <v/>
      </c>
      <c r="W495" s="79" t="str">
        <f t="shared" si="64"/>
        <v/>
      </c>
      <c r="X495" s="82" t="str">
        <f t="shared" si="65"/>
        <v/>
      </c>
    </row>
    <row r="496" spans="1:24" ht="15" customHeight="1" x14ac:dyDescent="0.25">
      <c r="A496" s="30" t="str">
        <f>IF('2_Review &amp; Audit'!A481="","",'2_Review &amp; Audit'!A481)</f>
        <v/>
      </c>
      <c r="B496" s="30" t="str">
        <f>IF(A496="","",'2_Review &amp; Audit'!C481)</f>
        <v/>
      </c>
      <c r="C496" s="30" t="str">
        <f>IF(A496="","",'2_Review &amp; Audit'!D481)</f>
        <v/>
      </c>
      <c r="D496" s="30" t="str">
        <f>IF(A496="","",'2_Review &amp; Audit'!F481)</f>
        <v/>
      </c>
      <c r="E496" s="30" t="str">
        <f>IF(A496="","",'2_Review &amp; Audit'!H481)</f>
        <v/>
      </c>
      <c r="F496" s="31" t="str">
        <f>IF(A496="","",'2_Review &amp; Audit'!I481)</f>
        <v/>
      </c>
      <c r="G496" s="31" t="str">
        <f>IF(A496="","",'2_Review &amp; Audit'!M481)</f>
        <v/>
      </c>
      <c r="H496" s="32" t="str">
        <f>IF(A496="","",'2_Review &amp; Audit'!J481)</f>
        <v/>
      </c>
      <c r="I496" s="32" t="str">
        <f>IF(A496="","",'2_Review &amp; Audit'!N481)</f>
        <v/>
      </c>
      <c r="J496" s="32" t="str">
        <f>IF(A496="","",'2_Review &amp; Audit'!R481)</f>
        <v/>
      </c>
      <c r="K496" s="90" t="str">
        <f>IF(A496="","",'2_Review &amp; Audit'!L481)</f>
        <v/>
      </c>
      <c r="L496" s="90" t="str">
        <f>IF(A496="","",'2_Review &amp; Audit'!P481)</f>
        <v/>
      </c>
      <c r="M496" s="90" t="str">
        <f>IF(A496="","",'2_Review &amp; Audit'!Q481)</f>
        <v/>
      </c>
      <c r="N496" s="90" t="str">
        <f t="shared" si="58"/>
        <v/>
      </c>
      <c r="O496" s="32" t="str">
        <f>IF(OR(D496="",G496="",M496&gt;=0),"",MIN(I496,SUMIFS('2_Review &amp; Audit'!$J$6:$J$505,'2_Review &amp; Audit'!$F$6:$F$505,D496,'2_Review &amp; Audit'!$I$6:$I$505,"&gt;="&amp;G496-30,'2_Review &amp; Audit'!$I$6:$I$505,"&lt;="&amp;G496+30,'2_Review &amp; Audit'!$A$6:$A$505,"&lt;&gt;"&amp;A496)))</f>
        <v/>
      </c>
      <c r="P496" s="32" t="str">
        <f>IF(OR(D496="",G496="",M496&gt;=0),"",COUNTIFS('2_Review &amp; Audit'!$F$6:$F$505,D496,'2_Review &amp; Audit'!$I$6:$I$505,"&gt;="&amp;G496-30,'2_Review &amp; Audit'!$I$6:$I$505,"&lt;="&amp;G496+30,'2_Review &amp; Audit'!$A$6:$A$505,"&lt;&gt;"&amp;A496))</f>
        <v/>
      </c>
      <c r="Q496" s="88" t="str">
        <f t="shared" si="59"/>
        <v/>
      </c>
      <c r="R496" s="84" t="str">
        <f>IF(TransactionAuditTable[[#This Row],[Ticker]]="","",IF(Q496&lt;&gt;"Yes",0,ABS(M496)*MIN(1,O496/I496)))</f>
        <v/>
      </c>
      <c r="S496" s="85" t="str">
        <f t="shared" si="60"/>
        <v/>
      </c>
      <c r="T496" s="85" t="str">
        <f t="shared" si="61"/>
        <v/>
      </c>
      <c r="U496" s="85" t="str">
        <f t="shared" si="62"/>
        <v/>
      </c>
      <c r="V496" s="31" t="str">
        <f t="shared" si="63"/>
        <v/>
      </c>
      <c r="W496" s="80" t="str">
        <f t="shared" si="64"/>
        <v/>
      </c>
      <c r="X496" s="83" t="str">
        <f t="shared" si="65"/>
        <v/>
      </c>
    </row>
    <row r="497" spans="1:24" ht="15" customHeight="1" x14ac:dyDescent="0.25">
      <c r="A497" s="30" t="str">
        <f>IF('2_Review &amp; Audit'!A482="","",'2_Review &amp; Audit'!A482)</f>
        <v/>
      </c>
      <c r="B497" s="30" t="str">
        <f>IF(A497="","",'2_Review &amp; Audit'!C482)</f>
        <v/>
      </c>
      <c r="C497" s="30" t="str">
        <f>IF(A497="","",'2_Review &amp; Audit'!D482)</f>
        <v/>
      </c>
      <c r="D497" s="30" t="str">
        <f>IF(A497="","",'2_Review &amp; Audit'!F482)</f>
        <v/>
      </c>
      <c r="E497" s="30" t="str">
        <f>IF(A497="","",'2_Review &amp; Audit'!H482)</f>
        <v/>
      </c>
      <c r="F497" s="31" t="str">
        <f>IF(A497="","",'2_Review &amp; Audit'!I482)</f>
        <v/>
      </c>
      <c r="G497" s="31" t="str">
        <f>IF(A497="","",'2_Review &amp; Audit'!M482)</f>
        <v/>
      </c>
      <c r="H497" s="32" t="str">
        <f>IF(A497="","",'2_Review &amp; Audit'!J482)</f>
        <v/>
      </c>
      <c r="I497" s="32" t="str">
        <f>IF(A497="","",'2_Review &amp; Audit'!N482)</f>
        <v/>
      </c>
      <c r="J497" s="32" t="str">
        <f>IF(A497="","",'2_Review &amp; Audit'!R482)</f>
        <v/>
      </c>
      <c r="K497" s="90" t="str">
        <f>IF(A497="","",'2_Review &amp; Audit'!L482)</f>
        <v/>
      </c>
      <c r="L497" s="90" t="str">
        <f>IF(A497="","",'2_Review &amp; Audit'!P482)</f>
        <v/>
      </c>
      <c r="M497" s="90" t="str">
        <f>IF(A497="","",'2_Review &amp; Audit'!Q482)</f>
        <v/>
      </c>
      <c r="N497" s="90" t="str">
        <f t="shared" si="58"/>
        <v/>
      </c>
      <c r="O497" s="32" t="str">
        <f>IF(OR(D497="",G497="",M497&gt;=0),"",MIN(I497,SUMIFS('2_Review &amp; Audit'!$J$6:$J$505,'2_Review &amp; Audit'!$F$6:$F$505,D497,'2_Review &amp; Audit'!$I$6:$I$505,"&gt;="&amp;G497-30,'2_Review &amp; Audit'!$I$6:$I$505,"&lt;="&amp;G497+30,'2_Review &amp; Audit'!$A$6:$A$505,"&lt;&gt;"&amp;A497)))</f>
        <v/>
      </c>
      <c r="P497" s="32" t="str">
        <f>IF(OR(D497="",G497="",M497&gt;=0),"",COUNTIFS('2_Review &amp; Audit'!$F$6:$F$505,D497,'2_Review &amp; Audit'!$I$6:$I$505,"&gt;="&amp;G497-30,'2_Review &amp; Audit'!$I$6:$I$505,"&lt;="&amp;G497+30,'2_Review &amp; Audit'!$A$6:$A$505,"&lt;&gt;"&amp;A497))</f>
        <v/>
      </c>
      <c r="Q497" s="88" t="str">
        <f t="shared" si="59"/>
        <v/>
      </c>
      <c r="R497" s="84" t="str">
        <f>IF(TransactionAuditTable[[#This Row],[Ticker]]="","",IF(Q497&lt;&gt;"Yes",0,ABS(M497)*MIN(1,O497/I497)))</f>
        <v/>
      </c>
      <c r="S497" s="85" t="str">
        <f t="shared" si="60"/>
        <v/>
      </c>
      <c r="T497" s="85" t="str">
        <f t="shared" si="61"/>
        <v/>
      </c>
      <c r="U497" s="85" t="str">
        <f t="shared" si="62"/>
        <v/>
      </c>
      <c r="V497" s="31" t="str">
        <f t="shared" si="63"/>
        <v/>
      </c>
      <c r="W497" s="79" t="str">
        <f t="shared" si="64"/>
        <v/>
      </c>
      <c r="X497" s="82" t="str">
        <f t="shared" si="65"/>
        <v/>
      </c>
    </row>
    <row r="498" spans="1:24" ht="15" customHeight="1" x14ac:dyDescent="0.25">
      <c r="A498" s="30" t="str">
        <f>IF('2_Review &amp; Audit'!A483="","",'2_Review &amp; Audit'!A483)</f>
        <v/>
      </c>
      <c r="B498" s="30" t="str">
        <f>IF(A498="","",'2_Review &amp; Audit'!C483)</f>
        <v/>
      </c>
      <c r="C498" s="30" t="str">
        <f>IF(A498="","",'2_Review &amp; Audit'!D483)</f>
        <v/>
      </c>
      <c r="D498" s="30" t="str">
        <f>IF(A498="","",'2_Review &amp; Audit'!F483)</f>
        <v/>
      </c>
      <c r="E498" s="30" t="str">
        <f>IF(A498="","",'2_Review &amp; Audit'!H483)</f>
        <v/>
      </c>
      <c r="F498" s="31" t="str">
        <f>IF(A498="","",'2_Review &amp; Audit'!I483)</f>
        <v/>
      </c>
      <c r="G498" s="31" t="str">
        <f>IF(A498="","",'2_Review &amp; Audit'!M483)</f>
        <v/>
      </c>
      <c r="H498" s="32" t="str">
        <f>IF(A498="","",'2_Review &amp; Audit'!J483)</f>
        <v/>
      </c>
      <c r="I498" s="32" t="str">
        <f>IF(A498="","",'2_Review &amp; Audit'!N483)</f>
        <v/>
      </c>
      <c r="J498" s="32" t="str">
        <f>IF(A498="","",'2_Review &amp; Audit'!R483)</f>
        <v/>
      </c>
      <c r="K498" s="90" t="str">
        <f>IF(A498="","",'2_Review &amp; Audit'!L483)</f>
        <v/>
      </c>
      <c r="L498" s="90" t="str">
        <f>IF(A498="","",'2_Review &amp; Audit'!P483)</f>
        <v/>
      </c>
      <c r="M498" s="90" t="str">
        <f>IF(A498="","",'2_Review &amp; Audit'!Q483)</f>
        <v/>
      </c>
      <c r="N498" s="90" t="str">
        <f t="shared" si="58"/>
        <v/>
      </c>
      <c r="O498" s="32" t="str">
        <f>IF(OR(D498="",G498="",M498&gt;=0),"",MIN(I498,SUMIFS('2_Review &amp; Audit'!$J$6:$J$505,'2_Review &amp; Audit'!$F$6:$F$505,D498,'2_Review &amp; Audit'!$I$6:$I$505,"&gt;="&amp;G498-30,'2_Review &amp; Audit'!$I$6:$I$505,"&lt;="&amp;G498+30,'2_Review &amp; Audit'!$A$6:$A$505,"&lt;&gt;"&amp;A498)))</f>
        <v/>
      </c>
      <c r="P498" s="32" t="str">
        <f>IF(OR(D498="",G498="",M498&gt;=0),"",COUNTIFS('2_Review &amp; Audit'!$F$6:$F$505,D498,'2_Review &amp; Audit'!$I$6:$I$505,"&gt;="&amp;G498-30,'2_Review &amp; Audit'!$I$6:$I$505,"&lt;="&amp;G498+30,'2_Review &amp; Audit'!$A$6:$A$505,"&lt;&gt;"&amp;A498))</f>
        <v/>
      </c>
      <c r="Q498" s="88" t="str">
        <f t="shared" si="59"/>
        <v/>
      </c>
      <c r="R498" s="84" t="str">
        <f>IF(TransactionAuditTable[[#This Row],[Ticker]]="","",IF(Q498&lt;&gt;"Yes",0,ABS(M498)*MIN(1,O498/I498)))</f>
        <v/>
      </c>
      <c r="S498" s="85" t="str">
        <f t="shared" si="60"/>
        <v/>
      </c>
      <c r="T498" s="85" t="str">
        <f t="shared" si="61"/>
        <v/>
      </c>
      <c r="U498" s="85" t="str">
        <f t="shared" si="62"/>
        <v/>
      </c>
      <c r="V498" s="31" t="str">
        <f t="shared" si="63"/>
        <v/>
      </c>
      <c r="W498" s="80" t="str">
        <f t="shared" si="64"/>
        <v/>
      </c>
      <c r="X498" s="83" t="str">
        <f t="shared" si="65"/>
        <v/>
      </c>
    </row>
    <row r="499" spans="1:24" ht="15" customHeight="1" x14ac:dyDescent="0.25">
      <c r="A499" s="30" t="str">
        <f>IF('2_Review &amp; Audit'!A484="","",'2_Review &amp; Audit'!A484)</f>
        <v/>
      </c>
      <c r="B499" s="30" t="str">
        <f>IF(A499="","",'2_Review &amp; Audit'!C484)</f>
        <v/>
      </c>
      <c r="C499" s="30" t="str">
        <f>IF(A499="","",'2_Review &amp; Audit'!D484)</f>
        <v/>
      </c>
      <c r="D499" s="30" t="str">
        <f>IF(A499="","",'2_Review &amp; Audit'!F484)</f>
        <v/>
      </c>
      <c r="E499" s="30" t="str">
        <f>IF(A499="","",'2_Review &amp; Audit'!H484)</f>
        <v/>
      </c>
      <c r="F499" s="31" t="str">
        <f>IF(A499="","",'2_Review &amp; Audit'!I484)</f>
        <v/>
      </c>
      <c r="G499" s="31" t="str">
        <f>IF(A499="","",'2_Review &amp; Audit'!M484)</f>
        <v/>
      </c>
      <c r="H499" s="32" t="str">
        <f>IF(A499="","",'2_Review &amp; Audit'!J484)</f>
        <v/>
      </c>
      <c r="I499" s="32" t="str">
        <f>IF(A499="","",'2_Review &amp; Audit'!N484)</f>
        <v/>
      </c>
      <c r="J499" s="32" t="str">
        <f>IF(A499="","",'2_Review &amp; Audit'!R484)</f>
        <v/>
      </c>
      <c r="K499" s="90" t="str">
        <f>IF(A499="","",'2_Review &amp; Audit'!L484)</f>
        <v/>
      </c>
      <c r="L499" s="90" t="str">
        <f>IF(A499="","",'2_Review &amp; Audit'!P484)</f>
        <v/>
      </c>
      <c r="M499" s="90" t="str">
        <f>IF(A499="","",'2_Review &amp; Audit'!Q484)</f>
        <v/>
      </c>
      <c r="N499" s="90" t="str">
        <f t="shared" si="58"/>
        <v/>
      </c>
      <c r="O499" s="32" t="str">
        <f>IF(OR(D499="",G499="",M499&gt;=0),"",MIN(I499,SUMIFS('2_Review &amp; Audit'!$J$6:$J$505,'2_Review &amp; Audit'!$F$6:$F$505,D499,'2_Review &amp; Audit'!$I$6:$I$505,"&gt;="&amp;G499-30,'2_Review &amp; Audit'!$I$6:$I$505,"&lt;="&amp;G499+30,'2_Review &amp; Audit'!$A$6:$A$505,"&lt;&gt;"&amp;A499)))</f>
        <v/>
      </c>
      <c r="P499" s="32" t="str">
        <f>IF(OR(D499="",G499="",M499&gt;=0),"",COUNTIFS('2_Review &amp; Audit'!$F$6:$F$505,D499,'2_Review &amp; Audit'!$I$6:$I$505,"&gt;="&amp;G499-30,'2_Review &amp; Audit'!$I$6:$I$505,"&lt;="&amp;G499+30,'2_Review &amp; Audit'!$A$6:$A$505,"&lt;&gt;"&amp;A499))</f>
        <v/>
      </c>
      <c r="Q499" s="88" t="str">
        <f t="shared" si="59"/>
        <v/>
      </c>
      <c r="R499" s="84" t="str">
        <f>IF(TransactionAuditTable[[#This Row],[Ticker]]="","",IF(Q499&lt;&gt;"Yes",0,ABS(M499)*MIN(1,O499/I499)))</f>
        <v/>
      </c>
      <c r="S499" s="85" t="str">
        <f t="shared" si="60"/>
        <v/>
      </c>
      <c r="T499" s="85" t="str">
        <f t="shared" si="61"/>
        <v/>
      </c>
      <c r="U499" s="85" t="str">
        <f t="shared" si="62"/>
        <v/>
      </c>
      <c r="V499" s="31" t="str">
        <f t="shared" si="63"/>
        <v/>
      </c>
      <c r="W499" s="79" t="str">
        <f t="shared" si="64"/>
        <v/>
      </c>
      <c r="X499" s="82" t="str">
        <f t="shared" si="65"/>
        <v/>
      </c>
    </row>
    <row r="500" spans="1:24" ht="15" customHeight="1" x14ac:dyDescent="0.25">
      <c r="A500" s="30" t="str">
        <f>IF('2_Review &amp; Audit'!A485="","",'2_Review &amp; Audit'!A485)</f>
        <v/>
      </c>
      <c r="B500" s="30" t="str">
        <f>IF(A500="","",'2_Review &amp; Audit'!C485)</f>
        <v/>
      </c>
      <c r="C500" s="30" t="str">
        <f>IF(A500="","",'2_Review &amp; Audit'!D485)</f>
        <v/>
      </c>
      <c r="D500" s="30" t="str">
        <f>IF(A500="","",'2_Review &amp; Audit'!F485)</f>
        <v/>
      </c>
      <c r="E500" s="30" t="str">
        <f>IF(A500="","",'2_Review &amp; Audit'!H485)</f>
        <v/>
      </c>
      <c r="F500" s="31" t="str">
        <f>IF(A500="","",'2_Review &amp; Audit'!I485)</f>
        <v/>
      </c>
      <c r="G500" s="31" t="str">
        <f>IF(A500="","",'2_Review &amp; Audit'!M485)</f>
        <v/>
      </c>
      <c r="H500" s="32" t="str">
        <f>IF(A500="","",'2_Review &amp; Audit'!J485)</f>
        <v/>
      </c>
      <c r="I500" s="32" t="str">
        <f>IF(A500="","",'2_Review &amp; Audit'!N485)</f>
        <v/>
      </c>
      <c r="J500" s="32" t="str">
        <f>IF(A500="","",'2_Review &amp; Audit'!R485)</f>
        <v/>
      </c>
      <c r="K500" s="90" t="str">
        <f>IF(A500="","",'2_Review &amp; Audit'!L485)</f>
        <v/>
      </c>
      <c r="L500" s="90" t="str">
        <f>IF(A500="","",'2_Review &amp; Audit'!P485)</f>
        <v/>
      </c>
      <c r="M500" s="90" t="str">
        <f>IF(A500="","",'2_Review &amp; Audit'!Q485)</f>
        <v/>
      </c>
      <c r="N500" s="90" t="str">
        <f t="shared" si="58"/>
        <v/>
      </c>
      <c r="O500" s="32" t="str">
        <f>IF(OR(D500="",G500="",M500&gt;=0),"",MIN(I500,SUMIFS('2_Review &amp; Audit'!$J$6:$J$505,'2_Review &amp; Audit'!$F$6:$F$505,D500,'2_Review &amp; Audit'!$I$6:$I$505,"&gt;="&amp;G500-30,'2_Review &amp; Audit'!$I$6:$I$505,"&lt;="&amp;G500+30,'2_Review &amp; Audit'!$A$6:$A$505,"&lt;&gt;"&amp;A500)))</f>
        <v/>
      </c>
      <c r="P500" s="32" t="str">
        <f>IF(OR(D500="",G500="",M500&gt;=0),"",COUNTIFS('2_Review &amp; Audit'!$F$6:$F$505,D500,'2_Review &amp; Audit'!$I$6:$I$505,"&gt;="&amp;G500-30,'2_Review &amp; Audit'!$I$6:$I$505,"&lt;="&amp;G500+30,'2_Review &amp; Audit'!$A$6:$A$505,"&lt;&gt;"&amp;A500))</f>
        <v/>
      </c>
      <c r="Q500" s="88" t="str">
        <f t="shared" si="59"/>
        <v/>
      </c>
      <c r="R500" s="84" t="str">
        <f>IF(TransactionAuditTable[[#This Row],[Ticker]]="","",IF(Q500&lt;&gt;"Yes",0,ABS(M500)*MIN(1,O500/I500)))</f>
        <v/>
      </c>
      <c r="S500" s="85" t="str">
        <f t="shared" si="60"/>
        <v/>
      </c>
      <c r="T500" s="85" t="str">
        <f t="shared" si="61"/>
        <v/>
      </c>
      <c r="U500" s="85" t="str">
        <f t="shared" si="62"/>
        <v/>
      </c>
      <c r="V500" s="31" t="str">
        <f t="shared" si="63"/>
        <v/>
      </c>
      <c r="W500" s="80" t="str">
        <f t="shared" si="64"/>
        <v/>
      </c>
      <c r="X500" s="83" t="str">
        <f t="shared" si="65"/>
        <v/>
      </c>
    </row>
    <row r="501" spans="1:24" ht="15" customHeight="1" x14ac:dyDescent="0.25">
      <c r="A501" s="30" t="str">
        <f>IF('2_Review &amp; Audit'!A486="","",'2_Review &amp; Audit'!A486)</f>
        <v/>
      </c>
      <c r="B501" s="30" t="str">
        <f>IF(A501="","",'2_Review &amp; Audit'!C486)</f>
        <v/>
      </c>
      <c r="C501" s="30" t="str">
        <f>IF(A501="","",'2_Review &amp; Audit'!D486)</f>
        <v/>
      </c>
      <c r="D501" s="30" t="str">
        <f>IF(A501="","",'2_Review &amp; Audit'!F486)</f>
        <v/>
      </c>
      <c r="E501" s="30" t="str">
        <f>IF(A501="","",'2_Review &amp; Audit'!H486)</f>
        <v/>
      </c>
      <c r="F501" s="31" t="str">
        <f>IF(A501="","",'2_Review &amp; Audit'!I486)</f>
        <v/>
      </c>
      <c r="G501" s="31" t="str">
        <f>IF(A501="","",'2_Review &amp; Audit'!M486)</f>
        <v/>
      </c>
      <c r="H501" s="32" t="str">
        <f>IF(A501="","",'2_Review &amp; Audit'!J486)</f>
        <v/>
      </c>
      <c r="I501" s="32" t="str">
        <f>IF(A501="","",'2_Review &amp; Audit'!N486)</f>
        <v/>
      </c>
      <c r="J501" s="32" t="str">
        <f>IF(A501="","",'2_Review &amp; Audit'!R486)</f>
        <v/>
      </c>
      <c r="K501" s="90" t="str">
        <f>IF(A501="","",'2_Review &amp; Audit'!L486)</f>
        <v/>
      </c>
      <c r="L501" s="90" t="str">
        <f>IF(A501="","",'2_Review &amp; Audit'!P486)</f>
        <v/>
      </c>
      <c r="M501" s="90" t="str">
        <f>IF(A501="","",'2_Review &amp; Audit'!Q486)</f>
        <v/>
      </c>
      <c r="N501" s="90" t="str">
        <f t="shared" si="58"/>
        <v/>
      </c>
      <c r="O501" s="32" t="str">
        <f>IF(OR(D501="",G501="",M501&gt;=0),"",MIN(I501,SUMIFS('2_Review &amp; Audit'!$J$6:$J$505,'2_Review &amp; Audit'!$F$6:$F$505,D501,'2_Review &amp; Audit'!$I$6:$I$505,"&gt;="&amp;G501-30,'2_Review &amp; Audit'!$I$6:$I$505,"&lt;="&amp;G501+30,'2_Review &amp; Audit'!$A$6:$A$505,"&lt;&gt;"&amp;A501)))</f>
        <v/>
      </c>
      <c r="P501" s="32" t="str">
        <f>IF(OR(D501="",G501="",M501&gt;=0),"",COUNTIFS('2_Review &amp; Audit'!$F$6:$F$505,D501,'2_Review &amp; Audit'!$I$6:$I$505,"&gt;="&amp;G501-30,'2_Review &amp; Audit'!$I$6:$I$505,"&lt;="&amp;G501+30,'2_Review &amp; Audit'!$A$6:$A$505,"&lt;&gt;"&amp;A501))</f>
        <v/>
      </c>
      <c r="Q501" s="88" t="str">
        <f t="shared" si="59"/>
        <v/>
      </c>
      <c r="R501" s="84" t="str">
        <f>IF(TransactionAuditTable[[#This Row],[Ticker]]="","",IF(Q501&lt;&gt;"Yes",0,ABS(M501)*MIN(1,O501/I501)))</f>
        <v/>
      </c>
      <c r="S501" s="85" t="str">
        <f t="shared" si="60"/>
        <v/>
      </c>
      <c r="T501" s="85" t="str">
        <f t="shared" si="61"/>
        <v/>
      </c>
      <c r="U501" s="85" t="str">
        <f t="shared" si="62"/>
        <v/>
      </c>
      <c r="V501" s="31" t="str">
        <f t="shared" si="63"/>
        <v/>
      </c>
      <c r="W501" s="79" t="str">
        <f t="shared" si="64"/>
        <v/>
      </c>
      <c r="X501" s="82" t="str">
        <f t="shared" si="65"/>
        <v/>
      </c>
    </row>
    <row r="502" spans="1:24" ht="15" customHeight="1" x14ac:dyDescent="0.25">
      <c r="A502" s="30" t="str">
        <f>IF('2_Review &amp; Audit'!A487="","",'2_Review &amp; Audit'!A487)</f>
        <v/>
      </c>
      <c r="B502" s="30" t="str">
        <f>IF(A502="","",'2_Review &amp; Audit'!C487)</f>
        <v/>
      </c>
      <c r="C502" s="30" t="str">
        <f>IF(A502="","",'2_Review &amp; Audit'!D487)</f>
        <v/>
      </c>
      <c r="D502" s="30" t="str">
        <f>IF(A502="","",'2_Review &amp; Audit'!F487)</f>
        <v/>
      </c>
      <c r="E502" s="30" t="str">
        <f>IF(A502="","",'2_Review &amp; Audit'!H487)</f>
        <v/>
      </c>
      <c r="F502" s="31" t="str">
        <f>IF(A502="","",'2_Review &amp; Audit'!I487)</f>
        <v/>
      </c>
      <c r="G502" s="31" t="str">
        <f>IF(A502="","",'2_Review &amp; Audit'!M487)</f>
        <v/>
      </c>
      <c r="H502" s="32" t="str">
        <f>IF(A502="","",'2_Review &amp; Audit'!J487)</f>
        <v/>
      </c>
      <c r="I502" s="32" t="str">
        <f>IF(A502="","",'2_Review &amp; Audit'!N487)</f>
        <v/>
      </c>
      <c r="J502" s="32" t="str">
        <f>IF(A502="","",'2_Review &amp; Audit'!R487)</f>
        <v/>
      </c>
      <c r="K502" s="90" t="str">
        <f>IF(A502="","",'2_Review &amp; Audit'!L487)</f>
        <v/>
      </c>
      <c r="L502" s="90" t="str">
        <f>IF(A502="","",'2_Review &amp; Audit'!P487)</f>
        <v/>
      </c>
      <c r="M502" s="90" t="str">
        <f>IF(A502="","",'2_Review &amp; Audit'!Q487)</f>
        <v/>
      </c>
      <c r="N502" s="90" t="str">
        <f t="shared" si="58"/>
        <v/>
      </c>
      <c r="O502" s="32" t="str">
        <f>IF(OR(D502="",G502="",M502&gt;=0),"",MIN(I502,SUMIFS('2_Review &amp; Audit'!$J$6:$J$505,'2_Review &amp; Audit'!$F$6:$F$505,D502,'2_Review &amp; Audit'!$I$6:$I$505,"&gt;="&amp;G502-30,'2_Review &amp; Audit'!$I$6:$I$505,"&lt;="&amp;G502+30,'2_Review &amp; Audit'!$A$6:$A$505,"&lt;&gt;"&amp;A502)))</f>
        <v/>
      </c>
      <c r="P502" s="32" t="str">
        <f>IF(OR(D502="",G502="",M502&gt;=0),"",COUNTIFS('2_Review &amp; Audit'!$F$6:$F$505,D502,'2_Review &amp; Audit'!$I$6:$I$505,"&gt;="&amp;G502-30,'2_Review &amp; Audit'!$I$6:$I$505,"&lt;="&amp;G502+30,'2_Review &amp; Audit'!$A$6:$A$505,"&lt;&gt;"&amp;A502))</f>
        <v/>
      </c>
      <c r="Q502" s="88" t="str">
        <f t="shared" si="59"/>
        <v/>
      </c>
      <c r="R502" s="84" t="str">
        <f>IF(TransactionAuditTable[[#This Row],[Ticker]]="","",IF(Q502&lt;&gt;"Yes",0,ABS(M502)*MIN(1,O502/I502)))</f>
        <v/>
      </c>
      <c r="S502" s="85" t="str">
        <f t="shared" si="60"/>
        <v/>
      </c>
      <c r="T502" s="85" t="str">
        <f t="shared" si="61"/>
        <v/>
      </c>
      <c r="U502" s="85" t="str">
        <f t="shared" si="62"/>
        <v/>
      </c>
      <c r="V502" s="31" t="str">
        <f t="shared" si="63"/>
        <v/>
      </c>
      <c r="W502" s="80" t="str">
        <f t="shared" si="64"/>
        <v/>
      </c>
      <c r="X502" s="83" t="str">
        <f t="shared" si="65"/>
        <v/>
      </c>
    </row>
    <row r="503" spans="1:24" ht="15" customHeight="1" x14ac:dyDescent="0.25">
      <c r="A503" s="30" t="str">
        <f>IF('2_Review &amp; Audit'!A488="","",'2_Review &amp; Audit'!A488)</f>
        <v/>
      </c>
      <c r="B503" s="30" t="str">
        <f>IF(A503="","",'2_Review &amp; Audit'!C488)</f>
        <v/>
      </c>
      <c r="C503" s="30" t="str">
        <f>IF(A503="","",'2_Review &amp; Audit'!D488)</f>
        <v/>
      </c>
      <c r="D503" s="30" t="str">
        <f>IF(A503="","",'2_Review &amp; Audit'!F488)</f>
        <v/>
      </c>
      <c r="E503" s="30" t="str">
        <f>IF(A503="","",'2_Review &amp; Audit'!H488)</f>
        <v/>
      </c>
      <c r="F503" s="31" t="str">
        <f>IF(A503="","",'2_Review &amp; Audit'!I488)</f>
        <v/>
      </c>
      <c r="G503" s="31" t="str">
        <f>IF(A503="","",'2_Review &amp; Audit'!M488)</f>
        <v/>
      </c>
      <c r="H503" s="32" t="str">
        <f>IF(A503="","",'2_Review &amp; Audit'!J488)</f>
        <v/>
      </c>
      <c r="I503" s="32" t="str">
        <f>IF(A503="","",'2_Review &amp; Audit'!N488)</f>
        <v/>
      </c>
      <c r="J503" s="32" t="str">
        <f>IF(A503="","",'2_Review &amp; Audit'!R488)</f>
        <v/>
      </c>
      <c r="K503" s="90" t="str">
        <f>IF(A503="","",'2_Review &amp; Audit'!L488)</f>
        <v/>
      </c>
      <c r="L503" s="90" t="str">
        <f>IF(A503="","",'2_Review &amp; Audit'!P488)</f>
        <v/>
      </c>
      <c r="M503" s="90" t="str">
        <f>IF(A503="","",'2_Review &amp; Audit'!Q488)</f>
        <v/>
      </c>
      <c r="N503" s="90" t="str">
        <f t="shared" si="58"/>
        <v/>
      </c>
      <c r="O503" s="32" t="str">
        <f>IF(OR(D503="",G503="",M503&gt;=0),"",MIN(I503,SUMIFS('2_Review &amp; Audit'!$J$6:$J$505,'2_Review &amp; Audit'!$F$6:$F$505,D503,'2_Review &amp; Audit'!$I$6:$I$505,"&gt;="&amp;G503-30,'2_Review &amp; Audit'!$I$6:$I$505,"&lt;="&amp;G503+30,'2_Review &amp; Audit'!$A$6:$A$505,"&lt;&gt;"&amp;A503)))</f>
        <v/>
      </c>
      <c r="P503" s="32" t="str">
        <f>IF(OR(D503="",G503="",M503&gt;=0),"",COUNTIFS('2_Review &amp; Audit'!$F$6:$F$505,D503,'2_Review &amp; Audit'!$I$6:$I$505,"&gt;="&amp;G503-30,'2_Review &amp; Audit'!$I$6:$I$505,"&lt;="&amp;G503+30,'2_Review &amp; Audit'!$A$6:$A$505,"&lt;&gt;"&amp;A503))</f>
        <v/>
      </c>
      <c r="Q503" s="88" t="str">
        <f t="shared" si="59"/>
        <v/>
      </c>
      <c r="R503" s="84" t="str">
        <f>IF(TransactionAuditTable[[#This Row],[Ticker]]="","",IF(Q503&lt;&gt;"Yes",0,ABS(M503)*MIN(1,O503/I503)))</f>
        <v/>
      </c>
      <c r="S503" s="85" t="str">
        <f t="shared" si="60"/>
        <v/>
      </c>
      <c r="T503" s="85" t="str">
        <f t="shared" si="61"/>
        <v/>
      </c>
      <c r="U503" s="85" t="str">
        <f t="shared" si="62"/>
        <v/>
      </c>
      <c r="V503" s="31" t="str">
        <f t="shared" si="63"/>
        <v/>
      </c>
      <c r="W503" s="79" t="str">
        <f t="shared" si="64"/>
        <v/>
      </c>
      <c r="X503" s="82" t="str">
        <f t="shared" si="65"/>
        <v/>
      </c>
    </row>
    <row r="504" spans="1:24" ht="15" customHeight="1" x14ac:dyDescent="0.25">
      <c r="A504" s="30" t="str">
        <f>IF('2_Review &amp; Audit'!A489="","",'2_Review &amp; Audit'!A489)</f>
        <v/>
      </c>
      <c r="B504" s="30" t="str">
        <f>IF(A504="","",'2_Review &amp; Audit'!C489)</f>
        <v/>
      </c>
      <c r="C504" s="30" t="str">
        <f>IF(A504="","",'2_Review &amp; Audit'!D489)</f>
        <v/>
      </c>
      <c r="D504" s="30" t="str">
        <f>IF(A504="","",'2_Review &amp; Audit'!F489)</f>
        <v/>
      </c>
      <c r="E504" s="30" t="str">
        <f>IF(A504="","",'2_Review &amp; Audit'!H489)</f>
        <v/>
      </c>
      <c r="F504" s="31" t="str">
        <f>IF(A504="","",'2_Review &amp; Audit'!I489)</f>
        <v/>
      </c>
      <c r="G504" s="31" t="str">
        <f>IF(A504="","",'2_Review &amp; Audit'!M489)</f>
        <v/>
      </c>
      <c r="H504" s="32" t="str">
        <f>IF(A504="","",'2_Review &amp; Audit'!J489)</f>
        <v/>
      </c>
      <c r="I504" s="32" t="str">
        <f>IF(A504="","",'2_Review &amp; Audit'!N489)</f>
        <v/>
      </c>
      <c r="J504" s="32" t="str">
        <f>IF(A504="","",'2_Review &amp; Audit'!R489)</f>
        <v/>
      </c>
      <c r="K504" s="90" t="str">
        <f>IF(A504="","",'2_Review &amp; Audit'!L489)</f>
        <v/>
      </c>
      <c r="L504" s="90" t="str">
        <f>IF(A504="","",'2_Review &amp; Audit'!P489)</f>
        <v/>
      </c>
      <c r="M504" s="90" t="str">
        <f>IF(A504="","",'2_Review &amp; Audit'!Q489)</f>
        <v/>
      </c>
      <c r="N504" s="90" t="str">
        <f t="shared" si="58"/>
        <v/>
      </c>
      <c r="O504" s="32" t="str">
        <f>IF(OR(D504="",G504="",M504&gt;=0),"",MIN(I504,SUMIFS('2_Review &amp; Audit'!$J$6:$J$505,'2_Review &amp; Audit'!$F$6:$F$505,D504,'2_Review &amp; Audit'!$I$6:$I$505,"&gt;="&amp;G504-30,'2_Review &amp; Audit'!$I$6:$I$505,"&lt;="&amp;G504+30,'2_Review &amp; Audit'!$A$6:$A$505,"&lt;&gt;"&amp;A504)))</f>
        <v/>
      </c>
      <c r="P504" s="32" t="str">
        <f>IF(OR(D504="",G504="",M504&gt;=0),"",COUNTIFS('2_Review &amp; Audit'!$F$6:$F$505,D504,'2_Review &amp; Audit'!$I$6:$I$505,"&gt;="&amp;G504-30,'2_Review &amp; Audit'!$I$6:$I$505,"&lt;="&amp;G504+30,'2_Review &amp; Audit'!$A$6:$A$505,"&lt;&gt;"&amp;A504))</f>
        <v/>
      </c>
      <c r="Q504" s="88" t="str">
        <f t="shared" si="59"/>
        <v/>
      </c>
      <c r="R504" s="84" t="str">
        <f>IF(TransactionAuditTable[[#This Row],[Ticker]]="","",IF(Q504&lt;&gt;"Yes",0,ABS(M504)*MIN(1,O504/I504)))</f>
        <v/>
      </c>
      <c r="S504" s="85" t="str">
        <f t="shared" si="60"/>
        <v/>
      </c>
      <c r="T504" s="85" t="str">
        <f t="shared" si="61"/>
        <v/>
      </c>
      <c r="U504" s="85" t="str">
        <f t="shared" si="62"/>
        <v/>
      </c>
      <c r="V504" s="31" t="str">
        <f t="shared" si="63"/>
        <v/>
      </c>
      <c r="W504" s="80" t="str">
        <f t="shared" si="64"/>
        <v/>
      </c>
      <c r="X504" s="83" t="str">
        <f t="shared" si="65"/>
        <v/>
      </c>
    </row>
    <row r="505" spans="1:24" ht="15" customHeight="1" x14ac:dyDescent="0.25">
      <c r="A505" s="30" t="str">
        <f>IF('2_Review &amp; Audit'!A490="","",'2_Review &amp; Audit'!A490)</f>
        <v/>
      </c>
      <c r="B505" s="30" t="str">
        <f>IF(A505="","",'2_Review &amp; Audit'!C490)</f>
        <v/>
      </c>
      <c r="C505" s="30" t="str">
        <f>IF(A505="","",'2_Review &amp; Audit'!D490)</f>
        <v/>
      </c>
      <c r="D505" s="30" t="str">
        <f>IF(A505="","",'2_Review &amp; Audit'!F490)</f>
        <v/>
      </c>
      <c r="E505" s="30" t="str">
        <f>IF(A505="","",'2_Review &amp; Audit'!H490)</f>
        <v/>
      </c>
      <c r="F505" s="31" t="str">
        <f>IF(A505="","",'2_Review &amp; Audit'!I490)</f>
        <v/>
      </c>
      <c r="G505" s="31" t="str">
        <f>IF(A505="","",'2_Review &amp; Audit'!M490)</f>
        <v/>
      </c>
      <c r="H505" s="32" t="str">
        <f>IF(A505="","",'2_Review &amp; Audit'!J490)</f>
        <v/>
      </c>
      <c r="I505" s="32" t="str">
        <f>IF(A505="","",'2_Review &amp; Audit'!N490)</f>
        <v/>
      </c>
      <c r="J505" s="32" t="str">
        <f>IF(A505="","",'2_Review &amp; Audit'!R490)</f>
        <v/>
      </c>
      <c r="K505" s="90" t="str">
        <f>IF(A505="","",'2_Review &amp; Audit'!L490)</f>
        <v/>
      </c>
      <c r="L505" s="90" t="str">
        <f>IF(A505="","",'2_Review &amp; Audit'!P490)</f>
        <v/>
      </c>
      <c r="M505" s="90" t="str">
        <f>IF(A505="","",'2_Review &amp; Audit'!Q490)</f>
        <v/>
      </c>
      <c r="N505" s="90" t="str">
        <f t="shared" si="58"/>
        <v/>
      </c>
      <c r="O505" s="32" t="str">
        <f>IF(OR(D505="",G505="",M505&gt;=0),"",MIN(I505,SUMIFS('2_Review &amp; Audit'!$J$6:$J$505,'2_Review &amp; Audit'!$F$6:$F$505,D505,'2_Review &amp; Audit'!$I$6:$I$505,"&gt;="&amp;G505-30,'2_Review &amp; Audit'!$I$6:$I$505,"&lt;="&amp;G505+30,'2_Review &amp; Audit'!$A$6:$A$505,"&lt;&gt;"&amp;A505)))</f>
        <v/>
      </c>
      <c r="P505" s="32" t="str">
        <f>IF(OR(D505="",G505="",M505&gt;=0),"",COUNTIFS('2_Review &amp; Audit'!$F$6:$F$505,D505,'2_Review &amp; Audit'!$I$6:$I$505,"&gt;="&amp;G505-30,'2_Review &amp; Audit'!$I$6:$I$505,"&lt;="&amp;G505+30,'2_Review &amp; Audit'!$A$6:$A$505,"&lt;&gt;"&amp;A505))</f>
        <v/>
      </c>
      <c r="Q505" s="88" t="str">
        <f t="shared" si="59"/>
        <v/>
      </c>
      <c r="R505" s="84" t="str">
        <f>IF(TransactionAuditTable[[#This Row],[Ticker]]="","",IF(Q505&lt;&gt;"Yes",0,ABS(M505)*MIN(1,O505/I505)))</f>
        <v/>
      </c>
      <c r="S505" s="85" t="str">
        <f t="shared" si="60"/>
        <v/>
      </c>
      <c r="T505" s="85" t="str">
        <f t="shared" si="61"/>
        <v/>
      </c>
      <c r="U505" s="85" t="str">
        <f t="shared" si="62"/>
        <v/>
      </c>
      <c r="V505" s="31" t="str">
        <f t="shared" si="63"/>
        <v/>
      </c>
      <c r="W505" s="79" t="str">
        <f t="shared" si="64"/>
        <v/>
      </c>
      <c r="X505" s="82" t="str">
        <f t="shared" si="65"/>
        <v/>
      </c>
    </row>
    <row r="506" spans="1:24" ht="15" customHeight="1" x14ac:dyDescent="0.25">
      <c r="A506" s="30" t="str">
        <f>IF('2_Review &amp; Audit'!A491="","",'2_Review &amp; Audit'!A491)</f>
        <v/>
      </c>
      <c r="B506" s="30" t="str">
        <f>IF(A506="","",'2_Review &amp; Audit'!C491)</f>
        <v/>
      </c>
      <c r="C506" s="30" t="str">
        <f>IF(A506="","",'2_Review &amp; Audit'!D491)</f>
        <v/>
      </c>
      <c r="D506" s="30" t="str">
        <f>IF(A506="","",'2_Review &amp; Audit'!F491)</f>
        <v/>
      </c>
      <c r="E506" s="30" t="str">
        <f>IF(A506="","",'2_Review &amp; Audit'!H491)</f>
        <v/>
      </c>
      <c r="F506" s="31" t="str">
        <f>IF(A506="","",'2_Review &amp; Audit'!I491)</f>
        <v/>
      </c>
      <c r="G506" s="31" t="str">
        <f>IF(A506="","",'2_Review &amp; Audit'!M491)</f>
        <v/>
      </c>
      <c r="H506" s="32" t="str">
        <f>IF(A506="","",'2_Review &amp; Audit'!J491)</f>
        <v/>
      </c>
      <c r="I506" s="32" t="str">
        <f>IF(A506="","",'2_Review &amp; Audit'!N491)</f>
        <v/>
      </c>
      <c r="J506" s="32" t="str">
        <f>IF(A506="","",'2_Review &amp; Audit'!R491)</f>
        <v/>
      </c>
      <c r="K506" s="90" t="str">
        <f>IF(A506="","",'2_Review &amp; Audit'!L491)</f>
        <v/>
      </c>
      <c r="L506" s="90" t="str">
        <f>IF(A506="","",'2_Review &amp; Audit'!P491)</f>
        <v/>
      </c>
      <c r="M506" s="90" t="str">
        <f>IF(A506="","",'2_Review &amp; Audit'!Q491)</f>
        <v/>
      </c>
      <c r="N506" s="90" t="str">
        <f t="shared" si="58"/>
        <v/>
      </c>
      <c r="O506" s="32" t="str">
        <f>IF(OR(D506="",G506="",M506&gt;=0),"",MIN(I506,SUMIFS('2_Review &amp; Audit'!$J$6:$J$505,'2_Review &amp; Audit'!$F$6:$F$505,D506,'2_Review &amp; Audit'!$I$6:$I$505,"&gt;="&amp;G506-30,'2_Review &amp; Audit'!$I$6:$I$505,"&lt;="&amp;G506+30,'2_Review &amp; Audit'!$A$6:$A$505,"&lt;&gt;"&amp;A506)))</f>
        <v/>
      </c>
      <c r="P506" s="32" t="str">
        <f>IF(OR(D506="",G506="",M506&gt;=0),"",COUNTIFS('2_Review &amp; Audit'!$F$6:$F$505,D506,'2_Review &amp; Audit'!$I$6:$I$505,"&gt;="&amp;G506-30,'2_Review &amp; Audit'!$I$6:$I$505,"&lt;="&amp;G506+30,'2_Review &amp; Audit'!$A$6:$A$505,"&lt;&gt;"&amp;A506))</f>
        <v/>
      </c>
      <c r="Q506" s="88" t="str">
        <f t="shared" si="59"/>
        <v/>
      </c>
      <c r="R506" s="84" t="str">
        <f>IF(TransactionAuditTable[[#This Row],[Ticker]]="","",IF(Q506&lt;&gt;"Yes",0,ABS(M506)*MIN(1,O506/I506)))</f>
        <v/>
      </c>
      <c r="S506" s="85" t="str">
        <f t="shared" si="60"/>
        <v/>
      </c>
      <c r="T506" s="85" t="str">
        <f t="shared" si="61"/>
        <v/>
      </c>
      <c r="U506" s="85" t="str">
        <f t="shared" si="62"/>
        <v/>
      </c>
      <c r="V506" s="31" t="str">
        <f t="shared" si="63"/>
        <v/>
      </c>
      <c r="W506" s="80" t="str">
        <f t="shared" si="64"/>
        <v/>
      </c>
      <c r="X506" s="83" t="str">
        <f t="shared" si="65"/>
        <v/>
      </c>
    </row>
    <row r="507" spans="1:24" ht="15" customHeight="1" x14ac:dyDescent="0.25">
      <c r="A507" s="30" t="str">
        <f>IF('2_Review &amp; Audit'!A492="","",'2_Review &amp; Audit'!A492)</f>
        <v/>
      </c>
      <c r="B507" s="30" t="str">
        <f>IF(A507="","",'2_Review &amp; Audit'!C492)</f>
        <v/>
      </c>
      <c r="C507" s="30" t="str">
        <f>IF(A507="","",'2_Review &amp; Audit'!D492)</f>
        <v/>
      </c>
      <c r="D507" s="30" t="str">
        <f>IF(A507="","",'2_Review &amp; Audit'!F492)</f>
        <v/>
      </c>
      <c r="E507" s="30" t="str">
        <f>IF(A507="","",'2_Review &amp; Audit'!H492)</f>
        <v/>
      </c>
      <c r="F507" s="31" t="str">
        <f>IF(A507="","",'2_Review &amp; Audit'!I492)</f>
        <v/>
      </c>
      <c r="G507" s="31" t="str">
        <f>IF(A507="","",'2_Review &amp; Audit'!M492)</f>
        <v/>
      </c>
      <c r="H507" s="32" t="str">
        <f>IF(A507="","",'2_Review &amp; Audit'!J492)</f>
        <v/>
      </c>
      <c r="I507" s="32" t="str">
        <f>IF(A507="","",'2_Review &amp; Audit'!N492)</f>
        <v/>
      </c>
      <c r="J507" s="32" t="str">
        <f>IF(A507="","",'2_Review &amp; Audit'!R492)</f>
        <v/>
      </c>
      <c r="K507" s="90" t="str">
        <f>IF(A507="","",'2_Review &amp; Audit'!L492)</f>
        <v/>
      </c>
      <c r="L507" s="90" t="str">
        <f>IF(A507="","",'2_Review &amp; Audit'!P492)</f>
        <v/>
      </c>
      <c r="M507" s="90" t="str">
        <f>IF(A507="","",'2_Review &amp; Audit'!Q492)</f>
        <v/>
      </c>
      <c r="N507" s="90" t="str">
        <f t="shared" si="58"/>
        <v/>
      </c>
      <c r="O507" s="32" t="str">
        <f>IF(OR(D507="",G507="",M507&gt;=0),"",MIN(I507,SUMIFS('2_Review &amp; Audit'!$J$6:$J$505,'2_Review &amp; Audit'!$F$6:$F$505,D507,'2_Review &amp; Audit'!$I$6:$I$505,"&gt;="&amp;G507-30,'2_Review &amp; Audit'!$I$6:$I$505,"&lt;="&amp;G507+30,'2_Review &amp; Audit'!$A$6:$A$505,"&lt;&gt;"&amp;A507)))</f>
        <v/>
      </c>
      <c r="P507" s="32" t="str">
        <f>IF(OR(D507="",G507="",M507&gt;=0),"",COUNTIFS('2_Review &amp; Audit'!$F$6:$F$505,D507,'2_Review &amp; Audit'!$I$6:$I$505,"&gt;="&amp;G507-30,'2_Review &amp; Audit'!$I$6:$I$505,"&lt;="&amp;G507+30,'2_Review &amp; Audit'!$A$6:$A$505,"&lt;&gt;"&amp;A507))</f>
        <v/>
      </c>
      <c r="Q507" s="88" t="str">
        <f t="shared" si="59"/>
        <v/>
      </c>
      <c r="R507" s="84" t="str">
        <f>IF(TransactionAuditTable[[#This Row],[Ticker]]="","",IF(Q507&lt;&gt;"Yes",0,ABS(M507)*MIN(1,O507/I507)))</f>
        <v/>
      </c>
      <c r="S507" s="85" t="str">
        <f t="shared" si="60"/>
        <v/>
      </c>
      <c r="T507" s="85" t="str">
        <f t="shared" si="61"/>
        <v/>
      </c>
      <c r="U507" s="85" t="str">
        <f t="shared" si="62"/>
        <v/>
      </c>
      <c r="V507" s="31" t="str">
        <f t="shared" si="63"/>
        <v/>
      </c>
      <c r="W507" s="79" t="str">
        <f t="shared" si="64"/>
        <v/>
      </c>
      <c r="X507" s="82" t="str">
        <f t="shared" si="65"/>
        <v/>
      </c>
    </row>
    <row r="508" spans="1:24" ht="15" customHeight="1" x14ac:dyDescent="0.25">
      <c r="A508" s="30" t="str">
        <f>IF('2_Review &amp; Audit'!A493="","",'2_Review &amp; Audit'!A493)</f>
        <v/>
      </c>
      <c r="B508" s="30" t="str">
        <f>IF(A508="","",'2_Review &amp; Audit'!C493)</f>
        <v/>
      </c>
      <c r="C508" s="30" t="str">
        <f>IF(A508="","",'2_Review &amp; Audit'!D493)</f>
        <v/>
      </c>
      <c r="D508" s="30" t="str">
        <f>IF(A508="","",'2_Review &amp; Audit'!F493)</f>
        <v/>
      </c>
      <c r="E508" s="30" t="str">
        <f>IF(A508="","",'2_Review &amp; Audit'!H493)</f>
        <v/>
      </c>
      <c r="F508" s="31" t="str">
        <f>IF(A508="","",'2_Review &amp; Audit'!I493)</f>
        <v/>
      </c>
      <c r="G508" s="31" t="str">
        <f>IF(A508="","",'2_Review &amp; Audit'!M493)</f>
        <v/>
      </c>
      <c r="H508" s="32" t="str">
        <f>IF(A508="","",'2_Review &amp; Audit'!J493)</f>
        <v/>
      </c>
      <c r="I508" s="32" t="str">
        <f>IF(A508="","",'2_Review &amp; Audit'!N493)</f>
        <v/>
      </c>
      <c r="J508" s="32" t="str">
        <f>IF(A508="","",'2_Review &amp; Audit'!R493)</f>
        <v/>
      </c>
      <c r="K508" s="90" t="str">
        <f>IF(A508="","",'2_Review &amp; Audit'!L493)</f>
        <v/>
      </c>
      <c r="L508" s="90" t="str">
        <f>IF(A508="","",'2_Review &amp; Audit'!P493)</f>
        <v/>
      </c>
      <c r="M508" s="90" t="str">
        <f>IF(A508="","",'2_Review &amp; Audit'!Q493)</f>
        <v/>
      </c>
      <c r="N508" s="90" t="str">
        <f t="shared" si="58"/>
        <v/>
      </c>
      <c r="O508" s="32" t="str">
        <f>IF(OR(D508="",G508="",M508&gt;=0),"",MIN(I508,SUMIFS('2_Review &amp; Audit'!$J$6:$J$505,'2_Review &amp; Audit'!$F$6:$F$505,D508,'2_Review &amp; Audit'!$I$6:$I$505,"&gt;="&amp;G508-30,'2_Review &amp; Audit'!$I$6:$I$505,"&lt;="&amp;G508+30,'2_Review &amp; Audit'!$A$6:$A$505,"&lt;&gt;"&amp;A508)))</f>
        <v/>
      </c>
      <c r="P508" s="32" t="str">
        <f>IF(OR(D508="",G508="",M508&gt;=0),"",COUNTIFS('2_Review &amp; Audit'!$F$6:$F$505,D508,'2_Review &amp; Audit'!$I$6:$I$505,"&gt;="&amp;G508-30,'2_Review &amp; Audit'!$I$6:$I$505,"&lt;="&amp;G508+30,'2_Review &amp; Audit'!$A$6:$A$505,"&lt;&gt;"&amp;A508))</f>
        <v/>
      </c>
      <c r="Q508" s="88" t="str">
        <f t="shared" si="59"/>
        <v/>
      </c>
      <c r="R508" s="84" t="str">
        <f>IF(TransactionAuditTable[[#This Row],[Ticker]]="","",IF(Q508&lt;&gt;"Yes",0,ABS(M508)*MIN(1,O508/I508)))</f>
        <v/>
      </c>
      <c r="S508" s="85" t="str">
        <f t="shared" si="60"/>
        <v/>
      </c>
      <c r="T508" s="85" t="str">
        <f t="shared" si="61"/>
        <v/>
      </c>
      <c r="U508" s="85" t="str">
        <f t="shared" si="62"/>
        <v/>
      </c>
      <c r="V508" s="31" t="str">
        <f t="shared" si="63"/>
        <v/>
      </c>
      <c r="W508" s="80" t="str">
        <f t="shared" si="64"/>
        <v/>
      </c>
      <c r="X508" s="83" t="str">
        <f t="shared" si="65"/>
        <v/>
      </c>
    </row>
    <row r="509" spans="1:24" ht="15" customHeight="1" x14ac:dyDescent="0.25">
      <c r="A509" s="30" t="str">
        <f>IF('2_Review &amp; Audit'!A494="","",'2_Review &amp; Audit'!A494)</f>
        <v/>
      </c>
      <c r="B509" s="30" t="str">
        <f>IF(A509="","",'2_Review &amp; Audit'!C494)</f>
        <v/>
      </c>
      <c r="C509" s="30" t="str">
        <f>IF(A509="","",'2_Review &amp; Audit'!D494)</f>
        <v/>
      </c>
      <c r="D509" s="30" t="str">
        <f>IF(A509="","",'2_Review &amp; Audit'!F494)</f>
        <v/>
      </c>
      <c r="E509" s="30" t="str">
        <f>IF(A509="","",'2_Review &amp; Audit'!H494)</f>
        <v/>
      </c>
      <c r="F509" s="31" t="str">
        <f>IF(A509="","",'2_Review &amp; Audit'!I494)</f>
        <v/>
      </c>
      <c r="G509" s="31" t="str">
        <f>IF(A509="","",'2_Review &amp; Audit'!M494)</f>
        <v/>
      </c>
      <c r="H509" s="32" t="str">
        <f>IF(A509="","",'2_Review &amp; Audit'!J494)</f>
        <v/>
      </c>
      <c r="I509" s="32" t="str">
        <f>IF(A509="","",'2_Review &amp; Audit'!N494)</f>
        <v/>
      </c>
      <c r="J509" s="32" t="str">
        <f>IF(A509="","",'2_Review &amp; Audit'!R494)</f>
        <v/>
      </c>
      <c r="K509" s="90" t="str">
        <f>IF(A509="","",'2_Review &amp; Audit'!L494)</f>
        <v/>
      </c>
      <c r="L509" s="90" t="str">
        <f>IF(A509="","",'2_Review &amp; Audit'!P494)</f>
        <v/>
      </c>
      <c r="M509" s="90" t="str">
        <f>IF(A509="","",'2_Review &amp; Audit'!Q494)</f>
        <v/>
      </c>
      <c r="N509" s="90" t="str">
        <f t="shared" si="58"/>
        <v/>
      </c>
      <c r="O509" s="32" t="str">
        <f>IF(OR(D509="",G509="",M509&gt;=0),"",MIN(I509,SUMIFS('2_Review &amp; Audit'!$J$6:$J$505,'2_Review &amp; Audit'!$F$6:$F$505,D509,'2_Review &amp; Audit'!$I$6:$I$505,"&gt;="&amp;G509-30,'2_Review &amp; Audit'!$I$6:$I$505,"&lt;="&amp;G509+30,'2_Review &amp; Audit'!$A$6:$A$505,"&lt;&gt;"&amp;A509)))</f>
        <v/>
      </c>
      <c r="P509" s="32" t="str">
        <f>IF(OR(D509="",G509="",M509&gt;=0),"",COUNTIFS('2_Review &amp; Audit'!$F$6:$F$505,D509,'2_Review &amp; Audit'!$I$6:$I$505,"&gt;="&amp;G509-30,'2_Review &amp; Audit'!$I$6:$I$505,"&lt;="&amp;G509+30,'2_Review &amp; Audit'!$A$6:$A$505,"&lt;&gt;"&amp;A509))</f>
        <v/>
      </c>
      <c r="Q509" s="88" t="str">
        <f t="shared" si="59"/>
        <v/>
      </c>
      <c r="R509" s="84" t="str">
        <f>IF(TransactionAuditTable[[#This Row],[Ticker]]="","",IF(Q509&lt;&gt;"Yes",0,ABS(M509)*MIN(1,O509/I509)))</f>
        <v/>
      </c>
      <c r="S509" s="85" t="str">
        <f t="shared" si="60"/>
        <v/>
      </c>
      <c r="T509" s="85" t="str">
        <f t="shared" si="61"/>
        <v/>
      </c>
      <c r="U509" s="85" t="str">
        <f t="shared" si="62"/>
        <v/>
      </c>
      <c r="V509" s="31" t="str">
        <f t="shared" si="63"/>
        <v/>
      </c>
      <c r="W509" s="79" t="str">
        <f t="shared" si="64"/>
        <v/>
      </c>
      <c r="X509" s="82" t="str">
        <f t="shared" si="65"/>
        <v/>
      </c>
    </row>
    <row r="510" spans="1:24" ht="15" customHeight="1" x14ac:dyDescent="0.25">
      <c r="A510" s="30" t="str">
        <f>IF('2_Review &amp; Audit'!A495="","",'2_Review &amp; Audit'!A495)</f>
        <v/>
      </c>
      <c r="B510" s="30" t="str">
        <f>IF(A510="","",'2_Review &amp; Audit'!C495)</f>
        <v/>
      </c>
      <c r="C510" s="30" t="str">
        <f>IF(A510="","",'2_Review &amp; Audit'!D495)</f>
        <v/>
      </c>
      <c r="D510" s="30" t="str">
        <f>IF(A510="","",'2_Review &amp; Audit'!F495)</f>
        <v/>
      </c>
      <c r="E510" s="30" t="str">
        <f>IF(A510="","",'2_Review &amp; Audit'!H495)</f>
        <v/>
      </c>
      <c r="F510" s="31" t="str">
        <f>IF(A510="","",'2_Review &amp; Audit'!I495)</f>
        <v/>
      </c>
      <c r="G510" s="31" t="str">
        <f>IF(A510="","",'2_Review &amp; Audit'!M495)</f>
        <v/>
      </c>
      <c r="H510" s="32" t="str">
        <f>IF(A510="","",'2_Review &amp; Audit'!J495)</f>
        <v/>
      </c>
      <c r="I510" s="32" t="str">
        <f>IF(A510="","",'2_Review &amp; Audit'!N495)</f>
        <v/>
      </c>
      <c r="J510" s="32" t="str">
        <f>IF(A510="","",'2_Review &amp; Audit'!R495)</f>
        <v/>
      </c>
      <c r="K510" s="90" t="str">
        <f>IF(A510="","",'2_Review &amp; Audit'!L495)</f>
        <v/>
      </c>
      <c r="L510" s="90" t="str">
        <f>IF(A510="","",'2_Review &amp; Audit'!P495)</f>
        <v/>
      </c>
      <c r="M510" s="90" t="str">
        <f>IF(A510="","",'2_Review &amp; Audit'!Q495)</f>
        <v/>
      </c>
      <c r="N510" s="90" t="str">
        <f t="shared" si="58"/>
        <v/>
      </c>
      <c r="O510" s="32" t="str">
        <f>IF(OR(D510="",G510="",M510&gt;=0),"",MIN(I510,SUMIFS('2_Review &amp; Audit'!$J$6:$J$505,'2_Review &amp; Audit'!$F$6:$F$505,D510,'2_Review &amp; Audit'!$I$6:$I$505,"&gt;="&amp;G510-30,'2_Review &amp; Audit'!$I$6:$I$505,"&lt;="&amp;G510+30,'2_Review &amp; Audit'!$A$6:$A$505,"&lt;&gt;"&amp;A510)))</f>
        <v/>
      </c>
      <c r="P510" s="32" t="str">
        <f>IF(OR(D510="",G510="",M510&gt;=0),"",COUNTIFS('2_Review &amp; Audit'!$F$6:$F$505,D510,'2_Review &amp; Audit'!$I$6:$I$505,"&gt;="&amp;G510-30,'2_Review &amp; Audit'!$I$6:$I$505,"&lt;="&amp;G510+30,'2_Review &amp; Audit'!$A$6:$A$505,"&lt;&gt;"&amp;A510))</f>
        <v/>
      </c>
      <c r="Q510" s="88" t="str">
        <f t="shared" si="59"/>
        <v/>
      </c>
      <c r="R510" s="84" t="str">
        <f>IF(TransactionAuditTable[[#This Row],[Ticker]]="","",IF(Q510&lt;&gt;"Yes",0,ABS(M510)*MIN(1,O510/I510)))</f>
        <v/>
      </c>
      <c r="S510" s="85" t="str">
        <f t="shared" si="60"/>
        <v/>
      </c>
      <c r="T510" s="85" t="str">
        <f t="shared" si="61"/>
        <v/>
      </c>
      <c r="U510" s="85" t="str">
        <f t="shared" si="62"/>
        <v/>
      </c>
      <c r="V510" s="31" t="str">
        <f t="shared" si="63"/>
        <v/>
      </c>
      <c r="W510" s="80" t="str">
        <f t="shared" si="64"/>
        <v/>
      </c>
      <c r="X510" s="83" t="str">
        <f t="shared" si="65"/>
        <v/>
      </c>
    </row>
    <row r="511" spans="1:24" ht="15" customHeight="1" x14ac:dyDescent="0.25">
      <c r="A511" s="30" t="str">
        <f>IF('2_Review &amp; Audit'!A496="","",'2_Review &amp; Audit'!A496)</f>
        <v/>
      </c>
      <c r="B511" s="30" t="str">
        <f>IF(A511="","",'2_Review &amp; Audit'!C496)</f>
        <v/>
      </c>
      <c r="C511" s="30" t="str">
        <f>IF(A511="","",'2_Review &amp; Audit'!D496)</f>
        <v/>
      </c>
      <c r="D511" s="30" t="str">
        <f>IF(A511="","",'2_Review &amp; Audit'!F496)</f>
        <v/>
      </c>
      <c r="E511" s="30" t="str">
        <f>IF(A511="","",'2_Review &amp; Audit'!H496)</f>
        <v/>
      </c>
      <c r="F511" s="31" t="str">
        <f>IF(A511="","",'2_Review &amp; Audit'!I496)</f>
        <v/>
      </c>
      <c r="G511" s="31" t="str">
        <f>IF(A511="","",'2_Review &amp; Audit'!M496)</f>
        <v/>
      </c>
      <c r="H511" s="32" t="str">
        <f>IF(A511="","",'2_Review &amp; Audit'!J496)</f>
        <v/>
      </c>
      <c r="I511" s="32" t="str">
        <f>IF(A511="","",'2_Review &amp; Audit'!N496)</f>
        <v/>
      </c>
      <c r="J511" s="32" t="str">
        <f>IF(A511="","",'2_Review &amp; Audit'!R496)</f>
        <v/>
      </c>
      <c r="K511" s="90" t="str">
        <f>IF(A511="","",'2_Review &amp; Audit'!L496)</f>
        <v/>
      </c>
      <c r="L511" s="90" t="str">
        <f>IF(A511="","",'2_Review &amp; Audit'!P496)</f>
        <v/>
      </c>
      <c r="M511" s="90" t="str">
        <f>IF(A511="","",'2_Review &amp; Audit'!Q496)</f>
        <v/>
      </c>
      <c r="N511" s="90" t="str">
        <f t="shared" si="58"/>
        <v/>
      </c>
      <c r="O511" s="32" t="str">
        <f>IF(OR(D511="",G511="",M511&gt;=0),"",MIN(I511,SUMIFS('2_Review &amp; Audit'!$J$6:$J$505,'2_Review &amp; Audit'!$F$6:$F$505,D511,'2_Review &amp; Audit'!$I$6:$I$505,"&gt;="&amp;G511-30,'2_Review &amp; Audit'!$I$6:$I$505,"&lt;="&amp;G511+30,'2_Review &amp; Audit'!$A$6:$A$505,"&lt;&gt;"&amp;A511)))</f>
        <v/>
      </c>
      <c r="P511" s="32" t="str">
        <f>IF(OR(D511="",G511="",M511&gt;=0),"",COUNTIFS('2_Review &amp; Audit'!$F$6:$F$505,D511,'2_Review &amp; Audit'!$I$6:$I$505,"&gt;="&amp;G511-30,'2_Review &amp; Audit'!$I$6:$I$505,"&lt;="&amp;G511+30,'2_Review &amp; Audit'!$A$6:$A$505,"&lt;&gt;"&amp;A511))</f>
        <v/>
      </c>
      <c r="Q511" s="88" t="str">
        <f t="shared" si="59"/>
        <v/>
      </c>
      <c r="R511" s="84" t="str">
        <f>IF(TransactionAuditTable[[#This Row],[Ticker]]="","",IF(Q511&lt;&gt;"Yes",0,ABS(M511)*MIN(1,O511/I511)))</f>
        <v/>
      </c>
      <c r="S511" s="85" t="str">
        <f t="shared" si="60"/>
        <v/>
      </c>
      <c r="T511" s="85" t="str">
        <f t="shared" si="61"/>
        <v/>
      </c>
      <c r="U511" s="85" t="str">
        <f t="shared" si="62"/>
        <v/>
      </c>
      <c r="V511" s="31" t="str">
        <f t="shared" si="63"/>
        <v/>
      </c>
      <c r="W511" s="79" t="str">
        <f t="shared" si="64"/>
        <v/>
      </c>
      <c r="X511" s="82" t="str">
        <f t="shared" si="65"/>
        <v/>
      </c>
    </row>
    <row r="512" spans="1:24" ht="15" customHeight="1" x14ac:dyDescent="0.25">
      <c r="A512" s="30" t="str">
        <f>IF('2_Review &amp; Audit'!A497="","",'2_Review &amp; Audit'!A497)</f>
        <v/>
      </c>
      <c r="B512" s="30" t="str">
        <f>IF(A512="","",'2_Review &amp; Audit'!C497)</f>
        <v/>
      </c>
      <c r="C512" s="30" t="str">
        <f>IF(A512="","",'2_Review &amp; Audit'!D497)</f>
        <v/>
      </c>
      <c r="D512" s="30" t="str">
        <f>IF(A512="","",'2_Review &amp; Audit'!F497)</f>
        <v/>
      </c>
      <c r="E512" s="30" t="str">
        <f>IF(A512="","",'2_Review &amp; Audit'!H497)</f>
        <v/>
      </c>
      <c r="F512" s="31" t="str">
        <f>IF(A512="","",'2_Review &amp; Audit'!I497)</f>
        <v/>
      </c>
      <c r="G512" s="31" t="str">
        <f>IF(A512="","",'2_Review &amp; Audit'!M497)</f>
        <v/>
      </c>
      <c r="H512" s="32" t="str">
        <f>IF(A512="","",'2_Review &amp; Audit'!J497)</f>
        <v/>
      </c>
      <c r="I512" s="32" t="str">
        <f>IF(A512="","",'2_Review &amp; Audit'!N497)</f>
        <v/>
      </c>
      <c r="J512" s="32" t="str">
        <f>IF(A512="","",'2_Review &amp; Audit'!R497)</f>
        <v/>
      </c>
      <c r="K512" s="90" t="str">
        <f>IF(A512="","",'2_Review &amp; Audit'!L497)</f>
        <v/>
      </c>
      <c r="L512" s="90" t="str">
        <f>IF(A512="","",'2_Review &amp; Audit'!P497)</f>
        <v/>
      </c>
      <c r="M512" s="90" t="str">
        <f>IF(A512="","",'2_Review &amp; Audit'!Q497)</f>
        <v/>
      </c>
      <c r="N512" s="90" t="str">
        <f t="shared" si="58"/>
        <v/>
      </c>
      <c r="O512" s="32" t="str">
        <f>IF(OR(D512="",G512="",M512&gt;=0),"",MIN(I512,SUMIFS('2_Review &amp; Audit'!$J$6:$J$505,'2_Review &amp; Audit'!$F$6:$F$505,D512,'2_Review &amp; Audit'!$I$6:$I$505,"&gt;="&amp;G512-30,'2_Review &amp; Audit'!$I$6:$I$505,"&lt;="&amp;G512+30,'2_Review &amp; Audit'!$A$6:$A$505,"&lt;&gt;"&amp;A512)))</f>
        <v/>
      </c>
      <c r="P512" s="32" t="str">
        <f>IF(OR(D512="",G512="",M512&gt;=0),"",COUNTIFS('2_Review &amp; Audit'!$F$6:$F$505,D512,'2_Review &amp; Audit'!$I$6:$I$505,"&gt;="&amp;G512-30,'2_Review &amp; Audit'!$I$6:$I$505,"&lt;="&amp;G512+30,'2_Review &amp; Audit'!$A$6:$A$505,"&lt;&gt;"&amp;A512))</f>
        <v/>
      </c>
      <c r="Q512" s="88" t="str">
        <f t="shared" si="59"/>
        <v/>
      </c>
      <c r="R512" s="84" t="str">
        <f>IF(TransactionAuditTable[[#This Row],[Ticker]]="","",IF(Q512&lt;&gt;"Yes",0,ABS(M512)*MIN(1,O512/I512)))</f>
        <v/>
      </c>
      <c r="S512" s="85" t="str">
        <f t="shared" si="60"/>
        <v/>
      </c>
      <c r="T512" s="85" t="str">
        <f t="shared" si="61"/>
        <v/>
      </c>
      <c r="U512" s="85" t="str">
        <f t="shared" si="62"/>
        <v/>
      </c>
      <c r="V512" s="31" t="str">
        <f t="shared" si="63"/>
        <v/>
      </c>
      <c r="W512" s="80" t="str">
        <f t="shared" si="64"/>
        <v/>
      </c>
      <c r="X512" s="83" t="str">
        <f t="shared" si="65"/>
        <v/>
      </c>
    </row>
    <row r="513" spans="1:24" ht="15" customHeight="1" x14ac:dyDescent="0.25">
      <c r="A513" s="30" t="str">
        <f>IF('2_Review &amp; Audit'!A498="","",'2_Review &amp; Audit'!A498)</f>
        <v/>
      </c>
      <c r="B513" s="30" t="str">
        <f>IF(A513="","",'2_Review &amp; Audit'!C498)</f>
        <v/>
      </c>
      <c r="C513" s="30" t="str">
        <f>IF(A513="","",'2_Review &amp; Audit'!D498)</f>
        <v/>
      </c>
      <c r="D513" s="30" t="str">
        <f>IF(A513="","",'2_Review &amp; Audit'!F498)</f>
        <v/>
      </c>
      <c r="E513" s="30" t="str">
        <f>IF(A513="","",'2_Review &amp; Audit'!H498)</f>
        <v/>
      </c>
      <c r="F513" s="31" t="str">
        <f>IF(A513="","",'2_Review &amp; Audit'!I498)</f>
        <v/>
      </c>
      <c r="G513" s="31" t="str">
        <f>IF(A513="","",'2_Review &amp; Audit'!M498)</f>
        <v/>
      </c>
      <c r="H513" s="32" t="str">
        <f>IF(A513="","",'2_Review &amp; Audit'!J498)</f>
        <v/>
      </c>
      <c r="I513" s="32" t="str">
        <f>IF(A513="","",'2_Review &amp; Audit'!N498)</f>
        <v/>
      </c>
      <c r="J513" s="32" t="str">
        <f>IF(A513="","",'2_Review &amp; Audit'!R498)</f>
        <v/>
      </c>
      <c r="K513" s="90" t="str">
        <f>IF(A513="","",'2_Review &amp; Audit'!L498)</f>
        <v/>
      </c>
      <c r="L513" s="90" t="str">
        <f>IF(A513="","",'2_Review &amp; Audit'!P498)</f>
        <v/>
      </c>
      <c r="M513" s="90" t="str">
        <f>IF(A513="","",'2_Review &amp; Audit'!Q498)</f>
        <v/>
      </c>
      <c r="N513" s="90" t="str">
        <f t="shared" si="58"/>
        <v/>
      </c>
      <c r="O513" s="32" t="str">
        <f>IF(OR(D513="",G513="",M513&gt;=0),"",MIN(I513,SUMIFS('2_Review &amp; Audit'!$J$6:$J$505,'2_Review &amp; Audit'!$F$6:$F$505,D513,'2_Review &amp; Audit'!$I$6:$I$505,"&gt;="&amp;G513-30,'2_Review &amp; Audit'!$I$6:$I$505,"&lt;="&amp;G513+30,'2_Review &amp; Audit'!$A$6:$A$505,"&lt;&gt;"&amp;A513)))</f>
        <v/>
      </c>
      <c r="P513" s="32" t="str">
        <f>IF(OR(D513="",G513="",M513&gt;=0),"",COUNTIFS('2_Review &amp; Audit'!$F$6:$F$505,D513,'2_Review &amp; Audit'!$I$6:$I$505,"&gt;="&amp;G513-30,'2_Review &amp; Audit'!$I$6:$I$505,"&lt;="&amp;G513+30,'2_Review &amp; Audit'!$A$6:$A$505,"&lt;&gt;"&amp;A513))</f>
        <v/>
      </c>
      <c r="Q513" s="88" t="str">
        <f t="shared" si="59"/>
        <v/>
      </c>
      <c r="R513" s="84" t="str">
        <f>IF(TransactionAuditTable[[#This Row],[Ticker]]="","",IF(Q513&lt;&gt;"Yes",0,ABS(M513)*MIN(1,O513/I513)))</f>
        <v/>
      </c>
      <c r="S513" s="85" t="str">
        <f t="shared" si="60"/>
        <v/>
      </c>
      <c r="T513" s="85" t="str">
        <f t="shared" si="61"/>
        <v/>
      </c>
      <c r="U513" s="85" t="str">
        <f t="shared" si="62"/>
        <v/>
      </c>
      <c r="V513" s="31" t="str">
        <f t="shared" si="63"/>
        <v/>
      </c>
      <c r="W513" s="79" t="str">
        <f t="shared" si="64"/>
        <v/>
      </c>
      <c r="X513" s="82" t="str">
        <f t="shared" si="65"/>
        <v/>
      </c>
    </row>
    <row r="514" spans="1:24" ht="15" customHeight="1" x14ac:dyDescent="0.25">
      <c r="A514" s="30" t="str">
        <f>IF('2_Review &amp; Audit'!A499="","",'2_Review &amp; Audit'!A499)</f>
        <v/>
      </c>
      <c r="B514" s="30" t="str">
        <f>IF(A514="","",'2_Review &amp; Audit'!C499)</f>
        <v/>
      </c>
      <c r="C514" s="30" t="str">
        <f>IF(A514="","",'2_Review &amp; Audit'!D499)</f>
        <v/>
      </c>
      <c r="D514" s="30" t="str">
        <f>IF(A514="","",'2_Review &amp; Audit'!F499)</f>
        <v/>
      </c>
      <c r="E514" s="30" t="str">
        <f>IF(A514="","",'2_Review &amp; Audit'!H499)</f>
        <v/>
      </c>
      <c r="F514" s="31" t="str">
        <f>IF(A514="","",'2_Review &amp; Audit'!I499)</f>
        <v/>
      </c>
      <c r="G514" s="31" t="str">
        <f>IF(A514="","",'2_Review &amp; Audit'!M499)</f>
        <v/>
      </c>
      <c r="H514" s="32" t="str">
        <f>IF(A514="","",'2_Review &amp; Audit'!J499)</f>
        <v/>
      </c>
      <c r="I514" s="32" t="str">
        <f>IF(A514="","",'2_Review &amp; Audit'!N499)</f>
        <v/>
      </c>
      <c r="J514" s="32" t="str">
        <f>IF(A514="","",'2_Review &amp; Audit'!R499)</f>
        <v/>
      </c>
      <c r="K514" s="90" t="str">
        <f>IF(A514="","",'2_Review &amp; Audit'!L499)</f>
        <v/>
      </c>
      <c r="L514" s="90" t="str">
        <f>IF(A514="","",'2_Review &amp; Audit'!P499)</f>
        <v/>
      </c>
      <c r="M514" s="90" t="str">
        <f>IF(A514="","",'2_Review &amp; Audit'!Q499)</f>
        <v/>
      </c>
      <c r="N514" s="90" t="str">
        <f t="shared" si="58"/>
        <v/>
      </c>
      <c r="O514" s="32" t="str">
        <f>IF(OR(D514="",G514="",M514&gt;=0),"",MIN(I514,SUMIFS('2_Review &amp; Audit'!$J$6:$J$505,'2_Review &amp; Audit'!$F$6:$F$505,D514,'2_Review &amp; Audit'!$I$6:$I$505,"&gt;="&amp;G514-30,'2_Review &amp; Audit'!$I$6:$I$505,"&lt;="&amp;G514+30,'2_Review &amp; Audit'!$A$6:$A$505,"&lt;&gt;"&amp;A514)))</f>
        <v/>
      </c>
      <c r="P514" s="32" t="str">
        <f>IF(OR(D514="",G514="",M514&gt;=0),"",COUNTIFS('2_Review &amp; Audit'!$F$6:$F$505,D514,'2_Review &amp; Audit'!$I$6:$I$505,"&gt;="&amp;G514-30,'2_Review &amp; Audit'!$I$6:$I$505,"&lt;="&amp;G514+30,'2_Review &amp; Audit'!$A$6:$A$505,"&lt;&gt;"&amp;A514))</f>
        <v/>
      </c>
      <c r="Q514" s="88" t="str">
        <f t="shared" si="59"/>
        <v/>
      </c>
      <c r="R514" s="84" t="str">
        <f>IF(TransactionAuditTable[[#This Row],[Ticker]]="","",IF(Q514&lt;&gt;"Yes",0,ABS(M514)*MIN(1,O514/I514)))</f>
        <v/>
      </c>
      <c r="S514" s="85" t="str">
        <f t="shared" si="60"/>
        <v/>
      </c>
      <c r="T514" s="85" t="str">
        <f t="shared" si="61"/>
        <v/>
      </c>
      <c r="U514" s="85" t="str">
        <f t="shared" si="62"/>
        <v/>
      </c>
      <c r="V514" s="31" t="str">
        <f t="shared" si="63"/>
        <v/>
      </c>
      <c r="W514" s="80" t="str">
        <f t="shared" si="64"/>
        <v/>
      </c>
      <c r="X514" s="83" t="str">
        <f t="shared" si="65"/>
        <v/>
      </c>
    </row>
    <row r="515" spans="1:24" ht="15" customHeight="1" x14ac:dyDescent="0.25">
      <c r="A515" s="30" t="str">
        <f>IF('2_Review &amp; Audit'!A500="","",'2_Review &amp; Audit'!A500)</f>
        <v/>
      </c>
      <c r="B515" s="30" t="str">
        <f>IF(A515="","",'2_Review &amp; Audit'!C500)</f>
        <v/>
      </c>
      <c r="C515" s="30" t="str">
        <f>IF(A515="","",'2_Review &amp; Audit'!D500)</f>
        <v/>
      </c>
      <c r="D515" s="30" t="str">
        <f>IF(A515="","",'2_Review &amp; Audit'!F500)</f>
        <v/>
      </c>
      <c r="E515" s="30" t="str">
        <f>IF(A515="","",'2_Review &amp; Audit'!H500)</f>
        <v/>
      </c>
      <c r="F515" s="31" t="str">
        <f>IF(A515="","",'2_Review &amp; Audit'!I500)</f>
        <v/>
      </c>
      <c r="G515" s="31" t="str">
        <f>IF(A515="","",'2_Review &amp; Audit'!M500)</f>
        <v/>
      </c>
      <c r="H515" s="32" t="str">
        <f>IF(A515="","",'2_Review &amp; Audit'!J500)</f>
        <v/>
      </c>
      <c r="I515" s="32" t="str">
        <f>IF(A515="","",'2_Review &amp; Audit'!N500)</f>
        <v/>
      </c>
      <c r="J515" s="32" t="str">
        <f>IF(A515="","",'2_Review &amp; Audit'!R500)</f>
        <v/>
      </c>
      <c r="K515" s="90" t="str">
        <f>IF(A515="","",'2_Review &amp; Audit'!L500)</f>
        <v/>
      </c>
      <c r="L515" s="90" t="str">
        <f>IF(A515="","",'2_Review &amp; Audit'!P500)</f>
        <v/>
      </c>
      <c r="M515" s="90" t="str">
        <f>IF(A515="","",'2_Review &amp; Audit'!Q500)</f>
        <v/>
      </c>
      <c r="N515" s="90" t="str">
        <f t="shared" si="58"/>
        <v/>
      </c>
      <c r="O515" s="32" t="str">
        <f>IF(OR(D515="",G515="",M515&gt;=0),"",MIN(I515,SUMIFS('2_Review &amp; Audit'!$J$6:$J$505,'2_Review &amp; Audit'!$F$6:$F$505,D515,'2_Review &amp; Audit'!$I$6:$I$505,"&gt;="&amp;G515-30,'2_Review &amp; Audit'!$I$6:$I$505,"&lt;="&amp;G515+30,'2_Review &amp; Audit'!$A$6:$A$505,"&lt;&gt;"&amp;A515)))</f>
        <v/>
      </c>
      <c r="P515" s="32" t="str">
        <f>IF(OR(D515="",G515="",M515&gt;=0),"",COUNTIFS('2_Review &amp; Audit'!$F$6:$F$505,D515,'2_Review &amp; Audit'!$I$6:$I$505,"&gt;="&amp;G515-30,'2_Review &amp; Audit'!$I$6:$I$505,"&lt;="&amp;G515+30,'2_Review &amp; Audit'!$A$6:$A$505,"&lt;&gt;"&amp;A515))</f>
        <v/>
      </c>
      <c r="Q515" s="88" t="str">
        <f t="shared" si="59"/>
        <v/>
      </c>
      <c r="R515" s="84" t="str">
        <f>IF(TransactionAuditTable[[#This Row],[Ticker]]="","",IF(Q515&lt;&gt;"Yes",0,ABS(M515)*MIN(1,O515/I515)))</f>
        <v/>
      </c>
      <c r="S515" s="85" t="str">
        <f t="shared" si="60"/>
        <v/>
      </c>
      <c r="T515" s="85" t="str">
        <f t="shared" si="61"/>
        <v/>
      </c>
      <c r="U515" s="85" t="str">
        <f t="shared" si="62"/>
        <v/>
      </c>
      <c r="V515" s="31" t="str">
        <f t="shared" si="63"/>
        <v/>
      </c>
      <c r="W515" s="79" t="str">
        <f t="shared" si="64"/>
        <v/>
      </c>
      <c r="X515" s="82" t="str">
        <f t="shared" si="65"/>
        <v/>
      </c>
    </row>
    <row r="516" spans="1:24" ht="15" customHeight="1" x14ac:dyDescent="0.25">
      <c r="A516" s="30" t="str">
        <f>IF('2_Review &amp; Audit'!A501="","",'2_Review &amp; Audit'!A501)</f>
        <v/>
      </c>
      <c r="B516" s="30" t="str">
        <f>IF(A516="","",'2_Review &amp; Audit'!C501)</f>
        <v/>
      </c>
      <c r="C516" s="30" t="str">
        <f>IF(A516="","",'2_Review &amp; Audit'!D501)</f>
        <v/>
      </c>
      <c r="D516" s="30" t="str">
        <f>IF(A516="","",'2_Review &amp; Audit'!F501)</f>
        <v/>
      </c>
      <c r="E516" s="30" t="str">
        <f>IF(A516="","",'2_Review &amp; Audit'!H501)</f>
        <v/>
      </c>
      <c r="F516" s="31" t="str">
        <f>IF(A516="","",'2_Review &amp; Audit'!I501)</f>
        <v/>
      </c>
      <c r="G516" s="31" t="str">
        <f>IF(A516="","",'2_Review &amp; Audit'!M501)</f>
        <v/>
      </c>
      <c r="H516" s="32" t="str">
        <f>IF(A516="","",'2_Review &amp; Audit'!J501)</f>
        <v/>
      </c>
      <c r="I516" s="32" t="str">
        <f>IF(A516="","",'2_Review &amp; Audit'!N501)</f>
        <v/>
      </c>
      <c r="J516" s="32" t="str">
        <f>IF(A516="","",'2_Review &amp; Audit'!R501)</f>
        <v/>
      </c>
      <c r="K516" s="90" t="str">
        <f>IF(A516="","",'2_Review &amp; Audit'!L501)</f>
        <v/>
      </c>
      <c r="L516" s="90" t="str">
        <f>IF(A516="","",'2_Review &amp; Audit'!P501)</f>
        <v/>
      </c>
      <c r="M516" s="90" t="str">
        <f>IF(A516="","",'2_Review &amp; Audit'!Q501)</f>
        <v/>
      </c>
      <c r="N516" s="90" t="str">
        <f t="shared" si="58"/>
        <v/>
      </c>
      <c r="O516" s="32" t="str">
        <f>IF(OR(D516="",G516="",M516&gt;=0),"",MIN(I516,SUMIFS('2_Review &amp; Audit'!$J$6:$J$505,'2_Review &amp; Audit'!$F$6:$F$505,D516,'2_Review &amp; Audit'!$I$6:$I$505,"&gt;="&amp;G516-30,'2_Review &amp; Audit'!$I$6:$I$505,"&lt;="&amp;G516+30,'2_Review &amp; Audit'!$A$6:$A$505,"&lt;&gt;"&amp;A516)))</f>
        <v/>
      </c>
      <c r="P516" s="32" t="str">
        <f>IF(OR(D516="",G516="",M516&gt;=0),"",COUNTIFS('2_Review &amp; Audit'!$F$6:$F$505,D516,'2_Review &amp; Audit'!$I$6:$I$505,"&gt;="&amp;G516-30,'2_Review &amp; Audit'!$I$6:$I$505,"&lt;="&amp;G516+30,'2_Review &amp; Audit'!$A$6:$A$505,"&lt;&gt;"&amp;A516))</f>
        <v/>
      </c>
      <c r="Q516" s="88" t="str">
        <f t="shared" si="59"/>
        <v/>
      </c>
      <c r="R516" s="84" t="str">
        <f>IF(TransactionAuditTable[[#This Row],[Ticker]]="","",IF(Q516&lt;&gt;"Yes",0,ABS(M516)*MIN(1,O516/I516)))</f>
        <v/>
      </c>
      <c r="S516" s="85" t="str">
        <f t="shared" si="60"/>
        <v/>
      </c>
      <c r="T516" s="85" t="str">
        <f t="shared" si="61"/>
        <v/>
      </c>
      <c r="U516" s="85" t="str">
        <f t="shared" si="62"/>
        <v/>
      </c>
      <c r="V516" s="31" t="str">
        <f t="shared" si="63"/>
        <v/>
      </c>
      <c r="W516" s="80" t="str">
        <f t="shared" si="64"/>
        <v/>
      </c>
      <c r="X516" s="83" t="str">
        <f t="shared" si="65"/>
        <v/>
      </c>
    </row>
    <row r="517" spans="1:24" ht="15" customHeight="1" x14ac:dyDescent="0.25">
      <c r="A517" s="30" t="str">
        <f>IF('2_Review &amp; Audit'!A502="","",'2_Review &amp; Audit'!A502)</f>
        <v/>
      </c>
      <c r="B517" s="30" t="str">
        <f>IF(A517="","",'2_Review &amp; Audit'!C502)</f>
        <v/>
      </c>
      <c r="C517" s="30" t="str">
        <f>IF(A517="","",'2_Review &amp; Audit'!D502)</f>
        <v/>
      </c>
      <c r="D517" s="30" t="str">
        <f>IF(A517="","",'2_Review &amp; Audit'!F502)</f>
        <v/>
      </c>
      <c r="E517" s="30" t="str">
        <f>IF(A517="","",'2_Review &amp; Audit'!H502)</f>
        <v/>
      </c>
      <c r="F517" s="31" t="str">
        <f>IF(A517="","",'2_Review &amp; Audit'!I502)</f>
        <v/>
      </c>
      <c r="G517" s="31" t="str">
        <f>IF(A517="","",'2_Review &amp; Audit'!M502)</f>
        <v/>
      </c>
      <c r="H517" s="32" t="str">
        <f>IF(A517="","",'2_Review &amp; Audit'!J502)</f>
        <v/>
      </c>
      <c r="I517" s="32" t="str">
        <f>IF(A517="","",'2_Review &amp; Audit'!N502)</f>
        <v/>
      </c>
      <c r="J517" s="32" t="str">
        <f>IF(A517="","",'2_Review &amp; Audit'!R502)</f>
        <v/>
      </c>
      <c r="K517" s="90" t="str">
        <f>IF(A517="","",'2_Review &amp; Audit'!L502)</f>
        <v/>
      </c>
      <c r="L517" s="90" t="str">
        <f>IF(A517="","",'2_Review &amp; Audit'!P502)</f>
        <v/>
      </c>
      <c r="M517" s="90" t="str">
        <f>IF(A517="","",'2_Review &amp; Audit'!Q502)</f>
        <v/>
      </c>
      <c r="N517" s="90" t="str">
        <f t="shared" si="58"/>
        <v/>
      </c>
      <c r="O517" s="32" t="str">
        <f>IF(OR(D517="",G517="",M517&gt;=0),"",MIN(I517,SUMIFS('2_Review &amp; Audit'!$J$6:$J$505,'2_Review &amp; Audit'!$F$6:$F$505,D517,'2_Review &amp; Audit'!$I$6:$I$505,"&gt;="&amp;G517-30,'2_Review &amp; Audit'!$I$6:$I$505,"&lt;="&amp;G517+30,'2_Review &amp; Audit'!$A$6:$A$505,"&lt;&gt;"&amp;A517)))</f>
        <v/>
      </c>
      <c r="P517" s="32" t="str">
        <f>IF(OR(D517="",G517="",M517&gt;=0),"",COUNTIFS('2_Review &amp; Audit'!$F$6:$F$505,D517,'2_Review &amp; Audit'!$I$6:$I$505,"&gt;="&amp;G517-30,'2_Review &amp; Audit'!$I$6:$I$505,"&lt;="&amp;G517+30,'2_Review &amp; Audit'!$A$6:$A$505,"&lt;&gt;"&amp;A517))</f>
        <v/>
      </c>
      <c r="Q517" s="88" t="str">
        <f t="shared" si="59"/>
        <v/>
      </c>
      <c r="R517" s="84" t="str">
        <f>IF(TransactionAuditTable[[#This Row],[Ticker]]="","",IF(Q517&lt;&gt;"Yes",0,ABS(M517)*MIN(1,O517/I517)))</f>
        <v/>
      </c>
      <c r="S517" s="85" t="str">
        <f t="shared" si="60"/>
        <v/>
      </c>
      <c r="T517" s="85" t="str">
        <f t="shared" si="61"/>
        <v/>
      </c>
      <c r="U517" s="85" t="str">
        <f t="shared" si="62"/>
        <v/>
      </c>
      <c r="V517" s="31" t="str">
        <f t="shared" si="63"/>
        <v/>
      </c>
      <c r="W517" s="79" t="str">
        <f t="shared" si="64"/>
        <v/>
      </c>
      <c r="X517" s="82" t="str">
        <f t="shared" si="65"/>
        <v/>
      </c>
    </row>
    <row r="518" spans="1:24" ht="15" customHeight="1" x14ac:dyDescent="0.25">
      <c r="A518" s="30" t="str">
        <f>IF('2_Review &amp; Audit'!A503="","",'2_Review &amp; Audit'!A503)</f>
        <v/>
      </c>
      <c r="B518" s="30" t="str">
        <f>IF(A518="","",'2_Review &amp; Audit'!C503)</f>
        <v/>
      </c>
      <c r="C518" s="30" t="str">
        <f>IF(A518="","",'2_Review &amp; Audit'!D503)</f>
        <v/>
      </c>
      <c r="D518" s="30" t="str">
        <f>IF(A518="","",'2_Review &amp; Audit'!F503)</f>
        <v/>
      </c>
      <c r="E518" s="30" t="str">
        <f>IF(A518="","",'2_Review &amp; Audit'!H503)</f>
        <v/>
      </c>
      <c r="F518" s="31" t="str">
        <f>IF(A518="","",'2_Review &amp; Audit'!I503)</f>
        <v/>
      </c>
      <c r="G518" s="31" t="str">
        <f>IF(A518="","",'2_Review &amp; Audit'!M503)</f>
        <v/>
      </c>
      <c r="H518" s="32" t="str">
        <f>IF(A518="","",'2_Review &amp; Audit'!J503)</f>
        <v/>
      </c>
      <c r="I518" s="32" t="str">
        <f>IF(A518="","",'2_Review &amp; Audit'!N503)</f>
        <v/>
      </c>
      <c r="J518" s="32" t="str">
        <f>IF(A518="","",'2_Review &amp; Audit'!R503)</f>
        <v/>
      </c>
      <c r="K518" s="90" t="str">
        <f>IF(A518="","",'2_Review &amp; Audit'!L503)</f>
        <v/>
      </c>
      <c r="L518" s="90" t="str">
        <f>IF(A518="","",'2_Review &amp; Audit'!P503)</f>
        <v/>
      </c>
      <c r="M518" s="90" t="str">
        <f>IF(A518="","",'2_Review &amp; Audit'!Q503)</f>
        <v/>
      </c>
      <c r="N518" s="90" t="str">
        <f t="shared" si="58"/>
        <v/>
      </c>
      <c r="O518" s="32" t="str">
        <f>IF(OR(D518="",G518="",M518&gt;=0),"",MIN(I518,SUMIFS('2_Review &amp; Audit'!$J$6:$J$505,'2_Review &amp; Audit'!$F$6:$F$505,D518,'2_Review &amp; Audit'!$I$6:$I$505,"&gt;="&amp;G518-30,'2_Review &amp; Audit'!$I$6:$I$505,"&lt;="&amp;G518+30,'2_Review &amp; Audit'!$A$6:$A$505,"&lt;&gt;"&amp;A518)))</f>
        <v/>
      </c>
      <c r="P518" s="32" t="str">
        <f>IF(OR(D518="",G518="",M518&gt;=0),"",COUNTIFS('2_Review &amp; Audit'!$F$6:$F$505,D518,'2_Review &amp; Audit'!$I$6:$I$505,"&gt;="&amp;G518-30,'2_Review &amp; Audit'!$I$6:$I$505,"&lt;="&amp;G518+30,'2_Review &amp; Audit'!$A$6:$A$505,"&lt;&gt;"&amp;A518))</f>
        <v/>
      </c>
      <c r="Q518" s="88" t="str">
        <f t="shared" si="59"/>
        <v/>
      </c>
      <c r="R518" s="84" t="str">
        <f>IF(TransactionAuditTable[[#This Row],[Ticker]]="","",IF(Q518&lt;&gt;"Yes",0,ABS(M518)*MIN(1,O518/I518)))</f>
        <v/>
      </c>
      <c r="S518" s="85" t="str">
        <f t="shared" si="60"/>
        <v/>
      </c>
      <c r="T518" s="85" t="str">
        <f t="shared" si="61"/>
        <v/>
      </c>
      <c r="U518" s="85" t="str">
        <f t="shared" si="62"/>
        <v/>
      </c>
      <c r="V518" s="31" t="str">
        <f t="shared" si="63"/>
        <v/>
      </c>
      <c r="W518" s="80" t="str">
        <f t="shared" si="64"/>
        <v/>
      </c>
      <c r="X518" s="83" t="str">
        <f t="shared" si="65"/>
        <v/>
      </c>
    </row>
    <row r="519" spans="1:24" ht="15" customHeight="1" x14ac:dyDescent="0.25">
      <c r="A519" s="30" t="str">
        <f>IF('2_Review &amp; Audit'!A504="","",'2_Review &amp; Audit'!A504)</f>
        <v/>
      </c>
      <c r="B519" s="30" t="str">
        <f>IF(A519="","",'2_Review &amp; Audit'!C504)</f>
        <v/>
      </c>
      <c r="C519" s="30" t="str">
        <f>IF(A519="","",'2_Review &amp; Audit'!D504)</f>
        <v/>
      </c>
      <c r="D519" s="30" t="str">
        <f>IF(A519="","",'2_Review &amp; Audit'!F504)</f>
        <v/>
      </c>
      <c r="E519" s="30" t="str">
        <f>IF(A519="","",'2_Review &amp; Audit'!H504)</f>
        <v/>
      </c>
      <c r="F519" s="31" t="str">
        <f>IF(A519="","",'2_Review &amp; Audit'!I504)</f>
        <v/>
      </c>
      <c r="G519" s="31" t="str">
        <f>IF(A519="","",'2_Review &amp; Audit'!M504)</f>
        <v/>
      </c>
      <c r="H519" s="32" t="str">
        <f>IF(A519="","",'2_Review &amp; Audit'!J504)</f>
        <v/>
      </c>
      <c r="I519" s="32" t="str">
        <f>IF(A519="","",'2_Review &amp; Audit'!N504)</f>
        <v/>
      </c>
      <c r="J519" s="32" t="str">
        <f>IF(A519="","",'2_Review &amp; Audit'!R504)</f>
        <v/>
      </c>
      <c r="K519" s="90" t="str">
        <f>IF(A519="","",'2_Review &amp; Audit'!L504)</f>
        <v/>
      </c>
      <c r="L519" s="90" t="str">
        <f>IF(A519="","",'2_Review &amp; Audit'!P504)</f>
        <v/>
      </c>
      <c r="M519" s="90" t="str">
        <f>IF(A519="","",'2_Review &amp; Audit'!Q504)</f>
        <v/>
      </c>
      <c r="N519" s="90" t="str">
        <f t="shared" si="58"/>
        <v/>
      </c>
      <c r="O519" s="32" t="str">
        <f>IF(OR(D519="",G519="",M519&gt;=0),"",MIN(I519,SUMIFS('2_Review &amp; Audit'!$J$6:$J$505,'2_Review &amp; Audit'!$F$6:$F$505,D519,'2_Review &amp; Audit'!$I$6:$I$505,"&gt;="&amp;G519-30,'2_Review &amp; Audit'!$I$6:$I$505,"&lt;="&amp;G519+30,'2_Review &amp; Audit'!$A$6:$A$505,"&lt;&gt;"&amp;A519)))</f>
        <v/>
      </c>
      <c r="P519" s="32" t="str">
        <f>IF(OR(D519="",G519="",M519&gt;=0),"",COUNTIFS('2_Review &amp; Audit'!$F$6:$F$505,D519,'2_Review &amp; Audit'!$I$6:$I$505,"&gt;="&amp;G519-30,'2_Review &amp; Audit'!$I$6:$I$505,"&lt;="&amp;G519+30,'2_Review &amp; Audit'!$A$6:$A$505,"&lt;&gt;"&amp;A519))</f>
        <v/>
      </c>
      <c r="Q519" s="88" t="str">
        <f t="shared" si="59"/>
        <v/>
      </c>
      <c r="R519" s="84" t="str">
        <f>IF(TransactionAuditTable[[#This Row],[Ticker]]="","",IF(Q519&lt;&gt;"Yes",0,ABS(M519)*MIN(1,O519/I519)))</f>
        <v/>
      </c>
      <c r="S519" s="85" t="str">
        <f t="shared" si="60"/>
        <v/>
      </c>
      <c r="T519" s="85" t="str">
        <f t="shared" si="61"/>
        <v/>
      </c>
      <c r="U519" s="85" t="str">
        <f t="shared" si="62"/>
        <v/>
      </c>
      <c r="V519" s="31" t="str">
        <f t="shared" si="63"/>
        <v/>
      </c>
      <c r="W519" s="79" t="str">
        <f t="shared" si="64"/>
        <v/>
      </c>
      <c r="X519" s="82" t="str">
        <f t="shared" si="65"/>
        <v/>
      </c>
    </row>
    <row r="520" spans="1:24" ht="15" customHeight="1" x14ac:dyDescent="0.25">
      <c r="A520" s="30" t="str">
        <f>IF('2_Review &amp; Audit'!A505="","",'2_Review &amp; Audit'!A505)</f>
        <v/>
      </c>
      <c r="B520" s="30" t="str">
        <f>IF(A520="","",'2_Review &amp; Audit'!C505)</f>
        <v/>
      </c>
      <c r="C520" s="30" t="str">
        <f>IF(A520="","",'2_Review &amp; Audit'!D505)</f>
        <v/>
      </c>
      <c r="D520" s="30" t="str">
        <f>IF(A520="","",'2_Review &amp; Audit'!F505)</f>
        <v/>
      </c>
      <c r="E520" s="30" t="str">
        <f>IF(A520="","",'2_Review &amp; Audit'!H505)</f>
        <v/>
      </c>
      <c r="F520" s="31" t="str">
        <f>IF(A520="","",'2_Review &amp; Audit'!I505)</f>
        <v/>
      </c>
      <c r="G520" s="31" t="str">
        <f>IF(A520="","",'2_Review &amp; Audit'!M505)</f>
        <v/>
      </c>
      <c r="H520" s="32" t="str">
        <f>IF(A520="","",'2_Review &amp; Audit'!J505)</f>
        <v/>
      </c>
      <c r="I520" s="32" t="str">
        <f>IF(A520="","",'2_Review &amp; Audit'!N505)</f>
        <v/>
      </c>
      <c r="J520" s="32" t="str">
        <f>IF(A520="","",'2_Review &amp; Audit'!R505)</f>
        <v/>
      </c>
      <c r="K520" s="90" t="str">
        <f>IF(A520="","",'2_Review &amp; Audit'!L505)</f>
        <v/>
      </c>
      <c r="L520" s="90" t="str">
        <f>IF(A520="","",'2_Review &amp; Audit'!P505)</f>
        <v/>
      </c>
      <c r="M520" s="90" t="str">
        <f>IF(A520="","",'2_Review &amp; Audit'!Q505)</f>
        <v/>
      </c>
      <c r="N520" s="90" t="str">
        <f t="shared" si="58"/>
        <v/>
      </c>
      <c r="O520" s="32" t="str">
        <f>IF(OR(D520="",G520="",M520&gt;=0),"",MIN(I520,SUMIFS('2_Review &amp; Audit'!$J$6:$J$505,'2_Review &amp; Audit'!$F$6:$F$505,D520,'2_Review &amp; Audit'!$I$6:$I$505,"&gt;="&amp;G520-30,'2_Review &amp; Audit'!$I$6:$I$505,"&lt;="&amp;G520+30,'2_Review &amp; Audit'!$A$6:$A$505,"&lt;&gt;"&amp;A520)))</f>
        <v/>
      </c>
      <c r="P520" s="32" t="str">
        <f>IF(OR(D520="",G520="",M520&gt;=0),"",COUNTIFS('2_Review &amp; Audit'!$F$6:$F$505,D520,'2_Review &amp; Audit'!$I$6:$I$505,"&gt;="&amp;G520-30,'2_Review &amp; Audit'!$I$6:$I$505,"&lt;="&amp;G520+30,'2_Review &amp; Audit'!$A$6:$A$505,"&lt;&gt;"&amp;A520))</f>
        <v/>
      </c>
      <c r="Q520" s="88" t="str">
        <f t="shared" si="59"/>
        <v/>
      </c>
      <c r="R520" s="84" t="str">
        <f>IF(TransactionAuditTable[[#This Row],[Ticker]]="","",IF(Q520&lt;&gt;"Yes",0,ABS(M520)*MIN(1,O520/I520)))</f>
        <v/>
      </c>
      <c r="S520" s="85" t="str">
        <f t="shared" si="60"/>
        <v/>
      </c>
      <c r="T520" s="85" t="str">
        <f t="shared" si="61"/>
        <v/>
      </c>
      <c r="U520" s="85" t="str">
        <f t="shared" si="62"/>
        <v/>
      </c>
      <c r="V520" s="31" t="str">
        <f t="shared" si="63"/>
        <v/>
      </c>
      <c r="W520" s="80" t="str">
        <f t="shared" si="64"/>
        <v/>
      </c>
      <c r="X520" s="83" t="str">
        <f t="shared" si="65"/>
        <v/>
      </c>
    </row>
  </sheetData>
  <mergeCells count="5">
    <mergeCell ref="A1:V1"/>
    <mergeCell ref="N4:O4"/>
    <mergeCell ref="A19:X19"/>
    <mergeCell ref="A2:V2"/>
    <mergeCell ref="A4:L4"/>
  </mergeCell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3006"/>
  <sheetViews>
    <sheetView zoomScaleNormal="100" zoomScalePageLayoutView="60" workbookViewId="0">
      <selection activeCell="K19" sqref="K19"/>
    </sheetView>
  </sheetViews>
  <sheetFormatPr defaultColWidth="8.5703125" defaultRowHeight="12.75" customHeight="1" x14ac:dyDescent="0.2"/>
  <cols>
    <col min="1" max="1" width="10" customWidth="1"/>
    <col min="2" max="3" width="12" customWidth="1"/>
    <col min="4" max="4" width="28" style="60" customWidth="1"/>
    <col min="5" max="9" width="12" customWidth="1"/>
    <col min="10" max="10" width="14" customWidth="1"/>
    <col min="11" max="11" width="16" customWidth="1"/>
    <col min="12" max="12" width="28" style="55" customWidth="1"/>
    <col min="13" max="13" width="14.5703125" style="55" customWidth="1"/>
    <col min="14" max="14" width="16" customWidth="1"/>
    <col min="15" max="15" width="12" customWidth="1"/>
    <col min="16" max="16" width="14" customWidth="1"/>
    <col min="17" max="17" width="12" customWidth="1"/>
    <col min="18" max="18" width="14" customWidth="1"/>
    <col min="19" max="20" width="13" customWidth="1"/>
    <col min="21" max="21" width="24" customWidth="1"/>
    <col min="22" max="29" width="13" customWidth="1"/>
    <col min="30" max="30" width="24.5703125" customWidth="1"/>
    <col min="31" max="38" width="13" customWidth="1"/>
    <col min="39" max="39" width="26.85546875" customWidth="1"/>
    <col min="40" max="46" width="13" customWidth="1"/>
    <col min="47" max="47" width="24" hidden="1" customWidth="1"/>
  </cols>
  <sheetData>
    <row r="1" spans="1:47" s="128" customFormat="1" ht="39.950000000000003" customHeight="1" thickBot="1" x14ac:dyDescent="0.25">
      <c r="A1" s="129" t="s">
        <v>72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T1" s="124" t="s">
        <v>82</v>
      </c>
      <c r="U1" s="125"/>
      <c r="V1" s="119">
        <f>SUM($R$7:$R$506)</f>
        <v>67.478297269374053</v>
      </c>
      <c r="AU1" s="163"/>
    </row>
    <row r="2" spans="1:47" ht="18" customHeight="1" x14ac:dyDescent="0.2">
      <c r="A2" s="130" t="s">
        <v>73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T2" s="126" t="s">
        <v>111</v>
      </c>
      <c r="U2" s="127"/>
      <c r="V2" s="118" cm="1">
        <f t="array" ref="V2">SUMPRODUCT(--(LEN(TRIM($A$7:$A$506&amp;""))&gt;0))</f>
        <v>5</v>
      </c>
      <c r="AU2" s="164"/>
    </row>
    <row r="3" spans="1:47" ht="18" customHeight="1" x14ac:dyDescent="0.2">
      <c r="T3" s="120" t="s">
        <v>112</v>
      </c>
      <c r="U3" s="121"/>
      <c r="V3" s="138">
        <f>SUM($P$7:$P$506,$Y$7:$Y$506,$AH$7:$AH$506,$AQ$7:$AQ$506)</f>
        <v>242.93992088561393</v>
      </c>
    </row>
    <row r="4" spans="1:47" ht="18" customHeight="1" thickBot="1" x14ac:dyDescent="0.25">
      <c r="T4" s="122" t="s">
        <v>113</v>
      </c>
      <c r="U4" s="123"/>
      <c r="V4" s="139">
        <f>SUM($Q$7:$Q$506)</f>
        <v>855.54007911440908</v>
      </c>
    </row>
    <row r="5" spans="1:47" ht="18" customHeight="1" x14ac:dyDescent="0.2">
      <c r="J5" s="92"/>
      <c r="L5" s="136" t="s">
        <v>161</v>
      </c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7"/>
      <c r="AT5" s="137"/>
      <c r="AU5" s="136"/>
    </row>
    <row r="6" spans="1:47" s="44" customFormat="1" ht="60" customHeight="1" x14ac:dyDescent="0.2">
      <c r="A6" s="95" t="s">
        <v>39</v>
      </c>
      <c r="B6" s="95" t="s">
        <v>3</v>
      </c>
      <c r="C6" s="95" t="s">
        <v>4</v>
      </c>
      <c r="D6" s="113" t="s">
        <v>74</v>
      </c>
      <c r="E6" s="95" t="s">
        <v>11</v>
      </c>
      <c r="F6" s="95" t="s">
        <v>14</v>
      </c>
      <c r="G6" s="95" t="s">
        <v>65</v>
      </c>
      <c r="H6" s="95" t="s">
        <v>75</v>
      </c>
      <c r="I6" s="100" t="s">
        <v>26</v>
      </c>
      <c r="J6" s="95" t="s">
        <v>81</v>
      </c>
      <c r="K6" s="95" t="s">
        <v>83</v>
      </c>
      <c r="L6" s="135" t="s">
        <v>162</v>
      </c>
      <c r="M6" s="101" t="s">
        <v>160</v>
      </c>
      <c r="N6" s="101" t="s">
        <v>159</v>
      </c>
      <c r="O6" s="101" t="s">
        <v>155</v>
      </c>
      <c r="P6" s="101" t="s">
        <v>156</v>
      </c>
      <c r="Q6" s="101" t="s">
        <v>157</v>
      </c>
      <c r="R6" s="101" t="s">
        <v>163</v>
      </c>
      <c r="S6" s="101" t="s">
        <v>158</v>
      </c>
      <c r="T6" s="102" t="s">
        <v>84</v>
      </c>
      <c r="U6" s="102" t="s">
        <v>85</v>
      </c>
      <c r="V6" s="102" t="s">
        <v>86</v>
      </c>
      <c r="W6" s="102" t="s">
        <v>87</v>
      </c>
      <c r="X6" s="102" t="s">
        <v>88</v>
      </c>
      <c r="Y6" s="102" t="s">
        <v>89</v>
      </c>
      <c r="Z6" s="102" t="s">
        <v>90</v>
      </c>
      <c r="AA6" s="102" t="s">
        <v>91</v>
      </c>
      <c r="AB6" s="102" t="s">
        <v>92</v>
      </c>
      <c r="AC6" s="103" t="s">
        <v>93</v>
      </c>
      <c r="AD6" s="103" t="s">
        <v>94</v>
      </c>
      <c r="AE6" s="103" t="s">
        <v>95</v>
      </c>
      <c r="AF6" s="103" t="s">
        <v>96</v>
      </c>
      <c r="AG6" s="103" t="s">
        <v>97</v>
      </c>
      <c r="AH6" s="103" t="s">
        <v>98</v>
      </c>
      <c r="AI6" s="103" t="s">
        <v>99</v>
      </c>
      <c r="AJ6" s="103" t="s">
        <v>100</v>
      </c>
      <c r="AK6" s="103" t="s">
        <v>101</v>
      </c>
      <c r="AL6" s="104" t="s">
        <v>102</v>
      </c>
      <c r="AM6" s="104" t="s">
        <v>103</v>
      </c>
      <c r="AN6" s="104" t="s">
        <v>104</v>
      </c>
      <c r="AO6" s="104" t="s">
        <v>105</v>
      </c>
      <c r="AP6" s="104" t="s">
        <v>106</v>
      </c>
      <c r="AQ6" s="104" t="s">
        <v>107</v>
      </c>
      <c r="AR6" s="104" t="s">
        <v>108</v>
      </c>
      <c r="AS6" s="104" t="s">
        <v>109</v>
      </c>
      <c r="AT6" s="104" t="s">
        <v>110</v>
      </c>
      <c r="AU6" s="162" t="s">
        <v>170</v>
      </c>
    </row>
    <row r="7" spans="1:47" ht="12.75" customHeight="1" x14ac:dyDescent="0.2">
      <c r="A7" s="96" t="str">
        <f>IFERROR(INDEX('2_Review &amp; Audit'!$F$6:$F$505,MATCH(ROW()-5,'2_Review &amp; Audit'!$AC$6:$AC$505,0)),"")</f>
        <v>ITOT</v>
      </c>
      <c r="B7" s="96" t="str">
        <f>IF($A7="","",INDEX('2_Review &amp; Audit'!$C$6:$C$505,MATCH(ROW()-5,'2_Review &amp; Audit'!$AC$6:$AC$505,0)))</f>
        <v>US</v>
      </c>
      <c r="C7" s="96" t="str">
        <f>IF($A7="","",INDEX('2_Review &amp; Audit'!$D$6:$D$505,MATCH(ROW()-5,'2_Review &amp; Audit'!$AC$6:$AC$505,0)))</f>
        <v>ETF</v>
      </c>
      <c r="D7" s="114" t="str">
        <f>IF($A7="","",INDEX('2_Review &amp; Audit'!$H$6:$H$505,MATCH(ROW()-5,'2_Review &amp; Audit'!$AC$6:$AC$505,0)))</f>
        <v>ITOT-20260317-143D-146D76</v>
      </c>
      <c r="E7" s="108">
        <f>IF($A7="","",INDEX('2_Review &amp; Audit'!$M$6:$M$505,MATCH(ROW()-5,'2_Review &amp; Audit'!$AC$6:$AC$505,0)))</f>
        <v>46101</v>
      </c>
      <c r="F7" s="109">
        <f>IF($A7="","",IF(INDEX('2_Review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>143</v>
      </c>
      <c r="G7" s="142">
        <f>IF(OR($A7="",$F7=0),"",ABS(INDEX('2_Review &amp; Audit'!$Q$6:$Q$505,MATCH(ROW()-5,'2_Review &amp; Audit'!$AC$6:$AC$505,0))/$F7))</f>
        <v>3.8299999999999907</v>
      </c>
      <c r="H7" s="142">
        <f>IF($A7="","",ABS(INDEX('2_Review &amp; Audit'!$Q$6:$Q$505,MATCH(ROW()-5,'2_Review &amp; Audit'!$AC$6:$AC$505,0))))</f>
        <v>547.68999999999869</v>
      </c>
      <c r="I7" s="96" t="str">
        <f>IF($A7="","",INDEX('2_Review &amp; Audit'!$Y$6:$Y$505,MATCH(ROW()-5,'2_Review &amp; Audit'!$AC$6:$AC$505,0)))</f>
        <v>Short-Term</v>
      </c>
      <c r="J7" s="110">
        <f>IF($A7="","",IFERROR(MATCH(ROW()-5,'2_Review &amp; Audit'!$AC$6:$AC$505,0)+5,""))</f>
        <v>16</v>
      </c>
      <c r="K7" s="96" t="str" cm="1">
        <f t="array" ref="K7">IF($A7="","",IF($AU7&lt;&gt;"",IFERROR(MATCH($AU7,'2_Review &amp; Audit'!$H$6:$H$505,0)+5,""),IFERROR(MATCH(1,INDEX(('2_Review &amp; Audit'!$F$6:$F$505=$A7)*('2_Review &amp; Audit'!$I$6:$I$505&gt;=$E7-30)*('2_Review &amp; Audit'!$I$6:$I$505&lt;=$E7+30)*('2_Review &amp; Audit'!$R$6:$R$505&gt;0),0),0)+5,"")))</f>
        <v/>
      </c>
      <c r="L7" s="110" t="str" cm="1">
        <f t="array" ref="L7">IF($K7="","",INDEX('2_Review &amp; Audit'!$H:$H,$K7))</f>
        <v/>
      </c>
      <c r="M7" s="111" t="str">
        <f t="array" ref="M7">IF($K7="","",INDEX('2_Review &amp; Audit'!$I:$I,$K7))</f>
        <v/>
      </c>
      <c r="N7" s="109" t="str" cm="1">
        <f t="array" ref="N7">IF($K7="","",MAX(0,INDEX('2_Review &amp; Audit'!$R:$R,$K7)-SUMIFS($O6:O$7,$K6:K$7,$K7)))</f>
        <v/>
      </c>
      <c r="O7" s="109" t="str">
        <f>IF(OR($K7="",$N7="",$F7=""),"",MIN($F7,$N7))</f>
        <v/>
      </c>
      <c r="P7" s="112" t="str">
        <f>IF($O7="","",$O7*$G7)</f>
        <v/>
      </c>
      <c r="Q7" s="112" t="str">
        <f>IF($M7="","",$H7-IF($P7="",0,$P7)-IF($Y7="",0,$Y7)-IF($AH7="",0,$AH7)-IF($AQ7="",0,$AQ7))</f>
        <v/>
      </c>
      <c r="R7" s="112" t="str">
        <f>IF($M7="","",IF($P7="",0,$P7))</f>
        <v/>
      </c>
      <c r="S7" s="96" t="str">
        <f>IF($M7="","",MAX(0,N($F7)-N($O7)))</f>
        <v/>
      </c>
      <c r="T7" s="96" t="str" cm="1">
        <f t="array" ref="T7">IF(OR($D7="",$S7="",N($S7)&lt;=0),"",IFERROR(MATCH(1,INDEX(('2_Review &amp; Audit'!$F$6:$F$505=$A7)*('2_Review &amp; Audit'!$I$6:$I$505&gt;=$E7-30)*('2_Review &amp; Audit'!$I$6:$I$505&lt;=$E7+30)*('2_Review &amp; Audit'!$R$6:$R$505&gt;0)*(ROW('2_Review &amp; Audit'!$R$6:$R$505)&gt;$K7),0),0)+5,""))</f>
        <v/>
      </c>
      <c r="U7" s="96" t="str" cm="1">
        <f t="array" ref="U7">IF($T7="","",INDEX('2_Review &amp; Audit'!$H:$H,$T7))</f>
        <v/>
      </c>
      <c r="V7" s="108" t="str">
        <f t="array" ref="V7">IF($T7="","",INDEX('2_Review &amp; Audit'!$I:$I,$T7))</f>
        <v/>
      </c>
      <c r="W7" s="96" t="str">
        <f t="array" ref="W7">IF($T7="","",MAX(0,INDEX('2_Review &amp; Audit'!$J:$J,$T7)-SUMIFS($X6:X$7,$T6:T$7,$T7)))</f>
        <v/>
      </c>
      <c r="X7" s="96" t="str">
        <f t="shared" ref="X7:X70" si="0">IF(OR($T7="",$W7="",$S7=""),"",MIN($S7,$W7))</f>
        <v/>
      </c>
      <c r="Y7" s="117" t="str">
        <f>IF($X7="","",$X7*$G7)</f>
        <v/>
      </c>
      <c r="Z7" s="117" t="str">
        <f>IF($T7="","",$H7-IF($P7="",0,$P7)-IF($Y7="",0,$Y7))</f>
        <v/>
      </c>
      <c r="AA7" s="117" t="str">
        <f t="shared" ref="AA7:AA38" si="1">IF($Y7="","",$Y7)</f>
        <v/>
      </c>
      <c r="AB7" s="96" t="str">
        <f>IF($T7="","",MAX(0,N($S7)-N($X7)))</f>
        <v/>
      </c>
      <c r="AC7" s="96" t="str" cm="1">
        <f t="array" ref="AC7">IF(OR($D7="",$AB7="",N($AB7)&lt;=0),"",IFERROR(MATCH(1,INDEX(('2_Review &amp; Audit'!$F$6:$F$505=$A7)*('2_Review &amp; Audit'!$I$6:$I$505&gt;=$E7-30)*('2_Review &amp; Audit'!$I$6:$I$505&lt;=$E7+30)*('2_Review &amp; Audit'!$R$6:$R$505&gt;0)*(ROW('2_Review &amp; Audit'!$R$6:$R$505)&gt;$T7),0),0)+5,""))</f>
        <v/>
      </c>
      <c r="AD7" s="96" t="str" cm="1">
        <f t="array" ref="AD7">IF($AC7="","",INDEX('2_Review &amp; Audit'!$H:$H,$AC7))</f>
        <v/>
      </c>
      <c r="AE7" s="108" t="str">
        <f t="array" ref="AE7">IF($AC7="","",INDEX('2_Review &amp; Audit'!$I:$I,$AC7))</f>
        <v/>
      </c>
      <c r="AF7" s="96" t="str" cm="1">
        <f t="array" ref="AF7">IF($AC7="","",MAX(0,INDEX('2_Review &amp; Audit'!$J:$J,$AC7)-SUMIFS($AG6:AG$7,$AC6:AC$7,$AC7)))</f>
        <v/>
      </c>
      <c r="AG7" s="96" t="str">
        <f t="shared" ref="AG7:AG38" si="2">IF(OR($AC7="",$AF7="",$AB7=""),"",MIN($AB7,$AF7))</f>
        <v/>
      </c>
      <c r="AH7" s="117" t="str">
        <f>IF($AG7="","",$AG7*$G7)</f>
        <v/>
      </c>
      <c r="AI7" s="117" t="str">
        <f>IF($AC7="","",$H7-IF($P7="",0,$P7)-IF($Y7="",0,$Y7)-IF($AH7="",0,$AH7))</f>
        <v/>
      </c>
      <c r="AJ7" s="117" t="str">
        <f t="shared" ref="AJ7:AJ198" si="3">IF($AH7="","",$AH7)</f>
        <v/>
      </c>
      <c r="AK7" s="96" t="str">
        <f>IF($AC7="","",MAX(0,N($AB7)-N($AG7)))</f>
        <v/>
      </c>
      <c r="AL7" s="96" t="str" cm="1">
        <f t="array" ref="AL7">IF(OR($D7="",$AK7="",N($AK7)&lt;=0),"",IFERROR(MATCH(1,INDEX(('2_Review &amp; Audit'!$F$6:$F$505=$A7)*('2_Review &amp; Audit'!$I$6:$I$505&gt;=$E7-30)*('2_Review &amp; Audit'!$I$6:$I$505&lt;=$E7+30)*('2_Review &amp; Audit'!$R$6:$R$505&gt;0)*(ROW('2_Review &amp; Audit'!$R$6:$R$505)&gt;$AC7),0),0)+5,""))</f>
        <v/>
      </c>
      <c r="AM7" s="96" t="str">
        <f>IF($AL7="","",INDEX('2_Review &amp; Audit'!$H:$H,$AL7))</f>
        <v/>
      </c>
      <c r="AN7" s="108" t="str">
        <f>IF($AL7="","",INDEX('2_Review &amp; Audit'!$I:$I,$AL7))</f>
        <v/>
      </c>
      <c r="AO7" s="96" t="str">
        <f>IF($AL7="","",MAX(0,INDEX('2_Review &amp; Audit'!$H:$H,$AL7)-SUMIFS($AP6:AP$7,$AL6:AL$7,$AL7)))</f>
        <v/>
      </c>
      <c r="AP7" s="96" t="str">
        <f>IF(OR($D7="",$AK7="",$AO7=""),"",MIN($AK7,$AO7))</f>
        <v/>
      </c>
      <c r="AQ7" s="117" t="str">
        <f>IF($AP7="","",$AP7*$G7)</f>
        <v/>
      </c>
      <c r="AR7" s="117" t="str">
        <f>IF($AL7="","",$H7-IF($P7="",0,$P7)-IF($Y7="",0,$Y7)-IF($AH7="",0,$AH7)-IF($AQ7="",0,$AQ7))</f>
        <v/>
      </c>
      <c r="AS7" s="117" t="str">
        <f t="shared" ref="AS7" si="4">IF($AQ7="","",$AQ7)</f>
        <v/>
      </c>
      <c r="AT7" s="96" t="str">
        <f>IF($AL7="","",IF(ABS(N($AK7)-N($AP7))&lt;0.000001,0,MAX(0,N($AK7)-N($AP7))))</f>
        <v/>
      </c>
      <c r="AU7" s="96"/>
    </row>
    <row r="8" spans="1:47" ht="12.75" customHeight="1" x14ac:dyDescent="0.2">
      <c r="A8" s="96" t="str">
        <f>IFERROR(INDEX('2_Review &amp; Audit'!$F$6:$F$505,MATCH(ROW()-5,'2_Review &amp; Audit'!$AC$6:$AC$505,0)),"")</f>
        <v>SCHB</v>
      </c>
      <c r="B8" s="96" t="str">
        <f>IF($A8="","",INDEX('2_Review &amp; Audit'!$C$6:$C$505,MATCH(ROW()-5,'2_Review &amp; Audit'!$AC$6:$AC$505,0)))</f>
        <v>US</v>
      </c>
      <c r="C8" s="96" t="str">
        <f>IF($A8="","",INDEX('2_Review &amp; Audit'!$D$6:$D$505,MATCH(ROW()-5,'2_Review &amp; Audit'!$AC$6:$AC$505,0)))</f>
        <v>ETF</v>
      </c>
      <c r="D8" s="114" t="str">
        <f>IF($A8="","",INDEX('2_Review &amp; Audit'!$H$6:$H$505,MATCH(ROW()-5,'2_Review &amp; Audit'!$AC$6:$AC$505,0)))</f>
        <v>SCHB-20260317-0D872-25D952</v>
      </c>
      <c r="E8" s="108">
        <f>IF($A8="","",INDEX('2_Review &amp; Audit'!$M$6:$M$505,MATCH(ROW()-5,'2_Review &amp; Audit'!$AC$6:$AC$505,0)))</f>
        <v>46108</v>
      </c>
      <c r="F8" s="109">
        <f>IF($A8="","",IF(INDEX('2_Review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>0.872</v>
      </c>
      <c r="G8" s="142">
        <f>IF(OR($A8="",$F8=0),"",ABS(INDEX('2_Review &amp; Audit'!$Q$6:$Q$505,MATCH(ROW()-5,'2_Review &amp; Audit'!$AC$6:$AC$505,0))/$F8))</f>
        <v>1.3417431192659999</v>
      </c>
      <c r="H8" s="142">
        <f>IF($A8="","",ABS(INDEX('2_Review &amp; Audit'!$Q$6:$Q$505,MATCH(ROW()-5,'2_Review &amp; Audit'!$AC$6:$AC$505,0))))</f>
        <v>1.169999999999952</v>
      </c>
      <c r="I8" s="96" t="str">
        <f>IF($A8="","",INDEX('2_Review &amp; Audit'!$Y$6:$Y$505,MATCH(ROW()-5,'2_Review &amp; Audit'!$AC$6:$AC$505,0)))</f>
        <v>Short-Term</v>
      </c>
      <c r="J8" s="110">
        <f>IF($A8="","",IFERROR(MATCH(ROW()-5,'2_Review &amp; Audit'!$AC$6:$AC$505,0)+5,""))</f>
        <v>17</v>
      </c>
      <c r="K8" s="96" cm="1">
        <f t="array" ref="K8">IF($A8="","",IF($AU8&lt;&gt;"",IFERROR(MATCH($AU8,'2_Review &amp; Audit'!$H$6:$H$505,0)+5,""),IFERROR(MATCH(1,INDEX(('2_Review &amp; Audit'!$F$6:$F$505=$A8)*('2_Review &amp; Audit'!$I$6:$I$505&gt;=$E8-30)*('2_Review &amp; Audit'!$I$6:$I$505&lt;=$E8+30)*('2_Review &amp; Audit'!$R$6:$R$505&gt;0),0),0)+5,"")))</f>
        <v>35</v>
      </c>
      <c r="L8" s="110" t="str" cm="1">
        <f t="array" ref="L8">IF($K8="","",INDEX('2_Review &amp; Audit'!$H:$H,$K8))</f>
        <v>SCHB-20260330-50D-20D</v>
      </c>
      <c r="M8" s="111">
        <f t="array" ref="M8">IF($K8="","",INDEX('2_Review &amp; Audit'!$I:$I,$K8))</f>
        <v>46111</v>
      </c>
      <c r="N8" s="109" cm="1">
        <f t="array" ref="N8">IF($K8="","",MAX(0,INDEX('2_Review &amp; Audit'!$R:$R,$K8)-SUMIFS($O7:O$7,$K7:K$7,$K8)))</f>
        <v>50</v>
      </c>
      <c r="O8" s="109">
        <f>IF(OR($K8="",$N8="",$F8=""),"",MIN($F8,$N8))</f>
        <v>0.872</v>
      </c>
      <c r="P8" s="112">
        <f>IF($O8="","",$O8*$G8)</f>
        <v>1.169999999999952</v>
      </c>
      <c r="Q8" s="112">
        <f>IF($M8="","",$H8-IF($P8="",0,$P8)-IF($Y8="",0,$Y8)-IF($AH8="",0,$AH8)-IF($AQ8="",0,$AQ8))</f>
        <v>0</v>
      </c>
      <c r="R8" s="112">
        <f>IF($M8="","",IF($P8="",0,$P8))</f>
        <v>1.169999999999952</v>
      </c>
      <c r="S8" s="96">
        <f>IF($M8="","",MAX(0,N($F8)-N($O8)))</f>
        <v>0</v>
      </c>
      <c r="T8" s="96" t="str" cm="1">
        <f t="array" ref="T8">IF(OR($D8="",$S8="",N($S8)&lt;=0),"",IFERROR(MATCH(1,INDEX(('2_Review &amp; Audit'!$F$6:$F$505=$A8)*('2_Review &amp; Audit'!$I$6:$I$505&gt;=$E8-30)*('2_Review &amp; Audit'!$I$6:$I$505&lt;=$E8+30)*('2_Review &amp; Audit'!$R$6:$R$505&gt;0)*(ROW('2_Review &amp; Audit'!$R$6:$R$505)&gt;$K8),0),0)+5,""))</f>
        <v/>
      </c>
      <c r="U8" s="96" t="str" cm="1">
        <f t="array" ref="U8">IF($T8="","",INDEX('2_Review &amp; Audit'!$H:$H,$T8))</f>
        <v/>
      </c>
      <c r="V8" s="108" t="str">
        <f t="array" ref="V8">IF($T8="","",INDEX('2_Review &amp; Audit'!$I:$I,$T8))</f>
        <v/>
      </c>
      <c r="W8" s="96" t="str">
        <f t="array" ref="W8">IF($T8="","",MAX(0,INDEX('2_Review &amp; Audit'!$J:$J,$T8)-SUMIFS($X7:X$7,$T7:T$7,$T8)))</f>
        <v/>
      </c>
      <c r="X8" s="96" t="str">
        <f t="shared" si="0"/>
        <v/>
      </c>
      <c r="Y8" s="117" t="str">
        <f>IF($X8="","",$X8*$G8)</f>
        <v/>
      </c>
      <c r="Z8" s="117" t="str">
        <f>IF($T8="","",$H8-IF($P8="",0,$P8)-IF($Y8="",0,$Y8))</f>
        <v/>
      </c>
      <c r="AA8" s="117" t="str">
        <f t="shared" si="1"/>
        <v/>
      </c>
      <c r="AB8" s="96" t="str">
        <f t="shared" ref="AB8:AB71" si="5">IF($T8="","",MAX(0,N($S8)-N($X8)))</f>
        <v/>
      </c>
      <c r="AC8" s="96" t="str">
        <f t="array" ref="AC8">IF(OR($D8="",$AB8="",N($AB8)&lt;=0),"",IFERROR(MATCH(1,INDEX(('2_Review &amp; Audit'!$F$6:$F$505=$A8)*('2_Review &amp; Audit'!$I$6:$I$505&gt;=$E8-30)*('2_Review &amp; Audit'!$I$6:$I$505&lt;=$E8+30)*('2_Review &amp; Audit'!$R$6:$R$505&gt;0)*(ROW('2_Review &amp; Audit'!$R$6:$R$505)&gt;$T8),0),0)+5,""))</f>
        <v/>
      </c>
      <c r="AD8" s="96" t="str" cm="1">
        <f t="array" ref="AD8">IF($AC8="","",INDEX('2_Review &amp; Audit'!$H:$H,$AC8))</f>
        <v/>
      </c>
      <c r="AE8" s="108" t="str">
        <f t="array" ref="AE8">IF($AC8="","",INDEX('2_Review &amp; Audit'!$I:$I,$AC8))</f>
        <v/>
      </c>
      <c r="AF8" s="96" t="str">
        <f t="array" ref="AF8">IF($AC8="","",MAX(0,INDEX('2_Review &amp; Audit'!$J:$J,$AC8)-SUMIFS($AG7:AG$7,$AC7:AC$7,$AC8)))</f>
        <v/>
      </c>
      <c r="AG8" s="96" t="str">
        <f t="shared" si="2"/>
        <v/>
      </c>
      <c r="AH8" s="117" t="str">
        <f>IF($AG8="","",$AG8*$G8)</f>
        <v/>
      </c>
      <c r="AI8" s="117" t="str">
        <f>IF($AC8="","",$H8-IF($P8="",0,$P8)-IF($Y8="",0,$Y8)-IF($AH8="",0,$AH8))</f>
        <v/>
      </c>
      <c r="AJ8" s="117" t="str">
        <f t="shared" si="3"/>
        <v/>
      </c>
      <c r="AK8" s="96" t="str">
        <f t="shared" ref="AK8:AK71" si="6">IF($AC8="","",MAX(0,N($AB8)-N($AG8)))</f>
        <v/>
      </c>
      <c r="AL8" s="96" t="str" cm="1">
        <f t="array" ref="AL8">IF(OR($D8="",$AK8="",N($AK8)&lt;=0),"",IFERROR(MATCH(1,INDEX(('2_Review &amp; Audit'!$F$6:$F$505=$A8)*('2_Review &amp; Audit'!$I$6:$I$505&gt;=$E8-30)*('2_Review &amp; Audit'!$I$6:$I$505&lt;=$E8+30)*('2_Review &amp; Audit'!$R$6:$R$505&gt;0)*(ROW('2_Review &amp; Audit'!$R$6:$R$505)&gt;$AC8),0),0)+5,""))</f>
        <v/>
      </c>
      <c r="AM8" s="96" t="str">
        <f>IF($AL8="","",INDEX('2_Review &amp; Audit'!$H:$H,$AL8))</f>
        <v/>
      </c>
      <c r="AN8" s="108" t="str">
        <f>IF($AL8="","",INDEX('2_Review &amp; Audit'!$I:$I,$AL8))</f>
        <v/>
      </c>
      <c r="AO8" s="96" t="str">
        <f>IF($AL8="","",MAX(0,INDEX('2_Review &amp; Audit'!$H:$H,$AL8)-SUMIFS($AP7:AP$7,$AL7:AL$7,$AL8)))</f>
        <v/>
      </c>
      <c r="AP8" s="96" t="str">
        <f>IF(OR($D8="",$AK8="",$AO8=""),"",MIN($AK8,$AO8))</f>
        <v/>
      </c>
      <c r="AQ8" s="117" t="str">
        <f>IF($AP8="","",$AP8*$G8)</f>
        <v/>
      </c>
      <c r="AR8" s="117" t="str">
        <f>IF($AL8="","",$H8-IF($P8="",0,$P8)-IF($Y8="",0,$Y8)-IF($AH8="",0,$AH8)-IF($AQ8="",0,$AQ8))</f>
        <v/>
      </c>
      <c r="AS8" s="117" t="str">
        <f t="shared" ref="AS8:AS71" si="7">IF($AQ8="","",$AQ8)</f>
        <v/>
      </c>
      <c r="AT8" s="96" t="str">
        <f t="shared" ref="AT8:AT71" si="8">IF($AL8="","",IF(ABS(N($AK8)-N($AP8))&lt;0.000001,0,MAX(0,N($AK8)-N($AP8))))</f>
        <v/>
      </c>
      <c r="AU8" s="96"/>
    </row>
    <row r="9" spans="1:47" ht="12.75" customHeight="1" x14ac:dyDescent="0.2">
      <c r="A9" s="96" t="str">
        <f>IFERROR(INDEX('2_Review &amp; Audit'!$F$6:$F$505,MATCH(ROW()-5,'2_Review &amp; Audit'!$AC$6:$AC$505,0)),"")</f>
        <v>SCHB</v>
      </c>
      <c r="B9" s="96" t="str">
        <f>IF($A9="","",INDEX('2_Review &amp; Audit'!$C$6:$C$505,MATCH(ROW()-5,'2_Review &amp; Audit'!$AC$6:$AC$505,0)))</f>
        <v>US</v>
      </c>
      <c r="C9" s="96" t="str">
        <f>IF($A9="","",INDEX('2_Review &amp; Audit'!$D$6:$D$505,MATCH(ROW()-5,'2_Review &amp; Audit'!$AC$6:$AC$505,0)))</f>
        <v>ETF</v>
      </c>
      <c r="D9" s="114" t="str">
        <f>IF($A9="","",INDEX('2_Review &amp; Audit'!$H$6:$H$505,MATCH(ROW()-5,'2_Review &amp; Audit'!$AC$6:$AC$505,0)))</f>
        <v>SCHB-20260317-813D-25D95</v>
      </c>
      <c r="E9" s="108">
        <f>IF($A9="","",INDEX('2_Review &amp; Audit'!$M$6:$M$505,MATCH(ROW()-5,'2_Review &amp; Audit'!$AC$6:$AC$505,0)))</f>
        <v>46108</v>
      </c>
      <c r="F9" s="109">
        <f>IF($A9="","",IF(INDEX('2_Review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>813</v>
      </c>
      <c r="G9" s="142">
        <f>IF(OR($A9="",$F9=0),"",ABS(INDEX('2_Review &amp; Audit'!$Q$6:$Q$505,MATCH(ROW()-5,'2_Review &amp; Audit'!$AC$6:$AC$505,0))/$F9))</f>
        <v>1.3497047970479989</v>
      </c>
      <c r="H9" s="142">
        <f>IF($A9="","",ABS(INDEX('2_Review &amp; Audit'!$Q$6:$Q$505,MATCH(ROW()-5,'2_Review &amp; Audit'!$AC$6:$AC$505,0))))</f>
        <v>1097.3100000000231</v>
      </c>
      <c r="I9" s="96" t="str">
        <f>IF($A9="","",INDEX('2_Review &amp; Audit'!$Y$6:$Y$505,MATCH(ROW()-5,'2_Review &amp; Audit'!$AC$6:$AC$505,0)))</f>
        <v>Short-Term</v>
      </c>
      <c r="J9" s="110">
        <f>IF($A9="","",IFERROR(MATCH(ROW()-5,'2_Review &amp; Audit'!$AC$6:$AC$505,0)+5,""))</f>
        <v>18</v>
      </c>
      <c r="K9" s="96" cm="1">
        <f t="array" ref="K9">IF($A9="","",IF($AU9&lt;&gt;"",IFERROR(MATCH($AU9,'2_Review &amp; Audit'!$H$6:$H$505,0)+5,""),IFERROR(MATCH(1,INDEX(('2_Review &amp; Audit'!$F$6:$F$505=$A9)*('2_Review &amp; Audit'!$I$6:$I$505&gt;=$E9-30)*('2_Review &amp; Audit'!$I$6:$I$505&lt;=$E9+30)*('2_Review &amp; Audit'!$R$6:$R$505&gt;0),0),0)+5,"")))</f>
        <v>35</v>
      </c>
      <c r="L9" s="110" t="str" cm="1">
        <f t="array" ref="L9">IF($K9="","",INDEX('2_Review &amp; Audit'!$H:$H,$K9))</f>
        <v>SCHB-20260330-50D-20D</v>
      </c>
      <c r="M9" s="111">
        <f t="array" ref="M9">IF($K9="","",INDEX('2_Review &amp; Audit'!$I:$I,$K9))</f>
        <v>46111</v>
      </c>
      <c r="N9" s="109" cm="1">
        <f t="array" ref="N9">IF($K9="","",MAX(0,INDEX('2_Review &amp; Audit'!$R:$R,$K9)-SUMIFS($O$7:O8,$K$7:K8,$K9)))</f>
        <v>49.128</v>
      </c>
      <c r="O9" s="109">
        <f>IF(OR($K9="",$N9="",$F9=""),"",MIN($F9,$N9))</f>
        <v>49.128</v>
      </c>
      <c r="P9" s="112">
        <f>IF($O9="","",$O9*$G9)</f>
        <v>66.308297269374094</v>
      </c>
      <c r="Q9" s="112">
        <f>IF($M9="","",$H9-IF($P9="",0,$P9)-IF($Y9="",0,$Y9)-IF($AH9="",0,$AH9)-IF($AQ9="",0,$AQ9))</f>
        <v>855.54007911440908</v>
      </c>
      <c r="R9" s="112">
        <f t="shared" ref="R9:R71" si="9">IF($M9="","",IF($P9="",0,$P9))</f>
        <v>66.308297269374094</v>
      </c>
      <c r="S9" s="96">
        <f>IF($M9="","",MAX(0,N($F9)-N($O9)))</f>
        <v>763.87199999999996</v>
      </c>
      <c r="T9" s="96" cm="1">
        <f t="array" ref="T9">IF(OR($D9="",$S9="",N($S9)&lt;=0),"",IFERROR(MATCH(1,INDEX(('2_Review &amp; Audit'!$F$6:$F$505=$A9)*('2_Review &amp; Audit'!$I$6:$I$505&gt;=$E9-30)*('2_Review &amp; Audit'!$I$6:$I$505&lt;=$E9+30)*('2_Review &amp; Audit'!$R$6:$R$505&gt;0)*(ROW('2_Review &amp; Audit'!$R$6:$R$505)&gt;$K9),0),0)+5,""))</f>
        <v>36</v>
      </c>
      <c r="U9" s="96" t="str" cm="1">
        <f t="array" ref="U9">IF($T9="","",INDEX('2_Review &amp; Audit'!$H:$H,$T9))</f>
        <v>SCHB-20260331-60D-22D</v>
      </c>
      <c r="V9" s="108" cm="1">
        <f t="array" ref="V9">IF($T9="","",INDEX('2_Review &amp; Audit'!$I:$I,$T9))</f>
        <v>46112</v>
      </c>
      <c r="W9" s="96" cm="1">
        <f t="array" ref="W9">IF($T9="","",MAX(0,INDEX('2_Review &amp; Audit'!$J:$J,$T9)-SUMIFS($X$7:X8,$T$7:T8,$T9)))</f>
        <v>60</v>
      </c>
      <c r="X9" s="96">
        <f t="shared" si="0"/>
        <v>60</v>
      </c>
      <c r="Y9" s="117">
        <f>IF($X9="","",$X9*$G9)</f>
        <v>80.98228782287994</v>
      </c>
      <c r="Z9" s="117">
        <f>IF($T9="","",$H9-IF($P9="",0,$P9)-IF($Y9="",0,$Y9))</f>
        <v>950.01941490776903</v>
      </c>
      <c r="AA9" s="117">
        <f t="shared" si="1"/>
        <v>80.98228782287994</v>
      </c>
      <c r="AB9" s="96">
        <f t="shared" si="5"/>
        <v>703.87199999999996</v>
      </c>
      <c r="AC9" s="96" cm="1">
        <f t="array" ref="AC9">IF(OR($D9="",$AB9="",N($AB9)&lt;=0),"",IFERROR(MATCH(1,INDEX(('2_Review &amp; Audit'!$F$6:$F$505=$A9)*('2_Review &amp; Audit'!$I$6:$I$505&gt;=$E9-30)*('2_Review &amp; Audit'!$I$6:$I$505&lt;=$E9+30)*('2_Review &amp; Audit'!$R$6:$R$505&gt;0)*(ROW('2_Review &amp; Audit'!$R$6:$R$505)&gt;$T9),0),0)+5,""))</f>
        <v>37</v>
      </c>
      <c r="AD9" s="96" t="str" cm="1">
        <f t="array" ref="AD9">IF($AC9="","",INDEX('2_Review &amp; Audit'!$H:$H,$AC9))</f>
        <v>SCHB-20260421-70D-24D</v>
      </c>
      <c r="AE9" s="108">
        <f t="array" ref="AE9">IF($AC9="","",INDEX('2_Review &amp; Audit'!$I:$I,$AC9))</f>
        <v>46133</v>
      </c>
      <c r="AF9" s="96" cm="1">
        <f t="array" ref="AF9">IF($AC9="","",MAX(0,INDEX('2_Review &amp; Audit'!$J:$J,$AC9)-SUMIFS($AG$7:AG8,$AC$7:AC8,$AC9)))</f>
        <v>70</v>
      </c>
      <c r="AG9" s="96">
        <f t="shared" si="2"/>
        <v>70</v>
      </c>
      <c r="AH9" s="117">
        <f>IF($AG9="","",$AG9*$G9)</f>
        <v>94.479335793359922</v>
      </c>
      <c r="AI9" s="117">
        <f>IF($AC9="","",$H9-IF($P9="",0,$P9)-IF($Y9="",0,$Y9)-IF($AH9="",0,$AH9))</f>
        <v>855.54007911440908</v>
      </c>
      <c r="AJ9" s="117">
        <f t="shared" si="3"/>
        <v>94.479335793359922</v>
      </c>
      <c r="AK9" s="96">
        <f t="shared" si="6"/>
        <v>633.87199999999996</v>
      </c>
      <c r="AL9" s="96" t="str" cm="1">
        <f t="array" ref="AL9">IF(OR($D9="",$AK9="",N($AK9)&lt;=0),"",IFERROR(MATCH(1,INDEX(('2_Review &amp; Audit'!$F$6:$F$505=$A9)*('2_Review &amp; Audit'!$I$6:$I$505&gt;=$E9-30)*('2_Review &amp; Audit'!$I$6:$I$505&lt;=$E9+30)*('2_Review &amp; Audit'!$R$6:$R$505&gt;0)*(ROW('2_Review &amp; Audit'!$R$6:$R$505)&gt;$AC9),0),0)+5,""))</f>
        <v/>
      </c>
      <c r="AM9" s="96" t="str">
        <f>IF($AL9="","",INDEX('2_Review &amp; Audit'!$H:$H,$AL9))</f>
        <v/>
      </c>
      <c r="AN9" s="108" t="str">
        <f>IF($AL9="","",INDEX('2_Review &amp; Audit'!$I:$I,$AL9))</f>
        <v/>
      </c>
      <c r="AO9" s="96" t="str">
        <f>IF($AL9="","",MAX(0,INDEX('2_Review &amp; Audit'!$H:$H,$AL9)-SUMIFS($AP$7:AP8,$AL$7:AL8,$AL9)))</f>
        <v/>
      </c>
      <c r="AP9" s="96" t="str">
        <f>IF(OR($D9="",$AK9="",$AO9=""),"",MIN($AK9,$AO9))</f>
        <v/>
      </c>
      <c r="AQ9" s="117" t="str">
        <f>IF($AP9="","",$AP9*$G9)</f>
        <v/>
      </c>
      <c r="AR9" s="117" t="str">
        <f>IF($AL9="","",$H9-IF($P9="",0,$P9)-IF($Y9="",0,$Y9)-IF($AH9="",0,$AH9)-IF($AQ9="",0,$AQ9))</f>
        <v/>
      </c>
      <c r="AS9" s="117" t="str">
        <f t="shared" si="7"/>
        <v/>
      </c>
      <c r="AT9" s="96" t="str">
        <f t="shared" si="8"/>
        <v/>
      </c>
      <c r="AU9" s="96"/>
    </row>
    <row r="10" spans="1:47" ht="12.75" customHeight="1" x14ac:dyDescent="0.2">
      <c r="A10" s="96" t="str">
        <f>IFERROR(INDEX('2_Review &amp; Audit'!$F$6:$F$505,MATCH(ROW()-5,'2_Review &amp; Audit'!$AC$6:$AC$505,0)),"")</f>
        <v>IXUS</v>
      </c>
      <c r="B10" s="96" t="str">
        <f>IF($A10="","",INDEX('2_Review &amp; Audit'!$C$6:$C$505,MATCH(ROW()-5,'2_Review &amp; Audit'!$AC$6:$AC$505,0)))</f>
        <v>International</v>
      </c>
      <c r="C10" s="96" t="str">
        <f>IF($A10="","",INDEX('2_Review &amp; Audit'!$D$6:$D$505,MATCH(ROW()-5,'2_Review &amp; Audit'!$AC$6:$AC$505,0)))</f>
        <v>ETF</v>
      </c>
      <c r="D10" s="114" t="str">
        <f>IF($A10="","",INDEX('2_Review &amp; Audit'!$H$6:$H$505,MATCH(ROW()-5,'2_Review &amp; Audit'!$AC$6:$AC$505,0)))</f>
        <v>IXUS-20260317-157D003-88D55</v>
      </c>
      <c r="E10" s="108">
        <f>IF($A10="","",INDEX('2_Review &amp; Audit'!$M$6:$M$505,MATCH(ROW()-5,'2_Review &amp; Audit'!$AC$6:$AC$505,0)))</f>
        <v>46101</v>
      </c>
      <c r="F10" s="109">
        <f>IF($A10="","",IF(INDEX('2_Review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>157.00299999999999</v>
      </c>
      <c r="G10" s="142">
        <f>IF(OR($A10="",$F10=0),"",ABS(INDEX('2_Review &amp; Audit'!$Q$6:$Q$505,MATCH(ROW()-5,'2_Review &amp; Audit'!$AC$6:$AC$505,0))/$F10))</f>
        <v>4.9999999999999964</v>
      </c>
      <c r="H10" s="142">
        <f>IF($A10="","",ABS(INDEX('2_Review &amp; Audit'!$Q$6:$Q$505,MATCH(ROW()-5,'2_Review &amp; Audit'!$AC$6:$AC$505,0))))</f>
        <v>785.01499999999942</v>
      </c>
      <c r="I10" s="96" t="str">
        <f>IF($A10="","",INDEX('2_Review &amp; Audit'!$Y$6:$Y$505,MATCH(ROW()-5,'2_Review &amp; Audit'!$AC$6:$AC$505,0)))</f>
        <v>Short-Term</v>
      </c>
      <c r="J10" s="110">
        <f>IF($A10="","",IFERROR(MATCH(ROW()-5,'2_Review &amp; Audit'!$AC$6:$AC$505,0)+5,""))</f>
        <v>28</v>
      </c>
      <c r="K10" s="96" t="str" cm="1">
        <f t="array" ref="K10">IF($A10="","",IF($AU10&lt;&gt;"",IFERROR(MATCH($AU10,'2_Review &amp; Audit'!$H$6:$H$505,0)+5,""),IFERROR(MATCH(1,INDEX(('2_Review &amp; Audit'!$F$6:$F$505=$A10)*('2_Review &amp; Audit'!$I$6:$I$505&gt;=$E10-30)*('2_Review &amp; Audit'!$I$6:$I$505&lt;=$E10+30)*('2_Review &amp; Audit'!$R$6:$R$505&gt;0),0),0)+5,"")))</f>
        <v/>
      </c>
      <c r="L10" s="110" t="str" cm="1">
        <f t="array" ref="L10">IF($K10="","",INDEX('2_Review &amp; Audit'!$H:$H,$K10))</f>
        <v/>
      </c>
      <c r="M10" s="111" t="str">
        <f t="array" ref="M10">IF($K10="","",INDEX('2_Review &amp; Audit'!$I:$I,$K10))</f>
        <v/>
      </c>
      <c r="N10" s="109" t="str" cm="1">
        <f t="array" ref="N10">IF($K10="","",MAX(0,INDEX('2_Review &amp; Audit'!$R:$R,$K10)-SUMIFS($O$7:O9,$K$7:K9,$K10)))</f>
        <v/>
      </c>
      <c r="O10" s="109" t="str">
        <f>IF(OR($K10="",$N10="",$F10=""),"",MIN($F10,$N10))</f>
        <v/>
      </c>
      <c r="P10" s="112" t="str">
        <f>IF($O10="","",$O10*$G10)</f>
        <v/>
      </c>
      <c r="Q10" s="112" t="str">
        <f>IF($M10="","",$H10-IF($P10="",0,$P10)-IF($Y10="",0,$Y10)-IF($AH10="",0,$AH10)-IF($AQ10="",0,$AQ10))</f>
        <v/>
      </c>
      <c r="R10" s="112" t="str">
        <f t="shared" si="9"/>
        <v/>
      </c>
      <c r="S10" s="96" t="str">
        <f>IF($M10="","",MAX(0,N($F10)-N($O10)))</f>
        <v/>
      </c>
      <c r="T10" s="96" t="str" cm="1">
        <f t="array" ref="T10">IF(OR($D10="",$S10="",N($S10)&lt;=0),"",IFERROR(MATCH(1,INDEX(('2_Review &amp; Audit'!$F$6:$F$505=$A10)*('2_Review &amp; Audit'!$I$6:$I$505&gt;=$E10-30)*('2_Review &amp; Audit'!$I$6:$I$505&lt;=$E10+30)*('2_Review &amp; Audit'!$R$6:$R$505&gt;0)*(ROW('2_Review &amp; Audit'!$R$6:$R$505)&gt;$K10),0),0)+5,""))</f>
        <v/>
      </c>
      <c r="U10" s="96" t="str" cm="1">
        <f t="array" ref="U10">IF($T10="","",INDEX('2_Review &amp; Audit'!$H:$H,$T10))</f>
        <v/>
      </c>
      <c r="V10" s="108" t="str">
        <f t="array" ref="V10">IF($T10="","",INDEX('2_Review &amp; Audit'!$I:$I,$T10))</f>
        <v/>
      </c>
      <c r="W10" s="96" t="str">
        <f t="array" ref="W10">IF($T10="","",MAX(0,INDEX('2_Review &amp; Audit'!$J:$J,$T10)-SUMIFS($X$7:X9,$T$7:T9,$T10)))</f>
        <v/>
      </c>
      <c r="X10" s="96" t="str">
        <f t="shared" si="0"/>
        <v/>
      </c>
      <c r="Y10" s="117" t="str">
        <f>IF($X10="","",$X10*$G10)</f>
        <v/>
      </c>
      <c r="Z10" s="117" t="str">
        <f>IF($T10="","",$H10-IF($P10="",0,$P10)-IF($Y10="",0,$Y10))</f>
        <v/>
      </c>
      <c r="AA10" s="117" t="str">
        <f t="shared" si="1"/>
        <v/>
      </c>
      <c r="AB10" s="96" t="str">
        <f t="shared" si="5"/>
        <v/>
      </c>
      <c r="AC10" s="96" t="str">
        <f t="array" ref="AC10">IF(OR($D10="",$AB10="",N($AB10)&lt;=0),"",IFERROR(MATCH(1,INDEX(('2_Review &amp; Audit'!$F$6:$F$505=$A10)*('2_Review &amp; Audit'!$I$6:$I$505&gt;=$E10-30)*('2_Review &amp; Audit'!$I$6:$I$505&lt;=$E10+30)*('2_Review &amp; Audit'!$R$6:$R$505&gt;0)*(ROW('2_Review &amp; Audit'!$R$6:$R$505)&gt;$T10),0),0)+5,""))</f>
        <v/>
      </c>
      <c r="AD10" s="96" t="str" cm="1">
        <f t="array" ref="AD10">IF($AC10="","",INDEX('2_Review &amp; Audit'!$H:$H,$AC10))</f>
        <v/>
      </c>
      <c r="AE10" s="108" t="str">
        <f t="array" ref="AE10">IF($AC10="","",INDEX('2_Review &amp; Audit'!$I:$I,$AC10))</f>
        <v/>
      </c>
      <c r="AF10" s="96" t="str">
        <f t="array" ref="AF10">IF($AC10="","",MAX(0,INDEX('2_Review &amp; Audit'!$J:$J,$AC10)-SUMIFS($AG$7:AG9,$AC$7:AC9,$AC10)))</f>
        <v/>
      </c>
      <c r="AG10" s="96" t="str">
        <f t="shared" si="2"/>
        <v/>
      </c>
      <c r="AH10" s="117" t="str">
        <f>IF($AG10="","",$AG10*$G10)</f>
        <v/>
      </c>
      <c r="AI10" s="117" t="str">
        <f>IF($AC10="","",$H10-IF($P10="",0,$P10)-IF($Y10="",0,$Y10)-IF($AH10="",0,$AH10))</f>
        <v/>
      </c>
      <c r="AJ10" s="117" t="str">
        <f t="shared" si="3"/>
        <v/>
      </c>
      <c r="AK10" s="96" t="str">
        <f t="shared" si="6"/>
        <v/>
      </c>
      <c r="AL10" s="96" t="str" cm="1">
        <f t="array" ref="AL10">IF(OR($D10="",$AK10="",N($AK10)&lt;=0),"",IFERROR(MATCH(1,INDEX(('2_Review &amp; Audit'!$F$6:$F$505=$A10)*('2_Review &amp; Audit'!$I$6:$I$505&gt;=$E10-30)*('2_Review &amp; Audit'!$I$6:$I$505&lt;=$E10+30)*('2_Review &amp; Audit'!$R$6:$R$505&gt;0)*(ROW('2_Review &amp; Audit'!$R$6:$R$505)&gt;$AC10),0),0)+5,""))</f>
        <v/>
      </c>
      <c r="AM10" s="96" t="str">
        <f>IF($AL10="","",INDEX('2_Review &amp; Audit'!$H:$H,$AL10))</f>
        <v/>
      </c>
      <c r="AN10" s="108" t="str">
        <f>IF($AL10="","",INDEX('2_Review &amp; Audit'!$I:$I,$AL10))</f>
        <v/>
      </c>
      <c r="AO10" s="96" t="str">
        <f>IF($AL10="","",MAX(0,INDEX('2_Review &amp; Audit'!$H:$H,$AL10)-SUMIFS($AP$7:AP9,$AL$7:AL9,$AL10)))</f>
        <v/>
      </c>
      <c r="AP10" s="96" t="str">
        <f>IF(OR($D10="",$AK10="",$AO10=""),"",MIN($AK10,$AO10))</f>
        <v/>
      </c>
      <c r="AQ10" s="117" t="str">
        <f>IF($AP10="","",$AP10*$G10)</f>
        <v/>
      </c>
      <c r="AR10" s="117" t="str">
        <f>IF($AL10="","",$H10-IF($P10="",0,$P10)-IF($Y10="",0,$Y10)-IF($AH10="",0,$AH10)-IF($AQ10="",0,$AQ10))</f>
        <v/>
      </c>
      <c r="AS10" s="117" t="str">
        <f t="shared" si="7"/>
        <v/>
      </c>
      <c r="AT10" s="96" t="str">
        <f t="shared" si="8"/>
        <v/>
      </c>
      <c r="AU10" s="96"/>
    </row>
    <row r="11" spans="1:47" ht="12.75" customHeight="1" x14ac:dyDescent="0.2">
      <c r="A11" s="96" t="str">
        <f>IFERROR(INDEX('2_Review &amp; Audit'!$F$6:$F$505,MATCH(ROW()-5,'2_Review &amp; Audit'!$AC$6:$AC$505,0)),"")</f>
        <v>IXUS</v>
      </c>
      <c r="B11" s="96" t="str">
        <f>IF($A11="","",INDEX('2_Review &amp; Audit'!$C$6:$C$505,MATCH(ROW()-5,'2_Review &amp; Audit'!$AC$6:$AC$505,0)))</f>
        <v>International</v>
      </c>
      <c r="C11" s="96" t="str">
        <f>IF($A11="","",INDEX('2_Review &amp; Audit'!$D$6:$D$505,MATCH(ROW()-5,'2_Review &amp; Audit'!$AC$6:$AC$505,0)))</f>
        <v>ETF</v>
      </c>
      <c r="D11" s="114" t="str">
        <f>IF($A11="","",INDEX('2_Review &amp; Audit'!$H$6:$H$505,MATCH(ROW()-5,'2_Review &amp; Audit'!$AC$6:$AC$505,0)))</f>
        <v>IXUS-20260317-0D997-93D56</v>
      </c>
      <c r="E11" s="108">
        <f>IF($A11="","",INDEX('2_Review &amp; Audit'!$M$6:$M$505,MATCH(ROW()-5,'2_Review &amp; Audit'!$AC$6:$AC$505,0)))</f>
        <v>46101</v>
      </c>
      <c r="F11" s="109">
        <f>IF($A11="","",IF(INDEX('2_Review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>0.997</v>
      </c>
      <c r="G11" s="142">
        <f>IF(OR($A11="",$F11=0),"",ABS(INDEX('2_Review &amp; Audit'!$Q$6:$Q$505,MATCH(ROW()-5,'2_Review &amp; Audit'!$AC$6:$AC$505,0))/$F11))</f>
        <v>10.009999999999994</v>
      </c>
      <c r="H11" s="142">
        <f>IF($A11="","",ABS(INDEX('2_Review &amp; Audit'!$Q$6:$Q$505,MATCH(ROW()-5,'2_Review &amp; Audit'!$AC$6:$AC$505,0))))</f>
        <v>9.9799699999999945</v>
      </c>
      <c r="I11" s="96" t="str">
        <f>IF($A11="","",INDEX('2_Review &amp; Audit'!$Y$6:$Y$505,MATCH(ROW()-5,'2_Review &amp; Audit'!$AC$6:$AC$505,0)))</f>
        <v>Short-Term</v>
      </c>
      <c r="J11" s="110">
        <f>IF($A11="","",IFERROR(MATCH(ROW()-5,'2_Review &amp; Audit'!$AC$6:$AC$505,0)+5,""))</f>
        <v>29</v>
      </c>
      <c r="K11" s="96" t="str" cm="1">
        <f t="array" ref="K11">IF($A11="","",IF($AU11&lt;&gt;"",IFERROR(MATCH($AU11,'2_Review &amp; Audit'!$H$6:$H$505,0)+5,""),IFERROR(MATCH(1,INDEX(('2_Review &amp; Audit'!$F$6:$F$505=$A11)*('2_Review &amp; Audit'!$I$6:$I$505&gt;=$E11-30)*('2_Review &amp; Audit'!$I$6:$I$505&lt;=$E11+30)*('2_Review &amp; Audit'!$R$6:$R$505&gt;0),0),0)+5,"")))</f>
        <v/>
      </c>
      <c r="L11" s="110" t="str" cm="1">
        <f t="array" ref="L11">IF($K11="","",INDEX('2_Review &amp; Audit'!$H:$H,$K11))</f>
        <v/>
      </c>
      <c r="M11" s="111" t="str">
        <f t="array" ref="M11">IF($K11="","",INDEX('2_Review &amp; Audit'!$I:$I,$K11))</f>
        <v/>
      </c>
      <c r="N11" s="109" t="str" cm="1">
        <f t="array" ref="N11">IF($K11="","",MAX(0,INDEX('2_Review &amp; Audit'!$R:$R,$K11)-SUMIFS($O$7:O10,$K$7:K10,$K11)))</f>
        <v/>
      </c>
      <c r="O11" s="109" t="str">
        <f>IF(OR($K11="",$N11="",$F11=""),"",MIN($F11,$N11))</f>
        <v/>
      </c>
      <c r="P11" s="112" t="str">
        <f>IF($O11="","",$O11*$G11)</f>
        <v/>
      </c>
      <c r="Q11" s="112" t="str">
        <f>IF($M11="","",$H11-IF($P11="",0,$P11)-IF($Y11="",0,$Y11)-IF($AH11="",0,$AH11)-IF($AQ11="",0,$AQ11))</f>
        <v/>
      </c>
      <c r="R11" s="112" t="str">
        <f t="shared" si="9"/>
        <v/>
      </c>
      <c r="S11" s="96" t="str">
        <f>IF($M11="","",MAX(0,N($F11)-N($O11)))</f>
        <v/>
      </c>
      <c r="T11" s="96" t="str" cm="1">
        <f t="array" ref="T11">IF(OR($D11="",$S11="",N($S11)&lt;=0),"",IFERROR(MATCH(1,INDEX(('2_Review &amp; Audit'!$F$6:$F$505=$A11)*('2_Review &amp; Audit'!$I$6:$I$505&gt;=$E11-30)*('2_Review &amp; Audit'!$I$6:$I$505&lt;=$E11+30)*('2_Review &amp; Audit'!$R$6:$R$505&gt;0)*(ROW('2_Review &amp; Audit'!$R$6:$R$505)&gt;$K11),0),0)+5,""))</f>
        <v/>
      </c>
      <c r="U11" s="96" t="str" cm="1">
        <f t="array" ref="U11">IF($T11="","",INDEX('2_Review &amp; Audit'!$H:$H,$T11))</f>
        <v/>
      </c>
      <c r="V11" s="108" t="str">
        <f t="array" ref="V11">IF($T11="","",INDEX('2_Review &amp; Audit'!$I:$I,$T11))</f>
        <v/>
      </c>
      <c r="W11" s="96" t="str">
        <f t="array" ref="W11">IF($T11="","",MAX(0,INDEX('2_Review &amp; Audit'!$J:$J,$T11)-SUMIFS($X$7:X10,$T$7:T10,$T11)))</f>
        <v/>
      </c>
      <c r="X11" s="96" t="str">
        <f t="shared" si="0"/>
        <v/>
      </c>
      <c r="Y11" s="117" t="str">
        <f>IF($X11="","",$X11*$G11)</f>
        <v/>
      </c>
      <c r="Z11" s="117" t="str">
        <f>IF($T11="","",$H11-IF($P11="",0,$P11)-IF($Y11="",0,$Y11))</f>
        <v/>
      </c>
      <c r="AA11" s="117" t="str">
        <f t="shared" si="1"/>
        <v/>
      </c>
      <c r="AB11" s="96" t="str">
        <f t="shared" si="5"/>
        <v/>
      </c>
      <c r="AC11" s="96" t="str">
        <f t="array" ref="AC11">IF(OR($D11="",$AB11="",N($AB11)&lt;=0),"",IFERROR(MATCH(1,INDEX(('2_Review &amp; Audit'!$F$6:$F$505=$A11)*('2_Review &amp; Audit'!$I$6:$I$505&gt;=$E11-30)*('2_Review &amp; Audit'!$I$6:$I$505&lt;=$E11+30)*('2_Review &amp; Audit'!$R$6:$R$505&gt;0)*(ROW('2_Review &amp; Audit'!$R$6:$R$505)&gt;$T11),0),0)+5,""))</f>
        <v/>
      </c>
      <c r="AD11" s="96" t="str" cm="1">
        <f t="array" ref="AD11">IF($AC11="","",INDEX('2_Review &amp; Audit'!$H:$H,$AC11))</f>
        <v/>
      </c>
      <c r="AE11" s="108" t="str">
        <f t="array" ref="AE11">IF($AC11="","",INDEX('2_Review &amp; Audit'!$I:$I,$AC11))</f>
        <v/>
      </c>
      <c r="AF11" s="96" t="str">
        <f t="array" ref="AF11">IF($AC11="","",MAX(0,INDEX('2_Review &amp; Audit'!$J:$J,$AC11)-SUMIFS($AG$7:AG10,$AC$7:AC10,$AC11)))</f>
        <v/>
      </c>
      <c r="AG11" s="96" t="str">
        <f t="shared" si="2"/>
        <v/>
      </c>
      <c r="AH11" s="117" t="str">
        <f>IF($AG11="","",$AG11*$G11)</f>
        <v/>
      </c>
      <c r="AI11" s="117" t="str">
        <f>IF($AC11="","",$H11-IF($P11="",0,$P11)-IF($Y11="",0,$Y11)-IF($AH11="",0,$AH11))</f>
        <v/>
      </c>
      <c r="AJ11" s="117" t="str">
        <f t="shared" si="3"/>
        <v/>
      </c>
      <c r="AK11" s="96" t="str">
        <f t="shared" si="6"/>
        <v/>
      </c>
      <c r="AL11" s="96" t="str" cm="1">
        <f t="array" ref="AL11">IF(OR($D11="",$AK11="",N($AK11)&lt;=0),"",IFERROR(MATCH(1,INDEX(('2_Review &amp; Audit'!$F$6:$F$505=$A11)*('2_Review &amp; Audit'!$I$6:$I$505&gt;=$E11-30)*('2_Review &amp; Audit'!$I$6:$I$505&lt;=$E11+30)*('2_Review &amp; Audit'!$R$6:$R$505&gt;0)*(ROW('2_Review &amp; Audit'!$R$6:$R$505)&gt;$AC11),0),0)+5,""))</f>
        <v/>
      </c>
      <c r="AM11" s="96" t="str">
        <f>IF($AL11="","",INDEX('2_Review &amp; Audit'!$H:$H,$AL11))</f>
        <v/>
      </c>
      <c r="AN11" s="108" t="str">
        <f>IF($AL11="","",INDEX('2_Review &amp; Audit'!$I:$I,$AL11))</f>
        <v/>
      </c>
      <c r="AO11" s="96" t="str">
        <f>IF($AL11="","",MAX(0,INDEX('2_Review &amp; Audit'!$H:$H,$AL11)-SUMIFS($AP$7:AP10,$AL$7:AL10,$AL11)))</f>
        <v/>
      </c>
      <c r="AP11" s="96" t="str">
        <f>IF(OR($D11="",$AK11="",$AO11=""),"",MIN($AK11,$AO11))</f>
        <v/>
      </c>
      <c r="AQ11" s="117" t="str">
        <f>IF($AP11="","",$AP11*$G11)</f>
        <v/>
      </c>
      <c r="AR11" s="117" t="str">
        <f>IF($AL11="","",$H11-IF($P11="",0,$P11)-IF($Y11="",0,$Y11)-IF($AH11="",0,$AH11)-IF($AQ11="",0,$AQ11))</f>
        <v/>
      </c>
      <c r="AS11" s="117" t="str">
        <f t="shared" si="7"/>
        <v/>
      </c>
      <c r="AT11" s="96" t="str">
        <f t="shared" si="8"/>
        <v/>
      </c>
      <c r="AU11" s="96"/>
    </row>
    <row r="12" spans="1:47" ht="12.75" customHeight="1" x14ac:dyDescent="0.2">
      <c r="A12" s="96" t="str">
        <f>IFERROR(INDEX('2_Review &amp; Audit'!$F$6:$F$505,MATCH(ROW()-5,'2_Review &amp; Audit'!$AC$6:$AC$505,0)),"")</f>
        <v/>
      </c>
      <c r="B12" s="96" t="str">
        <f>IF($A12="","",INDEX('2_Review &amp; Audit'!$C$6:$C$505,MATCH(ROW()-5,'2_Review &amp; Audit'!$AC$6:$AC$505,0)))</f>
        <v/>
      </c>
      <c r="C12" s="96" t="str">
        <f>IF($A12="","",INDEX('2_Review &amp; Audit'!$D$6:$D$505,MATCH(ROW()-5,'2_Review &amp; Audit'!$AC$6:$AC$505,0)))</f>
        <v/>
      </c>
      <c r="D12" s="114" t="str">
        <f>IF($A12="","",INDEX('2_Review &amp; Audit'!$H$6:$H$505,MATCH(ROW()-5,'2_Review &amp; Audit'!$AC$6:$AC$505,0)))</f>
        <v/>
      </c>
      <c r="E12" s="108" t="str">
        <f>IF($A12="","",INDEX('2_Review &amp; Audit'!$M$6:$M$505,MATCH(ROW()-5,'2_Review &amp; Audit'!$AC$6:$AC$505,0)))</f>
        <v/>
      </c>
      <c r="F12" s="109" t="str">
        <f>IF($A12="","",IF(INDEX('2_Review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2" s="142" t="str">
        <f>IF(OR($A12="",$F12=0),"",ABS(INDEX('2_Review &amp; Audit'!$Q$6:$Q$505,MATCH(ROW()-5,'2_Review &amp; Audit'!$AC$6:$AC$505,0))/$F12))</f>
        <v/>
      </c>
      <c r="H12" s="142" t="str">
        <f>IF($A12="","",ABS(INDEX('2_Review &amp; Audit'!$Q$6:$Q$505,MATCH(ROW()-5,'2_Review &amp; Audit'!$AC$6:$AC$505,0))))</f>
        <v/>
      </c>
      <c r="I12" s="96" t="str">
        <f>IF($A12="","",INDEX('2_Review &amp; Audit'!$Y$6:$Y$505,MATCH(ROW()-5,'2_Review &amp; Audit'!$AC$6:$AC$505,0)))</f>
        <v/>
      </c>
      <c r="J12" s="110" t="str">
        <f>IF($A12="","",IFERROR(MATCH(ROW()-5,'2_Review &amp; Audit'!$AC$6:$AC$505,0)+5,""))</f>
        <v/>
      </c>
      <c r="K12" s="96" t="str" cm="1">
        <f t="array" ref="K12">IF($A12="","",IF($AU12&lt;&gt;"",IFERROR(MATCH($AU12,'2_Review &amp; Audit'!$H$6:$H$505,0)+5,""),IFERROR(MATCH(1,INDEX(('2_Review &amp; Audit'!$F$6:$F$505=$A12)*('2_Review &amp; Audit'!$I$6:$I$505&gt;=$E12-30)*('2_Review &amp; Audit'!$I$6:$I$505&lt;=$E12+30)*('2_Review &amp; Audit'!$R$6:$R$505&gt;0),0),0)+5,"")))</f>
        <v/>
      </c>
      <c r="L12" s="110" t="str" cm="1">
        <f t="array" ref="L12">IF($K12="","",INDEX('2_Review &amp; Audit'!$H:$H,$K12))</f>
        <v/>
      </c>
      <c r="M12" s="111" t="str">
        <f t="array" ref="M12">IF($K12="","",INDEX('2_Review &amp; Audit'!$I:$I,$K12))</f>
        <v/>
      </c>
      <c r="N12" s="109" t="str" cm="1">
        <f t="array" ref="N12">IF($K12="","",MAX(0,INDEX('2_Review &amp; Audit'!$R:$R,$K12)-SUMIFS($O$7:O11,$K$7:K11,$K12)))</f>
        <v/>
      </c>
      <c r="O12" s="109" t="str">
        <f>IF(OR($K12="",$N12="",$F12=""),"",MIN($F12,$N12))</f>
        <v/>
      </c>
      <c r="P12" s="112" t="str">
        <f>IF($O12="","",$O12*$G12)</f>
        <v/>
      </c>
      <c r="Q12" s="112" t="str">
        <f>IF($M12="","",$H12-IF($P12="",0,$P12)-IF($Y12="",0,$Y12)-IF($AH12="",0,$AH12)-IF($AQ12="",0,$AQ12))</f>
        <v/>
      </c>
      <c r="R12" s="112" t="str">
        <f t="shared" si="9"/>
        <v/>
      </c>
      <c r="S12" s="96" t="str">
        <f>IF($M12="","",MAX(0,N($F12)-N($O12)))</f>
        <v/>
      </c>
      <c r="T12" s="96" t="str" cm="1">
        <f t="array" ref="T12">IF(OR($D12="",$S12="",N($S12)&lt;=0),"",IFERROR(MATCH(1,INDEX(('2_Review &amp; Audit'!$F$6:$F$505=$A12)*('2_Review &amp; Audit'!$I$6:$I$505&gt;=$E12-30)*('2_Review &amp; Audit'!$I$6:$I$505&lt;=$E12+30)*('2_Review &amp; Audit'!$R$6:$R$505&gt;0)*(ROW('2_Review &amp; Audit'!$R$6:$R$505)&gt;$K12),0),0)+5,""))</f>
        <v/>
      </c>
      <c r="U12" s="96" t="str" cm="1">
        <f t="array" ref="U12">IF($T12="","",INDEX('2_Review &amp; Audit'!$H:$H,$T12))</f>
        <v/>
      </c>
      <c r="V12" s="108" t="str">
        <f t="array" ref="V12">IF($T12="","",INDEX('2_Review &amp; Audit'!$I:$I,$T12))</f>
        <v/>
      </c>
      <c r="W12" s="96" t="str">
        <f t="array" ref="W12">IF($T12="","",MAX(0,INDEX('2_Review &amp; Audit'!$J:$J,$T12)-SUMIFS($X$7:X11,$T$7:T11,$T12)))</f>
        <v/>
      </c>
      <c r="X12" s="96" t="str">
        <f t="shared" si="0"/>
        <v/>
      </c>
      <c r="Y12" s="117" t="str">
        <f>IF($X12="","",$X12*$G12)</f>
        <v/>
      </c>
      <c r="Z12" s="117" t="str">
        <f>IF($T12="","",$H12-IF($P12="",0,$P12)-IF($Y12="",0,$Y12))</f>
        <v/>
      </c>
      <c r="AA12" s="117" t="str">
        <f t="shared" si="1"/>
        <v/>
      </c>
      <c r="AB12" s="96" t="str">
        <f t="shared" si="5"/>
        <v/>
      </c>
      <c r="AC12" s="96" t="str">
        <f t="array" ref="AC12">IF(OR($D12="",$AB12="",N($AB12)&lt;=0),"",IFERROR(MATCH(1,INDEX(('2_Review &amp; Audit'!$F$6:$F$505=$A12)*('2_Review &amp; Audit'!$I$6:$I$505&gt;=$E12-30)*('2_Review &amp; Audit'!$I$6:$I$505&lt;=$E12+30)*('2_Review &amp; Audit'!$R$6:$R$505&gt;0)*(ROW('2_Review &amp; Audit'!$R$6:$R$505)&gt;$T12),0),0)+5,""))</f>
        <v/>
      </c>
      <c r="AD12" s="96" t="str" cm="1">
        <f t="array" ref="AD12">IF($AC12="","",INDEX('2_Review &amp; Audit'!$H:$H,$AC12))</f>
        <v/>
      </c>
      <c r="AE12" s="108" t="str">
        <f t="array" ref="AE12">IF($AC12="","",INDEX('2_Review &amp; Audit'!$I:$I,$AC12))</f>
        <v/>
      </c>
      <c r="AF12" s="96" t="str">
        <f t="array" ref="AF12">IF($AC12="","",MAX(0,INDEX('2_Review &amp; Audit'!$J:$J,$AC12)-SUMIFS($AG$7:AG11,$AC$7:AC11,$AC12)))</f>
        <v/>
      </c>
      <c r="AG12" s="96" t="str">
        <f t="shared" si="2"/>
        <v/>
      </c>
      <c r="AH12" s="117" t="str">
        <f>IF($AG12="","",$AG12*$G12)</f>
        <v/>
      </c>
      <c r="AI12" s="117" t="str">
        <f>IF($AC12="","",$H12-IF($P12="",0,$P12)-IF($Y12="",0,$Y12)-IF($AH12="",0,$AH12))</f>
        <v/>
      </c>
      <c r="AJ12" s="117" t="str">
        <f t="shared" si="3"/>
        <v/>
      </c>
      <c r="AK12" s="96" t="str">
        <f t="shared" si="6"/>
        <v/>
      </c>
      <c r="AL12" s="96" t="str" cm="1">
        <f t="array" ref="AL12">IF(OR($D12="",$AK12="",N($AK12)&lt;=0),"",IFERROR(MATCH(1,INDEX(('2_Review &amp; Audit'!$F$6:$F$505=$A12)*('2_Review &amp; Audit'!$I$6:$I$505&gt;=$E12-30)*('2_Review &amp; Audit'!$I$6:$I$505&lt;=$E12+30)*('2_Review &amp; Audit'!$R$6:$R$505&gt;0)*(ROW('2_Review &amp; Audit'!$R$6:$R$505)&gt;$AC12),0),0)+5,""))</f>
        <v/>
      </c>
      <c r="AM12" s="96" t="str">
        <f>IF($AL12="","",INDEX('2_Review &amp; Audit'!$H:$H,$AL12))</f>
        <v/>
      </c>
      <c r="AN12" s="108" t="str">
        <f>IF($AL12="","",INDEX('2_Review &amp; Audit'!$I:$I,$AL12))</f>
        <v/>
      </c>
      <c r="AO12" s="96" t="str">
        <f>IF($AL12="","",MAX(0,INDEX('2_Review &amp; Audit'!$H:$H,$AL12)-SUMIFS($AP$7:AP11,$AL$7:AL11,$AL12)))</f>
        <v/>
      </c>
      <c r="AP12" s="96" t="str">
        <f>IF(OR($D12="",$AK12="",$AO12=""),"",MIN($AK12,$AO12))</f>
        <v/>
      </c>
      <c r="AQ12" s="117" t="str">
        <f>IF($AP12="","",$AP12*$G12)</f>
        <v/>
      </c>
      <c r="AR12" s="117" t="str">
        <f>IF($AL12="","",$H12-IF($P12="",0,$P12)-IF($Y12="",0,$Y12)-IF($AH12="",0,$AH12)-IF($AQ12="",0,$AQ12))</f>
        <v/>
      </c>
      <c r="AS12" s="117" t="str">
        <f t="shared" si="7"/>
        <v/>
      </c>
      <c r="AT12" s="96" t="str">
        <f t="shared" si="8"/>
        <v/>
      </c>
      <c r="AU12" s="96"/>
    </row>
    <row r="13" spans="1:47" ht="12.75" customHeight="1" x14ac:dyDescent="0.2">
      <c r="A13" s="96" t="str">
        <f>IFERROR(INDEX('2_Review &amp; Audit'!$F$6:$F$505,MATCH(ROW()-5,'2_Review &amp; Audit'!$AC$6:$AC$505,0)),"")</f>
        <v/>
      </c>
      <c r="B13" s="96" t="str">
        <f>IF($A13="","",INDEX('2_Review &amp; Audit'!$C$6:$C$505,MATCH(ROW()-5,'2_Review &amp; Audit'!$AC$6:$AC$505,0)))</f>
        <v/>
      </c>
      <c r="C13" s="96" t="str">
        <f>IF($A13="","",INDEX('2_Review &amp; Audit'!$D$6:$D$505,MATCH(ROW()-5,'2_Review &amp; Audit'!$AC$6:$AC$505,0)))</f>
        <v/>
      </c>
      <c r="D13" s="114" t="str">
        <f>IF($A13="","",INDEX('2_Review &amp; Audit'!$H$6:$H$505,MATCH(ROW()-5,'2_Review &amp; Audit'!$AC$6:$AC$505,0)))</f>
        <v/>
      </c>
      <c r="E13" s="108" t="str">
        <f>IF($A13="","",INDEX('2_Review &amp; Audit'!$M$6:$M$505,MATCH(ROW()-5,'2_Review &amp; Audit'!$AC$6:$AC$505,0)))</f>
        <v/>
      </c>
      <c r="F13" s="109" t="str">
        <f>IF($A13="","",IF(INDEX('2_Review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3" s="142" t="str">
        <f>IF(OR($A13="",$F13=0),"",ABS(INDEX('2_Review &amp; Audit'!$Q$6:$Q$505,MATCH(ROW()-5,'2_Review &amp; Audit'!$AC$6:$AC$505,0))/$F13))</f>
        <v/>
      </c>
      <c r="H13" s="142" t="str">
        <f>IF($A13="","",ABS(INDEX('2_Review &amp; Audit'!$Q$6:$Q$505,MATCH(ROW()-5,'2_Review &amp; Audit'!$AC$6:$AC$505,0))))</f>
        <v/>
      </c>
      <c r="I13" s="96" t="str">
        <f>IF($A13="","",INDEX('2_Review &amp; Audit'!$Y$6:$Y$505,MATCH(ROW()-5,'2_Review &amp; Audit'!$AC$6:$AC$505,0)))</f>
        <v/>
      </c>
      <c r="J13" s="110" t="str">
        <f>IF($A13="","",IFERROR(MATCH(ROW()-5,'2_Review &amp; Audit'!$AC$6:$AC$505,0)+5,""))</f>
        <v/>
      </c>
      <c r="K13" s="96" t="str" cm="1">
        <f t="array" ref="K13">IF($A13="","",IF($AU13&lt;&gt;"",IFERROR(MATCH($AU13,'2_Review &amp; Audit'!$H$6:$H$505,0)+5,""),IFERROR(MATCH(1,INDEX(('2_Review &amp; Audit'!$F$6:$F$505=$A13)*('2_Review &amp; Audit'!$I$6:$I$505&gt;=$E13-30)*('2_Review &amp; Audit'!$I$6:$I$505&lt;=$E13+30)*('2_Review &amp; Audit'!$R$6:$R$505&gt;0),0),0)+5,"")))</f>
        <v/>
      </c>
      <c r="L13" s="110" t="str" cm="1">
        <f t="array" ref="L13">IF($K13="","",INDEX('2_Review &amp; Audit'!$H:$H,$K13))</f>
        <v/>
      </c>
      <c r="M13" s="111" t="str">
        <f t="array" ref="M13">IF($K13="","",INDEX('2_Review &amp; Audit'!$I:$I,$K13))</f>
        <v/>
      </c>
      <c r="N13" s="109" t="str" cm="1">
        <f t="array" ref="N13">IF($K13="","",MAX(0,INDEX('2_Review &amp; Audit'!$R:$R,$K13)-SUMIFS($O$7:O12,$K$7:K12,$K13)))</f>
        <v/>
      </c>
      <c r="O13" s="109" t="str">
        <f>IF(OR($K13="",$N13="",$F13=""),"",MIN($F13,$N13))</f>
        <v/>
      </c>
      <c r="P13" s="112" t="str">
        <f>IF($O13="","",$O13*$G13)</f>
        <v/>
      </c>
      <c r="Q13" s="112" t="str">
        <f>IF($M13="","",$H13-IF($P13="",0,$P13)-IF($Y13="",0,$Y13)-IF($AH13="",0,$AH13)-IF($AQ13="",0,$AQ13))</f>
        <v/>
      </c>
      <c r="R13" s="112" t="str">
        <f t="shared" si="9"/>
        <v/>
      </c>
      <c r="S13" s="96" t="str">
        <f>IF($M13="","",MAX(0,N($F13)-N($O13)))</f>
        <v/>
      </c>
      <c r="T13" s="96" t="str" cm="1">
        <f t="array" ref="T13">IF(OR($D13="",$S13="",N($S13)&lt;=0),"",IFERROR(MATCH(1,INDEX(('2_Review &amp; Audit'!$F$6:$F$505=$A13)*('2_Review &amp; Audit'!$I$6:$I$505&gt;=$E13-30)*('2_Review &amp; Audit'!$I$6:$I$505&lt;=$E13+30)*('2_Review &amp; Audit'!$R$6:$R$505&gt;0)*(ROW('2_Review &amp; Audit'!$R$6:$R$505)&gt;$K13),0),0)+5,""))</f>
        <v/>
      </c>
      <c r="U13" s="96" t="str" cm="1">
        <f t="array" ref="U13">IF($T13="","",INDEX('2_Review &amp; Audit'!$H:$H,$T13))</f>
        <v/>
      </c>
      <c r="V13" s="108" t="str">
        <f t="array" ref="V13">IF($T13="","",INDEX('2_Review &amp; Audit'!$I:$I,$T13))</f>
        <v/>
      </c>
      <c r="W13" s="96" t="str">
        <f t="array" ref="W13">IF($T13="","",MAX(0,INDEX('2_Review &amp; Audit'!$J:$J,$T13)-SUMIFS($X$7:X12,$T$7:T12,$T13)))</f>
        <v/>
      </c>
      <c r="X13" s="96" t="str">
        <f t="shared" si="0"/>
        <v/>
      </c>
      <c r="Y13" s="117" t="str">
        <f>IF($X13="","",$X13*$G13)</f>
        <v/>
      </c>
      <c r="Z13" s="117" t="str">
        <f>IF($T13="","",$H13-IF($P13="",0,$P13)-IF($Y13="",0,$Y13))</f>
        <v/>
      </c>
      <c r="AA13" s="117" t="str">
        <f t="shared" si="1"/>
        <v/>
      </c>
      <c r="AB13" s="96" t="str">
        <f t="shared" si="5"/>
        <v/>
      </c>
      <c r="AC13" s="96" t="str">
        <f t="array" ref="AC13">IF(OR($D13="",$AB13="",N($AB13)&lt;=0),"",IFERROR(MATCH(1,INDEX(('2_Review &amp; Audit'!$F$6:$F$505=$A13)*('2_Review &amp; Audit'!$I$6:$I$505&gt;=$E13-30)*('2_Review &amp; Audit'!$I$6:$I$505&lt;=$E13+30)*('2_Review &amp; Audit'!$R$6:$R$505&gt;0)*(ROW('2_Review &amp; Audit'!$R$6:$R$505)&gt;$T13),0),0)+5,""))</f>
        <v/>
      </c>
      <c r="AD13" s="96" t="str" cm="1">
        <f t="array" ref="AD13">IF($AC13="","",INDEX('2_Review &amp; Audit'!$H:$H,$AC13))</f>
        <v/>
      </c>
      <c r="AE13" s="108" t="str">
        <f t="array" ref="AE13">IF($AC13="","",INDEX('2_Review &amp; Audit'!$I:$I,$AC13))</f>
        <v/>
      </c>
      <c r="AF13" s="96" t="str">
        <f t="array" ref="AF13">IF($AC13="","",MAX(0,INDEX('2_Review &amp; Audit'!$J:$J,$AC13)-SUMIFS($AG$7:AG12,$AC$7:AC12,$AC13)))</f>
        <v/>
      </c>
      <c r="AG13" s="96" t="str">
        <f t="shared" si="2"/>
        <v/>
      </c>
      <c r="AH13" s="117" t="str">
        <f>IF($AG13="","",$AG13*$G13)</f>
        <v/>
      </c>
      <c r="AI13" s="117" t="str">
        <f>IF($AC13="","",$H13-IF($P13="",0,$P13)-IF($Y13="",0,$Y13)-IF($AH13="",0,$AH13))</f>
        <v/>
      </c>
      <c r="AJ13" s="117" t="str">
        <f t="shared" si="3"/>
        <v/>
      </c>
      <c r="AK13" s="96" t="str">
        <f t="shared" si="6"/>
        <v/>
      </c>
      <c r="AL13" s="96" t="str" cm="1">
        <f t="array" ref="AL13">IF(OR($D13="",$AK13="",N($AK13)&lt;=0),"",IFERROR(MATCH(1,INDEX(('2_Review &amp; Audit'!$F$6:$F$505=$A13)*('2_Review &amp; Audit'!$I$6:$I$505&gt;=$E13-30)*('2_Review &amp; Audit'!$I$6:$I$505&lt;=$E13+30)*('2_Review &amp; Audit'!$R$6:$R$505&gt;0)*(ROW('2_Review &amp; Audit'!$R$6:$R$505)&gt;$AC13),0),0)+5,""))</f>
        <v/>
      </c>
      <c r="AM13" s="96" t="str">
        <f>IF($AL13="","",INDEX('2_Review &amp; Audit'!$H:$H,$AL13))</f>
        <v/>
      </c>
      <c r="AN13" s="108" t="str">
        <f>IF($AL13="","",INDEX('2_Review &amp; Audit'!$I:$I,$AL13))</f>
        <v/>
      </c>
      <c r="AO13" s="96" t="str">
        <f>IF($AL13="","",MAX(0,INDEX('2_Review &amp; Audit'!$H:$H,$AL13)-SUMIFS($AP$7:AP12,$AL$7:AL12,$AL13)))</f>
        <v/>
      </c>
      <c r="AP13" s="96" t="str">
        <f>IF(OR($D13="",$AK13="",$AO13=""),"",MIN($AK13,$AO13))</f>
        <v/>
      </c>
      <c r="AQ13" s="117" t="str">
        <f>IF($AP13="","",$AP13*$G13)</f>
        <v/>
      </c>
      <c r="AR13" s="117" t="str">
        <f>IF($AL13="","",$H13-IF($P13="",0,$P13)-IF($Y13="",0,$Y13)-IF($AH13="",0,$AH13)-IF($AQ13="",0,$AQ13))</f>
        <v/>
      </c>
      <c r="AS13" s="117" t="str">
        <f t="shared" si="7"/>
        <v/>
      </c>
      <c r="AT13" s="96" t="str">
        <f t="shared" si="8"/>
        <v/>
      </c>
      <c r="AU13" s="96"/>
    </row>
    <row r="14" spans="1:47" ht="12.75" customHeight="1" x14ac:dyDescent="0.2">
      <c r="A14" s="96" t="str">
        <f>IFERROR(INDEX('2_Review &amp; Audit'!$F$6:$F$505,MATCH(ROW()-5,'2_Review &amp; Audit'!$AC$6:$AC$505,0)),"")</f>
        <v/>
      </c>
      <c r="B14" s="96" t="str">
        <f>IF($A14="","",INDEX('2_Review &amp; Audit'!$C$6:$C$505,MATCH(ROW()-5,'2_Review &amp; Audit'!$AC$6:$AC$505,0)))</f>
        <v/>
      </c>
      <c r="C14" s="96" t="str">
        <f>IF($A14="","",INDEX('2_Review &amp; Audit'!$D$6:$D$505,MATCH(ROW()-5,'2_Review &amp; Audit'!$AC$6:$AC$505,0)))</f>
        <v/>
      </c>
      <c r="D14" s="114" t="str">
        <f>IF($A14="","",INDEX('2_Review &amp; Audit'!$H$6:$H$505,MATCH(ROW()-5,'2_Review &amp; Audit'!$AC$6:$AC$505,0)))</f>
        <v/>
      </c>
      <c r="E14" s="108" t="str">
        <f>IF($A14="","",INDEX('2_Review &amp; Audit'!$M$6:$M$505,MATCH(ROW()-5,'2_Review &amp; Audit'!$AC$6:$AC$505,0)))</f>
        <v/>
      </c>
      <c r="F14" s="109" t="str">
        <f>IF($A14="","",IF(INDEX('2_Review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4" s="142" t="str">
        <f>IF(OR($A14="",$F14=0),"",ABS(INDEX('2_Review &amp; Audit'!$Q$6:$Q$505,MATCH(ROW()-5,'2_Review &amp; Audit'!$AC$6:$AC$505,0))/$F14))</f>
        <v/>
      </c>
      <c r="H14" s="142" t="str">
        <f>IF($A14="","",ABS(INDEX('2_Review &amp; Audit'!$Q$6:$Q$505,MATCH(ROW()-5,'2_Review &amp; Audit'!$AC$6:$AC$505,0))))</f>
        <v/>
      </c>
      <c r="I14" s="96" t="str">
        <f>IF($A14="","",INDEX('2_Review &amp; Audit'!$Y$6:$Y$505,MATCH(ROW()-5,'2_Review &amp; Audit'!$AC$6:$AC$505,0)))</f>
        <v/>
      </c>
      <c r="J14" s="110" t="str">
        <f>IF($A14="","",IFERROR(MATCH(ROW()-5,'2_Review &amp; Audit'!$AC$6:$AC$505,0)+5,""))</f>
        <v/>
      </c>
      <c r="K14" s="96" t="str" cm="1">
        <f t="array" ref="K14">IF($A14="","",IF($AU14&lt;&gt;"",IFERROR(MATCH($AU14,'2_Review &amp; Audit'!$H$6:$H$505,0)+5,""),IFERROR(MATCH(1,INDEX(('2_Review &amp; Audit'!$F$6:$F$505=$A14)*('2_Review &amp; Audit'!$I$6:$I$505&gt;=$E14-30)*('2_Review &amp; Audit'!$I$6:$I$505&lt;=$E14+30)*('2_Review &amp; Audit'!$R$6:$R$505&gt;0),0),0)+5,"")))</f>
        <v/>
      </c>
      <c r="L14" s="110" t="str" cm="1">
        <f t="array" ref="L14">IF($K14="","",INDEX('2_Review &amp; Audit'!$H:$H,$K14))</f>
        <v/>
      </c>
      <c r="M14" s="111" t="str">
        <f t="array" ref="M14">IF($K14="","",INDEX('2_Review &amp; Audit'!$I:$I,$K14))</f>
        <v/>
      </c>
      <c r="N14" s="109" t="str" cm="1">
        <f t="array" ref="N14">IF($K14="","",MAX(0,INDEX('2_Review &amp; Audit'!$R:$R,$K14)-SUMIFS($O$7:O13,$K$7:K13,$K14)))</f>
        <v/>
      </c>
      <c r="O14" s="109" t="str">
        <f>IF(OR($K14="",$N14="",$F14=""),"",MIN($F14,$N14))</f>
        <v/>
      </c>
      <c r="P14" s="112" t="str">
        <f>IF($O14="","",$O14*$G14)</f>
        <v/>
      </c>
      <c r="Q14" s="112" t="str">
        <f>IF($M14="","",$H14-IF($P14="",0,$P14)-IF($Y14="",0,$Y14)-IF($AH14="",0,$AH14)-IF($AQ14="",0,$AQ14))</f>
        <v/>
      </c>
      <c r="R14" s="112" t="str">
        <f t="shared" si="9"/>
        <v/>
      </c>
      <c r="S14" s="96" t="str">
        <f>IF($M14="","",MAX(0,N($F14)-N($O14)))</f>
        <v/>
      </c>
      <c r="T14" s="96" t="str" cm="1">
        <f t="array" ref="T14">IF(OR($D14="",$S14="",N($S14)&lt;=0),"",IFERROR(MATCH(1,INDEX(('2_Review &amp; Audit'!$F$6:$F$505=$A14)*('2_Review &amp; Audit'!$I$6:$I$505&gt;=$E14-30)*('2_Review &amp; Audit'!$I$6:$I$505&lt;=$E14+30)*('2_Review &amp; Audit'!$R$6:$R$505&gt;0)*(ROW('2_Review &amp; Audit'!$R$6:$R$505)&gt;$K14),0),0)+5,""))</f>
        <v/>
      </c>
      <c r="U14" s="96" t="str" cm="1">
        <f t="array" ref="U14">IF($T14="","",INDEX('2_Review &amp; Audit'!$H:$H,$T14))</f>
        <v/>
      </c>
      <c r="V14" s="108" t="str">
        <f t="array" ref="V14">IF($T14="","",INDEX('2_Review &amp; Audit'!$I:$I,$T14))</f>
        <v/>
      </c>
      <c r="W14" s="96" t="str">
        <f t="array" ref="W14">IF($T14="","",MAX(0,INDEX('2_Review &amp; Audit'!$J:$J,$T14)-SUMIFS($X$7:X13,$T$7:T13,$T14)))</f>
        <v/>
      </c>
      <c r="X14" s="96" t="str">
        <f t="shared" si="0"/>
        <v/>
      </c>
      <c r="Y14" s="117" t="str">
        <f>IF($X14="","",$X14*$G14)</f>
        <v/>
      </c>
      <c r="Z14" s="117" t="str">
        <f>IF($T14="","",$H14-IF($P14="",0,$P14)-IF($Y14="",0,$Y14))</f>
        <v/>
      </c>
      <c r="AA14" s="117" t="str">
        <f t="shared" si="1"/>
        <v/>
      </c>
      <c r="AB14" s="96" t="str">
        <f t="shared" si="5"/>
        <v/>
      </c>
      <c r="AC14" s="96" t="str">
        <f t="array" ref="AC14">IF(OR($D14="",$AB14="",N($AB14)&lt;=0),"",IFERROR(MATCH(1,INDEX(('2_Review &amp; Audit'!$F$6:$F$505=$A14)*('2_Review &amp; Audit'!$I$6:$I$505&gt;=$E14-30)*('2_Review &amp; Audit'!$I$6:$I$505&lt;=$E14+30)*('2_Review &amp; Audit'!$R$6:$R$505&gt;0)*(ROW('2_Review &amp; Audit'!$R$6:$R$505)&gt;$T14),0),0)+5,""))</f>
        <v/>
      </c>
      <c r="AD14" s="96" t="str" cm="1">
        <f t="array" ref="AD14">IF($AC14="","",INDEX('2_Review &amp; Audit'!$H:$H,$AC14))</f>
        <v/>
      </c>
      <c r="AE14" s="108" t="str">
        <f t="array" ref="AE14">IF($AC14="","",INDEX('2_Review &amp; Audit'!$I:$I,$AC14))</f>
        <v/>
      </c>
      <c r="AF14" s="96" t="str">
        <f t="array" ref="AF14">IF($AC14="","",MAX(0,INDEX('2_Review &amp; Audit'!$J:$J,$AC14)-SUMIFS($AG$7:AG13,$AC$7:AC13,$AC14)))</f>
        <v/>
      </c>
      <c r="AG14" s="96" t="str">
        <f t="shared" si="2"/>
        <v/>
      </c>
      <c r="AH14" s="117" t="str">
        <f>IF($AG14="","",$AG14*$G14)</f>
        <v/>
      </c>
      <c r="AI14" s="117" t="str">
        <f>IF($AC14="","",$H14-IF($P14="",0,$P14)-IF($Y14="",0,$Y14)-IF($AH14="",0,$AH14))</f>
        <v/>
      </c>
      <c r="AJ14" s="117" t="str">
        <f t="shared" si="3"/>
        <v/>
      </c>
      <c r="AK14" s="96" t="str">
        <f t="shared" si="6"/>
        <v/>
      </c>
      <c r="AL14" s="96" t="str" cm="1">
        <f t="array" ref="AL14">IF(OR($D14="",$AK14="",N($AK14)&lt;=0),"",IFERROR(MATCH(1,INDEX(('2_Review &amp; Audit'!$F$6:$F$505=$A14)*('2_Review &amp; Audit'!$I$6:$I$505&gt;=$E14-30)*('2_Review &amp; Audit'!$I$6:$I$505&lt;=$E14+30)*('2_Review &amp; Audit'!$R$6:$R$505&gt;0)*(ROW('2_Review &amp; Audit'!$R$6:$R$505)&gt;$AC14),0),0)+5,""))</f>
        <v/>
      </c>
      <c r="AM14" s="96" t="str">
        <f>IF($AL14="","",INDEX('2_Review &amp; Audit'!$H:$H,$AL14))</f>
        <v/>
      </c>
      <c r="AN14" s="108" t="str">
        <f>IF($AL14="","",INDEX('2_Review &amp; Audit'!$I:$I,$AL14))</f>
        <v/>
      </c>
      <c r="AO14" s="96" t="str">
        <f>IF($AL14="","",MAX(0,INDEX('2_Review &amp; Audit'!$H:$H,$AL14)-SUMIFS($AP$7:AP13,$AL$7:AL13,$AL14)))</f>
        <v/>
      </c>
      <c r="AP14" s="96" t="str">
        <f>IF(OR($D14="",$AK14="",$AO14=""),"",MIN($AK14,$AO14))</f>
        <v/>
      </c>
      <c r="AQ14" s="117" t="str">
        <f>IF($AP14="","",$AP14*$G14)</f>
        <v/>
      </c>
      <c r="AR14" s="117" t="str">
        <f>IF($AL14="","",$H14-IF($P14="",0,$P14)-IF($Y14="",0,$Y14)-IF($AH14="",0,$AH14)-IF($AQ14="",0,$AQ14))</f>
        <v/>
      </c>
      <c r="AS14" s="117" t="str">
        <f t="shared" si="7"/>
        <v/>
      </c>
      <c r="AT14" s="96" t="str">
        <f t="shared" si="8"/>
        <v/>
      </c>
      <c r="AU14" s="96"/>
    </row>
    <row r="15" spans="1:47" ht="12.75" customHeight="1" x14ac:dyDescent="0.2">
      <c r="A15" s="96" t="str">
        <f>IFERROR(INDEX('2_Review &amp; Audit'!$F$6:$F$505,MATCH(ROW()-5,'2_Review &amp; Audit'!$AC$6:$AC$505,0)),"")</f>
        <v/>
      </c>
      <c r="B15" s="96" t="str">
        <f>IF($A15="","",INDEX('2_Review &amp; Audit'!$C$6:$C$505,MATCH(ROW()-5,'2_Review &amp; Audit'!$AC$6:$AC$505,0)))</f>
        <v/>
      </c>
      <c r="C15" s="96" t="str">
        <f>IF($A15="","",INDEX('2_Review &amp; Audit'!$D$6:$D$505,MATCH(ROW()-5,'2_Review &amp; Audit'!$AC$6:$AC$505,0)))</f>
        <v/>
      </c>
      <c r="D15" s="114" t="str">
        <f>IF($A15="","",INDEX('2_Review &amp; Audit'!$H$6:$H$505,MATCH(ROW()-5,'2_Review &amp; Audit'!$AC$6:$AC$505,0)))</f>
        <v/>
      </c>
      <c r="E15" s="108" t="str">
        <f>IF($A15="","",INDEX('2_Review &amp; Audit'!$M$6:$M$505,MATCH(ROW()-5,'2_Review &amp; Audit'!$AC$6:$AC$505,0)))</f>
        <v/>
      </c>
      <c r="F15" s="109" t="str">
        <f>IF($A15="","",IF(INDEX('2_Review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5" s="142" t="str">
        <f>IF(OR($A15="",$F15=0),"",ABS(INDEX('2_Review &amp; Audit'!$Q$6:$Q$505,MATCH(ROW()-5,'2_Review &amp; Audit'!$AC$6:$AC$505,0))/$F15))</f>
        <v/>
      </c>
      <c r="H15" s="142" t="str">
        <f>IF($A15="","",ABS(INDEX('2_Review &amp; Audit'!$Q$6:$Q$505,MATCH(ROW()-5,'2_Review &amp; Audit'!$AC$6:$AC$505,0))))</f>
        <v/>
      </c>
      <c r="I15" s="96" t="str">
        <f>IF($A15="","",INDEX('2_Review &amp; Audit'!$Y$6:$Y$505,MATCH(ROW()-5,'2_Review &amp; Audit'!$AC$6:$AC$505,0)))</f>
        <v/>
      </c>
      <c r="J15" s="110" t="str">
        <f>IF($A15="","",IFERROR(MATCH(ROW()-5,'2_Review &amp; Audit'!$AC$6:$AC$505,0)+5,""))</f>
        <v/>
      </c>
      <c r="K15" s="96" t="str" cm="1">
        <f t="array" ref="K15">IF($A15="","",IF($AU15&lt;&gt;"",IFERROR(MATCH($AU15,'2_Review &amp; Audit'!$H$6:$H$505,0)+5,""),IFERROR(MATCH(1,INDEX(('2_Review &amp; Audit'!$F$6:$F$505=$A15)*('2_Review &amp; Audit'!$I$6:$I$505&gt;=$E15-30)*('2_Review &amp; Audit'!$I$6:$I$505&lt;=$E15+30)*('2_Review &amp; Audit'!$R$6:$R$505&gt;0),0),0)+5,"")))</f>
        <v/>
      </c>
      <c r="L15" s="110" t="str" cm="1">
        <f t="array" ref="L15">IF($K15="","",INDEX('2_Review &amp; Audit'!$H:$H,$K15))</f>
        <v/>
      </c>
      <c r="M15" s="111" t="str">
        <f t="array" ref="M15">IF($K15="","",INDEX('2_Review &amp; Audit'!$I:$I,$K15))</f>
        <v/>
      </c>
      <c r="N15" s="109" t="str" cm="1">
        <f t="array" ref="N15">IF($K15="","",MAX(0,INDEX('2_Review &amp; Audit'!$R:$R,$K15)-SUMIFS($O$7:O14,$K$7:K14,$K15)))</f>
        <v/>
      </c>
      <c r="O15" s="109" t="str">
        <f>IF(OR($K15="",$N15="",$F15=""),"",MIN($F15,$N15))</f>
        <v/>
      </c>
      <c r="P15" s="112" t="str">
        <f>IF($O15="","",$O15*$G15)</f>
        <v/>
      </c>
      <c r="Q15" s="112" t="str">
        <f>IF($M15="","",$H15-IF($P15="",0,$P15)-IF($Y15="",0,$Y15)-IF($AH15="",0,$AH15)-IF($AQ15="",0,$AQ15))</f>
        <v/>
      </c>
      <c r="R15" s="112" t="str">
        <f t="shared" si="9"/>
        <v/>
      </c>
      <c r="S15" s="96" t="str">
        <f>IF($M15="","",MAX(0,N($F15)-N($O15)))</f>
        <v/>
      </c>
      <c r="T15" s="96" t="str" cm="1">
        <f t="array" ref="T15">IF(OR($D15="",$S15="",N($S15)&lt;=0),"",IFERROR(MATCH(1,INDEX(('2_Review &amp; Audit'!$F$6:$F$505=$A15)*('2_Review &amp; Audit'!$I$6:$I$505&gt;=$E15-30)*('2_Review &amp; Audit'!$I$6:$I$505&lt;=$E15+30)*('2_Review &amp; Audit'!$R$6:$R$505&gt;0)*(ROW('2_Review &amp; Audit'!$R$6:$R$505)&gt;$K15),0),0)+5,""))</f>
        <v/>
      </c>
      <c r="U15" s="96" t="str" cm="1">
        <f t="array" ref="U15">IF($T15="","",INDEX('2_Review &amp; Audit'!$H:$H,$T15))</f>
        <v/>
      </c>
      <c r="V15" s="108" t="str">
        <f t="array" ref="V15">IF($T15="","",INDEX('2_Review &amp; Audit'!$I:$I,$T15))</f>
        <v/>
      </c>
      <c r="W15" s="96" t="str">
        <f t="array" ref="W15">IF($T15="","",MAX(0,INDEX('2_Review &amp; Audit'!$J:$J,$T15)-SUMIFS($X$7:X14,$T$7:T14,$T15)))</f>
        <v/>
      </c>
      <c r="X15" s="96" t="str">
        <f t="shared" si="0"/>
        <v/>
      </c>
      <c r="Y15" s="117" t="str">
        <f>IF($X15="","",$X15*$G15)</f>
        <v/>
      </c>
      <c r="Z15" s="117" t="str">
        <f>IF($T15="","",$H15-IF($P15="",0,$P15)-IF($Y15="",0,$Y15))</f>
        <v/>
      </c>
      <c r="AA15" s="117" t="str">
        <f t="shared" si="1"/>
        <v/>
      </c>
      <c r="AB15" s="96" t="str">
        <f t="shared" si="5"/>
        <v/>
      </c>
      <c r="AC15" s="96" t="str">
        <f t="array" ref="AC15">IF(OR($D15="",$AB15="",N($AB15)&lt;=0),"",IFERROR(MATCH(1,INDEX(('2_Review &amp; Audit'!$F$6:$F$505=$A15)*('2_Review &amp; Audit'!$I$6:$I$505&gt;=$E15-30)*('2_Review &amp; Audit'!$I$6:$I$505&lt;=$E15+30)*('2_Review &amp; Audit'!$R$6:$R$505&gt;0)*(ROW('2_Review &amp; Audit'!$R$6:$R$505)&gt;$T15),0),0)+5,""))</f>
        <v/>
      </c>
      <c r="AD15" s="96" t="str" cm="1">
        <f t="array" ref="AD15">IF($AC15="","",INDEX('2_Review &amp; Audit'!$H:$H,$AC15))</f>
        <v/>
      </c>
      <c r="AE15" s="108" t="str">
        <f t="array" ref="AE15">IF($AC15="","",INDEX('2_Review &amp; Audit'!$I:$I,$AC15))</f>
        <v/>
      </c>
      <c r="AF15" s="96" t="str">
        <f t="array" ref="AF15">IF($AC15="","",MAX(0,INDEX('2_Review &amp; Audit'!$J:$J,$AC15)-SUMIFS($AG$7:AG14,$AC$7:AC14,$AC15)))</f>
        <v/>
      </c>
      <c r="AG15" s="96" t="str">
        <f t="shared" si="2"/>
        <v/>
      </c>
      <c r="AH15" s="117" t="str">
        <f>IF($AG15="","",$AG15*$G15)</f>
        <v/>
      </c>
      <c r="AI15" s="117" t="str">
        <f>IF($AC15="","",$H15-IF($P15="",0,$P15)-IF($Y15="",0,$Y15)-IF($AH15="",0,$AH15))</f>
        <v/>
      </c>
      <c r="AJ15" s="117" t="str">
        <f t="shared" si="3"/>
        <v/>
      </c>
      <c r="AK15" s="96" t="str">
        <f t="shared" si="6"/>
        <v/>
      </c>
      <c r="AL15" s="96" t="str" cm="1">
        <f t="array" ref="AL15">IF(OR($D15="",$AK15="",N($AK15)&lt;=0),"",IFERROR(MATCH(1,INDEX(('2_Review &amp; Audit'!$F$6:$F$505=$A15)*('2_Review &amp; Audit'!$I$6:$I$505&gt;=$E15-30)*('2_Review &amp; Audit'!$I$6:$I$505&lt;=$E15+30)*('2_Review &amp; Audit'!$R$6:$R$505&gt;0)*(ROW('2_Review &amp; Audit'!$R$6:$R$505)&gt;$AC15),0),0)+5,""))</f>
        <v/>
      </c>
      <c r="AM15" s="96" t="str">
        <f>IF($AL15="","",INDEX('2_Review &amp; Audit'!$H:$H,$AL15))</f>
        <v/>
      </c>
      <c r="AN15" s="108" t="str">
        <f>IF($AL15="","",INDEX('2_Review &amp; Audit'!$I:$I,$AL15))</f>
        <v/>
      </c>
      <c r="AO15" s="96" t="str">
        <f>IF($AL15="","",MAX(0,INDEX('2_Review &amp; Audit'!$H:$H,$AL15)-SUMIFS($AP$7:AP14,$AL$7:AL14,$AL15)))</f>
        <v/>
      </c>
      <c r="AP15" s="96" t="str">
        <f>IF(OR($D15="",$AK15="",$AO15=""),"",MIN($AK15,$AO15))</f>
        <v/>
      </c>
      <c r="AQ15" s="117" t="str">
        <f>IF($AP15="","",$AP15*$G15)</f>
        <v/>
      </c>
      <c r="AR15" s="117" t="str">
        <f>IF($AL15="","",$H15-IF($P15="",0,$P15)-IF($Y15="",0,$Y15)-IF($AH15="",0,$AH15)-IF($AQ15="",0,$AQ15))</f>
        <v/>
      </c>
      <c r="AS15" s="117" t="str">
        <f t="shared" si="7"/>
        <v/>
      </c>
      <c r="AT15" s="96" t="str">
        <f t="shared" si="8"/>
        <v/>
      </c>
      <c r="AU15" s="96"/>
    </row>
    <row r="16" spans="1:47" ht="12.75" customHeight="1" x14ac:dyDescent="0.2">
      <c r="A16" s="96" t="str">
        <f>IFERROR(INDEX('2_Review &amp; Audit'!$F$6:$F$505,MATCH(ROW()-5,'2_Review &amp; Audit'!$AC$6:$AC$505,0)),"")</f>
        <v/>
      </c>
      <c r="B16" s="96" t="str">
        <f>IF($A16="","",INDEX('2_Review &amp; Audit'!$C$6:$C$505,MATCH(ROW()-5,'2_Review &amp; Audit'!$AC$6:$AC$505,0)))</f>
        <v/>
      </c>
      <c r="C16" s="96" t="str">
        <f>IF($A16="","",INDEX('2_Review &amp; Audit'!$D$6:$D$505,MATCH(ROW()-5,'2_Review &amp; Audit'!$AC$6:$AC$505,0)))</f>
        <v/>
      </c>
      <c r="D16" s="114" t="str">
        <f>IF($A16="","",INDEX('2_Review &amp; Audit'!$H$6:$H$505,MATCH(ROW()-5,'2_Review &amp; Audit'!$AC$6:$AC$505,0)))</f>
        <v/>
      </c>
      <c r="E16" s="108" t="str">
        <f>IF($A16="","",INDEX('2_Review &amp; Audit'!$M$6:$M$505,MATCH(ROW()-5,'2_Review &amp; Audit'!$AC$6:$AC$505,0)))</f>
        <v/>
      </c>
      <c r="F16" s="109" t="str">
        <f>IF($A16="","",IF(INDEX('2_Review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6" s="142" t="str">
        <f>IF(OR($A16="",$F16=0),"",ABS(INDEX('2_Review &amp; Audit'!$Q$6:$Q$505,MATCH(ROW()-5,'2_Review &amp; Audit'!$AC$6:$AC$505,0))/$F16))</f>
        <v/>
      </c>
      <c r="H16" s="142" t="str">
        <f>IF($A16="","",ABS(INDEX('2_Review &amp; Audit'!$Q$6:$Q$505,MATCH(ROW()-5,'2_Review &amp; Audit'!$AC$6:$AC$505,0))))</f>
        <v/>
      </c>
      <c r="I16" s="96" t="str">
        <f>IF($A16="","",INDEX('2_Review &amp; Audit'!$Y$6:$Y$505,MATCH(ROW()-5,'2_Review &amp; Audit'!$AC$6:$AC$505,0)))</f>
        <v/>
      </c>
      <c r="J16" s="110" t="str">
        <f>IF($A16="","",IFERROR(MATCH(ROW()-5,'2_Review &amp; Audit'!$AC$6:$AC$505,0)+5,""))</f>
        <v/>
      </c>
      <c r="K16" s="96" t="str" cm="1">
        <f t="array" ref="K16">IF($A16="","",IF($AU16&lt;&gt;"",IFERROR(MATCH($AU16,'2_Review &amp; Audit'!$H$6:$H$505,0)+5,""),IFERROR(MATCH(1,INDEX(('2_Review &amp; Audit'!$F$6:$F$505=$A16)*('2_Review &amp; Audit'!$I$6:$I$505&gt;=$E16-30)*('2_Review &amp; Audit'!$I$6:$I$505&lt;=$E16+30)*('2_Review &amp; Audit'!$R$6:$R$505&gt;0),0),0)+5,"")))</f>
        <v/>
      </c>
      <c r="L16" s="110" t="str" cm="1">
        <f t="array" ref="L16">IF($K16="","",INDEX('2_Review &amp; Audit'!$H:$H,$K16))</f>
        <v/>
      </c>
      <c r="M16" s="111" t="str">
        <f t="array" ref="M16">IF($K16="","",INDEX('2_Review &amp; Audit'!$I:$I,$K16))</f>
        <v/>
      </c>
      <c r="N16" s="109" t="str" cm="1">
        <f t="array" ref="N16">IF($K16="","",MAX(0,INDEX('2_Review &amp; Audit'!$R:$R,$K16)-SUMIFS($O$7:O15,$K$7:K15,$K16)))</f>
        <v/>
      </c>
      <c r="O16" s="109" t="str">
        <f>IF(OR($K16="",$N16="",$F16=""),"",MIN($F16,$N16))</f>
        <v/>
      </c>
      <c r="P16" s="112" t="str">
        <f>IF($O16="","",$O16*$G16)</f>
        <v/>
      </c>
      <c r="Q16" s="112" t="str">
        <f>IF($M16="","",$H16-IF($P16="",0,$P16)-IF($Y16="",0,$Y16)-IF($AH16="",0,$AH16)-IF($AQ16="",0,$AQ16))</f>
        <v/>
      </c>
      <c r="R16" s="112" t="str">
        <f t="shared" si="9"/>
        <v/>
      </c>
      <c r="S16" s="96" t="str">
        <f>IF($M16="","",MAX(0,N($F16)-N($O16)))</f>
        <v/>
      </c>
      <c r="T16" s="96" t="str" cm="1">
        <f t="array" ref="T16">IF(OR($D16="",$S16="",N($S16)&lt;=0),"",IFERROR(MATCH(1,INDEX(('2_Review &amp; Audit'!$F$6:$F$505=$A16)*('2_Review &amp; Audit'!$I$6:$I$505&gt;=$E16-30)*('2_Review &amp; Audit'!$I$6:$I$505&lt;=$E16+30)*('2_Review &amp; Audit'!$R$6:$R$505&gt;0)*(ROW('2_Review &amp; Audit'!$R$6:$R$505)&gt;$K16),0),0)+5,""))</f>
        <v/>
      </c>
      <c r="U16" s="96" t="str" cm="1">
        <f t="array" ref="U16">IF($T16="","",INDEX('2_Review &amp; Audit'!$H:$H,$T16))</f>
        <v/>
      </c>
      <c r="V16" s="108" t="str">
        <f t="array" ref="V16">IF($T16="","",INDEX('2_Review &amp; Audit'!$I:$I,$T16))</f>
        <v/>
      </c>
      <c r="W16" s="96" t="str">
        <f t="array" ref="W16">IF($T16="","",MAX(0,INDEX('2_Review &amp; Audit'!$J:$J,$T16)-SUMIFS($X$7:X15,$T$7:T15,$T16)))</f>
        <v/>
      </c>
      <c r="X16" s="96" t="str">
        <f t="shared" si="0"/>
        <v/>
      </c>
      <c r="Y16" s="117" t="str">
        <f>IF($X16="","",$X16*$G16)</f>
        <v/>
      </c>
      <c r="Z16" s="117" t="str">
        <f>IF($T16="","",$H16-IF($P16="",0,$P16)-IF($Y16="",0,$Y16))</f>
        <v/>
      </c>
      <c r="AA16" s="117" t="str">
        <f t="shared" si="1"/>
        <v/>
      </c>
      <c r="AB16" s="96" t="str">
        <f t="shared" si="5"/>
        <v/>
      </c>
      <c r="AC16" s="96" t="str">
        <f t="array" ref="AC16">IF(OR($D16="",$AB16="",N($AB16)&lt;=0),"",IFERROR(MATCH(1,INDEX(('2_Review &amp; Audit'!$F$6:$F$505=$A16)*('2_Review &amp; Audit'!$I$6:$I$505&gt;=$E16-30)*('2_Review &amp; Audit'!$I$6:$I$505&lt;=$E16+30)*('2_Review &amp; Audit'!$R$6:$R$505&gt;0)*(ROW('2_Review &amp; Audit'!$R$6:$R$505)&gt;$T16),0),0)+5,""))</f>
        <v/>
      </c>
      <c r="AD16" s="96" t="str" cm="1">
        <f t="array" ref="AD16">IF($AC16="","",INDEX('2_Review &amp; Audit'!$H:$H,$AC16))</f>
        <v/>
      </c>
      <c r="AE16" s="108" t="str">
        <f t="array" ref="AE16">IF($AC16="","",INDEX('2_Review &amp; Audit'!$I:$I,$AC16))</f>
        <v/>
      </c>
      <c r="AF16" s="96" t="str">
        <f t="array" ref="AF16">IF($AC16="","",MAX(0,INDEX('2_Review &amp; Audit'!$J:$J,$AC16)-SUMIFS($AG$7:AG15,$AC$7:AC15,$AC16)))</f>
        <v/>
      </c>
      <c r="AG16" s="96" t="str">
        <f t="shared" si="2"/>
        <v/>
      </c>
      <c r="AH16" s="117" t="str">
        <f>IF($AG16="","",$AG16*$G16)</f>
        <v/>
      </c>
      <c r="AI16" s="117" t="str">
        <f>IF($AC16="","",$H16-IF($P16="",0,$P16)-IF($Y16="",0,$Y16)-IF($AH16="",0,$AH16))</f>
        <v/>
      </c>
      <c r="AJ16" s="117" t="str">
        <f t="shared" si="3"/>
        <v/>
      </c>
      <c r="AK16" s="96" t="str">
        <f t="shared" si="6"/>
        <v/>
      </c>
      <c r="AL16" s="96" t="str" cm="1">
        <f t="array" ref="AL16">IF(OR($D16="",$AK16="",N($AK16)&lt;=0),"",IFERROR(MATCH(1,INDEX(('2_Review &amp; Audit'!$F$6:$F$505=$A16)*('2_Review &amp; Audit'!$I$6:$I$505&gt;=$E16-30)*('2_Review &amp; Audit'!$I$6:$I$505&lt;=$E16+30)*('2_Review &amp; Audit'!$R$6:$R$505&gt;0)*(ROW('2_Review &amp; Audit'!$R$6:$R$505)&gt;$AC16),0),0)+5,""))</f>
        <v/>
      </c>
      <c r="AM16" s="96" t="str">
        <f>IF($AL16="","",INDEX('2_Review &amp; Audit'!$H:$H,$AL16))</f>
        <v/>
      </c>
      <c r="AN16" s="108" t="str">
        <f>IF($AL16="","",INDEX('2_Review &amp; Audit'!$I:$I,$AL16))</f>
        <v/>
      </c>
      <c r="AO16" s="96" t="str">
        <f>IF($AL16="","",MAX(0,INDEX('2_Review &amp; Audit'!$H:$H,$AL16)-SUMIFS($AP$7:AP15,$AL$7:AL15,$AL16)))</f>
        <v/>
      </c>
      <c r="AP16" s="96" t="str">
        <f>IF(OR($D16="",$AK16="",$AO16=""),"",MIN($AK16,$AO16))</f>
        <v/>
      </c>
      <c r="AQ16" s="117" t="str">
        <f>IF($AP16="","",$AP16*$G16)</f>
        <v/>
      </c>
      <c r="AR16" s="117" t="str">
        <f>IF($AL16="","",$H16-IF($P16="",0,$P16)-IF($Y16="",0,$Y16)-IF($AH16="",0,$AH16)-IF($AQ16="",0,$AQ16))</f>
        <v/>
      </c>
      <c r="AS16" s="117" t="str">
        <f t="shared" si="7"/>
        <v/>
      </c>
      <c r="AT16" s="96" t="str">
        <f t="shared" si="8"/>
        <v/>
      </c>
      <c r="AU16" s="96"/>
    </row>
    <row r="17" spans="1:47" ht="12.75" customHeight="1" x14ac:dyDescent="0.2">
      <c r="A17" s="96" t="str">
        <f>IFERROR(INDEX('2_Review &amp; Audit'!$F$6:$F$505,MATCH(ROW()-5,'2_Review &amp; Audit'!$AC$6:$AC$505,0)),"")</f>
        <v/>
      </c>
      <c r="B17" s="96" t="str">
        <f>IF($A17="","",INDEX('2_Review &amp; Audit'!$C$6:$C$505,MATCH(ROW()-5,'2_Review &amp; Audit'!$AC$6:$AC$505,0)))</f>
        <v/>
      </c>
      <c r="C17" s="96" t="str">
        <f>IF($A17="","",INDEX('2_Review &amp; Audit'!$D$6:$D$505,MATCH(ROW()-5,'2_Review &amp; Audit'!$AC$6:$AC$505,0)))</f>
        <v/>
      </c>
      <c r="D17" s="114" t="str">
        <f>IF($A17="","",INDEX('2_Review &amp; Audit'!$H$6:$H$505,MATCH(ROW()-5,'2_Review &amp; Audit'!$AC$6:$AC$505,0)))</f>
        <v/>
      </c>
      <c r="E17" s="108" t="str">
        <f>IF($A17="","",INDEX('2_Review &amp; Audit'!$M$6:$M$505,MATCH(ROW()-5,'2_Review &amp; Audit'!$AC$6:$AC$505,0)))</f>
        <v/>
      </c>
      <c r="F17" s="109" t="str">
        <f>IF($A17="","",IF(INDEX('2_Review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7" s="142" t="str">
        <f>IF(OR($A17="",$F17=0),"",ABS(INDEX('2_Review &amp; Audit'!$Q$6:$Q$505,MATCH(ROW()-5,'2_Review &amp; Audit'!$AC$6:$AC$505,0))/$F17))</f>
        <v/>
      </c>
      <c r="H17" s="142" t="str">
        <f>IF($A17="","",ABS(INDEX('2_Review &amp; Audit'!$Q$6:$Q$505,MATCH(ROW()-5,'2_Review &amp; Audit'!$AC$6:$AC$505,0))))</f>
        <v/>
      </c>
      <c r="I17" s="96" t="str">
        <f>IF($A17="","",INDEX('2_Review &amp; Audit'!$Y$6:$Y$505,MATCH(ROW()-5,'2_Review &amp; Audit'!$AC$6:$AC$505,0)))</f>
        <v/>
      </c>
      <c r="J17" s="110" t="str">
        <f>IF($A17="","",IFERROR(MATCH(ROW()-5,'2_Review &amp; Audit'!$AC$6:$AC$505,0)+5,""))</f>
        <v/>
      </c>
      <c r="K17" s="96" t="str" cm="1">
        <f t="array" ref="K17">IF($A17="","",IF($AU17&lt;&gt;"",IFERROR(MATCH($AU17,'2_Review &amp; Audit'!$H$6:$H$505,0)+5,""),IFERROR(MATCH(1,INDEX(('2_Review &amp; Audit'!$F$6:$F$505=$A17)*('2_Review &amp; Audit'!$I$6:$I$505&gt;=$E17-30)*('2_Review &amp; Audit'!$I$6:$I$505&lt;=$E17+30)*('2_Review &amp; Audit'!$R$6:$R$505&gt;0),0),0)+5,"")))</f>
        <v/>
      </c>
      <c r="L17" s="110" t="str" cm="1">
        <f t="array" ref="L17">IF($K17="","",INDEX('2_Review &amp; Audit'!$H:$H,$K17))</f>
        <v/>
      </c>
      <c r="M17" s="111" t="str">
        <f t="array" ref="M17">IF($K17="","",INDEX('2_Review &amp; Audit'!$I:$I,$K17))</f>
        <v/>
      </c>
      <c r="N17" s="109" t="str" cm="1">
        <f t="array" ref="N17">IF($K17="","",MAX(0,INDEX('2_Review &amp; Audit'!$R:$R,$K17)-SUMIFS($O$7:O16,$K$7:K16,$K17)))</f>
        <v/>
      </c>
      <c r="O17" s="109" t="str">
        <f>IF(OR($K17="",$N17="",$F17=""),"",MIN($F17,$N17))</f>
        <v/>
      </c>
      <c r="P17" s="112" t="str">
        <f>IF($O17="","",$O17*$G17)</f>
        <v/>
      </c>
      <c r="Q17" s="112" t="str">
        <f>IF($M17="","",$H17-IF($P17="",0,$P17)-IF($Y17="",0,$Y17)-IF($AH17="",0,$AH17)-IF($AQ17="",0,$AQ17))</f>
        <v/>
      </c>
      <c r="R17" s="112" t="str">
        <f t="shared" si="9"/>
        <v/>
      </c>
      <c r="S17" s="96" t="str">
        <f>IF($M17="","",MAX(0,N($F17)-N($O17)))</f>
        <v/>
      </c>
      <c r="T17" s="96" t="str" cm="1">
        <f t="array" ref="T17">IF(OR($D17="",$S17="",N($S17)&lt;=0),"",IFERROR(MATCH(1,INDEX(('2_Review &amp; Audit'!$F$6:$F$505=$A17)*('2_Review &amp; Audit'!$I$6:$I$505&gt;=$E17-30)*('2_Review &amp; Audit'!$I$6:$I$505&lt;=$E17+30)*('2_Review &amp; Audit'!$R$6:$R$505&gt;0)*(ROW('2_Review &amp; Audit'!$R$6:$R$505)&gt;$K17),0),0)+5,""))</f>
        <v/>
      </c>
      <c r="U17" s="96" t="str" cm="1">
        <f t="array" ref="U17">IF($T17="","",INDEX('2_Review &amp; Audit'!$H:$H,$T17))</f>
        <v/>
      </c>
      <c r="V17" s="108" t="str">
        <f t="array" ref="V17">IF($T17="","",INDEX('2_Review &amp; Audit'!$I:$I,$T17))</f>
        <v/>
      </c>
      <c r="W17" s="96" t="str">
        <f t="array" ref="W17">IF($T17="","",MAX(0,INDEX('2_Review &amp; Audit'!$J:$J,$T17)-SUMIFS($X$7:X16,$T$7:T16,$T17)))</f>
        <v/>
      </c>
      <c r="X17" s="96" t="str">
        <f t="shared" si="0"/>
        <v/>
      </c>
      <c r="Y17" s="117" t="str">
        <f>IF($X17="","",$X17*$G17)</f>
        <v/>
      </c>
      <c r="Z17" s="117" t="str">
        <f>IF($T17="","",$H17-IF($P17="",0,$P17)-IF($Y17="",0,$Y17))</f>
        <v/>
      </c>
      <c r="AA17" s="117" t="str">
        <f t="shared" si="1"/>
        <v/>
      </c>
      <c r="AB17" s="96" t="str">
        <f t="shared" si="5"/>
        <v/>
      </c>
      <c r="AC17" s="96" t="str">
        <f t="array" ref="AC17">IF(OR($D17="",$AB17="",N($AB17)&lt;=0),"",IFERROR(MATCH(1,INDEX(('2_Review &amp; Audit'!$F$6:$F$505=$A17)*('2_Review &amp; Audit'!$I$6:$I$505&gt;=$E17-30)*('2_Review &amp; Audit'!$I$6:$I$505&lt;=$E17+30)*('2_Review &amp; Audit'!$R$6:$R$505&gt;0)*(ROW('2_Review &amp; Audit'!$R$6:$R$505)&gt;$T17),0),0)+5,""))</f>
        <v/>
      </c>
      <c r="AD17" s="96" t="str" cm="1">
        <f t="array" ref="AD17">IF($AC17="","",INDEX('2_Review &amp; Audit'!$H:$H,$AC17))</f>
        <v/>
      </c>
      <c r="AE17" s="108" t="str">
        <f t="array" ref="AE17">IF($AC17="","",INDEX('2_Review &amp; Audit'!$I:$I,$AC17))</f>
        <v/>
      </c>
      <c r="AF17" s="96" t="str">
        <f t="array" ref="AF17">IF($AC17="","",MAX(0,INDEX('2_Review &amp; Audit'!$J:$J,$AC17)-SUMIFS($AG$7:AG16,$AC$7:AC16,$AC17)))</f>
        <v/>
      </c>
      <c r="AG17" s="96" t="str">
        <f t="shared" si="2"/>
        <v/>
      </c>
      <c r="AH17" s="117" t="str">
        <f>IF($AG17="","",$AG17*$G17)</f>
        <v/>
      </c>
      <c r="AI17" s="117" t="str">
        <f>IF($AC17="","",$H17-IF($P17="",0,$P17)-IF($Y17="",0,$Y17)-IF($AH17="",0,$AH17))</f>
        <v/>
      </c>
      <c r="AJ17" s="117" t="str">
        <f t="shared" si="3"/>
        <v/>
      </c>
      <c r="AK17" s="96" t="str">
        <f t="shared" si="6"/>
        <v/>
      </c>
      <c r="AL17" s="96" t="str" cm="1">
        <f t="array" ref="AL17">IF(OR($D17="",$AK17="",N($AK17)&lt;=0),"",IFERROR(MATCH(1,INDEX(('2_Review &amp; Audit'!$F$6:$F$505=$A17)*('2_Review &amp; Audit'!$I$6:$I$505&gt;=$E17-30)*('2_Review &amp; Audit'!$I$6:$I$505&lt;=$E17+30)*('2_Review &amp; Audit'!$R$6:$R$505&gt;0)*(ROW('2_Review &amp; Audit'!$R$6:$R$505)&gt;$AC17),0),0)+5,""))</f>
        <v/>
      </c>
      <c r="AM17" s="96" t="str">
        <f>IF($AL17="","",INDEX('2_Review &amp; Audit'!$H:$H,$AL17))</f>
        <v/>
      </c>
      <c r="AN17" s="108" t="str">
        <f>IF($AL17="","",INDEX('2_Review &amp; Audit'!$I:$I,$AL17))</f>
        <v/>
      </c>
      <c r="AO17" s="96" t="str">
        <f>IF($AL17="","",MAX(0,INDEX('2_Review &amp; Audit'!$H:$H,$AL17)-SUMIFS($AP$7:AP16,$AL$7:AL16,$AL17)))</f>
        <v/>
      </c>
      <c r="AP17" s="96" t="str">
        <f>IF(OR($D17="",$AK17="",$AO17=""),"",MIN($AK17,$AO17))</f>
        <v/>
      </c>
      <c r="AQ17" s="117" t="str">
        <f>IF($AP17="","",$AP17*$G17)</f>
        <v/>
      </c>
      <c r="AR17" s="117" t="str">
        <f>IF($AL17="","",$H17-IF($P17="",0,$P17)-IF($Y17="",0,$Y17)-IF($AH17="",0,$AH17)-IF($AQ17="",0,$AQ17))</f>
        <v/>
      </c>
      <c r="AS17" s="117" t="str">
        <f t="shared" si="7"/>
        <v/>
      </c>
      <c r="AT17" s="96" t="str">
        <f t="shared" si="8"/>
        <v/>
      </c>
      <c r="AU17" s="96"/>
    </row>
    <row r="18" spans="1:47" ht="12.75" customHeight="1" x14ac:dyDescent="0.2">
      <c r="A18" s="96" t="str">
        <f>IFERROR(INDEX('2_Review &amp; Audit'!$F$6:$F$505,MATCH(ROW()-5,'2_Review &amp; Audit'!$AC$6:$AC$505,0)),"")</f>
        <v/>
      </c>
      <c r="B18" s="96" t="str">
        <f>IF($A18="","",INDEX('2_Review &amp; Audit'!$C$6:$C$505,MATCH(ROW()-5,'2_Review &amp; Audit'!$AC$6:$AC$505,0)))</f>
        <v/>
      </c>
      <c r="C18" s="96" t="str">
        <f>IF($A18="","",INDEX('2_Review &amp; Audit'!$D$6:$D$505,MATCH(ROW()-5,'2_Review &amp; Audit'!$AC$6:$AC$505,0)))</f>
        <v/>
      </c>
      <c r="D18" s="114" t="str">
        <f>IF($A18="","",INDEX('2_Review &amp; Audit'!$H$6:$H$505,MATCH(ROW()-5,'2_Review &amp; Audit'!$AC$6:$AC$505,0)))</f>
        <v/>
      </c>
      <c r="E18" s="108" t="str">
        <f>IF($A18="","",INDEX('2_Review &amp; Audit'!$M$6:$M$505,MATCH(ROW()-5,'2_Review &amp; Audit'!$AC$6:$AC$505,0)))</f>
        <v/>
      </c>
      <c r="F18" s="109" t="str">
        <f>IF($A18="","",IF(INDEX('2_Review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8" s="142" t="str">
        <f>IF(OR($A18="",$F18=0),"",ABS(INDEX('2_Review &amp; Audit'!$Q$6:$Q$505,MATCH(ROW()-5,'2_Review &amp; Audit'!$AC$6:$AC$505,0))/$F18))</f>
        <v/>
      </c>
      <c r="H18" s="142" t="str">
        <f>IF($A18="","",ABS(INDEX('2_Review &amp; Audit'!$Q$6:$Q$505,MATCH(ROW()-5,'2_Review &amp; Audit'!$AC$6:$AC$505,0))))</f>
        <v/>
      </c>
      <c r="I18" s="96" t="str">
        <f>IF($A18="","",INDEX('2_Review &amp; Audit'!$Y$6:$Y$505,MATCH(ROW()-5,'2_Review &amp; Audit'!$AC$6:$AC$505,0)))</f>
        <v/>
      </c>
      <c r="J18" s="110" t="str">
        <f>IF($A18="","",IFERROR(MATCH(ROW()-5,'2_Review &amp; Audit'!$AC$6:$AC$505,0)+5,""))</f>
        <v/>
      </c>
      <c r="K18" s="96" t="str" cm="1">
        <f t="array" ref="K18">IF($A18="","",IF($AU18&lt;&gt;"",IFERROR(MATCH($AU18,'2_Review &amp; Audit'!$H$6:$H$505,0)+5,""),IFERROR(MATCH(1,INDEX(('2_Review &amp; Audit'!$F$6:$F$505=$A18)*('2_Review &amp; Audit'!$I$6:$I$505&gt;=$E18-30)*('2_Review &amp; Audit'!$I$6:$I$505&lt;=$E18+30)*('2_Review &amp; Audit'!$R$6:$R$505&gt;0),0),0)+5,"")))</f>
        <v/>
      </c>
      <c r="L18" s="110" t="str" cm="1">
        <f t="array" ref="L18">IF($K18="","",INDEX('2_Review &amp; Audit'!$H:$H,$K18))</f>
        <v/>
      </c>
      <c r="M18" s="111" t="str">
        <f t="array" ref="M18">IF($K18="","",INDEX('2_Review &amp; Audit'!$I:$I,$K18))</f>
        <v/>
      </c>
      <c r="N18" s="109" t="str" cm="1">
        <f t="array" ref="N18">IF($K18="","",MAX(0,INDEX('2_Review &amp; Audit'!$R:$R,$K18)-SUMIFS($O$7:O17,$K$7:K17,$K18)))</f>
        <v/>
      </c>
      <c r="O18" s="109" t="str">
        <f>IF(OR($K18="",$N18="",$F18=""),"",MIN($F18,$N18))</f>
        <v/>
      </c>
      <c r="P18" s="112" t="str">
        <f>IF($O18="","",$O18*$G18)</f>
        <v/>
      </c>
      <c r="Q18" s="112" t="str">
        <f>IF($M18="","",$H18-IF($P18="",0,$P18)-IF($Y18="",0,$Y18)-IF($AH18="",0,$AH18)-IF($AQ18="",0,$AQ18))</f>
        <v/>
      </c>
      <c r="R18" s="112" t="str">
        <f t="shared" si="9"/>
        <v/>
      </c>
      <c r="S18" s="96" t="str">
        <f>IF($M18="","",MAX(0,N($F18)-N($O18)))</f>
        <v/>
      </c>
      <c r="T18" s="96" t="str" cm="1">
        <f t="array" ref="T18">IF(OR($D18="",$S18="",N($S18)&lt;=0),"",IFERROR(MATCH(1,INDEX(('2_Review &amp; Audit'!$F$6:$F$505=$A18)*('2_Review &amp; Audit'!$I$6:$I$505&gt;=$E18-30)*('2_Review &amp; Audit'!$I$6:$I$505&lt;=$E18+30)*('2_Review &amp; Audit'!$R$6:$R$505&gt;0)*(ROW('2_Review &amp; Audit'!$R$6:$R$505)&gt;$K18),0),0)+5,""))</f>
        <v/>
      </c>
      <c r="U18" s="96" t="str" cm="1">
        <f t="array" ref="U18">IF($T18="","",INDEX('2_Review &amp; Audit'!$H:$H,$T18))</f>
        <v/>
      </c>
      <c r="V18" s="108" t="str">
        <f t="array" ref="V18">IF($T18="","",INDEX('2_Review &amp; Audit'!$I:$I,$T18))</f>
        <v/>
      </c>
      <c r="W18" s="96" t="str">
        <f t="array" ref="W18">IF($T18="","",MAX(0,INDEX('2_Review &amp; Audit'!$J:$J,$T18)-SUMIFS($X$7:X17,$T$7:T17,$T18)))</f>
        <v/>
      </c>
      <c r="X18" s="96" t="str">
        <f t="shared" si="0"/>
        <v/>
      </c>
      <c r="Y18" s="117" t="str">
        <f>IF($X18="","",$X18*$G18)</f>
        <v/>
      </c>
      <c r="Z18" s="117" t="str">
        <f>IF($T18="","",$H18-IF($P18="",0,$P18)-IF($Y18="",0,$Y18))</f>
        <v/>
      </c>
      <c r="AA18" s="117" t="str">
        <f t="shared" si="1"/>
        <v/>
      </c>
      <c r="AB18" s="96" t="str">
        <f t="shared" si="5"/>
        <v/>
      </c>
      <c r="AC18" s="96" t="str">
        <f t="array" ref="AC18">IF(OR($D18="",$AB18="",N($AB18)&lt;=0),"",IFERROR(MATCH(1,INDEX(('2_Review &amp; Audit'!$F$6:$F$505=$A18)*('2_Review &amp; Audit'!$I$6:$I$505&gt;=$E18-30)*('2_Review &amp; Audit'!$I$6:$I$505&lt;=$E18+30)*('2_Review &amp; Audit'!$R$6:$R$505&gt;0)*(ROW('2_Review &amp; Audit'!$R$6:$R$505)&gt;$T18),0),0)+5,""))</f>
        <v/>
      </c>
      <c r="AD18" s="96" t="str" cm="1">
        <f t="array" ref="AD18">IF($AC18="","",INDEX('2_Review &amp; Audit'!$H:$H,$AC18))</f>
        <v/>
      </c>
      <c r="AE18" s="108" t="str">
        <f t="array" ref="AE18">IF($AC18="","",INDEX('2_Review &amp; Audit'!$I:$I,$AC18))</f>
        <v/>
      </c>
      <c r="AF18" s="96" t="str">
        <f t="array" ref="AF18">IF($AC18="","",MAX(0,INDEX('2_Review &amp; Audit'!$J:$J,$AC18)-SUMIFS($AG$7:AG17,$AC$7:AC17,$AC18)))</f>
        <v/>
      </c>
      <c r="AG18" s="96" t="str">
        <f t="shared" si="2"/>
        <v/>
      </c>
      <c r="AH18" s="117" t="str">
        <f>IF($AG18="","",$AG18*$G18)</f>
        <v/>
      </c>
      <c r="AI18" s="117" t="str">
        <f>IF($AC18="","",$H18-IF($P18="",0,$P18)-IF($Y18="",0,$Y18)-IF($AH18="",0,$AH18))</f>
        <v/>
      </c>
      <c r="AJ18" s="117" t="str">
        <f t="shared" si="3"/>
        <v/>
      </c>
      <c r="AK18" s="96" t="str">
        <f t="shared" si="6"/>
        <v/>
      </c>
      <c r="AL18" s="96" t="str" cm="1">
        <f t="array" ref="AL18">IF(OR($D18="",$AK18="",N($AK18)&lt;=0),"",IFERROR(MATCH(1,INDEX(('2_Review &amp; Audit'!$F$6:$F$505=$A18)*('2_Review &amp; Audit'!$I$6:$I$505&gt;=$E18-30)*('2_Review &amp; Audit'!$I$6:$I$505&lt;=$E18+30)*('2_Review &amp; Audit'!$R$6:$R$505&gt;0)*(ROW('2_Review &amp; Audit'!$R$6:$R$505)&gt;$AC18),0),0)+5,""))</f>
        <v/>
      </c>
      <c r="AM18" s="96" t="str">
        <f>IF($AL18="","",INDEX('2_Review &amp; Audit'!$H:$H,$AL18))</f>
        <v/>
      </c>
      <c r="AN18" s="108" t="str">
        <f>IF($AL18="","",INDEX('2_Review &amp; Audit'!$I:$I,$AL18))</f>
        <v/>
      </c>
      <c r="AO18" s="96" t="str">
        <f>IF($AL18="","",MAX(0,INDEX('2_Review &amp; Audit'!$H:$H,$AL18)-SUMIFS($AP$7:AP17,$AL$7:AL17,$AL18)))</f>
        <v/>
      </c>
      <c r="AP18" s="96" t="str">
        <f>IF(OR($D18="",$AK18="",$AO18=""),"",MIN($AK18,$AO18))</f>
        <v/>
      </c>
      <c r="AQ18" s="117" t="str">
        <f>IF($AP18="","",$AP18*$G18)</f>
        <v/>
      </c>
      <c r="AR18" s="117" t="str">
        <f>IF($AL18="","",$H18-IF($P18="",0,$P18)-IF($Y18="",0,$Y18)-IF($AH18="",0,$AH18)-IF($AQ18="",0,$AQ18))</f>
        <v/>
      </c>
      <c r="AS18" s="117" t="str">
        <f t="shared" si="7"/>
        <v/>
      </c>
      <c r="AT18" s="96" t="str">
        <f t="shared" si="8"/>
        <v/>
      </c>
      <c r="AU18" s="96"/>
    </row>
    <row r="19" spans="1:47" ht="12.75" customHeight="1" x14ac:dyDescent="0.2">
      <c r="A19" s="96" t="str">
        <f>IFERROR(INDEX('2_Review &amp; Audit'!$F$6:$F$505,MATCH(ROW()-5,'2_Review &amp; Audit'!$AC$6:$AC$505,0)),"")</f>
        <v/>
      </c>
      <c r="B19" s="96" t="str">
        <f>IF($A19="","",INDEX('2_Review &amp; Audit'!$C$6:$C$505,MATCH(ROW()-5,'2_Review &amp; Audit'!$AC$6:$AC$505,0)))</f>
        <v/>
      </c>
      <c r="C19" s="96" t="str">
        <f>IF($A19="","",INDEX('2_Review &amp; Audit'!$D$6:$D$505,MATCH(ROW()-5,'2_Review &amp; Audit'!$AC$6:$AC$505,0)))</f>
        <v/>
      </c>
      <c r="D19" s="114" t="str">
        <f>IF($A19="","",INDEX('2_Review &amp; Audit'!$H$6:$H$505,MATCH(ROW()-5,'2_Review &amp; Audit'!$AC$6:$AC$505,0)))</f>
        <v/>
      </c>
      <c r="E19" s="108" t="str">
        <f>IF($A19="","",INDEX('2_Review &amp; Audit'!$M$6:$M$505,MATCH(ROW()-5,'2_Review &amp; Audit'!$AC$6:$AC$505,0)))</f>
        <v/>
      </c>
      <c r="F19" s="109" t="str">
        <f>IF($A19="","",IF(INDEX('2_Review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9" s="142" t="str">
        <f>IF(OR($A19="",$F19=0),"",ABS(INDEX('2_Review &amp; Audit'!$Q$6:$Q$505,MATCH(ROW()-5,'2_Review &amp; Audit'!$AC$6:$AC$505,0))/$F19))</f>
        <v/>
      </c>
      <c r="H19" s="142" t="str">
        <f>IF($A19="","",ABS(INDEX('2_Review &amp; Audit'!$Q$6:$Q$505,MATCH(ROW()-5,'2_Review &amp; Audit'!$AC$6:$AC$505,0))))</f>
        <v/>
      </c>
      <c r="I19" s="96" t="str">
        <f>IF($A19="","",INDEX('2_Review &amp; Audit'!$Y$6:$Y$505,MATCH(ROW()-5,'2_Review &amp; Audit'!$AC$6:$AC$505,0)))</f>
        <v/>
      </c>
      <c r="J19" s="110" t="str">
        <f>IF($A19="","",IFERROR(MATCH(ROW()-5,'2_Review &amp; Audit'!$AC$6:$AC$505,0)+5,""))</f>
        <v/>
      </c>
      <c r="K19" s="96" t="str" cm="1">
        <f t="array" ref="K19">IF($A19="","",IF($AU19&lt;&gt;"",IFERROR(MATCH($AU19,'2_Review &amp; Audit'!$H$6:$H$505,0)+5,""),IFERROR(MATCH(1,INDEX(('2_Review &amp; Audit'!$F$6:$F$505=$A19)*('2_Review &amp; Audit'!$I$6:$I$505&gt;=$E19-30)*('2_Review &amp; Audit'!$I$6:$I$505&lt;=$E19+30)*('2_Review &amp; Audit'!$R$6:$R$505&gt;0),0),0)+5,"")))</f>
        <v/>
      </c>
      <c r="L19" s="110" t="str" cm="1">
        <f t="array" ref="L19">IF($K19="","",INDEX('2_Review &amp; Audit'!$H:$H,$K19))</f>
        <v/>
      </c>
      <c r="M19" s="111" t="str">
        <f t="array" ref="M19">IF($K19="","",INDEX('2_Review &amp; Audit'!$I:$I,$K19))</f>
        <v/>
      </c>
      <c r="N19" s="109" t="str" cm="1">
        <f t="array" ref="N19">IF($K19="","",MAX(0,INDEX('2_Review &amp; Audit'!$R:$R,$K19)-SUMIFS($O$7:O18,$K$7:K18,$K19)))</f>
        <v/>
      </c>
      <c r="O19" s="109" t="str">
        <f>IF(OR($K19="",$N19="",$F19=""),"",MIN($F19,$N19))</f>
        <v/>
      </c>
      <c r="P19" s="112" t="str">
        <f>IF($O19="","",$O19*$G19)</f>
        <v/>
      </c>
      <c r="Q19" s="112" t="str">
        <f>IF($M19="","",$H19-IF($P19="",0,$P19)-IF($Y19="",0,$Y19)-IF($AH19="",0,$AH19)-IF($AQ19="",0,$AQ19))</f>
        <v/>
      </c>
      <c r="R19" s="112" t="str">
        <f t="shared" si="9"/>
        <v/>
      </c>
      <c r="S19" s="96" t="str">
        <f>IF($M19="","",MAX(0,N($F19)-N($O19)))</f>
        <v/>
      </c>
      <c r="T19" s="96" t="str" cm="1">
        <f t="array" ref="T19">IF(OR($D19="",$S19="",N($S19)&lt;=0),"",IFERROR(MATCH(1,INDEX(('2_Review &amp; Audit'!$F$6:$F$505=$A19)*('2_Review &amp; Audit'!$I$6:$I$505&gt;=$E19-30)*('2_Review &amp; Audit'!$I$6:$I$505&lt;=$E19+30)*('2_Review &amp; Audit'!$R$6:$R$505&gt;0)*(ROW('2_Review &amp; Audit'!$R$6:$R$505)&gt;$K19),0),0)+5,""))</f>
        <v/>
      </c>
      <c r="U19" s="96" t="str" cm="1">
        <f t="array" ref="U19">IF($T19="","",INDEX('2_Review &amp; Audit'!$H:$H,$T19))</f>
        <v/>
      </c>
      <c r="V19" s="108" t="str">
        <f t="array" ref="V19">IF($T19="","",INDEX('2_Review &amp; Audit'!$I:$I,$T19))</f>
        <v/>
      </c>
      <c r="W19" s="96" t="str">
        <f t="array" ref="W19">IF($T19="","",MAX(0,INDEX('2_Review &amp; Audit'!$J:$J,$T19)-SUMIFS($X$7:X18,$T$7:T18,$T19)))</f>
        <v/>
      </c>
      <c r="X19" s="96" t="str">
        <f t="shared" si="0"/>
        <v/>
      </c>
      <c r="Y19" s="117" t="str">
        <f>IF($X19="","",$X19*$G19)</f>
        <v/>
      </c>
      <c r="Z19" s="117" t="str">
        <f>IF($T19="","",$H19-IF($P19="",0,$P19)-IF($Y19="",0,$Y19))</f>
        <v/>
      </c>
      <c r="AA19" s="117" t="str">
        <f t="shared" si="1"/>
        <v/>
      </c>
      <c r="AB19" s="96" t="str">
        <f t="shared" si="5"/>
        <v/>
      </c>
      <c r="AC19" s="96" t="str">
        <f t="array" ref="AC19">IF(OR($D19="",$AB19="",N($AB19)&lt;=0),"",IFERROR(MATCH(1,INDEX(('2_Review &amp; Audit'!$F$6:$F$505=$A19)*('2_Review &amp; Audit'!$I$6:$I$505&gt;=$E19-30)*('2_Review &amp; Audit'!$I$6:$I$505&lt;=$E19+30)*('2_Review &amp; Audit'!$R$6:$R$505&gt;0)*(ROW('2_Review &amp; Audit'!$R$6:$R$505)&gt;$T19),0),0)+5,""))</f>
        <v/>
      </c>
      <c r="AD19" s="96" t="str" cm="1">
        <f t="array" ref="AD19">IF($AC19="","",INDEX('2_Review &amp; Audit'!$H:$H,$AC19))</f>
        <v/>
      </c>
      <c r="AE19" s="108" t="str">
        <f t="array" ref="AE19">IF($AC19="","",INDEX('2_Review &amp; Audit'!$I:$I,$AC19))</f>
        <v/>
      </c>
      <c r="AF19" s="96" t="str">
        <f t="array" ref="AF19">IF($AC19="","",MAX(0,INDEX('2_Review &amp; Audit'!$J:$J,$AC19)-SUMIFS($AG$7:AG18,$AC$7:AC18,$AC19)))</f>
        <v/>
      </c>
      <c r="AG19" s="96" t="str">
        <f t="shared" si="2"/>
        <v/>
      </c>
      <c r="AH19" s="117" t="str">
        <f>IF($AG19="","",$AG19*$G19)</f>
        <v/>
      </c>
      <c r="AI19" s="117" t="str">
        <f>IF($AC19="","",$H19-IF($P19="",0,$P19)-IF($Y19="",0,$Y19)-IF($AH19="",0,$AH19))</f>
        <v/>
      </c>
      <c r="AJ19" s="117" t="str">
        <f t="shared" si="3"/>
        <v/>
      </c>
      <c r="AK19" s="96" t="str">
        <f t="shared" si="6"/>
        <v/>
      </c>
      <c r="AL19" s="96" t="str" cm="1">
        <f t="array" ref="AL19">IF(OR($D19="",$AK19="",N($AK19)&lt;=0),"",IFERROR(MATCH(1,INDEX(('2_Review &amp; Audit'!$F$6:$F$505=$A19)*('2_Review &amp; Audit'!$I$6:$I$505&gt;=$E19-30)*('2_Review &amp; Audit'!$I$6:$I$505&lt;=$E19+30)*('2_Review &amp; Audit'!$R$6:$R$505&gt;0)*(ROW('2_Review &amp; Audit'!$R$6:$R$505)&gt;$AC19),0),0)+5,""))</f>
        <v/>
      </c>
      <c r="AM19" s="96" t="str">
        <f>IF($AL19="","",INDEX('2_Review &amp; Audit'!$H:$H,$AL19))</f>
        <v/>
      </c>
      <c r="AN19" s="108" t="str">
        <f>IF($AL19="","",INDEX('2_Review &amp; Audit'!$I:$I,$AL19))</f>
        <v/>
      </c>
      <c r="AO19" s="96" t="str">
        <f>IF($AL19="","",MAX(0,INDEX('2_Review &amp; Audit'!$H:$H,$AL19)-SUMIFS($AP$7:AP18,$AL$7:AL18,$AL19)))</f>
        <v/>
      </c>
      <c r="AP19" s="96" t="str">
        <f>IF(OR($D19="",$AK19="",$AO19=""),"",MIN($AK19,$AO19))</f>
        <v/>
      </c>
      <c r="AQ19" s="117" t="str">
        <f>IF($AP19="","",$AP19*$G19)</f>
        <v/>
      </c>
      <c r="AR19" s="117" t="str">
        <f>IF($AL19="","",$H19-IF($P19="",0,$P19)-IF($Y19="",0,$Y19)-IF($AH19="",0,$AH19)-IF($AQ19="",0,$AQ19))</f>
        <v/>
      </c>
      <c r="AS19" s="117" t="str">
        <f t="shared" si="7"/>
        <v/>
      </c>
      <c r="AT19" s="96" t="str">
        <f t="shared" si="8"/>
        <v/>
      </c>
      <c r="AU19" s="96"/>
    </row>
    <row r="20" spans="1:47" ht="12.75" customHeight="1" x14ac:dyDescent="0.2">
      <c r="A20" s="96" t="str">
        <f>IFERROR(INDEX('2_Review &amp; Audit'!$F$6:$F$505,MATCH(ROW()-5,'2_Review &amp; Audit'!$AC$6:$AC$505,0)),"")</f>
        <v/>
      </c>
      <c r="B20" s="96" t="str">
        <f>IF($A20="","",INDEX('2_Review &amp; Audit'!$C$6:$C$505,MATCH(ROW()-5,'2_Review &amp; Audit'!$AC$6:$AC$505,0)))</f>
        <v/>
      </c>
      <c r="C20" s="96" t="str">
        <f>IF($A20="","",INDEX('2_Review &amp; Audit'!$D$6:$D$505,MATCH(ROW()-5,'2_Review &amp; Audit'!$AC$6:$AC$505,0)))</f>
        <v/>
      </c>
      <c r="D20" s="114" t="str">
        <f>IF($A20="","",INDEX('2_Review &amp; Audit'!$H$6:$H$505,MATCH(ROW()-5,'2_Review &amp; Audit'!$AC$6:$AC$505,0)))</f>
        <v/>
      </c>
      <c r="E20" s="108" t="str">
        <f>IF($A20="","",INDEX('2_Review &amp; Audit'!$M$6:$M$505,MATCH(ROW()-5,'2_Review &amp; Audit'!$AC$6:$AC$505,0)))</f>
        <v/>
      </c>
      <c r="F20" s="109" t="str">
        <f>IF($A20="","",IF(INDEX('2_Review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0" s="142" t="str">
        <f>IF(OR($A20="",$F20=0),"",ABS(INDEX('2_Review &amp; Audit'!$Q$6:$Q$505,MATCH(ROW()-5,'2_Review &amp; Audit'!$AC$6:$AC$505,0))/$F20))</f>
        <v/>
      </c>
      <c r="H20" s="142" t="str">
        <f>IF($A20="","",ABS(INDEX('2_Review &amp; Audit'!$Q$6:$Q$505,MATCH(ROW()-5,'2_Review &amp; Audit'!$AC$6:$AC$505,0))))</f>
        <v/>
      </c>
      <c r="I20" s="96" t="str">
        <f>IF($A20="","",INDEX('2_Review &amp; Audit'!$Y$6:$Y$505,MATCH(ROW()-5,'2_Review &amp; Audit'!$AC$6:$AC$505,0)))</f>
        <v/>
      </c>
      <c r="J20" s="110" t="str">
        <f>IF($A20="","",IFERROR(MATCH(ROW()-5,'2_Review &amp; Audit'!$AC$6:$AC$505,0)+5,""))</f>
        <v/>
      </c>
      <c r="K20" s="96" t="str" cm="1">
        <f t="array" ref="K20">IF($A20="","",IF($AU20&lt;&gt;"",IFERROR(MATCH($AU20,'2_Review &amp; Audit'!$H$6:$H$505,0)+5,""),IFERROR(MATCH(1,INDEX(('2_Review &amp; Audit'!$F$6:$F$505=$A20)*('2_Review &amp; Audit'!$I$6:$I$505&gt;=$E20-30)*('2_Review &amp; Audit'!$I$6:$I$505&lt;=$E20+30)*('2_Review &amp; Audit'!$R$6:$R$505&gt;0),0),0)+5,"")))</f>
        <v/>
      </c>
      <c r="L20" s="110" t="str" cm="1">
        <f t="array" ref="L20">IF($K20="","",INDEX('2_Review &amp; Audit'!$H:$H,$K20))</f>
        <v/>
      </c>
      <c r="M20" s="111" t="str">
        <f t="array" ref="M20">IF($K20="","",INDEX('2_Review &amp; Audit'!$I:$I,$K20))</f>
        <v/>
      </c>
      <c r="N20" s="109" t="str" cm="1">
        <f t="array" ref="N20">IF($K20="","",MAX(0,INDEX('2_Review &amp; Audit'!$R:$R,$K20)-SUMIFS($O$7:O19,$K$7:K19,$K20)))</f>
        <v/>
      </c>
      <c r="O20" s="109" t="str">
        <f>IF(OR($K20="",$N20="",$F20=""),"",MIN($F20,$N20))</f>
        <v/>
      </c>
      <c r="P20" s="112" t="str">
        <f>IF($O20="","",$O20*$G20)</f>
        <v/>
      </c>
      <c r="Q20" s="112" t="str">
        <f>IF($M20="","",$H20-IF($P20="",0,$P20)-IF($Y20="",0,$Y20)-IF($AH20="",0,$AH20)-IF($AQ20="",0,$AQ20))</f>
        <v/>
      </c>
      <c r="R20" s="112" t="str">
        <f t="shared" si="9"/>
        <v/>
      </c>
      <c r="S20" s="96" t="str">
        <f>IF($M20="","",MAX(0,N($F20)-N($O20)))</f>
        <v/>
      </c>
      <c r="T20" s="96" t="str" cm="1">
        <f t="array" ref="T20">IF(OR($D20="",$S20="",N($S20)&lt;=0),"",IFERROR(MATCH(1,INDEX(('2_Review &amp; Audit'!$F$6:$F$505=$A20)*('2_Review &amp; Audit'!$I$6:$I$505&gt;=$E20-30)*('2_Review &amp; Audit'!$I$6:$I$505&lt;=$E20+30)*('2_Review &amp; Audit'!$R$6:$R$505&gt;0)*(ROW('2_Review &amp; Audit'!$R$6:$R$505)&gt;$K20),0),0)+5,""))</f>
        <v/>
      </c>
      <c r="U20" s="96" t="str" cm="1">
        <f t="array" ref="U20">IF($T20="","",INDEX('2_Review &amp; Audit'!$H:$H,$T20))</f>
        <v/>
      </c>
      <c r="V20" s="108" t="str">
        <f t="array" ref="V20">IF($T20="","",INDEX('2_Review &amp; Audit'!$I:$I,$T20))</f>
        <v/>
      </c>
      <c r="W20" s="96" t="str">
        <f t="array" ref="W20">IF($T20="","",MAX(0,INDEX('2_Review &amp; Audit'!$J:$J,$T20)-SUMIFS($X$7:X19,$T$7:T19,$T20)))</f>
        <v/>
      </c>
      <c r="X20" s="96" t="str">
        <f t="shared" si="0"/>
        <v/>
      </c>
      <c r="Y20" s="117" t="str">
        <f>IF($X20="","",$X20*$G20)</f>
        <v/>
      </c>
      <c r="Z20" s="117" t="str">
        <f>IF($T20="","",$H20-IF($P20="",0,$P20)-IF($Y20="",0,$Y20))</f>
        <v/>
      </c>
      <c r="AA20" s="117" t="str">
        <f t="shared" si="1"/>
        <v/>
      </c>
      <c r="AB20" s="96" t="str">
        <f t="shared" si="5"/>
        <v/>
      </c>
      <c r="AC20" s="96" t="str">
        <f t="array" ref="AC20">IF(OR($D20="",$AB20="",N($AB20)&lt;=0),"",IFERROR(MATCH(1,INDEX(('2_Review &amp; Audit'!$F$6:$F$505=$A20)*('2_Review &amp; Audit'!$I$6:$I$505&gt;=$E20-30)*('2_Review &amp; Audit'!$I$6:$I$505&lt;=$E20+30)*('2_Review &amp; Audit'!$R$6:$R$505&gt;0)*(ROW('2_Review &amp; Audit'!$R$6:$R$505)&gt;$T20),0),0)+5,""))</f>
        <v/>
      </c>
      <c r="AD20" s="96" t="str" cm="1">
        <f t="array" ref="AD20">IF($AC20="","",INDEX('2_Review &amp; Audit'!$H:$H,$AC20))</f>
        <v/>
      </c>
      <c r="AE20" s="108" t="str">
        <f t="array" ref="AE20">IF($AC20="","",INDEX('2_Review &amp; Audit'!$I:$I,$AC20))</f>
        <v/>
      </c>
      <c r="AF20" s="96" t="str">
        <f t="array" ref="AF20">IF($AC20="","",MAX(0,INDEX('2_Review &amp; Audit'!$J:$J,$AC20)-SUMIFS($AG$7:AG19,$AC$7:AC19,$AC20)))</f>
        <v/>
      </c>
      <c r="AG20" s="96" t="str">
        <f t="shared" si="2"/>
        <v/>
      </c>
      <c r="AH20" s="117" t="str">
        <f>IF($AG20="","",$AG20*$G20)</f>
        <v/>
      </c>
      <c r="AI20" s="117" t="str">
        <f>IF($AC20="","",$H20-IF($P20="",0,$P20)-IF($Y20="",0,$Y20)-IF($AH20="",0,$AH20))</f>
        <v/>
      </c>
      <c r="AJ20" s="117" t="str">
        <f t="shared" si="3"/>
        <v/>
      </c>
      <c r="AK20" s="96" t="str">
        <f t="shared" si="6"/>
        <v/>
      </c>
      <c r="AL20" s="96" t="str" cm="1">
        <f t="array" ref="AL20">IF(OR($D20="",$AK20="",N($AK20)&lt;=0),"",IFERROR(MATCH(1,INDEX(('2_Review &amp; Audit'!$F$6:$F$505=$A20)*('2_Review &amp; Audit'!$I$6:$I$505&gt;=$E20-30)*('2_Review &amp; Audit'!$I$6:$I$505&lt;=$E20+30)*('2_Review &amp; Audit'!$R$6:$R$505&gt;0)*(ROW('2_Review &amp; Audit'!$R$6:$R$505)&gt;$AC20),0),0)+5,""))</f>
        <v/>
      </c>
      <c r="AM20" s="96" t="str">
        <f>IF($AL20="","",INDEX('2_Review &amp; Audit'!$H:$H,$AL20))</f>
        <v/>
      </c>
      <c r="AN20" s="108" t="str">
        <f>IF($AL20="","",INDEX('2_Review &amp; Audit'!$I:$I,$AL20))</f>
        <v/>
      </c>
      <c r="AO20" s="96" t="str">
        <f>IF($AL20="","",MAX(0,INDEX('2_Review &amp; Audit'!$H:$H,$AL20)-SUMIFS($AP$7:AP19,$AL$7:AL19,$AL20)))</f>
        <v/>
      </c>
      <c r="AP20" s="96" t="str">
        <f>IF(OR($D20="",$AK20="",$AO20=""),"",MIN($AK20,$AO20))</f>
        <v/>
      </c>
      <c r="AQ20" s="117" t="str">
        <f>IF($AP20="","",$AP20*$G20)</f>
        <v/>
      </c>
      <c r="AR20" s="117" t="str">
        <f>IF($AL20="","",$H20-IF($P20="",0,$P20)-IF($Y20="",0,$Y20)-IF($AH20="",0,$AH20)-IF($AQ20="",0,$AQ20))</f>
        <v/>
      </c>
      <c r="AS20" s="117" t="str">
        <f t="shared" si="7"/>
        <v/>
      </c>
      <c r="AT20" s="96" t="str">
        <f t="shared" si="8"/>
        <v/>
      </c>
      <c r="AU20" s="96"/>
    </row>
    <row r="21" spans="1:47" ht="12.75" customHeight="1" x14ac:dyDescent="0.2">
      <c r="A21" s="96" t="str">
        <f>IFERROR(INDEX('2_Review &amp; Audit'!$F$6:$F$505,MATCH(ROW()-5,'2_Review &amp; Audit'!$AC$6:$AC$505,0)),"")</f>
        <v/>
      </c>
      <c r="B21" s="96" t="str">
        <f>IF($A21="","",INDEX('2_Review &amp; Audit'!$C$6:$C$505,MATCH(ROW()-5,'2_Review &amp; Audit'!$AC$6:$AC$505,0)))</f>
        <v/>
      </c>
      <c r="C21" s="96" t="str">
        <f>IF($A21="","",INDEX('2_Review &amp; Audit'!$D$6:$D$505,MATCH(ROW()-5,'2_Review &amp; Audit'!$AC$6:$AC$505,0)))</f>
        <v/>
      </c>
      <c r="D21" s="114" t="str">
        <f>IF($A21="","",INDEX('2_Review &amp; Audit'!$H$6:$H$505,MATCH(ROW()-5,'2_Review &amp; Audit'!$AC$6:$AC$505,0)))</f>
        <v/>
      </c>
      <c r="E21" s="108" t="str">
        <f>IF($A21="","",INDEX('2_Review &amp; Audit'!$M$6:$M$505,MATCH(ROW()-5,'2_Review &amp; Audit'!$AC$6:$AC$505,0)))</f>
        <v/>
      </c>
      <c r="F21" s="109" t="str">
        <f>IF($A21="","",IF(INDEX('2_Review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1" s="142" t="str">
        <f>IF(OR($A21="",$F21=0),"",ABS(INDEX('2_Review &amp; Audit'!$Q$6:$Q$505,MATCH(ROW()-5,'2_Review &amp; Audit'!$AC$6:$AC$505,0))/$F21))</f>
        <v/>
      </c>
      <c r="H21" s="142" t="str">
        <f>IF($A21="","",ABS(INDEX('2_Review &amp; Audit'!$Q$6:$Q$505,MATCH(ROW()-5,'2_Review &amp; Audit'!$AC$6:$AC$505,0))))</f>
        <v/>
      </c>
      <c r="I21" s="96" t="str">
        <f>IF($A21="","",INDEX('2_Review &amp; Audit'!$Y$6:$Y$505,MATCH(ROW()-5,'2_Review &amp; Audit'!$AC$6:$AC$505,0)))</f>
        <v/>
      </c>
      <c r="J21" s="110" t="str">
        <f>IF($A21="","",IFERROR(MATCH(ROW()-5,'2_Review &amp; Audit'!$AC$6:$AC$505,0)+5,""))</f>
        <v/>
      </c>
      <c r="K21" s="96" t="str" cm="1">
        <f t="array" ref="K21">IF($A21="","",IF($AU21&lt;&gt;"",IFERROR(MATCH($AU21,'2_Review &amp; Audit'!$H$6:$H$505,0)+5,""),IFERROR(MATCH(1,INDEX(('2_Review &amp; Audit'!$F$6:$F$505=$A21)*('2_Review &amp; Audit'!$I$6:$I$505&gt;=$E21-30)*('2_Review &amp; Audit'!$I$6:$I$505&lt;=$E21+30)*('2_Review &amp; Audit'!$R$6:$R$505&gt;0),0),0)+5,"")))</f>
        <v/>
      </c>
      <c r="L21" s="110" t="str" cm="1">
        <f t="array" ref="L21">IF($K21="","",INDEX('2_Review &amp; Audit'!$H:$H,$K21))</f>
        <v/>
      </c>
      <c r="M21" s="111" t="str">
        <f t="array" ref="M21">IF($K21="","",INDEX('2_Review &amp; Audit'!$I:$I,$K21))</f>
        <v/>
      </c>
      <c r="N21" s="109" t="str" cm="1">
        <f t="array" ref="N21">IF($K21="","",MAX(0,INDEX('2_Review &amp; Audit'!$R:$R,$K21)-SUMIFS($O$7:O20,$K$7:K20,$K21)))</f>
        <v/>
      </c>
      <c r="O21" s="109" t="str">
        <f>IF(OR($K21="",$N21="",$F21=""),"",MIN($F21,$N21))</f>
        <v/>
      </c>
      <c r="P21" s="112" t="str">
        <f>IF($O21="","",$O21*$G21)</f>
        <v/>
      </c>
      <c r="Q21" s="112" t="str">
        <f>IF($M21="","",$H21-IF($P21="",0,$P21)-IF($Y21="",0,$Y21)-IF($AH21="",0,$AH21)-IF($AQ21="",0,$AQ21))</f>
        <v/>
      </c>
      <c r="R21" s="112" t="str">
        <f t="shared" si="9"/>
        <v/>
      </c>
      <c r="S21" s="96" t="str">
        <f>IF($M21="","",MAX(0,N($F21)-N($O21)))</f>
        <v/>
      </c>
      <c r="T21" s="96" t="str" cm="1">
        <f t="array" ref="T21">IF(OR($D21="",$S21="",N($S21)&lt;=0),"",IFERROR(MATCH(1,INDEX(('2_Review &amp; Audit'!$F$6:$F$505=$A21)*('2_Review &amp; Audit'!$I$6:$I$505&gt;=$E21-30)*('2_Review &amp; Audit'!$I$6:$I$505&lt;=$E21+30)*('2_Review &amp; Audit'!$R$6:$R$505&gt;0)*(ROW('2_Review &amp; Audit'!$R$6:$R$505)&gt;$K21),0),0)+5,""))</f>
        <v/>
      </c>
      <c r="U21" s="96" t="str" cm="1">
        <f t="array" ref="U21">IF($T21="","",INDEX('2_Review &amp; Audit'!$H:$H,$T21))</f>
        <v/>
      </c>
      <c r="V21" s="108" t="str">
        <f t="array" ref="V21">IF($T21="","",INDEX('2_Review &amp; Audit'!$I:$I,$T21))</f>
        <v/>
      </c>
      <c r="W21" s="96" t="str">
        <f t="array" ref="W21">IF($T21="","",MAX(0,INDEX('2_Review &amp; Audit'!$J:$J,$T21)-SUMIFS($X$7:X20,$T$7:T20,$T21)))</f>
        <v/>
      </c>
      <c r="X21" s="96" t="str">
        <f t="shared" si="0"/>
        <v/>
      </c>
      <c r="Y21" s="117" t="str">
        <f>IF($X21="","",$X21*$G21)</f>
        <v/>
      </c>
      <c r="Z21" s="117" t="str">
        <f>IF($T21="","",$H21-IF($P21="",0,$P21)-IF($Y21="",0,$Y21))</f>
        <v/>
      </c>
      <c r="AA21" s="117" t="str">
        <f t="shared" si="1"/>
        <v/>
      </c>
      <c r="AB21" s="96" t="str">
        <f t="shared" si="5"/>
        <v/>
      </c>
      <c r="AC21" s="96" t="str">
        <f t="array" ref="AC21">IF(OR($D21="",$AB21="",N($AB21)&lt;=0),"",IFERROR(MATCH(1,INDEX(('2_Review &amp; Audit'!$F$6:$F$505=$A21)*('2_Review &amp; Audit'!$I$6:$I$505&gt;=$E21-30)*('2_Review &amp; Audit'!$I$6:$I$505&lt;=$E21+30)*('2_Review &amp; Audit'!$R$6:$R$505&gt;0)*(ROW('2_Review &amp; Audit'!$R$6:$R$505)&gt;$T21),0),0)+5,""))</f>
        <v/>
      </c>
      <c r="AD21" s="96" t="str" cm="1">
        <f t="array" ref="AD21">IF($AC21="","",INDEX('2_Review &amp; Audit'!$H:$H,$AC21))</f>
        <v/>
      </c>
      <c r="AE21" s="108" t="str">
        <f t="array" ref="AE21">IF($AC21="","",INDEX('2_Review &amp; Audit'!$I:$I,$AC21))</f>
        <v/>
      </c>
      <c r="AF21" s="96" t="str">
        <f t="array" ref="AF21">IF($AC21="","",MAX(0,INDEX('2_Review &amp; Audit'!$J:$J,$AC21)-SUMIFS($AG$7:AG20,$AC$7:AC20,$AC21)))</f>
        <v/>
      </c>
      <c r="AG21" s="96" t="str">
        <f t="shared" si="2"/>
        <v/>
      </c>
      <c r="AH21" s="117" t="str">
        <f>IF($AG21="","",$AG21*$G21)</f>
        <v/>
      </c>
      <c r="AI21" s="117" t="str">
        <f>IF($AC21="","",$H21-IF($P21="",0,$P21)-IF($Y21="",0,$Y21)-IF($AH21="",0,$AH21))</f>
        <v/>
      </c>
      <c r="AJ21" s="117" t="str">
        <f t="shared" si="3"/>
        <v/>
      </c>
      <c r="AK21" s="96" t="str">
        <f t="shared" si="6"/>
        <v/>
      </c>
      <c r="AL21" s="96" t="str" cm="1">
        <f t="array" ref="AL21">IF(OR($D21="",$AK21="",N($AK21)&lt;=0),"",IFERROR(MATCH(1,INDEX(('2_Review &amp; Audit'!$F$6:$F$505=$A21)*('2_Review &amp; Audit'!$I$6:$I$505&gt;=$E21-30)*('2_Review &amp; Audit'!$I$6:$I$505&lt;=$E21+30)*('2_Review &amp; Audit'!$R$6:$R$505&gt;0)*(ROW('2_Review &amp; Audit'!$R$6:$R$505)&gt;$AC21),0),0)+5,""))</f>
        <v/>
      </c>
      <c r="AM21" s="96" t="str">
        <f>IF($AL21="","",INDEX('2_Review &amp; Audit'!$H:$H,$AL21))</f>
        <v/>
      </c>
      <c r="AN21" s="108" t="str">
        <f>IF($AL21="","",INDEX('2_Review &amp; Audit'!$I:$I,$AL21))</f>
        <v/>
      </c>
      <c r="AO21" s="96" t="str">
        <f>IF($AL21="","",MAX(0,INDEX('2_Review &amp; Audit'!$H:$H,$AL21)-SUMIFS($AP$7:AP20,$AL$7:AL20,$AL21)))</f>
        <v/>
      </c>
      <c r="AP21" s="96" t="str">
        <f>IF(OR($D21="",$AK21="",$AO21=""),"",MIN($AK21,$AO21))</f>
        <v/>
      </c>
      <c r="AQ21" s="117" t="str">
        <f>IF($AP21="","",$AP21*$G21)</f>
        <v/>
      </c>
      <c r="AR21" s="117" t="str">
        <f>IF($AL21="","",$H21-IF($P21="",0,$P21)-IF($Y21="",0,$Y21)-IF($AH21="",0,$AH21)-IF($AQ21="",0,$AQ21))</f>
        <v/>
      </c>
      <c r="AS21" s="117" t="str">
        <f t="shared" si="7"/>
        <v/>
      </c>
      <c r="AT21" s="96" t="str">
        <f t="shared" si="8"/>
        <v/>
      </c>
      <c r="AU21" s="96"/>
    </row>
    <row r="22" spans="1:47" ht="12.75" customHeight="1" x14ac:dyDescent="0.2">
      <c r="A22" s="96" t="str">
        <f>IFERROR(INDEX('2_Review &amp; Audit'!$F$6:$F$505,MATCH(ROW()-5,'2_Review &amp; Audit'!$AC$6:$AC$505,0)),"")</f>
        <v/>
      </c>
      <c r="B22" s="96" t="str">
        <f>IF($A22="","",INDEX('2_Review &amp; Audit'!$C$6:$C$505,MATCH(ROW()-5,'2_Review &amp; Audit'!$AC$6:$AC$505,0)))</f>
        <v/>
      </c>
      <c r="C22" s="96" t="str">
        <f>IF($A22="","",INDEX('2_Review &amp; Audit'!$D$6:$D$505,MATCH(ROW()-5,'2_Review &amp; Audit'!$AC$6:$AC$505,0)))</f>
        <v/>
      </c>
      <c r="D22" s="114" t="str">
        <f>IF($A22="","",INDEX('2_Review &amp; Audit'!$H$6:$H$505,MATCH(ROW()-5,'2_Review &amp; Audit'!$AC$6:$AC$505,0)))</f>
        <v/>
      </c>
      <c r="E22" s="108" t="str">
        <f>IF($A22="","",INDEX('2_Review &amp; Audit'!$M$6:$M$505,MATCH(ROW()-5,'2_Review &amp; Audit'!$AC$6:$AC$505,0)))</f>
        <v/>
      </c>
      <c r="F22" s="109" t="str">
        <f>IF($A22="","",IF(INDEX('2_Review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2" s="142" t="str">
        <f>IF(OR($A22="",$F22=0),"",ABS(INDEX('2_Review &amp; Audit'!$Q$6:$Q$505,MATCH(ROW()-5,'2_Review &amp; Audit'!$AC$6:$AC$505,0))/$F22))</f>
        <v/>
      </c>
      <c r="H22" s="142" t="str">
        <f>IF($A22="","",ABS(INDEX('2_Review &amp; Audit'!$Q$6:$Q$505,MATCH(ROW()-5,'2_Review &amp; Audit'!$AC$6:$AC$505,0))))</f>
        <v/>
      </c>
      <c r="I22" s="96" t="str">
        <f>IF($A22="","",INDEX('2_Review &amp; Audit'!$Y$6:$Y$505,MATCH(ROW()-5,'2_Review &amp; Audit'!$AC$6:$AC$505,0)))</f>
        <v/>
      </c>
      <c r="J22" s="110" t="str">
        <f>IF($A22="","",IFERROR(MATCH(ROW()-5,'2_Review &amp; Audit'!$AC$6:$AC$505,0)+5,""))</f>
        <v/>
      </c>
      <c r="K22" s="96" t="str" cm="1">
        <f t="array" ref="K22">IF($A22="","",IF($AU22&lt;&gt;"",IFERROR(MATCH($AU22,'2_Review &amp; Audit'!$H$6:$H$505,0)+5,""),IFERROR(MATCH(1,INDEX(('2_Review &amp; Audit'!$F$6:$F$505=$A22)*('2_Review &amp; Audit'!$I$6:$I$505&gt;=$E22-30)*('2_Review &amp; Audit'!$I$6:$I$505&lt;=$E22+30)*('2_Review &amp; Audit'!$R$6:$R$505&gt;0),0),0)+5,"")))</f>
        <v/>
      </c>
      <c r="L22" s="110" t="str" cm="1">
        <f t="array" ref="L22">IF($K22="","",INDEX('2_Review &amp; Audit'!$H:$H,$K22))</f>
        <v/>
      </c>
      <c r="M22" s="111" t="str">
        <f t="array" ref="M22">IF($K22="","",INDEX('2_Review &amp; Audit'!$I:$I,$K22))</f>
        <v/>
      </c>
      <c r="N22" s="109" t="str" cm="1">
        <f t="array" ref="N22">IF($K22="","",MAX(0,INDEX('2_Review &amp; Audit'!$R:$R,$K22)-SUMIFS($O$7:O21,$K$7:K21,$K22)))</f>
        <v/>
      </c>
      <c r="O22" s="109" t="str">
        <f>IF(OR($K22="",$N22="",$F22=""),"",MIN($F22,$N22))</f>
        <v/>
      </c>
      <c r="P22" s="112" t="str">
        <f>IF($O22="","",$O22*$G22)</f>
        <v/>
      </c>
      <c r="Q22" s="112" t="str">
        <f>IF($M22="","",$H22-IF($P22="",0,$P22)-IF($Y22="",0,$Y22)-IF($AH22="",0,$AH22)-IF($AQ22="",0,$AQ22))</f>
        <v/>
      </c>
      <c r="R22" s="112" t="str">
        <f t="shared" si="9"/>
        <v/>
      </c>
      <c r="S22" s="96" t="str">
        <f>IF($M22="","",MAX(0,N($F22)-N($O22)))</f>
        <v/>
      </c>
      <c r="T22" s="96" t="str" cm="1">
        <f t="array" ref="T22">IF(OR($D22="",$S22="",N($S22)&lt;=0),"",IFERROR(MATCH(1,INDEX(('2_Review &amp; Audit'!$F$6:$F$505=$A22)*('2_Review &amp; Audit'!$I$6:$I$505&gt;=$E22-30)*('2_Review &amp; Audit'!$I$6:$I$505&lt;=$E22+30)*('2_Review &amp; Audit'!$R$6:$R$505&gt;0)*(ROW('2_Review &amp; Audit'!$R$6:$R$505)&gt;$K22),0),0)+5,""))</f>
        <v/>
      </c>
      <c r="U22" s="96" t="str" cm="1">
        <f t="array" ref="U22">IF($T22="","",INDEX('2_Review &amp; Audit'!$H:$H,$T22))</f>
        <v/>
      </c>
      <c r="V22" s="108" t="str">
        <f t="array" ref="V22">IF($T22="","",INDEX('2_Review &amp; Audit'!$I:$I,$T22))</f>
        <v/>
      </c>
      <c r="W22" s="96" t="str">
        <f t="array" ref="W22">IF($T22="","",MAX(0,INDEX('2_Review &amp; Audit'!$J:$J,$T22)-SUMIFS($X$7:X21,$T$7:T21,$T22)))</f>
        <v/>
      </c>
      <c r="X22" s="96" t="str">
        <f t="shared" si="0"/>
        <v/>
      </c>
      <c r="Y22" s="117" t="str">
        <f>IF($X22="","",$X22*$G22)</f>
        <v/>
      </c>
      <c r="Z22" s="117" t="str">
        <f>IF($T22="","",$H22-IF($P22="",0,$P22)-IF($Y22="",0,$Y22))</f>
        <v/>
      </c>
      <c r="AA22" s="117" t="str">
        <f t="shared" si="1"/>
        <v/>
      </c>
      <c r="AB22" s="96" t="str">
        <f t="shared" si="5"/>
        <v/>
      </c>
      <c r="AC22" s="96" t="str">
        <f t="array" ref="AC22">IF(OR($D22="",$AB22="",N($AB22)&lt;=0),"",IFERROR(MATCH(1,INDEX(('2_Review &amp; Audit'!$F$6:$F$505=$A22)*('2_Review &amp; Audit'!$I$6:$I$505&gt;=$E22-30)*('2_Review &amp; Audit'!$I$6:$I$505&lt;=$E22+30)*('2_Review &amp; Audit'!$R$6:$R$505&gt;0)*(ROW('2_Review &amp; Audit'!$R$6:$R$505)&gt;$T22),0),0)+5,""))</f>
        <v/>
      </c>
      <c r="AD22" s="96" t="str" cm="1">
        <f t="array" ref="AD22">IF($AC22="","",INDEX('2_Review &amp; Audit'!$H:$H,$AC22))</f>
        <v/>
      </c>
      <c r="AE22" s="108" t="str">
        <f t="array" ref="AE22">IF($AC22="","",INDEX('2_Review &amp; Audit'!$I:$I,$AC22))</f>
        <v/>
      </c>
      <c r="AF22" s="96" t="str">
        <f t="array" ref="AF22">IF($AC22="","",MAX(0,INDEX('2_Review &amp; Audit'!$J:$J,$AC22)-SUMIFS($AG$7:AG21,$AC$7:AC21,$AC22)))</f>
        <v/>
      </c>
      <c r="AG22" s="96" t="str">
        <f t="shared" si="2"/>
        <v/>
      </c>
      <c r="AH22" s="117" t="str">
        <f>IF($AG22="","",$AG22*$G22)</f>
        <v/>
      </c>
      <c r="AI22" s="117" t="str">
        <f>IF($AC22="","",$H22-IF($P22="",0,$P22)-IF($Y22="",0,$Y22)-IF($AH22="",0,$AH22))</f>
        <v/>
      </c>
      <c r="AJ22" s="117" t="str">
        <f t="shared" si="3"/>
        <v/>
      </c>
      <c r="AK22" s="96" t="str">
        <f t="shared" si="6"/>
        <v/>
      </c>
      <c r="AL22" s="96" t="str" cm="1">
        <f t="array" ref="AL22">IF(OR($D22="",$AK22="",N($AK22)&lt;=0),"",IFERROR(MATCH(1,INDEX(('2_Review &amp; Audit'!$F$6:$F$505=$A22)*('2_Review &amp; Audit'!$I$6:$I$505&gt;=$E22-30)*('2_Review &amp; Audit'!$I$6:$I$505&lt;=$E22+30)*('2_Review &amp; Audit'!$R$6:$R$505&gt;0)*(ROW('2_Review &amp; Audit'!$R$6:$R$505)&gt;$AC22),0),0)+5,""))</f>
        <v/>
      </c>
      <c r="AM22" s="96" t="str">
        <f>IF($AL22="","",INDEX('2_Review &amp; Audit'!$H:$H,$AL22))</f>
        <v/>
      </c>
      <c r="AN22" s="108" t="str">
        <f>IF($AL22="","",INDEX('2_Review &amp; Audit'!$I:$I,$AL22))</f>
        <v/>
      </c>
      <c r="AO22" s="96" t="str">
        <f>IF($AL22="","",MAX(0,INDEX('2_Review &amp; Audit'!$H:$H,$AL22)-SUMIFS($AP$7:AP21,$AL$7:AL21,$AL22)))</f>
        <v/>
      </c>
      <c r="AP22" s="96" t="str">
        <f>IF(OR($D22="",$AK22="",$AO22=""),"",MIN($AK22,$AO22))</f>
        <v/>
      </c>
      <c r="AQ22" s="117" t="str">
        <f>IF($AP22="","",$AP22*$G22)</f>
        <v/>
      </c>
      <c r="AR22" s="117" t="str">
        <f>IF($AL22="","",$H22-IF($P22="",0,$P22)-IF($Y22="",0,$Y22)-IF($AH22="",0,$AH22)-IF($AQ22="",0,$AQ22))</f>
        <v/>
      </c>
      <c r="AS22" s="117" t="str">
        <f t="shared" si="7"/>
        <v/>
      </c>
      <c r="AT22" s="96" t="str">
        <f t="shared" si="8"/>
        <v/>
      </c>
      <c r="AU22" s="96"/>
    </row>
    <row r="23" spans="1:47" ht="12.75" customHeight="1" x14ac:dyDescent="0.2">
      <c r="A23" s="96" t="str">
        <f>IFERROR(INDEX('2_Review &amp; Audit'!$F$6:$F$505,MATCH(ROW()-5,'2_Review &amp; Audit'!$AC$6:$AC$505,0)),"")</f>
        <v/>
      </c>
      <c r="B23" s="96" t="str">
        <f>IF($A23="","",INDEX('2_Review &amp; Audit'!$C$6:$C$505,MATCH(ROW()-5,'2_Review &amp; Audit'!$AC$6:$AC$505,0)))</f>
        <v/>
      </c>
      <c r="C23" s="96" t="str">
        <f>IF($A23="","",INDEX('2_Review &amp; Audit'!$D$6:$D$505,MATCH(ROW()-5,'2_Review &amp; Audit'!$AC$6:$AC$505,0)))</f>
        <v/>
      </c>
      <c r="D23" s="114" t="str">
        <f>IF($A23="","",INDEX('2_Review &amp; Audit'!$H$6:$H$505,MATCH(ROW()-5,'2_Review &amp; Audit'!$AC$6:$AC$505,0)))</f>
        <v/>
      </c>
      <c r="E23" s="108" t="str">
        <f>IF($A23="","",INDEX('2_Review &amp; Audit'!$M$6:$M$505,MATCH(ROW()-5,'2_Review &amp; Audit'!$AC$6:$AC$505,0)))</f>
        <v/>
      </c>
      <c r="F23" s="109" t="str">
        <f>IF($A23="","",IF(INDEX('2_Review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3" s="142" t="str">
        <f>IF(OR($A23="",$F23=0),"",ABS(INDEX('2_Review &amp; Audit'!$Q$6:$Q$505,MATCH(ROW()-5,'2_Review &amp; Audit'!$AC$6:$AC$505,0))/$F23))</f>
        <v/>
      </c>
      <c r="H23" s="142" t="str">
        <f>IF($A23="","",ABS(INDEX('2_Review &amp; Audit'!$Q$6:$Q$505,MATCH(ROW()-5,'2_Review &amp; Audit'!$AC$6:$AC$505,0))))</f>
        <v/>
      </c>
      <c r="I23" s="96" t="str">
        <f>IF($A23="","",INDEX('2_Review &amp; Audit'!$Y$6:$Y$505,MATCH(ROW()-5,'2_Review &amp; Audit'!$AC$6:$AC$505,0)))</f>
        <v/>
      </c>
      <c r="J23" s="110" t="str">
        <f>IF($A23="","",IFERROR(MATCH(ROW()-5,'2_Review &amp; Audit'!$AC$6:$AC$505,0)+5,""))</f>
        <v/>
      </c>
      <c r="K23" s="96" t="str" cm="1">
        <f t="array" ref="K23">IF($A23="","",IF($AU23&lt;&gt;"",IFERROR(MATCH($AU23,'2_Review &amp; Audit'!$H$6:$H$505,0)+5,""),IFERROR(MATCH(1,INDEX(('2_Review &amp; Audit'!$F$6:$F$505=$A23)*('2_Review &amp; Audit'!$I$6:$I$505&gt;=$E23-30)*('2_Review &amp; Audit'!$I$6:$I$505&lt;=$E23+30)*('2_Review &amp; Audit'!$R$6:$R$505&gt;0),0),0)+5,"")))</f>
        <v/>
      </c>
      <c r="L23" s="110" t="str" cm="1">
        <f t="array" ref="L23">IF($K23="","",INDEX('2_Review &amp; Audit'!$H:$H,$K23))</f>
        <v/>
      </c>
      <c r="M23" s="111" t="str">
        <f t="array" ref="M23">IF($K23="","",INDEX('2_Review &amp; Audit'!$I:$I,$K23))</f>
        <v/>
      </c>
      <c r="N23" s="109" t="str" cm="1">
        <f t="array" ref="N23">IF($K23="","",MAX(0,INDEX('2_Review &amp; Audit'!$R:$R,$K23)-SUMIFS($O$7:O22,$K$7:K22,$K23)))</f>
        <v/>
      </c>
      <c r="O23" s="109" t="str">
        <f>IF(OR($K23="",$N23="",$F23=""),"",MIN($F23,$N23))</f>
        <v/>
      </c>
      <c r="P23" s="112" t="str">
        <f>IF($O23="","",$O23*$G23)</f>
        <v/>
      </c>
      <c r="Q23" s="112" t="str">
        <f>IF($M23="","",$H23-IF($P23="",0,$P23)-IF($Y23="",0,$Y23)-IF($AH23="",0,$AH23)-IF($AQ23="",0,$AQ23))</f>
        <v/>
      </c>
      <c r="R23" s="112" t="str">
        <f t="shared" si="9"/>
        <v/>
      </c>
      <c r="S23" s="96" t="str">
        <f>IF($M23="","",MAX(0,N($F23)-N($O23)))</f>
        <v/>
      </c>
      <c r="T23" s="96" t="str" cm="1">
        <f t="array" ref="T23">IF(OR($D23="",$S23="",N($S23)&lt;=0),"",IFERROR(MATCH(1,INDEX(('2_Review &amp; Audit'!$F$6:$F$505=$A23)*('2_Review &amp; Audit'!$I$6:$I$505&gt;=$E23-30)*('2_Review &amp; Audit'!$I$6:$I$505&lt;=$E23+30)*('2_Review &amp; Audit'!$R$6:$R$505&gt;0)*(ROW('2_Review &amp; Audit'!$R$6:$R$505)&gt;$K23),0),0)+5,""))</f>
        <v/>
      </c>
      <c r="U23" s="96" t="str" cm="1">
        <f t="array" ref="U23">IF($T23="","",INDEX('2_Review &amp; Audit'!$H:$H,$T23))</f>
        <v/>
      </c>
      <c r="V23" s="108" t="str">
        <f t="array" ref="V23">IF($T23="","",INDEX('2_Review &amp; Audit'!$I:$I,$T23))</f>
        <v/>
      </c>
      <c r="W23" s="96" t="str">
        <f t="array" ref="W23">IF($T23="","",MAX(0,INDEX('2_Review &amp; Audit'!$J:$J,$T23)-SUMIFS($X$7:X22,$T$7:T22,$T23)))</f>
        <v/>
      </c>
      <c r="X23" s="96" t="str">
        <f t="shared" si="0"/>
        <v/>
      </c>
      <c r="Y23" s="117" t="str">
        <f>IF($X23="","",$X23*$G23)</f>
        <v/>
      </c>
      <c r="Z23" s="117" t="str">
        <f>IF($T23="","",$H23-IF($P23="",0,$P23)-IF($Y23="",0,$Y23))</f>
        <v/>
      </c>
      <c r="AA23" s="117" t="str">
        <f t="shared" si="1"/>
        <v/>
      </c>
      <c r="AB23" s="96" t="str">
        <f t="shared" si="5"/>
        <v/>
      </c>
      <c r="AC23" s="96" t="str">
        <f t="array" ref="AC23">IF(OR($D23="",$AB23="",N($AB23)&lt;=0),"",IFERROR(MATCH(1,INDEX(('2_Review &amp; Audit'!$F$6:$F$505=$A23)*('2_Review &amp; Audit'!$I$6:$I$505&gt;=$E23-30)*('2_Review &amp; Audit'!$I$6:$I$505&lt;=$E23+30)*('2_Review &amp; Audit'!$R$6:$R$505&gt;0)*(ROW('2_Review &amp; Audit'!$R$6:$R$505)&gt;$T23),0),0)+5,""))</f>
        <v/>
      </c>
      <c r="AD23" s="96" t="str" cm="1">
        <f t="array" ref="AD23">IF($AC23="","",INDEX('2_Review &amp; Audit'!$H:$H,$AC23))</f>
        <v/>
      </c>
      <c r="AE23" s="108" t="str">
        <f t="array" ref="AE23">IF($AC23="","",INDEX('2_Review &amp; Audit'!$I:$I,$AC23))</f>
        <v/>
      </c>
      <c r="AF23" s="96" t="str">
        <f t="array" ref="AF23">IF($AC23="","",MAX(0,INDEX('2_Review &amp; Audit'!$J:$J,$AC23)-SUMIFS($AG$7:AG22,$AC$7:AC22,$AC23)))</f>
        <v/>
      </c>
      <c r="AG23" s="96" t="str">
        <f t="shared" si="2"/>
        <v/>
      </c>
      <c r="AH23" s="117" t="str">
        <f>IF($AG23="","",$AG23*$G23)</f>
        <v/>
      </c>
      <c r="AI23" s="117" t="str">
        <f>IF($AC23="","",$H23-IF($P23="",0,$P23)-IF($Y23="",0,$Y23)-IF($AH23="",0,$AH23))</f>
        <v/>
      </c>
      <c r="AJ23" s="117" t="str">
        <f t="shared" si="3"/>
        <v/>
      </c>
      <c r="AK23" s="96" t="str">
        <f t="shared" si="6"/>
        <v/>
      </c>
      <c r="AL23" s="96" t="str" cm="1">
        <f t="array" ref="AL23">IF(OR($D23="",$AK23="",N($AK23)&lt;=0),"",IFERROR(MATCH(1,INDEX(('2_Review &amp; Audit'!$F$6:$F$505=$A23)*('2_Review &amp; Audit'!$I$6:$I$505&gt;=$E23-30)*('2_Review &amp; Audit'!$I$6:$I$505&lt;=$E23+30)*('2_Review &amp; Audit'!$R$6:$R$505&gt;0)*(ROW('2_Review &amp; Audit'!$R$6:$R$505)&gt;$AC23),0),0)+5,""))</f>
        <v/>
      </c>
      <c r="AM23" s="96" t="str">
        <f>IF($AL23="","",INDEX('2_Review &amp; Audit'!$H:$H,$AL23))</f>
        <v/>
      </c>
      <c r="AN23" s="108" t="str">
        <f>IF($AL23="","",INDEX('2_Review &amp; Audit'!$I:$I,$AL23))</f>
        <v/>
      </c>
      <c r="AO23" s="96" t="str">
        <f>IF($AL23="","",MAX(0,INDEX('2_Review &amp; Audit'!$H:$H,$AL23)-SUMIFS($AP$7:AP22,$AL$7:AL22,$AL23)))</f>
        <v/>
      </c>
      <c r="AP23" s="96" t="str">
        <f>IF(OR($D23="",$AK23="",$AO23=""),"",MIN($AK23,$AO23))</f>
        <v/>
      </c>
      <c r="AQ23" s="117" t="str">
        <f>IF($AP23="","",$AP23*$G23)</f>
        <v/>
      </c>
      <c r="AR23" s="117" t="str">
        <f>IF($AL23="","",$H23-IF($P23="",0,$P23)-IF($Y23="",0,$Y23)-IF($AH23="",0,$AH23)-IF($AQ23="",0,$AQ23))</f>
        <v/>
      </c>
      <c r="AS23" s="117" t="str">
        <f t="shared" si="7"/>
        <v/>
      </c>
      <c r="AT23" s="96" t="str">
        <f t="shared" si="8"/>
        <v/>
      </c>
      <c r="AU23" s="96"/>
    </row>
    <row r="24" spans="1:47" ht="12.75" customHeight="1" x14ac:dyDescent="0.2">
      <c r="A24" s="96" t="str">
        <f>IFERROR(INDEX('2_Review &amp; Audit'!$F$6:$F$505,MATCH(ROW()-5,'2_Review &amp; Audit'!$AC$6:$AC$505,0)),"")</f>
        <v/>
      </c>
      <c r="B24" s="96" t="str">
        <f>IF($A24="","",INDEX('2_Review &amp; Audit'!$C$6:$C$505,MATCH(ROW()-5,'2_Review &amp; Audit'!$AC$6:$AC$505,0)))</f>
        <v/>
      </c>
      <c r="C24" s="96" t="str">
        <f>IF($A24="","",INDEX('2_Review &amp; Audit'!$D$6:$D$505,MATCH(ROW()-5,'2_Review &amp; Audit'!$AC$6:$AC$505,0)))</f>
        <v/>
      </c>
      <c r="D24" s="114" t="str">
        <f>IF($A24="","",INDEX('2_Review &amp; Audit'!$H$6:$H$505,MATCH(ROW()-5,'2_Review &amp; Audit'!$AC$6:$AC$505,0)))</f>
        <v/>
      </c>
      <c r="E24" s="108" t="str">
        <f>IF($A24="","",INDEX('2_Review &amp; Audit'!$M$6:$M$505,MATCH(ROW()-5,'2_Review &amp; Audit'!$AC$6:$AC$505,0)))</f>
        <v/>
      </c>
      <c r="F24" s="109" t="str">
        <f>IF($A24="","",IF(INDEX('2_Review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4" s="142" t="str">
        <f>IF(OR($A24="",$F24=0),"",ABS(INDEX('2_Review &amp; Audit'!$Q$6:$Q$505,MATCH(ROW()-5,'2_Review &amp; Audit'!$AC$6:$AC$505,0))/$F24))</f>
        <v/>
      </c>
      <c r="H24" s="142" t="str">
        <f>IF($A24="","",ABS(INDEX('2_Review &amp; Audit'!$Q$6:$Q$505,MATCH(ROW()-5,'2_Review &amp; Audit'!$AC$6:$AC$505,0))))</f>
        <v/>
      </c>
      <c r="I24" s="96" t="str">
        <f>IF($A24="","",INDEX('2_Review &amp; Audit'!$Y$6:$Y$505,MATCH(ROW()-5,'2_Review &amp; Audit'!$AC$6:$AC$505,0)))</f>
        <v/>
      </c>
      <c r="J24" s="110" t="str">
        <f>IF($A24="","",IFERROR(MATCH(ROW()-5,'2_Review &amp; Audit'!$AC$6:$AC$505,0)+5,""))</f>
        <v/>
      </c>
      <c r="K24" s="96" t="str" cm="1">
        <f t="array" ref="K24">IF($A24="","",IF($AU24&lt;&gt;"",IFERROR(MATCH($AU24,'2_Review &amp; Audit'!$H$6:$H$505,0)+5,""),IFERROR(MATCH(1,INDEX(('2_Review &amp; Audit'!$F$6:$F$505=$A24)*('2_Review &amp; Audit'!$I$6:$I$505&gt;=$E24-30)*('2_Review &amp; Audit'!$I$6:$I$505&lt;=$E24+30)*('2_Review &amp; Audit'!$R$6:$R$505&gt;0),0),0)+5,"")))</f>
        <v/>
      </c>
      <c r="L24" s="110" t="str" cm="1">
        <f t="array" ref="L24">IF($K24="","",INDEX('2_Review &amp; Audit'!$H:$H,$K24))</f>
        <v/>
      </c>
      <c r="M24" s="111" t="str">
        <f t="array" ref="M24">IF($K24="","",INDEX('2_Review &amp; Audit'!$I:$I,$K24))</f>
        <v/>
      </c>
      <c r="N24" s="109" t="str" cm="1">
        <f t="array" ref="N24">IF($K24="","",MAX(0,INDEX('2_Review &amp; Audit'!$R:$R,$K24)-SUMIFS($O$7:O23,$K$7:K23,$K24)))</f>
        <v/>
      </c>
      <c r="O24" s="109" t="str">
        <f>IF(OR($K24="",$N24="",$F24=""),"",MIN($F24,$N24))</f>
        <v/>
      </c>
      <c r="P24" s="112" t="str">
        <f>IF($O24="","",$O24*$G24)</f>
        <v/>
      </c>
      <c r="Q24" s="112" t="str">
        <f>IF($M24="","",$H24-IF($P24="",0,$P24)-IF($Y24="",0,$Y24)-IF($AH24="",0,$AH24)-IF($AQ24="",0,$AQ24))</f>
        <v/>
      </c>
      <c r="R24" s="112" t="str">
        <f t="shared" si="9"/>
        <v/>
      </c>
      <c r="S24" s="96" t="str">
        <f>IF($M24="","",MAX(0,N($F24)-N($O24)))</f>
        <v/>
      </c>
      <c r="T24" s="96" t="str" cm="1">
        <f t="array" ref="T24">IF(OR($D24="",$S24="",N($S24)&lt;=0),"",IFERROR(MATCH(1,INDEX(('2_Review &amp; Audit'!$F$6:$F$505=$A24)*('2_Review &amp; Audit'!$I$6:$I$505&gt;=$E24-30)*('2_Review &amp; Audit'!$I$6:$I$505&lt;=$E24+30)*('2_Review &amp; Audit'!$R$6:$R$505&gt;0)*(ROW('2_Review &amp; Audit'!$R$6:$R$505)&gt;$K24),0),0)+5,""))</f>
        <v/>
      </c>
      <c r="U24" s="96" t="str" cm="1">
        <f t="array" ref="U24">IF($T24="","",INDEX('2_Review &amp; Audit'!$H:$H,$T24))</f>
        <v/>
      </c>
      <c r="V24" s="108" t="str">
        <f t="array" ref="V24">IF($T24="","",INDEX('2_Review &amp; Audit'!$I:$I,$T24))</f>
        <v/>
      </c>
      <c r="W24" s="96" t="str">
        <f t="array" ref="W24">IF($T24="","",MAX(0,INDEX('2_Review &amp; Audit'!$J:$J,$T24)-SUMIFS($X$7:X23,$T$7:T23,$T24)))</f>
        <v/>
      </c>
      <c r="X24" s="96" t="str">
        <f t="shared" si="0"/>
        <v/>
      </c>
      <c r="Y24" s="117" t="str">
        <f>IF($X24="","",$X24*$G24)</f>
        <v/>
      </c>
      <c r="Z24" s="117" t="str">
        <f>IF($T24="","",$H24-IF($P24="",0,$P24)-IF($Y24="",0,$Y24))</f>
        <v/>
      </c>
      <c r="AA24" s="117" t="str">
        <f t="shared" si="1"/>
        <v/>
      </c>
      <c r="AB24" s="96" t="str">
        <f t="shared" si="5"/>
        <v/>
      </c>
      <c r="AC24" s="96" t="str">
        <f t="array" ref="AC24">IF(OR($D24="",$AB24="",N($AB24)&lt;=0),"",IFERROR(MATCH(1,INDEX(('2_Review &amp; Audit'!$F$6:$F$505=$A24)*('2_Review &amp; Audit'!$I$6:$I$505&gt;=$E24-30)*('2_Review &amp; Audit'!$I$6:$I$505&lt;=$E24+30)*('2_Review &amp; Audit'!$R$6:$R$505&gt;0)*(ROW('2_Review &amp; Audit'!$R$6:$R$505)&gt;$T24),0),0)+5,""))</f>
        <v/>
      </c>
      <c r="AD24" s="96" t="str" cm="1">
        <f t="array" ref="AD24">IF($AC24="","",INDEX('2_Review &amp; Audit'!$H:$H,$AC24))</f>
        <v/>
      </c>
      <c r="AE24" s="108" t="str">
        <f t="array" ref="AE24">IF($AC24="","",INDEX('2_Review &amp; Audit'!$I:$I,$AC24))</f>
        <v/>
      </c>
      <c r="AF24" s="96" t="str">
        <f t="array" ref="AF24">IF($AC24="","",MAX(0,INDEX('2_Review &amp; Audit'!$J:$J,$AC24)-SUMIFS($AG$7:AG23,$AC$7:AC23,$AC24)))</f>
        <v/>
      </c>
      <c r="AG24" s="96" t="str">
        <f t="shared" si="2"/>
        <v/>
      </c>
      <c r="AH24" s="117" t="str">
        <f>IF($AG24="","",$AG24*$G24)</f>
        <v/>
      </c>
      <c r="AI24" s="117" t="str">
        <f>IF($AC24="","",$H24-IF($P24="",0,$P24)-IF($Y24="",0,$Y24)-IF($AH24="",0,$AH24))</f>
        <v/>
      </c>
      <c r="AJ24" s="117" t="str">
        <f t="shared" si="3"/>
        <v/>
      </c>
      <c r="AK24" s="96" t="str">
        <f t="shared" si="6"/>
        <v/>
      </c>
      <c r="AL24" s="96" t="str" cm="1">
        <f t="array" ref="AL24">IF(OR($D24="",$AK24="",N($AK24)&lt;=0),"",IFERROR(MATCH(1,INDEX(('2_Review &amp; Audit'!$F$6:$F$505=$A24)*('2_Review &amp; Audit'!$I$6:$I$505&gt;=$E24-30)*('2_Review &amp; Audit'!$I$6:$I$505&lt;=$E24+30)*('2_Review &amp; Audit'!$R$6:$R$505&gt;0)*(ROW('2_Review &amp; Audit'!$R$6:$R$505)&gt;$AC24),0),0)+5,""))</f>
        <v/>
      </c>
      <c r="AM24" s="96" t="str">
        <f>IF($AL24="","",INDEX('2_Review &amp; Audit'!$H:$H,$AL24))</f>
        <v/>
      </c>
      <c r="AN24" s="108" t="str">
        <f>IF($AL24="","",INDEX('2_Review &amp; Audit'!$I:$I,$AL24))</f>
        <v/>
      </c>
      <c r="AO24" s="96" t="str">
        <f>IF($AL24="","",MAX(0,INDEX('2_Review &amp; Audit'!$H:$H,$AL24)-SUMIFS($AP$7:AP23,$AL$7:AL23,$AL24)))</f>
        <v/>
      </c>
      <c r="AP24" s="96" t="str">
        <f>IF(OR($D24="",$AK24="",$AO24=""),"",MIN($AK24,$AO24))</f>
        <v/>
      </c>
      <c r="AQ24" s="117" t="str">
        <f>IF($AP24="","",$AP24*$G24)</f>
        <v/>
      </c>
      <c r="AR24" s="117" t="str">
        <f>IF($AL24="","",$H24-IF($P24="",0,$P24)-IF($Y24="",0,$Y24)-IF($AH24="",0,$AH24)-IF($AQ24="",0,$AQ24))</f>
        <v/>
      </c>
      <c r="AS24" s="117" t="str">
        <f t="shared" si="7"/>
        <v/>
      </c>
      <c r="AT24" s="96" t="str">
        <f t="shared" si="8"/>
        <v/>
      </c>
      <c r="AU24" s="96"/>
    </row>
    <row r="25" spans="1:47" ht="12.75" customHeight="1" x14ac:dyDescent="0.2">
      <c r="A25" s="96" t="str">
        <f>IFERROR(INDEX('2_Review &amp; Audit'!$F$6:$F$505,MATCH(ROW()-5,'2_Review &amp; Audit'!$AC$6:$AC$505,0)),"")</f>
        <v/>
      </c>
      <c r="B25" s="96" t="str">
        <f>IF($A25="","",INDEX('2_Review &amp; Audit'!$C$6:$C$505,MATCH(ROW()-5,'2_Review &amp; Audit'!$AC$6:$AC$505,0)))</f>
        <v/>
      </c>
      <c r="C25" s="96" t="str">
        <f>IF($A25="","",INDEX('2_Review &amp; Audit'!$D$6:$D$505,MATCH(ROW()-5,'2_Review &amp; Audit'!$AC$6:$AC$505,0)))</f>
        <v/>
      </c>
      <c r="D25" s="114" t="str">
        <f>IF($A25="","",INDEX('2_Review &amp; Audit'!$H$6:$H$505,MATCH(ROW()-5,'2_Review &amp; Audit'!$AC$6:$AC$505,0)))</f>
        <v/>
      </c>
      <c r="E25" s="108" t="str">
        <f>IF($A25="","",INDEX('2_Review &amp; Audit'!$M$6:$M$505,MATCH(ROW()-5,'2_Review &amp; Audit'!$AC$6:$AC$505,0)))</f>
        <v/>
      </c>
      <c r="F25" s="109" t="str">
        <f>IF($A25="","",IF(INDEX('2_Review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5" s="142" t="str">
        <f>IF(OR($A25="",$F25=0),"",ABS(INDEX('2_Review &amp; Audit'!$Q$6:$Q$505,MATCH(ROW()-5,'2_Review &amp; Audit'!$AC$6:$AC$505,0))/$F25))</f>
        <v/>
      </c>
      <c r="H25" s="142" t="str">
        <f>IF($A25="","",ABS(INDEX('2_Review &amp; Audit'!$Q$6:$Q$505,MATCH(ROW()-5,'2_Review &amp; Audit'!$AC$6:$AC$505,0))))</f>
        <v/>
      </c>
      <c r="I25" s="96" t="str">
        <f>IF($A25="","",INDEX('2_Review &amp; Audit'!$Y$6:$Y$505,MATCH(ROW()-5,'2_Review &amp; Audit'!$AC$6:$AC$505,0)))</f>
        <v/>
      </c>
      <c r="J25" s="110" t="str">
        <f>IF($A25="","",IFERROR(MATCH(ROW()-5,'2_Review &amp; Audit'!$AC$6:$AC$505,0)+5,""))</f>
        <v/>
      </c>
      <c r="K25" s="96" t="str" cm="1">
        <f t="array" ref="K25">IF($A25="","",IF($AU25&lt;&gt;"",IFERROR(MATCH($AU25,'2_Review &amp; Audit'!$H$6:$H$505,0)+5,""),IFERROR(MATCH(1,INDEX(('2_Review &amp; Audit'!$F$6:$F$505=$A25)*('2_Review &amp; Audit'!$I$6:$I$505&gt;=$E25-30)*('2_Review &amp; Audit'!$I$6:$I$505&lt;=$E25+30)*('2_Review &amp; Audit'!$R$6:$R$505&gt;0),0),0)+5,"")))</f>
        <v/>
      </c>
      <c r="L25" s="110" t="str" cm="1">
        <f t="array" ref="L25">IF($K25="","",INDEX('2_Review &amp; Audit'!$H:$H,$K25))</f>
        <v/>
      </c>
      <c r="M25" s="111" t="str">
        <f t="array" ref="M25">IF($K25="","",INDEX('2_Review &amp; Audit'!$I:$I,$K25))</f>
        <v/>
      </c>
      <c r="N25" s="109" t="str" cm="1">
        <f t="array" ref="N25">IF($K25="","",MAX(0,INDEX('2_Review &amp; Audit'!$R:$R,$K25)-SUMIFS($O$7:O24,$K$7:K24,$K25)))</f>
        <v/>
      </c>
      <c r="O25" s="109" t="str">
        <f>IF(OR($K25="",$N25="",$F25=""),"",MIN($F25,$N25))</f>
        <v/>
      </c>
      <c r="P25" s="112" t="str">
        <f>IF($O25="","",$O25*$G25)</f>
        <v/>
      </c>
      <c r="Q25" s="112" t="str">
        <f>IF($M25="","",$H25-IF($P25="",0,$P25)-IF($Y25="",0,$Y25)-IF($AH25="",0,$AH25)-IF($AQ25="",0,$AQ25))</f>
        <v/>
      </c>
      <c r="R25" s="112" t="str">
        <f t="shared" si="9"/>
        <v/>
      </c>
      <c r="S25" s="96" t="str">
        <f>IF($M25="","",MAX(0,N($F25)-N($O25)))</f>
        <v/>
      </c>
      <c r="T25" s="96" t="str" cm="1">
        <f t="array" ref="T25">IF(OR($D25="",$S25="",N($S25)&lt;=0),"",IFERROR(MATCH(1,INDEX(('2_Review &amp; Audit'!$F$6:$F$505=$A25)*('2_Review &amp; Audit'!$I$6:$I$505&gt;=$E25-30)*('2_Review &amp; Audit'!$I$6:$I$505&lt;=$E25+30)*('2_Review &amp; Audit'!$R$6:$R$505&gt;0)*(ROW('2_Review &amp; Audit'!$R$6:$R$505)&gt;$K25),0),0)+5,""))</f>
        <v/>
      </c>
      <c r="U25" s="96" t="str" cm="1">
        <f t="array" ref="U25">IF($T25="","",INDEX('2_Review &amp; Audit'!$H:$H,$T25))</f>
        <v/>
      </c>
      <c r="V25" s="108" t="str">
        <f t="array" ref="V25">IF($T25="","",INDEX('2_Review &amp; Audit'!$I:$I,$T25))</f>
        <v/>
      </c>
      <c r="W25" s="96" t="str">
        <f t="array" ref="W25">IF($T25="","",MAX(0,INDEX('2_Review &amp; Audit'!$J:$J,$T25)-SUMIFS($X$7:X24,$T$7:T24,$T25)))</f>
        <v/>
      </c>
      <c r="X25" s="96" t="str">
        <f t="shared" si="0"/>
        <v/>
      </c>
      <c r="Y25" s="117" t="str">
        <f>IF($X25="","",$X25*$G25)</f>
        <v/>
      </c>
      <c r="Z25" s="117" t="str">
        <f>IF($T25="","",$H25-IF($P25="",0,$P25)-IF($Y25="",0,$Y25))</f>
        <v/>
      </c>
      <c r="AA25" s="117" t="str">
        <f t="shared" si="1"/>
        <v/>
      </c>
      <c r="AB25" s="96" t="str">
        <f t="shared" si="5"/>
        <v/>
      </c>
      <c r="AC25" s="96" t="str">
        <f t="array" ref="AC25">IF(OR($D25="",$AB25="",N($AB25)&lt;=0),"",IFERROR(MATCH(1,INDEX(('2_Review &amp; Audit'!$F$6:$F$505=$A25)*('2_Review &amp; Audit'!$I$6:$I$505&gt;=$E25-30)*('2_Review &amp; Audit'!$I$6:$I$505&lt;=$E25+30)*('2_Review &amp; Audit'!$R$6:$R$505&gt;0)*(ROW('2_Review &amp; Audit'!$R$6:$R$505)&gt;$T25),0),0)+5,""))</f>
        <v/>
      </c>
      <c r="AD25" s="96" t="str" cm="1">
        <f t="array" ref="AD25">IF($AC25="","",INDEX('2_Review &amp; Audit'!$H:$H,$AC25))</f>
        <v/>
      </c>
      <c r="AE25" s="108" t="str">
        <f t="array" ref="AE25">IF($AC25="","",INDEX('2_Review &amp; Audit'!$I:$I,$AC25))</f>
        <v/>
      </c>
      <c r="AF25" s="96" t="str">
        <f t="array" ref="AF25">IF($AC25="","",MAX(0,INDEX('2_Review &amp; Audit'!$J:$J,$AC25)-SUMIFS($AG$7:AG24,$AC$7:AC24,$AC25)))</f>
        <v/>
      </c>
      <c r="AG25" s="96" t="str">
        <f t="shared" si="2"/>
        <v/>
      </c>
      <c r="AH25" s="117" t="str">
        <f>IF($AG25="","",$AG25*$G25)</f>
        <v/>
      </c>
      <c r="AI25" s="117" t="str">
        <f>IF($AC25="","",$H25-IF($P25="",0,$P25)-IF($Y25="",0,$Y25)-IF($AH25="",0,$AH25))</f>
        <v/>
      </c>
      <c r="AJ25" s="117" t="str">
        <f t="shared" si="3"/>
        <v/>
      </c>
      <c r="AK25" s="96" t="str">
        <f t="shared" si="6"/>
        <v/>
      </c>
      <c r="AL25" s="96" t="str" cm="1">
        <f t="array" ref="AL25">IF(OR($D25="",$AK25="",N($AK25)&lt;=0),"",IFERROR(MATCH(1,INDEX(('2_Review &amp; Audit'!$F$6:$F$505=$A25)*('2_Review &amp; Audit'!$I$6:$I$505&gt;=$E25-30)*('2_Review &amp; Audit'!$I$6:$I$505&lt;=$E25+30)*('2_Review &amp; Audit'!$R$6:$R$505&gt;0)*(ROW('2_Review &amp; Audit'!$R$6:$R$505)&gt;$AC25),0),0)+5,""))</f>
        <v/>
      </c>
      <c r="AM25" s="96" t="str">
        <f>IF($AL25="","",INDEX('2_Review &amp; Audit'!$H:$H,$AL25))</f>
        <v/>
      </c>
      <c r="AN25" s="108" t="str">
        <f>IF($AL25="","",INDEX('2_Review &amp; Audit'!$I:$I,$AL25))</f>
        <v/>
      </c>
      <c r="AO25" s="96" t="str">
        <f>IF($AL25="","",MAX(0,INDEX('2_Review &amp; Audit'!$H:$H,$AL25)-SUMIFS($AP$7:AP24,$AL$7:AL24,$AL25)))</f>
        <v/>
      </c>
      <c r="AP25" s="96" t="str">
        <f>IF(OR($D25="",$AK25="",$AO25=""),"",MIN($AK25,$AO25))</f>
        <v/>
      </c>
      <c r="AQ25" s="117" t="str">
        <f>IF($AP25="","",$AP25*$G25)</f>
        <v/>
      </c>
      <c r="AR25" s="117" t="str">
        <f>IF($AL25="","",$H25-IF($P25="",0,$P25)-IF($Y25="",0,$Y25)-IF($AH25="",0,$AH25)-IF($AQ25="",0,$AQ25))</f>
        <v/>
      </c>
      <c r="AS25" s="117" t="str">
        <f t="shared" si="7"/>
        <v/>
      </c>
      <c r="AT25" s="96" t="str">
        <f t="shared" si="8"/>
        <v/>
      </c>
      <c r="AU25" s="96"/>
    </row>
    <row r="26" spans="1:47" ht="12.75" customHeight="1" x14ac:dyDescent="0.2">
      <c r="A26" s="96" t="str">
        <f>IFERROR(INDEX('2_Review &amp; Audit'!$F$6:$F$505,MATCH(ROW()-5,'2_Review &amp; Audit'!$AC$6:$AC$505,0)),"")</f>
        <v/>
      </c>
      <c r="B26" s="96" t="str">
        <f>IF($A26="","",INDEX('2_Review &amp; Audit'!$C$6:$C$505,MATCH(ROW()-5,'2_Review &amp; Audit'!$AC$6:$AC$505,0)))</f>
        <v/>
      </c>
      <c r="C26" s="96" t="str">
        <f>IF($A26="","",INDEX('2_Review &amp; Audit'!$D$6:$D$505,MATCH(ROW()-5,'2_Review &amp; Audit'!$AC$6:$AC$505,0)))</f>
        <v/>
      </c>
      <c r="D26" s="114" t="str">
        <f>IF($A26="","",INDEX('2_Review &amp; Audit'!$H$6:$H$505,MATCH(ROW()-5,'2_Review &amp; Audit'!$AC$6:$AC$505,0)))</f>
        <v/>
      </c>
      <c r="E26" s="108" t="str">
        <f>IF($A26="","",INDEX('2_Review &amp; Audit'!$M$6:$M$505,MATCH(ROW()-5,'2_Review &amp; Audit'!$AC$6:$AC$505,0)))</f>
        <v/>
      </c>
      <c r="F26" s="109" t="str">
        <f>IF($A26="","",IF(INDEX('2_Review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6" s="142" t="str">
        <f>IF(OR($A26="",$F26=0),"",ABS(INDEX('2_Review &amp; Audit'!$Q$6:$Q$505,MATCH(ROW()-5,'2_Review &amp; Audit'!$AC$6:$AC$505,0))/$F26))</f>
        <v/>
      </c>
      <c r="H26" s="142" t="str">
        <f>IF($A26="","",ABS(INDEX('2_Review &amp; Audit'!$Q$6:$Q$505,MATCH(ROW()-5,'2_Review &amp; Audit'!$AC$6:$AC$505,0))))</f>
        <v/>
      </c>
      <c r="I26" s="96" t="str">
        <f>IF($A26="","",INDEX('2_Review &amp; Audit'!$Y$6:$Y$505,MATCH(ROW()-5,'2_Review &amp; Audit'!$AC$6:$AC$505,0)))</f>
        <v/>
      </c>
      <c r="J26" s="110" t="str">
        <f>IF($A26="","",IFERROR(MATCH(ROW()-5,'2_Review &amp; Audit'!$AC$6:$AC$505,0)+5,""))</f>
        <v/>
      </c>
      <c r="K26" s="96" t="str" cm="1">
        <f t="array" ref="K26">IF($A26="","",IF($AU26&lt;&gt;"",IFERROR(MATCH($AU26,'2_Review &amp; Audit'!$H$6:$H$505,0)+5,""),IFERROR(MATCH(1,INDEX(('2_Review &amp; Audit'!$F$6:$F$505=$A26)*('2_Review &amp; Audit'!$I$6:$I$505&gt;=$E26-30)*('2_Review &amp; Audit'!$I$6:$I$505&lt;=$E26+30)*('2_Review &amp; Audit'!$R$6:$R$505&gt;0),0),0)+5,"")))</f>
        <v/>
      </c>
      <c r="L26" s="110" t="str" cm="1">
        <f t="array" ref="L26">IF($K26="","",INDEX('2_Review &amp; Audit'!$H:$H,$K26))</f>
        <v/>
      </c>
      <c r="M26" s="111" t="str">
        <f t="array" ref="M26">IF($K26="","",INDEX('2_Review &amp; Audit'!$I:$I,$K26))</f>
        <v/>
      </c>
      <c r="N26" s="109" t="str" cm="1">
        <f t="array" ref="N26">IF($K26="","",MAX(0,INDEX('2_Review &amp; Audit'!$R:$R,$K26)-SUMIFS($O$7:O25,$K$7:K25,$K26)))</f>
        <v/>
      </c>
      <c r="O26" s="109" t="str">
        <f>IF(OR($K26="",$N26="",$F26=""),"",MIN($F26,$N26))</f>
        <v/>
      </c>
      <c r="P26" s="112" t="str">
        <f>IF($O26="","",$O26*$G26)</f>
        <v/>
      </c>
      <c r="Q26" s="112" t="str">
        <f>IF($M26="","",$H26-IF($P26="",0,$P26)-IF($Y26="",0,$Y26)-IF($AH26="",0,$AH26)-IF($AQ26="",0,$AQ26))</f>
        <v/>
      </c>
      <c r="R26" s="112" t="str">
        <f t="shared" si="9"/>
        <v/>
      </c>
      <c r="S26" s="96" t="str">
        <f>IF($M26="","",MAX(0,N($F26)-N($O26)))</f>
        <v/>
      </c>
      <c r="T26" s="96" t="str" cm="1">
        <f t="array" ref="T26">IF(OR($D26="",$S26="",N($S26)&lt;=0),"",IFERROR(MATCH(1,INDEX(('2_Review &amp; Audit'!$F$6:$F$505=$A26)*('2_Review &amp; Audit'!$I$6:$I$505&gt;=$E26-30)*('2_Review &amp; Audit'!$I$6:$I$505&lt;=$E26+30)*('2_Review &amp; Audit'!$R$6:$R$505&gt;0)*(ROW('2_Review &amp; Audit'!$R$6:$R$505)&gt;$K26),0),0)+5,""))</f>
        <v/>
      </c>
      <c r="U26" s="96" t="str" cm="1">
        <f t="array" ref="U26">IF($T26="","",INDEX('2_Review &amp; Audit'!$H:$H,$T26))</f>
        <v/>
      </c>
      <c r="V26" s="108" t="str">
        <f t="array" ref="V26">IF($T26="","",INDEX('2_Review &amp; Audit'!$I:$I,$T26))</f>
        <v/>
      </c>
      <c r="W26" s="96" t="str">
        <f t="array" ref="W26">IF($T26="","",MAX(0,INDEX('2_Review &amp; Audit'!$J:$J,$T26)-SUMIFS($X$7:X25,$T$7:T25,$T26)))</f>
        <v/>
      </c>
      <c r="X26" s="96" t="str">
        <f t="shared" si="0"/>
        <v/>
      </c>
      <c r="Y26" s="117" t="str">
        <f>IF($X26="","",$X26*$G26)</f>
        <v/>
      </c>
      <c r="Z26" s="117" t="str">
        <f>IF($T26="","",$H26-IF($P26="",0,$P26)-IF($Y26="",0,$Y26))</f>
        <v/>
      </c>
      <c r="AA26" s="117" t="str">
        <f t="shared" si="1"/>
        <v/>
      </c>
      <c r="AB26" s="96" t="str">
        <f t="shared" si="5"/>
        <v/>
      </c>
      <c r="AC26" s="96" t="str">
        <f t="array" ref="AC26">IF(OR($D26="",$AB26="",N($AB26)&lt;=0),"",IFERROR(MATCH(1,INDEX(('2_Review &amp; Audit'!$F$6:$F$505=$A26)*('2_Review &amp; Audit'!$I$6:$I$505&gt;=$E26-30)*('2_Review &amp; Audit'!$I$6:$I$505&lt;=$E26+30)*('2_Review &amp; Audit'!$R$6:$R$505&gt;0)*(ROW('2_Review &amp; Audit'!$R$6:$R$505)&gt;$T26),0),0)+5,""))</f>
        <v/>
      </c>
      <c r="AD26" s="96" t="str" cm="1">
        <f t="array" ref="AD26">IF($AC26="","",INDEX('2_Review &amp; Audit'!$H:$H,$AC26))</f>
        <v/>
      </c>
      <c r="AE26" s="108" t="str">
        <f t="array" ref="AE26">IF($AC26="","",INDEX('2_Review &amp; Audit'!$I:$I,$AC26))</f>
        <v/>
      </c>
      <c r="AF26" s="96" t="str">
        <f t="array" ref="AF26">IF($AC26="","",MAX(0,INDEX('2_Review &amp; Audit'!$J:$J,$AC26)-SUMIFS($AG$7:AG25,$AC$7:AC25,$AC26)))</f>
        <v/>
      </c>
      <c r="AG26" s="96" t="str">
        <f t="shared" si="2"/>
        <v/>
      </c>
      <c r="AH26" s="117" t="str">
        <f>IF($AG26="","",$AG26*$G26)</f>
        <v/>
      </c>
      <c r="AI26" s="117" t="str">
        <f>IF($AC26="","",$H26-IF($P26="",0,$P26)-IF($Y26="",0,$Y26)-IF($AH26="",0,$AH26))</f>
        <v/>
      </c>
      <c r="AJ26" s="117" t="str">
        <f t="shared" si="3"/>
        <v/>
      </c>
      <c r="AK26" s="96" t="str">
        <f t="shared" si="6"/>
        <v/>
      </c>
      <c r="AL26" s="96" t="str" cm="1">
        <f t="array" ref="AL26">IF(OR($D26="",$AK26="",N($AK26)&lt;=0),"",IFERROR(MATCH(1,INDEX(('2_Review &amp; Audit'!$F$6:$F$505=$A26)*('2_Review &amp; Audit'!$I$6:$I$505&gt;=$E26-30)*('2_Review &amp; Audit'!$I$6:$I$505&lt;=$E26+30)*('2_Review &amp; Audit'!$R$6:$R$505&gt;0)*(ROW('2_Review &amp; Audit'!$R$6:$R$505)&gt;$AC26),0),0)+5,""))</f>
        <v/>
      </c>
      <c r="AM26" s="96" t="str">
        <f>IF($AL26="","",INDEX('2_Review &amp; Audit'!$H:$H,$AL26))</f>
        <v/>
      </c>
      <c r="AN26" s="108" t="str">
        <f>IF($AL26="","",INDEX('2_Review &amp; Audit'!$I:$I,$AL26))</f>
        <v/>
      </c>
      <c r="AO26" s="96" t="str">
        <f>IF($AL26="","",MAX(0,INDEX('2_Review &amp; Audit'!$H:$H,$AL26)-SUMIFS($AP$7:AP25,$AL$7:AL25,$AL26)))</f>
        <v/>
      </c>
      <c r="AP26" s="96" t="str">
        <f>IF(OR($D26="",$AK26="",$AO26=""),"",MIN($AK26,$AO26))</f>
        <v/>
      </c>
      <c r="AQ26" s="117" t="str">
        <f>IF($AP26="","",$AP26*$G26)</f>
        <v/>
      </c>
      <c r="AR26" s="117" t="str">
        <f>IF($AL26="","",$H26-IF($P26="",0,$P26)-IF($Y26="",0,$Y26)-IF($AH26="",0,$AH26)-IF($AQ26="",0,$AQ26))</f>
        <v/>
      </c>
      <c r="AS26" s="117" t="str">
        <f t="shared" si="7"/>
        <v/>
      </c>
      <c r="AT26" s="96" t="str">
        <f t="shared" si="8"/>
        <v/>
      </c>
      <c r="AU26" s="96"/>
    </row>
    <row r="27" spans="1:47" ht="12.75" customHeight="1" x14ac:dyDescent="0.2">
      <c r="A27" s="96" t="str">
        <f>IFERROR(INDEX('2_Review &amp; Audit'!$F$6:$F$505,MATCH(ROW()-5,'2_Review &amp; Audit'!$AC$6:$AC$505,0)),"")</f>
        <v/>
      </c>
      <c r="B27" s="96" t="str">
        <f>IF($A27="","",INDEX('2_Review &amp; Audit'!$C$6:$C$505,MATCH(ROW()-5,'2_Review &amp; Audit'!$AC$6:$AC$505,0)))</f>
        <v/>
      </c>
      <c r="C27" s="96" t="str">
        <f>IF($A27="","",INDEX('2_Review &amp; Audit'!$D$6:$D$505,MATCH(ROW()-5,'2_Review &amp; Audit'!$AC$6:$AC$505,0)))</f>
        <v/>
      </c>
      <c r="D27" s="114" t="str">
        <f>IF($A27="","",INDEX('2_Review &amp; Audit'!$H$6:$H$505,MATCH(ROW()-5,'2_Review &amp; Audit'!$AC$6:$AC$505,0)))</f>
        <v/>
      </c>
      <c r="E27" s="108" t="str">
        <f>IF($A27="","",INDEX('2_Review &amp; Audit'!$M$6:$M$505,MATCH(ROW()-5,'2_Review &amp; Audit'!$AC$6:$AC$505,0)))</f>
        <v/>
      </c>
      <c r="F27" s="109" t="str">
        <f>IF($A27="","",IF(INDEX('2_Review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7" s="142" t="str">
        <f>IF(OR($A27="",$F27=0),"",ABS(INDEX('2_Review &amp; Audit'!$Q$6:$Q$505,MATCH(ROW()-5,'2_Review &amp; Audit'!$AC$6:$AC$505,0))/$F27))</f>
        <v/>
      </c>
      <c r="H27" s="142" t="str">
        <f>IF($A27="","",ABS(INDEX('2_Review &amp; Audit'!$Q$6:$Q$505,MATCH(ROW()-5,'2_Review &amp; Audit'!$AC$6:$AC$505,0))))</f>
        <v/>
      </c>
      <c r="I27" s="96" t="str">
        <f>IF($A27="","",INDEX('2_Review &amp; Audit'!$Y$6:$Y$505,MATCH(ROW()-5,'2_Review &amp; Audit'!$AC$6:$AC$505,0)))</f>
        <v/>
      </c>
      <c r="J27" s="110" t="str">
        <f>IF($A27="","",IFERROR(MATCH(ROW()-5,'2_Review &amp; Audit'!$AC$6:$AC$505,0)+5,""))</f>
        <v/>
      </c>
      <c r="K27" s="96" t="str" cm="1">
        <f t="array" ref="K27">IF($A27="","",IF($AU27&lt;&gt;"",IFERROR(MATCH($AU27,'2_Review &amp; Audit'!$H$6:$H$505,0)+5,""),IFERROR(MATCH(1,INDEX(('2_Review &amp; Audit'!$F$6:$F$505=$A27)*('2_Review &amp; Audit'!$I$6:$I$505&gt;=$E27-30)*('2_Review &amp; Audit'!$I$6:$I$505&lt;=$E27+30)*('2_Review &amp; Audit'!$R$6:$R$505&gt;0),0),0)+5,"")))</f>
        <v/>
      </c>
      <c r="L27" s="110" t="str" cm="1">
        <f t="array" ref="L27">IF($K27="","",INDEX('2_Review &amp; Audit'!$H:$H,$K27))</f>
        <v/>
      </c>
      <c r="M27" s="111" t="str">
        <f t="array" ref="M27">IF($K27="","",INDEX('2_Review &amp; Audit'!$I:$I,$K27))</f>
        <v/>
      </c>
      <c r="N27" s="109" t="str" cm="1">
        <f t="array" ref="N27">IF($K27="","",MAX(0,INDEX('2_Review &amp; Audit'!$R:$R,$K27)-SUMIFS($O$7:O26,$K$7:K26,$K27)))</f>
        <v/>
      </c>
      <c r="O27" s="109" t="str">
        <f>IF(OR($K27="",$N27="",$F27=""),"",MIN($F27,$N27))</f>
        <v/>
      </c>
      <c r="P27" s="112" t="str">
        <f>IF($O27="","",$O27*$G27)</f>
        <v/>
      </c>
      <c r="Q27" s="112" t="str">
        <f>IF($M27="","",$H27-IF($P27="",0,$P27)-IF($Y27="",0,$Y27)-IF($AH27="",0,$AH27)-IF($AQ27="",0,$AQ27))</f>
        <v/>
      </c>
      <c r="R27" s="112" t="str">
        <f t="shared" si="9"/>
        <v/>
      </c>
      <c r="S27" s="96" t="str">
        <f>IF($M27="","",MAX(0,N($F27)-N($O27)))</f>
        <v/>
      </c>
      <c r="T27" s="96" t="str" cm="1">
        <f t="array" ref="T27">IF(OR($D27="",$S27="",N($S27)&lt;=0),"",IFERROR(MATCH(1,INDEX(('2_Review &amp; Audit'!$F$6:$F$505=$A27)*('2_Review &amp; Audit'!$I$6:$I$505&gt;=$E27-30)*('2_Review &amp; Audit'!$I$6:$I$505&lt;=$E27+30)*('2_Review &amp; Audit'!$R$6:$R$505&gt;0)*(ROW('2_Review &amp; Audit'!$R$6:$R$505)&gt;$K27),0),0)+5,""))</f>
        <v/>
      </c>
      <c r="U27" s="96" t="str" cm="1">
        <f t="array" ref="U27">IF($T27="","",INDEX('2_Review &amp; Audit'!$H:$H,$T27))</f>
        <v/>
      </c>
      <c r="V27" s="108" t="str">
        <f t="array" ref="V27">IF($T27="","",INDEX('2_Review &amp; Audit'!$I:$I,$T27))</f>
        <v/>
      </c>
      <c r="W27" s="96" t="str">
        <f t="array" ref="W27">IF($T27="","",MAX(0,INDEX('2_Review &amp; Audit'!$J:$J,$T27)-SUMIFS($X$7:X26,$T$7:T26,$T27)))</f>
        <v/>
      </c>
      <c r="X27" s="96" t="str">
        <f t="shared" si="0"/>
        <v/>
      </c>
      <c r="Y27" s="117" t="str">
        <f>IF($X27="","",$X27*$G27)</f>
        <v/>
      </c>
      <c r="Z27" s="117" t="str">
        <f>IF($T27="","",$H27-IF($P27="",0,$P27)-IF($Y27="",0,$Y27))</f>
        <v/>
      </c>
      <c r="AA27" s="117" t="str">
        <f t="shared" si="1"/>
        <v/>
      </c>
      <c r="AB27" s="96" t="str">
        <f t="shared" si="5"/>
        <v/>
      </c>
      <c r="AC27" s="96" t="str">
        <f t="array" ref="AC27">IF(OR($D27="",$AB27="",N($AB27)&lt;=0),"",IFERROR(MATCH(1,INDEX(('2_Review &amp; Audit'!$F$6:$F$505=$A27)*('2_Review &amp; Audit'!$I$6:$I$505&gt;=$E27-30)*('2_Review &amp; Audit'!$I$6:$I$505&lt;=$E27+30)*('2_Review &amp; Audit'!$R$6:$R$505&gt;0)*(ROW('2_Review &amp; Audit'!$R$6:$R$505)&gt;$T27),0),0)+5,""))</f>
        <v/>
      </c>
      <c r="AD27" s="96" t="str" cm="1">
        <f t="array" ref="AD27">IF($AC27="","",INDEX('2_Review &amp; Audit'!$H:$H,$AC27))</f>
        <v/>
      </c>
      <c r="AE27" s="108" t="str">
        <f t="array" ref="AE27">IF($AC27="","",INDEX('2_Review &amp; Audit'!$I:$I,$AC27))</f>
        <v/>
      </c>
      <c r="AF27" s="96" t="str">
        <f t="array" ref="AF27">IF($AC27="","",MAX(0,INDEX('2_Review &amp; Audit'!$J:$J,$AC27)-SUMIFS($AG$7:AG26,$AC$7:AC26,$AC27)))</f>
        <v/>
      </c>
      <c r="AG27" s="96" t="str">
        <f t="shared" si="2"/>
        <v/>
      </c>
      <c r="AH27" s="117" t="str">
        <f>IF($AG27="","",$AG27*$G27)</f>
        <v/>
      </c>
      <c r="AI27" s="117" t="str">
        <f>IF($AC27="","",$H27-IF($P27="",0,$P27)-IF($Y27="",0,$Y27)-IF($AH27="",0,$AH27))</f>
        <v/>
      </c>
      <c r="AJ27" s="117" t="str">
        <f t="shared" si="3"/>
        <v/>
      </c>
      <c r="AK27" s="96" t="str">
        <f t="shared" si="6"/>
        <v/>
      </c>
      <c r="AL27" s="96" t="str" cm="1">
        <f t="array" ref="AL27">IF(OR($D27="",$AK27="",N($AK27)&lt;=0),"",IFERROR(MATCH(1,INDEX(('2_Review &amp; Audit'!$F$6:$F$505=$A27)*('2_Review &amp; Audit'!$I$6:$I$505&gt;=$E27-30)*('2_Review &amp; Audit'!$I$6:$I$505&lt;=$E27+30)*('2_Review &amp; Audit'!$R$6:$R$505&gt;0)*(ROW('2_Review &amp; Audit'!$R$6:$R$505)&gt;$AC27),0),0)+5,""))</f>
        <v/>
      </c>
      <c r="AM27" s="96" t="str">
        <f>IF($AL27="","",INDEX('2_Review &amp; Audit'!$H:$H,$AL27))</f>
        <v/>
      </c>
      <c r="AN27" s="108" t="str">
        <f>IF($AL27="","",INDEX('2_Review &amp; Audit'!$I:$I,$AL27))</f>
        <v/>
      </c>
      <c r="AO27" s="96" t="str">
        <f>IF($AL27="","",MAX(0,INDEX('2_Review &amp; Audit'!$H:$H,$AL27)-SUMIFS($AP$7:AP26,$AL$7:AL26,$AL27)))</f>
        <v/>
      </c>
      <c r="AP27" s="96" t="str">
        <f>IF(OR($D27="",$AK27="",$AO27=""),"",MIN($AK27,$AO27))</f>
        <v/>
      </c>
      <c r="AQ27" s="117" t="str">
        <f>IF($AP27="","",$AP27*$G27)</f>
        <v/>
      </c>
      <c r="AR27" s="117" t="str">
        <f>IF($AL27="","",$H27-IF($P27="",0,$P27)-IF($Y27="",0,$Y27)-IF($AH27="",0,$AH27)-IF($AQ27="",0,$AQ27))</f>
        <v/>
      </c>
      <c r="AS27" s="117" t="str">
        <f t="shared" si="7"/>
        <v/>
      </c>
      <c r="AT27" s="96" t="str">
        <f t="shared" si="8"/>
        <v/>
      </c>
      <c r="AU27" s="96"/>
    </row>
    <row r="28" spans="1:47" ht="12.75" customHeight="1" x14ac:dyDescent="0.2">
      <c r="A28" s="96" t="str">
        <f>IFERROR(INDEX('2_Review &amp; Audit'!$F$6:$F$505,MATCH(ROW()-5,'2_Review &amp; Audit'!$AC$6:$AC$505,0)),"")</f>
        <v/>
      </c>
      <c r="B28" s="96" t="str">
        <f>IF($A28="","",INDEX('2_Review &amp; Audit'!$C$6:$C$505,MATCH(ROW()-5,'2_Review &amp; Audit'!$AC$6:$AC$505,0)))</f>
        <v/>
      </c>
      <c r="C28" s="96" t="str">
        <f>IF($A28="","",INDEX('2_Review &amp; Audit'!$D$6:$D$505,MATCH(ROW()-5,'2_Review &amp; Audit'!$AC$6:$AC$505,0)))</f>
        <v/>
      </c>
      <c r="D28" s="114" t="str">
        <f>IF($A28="","",INDEX('2_Review &amp; Audit'!$H$6:$H$505,MATCH(ROW()-5,'2_Review &amp; Audit'!$AC$6:$AC$505,0)))</f>
        <v/>
      </c>
      <c r="E28" s="108" t="str">
        <f>IF($A28="","",INDEX('2_Review &amp; Audit'!$M$6:$M$505,MATCH(ROW()-5,'2_Review &amp; Audit'!$AC$6:$AC$505,0)))</f>
        <v/>
      </c>
      <c r="F28" s="109" t="str">
        <f>IF($A28="","",IF(INDEX('2_Review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8" s="142" t="str">
        <f>IF(OR($A28="",$F28=0),"",ABS(INDEX('2_Review &amp; Audit'!$Q$6:$Q$505,MATCH(ROW()-5,'2_Review &amp; Audit'!$AC$6:$AC$505,0))/$F28))</f>
        <v/>
      </c>
      <c r="H28" s="142" t="str">
        <f>IF($A28="","",ABS(INDEX('2_Review &amp; Audit'!$Q$6:$Q$505,MATCH(ROW()-5,'2_Review &amp; Audit'!$AC$6:$AC$505,0))))</f>
        <v/>
      </c>
      <c r="I28" s="96" t="str">
        <f>IF($A28="","",INDEX('2_Review &amp; Audit'!$Y$6:$Y$505,MATCH(ROW()-5,'2_Review &amp; Audit'!$AC$6:$AC$505,0)))</f>
        <v/>
      </c>
      <c r="J28" s="110" t="str">
        <f>IF($A28="","",IFERROR(MATCH(ROW()-5,'2_Review &amp; Audit'!$AC$6:$AC$505,0)+5,""))</f>
        <v/>
      </c>
      <c r="K28" s="96" t="str" cm="1">
        <f t="array" ref="K28">IF($A28="","",IF($AU28&lt;&gt;"",IFERROR(MATCH($AU28,'2_Review &amp; Audit'!$H$6:$H$505,0)+5,""),IFERROR(MATCH(1,INDEX(('2_Review &amp; Audit'!$F$6:$F$505=$A28)*('2_Review &amp; Audit'!$I$6:$I$505&gt;=$E28-30)*('2_Review &amp; Audit'!$I$6:$I$505&lt;=$E28+30)*('2_Review &amp; Audit'!$R$6:$R$505&gt;0),0),0)+5,"")))</f>
        <v/>
      </c>
      <c r="L28" s="110" t="str" cm="1">
        <f t="array" ref="L28">IF($K28="","",INDEX('2_Review &amp; Audit'!$H:$H,$K28))</f>
        <v/>
      </c>
      <c r="M28" s="111" t="str">
        <f t="array" ref="M28">IF($K28="","",INDEX('2_Review &amp; Audit'!$I:$I,$K28))</f>
        <v/>
      </c>
      <c r="N28" s="109" t="str" cm="1">
        <f t="array" ref="N28">IF($K28="","",MAX(0,INDEX('2_Review &amp; Audit'!$R:$R,$K28)-SUMIFS($O$7:O27,$K$7:K27,$K28)))</f>
        <v/>
      </c>
      <c r="O28" s="109" t="str">
        <f>IF(OR($K28="",$N28="",$F28=""),"",MIN($F28,$N28))</f>
        <v/>
      </c>
      <c r="P28" s="112" t="str">
        <f>IF($O28="","",$O28*$G28)</f>
        <v/>
      </c>
      <c r="Q28" s="112" t="str">
        <f>IF($M28="","",$H28-IF($P28="",0,$P28)-IF($Y28="",0,$Y28)-IF($AH28="",0,$AH28)-IF($AQ28="",0,$AQ28))</f>
        <v/>
      </c>
      <c r="R28" s="112" t="str">
        <f t="shared" si="9"/>
        <v/>
      </c>
      <c r="S28" s="96" t="str">
        <f>IF($M28="","",MAX(0,N($F28)-N($O28)))</f>
        <v/>
      </c>
      <c r="T28" s="96" t="str" cm="1">
        <f t="array" ref="T28">IF(OR($D28="",$S28="",N($S28)&lt;=0),"",IFERROR(MATCH(1,INDEX(('2_Review &amp; Audit'!$F$6:$F$505=$A28)*('2_Review &amp; Audit'!$I$6:$I$505&gt;=$E28-30)*('2_Review &amp; Audit'!$I$6:$I$505&lt;=$E28+30)*('2_Review &amp; Audit'!$R$6:$R$505&gt;0)*(ROW('2_Review &amp; Audit'!$R$6:$R$505)&gt;$K28),0),0)+5,""))</f>
        <v/>
      </c>
      <c r="U28" s="96" t="str" cm="1">
        <f t="array" ref="U28">IF($T28="","",INDEX('2_Review &amp; Audit'!$H:$H,$T28))</f>
        <v/>
      </c>
      <c r="V28" s="108" t="str">
        <f t="array" ref="V28">IF($T28="","",INDEX('2_Review &amp; Audit'!$I:$I,$T28))</f>
        <v/>
      </c>
      <c r="W28" s="96" t="str">
        <f t="array" ref="W28">IF($T28="","",MAX(0,INDEX('2_Review &amp; Audit'!$J:$J,$T28)-SUMIFS($X$7:X27,$T$7:T27,$T28)))</f>
        <v/>
      </c>
      <c r="X28" s="96" t="str">
        <f t="shared" si="0"/>
        <v/>
      </c>
      <c r="Y28" s="117" t="str">
        <f>IF($X28="","",$X28*$G28)</f>
        <v/>
      </c>
      <c r="Z28" s="117" t="str">
        <f>IF($T28="","",$H28-IF($P28="",0,$P28)-IF($Y28="",0,$Y28))</f>
        <v/>
      </c>
      <c r="AA28" s="117" t="str">
        <f t="shared" si="1"/>
        <v/>
      </c>
      <c r="AB28" s="96" t="str">
        <f t="shared" si="5"/>
        <v/>
      </c>
      <c r="AC28" s="96" t="str">
        <f t="array" ref="AC28">IF(OR($D28="",$AB28="",N($AB28)&lt;=0),"",IFERROR(MATCH(1,INDEX(('2_Review &amp; Audit'!$F$6:$F$505=$A28)*('2_Review &amp; Audit'!$I$6:$I$505&gt;=$E28-30)*('2_Review &amp; Audit'!$I$6:$I$505&lt;=$E28+30)*('2_Review &amp; Audit'!$R$6:$R$505&gt;0)*(ROW('2_Review &amp; Audit'!$R$6:$R$505)&gt;$T28),0),0)+5,""))</f>
        <v/>
      </c>
      <c r="AD28" s="96" t="str" cm="1">
        <f t="array" ref="AD28">IF($AC28="","",INDEX('2_Review &amp; Audit'!$H:$H,$AC28))</f>
        <v/>
      </c>
      <c r="AE28" s="108" t="str">
        <f t="array" ref="AE28">IF($AC28="","",INDEX('2_Review &amp; Audit'!$I:$I,$AC28))</f>
        <v/>
      </c>
      <c r="AF28" s="96" t="str">
        <f t="array" ref="AF28">IF($AC28="","",MAX(0,INDEX('2_Review &amp; Audit'!$J:$J,$AC28)-SUMIFS($AG$7:AG27,$AC$7:AC27,$AC28)))</f>
        <v/>
      </c>
      <c r="AG28" s="96" t="str">
        <f t="shared" si="2"/>
        <v/>
      </c>
      <c r="AH28" s="117" t="str">
        <f>IF($AG28="","",$AG28*$G28)</f>
        <v/>
      </c>
      <c r="AI28" s="117" t="str">
        <f>IF($AC28="","",$H28-IF($P28="",0,$P28)-IF($Y28="",0,$Y28)-IF($AH28="",0,$AH28))</f>
        <v/>
      </c>
      <c r="AJ28" s="117" t="str">
        <f t="shared" si="3"/>
        <v/>
      </c>
      <c r="AK28" s="96" t="str">
        <f t="shared" si="6"/>
        <v/>
      </c>
      <c r="AL28" s="96" t="str" cm="1">
        <f t="array" ref="AL28">IF(OR($D28="",$AK28="",N($AK28)&lt;=0),"",IFERROR(MATCH(1,INDEX(('2_Review &amp; Audit'!$F$6:$F$505=$A28)*('2_Review &amp; Audit'!$I$6:$I$505&gt;=$E28-30)*('2_Review &amp; Audit'!$I$6:$I$505&lt;=$E28+30)*('2_Review &amp; Audit'!$R$6:$R$505&gt;0)*(ROW('2_Review &amp; Audit'!$R$6:$R$505)&gt;$AC28),0),0)+5,""))</f>
        <v/>
      </c>
      <c r="AM28" s="96" t="str">
        <f>IF($AL28="","",INDEX('2_Review &amp; Audit'!$H:$H,$AL28))</f>
        <v/>
      </c>
      <c r="AN28" s="108" t="str">
        <f>IF($AL28="","",INDEX('2_Review &amp; Audit'!$I:$I,$AL28))</f>
        <v/>
      </c>
      <c r="AO28" s="96" t="str">
        <f>IF($AL28="","",MAX(0,INDEX('2_Review &amp; Audit'!$H:$H,$AL28)-SUMIFS($AP$7:AP27,$AL$7:AL27,$AL28)))</f>
        <v/>
      </c>
      <c r="AP28" s="96" t="str">
        <f>IF(OR($D28="",$AK28="",$AO28=""),"",MIN($AK28,$AO28))</f>
        <v/>
      </c>
      <c r="AQ28" s="117" t="str">
        <f>IF($AP28="","",$AP28*$G28)</f>
        <v/>
      </c>
      <c r="AR28" s="117" t="str">
        <f>IF($AL28="","",$H28-IF($P28="",0,$P28)-IF($Y28="",0,$Y28)-IF($AH28="",0,$AH28)-IF($AQ28="",0,$AQ28))</f>
        <v/>
      </c>
      <c r="AS28" s="117" t="str">
        <f t="shared" si="7"/>
        <v/>
      </c>
      <c r="AT28" s="96" t="str">
        <f t="shared" si="8"/>
        <v/>
      </c>
      <c r="AU28" s="96"/>
    </row>
    <row r="29" spans="1:47" ht="12.75" customHeight="1" x14ac:dyDescent="0.2">
      <c r="A29" s="96" t="str">
        <f>IFERROR(INDEX('2_Review &amp; Audit'!$F$6:$F$505,MATCH(ROW()-5,'2_Review &amp; Audit'!$AC$6:$AC$505,0)),"")</f>
        <v/>
      </c>
      <c r="B29" s="96" t="str">
        <f>IF($A29="","",INDEX('2_Review &amp; Audit'!$C$6:$C$505,MATCH(ROW()-5,'2_Review &amp; Audit'!$AC$6:$AC$505,0)))</f>
        <v/>
      </c>
      <c r="C29" s="96" t="str">
        <f>IF($A29="","",INDEX('2_Review &amp; Audit'!$D$6:$D$505,MATCH(ROW()-5,'2_Review &amp; Audit'!$AC$6:$AC$505,0)))</f>
        <v/>
      </c>
      <c r="D29" s="114" t="str">
        <f>IF($A29="","",INDEX('2_Review &amp; Audit'!$H$6:$H$505,MATCH(ROW()-5,'2_Review &amp; Audit'!$AC$6:$AC$505,0)))</f>
        <v/>
      </c>
      <c r="E29" s="108" t="str">
        <f>IF($A29="","",INDEX('2_Review &amp; Audit'!$M$6:$M$505,MATCH(ROW()-5,'2_Review &amp; Audit'!$AC$6:$AC$505,0)))</f>
        <v/>
      </c>
      <c r="F29" s="109" t="str">
        <f>IF($A29="","",IF(INDEX('2_Review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9" s="142" t="str">
        <f>IF(OR($A29="",$F29=0),"",ABS(INDEX('2_Review &amp; Audit'!$Q$6:$Q$505,MATCH(ROW()-5,'2_Review &amp; Audit'!$AC$6:$AC$505,0))/$F29))</f>
        <v/>
      </c>
      <c r="H29" s="142" t="str">
        <f>IF($A29="","",ABS(INDEX('2_Review &amp; Audit'!$Q$6:$Q$505,MATCH(ROW()-5,'2_Review &amp; Audit'!$AC$6:$AC$505,0))))</f>
        <v/>
      </c>
      <c r="I29" s="96" t="str">
        <f>IF($A29="","",INDEX('2_Review &amp; Audit'!$Y$6:$Y$505,MATCH(ROW()-5,'2_Review &amp; Audit'!$AC$6:$AC$505,0)))</f>
        <v/>
      </c>
      <c r="J29" s="110" t="str">
        <f>IF($A29="","",IFERROR(MATCH(ROW()-5,'2_Review &amp; Audit'!$AC$6:$AC$505,0)+5,""))</f>
        <v/>
      </c>
      <c r="K29" s="96" t="str" cm="1">
        <f t="array" ref="K29">IF($A29="","",IF($AU29&lt;&gt;"",IFERROR(MATCH($AU29,'2_Review &amp; Audit'!$H$6:$H$505,0)+5,""),IFERROR(MATCH(1,INDEX(('2_Review &amp; Audit'!$F$6:$F$505=$A29)*('2_Review &amp; Audit'!$I$6:$I$505&gt;=$E29-30)*('2_Review &amp; Audit'!$I$6:$I$505&lt;=$E29+30)*('2_Review &amp; Audit'!$R$6:$R$505&gt;0),0),0)+5,"")))</f>
        <v/>
      </c>
      <c r="L29" s="110" t="str" cm="1">
        <f t="array" ref="L29">IF($K29="","",INDEX('2_Review &amp; Audit'!$H:$H,$K29))</f>
        <v/>
      </c>
      <c r="M29" s="111" t="str">
        <f t="array" ref="M29">IF($K29="","",INDEX('2_Review &amp; Audit'!$I:$I,$K29))</f>
        <v/>
      </c>
      <c r="N29" s="109" t="str" cm="1">
        <f t="array" ref="N29">IF($K29="","",MAX(0,INDEX('2_Review &amp; Audit'!$R:$R,$K29)-SUMIFS($O$7:O28,$K$7:K28,$K29)))</f>
        <v/>
      </c>
      <c r="O29" s="109" t="str">
        <f>IF(OR($K29="",$N29="",$F29=""),"",MIN($F29,$N29))</f>
        <v/>
      </c>
      <c r="P29" s="112" t="str">
        <f>IF($O29="","",$O29*$G29)</f>
        <v/>
      </c>
      <c r="Q29" s="112" t="str">
        <f>IF($M29="","",$H29-IF($P29="",0,$P29)-IF($Y29="",0,$Y29)-IF($AH29="",0,$AH29)-IF($AQ29="",0,$AQ29))</f>
        <v/>
      </c>
      <c r="R29" s="112" t="str">
        <f t="shared" si="9"/>
        <v/>
      </c>
      <c r="S29" s="96" t="str">
        <f>IF($M29="","",MAX(0,N($F29)-N($O29)))</f>
        <v/>
      </c>
      <c r="T29" s="96" t="str" cm="1">
        <f t="array" ref="T29">IF(OR($D29="",$S29="",N($S29)&lt;=0),"",IFERROR(MATCH(1,INDEX(('2_Review &amp; Audit'!$F$6:$F$505=$A29)*('2_Review &amp; Audit'!$I$6:$I$505&gt;=$E29-30)*('2_Review &amp; Audit'!$I$6:$I$505&lt;=$E29+30)*('2_Review &amp; Audit'!$R$6:$R$505&gt;0)*(ROW('2_Review &amp; Audit'!$R$6:$R$505)&gt;$K29),0),0)+5,""))</f>
        <v/>
      </c>
      <c r="U29" s="96" t="str" cm="1">
        <f t="array" ref="U29">IF($T29="","",INDEX('2_Review &amp; Audit'!$H:$H,$T29))</f>
        <v/>
      </c>
      <c r="V29" s="108" t="str">
        <f t="array" ref="V29">IF($T29="","",INDEX('2_Review &amp; Audit'!$I:$I,$T29))</f>
        <v/>
      </c>
      <c r="W29" s="96" t="str">
        <f t="array" ref="W29">IF($T29="","",MAX(0,INDEX('2_Review &amp; Audit'!$J:$J,$T29)-SUMIFS($X$7:X28,$T$7:T28,$T29)))</f>
        <v/>
      </c>
      <c r="X29" s="96" t="str">
        <f t="shared" si="0"/>
        <v/>
      </c>
      <c r="Y29" s="117" t="str">
        <f>IF($X29="","",$X29*$G29)</f>
        <v/>
      </c>
      <c r="Z29" s="117" t="str">
        <f>IF($T29="","",$H29-IF($P29="",0,$P29)-IF($Y29="",0,$Y29))</f>
        <v/>
      </c>
      <c r="AA29" s="117" t="str">
        <f t="shared" si="1"/>
        <v/>
      </c>
      <c r="AB29" s="96" t="str">
        <f t="shared" si="5"/>
        <v/>
      </c>
      <c r="AC29" s="96" t="str">
        <f t="array" ref="AC29">IF(OR($D29="",$AB29="",N($AB29)&lt;=0),"",IFERROR(MATCH(1,INDEX(('2_Review &amp; Audit'!$F$6:$F$505=$A29)*('2_Review &amp; Audit'!$I$6:$I$505&gt;=$E29-30)*('2_Review &amp; Audit'!$I$6:$I$505&lt;=$E29+30)*('2_Review &amp; Audit'!$R$6:$R$505&gt;0)*(ROW('2_Review &amp; Audit'!$R$6:$R$505)&gt;$T29),0),0)+5,""))</f>
        <v/>
      </c>
      <c r="AD29" s="96" t="str" cm="1">
        <f t="array" ref="AD29">IF($AC29="","",INDEX('2_Review &amp; Audit'!$H:$H,$AC29))</f>
        <v/>
      </c>
      <c r="AE29" s="108" t="str">
        <f t="array" ref="AE29">IF($AC29="","",INDEX('2_Review &amp; Audit'!$I:$I,$AC29))</f>
        <v/>
      </c>
      <c r="AF29" s="96" t="str">
        <f t="array" ref="AF29">IF($AC29="","",MAX(0,INDEX('2_Review &amp; Audit'!$J:$J,$AC29)-SUMIFS($AG$7:AG28,$AC$7:AC28,$AC29)))</f>
        <v/>
      </c>
      <c r="AG29" s="96" t="str">
        <f t="shared" si="2"/>
        <v/>
      </c>
      <c r="AH29" s="117" t="str">
        <f>IF($AG29="","",$AG29*$G29)</f>
        <v/>
      </c>
      <c r="AI29" s="117" t="str">
        <f>IF($AC29="","",$H29-IF($P29="",0,$P29)-IF($Y29="",0,$Y29)-IF($AH29="",0,$AH29))</f>
        <v/>
      </c>
      <c r="AJ29" s="117" t="str">
        <f t="shared" si="3"/>
        <v/>
      </c>
      <c r="AK29" s="96" t="str">
        <f t="shared" si="6"/>
        <v/>
      </c>
      <c r="AL29" s="96" t="str" cm="1">
        <f t="array" ref="AL29">IF(OR($D29="",$AK29="",N($AK29)&lt;=0),"",IFERROR(MATCH(1,INDEX(('2_Review &amp; Audit'!$F$6:$F$505=$A29)*('2_Review &amp; Audit'!$I$6:$I$505&gt;=$E29-30)*('2_Review &amp; Audit'!$I$6:$I$505&lt;=$E29+30)*('2_Review &amp; Audit'!$R$6:$R$505&gt;0)*(ROW('2_Review &amp; Audit'!$R$6:$R$505)&gt;$AC29),0),0)+5,""))</f>
        <v/>
      </c>
      <c r="AM29" s="96" t="str">
        <f>IF($AL29="","",INDEX('2_Review &amp; Audit'!$H:$H,$AL29))</f>
        <v/>
      </c>
      <c r="AN29" s="108" t="str">
        <f>IF($AL29="","",INDEX('2_Review &amp; Audit'!$I:$I,$AL29))</f>
        <v/>
      </c>
      <c r="AO29" s="96" t="str">
        <f>IF($AL29="","",MAX(0,INDEX('2_Review &amp; Audit'!$H:$H,$AL29)-SUMIFS($AP$7:AP28,$AL$7:AL28,$AL29)))</f>
        <v/>
      </c>
      <c r="AP29" s="96" t="str">
        <f>IF(OR($D29="",$AK29="",$AO29=""),"",MIN($AK29,$AO29))</f>
        <v/>
      </c>
      <c r="AQ29" s="117" t="str">
        <f>IF($AP29="","",$AP29*$G29)</f>
        <v/>
      </c>
      <c r="AR29" s="117" t="str">
        <f>IF($AL29="","",$H29-IF($P29="",0,$P29)-IF($Y29="",0,$Y29)-IF($AH29="",0,$AH29)-IF($AQ29="",0,$AQ29))</f>
        <v/>
      </c>
      <c r="AS29" s="117" t="str">
        <f t="shared" si="7"/>
        <v/>
      </c>
      <c r="AT29" s="96" t="str">
        <f t="shared" si="8"/>
        <v/>
      </c>
      <c r="AU29" s="96"/>
    </row>
    <row r="30" spans="1:47" ht="12.75" customHeight="1" x14ac:dyDescent="0.2">
      <c r="A30" s="96" t="str">
        <f>IFERROR(INDEX('2_Review &amp; Audit'!$F$6:$F$505,MATCH(ROW()-5,'2_Review &amp; Audit'!$AC$6:$AC$505,0)),"")</f>
        <v/>
      </c>
      <c r="B30" s="96" t="str">
        <f>IF($A30="","",INDEX('2_Review &amp; Audit'!$C$6:$C$505,MATCH(ROW()-5,'2_Review &amp; Audit'!$AC$6:$AC$505,0)))</f>
        <v/>
      </c>
      <c r="C30" s="96" t="str">
        <f>IF($A30="","",INDEX('2_Review &amp; Audit'!$D$6:$D$505,MATCH(ROW()-5,'2_Review &amp; Audit'!$AC$6:$AC$505,0)))</f>
        <v/>
      </c>
      <c r="D30" s="114" t="str">
        <f>IF($A30="","",INDEX('2_Review &amp; Audit'!$H$6:$H$505,MATCH(ROW()-5,'2_Review &amp; Audit'!$AC$6:$AC$505,0)))</f>
        <v/>
      </c>
      <c r="E30" s="108" t="str">
        <f>IF($A30="","",INDEX('2_Review &amp; Audit'!$M$6:$M$505,MATCH(ROW()-5,'2_Review &amp; Audit'!$AC$6:$AC$505,0)))</f>
        <v/>
      </c>
      <c r="F30" s="109" t="str">
        <f>IF($A30="","",IF(INDEX('2_Review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0" s="142" t="str">
        <f>IF(OR($A30="",$F30=0),"",ABS(INDEX('2_Review &amp; Audit'!$Q$6:$Q$505,MATCH(ROW()-5,'2_Review &amp; Audit'!$AC$6:$AC$505,0))/$F30))</f>
        <v/>
      </c>
      <c r="H30" s="142" t="str">
        <f>IF($A30="","",ABS(INDEX('2_Review &amp; Audit'!$Q$6:$Q$505,MATCH(ROW()-5,'2_Review &amp; Audit'!$AC$6:$AC$505,0))))</f>
        <v/>
      </c>
      <c r="I30" s="96" t="str">
        <f>IF($A30="","",INDEX('2_Review &amp; Audit'!$Y$6:$Y$505,MATCH(ROW()-5,'2_Review &amp; Audit'!$AC$6:$AC$505,0)))</f>
        <v/>
      </c>
      <c r="J30" s="110" t="str">
        <f>IF($A30="","",IFERROR(MATCH(ROW()-5,'2_Review &amp; Audit'!$AC$6:$AC$505,0)+5,""))</f>
        <v/>
      </c>
      <c r="K30" s="96" t="str" cm="1">
        <f t="array" ref="K30">IF($A30="","",IF($AU30&lt;&gt;"",IFERROR(MATCH($AU30,'2_Review &amp; Audit'!$H$6:$H$505,0)+5,""),IFERROR(MATCH(1,INDEX(('2_Review &amp; Audit'!$F$6:$F$505=$A30)*('2_Review &amp; Audit'!$I$6:$I$505&gt;=$E30-30)*('2_Review &amp; Audit'!$I$6:$I$505&lt;=$E30+30)*('2_Review &amp; Audit'!$R$6:$R$505&gt;0),0),0)+5,"")))</f>
        <v/>
      </c>
      <c r="L30" s="110" t="str" cm="1">
        <f t="array" ref="L30">IF($K30="","",INDEX('2_Review &amp; Audit'!$H:$H,$K30))</f>
        <v/>
      </c>
      <c r="M30" s="111" t="str">
        <f t="array" ref="M30">IF($K30="","",INDEX('2_Review &amp; Audit'!$I:$I,$K30))</f>
        <v/>
      </c>
      <c r="N30" s="109" t="str" cm="1">
        <f t="array" ref="N30">IF($K30="","",MAX(0,INDEX('2_Review &amp; Audit'!$R:$R,$K30)-SUMIFS($O$7:O29,$K$7:K29,$K30)))</f>
        <v/>
      </c>
      <c r="O30" s="109" t="str">
        <f>IF(OR($K30="",$N30="",$F30=""),"",MIN($F30,$N30))</f>
        <v/>
      </c>
      <c r="P30" s="112" t="str">
        <f>IF($O30="","",$O30*$G30)</f>
        <v/>
      </c>
      <c r="Q30" s="112" t="str">
        <f>IF($M30="","",$H30-IF($P30="",0,$P30)-IF($Y30="",0,$Y30)-IF($AH30="",0,$AH30)-IF($AQ30="",0,$AQ30))</f>
        <v/>
      </c>
      <c r="R30" s="112" t="str">
        <f t="shared" si="9"/>
        <v/>
      </c>
      <c r="S30" s="96" t="str">
        <f>IF($M30="","",MAX(0,N($F30)-N($O30)))</f>
        <v/>
      </c>
      <c r="T30" s="96" t="str" cm="1">
        <f t="array" ref="T30">IF(OR($D30="",$S30="",N($S30)&lt;=0),"",IFERROR(MATCH(1,INDEX(('2_Review &amp; Audit'!$F$6:$F$505=$A30)*('2_Review &amp; Audit'!$I$6:$I$505&gt;=$E30-30)*('2_Review &amp; Audit'!$I$6:$I$505&lt;=$E30+30)*('2_Review &amp; Audit'!$R$6:$R$505&gt;0)*(ROW('2_Review &amp; Audit'!$R$6:$R$505)&gt;$K30),0),0)+5,""))</f>
        <v/>
      </c>
      <c r="U30" s="96" t="str" cm="1">
        <f t="array" ref="U30">IF($T30="","",INDEX('2_Review &amp; Audit'!$H:$H,$T30))</f>
        <v/>
      </c>
      <c r="V30" s="108" t="str">
        <f t="array" ref="V30">IF($T30="","",INDEX('2_Review &amp; Audit'!$I:$I,$T30))</f>
        <v/>
      </c>
      <c r="W30" s="96" t="str">
        <f t="array" ref="W30">IF($T30="","",MAX(0,INDEX('2_Review &amp; Audit'!$J:$J,$T30)-SUMIFS($X$7:X29,$T$7:T29,$T30)))</f>
        <v/>
      </c>
      <c r="X30" s="96" t="str">
        <f t="shared" si="0"/>
        <v/>
      </c>
      <c r="Y30" s="117" t="str">
        <f>IF($X30="","",$X30*$G30)</f>
        <v/>
      </c>
      <c r="Z30" s="117" t="str">
        <f>IF($T30="","",$H30-IF($P30="",0,$P30)-IF($Y30="",0,$Y30))</f>
        <v/>
      </c>
      <c r="AA30" s="117" t="str">
        <f t="shared" si="1"/>
        <v/>
      </c>
      <c r="AB30" s="96" t="str">
        <f t="shared" si="5"/>
        <v/>
      </c>
      <c r="AC30" s="96" t="str">
        <f t="array" ref="AC30">IF(OR($D30="",$AB30="",N($AB30)&lt;=0),"",IFERROR(MATCH(1,INDEX(('2_Review &amp; Audit'!$F$6:$F$505=$A30)*('2_Review &amp; Audit'!$I$6:$I$505&gt;=$E30-30)*('2_Review &amp; Audit'!$I$6:$I$505&lt;=$E30+30)*('2_Review &amp; Audit'!$R$6:$R$505&gt;0)*(ROW('2_Review &amp; Audit'!$R$6:$R$505)&gt;$T30),0),0)+5,""))</f>
        <v/>
      </c>
      <c r="AD30" s="96" t="str" cm="1">
        <f t="array" ref="AD30">IF($AC30="","",INDEX('2_Review &amp; Audit'!$H:$H,$AC30))</f>
        <v/>
      </c>
      <c r="AE30" s="108" t="str">
        <f t="array" ref="AE30">IF($AC30="","",INDEX('2_Review &amp; Audit'!$I:$I,$AC30))</f>
        <v/>
      </c>
      <c r="AF30" s="96" t="str">
        <f t="array" ref="AF30">IF($AC30="","",MAX(0,INDEX('2_Review &amp; Audit'!$J:$J,$AC30)-SUMIFS($AG$7:AG29,$AC$7:AC29,$AC30)))</f>
        <v/>
      </c>
      <c r="AG30" s="96" t="str">
        <f t="shared" si="2"/>
        <v/>
      </c>
      <c r="AH30" s="117" t="str">
        <f>IF($AG30="","",$AG30*$G30)</f>
        <v/>
      </c>
      <c r="AI30" s="117" t="str">
        <f>IF($AC30="","",$H30-IF($P30="",0,$P30)-IF($Y30="",0,$Y30)-IF($AH30="",0,$AH30))</f>
        <v/>
      </c>
      <c r="AJ30" s="117" t="str">
        <f t="shared" si="3"/>
        <v/>
      </c>
      <c r="AK30" s="96" t="str">
        <f t="shared" si="6"/>
        <v/>
      </c>
      <c r="AL30" s="96" t="str" cm="1">
        <f t="array" ref="AL30">IF(OR($D30="",$AK30="",N($AK30)&lt;=0),"",IFERROR(MATCH(1,INDEX(('2_Review &amp; Audit'!$F$6:$F$505=$A30)*('2_Review &amp; Audit'!$I$6:$I$505&gt;=$E30-30)*('2_Review &amp; Audit'!$I$6:$I$505&lt;=$E30+30)*('2_Review &amp; Audit'!$R$6:$R$505&gt;0)*(ROW('2_Review &amp; Audit'!$R$6:$R$505)&gt;$AC30),0),0)+5,""))</f>
        <v/>
      </c>
      <c r="AM30" s="96" t="str">
        <f>IF($AL30="","",INDEX('2_Review &amp; Audit'!$H:$H,$AL30))</f>
        <v/>
      </c>
      <c r="AN30" s="108" t="str">
        <f>IF($AL30="","",INDEX('2_Review &amp; Audit'!$I:$I,$AL30))</f>
        <v/>
      </c>
      <c r="AO30" s="96" t="str">
        <f>IF($AL30="","",MAX(0,INDEX('2_Review &amp; Audit'!$H:$H,$AL30)-SUMIFS($AP$7:AP29,$AL$7:AL29,$AL30)))</f>
        <v/>
      </c>
      <c r="AP30" s="96" t="str">
        <f>IF(OR($D30="",$AK30="",$AO30=""),"",MIN($AK30,$AO30))</f>
        <v/>
      </c>
      <c r="AQ30" s="117" t="str">
        <f>IF($AP30="","",$AP30*$G30)</f>
        <v/>
      </c>
      <c r="AR30" s="117" t="str">
        <f>IF($AL30="","",$H30-IF($P30="",0,$P30)-IF($Y30="",0,$Y30)-IF($AH30="",0,$AH30)-IF($AQ30="",0,$AQ30))</f>
        <v/>
      </c>
      <c r="AS30" s="117" t="str">
        <f t="shared" si="7"/>
        <v/>
      </c>
      <c r="AT30" s="96" t="str">
        <f t="shared" si="8"/>
        <v/>
      </c>
      <c r="AU30" s="96"/>
    </row>
    <row r="31" spans="1:47" ht="12.75" customHeight="1" x14ac:dyDescent="0.2">
      <c r="A31" s="96" t="str">
        <f>IFERROR(INDEX('2_Review &amp; Audit'!$F$6:$F$505,MATCH(ROW()-5,'2_Review &amp; Audit'!$AC$6:$AC$505,0)),"")</f>
        <v/>
      </c>
      <c r="B31" s="96" t="str">
        <f>IF($A31="","",INDEX('2_Review &amp; Audit'!$C$6:$C$505,MATCH(ROW()-5,'2_Review &amp; Audit'!$AC$6:$AC$505,0)))</f>
        <v/>
      </c>
      <c r="C31" s="96" t="str">
        <f>IF($A31="","",INDEX('2_Review &amp; Audit'!$D$6:$D$505,MATCH(ROW()-5,'2_Review &amp; Audit'!$AC$6:$AC$505,0)))</f>
        <v/>
      </c>
      <c r="D31" s="114" t="str">
        <f>IF($A31="","",INDEX('2_Review &amp; Audit'!$H$6:$H$505,MATCH(ROW()-5,'2_Review &amp; Audit'!$AC$6:$AC$505,0)))</f>
        <v/>
      </c>
      <c r="E31" s="108" t="str">
        <f>IF($A31="","",INDEX('2_Review &amp; Audit'!$M$6:$M$505,MATCH(ROW()-5,'2_Review &amp; Audit'!$AC$6:$AC$505,0)))</f>
        <v/>
      </c>
      <c r="F31" s="109" t="str">
        <f>IF($A31="","",IF(INDEX('2_Review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1" s="142" t="str">
        <f>IF(OR($A31="",$F31=0),"",ABS(INDEX('2_Review &amp; Audit'!$Q$6:$Q$505,MATCH(ROW()-5,'2_Review &amp; Audit'!$AC$6:$AC$505,0))/$F31))</f>
        <v/>
      </c>
      <c r="H31" s="142" t="str">
        <f>IF($A31="","",ABS(INDEX('2_Review &amp; Audit'!$Q$6:$Q$505,MATCH(ROW()-5,'2_Review &amp; Audit'!$AC$6:$AC$505,0))))</f>
        <v/>
      </c>
      <c r="I31" s="96" t="str">
        <f>IF($A31="","",INDEX('2_Review &amp; Audit'!$Y$6:$Y$505,MATCH(ROW()-5,'2_Review &amp; Audit'!$AC$6:$AC$505,0)))</f>
        <v/>
      </c>
      <c r="J31" s="110" t="str">
        <f>IF($A31="","",IFERROR(MATCH(ROW()-5,'2_Review &amp; Audit'!$AC$6:$AC$505,0)+5,""))</f>
        <v/>
      </c>
      <c r="K31" s="96" t="str" cm="1">
        <f t="array" ref="K31">IF($A31="","",IF($AU31&lt;&gt;"",IFERROR(MATCH($AU31,'2_Review &amp; Audit'!$H$6:$H$505,0)+5,""),IFERROR(MATCH(1,INDEX(('2_Review &amp; Audit'!$F$6:$F$505=$A31)*('2_Review &amp; Audit'!$I$6:$I$505&gt;=$E31-30)*('2_Review &amp; Audit'!$I$6:$I$505&lt;=$E31+30)*('2_Review &amp; Audit'!$R$6:$R$505&gt;0),0),0)+5,"")))</f>
        <v/>
      </c>
      <c r="L31" s="110" t="str" cm="1">
        <f t="array" ref="L31">IF($K31="","",INDEX('2_Review &amp; Audit'!$H:$H,$K31))</f>
        <v/>
      </c>
      <c r="M31" s="111" t="str">
        <f t="array" ref="M31">IF($K31="","",INDEX('2_Review &amp; Audit'!$I:$I,$K31))</f>
        <v/>
      </c>
      <c r="N31" s="109" t="str" cm="1">
        <f t="array" ref="N31">IF($K31="","",MAX(0,INDEX('2_Review &amp; Audit'!$R:$R,$K31)-SUMIFS($O$7:O30,$K$7:K30,$K31)))</f>
        <v/>
      </c>
      <c r="O31" s="109" t="str">
        <f>IF(OR($K31="",$N31="",$F31=""),"",MIN($F31,$N31))</f>
        <v/>
      </c>
      <c r="P31" s="112" t="str">
        <f>IF($O31="","",$O31*$G31)</f>
        <v/>
      </c>
      <c r="Q31" s="112" t="str">
        <f>IF($M31="","",$H31-IF($P31="",0,$P31)-IF($Y31="",0,$Y31)-IF($AH31="",0,$AH31)-IF($AQ31="",0,$AQ31))</f>
        <v/>
      </c>
      <c r="R31" s="112" t="str">
        <f t="shared" si="9"/>
        <v/>
      </c>
      <c r="S31" s="96" t="str">
        <f>IF($M31="","",MAX(0,N($F31)-N($O31)))</f>
        <v/>
      </c>
      <c r="T31" s="96" t="str" cm="1">
        <f t="array" ref="T31">IF(OR($D31="",$S31="",N($S31)&lt;=0),"",IFERROR(MATCH(1,INDEX(('2_Review &amp; Audit'!$F$6:$F$505=$A31)*('2_Review &amp; Audit'!$I$6:$I$505&gt;=$E31-30)*('2_Review &amp; Audit'!$I$6:$I$505&lt;=$E31+30)*('2_Review &amp; Audit'!$R$6:$R$505&gt;0)*(ROW('2_Review &amp; Audit'!$R$6:$R$505)&gt;$K31),0),0)+5,""))</f>
        <v/>
      </c>
      <c r="U31" s="96" t="str" cm="1">
        <f t="array" ref="U31">IF($T31="","",INDEX('2_Review &amp; Audit'!$H:$H,$T31))</f>
        <v/>
      </c>
      <c r="V31" s="108" t="str">
        <f t="array" ref="V31">IF($T31="","",INDEX('2_Review &amp; Audit'!$I:$I,$T31))</f>
        <v/>
      </c>
      <c r="W31" s="96" t="str">
        <f t="array" ref="W31">IF($T31="","",MAX(0,INDEX('2_Review &amp; Audit'!$J:$J,$T31)-SUMIFS($X$7:X30,$T$7:T30,$T31)))</f>
        <v/>
      </c>
      <c r="X31" s="96" t="str">
        <f t="shared" si="0"/>
        <v/>
      </c>
      <c r="Y31" s="117" t="str">
        <f>IF($X31="","",$X31*$G31)</f>
        <v/>
      </c>
      <c r="Z31" s="117" t="str">
        <f>IF($T31="","",$H31-IF($P31="",0,$P31)-IF($Y31="",0,$Y31))</f>
        <v/>
      </c>
      <c r="AA31" s="117" t="str">
        <f t="shared" si="1"/>
        <v/>
      </c>
      <c r="AB31" s="96" t="str">
        <f t="shared" si="5"/>
        <v/>
      </c>
      <c r="AC31" s="96" t="str">
        <f t="array" ref="AC31">IF(OR($D31="",$AB31="",N($AB31)&lt;=0),"",IFERROR(MATCH(1,INDEX(('2_Review &amp; Audit'!$F$6:$F$505=$A31)*('2_Review &amp; Audit'!$I$6:$I$505&gt;=$E31-30)*('2_Review &amp; Audit'!$I$6:$I$505&lt;=$E31+30)*('2_Review &amp; Audit'!$R$6:$R$505&gt;0)*(ROW('2_Review &amp; Audit'!$R$6:$R$505)&gt;$T31),0),0)+5,""))</f>
        <v/>
      </c>
      <c r="AD31" s="96" t="str" cm="1">
        <f t="array" ref="AD31">IF($AC31="","",INDEX('2_Review &amp; Audit'!$H:$H,$AC31))</f>
        <v/>
      </c>
      <c r="AE31" s="108" t="str">
        <f t="array" ref="AE31">IF($AC31="","",INDEX('2_Review &amp; Audit'!$I:$I,$AC31))</f>
        <v/>
      </c>
      <c r="AF31" s="96" t="str">
        <f t="array" ref="AF31">IF($AC31="","",MAX(0,INDEX('2_Review &amp; Audit'!$J:$J,$AC31)-SUMIFS($AG$7:AG30,$AC$7:AC30,$AC31)))</f>
        <v/>
      </c>
      <c r="AG31" s="96" t="str">
        <f t="shared" si="2"/>
        <v/>
      </c>
      <c r="AH31" s="117" t="str">
        <f>IF($AG31="","",$AG31*$G31)</f>
        <v/>
      </c>
      <c r="AI31" s="117" t="str">
        <f>IF($AC31="","",$H31-IF($P31="",0,$P31)-IF($Y31="",0,$Y31)-IF($AH31="",0,$AH31))</f>
        <v/>
      </c>
      <c r="AJ31" s="117" t="str">
        <f t="shared" si="3"/>
        <v/>
      </c>
      <c r="AK31" s="96" t="str">
        <f t="shared" si="6"/>
        <v/>
      </c>
      <c r="AL31" s="96" t="str" cm="1">
        <f t="array" ref="AL31">IF(OR($D31="",$AK31="",N($AK31)&lt;=0),"",IFERROR(MATCH(1,INDEX(('2_Review &amp; Audit'!$F$6:$F$505=$A31)*('2_Review &amp; Audit'!$I$6:$I$505&gt;=$E31-30)*('2_Review &amp; Audit'!$I$6:$I$505&lt;=$E31+30)*('2_Review &amp; Audit'!$R$6:$R$505&gt;0)*(ROW('2_Review &amp; Audit'!$R$6:$R$505)&gt;$AC31),0),0)+5,""))</f>
        <v/>
      </c>
      <c r="AM31" s="96" t="str">
        <f>IF($AL31="","",INDEX('2_Review &amp; Audit'!$H:$H,$AL31))</f>
        <v/>
      </c>
      <c r="AN31" s="108" t="str">
        <f>IF($AL31="","",INDEX('2_Review &amp; Audit'!$I:$I,$AL31))</f>
        <v/>
      </c>
      <c r="AO31" s="96" t="str">
        <f>IF($AL31="","",MAX(0,INDEX('2_Review &amp; Audit'!$H:$H,$AL31)-SUMIFS($AP$7:AP30,$AL$7:AL30,$AL31)))</f>
        <v/>
      </c>
      <c r="AP31" s="96" t="str">
        <f>IF(OR($D31="",$AK31="",$AO31=""),"",MIN($AK31,$AO31))</f>
        <v/>
      </c>
      <c r="AQ31" s="117" t="str">
        <f>IF($AP31="","",$AP31*$G31)</f>
        <v/>
      </c>
      <c r="AR31" s="117" t="str">
        <f>IF($AL31="","",$H31-IF($P31="",0,$P31)-IF($Y31="",0,$Y31)-IF($AH31="",0,$AH31)-IF($AQ31="",0,$AQ31))</f>
        <v/>
      </c>
      <c r="AS31" s="117" t="str">
        <f t="shared" si="7"/>
        <v/>
      </c>
      <c r="AT31" s="96" t="str">
        <f t="shared" si="8"/>
        <v/>
      </c>
      <c r="AU31" s="96"/>
    </row>
    <row r="32" spans="1:47" ht="12.75" customHeight="1" x14ac:dyDescent="0.2">
      <c r="A32" s="96" t="str">
        <f>IFERROR(INDEX('2_Review &amp; Audit'!$F$6:$F$505,MATCH(ROW()-5,'2_Review &amp; Audit'!$AC$6:$AC$505,0)),"")</f>
        <v/>
      </c>
      <c r="B32" s="96" t="str">
        <f>IF($A32="","",INDEX('2_Review &amp; Audit'!$C$6:$C$505,MATCH(ROW()-5,'2_Review &amp; Audit'!$AC$6:$AC$505,0)))</f>
        <v/>
      </c>
      <c r="C32" s="96" t="str">
        <f>IF($A32="","",INDEX('2_Review &amp; Audit'!$D$6:$D$505,MATCH(ROW()-5,'2_Review &amp; Audit'!$AC$6:$AC$505,0)))</f>
        <v/>
      </c>
      <c r="D32" s="114" t="str">
        <f>IF($A32="","",INDEX('2_Review &amp; Audit'!$H$6:$H$505,MATCH(ROW()-5,'2_Review &amp; Audit'!$AC$6:$AC$505,0)))</f>
        <v/>
      </c>
      <c r="E32" s="108" t="str">
        <f>IF($A32="","",INDEX('2_Review &amp; Audit'!$M$6:$M$505,MATCH(ROW()-5,'2_Review &amp; Audit'!$AC$6:$AC$505,0)))</f>
        <v/>
      </c>
      <c r="F32" s="109" t="str">
        <f>IF($A32="","",IF(INDEX('2_Review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2" s="142" t="str">
        <f>IF(OR($A32="",$F32=0),"",ABS(INDEX('2_Review &amp; Audit'!$Q$6:$Q$505,MATCH(ROW()-5,'2_Review &amp; Audit'!$AC$6:$AC$505,0))/$F32))</f>
        <v/>
      </c>
      <c r="H32" s="142" t="str">
        <f>IF($A32="","",ABS(INDEX('2_Review &amp; Audit'!$Q$6:$Q$505,MATCH(ROW()-5,'2_Review &amp; Audit'!$AC$6:$AC$505,0))))</f>
        <v/>
      </c>
      <c r="I32" s="96" t="str">
        <f>IF($A32="","",INDEX('2_Review &amp; Audit'!$Y$6:$Y$505,MATCH(ROW()-5,'2_Review &amp; Audit'!$AC$6:$AC$505,0)))</f>
        <v/>
      </c>
      <c r="J32" s="110" t="str">
        <f>IF($A32="","",IFERROR(MATCH(ROW()-5,'2_Review &amp; Audit'!$AC$6:$AC$505,0)+5,""))</f>
        <v/>
      </c>
      <c r="K32" s="96" t="str" cm="1">
        <f t="array" ref="K32">IF($A32="","",IF($AU32&lt;&gt;"",IFERROR(MATCH($AU32,'2_Review &amp; Audit'!$H$6:$H$505,0)+5,""),IFERROR(MATCH(1,INDEX(('2_Review &amp; Audit'!$F$6:$F$505=$A32)*('2_Review &amp; Audit'!$I$6:$I$505&gt;=$E32-30)*('2_Review &amp; Audit'!$I$6:$I$505&lt;=$E32+30)*('2_Review &amp; Audit'!$R$6:$R$505&gt;0),0),0)+5,"")))</f>
        <v/>
      </c>
      <c r="L32" s="110" t="str" cm="1">
        <f t="array" ref="L32">IF($K32="","",INDEX('2_Review &amp; Audit'!$H:$H,$K32))</f>
        <v/>
      </c>
      <c r="M32" s="111" t="str">
        <f t="array" ref="M32">IF($K32="","",INDEX('2_Review &amp; Audit'!$I:$I,$K32))</f>
        <v/>
      </c>
      <c r="N32" s="109" t="str" cm="1">
        <f t="array" ref="N32">IF($K32="","",MAX(0,INDEX('2_Review &amp; Audit'!$R:$R,$K32)-SUMIFS($O$7:O31,$K$7:K31,$K32)))</f>
        <v/>
      </c>
      <c r="O32" s="109" t="str">
        <f>IF(OR($K32="",$N32="",$F32=""),"",MIN($F32,$N32))</f>
        <v/>
      </c>
      <c r="P32" s="112" t="str">
        <f>IF($O32="","",$O32*$G32)</f>
        <v/>
      </c>
      <c r="Q32" s="112" t="str">
        <f>IF($M32="","",$H32-IF($P32="",0,$P32)-IF($Y32="",0,$Y32)-IF($AH32="",0,$AH32)-IF($AQ32="",0,$AQ32))</f>
        <v/>
      </c>
      <c r="R32" s="112" t="str">
        <f t="shared" si="9"/>
        <v/>
      </c>
      <c r="S32" s="96" t="str">
        <f>IF($M32="","",MAX(0,N($F32)-N($O32)))</f>
        <v/>
      </c>
      <c r="T32" s="96" t="str" cm="1">
        <f t="array" ref="T32">IF(OR($D32="",$S32="",N($S32)&lt;=0),"",IFERROR(MATCH(1,INDEX(('2_Review &amp; Audit'!$F$6:$F$505=$A32)*('2_Review &amp; Audit'!$I$6:$I$505&gt;=$E32-30)*('2_Review &amp; Audit'!$I$6:$I$505&lt;=$E32+30)*('2_Review &amp; Audit'!$R$6:$R$505&gt;0)*(ROW('2_Review &amp; Audit'!$R$6:$R$505)&gt;$K32),0),0)+5,""))</f>
        <v/>
      </c>
      <c r="U32" s="96" t="str" cm="1">
        <f t="array" ref="U32">IF($T32="","",INDEX('2_Review &amp; Audit'!$H:$H,$T32))</f>
        <v/>
      </c>
      <c r="V32" s="108" t="str">
        <f t="array" ref="V32">IF($T32="","",INDEX('2_Review &amp; Audit'!$I:$I,$T32))</f>
        <v/>
      </c>
      <c r="W32" s="96" t="str">
        <f t="array" ref="W32">IF($T32="","",MAX(0,INDEX('2_Review &amp; Audit'!$J:$J,$T32)-SUMIFS($X$7:X31,$T$7:T31,$T32)))</f>
        <v/>
      </c>
      <c r="X32" s="96" t="str">
        <f t="shared" si="0"/>
        <v/>
      </c>
      <c r="Y32" s="117" t="str">
        <f>IF($X32="","",$X32*$G32)</f>
        <v/>
      </c>
      <c r="Z32" s="117" t="str">
        <f>IF($T32="","",$H32-IF($P32="",0,$P32)-IF($Y32="",0,$Y32))</f>
        <v/>
      </c>
      <c r="AA32" s="117" t="str">
        <f t="shared" si="1"/>
        <v/>
      </c>
      <c r="AB32" s="96" t="str">
        <f t="shared" si="5"/>
        <v/>
      </c>
      <c r="AC32" s="96" t="str">
        <f t="array" ref="AC32">IF(OR($D32="",$AB32="",N($AB32)&lt;=0),"",IFERROR(MATCH(1,INDEX(('2_Review &amp; Audit'!$F$6:$F$505=$A32)*('2_Review &amp; Audit'!$I$6:$I$505&gt;=$E32-30)*('2_Review &amp; Audit'!$I$6:$I$505&lt;=$E32+30)*('2_Review &amp; Audit'!$R$6:$R$505&gt;0)*(ROW('2_Review &amp; Audit'!$R$6:$R$505)&gt;$T32),0),0)+5,""))</f>
        <v/>
      </c>
      <c r="AD32" s="96" t="str" cm="1">
        <f t="array" ref="AD32">IF($AC32="","",INDEX('2_Review &amp; Audit'!$H:$H,$AC32))</f>
        <v/>
      </c>
      <c r="AE32" s="108" t="str">
        <f t="array" ref="AE32">IF($AC32="","",INDEX('2_Review &amp; Audit'!$I:$I,$AC32))</f>
        <v/>
      </c>
      <c r="AF32" s="96" t="str">
        <f t="array" ref="AF32">IF($AC32="","",MAX(0,INDEX('2_Review &amp; Audit'!$J:$J,$AC32)-SUMIFS($AG$7:AG31,$AC$7:AC31,$AC32)))</f>
        <v/>
      </c>
      <c r="AG32" s="96" t="str">
        <f t="shared" si="2"/>
        <v/>
      </c>
      <c r="AH32" s="117" t="str">
        <f>IF($AG32="","",$AG32*$G32)</f>
        <v/>
      </c>
      <c r="AI32" s="117" t="str">
        <f>IF($AC32="","",$H32-IF($P32="",0,$P32)-IF($Y32="",0,$Y32)-IF($AH32="",0,$AH32))</f>
        <v/>
      </c>
      <c r="AJ32" s="117" t="str">
        <f t="shared" si="3"/>
        <v/>
      </c>
      <c r="AK32" s="96" t="str">
        <f t="shared" si="6"/>
        <v/>
      </c>
      <c r="AL32" s="96" t="str" cm="1">
        <f t="array" ref="AL32">IF(OR($D32="",$AK32="",N($AK32)&lt;=0),"",IFERROR(MATCH(1,INDEX(('2_Review &amp; Audit'!$F$6:$F$505=$A32)*('2_Review &amp; Audit'!$I$6:$I$505&gt;=$E32-30)*('2_Review &amp; Audit'!$I$6:$I$505&lt;=$E32+30)*('2_Review &amp; Audit'!$R$6:$R$505&gt;0)*(ROW('2_Review &amp; Audit'!$R$6:$R$505)&gt;$AC32),0),0)+5,""))</f>
        <v/>
      </c>
      <c r="AM32" s="96" t="str">
        <f>IF($AL32="","",INDEX('2_Review &amp; Audit'!$H:$H,$AL32))</f>
        <v/>
      </c>
      <c r="AN32" s="108" t="str">
        <f>IF($AL32="","",INDEX('2_Review &amp; Audit'!$I:$I,$AL32))</f>
        <v/>
      </c>
      <c r="AO32" s="96" t="str">
        <f>IF($AL32="","",MAX(0,INDEX('2_Review &amp; Audit'!$H:$H,$AL32)-SUMIFS($AP$7:AP31,$AL$7:AL31,$AL32)))</f>
        <v/>
      </c>
      <c r="AP32" s="96" t="str">
        <f>IF(OR($D32="",$AK32="",$AO32=""),"",MIN($AK32,$AO32))</f>
        <v/>
      </c>
      <c r="AQ32" s="117" t="str">
        <f>IF($AP32="","",$AP32*$G32)</f>
        <v/>
      </c>
      <c r="AR32" s="117" t="str">
        <f>IF($AL32="","",$H32-IF($P32="",0,$P32)-IF($Y32="",0,$Y32)-IF($AH32="",0,$AH32)-IF($AQ32="",0,$AQ32))</f>
        <v/>
      </c>
      <c r="AS32" s="117" t="str">
        <f t="shared" si="7"/>
        <v/>
      </c>
      <c r="AT32" s="96" t="str">
        <f t="shared" si="8"/>
        <v/>
      </c>
      <c r="AU32" s="96"/>
    </row>
    <row r="33" spans="1:47" ht="12.75" customHeight="1" x14ac:dyDescent="0.2">
      <c r="A33" s="96" t="str">
        <f>IFERROR(INDEX('2_Review &amp; Audit'!$F$6:$F$505,MATCH(ROW()-5,'2_Review &amp; Audit'!$AC$6:$AC$505,0)),"")</f>
        <v/>
      </c>
      <c r="B33" s="96" t="str">
        <f>IF($A33="","",INDEX('2_Review &amp; Audit'!$C$6:$C$505,MATCH(ROW()-5,'2_Review &amp; Audit'!$AC$6:$AC$505,0)))</f>
        <v/>
      </c>
      <c r="C33" s="96" t="str">
        <f>IF($A33="","",INDEX('2_Review &amp; Audit'!$D$6:$D$505,MATCH(ROW()-5,'2_Review &amp; Audit'!$AC$6:$AC$505,0)))</f>
        <v/>
      </c>
      <c r="D33" s="114" t="str">
        <f>IF($A33="","",INDEX('2_Review &amp; Audit'!$H$6:$H$505,MATCH(ROW()-5,'2_Review &amp; Audit'!$AC$6:$AC$505,0)))</f>
        <v/>
      </c>
      <c r="E33" s="108" t="str">
        <f>IF($A33="","",INDEX('2_Review &amp; Audit'!$M$6:$M$505,MATCH(ROW()-5,'2_Review &amp; Audit'!$AC$6:$AC$505,0)))</f>
        <v/>
      </c>
      <c r="F33" s="109" t="str">
        <f>IF($A33="","",IF(INDEX('2_Review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3" s="142" t="str">
        <f>IF(OR($A33="",$F33=0),"",ABS(INDEX('2_Review &amp; Audit'!$Q$6:$Q$505,MATCH(ROW()-5,'2_Review &amp; Audit'!$AC$6:$AC$505,0))/$F33))</f>
        <v/>
      </c>
      <c r="H33" s="142" t="str">
        <f>IF($A33="","",ABS(INDEX('2_Review &amp; Audit'!$Q$6:$Q$505,MATCH(ROW()-5,'2_Review &amp; Audit'!$AC$6:$AC$505,0))))</f>
        <v/>
      </c>
      <c r="I33" s="96" t="str">
        <f>IF($A33="","",INDEX('2_Review &amp; Audit'!$Y$6:$Y$505,MATCH(ROW()-5,'2_Review &amp; Audit'!$AC$6:$AC$505,0)))</f>
        <v/>
      </c>
      <c r="J33" s="110" t="str">
        <f>IF($A33="","",IFERROR(MATCH(ROW()-5,'2_Review &amp; Audit'!$AC$6:$AC$505,0)+5,""))</f>
        <v/>
      </c>
      <c r="K33" s="96" t="str" cm="1">
        <f t="array" ref="K33">IF($A33="","",IF($AU33&lt;&gt;"",IFERROR(MATCH($AU33,'2_Review &amp; Audit'!$H$6:$H$505,0)+5,""),IFERROR(MATCH(1,INDEX(('2_Review &amp; Audit'!$F$6:$F$505=$A33)*('2_Review &amp; Audit'!$I$6:$I$505&gt;=$E33-30)*('2_Review &amp; Audit'!$I$6:$I$505&lt;=$E33+30)*('2_Review &amp; Audit'!$R$6:$R$505&gt;0),0),0)+5,"")))</f>
        <v/>
      </c>
      <c r="L33" s="110" t="str" cm="1">
        <f t="array" ref="L33">IF($K33="","",INDEX('2_Review &amp; Audit'!$H:$H,$K33))</f>
        <v/>
      </c>
      <c r="M33" s="111" t="str">
        <f t="array" ref="M33">IF($K33="","",INDEX('2_Review &amp; Audit'!$I:$I,$K33))</f>
        <v/>
      </c>
      <c r="N33" s="109" t="str" cm="1">
        <f t="array" ref="N33">IF($K33="","",MAX(0,INDEX('2_Review &amp; Audit'!$R:$R,$K33)-SUMIFS($O$7:O32,$K$7:K32,$K33)))</f>
        <v/>
      </c>
      <c r="O33" s="109" t="str">
        <f>IF(OR($K33="",$N33="",$F33=""),"",MIN($F33,$N33))</f>
        <v/>
      </c>
      <c r="P33" s="112" t="str">
        <f>IF($O33="","",$O33*$G33)</f>
        <v/>
      </c>
      <c r="Q33" s="112" t="str">
        <f>IF($M33="","",$H33-IF($P33="",0,$P33)-IF($Y33="",0,$Y33)-IF($AH33="",0,$AH33)-IF($AQ33="",0,$AQ33))</f>
        <v/>
      </c>
      <c r="R33" s="112" t="str">
        <f t="shared" si="9"/>
        <v/>
      </c>
      <c r="S33" s="96" t="str">
        <f>IF($M33="","",MAX(0,N($F33)-N($O33)))</f>
        <v/>
      </c>
      <c r="T33" s="96" t="str" cm="1">
        <f t="array" ref="T33">IF(OR($D33="",$S33="",N($S33)&lt;=0),"",IFERROR(MATCH(1,INDEX(('2_Review &amp; Audit'!$F$6:$F$505=$A33)*('2_Review &amp; Audit'!$I$6:$I$505&gt;=$E33-30)*('2_Review &amp; Audit'!$I$6:$I$505&lt;=$E33+30)*('2_Review &amp; Audit'!$R$6:$R$505&gt;0)*(ROW('2_Review &amp; Audit'!$R$6:$R$505)&gt;$K33),0),0)+5,""))</f>
        <v/>
      </c>
      <c r="U33" s="96" t="str" cm="1">
        <f t="array" ref="U33">IF($T33="","",INDEX('2_Review &amp; Audit'!$H:$H,$T33))</f>
        <v/>
      </c>
      <c r="V33" s="108" t="str">
        <f t="array" ref="V33">IF($T33="","",INDEX('2_Review &amp; Audit'!$I:$I,$T33))</f>
        <v/>
      </c>
      <c r="W33" s="96" t="str">
        <f t="array" ref="W33">IF($T33="","",MAX(0,INDEX('2_Review &amp; Audit'!$J:$J,$T33)-SUMIFS($X$7:X32,$T$7:T32,$T33)))</f>
        <v/>
      </c>
      <c r="X33" s="96" t="str">
        <f t="shared" si="0"/>
        <v/>
      </c>
      <c r="Y33" s="117" t="str">
        <f>IF($X33="","",$X33*$G33)</f>
        <v/>
      </c>
      <c r="Z33" s="117" t="str">
        <f>IF($T33="","",$H33-IF($P33="",0,$P33)-IF($Y33="",0,$Y33))</f>
        <v/>
      </c>
      <c r="AA33" s="117" t="str">
        <f t="shared" si="1"/>
        <v/>
      </c>
      <c r="AB33" s="96" t="str">
        <f t="shared" si="5"/>
        <v/>
      </c>
      <c r="AC33" s="96" t="str">
        <f t="array" ref="AC33">IF(OR($D33="",$AB33="",N($AB33)&lt;=0),"",IFERROR(MATCH(1,INDEX(('2_Review &amp; Audit'!$F$6:$F$505=$A33)*('2_Review &amp; Audit'!$I$6:$I$505&gt;=$E33-30)*('2_Review &amp; Audit'!$I$6:$I$505&lt;=$E33+30)*('2_Review &amp; Audit'!$R$6:$R$505&gt;0)*(ROW('2_Review &amp; Audit'!$R$6:$R$505)&gt;$T33),0),0)+5,""))</f>
        <v/>
      </c>
      <c r="AD33" s="96" t="str" cm="1">
        <f t="array" ref="AD33">IF($AC33="","",INDEX('2_Review &amp; Audit'!$H:$H,$AC33))</f>
        <v/>
      </c>
      <c r="AE33" s="108" t="str">
        <f t="array" ref="AE33">IF($AC33="","",INDEX('2_Review &amp; Audit'!$I:$I,$AC33))</f>
        <v/>
      </c>
      <c r="AF33" s="96" t="str">
        <f t="array" ref="AF33">IF($AC33="","",MAX(0,INDEX('2_Review &amp; Audit'!$J:$J,$AC33)-SUMIFS($AG$7:AG32,$AC$7:AC32,$AC33)))</f>
        <v/>
      </c>
      <c r="AG33" s="96" t="str">
        <f t="shared" si="2"/>
        <v/>
      </c>
      <c r="AH33" s="117" t="str">
        <f>IF($AG33="","",$AG33*$G33)</f>
        <v/>
      </c>
      <c r="AI33" s="117" t="str">
        <f>IF($AC33="","",$H33-IF($P33="",0,$P33)-IF($Y33="",0,$Y33)-IF($AH33="",0,$AH33))</f>
        <v/>
      </c>
      <c r="AJ33" s="117" t="str">
        <f t="shared" si="3"/>
        <v/>
      </c>
      <c r="AK33" s="96" t="str">
        <f t="shared" si="6"/>
        <v/>
      </c>
      <c r="AL33" s="96" t="str" cm="1">
        <f t="array" ref="AL33">IF(OR($D33="",$AK33="",N($AK33)&lt;=0),"",IFERROR(MATCH(1,INDEX(('2_Review &amp; Audit'!$F$6:$F$505=$A33)*('2_Review &amp; Audit'!$I$6:$I$505&gt;=$E33-30)*('2_Review &amp; Audit'!$I$6:$I$505&lt;=$E33+30)*('2_Review &amp; Audit'!$R$6:$R$505&gt;0)*(ROW('2_Review &amp; Audit'!$R$6:$R$505)&gt;$AC33),0),0)+5,""))</f>
        <v/>
      </c>
      <c r="AM33" s="96" t="str">
        <f>IF($AL33="","",INDEX('2_Review &amp; Audit'!$H:$H,$AL33))</f>
        <v/>
      </c>
      <c r="AN33" s="108" t="str">
        <f>IF($AL33="","",INDEX('2_Review &amp; Audit'!$I:$I,$AL33))</f>
        <v/>
      </c>
      <c r="AO33" s="96" t="str">
        <f>IF($AL33="","",MAX(0,INDEX('2_Review &amp; Audit'!$H:$H,$AL33)-SUMIFS($AP$7:AP32,$AL$7:AL32,$AL33)))</f>
        <v/>
      </c>
      <c r="AP33" s="96" t="str">
        <f>IF(OR($D33="",$AK33="",$AO33=""),"",MIN($AK33,$AO33))</f>
        <v/>
      </c>
      <c r="AQ33" s="117" t="str">
        <f>IF($AP33="","",$AP33*$G33)</f>
        <v/>
      </c>
      <c r="AR33" s="117" t="str">
        <f>IF($AL33="","",$H33-IF($P33="",0,$P33)-IF($Y33="",0,$Y33)-IF($AH33="",0,$AH33)-IF($AQ33="",0,$AQ33))</f>
        <v/>
      </c>
      <c r="AS33" s="117" t="str">
        <f t="shared" si="7"/>
        <v/>
      </c>
      <c r="AT33" s="96" t="str">
        <f t="shared" si="8"/>
        <v/>
      </c>
      <c r="AU33" s="96"/>
    </row>
    <row r="34" spans="1:47" ht="12.75" customHeight="1" x14ac:dyDescent="0.2">
      <c r="A34" s="96" t="str">
        <f>IFERROR(INDEX('2_Review &amp; Audit'!$F$6:$F$505,MATCH(ROW()-5,'2_Review &amp; Audit'!$AC$6:$AC$505,0)),"")</f>
        <v/>
      </c>
      <c r="B34" s="96" t="str">
        <f>IF($A34="","",INDEX('2_Review &amp; Audit'!$C$6:$C$505,MATCH(ROW()-5,'2_Review &amp; Audit'!$AC$6:$AC$505,0)))</f>
        <v/>
      </c>
      <c r="C34" s="96" t="str">
        <f>IF($A34="","",INDEX('2_Review &amp; Audit'!$D$6:$D$505,MATCH(ROW()-5,'2_Review &amp; Audit'!$AC$6:$AC$505,0)))</f>
        <v/>
      </c>
      <c r="D34" s="114" t="str">
        <f>IF($A34="","",INDEX('2_Review &amp; Audit'!$H$6:$H$505,MATCH(ROW()-5,'2_Review &amp; Audit'!$AC$6:$AC$505,0)))</f>
        <v/>
      </c>
      <c r="E34" s="108" t="str">
        <f>IF($A34="","",INDEX('2_Review &amp; Audit'!$M$6:$M$505,MATCH(ROW()-5,'2_Review &amp; Audit'!$AC$6:$AC$505,0)))</f>
        <v/>
      </c>
      <c r="F34" s="109" t="str">
        <f>IF($A34="","",IF(INDEX('2_Review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4" s="142" t="str">
        <f>IF(OR($A34="",$F34=0),"",ABS(INDEX('2_Review &amp; Audit'!$Q$6:$Q$505,MATCH(ROW()-5,'2_Review &amp; Audit'!$AC$6:$AC$505,0))/$F34))</f>
        <v/>
      </c>
      <c r="H34" s="142" t="str">
        <f>IF($A34="","",ABS(INDEX('2_Review &amp; Audit'!$Q$6:$Q$505,MATCH(ROW()-5,'2_Review &amp; Audit'!$AC$6:$AC$505,0))))</f>
        <v/>
      </c>
      <c r="I34" s="96" t="str">
        <f>IF($A34="","",INDEX('2_Review &amp; Audit'!$Y$6:$Y$505,MATCH(ROW()-5,'2_Review &amp; Audit'!$AC$6:$AC$505,0)))</f>
        <v/>
      </c>
      <c r="J34" s="110" t="str">
        <f>IF($A34="","",IFERROR(MATCH(ROW()-5,'2_Review &amp; Audit'!$AC$6:$AC$505,0)+5,""))</f>
        <v/>
      </c>
      <c r="K34" s="96" t="str" cm="1">
        <f t="array" ref="K34">IF($A34="","",IF($AU34&lt;&gt;"",IFERROR(MATCH($AU34,'2_Review &amp; Audit'!$H$6:$H$505,0)+5,""),IFERROR(MATCH(1,INDEX(('2_Review &amp; Audit'!$F$6:$F$505=$A34)*('2_Review &amp; Audit'!$I$6:$I$505&gt;=$E34-30)*('2_Review &amp; Audit'!$I$6:$I$505&lt;=$E34+30)*('2_Review &amp; Audit'!$R$6:$R$505&gt;0),0),0)+5,"")))</f>
        <v/>
      </c>
      <c r="L34" s="110" t="str" cm="1">
        <f t="array" ref="L34">IF($K34="","",INDEX('2_Review &amp; Audit'!$H:$H,$K34))</f>
        <v/>
      </c>
      <c r="M34" s="111" t="str">
        <f t="array" ref="M34">IF($K34="","",INDEX('2_Review &amp; Audit'!$I:$I,$K34))</f>
        <v/>
      </c>
      <c r="N34" s="109" t="str" cm="1">
        <f t="array" ref="N34">IF($K34="","",MAX(0,INDEX('2_Review &amp; Audit'!$R:$R,$K34)-SUMIFS($O$7:O33,$K$7:K33,$K34)))</f>
        <v/>
      </c>
      <c r="O34" s="109" t="str">
        <f>IF(OR($K34="",$N34="",$F34=""),"",MIN($F34,$N34))</f>
        <v/>
      </c>
      <c r="P34" s="112" t="str">
        <f>IF($O34="","",$O34*$G34)</f>
        <v/>
      </c>
      <c r="Q34" s="112" t="str">
        <f>IF($M34="","",$H34-IF($P34="",0,$P34)-IF($Y34="",0,$Y34)-IF($AH34="",0,$AH34)-IF($AQ34="",0,$AQ34))</f>
        <v/>
      </c>
      <c r="R34" s="112" t="str">
        <f t="shared" si="9"/>
        <v/>
      </c>
      <c r="S34" s="96" t="str">
        <f>IF($M34="","",MAX(0,N($F34)-N($O34)))</f>
        <v/>
      </c>
      <c r="T34" s="96" t="str" cm="1">
        <f t="array" ref="T34">IF(OR($D34="",$S34="",N($S34)&lt;=0),"",IFERROR(MATCH(1,INDEX(('2_Review &amp; Audit'!$F$6:$F$505=$A34)*('2_Review &amp; Audit'!$I$6:$I$505&gt;=$E34-30)*('2_Review &amp; Audit'!$I$6:$I$505&lt;=$E34+30)*('2_Review &amp; Audit'!$R$6:$R$505&gt;0)*(ROW('2_Review &amp; Audit'!$R$6:$R$505)&gt;$K34),0),0)+5,""))</f>
        <v/>
      </c>
      <c r="U34" s="96" t="str" cm="1">
        <f t="array" ref="U34">IF($T34="","",INDEX('2_Review &amp; Audit'!$H:$H,$T34))</f>
        <v/>
      </c>
      <c r="V34" s="108" t="str">
        <f t="array" ref="V34">IF($T34="","",INDEX('2_Review &amp; Audit'!$I:$I,$T34))</f>
        <v/>
      </c>
      <c r="W34" s="96" t="str">
        <f t="array" ref="W34">IF($T34="","",MAX(0,INDEX('2_Review &amp; Audit'!$J:$J,$T34)-SUMIFS($X$7:X33,$T$7:T33,$T34)))</f>
        <v/>
      </c>
      <c r="X34" s="96" t="str">
        <f t="shared" si="0"/>
        <v/>
      </c>
      <c r="Y34" s="117" t="str">
        <f>IF($X34="","",$X34*$G34)</f>
        <v/>
      </c>
      <c r="Z34" s="117" t="str">
        <f>IF($T34="","",$H34-IF($P34="",0,$P34)-IF($Y34="",0,$Y34))</f>
        <v/>
      </c>
      <c r="AA34" s="117" t="str">
        <f t="shared" si="1"/>
        <v/>
      </c>
      <c r="AB34" s="96" t="str">
        <f t="shared" si="5"/>
        <v/>
      </c>
      <c r="AC34" s="96" t="str">
        <f t="array" ref="AC34">IF(OR($D34="",$AB34="",N($AB34)&lt;=0),"",IFERROR(MATCH(1,INDEX(('2_Review &amp; Audit'!$F$6:$F$505=$A34)*('2_Review &amp; Audit'!$I$6:$I$505&gt;=$E34-30)*('2_Review &amp; Audit'!$I$6:$I$505&lt;=$E34+30)*('2_Review &amp; Audit'!$R$6:$R$505&gt;0)*(ROW('2_Review &amp; Audit'!$R$6:$R$505)&gt;$T34),0),0)+5,""))</f>
        <v/>
      </c>
      <c r="AD34" s="96" t="str" cm="1">
        <f t="array" ref="AD34">IF($AC34="","",INDEX('2_Review &amp; Audit'!$H:$H,$AC34))</f>
        <v/>
      </c>
      <c r="AE34" s="108" t="str">
        <f t="array" ref="AE34">IF($AC34="","",INDEX('2_Review &amp; Audit'!$I:$I,$AC34))</f>
        <v/>
      </c>
      <c r="AF34" s="96" t="str">
        <f t="array" ref="AF34">IF($AC34="","",MAX(0,INDEX('2_Review &amp; Audit'!$J:$J,$AC34)-SUMIFS($AG$7:AG33,$AC$7:AC33,$AC34)))</f>
        <v/>
      </c>
      <c r="AG34" s="96" t="str">
        <f t="shared" si="2"/>
        <v/>
      </c>
      <c r="AH34" s="117" t="str">
        <f>IF($AG34="","",$AG34*$G34)</f>
        <v/>
      </c>
      <c r="AI34" s="117" t="str">
        <f>IF($AC34="","",$H34-IF($P34="",0,$P34)-IF($Y34="",0,$Y34)-IF($AH34="",0,$AH34))</f>
        <v/>
      </c>
      <c r="AJ34" s="117" t="str">
        <f t="shared" si="3"/>
        <v/>
      </c>
      <c r="AK34" s="96" t="str">
        <f t="shared" si="6"/>
        <v/>
      </c>
      <c r="AL34" s="96" t="str" cm="1">
        <f t="array" ref="AL34">IF(OR($D34="",$AK34="",N($AK34)&lt;=0),"",IFERROR(MATCH(1,INDEX(('2_Review &amp; Audit'!$F$6:$F$505=$A34)*('2_Review &amp; Audit'!$I$6:$I$505&gt;=$E34-30)*('2_Review &amp; Audit'!$I$6:$I$505&lt;=$E34+30)*('2_Review &amp; Audit'!$R$6:$R$505&gt;0)*(ROW('2_Review &amp; Audit'!$R$6:$R$505)&gt;$AC34),0),0)+5,""))</f>
        <v/>
      </c>
      <c r="AM34" s="96" t="str">
        <f>IF($AL34="","",INDEX('2_Review &amp; Audit'!$H:$H,$AL34))</f>
        <v/>
      </c>
      <c r="AN34" s="108" t="str">
        <f>IF($AL34="","",INDEX('2_Review &amp; Audit'!$I:$I,$AL34))</f>
        <v/>
      </c>
      <c r="AO34" s="96" t="str">
        <f>IF($AL34="","",MAX(0,INDEX('2_Review &amp; Audit'!$H:$H,$AL34)-SUMIFS($AP$7:AP33,$AL$7:AL33,$AL34)))</f>
        <v/>
      </c>
      <c r="AP34" s="96" t="str">
        <f>IF(OR($D34="",$AK34="",$AO34=""),"",MIN($AK34,$AO34))</f>
        <v/>
      </c>
      <c r="AQ34" s="117" t="str">
        <f>IF($AP34="","",$AP34*$G34)</f>
        <v/>
      </c>
      <c r="AR34" s="117" t="str">
        <f>IF($AL34="","",$H34-IF($P34="",0,$P34)-IF($Y34="",0,$Y34)-IF($AH34="",0,$AH34)-IF($AQ34="",0,$AQ34))</f>
        <v/>
      </c>
      <c r="AS34" s="117" t="str">
        <f t="shared" si="7"/>
        <v/>
      </c>
      <c r="AT34" s="96" t="str">
        <f t="shared" si="8"/>
        <v/>
      </c>
      <c r="AU34" s="96"/>
    </row>
    <row r="35" spans="1:47" ht="12.75" customHeight="1" x14ac:dyDescent="0.2">
      <c r="A35" s="96" t="str">
        <f>IFERROR(INDEX('2_Review &amp; Audit'!$F$6:$F$505,MATCH(ROW()-5,'2_Review &amp; Audit'!$AC$6:$AC$505,0)),"")</f>
        <v/>
      </c>
      <c r="B35" s="96" t="str">
        <f>IF($A35="","",INDEX('2_Review &amp; Audit'!$C$6:$C$505,MATCH(ROW()-5,'2_Review &amp; Audit'!$AC$6:$AC$505,0)))</f>
        <v/>
      </c>
      <c r="C35" s="96" t="str">
        <f>IF($A35="","",INDEX('2_Review &amp; Audit'!$D$6:$D$505,MATCH(ROW()-5,'2_Review &amp; Audit'!$AC$6:$AC$505,0)))</f>
        <v/>
      </c>
      <c r="D35" s="114" t="str">
        <f>IF($A35="","",INDEX('2_Review &amp; Audit'!$H$6:$H$505,MATCH(ROW()-5,'2_Review &amp; Audit'!$AC$6:$AC$505,0)))</f>
        <v/>
      </c>
      <c r="E35" s="108" t="str">
        <f>IF($A35="","",INDEX('2_Review &amp; Audit'!$M$6:$M$505,MATCH(ROW()-5,'2_Review &amp; Audit'!$AC$6:$AC$505,0)))</f>
        <v/>
      </c>
      <c r="F35" s="109" t="str">
        <f>IF($A35="","",IF(INDEX('2_Review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5" s="142" t="str">
        <f>IF(OR($A35="",$F35=0),"",ABS(INDEX('2_Review &amp; Audit'!$Q$6:$Q$505,MATCH(ROW()-5,'2_Review &amp; Audit'!$AC$6:$AC$505,0))/$F35))</f>
        <v/>
      </c>
      <c r="H35" s="142" t="str">
        <f>IF($A35="","",ABS(INDEX('2_Review &amp; Audit'!$Q$6:$Q$505,MATCH(ROW()-5,'2_Review &amp; Audit'!$AC$6:$AC$505,0))))</f>
        <v/>
      </c>
      <c r="I35" s="96" t="str">
        <f>IF($A35="","",INDEX('2_Review &amp; Audit'!$Y$6:$Y$505,MATCH(ROW()-5,'2_Review &amp; Audit'!$AC$6:$AC$505,0)))</f>
        <v/>
      </c>
      <c r="J35" s="110" t="str">
        <f>IF($A35="","",IFERROR(MATCH(ROW()-5,'2_Review &amp; Audit'!$AC$6:$AC$505,0)+5,""))</f>
        <v/>
      </c>
      <c r="K35" s="96" t="str" cm="1">
        <f t="array" ref="K35">IF($A35="","",IF($AU35&lt;&gt;"",IFERROR(MATCH($AU35,'2_Review &amp; Audit'!$H$6:$H$505,0)+5,""),IFERROR(MATCH(1,INDEX(('2_Review &amp; Audit'!$F$6:$F$505=$A35)*('2_Review &amp; Audit'!$I$6:$I$505&gt;=$E35-30)*('2_Review &amp; Audit'!$I$6:$I$505&lt;=$E35+30)*('2_Review &amp; Audit'!$R$6:$R$505&gt;0),0),0)+5,"")))</f>
        <v/>
      </c>
      <c r="L35" s="110" t="str" cm="1">
        <f t="array" ref="L35">IF($K35="","",INDEX('2_Review &amp; Audit'!$H:$H,$K35))</f>
        <v/>
      </c>
      <c r="M35" s="111" t="str">
        <f t="array" ref="M35">IF($K35="","",INDEX('2_Review &amp; Audit'!$I:$I,$K35))</f>
        <v/>
      </c>
      <c r="N35" s="109" t="str" cm="1">
        <f t="array" ref="N35">IF($K35="","",MAX(0,INDEX('2_Review &amp; Audit'!$R:$R,$K35)-SUMIFS($O$7:O34,$K$7:K34,$K35)))</f>
        <v/>
      </c>
      <c r="O35" s="109" t="str">
        <f>IF(OR($K35="",$N35="",$F35=""),"",MIN($F35,$N35))</f>
        <v/>
      </c>
      <c r="P35" s="112" t="str">
        <f>IF($O35="","",$O35*$G35)</f>
        <v/>
      </c>
      <c r="Q35" s="112" t="str">
        <f>IF($M35="","",$H35-IF($P35="",0,$P35)-IF($Y35="",0,$Y35)-IF($AH35="",0,$AH35)-IF($AQ35="",0,$AQ35))</f>
        <v/>
      </c>
      <c r="R35" s="112" t="str">
        <f t="shared" si="9"/>
        <v/>
      </c>
      <c r="S35" s="96" t="str">
        <f>IF($M35="","",MAX(0,N($F35)-N($O35)))</f>
        <v/>
      </c>
      <c r="T35" s="96" t="str" cm="1">
        <f t="array" ref="T35">IF(OR($D35="",$S35="",N($S35)&lt;=0),"",IFERROR(MATCH(1,INDEX(('2_Review &amp; Audit'!$F$6:$F$505=$A35)*('2_Review &amp; Audit'!$I$6:$I$505&gt;=$E35-30)*('2_Review &amp; Audit'!$I$6:$I$505&lt;=$E35+30)*('2_Review &amp; Audit'!$R$6:$R$505&gt;0)*(ROW('2_Review &amp; Audit'!$R$6:$R$505)&gt;$K35),0),0)+5,""))</f>
        <v/>
      </c>
      <c r="U35" s="96" t="str" cm="1">
        <f t="array" ref="U35">IF($T35="","",INDEX('2_Review &amp; Audit'!$H:$H,$T35))</f>
        <v/>
      </c>
      <c r="V35" s="108" t="str">
        <f t="array" ref="V35">IF($T35="","",INDEX('2_Review &amp; Audit'!$I:$I,$T35))</f>
        <v/>
      </c>
      <c r="W35" s="96" t="str">
        <f t="array" ref="W35">IF($T35="","",MAX(0,INDEX('2_Review &amp; Audit'!$J:$J,$T35)-SUMIFS($X$7:X34,$T$7:T34,$T35)))</f>
        <v/>
      </c>
      <c r="X35" s="96" t="str">
        <f t="shared" si="0"/>
        <v/>
      </c>
      <c r="Y35" s="117" t="str">
        <f>IF($X35="","",$X35*$G35)</f>
        <v/>
      </c>
      <c r="Z35" s="117" t="str">
        <f>IF($T35="","",$H35-IF($P35="",0,$P35)-IF($Y35="",0,$Y35))</f>
        <v/>
      </c>
      <c r="AA35" s="117" t="str">
        <f t="shared" si="1"/>
        <v/>
      </c>
      <c r="AB35" s="96" t="str">
        <f t="shared" si="5"/>
        <v/>
      </c>
      <c r="AC35" s="96" t="str">
        <f t="array" ref="AC35">IF(OR($D35="",$AB35="",N($AB35)&lt;=0),"",IFERROR(MATCH(1,INDEX(('2_Review &amp; Audit'!$F$6:$F$505=$A35)*('2_Review &amp; Audit'!$I$6:$I$505&gt;=$E35-30)*('2_Review &amp; Audit'!$I$6:$I$505&lt;=$E35+30)*('2_Review &amp; Audit'!$R$6:$R$505&gt;0)*(ROW('2_Review &amp; Audit'!$R$6:$R$505)&gt;$T35),0),0)+5,""))</f>
        <v/>
      </c>
      <c r="AD35" s="96" t="str" cm="1">
        <f t="array" ref="AD35">IF($AC35="","",INDEX('2_Review &amp; Audit'!$H:$H,$AC35))</f>
        <v/>
      </c>
      <c r="AE35" s="108" t="str">
        <f t="array" ref="AE35">IF($AC35="","",INDEX('2_Review &amp; Audit'!$I:$I,$AC35))</f>
        <v/>
      </c>
      <c r="AF35" s="96" t="str">
        <f t="array" ref="AF35">IF($AC35="","",MAX(0,INDEX('2_Review &amp; Audit'!$J:$J,$AC35)-SUMIFS($AG$7:AG34,$AC$7:AC34,$AC35)))</f>
        <v/>
      </c>
      <c r="AG35" s="96" t="str">
        <f t="shared" si="2"/>
        <v/>
      </c>
      <c r="AH35" s="117" t="str">
        <f>IF($AG35="","",$AG35*$G35)</f>
        <v/>
      </c>
      <c r="AI35" s="117" t="str">
        <f>IF($AC35="","",$H35-IF($P35="",0,$P35)-IF($Y35="",0,$Y35)-IF($AH35="",0,$AH35))</f>
        <v/>
      </c>
      <c r="AJ35" s="117" t="str">
        <f t="shared" si="3"/>
        <v/>
      </c>
      <c r="AK35" s="96" t="str">
        <f t="shared" si="6"/>
        <v/>
      </c>
      <c r="AL35" s="96" t="str" cm="1">
        <f t="array" ref="AL35">IF(OR($D35="",$AK35="",N($AK35)&lt;=0),"",IFERROR(MATCH(1,INDEX(('2_Review &amp; Audit'!$F$6:$F$505=$A35)*('2_Review &amp; Audit'!$I$6:$I$505&gt;=$E35-30)*('2_Review &amp; Audit'!$I$6:$I$505&lt;=$E35+30)*('2_Review &amp; Audit'!$R$6:$R$505&gt;0)*(ROW('2_Review &amp; Audit'!$R$6:$R$505)&gt;$AC35),0),0)+5,""))</f>
        <v/>
      </c>
      <c r="AM35" s="96" t="str">
        <f>IF($AL35="","",INDEX('2_Review &amp; Audit'!$H:$H,$AL35))</f>
        <v/>
      </c>
      <c r="AN35" s="108" t="str">
        <f>IF($AL35="","",INDEX('2_Review &amp; Audit'!$I:$I,$AL35))</f>
        <v/>
      </c>
      <c r="AO35" s="96" t="str">
        <f>IF($AL35="","",MAX(0,INDEX('2_Review &amp; Audit'!$H:$H,$AL35)-SUMIFS($AP$7:AP34,$AL$7:AL34,$AL35)))</f>
        <v/>
      </c>
      <c r="AP35" s="96" t="str">
        <f>IF(OR($D35="",$AK35="",$AO35=""),"",MIN($AK35,$AO35))</f>
        <v/>
      </c>
      <c r="AQ35" s="117" t="str">
        <f>IF($AP35="","",$AP35*$G35)</f>
        <v/>
      </c>
      <c r="AR35" s="117" t="str">
        <f>IF($AL35="","",$H35-IF($P35="",0,$P35)-IF($Y35="",0,$Y35)-IF($AH35="",0,$AH35)-IF($AQ35="",0,$AQ35))</f>
        <v/>
      </c>
      <c r="AS35" s="117" t="str">
        <f t="shared" si="7"/>
        <v/>
      </c>
      <c r="AT35" s="96" t="str">
        <f t="shared" si="8"/>
        <v/>
      </c>
      <c r="AU35" s="96"/>
    </row>
    <row r="36" spans="1:47" ht="12.75" customHeight="1" x14ac:dyDescent="0.2">
      <c r="A36" s="96" t="str">
        <f>IFERROR(INDEX('2_Review &amp; Audit'!$F$6:$F$505,MATCH(ROW()-5,'2_Review &amp; Audit'!$AC$6:$AC$505,0)),"")</f>
        <v/>
      </c>
      <c r="B36" s="96" t="str">
        <f>IF($A36="","",INDEX('2_Review &amp; Audit'!$C$6:$C$505,MATCH(ROW()-5,'2_Review &amp; Audit'!$AC$6:$AC$505,0)))</f>
        <v/>
      </c>
      <c r="C36" s="96" t="str">
        <f>IF($A36="","",INDEX('2_Review &amp; Audit'!$D$6:$D$505,MATCH(ROW()-5,'2_Review &amp; Audit'!$AC$6:$AC$505,0)))</f>
        <v/>
      </c>
      <c r="D36" s="114" t="str">
        <f>IF($A36="","",INDEX('2_Review &amp; Audit'!$H$6:$H$505,MATCH(ROW()-5,'2_Review &amp; Audit'!$AC$6:$AC$505,0)))</f>
        <v/>
      </c>
      <c r="E36" s="108" t="str">
        <f>IF($A36="","",INDEX('2_Review &amp; Audit'!$M$6:$M$505,MATCH(ROW()-5,'2_Review &amp; Audit'!$AC$6:$AC$505,0)))</f>
        <v/>
      </c>
      <c r="F36" s="109" t="str">
        <f>IF($A36="","",IF(INDEX('2_Review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6" s="142" t="str">
        <f>IF(OR($A36="",$F36=0),"",ABS(INDEX('2_Review &amp; Audit'!$Q$6:$Q$505,MATCH(ROW()-5,'2_Review &amp; Audit'!$AC$6:$AC$505,0))/$F36))</f>
        <v/>
      </c>
      <c r="H36" s="142" t="str">
        <f>IF($A36="","",ABS(INDEX('2_Review &amp; Audit'!$Q$6:$Q$505,MATCH(ROW()-5,'2_Review &amp; Audit'!$AC$6:$AC$505,0))))</f>
        <v/>
      </c>
      <c r="I36" s="96" t="str">
        <f>IF($A36="","",INDEX('2_Review &amp; Audit'!$Y$6:$Y$505,MATCH(ROW()-5,'2_Review &amp; Audit'!$AC$6:$AC$505,0)))</f>
        <v/>
      </c>
      <c r="J36" s="110" t="str">
        <f>IF($A36="","",IFERROR(MATCH(ROW()-5,'2_Review &amp; Audit'!$AC$6:$AC$505,0)+5,""))</f>
        <v/>
      </c>
      <c r="K36" s="96" t="str" cm="1">
        <f t="array" ref="K36">IF($A36="","",IF($AU36&lt;&gt;"",IFERROR(MATCH($AU36,'2_Review &amp; Audit'!$H$6:$H$505,0)+5,""),IFERROR(MATCH(1,INDEX(('2_Review &amp; Audit'!$F$6:$F$505=$A36)*('2_Review &amp; Audit'!$I$6:$I$505&gt;=$E36-30)*('2_Review &amp; Audit'!$I$6:$I$505&lt;=$E36+30)*('2_Review &amp; Audit'!$R$6:$R$505&gt;0),0),0)+5,"")))</f>
        <v/>
      </c>
      <c r="L36" s="110" t="str" cm="1">
        <f t="array" ref="L36">IF($K36="","",INDEX('2_Review &amp; Audit'!$H:$H,$K36))</f>
        <v/>
      </c>
      <c r="M36" s="111" t="str">
        <f t="array" ref="M36">IF($K36="","",INDEX('2_Review &amp; Audit'!$I:$I,$K36))</f>
        <v/>
      </c>
      <c r="N36" s="109" t="str" cm="1">
        <f t="array" ref="N36">IF($K36="","",MAX(0,INDEX('2_Review &amp; Audit'!$R:$R,$K36)-SUMIFS($O$7:O35,$K$7:K35,$K36)))</f>
        <v/>
      </c>
      <c r="O36" s="109" t="str">
        <f>IF(OR($K36="",$N36="",$F36=""),"",MIN($F36,$N36))</f>
        <v/>
      </c>
      <c r="P36" s="112" t="str">
        <f>IF($O36="","",$O36*$G36)</f>
        <v/>
      </c>
      <c r="Q36" s="112" t="str">
        <f>IF($M36="","",$H36-IF($P36="",0,$P36)-IF($Y36="",0,$Y36)-IF($AH36="",0,$AH36)-IF($AQ36="",0,$AQ36))</f>
        <v/>
      </c>
      <c r="R36" s="112" t="str">
        <f t="shared" si="9"/>
        <v/>
      </c>
      <c r="S36" s="96" t="str">
        <f>IF($M36="","",MAX(0,N($F36)-N($O36)))</f>
        <v/>
      </c>
      <c r="T36" s="96" t="str" cm="1">
        <f t="array" ref="T36">IF(OR($D36="",$S36="",N($S36)&lt;=0),"",IFERROR(MATCH(1,INDEX(('2_Review &amp; Audit'!$F$6:$F$505=$A36)*('2_Review &amp; Audit'!$I$6:$I$505&gt;=$E36-30)*('2_Review &amp; Audit'!$I$6:$I$505&lt;=$E36+30)*('2_Review &amp; Audit'!$R$6:$R$505&gt;0)*(ROW('2_Review &amp; Audit'!$R$6:$R$505)&gt;$K36),0),0)+5,""))</f>
        <v/>
      </c>
      <c r="U36" s="96" t="str" cm="1">
        <f t="array" ref="U36">IF($T36="","",INDEX('2_Review &amp; Audit'!$H:$H,$T36))</f>
        <v/>
      </c>
      <c r="V36" s="108" t="str">
        <f t="array" ref="V36">IF($T36="","",INDEX('2_Review &amp; Audit'!$I:$I,$T36))</f>
        <v/>
      </c>
      <c r="W36" s="96" t="str">
        <f t="array" ref="W36">IF($T36="","",MAX(0,INDEX('2_Review &amp; Audit'!$J:$J,$T36)-SUMIFS($X$7:X35,$T$7:T35,$T36)))</f>
        <v/>
      </c>
      <c r="X36" s="96" t="str">
        <f t="shared" si="0"/>
        <v/>
      </c>
      <c r="Y36" s="117" t="str">
        <f>IF($X36="","",$X36*$G36)</f>
        <v/>
      </c>
      <c r="Z36" s="117" t="str">
        <f>IF($T36="","",$H36-IF($P36="",0,$P36)-IF($Y36="",0,$Y36))</f>
        <v/>
      </c>
      <c r="AA36" s="117" t="str">
        <f t="shared" si="1"/>
        <v/>
      </c>
      <c r="AB36" s="96" t="str">
        <f t="shared" si="5"/>
        <v/>
      </c>
      <c r="AC36" s="96" t="str">
        <f t="array" ref="AC36">IF(OR($D36="",$AB36="",N($AB36)&lt;=0),"",IFERROR(MATCH(1,INDEX(('2_Review &amp; Audit'!$F$6:$F$505=$A36)*('2_Review &amp; Audit'!$I$6:$I$505&gt;=$E36-30)*('2_Review &amp; Audit'!$I$6:$I$505&lt;=$E36+30)*('2_Review &amp; Audit'!$R$6:$R$505&gt;0)*(ROW('2_Review &amp; Audit'!$R$6:$R$505)&gt;$T36),0),0)+5,""))</f>
        <v/>
      </c>
      <c r="AD36" s="96" t="str" cm="1">
        <f t="array" ref="AD36">IF($AC36="","",INDEX('2_Review &amp; Audit'!$H:$H,$AC36))</f>
        <v/>
      </c>
      <c r="AE36" s="108" t="str">
        <f t="array" ref="AE36">IF($AC36="","",INDEX('2_Review &amp; Audit'!$I:$I,$AC36))</f>
        <v/>
      </c>
      <c r="AF36" s="96" t="str">
        <f t="array" ref="AF36">IF($AC36="","",MAX(0,INDEX('2_Review &amp; Audit'!$J:$J,$AC36)-SUMIFS($AG$7:AG35,$AC$7:AC35,$AC36)))</f>
        <v/>
      </c>
      <c r="AG36" s="96" t="str">
        <f t="shared" si="2"/>
        <v/>
      </c>
      <c r="AH36" s="117" t="str">
        <f>IF($AG36="","",$AG36*$G36)</f>
        <v/>
      </c>
      <c r="AI36" s="117" t="str">
        <f>IF($AC36="","",$H36-IF($P36="",0,$P36)-IF($Y36="",0,$Y36)-IF($AH36="",0,$AH36))</f>
        <v/>
      </c>
      <c r="AJ36" s="117" t="str">
        <f t="shared" si="3"/>
        <v/>
      </c>
      <c r="AK36" s="96" t="str">
        <f t="shared" si="6"/>
        <v/>
      </c>
      <c r="AL36" s="96" t="str" cm="1">
        <f t="array" ref="AL36">IF(OR($D36="",$AK36="",N($AK36)&lt;=0),"",IFERROR(MATCH(1,INDEX(('2_Review &amp; Audit'!$F$6:$F$505=$A36)*('2_Review &amp; Audit'!$I$6:$I$505&gt;=$E36-30)*('2_Review &amp; Audit'!$I$6:$I$505&lt;=$E36+30)*('2_Review &amp; Audit'!$R$6:$R$505&gt;0)*(ROW('2_Review &amp; Audit'!$R$6:$R$505)&gt;$AC36),0),0)+5,""))</f>
        <v/>
      </c>
      <c r="AM36" s="96" t="str">
        <f>IF($AL36="","",INDEX('2_Review &amp; Audit'!$H:$H,$AL36))</f>
        <v/>
      </c>
      <c r="AN36" s="108" t="str">
        <f>IF($AL36="","",INDEX('2_Review &amp; Audit'!$I:$I,$AL36))</f>
        <v/>
      </c>
      <c r="AO36" s="96" t="str">
        <f>IF($AL36="","",MAX(0,INDEX('2_Review &amp; Audit'!$H:$H,$AL36)-SUMIFS($AP$7:AP35,$AL$7:AL35,$AL36)))</f>
        <v/>
      </c>
      <c r="AP36" s="96" t="str">
        <f>IF(OR($D36="",$AK36="",$AO36=""),"",MIN($AK36,$AO36))</f>
        <v/>
      </c>
      <c r="AQ36" s="117" t="str">
        <f>IF($AP36="","",$AP36*$G36)</f>
        <v/>
      </c>
      <c r="AR36" s="117" t="str">
        <f>IF($AL36="","",$H36-IF($P36="",0,$P36)-IF($Y36="",0,$Y36)-IF($AH36="",0,$AH36)-IF($AQ36="",0,$AQ36))</f>
        <v/>
      </c>
      <c r="AS36" s="117" t="str">
        <f t="shared" si="7"/>
        <v/>
      </c>
      <c r="AT36" s="96" t="str">
        <f t="shared" si="8"/>
        <v/>
      </c>
      <c r="AU36" s="96"/>
    </row>
    <row r="37" spans="1:47" ht="12.75" customHeight="1" x14ac:dyDescent="0.2">
      <c r="A37" s="96" t="str">
        <f>IFERROR(INDEX('2_Review &amp; Audit'!$F$6:$F$505,MATCH(ROW()-5,'2_Review &amp; Audit'!$AC$6:$AC$505,0)),"")</f>
        <v/>
      </c>
      <c r="B37" s="96" t="str">
        <f>IF($A37="","",INDEX('2_Review &amp; Audit'!$C$6:$C$505,MATCH(ROW()-5,'2_Review &amp; Audit'!$AC$6:$AC$505,0)))</f>
        <v/>
      </c>
      <c r="C37" s="96" t="str">
        <f>IF($A37="","",INDEX('2_Review &amp; Audit'!$D$6:$D$505,MATCH(ROW()-5,'2_Review &amp; Audit'!$AC$6:$AC$505,0)))</f>
        <v/>
      </c>
      <c r="D37" s="114" t="str">
        <f>IF($A37="","",INDEX('2_Review &amp; Audit'!$H$6:$H$505,MATCH(ROW()-5,'2_Review &amp; Audit'!$AC$6:$AC$505,0)))</f>
        <v/>
      </c>
      <c r="E37" s="108" t="str">
        <f>IF($A37="","",INDEX('2_Review &amp; Audit'!$M$6:$M$505,MATCH(ROW()-5,'2_Review &amp; Audit'!$AC$6:$AC$505,0)))</f>
        <v/>
      </c>
      <c r="F37" s="109" t="str">
        <f>IF($A37="","",IF(INDEX('2_Review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7" s="142" t="str">
        <f>IF(OR($A37="",$F37=0),"",ABS(INDEX('2_Review &amp; Audit'!$Q$6:$Q$505,MATCH(ROW()-5,'2_Review &amp; Audit'!$AC$6:$AC$505,0))/$F37))</f>
        <v/>
      </c>
      <c r="H37" s="142" t="str">
        <f>IF($A37="","",ABS(INDEX('2_Review &amp; Audit'!$Q$6:$Q$505,MATCH(ROW()-5,'2_Review &amp; Audit'!$AC$6:$AC$505,0))))</f>
        <v/>
      </c>
      <c r="I37" s="96" t="str">
        <f>IF($A37="","",INDEX('2_Review &amp; Audit'!$Y$6:$Y$505,MATCH(ROW()-5,'2_Review &amp; Audit'!$AC$6:$AC$505,0)))</f>
        <v/>
      </c>
      <c r="J37" s="110" t="str">
        <f>IF($A37="","",IFERROR(MATCH(ROW()-5,'2_Review &amp; Audit'!$AC$6:$AC$505,0)+5,""))</f>
        <v/>
      </c>
      <c r="K37" s="96" t="str" cm="1">
        <f t="array" ref="K37">IF($A37="","",IF($AU37&lt;&gt;"",IFERROR(MATCH($AU37,'2_Review &amp; Audit'!$H$6:$H$505,0)+5,""),IFERROR(MATCH(1,INDEX(('2_Review &amp; Audit'!$F$6:$F$505=$A37)*('2_Review &amp; Audit'!$I$6:$I$505&gt;=$E37-30)*('2_Review &amp; Audit'!$I$6:$I$505&lt;=$E37+30)*('2_Review &amp; Audit'!$R$6:$R$505&gt;0),0),0)+5,"")))</f>
        <v/>
      </c>
      <c r="L37" s="110" t="str" cm="1">
        <f t="array" ref="L37">IF($K37="","",INDEX('2_Review &amp; Audit'!$H:$H,$K37))</f>
        <v/>
      </c>
      <c r="M37" s="111" t="str">
        <f t="array" ref="M37">IF($K37="","",INDEX('2_Review &amp; Audit'!$I:$I,$K37))</f>
        <v/>
      </c>
      <c r="N37" s="109" t="str" cm="1">
        <f t="array" ref="N37">IF($K37="","",MAX(0,INDEX('2_Review &amp; Audit'!$R:$R,$K37)-SUMIFS($O$7:O36,$K$7:K36,$K37)))</f>
        <v/>
      </c>
      <c r="O37" s="109" t="str">
        <f>IF(OR($K37="",$N37="",$F37=""),"",MIN($F37,$N37))</f>
        <v/>
      </c>
      <c r="P37" s="112" t="str">
        <f>IF($O37="","",$O37*$G37)</f>
        <v/>
      </c>
      <c r="Q37" s="112" t="str">
        <f>IF($M37="","",$H37-IF($P37="",0,$P37)-IF($Y37="",0,$Y37)-IF($AH37="",0,$AH37)-IF($AQ37="",0,$AQ37))</f>
        <v/>
      </c>
      <c r="R37" s="112" t="str">
        <f t="shared" si="9"/>
        <v/>
      </c>
      <c r="S37" s="96" t="str">
        <f>IF($M37="","",MAX(0,N($F37)-N($O37)))</f>
        <v/>
      </c>
      <c r="T37" s="96" t="str" cm="1">
        <f t="array" ref="T37">IF(OR($D37="",$S37="",N($S37)&lt;=0),"",IFERROR(MATCH(1,INDEX(('2_Review &amp; Audit'!$F$6:$F$505=$A37)*('2_Review &amp; Audit'!$I$6:$I$505&gt;=$E37-30)*('2_Review &amp; Audit'!$I$6:$I$505&lt;=$E37+30)*('2_Review &amp; Audit'!$R$6:$R$505&gt;0)*(ROW('2_Review &amp; Audit'!$R$6:$R$505)&gt;$K37),0),0)+5,""))</f>
        <v/>
      </c>
      <c r="U37" s="96" t="str" cm="1">
        <f t="array" ref="U37">IF($T37="","",INDEX('2_Review &amp; Audit'!$H:$H,$T37))</f>
        <v/>
      </c>
      <c r="V37" s="108" t="str">
        <f t="array" ref="V37">IF($T37="","",INDEX('2_Review &amp; Audit'!$I:$I,$T37))</f>
        <v/>
      </c>
      <c r="W37" s="96" t="str">
        <f t="array" ref="W37">IF($T37="","",MAX(0,INDEX('2_Review &amp; Audit'!$J:$J,$T37)-SUMIFS($X$7:X36,$T$7:T36,$T37)))</f>
        <v/>
      </c>
      <c r="X37" s="96" t="str">
        <f t="shared" si="0"/>
        <v/>
      </c>
      <c r="Y37" s="117" t="str">
        <f>IF($X37="","",$X37*$G37)</f>
        <v/>
      </c>
      <c r="Z37" s="117" t="str">
        <f>IF($T37="","",$H37-IF($P37="",0,$P37)-IF($Y37="",0,$Y37))</f>
        <v/>
      </c>
      <c r="AA37" s="117" t="str">
        <f t="shared" si="1"/>
        <v/>
      </c>
      <c r="AB37" s="96" t="str">
        <f t="shared" si="5"/>
        <v/>
      </c>
      <c r="AC37" s="96" t="str">
        <f t="array" ref="AC37">IF(OR($D37="",$AB37="",N($AB37)&lt;=0),"",IFERROR(MATCH(1,INDEX(('2_Review &amp; Audit'!$F$6:$F$505=$A37)*('2_Review &amp; Audit'!$I$6:$I$505&gt;=$E37-30)*('2_Review &amp; Audit'!$I$6:$I$505&lt;=$E37+30)*('2_Review &amp; Audit'!$R$6:$R$505&gt;0)*(ROW('2_Review &amp; Audit'!$R$6:$R$505)&gt;$T37),0),0)+5,""))</f>
        <v/>
      </c>
      <c r="AD37" s="96" t="str" cm="1">
        <f t="array" ref="AD37">IF($AC37="","",INDEX('2_Review &amp; Audit'!$H:$H,$AC37))</f>
        <v/>
      </c>
      <c r="AE37" s="108" t="str">
        <f t="array" ref="AE37">IF($AC37="","",INDEX('2_Review &amp; Audit'!$I:$I,$AC37))</f>
        <v/>
      </c>
      <c r="AF37" s="96" t="str">
        <f t="array" ref="AF37">IF($AC37="","",MAX(0,INDEX('2_Review &amp; Audit'!$J:$J,$AC37)-SUMIFS($AG$7:AG36,$AC$7:AC36,$AC37)))</f>
        <v/>
      </c>
      <c r="AG37" s="96" t="str">
        <f t="shared" si="2"/>
        <v/>
      </c>
      <c r="AH37" s="117" t="str">
        <f>IF($AG37="","",$AG37*$G37)</f>
        <v/>
      </c>
      <c r="AI37" s="117" t="str">
        <f>IF($AC37="","",$H37-IF($P37="",0,$P37)-IF($Y37="",0,$Y37)-IF($AH37="",0,$AH37))</f>
        <v/>
      </c>
      <c r="AJ37" s="117" t="str">
        <f t="shared" si="3"/>
        <v/>
      </c>
      <c r="AK37" s="96" t="str">
        <f t="shared" si="6"/>
        <v/>
      </c>
      <c r="AL37" s="96" t="str" cm="1">
        <f t="array" ref="AL37">IF(OR($D37="",$AK37="",N($AK37)&lt;=0),"",IFERROR(MATCH(1,INDEX(('2_Review &amp; Audit'!$F$6:$F$505=$A37)*('2_Review &amp; Audit'!$I$6:$I$505&gt;=$E37-30)*('2_Review &amp; Audit'!$I$6:$I$505&lt;=$E37+30)*('2_Review &amp; Audit'!$R$6:$R$505&gt;0)*(ROW('2_Review &amp; Audit'!$R$6:$R$505)&gt;$AC37),0),0)+5,""))</f>
        <v/>
      </c>
      <c r="AM37" s="96" t="str">
        <f>IF($AL37="","",INDEX('2_Review &amp; Audit'!$H:$H,$AL37))</f>
        <v/>
      </c>
      <c r="AN37" s="108" t="str">
        <f>IF($AL37="","",INDEX('2_Review &amp; Audit'!$I:$I,$AL37))</f>
        <v/>
      </c>
      <c r="AO37" s="96" t="str">
        <f>IF($AL37="","",MAX(0,INDEX('2_Review &amp; Audit'!$H:$H,$AL37)-SUMIFS($AP$7:AP36,$AL$7:AL36,$AL37)))</f>
        <v/>
      </c>
      <c r="AP37" s="96" t="str">
        <f>IF(OR($D37="",$AK37="",$AO37=""),"",MIN($AK37,$AO37))</f>
        <v/>
      </c>
      <c r="AQ37" s="117" t="str">
        <f>IF($AP37="","",$AP37*$G37)</f>
        <v/>
      </c>
      <c r="AR37" s="117" t="str">
        <f>IF($AL37="","",$H37-IF($P37="",0,$P37)-IF($Y37="",0,$Y37)-IF($AH37="",0,$AH37)-IF($AQ37="",0,$AQ37))</f>
        <v/>
      </c>
      <c r="AS37" s="117" t="str">
        <f t="shared" si="7"/>
        <v/>
      </c>
      <c r="AT37" s="96" t="str">
        <f t="shared" si="8"/>
        <v/>
      </c>
      <c r="AU37" s="96"/>
    </row>
    <row r="38" spans="1:47" ht="12.75" customHeight="1" x14ac:dyDescent="0.2">
      <c r="A38" s="96" t="str">
        <f>IFERROR(INDEX('2_Review &amp; Audit'!$F$6:$F$505,MATCH(ROW()-5,'2_Review &amp; Audit'!$AC$6:$AC$505,0)),"")</f>
        <v/>
      </c>
      <c r="B38" s="96" t="str">
        <f>IF($A38="","",INDEX('2_Review &amp; Audit'!$C$6:$C$505,MATCH(ROW()-5,'2_Review &amp; Audit'!$AC$6:$AC$505,0)))</f>
        <v/>
      </c>
      <c r="C38" s="96" t="str">
        <f>IF($A38="","",INDEX('2_Review &amp; Audit'!$D$6:$D$505,MATCH(ROW()-5,'2_Review &amp; Audit'!$AC$6:$AC$505,0)))</f>
        <v/>
      </c>
      <c r="D38" s="114" t="str">
        <f>IF($A38="","",INDEX('2_Review &amp; Audit'!$H$6:$H$505,MATCH(ROW()-5,'2_Review &amp; Audit'!$AC$6:$AC$505,0)))</f>
        <v/>
      </c>
      <c r="E38" s="108" t="str">
        <f>IF($A38="","",INDEX('2_Review &amp; Audit'!$M$6:$M$505,MATCH(ROW()-5,'2_Review &amp; Audit'!$AC$6:$AC$505,0)))</f>
        <v/>
      </c>
      <c r="F38" s="109" t="str">
        <f>IF($A38="","",IF(INDEX('2_Review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8" s="142" t="str">
        <f>IF(OR($A38="",$F38=0),"",ABS(INDEX('2_Review &amp; Audit'!$Q$6:$Q$505,MATCH(ROW()-5,'2_Review &amp; Audit'!$AC$6:$AC$505,0))/$F38))</f>
        <v/>
      </c>
      <c r="H38" s="142" t="str">
        <f>IF($A38="","",ABS(INDEX('2_Review &amp; Audit'!$Q$6:$Q$505,MATCH(ROW()-5,'2_Review &amp; Audit'!$AC$6:$AC$505,0))))</f>
        <v/>
      </c>
      <c r="I38" s="96" t="str">
        <f>IF($A38="","",INDEX('2_Review &amp; Audit'!$Y$6:$Y$505,MATCH(ROW()-5,'2_Review &amp; Audit'!$AC$6:$AC$505,0)))</f>
        <v/>
      </c>
      <c r="J38" s="110" t="str">
        <f>IF($A38="","",IFERROR(MATCH(ROW()-5,'2_Review &amp; Audit'!$AC$6:$AC$505,0)+5,""))</f>
        <v/>
      </c>
      <c r="K38" s="96" t="str" cm="1">
        <f t="array" ref="K38">IF($A38="","",IF($AU38&lt;&gt;"",IFERROR(MATCH($AU38,'2_Review &amp; Audit'!$H$6:$H$505,0)+5,""),IFERROR(MATCH(1,INDEX(('2_Review &amp; Audit'!$F$6:$F$505=$A38)*('2_Review &amp; Audit'!$I$6:$I$505&gt;=$E38-30)*('2_Review &amp; Audit'!$I$6:$I$505&lt;=$E38+30)*('2_Review &amp; Audit'!$R$6:$R$505&gt;0),0),0)+5,"")))</f>
        <v/>
      </c>
      <c r="L38" s="110" t="str" cm="1">
        <f t="array" ref="L38">IF($K38="","",INDEX('2_Review &amp; Audit'!$H:$H,$K38))</f>
        <v/>
      </c>
      <c r="M38" s="111" t="str">
        <f t="array" ref="M38">IF($K38="","",INDEX('2_Review &amp; Audit'!$I:$I,$K38))</f>
        <v/>
      </c>
      <c r="N38" s="109" t="str" cm="1">
        <f t="array" ref="N38">IF($K38="","",MAX(0,INDEX('2_Review &amp; Audit'!$R:$R,$K38)-SUMIFS($O$7:O37,$K$7:K37,$K38)))</f>
        <v/>
      </c>
      <c r="O38" s="109" t="str">
        <f>IF(OR($K38="",$N38="",$F38=""),"",MIN($F38,$N38))</f>
        <v/>
      </c>
      <c r="P38" s="112" t="str">
        <f>IF($O38="","",$O38*$G38)</f>
        <v/>
      </c>
      <c r="Q38" s="112" t="str">
        <f>IF($M38="","",$H38-IF($P38="",0,$P38)-IF($Y38="",0,$Y38)-IF($AH38="",0,$AH38)-IF($AQ38="",0,$AQ38))</f>
        <v/>
      </c>
      <c r="R38" s="112" t="str">
        <f t="shared" si="9"/>
        <v/>
      </c>
      <c r="S38" s="96" t="str">
        <f>IF($M38="","",MAX(0,N($F38)-N($O38)))</f>
        <v/>
      </c>
      <c r="T38" s="96" t="str" cm="1">
        <f t="array" ref="T38">IF(OR($D38="",$S38="",N($S38)&lt;=0),"",IFERROR(MATCH(1,INDEX(('2_Review &amp; Audit'!$F$6:$F$505=$A38)*('2_Review &amp; Audit'!$I$6:$I$505&gt;=$E38-30)*('2_Review &amp; Audit'!$I$6:$I$505&lt;=$E38+30)*('2_Review &amp; Audit'!$R$6:$R$505&gt;0)*(ROW('2_Review &amp; Audit'!$R$6:$R$505)&gt;$K38),0),0)+5,""))</f>
        <v/>
      </c>
      <c r="U38" s="96" t="str" cm="1">
        <f t="array" ref="U38">IF($T38="","",INDEX('2_Review &amp; Audit'!$H:$H,$T38))</f>
        <v/>
      </c>
      <c r="V38" s="108" t="str">
        <f t="array" ref="V38">IF($T38="","",INDEX('2_Review &amp; Audit'!$I:$I,$T38))</f>
        <v/>
      </c>
      <c r="W38" s="96" t="str">
        <f t="array" ref="W38">IF($T38="","",MAX(0,INDEX('2_Review &amp; Audit'!$J:$J,$T38)-SUMIFS($X$7:X37,$T$7:T37,$T38)))</f>
        <v/>
      </c>
      <c r="X38" s="96" t="str">
        <f t="shared" si="0"/>
        <v/>
      </c>
      <c r="Y38" s="117" t="str">
        <f>IF($X38="","",$X38*$G38)</f>
        <v/>
      </c>
      <c r="Z38" s="117" t="str">
        <f>IF($T38="","",$H38-IF($P38="",0,$P38)-IF($Y38="",0,$Y38))</f>
        <v/>
      </c>
      <c r="AA38" s="117" t="str">
        <f t="shared" si="1"/>
        <v/>
      </c>
      <c r="AB38" s="96" t="str">
        <f t="shared" si="5"/>
        <v/>
      </c>
      <c r="AC38" s="96" t="str">
        <f t="array" ref="AC38">IF(OR($D38="",$AB38="",N($AB38)&lt;=0),"",IFERROR(MATCH(1,INDEX(('2_Review &amp; Audit'!$F$6:$F$505=$A38)*('2_Review &amp; Audit'!$I$6:$I$505&gt;=$E38-30)*('2_Review &amp; Audit'!$I$6:$I$505&lt;=$E38+30)*('2_Review &amp; Audit'!$R$6:$R$505&gt;0)*(ROW('2_Review &amp; Audit'!$R$6:$R$505)&gt;$T38),0),0)+5,""))</f>
        <v/>
      </c>
      <c r="AD38" s="96" t="str" cm="1">
        <f t="array" ref="AD38">IF($AC38="","",INDEX('2_Review &amp; Audit'!$H:$H,$AC38))</f>
        <v/>
      </c>
      <c r="AE38" s="108" t="str">
        <f t="array" ref="AE38">IF($AC38="","",INDEX('2_Review &amp; Audit'!$I:$I,$AC38))</f>
        <v/>
      </c>
      <c r="AF38" s="96" t="str">
        <f t="array" ref="AF38">IF($AC38="","",MAX(0,INDEX('2_Review &amp; Audit'!$J:$J,$AC38)-SUMIFS($AG$7:AG37,$AC$7:AC37,$AC38)))</f>
        <v/>
      </c>
      <c r="AG38" s="96" t="str">
        <f t="shared" si="2"/>
        <v/>
      </c>
      <c r="AH38" s="117" t="str">
        <f>IF($AG38="","",$AG38*$G38)</f>
        <v/>
      </c>
      <c r="AI38" s="117" t="str">
        <f>IF($AC38="","",$H38-IF($P38="",0,$P38)-IF($Y38="",0,$Y38)-IF($AH38="",0,$AH38))</f>
        <v/>
      </c>
      <c r="AJ38" s="117" t="str">
        <f t="shared" si="3"/>
        <v/>
      </c>
      <c r="AK38" s="96" t="str">
        <f t="shared" si="6"/>
        <v/>
      </c>
      <c r="AL38" s="96" t="str" cm="1">
        <f t="array" ref="AL38">IF(OR($D38="",$AK38="",N($AK38)&lt;=0),"",IFERROR(MATCH(1,INDEX(('2_Review &amp; Audit'!$F$6:$F$505=$A38)*('2_Review &amp; Audit'!$I$6:$I$505&gt;=$E38-30)*('2_Review &amp; Audit'!$I$6:$I$505&lt;=$E38+30)*('2_Review &amp; Audit'!$R$6:$R$505&gt;0)*(ROW('2_Review &amp; Audit'!$R$6:$R$505)&gt;$AC38),0),0)+5,""))</f>
        <v/>
      </c>
      <c r="AM38" s="96" t="str">
        <f>IF($AL38="","",INDEX('2_Review &amp; Audit'!$H:$H,$AL38))</f>
        <v/>
      </c>
      <c r="AN38" s="108" t="str">
        <f>IF($AL38="","",INDEX('2_Review &amp; Audit'!$I:$I,$AL38))</f>
        <v/>
      </c>
      <c r="AO38" s="96" t="str">
        <f>IF($AL38="","",MAX(0,INDEX('2_Review &amp; Audit'!$H:$H,$AL38)-SUMIFS($AP$7:AP37,$AL$7:AL37,$AL38)))</f>
        <v/>
      </c>
      <c r="AP38" s="96" t="str">
        <f>IF(OR($D38="",$AK38="",$AO38=""),"",MIN($AK38,$AO38))</f>
        <v/>
      </c>
      <c r="AQ38" s="117" t="str">
        <f>IF($AP38="","",$AP38*$G38)</f>
        <v/>
      </c>
      <c r="AR38" s="117" t="str">
        <f>IF($AL38="","",$H38-IF($P38="",0,$P38)-IF($Y38="",0,$Y38)-IF($AH38="",0,$AH38)-IF($AQ38="",0,$AQ38))</f>
        <v/>
      </c>
      <c r="AS38" s="117" t="str">
        <f t="shared" si="7"/>
        <v/>
      </c>
      <c r="AT38" s="96" t="str">
        <f t="shared" si="8"/>
        <v/>
      </c>
      <c r="AU38" s="96"/>
    </row>
    <row r="39" spans="1:47" ht="12.75" customHeight="1" x14ac:dyDescent="0.2">
      <c r="A39" s="96" t="str">
        <f>IFERROR(INDEX('2_Review &amp; Audit'!$F$6:$F$505,MATCH(ROW()-5,'2_Review &amp; Audit'!$AC$6:$AC$505,0)),"")</f>
        <v/>
      </c>
      <c r="B39" s="96" t="str">
        <f>IF($A39="","",INDEX('2_Review &amp; Audit'!$C$6:$C$505,MATCH(ROW()-5,'2_Review &amp; Audit'!$AC$6:$AC$505,0)))</f>
        <v/>
      </c>
      <c r="C39" s="96" t="str">
        <f>IF($A39="","",INDEX('2_Review &amp; Audit'!$D$6:$D$505,MATCH(ROW()-5,'2_Review &amp; Audit'!$AC$6:$AC$505,0)))</f>
        <v/>
      </c>
      <c r="D39" s="114" t="str">
        <f>IF($A39="","",INDEX('2_Review &amp; Audit'!$H$6:$H$505,MATCH(ROW()-5,'2_Review &amp; Audit'!$AC$6:$AC$505,0)))</f>
        <v/>
      </c>
      <c r="E39" s="108" t="str">
        <f>IF($A39="","",INDEX('2_Review &amp; Audit'!$M$6:$M$505,MATCH(ROW()-5,'2_Review &amp; Audit'!$AC$6:$AC$505,0)))</f>
        <v/>
      </c>
      <c r="F39" s="109" t="str">
        <f>IF($A39="","",IF(INDEX('2_Review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9" s="142" t="str">
        <f>IF(OR($A39="",$F39=0),"",ABS(INDEX('2_Review &amp; Audit'!$Q$6:$Q$505,MATCH(ROW()-5,'2_Review &amp; Audit'!$AC$6:$AC$505,0))/$F39))</f>
        <v/>
      </c>
      <c r="H39" s="142" t="str">
        <f>IF($A39="","",ABS(INDEX('2_Review &amp; Audit'!$Q$6:$Q$505,MATCH(ROW()-5,'2_Review &amp; Audit'!$AC$6:$AC$505,0))))</f>
        <v/>
      </c>
      <c r="I39" s="96" t="str">
        <f>IF($A39="","",INDEX('2_Review &amp; Audit'!$Y$6:$Y$505,MATCH(ROW()-5,'2_Review &amp; Audit'!$AC$6:$AC$505,0)))</f>
        <v/>
      </c>
      <c r="J39" s="110" t="str">
        <f>IF($A39="","",IFERROR(MATCH(ROW()-5,'2_Review &amp; Audit'!$AC$6:$AC$505,0)+5,""))</f>
        <v/>
      </c>
      <c r="K39" s="96" t="str" cm="1">
        <f t="array" ref="K39">IF($A39="","",IF($AU39&lt;&gt;"",IFERROR(MATCH($AU39,'2_Review &amp; Audit'!$H$6:$H$505,0)+5,""),IFERROR(MATCH(1,INDEX(('2_Review &amp; Audit'!$F$6:$F$505=$A39)*('2_Review &amp; Audit'!$I$6:$I$505&gt;=$E39-30)*('2_Review &amp; Audit'!$I$6:$I$505&lt;=$E39+30)*('2_Review &amp; Audit'!$R$6:$R$505&gt;0),0),0)+5,"")))</f>
        <v/>
      </c>
      <c r="L39" s="110" t="str" cm="1">
        <f t="array" ref="L39">IF($K39="","",INDEX('2_Review &amp; Audit'!$H:$H,$K39))</f>
        <v/>
      </c>
      <c r="M39" s="111" t="str">
        <f t="array" ref="M39">IF($K39="","",INDEX('2_Review &amp; Audit'!$I:$I,$K39))</f>
        <v/>
      </c>
      <c r="N39" s="109" t="str" cm="1">
        <f t="array" ref="N39">IF($K39="","",MAX(0,INDEX('2_Review &amp; Audit'!$R:$R,$K39)-SUMIFS($O$7:O38,$K$7:K38,$K39)))</f>
        <v/>
      </c>
      <c r="O39" s="109" t="str">
        <f>IF(OR($K39="",$N39="",$F39=""),"",MIN($F39,$N39))</f>
        <v/>
      </c>
      <c r="P39" s="112" t="str">
        <f>IF($O39="","",$O39*$G39)</f>
        <v/>
      </c>
      <c r="Q39" s="112" t="str">
        <f>IF($M39="","",$H39-IF($P39="",0,$P39)-IF($Y39="",0,$Y39)-IF($AH39="",0,$AH39)-IF($AQ39="",0,$AQ39))</f>
        <v/>
      </c>
      <c r="R39" s="112" t="str">
        <f t="shared" si="9"/>
        <v/>
      </c>
      <c r="S39" s="96" t="str">
        <f>IF($M39="","",MAX(0,N($F39)-N($O39)))</f>
        <v/>
      </c>
      <c r="T39" s="96" t="str" cm="1">
        <f t="array" ref="T39">IF(OR($D39="",$S39="",N($S39)&lt;=0),"",IFERROR(MATCH(1,INDEX(('2_Review &amp; Audit'!$F$6:$F$505=$A39)*('2_Review &amp; Audit'!$I$6:$I$505&gt;=$E39-30)*('2_Review &amp; Audit'!$I$6:$I$505&lt;=$E39+30)*('2_Review &amp; Audit'!$R$6:$R$505&gt;0)*(ROW('2_Review &amp; Audit'!$R$6:$R$505)&gt;$K39),0),0)+5,""))</f>
        <v/>
      </c>
      <c r="U39" s="96" t="str" cm="1">
        <f t="array" ref="U39">IF($T39="","",INDEX('2_Review &amp; Audit'!$H:$H,$T39))</f>
        <v/>
      </c>
      <c r="V39" s="108" t="str">
        <f t="array" ref="V39">IF($T39="","",INDEX('2_Review &amp; Audit'!$I:$I,$T39))</f>
        <v/>
      </c>
      <c r="W39" s="96" t="str">
        <f t="array" ref="W39">IF($T39="","",MAX(0,INDEX('2_Review &amp; Audit'!$J:$J,$T39)-SUMIFS($X$7:X38,$T$7:T38,$T39)))</f>
        <v/>
      </c>
      <c r="X39" s="96" t="str">
        <f t="shared" si="0"/>
        <v/>
      </c>
      <c r="Y39" s="117" t="str">
        <f>IF($X39="","",$X39*$G39)</f>
        <v/>
      </c>
      <c r="Z39" s="117" t="str">
        <f>IF($T39="","",$H39-IF($P39="",0,$P39)-IF($Y39="",0,$Y39))</f>
        <v/>
      </c>
      <c r="AA39" s="117" t="str">
        <f t="shared" ref="AA39:AA70" si="10">IF($Y39="","",$Y39)</f>
        <v/>
      </c>
      <c r="AB39" s="96" t="str">
        <f t="shared" si="5"/>
        <v/>
      </c>
      <c r="AC39" s="96" t="str">
        <f t="array" ref="AC39">IF(OR($D39="",$AB39="",N($AB39)&lt;=0),"",IFERROR(MATCH(1,INDEX(('2_Review &amp; Audit'!$F$6:$F$505=$A39)*('2_Review &amp; Audit'!$I$6:$I$505&gt;=$E39-30)*('2_Review &amp; Audit'!$I$6:$I$505&lt;=$E39+30)*('2_Review &amp; Audit'!$R$6:$R$505&gt;0)*(ROW('2_Review &amp; Audit'!$R$6:$R$505)&gt;$T39),0),0)+5,""))</f>
        <v/>
      </c>
      <c r="AD39" s="96" t="str" cm="1">
        <f t="array" ref="AD39">IF($AC39="","",INDEX('2_Review &amp; Audit'!$H:$H,$AC39))</f>
        <v/>
      </c>
      <c r="AE39" s="108" t="str">
        <f t="array" ref="AE39">IF($AC39="","",INDEX('2_Review &amp; Audit'!$I:$I,$AC39))</f>
        <v/>
      </c>
      <c r="AF39" s="96" t="str">
        <f t="array" ref="AF39">IF($AC39="","",MAX(0,INDEX('2_Review &amp; Audit'!$J:$J,$AC39)-SUMIFS($AG$7:AG38,$AC$7:AC38,$AC39)))</f>
        <v/>
      </c>
      <c r="AG39" s="96" t="str">
        <f t="shared" ref="AG39:AG70" si="11">IF(OR($AC39="",$AF39="",$AB39=""),"",MIN($AB39,$AF39))</f>
        <v/>
      </c>
      <c r="AH39" s="117" t="str">
        <f>IF($AG39="","",$AG39*$G39)</f>
        <v/>
      </c>
      <c r="AI39" s="117" t="str">
        <f>IF($AC39="","",$H39-IF($P39="",0,$P39)-IF($Y39="",0,$Y39)-IF($AH39="",0,$AH39))</f>
        <v/>
      </c>
      <c r="AJ39" s="117" t="str">
        <f t="shared" si="3"/>
        <v/>
      </c>
      <c r="AK39" s="96" t="str">
        <f t="shared" si="6"/>
        <v/>
      </c>
      <c r="AL39" s="96" t="str" cm="1">
        <f t="array" ref="AL39">IF(OR($D39="",$AK39="",N($AK39)&lt;=0),"",IFERROR(MATCH(1,INDEX(('2_Review &amp; Audit'!$F$6:$F$505=$A39)*('2_Review &amp; Audit'!$I$6:$I$505&gt;=$E39-30)*('2_Review &amp; Audit'!$I$6:$I$505&lt;=$E39+30)*('2_Review &amp; Audit'!$R$6:$R$505&gt;0)*(ROW('2_Review &amp; Audit'!$R$6:$R$505)&gt;$AC39),0),0)+5,""))</f>
        <v/>
      </c>
      <c r="AM39" s="96" t="str">
        <f>IF($AL39="","",INDEX('2_Review &amp; Audit'!$H:$H,$AL39))</f>
        <v/>
      </c>
      <c r="AN39" s="108" t="str">
        <f>IF($AL39="","",INDEX('2_Review &amp; Audit'!$I:$I,$AL39))</f>
        <v/>
      </c>
      <c r="AO39" s="96" t="str">
        <f>IF($AL39="","",MAX(0,INDEX('2_Review &amp; Audit'!$H:$H,$AL39)-SUMIFS($AP$7:AP38,$AL$7:AL38,$AL39)))</f>
        <v/>
      </c>
      <c r="AP39" s="96" t="str">
        <f>IF(OR($D39="",$AK39="",$AO39=""),"",MIN($AK39,$AO39))</f>
        <v/>
      </c>
      <c r="AQ39" s="117" t="str">
        <f>IF($AP39="","",$AP39*$G39)</f>
        <v/>
      </c>
      <c r="AR39" s="117" t="str">
        <f>IF($AL39="","",$H39-IF($P39="",0,$P39)-IF($Y39="",0,$Y39)-IF($AH39="",0,$AH39)-IF($AQ39="",0,$AQ39))</f>
        <v/>
      </c>
      <c r="AS39" s="117" t="str">
        <f t="shared" si="7"/>
        <v/>
      </c>
      <c r="AT39" s="96" t="str">
        <f t="shared" si="8"/>
        <v/>
      </c>
      <c r="AU39" s="96"/>
    </row>
    <row r="40" spans="1:47" ht="12.75" customHeight="1" x14ac:dyDescent="0.2">
      <c r="A40" s="96" t="str">
        <f>IFERROR(INDEX('2_Review &amp; Audit'!$F$6:$F$505,MATCH(ROW()-5,'2_Review &amp; Audit'!$AC$6:$AC$505,0)),"")</f>
        <v/>
      </c>
      <c r="B40" s="96" t="str">
        <f>IF($A40="","",INDEX('2_Review &amp; Audit'!$C$6:$C$505,MATCH(ROW()-5,'2_Review &amp; Audit'!$AC$6:$AC$505,0)))</f>
        <v/>
      </c>
      <c r="C40" s="96" t="str">
        <f>IF($A40="","",INDEX('2_Review &amp; Audit'!$D$6:$D$505,MATCH(ROW()-5,'2_Review &amp; Audit'!$AC$6:$AC$505,0)))</f>
        <v/>
      </c>
      <c r="D40" s="114" t="str">
        <f>IF($A40="","",INDEX('2_Review &amp; Audit'!$H$6:$H$505,MATCH(ROW()-5,'2_Review &amp; Audit'!$AC$6:$AC$505,0)))</f>
        <v/>
      </c>
      <c r="E40" s="108" t="str">
        <f>IF($A40="","",INDEX('2_Review &amp; Audit'!$M$6:$M$505,MATCH(ROW()-5,'2_Review &amp; Audit'!$AC$6:$AC$505,0)))</f>
        <v/>
      </c>
      <c r="F40" s="109" t="str">
        <f>IF($A40="","",IF(INDEX('2_Review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0" s="142" t="str">
        <f>IF(OR($A40="",$F40=0),"",ABS(INDEX('2_Review &amp; Audit'!$Q$6:$Q$505,MATCH(ROW()-5,'2_Review &amp; Audit'!$AC$6:$AC$505,0))/$F40))</f>
        <v/>
      </c>
      <c r="H40" s="142" t="str">
        <f>IF($A40="","",ABS(INDEX('2_Review &amp; Audit'!$Q$6:$Q$505,MATCH(ROW()-5,'2_Review &amp; Audit'!$AC$6:$AC$505,0))))</f>
        <v/>
      </c>
      <c r="I40" s="96" t="str">
        <f>IF($A40="","",INDEX('2_Review &amp; Audit'!$Y$6:$Y$505,MATCH(ROW()-5,'2_Review &amp; Audit'!$AC$6:$AC$505,0)))</f>
        <v/>
      </c>
      <c r="J40" s="110" t="str">
        <f>IF($A40="","",IFERROR(MATCH(ROW()-5,'2_Review &amp; Audit'!$AC$6:$AC$505,0)+5,""))</f>
        <v/>
      </c>
      <c r="K40" s="96" t="str" cm="1">
        <f t="array" ref="K40">IF($A40="","",IF($AU40&lt;&gt;"",IFERROR(MATCH($AU40,'2_Review &amp; Audit'!$H$6:$H$505,0)+5,""),IFERROR(MATCH(1,INDEX(('2_Review &amp; Audit'!$F$6:$F$505=$A40)*('2_Review &amp; Audit'!$I$6:$I$505&gt;=$E40-30)*('2_Review &amp; Audit'!$I$6:$I$505&lt;=$E40+30)*('2_Review &amp; Audit'!$R$6:$R$505&gt;0),0),0)+5,"")))</f>
        <v/>
      </c>
      <c r="L40" s="110" t="str" cm="1">
        <f t="array" ref="L40">IF($K40="","",INDEX('2_Review &amp; Audit'!$H:$H,$K40))</f>
        <v/>
      </c>
      <c r="M40" s="111" t="str">
        <f t="array" ref="M40">IF($K40="","",INDEX('2_Review &amp; Audit'!$I:$I,$K40))</f>
        <v/>
      </c>
      <c r="N40" s="109" t="str" cm="1">
        <f t="array" ref="N40">IF($K40="","",MAX(0,INDEX('2_Review &amp; Audit'!$R:$R,$K40)-SUMIFS($O$7:O39,$K$7:K39,$K40)))</f>
        <v/>
      </c>
      <c r="O40" s="109" t="str">
        <f>IF(OR($K40="",$N40="",$F40=""),"",MIN($F40,$N40))</f>
        <v/>
      </c>
      <c r="P40" s="112" t="str">
        <f>IF($O40="","",$O40*$G40)</f>
        <v/>
      </c>
      <c r="Q40" s="112" t="str">
        <f>IF($M40="","",$H40-IF($P40="",0,$P40)-IF($Y40="",0,$Y40)-IF($AH40="",0,$AH40)-IF($AQ40="",0,$AQ40))</f>
        <v/>
      </c>
      <c r="R40" s="112" t="str">
        <f t="shared" si="9"/>
        <v/>
      </c>
      <c r="S40" s="96" t="str">
        <f>IF($M40="","",MAX(0,N($F40)-N($O40)))</f>
        <v/>
      </c>
      <c r="T40" s="96" t="str" cm="1">
        <f t="array" ref="T40">IF(OR($D40="",$S40="",N($S40)&lt;=0),"",IFERROR(MATCH(1,INDEX(('2_Review &amp; Audit'!$F$6:$F$505=$A40)*('2_Review &amp; Audit'!$I$6:$I$505&gt;=$E40-30)*('2_Review &amp; Audit'!$I$6:$I$505&lt;=$E40+30)*('2_Review &amp; Audit'!$R$6:$R$505&gt;0)*(ROW('2_Review &amp; Audit'!$R$6:$R$505)&gt;$K40),0),0)+5,""))</f>
        <v/>
      </c>
      <c r="U40" s="96" t="str" cm="1">
        <f t="array" ref="U40">IF($T40="","",INDEX('2_Review &amp; Audit'!$H:$H,$T40))</f>
        <v/>
      </c>
      <c r="V40" s="108" t="str">
        <f t="array" ref="V40">IF($T40="","",INDEX('2_Review &amp; Audit'!$I:$I,$T40))</f>
        <v/>
      </c>
      <c r="W40" s="96" t="str">
        <f t="array" ref="W40">IF($T40="","",MAX(0,INDEX('2_Review &amp; Audit'!$J:$J,$T40)-SUMIFS($X$7:X39,$T$7:T39,$T40)))</f>
        <v/>
      </c>
      <c r="X40" s="96" t="str">
        <f t="shared" si="0"/>
        <v/>
      </c>
      <c r="Y40" s="117" t="str">
        <f>IF($X40="","",$X40*$G40)</f>
        <v/>
      </c>
      <c r="Z40" s="117" t="str">
        <f>IF($T40="","",$H40-IF($P40="",0,$P40)-IF($Y40="",0,$Y40))</f>
        <v/>
      </c>
      <c r="AA40" s="117" t="str">
        <f t="shared" si="10"/>
        <v/>
      </c>
      <c r="AB40" s="96" t="str">
        <f t="shared" si="5"/>
        <v/>
      </c>
      <c r="AC40" s="96" t="str">
        <f t="array" ref="AC40">IF(OR($D40="",$AB40="",N($AB40)&lt;=0),"",IFERROR(MATCH(1,INDEX(('2_Review &amp; Audit'!$F$6:$F$505=$A40)*('2_Review &amp; Audit'!$I$6:$I$505&gt;=$E40-30)*('2_Review &amp; Audit'!$I$6:$I$505&lt;=$E40+30)*('2_Review &amp; Audit'!$R$6:$R$505&gt;0)*(ROW('2_Review &amp; Audit'!$R$6:$R$505)&gt;$T40),0),0)+5,""))</f>
        <v/>
      </c>
      <c r="AD40" s="96" t="str" cm="1">
        <f t="array" ref="AD40">IF($AC40="","",INDEX('2_Review &amp; Audit'!$H:$H,$AC40))</f>
        <v/>
      </c>
      <c r="AE40" s="108" t="str">
        <f t="array" ref="AE40">IF($AC40="","",INDEX('2_Review &amp; Audit'!$I:$I,$AC40))</f>
        <v/>
      </c>
      <c r="AF40" s="96" t="str">
        <f t="array" ref="AF40">IF($AC40="","",MAX(0,INDEX('2_Review &amp; Audit'!$J:$J,$AC40)-SUMIFS($AG$7:AG39,$AC$7:AC39,$AC40)))</f>
        <v/>
      </c>
      <c r="AG40" s="96" t="str">
        <f t="shared" si="11"/>
        <v/>
      </c>
      <c r="AH40" s="117" t="str">
        <f>IF($AG40="","",$AG40*$G40)</f>
        <v/>
      </c>
      <c r="AI40" s="117" t="str">
        <f>IF($AC40="","",$H40-IF($P40="",0,$P40)-IF($Y40="",0,$Y40)-IF($AH40="",0,$AH40))</f>
        <v/>
      </c>
      <c r="AJ40" s="117" t="str">
        <f t="shared" si="3"/>
        <v/>
      </c>
      <c r="AK40" s="96" t="str">
        <f t="shared" si="6"/>
        <v/>
      </c>
      <c r="AL40" s="96" t="str" cm="1">
        <f t="array" ref="AL40">IF(OR($D40="",$AK40="",N($AK40)&lt;=0),"",IFERROR(MATCH(1,INDEX(('2_Review &amp; Audit'!$F$6:$F$505=$A40)*('2_Review &amp; Audit'!$I$6:$I$505&gt;=$E40-30)*('2_Review &amp; Audit'!$I$6:$I$505&lt;=$E40+30)*('2_Review &amp; Audit'!$R$6:$R$505&gt;0)*(ROW('2_Review &amp; Audit'!$R$6:$R$505)&gt;$AC40),0),0)+5,""))</f>
        <v/>
      </c>
      <c r="AM40" s="96" t="str">
        <f>IF($AL40="","",INDEX('2_Review &amp; Audit'!$H:$H,$AL40))</f>
        <v/>
      </c>
      <c r="AN40" s="108" t="str">
        <f>IF($AL40="","",INDEX('2_Review &amp; Audit'!$I:$I,$AL40))</f>
        <v/>
      </c>
      <c r="AO40" s="96" t="str">
        <f>IF($AL40="","",MAX(0,INDEX('2_Review &amp; Audit'!$H:$H,$AL40)-SUMIFS($AP$7:AP39,$AL$7:AL39,$AL40)))</f>
        <v/>
      </c>
      <c r="AP40" s="96" t="str">
        <f>IF(OR($D40="",$AK40="",$AO40=""),"",MIN($AK40,$AO40))</f>
        <v/>
      </c>
      <c r="AQ40" s="117" t="str">
        <f>IF($AP40="","",$AP40*$G40)</f>
        <v/>
      </c>
      <c r="AR40" s="117" t="str">
        <f>IF($AL40="","",$H40-IF($P40="",0,$P40)-IF($Y40="",0,$Y40)-IF($AH40="",0,$AH40)-IF($AQ40="",0,$AQ40))</f>
        <v/>
      </c>
      <c r="AS40" s="117" t="str">
        <f t="shared" si="7"/>
        <v/>
      </c>
      <c r="AT40" s="96" t="str">
        <f t="shared" si="8"/>
        <v/>
      </c>
      <c r="AU40" s="96"/>
    </row>
    <row r="41" spans="1:47" ht="12.75" customHeight="1" x14ac:dyDescent="0.2">
      <c r="A41" s="96" t="str">
        <f>IFERROR(INDEX('2_Review &amp; Audit'!$F$6:$F$505,MATCH(ROW()-5,'2_Review &amp; Audit'!$AC$6:$AC$505,0)),"")</f>
        <v/>
      </c>
      <c r="B41" s="96" t="str">
        <f>IF($A41="","",INDEX('2_Review &amp; Audit'!$C$6:$C$505,MATCH(ROW()-5,'2_Review &amp; Audit'!$AC$6:$AC$505,0)))</f>
        <v/>
      </c>
      <c r="C41" s="96" t="str">
        <f>IF($A41="","",INDEX('2_Review &amp; Audit'!$D$6:$D$505,MATCH(ROW()-5,'2_Review &amp; Audit'!$AC$6:$AC$505,0)))</f>
        <v/>
      </c>
      <c r="D41" s="114" t="str">
        <f>IF($A41="","",INDEX('2_Review &amp; Audit'!$H$6:$H$505,MATCH(ROW()-5,'2_Review &amp; Audit'!$AC$6:$AC$505,0)))</f>
        <v/>
      </c>
      <c r="E41" s="108" t="str">
        <f>IF($A41="","",INDEX('2_Review &amp; Audit'!$M$6:$M$505,MATCH(ROW()-5,'2_Review &amp; Audit'!$AC$6:$AC$505,0)))</f>
        <v/>
      </c>
      <c r="F41" s="109" t="str">
        <f>IF($A41="","",IF(INDEX('2_Review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1" s="142" t="str">
        <f>IF(OR($A41="",$F41=0),"",ABS(INDEX('2_Review &amp; Audit'!$Q$6:$Q$505,MATCH(ROW()-5,'2_Review &amp; Audit'!$AC$6:$AC$505,0))/$F41))</f>
        <v/>
      </c>
      <c r="H41" s="142" t="str">
        <f>IF($A41="","",ABS(INDEX('2_Review &amp; Audit'!$Q$6:$Q$505,MATCH(ROW()-5,'2_Review &amp; Audit'!$AC$6:$AC$505,0))))</f>
        <v/>
      </c>
      <c r="I41" s="96" t="str">
        <f>IF($A41="","",INDEX('2_Review &amp; Audit'!$Y$6:$Y$505,MATCH(ROW()-5,'2_Review &amp; Audit'!$AC$6:$AC$505,0)))</f>
        <v/>
      </c>
      <c r="J41" s="110" t="str">
        <f>IF($A41="","",IFERROR(MATCH(ROW()-5,'2_Review &amp; Audit'!$AC$6:$AC$505,0)+5,""))</f>
        <v/>
      </c>
      <c r="K41" s="96" t="str" cm="1">
        <f t="array" ref="K41">IF($A41="","",IF($AU41&lt;&gt;"",IFERROR(MATCH($AU41,'2_Review &amp; Audit'!$H$6:$H$505,0)+5,""),IFERROR(MATCH(1,INDEX(('2_Review &amp; Audit'!$F$6:$F$505=$A41)*('2_Review &amp; Audit'!$I$6:$I$505&gt;=$E41-30)*('2_Review &amp; Audit'!$I$6:$I$505&lt;=$E41+30)*('2_Review &amp; Audit'!$R$6:$R$505&gt;0),0),0)+5,"")))</f>
        <v/>
      </c>
      <c r="L41" s="110" t="str" cm="1">
        <f t="array" ref="L41">IF($K41="","",INDEX('2_Review &amp; Audit'!$H:$H,$K41))</f>
        <v/>
      </c>
      <c r="M41" s="111" t="str">
        <f t="array" ref="M41">IF($K41="","",INDEX('2_Review &amp; Audit'!$I:$I,$K41))</f>
        <v/>
      </c>
      <c r="N41" s="109" t="str" cm="1">
        <f t="array" ref="N41">IF($K41="","",MAX(0,INDEX('2_Review &amp; Audit'!$R:$R,$K41)-SUMIFS($O$7:O40,$K$7:K40,$K41)))</f>
        <v/>
      </c>
      <c r="O41" s="109" t="str">
        <f>IF(OR($K41="",$N41="",$F41=""),"",MIN($F41,$N41))</f>
        <v/>
      </c>
      <c r="P41" s="112" t="str">
        <f>IF($O41="","",$O41*$G41)</f>
        <v/>
      </c>
      <c r="Q41" s="112" t="str">
        <f>IF($M41="","",$H41-IF($P41="",0,$P41)-IF($Y41="",0,$Y41)-IF($AH41="",0,$AH41)-IF($AQ41="",0,$AQ41))</f>
        <v/>
      </c>
      <c r="R41" s="112" t="str">
        <f t="shared" si="9"/>
        <v/>
      </c>
      <c r="S41" s="96" t="str">
        <f>IF($M41="","",MAX(0,N($F41)-N($O41)))</f>
        <v/>
      </c>
      <c r="T41" s="96" t="str" cm="1">
        <f t="array" ref="T41">IF(OR($D41="",$S41="",N($S41)&lt;=0),"",IFERROR(MATCH(1,INDEX(('2_Review &amp; Audit'!$F$6:$F$505=$A41)*('2_Review &amp; Audit'!$I$6:$I$505&gt;=$E41-30)*('2_Review &amp; Audit'!$I$6:$I$505&lt;=$E41+30)*('2_Review &amp; Audit'!$R$6:$R$505&gt;0)*(ROW('2_Review &amp; Audit'!$R$6:$R$505)&gt;$K41),0),0)+5,""))</f>
        <v/>
      </c>
      <c r="U41" s="96" t="str" cm="1">
        <f t="array" ref="U41">IF($T41="","",INDEX('2_Review &amp; Audit'!$H:$H,$T41))</f>
        <v/>
      </c>
      <c r="V41" s="108" t="str">
        <f t="array" ref="V41">IF($T41="","",INDEX('2_Review &amp; Audit'!$I:$I,$T41))</f>
        <v/>
      </c>
      <c r="W41" s="96" t="str">
        <f t="array" ref="W41">IF($T41="","",MAX(0,INDEX('2_Review &amp; Audit'!$J:$J,$T41)-SUMIFS($X$7:X40,$T$7:T40,$T41)))</f>
        <v/>
      </c>
      <c r="X41" s="96" t="str">
        <f t="shared" si="0"/>
        <v/>
      </c>
      <c r="Y41" s="117" t="str">
        <f>IF($X41="","",$X41*$G41)</f>
        <v/>
      </c>
      <c r="Z41" s="117" t="str">
        <f>IF($T41="","",$H41-IF($P41="",0,$P41)-IF($Y41="",0,$Y41))</f>
        <v/>
      </c>
      <c r="AA41" s="117" t="str">
        <f t="shared" si="10"/>
        <v/>
      </c>
      <c r="AB41" s="96" t="str">
        <f t="shared" si="5"/>
        <v/>
      </c>
      <c r="AC41" s="96" t="str">
        <f t="array" ref="AC41">IF(OR($D41="",$AB41="",N($AB41)&lt;=0),"",IFERROR(MATCH(1,INDEX(('2_Review &amp; Audit'!$F$6:$F$505=$A41)*('2_Review &amp; Audit'!$I$6:$I$505&gt;=$E41-30)*('2_Review &amp; Audit'!$I$6:$I$505&lt;=$E41+30)*('2_Review &amp; Audit'!$R$6:$R$505&gt;0)*(ROW('2_Review &amp; Audit'!$R$6:$R$505)&gt;$T41),0),0)+5,""))</f>
        <v/>
      </c>
      <c r="AD41" s="96" t="str" cm="1">
        <f t="array" ref="AD41">IF($AC41="","",INDEX('2_Review &amp; Audit'!$H:$H,$AC41))</f>
        <v/>
      </c>
      <c r="AE41" s="108" t="str">
        <f t="array" ref="AE41">IF($AC41="","",INDEX('2_Review &amp; Audit'!$I:$I,$AC41))</f>
        <v/>
      </c>
      <c r="AF41" s="96" t="str">
        <f t="array" ref="AF41">IF($AC41="","",MAX(0,INDEX('2_Review &amp; Audit'!$J:$J,$AC41)-SUMIFS($AG$7:AG40,$AC$7:AC40,$AC41)))</f>
        <v/>
      </c>
      <c r="AG41" s="96" t="str">
        <f t="shared" si="11"/>
        <v/>
      </c>
      <c r="AH41" s="117" t="str">
        <f>IF($AG41="","",$AG41*$G41)</f>
        <v/>
      </c>
      <c r="AI41" s="117" t="str">
        <f>IF($AC41="","",$H41-IF($P41="",0,$P41)-IF($Y41="",0,$Y41)-IF($AH41="",0,$AH41))</f>
        <v/>
      </c>
      <c r="AJ41" s="117" t="str">
        <f t="shared" si="3"/>
        <v/>
      </c>
      <c r="AK41" s="96" t="str">
        <f t="shared" si="6"/>
        <v/>
      </c>
      <c r="AL41" s="96" t="str" cm="1">
        <f t="array" ref="AL41">IF(OR($D41="",$AK41="",N($AK41)&lt;=0),"",IFERROR(MATCH(1,INDEX(('2_Review &amp; Audit'!$F$6:$F$505=$A41)*('2_Review &amp; Audit'!$I$6:$I$505&gt;=$E41-30)*('2_Review &amp; Audit'!$I$6:$I$505&lt;=$E41+30)*('2_Review &amp; Audit'!$R$6:$R$505&gt;0)*(ROW('2_Review &amp; Audit'!$R$6:$R$505)&gt;$AC41),0),0)+5,""))</f>
        <v/>
      </c>
      <c r="AM41" s="96" t="str">
        <f>IF($AL41="","",INDEX('2_Review &amp; Audit'!$H:$H,$AL41))</f>
        <v/>
      </c>
      <c r="AN41" s="108" t="str">
        <f>IF($AL41="","",INDEX('2_Review &amp; Audit'!$I:$I,$AL41))</f>
        <v/>
      </c>
      <c r="AO41" s="96" t="str">
        <f>IF($AL41="","",MAX(0,INDEX('2_Review &amp; Audit'!$H:$H,$AL41)-SUMIFS($AP$7:AP40,$AL$7:AL40,$AL41)))</f>
        <v/>
      </c>
      <c r="AP41" s="96" t="str">
        <f>IF(OR($D41="",$AK41="",$AO41=""),"",MIN($AK41,$AO41))</f>
        <v/>
      </c>
      <c r="AQ41" s="117" t="str">
        <f>IF($AP41="","",$AP41*$G41)</f>
        <v/>
      </c>
      <c r="AR41" s="117" t="str">
        <f>IF($AL41="","",$H41-IF($P41="",0,$P41)-IF($Y41="",0,$Y41)-IF($AH41="",0,$AH41)-IF($AQ41="",0,$AQ41))</f>
        <v/>
      </c>
      <c r="AS41" s="117" t="str">
        <f t="shared" si="7"/>
        <v/>
      </c>
      <c r="AT41" s="96" t="str">
        <f t="shared" si="8"/>
        <v/>
      </c>
      <c r="AU41" s="96"/>
    </row>
    <row r="42" spans="1:47" ht="12.75" customHeight="1" x14ac:dyDescent="0.2">
      <c r="A42" s="96" t="str">
        <f>IFERROR(INDEX('2_Review &amp; Audit'!$F$6:$F$505,MATCH(ROW()-5,'2_Review &amp; Audit'!$AC$6:$AC$505,0)),"")</f>
        <v/>
      </c>
      <c r="B42" s="96" t="str">
        <f>IF($A42="","",INDEX('2_Review &amp; Audit'!$C$6:$C$505,MATCH(ROW()-5,'2_Review &amp; Audit'!$AC$6:$AC$505,0)))</f>
        <v/>
      </c>
      <c r="C42" s="96" t="str">
        <f>IF($A42="","",INDEX('2_Review &amp; Audit'!$D$6:$D$505,MATCH(ROW()-5,'2_Review &amp; Audit'!$AC$6:$AC$505,0)))</f>
        <v/>
      </c>
      <c r="D42" s="114" t="str">
        <f>IF($A42="","",INDEX('2_Review &amp; Audit'!$H$6:$H$505,MATCH(ROW()-5,'2_Review &amp; Audit'!$AC$6:$AC$505,0)))</f>
        <v/>
      </c>
      <c r="E42" s="108" t="str">
        <f>IF($A42="","",INDEX('2_Review &amp; Audit'!$M$6:$M$505,MATCH(ROW()-5,'2_Review &amp; Audit'!$AC$6:$AC$505,0)))</f>
        <v/>
      </c>
      <c r="F42" s="109" t="str">
        <f>IF($A42="","",IF(INDEX('2_Review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2" s="142" t="str">
        <f>IF(OR($A42="",$F42=0),"",ABS(INDEX('2_Review &amp; Audit'!$Q$6:$Q$505,MATCH(ROW()-5,'2_Review &amp; Audit'!$AC$6:$AC$505,0))/$F42))</f>
        <v/>
      </c>
      <c r="H42" s="142" t="str">
        <f>IF($A42="","",ABS(INDEX('2_Review &amp; Audit'!$Q$6:$Q$505,MATCH(ROW()-5,'2_Review &amp; Audit'!$AC$6:$AC$505,0))))</f>
        <v/>
      </c>
      <c r="I42" s="96" t="str">
        <f>IF($A42="","",INDEX('2_Review &amp; Audit'!$Y$6:$Y$505,MATCH(ROW()-5,'2_Review &amp; Audit'!$AC$6:$AC$505,0)))</f>
        <v/>
      </c>
      <c r="J42" s="110" t="str">
        <f>IF($A42="","",IFERROR(MATCH(ROW()-5,'2_Review &amp; Audit'!$AC$6:$AC$505,0)+5,""))</f>
        <v/>
      </c>
      <c r="K42" s="96" t="str" cm="1">
        <f t="array" ref="K42">IF($A42="","",IF($AU42&lt;&gt;"",IFERROR(MATCH($AU42,'2_Review &amp; Audit'!$H$6:$H$505,0)+5,""),IFERROR(MATCH(1,INDEX(('2_Review &amp; Audit'!$F$6:$F$505=$A42)*('2_Review &amp; Audit'!$I$6:$I$505&gt;=$E42-30)*('2_Review &amp; Audit'!$I$6:$I$505&lt;=$E42+30)*('2_Review &amp; Audit'!$R$6:$R$505&gt;0),0),0)+5,"")))</f>
        <v/>
      </c>
      <c r="L42" s="110" t="str" cm="1">
        <f t="array" ref="L42">IF($K42="","",INDEX('2_Review &amp; Audit'!$H:$H,$K42))</f>
        <v/>
      </c>
      <c r="M42" s="111" t="str">
        <f t="array" ref="M42">IF($K42="","",INDEX('2_Review &amp; Audit'!$I:$I,$K42))</f>
        <v/>
      </c>
      <c r="N42" s="109" t="str" cm="1">
        <f t="array" ref="N42">IF($K42="","",MAX(0,INDEX('2_Review &amp; Audit'!$R:$R,$K42)-SUMIFS($O$7:O41,$K$7:K41,$K42)))</f>
        <v/>
      </c>
      <c r="O42" s="109" t="str">
        <f>IF(OR($K42="",$N42="",$F42=""),"",MIN($F42,$N42))</f>
        <v/>
      </c>
      <c r="P42" s="112" t="str">
        <f>IF($O42="","",$O42*$G42)</f>
        <v/>
      </c>
      <c r="Q42" s="112" t="str">
        <f>IF($M42="","",$H42-IF($P42="",0,$P42)-IF($Y42="",0,$Y42)-IF($AH42="",0,$AH42)-IF($AQ42="",0,$AQ42))</f>
        <v/>
      </c>
      <c r="R42" s="112" t="str">
        <f t="shared" si="9"/>
        <v/>
      </c>
      <c r="S42" s="96" t="str">
        <f>IF($M42="","",MAX(0,N($F42)-N($O42)))</f>
        <v/>
      </c>
      <c r="T42" s="96" t="str" cm="1">
        <f t="array" ref="T42">IF(OR($D42="",$S42="",N($S42)&lt;=0),"",IFERROR(MATCH(1,INDEX(('2_Review &amp; Audit'!$F$6:$F$505=$A42)*('2_Review &amp; Audit'!$I$6:$I$505&gt;=$E42-30)*('2_Review &amp; Audit'!$I$6:$I$505&lt;=$E42+30)*('2_Review &amp; Audit'!$R$6:$R$505&gt;0)*(ROW('2_Review &amp; Audit'!$R$6:$R$505)&gt;$K42),0),0)+5,""))</f>
        <v/>
      </c>
      <c r="U42" s="96" t="str" cm="1">
        <f t="array" ref="U42">IF($T42="","",INDEX('2_Review &amp; Audit'!$H:$H,$T42))</f>
        <v/>
      </c>
      <c r="V42" s="108" t="str">
        <f t="array" ref="V42">IF($T42="","",INDEX('2_Review &amp; Audit'!$I:$I,$T42))</f>
        <v/>
      </c>
      <c r="W42" s="96" t="str">
        <f t="array" ref="W42">IF($T42="","",MAX(0,INDEX('2_Review &amp; Audit'!$J:$J,$T42)-SUMIFS($X$7:X41,$T$7:T41,$T42)))</f>
        <v/>
      </c>
      <c r="X42" s="96" t="str">
        <f t="shared" si="0"/>
        <v/>
      </c>
      <c r="Y42" s="117" t="str">
        <f>IF($X42="","",$X42*$G42)</f>
        <v/>
      </c>
      <c r="Z42" s="117" t="str">
        <f>IF($T42="","",$H42-IF($P42="",0,$P42)-IF($Y42="",0,$Y42))</f>
        <v/>
      </c>
      <c r="AA42" s="117" t="str">
        <f t="shared" si="10"/>
        <v/>
      </c>
      <c r="AB42" s="96" t="str">
        <f t="shared" si="5"/>
        <v/>
      </c>
      <c r="AC42" s="96" t="str">
        <f t="array" ref="AC42">IF(OR($D42="",$AB42="",N($AB42)&lt;=0),"",IFERROR(MATCH(1,INDEX(('2_Review &amp; Audit'!$F$6:$F$505=$A42)*('2_Review &amp; Audit'!$I$6:$I$505&gt;=$E42-30)*('2_Review &amp; Audit'!$I$6:$I$505&lt;=$E42+30)*('2_Review &amp; Audit'!$R$6:$R$505&gt;0)*(ROW('2_Review &amp; Audit'!$R$6:$R$505)&gt;$T42),0),0)+5,""))</f>
        <v/>
      </c>
      <c r="AD42" s="96" t="str" cm="1">
        <f t="array" ref="AD42">IF($AC42="","",INDEX('2_Review &amp; Audit'!$H:$H,$AC42))</f>
        <v/>
      </c>
      <c r="AE42" s="108" t="str">
        <f t="array" ref="AE42">IF($AC42="","",INDEX('2_Review &amp; Audit'!$I:$I,$AC42))</f>
        <v/>
      </c>
      <c r="AF42" s="96" t="str">
        <f t="array" ref="AF42">IF($AC42="","",MAX(0,INDEX('2_Review &amp; Audit'!$J:$J,$AC42)-SUMIFS($AG$7:AG41,$AC$7:AC41,$AC42)))</f>
        <v/>
      </c>
      <c r="AG42" s="96" t="str">
        <f t="shared" si="11"/>
        <v/>
      </c>
      <c r="AH42" s="117" t="str">
        <f>IF($AG42="","",$AG42*$G42)</f>
        <v/>
      </c>
      <c r="AI42" s="117" t="str">
        <f>IF($AC42="","",$H42-IF($P42="",0,$P42)-IF($Y42="",0,$Y42)-IF($AH42="",0,$AH42))</f>
        <v/>
      </c>
      <c r="AJ42" s="117" t="str">
        <f t="shared" si="3"/>
        <v/>
      </c>
      <c r="AK42" s="96" t="str">
        <f t="shared" si="6"/>
        <v/>
      </c>
      <c r="AL42" s="96" t="str" cm="1">
        <f t="array" ref="AL42">IF(OR($D42="",$AK42="",N($AK42)&lt;=0),"",IFERROR(MATCH(1,INDEX(('2_Review &amp; Audit'!$F$6:$F$505=$A42)*('2_Review &amp; Audit'!$I$6:$I$505&gt;=$E42-30)*('2_Review &amp; Audit'!$I$6:$I$505&lt;=$E42+30)*('2_Review &amp; Audit'!$R$6:$R$505&gt;0)*(ROW('2_Review &amp; Audit'!$R$6:$R$505)&gt;$AC42),0),0)+5,""))</f>
        <v/>
      </c>
      <c r="AM42" s="96" t="str">
        <f>IF($AL42="","",INDEX('2_Review &amp; Audit'!$H:$H,$AL42))</f>
        <v/>
      </c>
      <c r="AN42" s="108" t="str">
        <f>IF($AL42="","",INDEX('2_Review &amp; Audit'!$I:$I,$AL42))</f>
        <v/>
      </c>
      <c r="AO42" s="96" t="str">
        <f>IF($AL42="","",MAX(0,INDEX('2_Review &amp; Audit'!$H:$H,$AL42)-SUMIFS($AP$7:AP41,$AL$7:AL41,$AL42)))</f>
        <v/>
      </c>
      <c r="AP42" s="96" t="str">
        <f>IF(OR($D42="",$AK42="",$AO42=""),"",MIN($AK42,$AO42))</f>
        <v/>
      </c>
      <c r="AQ42" s="117" t="str">
        <f>IF($AP42="","",$AP42*$G42)</f>
        <v/>
      </c>
      <c r="AR42" s="117" t="str">
        <f>IF($AL42="","",$H42-IF($P42="",0,$P42)-IF($Y42="",0,$Y42)-IF($AH42="",0,$AH42)-IF($AQ42="",0,$AQ42))</f>
        <v/>
      </c>
      <c r="AS42" s="117" t="str">
        <f t="shared" si="7"/>
        <v/>
      </c>
      <c r="AT42" s="96" t="str">
        <f t="shared" si="8"/>
        <v/>
      </c>
      <c r="AU42" s="96"/>
    </row>
    <row r="43" spans="1:47" ht="12.75" customHeight="1" x14ac:dyDescent="0.2">
      <c r="A43" s="96" t="str">
        <f>IFERROR(INDEX('2_Review &amp; Audit'!$F$6:$F$505,MATCH(ROW()-5,'2_Review &amp; Audit'!$AC$6:$AC$505,0)),"")</f>
        <v/>
      </c>
      <c r="B43" s="96" t="str">
        <f>IF($A43="","",INDEX('2_Review &amp; Audit'!$C$6:$C$505,MATCH(ROW()-5,'2_Review &amp; Audit'!$AC$6:$AC$505,0)))</f>
        <v/>
      </c>
      <c r="C43" s="96" t="str">
        <f>IF($A43="","",INDEX('2_Review &amp; Audit'!$D$6:$D$505,MATCH(ROW()-5,'2_Review &amp; Audit'!$AC$6:$AC$505,0)))</f>
        <v/>
      </c>
      <c r="D43" s="114" t="str">
        <f>IF($A43="","",INDEX('2_Review &amp; Audit'!$H$6:$H$505,MATCH(ROW()-5,'2_Review &amp; Audit'!$AC$6:$AC$505,0)))</f>
        <v/>
      </c>
      <c r="E43" s="108" t="str">
        <f>IF($A43="","",INDEX('2_Review &amp; Audit'!$M$6:$M$505,MATCH(ROW()-5,'2_Review &amp; Audit'!$AC$6:$AC$505,0)))</f>
        <v/>
      </c>
      <c r="F43" s="109" t="str">
        <f>IF($A43="","",IF(INDEX('2_Review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3" s="142" t="str">
        <f>IF(OR($A43="",$F43=0),"",ABS(INDEX('2_Review &amp; Audit'!$Q$6:$Q$505,MATCH(ROW()-5,'2_Review &amp; Audit'!$AC$6:$AC$505,0))/$F43))</f>
        <v/>
      </c>
      <c r="H43" s="142" t="str">
        <f>IF($A43="","",ABS(INDEX('2_Review &amp; Audit'!$Q$6:$Q$505,MATCH(ROW()-5,'2_Review &amp; Audit'!$AC$6:$AC$505,0))))</f>
        <v/>
      </c>
      <c r="I43" s="96" t="str">
        <f>IF($A43="","",INDEX('2_Review &amp; Audit'!$Y$6:$Y$505,MATCH(ROW()-5,'2_Review &amp; Audit'!$AC$6:$AC$505,0)))</f>
        <v/>
      </c>
      <c r="J43" s="110" t="str">
        <f>IF($A43="","",IFERROR(MATCH(ROW()-5,'2_Review &amp; Audit'!$AC$6:$AC$505,0)+5,""))</f>
        <v/>
      </c>
      <c r="K43" s="96" t="str" cm="1">
        <f t="array" ref="K43">IF($A43="","",IF($AU43&lt;&gt;"",IFERROR(MATCH($AU43,'2_Review &amp; Audit'!$H$6:$H$505,0)+5,""),IFERROR(MATCH(1,INDEX(('2_Review &amp; Audit'!$F$6:$F$505=$A43)*('2_Review &amp; Audit'!$I$6:$I$505&gt;=$E43-30)*('2_Review &amp; Audit'!$I$6:$I$505&lt;=$E43+30)*('2_Review &amp; Audit'!$R$6:$R$505&gt;0),0),0)+5,"")))</f>
        <v/>
      </c>
      <c r="L43" s="110" t="str" cm="1">
        <f t="array" ref="L43">IF($K43="","",INDEX('2_Review &amp; Audit'!$H:$H,$K43))</f>
        <v/>
      </c>
      <c r="M43" s="111" t="str">
        <f t="array" ref="M43">IF($K43="","",INDEX('2_Review &amp; Audit'!$I:$I,$K43))</f>
        <v/>
      </c>
      <c r="N43" s="109" t="str" cm="1">
        <f t="array" ref="N43">IF($K43="","",MAX(0,INDEX('2_Review &amp; Audit'!$R:$R,$K43)-SUMIFS($O$7:O42,$K$7:K42,$K43)))</f>
        <v/>
      </c>
      <c r="O43" s="109" t="str">
        <f>IF(OR($K43="",$N43="",$F43=""),"",MIN($F43,$N43))</f>
        <v/>
      </c>
      <c r="P43" s="112" t="str">
        <f>IF($O43="","",$O43*$G43)</f>
        <v/>
      </c>
      <c r="Q43" s="112" t="str">
        <f>IF($M43="","",$H43-IF($P43="",0,$P43)-IF($Y43="",0,$Y43)-IF($AH43="",0,$AH43)-IF($AQ43="",0,$AQ43))</f>
        <v/>
      </c>
      <c r="R43" s="112" t="str">
        <f t="shared" si="9"/>
        <v/>
      </c>
      <c r="S43" s="96" t="str">
        <f>IF($M43="","",MAX(0,N($F43)-N($O43)))</f>
        <v/>
      </c>
      <c r="T43" s="96" t="str" cm="1">
        <f t="array" ref="T43">IF(OR($D43="",$S43="",N($S43)&lt;=0),"",IFERROR(MATCH(1,INDEX(('2_Review &amp; Audit'!$F$6:$F$505=$A43)*('2_Review &amp; Audit'!$I$6:$I$505&gt;=$E43-30)*('2_Review &amp; Audit'!$I$6:$I$505&lt;=$E43+30)*('2_Review &amp; Audit'!$R$6:$R$505&gt;0)*(ROW('2_Review &amp; Audit'!$R$6:$R$505)&gt;$K43),0),0)+5,""))</f>
        <v/>
      </c>
      <c r="U43" s="96" t="str" cm="1">
        <f t="array" ref="U43">IF($T43="","",INDEX('2_Review &amp; Audit'!$H:$H,$T43))</f>
        <v/>
      </c>
      <c r="V43" s="108" t="str">
        <f t="array" ref="V43">IF($T43="","",INDEX('2_Review &amp; Audit'!$I:$I,$T43))</f>
        <v/>
      </c>
      <c r="W43" s="96" t="str">
        <f t="array" ref="W43">IF($T43="","",MAX(0,INDEX('2_Review &amp; Audit'!$J:$J,$T43)-SUMIFS($X$7:X42,$T$7:T42,$T43)))</f>
        <v/>
      </c>
      <c r="X43" s="96" t="str">
        <f t="shared" si="0"/>
        <v/>
      </c>
      <c r="Y43" s="117" t="str">
        <f>IF($X43="","",$X43*$G43)</f>
        <v/>
      </c>
      <c r="Z43" s="117" t="str">
        <f>IF($T43="","",$H43-IF($P43="",0,$P43)-IF($Y43="",0,$Y43))</f>
        <v/>
      </c>
      <c r="AA43" s="117" t="str">
        <f t="shared" si="10"/>
        <v/>
      </c>
      <c r="AB43" s="96" t="str">
        <f t="shared" si="5"/>
        <v/>
      </c>
      <c r="AC43" s="96" t="str">
        <f t="array" ref="AC43">IF(OR($D43="",$AB43="",N($AB43)&lt;=0),"",IFERROR(MATCH(1,INDEX(('2_Review &amp; Audit'!$F$6:$F$505=$A43)*('2_Review &amp; Audit'!$I$6:$I$505&gt;=$E43-30)*('2_Review &amp; Audit'!$I$6:$I$505&lt;=$E43+30)*('2_Review &amp; Audit'!$R$6:$R$505&gt;0)*(ROW('2_Review &amp; Audit'!$R$6:$R$505)&gt;$T43),0),0)+5,""))</f>
        <v/>
      </c>
      <c r="AD43" s="96" t="str" cm="1">
        <f t="array" ref="AD43">IF($AC43="","",INDEX('2_Review &amp; Audit'!$H:$H,$AC43))</f>
        <v/>
      </c>
      <c r="AE43" s="108" t="str">
        <f t="array" ref="AE43">IF($AC43="","",INDEX('2_Review &amp; Audit'!$I:$I,$AC43))</f>
        <v/>
      </c>
      <c r="AF43" s="96" t="str">
        <f t="array" ref="AF43">IF($AC43="","",MAX(0,INDEX('2_Review &amp; Audit'!$J:$J,$AC43)-SUMIFS($AG$7:AG42,$AC$7:AC42,$AC43)))</f>
        <v/>
      </c>
      <c r="AG43" s="96" t="str">
        <f t="shared" si="11"/>
        <v/>
      </c>
      <c r="AH43" s="117" t="str">
        <f>IF($AG43="","",$AG43*$G43)</f>
        <v/>
      </c>
      <c r="AI43" s="117" t="str">
        <f>IF($AC43="","",$H43-IF($P43="",0,$P43)-IF($Y43="",0,$Y43)-IF($AH43="",0,$AH43))</f>
        <v/>
      </c>
      <c r="AJ43" s="117" t="str">
        <f t="shared" si="3"/>
        <v/>
      </c>
      <c r="AK43" s="96" t="str">
        <f t="shared" si="6"/>
        <v/>
      </c>
      <c r="AL43" s="96" t="str" cm="1">
        <f t="array" ref="AL43">IF(OR($D43="",$AK43="",N($AK43)&lt;=0),"",IFERROR(MATCH(1,INDEX(('2_Review &amp; Audit'!$F$6:$F$505=$A43)*('2_Review &amp; Audit'!$I$6:$I$505&gt;=$E43-30)*('2_Review &amp; Audit'!$I$6:$I$505&lt;=$E43+30)*('2_Review &amp; Audit'!$R$6:$R$505&gt;0)*(ROW('2_Review &amp; Audit'!$R$6:$R$505)&gt;$AC43),0),0)+5,""))</f>
        <v/>
      </c>
      <c r="AM43" s="96" t="str">
        <f>IF($AL43="","",INDEX('2_Review &amp; Audit'!$H:$H,$AL43))</f>
        <v/>
      </c>
      <c r="AN43" s="108" t="str">
        <f>IF($AL43="","",INDEX('2_Review &amp; Audit'!$I:$I,$AL43))</f>
        <v/>
      </c>
      <c r="AO43" s="96" t="str">
        <f>IF($AL43="","",MAX(0,INDEX('2_Review &amp; Audit'!$H:$H,$AL43)-SUMIFS($AP$7:AP42,$AL$7:AL42,$AL43)))</f>
        <v/>
      </c>
      <c r="AP43" s="96" t="str">
        <f>IF(OR($D43="",$AK43="",$AO43=""),"",MIN($AK43,$AO43))</f>
        <v/>
      </c>
      <c r="AQ43" s="117" t="str">
        <f>IF($AP43="","",$AP43*$G43)</f>
        <v/>
      </c>
      <c r="AR43" s="117" t="str">
        <f>IF($AL43="","",$H43-IF($P43="",0,$P43)-IF($Y43="",0,$Y43)-IF($AH43="",0,$AH43)-IF($AQ43="",0,$AQ43))</f>
        <v/>
      </c>
      <c r="AS43" s="117" t="str">
        <f t="shared" si="7"/>
        <v/>
      </c>
      <c r="AT43" s="96" t="str">
        <f t="shared" si="8"/>
        <v/>
      </c>
      <c r="AU43" s="96"/>
    </row>
    <row r="44" spans="1:47" ht="12.75" customHeight="1" x14ac:dyDescent="0.2">
      <c r="A44" s="96" t="str">
        <f>IFERROR(INDEX('2_Review &amp; Audit'!$F$6:$F$505,MATCH(ROW()-5,'2_Review &amp; Audit'!$AC$6:$AC$505,0)),"")</f>
        <v/>
      </c>
      <c r="B44" s="96" t="str">
        <f>IF($A44="","",INDEX('2_Review &amp; Audit'!$C$6:$C$505,MATCH(ROW()-5,'2_Review &amp; Audit'!$AC$6:$AC$505,0)))</f>
        <v/>
      </c>
      <c r="C44" s="96" t="str">
        <f>IF($A44="","",INDEX('2_Review &amp; Audit'!$D$6:$D$505,MATCH(ROW()-5,'2_Review &amp; Audit'!$AC$6:$AC$505,0)))</f>
        <v/>
      </c>
      <c r="D44" s="114" t="str">
        <f>IF($A44="","",INDEX('2_Review &amp; Audit'!$H$6:$H$505,MATCH(ROW()-5,'2_Review &amp; Audit'!$AC$6:$AC$505,0)))</f>
        <v/>
      </c>
      <c r="E44" s="108" t="str">
        <f>IF($A44="","",INDEX('2_Review &amp; Audit'!$M$6:$M$505,MATCH(ROW()-5,'2_Review &amp; Audit'!$AC$6:$AC$505,0)))</f>
        <v/>
      </c>
      <c r="F44" s="109" t="str">
        <f>IF($A44="","",IF(INDEX('2_Review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4" s="142" t="str">
        <f>IF(OR($A44="",$F44=0),"",ABS(INDEX('2_Review &amp; Audit'!$Q$6:$Q$505,MATCH(ROW()-5,'2_Review &amp; Audit'!$AC$6:$AC$505,0))/$F44))</f>
        <v/>
      </c>
      <c r="H44" s="142" t="str">
        <f>IF($A44="","",ABS(INDEX('2_Review &amp; Audit'!$Q$6:$Q$505,MATCH(ROW()-5,'2_Review &amp; Audit'!$AC$6:$AC$505,0))))</f>
        <v/>
      </c>
      <c r="I44" s="96" t="str">
        <f>IF($A44="","",INDEX('2_Review &amp; Audit'!$Y$6:$Y$505,MATCH(ROW()-5,'2_Review &amp; Audit'!$AC$6:$AC$505,0)))</f>
        <v/>
      </c>
      <c r="J44" s="110" t="str">
        <f>IF($A44="","",IFERROR(MATCH(ROW()-5,'2_Review &amp; Audit'!$AC$6:$AC$505,0)+5,""))</f>
        <v/>
      </c>
      <c r="K44" s="96" t="str" cm="1">
        <f t="array" ref="K44">IF($A44="","",IF($AU44&lt;&gt;"",IFERROR(MATCH($AU44,'2_Review &amp; Audit'!$H$6:$H$505,0)+5,""),IFERROR(MATCH(1,INDEX(('2_Review &amp; Audit'!$F$6:$F$505=$A44)*('2_Review &amp; Audit'!$I$6:$I$505&gt;=$E44-30)*('2_Review &amp; Audit'!$I$6:$I$505&lt;=$E44+30)*('2_Review &amp; Audit'!$R$6:$R$505&gt;0),0),0)+5,"")))</f>
        <v/>
      </c>
      <c r="L44" s="110" t="str" cm="1">
        <f t="array" ref="L44">IF($K44="","",INDEX('2_Review &amp; Audit'!$H:$H,$K44))</f>
        <v/>
      </c>
      <c r="M44" s="111" t="str">
        <f t="array" ref="M44">IF($K44="","",INDEX('2_Review &amp; Audit'!$I:$I,$K44))</f>
        <v/>
      </c>
      <c r="N44" s="109" t="str" cm="1">
        <f t="array" ref="N44">IF($K44="","",MAX(0,INDEX('2_Review &amp; Audit'!$R:$R,$K44)-SUMIFS($O$7:O43,$K$7:K43,$K44)))</f>
        <v/>
      </c>
      <c r="O44" s="109" t="str">
        <f>IF(OR($K44="",$N44="",$F44=""),"",MIN($F44,$N44))</f>
        <v/>
      </c>
      <c r="P44" s="112" t="str">
        <f>IF($O44="","",$O44*$G44)</f>
        <v/>
      </c>
      <c r="Q44" s="112" t="str">
        <f>IF($M44="","",$H44-IF($P44="",0,$P44)-IF($Y44="",0,$Y44)-IF($AH44="",0,$AH44)-IF($AQ44="",0,$AQ44))</f>
        <v/>
      </c>
      <c r="R44" s="112" t="str">
        <f t="shared" si="9"/>
        <v/>
      </c>
      <c r="S44" s="96" t="str">
        <f>IF($M44="","",MAX(0,N($F44)-N($O44)))</f>
        <v/>
      </c>
      <c r="T44" s="96" t="str" cm="1">
        <f t="array" ref="T44">IF(OR($D44="",$S44="",N($S44)&lt;=0),"",IFERROR(MATCH(1,INDEX(('2_Review &amp; Audit'!$F$6:$F$505=$A44)*('2_Review &amp; Audit'!$I$6:$I$505&gt;=$E44-30)*('2_Review &amp; Audit'!$I$6:$I$505&lt;=$E44+30)*('2_Review &amp; Audit'!$R$6:$R$505&gt;0)*(ROW('2_Review &amp; Audit'!$R$6:$R$505)&gt;$K44),0),0)+5,""))</f>
        <v/>
      </c>
      <c r="U44" s="96" t="str" cm="1">
        <f t="array" ref="U44">IF($T44="","",INDEX('2_Review &amp; Audit'!$H:$H,$T44))</f>
        <v/>
      </c>
      <c r="V44" s="108" t="str">
        <f t="array" ref="V44">IF($T44="","",INDEX('2_Review &amp; Audit'!$I:$I,$T44))</f>
        <v/>
      </c>
      <c r="W44" s="96" t="str">
        <f t="array" ref="W44">IF($T44="","",MAX(0,INDEX('2_Review &amp; Audit'!$J:$J,$T44)-SUMIFS($X$7:X43,$T$7:T43,$T44)))</f>
        <v/>
      </c>
      <c r="X44" s="96" t="str">
        <f t="shared" si="0"/>
        <v/>
      </c>
      <c r="Y44" s="117" t="str">
        <f>IF($X44="","",$X44*$G44)</f>
        <v/>
      </c>
      <c r="Z44" s="117" t="str">
        <f>IF($T44="","",$H44-IF($P44="",0,$P44)-IF($Y44="",0,$Y44))</f>
        <v/>
      </c>
      <c r="AA44" s="117" t="str">
        <f t="shared" si="10"/>
        <v/>
      </c>
      <c r="AB44" s="96" t="str">
        <f t="shared" si="5"/>
        <v/>
      </c>
      <c r="AC44" s="96" t="str">
        <f t="array" ref="AC44">IF(OR($D44="",$AB44="",N($AB44)&lt;=0),"",IFERROR(MATCH(1,INDEX(('2_Review &amp; Audit'!$F$6:$F$505=$A44)*('2_Review &amp; Audit'!$I$6:$I$505&gt;=$E44-30)*('2_Review &amp; Audit'!$I$6:$I$505&lt;=$E44+30)*('2_Review &amp; Audit'!$R$6:$R$505&gt;0)*(ROW('2_Review &amp; Audit'!$R$6:$R$505)&gt;$T44),0),0)+5,""))</f>
        <v/>
      </c>
      <c r="AD44" s="96" t="str" cm="1">
        <f t="array" ref="AD44">IF($AC44="","",INDEX('2_Review &amp; Audit'!$H:$H,$AC44))</f>
        <v/>
      </c>
      <c r="AE44" s="108" t="str">
        <f t="array" ref="AE44">IF($AC44="","",INDEX('2_Review &amp; Audit'!$I:$I,$AC44))</f>
        <v/>
      </c>
      <c r="AF44" s="96" t="str">
        <f t="array" ref="AF44">IF($AC44="","",MAX(0,INDEX('2_Review &amp; Audit'!$J:$J,$AC44)-SUMIFS($AG$7:AG43,$AC$7:AC43,$AC44)))</f>
        <v/>
      </c>
      <c r="AG44" s="96" t="str">
        <f t="shared" si="11"/>
        <v/>
      </c>
      <c r="AH44" s="117" t="str">
        <f>IF($AG44="","",$AG44*$G44)</f>
        <v/>
      </c>
      <c r="AI44" s="117" t="str">
        <f>IF($AC44="","",$H44-IF($P44="",0,$P44)-IF($Y44="",0,$Y44)-IF($AH44="",0,$AH44))</f>
        <v/>
      </c>
      <c r="AJ44" s="117" t="str">
        <f t="shared" si="3"/>
        <v/>
      </c>
      <c r="AK44" s="96" t="str">
        <f t="shared" si="6"/>
        <v/>
      </c>
      <c r="AL44" s="96" t="str" cm="1">
        <f t="array" ref="AL44">IF(OR($D44="",$AK44="",N($AK44)&lt;=0),"",IFERROR(MATCH(1,INDEX(('2_Review &amp; Audit'!$F$6:$F$505=$A44)*('2_Review &amp; Audit'!$I$6:$I$505&gt;=$E44-30)*('2_Review &amp; Audit'!$I$6:$I$505&lt;=$E44+30)*('2_Review &amp; Audit'!$R$6:$R$505&gt;0)*(ROW('2_Review &amp; Audit'!$R$6:$R$505)&gt;$AC44),0),0)+5,""))</f>
        <v/>
      </c>
      <c r="AM44" s="96" t="str">
        <f>IF($AL44="","",INDEX('2_Review &amp; Audit'!$H:$H,$AL44))</f>
        <v/>
      </c>
      <c r="AN44" s="108" t="str">
        <f>IF($AL44="","",INDEX('2_Review &amp; Audit'!$I:$I,$AL44))</f>
        <v/>
      </c>
      <c r="AO44" s="96" t="str">
        <f>IF($AL44="","",MAX(0,INDEX('2_Review &amp; Audit'!$H:$H,$AL44)-SUMIFS($AP$7:AP43,$AL$7:AL43,$AL44)))</f>
        <v/>
      </c>
      <c r="AP44" s="96" t="str">
        <f>IF(OR($D44="",$AK44="",$AO44=""),"",MIN($AK44,$AO44))</f>
        <v/>
      </c>
      <c r="AQ44" s="117" t="str">
        <f>IF($AP44="","",$AP44*$G44)</f>
        <v/>
      </c>
      <c r="AR44" s="117" t="str">
        <f>IF($AL44="","",$H44-IF($P44="",0,$P44)-IF($Y44="",0,$Y44)-IF($AH44="",0,$AH44)-IF($AQ44="",0,$AQ44))</f>
        <v/>
      </c>
      <c r="AS44" s="117" t="str">
        <f t="shared" si="7"/>
        <v/>
      </c>
      <c r="AT44" s="96" t="str">
        <f t="shared" si="8"/>
        <v/>
      </c>
      <c r="AU44" s="96"/>
    </row>
    <row r="45" spans="1:47" ht="12.75" customHeight="1" x14ac:dyDescent="0.2">
      <c r="A45" s="96" t="str">
        <f>IFERROR(INDEX('2_Review &amp; Audit'!$F$6:$F$505,MATCH(ROW()-5,'2_Review &amp; Audit'!$AC$6:$AC$505,0)),"")</f>
        <v/>
      </c>
      <c r="B45" s="96" t="str">
        <f>IF($A45="","",INDEX('2_Review &amp; Audit'!$C$6:$C$505,MATCH(ROW()-5,'2_Review &amp; Audit'!$AC$6:$AC$505,0)))</f>
        <v/>
      </c>
      <c r="C45" s="96" t="str">
        <f>IF($A45="","",INDEX('2_Review &amp; Audit'!$D$6:$D$505,MATCH(ROW()-5,'2_Review &amp; Audit'!$AC$6:$AC$505,0)))</f>
        <v/>
      </c>
      <c r="D45" s="114" t="str">
        <f>IF($A45="","",INDEX('2_Review &amp; Audit'!$H$6:$H$505,MATCH(ROW()-5,'2_Review &amp; Audit'!$AC$6:$AC$505,0)))</f>
        <v/>
      </c>
      <c r="E45" s="108" t="str">
        <f>IF($A45="","",INDEX('2_Review &amp; Audit'!$M$6:$M$505,MATCH(ROW()-5,'2_Review &amp; Audit'!$AC$6:$AC$505,0)))</f>
        <v/>
      </c>
      <c r="F45" s="109" t="str">
        <f>IF($A45="","",IF(INDEX('2_Review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5" s="142" t="str">
        <f>IF(OR($A45="",$F45=0),"",ABS(INDEX('2_Review &amp; Audit'!$Q$6:$Q$505,MATCH(ROW()-5,'2_Review &amp; Audit'!$AC$6:$AC$505,0))/$F45))</f>
        <v/>
      </c>
      <c r="H45" s="142" t="str">
        <f>IF($A45="","",ABS(INDEX('2_Review &amp; Audit'!$Q$6:$Q$505,MATCH(ROW()-5,'2_Review &amp; Audit'!$AC$6:$AC$505,0))))</f>
        <v/>
      </c>
      <c r="I45" s="96" t="str">
        <f>IF($A45="","",INDEX('2_Review &amp; Audit'!$Y$6:$Y$505,MATCH(ROW()-5,'2_Review &amp; Audit'!$AC$6:$AC$505,0)))</f>
        <v/>
      </c>
      <c r="J45" s="110" t="str">
        <f>IF($A45="","",IFERROR(MATCH(ROW()-5,'2_Review &amp; Audit'!$AC$6:$AC$505,0)+5,""))</f>
        <v/>
      </c>
      <c r="K45" s="96" t="str" cm="1">
        <f t="array" ref="K45">IF($A45="","",IF($AU45&lt;&gt;"",IFERROR(MATCH($AU45,'2_Review &amp; Audit'!$H$6:$H$505,0)+5,""),IFERROR(MATCH(1,INDEX(('2_Review &amp; Audit'!$F$6:$F$505=$A45)*('2_Review &amp; Audit'!$I$6:$I$505&gt;=$E45-30)*('2_Review &amp; Audit'!$I$6:$I$505&lt;=$E45+30)*('2_Review &amp; Audit'!$R$6:$R$505&gt;0),0),0)+5,"")))</f>
        <v/>
      </c>
      <c r="L45" s="110" t="str" cm="1">
        <f t="array" ref="L45">IF($K45="","",INDEX('2_Review &amp; Audit'!$H:$H,$K45))</f>
        <v/>
      </c>
      <c r="M45" s="111" t="str">
        <f t="array" ref="M45">IF($K45="","",INDEX('2_Review &amp; Audit'!$I:$I,$K45))</f>
        <v/>
      </c>
      <c r="N45" s="109" t="str" cm="1">
        <f t="array" ref="N45">IF($K45="","",MAX(0,INDEX('2_Review &amp; Audit'!$R:$R,$K45)-SUMIFS($O$7:O44,$K$7:K44,$K45)))</f>
        <v/>
      </c>
      <c r="O45" s="109" t="str">
        <f>IF(OR($K45="",$N45="",$F45=""),"",MIN($F45,$N45))</f>
        <v/>
      </c>
      <c r="P45" s="112" t="str">
        <f>IF($O45="","",$O45*$G45)</f>
        <v/>
      </c>
      <c r="Q45" s="112" t="str">
        <f>IF($M45="","",$H45-IF($P45="",0,$P45)-IF($Y45="",0,$Y45)-IF($AH45="",0,$AH45)-IF($AQ45="",0,$AQ45))</f>
        <v/>
      </c>
      <c r="R45" s="112" t="str">
        <f t="shared" si="9"/>
        <v/>
      </c>
      <c r="S45" s="96" t="str">
        <f>IF($M45="","",MAX(0,N($F45)-N($O45)))</f>
        <v/>
      </c>
      <c r="T45" s="96" t="str" cm="1">
        <f t="array" ref="T45">IF(OR($D45="",$S45="",N($S45)&lt;=0),"",IFERROR(MATCH(1,INDEX(('2_Review &amp; Audit'!$F$6:$F$505=$A45)*('2_Review &amp; Audit'!$I$6:$I$505&gt;=$E45-30)*('2_Review &amp; Audit'!$I$6:$I$505&lt;=$E45+30)*('2_Review &amp; Audit'!$R$6:$R$505&gt;0)*(ROW('2_Review &amp; Audit'!$R$6:$R$505)&gt;$K45),0),0)+5,""))</f>
        <v/>
      </c>
      <c r="U45" s="96" t="str" cm="1">
        <f t="array" ref="U45">IF($T45="","",INDEX('2_Review &amp; Audit'!$H:$H,$T45))</f>
        <v/>
      </c>
      <c r="V45" s="108" t="str">
        <f t="array" ref="V45">IF($T45="","",INDEX('2_Review &amp; Audit'!$I:$I,$T45))</f>
        <v/>
      </c>
      <c r="W45" s="96" t="str">
        <f t="array" ref="W45">IF($T45="","",MAX(0,INDEX('2_Review &amp; Audit'!$J:$J,$T45)-SUMIFS($X$7:X44,$T$7:T44,$T45)))</f>
        <v/>
      </c>
      <c r="X45" s="96" t="str">
        <f t="shared" si="0"/>
        <v/>
      </c>
      <c r="Y45" s="117" t="str">
        <f>IF($X45="","",$X45*$G45)</f>
        <v/>
      </c>
      <c r="Z45" s="117" t="str">
        <f>IF($T45="","",$H45-IF($P45="",0,$P45)-IF($Y45="",0,$Y45))</f>
        <v/>
      </c>
      <c r="AA45" s="117" t="str">
        <f t="shared" si="10"/>
        <v/>
      </c>
      <c r="AB45" s="96" t="str">
        <f t="shared" si="5"/>
        <v/>
      </c>
      <c r="AC45" s="96" t="str">
        <f t="array" ref="AC45">IF(OR($D45="",$AB45="",N($AB45)&lt;=0),"",IFERROR(MATCH(1,INDEX(('2_Review &amp; Audit'!$F$6:$F$505=$A45)*('2_Review &amp; Audit'!$I$6:$I$505&gt;=$E45-30)*('2_Review &amp; Audit'!$I$6:$I$505&lt;=$E45+30)*('2_Review &amp; Audit'!$R$6:$R$505&gt;0)*(ROW('2_Review &amp; Audit'!$R$6:$R$505)&gt;$T45),0),0)+5,""))</f>
        <v/>
      </c>
      <c r="AD45" s="96" t="str" cm="1">
        <f t="array" ref="AD45">IF($AC45="","",INDEX('2_Review &amp; Audit'!$H:$H,$AC45))</f>
        <v/>
      </c>
      <c r="AE45" s="108" t="str">
        <f t="array" ref="AE45">IF($AC45="","",INDEX('2_Review &amp; Audit'!$I:$I,$AC45))</f>
        <v/>
      </c>
      <c r="AF45" s="96" t="str">
        <f t="array" ref="AF45">IF($AC45="","",MAX(0,INDEX('2_Review &amp; Audit'!$J:$J,$AC45)-SUMIFS($AG$7:AG44,$AC$7:AC44,$AC45)))</f>
        <v/>
      </c>
      <c r="AG45" s="96" t="str">
        <f t="shared" si="11"/>
        <v/>
      </c>
      <c r="AH45" s="117" t="str">
        <f>IF($AG45="","",$AG45*$G45)</f>
        <v/>
      </c>
      <c r="AI45" s="117" t="str">
        <f>IF($AC45="","",$H45-IF($P45="",0,$P45)-IF($Y45="",0,$Y45)-IF($AH45="",0,$AH45))</f>
        <v/>
      </c>
      <c r="AJ45" s="117" t="str">
        <f t="shared" si="3"/>
        <v/>
      </c>
      <c r="AK45" s="96" t="str">
        <f t="shared" si="6"/>
        <v/>
      </c>
      <c r="AL45" s="96" t="str" cm="1">
        <f t="array" ref="AL45">IF(OR($D45="",$AK45="",N($AK45)&lt;=0),"",IFERROR(MATCH(1,INDEX(('2_Review &amp; Audit'!$F$6:$F$505=$A45)*('2_Review &amp; Audit'!$I$6:$I$505&gt;=$E45-30)*('2_Review &amp; Audit'!$I$6:$I$505&lt;=$E45+30)*('2_Review &amp; Audit'!$R$6:$R$505&gt;0)*(ROW('2_Review &amp; Audit'!$R$6:$R$505)&gt;$AC45),0),0)+5,""))</f>
        <v/>
      </c>
      <c r="AM45" s="96" t="str">
        <f>IF($AL45="","",INDEX('2_Review &amp; Audit'!$H:$H,$AL45))</f>
        <v/>
      </c>
      <c r="AN45" s="108" t="str">
        <f>IF($AL45="","",INDEX('2_Review &amp; Audit'!$I:$I,$AL45))</f>
        <v/>
      </c>
      <c r="AO45" s="96" t="str">
        <f>IF($AL45="","",MAX(0,INDEX('2_Review &amp; Audit'!$H:$H,$AL45)-SUMIFS($AP$7:AP44,$AL$7:AL44,$AL45)))</f>
        <v/>
      </c>
      <c r="AP45" s="96" t="str">
        <f>IF(OR($D45="",$AK45="",$AO45=""),"",MIN($AK45,$AO45))</f>
        <v/>
      </c>
      <c r="AQ45" s="117" t="str">
        <f>IF($AP45="","",$AP45*$G45)</f>
        <v/>
      </c>
      <c r="AR45" s="117" t="str">
        <f>IF($AL45="","",$H45-IF($P45="",0,$P45)-IF($Y45="",0,$Y45)-IF($AH45="",0,$AH45)-IF($AQ45="",0,$AQ45))</f>
        <v/>
      </c>
      <c r="AS45" s="117" t="str">
        <f t="shared" si="7"/>
        <v/>
      </c>
      <c r="AT45" s="96" t="str">
        <f t="shared" si="8"/>
        <v/>
      </c>
      <c r="AU45" s="96"/>
    </row>
    <row r="46" spans="1:47" ht="12.75" customHeight="1" x14ac:dyDescent="0.2">
      <c r="A46" s="96" t="str">
        <f>IFERROR(INDEX('2_Review &amp; Audit'!$F$6:$F$505,MATCH(ROW()-5,'2_Review &amp; Audit'!$AC$6:$AC$505,0)),"")</f>
        <v/>
      </c>
      <c r="B46" s="96" t="str">
        <f>IF($A46="","",INDEX('2_Review &amp; Audit'!$C$6:$C$505,MATCH(ROW()-5,'2_Review &amp; Audit'!$AC$6:$AC$505,0)))</f>
        <v/>
      </c>
      <c r="C46" s="96" t="str">
        <f>IF($A46="","",INDEX('2_Review &amp; Audit'!$D$6:$D$505,MATCH(ROW()-5,'2_Review &amp; Audit'!$AC$6:$AC$505,0)))</f>
        <v/>
      </c>
      <c r="D46" s="114" t="str">
        <f>IF($A46="","",INDEX('2_Review &amp; Audit'!$H$6:$H$505,MATCH(ROW()-5,'2_Review &amp; Audit'!$AC$6:$AC$505,0)))</f>
        <v/>
      </c>
      <c r="E46" s="108" t="str">
        <f>IF($A46="","",INDEX('2_Review &amp; Audit'!$M$6:$M$505,MATCH(ROW()-5,'2_Review &amp; Audit'!$AC$6:$AC$505,0)))</f>
        <v/>
      </c>
      <c r="F46" s="109" t="str">
        <f>IF($A46="","",IF(INDEX('2_Review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6" s="142" t="str">
        <f>IF(OR($A46="",$F46=0),"",ABS(INDEX('2_Review &amp; Audit'!$Q$6:$Q$505,MATCH(ROW()-5,'2_Review &amp; Audit'!$AC$6:$AC$505,0))/$F46))</f>
        <v/>
      </c>
      <c r="H46" s="142" t="str">
        <f>IF($A46="","",ABS(INDEX('2_Review &amp; Audit'!$Q$6:$Q$505,MATCH(ROW()-5,'2_Review &amp; Audit'!$AC$6:$AC$505,0))))</f>
        <v/>
      </c>
      <c r="I46" s="96" t="str">
        <f>IF($A46="","",INDEX('2_Review &amp; Audit'!$Y$6:$Y$505,MATCH(ROW()-5,'2_Review &amp; Audit'!$AC$6:$AC$505,0)))</f>
        <v/>
      </c>
      <c r="J46" s="110" t="str">
        <f>IF($A46="","",IFERROR(MATCH(ROW()-5,'2_Review &amp; Audit'!$AC$6:$AC$505,0)+5,""))</f>
        <v/>
      </c>
      <c r="K46" s="96" t="str" cm="1">
        <f t="array" ref="K46">IF($A46="","",IF($AU46&lt;&gt;"",IFERROR(MATCH($AU46,'2_Review &amp; Audit'!$H$6:$H$505,0)+5,""),IFERROR(MATCH(1,INDEX(('2_Review &amp; Audit'!$F$6:$F$505=$A46)*('2_Review &amp; Audit'!$I$6:$I$505&gt;=$E46-30)*('2_Review &amp; Audit'!$I$6:$I$505&lt;=$E46+30)*('2_Review &amp; Audit'!$R$6:$R$505&gt;0),0),0)+5,"")))</f>
        <v/>
      </c>
      <c r="L46" s="110" t="str" cm="1">
        <f t="array" ref="L46">IF($K46="","",INDEX('2_Review &amp; Audit'!$H:$H,$K46))</f>
        <v/>
      </c>
      <c r="M46" s="111" t="str">
        <f t="array" ref="M46">IF($K46="","",INDEX('2_Review &amp; Audit'!$I:$I,$K46))</f>
        <v/>
      </c>
      <c r="N46" s="109" t="str" cm="1">
        <f t="array" ref="N46">IF($K46="","",MAX(0,INDEX('2_Review &amp; Audit'!$R:$R,$K46)-SUMIFS($O$7:O45,$K$7:K45,$K46)))</f>
        <v/>
      </c>
      <c r="O46" s="109" t="str">
        <f>IF(OR($K46="",$N46="",$F46=""),"",MIN($F46,$N46))</f>
        <v/>
      </c>
      <c r="P46" s="112" t="str">
        <f>IF($O46="","",$O46*$G46)</f>
        <v/>
      </c>
      <c r="Q46" s="112" t="str">
        <f>IF($M46="","",$H46-IF($P46="",0,$P46)-IF($Y46="",0,$Y46)-IF($AH46="",0,$AH46)-IF($AQ46="",0,$AQ46))</f>
        <v/>
      </c>
      <c r="R46" s="112" t="str">
        <f t="shared" si="9"/>
        <v/>
      </c>
      <c r="S46" s="96" t="str">
        <f>IF($M46="","",MAX(0,N($F46)-N($O46)))</f>
        <v/>
      </c>
      <c r="T46" s="96" t="str" cm="1">
        <f t="array" ref="T46">IF(OR($D46="",$S46="",N($S46)&lt;=0),"",IFERROR(MATCH(1,INDEX(('2_Review &amp; Audit'!$F$6:$F$505=$A46)*('2_Review &amp; Audit'!$I$6:$I$505&gt;=$E46-30)*('2_Review &amp; Audit'!$I$6:$I$505&lt;=$E46+30)*('2_Review &amp; Audit'!$R$6:$R$505&gt;0)*(ROW('2_Review &amp; Audit'!$R$6:$R$505)&gt;$K46),0),0)+5,""))</f>
        <v/>
      </c>
      <c r="U46" s="96" t="str" cm="1">
        <f t="array" ref="U46">IF($T46="","",INDEX('2_Review &amp; Audit'!$H:$H,$T46))</f>
        <v/>
      </c>
      <c r="V46" s="108" t="str">
        <f t="array" ref="V46">IF($T46="","",INDEX('2_Review &amp; Audit'!$I:$I,$T46))</f>
        <v/>
      </c>
      <c r="W46" s="96" t="str">
        <f t="array" ref="W46">IF($T46="","",MAX(0,INDEX('2_Review &amp; Audit'!$J:$J,$T46)-SUMIFS($X$7:X45,$T$7:T45,$T46)))</f>
        <v/>
      </c>
      <c r="X46" s="96" t="str">
        <f t="shared" si="0"/>
        <v/>
      </c>
      <c r="Y46" s="117" t="str">
        <f>IF($X46="","",$X46*$G46)</f>
        <v/>
      </c>
      <c r="Z46" s="117" t="str">
        <f>IF($T46="","",$H46-IF($P46="",0,$P46)-IF($Y46="",0,$Y46))</f>
        <v/>
      </c>
      <c r="AA46" s="117" t="str">
        <f t="shared" si="10"/>
        <v/>
      </c>
      <c r="AB46" s="96" t="str">
        <f t="shared" si="5"/>
        <v/>
      </c>
      <c r="AC46" s="96" t="str">
        <f t="array" ref="AC46">IF(OR($D46="",$AB46="",N($AB46)&lt;=0),"",IFERROR(MATCH(1,INDEX(('2_Review &amp; Audit'!$F$6:$F$505=$A46)*('2_Review &amp; Audit'!$I$6:$I$505&gt;=$E46-30)*('2_Review &amp; Audit'!$I$6:$I$505&lt;=$E46+30)*('2_Review &amp; Audit'!$R$6:$R$505&gt;0)*(ROW('2_Review &amp; Audit'!$R$6:$R$505)&gt;$T46),0),0)+5,""))</f>
        <v/>
      </c>
      <c r="AD46" s="96" t="str" cm="1">
        <f t="array" ref="AD46">IF($AC46="","",INDEX('2_Review &amp; Audit'!$H:$H,$AC46))</f>
        <v/>
      </c>
      <c r="AE46" s="108" t="str">
        <f t="array" ref="AE46">IF($AC46="","",INDEX('2_Review &amp; Audit'!$I:$I,$AC46))</f>
        <v/>
      </c>
      <c r="AF46" s="96" t="str">
        <f t="array" ref="AF46">IF($AC46="","",MAX(0,INDEX('2_Review &amp; Audit'!$J:$J,$AC46)-SUMIFS($AG$7:AG45,$AC$7:AC45,$AC46)))</f>
        <v/>
      </c>
      <c r="AG46" s="96" t="str">
        <f t="shared" si="11"/>
        <v/>
      </c>
      <c r="AH46" s="117" t="str">
        <f>IF($AG46="","",$AG46*$G46)</f>
        <v/>
      </c>
      <c r="AI46" s="117" t="str">
        <f>IF($AC46="","",$H46-IF($P46="",0,$P46)-IF($Y46="",0,$Y46)-IF($AH46="",0,$AH46))</f>
        <v/>
      </c>
      <c r="AJ46" s="117" t="str">
        <f t="shared" si="3"/>
        <v/>
      </c>
      <c r="AK46" s="96" t="str">
        <f t="shared" si="6"/>
        <v/>
      </c>
      <c r="AL46" s="96" t="str" cm="1">
        <f t="array" ref="AL46">IF(OR($D46="",$AK46="",N($AK46)&lt;=0),"",IFERROR(MATCH(1,INDEX(('2_Review &amp; Audit'!$F$6:$F$505=$A46)*('2_Review &amp; Audit'!$I$6:$I$505&gt;=$E46-30)*('2_Review &amp; Audit'!$I$6:$I$505&lt;=$E46+30)*('2_Review &amp; Audit'!$R$6:$R$505&gt;0)*(ROW('2_Review &amp; Audit'!$R$6:$R$505)&gt;$AC46),0),0)+5,""))</f>
        <v/>
      </c>
      <c r="AM46" s="96" t="str">
        <f>IF($AL46="","",INDEX('2_Review &amp; Audit'!$H:$H,$AL46))</f>
        <v/>
      </c>
      <c r="AN46" s="108" t="str">
        <f>IF($AL46="","",INDEX('2_Review &amp; Audit'!$I:$I,$AL46))</f>
        <v/>
      </c>
      <c r="AO46" s="96" t="str">
        <f>IF($AL46="","",MAX(0,INDEX('2_Review &amp; Audit'!$H:$H,$AL46)-SUMIFS($AP$7:AP45,$AL$7:AL45,$AL46)))</f>
        <v/>
      </c>
      <c r="AP46" s="96" t="str">
        <f>IF(OR($D46="",$AK46="",$AO46=""),"",MIN($AK46,$AO46))</f>
        <v/>
      </c>
      <c r="AQ46" s="117" t="str">
        <f>IF($AP46="","",$AP46*$G46)</f>
        <v/>
      </c>
      <c r="AR46" s="117" t="str">
        <f>IF($AL46="","",$H46-IF($P46="",0,$P46)-IF($Y46="",0,$Y46)-IF($AH46="",0,$AH46)-IF($AQ46="",0,$AQ46))</f>
        <v/>
      </c>
      <c r="AS46" s="117" t="str">
        <f t="shared" si="7"/>
        <v/>
      </c>
      <c r="AT46" s="96" t="str">
        <f t="shared" si="8"/>
        <v/>
      </c>
      <c r="AU46" s="96"/>
    </row>
    <row r="47" spans="1:47" ht="12.75" customHeight="1" x14ac:dyDescent="0.2">
      <c r="A47" s="96" t="str">
        <f>IFERROR(INDEX('2_Review &amp; Audit'!$F$6:$F$505,MATCH(ROW()-5,'2_Review &amp; Audit'!$AC$6:$AC$505,0)),"")</f>
        <v/>
      </c>
      <c r="B47" s="96" t="str">
        <f>IF($A47="","",INDEX('2_Review &amp; Audit'!$C$6:$C$505,MATCH(ROW()-5,'2_Review &amp; Audit'!$AC$6:$AC$505,0)))</f>
        <v/>
      </c>
      <c r="C47" s="96" t="str">
        <f>IF($A47="","",INDEX('2_Review &amp; Audit'!$D$6:$D$505,MATCH(ROW()-5,'2_Review &amp; Audit'!$AC$6:$AC$505,0)))</f>
        <v/>
      </c>
      <c r="D47" s="114" t="str">
        <f>IF($A47="","",INDEX('2_Review &amp; Audit'!$H$6:$H$505,MATCH(ROW()-5,'2_Review &amp; Audit'!$AC$6:$AC$505,0)))</f>
        <v/>
      </c>
      <c r="E47" s="108" t="str">
        <f>IF($A47="","",INDEX('2_Review &amp; Audit'!$M$6:$M$505,MATCH(ROW()-5,'2_Review &amp; Audit'!$AC$6:$AC$505,0)))</f>
        <v/>
      </c>
      <c r="F47" s="109" t="str">
        <f>IF($A47="","",IF(INDEX('2_Review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7" s="142" t="str">
        <f>IF(OR($A47="",$F47=0),"",ABS(INDEX('2_Review &amp; Audit'!$Q$6:$Q$505,MATCH(ROW()-5,'2_Review &amp; Audit'!$AC$6:$AC$505,0))/$F47))</f>
        <v/>
      </c>
      <c r="H47" s="142" t="str">
        <f>IF($A47="","",ABS(INDEX('2_Review &amp; Audit'!$Q$6:$Q$505,MATCH(ROW()-5,'2_Review &amp; Audit'!$AC$6:$AC$505,0))))</f>
        <v/>
      </c>
      <c r="I47" s="96" t="str">
        <f>IF($A47="","",INDEX('2_Review &amp; Audit'!$Y$6:$Y$505,MATCH(ROW()-5,'2_Review &amp; Audit'!$AC$6:$AC$505,0)))</f>
        <v/>
      </c>
      <c r="J47" s="110" t="str">
        <f>IF($A47="","",IFERROR(MATCH(ROW()-5,'2_Review &amp; Audit'!$AC$6:$AC$505,0)+5,""))</f>
        <v/>
      </c>
      <c r="K47" s="96" t="str" cm="1">
        <f t="array" ref="K47">IF($A47="","",IF($AU47&lt;&gt;"",IFERROR(MATCH($AU47,'2_Review &amp; Audit'!$H$6:$H$505,0)+5,""),IFERROR(MATCH(1,INDEX(('2_Review &amp; Audit'!$F$6:$F$505=$A47)*('2_Review &amp; Audit'!$I$6:$I$505&gt;=$E47-30)*('2_Review &amp; Audit'!$I$6:$I$505&lt;=$E47+30)*('2_Review &amp; Audit'!$R$6:$R$505&gt;0),0),0)+5,"")))</f>
        <v/>
      </c>
      <c r="L47" s="110" t="str" cm="1">
        <f t="array" ref="L47">IF($K47="","",INDEX('2_Review &amp; Audit'!$H:$H,$K47))</f>
        <v/>
      </c>
      <c r="M47" s="111" t="str">
        <f t="array" ref="M47">IF($K47="","",INDEX('2_Review &amp; Audit'!$I:$I,$K47))</f>
        <v/>
      </c>
      <c r="N47" s="109" t="str" cm="1">
        <f t="array" ref="N47">IF($K47="","",MAX(0,INDEX('2_Review &amp; Audit'!$R:$R,$K47)-SUMIFS($O$7:O46,$K$7:K46,$K47)))</f>
        <v/>
      </c>
      <c r="O47" s="109" t="str">
        <f>IF(OR($K47="",$N47="",$F47=""),"",MIN($F47,$N47))</f>
        <v/>
      </c>
      <c r="P47" s="112" t="str">
        <f>IF($O47="","",$O47*$G47)</f>
        <v/>
      </c>
      <c r="Q47" s="112" t="str">
        <f>IF($M47="","",$H47-IF($P47="",0,$P47)-IF($Y47="",0,$Y47)-IF($AH47="",0,$AH47)-IF($AQ47="",0,$AQ47))</f>
        <v/>
      </c>
      <c r="R47" s="112" t="str">
        <f t="shared" si="9"/>
        <v/>
      </c>
      <c r="S47" s="96" t="str">
        <f>IF($M47="","",MAX(0,N($F47)-N($O47)))</f>
        <v/>
      </c>
      <c r="T47" s="96" t="str" cm="1">
        <f t="array" ref="T47">IF(OR($D47="",$S47="",N($S47)&lt;=0),"",IFERROR(MATCH(1,INDEX(('2_Review &amp; Audit'!$F$6:$F$505=$A47)*('2_Review &amp; Audit'!$I$6:$I$505&gt;=$E47-30)*('2_Review &amp; Audit'!$I$6:$I$505&lt;=$E47+30)*('2_Review &amp; Audit'!$R$6:$R$505&gt;0)*(ROW('2_Review &amp; Audit'!$R$6:$R$505)&gt;$K47),0),0)+5,""))</f>
        <v/>
      </c>
      <c r="U47" s="96" t="str" cm="1">
        <f t="array" ref="U47">IF($T47="","",INDEX('2_Review &amp; Audit'!$H:$H,$T47))</f>
        <v/>
      </c>
      <c r="V47" s="108" t="str">
        <f t="array" ref="V47">IF($T47="","",INDEX('2_Review &amp; Audit'!$I:$I,$T47))</f>
        <v/>
      </c>
      <c r="W47" s="96" t="str">
        <f t="array" ref="W47">IF($T47="","",MAX(0,INDEX('2_Review &amp; Audit'!$J:$J,$T47)-SUMIFS($X$7:X46,$T$7:T46,$T47)))</f>
        <v/>
      </c>
      <c r="X47" s="96" t="str">
        <f t="shared" si="0"/>
        <v/>
      </c>
      <c r="Y47" s="117" t="str">
        <f>IF($X47="","",$X47*$G47)</f>
        <v/>
      </c>
      <c r="Z47" s="117" t="str">
        <f>IF($T47="","",$H47-IF($P47="",0,$P47)-IF($Y47="",0,$Y47))</f>
        <v/>
      </c>
      <c r="AA47" s="117" t="str">
        <f t="shared" si="10"/>
        <v/>
      </c>
      <c r="AB47" s="96" t="str">
        <f t="shared" si="5"/>
        <v/>
      </c>
      <c r="AC47" s="96" t="str">
        <f t="array" ref="AC47">IF(OR($D47="",$AB47="",N($AB47)&lt;=0),"",IFERROR(MATCH(1,INDEX(('2_Review &amp; Audit'!$F$6:$F$505=$A47)*('2_Review &amp; Audit'!$I$6:$I$505&gt;=$E47-30)*('2_Review &amp; Audit'!$I$6:$I$505&lt;=$E47+30)*('2_Review &amp; Audit'!$R$6:$R$505&gt;0)*(ROW('2_Review &amp; Audit'!$R$6:$R$505)&gt;$T47),0),0)+5,""))</f>
        <v/>
      </c>
      <c r="AD47" s="96" t="str" cm="1">
        <f t="array" ref="AD47">IF($AC47="","",INDEX('2_Review &amp; Audit'!$H:$H,$AC47))</f>
        <v/>
      </c>
      <c r="AE47" s="108" t="str">
        <f t="array" ref="AE47">IF($AC47="","",INDEX('2_Review &amp; Audit'!$I:$I,$AC47))</f>
        <v/>
      </c>
      <c r="AF47" s="96" t="str">
        <f t="array" ref="AF47">IF($AC47="","",MAX(0,INDEX('2_Review &amp; Audit'!$J:$J,$AC47)-SUMIFS($AG$7:AG46,$AC$7:AC46,$AC47)))</f>
        <v/>
      </c>
      <c r="AG47" s="96" t="str">
        <f t="shared" si="11"/>
        <v/>
      </c>
      <c r="AH47" s="117" t="str">
        <f>IF($AG47="","",$AG47*$G47)</f>
        <v/>
      </c>
      <c r="AI47" s="117" t="str">
        <f>IF($AC47="","",$H47-IF($P47="",0,$P47)-IF($Y47="",0,$Y47)-IF($AH47="",0,$AH47))</f>
        <v/>
      </c>
      <c r="AJ47" s="117" t="str">
        <f t="shared" si="3"/>
        <v/>
      </c>
      <c r="AK47" s="96" t="str">
        <f t="shared" si="6"/>
        <v/>
      </c>
      <c r="AL47" s="96" t="str" cm="1">
        <f t="array" ref="AL47">IF(OR($D47="",$AK47="",N($AK47)&lt;=0),"",IFERROR(MATCH(1,INDEX(('2_Review &amp; Audit'!$F$6:$F$505=$A47)*('2_Review &amp; Audit'!$I$6:$I$505&gt;=$E47-30)*('2_Review &amp; Audit'!$I$6:$I$505&lt;=$E47+30)*('2_Review &amp; Audit'!$R$6:$R$505&gt;0)*(ROW('2_Review &amp; Audit'!$R$6:$R$505)&gt;$AC47),0),0)+5,""))</f>
        <v/>
      </c>
      <c r="AM47" s="96" t="str">
        <f>IF($AL47="","",INDEX('2_Review &amp; Audit'!$H:$H,$AL47))</f>
        <v/>
      </c>
      <c r="AN47" s="108" t="str">
        <f>IF($AL47="","",INDEX('2_Review &amp; Audit'!$I:$I,$AL47))</f>
        <v/>
      </c>
      <c r="AO47" s="96" t="str">
        <f>IF($AL47="","",MAX(0,INDEX('2_Review &amp; Audit'!$H:$H,$AL47)-SUMIFS($AP$7:AP46,$AL$7:AL46,$AL47)))</f>
        <v/>
      </c>
      <c r="AP47" s="96" t="str">
        <f>IF(OR($D47="",$AK47="",$AO47=""),"",MIN($AK47,$AO47))</f>
        <v/>
      </c>
      <c r="AQ47" s="117" t="str">
        <f>IF($AP47="","",$AP47*$G47)</f>
        <v/>
      </c>
      <c r="AR47" s="117" t="str">
        <f>IF($AL47="","",$H47-IF($P47="",0,$P47)-IF($Y47="",0,$Y47)-IF($AH47="",0,$AH47)-IF($AQ47="",0,$AQ47))</f>
        <v/>
      </c>
      <c r="AS47" s="117" t="str">
        <f t="shared" si="7"/>
        <v/>
      </c>
      <c r="AT47" s="96" t="str">
        <f t="shared" si="8"/>
        <v/>
      </c>
      <c r="AU47" s="96"/>
    </row>
    <row r="48" spans="1:47" ht="12.75" customHeight="1" x14ac:dyDescent="0.2">
      <c r="A48" s="96" t="str">
        <f>IFERROR(INDEX('2_Review &amp; Audit'!$F$6:$F$505,MATCH(ROW()-5,'2_Review &amp; Audit'!$AC$6:$AC$505,0)),"")</f>
        <v/>
      </c>
      <c r="B48" s="96" t="str">
        <f>IF($A48="","",INDEX('2_Review &amp; Audit'!$C$6:$C$505,MATCH(ROW()-5,'2_Review &amp; Audit'!$AC$6:$AC$505,0)))</f>
        <v/>
      </c>
      <c r="C48" s="96" t="str">
        <f>IF($A48="","",INDEX('2_Review &amp; Audit'!$D$6:$D$505,MATCH(ROW()-5,'2_Review &amp; Audit'!$AC$6:$AC$505,0)))</f>
        <v/>
      </c>
      <c r="D48" s="114" t="str">
        <f>IF($A48="","",INDEX('2_Review &amp; Audit'!$H$6:$H$505,MATCH(ROW()-5,'2_Review &amp; Audit'!$AC$6:$AC$505,0)))</f>
        <v/>
      </c>
      <c r="E48" s="108" t="str">
        <f>IF($A48="","",INDEX('2_Review &amp; Audit'!$M$6:$M$505,MATCH(ROW()-5,'2_Review &amp; Audit'!$AC$6:$AC$505,0)))</f>
        <v/>
      </c>
      <c r="F48" s="109" t="str">
        <f>IF($A48="","",IF(INDEX('2_Review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8" s="142" t="str">
        <f>IF(OR($A48="",$F48=0),"",ABS(INDEX('2_Review &amp; Audit'!$Q$6:$Q$505,MATCH(ROW()-5,'2_Review &amp; Audit'!$AC$6:$AC$505,0))/$F48))</f>
        <v/>
      </c>
      <c r="H48" s="142" t="str">
        <f>IF($A48="","",ABS(INDEX('2_Review &amp; Audit'!$Q$6:$Q$505,MATCH(ROW()-5,'2_Review &amp; Audit'!$AC$6:$AC$505,0))))</f>
        <v/>
      </c>
      <c r="I48" s="96" t="str">
        <f>IF($A48="","",INDEX('2_Review &amp; Audit'!$Y$6:$Y$505,MATCH(ROW()-5,'2_Review &amp; Audit'!$AC$6:$AC$505,0)))</f>
        <v/>
      </c>
      <c r="J48" s="110" t="str">
        <f>IF($A48="","",IFERROR(MATCH(ROW()-5,'2_Review &amp; Audit'!$AC$6:$AC$505,0)+5,""))</f>
        <v/>
      </c>
      <c r="K48" s="96" t="str" cm="1">
        <f t="array" ref="K48">IF($A48="","",IF($AU48&lt;&gt;"",IFERROR(MATCH($AU48,'2_Review &amp; Audit'!$H$6:$H$505,0)+5,""),IFERROR(MATCH(1,INDEX(('2_Review &amp; Audit'!$F$6:$F$505=$A48)*('2_Review &amp; Audit'!$I$6:$I$505&gt;=$E48-30)*('2_Review &amp; Audit'!$I$6:$I$505&lt;=$E48+30)*('2_Review &amp; Audit'!$R$6:$R$505&gt;0),0),0)+5,"")))</f>
        <v/>
      </c>
      <c r="L48" s="110" t="str" cm="1">
        <f t="array" ref="L48">IF($K48="","",INDEX('2_Review &amp; Audit'!$H:$H,$K48))</f>
        <v/>
      </c>
      <c r="M48" s="111" t="str">
        <f t="array" ref="M48">IF($K48="","",INDEX('2_Review &amp; Audit'!$I:$I,$K48))</f>
        <v/>
      </c>
      <c r="N48" s="109" t="str" cm="1">
        <f t="array" ref="N48">IF($K48="","",MAX(0,INDEX('2_Review &amp; Audit'!$R:$R,$K48)-SUMIFS($O$7:O47,$K$7:K47,$K48)))</f>
        <v/>
      </c>
      <c r="O48" s="109" t="str">
        <f>IF(OR($K48="",$N48="",$F48=""),"",MIN($F48,$N48))</f>
        <v/>
      </c>
      <c r="P48" s="112" t="str">
        <f>IF($O48="","",$O48*$G48)</f>
        <v/>
      </c>
      <c r="Q48" s="112" t="str">
        <f>IF($M48="","",$H48-IF($P48="",0,$P48)-IF($Y48="",0,$Y48)-IF($AH48="",0,$AH48)-IF($AQ48="",0,$AQ48))</f>
        <v/>
      </c>
      <c r="R48" s="112" t="str">
        <f t="shared" si="9"/>
        <v/>
      </c>
      <c r="S48" s="96" t="str">
        <f>IF($M48="","",MAX(0,N($F48)-N($O48)))</f>
        <v/>
      </c>
      <c r="T48" s="96" t="str" cm="1">
        <f t="array" ref="T48">IF(OR($D48="",$S48="",N($S48)&lt;=0),"",IFERROR(MATCH(1,INDEX(('2_Review &amp; Audit'!$F$6:$F$505=$A48)*('2_Review &amp; Audit'!$I$6:$I$505&gt;=$E48-30)*('2_Review &amp; Audit'!$I$6:$I$505&lt;=$E48+30)*('2_Review &amp; Audit'!$R$6:$R$505&gt;0)*(ROW('2_Review &amp; Audit'!$R$6:$R$505)&gt;$K48),0),0)+5,""))</f>
        <v/>
      </c>
      <c r="U48" s="96" t="str" cm="1">
        <f t="array" ref="U48">IF($T48="","",INDEX('2_Review &amp; Audit'!$H:$H,$T48))</f>
        <v/>
      </c>
      <c r="V48" s="108" t="str">
        <f t="array" ref="V48">IF($T48="","",INDEX('2_Review &amp; Audit'!$I:$I,$T48))</f>
        <v/>
      </c>
      <c r="W48" s="96" t="str">
        <f t="array" ref="W48">IF($T48="","",MAX(0,INDEX('2_Review &amp; Audit'!$J:$J,$T48)-SUMIFS($X$7:X47,$T$7:T47,$T48)))</f>
        <v/>
      </c>
      <c r="X48" s="96" t="str">
        <f t="shared" si="0"/>
        <v/>
      </c>
      <c r="Y48" s="117" t="str">
        <f>IF($X48="","",$X48*$G48)</f>
        <v/>
      </c>
      <c r="Z48" s="117" t="str">
        <f>IF($T48="","",$H48-IF($P48="",0,$P48)-IF($Y48="",0,$Y48))</f>
        <v/>
      </c>
      <c r="AA48" s="117" t="str">
        <f t="shared" si="10"/>
        <v/>
      </c>
      <c r="AB48" s="96" t="str">
        <f t="shared" si="5"/>
        <v/>
      </c>
      <c r="AC48" s="96" t="str">
        <f t="array" ref="AC48">IF(OR($D48="",$AB48="",N($AB48)&lt;=0),"",IFERROR(MATCH(1,INDEX(('2_Review &amp; Audit'!$F$6:$F$505=$A48)*('2_Review &amp; Audit'!$I$6:$I$505&gt;=$E48-30)*('2_Review &amp; Audit'!$I$6:$I$505&lt;=$E48+30)*('2_Review &amp; Audit'!$R$6:$R$505&gt;0)*(ROW('2_Review &amp; Audit'!$R$6:$R$505)&gt;$T48),0),0)+5,""))</f>
        <v/>
      </c>
      <c r="AD48" s="96" t="str" cm="1">
        <f t="array" ref="AD48">IF($AC48="","",INDEX('2_Review &amp; Audit'!$H:$H,$AC48))</f>
        <v/>
      </c>
      <c r="AE48" s="108" t="str">
        <f t="array" ref="AE48">IF($AC48="","",INDEX('2_Review &amp; Audit'!$I:$I,$AC48))</f>
        <v/>
      </c>
      <c r="AF48" s="96" t="str">
        <f t="array" ref="AF48">IF($AC48="","",MAX(0,INDEX('2_Review &amp; Audit'!$J:$J,$AC48)-SUMIFS($AG$7:AG47,$AC$7:AC47,$AC48)))</f>
        <v/>
      </c>
      <c r="AG48" s="96" t="str">
        <f t="shared" si="11"/>
        <v/>
      </c>
      <c r="AH48" s="117" t="str">
        <f>IF($AG48="","",$AG48*$G48)</f>
        <v/>
      </c>
      <c r="AI48" s="117" t="str">
        <f>IF($AC48="","",$H48-IF($P48="",0,$P48)-IF($Y48="",0,$Y48)-IF($AH48="",0,$AH48))</f>
        <v/>
      </c>
      <c r="AJ48" s="117" t="str">
        <f t="shared" si="3"/>
        <v/>
      </c>
      <c r="AK48" s="96" t="str">
        <f t="shared" si="6"/>
        <v/>
      </c>
      <c r="AL48" s="96" t="str" cm="1">
        <f t="array" ref="AL48">IF(OR($D48="",$AK48="",N($AK48)&lt;=0),"",IFERROR(MATCH(1,INDEX(('2_Review &amp; Audit'!$F$6:$F$505=$A48)*('2_Review &amp; Audit'!$I$6:$I$505&gt;=$E48-30)*('2_Review &amp; Audit'!$I$6:$I$505&lt;=$E48+30)*('2_Review &amp; Audit'!$R$6:$R$505&gt;0)*(ROW('2_Review &amp; Audit'!$R$6:$R$505)&gt;$AC48),0),0)+5,""))</f>
        <v/>
      </c>
      <c r="AM48" s="96" t="str">
        <f>IF($AL48="","",INDEX('2_Review &amp; Audit'!$H:$H,$AL48))</f>
        <v/>
      </c>
      <c r="AN48" s="108" t="str">
        <f>IF($AL48="","",INDEX('2_Review &amp; Audit'!$I:$I,$AL48))</f>
        <v/>
      </c>
      <c r="AO48" s="96" t="str">
        <f>IF($AL48="","",MAX(0,INDEX('2_Review &amp; Audit'!$H:$H,$AL48)-SUMIFS($AP$7:AP47,$AL$7:AL47,$AL48)))</f>
        <v/>
      </c>
      <c r="AP48" s="96" t="str">
        <f>IF(OR($D48="",$AK48="",$AO48=""),"",MIN($AK48,$AO48))</f>
        <v/>
      </c>
      <c r="AQ48" s="117" t="str">
        <f>IF($AP48="","",$AP48*$G48)</f>
        <v/>
      </c>
      <c r="AR48" s="117" t="str">
        <f>IF($AL48="","",$H48-IF($P48="",0,$P48)-IF($Y48="",0,$Y48)-IF($AH48="",0,$AH48)-IF($AQ48="",0,$AQ48))</f>
        <v/>
      </c>
      <c r="AS48" s="117" t="str">
        <f t="shared" si="7"/>
        <v/>
      </c>
      <c r="AT48" s="96" t="str">
        <f t="shared" si="8"/>
        <v/>
      </c>
      <c r="AU48" s="96"/>
    </row>
    <row r="49" spans="1:47" ht="12.75" customHeight="1" x14ac:dyDescent="0.2">
      <c r="A49" s="96" t="str">
        <f>IFERROR(INDEX('2_Review &amp; Audit'!$F$6:$F$505,MATCH(ROW()-5,'2_Review &amp; Audit'!$AC$6:$AC$505,0)),"")</f>
        <v/>
      </c>
      <c r="B49" s="96" t="str">
        <f>IF($A49="","",INDEX('2_Review &amp; Audit'!$C$6:$C$505,MATCH(ROW()-5,'2_Review &amp; Audit'!$AC$6:$AC$505,0)))</f>
        <v/>
      </c>
      <c r="C49" s="96" t="str">
        <f>IF($A49="","",INDEX('2_Review &amp; Audit'!$D$6:$D$505,MATCH(ROW()-5,'2_Review &amp; Audit'!$AC$6:$AC$505,0)))</f>
        <v/>
      </c>
      <c r="D49" s="114" t="str">
        <f>IF($A49="","",INDEX('2_Review &amp; Audit'!$H$6:$H$505,MATCH(ROW()-5,'2_Review &amp; Audit'!$AC$6:$AC$505,0)))</f>
        <v/>
      </c>
      <c r="E49" s="108" t="str">
        <f>IF($A49="","",INDEX('2_Review &amp; Audit'!$M$6:$M$505,MATCH(ROW()-5,'2_Review &amp; Audit'!$AC$6:$AC$505,0)))</f>
        <v/>
      </c>
      <c r="F49" s="109" t="str">
        <f>IF($A49="","",IF(INDEX('2_Review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9" s="142" t="str">
        <f>IF(OR($A49="",$F49=0),"",ABS(INDEX('2_Review &amp; Audit'!$Q$6:$Q$505,MATCH(ROW()-5,'2_Review &amp; Audit'!$AC$6:$AC$505,0))/$F49))</f>
        <v/>
      </c>
      <c r="H49" s="142" t="str">
        <f>IF($A49="","",ABS(INDEX('2_Review &amp; Audit'!$Q$6:$Q$505,MATCH(ROW()-5,'2_Review &amp; Audit'!$AC$6:$AC$505,0))))</f>
        <v/>
      </c>
      <c r="I49" s="96" t="str">
        <f>IF($A49="","",INDEX('2_Review &amp; Audit'!$Y$6:$Y$505,MATCH(ROW()-5,'2_Review &amp; Audit'!$AC$6:$AC$505,0)))</f>
        <v/>
      </c>
      <c r="J49" s="110" t="str">
        <f>IF($A49="","",IFERROR(MATCH(ROW()-5,'2_Review &amp; Audit'!$AC$6:$AC$505,0)+5,""))</f>
        <v/>
      </c>
      <c r="K49" s="96" t="str" cm="1">
        <f t="array" ref="K49">IF($A49="","",IF($AU49&lt;&gt;"",IFERROR(MATCH($AU49,'2_Review &amp; Audit'!$H$6:$H$505,0)+5,""),IFERROR(MATCH(1,INDEX(('2_Review &amp; Audit'!$F$6:$F$505=$A49)*('2_Review &amp; Audit'!$I$6:$I$505&gt;=$E49-30)*('2_Review &amp; Audit'!$I$6:$I$505&lt;=$E49+30)*('2_Review &amp; Audit'!$R$6:$R$505&gt;0),0),0)+5,"")))</f>
        <v/>
      </c>
      <c r="L49" s="110" t="str" cm="1">
        <f t="array" ref="L49">IF($K49="","",INDEX('2_Review &amp; Audit'!$H:$H,$K49))</f>
        <v/>
      </c>
      <c r="M49" s="111" t="str">
        <f t="array" ref="M49">IF($K49="","",INDEX('2_Review &amp; Audit'!$I:$I,$K49))</f>
        <v/>
      </c>
      <c r="N49" s="109" t="str" cm="1">
        <f t="array" ref="N49">IF($K49="","",MAX(0,INDEX('2_Review &amp; Audit'!$R:$R,$K49)-SUMIFS($O$7:O48,$K$7:K48,$K49)))</f>
        <v/>
      </c>
      <c r="O49" s="109" t="str">
        <f>IF(OR($K49="",$N49="",$F49=""),"",MIN($F49,$N49))</f>
        <v/>
      </c>
      <c r="P49" s="112" t="str">
        <f>IF($O49="","",$O49*$G49)</f>
        <v/>
      </c>
      <c r="Q49" s="112" t="str">
        <f>IF($M49="","",$H49-IF($P49="",0,$P49)-IF($Y49="",0,$Y49)-IF($AH49="",0,$AH49)-IF($AQ49="",0,$AQ49))</f>
        <v/>
      </c>
      <c r="R49" s="112" t="str">
        <f t="shared" si="9"/>
        <v/>
      </c>
      <c r="S49" s="96" t="str">
        <f>IF($M49="","",MAX(0,N($F49)-N($O49)))</f>
        <v/>
      </c>
      <c r="T49" s="96" t="str" cm="1">
        <f t="array" ref="T49">IF(OR($D49="",$S49="",N($S49)&lt;=0),"",IFERROR(MATCH(1,INDEX(('2_Review &amp; Audit'!$F$6:$F$505=$A49)*('2_Review &amp; Audit'!$I$6:$I$505&gt;=$E49-30)*('2_Review &amp; Audit'!$I$6:$I$505&lt;=$E49+30)*('2_Review &amp; Audit'!$R$6:$R$505&gt;0)*(ROW('2_Review &amp; Audit'!$R$6:$R$505)&gt;$K49),0),0)+5,""))</f>
        <v/>
      </c>
      <c r="U49" s="96" t="str" cm="1">
        <f t="array" ref="U49">IF($T49="","",INDEX('2_Review &amp; Audit'!$H:$H,$T49))</f>
        <v/>
      </c>
      <c r="V49" s="108" t="str">
        <f t="array" ref="V49">IF($T49="","",INDEX('2_Review &amp; Audit'!$I:$I,$T49))</f>
        <v/>
      </c>
      <c r="W49" s="96" t="str">
        <f t="array" ref="W49">IF($T49="","",MAX(0,INDEX('2_Review &amp; Audit'!$J:$J,$T49)-SUMIFS($X$7:X48,$T$7:T48,$T49)))</f>
        <v/>
      </c>
      <c r="X49" s="96" t="str">
        <f t="shared" si="0"/>
        <v/>
      </c>
      <c r="Y49" s="117" t="str">
        <f>IF($X49="","",$X49*$G49)</f>
        <v/>
      </c>
      <c r="Z49" s="117" t="str">
        <f>IF($T49="","",$H49-IF($P49="",0,$P49)-IF($Y49="",0,$Y49))</f>
        <v/>
      </c>
      <c r="AA49" s="117" t="str">
        <f t="shared" si="10"/>
        <v/>
      </c>
      <c r="AB49" s="96" t="str">
        <f t="shared" si="5"/>
        <v/>
      </c>
      <c r="AC49" s="96" t="str">
        <f t="array" ref="AC49">IF(OR($D49="",$AB49="",N($AB49)&lt;=0),"",IFERROR(MATCH(1,INDEX(('2_Review &amp; Audit'!$F$6:$F$505=$A49)*('2_Review &amp; Audit'!$I$6:$I$505&gt;=$E49-30)*('2_Review &amp; Audit'!$I$6:$I$505&lt;=$E49+30)*('2_Review &amp; Audit'!$R$6:$R$505&gt;0)*(ROW('2_Review &amp; Audit'!$R$6:$R$505)&gt;$T49),0),0)+5,""))</f>
        <v/>
      </c>
      <c r="AD49" s="96" t="str" cm="1">
        <f t="array" ref="AD49">IF($AC49="","",INDEX('2_Review &amp; Audit'!$H:$H,$AC49))</f>
        <v/>
      </c>
      <c r="AE49" s="108" t="str">
        <f t="array" ref="AE49">IF($AC49="","",INDEX('2_Review &amp; Audit'!$I:$I,$AC49))</f>
        <v/>
      </c>
      <c r="AF49" s="96" t="str">
        <f t="array" ref="AF49">IF($AC49="","",MAX(0,INDEX('2_Review &amp; Audit'!$J:$J,$AC49)-SUMIFS($AG$7:AG48,$AC$7:AC48,$AC49)))</f>
        <v/>
      </c>
      <c r="AG49" s="96" t="str">
        <f t="shared" si="11"/>
        <v/>
      </c>
      <c r="AH49" s="117" t="str">
        <f>IF($AG49="","",$AG49*$G49)</f>
        <v/>
      </c>
      <c r="AI49" s="117" t="str">
        <f>IF($AC49="","",$H49-IF($P49="",0,$P49)-IF($Y49="",0,$Y49)-IF($AH49="",0,$AH49))</f>
        <v/>
      </c>
      <c r="AJ49" s="117" t="str">
        <f t="shared" si="3"/>
        <v/>
      </c>
      <c r="AK49" s="96" t="str">
        <f t="shared" si="6"/>
        <v/>
      </c>
      <c r="AL49" s="96" t="str" cm="1">
        <f t="array" ref="AL49">IF(OR($D49="",$AK49="",N($AK49)&lt;=0),"",IFERROR(MATCH(1,INDEX(('2_Review &amp; Audit'!$F$6:$F$505=$A49)*('2_Review &amp; Audit'!$I$6:$I$505&gt;=$E49-30)*('2_Review &amp; Audit'!$I$6:$I$505&lt;=$E49+30)*('2_Review &amp; Audit'!$R$6:$R$505&gt;0)*(ROW('2_Review &amp; Audit'!$R$6:$R$505)&gt;$AC49),0),0)+5,""))</f>
        <v/>
      </c>
      <c r="AM49" s="96" t="str">
        <f>IF($AL49="","",INDEX('2_Review &amp; Audit'!$H:$H,$AL49))</f>
        <v/>
      </c>
      <c r="AN49" s="108" t="str">
        <f>IF($AL49="","",INDEX('2_Review &amp; Audit'!$I:$I,$AL49))</f>
        <v/>
      </c>
      <c r="AO49" s="96" t="str">
        <f>IF($AL49="","",MAX(0,INDEX('2_Review &amp; Audit'!$H:$H,$AL49)-SUMIFS($AP$7:AP48,$AL$7:AL48,$AL49)))</f>
        <v/>
      </c>
      <c r="AP49" s="96" t="str">
        <f>IF(OR($D49="",$AK49="",$AO49=""),"",MIN($AK49,$AO49))</f>
        <v/>
      </c>
      <c r="AQ49" s="117" t="str">
        <f>IF($AP49="","",$AP49*$G49)</f>
        <v/>
      </c>
      <c r="AR49" s="117" t="str">
        <f>IF($AL49="","",$H49-IF($P49="",0,$P49)-IF($Y49="",0,$Y49)-IF($AH49="",0,$AH49)-IF($AQ49="",0,$AQ49))</f>
        <v/>
      </c>
      <c r="AS49" s="117" t="str">
        <f t="shared" si="7"/>
        <v/>
      </c>
      <c r="AT49" s="96" t="str">
        <f t="shared" si="8"/>
        <v/>
      </c>
      <c r="AU49" s="96"/>
    </row>
    <row r="50" spans="1:47" ht="12.75" customHeight="1" x14ac:dyDescent="0.2">
      <c r="A50" s="96" t="str">
        <f>IFERROR(INDEX('2_Review &amp; Audit'!$F$6:$F$505,MATCH(ROW()-5,'2_Review &amp; Audit'!$AC$6:$AC$505,0)),"")</f>
        <v/>
      </c>
      <c r="B50" s="96" t="str">
        <f>IF($A50="","",INDEX('2_Review &amp; Audit'!$C$6:$C$505,MATCH(ROW()-5,'2_Review &amp; Audit'!$AC$6:$AC$505,0)))</f>
        <v/>
      </c>
      <c r="C50" s="96" t="str">
        <f>IF($A50="","",INDEX('2_Review &amp; Audit'!$D$6:$D$505,MATCH(ROW()-5,'2_Review &amp; Audit'!$AC$6:$AC$505,0)))</f>
        <v/>
      </c>
      <c r="D50" s="114" t="str">
        <f>IF($A50="","",INDEX('2_Review &amp; Audit'!$H$6:$H$505,MATCH(ROW()-5,'2_Review &amp; Audit'!$AC$6:$AC$505,0)))</f>
        <v/>
      </c>
      <c r="E50" s="108" t="str">
        <f>IF($A50="","",INDEX('2_Review &amp; Audit'!$M$6:$M$505,MATCH(ROW()-5,'2_Review &amp; Audit'!$AC$6:$AC$505,0)))</f>
        <v/>
      </c>
      <c r="F50" s="109" t="str">
        <f>IF($A50="","",IF(INDEX('2_Review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0" s="142" t="str">
        <f>IF(OR($A50="",$F50=0),"",ABS(INDEX('2_Review &amp; Audit'!$Q$6:$Q$505,MATCH(ROW()-5,'2_Review &amp; Audit'!$AC$6:$AC$505,0))/$F50))</f>
        <v/>
      </c>
      <c r="H50" s="142" t="str">
        <f>IF($A50="","",ABS(INDEX('2_Review &amp; Audit'!$Q$6:$Q$505,MATCH(ROW()-5,'2_Review &amp; Audit'!$AC$6:$AC$505,0))))</f>
        <v/>
      </c>
      <c r="I50" s="96" t="str">
        <f>IF($A50="","",INDEX('2_Review &amp; Audit'!$Y$6:$Y$505,MATCH(ROW()-5,'2_Review &amp; Audit'!$AC$6:$AC$505,0)))</f>
        <v/>
      </c>
      <c r="J50" s="110" t="str">
        <f>IF($A50="","",IFERROR(MATCH(ROW()-5,'2_Review &amp; Audit'!$AC$6:$AC$505,0)+5,""))</f>
        <v/>
      </c>
      <c r="K50" s="96" t="str" cm="1">
        <f t="array" ref="K50">IF($A50="","",IF($AU50&lt;&gt;"",IFERROR(MATCH($AU50,'2_Review &amp; Audit'!$H$6:$H$505,0)+5,""),IFERROR(MATCH(1,INDEX(('2_Review &amp; Audit'!$F$6:$F$505=$A50)*('2_Review &amp; Audit'!$I$6:$I$505&gt;=$E50-30)*('2_Review &amp; Audit'!$I$6:$I$505&lt;=$E50+30)*('2_Review &amp; Audit'!$R$6:$R$505&gt;0),0),0)+5,"")))</f>
        <v/>
      </c>
      <c r="L50" s="110" t="str" cm="1">
        <f t="array" ref="L50">IF($K50="","",INDEX('2_Review &amp; Audit'!$H:$H,$K50))</f>
        <v/>
      </c>
      <c r="M50" s="111" t="str">
        <f t="array" ref="M50">IF($K50="","",INDEX('2_Review &amp; Audit'!$I:$I,$K50))</f>
        <v/>
      </c>
      <c r="N50" s="109" t="str" cm="1">
        <f t="array" ref="N50">IF($K50="","",MAX(0,INDEX('2_Review &amp; Audit'!$R:$R,$K50)-SUMIFS($O$7:O49,$K$7:K49,$K50)))</f>
        <v/>
      </c>
      <c r="O50" s="109" t="str">
        <f>IF(OR($K50="",$N50="",$F50=""),"",MIN($F50,$N50))</f>
        <v/>
      </c>
      <c r="P50" s="112" t="str">
        <f>IF($O50="","",$O50*$G50)</f>
        <v/>
      </c>
      <c r="Q50" s="112" t="str">
        <f>IF($M50="","",$H50-IF($P50="",0,$P50)-IF($Y50="",0,$Y50)-IF($AH50="",0,$AH50)-IF($AQ50="",0,$AQ50))</f>
        <v/>
      </c>
      <c r="R50" s="112" t="str">
        <f t="shared" si="9"/>
        <v/>
      </c>
      <c r="S50" s="96" t="str">
        <f>IF($M50="","",MAX(0,N($F50)-N($O50)))</f>
        <v/>
      </c>
      <c r="T50" s="96" t="str" cm="1">
        <f t="array" ref="T50">IF(OR($D50="",$S50="",N($S50)&lt;=0),"",IFERROR(MATCH(1,INDEX(('2_Review &amp; Audit'!$F$6:$F$505=$A50)*('2_Review &amp; Audit'!$I$6:$I$505&gt;=$E50-30)*('2_Review &amp; Audit'!$I$6:$I$505&lt;=$E50+30)*('2_Review &amp; Audit'!$R$6:$R$505&gt;0)*(ROW('2_Review &amp; Audit'!$R$6:$R$505)&gt;$K50),0),0)+5,""))</f>
        <v/>
      </c>
      <c r="U50" s="96" t="str" cm="1">
        <f t="array" ref="U50">IF($T50="","",INDEX('2_Review &amp; Audit'!$H:$H,$T50))</f>
        <v/>
      </c>
      <c r="V50" s="108" t="str">
        <f t="array" ref="V50">IF($T50="","",INDEX('2_Review &amp; Audit'!$I:$I,$T50))</f>
        <v/>
      </c>
      <c r="W50" s="96" t="str">
        <f t="array" ref="W50">IF($T50="","",MAX(0,INDEX('2_Review &amp; Audit'!$J:$J,$T50)-SUMIFS($X$7:X49,$T$7:T49,$T50)))</f>
        <v/>
      </c>
      <c r="X50" s="96" t="str">
        <f t="shared" si="0"/>
        <v/>
      </c>
      <c r="Y50" s="117" t="str">
        <f>IF($X50="","",$X50*$G50)</f>
        <v/>
      </c>
      <c r="Z50" s="117" t="str">
        <f>IF($T50="","",$H50-IF($P50="",0,$P50)-IF($Y50="",0,$Y50))</f>
        <v/>
      </c>
      <c r="AA50" s="117" t="str">
        <f t="shared" si="10"/>
        <v/>
      </c>
      <c r="AB50" s="96" t="str">
        <f t="shared" si="5"/>
        <v/>
      </c>
      <c r="AC50" s="96" t="str">
        <f t="array" ref="AC50">IF(OR($D50="",$AB50="",N($AB50)&lt;=0),"",IFERROR(MATCH(1,INDEX(('2_Review &amp; Audit'!$F$6:$F$505=$A50)*('2_Review &amp; Audit'!$I$6:$I$505&gt;=$E50-30)*('2_Review &amp; Audit'!$I$6:$I$505&lt;=$E50+30)*('2_Review &amp; Audit'!$R$6:$R$505&gt;0)*(ROW('2_Review &amp; Audit'!$R$6:$R$505)&gt;$T50),0),0)+5,""))</f>
        <v/>
      </c>
      <c r="AD50" s="96" t="str" cm="1">
        <f t="array" ref="AD50">IF($AC50="","",INDEX('2_Review &amp; Audit'!$H:$H,$AC50))</f>
        <v/>
      </c>
      <c r="AE50" s="108" t="str">
        <f t="array" ref="AE50">IF($AC50="","",INDEX('2_Review &amp; Audit'!$I:$I,$AC50))</f>
        <v/>
      </c>
      <c r="AF50" s="96" t="str">
        <f t="array" ref="AF50">IF($AC50="","",MAX(0,INDEX('2_Review &amp; Audit'!$J:$J,$AC50)-SUMIFS($AG$7:AG49,$AC$7:AC49,$AC50)))</f>
        <v/>
      </c>
      <c r="AG50" s="96" t="str">
        <f t="shared" si="11"/>
        <v/>
      </c>
      <c r="AH50" s="117" t="str">
        <f>IF($AG50="","",$AG50*$G50)</f>
        <v/>
      </c>
      <c r="AI50" s="117" t="str">
        <f>IF($AC50="","",$H50-IF($P50="",0,$P50)-IF($Y50="",0,$Y50)-IF($AH50="",0,$AH50))</f>
        <v/>
      </c>
      <c r="AJ50" s="117" t="str">
        <f t="shared" si="3"/>
        <v/>
      </c>
      <c r="AK50" s="96" t="str">
        <f t="shared" si="6"/>
        <v/>
      </c>
      <c r="AL50" s="96" t="str" cm="1">
        <f t="array" ref="AL50">IF(OR($D50="",$AK50="",N($AK50)&lt;=0),"",IFERROR(MATCH(1,INDEX(('2_Review &amp; Audit'!$F$6:$F$505=$A50)*('2_Review &amp; Audit'!$I$6:$I$505&gt;=$E50-30)*('2_Review &amp; Audit'!$I$6:$I$505&lt;=$E50+30)*('2_Review &amp; Audit'!$R$6:$R$505&gt;0)*(ROW('2_Review &amp; Audit'!$R$6:$R$505)&gt;$AC50),0),0)+5,""))</f>
        <v/>
      </c>
      <c r="AM50" s="96" t="str">
        <f>IF($AL50="","",INDEX('2_Review &amp; Audit'!$H:$H,$AL50))</f>
        <v/>
      </c>
      <c r="AN50" s="108" t="str">
        <f>IF($AL50="","",INDEX('2_Review &amp; Audit'!$I:$I,$AL50))</f>
        <v/>
      </c>
      <c r="AO50" s="96" t="str">
        <f>IF($AL50="","",MAX(0,INDEX('2_Review &amp; Audit'!$H:$H,$AL50)-SUMIFS($AP$7:AP49,$AL$7:AL49,$AL50)))</f>
        <v/>
      </c>
      <c r="AP50" s="96" t="str">
        <f>IF(OR($D50="",$AK50="",$AO50=""),"",MIN($AK50,$AO50))</f>
        <v/>
      </c>
      <c r="AQ50" s="117" t="str">
        <f>IF($AP50="","",$AP50*$G50)</f>
        <v/>
      </c>
      <c r="AR50" s="117" t="str">
        <f>IF($AL50="","",$H50-IF($P50="",0,$P50)-IF($Y50="",0,$Y50)-IF($AH50="",0,$AH50)-IF($AQ50="",0,$AQ50))</f>
        <v/>
      </c>
      <c r="AS50" s="117" t="str">
        <f t="shared" si="7"/>
        <v/>
      </c>
      <c r="AT50" s="96" t="str">
        <f t="shared" si="8"/>
        <v/>
      </c>
      <c r="AU50" s="96"/>
    </row>
    <row r="51" spans="1:47" ht="12.75" customHeight="1" x14ac:dyDescent="0.2">
      <c r="A51" s="96" t="str">
        <f>IFERROR(INDEX('2_Review &amp; Audit'!$F$6:$F$505,MATCH(ROW()-5,'2_Review &amp; Audit'!$AC$6:$AC$505,0)),"")</f>
        <v/>
      </c>
      <c r="B51" s="96" t="str">
        <f>IF($A51="","",INDEX('2_Review &amp; Audit'!$C$6:$C$505,MATCH(ROW()-5,'2_Review &amp; Audit'!$AC$6:$AC$505,0)))</f>
        <v/>
      </c>
      <c r="C51" s="96" t="str">
        <f>IF($A51="","",INDEX('2_Review &amp; Audit'!$D$6:$D$505,MATCH(ROW()-5,'2_Review &amp; Audit'!$AC$6:$AC$505,0)))</f>
        <v/>
      </c>
      <c r="D51" s="114" t="str">
        <f>IF($A51="","",INDEX('2_Review &amp; Audit'!$H$6:$H$505,MATCH(ROW()-5,'2_Review &amp; Audit'!$AC$6:$AC$505,0)))</f>
        <v/>
      </c>
      <c r="E51" s="108" t="str">
        <f>IF($A51="","",INDEX('2_Review &amp; Audit'!$M$6:$M$505,MATCH(ROW()-5,'2_Review &amp; Audit'!$AC$6:$AC$505,0)))</f>
        <v/>
      </c>
      <c r="F51" s="109" t="str">
        <f>IF($A51="","",IF(INDEX('2_Review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1" s="142" t="str">
        <f>IF(OR($A51="",$F51=0),"",ABS(INDEX('2_Review &amp; Audit'!$Q$6:$Q$505,MATCH(ROW()-5,'2_Review &amp; Audit'!$AC$6:$AC$505,0))/$F51))</f>
        <v/>
      </c>
      <c r="H51" s="142" t="str">
        <f>IF($A51="","",ABS(INDEX('2_Review &amp; Audit'!$Q$6:$Q$505,MATCH(ROW()-5,'2_Review &amp; Audit'!$AC$6:$AC$505,0))))</f>
        <v/>
      </c>
      <c r="I51" s="96" t="str">
        <f>IF($A51="","",INDEX('2_Review &amp; Audit'!$Y$6:$Y$505,MATCH(ROW()-5,'2_Review &amp; Audit'!$AC$6:$AC$505,0)))</f>
        <v/>
      </c>
      <c r="J51" s="110" t="str">
        <f>IF($A51="","",IFERROR(MATCH(ROW()-5,'2_Review &amp; Audit'!$AC$6:$AC$505,0)+5,""))</f>
        <v/>
      </c>
      <c r="K51" s="96" t="str" cm="1">
        <f t="array" ref="K51">IF($A51="","",IF($AU51&lt;&gt;"",IFERROR(MATCH($AU51,'2_Review &amp; Audit'!$H$6:$H$505,0)+5,""),IFERROR(MATCH(1,INDEX(('2_Review &amp; Audit'!$F$6:$F$505=$A51)*('2_Review &amp; Audit'!$I$6:$I$505&gt;=$E51-30)*('2_Review &amp; Audit'!$I$6:$I$505&lt;=$E51+30)*('2_Review &amp; Audit'!$R$6:$R$505&gt;0),0),0)+5,"")))</f>
        <v/>
      </c>
      <c r="L51" s="110" t="str" cm="1">
        <f t="array" ref="L51">IF($K51="","",INDEX('2_Review &amp; Audit'!$H:$H,$K51))</f>
        <v/>
      </c>
      <c r="M51" s="111" t="str">
        <f t="array" ref="M51">IF($K51="","",INDEX('2_Review &amp; Audit'!$I:$I,$K51))</f>
        <v/>
      </c>
      <c r="N51" s="109" t="str" cm="1">
        <f t="array" ref="N51">IF($K51="","",MAX(0,INDEX('2_Review &amp; Audit'!$R:$R,$K51)-SUMIFS($O$7:O50,$K$7:K50,$K51)))</f>
        <v/>
      </c>
      <c r="O51" s="109" t="str">
        <f>IF(OR($K51="",$N51="",$F51=""),"",MIN($F51,$N51))</f>
        <v/>
      </c>
      <c r="P51" s="112" t="str">
        <f>IF($O51="","",$O51*$G51)</f>
        <v/>
      </c>
      <c r="Q51" s="112" t="str">
        <f>IF($M51="","",$H51-IF($P51="",0,$P51)-IF($Y51="",0,$Y51)-IF($AH51="",0,$AH51)-IF($AQ51="",0,$AQ51))</f>
        <v/>
      </c>
      <c r="R51" s="112" t="str">
        <f t="shared" si="9"/>
        <v/>
      </c>
      <c r="S51" s="96" t="str">
        <f>IF($M51="","",MAX(0,N($F51)-N($O51)))</f>
        <v/>
      </c>
      <c r="T51" s="96" t="str" cm="1">
        <f t="array" ref="T51">IF(OR($D51="",$S51="",N($S51)&lt;=0),"",IFERROR(MATCH(1,INDEX(('2_Review &amp; Audit'!$F$6:$F$505=$A51)*('2_Review &amp; Audit'!$I$6:$I$505&gt;=$E51-30)*('2_Review &amp; Audit'!$I$6:$I$505&lt;=$E51+30)*('2_Review &amp; Audit'!$R$6:$R$505&gt;0)*(ROW('2_Review &amp; Audit'!$R$6:$R$505)&gt;$K51),0),0)+5,""))</f>
        <v/>
      </c>
      <c r="U51" s="96" t="str" cm="1">
        <f t="array" ref="U51">IF($T51="","",INDEX('2_Review &amp; Audit'!$H:$H,$T51))</f>
        <v/>
      </c>
      <c r="V51" s="108" t="str">
        <f t="array" ref="V51">IF($T51="","",INDEX('2_Review &amp; Audit'!$I:$I,$T51))</f>
        <v/>
      </c>
      <c r="W51" s="96" t="str">
        <f t="array" ref="W51">IF($T51="","",MAX(0,INDEX('2_Review &amp; Audit'!$J:$J,$T51)-SUMIFS($X$7:X50,$T$7:T50,$T51)))</f>
        <v/>
      </c>
      <c r="X51" s="96" t="str">
        <f t="shared" si="0"/>
        <v/>
      </c>
      <c r="Y51" s="117" t="str">
        <f>IF($X51="","",$X51*$G51)</f>
        <v/>
      </c>
      <c r="Z51" s="117" t="str">
        <f>IF($T51="","",$H51-IF($P51="",0,$P51)-IF($Y51="",0,$Y51))</f>
        <v/>
      </c>
      <c r="AA51" s="117" t="str">
        <f t="shared" si="10"/>
        <v/>
      </c>
      <c r="AB51" s="96" t="str">
        <f t="shared" si="5"/>
        <v/>
      </c>
      <c r="AC51" s="96" t="str">
        <f t="array" ref="AC51">IF(OR($D51="",$AB51="",N($AB51)&lt;=0),"",IFERROR(MATCH(1,INDEX(('2_Review &amp; Audit'!$F$6:$F$505=$A51)*('2_Review &amp; Audit'!$I$6:$I$505&gt;=$E51-30)*('2_Review &amp; Audit'!$I$6:$I$505&lt;=$E51+30)*('2_Review &amp; Audit'!$R$6:$R$505&gt;0)*(ROW('2_Review &amp; Audit'!$R$6:$R$505)&gt;$T51),0),0)+5,""))</f>
        <v/>
      </c>
      <c r="AD51" s="96" t="str" cm="1">
        <f t="array" ref="AD51">IF($AC51="","",INDEX('2_Review &amp; Audit'!$H:$H,$AC51))</f>
        <v/>
      </c>
      <c r="AE51" s="108" t="str">
        <f t="array" ref="AE51">IF($AC51="","",INDEX('2_Review &amp; Audit'!$I:$I,$AC51))</f>
        <v/>
      </c>
      <c r="AF51" s="96" t="str">
        <f t="array" ref="AF51">IF($AC51="","",MAX(0,INDEX('2_Review &amp; Audit'!$J:$J,$AC51)-SUMIFS($AG$7:AG50,$AC$7:AC50,$AC51)))</f>
        <v/>
      </c>
      <c r="AG51" s="96" t="str">
        <f t="shared" si="11"/>
        <v/>
      </c>
      <c r="AH51" s="117" t="str">
        <f>IF($AG51="","",$AG51*$G51)</f>
        <v/>
      </c>
      <c r="AI51" s="117" t="str">
        <f>IF($AC51="","",$H51-IF($P51="",0,$P51)-IF($Y51="",0,$Y51)-IF($AH51="",0,$AH51))</f>
        <v/>
      </c>
      <c r="AJ51" s="117" t="str">
        <f t="shared" si="3"/>
        <v/>
      </c>
      <c r="AK51" s="96" t="str">
        <f t="shared" si="6"/>
        <v/>
      </c>
      <c r="AL51" s="96" t="str" cm="1">
        <f t="array" ref="AL51">IF(OR($D51="",$AK51="",N($AK51)&lt;=0),"",IFERROR(MATCH(1,INDEX(('2_Review &amp; Audit'!$F$6:$F$505=$A51)*('2_Review &amp; Audit'!$I$6:$I$505&gt;=$E51-30)*('2_Review &amp; Audit'!$I$6:$I$505&lt;=$E51+30)*('2_Review &amp; Audit'!$R$6:$R$505&gt;0)*(ROW('2_Review &amp; Audit'!$R$6:$R$505)&gt;$AC51),0),0)+5,""))</f>
        <v/>
      </c>
      <c r="AM51" s="96" t="str">
        <f>IF($AL51="","",INDEX('2_Review &amp; Audit'!$H:$H,$AL51))</f>
        <v/>
      </c>
      <c r="AN51" s="108" t="str">
        <f>IF($AL51="","",INDEX('2_Review &amp; Audit'!$I:$I,$AL51))</f>
        <v/>
      </c>
      <c r="AO51" s="96" t="str">
        <f>IF($AL51="","",MAX(0,INDEX('2_Review &amp; Audit'!$H:$H,$AL51)-SUMIFS($AP$7:AP50,$AL$7:AL50,$AL51)))</f>
        <v/>
      </c>
      <c r="AP51" s="96" t="str">
        <f>IF(OR($D51="",$AK51="",$AO51=""),"",MIN($AK51,$AO51))</f>
        <v/>
      </c>
      <c r="AQ51" s="117" t="str">
        <f>IF($AP51="","",$AP51*$G51)</f>
        <v/>
      </c>
      <c r="AR51" s="117" t="str">
        <f>IF($AL51="","",$H51-IF($P51="",0,$P51)-IF($Y51="",0,$Y51)-IF($AH51="",0,$AH51)-IF($AQ51="",0,$AQ51))</f>
        <v/>
      </c>
      <c r="AS51" s="117" t="str">
        <f t="shared" si="7"/>
        <v/>
      </c>
      <c r="AT51" s="96" t="str">
        <f t="shared" si="8"/>
        <v/>
      </c>
      <c r="AU51" s="96"/>
    </row>
    <row r="52" spans="1:47" ht="12.75" customHeight="1" x14ac:dyDescent="0.2">
      <c r="A52" s="96" t="str">
        <f>IFERROR(INDEX('2_Review &amp; Audit'!$F$6:$F$505,MATCH(ROW()-5,'2_Review &amp; Audit'!$AC$6:$AC$505,0)),"")</f>
        <v/>
      </c>
      <c r="B52" s="96" t="str">
        <f>IF($A52="","",INDEX('2_Review &amp; Audit'!$C$6:$C$505,MATCH(ROW()-5,'2_Review &amp; Audit'!$AC$6:$AC$505,0)))</f>
        <v/>
      </c>
      <c r="C52" s="96" t="str">
        <f>IF($A52="","",INDEX('2_Review &amp; Audit'!$D$6:$D$505,MATCH(ROW()-5,'2_Review &amp; Audit'!$AC$6:$AC$505,0)))</f>
        <v/>
      </c>
      <c r="D52" s="114" t="str">
        <f>IF($A52="","",INDEX('2_Review &amp; Audit'!$H$6:$H$505,MATCH(ROW()-5,'2_Review &amp; Audit'!$AC$6:$AC$505,0)))</f>
        <v/>
      </c>
      <c r="E52" s="108" t="str">
        <f>IF($A52="","",INDEX('2_Review &amp; Audit'!$M$6:$M$505,MATCH(ROW()-5,'2_Review &amp; Audit'!$AC$6:$AC$505,0)))</f>
        <v/>
      </c>
      <c r="F52" s="109" t="str">
        <f>IF($A52="","",IF(INDEX('2_Review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2" s="142" t="str">
        <f>IF(OR($A52="",$F52=0),"",ABS(INDEX('2_Review &amp; Audit'!$Q$6:$Q$505,MATCH(ROW()-5,'2_Review &amp; Audit'!$AC$6:$AC$505,0))/$F52))</f>
        <v/>
      </c>
      <c r="H52" s="142" t="str">
        <f>IF($A52="","",ABS(INDEX('2_Review &amp; Audit'!$Q$6:$Q$505,MATCH(ROW()-5,'2_Review &amp; Audit'!$AC$6:$AC$505,0))))</f>
        <v/>
      </c>
      <c r="I52" s="96" t="str">
        <f>IF($A52="","",INDEX('2_Review &amp; Audit'!$Y$6:$Y$505,MATCH(ROW()-5,'2_Review &amp; Audit'!$AC$6:$AC$505,0)))</f>
        <v/>
      </c>
      <c r="J52" s="110" t="str">
        <f>IF($A52="","",IFERROR(MATCH(ROW()-5,'2_Review &amp; Audit'!$AC$6:$AC$505,0)+5,""))</f>
        <v/>
      </c>
      <c r="K52" s="96" t="str" cm="1">
        <f t="array" ref="K52">IF($A52="","",IF($AU52&lt;&gt;"",IFERROR(MATCH($AU52,'2_Review &amp; Audit'!$H$6:$H$505,0)+5,""),IFERROR(MATCH(1,INDEX(('2_Review &amp; Audit'!$F$6:$F$505=$A52)*('2_Review &amp; Audit'!$I$6:$I$505&gt;=$E52-30)*('2_Review &amp; Audit'!$I$6:$I$505&lt;=$E52+30)*('2_Review &amp; Audit'!$R$6:$R$505&gt;0),0),0)+5,"")))</f>
        <v/>
      </c>
      <c r="L52" s="110" t="str" cm="1">
        <f t="array" ref="L52">IF($K52="","",INDEX('2_Review &amp; Audit'!$H:$H,$K52))</f>
        <v/>
      </c>
      <c r="M52" s="111" t="str">
        <f t="array" ref="M52">IF($K52="","",INDEX('2_Review &amp; Audit'!$I:$I,$K52))</f>
        <v/>
      </c>
      <c r="N52" s="109" t="str" cm="1">
        <f t="array" ref="N52">IF($K52="","",MAX(0,INDEX('2_Review &amp; Audit'!$R:$R,$K52)-SUMIFS($O$7:O51,$K$7:K51,$K52)))</f>
        <v/>
      </c>
      <c r="O52" s="109" t="str">
        <f>IF(OR($K52="",$N52="",$F52=""),"",MIN($F52,$N52))</f>
        <v/>
      </c>
      <c r="P52" s="112" t="str">
        <f>IF($O52="","",$O52*$G52)</f>
        <v/>
      </c>
      <c r="Q52" s="112" t="str">
        <f>IF($M52="","",$H52-IF($P52="",0,$P52)-IF($Y52="",0,$Y52)-IF($AH52="",0,$AH52)-IF($AQ52="",0,$AQ52))</f>
        <v/>
      </c>
      <c r="R52" s="112" t="str">
        <f t="shared" si="9"/>
        <v/>
      </c>
      <c r="S52" s="96" t="str">
        <f>IF($M52="","",MAX(0,N($F52)-N($O52)))</f>
        <v/>
      </c>
      <c r="T52" s="96" t="str" cm="1">
        <f t="array" ref="T52">IF(OR($D52="",$S52="",N($S52)&lt;=0),"",IFERROR(MATCH(1,INDEX(('2_Review &amp; Audit'!$F$6:$F$505=$A52)*('2_Review &amp; Audit'!$I$6:$I$505&gt;=$E52-30)*('2_Review &amp; Audit'!$I$6:$I$505&lt;=$E52+30)*('2_Review &amp; Audit'!$R$6:$R$505&gt;0)*(ROW('2_Review &amp; Audit'!$R$6:$R$505)&gt;$K52),0),0)+5,""))</f>
        <v/>
      </c>
      <c r="U52" s="96" t="str" cm="1">
        <f t="array" ref="U52">IF($T52="","",INDEX('2_Review &amp; Audit'!$H:$H,$T52))</f>
        <v/>
      </c>
      <c r="V52" s="108" t="str">
        <f t="array" ref="V52">IF($T52="","",INDEX('2_Review &amp; Audit'!$I:$I,$T52))</f>
        <v/>
      </c>
      <c r="W52" s="96" t="str">
        <f t="array" ref="W52">IF($T52="","",MAX(0,INDEX('2_Review &amp; Audit'!$J:$J,$T52)-SUMIFS($X$7:X51,$T$7:T51,$T52)))</f>
        <v/>
      </c>
      <c r="X52" s="96" t="str">
        <f t="shared" si="0"/>
        <v/>
      </c>
      <c r="Y52" s="117" t="str">
        <f>IF($X52="","",$X52*$G52)</f>
        <v/>
      </c>
      <c r="Z52" s="117" t="str">
        <f>IF($T52="","",$H52-IF($P52="",0,$P52)-IF($Y52="",0,$Y52))</f>
        <v/>
      </c>
      <c r="AA52" s="117" t="str">
        <f t="shared" si="10"/>
        <v/>
      </c>
      <c r="AB52" s="96" t="str">
        <f t="shared" si="5"/>
        <v/>
      </c>
      <c r="AC52" s="96" t="str">
        <f t="array" ref="AC52">IF(OR($D52="",$AB52="",N($AB52)&lt;=0),"",IFERROR(MATCH(1,INDEX(('2_Review &amp; Audit'!$F$6:$F$505=$A52)*('2_Review &amp; Audit'!$I$6:$I$505&gt;=$E52-30)*('2_Review &amp; Audit'!$I$6:$I$505&lt;=$E52+30)*('2_Review &amp; Audit'!$R$6:$R$505&gt;0)*(ROW('2_Review &amp; Audit'!$R$6:$R$505)&gt;$T52),0),0)+5,""))</f>
        <v/>
      </c>
      <c r="AD52" s="96" t="str" cm="1">
        <f t="array" ref="AD52">IF($AC52="","",INDEX('2_Review &amp; Audit'!$H:$H,$AC52))</f>
        <v/>
      </c>
      <c r="AE52" s="108" t="str">
        <f t="array" ref="AE52">IF($AC52="","",INDEX('2_Review &amp; Audit'!$I:$I,$AC52))</f>
        <v/>
      </c>
      <c r="AF52" s="96" t="str">
        <f t="array" ref="AF52">IF($AC52="","",MAX(0,INDEX('2_Review &amp; Audit'!$J:$J,$AC52)-SUMIFS($AG$7:AG51,$AC$7:AC51,$AC52)))</f>
        <v/>
      </c>
      <c r="AG52" s="96" t="str">
        <f t="shared" si="11"/>
        <v/>
      </c>
      <c r="AH52" s="117" t="str">
        <f>IF($AG52="","",$AG52*$G52)</f>
        <v/>
      </c>
      <c r="AI52" s="117" t="str">
        <f>IF($AC52="","",$H52-IF($P52="",0,$P52)-IF($Y52="",0,$Y52)-IF($AH52="",0,$AH52))</f>
        <v/>
      </c>
      <c r="AJ52" s="117" t="str">
        <f t="shared" si="3"/>
        <v/>
      </c>
      <c r="AK52" s="96" t="str">
        <f t="shared" si="6"/>
        <v/>
      </c>
      <c r="AL52" s="96" t="str" cm="1">
        <f t="array" ref="AL52">IF(OR($D52="",$AK52="",N($AK52)&lt;=0),"",IFERROR(MATCH(1,INDEX(('2_Review &amp; Audit'!$F$6:$F$505=$A52)*('2_Review &amp; Audit'!$I$6:$I$505&gt;=$E52-30)*('2_Review &amp; Audit'!$I$6:$I$505&lt;=$E52+30)*('2_Review &amp; Audit'!$R$6:$R$505&gt;0)*(ROW('2_Review &amp; Audit'!$R$6:$R$505)&gt;$AC52),0),0)+5,""))</f>
        <v/>
      </c>
      <c r="AM52" s="96" t="str">
        <f>IF($AL52="","",INDEX('2_Review &amp; Audit'!$H:$H,$AL52))</f>
        <v/>
      </c>
      <c r="AN52" s="108" t="str">
        <f>IF($AL52="","",INDEX('2_Review &amp; Audit'!$I:$I,$AL52))</f>
        <v/>
      </c>
      <c r="AO52" s="96" t="str">
        <f>IF($AL52="","",MAX(0,INDEX('2_Review &amp; Audit'!$H:$H,$AL52)-SUMIFS($AP$7:AP51,$AL$7:AL51,$AL52)))</f>
        <v/>
      </c>
      <c r="AP52" s="96" t="str">
        <f>IF(OR($D52="",$AK52="",$AO52=""),"",MIN($AK52,$AO52))</f>
        <v/>
      </c>
      <c r="AQ52" s="117" t="str">
        <f>IF($AP52="","",$AP52*$G52)</f>
        <v/>
      </c>
      <c r="AR52" s="117" t="str">
        <f>IF($AL52="","",$H52-IF($P52="",0,$P52)-IF($Y52="",0,$Y52)-IF($AH52="",0,$AH52)-IF($AQ52="",0,$AQ52))</f>
        <v/>
      </c>
      <c r="AS52" s="117" t="str">
        <f t="shared" si="7"/>
        <v/>
      </c>
      <c r="AT52" s="96" t="str">
        <f t="shared" si="8"/>
        <v/>
      </c>
      <c r="AU52" s="96"/>
    </row>
    <row r="53" spans="1:47" ht="12.75" customHeight="1" x14ac:dyDescent="0.2">
      <c r="A53" s="96" t="str">
        <f>IFERROR(INDEX('2_Review &amp; Audit'!$F$6:$F$505,MATCH(ROW()-5,'2_Review &amp; Audit'!$AC$6:$AC$505,0)),"")</f>
        <v/>
      </c>
      <c r="B53" s="96" t="str">
        <f>IF($A53="","",INDEX('2_Review &amp; Audit'!$C$6:$C$505,MATCH(ROW()-5,'2_Review &amp; Audit'!$AC$6:$AC$505,0)))</f>
        <v/>
      </c>
      <c r="C53" s="96" t="str">
        <f>IF($A53="","",INDEX('2_Review &amp; Audit'!$D$6:$D$505,MATCH(ROW()-5,'2_Review &amp; Audit'!$AC$6:$AC$505,0)))</f>
        <v/>
      </c>
      <c r="D53" s="114" t="str">
        <f>IF($A53="","",INDEX('2_Review &amp; Audit'!$H$6:$H$505,MATCH(ROW()-5,'2_Review &amp; Audit'!$AC$6:$AC$505,0)))</f>
        <v/>
      </c>
      <c r="E53" s="108" t="str">
        <f>IF($A53="","",INDEX('2_Review &amp; Audit'!$M$6:$M$505,MATCH(ROW()-5,'2_Review &amp; Audit'!$AC$6:$AC$505,0)))</f>
        <v/>
      </c>
      <c r="F53" s="109" t="str">
        <f>IF($A53="","",IF(INDEX('2_Review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3" s="142" t="str">
        <f>IF(OR($A53="",$F53=0),"",ABS(INDEX('2_Review &amp; Audit'!$Q$6:$Q$505,MATCH(ROW()-5,'2_Review &amp; Audit'!$AC$6:$AC$505,0))/$F53))</f>
        <v/>
      </c>
      <c r="H53" s="142" t="str">
        <f>IF($A53="","",ABS(INDEX('2_Review &amp; Audit'!$Q$6:$Q$505,MATCH(ROW()-5,'2_Review &amp; Audit'!$AC$6:$AC$505,0))))</f>
        <v/>
      </c>
      <c r="I53" s="96" t="str">
        <f>IF($A53="","",INDEX('2_Review &amp; Audit'!$Y$6:$Y$505,MATCH(ROW()-5,'2_Review &amp; Audit'!$AC$6:$AC$505,0)))</f>
        <v/>
      </c>
      <c r="J53" s="110" t="str">
        <f>IF($A53="","",IFERROR(MATCH(ROW()-5,'2_Review &amp; Audit'!$AC$6:$AC$505,0)+5,""))</f>
        <v/>
      </c>
      <c r="K53" s="96" t="str" cm="1">
        <f t="array" ref="K53">IF($A53="","",IF($AU53&lt;&gt;"",IFERROR(MATCH($AU53,'2_Review &amp; Audit'!$H$6:$H$505,0)+5,""),IFERROR(MATCH(1,INDEX(('2_Review &amp; Audit'!$F$6:$F$505=$A53)*('2_Review &amp; Audit'!$I$6:$I$505&gt;=$E53-30)*('2_Review &amp; Audit'!$I$6:$I$505&lt;=$E53+30)*('2_Review &amp; Audit'!$R$6:$R$505&gt;0),0),0)+5,"")))</f>
        <v/>
      </c>
      <c r="L53" s="110" t="str" cm="1">
        <f t="array" ref="L53">IF($K53="","",INDEX('2_Review &amp; Audit'!$H:$H,$K53))</f>
        <v/>
      </c>
      <c r="M53" s="111" t="str">
        <f t="array" ref="M53">IF($K53="","",INDEX('2_Review &amp; Audit'!$I:$I,$K53))</f>
        <v/>
      </c>
      <c r="N53" s="109" t="str" cm="1">
        <f t="array" ref="N53">IF($K53="","",MAX(0,INDEX('2_Review &amp; Audit'!$R:$R,$K53)-SUMIFS($O$7:O52,$K$7:K52,$K53)))</f>
        <v/>
      </c>
      <c r="O53" s="109" t="str">
        <f>IF(OR($K53="",$N53="",$F53=""),"",MIN($F53,$N53))</f>
        <v/>
      </c>
      <c r="P53" s="112" t="str">
        <f>IF($O53="","",$O53*$G53)</f>
        <v/>
      </c>
      <c r="Q53" s="112" t="str">
        <f>IF($M53="","",$H53-IF($P53="",0,$P53)-IF($Y53="",0,$Y53)-IF($AH53="",0,$AH53)-IF($AQ53="",0,$AQ53))</f>
        <v/>
      </c>
      <c r="R53" s="112" t="str">
        <f t="shared" si="9"/>
        <v/>
      </c>
      <c r="S53" s="96" t="str">
        <f>IF($M53="","",MAX(0,N($F53)-N($O53)))</f>
        <v/>
      </c>
      <c r="T53" s="96" t="str" cm="1">
        <f t="array" ref="T53">IF(OR($D53="",$S53="",N($S53)&lt;=0),"",IFERROR(MATCH(1,INDEX(('2_Review &amp; Audit'!$F$6:$F$505=$A53)*('2_Review &amp; Audit'!$I$6:$I$505&gt;=$E53-30)*('2_Review &amp; Audit'!$I$6:$I$505&lt;=$E53+30)*('2_Review &amp; Audit'!$R$6:$R$505&gt;0)*(ROW('2_Review &amp; Audit'!$R$6:$R$505)&gt;$K53),0),0)+5,""))</f>
        <v/>
      </c>
      <c r="U53" s="96" t="str" cm="1">
        <f t="array" ref="U53">IF($T53="","",INDEX('2_Review &amp; Audit'!$H:$H,$T53))</f>
        <v/>
      </c>
      <c r="V53" s="108" t="str">
        <f t="array" ref="V53">IF($T53="","",INDEX('2_Review &amp; Audit'!$I:$I,$T53))</f>
        <v/>
      </c>
      <c r="W53" s="96" t="str">
        <f t="array" ref="W53">IF($T53="","",MAX(0,INDEX('2_Review &amp; Audit'!$J:$J,$T53)-SUMIFS($X$7:X52,$T$7:T52,$T53)))</f>
        <v/>
      </c>
      <c r="X53" s="96" t="str">
        <f t="shared" si="0"/>
        <v/>
      </c>
      <c r="Y53" s="117" t="str">
        <f>IF($X53="","",$X53*$G53)</f>
        <v/>
      </c>
      <c r="Z53" s="117" t="str">
        <f>IF($T53="","",$H53-IF($P53="",0,$P53)-IF($Y53="",0,$Y53))</f>
        <v/>
      </c>
      <c r="AA53" s="117" t="str">
        <f t="shared" si="10"/>
        <v/>
      </c>
      <c r="AB53" s="96" t="str">
        <f t="shared" si="5"/>
        <v/>
      </c>
      <c r="AC53" s="96" t="str">
        <f t="array" ref="AC53">IF(OR($D53="",$AB53="",N($AB53)&lt;=0),"",IFERROR(MATCH(1,INDEX(('2_Review &amp; Audit'!$F$6:$F$505=$A53)*('2_Review &amp; Audit'!$I$6:$I$505&gt;=$E53-30)*('2_Review &amp; Audit'!$I$6:$I$505&lt;=$E53+30)*('2_Review &amp; Audit'!$R$6:$R$505&gt;0)*(ROW('2_Review &amp; Audit'!$R$6:$R$505)&gt;$T53),0),0)+5,""))</f>
        <v/>
      </c>
      <c r="AD53" s="96" t="str" cm="1">
        <f t="array" ref="AD53">IF($AC53="","",INDEX('2_Review &amp; Audit'!$H:$H,$AC53))</f>
        <v/>
      </c>
      <c r="AE53" s="108" t="str">
        <f t="array" ref="AE53">IF($AC53="","",INDEX('2_Review &amp; Audit'!$I:$I,$AC53))</f>
        <v/>
      </c>
      <c r="AF53" s="96" t="str">
        <f t="array" ref="AF53">IF($AC53="","",MAX(0,INDEX('2_Review &amp; Audit'!$J:$J,$AC53)-SUMIFS($AG$7:AG52,$AC$7:AC52,$AC53)))</f>
        <v/>
      </c>
      <c r="AG53" s="96" t="str">
        <f t="shared" si="11"/>
        <v/>
      </c>
      <c r="AH53" s="117" t="str">
        <f>IF($AG53="","",$AG53*$G53)</f>
        <v/>
      </c>
      <c r="AI53" s="117" t="str">
        <f>IF($AC53="","",$H53-IF($P53="",0,$P53)-IF($Y53="",0,$Y53)-IF($AH53="",0,$AH53))</f>
        <v/>
      </c>
      <c r="AJ53" s="117" t="str">
        <f t="shared" si="3"/>
        <v/>
      </c>
      <c r="AK53" s="96" t="str">
        <f t="shared" si="6"/>
        <v/>
      </c>
      <c r="AL53" s="96" t="str" cm="1">
        <f t="array" ref="AL53">IF(OR($D53="",$AK53="",N($AK53)&lt;=0),"",IFERROR(MATCH(1,INDEX(('2_Review &amp; Audit'!$F$6:$F$505=$A53)*('2_Review &amp; Audit'!$I$6:$I$505&gt;=$E53-30)*('2_Review &amp; Audit'!$I$6:$I$505&lt;=$E53+30)*('2_Review &amp; Audit'!$R$6:$R$505&gt;0)*(ROW('2_Review &amp; Audit'!$R$6:$R$505)&gt;$AC53),0),0)+5,""))</f>
        <v/>
      </c>
      <c r="AM53" s="96" t="str">
        <f>IF($AL53="","",INDEX('2_Review &amp; Audit'!$H:$H,$AL53))</f>
        <v/>
      </c>
      <c r="AN53" s="108" t="str">
        <f>IF($AL53="","",INDEX('2_Review &amp; Audit'!$I:$I,$AL53))</f>
        <v/>
      </c>
      <c r="AO53" s="96" t="str">
        <f>IF($AL53="","",MAX(0,INDEX('2_Review &amp; Audit'!$H:$H,$AL53)-SUMIFS($AP$7:AP52,$AL$7:AL52,$AL53)))</f>
        <v/>
      </c>
      <c r="AP53" s="96" t="str">
        <f>IF(OR($D53="",$AK53="",$AO53=""),"",MIN($AK53,$AO53))</f>
        <v/>
      </c>
      <c r="AQ53" s="117" t="str">
        <f>IF($AP53="","",$AP53*$G53)</f>
        <v/>
      </c>
      <c r="AR53" s="117" t="str">
        <f>IF($AL53="","",$H53-IF($P53="",0,$P53)-IF($Y53="",0,$Y53)-IF($AH53="",0,$AH53)-IF($AQ53="",0,$AQ53))</f>
        <v/>
      </c>
      <c r="AS53" s="117" t="str">
        <f t="shared" si="7"/>
        <v/>
      </c>
      <c r="AT53" s="96" t="str">
        <f t="shared" si="8"/>
        <v/>
      </c>
      <c r="AU53" s="96"/>
    </row>
    <row r="54" spans="1:47" ht="12.75" customHeight="1" x14ac:dyDescent="0.2">
      <c r="A54" s="96" t="str">
        <f>IFERROR(INDEX('2_Review &amp; Audit'!$F$6:$F$505,MATCH(ROW()-5,'2_Review &amp; Audit'!$AC$6:$AC$505,0)),"")</f>
        <v/>
      </c>
      <c r="B54" s="96" t="str">
        <f>IF($A54="","",INDEX('2_Review &amp; Audit'!$C$6:$C$505,MATCH(ROW()-5,'2_Review &amp; Audit'!$AC$6:$AC$505,0)))</f>
        <v/>
      </c>
      <c r="C54" s="96" t="str">
        <f>IF($A54="","",INDEX('2_Review &amp; Audit'!$D$6:$D$505,MATCH(ROW()-5,'2_Review &amp; Audit'!$AC$6:$AC$505,0)))</f>
        <v/>
      </c>
      <c r="D54" s="114" t="str">
        <f>IF($A54="","",INDEX('2_Review &amp; Audit'!$H$6:$H$505,MATCH(ROW()-5,'2_Review &amp; Audit'!$AC$6:$AC$505,0)))</f>
        <v/>
      </c>
      <c r="E54" s="108" t="str">
        <f>IF($A54="","",INDEX('2_Review &amp; Audit'!$M$6:$M$505,MATCH(ROW()-5,'2_Review &amp; Audit'!$AC$6:$AC$505,0)))</f>
        <v/>
      </c>
      <c r="F54" s="109" t="str">
        <f>IF($A54="","",IF(INDEX('2_Review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4" s="142" t="str">
        <f>IF(OR($A54="",$F54=0),"",ABS(INDEX('2_Review &amp; Audit'!$Q$6:$Q$505,MATCH(ROW()-5,'2_Review &amp; Audit'!$AC$6:$AC$505,0))/$F54))</f>
        <v/>
      </c>
      <c r="H54" s="142" t="str">
        <f>IF($A54="","",ABS(INDEX('2_Review &amp; Audit'!$Q$6:$Q$505,MATCH(ROW()-5,'2_Review &amp; Audit'!$AC$6:$AC$505,0))))</f>
        <v/>
      </c>
      <c r="I54" s="96" t="str">
        <f>IF($A54="","",INDEX('2_Review &amp; Audit'!$Y$6:$Y$505,MATCH(ROW()-5,'2_Review &amp; Audit'!$AC$6:$AC$505,0)))</f>
        <v/>
      </c>
      <c r="J54" s="110" t="str">
        <f>IF($A54="","",IFERROR(MATCH(ROW()-5,'2_Review &amp; Audit'!$AC$6:$AC$505,0)+5,""))</f>
        <v/>
      </c>
      <c r="K54" s="96" t="str" cm="1">
        <f t="array" ref="K54">IF($A54="","",IF($AU54&lt;&gt;"",IFERROR(MATCH($AU54,'2_Review &amp; Audit'!$H$6:$H$505,0)+5,""),IFERROR(MATCH(1,INDEX(('2_Review &amp; Audit'!$F$6:$F$505=$A54)*('2_Review &amp; Audit'!$I$6:$I$505&gt;=$E54-30)*('2_Review &amp; Audit'!$I$6:$I$505&lt;=$E54+30)*('2_Review &amp; Audit'!$R$6:$R$505&gt;0),0),0)+5,"")))</f>
        <v/>
      </c>
      <c r="L54" s="110" t="str" cm="1">
        <f t="array" ref="L54">IF($K54="","",INDEX('2_Review &amp; Audit'!$H:$H,$K54))</f>
        <v/>
      </c>
      <c r="M54" s="111" t="str">
        <f t="array" ref="M54">IF($K54="","",INDEX('2_Review &amp; Audit'!$I:$I,$K54))</f>
        <v/>
      </c>
      <c r="N54" s="109" t="str" cm="1">
        <f t="array" ref="N54">IF($K54="","",MAX(0,INDEX('2_Review &amp; Audit'!$R:$R,$K54)-SUMIFS($O$7:O53,$K$7:K53,$K54)))</f>
        <v/>
      </c>
      <c r="O54" s="109" t="str">
        <f>IF(OR($K54="",$N54="",$F54=""),"",MIN($F54,$N54))</f>
        <v/>
      </c>
      <c r="P54" s="112" t="str">
        <f>IF($O54="","",$O54*$G54)</f>
        <v/>
      </c>
      <c r="Q54" s="112" t="str">
        <f>IF($M54="","",$H54-IF($P54="",0,$P54)-IF($Y54="",0,$Y54)-IF($AH54="",0,$AH54)-IF($AQ54="",0,$AQ54))</f>
        <v/>
      </c>
      <c r="R54" s="112" t="str">
        <f t="shared" si="9"/>
        <v/>
      </c>
      <c r="S54" s="96" t="str">
        <f>IF($M54="","",MAX(0,N($F54)-N($O54)))</f>
        <v/>
      </c>
      <c r="T54" s="96" t="str" cm="1">
        <f t="array" ref="T54">IF(OR($D54="",$S54="",N($S54)&lt;=0),"",IFERROR(MATCH(1,INDEX(('2_Review &amp; Audit'!$F$6:$F$505=$A54)*('2_Review &amp; Audit'!$I$6:$I$505&gt;=$E54-30)*('2_Review &amp; Audit'!$I$6:$I$505&lt;=$E54+30)*('2_Review &amp; Audit'!$R$6:$R$505&gt;0)*(ROW('2_Review &amp; Audit'!$R$6:$R$505)&gt;$K54),0),0)+5,""))</f>
        <v/>
      </c>
      <c r="U54" s="96" t="str" cm="1">
        <f t="array" ref="U54">IF($T54="","",INDEX('2_Review &amp; Audit'!$H:$H,$T54))</f>
        <v/>
      </c>
      <c r="V54" s="108" t="str">
        <f t="array" ref="V54">IF($T54="","",INDEX('2_Review &amp; Audit'!$I:$I,$T54))</f>
        <v/>
      </c>
      <c r="W54" s="96" t="str">
        <f t="array" ref="W54">IF($T54="","",MAX(0,INDEX('2_Review &amp; Audit'!$J:$J,$T54)-SUMIFS($X$7:X53,$T$7:T53,$T54)))</f>
        <v/>
      </c>
      <c r="X54" s="96" t="str">
        <f t="shared" si="0"/>
        <v/>
      </c>
      <c r="Y54" s="117" t="str">
        <f>IF($X54="","",$X54*$G54)</f>
        <v/>
      </c>
      <c r="Z54" s="117" t="str">
        <f>IF($T54="","",$H54-IF($P54="",0,$P54)-IF($Y54="",0,$Y54))</f>
        <v/>
      </c>
      <c r="AA54" s="117" t="str">
        <f t="shared" si="10"/>
        <v/>
      </c>
      <c r="AB54" s="96" t="str">
        <f t="shared" si="5"/>
        <v/>
      </c>
      <c r="AC54" s="96" t="str">
        <f t="array" ref="AC54">IF(OR($D54="",$AB54="",N($AB54)&lt;=0),"",IFERROR(MATCH(1,INDEX(('2_Review &amp; Audit'!$F$6:$F$505=$A54)*('2_Review &amp; Audit'!$I$6:$I$505&gt;=$E54-30)*('2_Review &amp; Audit'!$I$6:$I$505&lt;=$E54+30)*('2_Review &amp; Audit'!$R$6:$R$505&gt;0)*(ROW('2_Review &amp; Audit'!$R$6:$R$505)&gt;$T54),0),0)+5,""))</f>
        <v/>
      </c>
      <c r="AD54" s="96" t="str" cm="1">
        <f t="array" ref="AD54">IF($AC54="","",INDEX('2_Review &amp; Audit'!$H:$H,$AC54))</f>
        <v/>
      </c>
      <c r="AE54" s="108" t="str">
        <f t="array" ref="AE54">IF($AC54="","",INDEX('2_Review &amp; Audit'!$I:$I,$AC54))</f>
        <v/>
      </c>
      <c r="AF54" s="96" t="str">
        <f t="array" ref="AF54">IF($AC54="","",MAX(0,INDEX('2_Review &amp; Audit'!$J:$J,$AC54)-SUMIFS($AG$7:AG53,$AC$7:AC53,$AC54)))</f>
        <v/>
      </c>
      <c r="AG54" s="96" t="str">
        <f t="shared" si="11"/>
        <v/>
      </c>
      <c r="AH54" s="117" t="str">
        <f>IF($AG54="","",$AG54*$G54)</f>
        <v/>
      </c>
      <c r="AI54" s="117" t="str">
        <f>IF($AC54="","",$H54-IF($P54="",0,$P54)-IF($Y54="",0,$Y54)-IF($AH54="",0,$AH54))</f>
        <v/>
      </c>
      <c r="AJ54" s="117" t="str">
        <f t="shared" si="3"/>
        <v/>
      </c>
      <c r="AK54" s="96" t="str">
        <f t="shared" si="6"/>
        <v/>
      </c>
      <c r="AL54" s="96" t="str" cm="1">
        <f t="array" ref="AL54">IF(OR($D54="",$AK54="",N($AK54)&lt;=0),"",IFERROR(MATCH(1,INDEX(('2_Review &amp; Audit'!$F$6:$F$505=$A54)*('2_Review &amp; Audit'!$I$6:$I$505&gt;=$E54-30)*('2_Review &amp; Audit'!$I$6:$I$505&lt;=$E54+30)*('2_Review &amp; Audit'!$R$6:$R$505&gt;0)*(ROW('2_Review &amp; Audit'!$R$6:$R$505)&gt;$AC54),0),0)+5,""))</f>
        <v/>
      </c>
      <c r="AM54" s="96" t="str">
        <f>IF($AL54="","",INDEX('2_Review &amp; Audit'!$H:$H,$AL54))</f>
        <v/>
      </c>
      <c r="AN54" s="108" t="str">
        <f>IF($AL54="","",INDEX('2_Review &amp; Audit'!$I:$I,$AL54))</f>
        <v/>
      </c>
      <c r="AO54" s="96" t="str">
        <f>IF($AL54="","",MAX(0,INDEX('2_Review &amp; Audit'!$H:$H,$AL54)-SUMIFS($AP$7:AP53,$AL$7:AL53,$AL54)))</f>
        <v/>
      </c>
      <c r="AP54" s="96" t="str">
        <f>IF(OR($D54="",$AK54="",$AO54=""),"",MIN($AK54,$AO54))</f>
        <v/>
      </c>
      <c r="AQ54" s="117" t="str">
        <f>IF($AP54="","",$AP54*$G54)</f>
        <v/>
      </c>
      <c r="AR54" s="117" t="str">
        <f>IF($AL54="","",$H54-IF($P54="",0,$P54)-IF($Y54="",0,$Y54)-IF($AH54="",0,$AH54)-IF($AQ54="",0,$AQ54))</f>
        <v/>
      </c>
      <c r="AS54" s="117" t="str">
        <f t="shared" si="7"/>
        <v/>
      </c>
      <c r="AT54" s="96" t="str">
        <f t="shared" si="8"/>
        <v/>
      </c>
      <c r="AU54" s="96"/>
    </row>
    <row r="55" spans="1:47" ht="12.75" customHeight="1" x14ac:dyDescent="0.2">
      <c r="A55" s="96" t="str">
        <f>IFERROR(INDEX('2_Review &amp; Audit'!$F$6:$F$505,MATCH(ROW()-5,'2_Review &amp; Audit'!$AC$6:$AC$505,0)),"")</f>
        <v/>
      </c>
      <c r="B55" s="96" t="str">
        <f>IF($A55="","",INDEX('2_Review &amp; Audit'!$C$6:$C$505,MATCH(ROW()-5,'2_Review &amp; Audit'!$AC$6:$AC$505,0)))</f>
        <v/>
      </c>
      <c r="C55" s="96" t="str">
        <f>IF($A55="","",INDEX('2_Review &amp; Audit'!$D$6:$D$505,MATCH(ROW()-5,'2_Review &amp; Audit'!$AC$6:$AC$505,0)))</f>
        <v/>
      </c>
      <c r="D55" s="114" t="str">
        <f>IF($A55="","",INDEX('2_Review &amp; Audit'!$H$6:$H$505,MATCH(ROW()-5,'2_Review &amp; Audit'!$AC$6:$AC$505,0)))</f>
        <v/>
      </c>
      <c r="E55" s="108" t="str">
        <f>IF($A55="","",INDEX('2_Review &amp; Audit'!$M$6:$M$505,MATCH(ROW()-5,'2_Review &amp; Audit'!$AC$6:$AC$505,0)))</f>
        <v/>
      </c>
      <c r="F55" s="109" t="str">
        <f>IF($A55="","",IF(INDEX('2_Review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5" s="142" t="str">
        <f>IF(OR($A55="",$F55=0),"",ABS(INDEX('2_Review &amp; Audit'!$Q$6:$Q$505,MATCH(ROW()-5,'2_Review &amp; Audit'!$AC$6:$AC$505,0))/$F55))</f>
        <v/>
      </c>
      <c r="H55" s="142" t="str">
        <f>IF($A55="","",ABS(INDEX('2_Review &amp; Audit'!$Q$6:$Q$505,MATCH(ROW()-5,'2_Review &amp; Audit'!$AC$6:$AC$505,0))))</f>
        <v/>
      </c>
      <c r="I55" s="96" t="str">
        <f>IF($A55="","",INDEX('2_Review &amp; Audit'!$Y$6:$Y$505,MATCH(ROW()-5,'2_Review &amp; Audit'!$AC$6:$AC$505,0)))</f>
        <v/>
      </c>
      <c r="J55" s="110" t="str">
        <f>IF($A55="","",IFERROR(MATCH(ROW()-5,'2_Review &amp; Audit'!$AC$6:$AC$505,0)+5,""))</f>
        <v/>
      </c>
      <c r="K55" s="96" t="str" cm="1">
        <f t="array" ref="K55">IF($A55="","",IF($AU55&lt;&gt;"",IFERROR(MATCH($AU55,'2_Review &amp; Audit'!$H$6:$H$505,0)+5,""),IFERROR(MATCH(1,INDEX(('2_Review &amp; Audit'!$F$6:$F$505=$A55)*('2_Review &amp; Audit'!$I$6:$I$505&gt;=$E55-30)*('2_Review &amp; Audit'!$I$6:$I$505&lt;=$E55+30)*('2_Review &amp; Audit'!$R$6:$R$505&gt;0),0),0)+5,"")))</f>
        <v/>
      </c>
      <c r="L55" s="110" t="str" cm="1">
        <f t="array" ref="L55">IF($K55="","",INDEX('2_Review &amp; Audit'!$H:$H,$K55))</f>
        <v/>
      </c>
      <c r="M55" s="111" t="str">
        <f t="array" ref="M55">IF($K55="","",INDEX('2_Review &amp; Audit'!$I:$I,$K55))</f>
        <v/>
      </c>
      <c r="N55" s="109" t="str" cm="1">
        <f t="array" ref="N55">IF($K55="","",MAX(0,INDEX('2_Review &amp; Audit'!$R:$R,$K55)-SUMIFS($O$7:O54,$K$7:K54,$K55)))</f>
        <v/>
      </c>
      <c r="O55" s="109" t="str">
        <f>IF(OR($K55="",$N55="",$F55=""),"",MIN($F55,$N55))</f>
        <v/>
      </c>
      <c r="P55" s="112" t="str">
        <f>IF($O55="","",$O55*$G55)</f>
        <v/>
      </c>
      <c r="Q55" s="112" t="str">
        <f>IF($M55="","",$H55-IF($P55="",0,$P55)-IF($Y55="",0,$Y55)-IF($AH55="",0,$AH55)-IF($AQ55="",0,$AQ55))</f>
        <v/>
      </c>
      <c r="R55" s="112" t="str">
        <f t="shared" si="9"/>
        <v/>
      </c>
      <c r="S55" s="96" t="str">
        <f>IF($M55="","",MAX(0,N($F55)-N($O55)))</f>
        <v/>
      </c>
      <c r="T55" s="96" t="str" cm="1">
        <f t="array" ref="T55">IF(OR($D55="",$S55="",N($S55)&lt;=0),"",IFERROR(MATCH(1,INDEX(('2_Review &amp; Audit'!$F$6:$F$505=$A55)*('2_Review &amp; Audit'!$I$6:$I$505&gt;=$E55-30)*('2_Review &amp; Audit'!$I$6:$I$505&lt;=$E55+30)*('2_Review &amp; Audit'!$R$6:$R$505&gt;0)*(ROW('2_Review &amp; Audit'!$R$6:$R$505)&gt;$K55),0),0)+5,""))</f>
        <v/>
      </c>
      <c r="U55" s="96" t="str" cm="1">
        <f t="array" ref="U55">IF($T55="","",INDEX('2_Review &amp; Audit'!$H:$H,$T55))</f>
        <v/>
      </c>
      <c r="V55" s="108" t="str">
        <f t="array" ref="V55">IF($T55="","",INDEX('2_Review &amp; Audit'!$I:$I,$T55))</f>
        <v/>
      </c>
      <c r="W55" s="96" t="str">
        <f t="array" ref="W55">IF($T55="","",MAX(0,INDEX('2_Review &amp; Audit'!$J:$J,$T55)-SUMIFS($X$7:X54,$T$7:T54,$T55)))</f>
        <v/>
      </c>
      <c r="X55" s="96" t="str">
        <f t="shared" si="0"/>
        <v/>
      </c>
      <c r="Y55" s="117" t="str">
        <f>IF($X55="","",$X55*$G55)</f>
        <v/>
      </c>
      <c r="Z55" s="117" t="str">
        <f>IF($T55="","",$H55-IF($P55="",0,$P55)-IF($Y55="",0,$Y55))</f>
        <v/>
      </c>
      <c r="AA55" s="117" t="str">
        <f t="shared" si="10"/>
        <v/>
      </c>
      <c r="AB55" s="96" t="str">
        <f t="shared" si="5"/>
        <v/>
      </c>
      <c r="AC55" s="96" t="str">
        <f t="array" ref="AC55">IF(OR($D55="",$AB55="",N($AB55)&lt;=0),"",IFERROR(MATCH(1,INDEX(('2_Review &amp; Audit'!$F$6:$F$505=$A55)*('2_Review &amp; Audit'!$I$6:$I$505&gt;=$E55-30)*('2_Review &amp; Audit'!$I$6:$I$505&lt;=$E55+30)*('2_Review &amp; Audit'!$R$6:$R$505&gt;0)*(ROW('2_Review &amp; Audit'!$R$6:$R$505)&gt;$T55),0),0)+5,""))</f>
        <v/>
      </c>
      <c r="AD55" s="96" t="str" cm="1">
        <f t="array" ref="AD55">IF($AC55="","",INDEX('2_Review &amp; Audit'!$H:$H,$AC55))</f>
        <v/>
      </c>
      <c r="AE55" s="108" t="str">
        <f t="array" ref="AE55">IF($AC55="","",INDEX('2_Review &amp; Audit'!$I:$I,$AC55))</f>
        <v/>
      </c>
      <c r="AF55" s="96" t="str">
        <f t="array" ref="AF55">IF($AC55="","",MAX(0,INDEX('2_Review &amp; Audit'!$J:$J,$AC55)-SUMIFS($AG$7:AG54,$AC$7:AC54,$AC55)))</f>
        <v/>
      </c>
      <c r="AG55" s="96" t="str">
        <f t="shared" si="11"/>
        <v/>
      </c>
      <c r="AH55" s="117" t="str">
        <f>IF($AG55="","",$AG55*$G55)</f>
        <v/>
      </c>
      <c r="AI55" s="117" t="str">
        <f>IF($AC55="","",$H55-IF($P55="",0,$P55)-IF($Y55="",0,$Y55)-IF($AH55="",0,$AH55))</f>
        <v/>
      </c>
      <c r="AJ55" s="117" t="str">
        <f t="shared" si="3"/>
        <v/>
      </c>
      <c r="AK55" s="96" t="str">
        <f t="shared" si="6"/>
        <v/>
      </c>
      <c r="AL55" s="96" t="str" cm="1">
        <f t="array" ref="AL55">IF(OR($D55="",$AK55="",N($AK55)&lt;=0),"",IFERROR(MATCH(1,INDEX(('2_Review &amp; Audit'!$F$6:$F$505=$A55)*('2_Review &amp; Audit'!$I$6:$I$505&gt;=$E55-30)*('2_Review &amp; Audit'!$I$6:$I$505&lt;=$E55+30)*('2_Review &amp; Audit'!$R$6:$R$505&gt;0)*(ROW('2_Review &amp; Audit'!$R$6:$R$505)&gt;$AC55),0),0)+5,""))</f>
        <v/>
      </c>
      <c r="AM55" s="96" t="str">
        <f>IF($AL55="","",INDEX('2_Review &amp; Audit'!$H:$H,$AL55))</f>
        <v/>
      </c>
      <c r="AN55" s="108" t="str">
        <f>IF($AL55="","",INDEX('2_Review &amp; Audit'!$I:$I,$AL55))</f>
        <v/>
      </c>
      <c r="AO55" s="96" t="str">
        <f>IF($AL55="","",MAX(0,INDEX('2_Review &amp; Audit'!$H:$H,$AL55)-SUMIFS($AP$7:AP54,$AL$7:AL54,$AL55)))</f>
        <v/>
      </c>
      <c r="AP55" s="96" t="str">
        <f>IF(OR($D55="",$AK55="",$AO55=""),"",MIN($AK55,$AO55))</f>
        <v/>
      </c>
      <c r="AQ55" s="117" t="str">
        <f>IF($AP55="","",$AP55*$G55)</f>
        <v/>
      </c>
      <c r="AR55" s="117" t="str">
        <f>IF($AL55="","",$H55-IF($P55="",0,$P55)-IF($Y55="",0,$Y55)-IF($AH55="",0,$AH55)-IF($AQ55="",0,$AQ55))</f>
        <v/>
      </c>
      <c r="AS55" s="117" t="str">
        <f t="shared" si="7"/>
        <v/>
      </c>
      <c r="AT55" s="96" t="str">
        <f t="shared" si="8"/>
        <v/>
      </c>
      <c r="AU55" s="96"/>
    </row>
    <row r="56" spans="1:47" ht="12.75" customHeight="1" x14ac:dyDescent="0.2">
      <c r="A56" s="96" t="str">
        <f>IFERROR(INDEX('2_Review &amp; Audit'!$F$6:$F$505,MATCH(ROW()-5,'2_Review &amp; Audit'!$AC$6:$AC$505,0)),"")</f>
        <v/>
      </c>
      <c r="B56" s="96" t="str">
        <f>IF($A56="","",INDEX('2_Review &amp; Audit'!$C$6:$C$505,MATCH(ROW()-5,'2_Review &amp; Audit'!$AC$6:$AC$505,0)))</f>
        <v/>
      </c>
      <c r="C56" s="96" t="str">
        <f>IF($A56="","",INDEX('2_Review &amp; Audit'!$D$6:$D$505,MATCH(ROW()-5,'2_Review &amp; Audit'!$AC$6:$AC$505,0)))</f>
        <v/>
      </c>
      <c r="D56" s="114" t="str">
        <f>IF($A56="","",INDEX('2_Review &amp; Audit'!$H$6:$H$505,MATCH(ROW()-5,'2_Review &amp; Audit'!$AC$6:$AC$505,0)))</f>
        <v/>
      </c>
      <c r="E56" s="108" t="str">
        <f>IF($A56="","",INDEX('2_Review &amp; Audit'!$M$6:$M$505,MATCH(ROW()-5,'2_Review &amp; Audit'!$AC$6:$AC$505,0)))</f>
        <v/>
      </c>
      <c r="F56" s="109" t="str">
        <f>IF($A56="","",IF(INDEX('2_Review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6" s="142" t="str">
        <f>IF(OR($A56="",$F56=0),"",ABS(INDEX('2_Review &amp; Audit'!$Q$6:$Q$505,MATCH(ROW()-5,'2_Review &amp; Audit'!$AC$6:$AC$505,0))/$F56))</f>
        <v/>
      </c>
      <c r="H56" s="142" t="str">
        <f>IF($A56="","",ABS(INDEX('2_Review &amp; Audit'!$Q$6:$Q$505,MATCH(ROW()-5,'2_Review &amp; Audit'!$AC$6:$AC$505,0))))</f>
        <v/>
      </c>
      <c r="I56" s="96" t="str">
        <f>IF($A56="","",INDEX('2_Review &amp; Audit'!$Y$6:$Y$505,MATCH(ROW()-5,'2_Review &amp; Audit'!$AC$6:$AC$505,0)))</f>
        <v/>
      </c>
      <c r="J56" s="110" t="str">
        <f>IF($A56="","",IFERROR(MATCH(ROW()-5,'2_Review &amp; Audit'!$AC$6:$AC$505,0)+5,""))</f>
        <v/>
      </c>
      <c r="K56" s="96" t="str" cm="1">
        <f t="array" ref="K56">IF($A56="","",IF($AU56&lt;&gt;"",IFERROR(MATCH($AU56,'2_Review &amp; Audit'!$H$6:$H$505,0)+5,""),IFERROR(MATCH(1,INDEX(('2_Review &amp; Audit'!$F$6:$F$505=$A56)*('2_Review &amp; Audit'!$I$6:$I$505&gt;=$E56-30)*('2_Review &amp; Audit'!$I$6:$I$505&lt;=$E56+30)*('2_Review &amp; Audit'!$R$6:$R$505&gt;0),0),0)+5,"")))</f>
        <v/>
      </c>
      <c r="L56" s="110" t="str" cm="1">
        <f t="array" ref="L56">IF($K56="","",INDEX('2_Review &amp; Audit'!$H:$H,$K56))</f>
        <v/>
      </c>
      <c r="M56" s="111" t="str">
        <f t="array" ref="M56">IF($K56="","",INDEX('2_Review &amp; Audit'!$I:$I,$K56))</f>
        <v/>
      </c>
      <c r="N56" s="109" t="str" cm="1">
        <f t="array" ref="N56">IF($K56="","",MAX(0,INDEX('2_Review &amp; Audit'!$R:$R,$K56)-SUMIFS($O$7:O55,$K$7:K55,$K56)))</f>
        <v/>
      </c>
      <c r="O56" s="109" t="str">
        <f>IF(OR($K56="",$N56="",$F56=""),"",MIN($F56,$N56))</f>
        <v/>
      </c>
      <c r="P56" s="112" t="str">
        <f>IF($O56="","",$O56*$G56)</f>
        <v/>
      </c>
      <c r="Q56" s="112" t="str">
        <f>IF($M56="","",$H56-IF($P56="",0,$P56)-IF($Y56="",0,$Y56)-IF($AH56="",0,$AH56)-IF($AQ56="",0,$AQ56))</f>
        <v/>
      </c>
      <c r="R56" s="112" t="str">
        <f t="shared" si="9"/>
        <v/>
      </c>
      <c r="S56" s="96" t="str">
        <f>IF($M56="","",MAX(0,N($F56)-N($O56)))</f>
        <v/>
      </c>
      <c r="T56" s="96" t="str" cm="1">
        <f t="array" ref="T56">IF(OR($D56="",$S56="",N($S56)&lt;=0),"",IFERROR(MATCH(1,INDEX(('2_Review &amp; Audit'!$F$6:$F$505=$A56)*('2_Review &amp; Audit'!$I$6:$I$505&gt;=$E56-30)*('2_Review &amp; Audit'!$I$6:$I$505&lt;=$E56+30)*('2_Review &amp; Audit'!$R$6:$R$505&gt;0)*(ROW('2_Review &amp; Audit'!$R$6:$R$505)&gt;$K56),0),0)+5,""))</f>
        <v/>
      </c>
      <c r="U56" s="96" t="str" cm="1">
        <f t="array" ref="U56">IF($T56="","",INDEX('2_Review &amp; Audit'!$H:$H,$T56))</f>
        <v/>
      </c>
      <c r="V56" s="108" t="str">
        <f t="array" ref="V56">IF($T56="","",INDEX('2_Review &amp; Audit'!$I:$I,$T56))</f>
        <v/>
      </c>
      <c r="W56" s="96" t="str">
        <f t="array" ref="W56">IF($T56="","",MAX(0,INDEX('2_Review &amp; Audit'!$J:$J,$T56)-SUMIFS($X$7:X55,$T$7:T55,$T56)))</f>
        <v/>
      </c>
      <c r="X56" s="96" t="str">
        <f t="shared" si="0"/>
        <v/>
      </c>
      <c r="Y56" s="117" t="str">
        <f>IF($X56="","",$X56*$G56)</f>
        <v/>
      </c>
      <c r="Z56" s="117" t="str">
        <f>IF($T56="","",$H56-IF($P56="",0,$P56)-IF($Y56="",0,$Y56))</f>
        <v/>
      </c>
      <c r="AA56" s="117" t="str">
        <f t="shared" si="10"/>
        <v/>
      </c>
      <c r="AB56" s="96" t="str">
        <f t="shared" si="5"/>
        <v/>
      </c>
      <c r="AC56" s="96" t="str">
        <f t="array" ref="AC56">IF(OR($D56="",$AB56="",N($AB56)&lt;=0),"",IFERROR(MATCH(1,INDEX(('2_Review &amp; Audit'!$F$6:$F$505=$A56)*('2_Review &amp; Audit'!$I$6:$I$505&gt;=$E56-30)*('2_Review &amp; Audit'!$I$6:$I$505&lt;=$E56+30)*('2_Review &amp; Audit'!$R$6:$R$505&gt;0)*(ROW('2_Review &amp; Audit'!$R$6:$R$505)&gt;$T56),0),0)+5,""))</f>
        <v/>
      </c>
      <c r="AD56" s="96" t="str" cm="1">
        <f t="array" ref="AD56">IF($AC56="","",INDEX('2_Review &amp; Audit'!$H:$H,$AC56))</f>
        <v/>
      </c>
      <c r="AE56" s="108" t="str">
        <f t="array" ref="AE56">IF($AC56="","",INDEX('2_Review &amp; Audit'!$I:$I,$AC56))</f>
        <v/>
      </c>
      <c r="AF56" s="96" t="str">
        <f t="array" ref="AF56">IF($AC56="","",MAX(0,INDEX('2_Review &amp; Audit'!$J:$J,$AC56)-SUMIFS($AG$7:AG55,$AC$7:AC55,$AC56)))</f>
        <v/>
      </c>
      <c r="AG56" s="96" t="str">
        <f t="shared" si="11"/>
        <v/>
      </c>
      <c r="AH56" s="117" t="str">
        <f>IF($AG56="","",$AG56*$G56)</f>
        <v/>
      </c>
      <c r="AI56" s="117" t="str">
        <f>IF($AC56="","",$H56-IF($P56="",0,$P56)-IF($Y56="",0,$Y56)-IF($AH56="",0,$AH56))</f>
        <v/>
      </c>
      <c r="AJ56" s="117" t="str">
        <f t="shared" si="3"/>
        <v/>
      </c>
      <c r="AK56" s="96" t="str">
        <f t="shared" si="6"/>
        <v/>
      </c>
      <c r="AL56" s="96" t="str" cm="1">
        <f t="array" ref="AL56">IF(OR($D56="",$AK56="",N($AK56)&lt;=0),"",IFERROR(MATCH(1,INDEX(('2_Review &amp; Audit'!$F$6:$F$505=$A56)*('2_Review &amp; Audit'!$I$6:$I$505&gt;=$E56-30)*('2_Review &amp; Audit'!$I$6:$I$505&lt;=$E56+30)*('2_Review &amp; Audit'!$R$6:$R$505&gt;0)*(ROW('2_Review &amp; Audit'!$R$6:$R$505)&gt;$AC56),0),0)+5,""))</f>
        <v/>
      </c>
      <c r="AM56" s="96" t="str">
        <f>IF($AL56="","",INDEX('2_Review &amp; Audit'!$H:$H,$AL56))</f>
        <v/>
      </c>
      <c r="AN56" s="108" t="str">
        <f>IF($AL56="","",INDEX('2_Review &amp; Audit'!$I:$I,$AL56))</f>
        <v/>
      </c>
      <c r="AO56" s="96" t="str">
        <f>IF($AL56="","",MAX(0,INDEX('2_Review &amp; Audit'!$H:$H,$AL56)-SUMIFS($AP$7:AP55,$AL$7:AL55,$AL56)))</f>
        <v/>
      </c>
      <c r="AP56" s="96" t="str">
        <f>IF(OR($D56="",$AK56="",$AO56=""),"",MIN($AK56,$AO56))</f>
        <v/>
      </c>
      <c r="AQ56" s="117" t="str">
        <f>IF($AP56="","",$AP56*$G56)</f>
        <v/>
      </c>
      <c r="AR56" s="117" t="str">
        <f>IF($AL56="","",$H56-IF($P56="",0,$P56)-IF($Y56="",0,$Y56)-IF($AH56="",0,$AH56)-IF($AQ56="",0,$AQ56))</f>
        <v/>
      </c>
      <c r="AS56" s="117" t="str">
        <f t="shared" si="7"/>
        <v/>
      </c>
      <c r="AT56" s="96" t="str">
        <f t="shared" si="8"/>
        <v/>
      </c>
      <c r="AU56" s="96"/>
    </row>
    <row r="57" spans="1:47" ht="12.75" customHeight="1" x14ac:dyDescent="0.2">
      <c r="A57" s="96" t="str">
        <f>IFERROR(INDEX('2_Review &amp; Audit'!$F$6:$F$505,MATCH(ROW()-5,'2_Review &amp; Audit'!$AC$6:$AC$505,0)),"")</f>
        <v/>
      </c>
      <c r="B57" s="96" t="str">
        <f>IF($A57="","",INDEX('2_Review &amp; Audit'!$C$6:$C$505,MATCH(ROW()-5,'2_Review &amp; Audit'!$AC$6:$AC$505,0)))</f>
        <v/>
      </c>
      <c r="C57" s="96" t="str">
        <f>IF($A57="","",INDEX('2_Review &amp; Audit'!$D$6:$D$505,MATCH(ROW()-5,'2_Review &amp; Audit'!$AC$6:$AC$505,0)))</f>
        <v/>
      </c>
      <c r="D57" s="114" t="str">
        <f>IF($A57="","",INDEX('2_Review &amp; Audit'!$H$6:$H$505,MATCH(ROW()-5,'2_Review &amp; Audit'!$AC$6:$AC$505,0)))</f>
        <v/>
      </c>
      <c r="E57" s="108" t="str">
        <f>IF($A57="","",INDEX('2_Review &amp; Audit'!$M$6:$M$505,MATCH(ROW()-5,'2_Review &amp; Audit'!$AC$6:$AC$505,0)))</f>
        <v/>
      </c>
      <c r="F57" s="109" t="str">
        <f>IF($A57="","",IF(INDEX('2_Review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7" s="142" t="str">
        <f>IF(OR($A57="",$F57=0),"",ABS(INDEX('2_Review &amp; Audit'!$Q$6:$Q$505,MATCH(ROW()-5,'2_Review &amp; Audit'!$AC$6:$AC$505,0))/$F57))</f>
        <v/>
      </c>
      <c r="H57" s="142" t="str">
        <f>IF($A57="","",ABS(INDEX('2_Review &amp; Audit'!$Q$6:$Q$505,MATCH(ROW()-5,'2_Review &amp; Audit'!$AC$6:$AC$505,0))))</f>
        <v/>
      </c>
      <c r="I57" s="96" t="str">
        <f>IF($A57="","",INDEX('2_Review &amp; Audit'!$Y$6:$Y$505,MATCH(ROW()-5,'2_Review &amp; Audit'!$AC$6:$AC$505,0)))</f>
        <v/>
      </c>
      <c r="J57" s="110" t="str">
        <f>IF($A57="","",IFERROR(MATCH(ROW()-5,'2_Review &amp; Audit'!$AC$6:$AC$505,0)+5,""))</f>
        <v/>
      </c>
      <c r="K57" s="96" t="str" cm="1">
        <f t="array" ref="K57">IF($A57="","",IF($AU57&lt;&gt;"",IFERROR(MATCH($AU57,'2_Review &amp; Audit'!$H$6:$H$505,0)+5,""),IFERROR(MATCH(1,INDEX(('2_Review &amp; Audit'!$F$6:$F$505=$A57)*('2_Review &amp; Audit'!$I$6:$I$505&gt;=$E57-30)*('2_Review &amp; Audit'!$I$6:$I$505&lt;=$E57+30)*('2_Review &amp; Audit'!$R$6:$R$505&gt;0),0),0)+5,"")))</f>
        <v/>
      </c>
      <c r="L57" s="110" t="str" cm="1">
        <f t="array" ref="L57">IF($K57="","",INDEX('2_Review &amp; Audit'!$H:$H,$K57))</f>
        <v/>
      </c>
      <c r="M57" s="111" t="str">
        <f t="array" ref="M57">IF($K57="","",INDEX('2_Review &amp; Audit'!$I:$I,$K57))</f>
        <v/>
      </c>
      <c r="N57" s="109" t="str" cm="1">
        <f t="array" ref="N57">IF($K57="","",MAX(0,INDEX('2_Review &amp; Audit'!$R:$R,$K57)-SUMIFS($O$7:O56,$K$7:K56,$K57)))</f>
        <v/>
      </c>
      <c r="O57" s="109" t="str">
        <f>IF(OR($K57="",$N57="",$F57=""),"",MIN($F57,$N57))</f>
        <v/>
      </c>
      <c r="P57" s="112" t="str">
        <f>IF($O57="","",$O57*$G57)</f>
        <v/>
      </c>
      <c r="Q57" s="112" t="str">
        <f>IF($M57="","",$H57-IF($P57="",0,$P57)-IF($Y57="",0,$Y57)-IF($AH57="",0,$AH57)-IF($AQ57="",0,$AQ57))</f>
        <v/>
      </c>
      <c r="R57" s="112" t="str">
        <f t="shared" si="9"/>
        <v/>
      </c>
      <c r="S57" s="96" t="str">
        <f>IF($M57="","",MAX(0,N($F57)-N($O57)))</f>
        <v/>
      </c>
      <c r="T57" s="96" t="str" cm="1">
        <f t="array" ref="T57">IF(OR($D57="",$S57="",N($S57)&lt;=0),"",IFERROR(MATCH(1,INDEX(('2_Review &amp; Audit'!$F$6:$F$505=$A57)*('2_Review &amp; Audit'!$I$6:$I$505&gt;=$E57-30)*('2_Review &amp; Audit'!$I$6:$I$505&lt;=$E57+30)*('2_Review &amp; Audit'!$R$6:$R$505&gt;0)*(ROW('2_Review &amp; Audit'!$R$6:$R$505)&gt;$K57),0),0)+5,""))</f>
        <v/>
      </c>
      <c r="U57" s="96" t="str" cm="1">
        <f t="array" ref="U57">IF($T57="","",INDEX('2_Review &amp; Audit'!$H:$H,$T57))</f>
        <v/>
      </c>
      <c r="V57" s="108" t="str">
        <f t="array" ref="V57">IF($T57="","",INDEX('2_Review &amp; Audit'!$I:$I,$T57))</f>
        <v/>
      </c>
      <c r="W57" s="96" t="str">
        <f t="array" ref="W57">IF($T57="","",MAX(0,INDEX('2_Review &amp; Audit'!$J:$J,$T57)-SUMIFS($X$7:X56,$T$7:T56,$T57)))</f>
        <v/>
      </c>
      <c r="X57" s="96" t="str">
        <f t="shared" si="0"/>
        <v/>
      </c>
      <c r="Y57" s="117" t="str">
        <f>IF($X57="","",$X57*$G57)</f>
        <v/>
      </c>
      <c r="Z57" s="117" t="str">
        <f>IF($T57="","",$H57-IF($P57="",0,$P57)-IF($Y57="",0,$Y57))</f>
        <v/>
      </c>
      <c r="AA57" s="117" t="str">
        <f t="shared" si="10"/>
        <v/>
      </c>
      <c r="AB57" s="96" t="str">
        <f t="shared" si="5"/>
        <v/>
      </c>
      <c r="AC57" s="96" t="str">
        <f t="array" ref="AC57">IF(OR($D57="",$AB57="",N($AB57)&lt;=0),"",IFERROR(MATCH(1,INDEX(('2_Review &amp; Audit'!$F$6:$F$505=$A57)*('2_Review &amp; Audit'!$I$6:$I$505&gt;=$E57-30)*('2_Review &amp; Audit'!$I$6:$I$505&lt;=$E57+30)*('2_Review &amp; Audit'!$R$6:$R$505&gt;0)*(ROW('2_Review &amp; Audit'!$R$6:$R$505)&gt;$T57),0),0)+5,""))</f>
        <v/>
      </c>
      <c r="AD57" s="96" t="str" cm="1">
        <f t="array" ref="AD57">IF($AC57="","",INDEX('2_Review &amp; Audit'!$H:$H,$AC57))</f>
        <v/>
      </c>
      <c r="AE57" s="108" t="str">
        <f t="array" ref="AE57">IF($AC57="","",INDEX('2_Review &amp; Audit'!$I:$I,$AC57))</f>
        <v/>
      </c>
      <c r="AF57" s="96" t="str">
        <f t="array" ref="AF57">IF($AC57="","",MAX(0,INDEX('2_Review &amp; Audit'!$J:$J,$AC57)-SUMIFS($AG$7:AG56,$AC$7:AC56,$AC57)))</f>
        <v/>
      </c>
      <c r="AG57" s="96" t="str">
        <f t="shared" si="11"/>
        <v/>
      </c>
      <c r="AH57" s="117" t="str">
        <f>IF($AG57="","",$AG57*$G57)</f>
        <v/>
      </c>
      <c r="AI57" s="117" t="str">
        <f>IF($AC57="","",$H57-IF($P57="",0,$P57)-IF($Y57="",0,$Y57)-IF($AH57="",0,$AH57))</f>
        <v/>
      </c>
      <c r="AJ57" s="117" t="str">
        <f t="shared" si="3"/>
        <v/>
      </c>
      <c r="AK57" s="96" t="str">
        <f t="shared" si="6"/>
        <v/>
      </c>
      <c r="AL57" s="96" t="str" cm="1">
        <f t="array" ref="AL57">IF(OR($D57="",$AK57="",N($AK57)&lt;=0),"",IFERROR(MATCH(1,INDEX(('2_Review &amp; Audit'!$F$6:$F$505=$A57)*('2_Review &amp; Audit'!$I$6:$I$505&gt;=$E57-30)*('2_Review &amp; Audit'!$I$6:$I$505&lt;=$E57+30)*('2_Review &amp; Audit'!$R$6:$R$505&gt;0)*(ROW('2_Review &amp; Audit'!$R$6:$R$505)&gt;$AC57),0),0)+5,""))</f>
        <v/>
      </c>
      <c r="AM57" s="96" t="str">
        <f>IF($AL57="","",INDEX('2_Review &amp; Audit'!$H:$H,$AL57))</f>
        <v/>
      </c>
      <c r="AN57" s="108" t="str">
        <f>IF($AL57="","",INDEX('2_Review &amp; Audit'!$I:$I,$AL57))</f>
        <v/>
      </c>
      <c r="AO57" s="96" t="str">
        <f>IF($AL57="","",MAX(0,INDEX('2_Review &amp; Audit'!$H:$H,$AL57)-SUMIFS($AP$7:AP56,$AL$7:AL56,$AL57)))</f>
        <v/>
      </c>
      <c r="AP57" s="96" t="str">
        <f>IF(OR($D57="",$AK57="",$AO57=""),"",MIN($AK57,$AO57))</f>
        <v/>
      </c>
      <c r="AQ57" s="117" t="str">
        <f>IF($AP57="","",$AP57*$G57)</f>
        <v/>
      </c>
      <c r="AR57" s="117" t="str">
        <f>IF($AL57="","",$H57-IF($P57="",0,$P57)-IF($Y57="",0,$Y57)-IF($AH57="",0,$AH57)-IF($AQ57="",0,$AQ57))</f>
        <v/>
      </c>
      <c r="AS57" s="117" t="str">
        <f t="shared" si="7"/>
        <v/>
      </c>
      <c r="AT57" s="96" t="str">
        <f t="shared" si="8"/>
        <v/>
      </c>
      <c r="AU57" s="96"/>
    </row>
    <row r="58" spans="1:47" ht="12.75" customHeight="1" x14ac:dyDescent="0.2">
      <c r="A58" s="96" t="str">
        <f>IFERROR(INDEX('2_Review &amp; Audit'!$F$6:$F$505,MATCH(ROW()-5,'2_Review &amp; Audit'!$AC$6:$AC$505,0)),"")</f>
        <v/>
      </c>
      <c r="B58" s="96" t="str">
        <f>IF($A58="","",INDEX('2_Review &amp; Audit'!$C$6:$C$505,MATCH(ROW()-5,'2_Review &amp; Audit'!$AC$6:$AC$505,0)))</f>
        <v/>
      </c>
      <c r="C58" s="96" t="str">
        <f>IF($A58="","",INDEX('2_Review &amp; Audit'!$D$6:$D$505,MATCH(ROW()-5,'2_Review &amp; Audit'!$AC$6:$AC$505,0)))</f>
        <v/>
      </c>
      <c r="D58" s="114" t="str">
        <f>IF($A58="","",INDEX('2_Review &amp; Audit'!$H$6:$H$505,MATCH(ROW()-5,'2_Review &amp; Audit'!$AC$6:$AC$505,0)))</f>
        <v/>
      </c>
      <c r="E58" s="108" t="str">
        <f>IF($A58="","",INDEX('2_Review &amp; Audit'!$M$6:$M$505,MATCH(ROW()-5,'2_Review &amp; Audit'!$AC$6:$AC$505,0)))</f>
        <v/>
      </c>
      <c r="F58" s="109" t="str">
        <f>IF($A58="","",IF(INDEX('2_Review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8" s="142" t="str">
        <f>IF(OR($A58="",$F58=0),"",ABS(INDEX('2_Review &amp; Audit'!$Q$6:$Q$505,MATCH(ROW()-5,'2_Review &amp; Audit'!$AC$6:$AC$505,0))/$F58))</f>
        <v/>
      </c>
      <c r="H58" s="142" t="str">
        <f>IF($A58="","",ABS(INDEX('2_Review &amp; Audit'!$Q$6:$Q$505,MATCH(ROW()-5,'2_Review &amp; Audit'!$AC$6:$AC$505,0))))</f>
        <v/>
      </c>
      <c r="I58" s="96" t="str">
        <f>IF($A58="","",INDEX('2_Review &amp; Audit'!$Y$6:$Y$505,MATCH(ROW()-5,'2_Review &amp; Audit'!$AC$6:$AC$505,0)))</f>
        <v/>
      </c>
      <c r="J58" s="110" t="str">
        <f>IF($A58="","",IFERROR(MATCH(ROW()-5,'2_Review &amp; Audit'!$AC$6:$AC$505,0)+5,""))</f>
        <v/>
      </c>
      <c r="K58" s="96" t="str" cm="1">
        <f t="array" ref="K58">IF($A58="","",IF($AU58&lt;&gt;"",IFERROR(MATCH($AU58,'2_Review &amp; Audit'!$H$6:$H$505,0)+5,""),IFERROR(MATCH(1,INDEX(('2_Review &amp; Audit'!$F$6:$F$505=$A58)*('2_Review &amp; Audit'!$I$6:$I$505&gt;=$E58-30)*('2_Review &amp; Audit'!$I$6:$I$505&lt;=$E58+30)*('2_Review &amp; Audit'!$R$6:$R$505&gt;0),0),0)+5,"")))</f>
        <v/>
      </c>
      <c r="L58" s="110" t="str" cm="1">
        <f t="array" ref="L58">IF($K58="","",INDEX('2_Review &amp; Audit'!$H:$H,$K58))</f>
        <v/>
      </c>
      <c r="M58" s="111" t="str">
        <f t="array" ref="M58">IF($K58="","",INDEX('2_Review &amp; Audit'!$I:$I,$K58))</f>
        <v/>
      </c>
      <c r="N58" s="109" t="str" cm="1">
        <f t="array" ref="N58">IF($K58="","",MAX(0,INDEX('2_Review &amp; Audit'!$R:$R,$K58)-SUMIFS($O$7:O57,$K$7:K57,$K58)))</f>
        <v/>
      </c>
      <c r="O58" s="109" t="str">
        <f>IF(OR($K58="",$N58="",$F58=""),"",MIN($F58,$N58))</f>
        <v/>
      </c>
      <c r="P58" s="112" t="str">
        <f>IF($O58="","",$O58*$G58)</f>
        <v/>
      </c>
      <c r="Q58" s="112" t="str">
        <f>IF($M58="","",$H58-IF($P58="",0,$P58)-IF($Y58="",0,$Y58)-IF($AH58="",0,$AH58)-IF($AQ58="",0,$AQ58))</f>
        <v/>
      </c>
      <c r="R58" s="112" t="str">
        <f t="shared" si="9"/>
        <v/>
      </c>
      <c r="S58" s="96" t="str">
        <f>IF($M58="","",MAX(0,N($F58)-N($O58)))</f>
        <v/>
      </c>
      <c r="T58" s="96" t="str" cm="1">
        <f t="array" ref="T58">IF(OR($D58="",$S58="",N($S58)&lt;=0),"",IFERROR(MATCH(1,INDEX(('2_Review &amp; Audit'!$F$6:$F$505=$A58)*('2_Review &amp; Audit'!$I$6:$I$505&gt;=$E58-30)*('2_Review &amp; Audit'!$I$6:$I$505&lt;=$E58+30)*('2_Review &amp; Audit'!$R$6:$R$505&gt;0)*(ROW('2_Review &amp; Audit'!$R$6:$R$505)&gt;$K58),0),0)+5,""))</f>
        <v/>
      </c>
      <c r="U58" s="96" t="str" cm="1">
        <f t="array" ref="U58">IF($T58="","",INDEX('2_Review &amp; Audit'!$H:$H,$T58))</f>
        <v/>
      </c>
      <c r="V58" s="108" t="str">
        <f t="array" ref="V58">IF($T58="","",INDEX('2_Review &amp; Audit'!$I:$I,$T58))</f>
        <v/>
      </c>
      <c r="W58" s="96" t="str">
        <f t="array" ref="W58">IF($T58="","",MAX(0,INDEX('2_Review &amp; Audit'!$J:$J,$T58)-SUMIFS($X$7:X57,$T$7:T57,$T58)))</f>
        <v/>
      </c>
      <c r="X58" s="96" t="str">
        <f t="shared" si="0"/>
        <v/>
      </c>
      <c r="Y58" s="117" t="str">
        <f>IF($X58="","",$X58*$G58)</f>
        <v/>
      </c>
      <c r="Z58" s="117" t="str">
        <f>IF($T58="","",$H58-IF($P58="",0,$P58)-IF($Y58="",0,$Y58))</f>
        <v/>
      </c>
      <c r="AA58" s="117" t="str">
        <f t="shared" si="10"/>
        <v/>
      </c>
      <c r="AB58" s="96" t="str">
        <f t="shared" si="5"/>
        <v/>
      </c>
      <c r="AC58" s="96" t="str">
        <f t="array" ref="AC58">IF(OR($D58="",$AB58="",N($AB58)&lt;=0),"",IFERROR(MATCH(1,INDEX(('2_Review &amp; Audit'!$F$6:$F$505=$A58)*('2_Review &amp; Audit'!$I$6:$I$505&gt;=$E58-30)*('2_Review &amp; Audit'!$I$6:$I$505&lt;=$E58+30)*('2_Review &amp; Audit'!$R$6:$R$505&gt;0)*(ROW('2_Review &amp; Audit'!$R$6:$R$505)&gt;$T58),0),0)+5,""))</f>
        <v/>
      </c>
      <c r="AD58" s="96" t="str" cm="1">
        <f t="array" ref="AD58">IF($AC58="","",INDEX('2_Review &amp; Audit'!$H:$H,$AC58))</f>
        <v/>
      </c>
      <c r="AE58" s="108" t="str">
        <f t="array" ref="AE58">IF($AC58="","",INDEX('2_Review &amp; Audit'!$I:$I,$AC58))</f>
        <v/>
      </c>
      <c r="AF58" s="96" t="str">
        <f t="array" ref="AF58">IF($AC58="","",MAX(0,INDEX('2_Review &amp; Audit'!$J:$J,$AC58)-SUMIFS($AG$7:AG57,$AC$7:AC57,$AC58)))</f>
        <v/>
      </c>
      <c r="AG58" s="96" t="str">
        <f t="shared" si="11"/>
        <v/>
      </c>
      <c r="AH58" s="117" t="str">
        <f>IF($AG58="","",$AG58*$G58)</f>
        <v/>
      </c>
      <c r="AI58" s="117" t="str">
        <f>IF($AC58="","",$H58-IF($P58="",0,$P58)-IF($Y58="",0,$Y58)-IF($AH58="",0,$AH58))</f>
        <v/>
      </c>
      <c r="AJ58" s="117" t="str">
        <f t="shared" si="3"/>
        <v/>
      </c>
      <c r="AK58" s="96" t="str">
        <f t="shared" si="6"/>
        <v/>
      </c>
      <c r="AL58" s="96" t="str" cm="1">
        <f t="array" ref="AL58">IF(OR($D58="",$AK58="",N($AK58)&lt;=0),"",IFERROR(MATCH(1,INDEX(('2_Review &amp; Audit'!$F$6:$F$505=$A58)*('2_Review &amp; Audit'!$I$6:$I$505&gt;=$E58-30)*('2_Review &amp; Audit'!$I$6:$I$505&lt;=$E58+30)*('2_Review &amp; Audit'!$R$6:$R$505&gt;0)*(ROW('2_Review &amp; Audit'!$R$6:$R$505)&gt;$AC58),0),0)+5,""))</f>
        <v/>
      </c>
      <c r="AM58" s="96" t="str">
        <f>IF($AL58="","",INDEX('2_Review &amp; Audit'!$H:$H,$AL58))</f>
        <v/>
      </c>
      <c r="AN58" s="108" t="str">
        <f>IF($AL58="","",INDEX('2_Review &amp; Audit'!$I:$I,$AL58))</f>
        <v/>
      </c>
      <c r="AO58" s="96" t="str">
        <f>IF($AL58="","",MAX(0,INDEX('2_Review &amp; Audit'!$H:$H,$AL58)-SUMIFS($AP$7:AP57,$AL$7:AL57,$AL58)))</f>
        <v/>
      </c>
      <c r="AP58" s="96" t="str">
        <f>IF(OR($D58="",$AK58="",$AO58=""),"",MIN($AK58,$AO58))</f>
        <v/>
      </c>
      <c r="AQ58" s="117" t="str">
        <f>IF($AP58="","",$AP58*$G58)</f>
        <v/>
      </c>
      <c r="AR58" s="117" t="str">
        <f>IF($AL58="","",$H58-IF($P58="",0,$P58)-IF($Y58="",0,$Y58)-IF($AH58="",0,$AH58)-IF($AQ58="",0,$AQ58))</f>
        <v/>
      </c>
      <c r="AS58" s="117" t="str">
        <f t="shared" si="7"/>
        <v/>
      </c>
      <c r="AT58" s="96" t="str">
        <f t="shared" si="8"/>
        <v/>
      </c>
      <c r="AU58" s="96"/>
    </row>
    <row r="59" spans="1:47" ht="12.75" customHeight="1" x14ac:dyDescent="0.2">
      <c r="A59" s="96" t="str">
        <f>IFERROR(INDEX('2_Review &amp; Audit'!$F$6:$F$505,MATCH(ROW()-5,'2_Review &amp; Audit'!$AC$6:$AC$505,0)),"")</f>
        <v/>
      </c>
      <c r="B59" s="96" t="str">
        <f>IF($A59="","",INDEX('2_Review &amp; Audit'!$C$6:$C$505,MATCH(ROW()-5,'2_Review &amp; Audit'!$AC$6:$AC$505,0)))</f>
        <v/>
      </c>
      <c r="C59" s="96" t="str">
        <f>IF($A59="","",INDEX('2_Review &amp; Audit'!$D$6:$D$505,MATCH(ROW()-5,'2_Review &amp; Audit'!$AC$6:$AC$505,0)))</f>
        <v/>
      </c>
      <c r="D59" s="114" t="str">
        <f>IF($A59="","",INDEX('2_Review &amp; Audit'!$H$6:$H$505,MATCH(ROW()-5,'2_Review &amp; Audit'!$AC$6:$AC$505,0)))</f>
        <v/>
      </c>
      <c r="E59" s="108" t="str">
        <f>IF($A59="","",INDEX('2_Review &amp; Audit'!$M$6:$M$505,MATCH(ROW()-5,'2_Review &amp; Audit'!$AC$6:$AC$505,0)))</f>
        <v/>
      </c>
      <c r="F59" s="109" t="str">
        <f>IF($A59="","",IF(INDEX('2_Review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9" s="142" t="str">
        <f>IF(OR($A59="",$F59=0),"",ABS(INDEX('2_Review &amp; Audit'!$Q$6:$Q$505,MATCH(ROW()-5,'2_Review &amp; Audit'!$AC$6:$AC$505,0))/$F59))</f>
        <v/>
      </c>
      <c r="H59" s="142" t="str">
        <f>IF($A59="","",ABS(INDEX('2_Review &amp; Audit'!$Q$6:$Q$505,MATCH(ROW()-5,'2_Review &amp; Audit'!$AC$6:$AC$505,0))))</f>
        <v/>
      </c>
      <c r="I59" s="96" t="str">
        <f>IF($A59="","",INDEX('2_Review &amp; Audit'!$Y$6:$Y$505,MATCH(ROW()-5,'2_Review &amp; Audit'!$AC$6:$AC$505,0)))</f>
        <v/>
      </c>
      <c r="J59" s="110" t="str">
        <f>IF($A59="","",IFERROR(MATCH(ROW()-5,'2_Review &amp; Audit'!$AC$6:$AC$505,0)+5,""))</f>
        <v/>
      </c>
      <c r="K59" s="96" t="str" cm="1">
        <f t="array" ref="K59">IF($A59="","",IF($AU59&lt;&gt;"",IFERROR(MATCH($AU59,'2_Review &amp; Audit'!$H$6:$H$505,0)+5,""),IFERROR(MATCH(1,INDEX(('2_Review &amp; Audit'!$F$6:$F$505=$A59)*('2_Review &amp; Audit'!$I$6:$I$505&gt;=$E59-30)*('2_Review &amp; Audit'!$I$6:$I$505&lt;=$E59+30)*('2_Review &amp; Audit'!$R$6:$R$505&gt;0),0),0)+5,"")))</f>
        <v/>
      </c>
      <c r="L59" s="110" t="str" cm="1">
        <f t="array" ref="L59">IF($K59="","",INDEX('2_Review &amp; Audit'!$H:$H,$K59))</f>
        <v/>
      </c>
      <c r="M59" s="111" t="str">
        <f t="array" ref="M59">IF($K59="","",INDEX('2_Review &amp; Audit'!$I:$I,$K59))</f>
        <v/>
      </c>
      <c r="N59" s="109" t="str" cm="1">
        <f t="array" ref="N59">IF($K59="","",MAX(0,INDEX('2_Review &amp; Audit'!$R:$R,$K59)-SUMIFS($O$7:O58,$K$7:K58,$K59)))</f>
        <v/>
      </c>
      <c r="O59" s="109" t="str">
        <f>IF(OR($K59="",$N59="",$F59=""),"",MIN($F59,$N59))</f>
        <v/>
      </c>
      <c r="P59" s="112" t="str">
        <f>IF($O59="","",$O59*$G59)</f>
        <v/>
      </c>
      <c r="Q59" s="112" t="str">
        <f>IF($M59="","",$H59-IF($P59="",0,$P59)-IF($Y59="",0,$Y59)-IF($AH59="",0,$AH59)-IF($AQ59="",0,$AQ59))</f>
        <v/>
      </c>
      <c r="R59" s="112" t="str">
        <f t="shared" si="9"/>
        <v/>
      </c>
      <c r="S59" s="96" t="str">
        <f>IF($M59="","",MAX(0,N($F59)-N($O59)))</f>
        <v/>
      </c>
      <c r="T59" s="96" t="str" cm="1">
        <f t="array" ref="T59">IF(OR($D59="",$S59="",N($S59)&lt;=0),"",IFERROR(MATCH(1,INDEX(('2_Review &amp; Audit'!$F$6:$F$505=$A59)*('2_Review &amp; Audit'!$I$6:$I$505&gt;=$E59-30)*('2_Review &amp; Audit'!$I$6:$I$505&lt;=$E59+30)*('2_Review &amp; Audit'!$R$6:$R$505&gt;0)*(ROW('2_Review &amp; Audit'!$R$6:$R$505)&gt;$K59),0),0)+5,""))</f>
        <v/>
      </c>
      <c r="U59" s="96" t="str" cm="1">
        <f t="array" ref="U59">IF($T59="","",INDEX('2_Review &amp; Audit'!$H:$H,$T59))</f>
        <v/>
      </c>
      <c r="V59" s="108" t="str">
        <f t="array" ref="V59">IF($T59="","",INDEX('2_Review &amp; Audit'!$I:$I,$T59))</f>
        <v/>
      </c>
      <c r="W59" s="96" t="str">
        <f t="array" ref="W59">IF($T59="","",MAX(0,INDEX('2_Review &amp; Audit'!$J:$J,$T59)-SUMIFS($X$7:X58,$T$7:T58,$T59)))</f>
        <v/>
      </c>
      <c r="X59" s="96" t="str">
        <f t="shared" si="0"/>
        <v/>
      </c>
      <c r="Y59" s="117" t="str">
        <f>IF($X59="","",$X59*$G59)</f>
        <v/>
      </c>
      <c r="Z59" s="117" t="str">
        <f>IF($T59="","",$H59-IF($P59="",0,$P59)-IF($Y59="",0,$Y59))</f>
        <v/>
      </c>
      <c r="AA59" s="117" t="str">
        <f t="shared" si="10"/>
        <v/>
      </c>
      <c r="AB59" s="96" t="str">
        <f t="shared" si="5"/>
        <v/>
      </c>
      <c r="AC59" s="96" t="str">
        <f t="array" ref="AC59">IF(OR($D59="",$AB59="",N($AB59)&lt;=0),"",IFERROR(MATCH(1,INDEX(('2_Review &amp; Audit'!$F$6:$F$505=$A59)*('2_Review &amp; Audit'!$I$6:$I$505&gt;=$E59-30)*('2_Review &amp; Audit'!$I$6:$I$505&lt;=$E59+30)*('2_Review &amp; Audit'!$R$6:$R$505&gt;0)*(ROW('2_Review &amp; Audit'!$R$6:$R$505)&gt;$T59),0),0)+5,""))</f>
        <v/>
      </c>
      <c r="AD59" s="96" t="str" cm="1">
        <f t="array" ref="AD59">IF($AC59="","",INDEX('2_Review &amp; Audit'!$H:$H,$AC59))</f>
        <v/>
      </c>
      <c r="AE59" s="108" t="str">
        <f t="array" ref="AE59">IF($AC59="","",INDEX('2_Review &amp; Audit'!$I:$I,$AC59))</f>
        <v/>
      </c>
      <c r="AF59" s="96" t="str">
        <f t="array" ref="AF59">IF($AC59="","",MAX(0,INDEX('2_Review &amp; Audit'!$J:$J,$AC59)-SUMIFS($AG$7:AG58,$AC$7:AC58,$AC59)))</f>
        <v/>
      </c>
      <c r="AG59" s="96" t="str">
        <f t="shared" si="11"/>
        <v/>
      </c>
      <c r="AH59" s="117" t="str">
        <f>IF($AG59="","",$AG59*$G59)</f>
        <v/>
      </c>
      <c r="AI59" s="117" t="str">
        <f>IF($AC59="","",$H59-IF($P59="",0,$P59)-IF($Y59="",0,$Y59)-IF($AH59="",0,$AH59))</f>
        <v/>
      </c>
      <c r="AJ59" s="117" t="str">
        <f t="shared" si="3"/>
        <v/>
      </c>
      <c r="AK59" s="96" t="str">
        <f t="shared" si="6"/>
        <v/>
      </c>
      <c r="AL59" s="96" t="str" cm="1">
        <f t="array" ref="AL59">IF(OR($D59="",$AK59="",N($AK59)&lt;=0),"",IFERROR(MATCH(1,INDEX(('2_Review &amp; Audit'!$F$6:$F$505=$A59)*('2_Review &amp; Audit'!$I$6:$I$505&gt;=$E59-30)*('2_Review &amp; Audit'!$I$6:$I$505&lt;=$E59+30)*('2_Review &amp; Audit'!$R$6:$R$505&gt;0)*(ROW('2_Review &amp; Audit'!$R$6:$R$505)&gt;$AC59),0),0)+5,""))</f>
        <v/>
      </c>
      <c r="AM59" s="96" t="str">
        <f>IF($AL59="","",INDEX('2_Review &amp; Audit'!$H:$H,$AL59))</f>
        <v/>
      </c>
      <c r="AN59" s="108" t="str">
        <f>IF($AL59="","",INDEX('2_Review &amp; Audit'!$I:$I,$AL59))</f>
        <v/>
      </c>
      <c r="AO59" s="96" t="str">
        <f>IF($AL59="","",MAX(0,INDEX('2_Review &amp; Audit'!$H:$H,$AL59)-SUMIFS($AP$7:AP58,$AL$7:AL58,$AL59)))</f>
        <v/>
      </c>
      <c r="AP59" s="96" t="str">
        <f>IF(OR($D59="",$AK59="",$AO59=""),"",MIN($AK59,$AO59))</f>
        <v/>
      </c>
      <c r="AQ59" s="117" t="str">
        <f>IF($AP59="","",$AP59*$G59)</f>
        <v/>
      </c>
      <c r="AR59" s="117" t="str">
        <f>IF($AL59="","",$H59-IF($P59="",0,$P59)-IF($Y59="",0,$Y59)-IF($AH59="",0,$AH59)-IF($AQ59="",0,$AQ59))</f>
        <v/>
      </c>
      <c r="AS59" s="117" t="str">
        <f t="shared" si="7"/>
        <v/>
      </c>
      <c r="AT59" s="96" t="str">
        <f t="shared" si="8"/>
        <v/>
      </c>
      <c r="AU59" s="96"/>
    </row>
    <row r="60" spans="1:47" ht="12.75" customHeight="1" x14ac:dyDescent="0.2">
      <c r="A60" s="96" t="str">
        <f>IFERROR(INDEX('2_Review &amp; Audit'!$F$6:$F$505,MATCH(ROW()-5,'2_Review &amp; Audit'!$AC$6:$AC$505,0)),"")</f>
        <v/>
      </c>
      <c r="B60" s="96" t="str">
        <f>IF($A60="","",INDEX('2_Review &amp; Audit'!$C$6:$C$505,MATCH(ROW()-5,'2_Review &amp; Audit'!$AC$6:$AC$505,0)))</f>
        <v/>
      </c>
      <c r="C60" s="96" t="str">
        <f>IF($A60="","",INDEX('2_Review &amp; Audit'!$D$6:$D$505,MATCH(ROW()-5,'2_Review &amp; Audit'!$AC$6:$AC$505,0)))</f>
        <v/>
      </c>
      <c r="D60" s="114" t="str">
        <f>IF($A60="","",INDEX('2_Review &amp; Audit'!$H$6:$H$505,MATCH(ROW()-5,'2_Review &amp; Audit'!$AC$6:$AC$505,0)))</f>
        <v/>
      </c>
      <c r="E60" s="108" t="str">
        <f>IF($A60="","",INDEX('2_Review &amp; Audit'!$M$6:$M$505,MATCH(ROW()-5,'2_Review &amp; Audit'!$AC$6:$AC$505,0)))</f>
        <v/>
      </c>
      <c r="F60" s="109" t="str">
        <f>IF($A60="","",IF(INDEX('2_Review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60" s="142" t="str">
        <f>IF(OR($A60="",$F60=0),"",ABS(INDEX('2_Review &amp; Audit'!$Q$6:$Q$505,MATCH(ROW()-5,'2_Review &amp; Audit'!$AC$6:$AC$505,0))/$F60))</f>
        <v/>
      </c>
      <c r="H60" s="142" t="str">
        <f>IF($A60="","",ABS(INDEX('2_Review &amp; Audit'!$Q$6:$Q$505,MATCH(ROW()-5,'2_Review &amp; Audit'!$AC$6:$AC$505,0))))</f>
        <v/>
      </c>
      <c r="I60" s="96" t="str">
        <f>IF($A60="","",INDEX('2_Review &amp; Audit'!$Y$6:$Y$505,MATCH(ROW()-5,'2_Review &amp; Audit'!$AC$6:$AC$505,0)))</f>
        <v/>
      </c>
      <c r="J60" s="110" t="str">
        <f>IF($A60="","",IFERROR(MATCH(ROW()-5,'2_Review &amp; Audit'!$AC$6:$AC$505,0)+5,""))</f>
        <v/>
      </c>
      <c r="K60" s="96" t="str" cm="1">
        <f t="array" ref="K60">IF($A60="","",IF($AU60&lt;&gt;"",IFERROR(MATCH($AU60,'2_Review &amp; Audit'!$H$6:$H$505,0)+5,""),IFERROR(MATCH(1,INDEX(('2_Review &amp; Audit'!$F$6:$F$505=$A60)*('2_Review &amp; Audit'!$I$6:$I$505&gt;=$E60-30)*('2_Review &amp; Audit'!$I$6:$I$505&lt;=$E60+30)*('2_Review &amp; Audit'!$R$6:$R$505&gt;0),0),0)+5,"")))</f>
        <v/>
      </c>
      <c r="L60" s="110" t="str" cm="1">
        <f t="array" ref="L60">IF($K60="","",INDEX('2_Review &amp; Audit'!$H:$H,$K60))</f>
        <v/>
      </c>
      <c r="M60" s="111" t="str">
        <f t="array" ref="M60">IF($K60="","",INDEX('2_Review &amp; Audit'!$I:$I,$K60))</f>
        <v/>
      </c>
      <c r="N60" s="109" t="str" cm="1">
        <f t="array" ref="N60">IF($K60="","",MAX(0,INDEX('2_Review &amp; Audit'!$R:$R,$K60)-SUMIFS($O$7:O59,$K$7:K59,$K60)))</f>
        <v/>
      </c>
      <c r="O60" s="109" t="str">
        <f>IF(OR($K60="",$N60="",$F60=""),"",MIN($F60,$N60))</f>
        <v/>
      </c>
      <c r="P60" s="112" t="str">
        <f>IF($O60="","",$O60*$G60)</f>
        <v/>
      </c>
      <c r="Q60" s="112" t="str">
        <f>IF($M60="","",$H60-IF($P60="",0,$P60)-IF($Y60="",0,$Y60)-IF($AH60="",0,$AH60)-IF($AQ60="",0,$AQ60))</f>
        <v/>
      </c>
      <c r="R60" s="112" t="str">
        <f t="shared" si="9"/>
        <v/>
      </c>
      <c r="S60" s="96" t="str">
        <f>IF($M60="","",MAX(0,N($F60)-N($O60)))</f>
        <v/>
      </c>
      <c r="T60" s="96" t="str" cm="1">
        <f t="array" ref="T60">IF(OR($D60="",$S60="",N($S60)&lt;=0),"",IFERROR(MATCH(1,INDEX(('2_Review &amp; Audit'!$F$6:$F$505=$A60)*('2_Review &amp; Audit'!$I$6:$I$505&gt;=$E60-30)*('2_Review &amp; Audit'!$I$6:$I$505&lt;=$E60+30)*('2_Review &amp; Audit'!$R$6:$R$505&gt;0)*(ROW('2_Review &amp; Audit'!$R$6:$R$505)&gt;$K60),0),0)+5,""))</f>
        <v/>
      </c>
      <c r="U60" s="96" t="str" cm="1">
        <f t="array" ref="U60">IF($T60="","",INDEX('2_Review &amp; Audit'!$H:$H,$T60))</f>
        <v/>
      </c>
      <c r="V60" s="108" t="str">
        <f t="array" ref="V60">IF($T60="","",INDEX('2_Review &amp; Audit'!$I:$I,$T60))</f>
        <v/>
      </c>
      <c r="W60" s="96" t="str">
        <f t="array" ref="W60">IF($T60="","",MAX(0,INDEX('2_Review &amp; Audit'!$J:$J,$T60)-SUMIFS($X$7:X59,$T$7:T59,$T60)))</f>
        <v/>
      </c>
      <c r="X60" s="96" t="str">
        <f t="shared" si="0"/>
        <v/>
      </c>
      <c r="Y60" s="117" t="str">
        <f>IF($X60="","",$X60*$G60)</f>
        <v/>
      </c>
      <c r="Z60" s="117" t="str">
        <f>IF($T60="","",$H60-IF($P60="",0,$P60)-IF($Y60="",0,$Y60))</f>
        <v/>
      </c>
      <c r="AA60" s="117" t="str">
        <f t="shared" si="10"/>
        <v/>
      </c>
      <c r="AB60" s="96" t="str">
        <f t="shared" si="5"/>
        <v/>
      </c>
      <c r="AC60" s="96" t="str">
        <f t="array" ref="AC60">IF(OR($D60="",$AB60="",N($AB60)&lt;=0),"",IFERROR(MATCH(1,INDEX(('2_Review &amp; Audit'!$F$6:$F$505=$A60)*('2_Review &amp; Audit'!$I$6:$I$505&gt;=$E60-30)*('2_Review &amp; Audit'!$I$6:$I$505&lt;=$E60+30)*('2_Review &amp; Audit'!$R$6:$R$505&gt;0)*(ROW('2_Review &amp; Audit'!$R$6:$R$505)&gt;$T60),0),0)+5,""))</f>
        <v/>
      </c>
      <c r="AD60" s="96" t="str" cm="1">
        <f t="array" ref="AD60">IF($AC60="","",INDEX('2_Review &amp; Audit'!$H:$H,$AC60))</f>
        <v/>
      </c>
      <c r="AE60" s="108" t="str">
        <f t="array" ref="AE60">IF($AC60="","",INDEX('2_Review &amp; Audit'!$I:$I,$AC60))</f>
        <v/>
      </c>
      <c r="AF60" s="96" t="str">
        <f t="array" ref="AF60">IF($AC60="","",MAX(0,INDEX('2_Review &amp; Audit'!$J:$J,$AC60)-SUMIFS($AG$7:AG59,$AC$7:AC59,$AC60)))</f>
        <v/>
      </c>
      <c r="AG60" s="96" t="str">
        <f t="shared" si="11"/>
        <v/>
      </c>
      <c r="AH60" s="117" t="str">
        <f>IF($AG60="","",$AG60*$G60)</f>
        <v/>
      </c>
      <c r="AI60" s="117" t="str">
        <f>IF($AC60="","",$H60-IF($P60="",0,$P60)-IF($Y60="",0,$Y60)-IF($AH60="",0,$AH60))</f>
        <v/>
      </c>
      <c r="AJ60" s="117" t="str">
        <f t="shared" si="3"/>
        <v/>
      </c>
      <c r="AK60" s="96" t="str">
        <f t="shared" si="6"/>
        <v/>
      </c>
      <c r="AL60" s="96" t="str" cm="1">
        <f t="array" ref="AL60">IF(OR($D60="",$AK60="",N($AK60)&lt;=0),"",IFERROR(MATCH(1,INDEX(('2_Review &amp; Audit'!$F$6:$F$505=$A60)*('2_Review &amp; Audit'!$I$6:$I$505&gt;=$E60-30)*('2_Review &amp; Audit'!$I$6:$I$505&lt;=$E60+30)*('2_Review &amp; Audit'!$R$6:$R$505&gt;0)*(ROW('2_Review &amp; Audit'!$R$6:$R$505)&gt;$AC60),0),0)+5,""))</f>
        <v/>
      </c>
      <c r="AM60" s="96" t="str">
        <f>IF($AL60="","",INDEX('2_Review &amp; Audit'!$H:$H,$AL60))</f>
        <v/>
      </c>
      <c r="AN60" s="108" t="str">
        <f>IF($AL60="","",INDEX('2_Review &amp; Audit'!$I:$I,$AL60))</f>
        <v/>
      </c>
      <c r="AO60" s="96" t="str">
        <f>IF($AL60="","",MAX(0,INDEX('2_Review &amp; Audit'!$H:$H,$AL60)-SUMIFS($AP$7:AP59,$AL$7:AL59,$AL60)))</f>
        <v/>
      </c>
      <c r="AP60" s="96" t="str">
        <f>IF(OR($D60="",$AK60="",$AO60=""),"",MIN($AK60,$AO60))</f>
        <v/>
      </c>
      <c r="AQ60" s="117" t="str">
        <f>IF($AP60="","",$AP60*$G60)</f>
        <v/>
      </c>
      <c r="AR60" s="117" t="str">
        <f>IF($AL60="","",$H60-IF($P60="",0,$P60)-IF($Y60="",0,$Y60)-IF($AH60="",0,$AH60)-IF($AQ60="",0,$AQ60))</f>
        <v/>
      </c>
      <c r="AS60" s="117" t="str">
        <f t="shared" si="7"/>
        <v/>
      </c>
      <c r="AT60" s="96" t="str">
        <f t="shared" si="8"/>
        <v/>
      </c>
      <c r="AU60" s="96"/>
    </row>
    <row r="61" spans="1:47" ht="12.75" customHeight="1" x14ac:dyDescent="0.2">
      <c r="A61" s="96" t="str">
        <f>IFERROR(INDEX('2_Review &amp; Audit'!$F$6:$F$505,MATCH(ROW()-5,'2_Review &amp; Audit'!$AC$6:$AC$505,0)),"")</f>
        <v/>
      </c>
      <c r="B61" s="96" t="str">
        <f>IF($A61="","",INDEX('2_Review &amp; Audit'!$C$6:$C$505,MATCH(ROW()-5,'2_Review &amp; Audit'!$AC$6:$AC$505,0)))</f>
        <v/>
      </c>
      <c r="C61" s="96" t="str">
        <f>IF($A61="","",INDEX('2_Review &amp; Audit'!$D$6:$D$505,MATCH(ROW()-5,'2_Review &amp; Audit'!$AC$6:$AC$505,0)))</f>
        <v/>
      </c>
      <c r="D61" s="114" t="str">
        <f>IF($A61="","",INDEX('2_Review &amp; Audit'!$H$6:$H$505,MATCH(ROW()-5,'2_Review &amp; Audit'!$AC$6:$AC$505,0)))</f>
        <v/>
      </c>
      <c r="E61" s="108" t="str">
        <f>IF($A61="","",INDEX('2_Review &amp; Audit'!$M$6:$M$505,MATCH(ROW()-5,'2_Review &amp; Audit'!$AC$6:$AC$505,0)))</f>
        <v/>
      </c>
      <c r="F61" s="109" t="str">
        <f>IF($A61="","",IF(INDEX('2_Review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61" s="142" t="str">
        <f>IF(OR($A61="",$F61=0),"",ABS(INDEX('2_Review &amp; Audit'!$Q$6:$Q$505,MATCH(ROW()-5,'2_Review &amp; Audit'!$AC$6:$AC$505,0))/$F61))</f>
        <v/>
      </c>
      <c r="H61" s="142" t="str">
        <f>IF($A61="","",ABS(INDEX('2_Review &amp; Audit'!$Q$6:$Q$505,MATCH(ROW()-5,'2_Review &amp; Audit'!$AC$6:$AC$505,0))))</f>
        <v/>
      </c>
      <c r="I61" s="96" t="str">
        <f>IF($A61="","",INDEX('2_Review &amp; Audit'!$Y$6:$Y$505,MATCH(ROW()-5,'2_Review &amp; Audit'!$AC$6:$AC$505,0)))</f>
        <v/>
      </c>
      <c r="J61" s="110" t="str">
        <f>IF($A61="","",IFERROR(MATCH(ROW()-5,'2_Review &amp; Audit'!$AC$6:$AC$505,0)+5,""))</f>
        <v/>
      </c>
      <c r="K61" s="96" t="str" cm="1">
        <f t="array" ref="K61">IF($A61="","",IF($AU61&lt;&gt;"",IFERROR(MATCH($AU61,'2_Review &amp; Audit'!$H$6:$H$505,0)+5,""),IFERROR(MATCH(1,INDEX(('2_Review &amp; Audit'!$F$6:$F$505=$A61)*('2_Review &amp; Audit'!$I$6:$I$505&gt;=$E61-30)*('2_Review &amp; Audit'!$I$6:$I$505&lt;=$E61+30)*('2_Review &amp; Audit'!$R$6:$R$505&gt;0),0),0)+5,"")))</f>
        <v/>
      </c>
      <c r="L61" s="110" t="str" cm="1">
        <f t="array" ref="L61">IF($K61="","",INDEX('2_Review &amp; Audit'!$H:$H,$K61))</f>
        <v/>
      </c>
      <c r="M61" s="111" t="str">
        <f t="array" ref="M61">IF($K61="","",INDEX('2_Review &amp; Audit'!$I:$I,$K61))</f>
        <v/>
      </c>
      <c r="N61" s="109" t="str" cm="1">
        <f t="array" ref="N61">IF($K61="","",MAX(0,INDEX('2_Review &amp; Audit'!$R:$R,$K61)-SUMIFS($O$7:O60,$K$7:K60,$K61)))</f>
        <v/>
      </c>
      <c r="O61" s="109" t="str">
        <f>IF(OR($K61="",$N61="",$F61=""),"",MIN($F61,$N61))</f>
        <v/>
      </c>
      <c r="P61" s="112" t="str">
        <f>IF($O61="","",$O61*$G61)</f>
        <v/>
      </c>
      <c r="Q61" s="112" t="str">
        <f>IF($M61="","",$H61-IF($P61="",0,$P61)-IF($Y61="",0,$Y61)-IF($AH61="",0,$AH61)-IF($AQ61="",0,$AQ61))</f>
        <v/>
      </c>
      <c r="R61" s="112" t="str">
        <f t="shared" si="9"/>
        <v/>
      </c>
      <c r="S61" s="96" t="str">
        <f>IF($M61="","",MAX(0,N($F61)-N($O61)))</f>
        <v/>
      </c>
      <c r="T61" s="96" t="str" cm="1">
        <f t="array" ref="T61">IF(OR($D61="",$S61="",N($S61)&lt;=0),"",IFERROR(MATCH(1,INDEX(('2_Review &amp; Audit'!$F$6:$F$505=$A61)*('2_Review &amp; Audit'!$I$6:$I$505&gt;=$E61-30)*('2_Review &amp; Audit'!$I$6:$I$505&lt;=$E61+30)*('2_Review &amp; Audit'!$R$6:$R$505&gt;0)*(ROW('2_Review &amp; Audit'!$R$6:$R$505)&gt;$K61),0),0)+5,""))</f>
        <v/>
      </c>
      <c r="U61" s="96" t="str" cm="1">
        <f t="array" ref="U61">IF($T61="","",INDEX('2_Review &amp; Audit'!$H:$H,$T61))</f>
        <v/>
      </c>
      <c r="V61" s="108" t="str">
        <f t="array" ref="V61">IF($T61="","",INDEX('2_Review &amp; Audit'!$I:$I,$T61))</f>
        <v/>
      </c>
      <c r="W61" s="96" t="str">
        <f t="array" ref="W61">IF($T61="","",MAX(0,INDEX('2_Review &amp; Audit'!$J:$J,$T61)-SUMIFS($X$7:X60,$T$7:T60,$T61)))</f>
        <v/>
      </c>
      <c r="X61" s="96" t="str">
        <f t="shared" si="0"/>
        <v/>
      </c>
      <c r="Y61" s="117" t="str">
        <f>IF($X61="","",$X61*$G61)</f>
        <v/>
      </c>
      <c r="Z61" s="117" t="str">
        <f>IF($T61="","",$H61-IF($P61="",0,$P61)-IF($Y61="",0,$Y61))</f>
        <v/>
      </c>
      <c r="AA61" s="117" t="str">
        <f t="shared" si="10"/>
        <v/>
      </c>
      <c r="AB61" s="96" t="str">
        <f t="shared" si="5"/>
        <v/>
      </c>
      <c r="AC61" s="96" t="str">
        <f t="array" ref="AC61">IF(OR($D61="",$AB61="",N($AB61)&lt;=0),"",IFERROR(MATCH(1,INDEX(('2_Review &amp; Audit'!$F$6:$F$505=$A61)*('2_Review &amp; Audit'!$I$6:$I$505&gt;=$E61-30)*('2_Review &amp; Audit'!$I$6:$I$505&lt;=$E61+30)*('2_Review &amp; Audit'!$R$6:$R$505&gt;0)*(ROW('2_Review &amp; Audit'!$R$6:$R$505)&gt;$T61),0),0)+5,""))</f>
        <v/>
      </c>
      <c r="AD61" s="96" t="str" cm="1">
        <f t="array" ref="AD61">IF($AC61="","",INDEX('2_Review &amp; Audit'!$H:$H,$AC61))</f>
        <v/>
      </c>
      <c r="AE61" s="108" t="str">
        <f t="array" ref="AE61">IF($AC61="","",INDEX('2_Review &amp; Audit'!$I:$I,$AC61))</f>
        <v/>
      </c>
      <c r="AF61" s="96" t="str">
        <f t="array" ref="AF61">IF($AC61="","",MAX(0,INDEX('2_Review &amp; Audit'!$J:$J,$AC61)-SUMIFS($AG$7:AG60,$AC$7:AC60,$AC61)))</f>
        <v/>
      </c>
      <c r="AG61" s="96" t="str">
        <f t="shared" si="11"/>
        <v/>
      </c>
      <c r="AH61" s="117" t="str">
        <f>IF($AG61="","",$AG61*$G61)</f>
        <v/>
      </c>
      <c r="AI61" s="117" t="str">
        <f>IF($AC61="","",$H61-IF($P61="",0,$P61)-IF($Y61="",0,$Y61)-IF($AH61="",0,$AH61))</f>
        <v/>
      </c>
      <c r="AJ61" s="117" t="str">
        <f t="shared" si="3"/>
        <v/>
      </c>
      <c r="AK61" s="96" t="str">
        <f t="shared" si="6"/>
        <v/>
      </c>
      <c r="AL61" s="96" t="str" cm="1">
        <f t="array" ref="AL61">IF(OR($D61="",$AK61="",N($AK61)&lt;=0),"",IFERROR(MATCH(1,INDEX(('2_Review &amp; Audit'!$F$6:$F$505=$A61)*('2_Review &amp; Audit'!$I$6:$I$505&gt;=$E61-30)*('2_Review &amp; Audit'!$I$6:$I$505&lt;=$E61+30)*('2_Review &amp; Audit'!$R$6:$R$505&gt;0)*(ROW('2_Review &amp; Audit'!$R$6:$R$505)&gt;$AC61),0),0)+5,""))</f>
        <v/>
      </c>
      <c r="AM61" s="96" t="str">
        <f>IF($AL61="","",INDEX('2_Review &amp; Audit'!$H:$H,$AL61))</f>
        <v/>
      </c>
      <c r="AN61" s="108" t="str">
        <f>IF($AL61="","",INDEX('2_Review &amp; Audit'!$I:$I,$AL61))</f>
        <v/>
      </c>
      <c r="AO61" s="96" t="str">
        <f>IF($AL61="","",MAX(0,INDEX('2_Review &amp; Audit'!$H:$H,$AL61)-SUMIFS($AP$7:AP60,$AL$7:AL60,$AL61)))</f>
        <v/>
      </c>
      <c r="AP61" s="96" t="str">
        <f>IF(OR($D61="",$AK61="",$AO61=""),"",MIN($AK61,$AO61))</f>
        <v/>
      </c>
      <c r="AQ61" s="117" t="str">
        <f>IF($AP61="","",$AP61*$G61)</f>
        <v/>
      </c>
      <c r="AR61" s="117" t="str">
        <f>IF($AL61="","",$H61-IF($P61="",0,$P61)-IF($Y61="",0,$Y61)-IF($AH61="",0,$AH61)-IF($AQ61="",0,$AQ61))</f>
        <v/>
      </c>
      <c r="AS61" s="117" t="str">
        <f t="shared" si="7"/>
        <v/>
      </c>
      <c r="AT61" s="96" t="str">
        <f t="shared" si="8"/>
        <v/>
      </c>
      <c r="AU61" s="96"/>
    </row>
    <row r="62" spans="1:47" ht="12.75" customHeight="1" x14ac:dyDescent="0.2">
      <c r="A62" s="96" t="str">
        <f>IFERROR(INDEX('2_Review &amp; Audit'!$F$6:$F$505,MATCH(ROW()-5,'2_Review &amp; Audit'!$AC$6:$AC$505,0)),"")</f>
        <v/>
      </c>
      <c r="B62" s="96" t="str">
        <f>IF($A62="","",INDEX('2_Review &amp; Audit'!$C$6:$C$505,MATCH(ROW()-5,'2_Review &amp; Audit'!$AC$6:$AC$505,0)))</f>
        <v/>
      </c>
      <c r="C62" s="96" t="str">
        <f>IF($A62="","",INDEX('2_Review &amp; Audit'!$D$6:$D$505,MATCH(ROW()-5,'2_Review &amp; Audit'!$AC$6:$AC$505,0)))</f>
        <v/>
      </c>
      <c r="D62" s="114" t="str">
        <f>IF($A62="","",INDEX('2_Review &amp; Audit'!$H$6:$H$505,MATCH(ROW()-5,'2_Review &amp; Audit'!$AC$6:$AC$505,0)))</f>
        <v/>
      </c>
      <c r="E62" s="108" t="str">
        <f>IF($A62="","",INDEX('2_Review &amp; Audit'!$M$6:$M$505,MATCH(ROW()-5,'2_Review &amp; Audit'!$AC$6:$AC$505,0)))</f>
        <v/>
      </c>
      <c r="F62" s="109" t="str">
        <f>IF($A62="","",IF(INDEX('2_Review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62" s="142" t="str">
        <f>IF(OR($A62="",$F62=0),"",ABS(INDEX('2_Review &amp; Audit'!$Q$6:$Q$505,MATCH(ROW()-5,'2_Review &amp; Audit'!$AC$6:$AC$505,0))/$F62))</f>
        <v/>
      </c>
      <c r="H62" s="142" t="str">
        <f>IF($A62="","",ABS(INDEX('2_Review &amp; Audit'!$Q$6:$Q$505,MATCH(ROW()-5,'2_Review &amp; Audit'!$AC$6:$AC$505,0))))</f>
        <v/>
      </c>
      <c r="I62" s="96" t="str">
        <f>IF($A62="","",INDEX('2_Review &amp; Audit'!$Y$6:$Y$505,MATCH(ROW()-5,'2_Review &amp; Audit'!$AC$6:$AC$505,0)))</f>
        <v/>
      </c>
      <c r="J62" s="110" t="str">
        <f>IF($A62="","",IFERROR(MATCH(ROW()-5,'2_Review &amp; Audit'!$AC$6:$AC$505,0)+5,""))</f>
        <v/>
      </c>
      <c r="K62" s="96" t="str" cm="1">
        <f t="array" ref="K62">IF($A62="","",IF($AU62&lt;&gt;"",IFERROR(MATCH($AU62,'2_Review &amp; Audit'!$H$6:$H$505,0)+5,""),IFERROR(MATCH(1,INDEX(('2_Review &amp; Audit'!$F$6:$F$505=$A62)*('2_Review &amp; Audit'!$I$6:$I$505&gt;=$E62-30)*('2_Review &amp; Audit'!$I$6:$I$505&lt;=$E62+30)*('2_Review &amp; Audit'!$R$6:$R$505&gt;0),0),0)+5,"")))</f>
        <v/>
      </c>
      <c r="L62" s="110" t="str" cm="1">
        <f t="array" ref="L62">IF($K62="","",INDEX('2_Review &amp; Audit'!$H:$H,$K62))</f>
        <v/>
      </c>
      <c r="M62" s="111" t="str">
        <f t="array" ref="M62">IF($K62="","",INDEX('2_Review &amp; Audit'!$I:$I,$K62))</f>
        <v/>
      </c>
      <c r="N62" s="109" t="str" cm="1">
        <f t="array" ref="N62">IF($K62="","",MAX(0,INDEX('2_Review &amp; Audit'!$R:$R,$K62)-SUMIFS($O$7:O61,$K$7:K61,$K62)))</f>
        <v/>
      </c>
      <c r="O62" s="109" t="str">
        <f>IF(OR($K62="",$N62="",$F62=""),"",MIN($F62,$N62))</f>
        <v/>
      </c>
      <c r="P62" s="112" t="str">
        <f>IF($O62="","",$O62*$G62)</f>
        <v/>
      </c>
      <c r="Q62" s="112" t="str">
        <f>IF($M62="","",$H62-IF($P62="",0,$P62)-IF($Y62="",0,$Y62)-IF($AH62="",0,$AH62)-IF($AQ62="",0,$AQ62))</f>
        <v/>
      </c>
      <c r="R62" s="112" t="str">
        <f t="shared" si="9"/>
        <v/>
      </c>
      <c r="S62" s="96" t="str">
        <f>IF($M62="","",MAX(0,N($F62)-N($O62)))</f>
        <v/>
      </c>
      <c r="T62" s="96" t="str" cm="1">
        <f t="array" ref="T62">IF(OR($D62="",$S62="",N($S62)&lt;=0),"",IFERROR(MATCH(1,INDEX(('2_Review &amp; Audit'!$F$6:$F$505=$A62)*('2_Review &amp; Audit'!$I$6:$I$505&gt;=$E62-30)*('2_Review &amp; Audit'!$I$6:$I$505&lt;=$E62+30)*('2_Review &amp; Audit'!$R$6:$R$505&gt;0)*(ROW('2_Review &amp; Audit'!$R$6:$R$505)&gt;$K62),0),0)+5,""))</f>
        <v/>
      </c>
      <c r="U62" s="96" t="str" cm="1">
        <f t="array" ref="U62">IF($T62="","",INDEX('2_Review &amp; Audit'!$H:$H,$T62))</f>
        <v/>
      </c>
      <c r="V62" s="108" t="str">
        <f t="array" ref="V62">IF($T62="","",INDEX('2_Review &amp; Audit'!$I:$I,$T62))</f>
        <v/>
      </c>
      <c r="W62" s="96" t="str">
        <f t="array" ref="W62">IF($T62="","",MAX(0,INDEX('2_Review &amp; Audit'!$J:$J,$T62)-SUMIFS($X$7:X61,$T$7:T61,$T62)))</f>
        <v/>
      </c>
      <c r="X62" s="96" t="str">
        <f t="shared" si="0"/>
        <v/>
      </c>
      <c r="Y62" s="117" t="str">
        <f>IF($X62="","",$X62*$G62)</f>
        <v/>
      </c>
      <c r="Z62" s="117" t="str">
        <f>IF($T62="","",$H62-IF($P62="",0,$P62)-IF($Y62="",0,$Y62))</f>
        <v/>
      </c>
      <c r="AA62" s="117" t="str">
        <f t="shared" si="10"/>
        <v/>
      </c>
      <c r="AB62" s="96" t="str">
        <f t="shared" si="5"/>
        <v/>
      </c>
      <c r="AC62" s="96" t="str">
        <f t="array" ref="AC62">IF(OR($D62="",$AB62="",N($AB62)&lt;=0),"",IFERROR(MATCH(1,INDEX(('2_Review &amp; Audit'!$F$6:$F$505=$A62)*('2_Review &amp; Audit'!$I$6:$I$505&gt;=$E62-30)*('2_Review &amp; Audit'!$I$6:$I$505&lt;=$E62+30)*('2_Review &amp; Audit'!$R$6:$R$505&gt;0)*(ROW('2_Review &amp; Audit'!$R$6:$R$505)&gt;$T62),0),0)+5,""))</f>
        <v/>
      </c>
      <c r="AD62" s="96" t="str" cm="1">
        <f t="array" ref="AD62">IF($AC62="","",INDEX('2_Review &amp; Audit'!$H:$H,$AC62))</f>
        <v/>
      </c>
      <c r="AE62" s="108" t="str">
        <f t="array" ref="AE62">IF($AC62="","",INDEX('2_Review &amp; Audit'!$I:$I,$AC62))</f>
        <v/>
      </c>
      <c r="AF62" s="96" t="str">
        <f t="array" ref="AF62">IF($AC62="","",MAX(0,INDEX('2_Review &amp; Audit'!$J:$J,$AC62)-SUMIFS($AG$7:AG61,$AC$7:AC61,$AC62)))</f>
        <v/>
      </c>
      <c r="AG62" s="96" t="str">
        <f t="shared" si="11"/>
        <v/>
      </c>
      <c r="AH62" s="117" t="str">
        <f>IF($AG62="","",$AG62*$G62)</f>
        <v/>
      </c>
      <c r="AI62" s="117" t="str">
        <f>IF($AC62="","",$H62-IF($P62="",0,$P62)-IF($Y62="",0,$Y62)-IF($AH62="",0,$AH62))</f>
        <v/>
      </c>
      <c r="AJ62" s="117" t="str">
        <f t="shared" si="3"/>
        <v/>
      </c>
      <c r="AK62" s="96" t="str">
        <f t="shared" si="6"/>
        <v/>
      </c>
      <c r="AL62" s="96" t="str" cm="1">
        <f t="array" ref="AL62">IF(OR($D62="",$AK62="",N($AK62)&lt;=0),"",IFERROR(MATCH(1,INDEX(('2_Review &amp; Audit'!$F$6:$F$505=$A62)*('2_Review &amp; Audit'!$I$6:$I$505&gt;=$E62-30)*('2_Review &amp; Audit'!$I$6:$I$505&lt;=$E62+30)*('2_Review &amp; Audit'!$R$6:$R$505&gt;0)*(ROW('2_Review &amp; Audit'!$R$6:$R$505)&gt;$AC62),0),0)+5,""))</f>
        <v/>
      </c>
      <c r="AM62" s="96" t="str">
        <f>IF($AL62="","",INDEX('2_Review &amp; Audit'!$H:$H,$AL62))</f>
        <v/>
      </c>
      <c r="AN62" s="108" t="str">
        <f>IF($AL62="","",INDEX('2_Review &amp; Audit'!$I:$I,$AL62))</f>
        <v/>
      </c>
      <c r="AO62" s="96" t="str">
        <f>IF($AL62="","",MAX(0,INDEX('2_Review &amp; Audit'!$H:$H,$AL62)-SUMIFS($AP$7:AP61,$AL$7:AL61,$AL62)))</f>
        <v/>
      </c>
      <c r="AP62" s="96" t="str">
        <f>IF(OR($D62="",$AK62="",$AO62=""),"",MIN($AK62,$AO62))</f>
        <v/>
      </c>
      <c r="AQ62" s="117" t="str">
        <f>IF($AP62="","",$AP62*$G62)</f>
        <v/>
      </c>
      <c r="AR62" s="117" t="str">
        <f>IF($AL62="","",$H62-IF($P62="",0,$P62)-IF($Y62="",0,$Y62)-IF($AH62="",0,$AH62)-IF($AQ62="",0,$AQ62))</f>
        <v/>
      </c>
      <c r="AS62" s="117" t="str">
        <f t="shared" si="7"/>
        <v/>
      </c>
      <c r="AT62" s="96" t="str">
        <f t="shared" si="8"/>
        <v/>
      </c>
      <c r="AU62" s="96"/>
    </row>
    <row r="63" spans="1:47" ht="12.75" customHeight="1" x14ac:dyDescent="0.2">
      <c r="A63" s="96" t="str">
        <f>IFERROR(INDEX('2_Review &amp; Audit'!$F$6:$F$505,MATCH(ROW()-5,'2_Review &amp; Audit'!$AC$6:$AC$505,0)),"")</f>
        <v/>
      </c>
      <c r="B63" s="96" t="str">
        <f>IF($A63="","",INDEX('2_Review &amp; Audit'!$C$6:$C$505,MATCH(ROW()-5,'2_Review &amp; Audit'!$AC$6:$AC$505,0)))</f>
        <v/>
      </c>
      <c r="C63" s="96" t="str">
        <f>IF($A63="","",INDEX('2_Review &amp; Audit'!$D$6:$D$505,MATCH(ROW()-5,'2_Review &amp; Audit'!$AC$6:$AC$505,0)))</f>
        <v/>
      </c>
      <c r="D63" s="114" t="str">
        <f>IF($A63="","",INDEX('2_Review &amp; Audit'!$H$6:$H$505,MATCH(ROW()-5,'2_Review &amp; Audit'!$AC$6:$AC$505,0)))</f>
        <v/>
      </c>
      <c r="E63" s="108" t="str">
        <f>IF($A63="","",INDEX('2_Review &amp; Audit'!$M$6:$M$505,MATCH(ROW()-5,'2_Review &amp; Audit'!$AC$6:$AC$505,0)))</f>
        <v/>
      </c>
      <c r="F63" s="109" t="str">
        <f>IF($A63="","",IF(INDEX('2_Review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63" s="142" t="str">
        <f>IF(OR($A63="",$F63=0),"",ABS(INDEX('2_Review &amp; Audit'!$Q$6:$Q$505,MATCH(ROW()-5,'2_Review &amp; Audit'!$AC$6:$AC$505,0))/$F63))</f>
        <v/>
      </c>
      <c r="H63" s="142" t="str">
        <f>IF($A63="","",ABS(INDEX('2_Review &amp; Audit'!$Q$6:$Q$505,MATCH(ROW()-5,'2_Review &amp; Audit'!$AC$6:$AC$505,0))))</f>
        <v/>
      </c>
      <c r="I63" s="96" t="str">
        <f>IF($A63="","",INDEX('2_Review &amp; Audit'!$Y$6:$Y$505,MATCH(ROW()-5,'2_Review &amp; Audit'!$AC$6:$AC$505,0)))</f>
        <v/>
      </c>
      <c r="J63" s="110" t="str">
        <f>IF($A63="","",IFERROR(MATCH(ROW()-5,'2_Review &amp; Audit'!$AC$6:$AC$505,0)+5,""))</f>
        <v/>
      </c>
      <c r="K63" s="96" t="str" cm="1">
        <f t="array" ref="K63">IF($A63="","",IF($AU63&lt;&gt;"",IFERROR(MATCH($AU63,'2_Review &amp; Audit'!$H$6:$H$505,0)+5,""),IFERROR(MATCH(1,INDEX(('2_Review &amp; Audit'!$F$6:$F$505=$A63)*('2_Review &amp; Audit'!$I$6:$I$505&gt;=$E63-30)*('2_Review &amp; Audit'!$I$6:$I$505&lt;=$E63+30)*('2_Review &amp; Audit'!$R$6:$R$505&gt;0),0),0)+5,"")))</f>
        <v/>
      </c>
      <c r="L63" s="110" t="str" cm="1">
        <f t="array" ref="L63">IF($K63="","",INDEX('2_Review &amp; Audit'!$H:$H,$K63))</f>
        <v/>
      </c>
      <c r="M63" s="111" t="str">
        <f t="array" ref="M63">IF($K63="","",INDEX('2_Review &amp; Audit'!$I:$I,$K63))</f>
        <v/>
      </c>
      <c r="N63" s="109" t="str" cm="1">
        <f t="array" ref="N63">IF($K63="","",MAX(0,INDEX('2_Review &amp; Audit'!$R:$R,$K63)-SUMIFS($O$7:O62,$K$7:K62,$K63)))</f>
        <v/>
      </c>
      <c r="O63" s="109" t="str">
        <f>IF(OR($K63="",$N63="",$F63=""),"",MIN($F63,$N63))</f>
        <v/>
      </c>
      <c r="P63" s="112" t="str">
        <f>IF($O63="","",$O63*$G63)</f>
        <v/>
      </c>
      <c r="Q63" s="112" t="str">
        <f>IF($M63="","",$H63-IF($P63="",0,$P63)-IF($Y63="",0,$Y63)-IF($AH63="",0,$AH63)-IF($AQ63="",0,$AQ63))</f>
        <v/>
      </c>
      <c r="R63" s="112" t="str">
        <f t="shared" si="9"/>
        <v/>
      </c>
      <c r="S63" s="96" t="str">
        <f>IF($M63="","",MAX(0,N($F63)-N($O63)))</f>
        <v/>
      </c>
      <c r="T63" s="96" t="str" cm="1">
        <f t="array" ref="T63">IF(OR($D63="",$S63="",N($S63)&lt;=0),"",IFERROR(MATCH(1,INDEX(('2_Review &amp; Audit'!$F$6:$F$505=$A63)*('2_Review &amp; Audit'!$I$6:$I$505&gt;=$E63-30)*('2_Review &amp; Audit'!$I$6:$I$505&lt;=$E63+30)*('2_Review &amp; Audit'!$R$6:$R$505&gt;0)*(ROW('2_Review &amp; Audit'!$R$6:$R$505)&gt;$K63),0),0)+5,""))</f>
        <v/>
      </c>
      <c r="U63" s="96" t="str" cm="1">
        <f t="array" ref="U63">IF($T63="","",INDEX('2_Review &amp; Audit'!$H:$H,$T63))</f>
        <v/>
      </c>
      <c r="V63" s="108" t="str">
        <f t="array" ref="V63">IF($T63="","",INDEX('2_Review &amp; Audit'!$I:$I,$T63))</f>
        <v/>
      </c>
      <c r="W63" s="96" t="str">
        <f t="array" ref="W63">IF($T63="","",MAX(0,INDEX('2_Review &amp; Audit'!$J:$J,$T63)-SUMIFS($X$7:X62,$T$7:T62,$T63)))</f>
        <v/>
      </c>
      <c r="X63" s="96" t="str">
        <f t="shared" si="0"/>
        <v/>
      </c>
      <c r="Y63" s="117" t="str">
        <f>IF($X63="","",$X63*$G63)</f>
        <v/>
      </c>
      <c r="Z63" s="117" t="str">
        <f>IF($T63="","",$H63-IF($P63="",0,$P63)-IF($Y63="",0,$Y63))</f>
        <v/>
      </c>
      <c r="AA63" s="117" t="str">
        <f t="shared" si="10"/>
        <v/>
      </c>
      <c r="AB63" s="96" t="str">
        <f t="shared" si="5"/>
        <v/>
      </c>
      <c r="AC63" s="96" t="str">
        <f t="array" ref="AC63">IF(OR($D63="",$AB63="",N($AB63)&lt;=0),"",IFERROR(MATCH(1,INDEX(('2_Review &amp; Audit'!$F$6:$F$505=$A63)*('2_Review &amp; Audit'!$I$6:$I$505&gt;=$E63-30)*('2_Review &amp; Audit'!$I$6:$I$505&lt;=$E63+30)*('2_Review &amp; Audit'!$R$6:$R$505&gt;0)*(ROW('2_Review &amp; Audit'!$R$6:$R$505)&gt;$T63),0),0)+5,""))</f>
        <v/>
      </c>
      <c r="AD63" s="96" t="str" cm="1">
        <f t="array" ref="AD63">IF($AC63="","",INDEX('2_Review &amp; Audit'!$H:$H,$AC63))</f>
        <v/>
      </c>
      <c r="AE63" s="108" t="str">
        <f t="array" ref="AE63">IF($AC63="","",INDEX('2_Review &amp; Audit'!$I:$I,$AC63))</f>
        <v/>
      </c>
      <c r="AF63" s="96" t="str">
        <f t="array" ref="AF63">IF($AC63="","",MAX(0,INDEX('2_Review &amp; Audit'!$J:$J,$AC63)-SUMIFS($AG$7:AG62,$AC$7:AC62,$AC63)))</f>
        <v/>
      </c>
      <c r="AG63" s="96" t="str">
        <f t="shared" si="11"/>
        <v/>
      </c>
      <c r="AH63" s="117" t="str">
        <f>IF($AG63="","",$AG63*$G63)</f>
        <v/>
      </c>
      <c r="AI63" s="117" t="str">
        <f>IF($AC63="","",$H63-IF($P63="",0,$P63)-IF($Y63="",0,$Y63)-IF($AH63="",0,$AH63))</f>
        <v/>
      </c>
      <c r="AJ63" s="117" t="str">
        <f t="shared" si="3"/>
        <v/>
      </c>
      <c r="AK63" s="96" t="str">
        <f t="shared" si="6"/>
        <v/>
      </c>
      <c r="AL63" s="96" t="str" cm="1">
        <f t="array" ref="AL63">IF(OR($D63="",$AK63="",N($AK63)&lt;=0),"",IFERROR(MATCH(1,INDEX(('2_Review &amp; Audit'!$F$6:$F$505=$A63)*('2_Review &amp; Audit'!$I$6:$I$505&gt;=$E63-30)*('2_Review &amp; Audit'!$I$6:$I$505&lt;=$E63+30)*('2_Review &amp; Audit'!$R$6:$R$505&gt;0)*(ROW('2_Review &amp; Audit'!$R$6:$R$505)&gt;$AC63),0),0)+5,""))</f>
        <v/>
      </c>
      <c r="AM63" s="96" t="str">
        <f>IF($AL63="","",INDEX('2_Review &amp; Audit'!$H:$H,$AL63))</f>
        <v/>
      </c>
      <c r="AN63" s="108" t="str">
        <f>IF($AL63="","",INDEX('2_Review &amp; Audit'!$I:$I,$AL63))</f>
        <v/>
      </c>
      <c r="AO63" s="96" t="str">
        <f>IF($AL63="","",MAX(0,INDEX('2_Review &amp; Audit'!$H:$H,$AL63)-SUMIFS($AP$7:AP62,$AL$7:AL62,$AL63)))</f>
        <v/>
      </c>
      <c r="AP63" s="96" t="str">
        <f>IF(OR($D63="",$AK63="",$AO63=""),"",MIN($AK63,$AO63))</f>
        <v/>
      </c>
      <c r="AQ63" s="117" t="str">
        <f>IF($AP63="","",$AP63*$G63)</f>
        <v/>
      </c>
      <c r="AR63" s="117" t="str">
        <f>IF($AL63="","",$H63-IF($P63="",0,$P63)-IF($Y63="",0,$Y63)-IF($AH63="",0,$AH63)-IF($AQ63="",0,$AQ63))</f>
        <v/>
      </c>
      <c r="AS63" s="117" t="str">
        <f t="shared" si="7"/>
        <v/>
      </c>
      <c r="AT63" s="96" t="str">
        <f t="shared" si="8"/>
        <v/>
      </c>
      <c r="AU63" s="96"/>
    </row>
    <row r="64" spans="1:47" ht="12.75" customHeight="1" x14ac:dyDescent="0.2">
      <c r="A64" s="96" t="str">
        <f>IFERROR(INDEX('2_Review &amp; Audit'!$F$6:$F$505,MATCH(ROW()-5,'2_Review &amp; Audit'!$AC$6:$AC$505,0)),"")</f>
        <v/>
      </c>
      <c r="B64" s="96" t="str">
        <f>IF($A64="","",INDEX('2_Review &amp; Audit'!$C$6:$C$505,MATCH(ROW()-5,'2_Review &amp; Audit'!$AC$6:$AC$505,0)))</f>
        <v/>
      </c>
      <c r="C64" s="96" t="str">
        <f>IF($A64="","",INDEX('2_Review &amp; Audit'!$D$6:$D$505,MATCH(ROW()-5,'2_Review &amp; Audit'!$AC$6:$AC$505,0)))</f>
        <v/>
      </c>
      <c r="D64" s="114" t="str">
        <f>IF($A64="","",INDEX('2_Review &amp; Audit'!$H$6:$H$505,MATCH(ROW()-5,'2_Review &amp; Audit'!$AC$6:$AC$505,0)))</f>
        <v/>
      </c>
      <c r="E64" s="108" t="str">
        <f>IF($A64="","",INDEX('2_Review &amp; Audit'!$M$6:$M$505,MATCH(ROW()-5,'2_Review &amp; Audit'!$AC$6:$AC$505,0)))</f>
        <v/>
      </c>
      <c r="F64" s="109" t="str">
        <f>IF($A64="","",IF(INDEX('2_Review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64" s="142" t="str">
        <f>IF(OR($A64="",$F64=0),"",ABS(INDEX('2_Review &amp; Audit'!$Q$6:$Q$505,MATCH(ROW()-5,'2_Review &amp; Audit'!$AC$6:$AC$505,0))/$F64))</f>
        <v/>
      </c>
      <c r="H64" s="142" t="str">
        <f>IF($A64="","",ABS(INDEX('2_Review &amp; Audit'!$Q$6:$Q$505,MATCH(ROW()-5,'2_Review &amp; Audit'!$AC$6:$AC$505,0))))</f>
        <v/>
      </c>
      <c r="I64" s="96" t="str">
        <f>IF($A64="","",INDEX('2_Review &amp; Audit'!$Y$6:$Y$505,MATCH(ROW()-5,'2_Review &amp; Audit'!$AC$6:$AC$505,0)))</f>
        <v/>
      </c>
      <c r="J64" s="110" t="str">
        <f>IF($A64="","",IFERROR(MATCH(ROW()-5,'2_Review &amp; Audit'!$AC$6:$AC$505,0)+5,""))</f>
        <v/>
      </c>
      <c r="K64" s="96" t="str" cm="1">
        <f t="array" ref="K64">IF($A64="","",IF($AU64&lt;&gt;"",IFERROR(MATCH($AU64,'2_Review &amp; Audit'!$H$6:$H$505,0)+5,""),IFERROR(MATCH(1,INDEX(('2_Review &amp; Audit'!$F$6:$F$505=$A64)*('2_Review &amp; Audit'!$I$6:$I$505&gt;=$E64-30)*('2_Review &amp; Audit'!$I$6:$I$505&lt;=$E64+30)*('2_Review &amp; Audit'!$R$6:$R$505&gt;0),0),0)+5,"")))</f>
        <v/>
      </c>
      <c r="L64" s="110" t="str" cm="1">
        <f t="array" ref="L64">IF($K64="","",INDEX('2_Review &amp; Audit'!$H:$H,$K64))</f>
        <v/>
      </c>
      <c r="M64" s="111" t="str">
        <f t="array" ref="M64">IF($K64="","",INDEX('2_Review &amp; Audit'!$I:$I,$K64))</f>
        <v/>
      </c>
      <c r="N64" s="109" t="str" cm="1">
        <f t="array" ref="N64">IF($K64="","",MAX(0,INDEX('2_Review &amp; Audit'!$R:$R,$K64)-SUMIFS($O$7:O63,$K$7:K63,$K64)))</f>
        <v/>
      </c>
      <c r="O64" s="109" t="str">
        <f>IF(OR($K64="",$N64="",$F64=""),"",MIN($F64,$N64))</f>
        <v/>
      </c>
      <c r="P64" s="112" t="str">
        <f>IF($O64="","",$O64*$G64)</f>
        <v/>
      </c>
      <c r="Q64" s="112" t="str">
        <f>IF($M64="","",$H64-IF($P64="",0,$P64)-IF($Y64="",0,$Y64)-IF($AH64="",0,$AH64)-IF($AQ64="",0,$AQ64))</f>
        <v/>
      </c>
      <c r="R64" s="112" t="str">
        <f t="shared" si="9"/>
        <v/>
      </c>
      <c r="S64" s="96" t="str">
        <f>IF($M64="","",MAX(0,N($F64)-N($O64)))</f>
        <v/>
      </c>
      <c r="T64" s="96" t="str" cm="1">
        <f t="array" ref="T64">IF(OR($D64="",$S64="",N($S64)&lt;=0),"",IFERROR(MATCH(1,INDEX(('2_Review &amp; Audit'!$F$6:$F$505=$A64)*('2_Review &amp; Audit'!$I$6:$I$505&gt;=$E64-30)*('2_Review &amp; Audit'!$I$6:$I$505&lt;=$E64+30)*('2_Review &amp; Audit'!$R$6:$R$505&gt;0)*(ROW('2_Review &amp; Audit'!$R$6:$R$505)&gt;$K64),0),0)+5,""))</f>
        <v/>
      </c>
      <c r="U64" s="96" t="str" cm="1">
        <f t="array" ref="U64">IF($T64="","",INDEX('2_Review &amp; Audit'!$H:$H,$T64))</f>
        <v/>
      </c>
      <c r="V64" s="108" t="str">
        <f t="array" ref="V64">IF($T64="","",INDEX('2_Review &amp; Audit'!$I:$I,$T64))</f>
        <v/>
      </c>
      <c r="W64" s="96" t="str">
        <f t="array" ref="W64">IF($T64="","",MAX(0,INDEX('2_Review &amp; Audit'!$J:$J,$T64)-SUMIFS($X$7:X63,$T$7:T63,$T64)))</f>
        <v/>
      </c>
      <c r="X64" s="96" t="str">
        <f t="shared" si="0"/>
        <v/>
      </c>
      <c r="Y64" s="117" t="str">
        <f>IF($X64="","",$X64*$G64)</f>
        <v/>
      </c>
      <c r="Z64" s="117" t="str">
        <f>IF($T64="","",$H64-IF($P64="",0,$P64)-IF($Y64="",0,$Y64))</f>
        <v/>
      </c>
      <c r="AA64" s="117" t="str">
        <f t="shared" si="10"/>
        <v/>
      </c>
      <c r="AB64" s="96" t="str">
        <f t="shared" si="5"/>
        <v/>
      </c>
      <c r="AC64" s="96" t="str">
        <f t="array" ref="AC64">IF(OR($D64="",$AB64="",N($AB64)&lt;=0),"",IFERROR(MATCH(1,INDEX(('2_Review &amp; Audit'!$F$6:$F$505=$A64)*('2_Review &amp; Audit'!$I$6:$I$505&gt;=$E64-30)*('2_Review &amp; Audit'!$I$6:$I$505&lt;=$E64+30)*('2_Review &amp; Audit'!$R$6:$R$505&gt;0)*(ROW('2_Review &amp; Audit'!$R$6:$R$505)&gt;$T64),0),0)+5,""))</f>
        <v/>
      </c>
      <c r="AD64" s="96" t="str" cm="1">
        <f t="array" ref="AD64">IF($AC64="","",INDEX('2_Review &amp; Audit'!$H:$H,$AC64))</f>
        <v/>
      </c>
      <c r="AE64" s="108" t="str">
        <f t="array" ref="AE64">IF($AC64="","",INDEX('2_Review &amp; Audit'!$I:$I,$AC64))</f>
        <v/>
      </c>
      <c r="AF64" s="96" t="str">
        <f t="array" ref="AF64">IF($AC64="","",MAX(0,INDEX('2_Review &amp; Audit'!$J:$J,$AC64)-SUMIFS($AG$7:AG63,$AC$7:AC63,$AC64)))</f>
        <v/>
      </c>
      <c r="AG64" s="96" t="str">
        <f t="shared" si="11"/>
        <v/>
      </c>
      <c r="AH64" s="117" t="str">
        <f>IF($AG64="","",$AG64*$G64)</f>
        <v/>
      </c>
      <c r="AI64" s="117" t="str">
        <f>IF($AC64="","",$H64-IF($P64="",0,$P64)-IF($Y64="",0,$Y64)-IF($AH64="",0,$AH64))</f>
        <v/>
      </c>
      <c r="AJ64" s="117" t="str">
        <f t="shared" si="3"/>
        <v/>
      </c>
      <c r="AK64" s="96" t="str">
        <f t="shared" si="6"/>
        <v/>
      </c>
      <c r="AL64" s="96" t="str" cm="1">
        <f t="array" ref="AL64">IF(OR($D64="",$AK64="",N($AK64)&lt;=0),"",IFERROR(MATCH(1,INDEX(('2_Review &amp; Audit'!$F$6:$F$505=$A64)*('2_Review &amp; Audit'!$I$6:$I$505&gt;=$E64-30)*('2_Review &amp; Audit'!$I$6:$I$505&lt;=$E64+30)*('2_Review &amp; Audit'!$R$6:$R$505&gt;0)*(ROW('2_Review &amp; Audit'!$R$6:$R$505)&gt;$AC64),0),0)+5,""))</f>
        <v/>
      </c>
      <c r="AM64" s="96" t="str">
        <f>IF($AL64="","",INDEX('2_Review &amp; Audit'!$H:$H,$AL64))</f>
        <v/>
      </c>
      <c r="AN64" s="108" t="str">
        <f>IF($AL64="","",INDEX('2_Review &amp; Audit'!$I:$I,$AL64))</f>
        <v/>
      </c>
      <c r="AO64" s="96" t="str">
        <f>IF($AL64="","",MAX(0,INDEX('2_Review &amp; Audit'!$H:$H,$AL64)-SUMIFS($AP$7:AP63,$AL$7:AL63,$AL64)))</f>
        <v/>
      </c>
      <c r="AP64" s="96" t="str">
        <f>IF(OR($D64="",$AK64="",$AO64=""),"",MIN($AK64,$AO64))</f>
        <v/>
      </c>
      <c r="AQ64" s="117" t="str">
        <f>IF($AP64="","",$AP64*$G64)</f>
        <v/>
      </c>
      <c r="AR64" s="117" t="str">
        <f>IF($AL64="","",$H64-IF($P64="",0,$P64)-IF($Y64="",0,$Y64)-IF($AH64="",0,$AH64)-IF($AQ64="",0,$AQ64))</f>
        <v/>
      </c>
      <c r="AS64" s="117" t="str">
        <f t="shared" si="7"/>
        <v/>
      </c>
      <c r="AT64" s="96" t="str">
        <f t="shared" si="8"/>
        <v/>
      </c>
      <c r="AU64" s="96"/>
    </row>
    <row r="65" spans="1:47" ht="12.75" customHeight="1" x14ac:dyDescent="0.2">
      <c r="A65" s="96" t="str">
        <f>IFERROR(INDEX('2_Review &amp; Audit'!$F$6:$F$505,MATCH(ROW()-5,'2_Review &amp; Audit'!$AC$6:$AC$505,0)),"")</f>
        <v/>
      </c>
      <c r="B65" s="96" t="str">
        <f>IF($A65="","",INDEX('2_Review &amp; Audit'!$C$6:$C$505,MATCH(ROW()-5,'2_Review &amp; Audit'!$AC$6:$AC$505,0)))</f>
        <v/>
      </c>
      <c r="C65" s="96" t="str">
        <f>IF($A65="","",INDEX('2_Review &amp; Audit'!$D$6:$D$505,MATCH(ROW()-5,'2_Review &amp; Audit'!$AC$6:$AC$505,0)))</f>
        <v/>
      </c>
      <c r="D65" s="114" t="str">
        <f>IF($A65="","",INDEX('2_Review &amp; Audit'!$H$6:$H$505,MATCH(ROW()-5,'2_Review &amp; Audit'!$AC$6:$AC$505,0)))</f>
        <v/>
      </c>
      <c r="E65" s="108" t="str">
        <f>IF($A65="","",INDEX('2_Review &amp; Audit'!$M$6:$M$505,MATCH(ROW()-5,'2_Review &amp; Audit'!$AC$6:$AC$505,0)))</f>
        <v/>
      </c>
      <c r="F65" s="109" t="str">
        <f>IF($A65="","",IF(INDEX('2_Review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65" s="142" t="str">
        <f>IF(OR($A65="",$F65=0),"",ABS(INDEX('2_Review &amp; Audit'!$Q$6:$Q$505,MATCH(ROW()-5,'2_Review &amp; Audit'!$AC$6:$AC$505,0))/$F65))</f>
        <v/>
      </c>
      <c r="H65" s="142" t="str">
        <f>IF($A65="","",ABS(INDEX('2_Review &amp; Audit'!$Q$6:$Q$505,MATCH(ROW()-5,'2_Review &amp; Audit'!$AC$6:$AC$505,0))))</f>
        <v/>
      </c>
      <c r="I65" s="96" t="str">
        <f>IF($A65="","",INDEX('2_Review &amp; Audit'!$Y$6:$Y$505,MATCH(ROW()-5,'2_Review &amp; Audit'!$AC$6:$AC$505,0)))</f>
        <v/>
      </c>
      <c r="J65" s="110" t="str">
        <f>IF($A65="","",IFERROR(MATCH(ROW()-5,'2_Review &amp; Audit'!$AC$6:$AC$505,0)+5,""))</f>
        <v/>
      </c>
      <c r="K65" s="96" t="str" cm="1">
        <f t="array" ref="K65">IF($A65="","",IF($AU65&lt;&gt;"",IFERROR(MATCH($AU65,'2_Review &amp; Audit'!$H$6:$H$505,0)+5,""),IFERROR(MATCH(1,INDEX(('2_Review &amp; Audit'!$F$6:$F$505=$A65)*('2_Review &amp; Audit'!$I$6:$I$505&gt;=$E65-30)*('2_Review &amp; Audit'!$I$6:$I$505&lt;=$E65+30)*('2_Review &amp; Audit'!$R$6:$R$505&gt;0),0),0)+5,"")))</f>
        <v/>
      </c>
      <c r="L65" s="110" t="str" cm="1">
        <f t="array" ref="L65">IF($K65="","",INDEX('2_Review &amp; Audit'!$H:$H,$K65))</f>
        <v/>
      </c>
      <c r="M65" s="111" t="str">
        <f t="array" ref="M65">IF($K65="","",INDEX('2_Review &amp; Audit'!$I:$I,$K65))</f>
        <v/>
      </c>
      <c r="N65" s="109" t="str" cm="1">
        <f t="array" ref="N65">IF($K65="","",MAX(0,INDEX('2_Review &amp; Audit'!$R:$R,$K65)-SUMIFS($O$7:O64,$K$7:K64,$K65)))</f>
        <v/>
      </c>
      <c r="O65" s="109" t="str">
        <f>IF(OR($K65="",$N65="",$F65=""),"",MIN($F65,$N65))</f>
        <v/>
      </c>
      <c r="P65" s="112" t="str">
        <f>IF($O65="","",$O65*$G65)</f>
        <v/>
      </c>
      <c r="Q65" s="112" t="str">
        <f>IF($M65="","",$H65-IF($P65="",0,$P65)-IF($Y65="",0,$Y65)-IF($AH65="",0,$AH65)-IF($AQ65="",0,$AQ65))</f>
        <v/>
      </c>
      <c r="R65" s="112" t="str">
        <f t="shared" si="9"/>
        <v/>
      </c>
      <c r="S65" s="96" t="str">
        <f>IF($M65="","",MAX(0,N($F65)-N($O65)))</f>
        <v/>
      </c>
      <c r="T65" s="96" t="str" cm="1">
        <f t="array" ref="T65">IF(OR($D65="",$S65="",N($S65)&lt;=0),"",IFERROR(MATCH(1,INDEX(('2_Review &amp; Audit'!$F$6:$F$505=$A65)*('2_Review &amp; Audit'!$I$6:$I$505&gt;=$E65-30)*('2_Review &amp; Audit'!$I$6:$I$505&lt;=$E65+30)*('2_Review &amp; Audit'!$R$6:$R$505&gt;0)*(ROW('2_Review &amp; Audit'!$R$6:$R$505)&gt;$K65),0),0)+5,""))</f>
        <v/>
      </c>
      <c r="U65" s="96" t="str" cm="1">
        <f t="array" ref="U65">IF($T65="","",INDEX('2_Review &amp; Audit'!$H:$H,$T65))</f>
        <v/>
      </c>
      <c r="V65" s="108" t="str">
        <f t="array" ref="V65">IF($T65="","",INDEX('2_Review &amp; Audit'!$I:$I,$T65))</f>
        <v/>
      </c>
      <c r="W65" s="96" t="str">
        <f t="array" ref="W65">IF($T65="","",MAX(0,INDEX('2_Review &amp; Audit'!$J:$J,$T65)-SUMIFS($X$7:X64,$T$7:T64,$T65)))</f>
        <v/>
      </c>
      <c r="X65" s="96" t="str">
        <f t="shared" si="0"/>
        <v/>
      </c>
      <c r="Y65" s="117" t="str">
        <f>IF($X65="","",$X65*$G65)</f>
        <v/>
      </c>
      <c r="Z65" s="117" t="str">
        <f>IF($T65="","",$H65-IF($P65="",0,$P65)-IF($Y65="",0,$Y65))</f>
        <v/>
      </c>
      <c r="AA65" s="117" t="str">
        <f t="shared" si="10"/>
        <v/>
      </c>
      <c r="AB65" s="96" t="str">
        <f t="shared" si="5"/>
        <v/>
      </c>
      <c r="AC65" s="96" t="str">
        <f t="array" ref="AC65">IF(OR($D65="",$AB65="",N($AB65)&lt;=0),"",IFERROR(MATCH(1,INDEX(('2_Review &amp; Audit'!$F$6:$F$505=$A65)*('2_Review &amp; Audit'!$I$6:$I$505&gt;=$E65-30)*('2_Review &amp; Audit'!$I$6:$I$505&lt;=$E65+30)*('2_Review &amp; Audit'!$R$6:$R$505&gt;0)*(ROW('2_Review &amp; Audit'!$R$6:$R$505)&gt;$T65),0),0)+5,""))</f>
        <v/>
      </c>
      <c r="AD65" s="96" t="str" cm="1">
        <f t="array" ref="AD65">IF($AC65="","",INDEX('2_Review &amp; Audit'!$H:$H,$AC65))</f>
        <v/>
      </c>
      <c r="AE65" s="108" t="str">
        <f t="array" ref="AE65">IF($AC65="","",INDEX('2_Review &amp; Audit'!$I:$I,$AC65))</f>
        <v/>
      </c>
      <c r="AF65" s="96" t="str">
        <f t="array" ref="AF65">IF($AC65="","",MAX(0,INDEX('2_Review &amp; Audit'!$J:$J,$AC65)-SUMIFS($AG$7:AG64,$AC$7:AC64,$AC65)))</f>
        <v/>
      </c>
      <c r="AG65" s="96" t="str">
        <f t="shared" si="11"/>
        <v/>
      </c>
      <c r="AH65" s="117" t="str">
        <f>IF($AG65="","",$AG65*$G65)</f>
        <v/>
      </c>
      <c r="AI65" s="117" t="str">
        <f>IF($AC65="","",$H65-IF($P65="",0,$P65)-IF($Y65="",0,$Y65)-IF($AH65="",0,$AH65))</f>
        <v/>
      </c>
      <c r="AJ65" s="117" t="str">
        <f t="shared" si="3"/>
        <v/>
      </c>
      <c r="AK65" s="96" t="str">
        <f t="shared" si="6"/>
        <v/>
      </c>
      <c r="AL65" s="96" t="str" cm="1">
        <f t="array" ref="AL65">IF(OR($D65="",$AK65="",N($AK65)&lt;=0),"",IFERROR(MATCH(1,INDEX(('2_Review &amp; Audit'!$F$6:$F$505=$A65)*('2_Review &amp; Audit'!$I$6:$I$505&gt;=$E65-30)*('2_Review &amp; Audit'!$I$6:$I$505&lt;=$E65+30)*('2_Review &amp; Audit'!$R$6:$R$505&gt;0)*(ROW('2_Review &amp; Audit'!$R$6:$R$505)&gt;$AC65),0),0)+5,""))</f>
        <v/>
      </c>
      <c r="AM65" s="96" t="str">
        <f>IF($AL65="","",INDEX('2_Review &amp; Audit'!$H:$H,$AL65))</f>
        <v/>
      </c>
      <c r="AN65" s="108" t="str">
        <f>IF($AL65="","",INDEX('2_Review &amp; Audit'!$I:$I,$AL65))</f>
        <v/>
      </c>
      <c r="AO65" s="96" t="str">
        <f>IF($AL65="","",MAX(0,INDEX('2_Review &amp; Audit'!$H:$H,$AL65)-SUMIFS($AP$7:AP64,$AL$7:AL64,$AL65)))</f>
        <v/>
      </c>
      <c r="AP65" s="96" t="str">
        <f>IF(OR($D65="",$AK65="",$AO65=""),"",MIN($AK65,$AO65))</f>
        <v/>
      </c>
      <c r="AQ65" s="117" t="str">
        <f>IF($AP65="","",$AP65*$G65)</f>
        <v/>
      </c>
      <c r="AR65" s="117" t="str">
        <f>IF($AL65="","",$H65-IF($P65="",0,$P65)-IF($Y65="",0,$Y65)-IF($AH65="",0,$AH65)-IF($AQ65="",0,$AQ65))</f>
        <v/>
      </c>
      <c r="AS65" s="117" t="str">
        <f t="shared" si="7"/>
        <v/>
      </c>
      <c r="AT65" s="96" t="str">
        <f t="shared" si="8"/>
        <v/>
      </c>
      <c r="AU65" s="96"/>
    </row>
    <row r="66" spans="1:47" ht="12.75" customHeight="1" x14ac:dyDescent="0.2">
      <c r="A66" s="96" t="str">
        <f>IFERROR(INDEX('2_Review &amp; Audit'!$F$6:$F$505,MATCH(ROW()-5,'2_Review &amp; Audit'!$AC$6:$AC$505,0)),"")</f>
        <v/>
      </c>
      <c r="B66" s="96" t="str">
        <f>IF($A66="","",INDEX('2_Review &amp; Audit'!$C$6:$C$505,MATCH(ROW()-5,'2_Review &amp; Audit'!$AC$6:$AC$505,0)))</f>
        <v/>
      </c>
      <c r="C66" s="96" t="str">
        <f>IF($A66="","",INDEX('2_Review &amp; Audit'!$D$6:$D$505,MATCH(ROW()-5,'2_Review &amp; Audit'!$AC$6:$AC$505,0)))</f>
        <v/>
      </c>
      <c r="D66" s="114" t="str">
        <f>IF($A66="","",INDEX('2_Review &amp; Audit'!$H$6:$H$505,MATCH(ROW()-5,'2_Review &amp; Audit'!$AC$6:$AC$505,0)))</f>
        <v/>
      </c>
      <c r="E66" s="108" t="str">
        <f>IF($A66="","",INDEX('2_Review &amp; Audit'!$M$6:$M$505,MATCH(ROW()-5,'2_Review &amp; Audit'!$AC$6:$AC$505,0)))</f>
        <v/>
      </c>
      <c r="F66" s="109" t="str">
        <f>IF($A66="","",IF(INDEX('2_Review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66" s="142" t="str">
        <f>IF(OR($A66="",$F66=0),"",ABS(INDEX('2_Review &amp; Audit'!$Q$6:$Q$505,MATCH(ROW()-5,'2_Review &amp; Audit'!$AC$6:$AC$505,0))/$F66))</f>
        <v/>
      </c>
      <c r="H66" s="142" t="str">
        <f>IF($A66="","",ABS(INDEX('2_Review &amp; Audit'!$Q$6:$Q$505,MATCH(ROW()-5,'2_Review &amp; Audit'!$AC$6:$AC$505,0))))</f>
        <v/>
      </c>
      <c r="I66" s="96" t="str">
        <f>IF($A66="","",INDEX('2_Review &amp; Audit'!$Y$6:$Y$505,MATCH(ROW()-5,'2_Review &amp; Audit'!$AC$6:$AC$505,0)))</f>
        <v/>
      </c>
      <c r="J66" s="110" t="str">
        <f>IF($A66="","",IFERROR(MATCH(ROW()-5,'2_Review &amp; Audit'!$AC$6:$AC$505,0)+5,""))</f>
        <v/>
      </c>
      <c r="K66" s="96" t="str" cm="1">
        <f t="array" ref="K66">IF($A66="","",IF($AU66&lt;&gt;"",IFERROR(MATCH($AU66,'2_Review &amp; Audit'!$H$6:$H$505,0)+5,""),IFERROR(MATCH(1,INDEX(('2_Review &amp; Audit'!$F$6:$F$505=$A66)*('2_Review &amp; Audit'!$I$6:$I$505&gt;=$E66-30)*('2_Review &amp; Audit'!$I$6:$I$505&lt;=$E66+30)*('2_Review &amp; Audit'!$R$6:$R$505&gt;0),0),0)+5,"")))</f>
        <v/>
      </c>
      <c r="L66" s="110" t="str" cm="1">
        <f t="array" ref="L66">IF($K66="","",INDEX('2_Review &amp; Audit'!$H:$H,$K66))</f>
        <v/>
      </c>
      <c r="M66" s="111" t="str">
        <f t="array" ref="M66">IF($K66="","",INDEX('2_Review &amp; Audit'!$I:$I,$K66))</f>
        <v/>
      </c>
      <c r="N66" s="109" t="str" cm="1">
        <f t="array" ref="N66">IF($K66="","",MAX(0,INDEX('2_Review &amp; Audit'!$R:$R,$K66)-SUMIFS($O$7:O65,$K$7:K65,$K66)))</f>
        <v/>
      </c>
      <c r="O66" s="109" t="str">
        <f>IF(OR($K66="",$N66="",$F66=""),"",MIN($F66,$N66))</f>
        <v/>
      </c>
      <c r="P66" s="112" t="str">
        <f>IF($O66="","",$O66*$G66)</f>
        <v/>
      </c>
      <c r="Q66" s="112" t="str">
        <f>IF($M66="","",$H66-IF($P66="",0,$P66)-IF($Y66="",0,$Y66)-IF($AH66="",0,$AH66)-IF($AQ66="",0,$AQ66))</f>
        <v/>
      </c>
      <c r="R66" s="112" t="str">
        <f t="shared" si="9"/>
        <v/>
      </c>
      <c r="S66" s="96" t="str">
        <f>IF($M66="","",MAX(0,N($F66)-N($O66)))</f>
        <v/>
      </c>
      <c r="T66" s="96" t="str" cm="1">
        <f t="array" ref="T66">IF(OR($D66="",$S66="",N($S66)&lt;=0),"",IFERROR(MATCH(1,INDEX(('2_Review &amp; Audit'!$F$6:$F$505=$A66)*('2_Review &amp; Audit'!$I$6:$I$505&gt;=$E66-30)*('2_Review &amp; Audit'!$I$6:$I$505&lt;=$E66+30)*('2_Review &amp; Audit'!$R$6:$R$505&gt;0)*(ROW('2_Review &amp; Audit'!$R$6:$R$505)&gt;$K66),0),0)+5,""))</f>
        <v/>
      </c>
      <c r="U66" s="96" t="str" cm="1">
        <f t="array" ref="U66">IF($T66="","",INDEX('2_Review &amp; Audit'!$H:$H,$T66))</f>
        <v/>
      </c>
      <c r="V66" s="108" t="str">
        <f t="array" ref="V66">IF($T66="","",INDEX('2_Review &amp; Audit'!$I:$I,$T66))</f>
        <v/>
      </c>
      <c r="W66" s="96" t="str">
        <f t="array" ref="W66">IF($T66="","",MAX(0,INDEX('2_Review &amp; Audit'!$J:$J,$T66)-SUMIFS($X$7:X65,$T$7:T65,$T66)))</f>
        <v/>
      </c>
      <c r="X66" s="96" t="str">
        <f t="shared" si="0"/>
        <v/>
      </c>
      <c r="Y66" s="117" t="str">
        <f>IF($X66="","",$X66*$G66)</f>
        <v/>
      </c>
      <c r="Z66" s="117" t="str">
        <f>IF($T66="","",$H66-IF($P66="",0,$P66)-IF($Y66="",0,$Y66))</f>
        <v/>
      </c>
      <c r="AA66" s="117" t="str">
        <f t="shared" si="10"/>
        <v/>
      </c>
      <c r="AB66" s="96" t="str">
        <f t="shared" si="5"/>
        <v/>
      </c>
      <c r="AC66" s="96" t="str">
        <f t="array" ref="AC66">IF(OR($D66="",$AB66="",N($AB66)&lt;=0),"",IFERROR(MATCH(1,INDEX(('2_Review &amp; Audit'!$F$6:$F$505=$A66)*('2_Review &amp; Audit'!$I$6:$I$505&gt;=$E66-30)*('2_Review &amp; Audit'!$I$6:$I$505&lt;=$E66+30)*('2_Review &amp; Audit'!$R$6:$R$505&gt;0)*(ROW('2_Review &amp; Audit'!$R$6:$R$505)&gt;$T66),0),0)+5,""))</f>
        <v/>
      </c>
      <c r="AD66" s="96" t="str" cm="1">
        <f t="array" ref="AD66">IF($AC66="","",INDEX('2_Review &amp; Audit'!$H:$H,$AC66))</f>
        <v/>
      </c>
      <c r="AE66" s="108" t="str">
        <f t="array" ref="AE66">IF($AC66="","",INDEX('2_Review &amp; Audit'!$I:$I,$AC66))</f>
        <v/>
      </c>
      <c r="AF66" s="96" t="str">
        <f t="array" ref="AF66">IF($AC66="","",MAX(0,INDEX('2_Review &amp; Audit'!$J:$J,$AC66)-SUMIFS($AG$7:AG65,$AC$7:AC65,$AC66)))</f>
        <v/>
      </c>
      <c r="AG66" s="96" t="str">
        <f t="shared" si="11"/>
        <v/>
      </c>
      <c r="AH66" s="117" t="str">
        <f>IF($AG66="","",$AG66*$G66)</f>
        <v/>
      </c>
      <c r="AI66" s="117" t="str">
        <f>IF($AC66="","",$H66-IF($P66="",0,$P66)-IF($Y66="",0,$Y66)-IF($AH66="",0,$AH66))</f>
        <v/>
      </c>
      <c r="AJ66" s="117" t="str">
        <f t="shared" si="3"/>
        <v/>
      </c>
      <c r="AK66" s="96" t="str">
        <f t="shared" si="6"/>
        <v/>
      </c>
      <c r="AL66" s="96" t="str" cm="1">
        <f t="array" ref="AL66">IF(OR($D66="",$AK66="",N($AK66)&lt;=0),"",IFERROR(MATCH(1,INDEX(('2_Review &amp; Audit'!$F$6:$F$505=$A66)*('2_Review &amp; Audit'!$I$6:$I$505&gt;=$E66-30)*('2_Review &amp; Audit'!$I$6:$I$505&lt;=$E66+30)*('2_Review &amp; Audit'!$R$6:$R$505&gt;0)*(ROW('2_Review &amp; Audit'!$R$6:$R$505)&gt;$AC66),0),0)+5,""))</f>
        <v/>
      </c>
      <c r="AM66" s="96" t="str">
        <f>IF($AL66="","",INDEX('2_Review &amp; Audit'!$H:$H,$AL66))</f>
        <v/>
      </c>
      <c r="AN66" s="108" t="str">
        <f>IF($AL66="","",INDEX('2_Review &amp; Audit'!$I:$I,$AL66))</f>
        <v/>
      </c>
      <c r="AO66" s="96" t="str">
        <f>IF($AL66="","",MAX(0,INDEX('2_Review &amp; Audit'!$H:$H,$AL66)-SUMIFS($AP$7:AP65,$AL$7:AL65,$AL66)))</f>
        <v/>
      </c>
      <c r="AP66" s="96" t="str">
        <f>IF(OR($D66="",$AK66="",$AO66=""),"",MIN($AK66,$AO66))</f>
        <v/>
      </c>
      <c r="AQ66" s="117" t="str">
        <f>IF($AP66="","",$AP66*$G66)</f>
        <v/>
      </c>
      <c r="AR66" s="117" t="str">
        <f>IF($AL66="","",$H66-IF($P66="",0,$P66)-IF($Y66="",0,$Y66)-IF($AH66="",0,$AH66)-IF($AQ66="",0,$AQ66))</f>
        <v/>
      </c>
      <c r="AS66" s="117" t="str">
        <f t="shared" si="7"/>
        <v/>
      </c>
      <c r="AT66" s="96" t="str">
        <f t="shared" si="8"/>
        <v/>
      </c>
      <c r="AU66" s="96"/>
    </row>
    <row r="67" spans="1:47" ht="12.75" customHeight="1" x14ac:dyDescent="0.2">
      <c r="A67" s="96" t="str">
        <f>IFERROR(INDEX('2_Review &amp; Audit'!$F$6:$F$505,MATCH(ROW()-5,'2_Review &amp; Audit'!$AC$6:$AC$505,0)),"")</f>
        <v/>
      </c>
      <c r="B67" s="96" t="str">
        <f>IF($A67="","",INDEX('2_Review &amp; Audit'!$C$6:$C$505,MATCH(ROW()-5,'2_Review &amp; Audit'!$AC$6:$AC$505,0)))</f>
        <v/>
      </c>
      <c r="C67" s="96" t="str">
        <f>IF($A67="","",INDEX('2_Review &amp; Audit'!$D$6:$D$505,MATCH(ROW()-5,'2_Review &amp; Audit'!$AC$6:$AC$505,0)))</f>
        <v/>
      </c>
      <c r="D67" s="114" t="str">
        <f>IF($A67="","",INDEX('2_Review &amp; Audit'!$H$6:$H$505,MATCH(ROW()-5,'2_Review &amp; Audit'!$AC$6:$AC$505,0)))</f>
        <v/>
      </c>
      <c r="E67" s="108" t="str">
        <f>IF($A67="","",INDEX('2_Review &amp; Audit'!$M$6:$M$505,MATCH(ROW()-5,'2_Review &amp; Audit'!$AC$6:$AC$505,0)))</f>
        <v/>
      </c>
      <c r="F67" s="109" t="str">
        <f>IF($A67="","",IF(INDEX('2_Review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67" s="142" t="str">
        <f>IF(OR($A67="",$F67=0),"",ABS(INDEX('2_Review &amp; Audit'!$Q$6:$Q$505,MATCH(ROW()-5,'2_Review &amp; Audit'!$AC$6:$AC$505,0))/$F67))</f>
        <v/>
      </c>
      <c r="H67" s="142" t="str">
        <f>IF($A67="","",ABS(INDEX('2_Review &amp; Audit'!$Q$6:$Q$505,MATCH(ROW()-5,'2_Review &amp; Audit'!$AC$6:$AC$505,0))))</f>
        <v/>
      </c>
      <c r="I67" s="96" t="str">
        <f>IF($A67="","",INDEX('2_Review &amp; Audit'!$Y$6:$Y$505,MATCH(ROW()-5,'2_Review &amp; Audit'!$AC$6:$AC$505,0)))</f>
        <v/>
      </c>
      <c r="J67" s="110" t="str">
        <f>IF($A67="","",IFERROR(MATCH(ROW()-5,'2_Review &amp; Audit'!$AC$6:$AC$505,0)+5,""))</f>
        <v/>
      </c>
      <c r="K67" s="96" t="str" cm="1">
        <f t="array" ref="K67">IF($A67="","",IF($AU67&lt;&gt;"",IFERROR(MATCH($AU67,'2_Review &amp; Audit'!$H$6:$H$505,0)+5,""),IFERROR(MATCH(1,INDEX(('2_Review &amp; Audit'!$F$6:$F$505=$A67)*('2_Review &amp; Audit'!$I$6:$I$505&gt;=$E67-30)*('2_Review &amp; Audit'!$I$6:$I$505&lt;=$E67+30)*('2_Review &amp; Audit'!$R$6:$R$505&gt;0),0),0)+5,"")))</f>
        <v/>
      </c>
      <c r="L67" s="110" t="str" cm="1">
        <f t="array" ref="L67">IF($K67="","",INDEX('2_Review &amp; Audit'!$H:$H,$K67))</f>
        <v/>
      </c>
      <c r="M67" s="111" t="str">
        <f t="array" ref="M67">IF($K67="","",INDEX('2_Review &amp; Audit'!$I:$I,$K67))</f>
        <v/>
      </c>
      <c r="N67" s="109" t="str" cm="1">
        <f t="array" ref="N67">IF($K67="","",MAX(0,INDEX('2_Review &amp; Audit'!$R:$R,$K67)-SUMIFS($O$7:O66,$K$7:K66,$K67)))</f>
        <v/>
      </c>
      <c r="O67" s="109" t="str">
        <f>IF(OR($K67="",$N67="",$F67=""),"",MIN($F67,$N67))</f>
        <v/>
      </c>
      <c r="P67" s="112" t="str">
        <f>IF($O67="","",$O67*$G67)</f>
        <v/>
      </c>
      <c r="Q67" s="112" t="str">
        <f>IF($M67="","",$H67-IF($P67="",0,$P67)-IF($Y67="",0,$Y67)-IF($AH67="",0,$AH67)-IF($AQ67="",0,$AQ67))</f>
        <v/>
      </c>
      <c r="R67" s="112" t="str">
        <f t="shared" si="9"/>
        <v/>
      </c>
      <c r="S67" s="96" t="str">
        <f>IF($M67="","",MAX(0,N($F67)-N($O67)))</f>
        <v/>
      </c>
      <c r="T67" s="96" t="str" cm="1">
        <f t="array" ref="T67">IF(OR($D67="",$S67="",N($S67)&lt;=0),"",IFERROR(MATCH(1,INDEX(('2_Review &amp; Audit'!$F$6:$F$505=$A67)*('2_Review &amp; Audit'!$I$6:$I$505&gt;=$E67-30)*('2_Review &amp; Audit'!$I$6:$I$505&lt;=$E67+30)*('2_Review &amp; Audit'!$R$6:$R$505&gt;0)*(ROW('2_Review &amp; Audit'!$R$6:$R$505)&gt;$K67),0),0)+5,""))</f>
        <v/>
      </c>
      <c r="U67" s="96" t="str" cm="1">
        <f t="array" ref="U67">IF($T67="","",INDEX('2_Review &amp; Audit'!$H:$H,$T67))</f>
        <v/>
      </c>
      <c r="V67" s="108" t="str">
        <f t="array" ref="V67">IF($T67="","",INDEX('2_Review &amp; Audit'!$I:$I,$T67))</f>
        <v/>
      </c>
      <c r="W67" s="96" t="str">
        <f t="array" ref="W67">IF($T67="","",MAX(0,INDEX('2_Review &amp; Audit'!$J:$J,$T67)-SUMIFS($X$7:X66,$T$7:T66,$T67)))</f>
        <v/>
      </c>
      <c r="X67" s="96" t="str">
        <f t="shared" si="0"/>
        <v/>
      </c>
      <c r="Y67" s="117" t="str">
        <f>IF($X67="","",$X67*$G67)</f>
        <v/>
      </c>
      <c r="Z67" s="117" t="str">
        <f>IF($T67="","",$H67-IF($P67="",0,$P67)-IF($Y67="",0,$Y67))</f>
        <v/>
      </c>
      <c r="AA67" s="117" t="str">
        <f t="shared" si="10"/>
        <v/>
      </c>
      <c r="AB67" s="96" t="str">
        <f t="shared" si="5"/>
        <v/>
      </c>
      <c r="AC67" s="96" t="str">
        <f t="array" ref="AC67">IF(OR($D67="",$AB67="",N($AB67)&lt;=0),"",IFERROR(MATCH(1,INDEX(('2_Review &amp; Audit'!$F$6:$F$505=$A67)*('2_Review &amp; Audit'!$I$6:$I$505&gt;=$E67-30)*('2_Review &amp; Audit'!$I$6:$I$505&lt;=$E67+30)*('2_Review &amp; Audit'!$R$6:$R$505&gt;0)*(ROW('2_Review &amp; Audit'!$R$6:$R$505)&gt;$T67),0),0)+5,""))</f>
        <v/>
      </c>
      <c r="AD67" s="96" t="str" cm="1">
        <f t="array" ref="AD67">IF($AC67="","",INDEX('2_Review &amp; Audit'!$H:$H,$AC67))</f>
        <v/>
      </c>
      <c r="AE67" s="108" t="str">
        <f t="array" ref="AE67">IF($AC67="","",INDEX('2_Review &amp; Audit'!$I:$I,$AC67))</f>
        <v/>
      </c>
      <c r="AF67" s="96" t="str">
        <f t="array" ref="AF67">IF($AC67="","",MAX(0,INDEX('2_Review &amp; Audit'!$J:$J,$AC67)-SUMIFS($AG$7:AG66,$AC$7:AC66,$AC67)))</f>
        <v/>
      </c>
      <c r="AG67" s="96" t="str">
        <f t="shared" si="11"/>
        <v/>
      </c>
      <c r="AH67" s="117" t="str">
        <f>IF($AG67="","",$AG67*$G67)</f>
        <v/>
      </c>
      <c r="AI67" s="117" t="str">
        <f>IF($AC67="","",$H67-IF($P67="",0,$P67)-IF($Y67="",0,$Y67)-IF($AH67="",0,$AH67))</f>
        <v/>
      </c>
      <c r="AJ67" s="117" t="str">
        <f t="shared" si="3"/>
        <v/>
      </c>
      <c r="AK67" s="96" t="str">
        <f t="shared" si="6"/>
        <v/>
      </c>
      <c r="AL67" s="96" t="str" cm="1">
        <f t="array" ref="AL67">IF(OR($D67="",$AK67="",N($AK67)&lt;=0),"",IFERROR(MATCH(1,INDEX(('2_Review &amp; Audit'!$F$6:$F$505=$A67)*('2_Review &amp; Audit'!$I$6:$I$505&gt;=$E67-30)*('2_Review &amp; Audit'!$I$6:$I$505&lt;=$E67+30)*('2_Review &amp; Audit'!$R$6:$R$505&gt;0)*(ROW('2_Review &amp; Audit'!$R$6:$R$505)&gt;$AC67),0),0)+5,""))</f>
        <v/>
      </c>
      <c r="AM67" s="96" t="str">
        <f>IF($AL67="","",INDEX('2_Review &amp; Audit'!$H:$H,$AL67))</f>
        <v/>
      </c>
      <c r="AN67" s="108" t="str">
        <f>IF($AL67="","",INDEX('2_Review &amp; Audit'!$I:$I,$AL67))</f>
        <v/>
      </c>
      <c r="AO67" s="96" t="str">
        <f>IF($AL67="","",MAX(0,INDEX('2_Review &amp; Audit'!$H:$H,$AL67)-SUMIFS($AP$7:AP66,$AL$7:AL66,$AL67)))</f>
        <v/>
      </c>
      <c r="AP67" s="96" t="str">
        <f>IF(OR($D67="",$AK67="",$AO67=""),"",MIN($AK67,$AO67))</f>
        <v/>
      </c>
      <c r="AQ67" s="117" t="str">
        <f>IF($AP67="","",$AP67*$G67)</f>
        <v/>
      </c>
      <c r="AR67" s="117" t="str">
        <f>IF($AL67="","",$H67-IF($P67="",0,$P67)-IF($Y67="",0,$Y67)-IF($AH67="",0,$AH67)-IF($AQ67="",0,$AQ67))</f>
        <v/>
      </c>
      <c r="AS67" s="117" t="str">
        <f t="shared" si="7"/>
        <v/>
      </c>
      <c r="AT67" s="96" t="str">
        <f t="shared" si="8"/>
        <v/>
      </c>
      <c r="AU67" s="96"/>
    </row>
    <row r="68" spans="1:47" ht="12.75" customHeight="1" x14ac:dyDescent="0.2">
      <c r="A68" s="96" t="str">
        <f>IFERROR(INDEX('2_Review &amp; Audit'!$F$6:$F$505,MATCH(ROW()-5,'2_Review &amp; Audit'!$AC$6:$AC$505,0)),"")</f>
        <v/>
      </c>
      <c r="B68" s="96" t="str">
        <f>IF($A68="","",INDEX('2_Review &amp; Audit'!$C$6:$C$505,MATCH(ROW()-5,'2_Review &amp; Audit'!$AC$6:$AC$505,0)))</f>
        <v/>
      </c>
      <c r="C68" s="96" t="str">
        <f>IF($A68="","",INDEX('2_Review &amp; Audit'!$D$6:$D$505,MATCH(ROW()-5,'2_Review &amp; Audit'!$AC$6:$AC$505,0)))</f>
        <v/>
      </c>
      <c r="D68" s="114" t="str">
        <f>IF($A68="","",INDEX('2_Review &amp; Audit'!$H$6:$H$505,MATCH(ROW()-5,'2_Review &amp; Audit'!$AC$6:$AC$505,0)))</f>
        <v/>
      </c>
      <c r="E68" s="108" t="str">
        <f>IF($A68="","",INDEX('2_Review &amp; Audit'!$M$6:$M$505,MATCH(ROW()-5,'2_Review &amp; Audit'!$AC$6:$AC$505,0)))</f>
        <v/>
      </c>
      <c r="F68" s="109" t="str">
        <f>IF($A68="","",IF(INDEX('2_Review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68" s="142" t="str">
        <f>IF(OR($A68="",$F68=0),"",ABS(INDEX('2_Review &amp; Audit'!$Q$6:$Q$505,MATCH(ROW()-5,'2_Review &amp; Audit'!$AC$6:$AC$505,0))/$F68))</f>
        <v/>
      </c>
      <c r="H68" s="142" t="str">
        <f>IF($A68="","",ABS(INDEX('2_Review &amp; Audit'!$Q$6:$Q$505,MATCH(ROW()-5,'2_Review &amp; Audit'!$AC$6:$AC$505,0))))</f>
        <v/>
      </c>
      <c r="I68" s="96" t="str">
        <f>IF($A68="","",INDEX('2_Review &amp; Audit'!$Y$6:$Y$505,MATCH(ROW()-5,'2_Review &amp; Audit'!$AC$6:$AC$505,0)))</f>
        <v/>
      </c>
      <c r="J68" s="110" t="str">
        <f>IF($A68="","",IFERROR(MATCH(ROW()-5,'2_Review &amp; Audit'!$AC$6:$AC$505,0)+5,""))</f>
        <v/>
      </c>
      <c r="K68" s="96" t="str" cm="1">
        <f t="array" ref="K68">IF($A68="","",IF($AU68&lt;&gt;"",IFERROR(MATCH($AU68,'2_Review &amp; Audit'!$H$6:$H$505,0)+5,""),IFERROR(MATCH(1,INDEX(('2_Review &amp; Audit'!$F$6:$F$505=$A68)*('2_Review &amp; Audit'!$I$6:$I$505&gt;=$E68-30)*('2_Review &amp; Audit'!$I$6:$I$505&lt;=$E68+30)*('2_Review &amp; Audit'!$R$6:$R$505&gt;0),0),0)+5,"")))</f>
        <v/>
      </c>
      <c r="L68" s="110" t="str" cm="1">
        <f t="array" ref="L68">IF($K68="","",INDEX('2_Review &amp; Audit'!$H:$H,$K68))</f>
        <v/>
      </c>
      <c r="M68" s="111" t="str">
        <f t="array" ref="M68">IF($K68="","",INDEX('2_Review &amp; Audit'!$I:$I,$K68))</f>
        <v/>
      </c>
      <c r="N68" s="109" t="str" cm="1">
        <f t="array" ref="N68">IF($K68="","",MAX(0,INDEX('2_Review &amp; Audit'!$R:$R,$K68)-SUMIFS($O$7:O67,$K$7:K67,$K68)))</f>
        <v/>
      </c>
      <c r="O68" s="109" t="str">
        <f>IF(OR($K68="",$N68="",$F68=""),"",MIN($F68,$N68))</f>
        <v/>
      </c>
      <c r="P68" s="112" t="str">
        <f>IF($O68="","",$O68*$G68)</f>
        <v/>
      </c>
      <c r="Q68" s="112" t="str">
        <f>IF($M68="","",$H68-IF($P68="",0,$P68)-IF($Y68="",0,$Y68)-IF($AH68="",0,$AH68)-IF($AQ68="",0,$AQ68))</f>
        <v/>
      </c>
      <c r="R68" s="112" t="str">
        <f t="shared" si="9"/>
        <v/>
      </c>
      <c r="S68" s="96" t="str">
        <f>IF($M68="","",MAX(0,N($F68)-N($O68)))</f>
        <v/>
      </c>
      <c r="T68" s="96" t="str" cm="1">
        <f t="array" ref="T68">IF(OR($D68="",$S68="",N($S68)&lt;=0),"",IFERROR(MATCH(1,INDEX(('2_Review &amp; Audit'!$F$6:$F$505=$A68)*('2_Review &amp; Audit'!$I$6:$I$505&gt;=$E68-30)*('2_Review &amp; Audit'!$I$6:$I$505&lt;=$E68+30)*('2_Review &amp; Audit'!$R$6:$R$505&gt;0)*(ROW('2_Review &amp; Audit'!$R$6:$R$505)&gt;$K68),0),0)+5,""))</f>
        <v/>
      </c>
      <c r="U68" s="96" t="str" cm="1">
        <f t="array" ref="U68">IF($T68="","",INDEX('2_Review &amp; Audit'!$H:$H,$T68))</f>
        <v/>
      </c>
      <c r="V68" s="108" t="str">
        <f t="array" ref="V68">IF($T68="","",INDEX('2_Review &amp; Audit'!$I:$I,$T68))</f>
        <v/>
      </c>
      <c r="W68" s="96" t="str">
        <f t="array" ref="W68">IF($T68="","",MAX(0,INDEX('2_Review &amp; Audit'!$J:$J,$T68)-SUMIFS($X$7:X67,$T$7:T67,$T68)))</f>
        <v/>
      </c>
      <c r="X68" s="96" t="str">
        <f t="shared" si="0"/>
        <v/>
      </c>
      <c r="Y68" s="117" t="str">
        <f>IF($X68="","",$X68*$G68)</f>
        <v/>
      </c>
      <c r="Z68" s="117" t="str">
        <f>IF($T68="","",$H68-IF($P68="",0,$P68)-IF($Y68="",0,$Y68))</f>
        <v/>
      </c>
      <c r="AA68" s="117" t="str">
        <f t="shared" si="10"/>
        <v/>
      </c>
      <c r="AB68" s="96" t="str">
        <f t="shared" si="5"/>
        <v/>
      </c>
      <c r="AC68" s="96" t="str">
        <f t="array" ref="AC68">IF(OR($D68="",$AB68="",N($AB68)&lt;=0),"",IFERROR(MATCH(1,INDEX(('2_Review &amp; Audit'!$F$6:$F$505=$A68)*('2_Review &amp; Audit'!$I$6:$I$505&gt;=$E68-30)*('2_Review &amp; Audit'!$I$6:$I$505&lt;=$E68+30)*('2_Review &amp; Audit'!$R$6:$R$505&gt;0)*(ROW('2_Review &amp; Audit'!$R$6:$R$505)&gt;$T68),0),0)+5,""))</f>
        <v/>
      </c>
      <c r="AD68" s="96" t="str" cm="1">
        <f t="array" ref="AD68">IF($AC68="","",INDEX('2_Review &amp; Audit'!$H:$H,$AC68))</f>
        <v/>
      </c>
      <c r="AE68" s="108" t="str">
        <f t="array" ref="AE68">IF($AC68="","",INDEX('2_Review &amp; Audit'!$I:$I,$AC68))</f>
        <v/>
      </c>
      <c r="AF68" s="96" t="str">
        <f t="array" ref="AF68">IF($AC68="","",MAX(0,INDEX('2_Review &amp; Audit'!$J:$J,$AC68)-SUMIFS($AG$7:AG67,$AC$7:AC67,$AC68)))</f>
        <v/>
      </c>
      <c r="AG68" s="96" t="str">
        <f t="shared" si="11"/>
        <v/>
      </c>
      <c r="AH68" s="117" t="str">
        <f>IF($AG68="","",$AG68*$G68)</f>
        <v/>
      </c>
      <c r="AI68" s="117" t="str">
        <f>IF($AC68="","",$H68-IF($P68="",0,$P68)-IF($Y68="",0,$Y68)-IF($AH68="",0,$AH68))</f>
        <v/>
      </c>
      <c r="AJ68" s="117" t="str">
        <f t="shared" si="3"/>
        <v/>
      </c>
      <c r="AK68" s="96" t="str">
        <f t="shared" si="6"/>
        <v/>
      </c>
      <c r="AL68" s="96" t="str" cm="1">
        <f t="array" ref="AL68">IF(OR($D68="",$AK68="",N($AK68)&lt;=0),"",IFERROR(MATCH(1,INDEX(('2_Review &amp; Audit'!$F$6:$F$505=$A68)*('2_Review &amp; Audit'!$I$6:$I$505&gt;=$E68-30)*('2_Review &amp; Audit'!$I$6:$I$505&lt;=$E68+30)*('2_Review &amp; Audit'!$R$6:$R$505&gt;0)*(ROW('2_Review &amp; Audit'!$R$6:$R$505)&gt;$AC68),0),0)+5,""))</f>
        <v/>
      </c>
      <c r="AM68" s="96" t="str">
        <f>IF($AL68="","",INDEX('2_Review &amp; Audit'!$H:$H,$AL68))</f>
        <v/>
      </c>
      <c r="AN68" s="108" t="str">
        <f>IF($AL68="","",INDEX('2_Review &amp; Audit'!$I:$I,$AL68))</f>
        <v/>
      </c>
      <c r="AO68" s="96" t="str">
        <f>IF($AL68="","",MAX(0,INDEX('2_Review &amp; Audit'!$H:$H,$AL68)-SUMIFS($AP$7:AP67,$AL$7:AL67,$AL68)))</f>
        <v/>
      </c>
      <c r="AP68" s="96" t="str">
        <f>IF(OR($D68="",$AK68="",$AO68=""),"",MIN($AK68,$AO68))</f>
        <v/>
      </c>
      <c r="AQ68" s="117" t="str">
        <f>IF($AP68="","",$AP68*$G68)</f>
        <v/>
      </c>
      <c r="AR68" s="117" t="str">
        <f>IF($AL68="","",$H68-IF($P68="",0,$P68)-IF($Y68="",0,$Y68)-IF($AH68="",0,$AH68)-IF($AQ68="",0,$AQ68))</f>
        <v/>
      </c>
      <c r="AS68" s="117" t="str">
        <f t="shared" si="7"/>
        <v/>
      </c>
      <c r="AT68" s="96" t="str">
        <f t="shared" si="8"/>
        <v/>
      </c>
      <c r="AU68" s="96"/>
    </row>
    <row r="69" spans="1:47" ht="12.75" customHeight="1" x14ac:dyDescent="0.2">
      <c r="A69" s="96" t="str">
        <f>IFERROR(INDEX('2_Review &amp; Audit'!$F$6:$F$505,MATCH(ROW()-5,'2_Review &amp; Audit'!$AC$6:$AC$505,0)),"")</f>
        <v/>
      </c>
      <c r="B69" s="96" t="str">
        <f>IF($A69="","",INDEX('2_Review &amp; Audit'!$C$6:$C$505,MATCH(ROW()-5,'2_Review &amp; Audit'!$AC$6:$AC$505,0)))</f>
        <v/>
      </c>
      <c r="C69" s="96" t="str">
        <f>IF($A69="","",INDEX('2_Review &amp; Audit'!$D$6:$D$505,MATCH(ROW()-5,'2_Review &amp; Audit'!$AC$6:$AC$505,0)))</f>
        <v/>
      </c>
      <c r="D69" s="114" t="str">
        <f>IF($A69="","",INDEX('2_Review &amp; Audit'!$H$6:$H$505,MATCH(ROW()-5,'2_Review &amp; Audit'!$AC$6:$AC$505,0)))</f>
        <v/>
      </c>
      <c r="E69" s="108" t="str">
        <f>IF($A69="","",INDEX('2_Review &amp; Audit'!$M$6:$M$505,MATCH(ROW()-5,'2_Review &amp; Audit'!$AC$6:$AC$505,0)))</f>
        <v/>
      </c>
      <c r="F69" s="109" t="str">
        <f>IF($A69="","",IF(INDEX('2_Review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69" s="142" t="str">
        <f>IF(OR($A69="",$F69=0),"",ABS(INDEX('2_Review &amp; Audit'!$Q$6:$Q$505,MATCH(ROW()-5,'2_Review &amp; Audit'!$AC$6:$AC$505,0))/$F69))</f>
        <v/>
      </c>
      <c r="H69" s="142" t="str">
        <f>IF($A69="","",ABS(INDEX('2_Review &amp; Audit'!$Q$6:$Q$505,MATCH(ROW()-5,'2_Review &amp; Audit'!$AC$6:$AC$505,0))))</f>
        <v/>
      </c>
      <c r="I69" s="96" t="str">
        <f>IF($A69="","",INDEX('2_Review &amp; Audit'!$Y$6:$Y$505,MATCH(ROW()-5,'2_Review &amp; Audit'!$AC$6:$AC$505,0)))</f>
        <v/>
      </c>
      <c r="J69" s="110" t="str">
        <f>IF($A69="","",IFERROR(MATCH(ROW()-5,'2_Review &amp; Audit'!$AC$6:$AC$505,0)+5,""))</f>
        <v/>
      </c>
      <c r="K69" s="96" t="str" cm="1">
        <f t="array" ref="K69">IF($A69="","",IF($AU69&lt;&gt;"",IFERROR(MATCH($AU69,'2_Review &amp; Audit'!$H$6:$H$505,0)+5,""),IFERROR(MATCH(1,INDEX(('2_Review &amp; Audit'!$F$6:$F$505=$A69)*('2_Review &amp; Audit'!$I$6:$I$505&gt;=$E69-30)*('2_Review &amp; Audit'!$I$6:$I$505&lt;=$E69+30)*('2_Review &amp; Audit'!$R$6:$R$505&gt;0),0),0)+5,"")))</f>
        <v/>
      </c>
      <c r="L69" s="110" t="str" cm="1">
        <f t="array" ref="L69">IF($K69="","",INDEX('2_Review &amp; Audit'!$H:$H,$K69))</f>
        <v/>
      </c>
      <c r="M69" s="111" t="str">
        <f t="array" ref="M69">IF($K69="","",INDEX('2_Review &amp; Audit'!$I:$I,$K69))</f>
        <v/>
      </c>
      <c r="N69" s="109" t="str" cm="1">
        <f t="array" ref="N69">IF($K69="","",MAX(0,INDEX('2_Review &amp; Audit'!$R:$R,$K69)-SUMIFS($O$7:O68,$K$7:K68,$K69)))</f>
        <v/>
      </c>
      <c r="O69" s="109" t="str">
        <f>IF(OR($K69="",$N69="",$F69=""),"",MIN($F69,$N69))</f>
        <v/>
      </c>
      <c r="P69" s="112" t="str">
        <f>IF($O69="","",$O69*$G69)</f>
        <v/>
      </c>
      <c r="Q69" s="112" t="str">
        <f>IF($M69="","",$H69-IF($P69="",0,$P69)-IF($Y69="",0,$Y69)-IF($AH69="",0,$AH69)-IF($AQ69="",0,$AQ69))</f>
        <v/>
      </c>
      <c r="R69" s="112" t="str">
        <f t="shared" si="9"/>
        <v/>
      </c>
      <c r="S69" s="96" t="str">
        <f>IF($M69="","",MAX(0,N($F69)-N($O69)))</f>
        <v/>
      </c>
      <c r="T69" s="96" t="str" cm="1">
        <f t="array" ref="T69">IF(OR($D69="",$S69="",N($S69)&lt;=0),"",IFERROR(MATCH(1,INDEX(('2_Review &amp; Audit'!$F$6:$F$505=$A69)*('2_Review &amp; Audit'!$I$6:$I$505&gt;=$E69-30)*('2_Review &amp; Audit'!$I$6:$I$505&lt;=$E69+30)*('2_Review &amp; Audit'!$R$6:$R$505&gt;0)*(ROW('2_Review &amp; Audit'!$R$6:$R$505)&gt;$K69),0),0)+5,""))</f>
        <v/>
      </c>
      <c r="U69" s="96" t="str" cm="1">
        <f t="array" ref="U69">IF($T69="","",INDEX('2_Review &amp; Audit'!$H:$H,$T69))</f>
        <v/>
      </c>
      <c r="V69" s="108" t="str">
        <f t="array" ref="V69">IF($T69="","",INDEX('2_Review &amp; Audit'!$I:$I,$T69))</f>
        <v/>
      </c>
      <c r="W69" s="96" t="str">
        <f t="array" ref="W69">IF($T69="","",MAX(0,INDEX('2_Review &amp; Audit'!$J:$J,$T69)-SUMIFS($X$7:X68,$T$7:T68,$T69)))</f>
        <v/>
      </c>
      <c r="X69" s="96" t="str">
        <f t="shared" si="0"/>
        <v/>
      </c>
      <c r="Y69" s="117" t="str">
        <f>IF($X69="","",$X69*$G69)</f>
        <v/>
      </c>
      <c r="Z69" s="117" t="str">
        <f>IF($T69="","",$H69-IF($P69="",0,$P69)-IF($Y69="",0,$Y69))</f>
        <v/>
      </c>
      <c r="AA69" s="117" t="str">
        <f t="shared" si="10"/>
        <v/>
      </c>
      <c r="AB69" s="96" t="str">
        <f t="shared" si="5"/>
        <v/>
      </c>
      <c r="AC69" s="96" t="str">
        <f t="array" ref="AC69">IF(OR($D69="",$AB69="",N($AB69)&lt;=0),"",IFERROR(MATCH(1,INDEX(('2_Review &amp; Audit'!$F$6:$F$505=$A69)*('2_Review &amp; Audit'!$I$6:$I$505&gt;=$E69-30)*('2_Review &amp; Audit'!$I$6:$I$505&lt;=$E69+30)*('2_Review &amp; Audit'!$R$6:$R$505&gt;0)*(ROW('2_Review &amp; Audit'!$R$6:$R$505)&gt;$T69),0),0)+5,""))</f>
        <v/>
      </c>
      <c r="AD69" s="96" t="str" cm="1">
        <f t="array" ref="AD69">IF($AC69="","",INDEX('2_Review &amp; Audit'!$H:$H,$AC69))</f>
        <v/>
      </c>
      <c r="AE69" s="108" t="str">
        <f t="array" ref="AE69">IF($AC69="","",INDEX('2_Review &amp; Audit'!$I:$I,$AC69))</f>
        <v/>
      </c>
      <c r="AF69" s="96" t="str">
        <f t="array" ref="AF69">IF($AC69="","",MAX(0,INDEX('2_Review &amp; Audit'!$J:$J,$AC69)-SUMIFS($AG$7:AG68,$AC$7:AC68,$AC69)))</f>
        <v/>
      </c>
      <c r="AG69" s="96" t="str">
        <f t="shared" si="11"/>
        <v/>
      </c>
      <c r="AH69" s="117" t="str">
        <f>IF($AG69="","",$AG69*$G69)</f>
        <v/>
      </c>
      <c r="AI69" s="117" t="str">
        <f>IF($AC69="","",$H69-IF($P69="",0,$P69)-IF($Y69="",0,$Y69)-IF($AH69="",0,$AH69))</f>
        <v/>
      </c>
      <c r="AJ69" s="117" t="str">
        <f t="shared" si="3"/>
        <v/>
      </c>
      <c r="AK69" s="96" t="str">
        <f t="shared" si="6"/>
        <v/>
      </c>
      <c r="AL69" s="96" t="str" cm="1">
        <f t="array" ref="AL69">IF(OR($D69="",$AK69="",N($AK69)&lt;=0),"",IFERROR(MATCH(1,INDEX(('2_Review &amp; Audit'!$F$6:$F$505=$A69)*('2_Review &amp; Audit'!$I$6:$I$505&gt;=$E69-30)*('2_Review &amp; Audit'!$I$6:$I$505&lt;=$E69+30)*('2_Review &amp; Audit'!$R$6:$R$505&gt;0)*(ROW('2_Review &amp; Audit'!$R$6:$R$505)&gt;$AC69),0),0)+5,""))</f>
        <v/>
      </c>
      <c r="AM69" s="96" t="str">
        <f>IF($AL69="","",INDEX('2_Review &amp; Audit'!$H:$H,$AL69))</f>
        <v/>
      </c>
      <c r="AN69" s="108" t="str">
        <f>IF($AL69="","",INDEX('2_Review &amp; Audit'!$I:$I,$AL69))</f>
        <v/>
      </c>
      <c r="AO69" s="96" t="str">
        <f>IF($AL69="","",MAX(0,INDEX('2_Review &amp; Audit'!$H:$H,$AL69)-SUMIFS($AP$7:AP68,$AL$7:AL68,$AL69)))</f>
        <v/>
      </c>
      <c r="AP69" s="96" t="str">
        <f>IF(OR($D69="",$AK69="",$AO69=""),"",MIN($AK69,$AO69))</f>
        <v/>
      </c>
      <c r="AQ69" s="117" t="str">
        <f>IF($AP69="","",$AP69*$G69)</f>
        <v/>
      </c>
      <c r="AR69" s="117" t="str">
        <f>IF($AL69="","",$H69-IF($P69="",0,$P69)-IF($Y69="",0,$Y69)-IF($AH69="",0,$AH69)-IF($AQ69="",0,$AQ69))</f>
        <v/>
      </c>
      <c r="AS69" s="117" t="str">
        <f t="shared" si="7"/>
        <v/>
      </c>
      <c r="AT69" s="96" t="str">
        <f t="shared" si="8"/>
        <v/>
      </c>
      <c r="AU69" s="96"/>
    </row>
    <row r="70" spans="1:47" ht="12.75" customHeight="1" x14ac:dyDescent="0.2">
      <c r="A70" s="96" t="str">
        <f>IFERROR(INDEX('2_Review &amp; Audit'!$F$6:$F$505,MATCH(ROW()-5,'2_Review &amp; Audit'!$AC$6:$AC$505,0)),"")</f>
        <v/>
      </c>
      <c r="B70" s="96" t="str">
        <f>IF($A70="","",INDEX('2_Review &amp; Audit'!$C$6:$C$505,MATCH(ROW()-5,'2_Review &amp; Audit'!$AC$6:$AC$505,0)))</f>
        <v/>
      </c>
      <c r="C70" s="96" t="str">
        <f>IF($A70="","",INDEX('2_Review &amp; Audit'!$D$6:$D$505,MATCH(ROW()-5,'2_Review &amp; Audit'!$AC$6:$AC$505,0)))</f>
        <v/>
      </c>
      <c r="D70" s="114" t="str">
        <f>IF($A70="","",INDEX('2_Review &amp; Audit'!$H$6:$H$505,MATCH(ROW()-5,'2_Review &amp; Audit'!$AC$6:$AC$505,0)))</f>
        <v/>
      </c>
      <c r="E70" s="108" t="str">
        <f>IF($A70="","",INDEX('2_Review &amp; Audit'!$M$6:$M$505,MATCH(ROW()-5,'2_Review &amp; Audit'!$AC$6:$AC$505,0)))</f>
        <v/>
      </c>
      <c r="F70" s="109" t="str">
        <f>IF($A70="","",IF(INDEX('2_Review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70" s="142" t="str">
        <f>IF(OR($A70="",$F70=0),"",ABS(INDEX('2_Review &amp; Audit'!$Q$6:$Q$505,MATCH(ROW()-5,'2_Review &amp; Audit'!$AC$6:$AC$505,0))/$F70))</f>
        <v/>
      </c>
      <c r="H70" s="142" t="str">
        <f>IF($A70="","",ABS(INDEX('2_Review &amp; Audit'!$Q$6:$Q$505,MATCH(ROW()-5,'2_Review &amp; Audit'!$AC$6:$AC$505,0))))</f>
        <v/>
      </c>
      <c r="I70" s="96" t="str">
        <f>IF($A70="","",INDEX('2_Review &amp; Audit'!$Y$6:$Y$505,MATCH(ROW()-5,'2_Review &amp; Audit'!$AC$6:$AC$505,0)))</f>
        <v/>
      </c>
      <c r="J70" s="110" t="str">
        <f>IF($A70="","",IFERROR(MATCH(ROW()-5,'2_Review &amp; Audit'!$AC$6:$AC$505,0)+5,""))</f>
        <v/>
      </c>
      <c r="K70" s="96" t="str" cm="1">
        <f t="array" ref="K70">IF($A70="","",IF($AU70&lt;&gt;"",IFERROR(MATCH($AU70,'2_Review &amp; Audit'!$H$6:$H$505,0)+5,""),IFERROR(MATCH(1,INDEX(('2_Review &amp; Audit'!$F$6:$F$505=$A70)*('2_Review &amp; Audit'!$I$6:$I$505&gt;=$E70-30)*('2_Review &amp; Audit'!$I$6:$I$505&lt;=$E70+30)*('2_Review &amp; Audit'!$R$6:$R$505&gt;0),0),0)+5,"")))</f>
        <v/>
      </c>
      <c r="L70" s="110" t="str" cm="1">
        <f t="array" ref="L70">IF($K70="","",INDEX('2_Review &amp; Audit'!$H:$H,$K70))</f>
        <v/>
      </c>
      <c r="M70" s="111" t="str">
        <f t="array" ref="M70">IF($K70="","",INDEX('2_Review &amp; Audit'!$I:$I,$K70))</f>
        <v/>
      </c>
      <c r="N70" s="109" t="str" cm="1">
        <f t="array" ref="N70">IF($K70="","",MAX(0,INDEX('2_Review &amp; Audit'!$R:$R,$K70)-SUMIFS($O$7:O69,$K$7:K69,$K70)))</f>
        <v/>
      </c>
      <c r="O70" s="109" t="str">
        <f>IF(OR($K70="",$N70="",$F70=""),"",MIN($F70,$N70))</f>
        <v/>
      </c>
      <c r="P70" s="112" t="str">
        <f>IF($O70="","",$O70*$G70)</f>
        <v/>
      </c>
      <c r="Q70" s="112" t="str">
        <f>IF($M70="","",$H70-IF($P70="",0,$P70)-IF($Y70="",0,$Y70)-IF($AH70="",0,$AH70)-IF($AQ70="",0,$AQ70))</f>
        <v/>
      </c>
      <c r="R70" s="112" t="str">
        <f t="shared" si="9"/>
        <v/>
      </c>
      <c r="S70" s="96" t="str">
        <f>IF($M70="","",MAX(0,N($F70)-N($O70)))</f>
        <v/>
      </c>
      <c r="T70" s="96" t="str" cm="1">
        <f t="array" ref="T70">IF(OR($D70="",$S70="",N($S70)&lt;=0),"",IFERROR(MATCH(1,INDEX(('2_Review &amp; Audit'!$F$6:$F$505=$A70)*('2_Review &amp; Audit'!$I$6:$I$505&gt;=$E70-30)*('2_Review &amp; Audit'!$I$6:$I$505&lt;=$E70+30)*('2_Review &amp; Audit'!$R$6:$R$505&gt;0)*(ROW('2_Review &amp; Audit'!$R$6:$R$505)&gt;$K70),0),0)+5,""))</f>
        <v/>
      </c>
      <c r="U70" s="96" t="str" cm="1">
        <f t="array" ref="U70">IF($T70="","",INDEX('2_Review &amp; Audit'!$H:$H,$T70))</f>
        <v/>
      </c>
      <c r="V70" s="108" t="str">
        <f t="array" ref="V70">IF($T70="","",INDEX('2_Review &amp; Audit'!$I:$I,$T70))</f>
        <v/>
      </c>
      <c r="W70" s="96" t="str">
        <f t="array" ref="W70">IF($T70="","",MAX(0,INDEX('2_Review &amp; Audit'!$J:$J,$T70)-SUMIFS($X$7:X69,$T$7:T69,$T70)))</f>
        <v/>
      </c>
      <c r="X70" s="96" t="str">
        <f t="shared" si="0"/>
        <v/>
      </c>
      <c r="Y70" s="117" t="str">
        <f>IF($X70="","",$X70*$G70)</f>
        <v/>
      </c>
      <c r="Z70" s="117" t="str">
        <f>IF($T70="","",$H70-IF($P70="",0,$P70)-IF($Y70="",0,$Y70))</f>
        <v/>
      </c>
      <c r="AA70" s="117" t="str">
        <f t="shared" si="10"/>
        <v/>
      </c>
      <c r="AB70" s="96" t="str">
        <f t="shared" si="5"/>
        <v/>
      </c>
      <c r="AC70" s="96" t="str">
        <f t="array" ref="AC70">IF(OR($D70="",$AB70="",N($AB70)&lt;=0),"",IFERROR(MATCH(1,INDEX(('2_Review &amp; Audit'!$F$6:$F$505=$A70)*('2_Review &amp; Audit'!$I$6:$I$505&gt;=$E70-30)*('2_Review &amp; Audit'!$I$6:$I$505&lt;=$E70+30)*('2_Review &amp; Audit'!$R$6:$R$505&gt;0)*(ROW('2_Review &amp; Audit'!$R$6:$R$505)&gt;$T70),0),0)+5,""))</f>
        <v/>
      </c>
      <c r="AD70" s="96" t="str" cm="1">
        <f t="array" ref="AD70">IF($AC70="","",INDEX('2_Review &amp; Audit'!$H:$H,$AC70))</f>
        <v/>
      </c>
      <c r="AE70" s="108" t="str">
        <f t="array" ref="AE70">IF($AC70="","",INDEX('2_Review &amp; Audit'!$I:$I,$AC70))</f>
        <v/>
      </c>
      <c r="AF70" s="96" t="str">
        <f t="array" ref="AF70">IF($AC70="","",MAX(0,INDEX('2_Review &amp; Audit'!$J:$J,$AC70)-SUMIFS($AG$7:AG69,$AC$7:AC69,$AC70)))</f>
        <v/>
      </c>
      <c r="AG70" s="96" t="str">
        <f t="shared" si="11"/>
        <v/>
      </c>
      <c r="AH70" s="117" t="str">
        <f>IF($AG70="","",$AG70*$G70)</f>
        <v/>
      </c>
      <c r="AI70" s="117" t="str">
        <f>IF($AC70="","",$H70-IF($P70="",0,$P70)-IF($Y70="",0,$Y70)-IF($AH70="",0,$AH70))</f>
        <v/>
      </c>
      <c r="AJ70" s="117" t="str">
        <f t="shared" si="3"/>
        <v/>
      </c>
      <c r="AK70" s="96" t="str">
        <f t="shared" si="6"/>
        <v/>
      </c>
      <c r="AL70" s="96" t="str" cm="1">
        <f t="array" ref="AL70">IF(OR($D70="",$AK70="",N($AK70)&lt;=0),"",IFERROR(MATCH(1,INDEX(('2_Review &amp; Audit'!$F$6:$F$505=$A70)*('2_Review &amp; Audit'!$I$6:$I$505&gt;=$E70-30)*('2_Review &amp; Audit'!$I$6:$I$505&lt;=$E70+30)*('2_Review &amp; Audit'!$R$6:$R$505&gt;0)*(ROW('2_Review &amp; Audit'!$R$6:$R$505)&gt;$AC70),0),0)+5,""))</f>
        <v/>
      </c>
      <c r="AM70" s="96" t="str">
        <f>IF($AL70="","",INDEX('2_Review &amp; Audit'!$H:$H,$AL70))</f>
        <v/>
      </c>
      <c r="AN70" s="108" t="str">
        <f>IF($AL70="","",INDEX('2_Review &amp; Audit'!$I:$I,$AL70))</f>
        <v/>
      </c>
      <c r="AO70" s="96" t="str">
        <f>IF($AL70="","",MAX(0,INDEX('2_Review &amp; Audit'!$H:$H,$AL70)-SUMIFS($AP$7:AP69,$AL$7:AL69,$AL70)))</f>
        <v/>
      </c>
      <c r="AP70" s="96" t="str">
        <f>IF(OR($D70="",$AK70="",$AO70=""),"",MIN($AK70,$AO70))</f>
        <v/>
      </c>
      <c r="AQ70" s="117" t="str">
        <f>IF($AP70="","",$AP70*$G70)</f>
        <v/>
      </c>
      <c r="AR70" s="117" t="str">
        <f>IF($AL70="","",$H70-IF($P70="",0,$P70)-IF($Y70="",0,$Y70)-IF($AH70="",0,$AH70)-IF($AQ70="",0,$AQ70))</f>
        <v/>
      </c>
      <c r="AS70" s="117" t="str">
        <f t="shared" si="7"/>
        <v/>
      </c>
      <c r="AT70" s="96" t="str">
        <f t="shared" si="8"/>
        <v/>
      </c>
      <c r="AU70" s="96"/>
    </row>
    <row r="71" spans="1:47" ht="12.75" customHeight="1" x14ac:dyDescent="0.2">
      <c r="A71" s="96" t="str">
        <f>IFERROR(INDEX('2_Review &amp; Audit'!$F$6:$F$505,MATCH(ROW()-5,'2_Review &amp; Audit'!$AC$6:$AC$505,0)),"")</f>
        <v/>
      </c>
      <c r="B71" s="96" t="str">
        <f>IF($A71="","",INDEX('2_Review &amp; Audit'!$C$6:$C$505,MATCH(ROW()-5,'2_Review &amp; Audit'!$AC$6:$AC$505,0)))</f>
        <v/>
      </c>
      <c r="C71" s="96" t="str">
        <f>IF($A71="","",INDEX('2_Review &amp; Audit'!$D$6:$D$505,MATCH(ROW()-5,'2_Review &amp; Audit'!$AC$6:$AC$505,0)))</f>
        <v/>
      </c>
      <c r="D71" s="114" t="str">
        <f>IF($A71="","",INDEX('2_Review &amp; Audit'!$H$6:$H$505,MATCH(ROW()-5,'2_Review &amp; Audit'!$AC$6:$AC$505,0)))</f>
        <v/>
      </c>
      <c r="E71" s="108" t="str">
        <f>IF($A71="","",INDEX('2_Review &amp; Audit'!$M$6:$M$505,MATCH(ROW()-5,'2_Review &amp; Audit'!$AC$6:$AC$505,0)))</f>
        <v/>
      </c>
      <c r="F71" s="109" t="str">
        <f>IF($A71="","",IF(INDEX('2_Review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71" s="142" t="str">
        <f>IF(OR($A71="",$F71=0),"",ABS(INDEX('2_Review &amp; Audit'!$Q$6:$Q$505,MATCH(ROW()-5,'2_Review &amp; Audit'!$AC$6:$AC$505,0))/$F71))</f>
        <v/>
      </c>
      <c r="H71" s="142" t="str">
        <f>IF($A71="","",ABS(INDEX('2_Review &amp; Audit'!$Q$6:$Q$505,MATCH(ROW()-5,'2_Review &amp; Audit'!$AC$6:$AC$505,0))))</f>
        <v/>
      </c>
      <c r="I71" s="96" t="str">
        <f>IF($A71="","",INDEX('2_Review &amp; Audit'!$Y$6:$Y$505,MATCH(ROW()-5,'2_Review &amp; Audit'!$AC$6:$AC$505,0)))</f>
        <v/>
      </c>
      <c r="J71" s="110" t="str">
        <f>IF($A71="","",IFERROR(MATCH(ROW()-5,'2_Review &amp; Audit'!$AC$6:$AC$505,0)+5,""))</f>
        <v/>
      </c>
      <c r="K71" s="96" t="str" cm="1">
        <f t="array" ref="K71">IF($A71="","",IF($AU71&lt;&gt;"",IFERROR(MATCH($AU71,'2_Review &amp; Audit'!$H$6:$H$505,0)+5,""),IFERROR(MATCH(1,INDEX(('2_Review &amp; Audit'!$F$6:$F$505=$A71)*('2_Review &amp; Audit'!$I$6:$I$505&gt;=$E71-30)*('2_Review &amp; Audit'!$I$6:$I$505&lt;=$E71+30)*('2_Review &amp; Audit'!$R$6:$R$505&gt;0),0),0)+5,"")))</f>
        <v/>
      </c>
      <c r="L71" s="110" t="str" cm="1">
        <f t="array" ref="L71">IF($K71="","",INDEX('2_Review &amp; Audit'!$H:$H,$K71))</f>
        <v/>
      </c>
      <c r="M71" s="111" t="str">
        <f t="array" ref="M71">IF($K71="","",INDEX('2_Review &amp; Audit'!$I:$I,$K71))</f>
        <v/>
      </c>
      <c r="N71" s="109" t="str" cm="1">
        <f t="array" ref="N71">IF($K71="","",MAX(0,INDEX('2_Review &amp; Audit'!$R:$R,$K71)-SUMIFS($O$7:O70,$K$7:K70,$K71)))</f>
        <v/>
      </c>
      <c r="O71" s="109" t="str">
        <f>IF(OR($K71="",$N71="",$F71=""),"",MIN($F71,$N71))</f>
        <v/>
      </c>
      <c r="P71" s="112" t="str">
        <f>IF($O71="","",$O71*$G71)</f>
        <v/>
      </c>
      <c r="Q71" s="112" t="str">
        <f>IF($M71="","",$H71-IF($P71="",0,$P71)-IF($Y71="",0,$Y71)-IF($AH71="",0,$AH71)-IF($AQ71="",0,$AQ71))</f>
        <v/>
      </c>
      <c r="R71" s="112" t="str">
        <f t="shared" si="9"/>
        <v/>
      </c>
      <c r="S71" s="96" t="str">
        <f>IF($M71="","",MAX(0,N($F71)-N($O71)))</f>
        <v/>
      </c>
      <c r="T71" s="96" t="str" cm="1">
        <f t="array" ref="T71">IF(OR($D71="",$S71="",N($S71)&lt;=0),"",IFERROR(MATCH(1,INDEX(('2_Review &amp; Audit'!$F$6:$F$505=$A71)*('2_Review &amp; Audit'!$I$6:$I$505&gt;=$E71-30)*('2_Review &amp; Audit'!$I$6:$I$505&lt;=$E71+30)*('2_Review &amp; Audit'!$R$6:$R$505&gt;0)*(ROW('2_Review &amp; Audit'!$R$6:$R$505)&gt;$K71),0),0)+5,""))</f>
        <v/>
      </c>
      <c r="U71" s="96" t="str" cm="1">
        <f t="array" ref="U71">IF($T71="","",INDEX('2_Review &amp; Audit'!$H:$H,$T71))</f>
        <v/>
      </c>
      <c r="V71" s="108" t="str">
        <f t="array" ref="V71">IF($T71="","",INDEX('2_Review &amp; Audit'!$I:$I,$T71))</f>
        <v/>
      </c>
      <c r="W71" s="96" t="str">
        <f t="array" ref="W71">IF($T71="","",MAX(0,INDEX('2_Review &amp; Audit'!$J:$J,$T71)-SUMIFS($X$7:X70,$T$7:T70,$T71)))</f>
        <v/>
      </c>
      <c r="X71" s="96" t="str">
        <f t="shared" ref="X71:X134" si="12">IF(OR($T71="",$W71="",$S71=""),"",MIN($S71,$W71))</f>
        <v/>
      </c>
      <c r="Y71" s="117" t="str">
        <f>IF($X71="","",$X71*$G71)</f>
        <v/>
      </c>
      <c r="Z71" s="117" t="str">
        <f>IF($T71="","",$H71-IF($P71="",0,$P71)-IF($Y71="",0,$Y71))</f>
        <v/>
      </c>
      <c r="AA71" s="117" t="str">
        <f t="shared" ref="AA71:AA134" si="13">IF($Y71="","",$Y71)</f>
        <v/>
      </c>
      <c r="AB71" s="96" t="str">
        <f t="shared" si="5"/>
        <v/>
      </c>
      <c r="AC71" s="96" t="str">
        <f t="array" ref="AC71">IF(OR($D71="",$AB71="",N($AB71)&lt;=0),"",IFERROR(MATCH(1,INDEX(('2_Review &amp; Audit'!$F$6:$F$505=$A71)*('2_Review &amp; Audit'!$I$6:$I$505&gt;=$E71-30)*('2_Review &amp; Audit'!$I$6:$I$505&lt;=$E71+30)*('2_Review &amp; Audit'!$R$6:$R$505&gt;0)*(ROW('2_Review &amp; Audit'!$R$6:$R$505)&gt;$T71),0),0)+5,""))</f>
        <v/>
      </c>
      <c r="AD71" s="96" t="str" cm="1">
        <f t="array" ref="AD71">IF($AC71="","",INDEX('2_Review &amp; Audit'!$H:$H,$AC71))</f>
        <v/>
      </c>
      <c r="AE71" s="108" t="str">
        <f t="array" ref="AE71">IF($AC71="","",INDEX('2_Review &amp; Audit'!$I:$I,$AC71))</f>
        <v/>
      </c>
      <c r="AF71" s="96" t="str">
        <f t="array" ref="AF71">IF($AC71="","",MAX(0,INDEX('2_Review &amp; Audit'!$J:$J,$AC71)-SUMIFS($AG$7:AG70,$AC$7:AC70,$AC71)))</f>
        <v/>
      </c>
      <c r="AG71" s="96" t="str">
        <f t="shared" ref="AG71:AG102" si="14">IF(OR($AC71="",$AF71="",$AB71=""),"",MIN($AB71,$AF71))</f>
        <v/>
      </c>
      <c r="AH71" s="117" t="str">
        <f>IF($AG71="","",$AG71*$G71)</f>
        <v/>
      </c>
      <c r="AI71" s="117" t="str">
        <f>IF($AC71="","",$H71-IF($P71="",0,$P71)-IF($Y71="",0,$Y71)-IF($AH71="",0,$AH71))</f>
        <v/>
      </c>
      <c r="AJ71" s="117" t="str">
        <f t="shared" si="3"/>
        <v/>
      </c>
      <c r="AK71" s="96" t="str">
        <f t="shared" si="6"/>
        <v/>
      </c>
      <c r="AL71" s="96" t="str" cm="1">
        <f t="array" ref="AL71">IF(OR($D71="",$AK71="",N($AK71)&lt;=0),"",IFERROR(MATCH(1,INDEX(('2_Review &amp; Audit'!$F$6:$F$505=$A71)*('2_Review &amp; Audit'!$I$6:$I$505&gt;=$E71-30)*('2_Review &amp; Audit'!$I$6:$I$505&lt;=$E71+30)*('2_Review &amp; Audit'!$R$6:$R$505&gt;0)*(ROW('2_Review &amp; Audit'!$R$6:$R$505)&gt;$AC71),0),0)+5,""))</f>
        <v/>
      </c>
      <c r="AM71" s="96" t="str">
        <f>IF($AL71="","",INDEX('2_Review &amp; Audit'!$H:$H,$AL71))</f>
        <v/>
      </c>
      <c r="AN71" s="108" t="str">
        <f>IF($AL71="","",INDEX('2_Review &amp; Audit'!$I:$I,$AL71))</f>
        <v/>
      </c>
      <c r="AO71" s="96" t="str">
        <f>IF($AL71="","",MAX(0,INDEX('2_Review &amp; Audit'!$H:$H,$AL71)-SUMIFS($AP$7:AP70,$AL$7:AL70,$AL71)))</f>
        <v/>
      </c>
      <c r="AP71" s="96" t="str">
        <f>IF(OR($D71="",$AK71="",$AO71=""),"",MIN($AK71,$AO71))</f>
        <v/>
      </c>
      <c r="AQ71" s="117" t="str">
        <f>IF($AP71="","",$AP71*$G71)</f>
        <v/>
      </c>
      <c r="AR71" s="117" t="str">
        <f>IF($AL71="","",$H71-IF($P71="",0,$P71)-IF($Y71="",0,$Y71)-IF($AH71="",0,$AH71)-IF($AQ71="",0,$AQ71))</f>
        <v/>
      </c>
      <c r="AS71" s="117" t="str">
        <f t="shared" si="7"/>
        <v/>
      </c>
      <c r="AT71" s="96" t="str">
        <f t="shared" si="8"/>
        <v/>
      </c>
      <c r="AU71" s="96"/>
    </row>
    <row r="72" spans="1:47" ht="12.75" customHeight="1" x14ac:dyDescent="0.2">
      <c r="A72" s="96" t="str">
        <f>IFERROR(INDEX('2_Review &amp; Audit'!$F$6:$F$505,MATCH(ROW()-5,'2_Review &amp; Audit'!$AC$6:$AC$505,0)),"")</f>
        <v/>
      </c>
      <c r="B72" s="96" t="str">
        <f>IF($A72="","",INDEX('2_Review &amp; Audit'!$C$6:$C$505,MATCH(ROW()-5,'2_Review &amp; Audit'!$AC$6:$AC$505,0)))</f>
        <v/>
      </c>
      <c r="C72" s="96" t="str">
        <f>IF($A72="","",INDEX('2_Review &amp; Audit'!$D$6:$D$505,MATCH(ROW()-5,'2_Review &amp; Audit'!$AC$6:$AC$505,0)))</f>
        <v/>
      </c>
      <c r="D72" s="114" t="str">
        <f>IF($A72="","",INDEX('2_Review &amp; Audit'!$H$6:$H$505,MATCH(ROW()-5,'2_Review &amp; Audit'!$AC$6:$AC$505,0)))</f>
        <v/>
      </c>
      <c r="E72" s="108" t="str">
        <f>IF($A72="","",INDEX('2_Review &amp; Audit'!$M$6:$M$505,MATCH(ROW()-5,'2_Review &amp; Audit'!$AC$6:$AC$505,0)))</f>
        <v/>
      </c>
      <c r="F72" s="109" t="str">
        <f>IF($A72="","",IF(INDEX('2_Review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72" s="142" t="str">
        <f>IF(OR($A72="",$F72=0),"",ABS(INDEX('2_Review &amp; Audit'!$Q$6:$Q$505,MATCH(ROW()-5,'2_Review &amp; Audit'!$AC$6:$AC$505,0))/$F72))</f>
        <v/>
      </c>
      <c r="H72" s="142" t="str">
        <f>IF($A72="","",ABS(INDEX('2_Review &amp; Audit'!$Q$6:$Q$505,MATCH(ROW()-5,'2_Review &amp; Audit'!$AC$6:$AC$505,0))))</f>
        <v/>
      </c>
      <c r="I72" s="96" t="str">
        <f>IF($A72="","",INDEX('2_Review &amp; Audit'!$Y$6:$Y$505,MATCH(ROW()-5,'2_Review &amp; Audit'!$AC$6:$AC$505,0)))</f>
        <v/>
      </c>
      <c r="J72" s="110" t="str">
        <f>IF($A72="","",IFERROR(MATCH(ROW()-5,'2_Review &amp; Audit'!$AC$6:$AC$505,0)+5,""))</f>
        <v/>
      </c>
      <c r="K72" s="96" t="str" cm="1">
        <f t="array" ref="K72">IF($A72="","",IF($AU72&lt;&gt;"",IFERROR(MATCH($AU72,'2_Review &amp; Audit'!$H$6:$H$505,0)+5,""),IFERROR(MATCH(1,INDEX(('2_Review &amp; Audit'!$F$6:$F$505=$A72)*('2_Review &amp; Audit'!$I$6:$I$505&gt;=$E72-30)*('2_Review &amp; Audit'!$I$6:$I$505&lt;=$E72+30)*('2_Review &amp; Audit'!$R$6:$R$505&gt;0),0),0)+5,"")))</f>
        <v/>
      </c>
      <c r="L72" s="110" t="str" cm="1">
        <f t="array" ref="L72">IF($K72="","",INDEX('2_Review &amp; Audit'!$H:$H,$K72))</f>
        <v/>
      </c>
      <c r="M72" s="111" t="str">
        <f t="array" ref="M72">IF($K72="","",INDEX('2_Review &amp; Audit'!$I:$I,$K72))</f>
        <v/>
      </c>
      <c r="N72" s="109" t="str" cm="1">
        <f t="array" ref="N72">IF($K72="","",MAX(0,INDEX('2_Review &amp; Audit'!$R:$R,$K72)-SUMIFS($O$7:O71,$K$7:K71,$K72)))</f>
        <v/>
      </c>
      <c r="O72" s="109" t="str">
        <f>IF(OR($K72="",$N72="",$F72=""),"",MIN($F72,$N72))</f>
        <v/>
      </c>
      <c r="P72" s="112" t="str">
        <f>IF($O72="","",$O72*$G72)</f>
        <v/>
      </c>
      <c r="Q72" s="112" t="str">
        <f>IF($M72="","",$H72-IF($P72="",0,$P72)-IF($Y72="",0,$Y72)-IF($AH72="",0,$AH72)-IF($AQ72="",0,$AQ72))</f>
        <v/>
      </c>
      <c r="R72" s="112" t="str">
        <f t="shared" ref="R72:R135" si="15">IF($M72="","",IF($P72="",0,$P72))</f>
        <v/>
      </c>
      <c r="S72" s="96" t="str">
        <f>IF($M72="","",MAX(0,N($F72)-N($O72)))</f>
        <v/>
      </c>
      <c r="T72" s="96" t="str" cm="1">
        <f t="array" ref="T72">IF(OR($D72="",$S72="",N($S72)&lt;=0),"",IFERROR(MATCH(1,INDEX(('2_Review &amp; Audit'!$F$6:$F$505=$A72)*('2_Review &amp; Audit'!$I$6:$I$505&gt;=$E72-30)*('2_Review &amp; Audit'!$I$6:$I$505&lt;=$E72+30)*('2_Review &amp; Audit'!$R$6:$R$505&gt;0)*(ROW('2_Review &amp; Audit'!$R$6:$R$505)&gt;$K72),0),0)+5,""))</f>
        <v/>
      </c>
      <c r="U72" s="96" t="str" cm="1">
        <f t="array" ref="U72">IF($T72="","",INDEX('2_Review &amp; Audit'!$H:$H,$T72))</f>
        <v/>
      </c>
      <c r="V72" s="108" t="str">
        <f t="array" ref="V72">IF($T72="","",INDEX('2_Review &amp; Audit'!$I:$I,$T72))</f>
        <v/>
      </c>
      <c r="W72" s="96" t="str">
        <f t="array" ref="W72">IF($T72="","",MAX(0,INDEX('2_Review &amp; Audit'!$J:$J,$T72)-SUMIFS($X$7:X71,$T$7:T71,$T72)))</f>
        <v/>
      </c>
      <c r="X72" s="96" t="str">
        <f t="shared" si="12"/>
        <v/>
      </c>
      <c r="Y72" s="117" t="str">
        <f>IF($X72="","",$X72*$G72)</f>
        <v/>
      </c>
      <c r="Z72" s="117" t="str">
        <f>IF($T72="","",$H72-IF($P72="",0,$P72)-IF($Y72="",0,$Y72))</f>
        <v/>
      </c>
      <c r="AA72" s="117" t="str">
        <f t="shared" si="13"/>
        <v/>
      </c>
      <c r="AB72" s="96" t="str">
        <f t="shared" ref="AB72:AB135" si="16">IF($T72="","",MAX(0,N($S72)-N($X72)))</f>
        <v/>
      </c>
      <c r="AC72" s="96" t="str">
        <f t="array" ref="AC72">IF(OR($D72="",$AB72="",N($AB72)&lt;=0),"",IFERROR(MATCH(1,INDEX(('2_Review &amp; Audit'!$F$6:$F$505=$A72)*('2_Review &amp; Audit'!$I$6:$I$505&gt;=$E72-30)*('2_Review &amp; Audit'!$I$6:$I$505&lt;=$E72+30)*('2_Review &amp; Audit'!$R$6:$R$505&gt;0)*(ROW('2_Review &amp; Audit'!$R$6:$R$505)&gt;$T72),0),0)+5,""))</f>
        <v/>
      </c>
      <c r="AD72" s="96" t="str" cm="1">
        <f t="array" ref="AD72">IF($AC72="","",INDEX('2_Review &amp; Audit'!$H:$H,$AC72))</f>
        <v/>
      </c>
      <c r="AE72" s="108" t="str">
        <f t="array" ref="AE72">IF($AC72="","",INDEX('2_Review &amp; Audit'!$I:$I,$AC72))</f>
        <v/>
      </c>
      <c r="AF72" s="96" t="str">
        <f t="array" ref="AF72">IF($AC72="","",MAX(0,INDEX('2_Review &amp; Audit'!$J:$J,$AC72)-SUMIFS($AG$7:AG71,$AC$7:AC71,$AC72)))</f>
        <v/>
      </c>
      <c r="AG72" s="96" t="str">
        <f t="shared" si="14"/>
        <v/>
      </c>
      <c r="AH72" s="117" t="str">
        <f>IF($AG72="","",$AG72*$G72)</f>
        <v/>
      </c>
      <c r="AI72" s="117" t="str">
        <f>IF($AC72="","",$H72-IF($P72="",0,$P72)-IF($Y72="",0,$Y72)-IF($AH72="",0,$AH72))</f>
        <v/>
      </c>
      <c r="AJ72" s="117" t="str">
        <f t="shared" si="3"/>
        <v/>
      </c>
      <c r="AK72" s="96" t="str">
        <f t="shared" ref="AK72:AK135" si="17">IF($AC72="","",MAX(0,N($AB72)-N($AG72)))</f>
        <v/>
      </c>
      <c r="AL72" s="96" t="str" cm="1">
        <f t="array" ref="AL72">IF(OR($D72="",$AK72="",N($AK72)&lt;=0),"",IFERROR(MATCH(1,INDEX(('2_Review &amp; Audit'!$F$6:$F$505=$A72)*('2_Review &amp; Audit'!$I$6:$I$505&gt;=$E72-30)*('2_Review &amp; Audit'!$I$6:$I$505&lt;=$E72+30)*('2_Review &amp; Audit'!$R$6:$R$505&gt;0)*(ROW('2_Review &amp; Audit'!$R$6:$R$505)&gt;$AC72),0),0)+5,""))</f>
        <v/>
      </c>
      <c r="AM72" s="96" t="str">
        <f>IF($AL72="","",INDEX('2_Review &amp; Audit'!$H:$H,$AL72))</f>
        <v/>
      </c>
      <c r="AN72" s="108" t="str">
        <f>IF($AL72="","",INDEX('2_Review &amp; Audit'!$I:$I,$AL72))</f>
        <v/>
      </c>
      <c r="AO72" s="96" t="str">
        <f>IF($AL72="","",MAX(0,INDEX('2_Review &amp; Audit'!$H:$H,$AL72)-SUMIFS($AP$7:AP71,$AL$7:AL71,$AL72)))</f>
        <v/>
      </c>
      <c r="AP72" s="96" t="str">
        <f>IF(OR($D72="",$AK72="",$AO72=""),"",MIN($AK72,$AO72))</f>
        <v/>
      </c>
      <c r="AQ72" s="117" t="str">
        <f>IF($AP72="","",$AP72*$G72)</f>
        <v/>
      </c>
      <c r="AR72" s="117" t="str">
        <f>IF($AL72="","",$H72-IF($P72="",0,$P72)-IF($Y72="",0,$Y72)-IF($AH72="",0,$AH72)-IF($AQ72="",0,$AQ72))</f>
        <v/>
      </c>
      <c r="AS72" s="117" t="str">
        <f t="shared" ref="AS72:AS135" si="18">IF($AQ72="","",$AQ72)</f>
        <v/>
      </c>
      <c r="AT72" s="96" t="str">
        <f t="shared" ref="AT72:AT135" si="19">IF($AL72="","",IF(ABS(N($AK72)-N($AP72))&lt;0.000001,0,MAX(0,N($AK72)-N($AP72))))</f>
        <v/>
      </c>
      <c r="AU72" s="96"/>
    </row>
    <row r="73" spans="1:47" ht="12.75" customHeight="1" x14ac:dyDescent="0.2">
      <c r="A73" s="96" t="str">
        <f>IFERROR(INDEX('2_Review &amp; Audit'!$F$6:$F$505,MATCH(ROW()-5,'2_Review &amp; Audit'!$AC$6:$AC$505,0)),"")</f>
        <v/>
      </c>
      <c r="B73" s="96" t="str">
        <f>IF($A73="","",INDEX('2_Review &amp; Audit'!$C$6:$C$505,MATCH(ROW()-5,'2_Review &amp; Audit'!$AC$6:$AC$505,0)))</f>
        <v/>
      </c>
      <c r="C73" s="96" t="str">
        <f>IF($A73="","",INDEX('2_Review &amp; Audit'!$D$6:$D$505,MATCH(ROW()-5,'2_Review &amp; Audit'!$AC$6:$AC$505,0)))</f>
        <v/>
      </c>
      <c r="D73" s="114" t="str">
        <f>IF($A73="","",INDEX('2_Review &amp; Audit'!$H$6:$H$505,MATCH(ROW()-5,'2_Review &amp; Audit'!$AC$6:$AC$505,0)))</f>
        <v/>
      </c>
      <c r="E73" s="108" t="str">
        <f>IF($A73="","",INDEX('2_Review &amp; Audit'!$M$6:$M$505,MATCH(ROW()-5,'2_Review &amp; Audit'!$AC$6:$AC$505,0)))</f>
        <v/>
      </c>
      <c r="F73" s="109" t="str">
        <f>IF($A73="","",IF(INDEX('2_Review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73" s="142" t="str">
        <f>IF(OR($A73="",$F73=0),"",ABS(INDEX('2_Review &amp; Audit'!$Q$6:$Q$505,MATCH(ROW()-5,'2_Review &amp; Audit'!$AC$6:$AC$505,0))/$F73))</f>
        <v/>
      </c>
      <c r="H73" s="142" t="str">
        <f>IF($A73="","",ABS(INDEX('2_Review &amp; Audit'!$Q$6:$Q$505,MATCH(ROW()-5,'2_Review &amp; Audit'!$AC$6:$AC$505,0))))</f>
        <v/>
      </c>
      <c r="I73" s="96" t="str">
        <f>IF($A73="","",INDEX('2_Review &amp; Audit'!$Y$6:$Y$505,MATCH(ROW()-5,'2_Review &amp; Audit'!$AC$6:$AC$505,0)))</f>
        <v/>
      </c>
      <c r="J73" s="110" t="str">
        <f>IF($A73="","",IFERROR(MATCH(ROW()-5,'2_Review &amp; Audit'!$AC$6:$AC$505,0)+5,""))</f>
        <v/>
      </c>
      <c r="K73" s="96" t="str" cm="1">
        <f t="array" ref="K73">IF($A73="","",IF($AU73&lt;&gt;"",IFERROR(MATCH($AU73,'2_Review &amp; Audit'!$H$6:$H$505,0)+5,""),IFERROR(MATCH(1,INDEX(('2_Review &amp; Audit'!$F$6:$F$505=$A73)*('2_Review &amp; Audit'!$I$6:$I$505&gt;=$E73-30)*('2_Review &amp; Audit'!$I$6:$I$505&lt;=$E73+30)*('2_Review &amp; Audit'!$R$6:$R$505&gt;0),0),0)+5,"")))</f>
        <v/>
      </c>
      <c r="L73" s="110" t="str" cm="1">
        <f t="array" ref="L73">IF($K73="","",INDEX('2_Review &amp; Audit'!$H:$H,$K73))</f>
        <v/>
      </c>
      <c r="M73" s="111" t="str">
        <f t="array" ref="M73">IF($K73="","",INDEX('2_Review &amp; Audit'!$I:$I,$K73))</f>
        <v/>
      </c>
      <c r="N73" s="109" t="str" cm="1">
        <f t="array" ref="N73">IF($K73="","",MAX(0,INDEX('2_Review &amp; Audit'!$R:$R,$K73)-SUMIFS($O$7:O72,$K$7:K72,$K73)))</f>
        <v/>
      </c>
      <c r="O73" s="109" t="str">
        <f>IF(OR($K73="",$N73="",$F73=""),"",MIN($F73,$N73))</f>
        <v/>
      </c>
      <c r="P73" s="112" t="str">
        <f>IF($O73="","",$O73*$G73)</f>
        <v/>
      </c>
      <c r="Q73" s="112" t="str">
        <f>IF($M73="","",$H73-IF($P73="",0,$P73)-IF($Y73="",0,$Y73)-IF($AH73="",0,$AH73)-IF($AQ73="",0,$AQ73))</f>
        <v/>
      </c>
      <c r="R73" s="112" t="str">
        <f t="shared" si="15"/>
        <v/>
      </c>
      <c r="S73" s="96" t="str">
        <f>IF($M73="","",MAX(0,N($F73)-N($O73)))</f>
        <v/>
      </c>
      <c r="T73" s="96" t="str" cm="1">
        <f t="array" ref="T73">IF(OR($D73="",$S73="",N($S73)&lt;=0),"",IFERROR(MATCH(1,INDEX(('2_Review &amp; Audit'!$F$6:$F$505=$A73)*('2_Review &amp; Audit'!$I$6:$I$505&gt;=$E73-30)*('2_Review &amp; Audit'!$I$6:$I$505&lt;=$E73+30)*('2_Review &amp; Audit'!$R$6:$R$505&gt;0)*(ROW('2_Review &amp; Audit'!$R$6:$R$505)&gt;$K73),0),0)+5,""))</f>
        <v/>
      </c>
      <c r="U73" s="96" t="str" cm="1">
        <f t="array" ref="U73">IF($T73="","",INDEX('2_Review &amp; Audit'!$H:$H,$T73))</f>
        <v/>
      </c>
      <c r="V73" s="108" t="str">
        <f t="array" ref="V73">IF($T73="","",INDEX('2_Review &amp; Audit'!$I:$I,$T73))</f>
        <v/>
      </c>
      <c r="W73" s="96" t="str">
        <f t="array" ref="W73">IF($T73="","",MAX(0,INDEX('2_Review &amp; Audit'!$J:$J,$T73)-SUMIFS($X$7:X72,$T$7:T72,$T73)))</f>
        <v/>
      </c>
      <c r="X73" s="96" t="str">
        <f t="shared" si="12"/>
        <v/>
      </c>
      <c r="Y73" s="117" t="str">
        <f>IF($X73="","",$X73*$G73)</f>
        <v/>
      </c>
      <c r="Z73" s="117" t="str">
        <f>IF($T73="","",$H73-IF($P73="",0,$P73)-IF($Y73="",0,$Y73))</f>
        <v/>
      </c>
      <c r="AA73" s="117" t="str">
        <f t="shared" si="13"/>
        <v/>
      </c>
      <c r="AB73" s="96" t="str">
        <f t="shared" si="16"/>
        <v/>
      </c>
      <c r="AC73" s="96" t="str">
        <f t="array" ref="AC73">IF(OR($D73="",$AB73="",N($AB73)&lt;=0),"",IFERROR(MATCH(1,INDEX(('2_Review &amp; Audit'!$F$6:$F$505=$A73)*('2_Review &amp; Audit'!$I$6:$I$505&gt;=$E73-30)*('2_Review &amp; Audit'!$I$6:$I$505&lt;=$E73+30)*('2_Review &amp; Audit'!$R$6:$R$505&gt;0)*(ROW('2_Review &amp; Audit'!$R$6:$R$505)&gt;$T73),0),0)+5,""))</f>
        <v/>
      </c>
      <c r="AD73" s="96" t="str" cm="1">
        <f t="array" ref="AD73">IF($AC73="","",INDEX('2_Review &amp; Audit'!$H:$H,$AC73))</f>
        <v/>
      </c>
      <c r="AE73" s="108" t="str">
        <f t="array" ref="AE73">IF($AC73="","",INDEX('2_Review &amp; Audit'!$I:$I,$AC73))</f>
        <v/>
      </c>
      <c r="AF73" s="96" t="str">
        <f t="array" ref="AF73">IF($AC73="","",MAX(0,INDEX('2_Review &amp; Audit'!$J:$J,$AC73)-SUMIFS($AG$7:AG72,$AC$7:AC72,$AC73)))</f>
        <v/>
      </c>
      <c r="AG73" s="96" t="str">
        <f t="shared" si="14"/>
        <v/>
      </c>
      <c r="AH73" s="117" t="str">
        <f>IF($AG73="","",$AG73*$G73)</f>
        <v/>
      </c>
      <c r="AI73" s="117" t="str">
        <f>IF($AC73="","",$H73-IF($P73="",0,$P73)-IF($Y73="",0,$Y73)-IF($AH73="",0,$AH73))</f>
        <v/>
      </c>
      <c r="AJ73" s="117" t="str">
        <f t="shared" si="3"/>
        <v/>
      </c>
      <c r="AK73" s="96" t="str">
        <f t="shared" si="17"/>
        <v/>
      </c>
      <c r="AL73" s="96" t="str" cm="1">
        <f t="array" ref="AL73">IF(OR($D73="",$AK73="",N($AK73)&lt;=0),"",IFERROR(MATCH(1,INDEX(('2_Review &amp; Audit'!$F$6:$F$505=$A73)*('2_Review &amp; Audit'!$I$6:$I$505&gt;=$E73-30)*('2_Review &amp; Audit'!$I$6:$I$505&lt;=$E73+30)*('2_Review &amp; Audit'!$R$6:$R$505&gt;0)*(ROW('2_Review &amp; Audit'!$R$6:$R$505)&gt;$AC73),0),0)+5,""))</f>
        <v/>
      </c>
      <c r="AM73" s="96" t="str">
        <f>IF($AL73="","",INDEX('2_Review &amp; Audit'!$H:$H,$AL73))</f>
        <v/>
      </c>
      <c r="AN73" s="108" t="str">
        <f>IF($AL73="","",INDEX('2_Review &amp; Audit'!$I:$I,$AL73))</f>
        <v/>
      </c>
      <c r="AO73" s="96" t="str">
        <f>IF($AL73="","",MAX(0,INDEX('2_Review &amp; Audit'!$H:$H,$AL73)-SUMIFS($AP$7:AP72,$AL$7:AL72,$AL73)))</f>
        <v/>
      </c>
      <c r="AP73" s="96" t="str">
        <f>IF(OR($D73="",$AK73="",$AO73=""),"",MIN($AK73,$AO73))</f>
        <v/>
      </c>
      <c r="AQ73" s="117" t="str">
        <f>IF($AP73="","",$AP73*$G73)</f>
        <v/>
      </c>
      <c r="AR73" s="117" t="str">
        <f>IF($AL73="","",$H73-IF($P73="",0,$P73)-IF($Y73="",0,$Y73)-IF($AH73="",0,$AH73)-IF($AQ73="",0,$AQ73))</f>
        <v/>
      </c>
      <c r="AS73" s="117" t="str">
        <f t="shared" si="18"/>
        <v/>
      </c>
      <c r="AT73" s="96" t="str">
        <f t="shared" si="19"/>
        <v/>
      </c>
      <c r="AU73" s="96"/>
    </row>
    <row r="74" spans="1:47" ht="12.75" customHeight="1" x14ac:dyDescent="0.2">
      <c r="A74" s="96" t="str">
        <f>IFERROR(INDEX('2_Review &amp; Audit'!$F$6:$F$505,MATCH(ROW()-5,'2_Review &amp; Audit'!$AC$6:$AC$505,0)),"")</f>
        <v/>
      </c>
      <c r="B74" s="96" t="str">
        <f>IF($A74="","",INDEX('2_Review &amp; Audit'!$C$6:$C$505,MATCH(ROW()-5,'2_Review &amp; Audit'!$AC$6:$AC$505,0)))</f>
        <v/>
      </c>
      <c r="C74" s="96" t="str">
        <f>IF($A74="","",INDEX('2_Review &amp; Audit'!$D$6:$D$505,MATCH(ROW()-5,'2_Review &amp; Audit'!$AC$6:$AC$505,0)))</f>
        <v/>
      </c>
      <c r="D74" s="114" t="str">
        <f>IF($A74="","",INDEX('2_Review &amp; Audit'!$H$6:$H$505,MATCH(ROW()-5,'2_Review &amp; Audit'!$AC$6:$AC$505,0)))</f>
        <v/>
      </c>
      <c r="E74" s="108" t="str">
        <f>IF($A74="","",INDEX('2_Review &amp; Audit'!$M$6:$M$505,MATCH(ROW()-5,'2_Review &amp; Audit'!$AC$6:$AC$505,0)))</f>
        <v/>
      </c>
      <c r="F74" s="109" t="str">
        <f>IF($A74="","",IF(INDEX('2_Review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74" s="142" t="str">
        <f>IF(OR($A74="",$F74=0),"",ABS(INDEX('2_Review &amp; Audit'!$Q$6:$Q$505,MATCH(ROW()-5,'2_Review &amp; Audit'!$AC$6:$AC$505,0))/$F74))</f>
        <v/>
      </c>
      <c r="H74" s="142" t="str">
        <f>IF($A74="","",ABS(INDEX('2_Review &amp; Audit'!$Q$6:$Q$505,MATCH(ROW()-5,'2_Review &amp; Audit'!$AC$6:$AC$505,0))))</f>
        <v/>
      </c>
      <c r="I74" s="96" t="str">
        <f>IF($A74="","",INDEX('2_Review &amp; Audit'!$Y$6:$Y$505,MATCH(ROW()-5,'2_Review &amp; Audit'!$AC$6:$AC$505,0)))</f>
        <v/>
      </c>
      <c r="J74" s="110" t="str">
        <f>IF($A74="","",IFERROR(MATCH(ROW()-5,'2_Review &amp; Audit'!$AC$6:$AC$505,0)+5,""))</f>
        <v/>
      </c>
      <c r="K74" s="96" t="str" cm="1">
        <f t="array" ref="K74">IF($A74="","",IF($AU74&lt;&gt;"",IFERROR(MATCH($AU74,'2_Review &amp; Audit'!$H$6:$H$505,0)+5,""),IFERROR(MATCH(1,INDEX(('2_Review &amp; Audit'!$F$6:$F$505=$A74)*('2_Review &amp; Audit'!$I$6:$I$505&gt;=$E74-30)*('2_Review &amp; Audit'!$I$6:$I$505&lt;=$E74+30)*('2_Review &amp; Audit'!$R$6:$R$505&gt;0),0),0)+5,"")))</f>
        <v/>
      </c>
      <c r="L74" s="110" t="str" cm="1">
        <f t="array" ref="L74">IF($K74="","",INDEX('2_Review &amp; Audit'!$H:$H,$K74))</f>
        <v/>
      </c>
      <c r="M74" s="111" t="str">
        <f t="array" ref="M74">IF($K74="","",INDEX('2_Review &amp; Audit'!$I:$I,$K74))</f>
        <v/>
      </c>
      <c r="N74" s="109" t="str" cm="1">
        <f t="array" ref="N74">IF($K74="","",MAX(0,INDEX('2_Review &amp; Audit'!$R:$R,$K74)-SUMIFS($O$7:O73,$K$7:K73,$K74)))</f>
        <v/>
      </c>
      <c r="O74" s="109" t="str">
        <f>IF(OR($K74="",$N74="",$F74=""),"",MIN($F74,$N74))</f>
        <v/>
      </c>
      <c r="P74" s="112" t="str">
        <f>IF($O74="","",$O74*$G74)</f>
        <v/>
      </c>
      <c r="Q74" s="112" t="str">
        <f>IF($M74="","",$H74-IF($P74="",0,$P74)-IF($Y74="",0,$Y74)-IF($AH74="",0,$AH74)-IF($AQ74="",0,$AQ74))</f>
        <v/>
      </c>
      <c r="R74" s="112" t="str">
        <f t="shared" si="15"/>
        <v/>
      </c>
      <c r="S74" s="96" t="str">
        <f>IF($M74="","",MAX(0,N($F74)-N($O74)))</f>
        <v/>
      </c>
      <c r="T74" s="96" t="str" cm="1">
        <f t="array" ref="T74">IF(OR($D74="",$S74="",N($S74)&lt;=0),"",IFERROR(MATCH(1,INDEX(('2_Review &amp; Audit'!$F$6:$F$505=$A74)*('2_Review &amp; Audit'!$I$6:$I$505&gt;=$E74-30)*('2_Review &amp; Audit'!$I$6:$I$505&lt;=$E74+30)*('2_Review &amp; Audit'!$R$6:$R$505&gt;0)*(ROW('2_Review &amp; Audit'!$R$6:$R$505)&gt;$K74),0),0)+5,""))</f>
        <v/>
      </c>
      <c r="U74" s="96" t="str" cm="1">
        <f t="array" ref="U74">IF($T74="","",INDEX('2_Review &amp; Audit'!$H:$H,$T74))</f>
        <v/>
      </c>
      <c r="V74" s="108" t="str">
        <f t="array" ref="V74">IF($T74="","",INDEX('2_Review &amp; Audit'!$I:$I,$T74))</f>
        <v/>
      </c>
      <c r="W74" s="96" t="str">
        <f t="array" ref="W74">IF($T74="","",MAX(0,INDEX('2_Review &amp; Audit'!$J:$J,$T74)-SUMIFS($X$7:X73,$T$7:T73,$T74)))</f>
        <v/>
      </c>
      <c r="X74" s="96" t="str">
        <f t="shared" si="12"/>
        <v/>
      </c>
      <c r="Y74" s="117" t="str">
        <f>IF($X74="","",$X74*$G74)</f>
        <v/>
      </c>
      <c r="Z74" s="117" t="str">
        <f>IF($T74="","",$H74-IF($P74="",0,$P74)-IF($Y74="",0,$Y74))</f>
        <v/>
      </c>
      <c r="AA74" s="117" t="str">
        <f t="shared" si="13"/>
        <v/>
      </c>
      <c r="AB74" s="96" t="str">
        <f t="shared" si="16"/>
        <v/>
      </c>
      <c r="AC74" s="96" t="str">
        <f t="array" ref="AC74">IF(OR($D74="",$AB74="",N($AB74)&lt;=0),"",IFERROR(MATCH(1,INDEX(('2_Review &amp; Audit'!$F$6:$F$505=$A74)*('2_Review &amp; Audit'!$I$6:$I$505&gt;=$E74-30)*('2_Review &amp; Audit'!$I$6:$I$505&lt;=$E74+30)*('2_Review &amp; Audit'!$R$6:$R$505&gt;0)*(ROW('2_Review &amp; Audit'!$R$6:$R$505)&gt;$T74),0),0)+5,""))</f>
        <v/>
      </c>
      <c r="AD74" s="96" t="str" cm="1">
        <f t="array" ref="AD74">IF($AC74="","",INDEX('2_Review &amp; Audit'!$H:$H,$AC74))</f>
        <v/>
      </c>
      <c r="AE74" s="108" t="str">
        <f t="array" ref="AE74">IF($AC74="","",INDEX('2_Review &amp; Audit'!$I:$I,$AC74))</f>
        <v/>
      </c>
      <c r="AF74" s="96" t="str">
        <f t="array" ref="AF74">IF($AC74="","",MAX(0,INDEX('2_Review &amp; Audit'!$J:$J,$AC74)-SUMIFS($AG$7:AG73,$AC$7:AC73,$AC74)))</f>
        <v/>
      </c>
      <c r="AG74" s="96" t="str">
        <f t="shared" si="14"/>
        <v/>
      </c>
      <c r="AH74" s="117" t="str">
        <f>IF($AG74="","",$AG74*$G74)</f>
        <v/>
      </c>
      <c r="AI74" s="117" t="str">
        <f>IF($AC74="","",$H74-IF($P74="",0,$P74)-IF($Y74="",0,$Y74)-IF($AH74="",0,$AH74))</f>
        <v/>
      </c>
      <c r="AJ74" s="117" t="str">
        <f t="shared" si="3"/>
        <v/>
      </c>
      <c r="AK74" s="96" t="str">
        <f t="shared" si="17"/>
        <v/>
      </c>
      <c r="AL74" s="96" t="str" cm="1">
        <f t="array" ref="AL74">IF(OR($D74="",$AK74="",N($AK74)&lt;=0),"",IFERROR(MATCH(1,INDEX(('2_Review &amp; Audit'!$F$6:$F$505=$A74)*('2_Review &amp; Audit'!$I$6:$I$505&gt;=$E74-30)*('2_Review &amp; Audit'!$I$6:$I$505&lt;=$E74+30)*('2_Review &amp; Audit'!$R$6:$R$505&gt;0)*(ROW('2_Review &amp; Audit'!$R$6:$R$505)&gt;$AC74),0),0)+5,""))</f>
        <v/>
      </c>
      <c r="AM74" s="96" t="str">
        <f>IF($AL74="","",INDEX('2_Review &amp; Audit'!$H:$H,$AL74))</f>
        <v/>
      </c>
      <c r="AN74" s="108" t="str">
        <f>IF($AL74="","",INDEX('2_Review &amp; Audit'!$I:$I,$AL74))</f>
        <v/>
      </c>
      <c r="AO74" s="96" t="str">
        <f>IF($AL74="","",MAX(0,INDEX('2_Review &amp; Audit'!$H:$H,$AL74)-SUMIFS($AP$7:AP73,$AL$7:AL73,$AL74)))</f>
        <v/>
      </c>
      <c r="AP74" s="96" t="str">
        <f>IF(OR($D74="",$AK74="",$AO74=""),"",MIN($AK74,$AO74))</f>
        <v/>
      </c>
      <c r="AQ74" s="117" t="str">
        <f>IF($AP74="","",$AP74*$G74)</f>
        <v/>
      </c>
      <c r="AR74" s="117" t="str">
        <f>IF($AL74="","",$H74-IF($P74="",0,$P74)-IF($Y74="",0,$Y74)-IF($AH74="",0,$AH74)-IF($AQ74="",0,$AQ74))</f>
        <v/>
      </c>
      <c r="AS74" s="117" t="str">
        <f t="shared" si="18"/>
        <v/>
      </c>
      <c r="AT74" s="96" t="str">
        <f t="shared" si="19"/>
        <v/>
      </c>
      <c r="AU74" s="96"/>
    </row>
    <row r="75" spans="1:47" ht="12.75" customHeight="1" x14ac:dyDescent="0.2">
      <c r="A75" s="96" t="str">
        <f>IFERROR(INDEX('2_Review &amp; Audit'!$F$6:$F$505,MATCH(ROW()-5,'2_Review &amp; Audit'!$AC$6:$AC$505,0)),"")</f>
        <v/>
      </c>
      <c r="B75" s="96" t="str">
        <f>IF($A75="","",INDEX('2_Review &amp; Audit'!$C$6:$C$505,MATCH(ROW()-5,'2_Review &amp; Audit'!$AC$6:$AC$505,0)))</f>
        <v/>
      </c>
      <c r="C75" s="96" t="str">
        <f>IF($A75="","",INDEX('2_Review &amp; Audit'!$D$6:$D$505,MATCH(ROW()-5,'2_Review &amp; Audit'!$AC$6:$AC$505,0)))</f>
        <v/>
      </c>
      <c r="D75" s="114" t="str">
        <f>IF($A75="","",INDEX('2_Review &amp; Audit'!$H$6:$H$505,MATCH(ROW()-5,'2_Review &amp; Audit'!$AC$6:$AC$505,0)))</f>
        <v/>
      </c>
      <c r="E75" s="108" t="str">
        <f>IF($A75="","",INDEX('2_Review &amp; Audit'!$M$6:$M$505,MATCH(ROW()-5,'2_Review &amp; Audit'!$AC$6:$AC$505,0)))</f>
        <v/>
      </c>
      <c r="F75" s="109" t="str">
        <f>IF($A75="","",IF(INDEX('2_Review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75" s="142" t="str">
        <f>IF(OR($A75="",$F75=0),"",ABS(INDEX('2_Review &amp; Audit'!$Q$6:$Q$505,MATCH(ROW()-5,'2_Review &amp; Audit'!$AC$6:$AC$505,0))/$F75))</f>
        <v/>
      </c>
      <c r="H75" s="142" t="str">
        <f>IF($A75="","",ABS(INDEX('2_Review &amp; Audit'!$Q$6:$Q$505,MATCH(ROW()-5,'2_Review &amp; Audit'!$AC$6:$AC$505,0))))</f>
        <v/>
      </c>
      <c r="I75" s="96" t="str">
        <f>IF($A75="","",INDEX('2_Review &amp; Audit'!$Y$6:$Y$505,MATCH(ROW()-5,'2_Review &amp; Audit'!$AC$6:$AC$505,0)))</f>
        <v/>
      </c>
      <c r="J75" s="110" t="str">
        <f>IF($A75="","",IFERROR(MATCH(ROW()-5,'2_Review &amp; Audit'!$AC$6:$AC$505,0)+5,""))</f>
        <v/>
      </c>
      <c r="K75" s="96" t="str" cm="1">
        <f t="array" ref="K75">IF($A75="","",IF($AU75&lt;&gt;"",IFERROR(MATCH($AU75,'2_Review &amp; Audit'!$H$6:$H$505,0)+5,""),IFERROR(MATCH(1,INDEX(('2_Review &amp; Audit'!$F$6:$F$505=$A75)*('2_Review &amp; Audit'!$I$6:$I$505&gt;=$E75-30)*('2_Review &amp; Audit'!$I$6:$I$505&lt;=$E75+30)*('2_Review &amp; Audit'!$R$6:$R$505&gt;0),0),0)+5,"")))</f>
        <v/>
      </c>
      <c r="L75" s="110" t="str" cm="1">
        <f t="array" ref="L75">IF($K75="","",INDEX('2_Review &amp; Audit'!$H:$H,$K75))</f>
        <v/>
      </c>
      <c r="M75" s="111" t="str">
        <f t="array" ref="M75">IF($K75="","",INDEX('2_Review &amp; Audit'!$I:$I,$K75))</f>
        <v/>
      </c>
      <c r="N75" s="109" t="str" cm="1">
        <f t="array" ref="N75">IF($K75="","",MAX(0,INDEX('2_Review &amp; Audit'!$R:$R,$K75)-SUMIFS($O$7:O74,$K$7:K74,$K75)))</f>
        <v/>
      </c>
      <c r="O75" s="109" t="str">
        <f>IF(OR($K75="",$N75="",$F75=""),"",MIN($F75,$N75))</f>
        <v/>
      </c>
      <c r="P75" s="112" t="str">
        <f>IF($O75="","",$O75*$G75)</f>
        <v/>
      </c>
      <c r="Q75" s="112" t="str">
        <f>IF($M75="","",$H75-IF($P75="",0,$P75)-IF($Y75="",0,$Y75)-IF($AH75="",0,$AH75)-IF($AQ75="",0,$AQ75))</f>
        <v/>
      </c>
      <c r="R75" s="112" t="str">
        <f t="shared" si="15"/>
        <v/>
      </c>
      <c r="S75" s="96" t="str">
        <f>IF($M75="","",MAX(0,N($F75)-N($O75)))</f>
        <v/>
      </c>
      <c r="T75" s="96" t="str" cm="1">
        <f t="array" ref="T75">IF(OR($D75="",$S75="",N($S75)&lt;=0),"",IFERROR(MATCH(1,INDEX(('2_Review &amp; Audit'!$F$6:$F$505=$A75)*('2_Review &amp; Audit'!$I$6:$I$505&gt;=$E75-30)*('2_Review &amp; Audit'!$I$6:$I$505&lt;=$E75+30)*('2_Review &amp; Audit'!$R$6:$R$505&gt;0)*(ROW('2_Review &amp; Audit'!$R$6:$R$505)&gt;$K75),0),0)+5,""))</f>
        <v/>
      </c>
      <c r="U75" s="96" t="str" cm="1">
        <f t="array" ref="U75">IF($T75="","",INDEX('2_Review &amp; Audit'!$H:$H,$T75))</f>
        <v/>
      </c>
      <c r="V75" s="108" t="str">
        <f t="array" ref="V75">IF($T75="","",INDEX('2_Review &amp; Audit'!$I:$I,$T75))</f>
        <v/>
      </c>
      <c r="W75" s="96" t="str">
        <f t="array" ref="W75">IF($T75="","",MAX(0,INDEX('2_Review &amp; Audit'!$J:$J,$T75)-SUMIFS($X$7:X74,$T$7:T74,$T75)))</f>
        <v/>
      </c>
      <c r="X75" s="96" t="str">
        <f t="shared" si="12"/>
        <v/>
      </c>
      <c r="Y75" s="117" t="str">
        <f>IF($X75="","",$X75*$G75)</f>
        <v/>
      </c>
      <c r="Z75" s="117" t="str">
        <f>IF($T75="","",$H75-IF($P75="",0,$P75)-IF($Y75="",0,$Y75))</f>
        <v/>
      </c>
      <c r="AA75" s="117" t="str">
        <f t="shared" si="13"/>
        <v/>
      </c>
      <c r="AB75" s="96" t="str">
        <f t="shared" si="16"/>
        <v/>
      </c>
      <c r="AC75" s="96" t="str">
        <f t="array" ref="AC75">IF(OR($D75="",$AB75="",N($AB75)&lt;=0),"",IFERROR(MATCH(1,INDEX(('2_Review &amp; Audit'!$F$6:$F$505=$A75)*('2_Review &amp; Audit'!$I$6:$I$505&gt;=$E75-30)*('2_Review &amp; Audit'!$I$6:$I$505&lt;=$E75+30)*('2_Review &amp; Audit'!$R$6:$R$505&gt;0)*(ROW('2_Review &amp; Audit'!$R$6:$R$505)&gt;$T75),0),0)+5,""))</f>
        <v/>
      </c>
      <c r="AD75" s="96" t="str" cm="1">
        <f t="array" ref="AD75">IF($AC75="","",INDEX('2_Review &amp; Audit'!$H:$H,$AC75))</f>
        <v/>
      </c>
      <c r="AE75" s="108" t="str">
        <f t="array" ref="AE75">IF($AC75="","",INDEX('2_Review &amp; Audit'!$I:$I,$AC75))</f>
        <v/>
      </c>
      <c r="AF75" s="96" t="str">
        <f t="array" ref="AF75">IF($AC75="","",MAX(0,INDEX('2_Review &amp; Audit'!$J:$J,$AC75)-SUMIFS($AG$7:AG74,$AC$7:AC74,$AC75)))</f>
        <v/>
      </c>
      <c r="AG75" s="96" t="str">
        <f t="shared" si="14"/>
        <v/>
      </c>
      <c r="AH75" s="117" t="str">
        <f>IF($AG75="","",$AG75*$G75)</f>
        <v/>
      </c>
      <c r="AI75" s="117" t="str">
        <f>IF($AC75="","",$H75-IF($P75="",0,$P75)-IF($Y75="",0,$Y75)-IF($AH75="",0,$AH75))</f>
        <v/>
      </c>
      <c r="AJ75" s="117" t="str">
        <f t="shared" si="3"/>
        <v/>
      </c>
      <c r="AK75" s="96" t="str">
        <f t="shared" si="17"/>
        <v/>
      </c>
      <c r="AL75" s="96" t="str" cm="1">
        <f t="array" ref="AL75">IF(OR($D75="",$AK75="",N($AK75)&lt;=0),"",IFERROR(MATCH(1,INDEX(('2_Review &amp; Audit'!$F$6:$F$505=$A75)*('2_Review &amp; Audit'!$I$6:$I$505&gt;=$E75-30)*('2_Review &amp; Audit'!$I$6:$I$505&lt;=$E75+30)*('2_Review &amp; Audit'!$R$6:$R$505&gt;0)*(ROW('2_Review &amp; Audit'!$R$6:$R$505)&gt;$AC75),0),0)+5,""))</f>
        <v/>
      </c>
      <c r="AM75" s="96" t="str">
        <f>IF($AL75="","",INDEX('2_Review &amp; Audit'!$H:$H,$AL75))</f>
        <v/>
      </c>
      <c r="AN75" s="108" t="str">
        <f>IF($AL75="","",INDEX('2_Review &amp; Audit'!$I:$I,$AL75))</f>
        <v/>
      </c>
      <c r="AO75" s="96" t="str">
        <f>IF($AL75="","",MAX(0,INDEX('2_Review &amp; Audit'!$H:$H,$AL75)-SUMIFS($AP$7:AP74,$AL$7:AL74,$AL75)))</f>
        <v/>
      </c>
      <c r="AP75" s="96" t="str">
        <f>IF(OR($D75="",$AK75="",$AO75=""),"",MIN($AK75,$AO75))</f>
        <v/>
      </c>
      <c r="AQ75" s="117" t="str">
        <f>IF($AP75="","",$AP75*$G75)</f>
        <v/>
      </c>
      <c r="AR75" s="117" t="str">
        <f>IF($AL75="","",$H75-IF($P75="",0,$P75)-IF($Y75="",0,$Y75)-IF($AH75="",0,$AH75)-IF($AQ75="",0,$AQ75))</f>
        <v/>
      </c>
      <c r="AS75" s="117" t="str">
        <f t="shared" si="18"/>
        <v/>
      </c>
      <c r="AT75" s="96" t="str">
        <f t="shared" si="19"/>
        <v/>
      </c>
      <c r="AU75" s="96"/>
    </row>
    <row r="76" spans="1:47" ht="12.75" customHeight="1" x14ac:dyDescent="0.2">
      <c r="A76" s="96" t="str">
        <f>IFERROR(INDEX('2_Review &amp; Audit'!$F$6:$F$505,MATCH(ROW()-5,'2_Review &amp; Audit'!$AC$6:$AC$505,0)),"")</f>
        <v/>
      </c>
      <c r="B76" s="96" t="str">
        <f>IF($A76="","",INDEX('2_Review &amp; Audit'!$C$6:$C$505,MATCH(ROW()-5,'2_Review &amp; Audit'!$AC$6:$AC$505,0)))</f>
        <v/>
      </c>
      <c r="C76" s="96" t="str">
        <f>IF($A76="","",INDEX('2_Review &amp; Audit'!$D$6:$D$505,MATCH(ROW()-5,'2_Review &amp; Audit'!$AC$6:$AC$505,0)))</f>
        <v/>
      </c>
      <c r="D76" s="114" t="str">
        <f>IF($A76="","",INDEX('2_Review &amp; Audit'!$H$6:$H$505,MATCH(ROW()-5,'2_Review &amp; Audit'!$AC$6:$AC$505,0)))</f>
        <v/>
      </c>
      <c r="E76" s="108" t="str">
        <f>IF($A76="","",INDEX('2_Review &amp; Audit'!$M$6:$M$505,MATCH(ROW()-5,'2_Review &amp; Audit'!$AC$6:$AC$505,0)))</f>
        <v/>
      </c>
      <c r="F76" s="109" t="str">
        <f>IF($A76="","",IF(INDEX('2_Review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76" s="142" t="str">
        <f>IF(OR($A76="",$F76=0),"",ABS(INDEX('2_Review &amp; Audit'!$Q$6:$Q$505,MATCH(ROW()-5,'2_Review &amp; Audit'!$AC$6:$AC$505,0))/$F76))</f>
        <v/>
      </c>
      <c r="H76" s="142" t="str">
        <f>IF($A76="","",ABS(INDEX('2_Review &amp; Audit'!$Q$6:$Q$505,MATCH(ROW()-5,'2_Review &amp; Audit'!$AC$6:$AC$505,0))))</f>
        <v/>
      </c>
      <c r="I76" s="96" t="str">
        <f>IF($A76="","",INDEX('2_Review &amp; Audit'!$Y$6:$Y$505,MATCH(ROW()-5,'2_Review &amp; Audit'!$AC$6:$AC$505,0)))</f>
        <v/>
      </c>
      <c r="J76" s="110" t="str">
        <f>IF($A76="","",IFERROR(MATCH(ROW()-5,'2_Review &amp; Audit'!$AC$6:$AC$505,0)+5,""))</f>
        <v/>
      </c>
      <c r="K76" s="96" t="str" cm="1">
        <f t="array" ref="K76">IF($A76="","",IF($AU76&lt;&gt;"",IFERROR(MATCH($AU76,'2_Review &amp; Audit'!$H$6:$H$505,0)+5,""),IFERROR(MATCH(1,INDEX(('2_Review &amp; Audit'!$F$6:$F$505=$A76)*('2_Review &amp; Audit'!$I$6:$I$505&gt;=$E76-30)*('2_Review &amp; Audit'!$I$6:$I$505&lt;=$E76+30)*('2_Review &amp; Audit'!$R$6:$R$505&gt;0),0),0)+5,"")))</f>
        <v/>
      </c>
      <c r="L76" s="110" t="str" cm="1">
        <f t="array" ref="L76">IF($K76="","",INDEX('2_Review &amp; Audit'!$H:$H,$K76))</f>
        <v/>
      </c>
      <c r="M76" s="111" t="str">
        <f t="array" ref="M76">IF($K76="","",INDEX('2_Review &amp; Audit'!$I:$I,$K76))</f>
        <v/>
      </c>
      <c r="N76" s="109" t="str" cm="1">
        <f t="array" ref="N76">IF($K76="","",MAX(0,INDEX('2_Review &amp; Audit'!$R:$R,$K76)-SUMIFS($O$7:O75,$K$7:K75,$K76)))</f>
        <v/>
      </c>
      <c r="O76" s="109" t="str">
        <f>IF(OR($K76="",$N76="",$F76=""),"",MIN($F76,$N76))</f>
        <v/>
      </c>
      <c r="P76" s="112" t="str">
        <f>IF($O76="","",$O76*$G76)</f>
        <v/>
      </c>
      <c r="Q76" s="112" t="str">
        <f>IF($M76="","",$H76-IF($P76="",0,$P76)-IF($Y76="",0,$Y76)-IF($AH76="",0,$AH76)-IF($AQ76="",0,$AQ76))</f>
        <v/>
      </c>
      <c r="R76" s="112" t="str">
        <f t="shared" si="15"/>
        <v/>
      </c>
      <c r="S76" s="96" t="str">
        <f>IF($M76="","",MAX(0,N($F76)-N($O76)))</f>
        <v/>
      </c>
      <c r="T76" s="96" t="str" cm="1">
        <f t="array" ref="T76">IF(OR($D76="",$S76="",N($S76)&lt;=0),"",IFERROR(MATCH(1,INDEX(('2_Review &amp; Audit'!$F$6:$F$505=$A76)*('2_Review &amp; Audit'!$I$6:$I$505&gt;=$E76-30)*('2_Review &amp; Audit'!$I$6:$I$505&lt;=$E76+30)*('2_Review &amp; Audit'!$R$6:$R$505&gt;0)*(ROW('2_Review &amp; Audit'!$R$6:$R$505)&gt;$K76),0),0)+5,""))</f>
        <v/>
      </c>
      <c r="U76" s="96" t="str" cm="1">
        <f t="array" ref="U76">IF($T76="","",INDEX('2_Review &amp; Audit'!$H:$H,$T76))</f>
        <v/>
      </c>
      <c r="V76" s="108" t="str">
        <f t="array" ref="V76">IF($T76="","",INDEX('2_Review &amp; Audit'!$I:$I,$T76))</f>
        <v/>
      </c>
      <c r="W76" s="96" t="str">
        <f t="array" ref="W76">IF($T76="","",MAX(0,INDEX('2_Review &amp; Audit'!$J:$J,$T76)-SUMIFS($X$7:X75,$T$7:T75,$T76)))</f>
        <v/>
      </c>
      <c r="X76" s="96" t="str">
        <f t="shared" si="12"/>
        <v/>
      </c>
      <c r="Y76" s="117" t="str">
        <f>IF($X76="","",$X76*$G76)</f>
        <v/>
      </c>
      <c r="Z76" s="117" t="str">
        <f>IF($T76="","",$H76-IF($P76="",0,$P76)-IF($Y76="",0,$Y76))</f>
        <v/>
      </c>
      <c r="AA76" s="117" t="str">
        <f t="shared" si="13"/>
        <v/>
      </c>
      <c r="AB76" s="96" t="str">
        <f t="shared" si="16"/>
        <v/>
      </c>
      <c r="AC76" s="96" t="str">
        <f t="array" ref="AC76">IF(OR($D76="",$AB76="",N($AB76)&lt;=0),"",IFERROR(MATCH(1,INDEX(('2_Review &amp; Audit'!$F$6:$F$505=$A76)*('2_Review &amp; Audit'!$I$6:$I$505&gt;=$E76-30)*('2_Review &amp; Audit'!$I$6:$I$505&lt;=$E76+30)*('2_Review &amp; Audit'!$R$6:$R$505&gt;0)*(ROW('2_Review &amp; Audit'!$R$6:$R$505)&gt;$T76),0),0)+5,""))</f>
        <v/>
      </c>
      <c r="AD76" s="96" t="str" cm="1">
        <f t="array" ref="AD76">IF($AC76="","",INDEX('2_Review &amp; Audit'!$H:$H,$AC76))</f>
        <v/>
      </c>
      <c r="AE76" s="108" t="str">
        <f t="array" ref="AE76">IF($AC76="","",INDEX('2_Review &amp; Audit'!$I:$I,$AC76))</f>
        <v/>
      </c>
      <c r="AF76" s="96" t="str">
        <f t="array" ref="AF76">IF($AC76="","",MAX(0,INDEX('2_Review &amp; Audit'!$J:$J,$AC76)-SUMIFS($AG$7:AG75,$AC$7:AC75,$AC76)))</f>
        <v/>
      </c>
      <c r="AG76" s="96" t="str">
        <f t="shared" si="14"/>
        <v/>
      </c>
      <c r="AH76" s="117" t="str">
        <f>IF($AG76="","",$AG76*$G76)</f>
        <v/>
      </c>
      <c r="AI76" s="117" t="str">
        <f>IF($AC76="","",$H76-IF($P76="",0,$P76)-IF($Y76="",0,$Y76)-IF($AH76="",0,$AH76))</f>
        <v/>
      </c>
      <c r="AJ76" s="117" t="str">
        <f t="shared" si="3"/>
        <v/>
      </c>
      <c r="AK76" s="96" t="str">
        <f t="shared" si="17"/>
        <v/>
      </c>
      <c r="AL76" s="96" t="str" cm="1">
        <f t="array" ref="AL76">IF(OR($D76="",$AK76="",N($AK76)&lt;=0),"",IFERROR(MATCH(1,INDEX(('2_Review &amp; Audit'!$F$6:$F$505=$A76)*('2_Review &amp; Audit'!$I$6:$I$505&gt;=$E76-30)*('2_Review &amp; Audit'!$I$6:$I$505&lt;=$E76+30)*('2_Review &amp; Audit'!$R$6:$R$505&gt;0)*(ROW('2_Review &amp; Audit'!$R$6:$R$505)&gt;$AC76),0),0)+5,""))</f>
        <v/>
      </c>
      <c r="AM76" s="96" t="str">
        <f>IF($AL76="","",INDEX('2_Review &amp; Audit'!$H:$H,$AL76))</f>
        <v/>
      </c>
      <c r="AN76" s="108" t="str">
        <f>IF($AL76="","",INDEX('2_Review &amp; Audit'!$I:$I,$AL76))</f>
        <v/>
      </c>
      <c r="AO76" s="96" t="str">
        <f>IF($AL76="","",MAX(0,INDEX('2_Review &amp; Audit'!$H:$H,$AL76)-SUMIFS($AP$7:AP75,$AL$7:AL75,$AL76)))</f>
        <v/>
      </c>
      <c r="AP76" s="96" t="str">
        <f>IF(OR($D76="",$AK76="",$AO76=""),"",MIN($AK76,$AO76))</f>
        <v/>
      </c>
      <c r="AQ76" s="117" t="str">
        <f>IF($AP76="","",$AP76*$G76)</f>
        <v/>
      </c>
      <c r="AR76" s="117" t="str">
        <f>IF($AL76="","",$H76-IF($P76="",0,$P76)-IF($Y76="",0,$Y76)-IF($AH76="",0,$AH76)-IF($AQ76="",0,$AQ76))</f>
        <v/>
      </c>
      <c r="AS76" s="117" t="str">
        <f t="shared" si="18"/>
        <v/>
      </c>
      <c r="AT76" s="96" t="str">
        <f t="shared" si="19"/>
        <v/>
      </c>
      <c r="AU76" s="96"/>
    </row>
    <row r="77" spans="1:47" ht="12.75" customHeight="1" x14ac:dyDescent="0.2">
      <c r="A77" s="96" t="str">
        <f>IFERROR(INDEX('2_Review &amp; Audit'!$F$6:$F$505,MATCH(ROW()-5,'2_Review &amp; Audit'!$AC$6:$AC$505,0)),"")</f>
        <v/>
      </c>
      <c r="B77" s="96" t="str">
        <f>IF($A77="","",INDEX('2_Review &amp; Audit'!$C$6:$C$505,MATCH(ROW()-5,'2_Review &amp; Audit'!$AC$6:$AC$505,0)))</f>
        <v/>
      </c>
      <c r="C77" s="96" t="str">
        <f>IF($A77="","",INDEX('2_Review &amp; Audit'!$D$6:$D$505,MATCH(ROW()-5,'2_Review &amp; Audit'!$AC$6:$AC$505,0)))</f>
        <v/>
      </c>
      <c r="D77" s="114" t="str">
        <f>IF($A77="","",INDEX('2_Review &amp; Audit'!$H$6:$H$505,MATCH(ROW()-5,'2_Review &amp; Audit'!$AC$6:$AC$505,0)))</f>
        <v/>
      </c>
      <c r="E77" s="108" t="str">
        <f>IF($A77="","",INDEX('2_Review &amp; Audit'!$M$6:$M$505,MATCH(ROW()-5,'2_Review &amp; Audit'!$AC$6:$AC$505,0)))</f>
        <v/>
      </c>
      <c r="F77" s="109" t="str">
        <f>IF($A77="","",IF(INDEX('2_Review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77" s="142" t="str">
        <f>IF(OR($A77="",$F77=0),"",ABS(INDEX('2_Review &amp; Audit'!$Q$6:$Q$505,MATCH(ROW()-5,'2_Review &amp; Audit'!$AC$6:$AC$505,0))/$F77))</f>
        <v/>
      </c>
      <c r="H77" s="142" t="str">
        <f>IF($A77="","",ABS(INDEX('2_Review &amp; Audit'!$Q$6:$Q$505,MATCH(ROW()-5,'2_Review &amp; Audit'!$AC$6:$AC$505,0))))</f>
        <v/>
      </c>
      <c r="I77" s="96" t="str">
        <f>IF($A77="","",INDEX('2_Review &amp; Audit'!$Y$6:$Y$505,MATCH(ROW()-5,'2_Review &amp; Audit'!$AC$6:$AC$505,0)))</f>
        <v/>
      </c>
      <c r="J77" s="110" t="str">
        <f>IF($A77="","",IFERROR(MATCH(ROW()-5,'2_Review &amp; Audit'!$AC$6:$AC$505,0)+5,""))</f>
        <v/>
      </c>
      <c r="K77" s="96" t="str" cm="1">
        <f t="array" ref="K77">IF($A77="","",IF($AU77&lt;&gt;"",IFERROR(MATCH($AU77,'2_Review &amp; Audit'!$H$6:$H$505,0)+5,""),IFERROR(MATCH(1,INDEX(('2_Review &amp; Audit'!$F$6:$F$505=$A77)*('2_Review &amp; Audit'!$I$6:$I$505&gt;=$E77-30)*('2_Review &amp; Audit'!$I$6:$I$505&lt;=$E77+30)*('2_Review &amp; Audit'!$R$6:$R$505&gt;0),0),0)+5,"")))</f>
        <v/>
      </c>
      <c r="L77" s="110" t="str" cm="1">
        <f t="array" ref="L77">IF($K77="","",INDEX('2_Review &amp; Audit'!$H:$H,$K77))</f>
        <v/>
      </c>
      <c r="M77" s="111" t="str">
        <f t="array" ref="M77">IF($K77="","",INDEX('2_Review &amp; Audit'!$I:$I,$K77))</f>
        <v/>
      </c>
      <c r="N77" s="109" t="str" cm="1">
        <f t="array" ref="N77">IF($K77="","",MAX(0,INDEX('2_Review &amp; Audit'!$R:$R,$K77)-SUMIFS($O$7:O76,$K$7:K76,$K77)))</f>
        <v/>
      </c>
      <c r="O77" s="109" t="str">
        <f>IF(OR($K77="",$N77="",$F77=""),"",MIN($F77,$N77))</f>
        <v/>
      </c>
      <c r="P77" s="112" t="str">
        <f>IF($O77="","",$O77*$G77)</f>
        <v/>
      </c>
      <c r="Q77" s="112" t="str">
        <f>IF($M77="","",$H77-IF($P77="",0,$P77)-IF($Y77="",0,$Y77)-IF($AH77="",0,$AH77)-IF($AQ77="",0,$AQ77))</f>
        <v/>
      </c>
      <c r="R77" s="112" t="str">
        <f t="shared" si="15"/>
        <v/>
      </c>
      <c r="S77" s="96" t="str">
        <f>IF($M77="","",MAX(0,N($F77)-N($O77)))</f>
        <v/>
      </c>
      <c r="T77" s="96" t="str" cm="1">
        <f t="array" ref="T77">IF(OR($D77="",$S77="",N($S77)&lt;=0),"",IFERROR(MATCH(1,INDEX(('2_Review &amp; Audit'!$F$6:$F$505=$A77)*('2_Review &amp; Audit'!$I$6:$I$505&gt;=$E77-30)*('2_Review &amp; Audit'!$I$6:$I$505&lt;=$E77+30)*('2_Review &amp; Audit'!$R$6:$R$505&gt;0)*(ROW('2_Review &amp; Audit'!$R$6:$R$505)&gt;$K77),0),0)+5,""))</f>
        <v/>
      </c>
      <c r="U77" s="96" t="str" cm="1">
        <f t="array" ref="U77">IF($T77="","",INDEX('2_Review &amp; Audit'!$H:$H,$T77))</f>
        <v/>
      </c>
      <c r="V77" s="108" t="str">
        <f t="array" ref="V77">IF($T77="","",INDEX('2_Review &amp; Audit'!$I:$I,$T77))</f>
        <v/>
      </c>
      <c r="W77" s="96" t="str">
        <f t="array" ref="W77">IF($T77="","",MAX(0,INDEX('2_Review &amp; Audit'!$J:$J,$T77)-SUMIFS($X$7:X76,$T$7:T76,$T77)))</f>
        <v/>
      </c>
      <c r="X77" s="96" t="str">
        <f t="shared" si="12"/>
        <v/>
      </c>
      <c r="Y77" s="117" t="str">
        <f>IF($X77="","",$X77*$G77)</f>
        <v/>
      </c>
      <c r="Z77" s="117" t="str">
        <f>IF($T77="","",$H77-IF($P77="",0,$P77)-IF($Y77="",0,$Y77))</f>
        <v/>
      </c>
      <c r="AA77" s="117" t="str">
        <f t="shared" si="13"/>
        <v/>
      </c>
      <c r="AB77" s="96" t="str">
        <f t="shared" si="16"/>
        <v/>
      </c>
      <c r="AC77" s="96" t="str">
        <f t="array" ref="AC77">IF(OR($D77="",$AB77="",N($AB77)&lt;=0),"",IFERROR(MATCH(1,INDEX(('2_Review &amp; Audit'!$F$6:$F$505=$A77)*('2_Review &amp; Audit'!$I$6:$I$505&gt;=$E77-30)*('2_Review &amp; Audit'!$I$6:$I$505&lt;=$E77+30)*('2_Review &amp; Audit'!$R$6:$R$505&gt;0)*(ROW('2_Review &amp; Audit'!$R$6:$R$505)&gt;$T77),0),0)+5,""))</f>
        <v/>
      </c>
      <c r="AD77" s="96" t="str" cm="1">
        <f t="array" ref="AD77">IF($AC77="","",INDEX('2_Review &amp; Audit'!$H:$H,$AC77))</f>
        <v/>
      </c>
      <c r="AE77" s="108" t="str">
        <f t="array" ref="AE77">IF($AC77="","",INDEX('2_Review &amp; Audit'!$I:$I,$AC77))</f>
        <v/>
      </c>
      <c r="AF77" s="96" t="str">
        <f t="array" ref="AF77">IF($AC77="","",MAX(0,INDEX('2_Review &amp; Audit'!$J:$J,$AC77)-SUMIFS($AG$7:AG76,$AC$7:AC76,$AC77)))</f>
        <v/>
      </c>
      <c r="AG77" s="96" t="str">
        <f t="shared" si="14"/>
        <v/>
      </c>
      <c r="AH77" s="117" t="str">
        <f>IF($AG77="","",$AG77*$G77)</f>
        <v/>
      </c>
      <c r="AI77" s="117" t="str">
        <f>IF($AC77="","",$H77-IF($P77="",0,$P77)-IF($Y77="",0,$Y77)-IF($AH77="",0,$AH77))</f>
        <v/>
      </c>
      <c r="AJ77" s="117" t="str">
        <f t="shared" si="3"/>
        <v/>
      </c>
      <c r="AK77" s="96" t="str">
        <f t="shared" si="17"/>
        <v/>
      </c>
      <c r="AL77" s="96" t="str" cm="1">
        <f t="array" ref="AL77">IF(OR($D77="",$AK77="",N($AK77)&lt;=0),"",IFERROR(MATCH(1,INDEX(('2_Review &amp; Audit'!$F$6:$F$505=$A77)*('2_Review &amp; Audit'!$I$6:$I$505&gt;=$E77-30)*('2_Review &amp; Audit'!$I$6:$I$505&lt;=$E77+30)*('2_Review &amp; Audit'!$R$6:$R$505&gt;0)*(ROW('2_Review &amp; Audit'!$R$6:$R$505)&gt;$AC77),0),0)+5,""))</f>
        <v/>
      </c>
      <c r="AM77" s="96" t="str">
        <f>IF($AL77="","",INDEX('2_Review &amp; Audit'!$H:$H,$AL77))</f>
        <v/>
      </c>
      <c r="AN77" s="108" t="str">
        <f>IF($AL77="","",INDEX('2_Review &amp; Audit'!$I:$I,$AL77))</f>
        <v/>
      </c>
      <c r="AO77" s="96" t="str">
        <f>IF($AL77="","",MAX(0,INDEX('2_Review &amp; Audit'!$H:$H,$AL77)-SUMIFS($AP$7:AP76,$AL$7:AL76,$AL77)))</f>
        <v/>
      </c>
      <c r="AP77" s="96" t="str">
        <f>IF(OR($D77="",$AK77="",$AO77=""),"",MIN($AK77,$AO77))</f>
        <v/>
      </c>
      <c r="AQ77" s="117" t="str">
        <f>IF($AP77="","",$AP77*$G77)</f>
        <v/>
      </c>
      <c r="AR77" s="117" t="str">
        <f>IF($AL77="","",$H77-IF($P77="",0,$P77)-IF($Y77="",0,$Y77)-IF($AH77="",0,$AH77)-IF($AQ77="",0,$AQ77))</f>
        <v/>
      </c>
      <c r="AS77" s="117" t="str">
        <f t="shared" si="18"/>
        <v/>
      </c>
      <c r="AT77" s="96" t="str">
        <f t="shared" si="19"/>
        <v/>
      </c>
      <c r="AU77" s="96"/>
    </row>
    <row r="78" spans="1:47" ht="12.75" customHeight="1" x14ac:dyDescent="0.2">
      <c r="A78" s="96" t="str">
        <f>IFERROR(INDEX('2_Review &amp; Audit'!$F$6:$F$505,MATCH(ROW()-5,'2_Review &amp; Audit'!$AC$6:$AC$505,0)),"")</f>
        <v/>
      </c>
      <c r="B78" s="96" t="str">
        <f>IF($A78="","",INDEX('2_Review &amp; Audit'!$C$6:$C$505,MATCH(ROW()-5,'2_Review &amp; Audit'!$AC$6:$AC$505,0)))</f>
        <v/>
      </c>
      <c r="C78" s="96" t="str">
        <f>IF($A78="","",INDEX('2_Review &amp; Audit'!$D$6:$D$505,MATCH(ROW()-5,'2_Review &amp; Audit'!$AC$6:$AC$505,0)))</f>
        <v/>
      </c>
      <c r="D78" s="114" t="str">
        <f>IF($A78="","",INDEX('2_Review &amp; Audit'!$H$6:$H$505,MATCH(ROW()-5,'2_Review &amp; Audit'!$AC$6:$AC$505,0)))</f>
        <v/>
      </c>
      <c r="E78" s="108" t="str">
        <f>IF($A78="","",INDEX('2_Review &amp; Audit'!$M$6:$M$505,MATCH(ROW()-5,'2_Review &amp; Audit'!$AC$6:$AC$505,0)))</f>
        <v/>
      </c>
      <c r="F78" s="109" t="str">
        <f>IF($A78="","",IF(INDEX('2_Review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78" s="142" t="str">
        <f>IF(OR($A78="",$F78=0),"",ABS(INDEX('2_Review &amp; Audit'!$Q$6:$Q$505,MATCH(ROW()-5,'2_Review &amp; Audit'!$AC$6:$AC$505,0))/$F78))</f>
        <v/>
      </c>
      <c r="H78" s="142" t="str">
        <f>IF($A78="","",ABS(INDEX('2_Review &amp; Audit'!$Q$6:$Q$505,MATCH(ROW()-5,'2_Review &amp; Audit'!$AC$6:$AC$505,0))))</f>
        <v/>
      </c>
      <c r="I78" s="96" t="str">
        <f>IF($A78="","",INDEX('2_Review &amp; Audit'!$Y$6:$Y$505,MATCH(ROW()-5,'2_Review &amp; Audit'!$AC$6:$AC$505,0)))</f>
        <v/>
      </c>
      <c r="J78" s="110" t="str">
        <f>IF($A78="","",IFERROR(MATCH(ROW()-5,'2_Review &amp; Audit'!$AC$6:$AC$505,0)+5,""))</f>
        <v/>
      </c>
      <c r="K78" s="96" t="str" cm="1">
        <f t="array" ref="K78">IF($A78="","",IF($AU78&lt;&gt;"",IFERROR(MATCH($AU78,'2_Review &amp; Audit'!$H$6:$H$505,0)+5,""),IFERROR(MATCH(1,INDEX(('2_Review &amp; Audit'!$F$6:$F$505=$A78)*('2_Review &amp; Audit'!$I$6:$I$505&gt;=$E78-30)*('2_Review &amp; Audit'!$I$6:$I$505&lt;=$E78+30)*('2_Review &amp; Audit'!$R$6:$R$505&gt;0),0),0)+5,"")))</f>
        <v/>
      </c>
      <c r="L78" s="110" t="str" cm="1">
        <f t="array" ref="L78">IF($K78="","",INDEX('2_Review &amp; Audit'!$H:$H,$K78))</f>
        <v/>
      </c>
      <c r="M78" s="111" t="str">
        <f t="array" ref="M78">IF($K78="","",INDEX('2_Review &amp; Audit'!$I:$I,$K78))</f>
        <v/>
      </c>
      <c r="N78" s="109" t="str" cm="1">
        <f t="array" ref="N78">IF($K78="","",MAX(0,INDEX('2_Review &amp; Audit'!$R:$R,$K78)-SUMIFS($O$7:O77,$K$7:K77,$K78)))</f>
        <v/>
      </c>
      <c r="O78" s="109" t="str">
        <f>IF(OR($K78="",$N78="",$F78=""),"",MIN($F78,$N78))</f>
        <v/>
      </c>
      <c r="P78" s="112" t="str">
        <f>IF($O78="","",$O78*$G78)</f>
        <v/>
      </c>
      <c r="Q78" s="112" t="str">
        <f>IF($M78="","",$H78-IF($P78="",0,$P78)-IF($Y78="",0,$Y78)-IF($AH78="",0,$AH78)-IF($AQ78="",0,$AQ78))</f>
        <v/>
      </c>
      <c r="R78" s="112" t="str">
        <f t="shared" si="15"/>
        <v/>
      </c>
      <c r="S78" s="96" t="str">
        <f>IF($M78="","",MAX(0,N($F78)-N($O78)))</f>
        <v/>
      </c>
      <c r="T78" s="96" t="str" cm="1">
        <f t="array" ref="T78">IF(OR($D78="",$S78="",N($S78)&lt;=0),"",IFERROR(MATCH(1,INDEX(('2_Review &amp; Audit'!$F$6:$F$505=$A78)*('2_Review &amp; Audit'!$I$6:$I$505&gt;=$E78-30)*('2_Review &amp; Audit'!$I$6:$I$505&lt;=$E78+30)*('2_Review &amp; Audit'!$R$6:$R$505&gt;0)*(ROW('2_Review &amp; Audit'!$R$6:$R$505)&gt;$K78),0),0)+5,""))</f>
        <v/>
      </c>
      <c r="U78" s="96" t="str" cm="1">
        <f t="array" ref="U78">IF($T78="","",INDEX('2_Review &amp; Audit'!$H:$H,$T78))</f>
        <v/>
      </c>
      <c r="V78" s="108" t="str">
        <f t="array" ref="V78">IF($T78="","",INDEX('2_Review &amp; Audit'!$I:$I,$T78))</f>
        <v/>
      </c>
      <c r="W78" s="96" t="str">
        <f t="array" ref="W78">IF($T78="","",MAX(0,INDEX('2_Review &amp; Audit'!$J:$J,$T78)-SUMIFS($X$7:X77,$T$7:T77,$T78)))</f>
        <v/>
      </c>
      <c r="X78" s="96" t="str">
        <f t="shared" si="12"/>
        <v/>
      </c>
      <c r="Y78" s="117" t="str">
        <f>IF($X78="","",$X78*$G78)</f>
        <v/>
      </c>
      <c r="Z78" s="117" t="str">
        <f>IF($T78="","",$H78-IF($P78="",0,$P78)-IF($Y78="",0,$Y78))</f>
        <v/>
      </c>
      <c r="AA78" s="117" t="str">
        <f t="shared" si="13"/>
        <v/>
      </c>
      <c r="AB78" s="96" t="str">
        <f t="shared" si="16"/>
        <v/>
      </c>
      <c r="AC78" s="96" t="str">
        <f t="array" ref="AC78">IF(OR($D78="",$AB78="",N($AB78)&lt;=0),"",IFERROR(MATCH(1,INDEX(('2_Review &amp; Audit'!$F$6:$F$505=$A78)*('2_Review &amp; Audit'!$I$6:$I$505&gt;=$E78-30)*('2_Review &amp; Audit'!$I$6:$I$505&lt;=$E78+30)*('2_Review &amp; Audit'!$R$6:$R$505&gt;0)*(ROW('2_Review &amp; Audit'!$R$6:$R$505)&gt;$T78),0),0)+5,""))</f>
        <v/>
      </c>
      <c r="AD78" s="96" t="str" cm="1">
        <f t="array" ref="AD78">IF($AC78="","",INDEX('2_Review &amp; Audit'!$H:$H,$AC78))</f>
        <v/>
      </c>
      <c r="AE78" s="108" t="str">
        <f t="array" ref="AE78">IF($AC78="","",INDEX('2_Review &amp; Audit'!$I:$I,$AC78))</f>
        <v/>
      </c>
      <c r="AF78" s="96" t="str">
        <f t="array" ref="AF78">IF($AC78="","",MAX(0,INDEX('2_Review &amp; Audit'!$J:$J,$AC78)-SUMIFS($AG$7:AG77,$AC$7:AC77,$AC78)))</f>
        <v/>
      </c>
      <c r="AG78" s="96" t="str">
        <f t="shared" si="14"/>
        <v/>
      </c>
      <c r="AH78" s="117" t="str">
        <f>IF($AG78="","",$AG78*$G78)</f>
        <v/>
      </c>
      <c r="AI78" s="117" t="str">
        <f>IF($AC78="","",$H78-IF($P78="",0,$P78)-IF($Y78="",0,$Y78)-IF($AH78="",0,$AH78))</f>
        <v/>
      </c>
      <c r="AJ78" s="117" t="str">
        <f t="shared" si="3"/>
        <v/>
      </c>
      <c r="AK78" s="96" t="str">
        <f t="shared" si="17"/>
        <v/>
      </c>
      <c r="AL78" s="96" t="str" cm="1">
        <f t="array" ref="AL78">IF(OR($D78="",$AK78="",N($AK78)&lt;=0),"",IFERROR(MATCH(1,INDEX(('2_Review &amp; Audit'!$F$6:$F$505=$A78)*('2_Review &amp; Audit'!$I$6:$I$505&gt;=$E78-30)*('2_Review &amp; Audit'!$I$6:$I$505&lt;=$E78+30)*('2_Review &amp; Audit'!$R$6:$R$505&gt;0)*(ROW('2_Review &amp; Audit'!$R$6:$R$505)&gt;$AC78),0),0)+5,""))</f>
        <v/>
      </c>
      <c r="AM78" s="96" t="str">
        <f>IF($AL78="","",INDEX('2_Review &amp; Audit'!$H:$H,$AL78))</f>
        <v/>
      </c>
      <c r="AN78" s="108" t="str">
        <f>IF($AL78="","",INDEX('2_Review &amp; Audit'!$I:$I,$AL78))</f>
        <v/>
      </c>
      <c r="AO78" s="96" t="str">
        <f>IF($AL78="","",MAX(0,INDEX('2_Review &amp; Audit'!$H:$H,$AL78)-SUMIFS($AP$7:AP77,$AL$7:AL77,$AL78)))</f>
        <v/>
      </c>
      <c r="AP78" s="96" t="str">
        <f>IF(OR($D78="",$AK78="",$AO78=""),"",MIN($AK78,$AO78))</f>
        <v/>
      </c>
      <c r="AQ78" s="117" t="str">
        <f>IF($AP78="","",$AP78*$G78)</f>
        <v/>
      </c>
      <c r="AR78" s="117" t="str">
        <f>IF($AL78="","",$H78-IF($P78="",0,$P78)-IF($Y78="",0,$Y78)-IF($AH78="",0,$AH78)-IF($AQ78="",0,$AQ78))</f>
        <v/>
      </c>
      <c r="AS78" s="117" t="str">
        <f t="shared" si="18"/>
        <v/>
      </c>
      <c r="AT78" s="96" t="str">
        <f t="shared" si="19"/>
        <v/>
      </c>
      <c r="AU78" s="96"/>
    </row>
    <row r="79" spans="1:47" ht="12.75" customHeight="1" x14ac:dyDescent="0.2">
      <c r="A79" s="96" t="str">
        <f>IFERROR(INDEX('2_Review &amp; Audit'!$F$6:$F$505,MATCH(ROW()-5,'2_Review &amp; Audit'!$AC$6:$AC$505,0)),"")</f>
        <v/>
      </c>
      <c r="B79" s="96" t="str">
        <f>IF($A79="","",INDEX('2_Review &amp; Audit'!$C$6:$C$505,MATCH(ROW()-5,'2_Review &amp; Audit'!$AC$6:$AC$505,0)))</f>
        <v/>
      </c>
      <c r="C79" s="96" t="str">
        <f>IF($A79="","",INDEX('2_Review &amp; Audit'!$D$6:$D$505,MATCH(ROW()-5,'2_Review &amp; Audit'!$AC$6:$AC$505,0)))</f>
        <v/>
      </c>
      <c r="D79" s="114" t="str">
        <f>IF($A79="","",INDEX('2_Review &amp; Audit'!$H$6:$H$505,MATCH(ROW()-5,'2_Review &amp; Audit'!$AC$6:$AC$505,0)))</f>
        <v/>
      </c>
      <c r="E79" s="108" t="str">
        <f>IF($A79="","",INDEX('2_Review &amp; Audit'!$M$6:$M$505,MATCH(ROW()-5,'2_Review &amp; Audit'!$AC$6:$AC$505,0)))</f>
        <v/>
      </c>
      <c r="F79" s="109" t="str">
        <f>IF($A79="","",IF(INDEX('2_Review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79" s="142" t="str">
        <f>IF(OR($A79="",$F79=0),"",ABS(INDEX('2_Review &amp; Audit'!$Q$6:$Q$505,MATCH(ROW()-5,'2_Review &amp; Audit'!$AC$6:$AC$505,0))/$F79))</f>
        <v/>
      </c>
      <c r="H79" s="142" t="str">
        <f>IF($A79="","",ABS(INDEX('2_Review &amp; Audit'!$Q$6:$Q$505,MATCH(ROW()-5,'2_Review &amp; Audit'!$AC$6:$AC$505,0))))</f>
        <v/>
      </c>
      <c r="I79" s="96" t="str">
        <f>IF($A79="","",INDEX('2_Review &amp; Audit'!$Y$6:$Y$505,MATCH(ROW()-5,'2_Review &amp; Audit'!$AC$6:$AC$505,0)))</f>
        <v/>
      </c>
      <c r="J79" s="110" t="str">
        <f>IF($A79="","",IFERROR(MATCH(ROW()-5,'2_Review &amp; Audit'!$AC$6:$AC$505,0)+5,""))</f>
        <v/>
      </c>
      <c r="K79" s="96" t="str" cm="1">
        <f t="array" ref="K79">IF($A79="","",IF($AU79&lt;&gt;"",IFERROR(MATCH($AU79,'2_Review &amp; Audit'!$H$6:$H$505,0)+5,""),IFERROR(MATCH(1,INDEX(('2_Review &amp; Audit'!$F$6:$F$505=$A79)*('2_Review &amp; Audit'!$I$6:$I$505&gt;=$E79-30)*('2_Review &amp; Audit'!$I$6:$I$505&lt;=$E79+30)*('2_Review &amp; Audit'!$R$6:$R$505&gt;0),0),0)+5,"")))</f>
        <v/>
      </c>
      <c r="L79" s="110" t="str" cm="1">
        <f t="array" ref="L79">IF($K79="","",INDEX('2_Review &amp; Audit'!$H:$H,$K79))</f>
        <v/>
      </c>
      <c r="M79" s="111" t="str">
        <f t="array" ref="M79">IF($K79="","",INDEX('2_Review &amp; Audit'!$I:$I,$K79))</f>
        <v/>
      </c>
      <c r="N79" s="109" t="str" cm="1">
        <f t="array" ref="N79">IF($K79="","",MAX(0,INDEX('2_Review &amp; Audit'!$R:$R,$K79)-SUMIFS($O$7:O78,$K$7:K78,$K79)))</f>
        <v/>
      </c>
      <c r="O79" s="109" t="str">
        <f>IF(OR($K79="",$N79="",$F79=""),"",MIN($F79,$N79))</f>
        <v/>
      </c>
      <c r="P79" s="112" t="str">
        <f>IF($O79="","",$O79*$G79)</f>
        <v/>
      </c>
      <c r="Q79" s="112" t="str">
        <f>IF($M79="","",$H79-IF($P79="",0,$P79)-IF($Y79="",0,$Y79)-IF($AH79="",0,$AH79)-IF($AQ79="",0,$AQ79))</f>
        <v/>
      </c>
      <c r="R79" s="112" t="str">
        <f t="shared" si="15"/>
        <v/>
      </c>
      <c r="S79" s="96" t="str">
        <f>IF($M79="","",MAX(0,N($F79)-N($O79)))</f>
        <v/>
      </c>
      <c r="T79" s="96" t="str" cm="1">
        <f t="array" ref="T79">IF(OR($D79="",$S79="",N($S79)&lt;=0),"",IFERROR(MATCH(1,INDEX(('2_Review &amp; Audit'!$F$6:$F$505=$A79)*('2_Review &amp; Audit'!$I$6:$I$505&gt;=$E79-30)*('2_Review &amp; Audit'!$I$6:$I$505&lt;=$E79+30)*('2_Review &amp; Audit'!$R$6:$R$505&gt;0)*(ROW('2_Review &amp; Audit'!$R$6:$R$505)&gt;$K79),0),0)+5,""))</f>
        <v/>
      </c>
      <c r="U79" s="96" t="str" cm="1">
        <f t="array" ref="U79">IF($T79="","",INDEX('2_Review &amp; Audit'!$H:$H,$T79))</f>
        <v/>
      </c>
      <c r="V79" s="108" t="str">
        <f t="array" ref="V79">IF($T79="","",INDEX('2_Review &amp; Audit'!$I:$I,$T79))</f>
        <v/>
      </c>
      <c r="W79" s="96" t="str">
        <f t="array" ref="W79">IF($T79="","",MAX(0,INDEX('2_Review &amp; Audit'!$J:$J,$T79)-SUMIFS($X$7:X78,$T$7:T78,$T79)))</f>
        <v/>
      </c>
      <c r="X79" s="96" t="str">
        <f t="shared" si="12"/>
        <v/>
      </c>
      <c r="Y79" s="117" t="str">
        <f>IF($X79="","",$X79*$G79)</f>
        <v/>
      </c>
      <c r="Z79" s="117" t="str">
        <f>IF($T79="","",$H79-IF($P79="",0,$P79)-IF($Y79="",0,$Y79))</f>
        <v/>
      </c>
      <c r="AA79" s="117" t="str">
        <f t="shared" si="13"/>
        <v/>
      </c>
      <c r="AB79" s="96" t="str">
        <f t="shared" si="16"/>
        <v/>
      </c>
      <c r="AC79" s="96" t="str">
        <f t="array" ref="AC79">IF(OR($D79="",$AB79="",N($AB79)&lt;=0),"",IFERROR(MATCH(1,INDEX(('2_Review &amp; Audit'!$F$6:$F$505=$A79)*('2_Review &amp; Audit'!$I$6:$I$505&gt;=$E79-30)*('2_Review &amp; Audit'!$I$6:$I$505&lt;=$E79+30)*('2_Review &amp; Audit'!$R$6:$R$505&gt;0)*(ROW('2_Review &amp; Audit'!$R$6:$R$505)&gt;$T79),0),0)+5,""))</f>
        <v/>
      </c>
      <c r="AD79" s="96" t="str" cm="1">
        <f t="array" ref="AD79">IF($AC79="","",INDEX('2_Review &amp; Audit'!$H:$H,$AC79))</f>
        <v/>
      </c>
      <c r="AE79" s="108" t="str">
        <f t="array" ref="AE79">IF($AC79="","",INDEX('2_Review &amp; Audit'!$I:$I,$AC79))</f>
        <v/>
      </c>
      <c r="AF79" s="96" t="str">
        <f t="array" ref="AF79">IF($AC79="","",MAX(0,INDEX('2_Review &amp; Audit'!$J:$J,$AC79)-SUMIFS($AG$7:AG78,$AC$7:AC78,$AC79)))</f>
        <v/>
      </c>
      <c r="AG79" s="96" t="str">
        <f t="shared" si="14"/>
        <v/>
      </c>
      <c r="AH79" s="117" t="str">
        <f>IF($AG79="","",$AG79*$G79)</f>
        <v/>
      </c>
      <c r="AI79" s="117" t="str">
        <f>IF($AC79="","",$H79-IF($P79="",0,$P79)-IF($Y79="",0,$Y79)-IF($AH79="",0,$AH79))</f>
        <v/>
      </c>
      <c r="AJ79" s="117" t="str">
        <f t="shared" si="3"/>
        <v/>
      </c>
      <c r="AK79" s="96" t="str">
        <f t="shared" si="17"/>
        <v/>
      </c>
      <c r="AL79" s="96" t="str" cm="1">
        <f t="array" ref="AL79">IF(OR($D79="",$AK79="",N($AK79)&lt;=0),"",IFERROR(MATCH(1,INDEX(('2_Review &amp; Audit'!$F$6:$F$505=$A79)*('2_Review &amp; Audit'!$I$6:$I$505&gt;=$E79-30)*('2_Review &amp; Audit'!$I$6:$I$505&lt;=$E79+30)*('2_Review &amp; Audit'!$R$6:$R$505&gt;0)*(ROW('2_Review &amp; Audit'!$R$6:$R$505)&gt;$AC79),0),0)+5,""))</f>
        <v/>
      </c>
      <c r="AM79" s="96" t="str">
        <f>IF($AL79="","",INDEX('2_Review &amp; Audit'!$H:$H,$AL79))</f>
        <v/>
      </c>
      <c r="AN79" s="108" t="str">
        <f>IF($AL79="","",INDEX('2_Review &amp; Audit'!$I:$I,$AL79))</f>
        <v/>
      </c>
      <c r="AO79" s="96" t="str">
        <f>IF($AL79="","",MAX(0,INDEX('2_Review &amp; Audit'!$H:$H,$AL79)-SUMIFS($AP$7:AP78,$AL$7:AL78,$AL79)))</f>
        <v/>
      </c>
      <c r="AP79" s="96" t="str">
        <f>IF(OR($D79="",$AK79="",$AO79=""),"",MIN($AK79,$AO79))</f>
        <v/>
      </c>
      <c r="AQ79" s="117" t="str">
        <f>IF($AP79="","",$AP79*$G79)</f>
        <v/>
      </c>
      <c r="AR79" s="117" t="str">
        <f>IF($AL79="","",$H79-IF($P79="",0,$P79)-IF($Y79="",0,$Y79)-IF($AH79="",0,$AH79)-IF($AQ79="",0,$AQ79))</f>
        <v/>
      </c>
      <c r="AS79" s="117" t="str">
        <f t="shared" si="18"/>
        <v/>
      </c>
      <c r="AT79" s="96" t="str">
        <f t="shared" si="19"/>
        <v/>
      </c>
      <c r="AU79" s="96"/>
    </row>
    <row r="80" spans="1:47" ht="12.75" customHeight="1" x14ac:dyDescent="0.2">
      <c r="A80" s="96" t="str">
        <f>IFERROR(INDEX('2_Review &amp; Audit'!$F$6:$F$505,MATCH(ROW()-5,'2_Review &amp; Audit'!$AC$6:$AC$505,0)),"")</f>
        <v/>
      </c>
      <c r="B80" s="96" t="str">
        <f>IF($A80="","",INDEX('2_Review &amp; Audit'!$C$6:$C$505,MATCH(ROW()-5,'2_Review &amp; Audit'!$AC$6:$AC$505,0)))</f>
        <v/>
      </c>
      <c r="C80" s="96" t="str">
        <f>IF($A80="","",INDEX('2_Review &amp; Audit'!$D$6:$D$505,MATCH(ROW()-5,'2_Review &amp; Audit'!$AC$6:$AC$505,0)))</f>
        <v/>
      </c>
      <c r="D80" s="114" t="str">
        <f>IF($A80="","",INDEX('2_Review &amp; Audit'!$H$6:$H$505,MATCH(ROW()-5,'2_Review &amp; Audit'!$AC$6:$AC$505,0)))</f>
        <v/>
      </c>
      <c r="E80" s="108" t="str">
        <f>IF($A80="","",INDEX('2_Review &amp; Audit'!$M$6:$M$505,MATCH(ROW()-5,'2_Review &amp; Audit'!$AC$6:$AC$505,0)))</f>
        <v/>
      </c>
      <c r="F80" s="109" t="str">
        <f>IF($A80="","",IF(INDEX('2_Review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80" s="142" t="str">
        <f>IF(OR($A80="",$F80=0),"",ABS(INDEX('2_Review &amp; Audit'!$Q$6:$Q$505,MATCH(ROW()-5,'2_Review &amp; Audit'!$AC$6:$AC$505,0))/$F80))</f>
        <v/>
      </c>
      <c r="H80" s="142" t="str">
        <f>IF($A80="","",ABS(INDEX('2_Review &amp; Audit'!$Q$6:$Q$505,MATCH(ROW()-5,'2_Review &amp; Audit'!$AC$6:$AC$505,0))))</f>
        <v/>
      </c>
      <c r="I80" s="96" t="str">
        <f>IF($A80="","",INDEX('2_Review &amp; Audit'!$Y$6:$Y$505,MATCH(ROW()-5,'2_Review &amp; Audit'!$AC$6:$AC$505,0)))</f>
        <v/>
      </c>
      <c r="J80" s="110" t="str">
        <f>IF($A80="","",IFERROR(MATCH(ROW()-5,'2_Review &amp; Audit'!$AC$6:$AC$505,0)+5,""))</f>
        <v/>
      </c>
      <c r="K80" s="96" t="str" cm="1">
        <f t="array" ref="K80">IF($A80="","",IF($AU80&lt;&gt;"",IFERROR(MATCH($AU80,'2_Review &amp; Audit'!$H$6:$H$505,0)+5,""),IFERROR(MATCH(1,INDEX(('2_Review &amp; Audit'!$F$6:$F$505=$A80)*('2_Review &amp; Audit'!$I$6:$I$505&gt;=$E80-30)*('2_Review &amp; Audit'!$I$6:$I$505&lt;=$E80+30)*('2_Review &amp; Audit'!$R$6:$R$505&gt;0),0),0)+5,"")))</f>
        <v/>
      </c>
      <c r="L80" s="110" t="str" cm="1">
        <f t="array" ref="L80">IF($K80="","",INDEX('2_Review &amp; Audit'!$H:$H,$K80))</f>
        <v/>
      </c>
      <c r="M80" s="111" t="str">
        <f t="array" ref="M80">IF($K80="","",INDEX('2_Review &amp; Audit'!$I:$I,$K80))</f>
        <v/>
      </c>
      <c r="N80" s="109" t="str" cm="1">
        <f t="array" ref="N80">IF($K80="","",MAX(0,INDEX('2_Review &amp; Audit'!$R:$R,$K80)-SUMIFS($O$7:O79,$K$7:K79,$K80)))</f>
        <v/>
      </c>
      <c r="O80" s="109" t="str">
        <f>IF(OR($K80="",$N80="",$F80=""),"",MIN($F80,$N80))</f>
        <v/>
      </c>
      <c r="P80" s="112" t="str">
        <f>IF($O80="","",$O80*$G80)</f>
        <v/>
      </c>
      <c r="Q80" s="112" t="str">
        <f>IF($M80="","",$H80-IF($P80="",0,$P80)-IF($Y80="",0,$Y80)-IF($AH80="",0,$AH80)-IF($AQ80="",0,$AQ80))</f>
        <v/>
      </c>
      <c r="R80" s="112" t="str">
        <f t="shared" si="15"/>
        <v/>
      </c>
      <c r="S80" s="96" t="str">
        <f>IF($M80="","",MAX(0,N($F80)-N($O80)))</f>
        <v/>
      </c>
      <c r="T80" s="96" t="str" cm="1">
        <f t="array" ref="T80">IF(OR($D80="",$S80="",N($S80)&lt;=0),"",IFERROR(MATCH(1,INDEX(('2_Review &amp; Audit'!$F$6:$F$505=$A80)*('2_Review &amp; Audit'!$I$6:$I$505&gt;=$E80-30)*('2_Review &amp; Audit'!$I$6:$I$505&lt;=$E80+30)*('2_Review &amp; Audit'!$R$6:$R$505&gt;0)*(ROW('2_Review &amp; Audit'!$R$6:$R$505)&gt;$K80),0),0)+5,""))</f>
        <v/>
      </c>
      <c r="U80" s="96" t="str" cm="1">
        <f t="array" ref="U80">IF($T80="","",INDEX('2_Review &amp; Audit'!$H:$H,$T80))</f>
        <v/>
      </c>
      <c r="V80" s="108" t="str">
        <f t="array" ref="V80">IF($T80="","",INDEX('2_Review &amp; Audit'!$I:$I,$T80))</f>
        <v/>
      </c>
      <c r="W80" s="96" t="str">
        <f t="array" ref="W80">IF($T80="","",MAX(0,INDEX('2_Review &amp; Audit'!$J:$J,$T80)-SUMIFS($X$7:X79,$T$7:T79,$T80)))</f>
        <v/>
      </c>
      <c r="X80" s="96" t="str">
        <f t="shared" si="12"/>
        <v/>
      </c>
      <c r="Y80" s="117" t="str">
        <f>IF($X80="","",$X80*$G80)</f>
        <v/>
      </c>
      <c r="Z80" s="117" t="str">
        <f>IF($T80="","",$H80-IF($P80="",0,$P80)-IF($Y80="",0,$Y80))</f>
        <v/>
      </c>
      <c r="AA80" s="117" t="str">
        <f t="shared" si="13"/>
        <v/>
      </c>
      <c r="AB80" s="96" t="str">
        <f t="shared" si="16"/>
        <v/>
      </c>
      <c r="AC80" s="96" t="str">
        <f t="array" ref="AC80">IF(OR($D80="",$AB80="",N($AB80)&lt;=0),"",IFERROR(MATCH(1,INDEX(('2_Review &amp; Audit'!$F$6:$F$505=$A80)*('2_Review &amp; Audit'!$I$6:$I$505&gt;=$E80-30)*('2_Review &amp; Audit'!$I$6:$I$505&lt;=$E80+30)*('2_Review &amp; Audit'!$R$6:$R$505&gt;0)*(ROW('2_Review &amp; Audit'!$R$6:$R$505)&gt;$T80),0),0)+5,""))</f>
        <v/>
      </c>
      <c r="AD80" s="96" t="str" cm="1">
        <f t="array" ref="AD80">IF($AC80="","",INDEX('2_Review &amp; Audit'!$H:$H,$AC80))</f>
        <v/>
      </c>
      <c r="AE80" s="108" t="str">
        <f t="array" ref="AE80">IF($AC80="","",INDEX('2_Review &amp; Audit'!$I:$I,$AC80))</f>
        <v/>
      </c>
      <c r="AF80" s="96" t="str">
        <f t="array" ref="AF80">IF($AC80="","",MAX(0,INDEX('2_Review &amp; Audit'!$J:$J,$AC80)-SUMIFS($AG$7:AG79,$AC$7:AC79,$AC80)))</f>
        <v/>
      </c>
      <c r="AG80" s="96" t="str">
        <f t="shared" si="14"/>
        <v/>
      </c>
      <c r="AH80" s="117" t="str">
        <f>IF($AG80="","",$AG80*$G80)</f>
        <v/>
      </c>
      <c r="AI80" s="117" t="str">
        <f>IF($AC80="","",$H80-IF($P80="",0,$P80)-IF($Y80="",0,$Y80)-IF($AH80="",0,$AH80))</f>
        <v/>
      </c>
      <c r="AJ80" s="117" t="str">
        <f t="shared" si="3"/>
        <v/>
      </c>
      <c r="AK80" s="96" t="str">
        <f t="shared" si="17"/>
        <v/>
      </c>
      <c r="AL80" s="96" t="str" cm="1">
        <f t="array" ref="AL80">IF(OR($D80="",$AK80="",N($AK80)&lt;=0),"",IFERROR(MATCH(1,INDEX(('2_Review &amp; Audit'!$F$6:$F$505=$A80)*('2_Review &amp; Audit'!$I$6:$I$505&gt;=$E80-30)*('2_Review &amp; Audit'!$I$6:$I$505&lt;=$E80+30)*('2_Review &amp; Audit'!$R$6:$R$505&gt;0)*(ROW('2_Review &amp; Audit'!$R$6:$R$505)&gt;$AC80),0),0)+5,""))</f>
        <v/>
      </c>
      <c r="AM80" s="96" t="str">
        <f>IF($AL80="","",INDEX('2_Review &amp; Audit'!$H:$H,$AL80))</f>
        <v/>
      </c>
      <c r="AN80" s="108" t="str">
        <f>IF($AL80="","",INDEX('2_Review &amp; Audit'!$I:$I,$AL80))</f>
        <v/>
      </c>
      <c r="AO80" s="96" t="str">
        <f>IF($AL80="","",MAX(0,INDEX('2_Review &amp; Audit'!$H:$H,$AL80)-SUMIFS($AP$7:AP79,$AL$7:AL79,$AL80)))</f>
        <v/>
      </c>
      <c r="AP80" s="96" t="str">
        <f>IF(OR($D80="",$AK80="",$AO80=""),"",MIN($AK80,$AO80))</f>
        <v/>
      </c>
      <c r="AQ80" s="117" t="str">
        <f>IF($AP80="","",$AP80*$G80)</f>
        <v/>
      </c>
      <c r="AR80" s="117" t="str">
        <f>IF($AL80="","",$H80-IF($P80="",0,$P80)-IF($Y80="",0,$Y80)-IF($AH80="",0,$AH80)-IF($AQ80="",0,$AQ80))</f>
        <v/>
      </c>
      <c r="AS80" s="117" t="str">
        <f t="shared" si="18"/>
        <v/>
      </c>
      <c r="AT80" s="96" t="str">
        <f t="shared" si="19"/>
        <v/>
      </c>
      <c r="AU80" s="96"/>
    </row>
    <row r="81" spans="1:47" ht="12.75" customHeight="1" x14ac:dyDescent="0.2">
      <c r="A81" s="96" t="str">
        <f>IFERROR(INDEX('2_Review &amp; Audit'!$F$6:$F$505,MATCH(ROW()-5,'2_Review &amp; Audit'!$AC$6:$AC$505,0)),"")</f>
        <v/>
      </c>
      <c r="B81" s="96" t="str">
        <f>IF($A81="","",INDEX('2_Review &amp; Audit'!$C$6:$C$505,MATCH(ROW()-5,'2_Review &amp; Audit'!$AC$6:$AC$505,0)))</f>
        <v/>
      </c>
      <c r="C81" s="96" t="str">
        <f>IF($A81="","",INDEX('2_Review &amp; Audit'!$D$6:$D$505,MATCH(ROW()-5,'2_Review &amp; Audit'!$AC$6:$AC$505,0)))</f>
        <v/>
      </c>
      <c r="D81" s="114" t="str">
        <f>IF($A81="","",INDEX('2_Review &amp; Audit'!$H$6:$H$505,MATCH(ROW()-5,'2_Review &amp; Audit'!$AC$6:$AC$505,0)))</f>
        <v/>
      </c>
      <c r="E81" s="108" t="str">
        <f>IF($A81="","",INDEX('2_Review &amp; Audit'!$M$6:$M$505,MATCH(ROW()-5,'2_Review &amp; Audit'!$AC$6:$AC$505,0)))</f>
        <v/>
      </c>
      <c r="F81" s="109" t="str">
        <f>IF($A81="","",IF(INDEX('2_Review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81" s="142" t="str">
        <f>IF(OR($A81="",$F81=0),"",ABS(INDEX('2_Review &amp; Audit'!$Q$6:$Q$505,MATCH(ROW()-5,'2_Review &amp; Audit'!$AC$6:$AC$505,0))/$F81))</f>
        <v/>
      </c>
      <c r="H81" s="142" t="str">
        <f>IF($A81="","",ABS(INDEX('2_Review &amp; Audit'!$Q$6:$Q$505,MATCH(ROW()-5,'2_Review &amp; Audit'!$AC$6:$AC$505,0))))</f>
        <v/>
      </c>
      <c r="I81" s="96" t="str">
        <f>IF($A81="","",INDEX('2_Review &amp; Audit'!$Y$6:$Y$505,MATCH(ROW()-5,'2_Review &amp; Audit'!$AC$6:$AC$505,0)))</f>
        <v/>
      </c>
      <c r="J81" s="110" t="str">
        <f>IF($A81="","",IFERROR(MATCH(ROW()-5,'2_Review &amp; Audit'!$AC$6:$AC$505,0)+5,""))</f>
        <v/>
      </c>
      <c r="K81" s="96" t="str" cm="1">
        <f t="array" ref="K81">IF($A81="","",IF($AU81&lt;&gt;"",IFERROR(MATCH($AU81,'2_Review &amp; Audit'!$H$6:$H$505,0)+5,""),IFERROR(MATCH(1,INDEX(('2_Review &amp; Audit'!$F$6:$F$505=$A81)*('2_Review &amp; Audit'!$I$6:$I$505&gt;=$E81-30)*('2_Review &amp; Audit'!$I$6:$I$505&lt;=$E81+30)*('2_Review &amp; Audit'!$R$6:$R$505&gt;0),0),0)+5,"")))</f>
        <v/>
      </c>
      <c r="L81" s="110" t="str" cm="1">
        <f t="array" ref="L81">IF($K81="","",INDEX('2_Review &amp; Audit'!$H:$H,$K81))</f>
        <v/>
      </c>
      <c r="M81" s="111" t="str">
        <f t="array" ref="M81">IF($K81="","",INDEX('2_Review &amp; Audit'!$I:$I,$K81))</f>
        <v/>
      </c>
      <c r="N81" s="109" t="str" cm="1">
        <f t="array" ref="N81">IF($K81="","",MAX(0,INDEX('2_Review &amp; Audit'!$R:$R,$K81)-SUMIFS($O$7:O80,$K$7:K80,$K81)))</f>
        <v/>
      </c>
      <c r="O81" s="109" t="str">
        <f>IF(OR($K81="",$N81="",$F81=""),"",MIN($F81,$N81))</f>
        <v/>
      </c>
      <c r="P81" s="112" t="str">
        <f>IF($O81="","",$O81*$G81)</f>
        <v/>
      </c>
      <c r="Q81" s="112" t="str">
        <f>IF($M81="","",$H81-IF($P81="",0,$P81)-IF($Y81="",0,$Y81)-IF($AH81="",0,$AH81)-IF($AQ81="",0,$AQ81))</f>
        <v/>
      </c>
      <c r="R81" s="112" t="str">
        <f t="shared" si="15"/>
        <v/>
      </c>
      <c r="S81" s="96" t="str">
        <f>IF($M81="","",MAX(0,N($F81)-N($O81)))</f>
        <v/>
      </c>
      <c r="T81" s="96" t="str" cm="1">
        <f t="array" ref="T81">IF(OR($D81="",$S81="",N($S81)&lt;=0),"",IFERROR(MATCH(1,INDEX(('2_Review &amp; Audit'!$F$6:$F$505=$A81)*('2_Review &amp; Audit'!$I$6:$I$505&gt;=$E81-30)*('2_Review &amp; Audit'!$I$6:$I$505&lt;=$E81+30)*('2_Review &amp; Audit'!$R$6:$R$505&gt;0)*(ROW('2_Review &amp; Audit'!$R$6:$R$505)&gt;$K81),0),0)+5,""))</f>
        <v/>
      </c>
      <c r="U81" s="96" t="str" cm="1">
        <f t="array" ref="U81">IF($T81="","",INDEX('2_Review &amp; Audit'!$H:$H,$T81))</f>
        <v/>
      </c>
      <c r="V81" s="108" t="str">
        <f t="array" ref="V81">IF($T81="","",INDEX('2_Review &amp; Audit'!$I:$I,$T81))</f>
        <v/>
      </c>
      <c r="W81" s="96" t="str">
        <f t="array" ref="W81">IF($T81="","",MAX(0,INDEX('2_Review &amp; Audit'!$J:$J,$T81)-SUMIFS($X$7:X80,$T$7:T80,$T81)))</f>
        <v/>
      </c>
      <c r="X81" s="96" t="str">
        <f t="shared" si="12"/>
        <v/>
      </c>
      <c r="Y81" s="117" t="str">
        <f>IF($X81="","",$X81*$G81)</f>
        <v/>
      </c>
      <c r="Z81" s="117" t="str">
        <f>IF($T81="","",$H81-IF($P81="",0,$P81)-IF($Y81="",0,$Y81))</f>
        <v/>
      </c>
      <c r="AA81" s="117" t="str">
        <f t="shared" si="13"/>
        <v/>
      </c>
      <c r="AB81" s="96" t="str">
        <f t="shared" si="16"/>
        <v/>
      </c>
      <c r="AC81" s="96" t="str">
        <f t="array" ref="AC81">IF(OR($D81="",$AB81="",N($AB81)&lt;=0),"",IFERROR(MATCH(1,INDEX(('2_Review &amp; Audit'!$F$6:$F$505=$A81)*('2_Review &amp; Audit'!$I$6:$I$505&gt;=$E81-30)*('2_Review &amp; Audit'!$I$6:$I$505&lt;=$E81+30)*('2_Review &amp; Audit'!$R$6:$R$505&gt;0)*(ROW('2_Review &amp; Audit'!$R$6:$R$505)&gt;$T81),0),0)+5,""))</f>
        <v/>
      </c>
      <c r="AD81" s="96" t="str" cm="1">
        <f t="array" ref="AD81">IF($AC81="","",INDEX('2_Review &amp; Audit'!$H:$H,$AC81))</f>
        <v/>
      </c>
      <c r="AE81" s="108" t="str">
        <f t="array" ref="AE81">IF($AC81="","",INDEX('2_Review &amp; Audit'!$I:$I,$AC81))</f>
        <v/>
      </c>
      <c r="AF81" s="96" t="str">
        <f t="array" ref="AF81">IF($AC81="","",MAX(0,INDEX('2_Review &amp; Audit'!$J:$J,$AC81)-SUMIFS($AG$7:AG80,$AC$7:AC80,$AC81)))</f>
        <v/>
      </c>
      <c r="AG81" s="96" t="str">
        <f t="shared" si="14"/>
        <v/>
      </c>
      <c r="AH81" s="117" t="str">
        <f>IF($AG81="","",$AG81*$G81)</f>
        <v/>
      </c>
      <c r="AI81" s="117" t="str">
        <f>IF($AC81="","",$H81-IF($P81="",0,$P81)-IF($Y81="",0,$Y81)-IF($AH81="",0,$AH81))</f>
        <v/>
      </c>
      <c r="AJ81" s="117" t="str">
        <f t="shared" si="3"/>
        <v/>
      </c>
      <c r="AK81" s="96" t="str">
        <f t="shared" si="17"/>
        <v/>
      </c>
      <c r="AL81" s="96" t="str" cm="1">
        <f t="array" ref="AL81">IF(OR($D81="",$AK81="",N($AK81)&lt;=0),"",IFERROR(MATCH(1,INDEX(('2_Review &amp; Audit'!$F$6:$F$505=$A81)*('2_Review &amp; Audit'!$I$6:$I$505&gt;=$E81-30)*('2_Review &amp; Audit'!$I$6:$I$505&lt;=$E81+30)*('2_Review &amp; Audit'!$R$6:$R$505&gt;0)*(ROW('2_Review &amp; Audit'!$R$6:$R$505)&gt;$AC81),0),0)+5,""))</f>
        <v/>
      </c>
      <c r="AM81" s="96" t="str">
        <f>IF($AL81="","",INDEX('2_Review &amp; Audit'!$H:$H,$AL81))</f>
        <v/>
      </c>
      <c r="AN81" s="108" t="str">
        <f>IF($AL81="","",INDEX('2_Review &amp; Audit'!$I:$I,$AL81))</f>
        <v/>
      </c>
      <c r="AO81" s="96" t="str">
        <f>IF($AL81="","",MAX(0,INDEX('2_Review &amp; Audit'!$H:$H,$AL81)-SUMIFS($AP$7:AP80,$AL$7:AL80,$AL81)))</f>
        <v/>
      </c>
      <c r="AP81" s="96" t="str">
        <f>IF(OR($D81="",$AK81="",$AO81=""),"",MIN($AK81,$AO81))</f>
        <v/>
      </c>
      <c r="AQ81" s="117" t="str">
        <f>IF($AP81="","",$AP81*$G81)</f>
        <v/>
      </c>
      <c r="AR81" s="117" t="str">
        <f>IF($AL81="","",$H81-IF($P81="",0,$P81)-IF($Y81="",0,$Y81)-IF($AH81="",0,$AH81)-IF($AQ81="",0,$AQ81))</f>
        <v/>
      </c>
      <c r="AS81" s="117" t="str">
        <f t="shared" si="18"/>
        <v/>
      </c>
      <c r="AT81" s="96" t="str">
        <f t="shared" si="19"/>
        <v/>
      </c>
      <c r="AU81" s="96"/>
    </row>
    <row r="82" spans="1:47" ht="12.75" customHeight="1" x14ac:dyDescent="0.2">
      <c r="A82" s="96" t="str">
        <f>IFERROR(INDEX('2_Review &amp; Audit'!$F$6:$F$505,MATCH(ROW()-5,'2_Review &amp; Audit'!$AC$6:$AC$505,0)),"")</f>
        <v/>
      </c>
      <c r="B82" s="96" t="str">
        <f>IF($A82="","",INDEX('2_Review &amp; Audit'!$C$6:$C$505,MATCH(ROW()-5,'2_Review &amp; Audit'!$AC$6:$AC$505,0)))</f>
        <v/>
      </c>
      <c r="C82" s="96" t="str">
        <f>IF($A82="","",INDEX('2_Review &amp; Audit'!$D$6:$D$505,MATCH(ROW()-5,'2_Review &amp; Audit'!$AC$6:$AC$505,0)))</f>
        <v/>
      </c>
      <c r="D82" s="114" t="str">
        <f>IF($A82="","",INDEX('2_Review &amp; Audit'!$H$6:$H$505,MATCH(ROW()-5,'2_Review &amp; Audit'!$AC$6:$AC$505,0)))</f>
        <v/>
      </c>
      <c r="E82" s="108" t="str">
        <f>IF($A82="","",INDEX('2_Review &amp; Audit'!$M$6:$M$505,MATCH(ROW()-5,'2_Review &amp; Audit'!$AC$6:$AC$505,0)))</f>
        <v/>
      </c>
      <c r="F82" s="109" t="str">
        <f>IF($A82="","",IF(INDEX('2_Review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82" s="142" t="str">
        <f>IF(OR($A82="",$F82=0),"",ABS(INDEX('2_Review &amp; Audit'!$Q$6:$Q$505,MATCH(ROW()-5,'2_Review &amp; Audit'!$AC$6:$AC$505,0))/$F82))</f>
        <v/>
      </c>
      <c r="H82" s="142" t="str">
        <f>IF($A82="","",ABS(INDEX('2_Review &amp; Audit'!$Q$6:$Q$505,MATCH(ROW()-5,'2_Review &amp; Audit'!$AC$6:$AC$505,0))))</f>
        <v/>
      </c>
      <c r="I82" s="96" t="str">
        <f>IF($A82="","",INDEX('2_Review &amp; Audit'!$Y$6:$Y$505,MATCH(ROW()-5,'2_Review &amp; Audit'!$AC$6:$AC$505,0)))</f>
        <v/>
      </c>
      <c r="J82" s="110" t="str">
        <f>IF($A82="","",IFERROR(MATCH(ROW()-5,'2_Review &amp; Audit'!$AC$6:$AC$505,0)+5,""))</f>
        <v/>
      </c>
      <c r="K82" s="96" t="str" cm="1">
        <f t="array" ref="K82">IF($A82="","",IF($AU82&lt;&gt;"",IFERROR(MATCH($AU82,'2_Review &amp; Audit'!$H$6:$H$505,0)+5,""),IFERROR(MATCH(1,INDEX(('2_Review &amp; Audit'!$F$6:$F$505=$A82)*('2_Review &amp; Audit'!$I$6:$I$505&gt;=$E82-30)*('2_Review &amp; Audit'!$I$6:$I$505&lt;=$E82+30)*('2_Review &amp; Audit'!$R$6:$R$505&gt;0),0),0)+5,"")))</f>
        <v/>
      </c>
      <c r="L82" s="110" t="str" cm="1">
        <f t="array" ref="L82">IF($K82="","",INDEX('2_Review &amp; Audit'!$H:$H,$K82))</f>
        <v/>
      </c>
      <c r="M82" s="111" t="str">
        <f t="array" ref="M82">IF($K82="","",INDEX('2_Review &amp; Audit'!$I:$I,$K82))</f>
        <v/>
      </c>
      <c r="N82" s="109" t="str" cm="1">
        <f t="array" ref="N82">IF($K82="","",MAX(0,INDEX('2_Review &amp; Audit'!$R:$R,$K82)-SUMIFS($O$7:O81,$K$7:K81,$K82)))</f>
        <v/>
      </c>
      <c r="O82" s="109" t="str">
        <f>IF(OR($K82="",$N82="",$F82=""),"",MIN($F82,$N82))</f>
        <v/>
      </c>
      <c r="P82" s="112" t="str">
        <f>IF($O82="","",$O82*$G82)</f>
        <v/>
      </c>
      <c r="Q82" s="112" t="str">
        <f>IF($M82="","",$H82-IF($P82="",0,$P82)-IF($Y82="",0,$Y82)-IF($AH82="",0,$AH82)-IF($AQ82="",0,$AQ82))</f>
        <v/>
      </c>
      <c r="R82" s="112" t="str">
        <f t="shared" si="15"/>
        <v/>
      </c>
      <c r="S82" s="96" t="str">
        <f>IF($M82="","",MAX(0,N($F82)-N($O82)))</f>
        <v/>
      </c>
      <c r="T82" s="96" t="str" cm="1">
        <f t="array" ref="T82">IF(OR($D82="",$S82="",N($S82)&lt;=0),"",IFERROR(MATCH(1,INDEX(('2_Review &amp; Audit'!$F$6:$F$505=$A82)*('2_Review &amp; Audit'!$I$6:$I$505&gt;=$E82-30)*('2_Review &amp; Audit'!$I$6:$I$505&lt;=$E82+30)*('2_Review &amp; Audit'!$R$6:$R$505&gt;0)*(ROW('2_Review &amp; Audit'!$R$6:$R$505)&gt;$K82),0),0)+5,""))</f>
        <v/>
      </c>
      <c r="U82" s="96" t="str" cm="1">
        <f t="array" ref="U82">IF($T82="","",INDEX('2_Review &amp; Audit'!$H:$H,$T82))</f>
        <v/>
      </c>
      <c r="V82" s="108" t="str">
        <f t="array" ref="V82">IF($T82="","",INDEX('2_Review &amp; Audit'!$I:$I,$T82))</f>
        <v/>
      </c>
      <c r="W82" s="96" t="str">
        <f t="array" ref="W82">IF($T82="","",MAX(0,INDEX('2_Review &amp; Audit'!$J:$J,$T82)-SUMIFS($X$7:X81,$T$7:T81,$T82)))</f>
        <v/>
      </c>
      <c r="X82" s="96" t="str">
        <f t="shared" si="12"/>
        <v/>
      </c>
      <c r="Y82" s="117" t="str">
        <f>IF($X82="","",$X82*$G82)</f>
        <v/>
      </c>
      <c r="Z82" s="117" t="str">
        <f>IF($T82="","",$H82-IF($P82="",0,$P82)-IF($Y82="",0,$Y82))</f>
        <v/>
      </c>
      <c r="AA82" s="117" t="str">
        <f t="shared" si="13"/>
        <v/>
      </c>
      <c r="AB82" s="96" t="str">
        <f t="shared" si="16"/>
        <v/>
      </c>
      <c r="AC82" s="96" t="str">
        <f t="array" ref="AC82">IF(OR($D82="",$AB82="",N($AB82)&lt;=0),"",IFERROR(MATCH(1,INDEX(('2_Review &amp; Audit'!$F$6:$F$505=$A82)*('2_Review &amp; Audit'!$I$6:$I$505&gt;=$E82-30)*('2_Review &amp; Audit'!$I$6:$I$505&lt;=$E82+30)*('2_Review &amp; Audit'!$R$6:$R$505&gt;0)*(ROW('2_Review &amp; Audit'!$R$6:$R$505)&gt;$T82),0),0)+5,""))</f>
        <v/>
      </c>
      <c r="AD82" s="96" t="str" cm="1">
        <f t="array" ref="AD82">IF($AC82="","",INDEX('2_Review &amp; Audit'!$H:$H,$AC82))</f>
        <v/>
      </c>
      <c r="AE82" s="108" t="str">
        <f t="array" ref="AE82">IF($AC82="","",INDEX('2_Review &amp; Audit'!$I:$I,$AC82))</f>
        <v/>
      </c>
      <c r="AF82" s="96" t="str">
        <f t="array" ref="AF82">IF($AC82="","",MAX(0,INDEX('2_Review &amp; Audit'!$J:$J,$AC82)-SUMIFS($AG$7:AG81,$AC$7:AC81,$AC82)))</f>
        <v/>
      </c>
      <c r="AG82" s="96" t="str">
        <f t="shared" si="14"/>
        <v/>
      </c>
      <c r="AH82" s="117" t="str">
        <f>IF($AG82="","",$AG82*$G82)</f>
        <v/>
      </c>
      <c r="AI82" s="117" t="str">
        <f>IF($AC82="","",$H82-IF($P82="",0,$P82)-IF($Y82="",0,$Y82)-IF($AH82="",0,$AH82))</f>
        <v/>
      </c>
      <c r="AJ82" s="117" t="str">
        <f t="shared" si="3"/>
        <v/>
      </c>
      <c r="AK82" s="96" t="str">
        <f t="shared" si="17"/>
        <v/>
      </c>
      <c r="AL82" s="96" t="str" cm="1">
        <f t="array" ref="AL82">IF(OR($D82="",$AK82="",N($AK82)&lt;=0),"",IFERROR(MATCH(1,INDEX(('2_Review &amp; Audit'!$F$6:$F$505=$A82)*('2_Review &amp; Audit'!$I$6:$I$505&gt;=$E82-30)*('2_Review &amp; Audit'!$I$6:$I$505&lt;=$E82+30)*('2_Review &amp; Audit'!$R$6:$R$505&gt;0)*(ROW('2_Review &amp; Audit'!$R$6:$R$505)&gt;$AC82),0),0)+5,""))</f>
        <v/>
      </c>
      <c r="AM82" s="96" t="str">
        <f>IF($AL82="","",INDEX('2_Review &amp; Audit'!$H:$H,$AL82))</f>
        <v/>
      </c>
      <c r="AN82" s="108" t="str">
        <f>IF($AL82="","",INDEX('2_Review &amp; Audit'!$I:$I,$AL82))</f>
        <v/>
      </c>
      <c r="AO82" s="96" t="str">
        <f>IF($AL82="","",MAX(0,INDEX('2_Review &amp; Audit'!$H:$H,$AL82)-SUMIFS($AP$7:AP81,$AL$7:AL81,$AL82)))</f>
        <v/>
      </c>
      <c r="AP82" s="96" t="str">
        <f>IF(OR($D82="",$AK82="",$AO82=""),"",MIN($AK82,$AO82))</f>
        <v/>
      </c>
      <c r="AQ82" s="117" t="str">
        <f>IF($AP82="","",$AP82*$G82)</f>
        <v/>
      </c>
      <c r="AR82" s="117" t="str">
        <f>IF($AL82="","",$H82-IF($P82="",0,$P82)-IF($Y82="",0,$Y82)-IF($AH82="",0,$AH82)-IF($AQ82="",0,$AQ82))</f>
        <v/>
      </c>
      <c r="AS82" s="117" t="str">
        <f t="shared" si="18"/>
        <v/>
      </c>
      <c r="AT82" s="96" t="str">
        <f t="shared" si="19"/>
        <v/>
      </c>
      <c r="AU82" s="96"/>
    </row>
    <row r="83" spans="1:47" ht="12.75" customHeight="1" x14ac:dyDescent="0.2">
      <c r="A83" s="96" t="str">
        <f>IFERROR(INDEX('2_Review &amp; Audit'!$F$6:$F$505,MATCH(ROW()-5,'2_Review &amp; Audit'!$AC$6:$AC$505,0)),"")</f>
        <v/>
      </c>
      <c r="B83" s="96" t="str">
        <f>IF($A83="","",INDEX('2_Review &amp; Audit'!$C$6:$C$505,MATCH(ROW()-5,'2_Review &amp; Audit'!$AC$6:$AC$505,0)))</f>
        <v/>
      </c>
      <c r="C83" s="96" t="str">
        <f>IF($A83="","",INDEX('2_Review &amp; Audit'!$D$6:$D$505,MATCH(ROW()-5,'2_Review &amp; Audit'!$AC$6:$AC$505,0)))</f>
        <v/>
      </c>
      <c r="D83" s="114" t="str">
        <f>IF($A83="","",INDEX('2_Review &amp; Audit'!$H$6:$H$505,MATCH(ROW()-5,'2_Review &amp; Audit'!$AC$6:$AC$505,0)))</f>
        <v/>
      </c>
      <c r="E83" s="108" t="str">
        <f>IF($A83="","",INDEX('2_Review &amp; Audit'!$M$6:$M$505,MATCH(ROW()-5,'2_Review &amp; Audit'!$AC$6:$AC$505,0)))</f>
        <v/>
      </c>
      <c r="F83" s="109" t="str">
        <f>IF($A83="","",IF(INDEX('2_Review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83" s="142" t="str">
        <f>IF(OR($A83="",$F83=0),"",ABS(INDEX('2_Review &amp; Audit'!$Q$6:$Q$505,MATCH(ROW()-5,'2_Review &amp; Audit'!$AC$6:$AC$505,0))/$F83))</f>
        <v/>
      </c>
      <c r="H83" s="142" t="str">
        <f>IF($A83="","",ABS(INDEX('2_Review &amp; Audit'!$Q$6:$Q$505,MATCH(ROW()-5,'2_Review &amp; Audit'!$AC$6:$AC$505,0))))</f>
        <v/>
      </c>
      <c r="I83" s="96" t="str">
        <f>IF($A83="","",INDEX('2_Review &amp; Audit'!$Y$6:$Y$505,MATCH(ROW()-5,'2_Review &amp; Audit'!$AC$6:$AC$505,0)))</f>
        <v/>
      </c>
      <c r="J83" s="110" t="str">
        <f>IF($A83="","",IFERROR(MATCH(ROW()-5,'2_Review &amp; Audit'!$AC$6:$AC$505,0)+5,""))</f>
        <v/>
      </c>
      <c r="K83" s="96" t="str" cm="1">
        <f t="array" ref="K83">IF($A83="","",IF($AU83&lt;&gt;"",IFERROR(MATCH($AU83,'2_Review &amp; Audit'!$H$6:$H$505,0)+5,""),IFERROR(MATCH(1,INDEX(('2_Review &amp; Audit'!$F$6:$F$505=$A83)*('2_Review &amp; Audit'!$I$6:$I$505&gt;=$E83-30)*('2_Review &amp; Audit'!$I$6:$I$505&lt;=$E83+30)*('2_Review &amp; Audit'!$R$6:$R$505&gt;0),0),0)+5,"")))</f>
        <v/>
      </c>
      <c r="L83" s="110" t="str" cm="1">
        <f t="array" ref="L83">IF($K83="","",INDEX('2_Review &amp; Audit'!$H:$H,$K83))</f>
        <v/>
      </c>
      <c r="M83" s="111" t="str">
        <f t="array" ref="M83">IF($K83="","",INDEX('2_Review &amp; Audit'!$I:$I,$K83))</f>
        <v/>
      </c>
      <c r="N83" s="109" t="str" cm="1">
        <f t="array" ref="N83">IF($K83="","",MAX(0,INDEX('2_Review &amp; Audit'!$R:$R,$K83)-SUMIFS($O$7:O82,$K$7:K82,$K83)))</f>
        <v/>
      </c>
      <c r="O83" s="109" t="str">
        <f>IF(OR($K83="",$N83="",$F83=""),"",MIN($F83,$N83))</f>
        <v/>
      </c>
      <c r="P83" s="112" t="str">
        <f>IF($O83="","",$O83*$G83)</f>
        <v/>
      </c>
      <c r="Q83" s="112" t="str">
        <f>IF($M83="","",$H83-IF($P83="",0,$P83)-IF($Y83="",0,$Y83)-IF($AH83="",0,$AH83)-IF($AQ83="",0,$AQ83))</f>
        <v/>
      </c>
      <c r="R83" s="112" t="str">
        <f t="shared" si="15"/>
        <v/>
      </c>
      <c r="S83" s="96" t="str">
        <f>IF($M83="","",MAX(0,N($F83)-N($O83)))</f>
        <v/>
      </c>
      <c r="T83" s="96" t="str" cm="1">
        <f t="array" ref="T83">IF(OR($D83="",$S83="",N($S83)&lt;=0),"",IFERROR(MATCH(1,INDEX(('2_Review &amp; Audit'!$F$6:$F$505=$A83)*('2_Review &amp; Audit'!$I$6:$I$505&gt;=$E83-30)*('2_Review &amp; Audit'!$I$6:$I$505&lt;=$E83+30)*('2_Review &amp; Audit'!$R$6:$R$505&gt;0)*(ROW('2_Review &amp; Audit'!$R$6:$R$505)&gt;$K83),0),0)+5,""))</f>
        <v/>
      </c>
      <c r="U83" s="96" t="str" cm="1">
        <f t="array" ref="U83">IF($T83="","",INDEX('2_Review &amp; Audit'!$H:$H,$T83))</f>
        <v/>
      </c>
      <c r="V83" s="108" t="str">
        <f t="array" ref="V83">IF($T83="","",INDEX('2_Review &amp; Audit'!$I:$I,$T83))</f>
        <v/>
      </c>
      <c r="W83" s="96" t="str">
        <f t="array" ref="W83">IF($T83="","",MAX(0,INDEX('2_Review &amp; Audit'!$J:$J,$T83)-SUMIFS($X$7:X82,$T$7:T82,$T83)))</f>
        <v/>
      </c>
      <c r="X83" s="96" t="str">
        <f t="shared" si="12"/>
        <v/>
      </c>
      <c r="Y83" s="117" t="str">
        <f>IF($X83="","",$X83*$G83)</f>
        <v/>
      </c>
      <c r="Z83" s="117" t="str">
        <f>IF($T83="","",$H83-IF($P83="",0,$P83)-IF($Y83="",0,$Y83))</f>
        <v/>
      </c>
      <c r="AA83" s="117" t="str">
        <f t="shared" si="13"/>
        <v/>
      </c>
      <c r="AB83" s="96" t="str">
        <f t="shared" si="16"/>
        <v/>
      </c>
      <c r="AC83" s="96" t="str">
        <f t="array" ref="AC83">IF(OR($D83="",$AB83="",N($AB83)&lt;=0),"",IFERROR(MATCH(1,INDEX(('2_Review &amp; Audit'!$F$6:$F$505=$A83)*('2_Review &amp; Audit'!$I$6:$I$505&gt;=$E83-30)*('2_Review &amp; Audit'!$I$6:$I$505&lt;=$E83+30)*('2_Review &amp; Audit'!$R$6:$R$505&gt;0)*(ROW('2_Review &amp; Audit'!$R$6:$R$505)&gt;$T83),0),0)+5,""))</f>
        <v/>
      </c>
      <c r="AD83" s="96" t="str" cm="1">
        <f t="array" ref="AD83">IF($AC83="","",INDEX('2_Review &amp; Audit'!$H:$H,$AC83))</f>
        <v/>
      </c>
      <c r="AE83" s="108" t="str">
        <f t="array" ref="AE83">IF($AC83="","",INDEX('2_Review &amp; Audit'!$I:$I,$AC83))</f>
        <v/>
      </c>
      <c r="AF83" s="96" t="str">
        <f t="array" ref="AF83">IF($AC83="","",MAX(0,INDEX('2_Review &amp; Audit'!$J:$J,$AC83)-SUMIFS($AG$7:AG82,$AC$7:AC82,$AC83)))</f>
        <v/>
      </c>
      <c r="AG83" s="96" t="str">
        <f t="shared" si="14"/>
        <v/>
      </c>
      <c r="AH83" s="117" t="str">
        <f>IF($AG83="","",$AG83*$G83)</f>
        <v/>
      </c>
      <c r="AI83" s="117" t="str">
        <f>IF($AC83="","",$H83-IF($P83="",0,$P83)-IF($Y83="",0,$Y83)-IF($AH83="",0,$AH83))</f>
        <v/>
      </c>
      <c r="AJ83" s="117" t="str">
        <f t="shared" si="3"/>
        <v/>
      </c>
      <c r="AK83" s="96" t="str">
        <f t="shared" si="17"/>
        <v/>
      </c>
      <c r="AL83" s="96" t="str" cm="1">
        <f t="array" ref="AL83">IF(OR($D83="",$AK83="",N($AK83)&lt;=0),"",IFERROR(MATCH(1,INDEX(('2_Review &amp; Audit'!$F$6:$F$505=$A83)*('2_Review &amp; Audit'!$I$6:$I$505&gt;=$E83-30)*('2_Review &amp; Audit'!$I$6:$I$505&lt;=$E83+30)*('2_Review &amp; Audit'!$R$6:$R$505&gt;0)*(ROW('2_Review &amp; Audit'!$R$6:$R$505)&gt;$AC83),0),0)+5,""))</f>
        <v/>
      </c>
      <c r="AM83" s="96" t="str">
        <f>IF($AL83="","",INDEX('2_Review &amp; Audit'!$H:$H,$AL83))</f>
        <v/>
      </c>
      <c r="AN83" s="108" t="str">
        <f>IF($AL83="","",INDEX('2_Review &amp; Audit'!$I:$I,$AL83))</f>
        <v/>
      </c>
      <c r="AO83" s="96" t="str">
        <f>IF($AL83="","",MAX(0,INDEX('2_Review &amp; Audit'!$H:$H,$AL83)-SUMIFS($AP$7:AP82,$AL$7:AL82,$AL83)))</f>
        <v/>
      </c>
      <c r="AP83" s="96" t="str">
        <f>IF(OR($D83="",$AK83="",$AO83=""),"",MIN($AK83,$AO83))</f>
        <v/>
      </c>
      <c r="AQ83" s="117" t="str">
        <f>IF($AP83="","",$AP83*$G83)</f>
        <v/>
      </c>
      <c r="AR83" s="117" t="str">
        <f>IF($AL83="","",$H83-IF($P83="",0,$P83)-IF($Y83="",0,$Y83)-IF($AH83="",0,$AH83)-IF($AQ83="",0,$AQ83))</f>
        <v/>
      </c>
      <c r="AS83" s="117" t="str">
        <f t="shared" si="18"/>
        <v/>
      </c>
      <c r="AT83" s="96" t="str">
        <f t="shared" si="19"/>
        <v/>
      </c>
      <c r="AU83" s="96"/>
    </row>
    <row r="84" spans="1:47" ht="12.75" customHeight="1" x14ac:dyDescent="0.2">
      <c r="A84" s="96" t="str">
        <f>IFERROR(INDEX('2_Review &amp; Audit'!$F$6:$F$505,MATCH(ROW()-5,'2_Review &amp; Audit'!$AC$6:$AC$505,0)),"")</f>
        <v/>
      </c>
      <c r="B84" s="96" t="str">
        <f>IF($A84="","",INDEX('2_Review &amp; Audit'!$C$6:$C$505,MATCH(ROW()-5,'2_Review &amp; Audit'!$AC$6:$AC$505,0)))</f>
        <v/>
      </c>
      <c r="C84" s="96" t="str">
        <f>IF($A84="","",INDEX('2_Review &amp; Audit'!$D$6:$D$505,MATCH(ROW()-5,'2_Review &amp; Audit'!$AC$6:$AC$505,0)))</f>
        <v/>
      </c>
      <c r="D84" s="114" t="str">
        <f>IF($A84="","",INDEX('2_Review &amp; Audit'!$H$6:$H$505,MATCH(ROW()-5,'2_Review &amp; Audit'!$AC$6:$AC$505,0)))</f>
        <v/>
      </c>
      <c r="E84" s="108" t="str">
        <f>IF($A84="","",INDEX('2_Review &amp; Audit'!$M$6:$M$505,MATCH(ROW()-5,'2_Review &amp; Audit'!$AC$6:$AC$505,0)))</f>
        <v/>
      </c>
      <c r="F84" s="109" t="str">
        <f>IF($A84="","",IF(INDEX('2_Review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84" s="142" t="str">
        <f>IF(OR($A84="",$F84=0),"",ABS(INDEX('2_Review &amp; Audit'!$Q$6:$Q$505,MATCH(ROW()-5,'2_Review &amp; Audit'!$AC$6:$AC$505,0))/$F84))</f>
        <v/>
      </c>
      <c r="H84" s="142" t="str">
        <f>IF($A84="","",ABS(INDEX('2_Review &amp; Audit'!$Q$6:$Q$505,MATCH(ROW()-5,'2_Review &amp; Audit'!$AC$6:$AC$505,0))))</f>
        <v/>
      </c>
      <c r="I84" s="96" t="str">
        <f>IF($A84="","",INDEX('2_Review &amp; Audit'!$Y$6:$Y$505,MATCH(ROW()-5,'2_Review &amp; Audit'!$AC$6:$AC$505,0)))</f>
        <v/>
      </c>
      <c r="J84" s="110" t="str">
        <f>IF($A84="","",IFERROR(MATCH(ROW()-5,'2_Review &amp; Audit'!$AC$6:$AC$505,0)+5,""))</f>
        <v/>
      </c>
      <c r="K84" s="96" t="str" cm="1">
        <f t="array" ref="K84">IF($A84="","",IF($AU84&lt;&gt;"",IFERROR(MATCH($AU84,'2_Review &amp; Audit'!$H$6:$H$505,0)+5,""),IFERROR(MATCH(1,INDEX(('2_Review &amp; Audit'!$F$6:$F$505=$A84)*('2_Review &amp; Audit'!$I$6:$I$505&gt;=$E84-30)*('2_Review &amp; Audit'!$I$6:$I$505&lt;=$E84+30)*('2_Review &amp; Audit'!$R$6:$R$505&gt;0),0),0)+5,"")))</f>
        <v/>
      </c>
      <c r="L84" s="110" t="str" cm="1">
        <f t="array" ref="L84">IF($K84="","",INDEX('2_Review &amp; Audit'!$H:$H,$K84))</f>
        <v/>
      </c>
      <c r="M84" s="111" t="str">
        <f t="array" ref="M84">IF($K84="","",INDEX('2_Review &amp; Audit'!$I:$I,$K84))</f>
        <v/>
      </c>
      <c r="N84" s="109" t="str" cm="1">
        <f t="array" ref="N84">IF($K84="","",MAX(0,INDEX('2_Review &amp; Audit'!$R:$R,$K84)-SUMIFS($O$7:O83,$K$7:K83,$K84)))</f>
        <v/>
      </c>
      <c r="O84" s="109" t="str">
        <f>IF(OR($K84="",$N84="",$F84=""),"",MIN($F84,$N84))</f>
        <v/>
      </c>
      <c r="P84" s="112" t="str">
        <f>IF($O84="","",$O84*$G84)</f>
        <v/>
      </c>
      <c r="Q84" s="112" t="str">
        <f>IF($M84="","",$H84-IF($P84="",0,$P84)-IF($Y84="",0,$Y84)-IF($AH84="",0,$AH84)-IF($AQ84="",0,$AQ84))</f>
        <v/>
      </c>
      <c r="R84" s="112" t="str">
        <f t="shared" si="15"/>
        <v/>
      </c>
      <c r="S84" s="96" t="str">
        <f>IF($M84="","",MAX(0,N($F84)-N($O84)))</f>
        <v/>
      </c>
      <c r="T84" s="96" t="str" cm="1">
        <f t="array" ref="T84">IF(OR($D84="",$S84="",N($S84)&lt;=0),"",IFERROR(MATCH(1,INDEX(('2_Review &amp; Audit'!$F$6:$F$505=$A84)*('2_Review &amp; Audit'!$I$6:$I$505&gt;=$E84-30)*('2_Review &amp; Audit'!$I$6:$I$505&lt;=$E84+30)*('2_Review &amp; Audit'!$R$6:$R$505&gt;0)*(ROW('2_Review &amp; Audit'!$R$6:$R$505)&gt;$K84),0),0)+5,""))</f>
        <v/>
      </c>
      <c r="U84" s="96" t="str" cm="1">
        <f t="array" ref="U84">IF($T84="","",INDEX('2_Review &amp; Audit'!$H:$H,$T84))</f>
        <v/>
      </c>
      <c r="V84" s="108" t="str">
        <f t="array" ref="V84">IF($T84="","",INDEX('2_Review &amp; Audit'!$I:$I,$T84))</f>
        <v/>
      </c>
      <c r="W84" s="96" t="str">
        <f t="array" ref="W84">IF($T84="","",MAX(0,INDEX('2_Review &amp; Audit'!$J:$J,$T84)-SUMIFS($X$7:X83,$T$7:T83,$T84)))</f>
        <v/>
      </c>
      <c r="X84" s="96" t="str">
        <f t="shared" si="12"/>
        <v/>
      </c>
      <c r="Y84" s="117" t="str">
        <f>IF($X84="","",$X84*$G84)</f>
        <v/>
      </c>
      <c r="Z84" s="117" t="str">
        <f>IF($T84="","",$H84-IF($P84="",0,$P84)-IF($Y84="",0,$Y84))</f>
        <v/>
      </c>
      <c r="AA84" s="117" t="str">
        <f t="shared" si="13"/>
        <v/>
      </c>
      <c r="AB84" s="96" t="str">
        <f t="shared" si="16"/>
        <v/>
      </c>
      <c r="AC84" s="96" t="str">
        <f t="array" ref="AC84">IF(OR($D84="",$AB84="",N($AB84)&lt;=0),"",IFERROR(MATCH(1,INDEX(('2_Review &amp; Audit'!$F$6:$F$505=$A84)*('2_Review &amp; Audit'!$I$6:$I$505&gt;=$E84-30)*('2_Review &amp; Audit'!$I$6:$I$505&lt;=$E84+30)*('2_Review &amp; Audit'!$R$6:$R$505&gt;0)*(ROW('2_Review &amp; Audit'!$R$6:$R$505)&gt;$T84),0),0)+5,""))</f>
        <v/>
      </c>
      <c r="AD84" s="96" t="str" cm="1">
        <f t="array" ref="AD84">IF($AC84="","",INDEX('2_Review &amp; Audit'!$H:$H,$AC84))</f>
        <v/>
      </c>
      <c r="AE84" s="108" t="str">
        <f t="array" ref="AE84">IF($AC84="","",INDEX('2_Review &amp; Audit'!$I:$I,$AC84))</f>
        <v/>
      </c>
      <c r="AF84" s="96" t="str">
        <f t="array" ref="AF84">IF($AC84="","",MAX(0,INDEX('2_Review &amp; Audit'!$J:$J,$AC84)-SUMIFS($AG$7:AG83,$AC$7:AC83,$AC84)))</f>
        <v/>
      </c>
      <c r="AG84" s="96" t="str">
        <f t="shared" si="14"/>
        <v/>
      </c>
      <c r="AH84" s="117" t="str">
        <f>IF($AG84="","",$AG84*$G84)</f>
        <v/>
      </c>
      <c r="AI84" s="117" t="str">
        <f>IF($AC84="","",$H84-IF($P84="",0,$P84)-IF($Y84="",0,$Y84)-IF($AH84="",0,$AH84))</f>
        <v/>
      </c>
      <c r="AJ84" s="117" t="str">
        <f t="shared" si="3"/>
        <v/>
      </c>
      <c r="AK84" s="96" t="str">
        <f t="shared" si="17"/>
        <v/>
      </c>
      <c r="AL84" s="96" t="str" cm="1">
        <f t="array" ref="AL84">IF(OR($D84="",$AK84="",N($AK84)&lt;=0),"",IFERROR(MATCH(1,INDEX(('2_Review &amp; Audit'!$F$6:$F$505=$A84)*('2_Review &amp; Audit'!$I$6:$I$505&gt;=$E84-30)*('2_Review &amp; Audit'!$I$6:$I$505&lt;=$E84+30)*('2_Review &amp; Audit'!$R$6:$R$505&gt;0)*(ROW('2_Review &amp; Audit'!$R$6:$R$505)&gt;$AC84),0),0)+5,""))</f>
        <v/>
      </c>
      <c r="AM84" s="96" t="str">
        <f>IF($AL84="","",INDEX('2_Review &amp; Audit'!$H:$H,$AL84))</f>
        <v/>
      </c>
      <c r="AN84" s="108" t="str">
        <f>IF($AL84="","",INDEX('2_Review &amp; Audit'!$I:$I,$AL84))</f>
        <v/>
      </c>
      <c r="AO84" s="96" t="str">
        <f>IF($AL84="","",MAX(0,INDEX('2_Review &amp; Audit'!$H:$H,$AL84)-SUMIFS($AP$7:AP83,$AL$7:AL83,$AL84)))</f>
        <v/>
      </c>
      <c r="AP84" s="96" t="str">
        <f>IF(OR($D84="",$AK84="",$AO84=""),"",MIN($AK84,$AO84))</f>
        <v/>
      </c>
      <c r="AQ84" s="117" t="str">
        <f>IF($AP84="","",$AP84*$G84)</f>
        <v/>
      </c>
      <c r="AR84" s="117" t="str">
        <f>IF($AL84="","",$H84-IF($P84="",0,$P84)-IF($Y84="",0,$Y84)-IF($AH84="",0,$AH84)-IF($AQ84="",0,$AQ84))</f>
        <v/>
      </c>
      <c r="AS84" s="117" t="str">
        <f t="shared" si="18"/>
        <v/>
      </c>
      <c r="AT84" s="96" t="str">
        <f t="shared" si="19"/>
        <v/>
      </c>
      <c r="AU84" s="96"/>
    </row>
    <row r="85" spans="1:47" ht="12.75" customHeight="1" x14ac:dyDescent="0.2">
      <c r="A85" s="96" t="str">
        <f>IFERROR(INDEX('2_Review &amp; Audit'!$F$6:$F$505,MATCH(ROW()-5,'2_Review &amp; Audit'!$AC$6:$AC$505,0)),"")</f>
        <v/>
      </c>
      <c r="B85" s="96" t="str">
        <f>IF($A85="","",INDEX('2_Review &amp; Audit'!$C$6:$C$505,MATCH(ROW()-5,'2_Review &amp; Audit'!$AC$6:$AC$505,0)))</f>
        <v/>
      </c>
      <c r="C85" s="96" t="str">
        <f>IF($A85="","",INDEX('2_Review &amp; Audit'!$D$6:$D$505,MATCH(ROW()-5,'2_Review &amp; Audit'!$AC$6:$AC$505,0)))</f>
        <v/>
      </c>
      <c r="D85" s="114" t="str">
        <f>IF($A85="","",INDEX('2_Review &amp; Audit'!$H$6:$H$505,MATCH(ROW()-5,'2_Review &amp; Audit'!$AC$6:$AC$505,0)))</f>
        <v/>
      </c>
      <c r="E85" s="108" t="str">
        <f>IF($A85="","",INDEX('2_Review &amp; Audit'!$M$6:$M$505,MATCH(ROW()-5,'2_Review &amp; Audit'!$AC$6:$AC$505,0)))</f>
        <v/>
      </c>
      <c r="F85" s="109" t="str">
        <f>IF($A85="","",IF(INDEX('2_Review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85" s="142" t="str">
        <f>IF(OR($A85="",$F85=0),"",ABS(INDEX('2_Review &amp; Audit'!$Q$6:$Q$505,MATCH(ROW()-5,'2_Review &amp; Audit'!$AC$6:$AC$505,0))/$F85))</f>
        <v/>
      </c>
      <c r="H85" s="142" t="str">
        <f>IF($A85="","",ABS(INDEX('2_Review &amp; Audit'!$Q$6:$Q$505,MATCH(ROW()-5,'2_Review &amp; Audit'!$AC$6:$AC$505,0))))</f>
        <v/>
      </c>
      <c r="I85" s="96" t="str">
        <f>IF($A85="","",INDEX('2_Review &amp; Audit'!$Y$6:$Y$505,MATCH(ROW()-5,'2_Review &amp; Audit'!$AC$6:$AC$505,0)))</f>
        <v/>
      </c>
      <c r="J85" s="110" t="str">
        <f>IF($A85="","",IFERROR(MATCH(ROW()-5,'2_Review &amp; Audit'!$AC$6:$AC$505,0)+5,""))</f>
        <v/>
      </c>
      <c r="K85" s="96" t="str" cm="1">
        <f t="array" ref="K85">IF($A85="","",IF($AU85&lt;&gt;"",IFERROR(MATCH($AU85,'2_Review &amp; Audit'!$H$6:$H$505,0)+5,""),IFERROR(MATCH(1,INDEX(('2_Review &amp; Audit'!$F$6:$F$505=$A85)*('2_Review &amp; Audit'!$I$6:$I$505&gt;=$E85-30)*('2_Review &amp; Audit'!$I$6:$I$505&lt;=$E85+30)*('2_Review &amp; Audit'!$R$6:$R$505&gt;0),0),0)+5,"")))</f>
        <v/>
      </c>
      <c r="L85" s="110" t="str" cm="1">
        <f t="array" ref="L85">IF($K85="","",INDEX('2_Review &amp; Audit'!$H:$H,$K85))</f>
        <v/>
      </c>
      <c r="M85" s="111" t="str">
        <f t="array" ref="M85">IF($K85="","",INDEX('2_Review &amp; Audit'!$I:$I,$K85))</f>
        <v/>
      </c>
      <c r="N85" s="109" t="str" cm="1">
        <f t="array" ref="N85">IF($K85="","",MAX(0,INDEX('2_Review &amp; Audit'!$R:$R,$K85)-SUMIFS($O$7:O84,$K$7:K84,$K85)))</f>
        <v/>
      </c>
      <c r="O85" s="109" t="str">
        <f>IF(OR($K85="",$N85="",$F85=""),"",MIN($F85,$N85))</f>
        <v/>
      </c>
      <c r="P85" s="112" t="str">
        <f>IF($O85="","",$O85*$G85)</f>
        <v/>
      </c>
      <c r="Q85" s="112" t="str">
        <f>IF($M85="","",$H85-IF($P85="",0,$P85)-IF($Y85="",0,$Y85)-IF($AH85="",0,$AH85)-IF($AQ85="",0,$AQ85))</f>
        <v/>
      </c>
      <c r="R85" s="112" t="str">
        <f t="shared" si="15"/>
        <v/>
      </c>
      <c r="S85" s="96" t="str">
        <f>IF($M85="","",MAX(0,N($F85)-N($O85)))</f>
        <v/>
      </c>
      <c r="T85" s="96" t="str" cm="1">
        <f t="array" ref="T85">IF(OR($D85="",$S85="",N($S85)&lt;=0),"",IFERROR(MATCH(1,INDEX(('2_Review &amp; Audit'!$F$6:$F$505=$A85)*('2_Review &amp; Audit'!$I$6:$I$505&gt;=$E85-30)*('2_Review &amp; Audit'!$I$6:$I$505&lt;=$E85+30)*('2_Review &amp; Audit'!$R$6:$R$505&gt;0)*(ROW('2_Review &amp; Audit'!$R$6:$R$505)&gt;$K85),0),0)+5,""))</f>
        <v/>
      </c>
      <c r="U85" s="96" t="str" cm="1">
        <f t="array" ref="U85">IF($T85="","",INDEX('2_Review &amp; Audit'!$H:$H,$T85))</f>
        <v/>
      </c>
      <c r="V85" s="108" t="str">
        <f t="array" ref="V85">IF($T85="","",INDEX('2_Review &amp; Audit'!$I:$I,$T85))</f>
        <v/>
      </c>
      <c r="W85" s="96" t="str">
        <f t="array" ref="W85">IF($T85="","",MAX(0,INDEX('2_Review &amp; Audit'!$J:$J,$T85)-SUMIFS($X$7:X84,$T$7:T84,$T85)))</f>
        <v/>
      </c>
      <c r="X85" s="96" t="str">
        <f t="shared" si="12"/>
        <v/>
      </c>
      <c r="Y85" s="117" t="str">
        <f>IF($X85="","",$X85*$G85)</f>
        <v/>
      </c>
      <c r="Z85" s="117" t="str">
        <f>IF($T85="","",$H85-IF($P85="",0,$P85)-IF($Y85="",0,$Y85))</f>
        <v/>
      </c>
      <c r="AA85" s="117" t="str">
        <f t="shared" si="13"/>
        <v/>
      </c>
      <c r="AB85" s="96" t="str">
        <f t="shared" si="16"/>
        <v/>
      </c>
      <c r="AC85" s="96" t="str">
        <f t="array" ref="AC85">IF(OR($D85="",$AB85="",N($AB85)&lt;=0),"",IFERROR(MATCH(1,INDEX(('2_Review &amp; Audit'!$F$6:$F$505=$A85)*('2_Review &amp; Audit'!$I$6:$I$505&gt;=$E85-30)*('2_Review &amp; Audit'!$I$6:$I$505&lt;=$E85+30)*('2_Review &amp; Audit'!$R$6:$R$505&gt;0)*(ROW('2_Review &amp; Audit'!$R$6:$R$505)&gt;$T85),0),0)+5,""))</f>
        <v/>
      </c>
      <c r="AD85" s="96" t="str" cm="1">
        <f t="array" ref="AD85">IF($AC85="","",INDEX('2_Review &amp; Audit'!$H:$H,$AC85))</f>
        <v/>
      </c>
      <c r="AE85" s="108" t="str">
        <f t="array" ref="AE85">IF($AC85="","",INDEX('2_Review &amp; Audit'!$I:$I,$AC85))</f>
        <v/>
      </c>
      <c r="AF85" s="96" t="str">
        <f t="array" ref="AF85">IF($AC85="","",MAX(0,INDEX('2_Review &amp; Audit'!$J:$J,$AC85)-SUMIFS($AG$7:AG84,$AC$7:AC84,$AC85)))</f>
        <v/>
      </c>
      <c r="AG85" s="96" t="str">
        <f t="shared" si="14"/>
        <v/>
      </c>
      <c r="AH85" s="117" t="str">
        <f>IF($AG85="","",$AG85*$G85)</f>
        <v/>
      </c>
      <c r="AI85" s="117" t="str">
        <f>IF($AC85="","",$H85-IF($P85="",0,$P85)-IF($Y85="",0,$Y85)-IF($AH85="",0,$AH85))</f>
        <v/>
      </c>
      <c r="AJ85" s="117" t="str">
        <f t="shared" si="3"/>
        <v/>
      </c>
      <c r="AK85" s="96" t="str">
        <f t="shared" si="17"/>
        <v/>
      </c>
      <c r="AL85" s="96" t="str" cm="1">
        <f t="array" ref="AL85">IF(OR($D85="",$AK85="",N($AK85)&lt;=0),"",IFERROR(MATCH(1,INDEX(('2_Review &amp; Audit'!$F$6:$F$505=$A85)*('2_Review &amp; Audit'!$I$6:$I$505&gt;=$E85-30)*('2_Review &amp; Audit'!$I$6:$I$505&lt;=$E85+30)*('2_Review &amp; Audit'!$R$6:$R$505&gt;0)*(ROW('2_Review &amp; Audit'!$R$6:$R$505)&gt;$AC85),0),0)+5,""))</f>
        <v/>
      </c>
      <c r="AM85" s="96" t="str">
        <f>IF($AL85="","",INDEX('2_Review &amp; Audit'!$H:$H,$AL85))</f>
        <v/>
      </c>
      <c r="AN85" s="108" t="str">
        <f>IF($AL85="","",INDEX('2_Review &amp; Audit'!$I:$I,$AL85))</f>
        <v/>
      </c>
      <c r="AO85" s="96" t="str">
        <f>IF($AL85="","",MAX(0,INDEX('2_Review &amp; Audit'!$H:$H,$AL85)-SUMIFS($AP$7:AP84,$AL$7:AL84,$AL85)))</f>
        <v/>
      </c>
      <c r="AP85" s="96" t="str">
        <f>IF(OR($D85="",$AK85="",$AO85=""),"",MIN($AK85,$AO85))</f>
        <v/>
      </c>
      <c r="AQ85" s="117" t="str">
        <f>IF($AP85="","",$AP85*$G85)</f>
        <v/>
      </c>
      <c r="AR85" s="117" t="str">
        <f>IF($AL85="","",$H85-IF($P85="",0,$P85)-IF($Y85="",0,$Y85)-IF($AH85="",0,$AH85)-IF($AQ85="",0,$AQ85))</f>
        <v/>
      </c>
      <c r="AS85" s="117" t="str">
        <f t="shared" si="18"/>
        <v/>
      </c>
      <c r="AT85" s="96" t="str">
        <f t="shared" si="19"/>
        <v/>
      </c>
      <c r="AU85" s="96"/>
    </row>
    <row r="86" spans="1:47" ht="12.75" customHeight="1" x14ac:dyDescent="0.2">
      <c r="A86" s="96" t="str">
        <f>IFERROR(INDEX('2_Review &amp; Audit'!$F$6:$F$505,MATCH(ROW()-5,'2_Review &amp; Audit'!$AC$6:$AC$505,0)),"")</f>
        <v/>
      </c>
      <c r="B86" s="96" t="str">
        <f>IF($A86="","",INDEX('2_Review &amp; Audit'!$C$6:$C$505,MATCH(ROW()-5,'2_Review &amp; Audit'!$AC$6:$AC$505,0)))</f>
        <v/>
      </c>
      <c r="C86" s="96" t="str">
        <f>IF($A86="","",INDEX('2_Review &amp; Audit'!$D$6:$D$505,MATCH(ROW()-5,'2_Review &amp; Audit'!$AC$6:$AC$505,0)))</f>
        <v/>
      </c>
      <c r="D86" s="114" t="str">
        <f>IF($A86="","",INDEX('2_Review &amp; Audit'!$H$6:$H$505,MATCH(ROW()-5,'2_Review &amp; Audit'!$AC$6:$AC$505,0)))</f>
        <v/>
      </c>
      <c r="E86" s="108" t="str">
        <f>IF($A86="","",INDEX('2_Review &amp; Audit'!$M$6:$M$505,MATCH(ROW()-5,'2_Review &amp; Audit'!$AC$6:$AC$505,0)))</f>
        <v/>
      </c>
      <c r="F86" s="109" t="str">
        <f>IF($A86="","",IF(INDEX('2_Review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86" s="142" t="str">
        <f>IF(OR($A86="",$F86=0),"",ABS(INDEX('2_Review &amp; Audit'!$Q$6:$Q$505,MATCH(ROW()-5,'2_Review &amp; Audit'!$AC$6:$AC$505,0))/$F86))</f>
        <v/>
      </c>
      <c r="H86" s="142" t="str">
        <f>IF($A86="","",ABS(INDEX('2_Review &amp; Audit'!$Q$6:$Q$505,MATCH(ROW()-5,'2_Review &amp; Audit'!$AC$6:$AC$505,0))))</f>
        <v/>
      </c>
      <c r="I86" s="96" t="str">
        <f>IF($A86="","",INDEX('2_Review &amp; Audit'!$Y$6:$Y$505,MATCH(ROW()-5,'2_Review &amp; Audit'!$AC$6:$AC$505,0)))</f>
        <v/>
      </c>
      <c r="J86" s="110" t="str">
        <f>IF($A86="","",IFERROR(MATCH(ROW()-5,'2_Review &amp; Audit'!$AC$6:$AC$505,0)+5,""))</f>
        <v/>
      </c>
      <c r="K86" s="96" t="str" cm="1">
        <f t="array" ref="K86">IF($A86="","",IF($AU86&lt;&gt;"",IFERROR(MATCH($AU86,'2_Review &amp; Audit'!$H$6:$H$505,0)+5,""),IFERROR(MATCH(1,INDEX(('2_Review &amp; Audit'!$F$6:$F$505=$A86)*('2_Review &amp; Audit'!$I$6:$I$505&gt;=$E86-30)*('2_Review &amp; Audit'!$I$6:$I$505&lt;=$E86+30)*('2_Review &amp; Audit'!$R$6:$R$505&gt;0),0),0)+5,"")))</f>
        <v/>
      </c>
      <c r="L86" s="110" t="str" cm="1">
        <f t="array" ref="L86">IF($K86="","",INDEX('2_Review &amp; Audit'!$H:$H,$K86))</f>
        <v/>
      </c>
      <c r="M86" s="111" t="str">
        <f t="array" ref="M86">IF($K86="","",INDEX('2_Review &amp; Audit'!$I:$I,$K86))</f>
        <v/>
      </c>
      <c r="N86" s="109" t="str" cm="1">
        <f t="array" ref="N86">IF($K86="","",MAX(0,INDEX('2_Review &amp; Audit'!$R:$R,$K86)-SUMIFS($O$7:O85,$K$7:K85,$K86)))</f>
        <v/>
      </c>
      <c r="O86" s="109" t="str">
        <f>IF(OR($K86="",$N86="",$F86=""),"",MIN($F86,$N86))</f>
        <v/>
      </c>
      <c r="P86" s="112" t="str">
        <f>IF($O86="","",$O86*$G86)</f>
        <v/>
      </c>
      <c r="Q86" s="112" t="str">
        <f>IF($M86="","",$H86-IF($P86="",0,$P86)-IF($Y86="",0,$Y86)-IF($AH86="",0,$AH86)-IF($AQ86="",0,$AQ86))</f>
        <v/>
      </c>
      <c r="R86" s="112" t="str">
        <f t="shared" si="15"/>
        <v/>
      </c>
      <c r="S86" s="96" t="str">
        <f>IF($M86="","",MAX(0,N($F86)-N($O86)))</f>
        <v/>
      </c>
      <c r="T86" s="96" t="str" cm="1">
        <f t="array" ref="T86">IF(OR($D86="",$S86="",N($S86)&lt;=0),"",IFERROR(MATCH(1,INDEX(('2_Review &amp; Audit'!$F$6:$F$505=$A86)*('2_Review &amp; Audit'!$I$6:$I$505&gt;=$E86-30)*('2_Review &amp; Audit'!$I$6:$I$505&lt;=$E86+30)*('2_Review &amp; Audit'!$R$6:$R$505&gt;0)*(ROW('2_Review &amp; Audit'!$R$6:$R$505)&gt;$K86),0),0)+5,""))</f>
        <v/>
      </c>
      <c r="U86" s="96" t="str" cm="1">
        <f t="array" ref="U86">IF($T86="","",INDEX('2_Review &amp; Audit'!$H:$H,$T86))</f>
        <v/>
      </c>
      <c r="V86" s="108" t="str">
        <f t="array" ref="V86">IF($T86="","",INDEX('2_Review &amp; Audit'!$I:$I,$T86))</f>
        <v/>
      </c>
      <c r="W86" s="96" t="str">
        <f t="array" ref="W86">IF($T86="","",MAX(0,INDEX('2_Review &amp; Audit'!$J:$J,$T86)-SUMIFS($X$7:X85,$T$7:T85,$T86)))</f>
        <v/>
      </c>
      <c r="X86" s="96" t="str">
        <f t="shared" si="12"/>
        <v/>
      </c>
      <c r="Y86" s="117" t="str">
        <f>IF($X86="","",$X86*$G86)</f>
        <v/>
      </c>
      <c r="Z86" s="117" t="str">
        <f>IF($T86="","",$H86-IF($P86="",0,$P86)-IF($Y86="",0,$Y86))</f>
        <v/>
      </c>
      <c r="AA86" s="117" t="str">
        <f t="shared" si="13"/>
        <v/>
      </c>
      <c r="AB86" s="96" t="str">
        <f t="shared" si="16"/>
        <v/>
      </c>
      <c r="AC86" s="96" t="str">
        <f t="array" ref="AC86">IF(OR($D86="",$AB86="",N($AB86)&lt;=0),"",IFERROR(MATCH(1,INDEX(('2_Review &amp; Audit'!$F$6:$F$505=$A86)*('2_Review &amp; Audit'!$I$6:$I$505&gt;=$E86-30)*('2_Review &amp; Audit'!$I$6:$I$505&lt;=$E86+30)*('2_Review &amp; Audit'!$R$6:$R$505&gt;0)*(ROW('2_Review &amp; Audit'!$R$6:$R$505)&gt;$T86),0),0)+5,""))</f>
        <v/>
      </c>
      <c r="AD86" s="96" t="str" cm="1">
        <f t="array" ref="AD86">IF($AC86="","",INDEX('2_Review &amp; Audit'!$H:$H,$AC86))</f>
        <v/>
      </c>
      <c r="AE86" s="108" t="str">
        <f t="array" ref="AE86">IF($AC86="","",INDEX('2_Review &amp; Audit'!$I:$I,$AC86))</f>
        <v/>
      </c>
      <c r="AF86" s="96" t="str">
        <f t="array" ref="AF86">IF($AC86="","",MAX(0,INDEX('2_Review &amp; Audit'!$J:$J,$AC86)-SUMIFS($AG$7:AG85,$AC$7:AC85,$AC86)))</f>
        <v/>
      </c>
      <c r="AG86" s="96" t="str">
        <f t="shared" si="14"/>
        <v/>
      </c>
      <c r="AH86" s="117" t="str">
        <f>IF($AG86="","",$AG86*$G86)</f>
        <v/>
      </c>
      <c r="AI86" s="117" t="str">
        <f>IF($AC86="","",$H86-IF($P86="",0,$P86)-IF($Y86="",0,$Y86)-IF($AH86="",0,$AH86))</f>
        <v/>
      </c>
      <c r="AJ86" s="117" t="str">
        <f t="shared" si="3"/>
        <v/>
      </c>
      <c r="AK86" s="96" t="str">
        <f t="shared" si="17"/>
        <v/>
      </c>
      <c r="AL86" s="96" t="str" cm="1">
        <f t="array" ref="AL86">IF(OR($D86="",$AK86="",N($AK86)&lt;=0),"",IFERROR(MATCH(1,INDEX(('2_Review &amp; Audit'!$F$6:$F$505=$A86)*('2_Review &amp; Audit'!$I$6:$I$505&gt;=$E86-30)*('2_Review &amp; Audit'!$I$6:$I$505&lt;=$E86+30)*('2_Review &amp; Audit'!$R$6:$R$505&gt;0)*(ROW('2_Review &amp; Audit'!$R$6:$R$505)&gt;$AC86),0),0)+5,""))</f>
        <v/>
      </c>
      <c r="AM86" s="96" t="str">
        <f>IF($AL86="","",INDEX('2_Review &amp; Audit'!$H:$H,$AL86))</f>
        <v/>
      </c>
      <c r="AN86" s="108" t="str">
        <f>IF($AL86="","",INDEX('2_Review &amp; Audit'!$I:$I,$AL86))</f>
        <v/>
      </c>
      <c r="AO86" s="96" t="str">
        <f>IF($AL86="","",MAX(0,INDEX('2_Review &amp; Audit'!$H:$H,$AL86)-SUMIFS($AP$7:AP85,$AL$7:AL85,$AL86)))</f>
        <v/>
      </c>
      <c r="AP86" s="96" t="str">
        <f>IF(OR($D86="",$AK86="",$AO86=""),"",MIN($AK86,$AO86))</f>
        <v/>
      </c>
      <c r="AQ86" s="117" t="str">
        <f>IF($AP86="","",$AP86*$G86)</f>
        <v/>
      </c>
      <c r="AR86" s="117" t="str">
        <f>IF($AL86="","",$H86-IF($P86="",0,$P86)-IF($Y86="",0,$Y86)-IF($AH86="",0,$AH86)-IF($AQ86="",0,$AQ86))</f>
        <v/>
      </c>
      <c r="AS86" s="117" t="str">
        <f t="shared" si="18"/>
        <v/>
      </c>
      <c r="AT86" s="96" t="str">
        <f t="shared" si="19"/>
        <v/>
      </c>
      <c r="AU86" s="96"/>
    </row>
    <row r="87" spans="1:47" ht="12.75" customHeight="1" x14ac:dyDescent="0.2">
      <c r="A87" s="96" t="str">
        <f>IFERROR(INDEX('2_Review &amp; Audit'!$F$6:$F$505,MATCH(ROW()-5,'2_Review &amp; Audit'!$AC$6:$AC$505,0)),"")</f>
        <v/>
      </c>
      <c r="B87" s="96" t="str">
        <f>IF($A87="","",INDEX('2_Review &amp; Audit'!$C$6:$C$505,MATCH(ROW()-5,'2_Review &amp; Audit'!$AC$6:$AC$505,0)))</f>
        <v/>
      </c>
      <c r="C87" s="96" t="str">
        <f>IF($A87="","",INDEX('2_Review &amp; Audit'!$D$6:$D$505,MATCH(ROW()-5,'2_Review &amp; Audit'!$AC$6:$AC$505,0)))</f>
        <v/>
      </c>
      <c r="D87" s="114" t="str">
        <f>IF($A87="","",INDEX('2_Review &amp; Audit'!$H$6:$H$505,MATCH(ROW()-5,'2_Review &amp; Audit'!$AC$6:$AC$505,0)))</f>
        <v/>
      </c>
      <c r="E87" s="108" t="str">
        <f>IF($A87="","",INDEX('2_Review &amp; Audit'!$M$6:$M$505,MATCH(ROW()-5,'2_Review &amp; Audit'!$AC$6:$AC$505,0)))</f>
        <v/>
      </c>
      <c r="F87" s="109" t="str">
        <f>IF($A87="","",IF(INDEX('2_Review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87" s="142" t="str">
        <f>IF(OR($A87="",$F87=0),"",ABS(INDEX('2_Review &amp; Audit'!$Q$6:$Q$505,MATCH(ROW()-5,'2_Review &amp; Audit'!$AC$6:$AC$505,0))/$F87))</f>
        <v/>
      </c>
      <c r="H87" s="142" t="str">
        <f>IF($A87="","",ABS(INDEX('2_Review &amp; Audit'!$Q$6:$Q$505,MATCH(ROW()-5,'2_Review &amp; Audit'!$AC$6:$AC$505,0))))</f>
        <v/>
      </c>
      <c r="I87" s="96" t="str">
        <f>IF($A87="","",INDEX('2_Review &amp; Audit'!$Y$6:$Y$505,MATCH(ROW()-5,'2_Review &amp; Audit'!$AC$6:$AC$505,0)))</f>
        <v/>
      </c>
      <c r="J87" s="110" t="str">
        <f>IF($A87="","",IFERROR(MATCH(ROW()-5,'2_Review &amp; Audit'!$AC$6:$AC$505,0)+5,""))</f>
        <v/>
      </c>
      <c r="K87" s="96" t="str" cm="1">
        <f t="array" ref="K87">IF($A87="","",IF($AU87&lt;&gt;"",IFERROR(MATCH($AU87,'2_Review &amp; Audit'!$H$6:$H$505,0)+5,""),IFERROR(MATCH(1,INDEX(('2_Review &amp; Audit'!$F$6:$F$505=$A87)*('2_Review &amp; Audit'!$I$6:$I$505&gt;=$E87-30)*('2_Review &amp; Audit'!$I$6:$I$505&lt;=$E87+30)*('2_Review &amp; Audit'!$R$6:$R$505&gt;0),0),0)+5,"")))</f>
        <v/>
      </c>
      <c r="L87" s="110" t="str" cm="1">
        <f t="array" ref="L87">IF($K87="","",INDEX('2_Review &amp; Audit'!$H:$H,$K87))</f>
        <v/>
      </c>
      <c r="M87" s="111" t="str">
        <f t="array" ref="M87">IF($K87="","",INDEX('2_Review &amp; Audit'!$I:$I,$K87))</f>
        <v/>
      </c>
      <c r="N87" s="109" t="str" cm="1">
        <f t="array" ref="N87">IF($K87="","",MAX(0,INDEX('2_Review &amp; Audit'!$R:$R,$K87)-SUMIFS($O$7:O86,$K$7:K86,$K87)))</f>
        <v/>
      </c>
      <c r="O87" s="109" t="str">
        <f>IF(OR($K87="",$N87="",$F87=""),"",MIN($F87,$N87))</f>
        <v/>
      </c>
      <c r="P87" s="112" t="str">
        <f>IF($O87="","",$O87*$G87)</f>
        <v/>
      </c>
      <c r="Q87" s="112" t="str">
        <f>IF($M87="","",$H87-IF($P87="",0,$P87)-IF($Y87="",0,$Y87)-IF($AH87="",0,$AH87)-IF($AQ87="",0,$AQ87))</f>
        <v/>
      </c>
      <c r="R87" s="112" t="str">
        <f t="shared" si="15"/>
        <v/>
      </c>
      <c r="S87" s="96" t="str">
        <f>IF($M87="","",MAX(0,N($F87)-N($O87)))</f>
        <v/>
      </c>
      <c r="T87" s="96" t="str" cm="1">
        <f t="array" ref="T87">IF(OR($D87="",$S87="",N($S87)&lt;=0),"",IFERROR(MATCH(1,INDEX(('2_Review &amp; Audit'!$F$6:$F$505=$A87)*('2_Review &amp; Audit'!$I$6:$I$505&gt;=$E87-30)*('2_Review &amp; Audit'!$I$6:$I$505&lt;=$E87+30)*('2_Review &amp; Audit'!$R$6:$R$505&gt;0)*(ROW('2_Review &amp; Audit'!$R$6:$R$505)&gt;$K87),0),0)+5,""))</f>
        <v/>
      </c>
      <c r="U87" s="96" t="str" cm="1">
        <f t="array" ref="U87">IF($T87="","",INDEX('2_Review &amp; Audit'!$H:$H,$T87))</f>
        <v/>
      </c>
      <c r="V87" s="108" t="str">
        <f t="array" ref="V87">IF($T87="","",INDEX('2_Review &amp; Audit'!$I:$I,$T87))</f>
        <v/>
      </c>
      <c r="W87" s="96" t="str">
        <f t="array" ref="W87">IF($T87="","",MAX(0,INDEX('2_Review &amp; Audit'!$J:$J,$T87)-SUMIFS($X$7:X86,$T$7:T86,$T87)))</f>
        <v/>
      </c>
      <c r="X87" s="96" t="str">
        <f t="shared" si="12"/>
        <v/>
      </c>
      <c r="Y87" s="117" t="str">
        <f>IF($X87="","",$X87*$G87)</f>
        <v/>
      </c>
      <c r="Z87" s="117" t="str">
        <f>IF($T87="","",$H87-IF($P87="",0,$P87)-IF($Y87="",0,$Y87))</f>
        <v/>
      </c>
      <c r="AA87" s="117" t="str">
        <f t="shared" si="13"/>
        <v/>
      </c>
      <c r="AB87" s="96" t="str">
        <f t="shared" si="16"/>
        <v/>
      </c>
      <c r="AC87" s="96" t="str">
        <f t="array" ref="AC87">IF(OR($D87="",$AB87="",N($AB87)&lt;=0),"",IFERROR(MATCH(1,INDEX(('2_Review &amp; Audit'!$F$6:$F$505=$A87)*('2_Review &amp; Audit'!$I$6:$I$505&gt;=$E87-30)*('2_Review &amp; Audit'!$I$6:$I$505&lt;=$E87+30)*('2_Review &amp; Audit'!$R$6:$R$505&gt;0)*(ROW('2_Review &amp; Audit'!$R$6:$R$505)&gt;$T87),0),0)+5,""))</f>
        <v/>
      </c>
      <c r="AD87" s="96" t="str" cm="1">
        <f t="array" ref="AD87">IF($AC87="","",INDEX('2_Review &amp; Audit'!$H:$H,$AC87))</f>
        <v/>
      </c>
      <c r="AE87" s="108" t="str">
        <f t="array" ref="AE87">IF($AC87="","",INDEX('2_Review &amp; Audit'!$I:$I,$AC87))</f>
        <v/>
      </c>
      <c r="AF87" s="96" t="str">
        <f t="array" ref="AF87">IF($AC87="","",MAX(0,INDEX('2_Review &amp; Audit'!$J:$J,$AC87)-SUMIFS($AG$7:AG86,$AC$7:AC86,$AC87)))</f>
        <v/>
      </c>
      <c r="AG87" s="96" t="str">
        <f t="shared" si="14"/>
        <v/>
      </c>
      <c r="AH87" s="117" t="str">
        <f>IF($AG87="","",$AG87*$G87)</f>
        <v/>
      </c>
      <c r="AI87" s="117" t="str">
        <f>IF($AC87="","",$H87-IF($P87="",0,$P87)-IF($Y87="",0,$Y87)-IF($AH87="",0,$AH87))</f>
        <v/>
      </c>
      <c r="AJ87" s="117" t="str">
        <f t="shared" si="3"/>
        <v/>
      </c>
      <c r="AK87" s="96" t="str">
        <f t="shared" si="17"/>
        <v/>
      </c>
      <c r="AL87" s="96" t="str" cm="1">
        <f t="array" ref="AL87">IF(OR($D87="",$AK87="",N($AK87)&lt;=0),"",IFERROR(MATCH(1,INDEX(('2_Review &amp; Audit'!$F$6:$F$505=$A87)*('2_Review &amp; Audit'!$I$6:$I$505&gt;=$E87-30)*('2_Review &amp; Audit'!$I$6:$I$505&lt;=$E87+30)*('2_Review &amp; Audit'!$R$6:$R$505&gt;0)*(ROW('2_Review &amp; Audit'!$R$6:$R$505)&gt;$AC87),0),0)+5,""))</f>
        <v/>
      </c>
      <c r="AM87" s="96" t="str">
        <f>IF($AL87="","",INDEX('2_Review &amp; Audit'!$H:$H,$AL87))</f>
        <v/>
      </c>
      <c r="AN87" s="108" t="str">
        <f>IF($AL87="","",INDEX('2_Review &amp; Audit'!$I:$I,$AL87))</f>
        <v/>
      </c>
      <c r="AO87" s="96" t="str">
        <f>IF($AL87="","",MAX(0,INDEX('2_Review &amp; Audit'!$H:$H,$AL87)-SUMIFS($AP$7:AP86,$AL$7:AL86,$AL87)))</f>
        <v/>
      </c>
      <c r="AP87" s="96" t="str">
        <f>IF(OR($D87="",$AK87="",$AO87=""),"",MIN($AK87,$AO87))</f>
        <v/>
      </c>
      <c r="AQ87" s="117" t="str">
        <f>IF($AP87="","",$AP87*$G87)</f>
        <v/>
      </c>
      <c r="AR87" s="117" t="str">
        <f>IF($AL87="","",$H87-IF($P87="",0,$P87)-IF($Y87="",0,$Y87)-IF($AH87="",0,$AH87)-IF($AQ87="",0,$AQ87))</f>
        <v/>
      </c>
      <c r="AS87" s="117" t="str">
        <f t="shared" si="18"/>
        <v/>
      </c>
      <c r="AT87" s="96" t="str">
        <f t="shared" si="19"/>
        <v/>
      </c>
      <c r="AU87" s="96"/>
    </row>
    <row r="88" spans="1:47" ht="12.75" customHeight="1" x14ac:dyDescent="0.2">
      <c r="A88" s="96" t="str">
        <f>IFERROR(INDEX('2_Review &amp; Audit'!$F$6:$F$505,MATCH(ROW()-5,'2_Review &amp; Audit'!$AC$6:$AC$505,0)),"")</f>
        <v/>
      </c>
      <c r="B88" s="96" t="str">
        <f>IF($A88="","",INDEX('2_Review &amp; Audit'!$C$6:$C$505,MATCH(ROW()-5,'2_Review &amp; Audit'!$AC$6:$AC$505,0)))</f>
        <v/>
      </c>
      <c r="C88" s="96" t="str">
        <f>IF($A88="","",INDEX('2_Review &amp; Audit'!$D$6:$D$505,MATCH(ROW()-5,'2_Review &amp; Audit'!$AC$6:$AC$505,0)))</f>
        <v/>
      </c>
      <c r="D88" s="114" t="str">
        <f>IF($A88="","",INDEX('2_Review &amp; Audit'!$H$6:$H$505,MATCH(ROW()-5,'2_Review &amp; Audit'!$AC$6:$AC$505,0)))</f>
        <v/>
      </c>
      <c r="E88" s="108" t="str">
        <f>IF($A88="","",INDEX('2_Review &amp; Audit'!$M$6:$M$505,MATCH(ROW()-5,'2_Review &amp; Audit'!$AC$6:$AC$505,0)))</f>
        <v/>
      </c>
      <c r="F88" s="109" t="str">
        <f>IF($A88="","",IF(INDEX('2_Review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88" s="142" t="str">
        <f>IF(OR($A88="",$F88=0),"",ABS(INDEX('2_Review &amp; Audit'!$Q$6:$Q$505,MATCH(ROW()-5,'2_Review &amp; Audit'!$AC$6:$AC$505,0))/$F88))</f>
        <v/>
      </c>
      <c r="H88" s="142" t="str">
        <f>IF($A88="","",ABS(INDEX('2_Review &amp; Audit'!$Q$6:$Q$505,MATCH(ROW()-5,'2_Review &amp; Audit'!$AC$6:$AC$505,0))))</f>
        <v/>
      </c>
      <c r="I88" s="96" t="str">
        <f>IF($A88="","",INDEX('2_Review &amp; Audit'!$Y$6:$Y$505,MATCH(ROW()-5,'2_Review &amp; Audit'!$AC$6:$AC$505,0)))</f>
        <v/>
      </c>
      <c r="J88" s="110" t="str">
        <f>IF($A88="","",IFERROR(MATCH(ROW()-5,'2_Review &amp; Audit'!$AC$6:$AC$505,0)+5,""))</f>
        <v/>
      </c>
      <c r="K88" s="96" t="str" cm="1">
        <f t="array" ref="K88">IF($A88="","",IF($AU88&lt;&gt;"",IFERROR(MATCH($AU88,'2_Review &amp; Audit'!$H$6:$H$505,0)+5,""),IFERROR(MATCH(1,INDEX(('2_Review &amp; Audit'!$F$6:$F$505=$A88)*('2_Review &amp; Audit'!$I$6:$I$505&gt;=$E88-30)*('2_Review &amp; Audit'!$I$6:$I$505&lt;=$E88+30)*('2_Review &amp; Audit'!$R$6:$R$505&gt;0),0),0)+5,"")))</f>
        <v/>
      </c>
      <c r="L88" s="110" t="str" cm="1">
        <f t="array" ref="L88">IF($K88="","",INDEX('2_Review &amp; Audit'!$H:$H,$K88))</f>
        <v/>
      </c>
      <c r="M88" s="111" t="str">
        <f t="array" ref="M88">IF($K88="","",INDEX('2_Review &amp; Audit'!$I:$I,$K88))</f>
        <v/>
      </c>
      <c r="N88" s="109" t="str" cm="1">
        <f t="array" ref="N88">IF($K88="","",MAX(0,INDEX('2_Review &amp; Audit'!$R:$R,$K88)-SUMIFS($O$7:O87,$K$7:K87,$K88)))</f>
        <v/>
      </c>
      <c r="O88" s="109" t="str">
        <f>IF(OR($K88="",$N88="",$F88=""),"",MIN($F88,$N88))</f>
        <v/>
      </c>
      <c r="P88" s="112" t="str">
        <f>IF($O88="","",$O88*$G88)</f>
        <v/>
      </c>
      <c r="Q88" s="112" t="str">
        <f>IF($M88="","",$H88-IF($P88="",0,$P88)-IF($Y88="",0,$Y88)-IF($AH88="",0,$AH88)-IF($AQ88="",0,$AQ88))</f>
        <v/>
      </c>
      <c r="R88" s="112" t="str">
        <f t="shared" si="15"/>
        <v/>
      </c>
      <c r="S88" s="96" t="str">
        <f>IF($M88="","",MAX(0,N($F88)-N($O88)))</f>
        <v/>
      </c>
      <c r="T88" s="96" t="str" cm="1">
        <f t="array" ref="T88">IF(OR($D88="",$S88="",N($S88)&lt;=0),"",IFERROR(MATCH(1,INDEX(('2_Review &amp; Audit'!$F$6:$F$505=$A88)*('2_Review &amp; Audit'!$I$6:$I$505&gt;=$E88-30)*('2_Review &amp; Audit'!$I$6:$I$505&lt;=$E88+30)*('2_Review &amp; Audit'!$R$6:$R$505&gt;0)*(ROW('2_Review &amp; Audit'!$R$6:$R$505)&gt;$K88),0),0)+5,""))</f>
        <v/>
      </c>
      <c r="U88" s="96" t="str" cm="1">
        <f t="array" ref="U88">IF($T88="","",INDEX('2_Review &amp; Audit'!$H:$H,$T88))</f>
        <v/>
      </c>
      <c r="V88" s="108" t="str">
        <f t="array" ref="V88">IF($T88="","",INDEX('2_Review &amp; Audit'!$I:$I,$T88))</f>
        <v/>
      </c>
      <c r="W88" s="96" t="str">
        <f t="array" ref="W88">IF($T88="","",MAX(0,INDEX('2_Review &amp; Audit'!$J:$J,$T88)-SUMIFS($X$7:X87,$T$7:T87,$T88)))</f>
        <v/>
      </c>
      <c r="X88" s="96" t="str">
        <f t="shared" si="12"/>
        <v/>
      </c>
      <c r="Y88" s="117" t="str">
        <f>IF($X88="","",$X88*$G88)</f>
        <v/>
      </c>
      <c r="Z88" s="117" t="str">
        <f>IF($T88="","",$H88-IF($P88="",0,$P88)-IF($Y88="",0,$Y88))</f>
        <v/>
      </c>
      <c r="AA88" s="117" t="str">
        <f t="shared" si="13"/>
        <v/>
      </c>
      <c r="AB88" s="96" t="str">
        <f t="shared" si="16"/>
        <v/>
      </c>
      <c r="AC88" s="96" t="str">
        <f t="array" ref="AC88">IF(OR($D88="",$AB88="",N($AB88)&lt;=0),"",IFERROR(MATCH(1,INDEX(('2_Review &amp; Audit'!$F$6:$F$505=$A88)*('2_Review &amp; Audit'!$I$6:$I$505&gt;=$E88-30)*('2_Review &amp; Audit'!$I$6:$I$505&lt;=$E88+30)*('2_Review &amp; Audit'!$R$6:$R$505&gt;0)*(ROW('2_Review &amp; Audit'!$R$6:$R$505)&gt;$T88),0),0)+5,""))</f>
        <v/>
      </c>
      <c r="AD88" s="96" t="str" cm="1">
        <f t="array" ref="AD88">IF($AC88="","",INDEX('2_Review &amp; Audit'!$H:$H,$AC88))</f>
        <v/>
      </c>
      <c r="AE88" s="108" t="str">
        <f t="array" ref="AE88">IF($AC88="","",INDEX('2_Review &amp; Audit'!$I:$I,$AC88))</f>
        <v/>
      </c>
      <c r="AF88" s="96" t="str">
        <f t="array" ref="AF88">IF($AC88="","",MAX(0,INDEX('2_Review &amp; Audit'!$J:$J,$AC88)-SUMIFS($AG$7:AG87,$AC$7:AC87,$AC88)))</f>
        <v/>
      </c>
      <c r="AG88" s="96" t="str">
        <f t="shared" si="14"/>
        <v/>
      </c>
      <c r="AH88" s="117" t="str">
        <f>IF($AG88="","",$AG88*$G88)</f>
        <v/>
      </c>
      <c r="AI88" s="117" t="str">
        <f>IF($AC88="","",$H88-IF($P88="",0,$P88)-IF($Y88="",0,$Y88)-IF($AH88="",0,$AH88))</f>
        <v/>
      </c>
      <c r="AJ88" s="117" t="str">
        <f t="shared" si="3"/>
        <v/>
      </c>
      <c r="AK88" s="96" t="str">
        <f t="shared" si="17"/>
        <v/>
      </c>
      <c r="AL88" s="96" t="str" cm="1">
        <f t="array" ref="AL88">IF(OR($D88="",$AK88="",N($AK88)&lt;=0),"",IFERROR(MATCH(1,INDEX(('2_Review &amp; Audit'!$F$6:$F$505=$A88)*('2_Review &amp; Audit'!$I$6:$I$505&gt;=$E88-30)*('2_Review &amp; Audit'!$I$6:$I$505&lt;=$E88+30)*('2_Review &amp; Audit'!$R$6:$R$505&gt;0)*(ROW('2_Review &amp; Audit'!$R$6:$R$505)&gt;$AC88),0),0)+5,""))</f>
        <v/>
      </c>
      <c r="AM88" s="96" t="str">
        <f>IF($AL88="","",INDEX('2_Review &amp; Audit'!$H:$H,$AL88))</f>
        <v/>
      </c>
      <c r="AN88" s="108" t="str">
        <f>IF($AL88="","",INDEX('2_Review &amp; Audit'!$I:$I,$AL88))</f>
        <v/>
      </c>
      <c r="AO88" s="96" t="str">
        <f>IF($AL88="","",MAX(0,INDEX('2_Review &amp; Audit'!$H:$H,$AL88)-SUMIFS($AP$7:AP87,$AL$7:AL87,$AL88)))</f>
        <v/>
      </c>
      <c r="AP88" s="96" t="str">
        <f>IF(OR($D88="",$AK88="",$AO88=""),"",MIN($AK88,$AO88))</f>
        <v/>
      </c>
      <c r="AQ88" s="117" t="str">
        <f>IF($AP88="","",$AP88*$G88)</f>
        <v/>
      </c>
      <c r="AR88" s="117" t="str">
        <f>IF($AL88="","",$H88-IF($P88="",0,$P88)-IF($Y88="",0,$Y88)-IF($AH88="",0,$AH88)-IF($AQ88="",0,$AQ88))</f>
        <v/>
      </c>
      <c r="AS88" s="117" t="str">
        <f t="shared" si="18"/>
        <v/>
      </c>
      <c r="AT88" s="96" t="str">
        <f t="shared" si="19"/>
        <v/>
      </c>
      <c r="AU88" s="96"/>
    </row>
    <row r="89" spans="1:47" ht="12.75" customHeight="1" x14ac:dyDescent="0.2">
      <c r="A89" s="96" t="str">
        <f>IFERROR(INDEX('2_Review &amp; Audit'!$F$6:$F$505,MATCH(ROW()-5,'2_Review &amp; Audit'!$AC$6:$AC$505,0)),"")</f>
        <v/>
      </c>
      <c r="B89" s="96" t="str">
        <f>IF($A89="","",INDEX('2_Review &amp; Audit'!$C$6:$C$505,MATCH(ROW()-5,'2_Review &amp; Audit'!$AC$6:$AC$505,0)))</f>
        <v/>
      </c>
      <c r="C89" s="96" t="str">
        <f>IF($A89="","",INDEX('2_Review &amp; Audit'!$D$6:$D$505,MATCH(ROW()-5,'2_Review &amp; Audit'!$AC$6:$AC$505,0)))</f>
        <v/>
      </c>
      <c r="D89" s="114" t="str">
        <f>IF($A89="","",INDEX('2_Review &amp; Audit'!$H$6:$H$505,MATCH(ROW()-5,'2_Review &amp; Audit'!$AC$6:$AC$505,0)))</f>
        <v/>
      </c>
      <c r="E89" s="108" t="str">
        <f>IF($A89="","",INDEX('2_Review &amp; Audit'!$M$6:$M$505,MATCH(ROW()-5,'2_Review &amp; Audit'!$AC$6:$AC$505,0)))</f>
        <v/>
      </c>
      <c r="F89" s="109" t="str">
        <f>IF($A89="","",IF(INDEX('2_Review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89" s="142" t="str">
        <f>IF(OR($A89="",$F89=0),"",ABS(INDEX('2_Review &amp; Audit'!$Q$6:$Q$505,MATCH(ROW()-5,'2_Review &amp; Audit'!$AC$6:$AC$505,0))/$F89))</f>
        <v/>
      </c>
      <c r="H89" s="142" t="str">
        <f>IF($A89="","",ABS(INDEX('2_Review &amp; Audit'!$Q$6:$Q$505,MATCH(ROW()-5,'2_Review &amp; Audit'!$AC$6:$AC$505,0))))</f>
        <v/>
      </c>
      <c r="I89" s="96" t="str">
        <f>IF($A89="","",INDEX('2_Review &amp; Audit'!$Y$6:$Y$505,MATCH(ROW()-5,'2_Review &amp; Audit'!$AC$6:$AC$505,0)))</f>
        <v/>
      </c>
      <c r="J89" s="110" t="str">
        <f>IF($A89="","",IFERROR(MATCH(ROW()-5,'2_Review &amp; Audit'!$AC$6:$AC$505,0)+5,""))</f>
        <v/>
      </c>
      <c r="K89" s="96" t="str" cm="1">
        <f t="array" ref="K89">IF($A89="","",IF($AU89&lt;&gt;"",IFERROR(MATCH($AU89,'2_Review &amp; Audit'!$H$6:$H$505,0)+5,""),IFERROR(MATCH(1,INDEX(('2_Review &amp; Audit'!$F$6:$F$505=$A89)*('2_Review &amp; Audit'!$I$6:$I$505&gt;=$E89-30)*('2_Review &amp; Audit'!$I$6:$I$505&lt;=$E89+30)*('2_Review &amp; Audit'!$R$6:$R$505&gt;0),0),0)+5,"")))</f>
        <v/>
      </c>
      <c r="L89" s="110" t="str" cm="1">
        <f t="array" ref="L89">IF($K89="","",INDEX('2_Review &amp; Audit'!$H:$H,$K89))</f>
        <v/>
      </c>
      <c r="M89" s="111" t="str">
        <f t="array" ref="M89">IF($K89="","",INDEX('2_Review &amp; Audit'!$I:$I,$K89))</f>
        <v/>
      </c>
      <c r="N89" s="109" t="str" cm="1">
        <f t="array" ref="N89">IF($K89="","",MAX(0,INDEX('2_Review &amp; Audit'!$R:$R,$K89)-SUMIFS($O$7:O88,$K$7:K88,$K89)))</f>
        <v/>
      </c>
      <c r="O89" s="109" t="str">
        <f>IF(OR($K89="",$N89="",$F89=""),"",MIN($F89,$N89))</f>
        <v/>
      </c>
      <c r="P89" s="112" t="str">
        <f>IF($O89="","",$O89*$G89)</f>
        <v/>
      </c>
      <c r="Q89" s="112" t="str">
        <f>IF($M89="","",$H89-IF($P89="",0,$P89)-IF($Y89="",0,$Y89)-IF($AH89="",0,$AH89)-IF($AQ89="",0,$AQ89))</f>
        <v/>
      </c>
      <c r="R89" s="112" t="str">
        <f t="shared" si="15"/>
        <v/>
      </c>
      <c r="S89" s="96" t="str">
        <f>IF($M89="","",MAX(0,N($F89)-N($O89)))</f>
        <v/>
      </c>
      <c r="T89" s="96" t="str" cm="1">
        <f t="array" ref="T89">IF(OR($D89="",$S89="",N($S89)&lt;=0),"",IFERROR(MATCH(1,INDEX(('2_Review &amp; Audit'!$F$6:$F$505=$A89)*('2_Review &amp; Audit'!$I$6:$I$505&gt;=$E89-30)*('2_Review &amp; Audit'!$I$6:$I$505&lt;=$E89+30)*('2_Review &amp; Audit'!$R$6:$R$505&gt;0)*(ROW('2_Review &amp; Audit'!$R$6:$R$505)&gt;$K89),0),0)+5,""))</f>
        <v/>
      </c>
      <c r="U89" s="96" t="str" cm="1">
        <f t="array" ref="U89">IF($T89="","",INDEX('2_Review &amp; Audit'!$H:$H,$T89))</f>
        <v/>
      </c>
      <c r="V89" s="108" t="str">
        <f t="array" ref="V89">IF($T89="","",INDEX('2_Review &amp; Audit'!$I:$I,$T89))</f>
        <v/>
      </c>
      <c r="W89" s="96" t="str">
        <f t="array" ref="W89">IF($T89="","",MAX(0,INDEX('2_Review &amp; Audit'!$J:$J,$T89)-SUMIFS($X$7:X88,$T$7:T88,$T89)))</f>
        <v/>
      </c>
      <c r="X89" s="96" t="str">
        <f t="shared" si="12"/>
        <v/>
      </c>
      <c r="Y89" s="117" t="str">
        <f>IF($X89="","",$X89*$G89)</f>
        <v/>
      </c>
      <c r="Z89" s="117" t="str">
        <f>IF($T89="","",$H89-IF($P89="",0,$P89)-IF($Y89="",0,$Y89))</f>
        <v/>
      </c>
      <c r="AA89" s="117" t="str">
        <f t="shared" si="13"/>
        <v/>
      </c>
      <c r="AB89" s="96" t="str">
        <f t="shared" si="16"/>
        <v/>
      </c>
      <c r="AC89" s="96" t="str">
        <f t="array" ref="AC89">IF(OR($D89="",$AB89="",N($AB89)&lt;=0),"",IFERROR(MATCH(1,INDEX(('2_Review &amp; Audit'!$F$6:$F$505=$A89)*('2_Review &amp; Audit'!$I$6:$I$505&gt;=$E89-30)*('2_Review &amp; Audit'!$I$6:$I$505&lt;=$E89+30)*('2_Review &amp; Audit'!$R$6:$R$505&gt;0)*(ROW('2_Review &amp; Audit'!$R$6:$R$505)&gt;$T89),0),0)+5,""))</f>
        <v/>
      </c>
      <c r="AD89" s="96" t="str" cm="1">
        <f t="array" ref="AD89">IF($AC89="","",INDEX('2_Review &amp; Audit'!$H:$H,$AC89))</f>
        <v/>
      </c>
      <c r="AE89" s="108" t="str">
        <f t="array" ref="AE89">IF($AC89="","",INDEX('2_Review &amp; Audit'!$I:$I,$AC89))</f>
        <v/>
      </c>
      <c r="AF89" s="96" t="str">
        <f t="array" ref="AF89">IF($AC89="","",MAX(0,INDEX('2_Review &amp; Audit'!$J:$J,$AC89)-SUMIFS($AG$7:AG88,$AC$7:AC88,$AC89)))</f>
        <v/>
      </c>
      <c r="AG89" s="96" t="str">
        <f t="shared" si="14"/>
        <v/>
      </c>
      <c r="AH89" s="117" t="str">
        <f>IF($AG89="","",$AG89*$G89)</f>
        <v/>
      </c>
      <c r="AI89" s="117" t="str">
        <f>IF($AC89="","",$H89-IF($P89="",0,$P89)-IF($Y89="",0,$Y89)-IF($AH89="",0,$AH89))</f>
        <v/>
      </c>
      <c r="AJ89" s="117" t="str">
        <f t="shared" si="3"/>
        <v/>
      </c>
      <c r="AK89" s="96" t="str">
        <f t="shared" si="17"/>
        <v/>
      </c>
      <c r="AL89" s="96" t="str" cm="1">
        <f t="array" ref="AL89">IF(OR($D89="",$AK89="",N($AK89)&lt;=0),"",IFERROR(MATCH(1,INDEX(('2_Review &amp; Audit'!$F$6:$F$505=$A89)*('2_Review &amp; Audit'!$I$6:$I$505&gt;=$E89-30)*('2_Review &amp; Audit'!$I$6:$I$505&lt;=$E89+30)*('2_Review &amp; Audit'!$R$6:$R$505&gt;0)*(ROW('2_Review &amp; Audit'!$R$6:$R$505)&gt;$AC89),0),0)+5,""))</f>
        <v/>
      </c>
      <c r="AM89" s="96" t="str">
        <f>IF($AL89="","",INDEX('2_Review &amp; Audit'!$H:$H,$AL89))</f>
        <v/>
      </c>
      <c r="AN89" s="108" t="str">
        <f>IF($AL89="","",INDEX('2_Review &amp; Audit'!$I:$I,$AL89))</f>
        <v/>
      </c>
      <c r="AO89" s="96" t="str">
        <f>IF($AL89="","",MAX(0,INDEX('2_Review &amp; Audit'!$H:$H,$AL89)-SUMIFS($AP$7:AP88,$AL$7:AL88,$AL89)))</f>
        <v/>
      </c>
      <c r="AP89" s="96" t="str">
        <f>IF(OR($D89="",$AK89="",$AO89=""),"",MIN($AK89,$AO89))</f>
        <v/>
      </c>
      <c r="AQ89" s="117" t="str">
        <f>IF($AP89="","",$AP89*$G89)</f>
        <v/>
      </c>
      <c r="AR89" s="117" t="str">
        <f>IF($AL89="","",$H89-IF($P89="",0,$P89)-IF($Y89="",0,$Y89)-IF($AH89="",0,$AH89)-IF($AQ89="",0,$AQ89))</f>
        <v/>
      </c>
      <c r="AS89" s="117" t="str">
        <f t="shared" si="18"/>
        <v/>
      </c>
      <c r="AT89" s="96" t="str">
        <f t="shared" si="19"/>
        <v/>
      </c>
      <c r="AU89" s="96"/>
    </row>
    <row r="90" spans="1:47" ht="12.75" customHeight="1" x14ac:dyDescent="0.2">
      <c r="A90" s="96" t="str">
        <f>IFERROR(INDEX('2_Review &amp; Audit'!$F$6:$F$505,MATCH(ROW()-5,'2_Review &amp; Audit'!$AC$6:$AC$505,0)),"")</f>
        <v/>
      </c>
      <c r="B90" s="96" t="str">
        <f>IF($A90="","",INDEX('2_Review &amp; Audit'!$C$6:$C$505,MATCH(ROW()-5,'2_Review &amp; Audit'!$AC$6:$AC$505,0)))</f>
        <v/>
      </c>
      <c r="C90" s="96" t="str">
        <f>IF($A90="","",INDEX('2_Review &amp; Audit'!$D$6:$D$505,MATCH(ROW()-5,'2_Review &amp; Audit'!$AC$6:$AC$505,0)))</f>
        <v/>
      </c>
      <c r="D90" s="114" t="str">
        <f>IF($A90="","",INDEX('2_Review &amp; Audit'!$H$6:$H$505,MATCH(ROW()-5,'2_Review &amp; Audit'!$AC$6:$AC$505,0)))</f>
        <v/>
      </c>
      <c r="E90" s="108" t="str">
        <f>IF($A90="","",INDEX('2_Review &amp; Audit'!$M$6:$M$505,MATCH(ROW()-5,'2_Review &amp; Audit'!$AC$6:$AC$505,0)))</f>
        <v/>
      </c>
      <c r="F90" s="109" t="str">
        <f>IF($A90="","",IF(INDEX('2_Review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90" s="142" t="str">
        <f>IF(OR($A90="",$F90=0),"",ABS(INDEX('2_Review &amp; Audit'!$Q$6:$Q$505,MATCH(ROW()-5,'2_Review &amp; Audit'!$AC$6:$AC$505,0))/$F90))</f>
        <v/>
      </c>
      <c r="H90" s="142" t="str">
        <f>IF($A90="","",ABS(INDEX('2_Review &amp; Audit'!$Q$6:$Q$505,MATCH(ROW()-5,'2_Review &amp; Audit'!$AC$6:$AC$505,0))))</f>
        <v/>
      </c>
      <c r="I90" s="96" t="str">
        <f>IF($A90="","",INDEX('2_Review &amp; Audit'!$Y$6:$Y$505,MATCH(ROW()-5,'2_Review &amp; Audit'!$AC$6:$AC$505,0)))</f>
        <v/>
      </c>
      <c r="J90" s="110" t="str">
        <f>IF($A90="","",IFERROR(MATCH(ROW()-5,'2_Review &amp; Audit'!$AC$6:$AC$505,0)+5,""))</f>
        <v/>
      </c>
      <c r="K90" s="96" t="str" cm="1">
        <f t="array" ref="K90">IF($A90="","",IF($AU90&lt;&gt;"",IFERROR(MATCH($AU90,'2_Review &amp; Audit'!$H$6:$H$505,0)+5,""),IFERROR(MATCH(1,INDEX(('2_Review &amp; Audit'!$F$6:$F$505=$A90)*('2_Review &amp; Audit'!$I$6:$I$505&gt;=$E90-30)*('2_Review &amp; Audit'!$I$6:$I$505&lt;=$E90+30)*('2_Review &amp; Audit'!$R$6:$R$505&gt;0),0),0)+5,"")))</f>
        <v/>
      </c>
      <c r="L90" s="110" t="str" cm="1">
        <f t="array" ref="L90">IF($K90="","",INDEX('2_Review &amp; Audit'!$H:$H,$K90))</f>
        <v/>
      </c>
      <c r="M90" s="111" t="str">
        <f t="array" ref="M90">IF($K90="","",INDEX('2_Review &amp; Audit'!$I:$I,$K90))</f>
        <v/>
      </c>
      <c r="N90" s="109" t="str" cm="1">
        <f t="array" ref="N90">IF($K90="","",MAX(0,INDEX('2_Review &amp; Audit'!$R:$R,$K90)-SUMIFS($O$7:O89,$K$7:K89,$K90)))</f>
        <v/>
      </c>
      <c r="O90" s="109" t="str">
        <f>IF(OR($K90="",$N90="",$F90=""),"",MIN($F90,$N90))</f>
        <v/>
      </c>
      <c r="P90" s="112" t="str">
        <f>IF($O90="","",$O90*$G90)</f>
        <v/>
      </c>
      <c r="Q90" s="112" t="str">
        <f>IF($M90="","",$H90-IF($P90="",0,$P90)-IF($Y90="",0,$Y90)-IF($AH90="",0,$AH90)-IF($AQ90="",0,$AQ90))</f>
        <v/>
      </c>
      <c r="R90" s="112" t="str">
        <f t="shared" si="15"/>
        <v/>
      </c>
      <c r="S90" s="96" t="str">
        <f>IF($M90="","",MAX(0,N($F90)-N($O90)))</f>
        <v/>
      </c>
      <c r="T90" s="96" t="str" cm="1">
        <f t="array" ref="T90">IF(OR($D90="",$S90="",N($S90)&lt;=0),"",IFERROR(MATCH(1,INDEX(('2_Review &amp; Audit'!$F$6:$F$505=$A90)*('2_Review &amp; Audit'!$I$6:$I$505&gt;=$E90-30)*('2_Review &amp; Audit'!$I$6:$I$505&lt;=$E90+30)*('2_Review &amp; Audit'!$R$6:$R$505&gt;0)*(ROW('2_Review &amp; Audit'!$R$6:$R$505)&gt;$K90),0),0)+5,""))</f>
        <v/>
      </c>
      <c r="U90" s="96" t="str" cm="1">
        <f t="array" ref="U90">IF($T90="","",INDEX('2_Review &amp; Audit'!$H:$H,$T90))</f>
        <v/>
      </c>
      <c r="V90" s="108" t="str">
        <f t="array" ref="V90">IF($T90="","",INDEX('2_Review &amp; Audit'!$I:$I,$T90))</f>
        <v/>
      </c>
      <c r="W90" s="96" t="str">
        <f t="array" ref="W90">IF($T90="","",MAX(0,INDEX('2_Review &amp; Audit'!$J:$J,$T90)-SUMIFS($X$7:X89,$T$7:T89,$T90)))</f>
        <v/>
      </c>
      <c r="X90" s="96" t="str">
        <f t="shared" si="12"/>
        <v/>
      </c>
      <c r="Y90" s="117" t="str">
        <f>IF($X90="","",$X90*$G90)</f>
        <v/>
      </c>
      <c r="Z90" s="117" t="str">
        <f>IF($T90="","",$H90-IF($P90="",0,$P90)-IF($Y90="",0,$Y90))</f>
        <v/>
      </c>
      <c r="AA90" s="117" t="str">
        <f t="shared" si="13"/>
        <v/>
      </c>
      <c r="AB90" s="96" t="str">
        <f t="shared" si="16"/>
        <v/>
      </c>
      <c r="AC90" s="96" t="str">
        <f t="array" ref="AC90">IF(OR($D90="",$AB90="",N($AB90)&lt;=0),"",IFERROR(MATCH(1,INDEX(('2_Review &amp; Audit'!$F$6:$F$505=$A90)*('2_Review &amp; Audit'!$I$6:$I$505&gt;=$E90-30)*('2_Review &amp; Audit'!$I$6:$I$505&lt;=$E90+30)*('2_Review &amp; Audit'!$R$6:$R$505&gt;0)*(ROW('2_Review &amp; Audit'!$R$6:$R$505)&gt;$T90),0),0)+5,""))</f>
        <v/>
      </c>
      <c r="AD90" s="96" t="str" cm="1">
        <f t="array" ref="AD90">IF($AC90="","",INDEX('2_Review &amp; Audit'!$H:$H,$AC90))</f>
        <v/>
      </c>
      <c r="AE90" s="108" t="str">
        <f t="array" ref="AE90">IF($AC90="","",INDEX('2_Review &amp; Audit'!$I:$I,$AC90))</f>
        <v/>
      </c>
      <c r="AF90" s="96" t="str">
        <f t="array" ref="AF90">IF($AC90="","",MAX(0,INDEX('2_Review &amp; Audit'!$J:$J,$AC90)-SUMIFS($AG$7:AG89,$AC$7:AC89,$AC90)))</f>
        <v/>
      </c>
      <c r="AG90" s="96" t="str">
        <f t="shared" si="14"/>
        <v/>
      </c>
      <c r="AH90" s="117" t="str">
        <f>IF($AG90="","",$AG90*$G90)</f>
        <v/>
      </c>
      <c r="AI90" s="117" t="str">
        <f>IF($AC90="","",$H90-IF($P90="",0,$P90)-IF($Y90="",0,$Y90)-IF($AH90="",0,$AH90))</f>
        <v/>
      </c>
      <c r="AJ90" s="117" t="str">
        <f t="shared" si="3"/>
        <v/>
      </c>
      <c r="AK90" s="96" t="str">
        <f t="shared" si="17"/>
        <v/>
      </c>
      <c r="AL90" s="96" t="str" cm="1">
        <f t="array" ref="AL90">IF(OR($D90="",$AK90="",N($AK90)&lt;=0),"",IFERROR(MATCH(1,INDEX(('2_Review &amp; Audit'!$F$6:$F$505=$A90)*('2_Review &amp; Audit'!$I$6:$I$505&gt;=$E90-30)*('2_Review &amp; Audit'!$I$6:$I$505&lt;=$E90+30)*('2_Review &amp; Audit'!$R$6:$R$505&gt;0)*(ROW('2_Review &amp; Audit'!$R$6:$R$505)&gt;$AC90),0),0)+5,""))</f>
        <v/>
      </c>
      <c r="AM90" s="96" t="str">
        <f>IF($AL90="","",INDEX('2_Review &amp; Audit'!$H:$H,$AL90))</f>
        <v/>
      </c>
      <c r="AN90" s="108" t="str">
        <f>IF($AL90="","",INDEX('2_Review &amp; Audit'!$I:$I,$AL90))</f>
        <v/>
      </c>
      <c r="AO90" s="96" t="str">
        <f>IF($AL90="","",MAX(0,INDEX('2_Review &amp; Audit'!$H:$H,$AL90)-SUMIFS($AP$7:AP89,$AL$7:AL89,$AL90)))</f>
        <v/>
      </c>
      <c r="AP90" s="96" t="str">
        <f>IF(OR($D90="",$AK90="",$AO90=""),"",MIN($AK90,$AO90))</f>
        <v/>
      </c>
      <c r="AQ90" s="117" t="str">
        <f>IF($AP90="","",$AP90*$G90)</f>
        <v/>
      </c>
      <c r="AR90" s="117" t="str">
        <f>IF($AL90="","",$H90-IF($P90="",0,$P90)-IF($Y90="",0,$Y90)-IF($AH90="",0,$AH90)-IF($AQ90="",0,$AQ90))</f>
        <v/>
      </c>
      <c r="AS90" s="117" t="str">
        <f t="shared" si="18"/>
        <v/>
      </c>
      <c r="AT90" s="96" t="str">
        <f t="shared" si="19"/>
        <v/>
      </c>
      <c r="AU90" s="96"/>
    </row>
    <row r="91" spans="1:47" ht="12.75" customHeight="1" x14ac:dyDescent="0.2">
      <c r="A91" s="96" t="str">
        <f>IFERROR(INDEX('2_Review &amp; Audit'!$F$6:$F$505,MATCH(ROW()-5,'2_Review &amp; Audit'!$AC$6:$AC$505,0)),"")</f>
        <v/>
      </c>
      <c r="B91" s="96" t="str">
        <f>IF($A91="","",INDEX('2_Review &amp; Audit'!$C$6:$C$505,MATCH(ROW()-5,'2_Review &amp; Audit'!$AC$6:$AC$505,0)))</f>
        <v/>
      </c>
      <c r="C91" s="96" t="str">
        <f>IF($A91="","",INDEX('2_Review &amp; Audit'!$D$6:$D$505,MATCH(ROW()-5,'2_Review &amp; Audit'!$AC$6:$AC$505,0)))</f>
        <v/>
      </c>
      <c r="D91" s="114" t="str">
        <f>IF($A91="","",INDEX('2_Review &amp; Audit'!$H$6:$H$505,MATCH(ROW()-5,'2_Review &amp; Audit'!$AC$6:$AC$505,0)))</f>
        <v/>
      </c>
      <c r="E91" s="108" t="str">
        <f>IF($A91="","",INDEX('2_Review &amp; Audit'!$M$6:$M$505,MATCH(ROW()-5,'2_Review &amp; Audit'!$AC$6:$AC$505,0)))</f>
        <v/>
      </c>
      <c r="F91" s="109" t="str">
        <f>IF($A91="","",IF(INDEX('2_Review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91" s="142" t="str">
        <f>IF(OR($A91="",$F91=0),"",ABS(INDEX('2_Review &amp; Audit'!$Q$6:$Q$505,MATCH(ROW()-5,'2_Review &amp; Audit'!$AC$6:$AC$505,0))/$F91))</f>
        <v/>
      </c>
      <c r="H91" s="142" t="str">
        <f>IF($A91="","",ABS(INDEX('2_Review &amp; Audit'!$Q$6:$Q$505,MATCH(ROW()-5,'2_Review &amp; Audit'!$AC$6:$AC$505,0))))</f>
        <v/>
      </c>
      <c r="I91" s="96" t="str">
        <f>IF($A91="","",INDEX('2_Review &amp; Audit'!$Y$6:$Y$505,MATCH(ROW()-5,'2_Review &amp; Audit'!$AC$6:$AC$505,0)))</f>
        <v/>
      </c>
      <c r="J91" s="110" t="str">
        <f>IF($A91="","",IFERROR(MATCH(ROW()-5,'2_Review &amp; Audit'!$AC$6:$AC$505,0)+5,""))</f>
        <v/>
      </c>
      <c r="K91" s="96" t="str" cm="1">
        <f t="array" ref="K91">IF($A91="","",IF($AU91&lt;&gt;"",IFERROR(MATCH($AU91,'2_Review &amp; Audit'!$H$6:$H$505,0)+5,""),IFERROR(MATCH(1,INDEX(('2_Review &amp; Audit'!$F$6:$F$505=$A91)*('2_Review &amp; Audit'!$I$6:$I$505&gt;=$E91-30)*('2_Review &amp; Audit'!$I$6:$I$505&lt;=$E91+30)*('2_Review &amp; Audit'!$R$6:$R$505&gt;0),0),0)+5,"")))</f>
        <v/>
      </c>
      <c r="L91" s="110" t="str" cm="1">
        <f t="array" ref="L91">IF($K91="","",INDEX('2_Review &amp; Audit'!$H:$H,$K91))</f>
        <v/>
      </c>
      <c r="M91" s="111" t="str">
        <f t="array" ref="M91">IF($K91="","",INDEX('2_Review &amp; Audit'!$I:$I,$K91))</f>
        <v/>
      </c>
      <c r="N91" s="109" t="str" cm="1">
        <f t="array" ref="N91">IF($K91="","",MAX(0,INDEX('2_Review &amp; Audit'!$R:$R,$K91)-SUMIFS($O$7:O90,$K$7:K90,$K91)))</f>
        <v/>
      </c>
      <c r="O91" s="109" t="str">
        <f>IF(OR($K91="",$N91="",$F91=""),"",MIN($F91,$N91))</f>
        <v/>
      </c>
      <c r="P91" s="112" t="str">
        <f>IF($O91="","",$O91*$G91)</f>
        <v/>
      </c>
      <c r="Q91" s="112" t="str">
        <f>IF($M91="","",$H91-IF($P91="",0,$P91)-IF($Y91="",0,$Y91)-IF($AH91="",0,$AH91)-IF($AQ91="",0,$AQ91))</f>
        <v/>
      </c>
      <c r="R91" s="112" t="str">
        <f t="shared" si="15"/>
        <v/>
      </c>
      <c r="S91" s="96" t="str">
        <f>IF($M91="","",MAX(0,N($F91)-N($O91)))</f>
        <v/>
      </c>
      <c r="T91" s="96" t="str" cm="1">
        <f t="array" ref="T91">IF(OR($D91="",$S91="",N($S91)&lt;=0),"",IFERROR(MATCH(1,INDEX(('2_Review &amp; Audit'!$F$6:$F$505=$A91)*('2_Review &amp; Audit'!$I$6:$I$505&gt;=$E91-30)*('2_Review &amp; Audit'!$I$6:$I$505&lt;=$E91+30)*('2_Review &amp; Audit'!$R$6:$R$505&gt;0)*(ROW('2_Review &amp; Audit'!$R$6:$R$505)&gt;$K91),0),0)+5,""))</f>
        <v/>
      </c>
      <c r="U91" s="96" t="str" cm="1">
        <f t="array" ref="U91">IF($T91="","",INDEX('2_Review &amp; Audit'!$H:$H,$T91))</f>
        <v/>
      </c>
      <c r="V91" s="108" t="str">
        <f t="array" ref="V91">IF($T91="","",INDEX('2_Review &amp; Audit'!$I:$I,$T91))</f>
        <v/>
      </c>
      <c r="W91" s="96" t="str">
        <f t="array" ref="W91">IF($T91="","",MAX(0,INDEX('2_Review &amp; Audit'!$J:$J,$T91)-SUMIFS($X$7:X90,$T$7:T90,$T91)))</f>
        <v/>
      </c>
      <c r="X91" s="96" t="str">
        <f t="shared" si="12"/>
        <v/>
      </c>
      <c r="Y91" s="117" t="str">
        <f>IF($X91="","",$X91*$G91)</f>
        <v/>
      </c>
      <c r="Z91" s="117" t="str">
        <f>IF($T91="","",$H91-IF($P91="",0,$P91)-IF($Y91="",0,$Y91))</f>
        <v/>
      </c>
      <c r="AA91" s="117" t="str">
        <f t="shared" si="13"/>
        <v/>
      </c>
      <c r="AB91" s="96" t="str">
        <f t="shared" si="16"/>
        <v/>
      </c>
      <c r="AC91" s="96" t="str">
        <f t="array" ref="AC91">IF(OR($D91="",$AB91="",N($AB91)&lt;=0),"",IFERROR(MATCH(1,INDEX(('2_Review &amp; Audit'!$F$6:$F$505=$A91)*('2_Review &amp; Audit'!$I$6:$I$505&gt;=$E91-30)*('2_Review &amp; Audit'!$I$6:$I$505&lt;=$E91+30)*('2_Review &amp; Audit'!$R$6:$R$505&gt;0)*(ROW('2_Review &amp; Audit'!$R$6:$R$505)&gt;$T91),0),0)+5,""))</f>
        <v/>
      </c>
      <c r="AD91" s="96" t="str" cm="1">
        <f t="array" ref="AD91">IF($AC91="","",INDEX('2_Review &amp; Audit'!$H:$H,$AC91))</f>
        <v/>
      </c>
      <c r="AE91" s="108" t="str">
        <f t="array" ref="AE91">IF($AC91="","",INDEX('2_Review &amp; Audit'!$I:$I,$AC91))</f>
        <v/>
      </c>
      <c r="AF91" s="96" t="str">
        <f t="array" ref="AF91">IF($AC91="","",MAX(0,INDEX('2_Review &amp; Audit'!$J:$J,$AC91)-SUMIFS($AG$7:AG90,$AC$7:AC90,$AC91)))</f>
        <v/>
      </c>
      <c r="AG91" s="96" t="str">
        <f t="shared" si="14"/>
        <v/>
      </c>
      <c r="AH91" s="117" t="str">
        <f>IF($AG91="","",$AG91*$G91)</f>
        <v/>
      </c>
      <c r="AI91" s="117" t="str">
        <f>IF($AC91="","",$H91-IF($P91="",0,$P91)-IF($Y91="",0,$Y91)-IF($AH91="",0,$AH91))</f>
        <v/>
      </c>
      <c r="AJ91" s="117" t="str">
        <f t="shared" si="3"/>
        <v/>
      </c>
      <c r="AK91" s="96" t="str">
        <f t="shared" si="17"/>
        <v/>
      </c>
      <c r="AL91" s="96" t="str" cm="1">
        <f t="array" ref="AL91">IF(OR($D91="",$AK91="",N($AK91)&lt;=0),"",IFERROR(MATCH(1,INDEX(('2_Review &amp; Audit'!$F$6:$F$505=$A91)*('2_Review &amp; Audit'!$I$6:$I$505&gt;=$E91-30)*('2_Review &amp; Audit'!$I$6:$I$505&lt;=$E91+30)*('2_Review &amp; Audit'!$R$6:$R$505&gt;0)*(ROW('2_Review &amp; Audit'!$R$6:$R$505)&gt;$AC91),0),0)+5,""))</f>
        <v/>
      </c>
      <c r="AM91" s="96" t="str">
        <f>IF($AL91="","",INDEX('2_Review &amp; Audit'!$H:$H,$AL91))</f>
        <v/>
      </c>
      <c r="AN91" s="108" t="str">
        <f>IF($AL91="","",INDEX('2_Review &amp; Audit'!$I:$I,$AL91))</f>
        <v/>
      </c>
      <c r="AO91" s="96" t="str">
        <f>IF($AL91="","",MAX(0,INDEX('2_Review &amp; Audit'!$H:$H,$AL91)-SUMIFS($AP$7:AP90,$AL$7:AL90,$AL91)))</f>
        <v/>
      </c>
      <c r="AP91" s="96" t="str">
        <f>IF(OR($D91="",$AK91="",$AO91=""),"",MIN($AK91,$AO91))</f>
        <v/>
      </c>
      <c r="AQ91" s="117" t="str">
        <f>IF($AP91="","",$AP91*$G91)</f>
        <v/>
      </c>
      <c r="AR91" s="117" t="str">
        <f>IF($AL91="","",$H91-IF($P91="",0,$P91)-IF($Y91="",0,$Y91)-IF($AH91="",0,$AH91)-IF($AQ91="",0,$AQ91))</f>
        <v/>
      </c>
      <c r="AS91" s="117" t="str">
        <f t="shared" si="18"/>
        <v/>
      </c>
      <c r="AT91" s="96" t="str">
        <f t="shared" si="19"/>
        <v/>
      </c>
      <c r="AU91" s="96"/>
    </row>
    <row r="92" spans="1:47" ht="12.75" customHeight="1" x14ac:dyDescent="0.2">
      <c r="A92" s="96" t="str">
        <f>IFERROR(INDEX('2_Review &amp; Audit'!$F$6:$F$505,MATCH(ROW()-5,'2_Review &amp; Audit'!$AC$6:$AC$505,0)),"")</f>
        <v/>
      </c>
      <c r="B92" s="96" t="str">
        <f>IF($A92="","",INDEX('2_Review &amp; Audit'!$C$6:$C$505,MATCH(ROW()-5,'2_Review &amp; Audit'!$AC$6:$AC$505,0)))</f>
        <v/>
      </c>
      <c r="C92" s="96" t="str">
        <f>IF($A92="","",INDEX('2_Review &amp; Audit'!$D$6:$D$505,MATCH(ROW()-5,'2_Review &amp; Audit'!$AC$6:$AC$505,0)))</f>
        <v/>
      </c>
      <c r="D92" s="114" t="str">
        <f>IF($A92="","",INDEX('2_Review &amp; Audit'!$H$6:$H$505,MATCH(ROW()-5,'2_Review &amp; Audit'!$AC$6:$AC$505,0)))</f>
        <v/>
      </c>
      <c r="E92" s="108" t="str">
        <f>IF($A92="","",INDEX('2_Review &amp; Audit'!$M$6:$M$505,MATCH(ROW()-5,'2_Review &amp; Audit'!$AC$6:$AC$505,0)))</f>
        <v/>
      </c>
      <c r="F92" s="109" t="str">
        <f>IF($A92="","",IF(INDEX('2_Review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92" s="142" t="str">
        <f>IF(OR($A92="",$F92=0),"",ABS(INDEX('2_Review &amp; Audit'!$Q$6:$Q$505,MATCH(ROW()-5,'2_Review &amp; Audit'!$AC$6:$AC$505,0))/$F92))</f>
        <v/>
      </c>
      <c r="H92" s="142" t="str">
        <f>IF($A92="","",ABS(INDEX('2_Review &amp; Audit'!$Q$6:$Q$505,MATCH(ROW()-5,'2_Review &amp; Audit'!$AC$6:$AC$505,0))))</f>
        <v/>
      </c>
      <c r="I92" s="96" t="str">
        <f>IF($A92="","",INDEX('2_Review &amp; Audit'!$Y$6:$Y$505,MATCH(ROW()-5,'2_Review &amp; Audit'!$AC$6:$AC$505,0)))</f>
        <v/>
      </c>
      <c r="J92" s="110" t="str">
        <f>IF($A92="","",IFERROR(MATCH(ROW()-5,'2_Review &amp; Audit'!$AC$6:$AC$505,0)+5,""))</f>
        <v/>
      </c>
      <c r="K92" s="96" t="str" cm="1">
        <f t="array" ref="K92">IF($A92="","",IF($AU92&lt;&gt;"",IFERROR(MATCH($AU92,'2_Review &amp; Audit'!$H$6:$H$505,0)+5,""),IFERROR(MATCH(1,INDEX(('2_Review &amp; Audit'!$F$6:$F$505=$A92)*('2_Review &amp; Audit'!$I$6:$I$505&gt;=$E92-30)*('2_Review &amp; Audit'!$I$6:$I$505&lt;=$E92+30)*('2_Review &amp; Audit'!$R$6:$R$505&gt;0),0),0)+5,"")))</f>
        <v/>
      </c>
      <c r="L92" s="110" t="str" cm="1">
        <f t="array" ref="L92">IF($K92="","",INDEX('2_Review &amp; Audit'!$H:$H,$K92))</f>
        <v/>
      </c>
      <c r="M92" s="111" t="str">
        <f t="array" ref="M92">IF($K92="","",INDEX('2_Review &amp; Audit'!$I:$I,$K92))</f>
        <v/>
      </c>
      <c r="N92" s="109" t="str" cm="1">
        <f t="array" ref="N92">IF($K92="","",MAX(0,INDEX('2_Review &amp; Audit'!$R:$R,$K92)-SUMIFS($O$7:O91,$K$7:K91,$K92)))</f>
        <v/>
      </c>
      <c r="O92" s="109" t="str">
        <f>IF(OR($K92="",$N92="",$F92=""),"",MIN($F92,$N92))</f>
        <v/>
      </c>
      <c r="P92" s="112" t="str">
        <f>IF($O92="","",$O92*$G92)</f>
        <v/>
      </c>
      <c r="Q92" s="112" t="str">
        <f>IF($M92="","",$H92-IF($P92="",0,$P92)-IF($Y92="",0,$Y92)-IF($AH92="",0,$AH92)-IF($AQ92="",0,$AQ92))</f>
        <v/>
      </c>
      <c r="R92" s="112" t="str">
        <f t="shared" si="15"/>
        <v/>
      </c>
      <c r="S92" s="96" t="str">
        <f>IF($M92="","",MAX(0,N($F92)-N($O92)))</f>
        <v/>
      </c>
      <c r="T92" s="96" t="str" cm="1">
        <f t="array" ref="T92">IF(OR($D92="",$S92="",N($S92)&lt;=0),"",IFERROR(MATCH(1,INDEX(('2_Review &amp; Audit'!$F$6:$F$505=$A92)*('2_Review &amp; Audit'!$I$6:$I$505&gt;=$E92-30)*('2_Review &amp; Audit'!$I$6:$I$505&lt;=$E92+30)*('2_Review &amp; Audit'!$R$6:$R$505&gt;0)*(ROW('2_Review &amp; Audit'!$R$6:$R$505)&gt;$K92),0),0)+5,""))</f>
        <v/>
      </c>
      <c r="U92" s="96" t="str" cm="1">
        <f t="array" ref="U92">IF($T92="","",INDEX('2_Review &amp; Audit'!$H:$H,$T92))</f>
        <v/>
      </c>
      <c r="V92" s="108" t="str">
        <f t="array" ref="V92">IF($T92="","",INDEX('2_Review &amp; Audit'!$I:$I,$T92))</f>
        <v/>
      </c>
      <c r="W92" s="96" t="str">
        <f t="array" ref="W92">IF($T92="","",MAX(0,INDEX('2_Review &amp; Audit'!$J:$J,$T92)-SUMIFS($X$7:X91,$T$7:T91,$T92)))</f>
        <v/>
      </c>
      <c r="X92" s="96" t="str">
        <f t="shared" si="12"/>
        <v/>
      </c>
      <c r="Y92" s="117" t="str">
        <f>IF($X92="","",$X92*$G92)</f>
        <v/>
      </c>
      <c r="Z92" s="117" t="str">
        <f>IF($T92="","",$H92-IF($P92="",0,$P92)-IF($Y92="",0,$Y92))</f>
        <v/>
      </c>
      <c r="AA92" s="117" t="str">
        <f t="shared" si="13"/>
        <v/>
      </c>
      <c r="AB92" s="96" t="str">
        <f t="shared" si="16"/>
        <v/>
      </c>
      <c r="AC92" s="96" t="str">
        <f t="array" ref="AC92">IF(OR($D92="",$AB92="",N($AB92)&lt;=0),"",IFERROR(MATCH(1,INDEX(('2_Review &amp; Audit'!$F$6:$F$505=$A92)*('2_Review &amp; Audit'!$I$6:$I$505&gt;=$E92-30)*('2_Review &amp; Audit'!$I$6:$I$505&lt;=$E92+30)*('2_Review &amp; Audit'!$R$6:$R$505&gt;0)*(ROW('2_Review &amp; Audit'!$R$6:$R$505)&gt;$T92),0),0)+5,""))</f>
        <v/>
      </c>
      <c r="AD92" s="96" t="str" cm="1">
        <f t="array" ref="AD92">IF($AC92="","",INDEX('2_Review &amp; Audit'!$H:$H,$AC92))</f>
        <v/>
      </c>
      <c r="AE92" s="108" t="str">
        <f t="array" ref="AE92">IF($AC92="","",INDEX('2_Review &amp; Audit'!$I:$I,$AC92))</f>
        <v/>
      </c>
      <c r="AF92" s="96" t="str">
        <f t="array" ref="AF92">IF($AC92="","",MAX(0,INDEX('2_Review &amp; Audit'!$J:$J,$AC92)-SUMIFS($AG$7:AG91,$AC$7:AC91,$AC92)))</f>
        <v/>
      </c>
      <c r="AG92" s="96" t="str">
        <f t="shared" si="14"/>
        <v/>
      </c>
      <c r="AH92" s="117" t="str">
        <f>IF($AG92="","",$AG92*$G92)</f>
        <v/>
      </c>
      <c r="AI92" s="117" t="str">
        <f>IF($AC92="","",$H92-IF($P92="",0,$P92)-IF($Y92="",0,$Y92)-IF($AH92="",0,$AH92))</f>
        <v/>
      </c>
      <c r="AJ92" s="117" t="str">
        <f t="shared" si="3"/>
        <v/>
      </c>
      <c r="AK92" s="96" t="str">
        <f t="shared" si="17"/>
        <v/>
      </c>
      <c r="AL92" s="96" t="str" cm="1">
        <f t="array" ref="AL92">IF(OR($D92="",$AK92="",N($AK92)&lt;=0),"",IFERROR(MATCH(1,INDEX(('2_Review &amp; Audit'!$F$6:$F$505=$A92)*('2_Review &amp; Audit'!$I$6:$I$505&gt;=$E92-30)*('2_Review &amp; Audit'!$I$6:$I$505&lt;=$E92+30)*('2_Review &amp; Audit'!$R$6:$R$505&gt;0)*(ROW('2_Review &amp; Audit'!$R$6:$R$505)&gt;$AC92),0),0)+5,""))</f>
        <v/>
      </c>
      <c r="AM92" s="96" t="str">
        <f>IF($AL92="","",INDEX('2_Review &amp; Audit'!$H:$H,$AL92))</f>
        <v/>
      </c>
      <c r="AN92" s="108" t="str">
        <f>IF($AL92="","",INDEX('2_Review &amp; Audit'!$I:$I,$AL92))</f>
        <v/>
      </c>
      <c r="AO92" s="96" t="str">
        <f>IF($AL92="","",MAX(0,INDEX('2_Review &amp; Audit'!$H:$H,$AL92)-SUMIFS($AP$7:AP91,$AL$7:AL91,$AL92)))</f>
        <v/>
      </c>
      <c r="AP92" s="96" t="str">
        <f>IF(OR($D92="",$AK92="",$AO92=""),"",MIN($AK92,$AO92))</f>
        <v/>
      </c>
      <c r="AQ92" s="117" t="str">
        <f>IF($AP92="","",$AP92*$G92)</f>
        <v/>
      </c>
      <c r="AR92" s="117" t="str">
        <f>IF($AL92="","",$H92-IF($P92="",0,$P92)-IF($Y92="",0,$Y92)-IF($AH92="",0,$AH92)-IF($AQ92="",0,$AQ92))</f>
        <v/>
      </c>
      <c r="AS92" s="117" t="str">
        <f t="shared" si="18"/>
        <v/>
      </c>
      <c r="AT92" s="96" t="str">
        <f t="shared" si="19"/>
        <v/>
      </c>
      <c r="AU92" s="96"/>
    </row>
    <row r="93" spans="1:47" ht="12.75" customHeight="1" x14ac:dyDescent="0.2">
      <c r="A93" s="96" t="str">
        <f>IFERROR(INDEX('2_Review &amp; Audit'!$F$6:$F$505,MATCH(ROW()-5,'2_Review &amp; Audit'!$AC$6:$AC$505,0)),"")</f>
        <v/>
      </c>
      <c r="B93" s="96" t="str">
        <f>IF($A93="","",INDEX('2_Review &amp; Audit'!$C$6:$C$505,MATCH(ROW()-5,'2_Review &amp; Audit'!$AC$6:$AC$505,0)))</f>
        <v/>
      </c>
      <c r="C93" s="96" t="str">
        <f>IF($A93="","",INDEX('2_Review &amp; Audit'!$D$6:$D$505,MATCH(ROW()-5,'2_Review &amp; Audit'!$AC$6:$AC$505,0)))</f>
        <v/>
      </c>
      <c r="D93" s="114" t="str">
        <f>IF($A93="","",INDEX('2_Review &amp; Audit'!$H$6:$H$505,MATCH(ROW()-5,'2_Review &amp; Audit'!$AC$6:$AC$505,0)))</f>
        <v/>
      </c>
      <c r="E93" s="108" t="str">
        <f>IF($A93="","",INDEX('2_Review &amp; Audit'!$M$6:$M$505,MATCH(ROW()-5,'2_Review &amp; Audit'!$AC$6:$AC$505,0)))</f>
        <v/>
      </c>
      <c r="F93" s="109" t="str">
        <f>IF($A93="","",IF(INDEX('2_Review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93" s="142" t="str">
        <f>IF(OR($A93="",$F93=0),"",ABS(INDEX('2_Review &amp; Audit'!$Q$6:$Q$505,MATCH(ROW()-5,'2_Review &amp; Audit'!$AC$6:$AC$505,0))/$F93))</f>
        <v/>
      </c>
      <c r="H93" s="142" t="str">
        <f>IF($A93="","",ABS(INDEX('2_Review &amp; Audit'!$Q$6:$Q$505,MATCH(ROW()-5,'2_Review &amp; Audit'!$AC$6:$AC$505,0))))</f>
        <v/>
      </c>
      <c r="I93" s="96" t="str">
        <f>IF($A93="","",INDEX('2_Review &amp; Audit'!$Y$6:$Y$505,MATCH(ROW()-5,'2_Review &amp; Audit'!$AC$6:$AC$505,0)))</f>
        <v/>
      </c>
      <c r="J93" s="110" t="str">
        <f>IF($A93="","",IFERROR(MATCH(ROW()-5,'2_Review &amp; Audit'!$AC$6:$AC$505,0)+5,""))</f>
        <v/>
      </c>
      <c r="K93" s="96" t="str" cm="1">
        <f t="array" ref="K93">IF($A93="","",IF($AU93&lt;&gt;"",IFERROR(MATCH($AU93,'2_Review &amp; Audit'!$H$6:$H$505,0)+5,""),IFERROR(MATCH(1,INDEX(('2_Review &amp; Audit'!$F$6:$F$505=$A93)*('2_Review &amp; Audit'!$I$6:$I$505&gt;=$E93-30)*('2_Review &amp; Audit'!$I$6:$I$505&lt;=$E93+30)*('2_Review &amp; Audit'!$R$6:$R$505&gt;0),0),0)+5,"")))</f>
        <v/>
      </c>
      <c r="L93" s="110" t="str" cm="1">
        <f t="array" ref="L93">IF($K93="","",INDEX('2_Review &amp; Audit'!$H:$H,$K93))</f>
        <v/>
      </c>
      <c r="M93" s="111" t="str">
        <f t="array" ref="M93">IF($K93="","",INDEX('2_Review &amp; Audit'!$I:$I,$K93))</f>
        <v/>
      </c>
      <c r="N93" s="109" t="str" cm="1">
        <f t="array" ref="N93">IF($K93="","",MAX(0,INDEX('2_Review &amp; Audit'!$R:$R,$K93)-SUMIFS($O$7:O92,$K$7:K92,$K93)))</f>
        <v/>
      </c>
      <c r="O93" s="109" t="str">
        <f>IF(OR($K93="",$N93="",$F93=""),"",MIN($F93,$N93))</f>
        <v/>
      </c>
      <c r="P93" s="112" t="str">
        <f>IF($O93="","",$O93*$G93)</f>
        <v/>
      </c>
      <c r="Q93" s="112" t="str">
        <f>IF($M93="","",$H93-IF($P93="",0,$P93)-IF($Y93="",0,$Y93)-IF($AH93="",0,$AH93)-IF($AQ93="",0,$AQ93))</f>
        <v/>
      </c>
      <c r="R93" s="112" t="str">
        <f t="shared" si="15"/>
        <v/>
      </c>
      <c r="S93" s="96" t="str">
        <f>IF($M93="","",MAX(0,N($F93)-N($O93)))</f>
        <v/>
      </c>
      <c r="T93" s="96" t="str" cm="1">
        <f t="array" ref="T93">IF(OR($D93="",$S93="",N($S93)&lt;=0),"",IFERROR(MATCH(1,INDEX(('2_Review &amp; Audit'!$F$6:$F$505=$A93)*('2_Review &amp; Audit'!$I$6:$I$505&gt;=$E93-30)*('2_Review &amp; Audit'!$I$6:$I$505&lt;=$E93+30)*('2_Review &amp; Audit'!$R$6:$R$505&gt;0)*(ROW('2_Review &amp; Audit'!$R$6:$R$505)&gt;$K93),0),0)+5,""))</f>
        <v/>
      </c>
      <c r="U93" s="96" t="str" cm="1">
        <f t="array" ref="U93">IF($T93="","",INDEX('2_Review &amp; Audit'!$H:$H,$T93))</f>
        <v/>
      </c>
      <c r="V93" s="108" t="str">
        <f t="array" ref="V93">IF($T93="","",INDEX('2_Review &amp; Audit'!$I:$I,$T93))</f>
        <v/>
      </c>
      <c r="W93" s="96" t="str">
        <f t="array" ref="W93">IF($T93="","",MAX(0,INDEX('2_Review &amp; Audit'!$J:$J,$T93)-SUMIFS($X$7:X92,$T$7:T92,$T93)))</f>
        <v/>
      </c>
      <c r="X93" s="96" t="str">
        <f t="shared" si="12"/>
        <v/>
      </c>
      <c r="Y93" s="117" t="str">
        <f>IF($X93="","",$X93*$G93)</f>
        <v/>
      </c>
      <c r="Z93" s="117" t="str">
        <f>IF($T93="","",$H93-IF($P93="",0,$P93)-IF($Y93="",0,$Y93))</f>
        <v/>
      </c>
      <c r="AA93" s="117" t="str">
        <f t="shared" si="13"/>
        <v/>
      </c>
      <c r="AB93" s="96" t="str">
        <f t="shared" si="16"/>
        <v/>
      </c>
      <c r="AC93" s="96" t="str">
        <f t="array" ref="AC93">IF(OR($D93="",$AB93="",N($AB93)&lt;=0),"",IFERROR(MATCH(1,INDEX(('2_Review &amp; Audit'!$F$6:$F$505=$A93)*('2_Review &amp; Audit'!$I$6:$I$505&gt;=$E93-30)*('2_Review &amp; Audit'!$I$6:$I$505&lt;=$E93+30)*('2_Review &amp; Audit'!$R$6:$R$505&gt;0)*(ROW('2_Review &amp; Audit'!$R$6:$R$505)&gt;$T93),0),0)+5,""))</f>
        <v/>
      </c>
      <c r="AD93" s="96" t="str" cm="1">
        <f t="array" ref="AD93">IF($AC93="","",INDEX('2_Review &amp; Audit'!$H:$H,$AC93))</f>
        <v/>
      </c>
      <c r="AE93" s="108" t="str">
        <f t="array" ref="AE93">IF($AC93="","",INDEX('2_Review &amp; Audit'!$I:$I,$AC93))</f>
        <v/>
      </c>
      <c r="AF93" s="96" t="str">
        <f t="array" ref="AF93">IF($AC93="","",MAX(0,INDEX('2_Review &amp; Audit'!$J:$J,$AC93)-SUMIFS($AG$7:AG92,$AC$7:AC92,$AC93)))</f>
        <v/>
      </c>
      <c r="AG93" s="96" t="str">
        <f t="shared" si="14"/>
        <v/>
      </c>
      <c r="AH93" s="117" t="str">
        <f>IF($AG93="","",$AG93*$G93)</f>
        <v/>
      </c>
      <c r="AI93" s="117" t="str">
        <f>IF($AC93="","",$H93-IF($P93="",0,$P93)-IF($Y93="",0,$Y93)-IF($AH93="",0,$AH93))</f>
        <v/>
      </c>
      <c r="AJ93" s="117" t="str">
        <f t="shared" si="3"/>
        <v/>
      </c>
      <c r="AK93" s="96" t="str">
        <f t="shared" si="17"/>
        <v/>
      </c>
      <c r="AL93" s="96" t="str" cm="1">
        <f t="array" ref="AL93">IF(OR($D93="",$AK93="",N($AK93)&lt;=0),"",IFERROR(MATCH(1,INDEX(('2_Review &amp; Audit'!$F$6:$F$505=$A93)*('2_Review &amp; Audit'!$I$6:$I$505&gt;=$E93-30)*('2_Review &amp; Audit'!$I$6:$I$505&lt;=$E93+30)*('2_Review &amp; Audit'!$R$6:$R$505&gt;0)*(ROW('2_Review &amp; Audit'!$R$6:$R$505)&gt;$AC93),0),0)+5,""))</f>
        <v/>
      </c>
      <c r="AM93" s="96" t="str">
        <f>IF($AL93="","",INDEX('2_Review &amp; Audit'!$H:$H,$AL93))</f>
        <v/>
      </c>
      <c r="AN93" s="108" t="str">
        <f>IF($AL93="","",INDEX('2_Review &amp; Audit'!$I:$I,$AL93))</f>
        <v/>
      </c>
      <c r="AO93" s="96" t="str">
        <f>IF($AL93="","",MAX(0,INDEX('2_Review &amp; Audit'!$H:$H,$AL93)-SUMIFS($AP$7:AP92,$AL$7:AL92,$AL93)))</f>
        <v/>
      </c>
      <c r="AP93" s="96" t="str">
        <f>IF(OR($D93="",$AK93="",$AO93=""),"",MIN($AK93,$AO93))</f>
        <v/>
      </c>
      <c r="AQ93" s="117" t="str">
        <f>IF($AP93="","",$AP93*$G93)</f>
        <v/>
      </c>
      <c r="AR93" s="117" t="str">
        <f>IF($AL93="","",$H93-IF($P93="",0,$P93)-IF($Y93="",0,$Y93)-IF($AH93="",0,$AH93)-IF($AQ93="",0,$AQ93))</f>
        <v/>
      </c>
      <c r="AS93" s="117" t="str">
        <f t="shared" si="18"/>
        <v/>
      </c>
      <c r="AT93" s="96" t="str">
        <f t="shared" si="19"/>
        <v/>
      </c>
      <c r="AU93" s="96"/>
    </row>
    <row r="94" spans="1:47" ht="12.75" customHeight="1" x14ac:dyDescent="0.2">
      <c r="A94" s="96" t="str">
        <f>IFERROR(INDEX('2_Review &amp; Audit'!$F$6:$F$505,MATCH(ROW()-5,'2_Review &amp; Audit'!$AC$6:$AC$505,0)),"")</f>
        <v/>
      </c>
      <c r="B94" s="96" t="str">
        <f>IF($A94="","",INDEX('2_Review &amp; Audit'!$C$6:$C$505,MATCH(ROW()-5,'2_Review &amp; Audit'!$AC$6:$AC$505,0)))</f>
        <v/>
      </c>
      <c r="C94" s="96" t="str">
        <f>IF($A94="","",INDEX('2_Review &amp; Audit'!$D$6:$D$505,MATCH(ROW()-5,'2_Review &amp; Audit'!$AC$6:$AC$505,0)))</f>
        <v/>
      </c>
      <c r="D94" s="114" t="str">
        <f>IF($A94="","",INDEX('2_Review &amp; Audit'!$H$6:$H$505,MATCH(ROW()-5,'2_Review &amp; Audit'!$AC$6:$AC$505,0)))</f>
        <v/>
      </c>
      <c r="E94" s="108" t="str">
        <f>IF($A94="","",INDEX('2_Review &amp; Audit'!$M$6:$M$505,MATCH(ROW()-5,'2_Review &amp; Audit'!$AC$6:$AC$505,0)))</f>
        <v/>
      </c>
      <c r="F94" s="109" t="str">
        <f>IF($A94="","",IF(INDEX('2_Review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94" s="142" t="str">
        <f>IF(OR($A94="",$F94=0),"",ABS(INDEX('2_Review &amp; Audit'!$Q$6:$Q$505,MATCH(ROW()-5,'2_Review &amp; Audit'!$AC$6:$AC$505,0))/$F94))</f>
        <v/>
      </c>
      <c r="H94" s="142" t="str">
        <f>IF($A94="","",ABS(INDEX('2_Review &amp; Audit'!$Q$6:$Q$505,MATCH(ROW()-5,'2_Review &amp; Audit'!$AC$6:$AC$505,0))))</f>
        <v/>
      </c>
      <c r="I94" s="96" t="str">
        <f>IF($A94="","",INDEX('2_Review &amp; Audit'!$Y$6:$Y$505,MATCH(ROW()-5,'2_Review &amp; Audit'!$AC$6:$AC$505,0)))</f>
        <v/>
      </c>
      <c r="J94" s="110" t="str">
        <f>IF($A94="","",IFERROR(MATCH(ROW()-5,'2_Review &amp; Audit'!$AC$6:$AC$505,0)+5,""))</f>
        <v/>
      </c>
      <c r="K94" s="96" t="str" cm="1">
        <f t="array" ref="K94">IF($A94="","",IF($AU94&lt;&gt;"",IFERROR(MATCH($AU94,'2_Review &amp; Audit'!$H$6:$H$505,0)+5,""),IFERROR(MATCH(1,INDEX(('2_Review &amp; Audit'!$F$6:$F$505=$A94)*('2_Review &amp; Audit'!$I$6:$I$505&gt;=$E94-30)*('2_Review &amp; Audit'!$I$6:$I$505&lt;=$E94+30)*('2_Review &amp; Audit'!$R$6:$R$505&gt;0),0),0)+5,"")))</f>
        <v/>
      </c>
      <c r="L94" s="110" t="str" cm="1">
        <f t="array" ref="L94">IF($K94="","",INDEX('2_Review &amp; Audit'!$H:$H,$K94))</f>
        <v/>
      </c>
      <c r="M94" s="111" t="str">
        <f t="array" ref="M94">IF($K94="","",INDEX('2_Review &amp; Audit'!$I:$I,$K94))</f>
        <v/>
      </c>
      <c r="N94" s="109" t="str" cm="1">
        <f t="array" ref="N94">IF($K94="","",MAX(0,INDEX('2_Review &amp; Audit'!$R:$R,$K94)-SUMIFS($O$7:O93,$K$7:K93,$K94)))</f>
        <v/>
      </c>
      <c r="O94" s="109" t="str">
        <f>IF(OR($K94="",$N94="",$F94=""),"",MIN($F94,$N94))</f>
        <v/>
      </c>
      <c r="P94" s="112" t="str">
        <f>IF($O94="","",$O94*$G94)</f>
        <v/>
      </c>
      <c r="Q94" s="112" t="str">
        <f>IF($M94="","",$H94-IF($P94="",0,$P94)-IF($Y94="",0,$Y94)-IF($AH94="",0,$AH94)-IF($AQ94="",0,$AQ94))</f>
        <v/>
      </c>
      <c r="R94" s="112" t="str">
        <f t="shared" si="15"/>
        <v/>
      </c>
      <c r="S94" s="96" t="str">
        <f>IF($M94="","",MAX(0,N($F94)-N($O94)))</f>
        <v/>
      </c>
      <c r="T94" s="96" t="str" cm="1">
        <f t="array" ref="T94">IF(OR($D94="",$S94="",N($S94)&lt;=0),"",IFERROR(MATCH(1,INDEX(('2_Review &amp; Audit'!$F$6:$F$505=$A94)*('2_Review &amp; Audit'!$I$6:$I$505&gt;=$E94-30)*('2_Review &amp; Audit'!$I$6:$I$505&lt;=$E94+30)*('2_Review &amp; Audit'!$R$6:$R$505&gt;0)*(ROW('2_Review &amp; Audit'!$R$6:$R$505)&gt;$K94),0),0)+5,""))</f>
        <v/>
      </c>
      <c r="U94" s="96" t="str" cm="1">
        <f t="array" ref="U94">IF($T94="","",INDEX('2_Review &amp; Audit'!$H:$H,$T94))</f>
        <v/>
      </c>
      <c r="V94" s="108" t="str">
        <f t="array" ref="V94">IF($T94="","",INDEX('2_Review &amp; Audit'!$I:$I,$T94))</f>
        <v/>
      </c>
      <c r="W94" s="96" t="str">
        <f t="array" ref="W94">IF($T94="","",MAX(0,INDEX('2_Review &amp; Audit'!$J:$J,$T94)-SUMIFS($X$7:X93,$T$7:T93,$T94)))</f>
        <v/>
      </c>
      <c r="X94" s="96" t="str">
        <f t="shared" si="12"/>
        <v/>
      </c>
      <c r="Y94" s="117" t="str">
        <f>IF($X94="","",$X94*$G94)</f>
        <v/>
      </c>
      <c r="Z94" s="117" t="str">
        <f>IF($T94="","",$H94-IF($P94="",0,$P94)-IF($Y94="",0,$Y94))</f>
        <v/>
      </c>
      <c r="AA94" s="117" t="str">
        <f t="shared" si="13"/>
        <v/>
      </c>
      <c r="AB94" s="96" t="str">
        <f t="shared" si="16"/>
        <v/>
      </c>
      <c r="AC94" s="96" t="str">
        <f t="array" ref="AC94">IF(OR($D94="",$AB94="",N($AB94)&lt;=0),"",IFERROR(MATCH(1,INDEX(('2_Review &amp; Audit'!$F$6:$F$505=$A94)*('2_Review &amp; Audit'!$I$6:$I$505&gt;=$E94-30)*('2_Review &amp; Audit'!$I$6:$I$505&lt;=$E94+30)*('2_Review &amp; Audit'!$R$6:$R$505&gt;0)*(ROW('2_Review &amp; Audit'!$R$6:$R$505)&gt;$T94),0),0)+5,""))</f>
        <v/>
      </c>
      <c r="AD94" s="96" t="str" cm="1">
        <f t="array" ref="AD94">IF($AC94="","",INDEX('2_Review &amp; Audit'!$H:$H,$AC94))</f>
        <v/>
      </c>
      <c r="AE94" s="108" t="str">
        <f t="array" ref="AE94">IF($AC94="","",INDEX('2_Review &amp; Audit'!$I:$I,$AC94))</f>
        <v/>
      </c>
      <c r="AF94" s="96" t="str">
        <f t="array" ref="AF94">IF($AC94="","",MAX(0,INDEX('2_Review &amp; Audit'!$J:$J,$AC94)-SUMIFS($AG$7:AG93,$AC$7:AC93,$AC94)))</f>
        <v/>
      </c>
      <c r="AG94" s="96" t="str">
        <f t="shared" si="14"/>
        <v/>
      </c>
      <c r="AH94" s="117" t="str">
        <f>IF($AG94="","",$AG94*$G94)</f>
        <v/>
      </c>
      <c r="AI94" s="117" t="str">
        <f>IF($AC94="","",$H94-IF($P94="",0,$P94)-IF($Y94="",0,$Y94)-IF($AH94="",0,$AH94))</f>
        <v/>
      </c>
      <c r="AJ94" s="117" t="str">
        <f t="shared" si="3"/>
        <v/>
      </c>
      <c r="AK94" s="96" t="str">
        <f t="shared" si="17"/>
        <v/>
      </c>
      <c r="AL94" s="96" t="str" cm="1">
        <f t="array" ref="AL94">IF(OR($D94="",$AK94="",N($AK94)&lt;=0),"",IFERROR(MATCH(1,INDEX(('2_Review &amp; Audit'!$F$6:$F$505=$A94)*('2_Review &amp; Audit'!$I$6:$I$505&gt;=$E94-30)*('2_Review &amp; Audit'!$I$6:$I$505&lt;=$E94+30)*('2_Review &amp; Audit'!$R$6:$R$505&gt;0)*(ROW('2_Review &amp; Audit'!$R$6:$R$505)&gt;$AC94),0),0)+5,""))</f>
        <v/>
      </c>
      <c r="AM94" s="96" t="str">
        <f>IF($AL94="","",INDEX('2_Review &amp; Audit'!$H:$H,$AL94))</f>
        <v/>
      </c>
      <c r="AN94" s="108" t="str">
        <f>IF($AL94="","",INDEX('2_Review &amp; Audit'!$I:$I,$AL94))</f>
        <v/>
      </c>
      <c r="AO94" s="96" t="str">
        <f>IF($AL94="","",MAX(0,INDEX('2_Review &amp; Audit'!$H:$H,$AL94)-SUMIFS($AP$7:AP93,$AL$7:AL93,$AL94)))</f>
        <v/>
      </c>
      <c r="AP94" s="96" t="str">
        <f>IF(OR($D94="",$AK94="",$AO94=""),"",MIN($AK94,$AO94))</f>
        <v/>
      </c>
      <c r="AQ94" s="117" t="str">
        <f>IF($AP94="","",$AP94*$G94)</f>
        <v/>
      </c>
      <c r="AR94" s="117" t="str">
        <f>IF($AL94="","",$H94-IF($P94="",0,$P94)-IF($Y94="",0,$Y94)-IF($AH94="",0,$AH94)-IF($AQ94="",0,$AQ94))</f>
        <v/>
      </c>
      <c r="AS94" s="117" t="str">
        <f t="shared" si="18"/>
        <v/>
      </c>
      <c r="AT94" s="96" t="str">
        <f t="shared" si="19"/>
        <v/>
      </c>
      <c r="AU94" s="96"/>
    </row>
    <row r="95" spans="1:47" ht="12.75" customHeight="1" x14ac:dyDescent="0.2">
      <c r="A95" s="96" t="str">
        <f>IFERROR(INDEX('2_Review &amp; Audit'!$F$6:$F$505,MATCH(ROW()-5,'2_Review &amp; Audit'!$AC$6:$AC$505,0)),"")</f>
        <v/>
      </c>
      <c r="B95" s="96" t="str">
        <f>IF($A95="","",INDEX('2_Review &amp; Audit'!$C$6:$C$505,MATCH(ROW()-5,'2_Review &amp; Audit'!$AC$6:$AC$505,0)))</f>
        <v/>
      </c>
      <c r="C95" s="96" t="str">
        <f>IF($A95="","",INDEX('2_Review &amp; Audit'!$D$6:$D$505,MATCH(ROW()-5,'2_Review &amp; Audit'!$AC$6:$AC$505,0)))</f>
        <v/>
      </c>
      <c r="D95" s="114" t="str">
        <f>IF($A95="","",INDEX('2_Review &amp; Audit'!$H$6:$H$505,MATCH(ROW()-5,'2_Review &amp; Audit'!$AC$6:$AC$505,0)))</f>
        <v/>
      </c>
      <c r="E95" s="108" t="str">
        <f>IF($A95="","",INDEX('2_Review &amp; Audit'!$M$6:$M$505,MATCH(ROW()-5,'2_Review &amp; Audit'!$AC$6:$AC$505,0)))</f>
        <v/>
      </c>
      <c r="F95" s="109" t="str">
        <f>IF($A95="","",IF(INDEX('2_Review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95" s="142" t="str">
        <f>IF(OR($A95="",$F95=0),"",ABS(INDEX('2_Review &amp; Audit'!$Q$6:$Q$505,MATCH(ROW()-5,'2_Review &amp; Audit'!$AC$6:$AC$505,0))/$F95))</f>
        <v/>
      </c>
      <c r="H95" s="142" t="str">
        <f>IF($A95="","",ABS(INDEX('2_Review &amp; Audit'!$Q$6:$Q$505,MATCH(ROW()-5,'2_Review &amp; Audit'!$AC$6:$AC$505,0))))</f>
        <v/>
      </c>
      <c r="I95" s="96" t="str">
        <f>IF($A95="","",INDEX('2_Review &amp; Audit'!$Y$6:$Y$505,MATCH(ROW()-5,'2_Review &amp; Audit'!$AC$6:$AC$505,0)))</f>
        <v/>
      </c>
      <c r="J95" s="110" t="str">
        <f>IF($A95="","",IFERROR(MATCH(ROW()-5,'2_Review &amp; Audit'!$AC$6:$AC$505,0)+5,""))</f>
        <v/>
      </c>
      <c r="K95" s="96" t="str" cm="1">
        <f t="array" ref="K95">IF($A95="","",IF($AU95&lt;&gt;"",IFERROR(MATCH($AU95,'2_Review &amp; Audit'!$H$6:$H$505,0)+5,""),IFERROR(MATCH(1,INDEX(('2_Review &amp; Audit'!$F$6:$F$505=$A95)*('2_Review &amp; Audit'!$I$6:$I$505&gt;=$E95-30)*('2_Review &amp; Audit'!$I$6:$I$505&lt;=$E95+30)*('2_Review &amp; Audit'!$R$6:$R$505&gt;0),0),0)+5,"")))</f>
        <v/>
      </c>
      <c r="L95" s="110" t="str" cm="1">
        <f t="array" ref="L95">IF($K95="","",INDEX('2_Review &amp; Audit'!$H:$H,$K95))</f>
        <v/>
      </c>
      <c r="M95" s="111" t="str">
        <f t="array" ref="M95">IF($K95="","",INDEX('2_Review &amp; Audit'!$I:$I,$K95))</f>
        <v/>
      </c>
      <c r="N95" s="109" t="str" cm="1">
        <f t="array" ref="N95">IF($K95="","",MAX(0,INDEX('2_Review &amp; Audit'!$R:$R,$K95)-SUMIFS($O$7:O94,$K$7:K94,$K95)))</f>
        <v/>
      </c>
      <c r="O95" s="109" t="str">
        <f>IF(OR($K95="",$N95="",$F95=""),"",MIN($F95,$N95))</f>
        <v/>
      </c>
      <c r="P95" s="112" t="str">
        <f>IF($O95="","",$O95*$G95)</f>
        <v/>
      </c>
      <c r="Q95" s="112" t="str">
        <f>IF($M95="","",$H95-IF($P95="",0,$P95)-IF($Y95="",0,$Y95)-IF($AH95="",0,$AH95)-IF($AQ95="",0,$AQ95))</f>
        <v/>
      </c>
      <c r="R95" s="112" t="str">
        <f t="shared" si="15"/>
        <v/>
      </c>
      <c r="S95" s="96" t="str">
        <f>IF($M95="","",MAX(0,N($F95)-N($O95)))</f>
        <v/>
      </c>
      <c r="T95" s="96" t="str" cm="1">
        <f t="array" ref="T95">IF(OR($D95="",$S95="",N($S95)&lt;=0),"",IFERROR(MATCH(1,INDEX(('2_Review &amp; Audit'!$F$6:$F$505=$A95)*('2_Review &amp; Audit'!$I$6:$I$505&gt;=$E95-30)*('2_Review &amp; Audit'!$I$6:$I$505&lt;=$E95+30)*('2_Review &amp; Audit'!$R$6:$R$505&gt;0)*(ROW('2_Review &amp; Audit'!$R$6:$R$505)&gt;$K95),0),0)+5,""))</f>
        <v/>
      </c>
      <c r="U95" s="96" t="str" cm="1">
        <f t="array" ref="U95">IF($T95="","",INDEX('2_Review &amp; Audit'!$H:$H,$T95))</f>
        <v/>
      </c>
      <c r="V95" s="108" t="str">
        <f t="array" ref="V95">IF($T95="","",INDEX('2_Review &amp; Audit'!$I:$I,$T95))</f>
        <v/>
      </c>
      <c r="W95" s="96" t="str">
        <f t="array" ref="W95">IF($T95="","",MAX(0,INDEX('2_Review &amp; Audit'!$J:$J,$T95)-SUMIFS($X$7:X94,$T$7:T94,$T95)))</f>
        <v/>
      </c>
      <c r="X95" s="96" t="str">
        <f t="shared" si="12"/>
        <v/>
      </c>
      <c r="Y95" s="117" t="str">
        <f>IF($X95="","",$X95*$G95)</f>
        <v/>
      </c>
      <c r="Z95" s="117" t="str">
        <f>IF($T95="","",$H95-IF($P95="",0,$P95)-IF($Y95="",0,$Y95))</f>
        <v/>
      </c>
      <c r="AA95" s="117" t="str">
        <f t="shared" si="13"/>
        <v/>
      </c>
      <c r="AB95" s="96" t="str">
        <f t="shared" si="16"/>
        <v/>
      </c>
      <c r="AC95" s="96" t="str">
        <f t="array" ref="AC95">IF(OR($D95="",$AB95="",N($AB95)&lt;=0),"",IFERROR(MATCH(1,INDEX(('2_Review &amp; Audit'!$F$6:$F$505=$A95)*('2_Review &amp; Audit'!$I$6:$I$505&gt;=$E95-30)*('2_Review &amp; Audit'!$I$6:$I$505&lt;=$E95+30)*('2_Review &amp; Audit'!$R$6:$R$505&gt;0)*(ROW('2_Review &amp; Audit'!$R$6:$R$505)&gt;$T95),0),0)+5,""))</f>
        <v/>
      </c>
      <c r="AD95" s="96" t="str" cm="1">
        <f t="array" ref="AD95">IF($AC95="","",INDEX('2_Review &amp; Audit'!$H:$H,$AC95))</f>
        <v/>
      </c>
      <c r="AE95" s="108" t="str">
        <f t="array" ref="AE95">IF($AC95="","",INDEX('2_Review &amp; Audit'!$I:$I,$AC95))</f>
        <v/>
      </c>
      <c r="AF95" s="96" t="str">
        <f t="array" ref="AF95">IF($AC95="","",MAX(0,INDEX('2_Review &amp; Audit'!$J:$J,$AC95)-SUMIFS($AG$7:AG94,$AC$7:AC94,$AC95)))</f>
        <v/>
      </c>
      <c r="AG95" s="96" t="str">
        <f t="shared" si="14"/>
        <v/>
      </c>
      <c r="AH95" s="117" t="str">
        <f>IF($AG95="","",$AG95*$G95)</f>
        <v/>
      </c>
      <c r="AI95" s="117" t="str">
        <f>IF($AC95="","",$H95-IF($P95="",0,$P95)-IF($Y95="",0,$Y95)-IF($AH95="",0,$AH95))</f>
        <v/>
      </c>
      <c r="AJ95" s="117" t="str">
        <f t="shared" si="3"/>
        <v/>
      </c>
      <c r="AK95" s="96" t="str">
        <f t="shared" si="17"/>
        <v/>
      </c>
      <c r="AL95" s="96" t="str" cm="1">
        <f t="array" ref="AL95">IF(OR($D95="",$AK95="",N($AK95)&lt;=0),"",IFERROR(MATCH(1,INDEX(('2_Review &amp; Audit'!$F$6:$F$505=$A95)*('2_Review &amp; Audit'!$I$6:$I$505&gt;=$E95-30)*('2_Review &amp; Audit'!$I$6:$I$505&lt;=$E95+30)*('2_Review &amp; Audit'!$R$6:$R$505&gt;0)*(ROW('2_Review &amp; Audit'!$R$6:$R$505)&gt;$AC95),0),0)+5,""))</f>
        <v/>
      </c>
      <c r="AM95" s="96" t="str">
        <f>IF($AL95="","",INDEX('2_Review &amp; Audit'!$H:$H,$AL95))</f>
        <v/>
      </c>
      <c r="AN95" s="108" t="str">
        <f>IF($AL95="","",INDEX('2_Review &amp; Audit'!$I:$I,$AL95))</f>
        <v/>
      </c>
      <c r="AO95" s="96" t="str">
        <f>IF($AL95="","",MAX(0,INDEX('2_Review &amp; Audit'!$H:$H,$AL95)-SUMIFS($AP$7:AP94,$AL$7:AL94,$AL95)))</f>
        <v/>
      </c>
      <c r="AP95" s="96" t="str">
        <f>IF(OR($D95="",$AK95="",$AO95=""),"",MIN($AK95,$AO95))</f>
        <v/>
      </c>
      <c r="AQ95" s="117" t="str">
        <f>IF($AP95="","",$AP95*$G95)</f>
        <v/>
      </c>
      <c r="AR95" s="117" t="str">
        <f>IF($AL95="","",$H95-IF($P95="",0,$P95)-IF($Y95="",0,$Y95)-IF($AH95="",0,$AH95)-IF($AQ95="",0,$AQ95))</f>
        <v/>
      </c>
      <c r="AS95" s="117" t="str">
        <f t="shared" si="18"/>
        <v/>
      </c>
      <c r="AT95" s="96" t="str">
        <f t="shared" si="19"/>
        <v/>
      </c>
      <c r="AU95" s="96"/>
    </row>
    <row r="96" spans="1:47" ht="12.75" customHeight="1" x14ac:dyDescent="0.2">
      <c r="A96" s="96" t="str">
        <f>IFERROR(INDEX('2_Review &amp; Audit'!$F$6:$F$505,MATCH(ROW()-5,'2_Review &amp; Audit'!$AC$6:$AC$505,0)),"")</f>
        <v/>
      </c>
      <c r="B96" s="96" t="str">
        <f>IF($A96="","",INDEX('2_Review &amp; Audit'!$C$6:$C$505,MATCH(ROW()-5,'2_Review &amp; Audit'!$AC$6:$AC$505,0)))</f>
        <v/>
      </c>
      <c r="C96" s="96" t="str">
        <f>IF($A96="","",INDEX('2_Review &amp; Audit'!$D$6:$D$505,MATCH(ROW()-5,'2_Review &amp; Audit'!$AC$6:$AC$505,0)))</f>
        <v/>
      </c>
      <c r="D96" s="114" t="str">
        <f>IF($A96="","",INDEX('2_Review &amp; Audit'!$H$6:$H$505,MATCH(ROW()-5,'2_Review &amp; Audit'!$AC$6:$AC$505,0)))</f>
        <v/>
      </c>
      <c r="E96" s="108" t="str">
        <f>IF($A96="","",INDEX('2_Review &amp; Audit'!$M$6:$M$505,MATCH(ROW()-5,'2_Review &amp; Audit'!$AC$6:$AC$505,0)))</f>
        <v/>
      </c>
      <c r="F96" s="109" t="str">
        <f>IF($A96="","",IF(INDEX('2_Review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96" s="142" t="str">
        <f>IF(OR($A96="",$F96=0),"",ABS(INDEX('2_Review &amp; Audit'!$Q$6:$Q$505,MATCH(ROW()-5,'2_Review &amp; Audit'!$AC$6:$AC$505,0))/$F96))</f>
        <v/>
      </c>
      <c r="H96" s="142" t="str">
        <f>IF($A96="","",ABS(INDEX('2_Review &amp; Audit'!$Q$6:$Q$505,MATCH(ROW()-5,'2_Review &amp; Audit'!$AC$6:$AC$505,0))))</f>
        <v/>
      </c>
      <c r="I96" s="96" t="str">
        <f>IF($A96="","",INDEX('2_Review &amp; Audit'!$Y$6:$Y$505,MATCH(ROW()-5,'2_Review &amp; Audit'!$AC$6:$AC$505,0)))</f>
        <v/>
      </c>
      <c r="J96" s="110" t="str">
        <f>IF($A96="","",IFERROR(MATCH(ROW()-5,'2_Review &amp; Audit'!$AC$6:$AC$505,0)+5,""))</f>
        <v/>
      </c>
      <c r="K96" s="96" t="str" cm="1">
        <f t="array" ref="K96">IF($A96="","",IF($AU96&lt;&gt;"",IFERROR(MATCH($AU96,'2_Review &amp; Audit'!$H$6:$H$505,0)+5,""),IFERROR(MATCH(1,INDEX(('2_Review &amp; Audit'!$F$6:$F$505=$A96)*('2_Review &amp; Audit'!$I$6:$I$505&gt;=$E96-30)*('2_Review &amp; Audit'!$I$6:$I$505&lt;=$E96+30)*('2_Review &amp; Audit'!$R$6:$R$505&gt;0),0),0)+5,"")))</f>
        <v/>
      </c>
      <c r="L96" s="110" t="str" cm="1">
        <f t="array" ref="L96">IF($K96="","",INDEX('2_Review &amp; Audit'!$H:$H,$K96))</f>
        <v/>
      </c>
      <c r="M96" s="111" t="str">
        <f t="array" ref="M96">IF($K96="","",INDEX('2_Review &amp; Audit'!$I:$I,$K96))</f>
        <v/>
      </c>
      <c r="N96" s="109" t="str" cm="1">
        <f t="array" ref="N96">IF($K96="","",MAX(0,INDEX('2_Review &amp; Audit'!$R:$R,$K96)-SUMIFS($O$7:O95,$K$7:K95,$K96)))</f>
        <v/>
      </c>
      <c r="O96" s="109" t="str">
        <f>IF(OR($K96="",$N96="",$F96=""),"",MIN($F96,$N96))</f>
        <v/>
      </c>
      <c r="P96" s="112" t="str">
        <f>IF($O96="","",$O96*$G96)</f>
        <v/>
      </c>
      <c r="Q96" s="112" t="str">
        <f>IF($M96="","",$H96-IF($P96="",0,$P96)-IF($Y96="",0,$Y96)-IF($AH96="",0,$AH96)-IF($AQ96="",0,$AQ96))</f>
        <v/>
      </c>
      <c r="R96" s="112" t="str">
        <f t="shared" si="15"/>
        <v/>
      </c>
      <c r="S96" s="96" t="str">
        <f>IF($M96="","",MAX(0,N($F96)-N($O96)))</f>
        <v/>
      </c>
      <c r="T96" s="96" t="str" cm="1">
        <f t="array" ref="T96">IF(OR($D96="",$S96="",N($S96)&lt;=0),"",IFERROR(MATCH(1,INDEX(('2_Review &amp; Audit'!$F$6:$F$505=$A96)*('2_Review &amp; Audit'!$I$6:$I$505&gt;=$E96-30)*('2_Review &amp; Audit'!$I$6:$I$505&lt;=$E96+30)*('2_Review &amp; Audit'!$R$6:$R$505&gt;0)*(ROW('2_Review &amp; Audit'!$R$6:$R$505)&gt;$K96),0),0)+5,""))</f>
        <v/>
      </c>
      <c r="U96" s="96" t="str" cm="1">
        <f t="array" ref="U96">IF($T96="","",INDEX('2_Review &amp; Audit'!$H:$H,$T96))</f>
        <v/>
      </c>
      <c r="V96" s="108" t="str">
        <f t="array" ref="V96">IF($T96="","",INDEX('2_Review &amp; Audit'!$I:$I,$T96))</f>
        <v/>
      </c>
      <c r="W96" s="96" t="str">
        <f t="array" ref="W96">IF($T96="","",MAX(0,INDEX('2_Review &amp; Audit'!$J:$J,$T96)-SUMIFS($X$7:X95,$T$7:T95,$T96)))</f>
        <v/>
      </c>
      <c r="X96" s="96" t="str">
        <f t="shared" si="12"/>
        <v/>
      </c>
      <c r="Y96" s="117" t="str">
        <f>IF($X96="","",$X96*$G96)</f>
        <v/>
      </c>
      <c r="Z96" s="117" t="str">
        <f>IF($T96="","",$H96-IF($P96="",0,$P96)-IF($Y96="",0,$Y96))</f>
        <v/>
      </c>
      <c r="AA96" s="117" t="str">
        <f t="shared" si="13"/>
        <v/>
      </c>
      <c r="AB96" s="96" t="str">
        <f t="shared" si="16"/>
        <v/>
      </c>
      <c r="AC96" s="96" t="str">
        <f t="array" ref="AC96">IF(OR($D96="",$AB96="",N($AB96)&lt;=0),"",IFERROR(MATCH(1,INDEX(('2_Review &amp; Audit'!$F$6:$F$505=$A96)*('2_Review &amp; Audit'!$I$6:$I$505&gt;=$E96-30)*('2_Review &amp; Audit'!$I$6:$I$505&lt;=$E96+30)*('2_Review &amp; Audit'!$R$6:$R$505&gt;0)*(ROW('2_Review &amp; Audit'!$R$6:$R$505)&gt;$T96),0),0)+5,""))</f>
        <v/>
      </c>
      <c r="AD96" s="96" t="str" cm="1">
        <f t="array" ref="AD96">IF($AC96="","",INDEX('2_Review &amp; Audit'!$H:$H,$AC96))</f>
        <v/>
      </c>
      <c r="AE96" s="108" t="str">
        <f t="array" ref="AE96">IF($AC96="","",INDEX('2_Review &amp; Audit'!$I:$I,$AC96))</f>
        <v/>
      </c>
      <c r="AF96" s="96" t="str">
        <f t="array" ref="AF96">IF($AC96="","",MAX(0,INDEX('2_Review &amp; Audit'!$J:$J,$AC96)-SUMIFS($AG$7:AG95,$AC$7:AC95,$AC96)))</f>
        <v/>
      </c>
      <c r="AG96" s="96" t="str">
        <f t="shared" si="14"/>
        <v/>
      </c>
      <c r="AH96" s="117" t="str">
        <f>IF($AG96="","",$AG96*$G96)</f>
        <v/>
      </c>
      <c r="AI96" s="117" t="str">
        <f>IF($AC96="","",$H96-IF($P96="",0,$P96)-IF($Y96="",0,$Y96)-IF($AH96="",0,$AH96))</f>
        <v/>
      </c>
      <c r="AJ96" s="117" t="str">
        <f t="shared" si="3"/>
        <v/>
      </c>
      <c r="AK96" s="96" t="str">
        <f t="shared" si="17"/>
        <v/>
      </c>
      <c r="AL96" s="96" t="str" cm="1">
        <f t="array" ref="AL96">IF(OR($D96="",$AK96="",N($AK96)&lt;=0),"",IFERROR(MATCH(1,INDEX(('2_Review &amp; Audit'!$F$6:$F$505=$A96)*('2_Review &amp; Audit'!$I$6:$I$505&gt;=$E96-30)*('2_Review &amp; Audit'!$I$6:$I$505&lt;=$E96+30)*('2_Review &amp; Audit'!$R$6:$R$505&gt;0)*(ROW('2_Review &amp; Audit'!$R$6:$R$505)&gt;$AC96),0),0)+5,""))</f>
        <v/>
      </c>
      <c r="AM96" s="96" t="str">
        <f>IF($AL96="","",INDEX('2_Review &amp; Audit'!$H:$H,$AL96))</f>
        <v/>
      </c>
      <c r="AN96" s="108" t="str">
        <f>IF($AL96="","",INDEX('2_Review &amp; Audit'!$I:$I,$AL96))</f>
        <v/>
      </c>
      <c r="AO96" s="96" t="str">
        <f>IF($AL96="","",MAX(0,INDEX('2_Review &amp; Audit'!$H:$H,$AL96)-SUMIFS($AP$7:AP95,$AL$7:AL95,$AL96)))</f>
        <v/>
      </c>
      <c r="AP96" s="96" t="str">
        <f>IF(OR($D96="",$AK96="",$AO96=""),"",MIN($AK96,$AO96))</f>
        <v/>
      </c>
      <c r="AQ96" s="117" t="str">
        <f>IF($AP96="","",$AP96*$G96)</f>
        <v/>
      </c>
      <c r="AR96" s="117" t="str">
        <f>IF($AL96="","",$H96-IF($P96="",0,$P96)-IF($Y96="",0,$Y96)-IF($AH96="",0,$AH96)-IF($AQ96="",0,$AQ96))</f>
        <v/>
      </c>
      <c r="AS96" s="117" t="str">
        <f t="shared" si="18"/>
        <v/>
      </c>
      <c r="AT96" s="96" t="str">
        <f t="shared" si="19"/>
        <v/>
      </c>
      <c r="AU96" s="96"/>
    </row>
    <row r="97" spans="1:47" ht="12.75" customHeight="1" x14ac:dyDescent="0.2">
      <c r="A97" s="96" t="str">
        <f>IFERROR(INDEX('2_Review &amp; Audit'!$F$6:$F$505,MATCH(ROW()-5,'2_Review &amp; Audit'!$AC$6:$AC$505,0)),"")</f>
        <v/>
      </c>
      <c r="B97" s="96" t="str">
        <f>IF($A97="","",INDEX('2_Review &amp; Audit'!$C$6:$C$505,MATCH(ROW()-5,'2_Review &amp; Audit'!$AC$6:$AC$505,0)))</f>
        <v/>
      </c>
      <c r="C97" s="96" t="str">
        <f>IF($A97="","",INDEX('2_Review &amp; Audit'!$D$6:$D$505,MATCH(ROW()-5,'2_Review &amp; Audit'!$AC$6:$AC$505,0)))</f>
        <v/>
      </c>
      <c r="D97" s="114" t="str">
        <f>IF($A97="","",INDEX('2_Review &amp; Audit'!$H$6:$H$505,MATCH(ROW()-5,'2_Review &amp; Audit'!$AC$6:$AC$505,0)))</f>
        <v/>
      </c>
      <c r="E97" s="108" t="str">
        <f>IF($A97="","",INDEX('2_Review &amp; Audit'!$M$6:$M$505,MATCH(ROW()-5,'2_Review &amp; Audit'!$AC$6:$AC$505,0)))</f>
        <v/>
      </c>
      <c r="F97" s="109" t="str">
        <f>IF($A97="","",IF(INDEX('2_Review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97" s="142" t="str">
        <f>IF(OR($A97="",$F97=0),"",ABS(INDEX('2_Review &amp; Audit'!$Q$6:$Q$505,MATCH(ROW()-5,'2_Review &amp; Audit'!$AC$6:$AC$505,0))/$F97))</f>
        <v/>
      </c>
      <c r="H97" s="142" t="str">
        <f>IF($A97="","",ABS(INDEX('2_Review &amp; Audit'!$Q$6:$Q$505,MATCH(ROW()-5,'2_Review &amp; Audit'!$AC$6:$AC$505,0))))</f>
        <v/>
      </c>
      <c r="I97" s="96" t="str">
        <f>IF($A97="","",INDEX('2_Review &amp; Audit'!$Y$6:$Y$505,MATCH(ROW()-5,'2_Review &amp; Audit'!$AC$6:$AC$505,0)))</f>
        <v/>
      </c>
      <c r="J97" s="110" t="str">
        <f>IF($A97="","",IFERROR(MATCH(ROW()-5,'2_Review &amp; Audit'!$AC$6:$AC$505,0)+5,""))</f>
        <v/>
      </c>
      <c r="K97" s="96" t="str" cm="1">
        <f t="array" ref="K97">IF($A97="","",IF($AU97&lt;&gt;"",IFERROR(MATCH($AU97,'2_Review &amp; Audit'!$H$6:$H$505,0)+5,""),IFERROR(MATCH(1,INDEX(('2_Review &amp; Audit'!$F$6:$F$505=$A97)*('2_Review &amp; Audit'!$I$6:$I$505&gt;=$E97-30)*('2_Review &amp; Audit'!$I$6:$I$505&lt;=$E97+30)*('2_Review &amp; Audit'!$R$6:$R$505&gt;0),0),0)+5,"")))</f>
        <v/>
      </c>
      <c r="L97" s="110" t="str" cm="1">
        <f t="array" ref="L97">IF($K97="","",INDEX('2_Review &amp; Audit'!$H:$H,$K97))</f>
        <v/>
      </c>
      <c r="M97" s="111" t="str">
        <f t="array" ref="M97">IF($K97="","",INDEX('2_Review &amp; Audit'!$I:$I,$K97))</f>
        <v/>
      </c>
      <c r="N97" s="109" t="str" cm="1">
        <f t="array" ref="N97">IF($K97="","",MAX(0,INDEX('2_Review &amp; Audit'!$R:$R,$K97)-SUMIFS($O$7:O96,$K$7:K96,$K97)))</f>
        <v/>
      </c>
      <c r="O97" s="109" t="str">
        <f>IF(OR($K97="",$N97="",$F97=""),"",MIN($F97,$N97))</f>
        <v/>
      </c>
      <c r="P97" s="112" t="str">
        <f>IF($O97="","",$O97*$G97)</f>
        <v/>
      </c>
      <c r="Q97" s="112" t="str">
        <f>IF($M97="","",$H97-IF($P97="",0,$P97)-IF($Y97="",0,$Y97)-IF($AH97="",0,$AH97)-IF($AQ97="",0,$AQ97))</f>
        <v/>
      </c>
      <c r="R97" s="112" t="str">
        <f t="shared" si="15"/>
        <v/>
      </c>
      <c r="S97" s="96" t="str">
        <f>IF($M97="","",MAX(0,N($F97)-N($O97)))</f>
        <v/>
      </c>
      <c r="T97" s="96" t="str" cm="1">
        <f t="array" ref="T97">IF(OR($D97="",$S97="",N($S97)&lt;=0),"",IFERROR(MATCH(1,INDEX(('2_Review &amp; Audit'!$F$6:$F$505=$A97)*('2_Review &amp; Audit'!$I$6:$I$505&gt;=$E97-30)*('2_Review &amp; Audit'!$I$6:$I$505&lt;=$E97+30)*('2_Review &amp; Audit'!$R$6:$R$505&gt;0)*(ROW('2_Review &amp; Audit'!$R$6:$R$505)&gt;$K97),0),0)+5,""))</f>
        <v/>
      </c>
      <c r="U97" s="96" t="str" cm="1">
        <f t="array" ref="U97">IF($T97="","",INDEX('2_Review &amp; Audit'!$H:$H,$T97))</f>
        <v/>
      </c>
      <c r="V97" s="108" t="str">
        <f t="array" ref="V97">IF($T97="","",INDEX('2_Review &amp; Audit'!$I:$I,$T97))</f>
        <v/>
      </c>
      <c r="W97" s="96" t="str">
        <f t="array" ref="W97">IF($T97="","",MAX(0,INDEX('2_Review &amp; Audit'!$J:$J,$T97)-SUMIFS($X$7:X96,$T$7:T96,$T97)))</f>
        <v/>
      </c>
      <c r="X97" s="96" t="str">
        <f t="shared" si="12"/>
        <v/>
      </c>
      <c r="Y97" s="117" t="str">
        <f>IF($X97="","",$X97*$G97)</f>
        <v/>
      </c>
      <c r="Z97" s="117" t="str">
        <f>IF($T97="","",$H97-IF($P97="",0,$P97)-IF($Y97="",0,$Y97))</f>
        <v/>
      </c>
      <c r="AA97" s="117" t="str">
        <f t="shared" si="13"/>
        <v/>
      </c>
      <c r="AB97" s="96" t="str">
        <f t="shared" si="16"/>
        <v/>
      </c>
      <c r="AC97" s="96" t="str">
        <f t="array" ref="AC97">IF(OR($D97="",$AB97="",N($AB97)&lt;=0),"",IFERROR(MATCH(1,INDEX(('2_Review &amp; Audit'!$F$6:$F$505=$A97)*('2_Review &amp; Audit'!$I$6:$I$505&gt;=$E97-30)*('2_Review &amp; Audit'!$I$6:$I$505&lt;=$E97+30)*('2_Review &amp; Audit'!$R$6:$R$505&gt;0)*(ROW('2_Review &amp; Audit'!$R$6:$R$505)&gt;$T97),0),0)+5,""))</f>
        <v/>
      </c>
      <c r="AD97" s="96" t="str" cm="1">
        <f t="array" ref="AD97">IF($AC97="","",INDEX('2_Review &amp; Audit'!$H:$H,$AC97))</f>
        <v/>
      </c>
      <c r="AE97" s="108" t="str">
        <f t="array" ref="AE97">IF($AC97="","",INDEX('2_Review &amp; Audit'!$I:$I,$AC97))</f>
        <v/>
      </c>
      <c r="AF97" s="96" t="str">
        <f t="array" ref="AF97">IF($AC97="","",MAX(0,INDEX('2_Review &amp; Audit'!$J:$J,$AC97)-SUMIFS($AG$7:AG96,$AC$7:AC96,$AC97)))</f>
        <v/>
      </c>
      <c r="AG97" s="96" t="str">
        <f t="shared" si="14"/>
        <v/>
      </c>
      <c r="AH97" s="117" t="str">
        <f>IF($AG97="","",$AG97*$G97)</f>
        <v/>
      </c>
      <c r="AI97" s="117" t="str">
        <f>IF($AC97="","",$H97-IF($P97="",0,$P97)-IF($Y97="",0,$Y97)-IF($AH97="",0,$AH97))</f>
        <v/>
      </c>
      <c r="AJ97" s="117" t="str">
        <f t="shared" si="3"/>
        <v/>
      </c>
      <c r="AK97" s="96" t="str">
        <f t="shared" si="17"/>
        <v/>
      </c>
      <c r="AL97" s="96" t="str" cm="1">
        <f t="array" ref="AL97">IF(OR($D97="",$AK97="",N($AK97)&lt;=0),"",IFERROR(MATCH(1,INDEX(('2_Review &amp; Audit'!$F$6:$F$505=$A97)*('2_Review &amp; Audit'!$I$6:$I$505&gt;=$E97-30)*('2_Review &amp; Audit'!$I$6:$I$505&lt;=$E97+30)*('2_Review &amp; Audit'!$R$6:$R$505&gt;0)*(ROW('2_Review &amp; Audit'!$R$6:$R$505)&gt;$AC97),0),0)+5,""))</f>
        <v/>
      </c>
      <c r="AM97" s="96" t="str">
        <f>IF($AL97="","",INDEX('2_Review &amp; Audit'!$H:$H,$AL97))</f>
        <v/>
      </c>
      <c r="AN97" s="108" t="str">
        <f>IF($AL97="","",INDEX('2_Review &amp; Audit'!$I:$I,$AL97))</f>
        <v/>
      </c>
      <c r="AO97" s="96" t="str">
        <f>IF($AL97="","",MAX(0,INDEX('2_Review &amp; Audit'!$H:$H,$AL97)-SUMIFS($AP$7:AP96,$AL$7:AL96,$AL97)))</f>
        <v/>
      </c>
      <c r="AP97" s="96" t="str">
        <f>IF(OR($D97="",$AK97="",$AO97=""),"",MIN($AK97,$AO97))</f>
        <v/>
      </c>
      <c r="AQ97" s="117" t="str">
        <f>IF($AP97="","",$AP97*$G97)</f>
        <v/>
      </c>
      <c r="AR97" s="117" t="str">
        <f>IF($AL97="","",$H97-IF($P97="",0,$P97)-IF($Y97="",0,$Y97)-IF($AH97="",0,$AH97)-IF($AQ97="",0,$AQ97))</f>
        <v/>
      </c>
      <c r="AS97" s="117" t="str">
        <f t="shared" si="18"/>
        <v/>
      </c>
      <c r="AT97" s="96" t="str">
        <f t="shared" si="19"/>
        <v/>
      </c>
      <c r="AU97" s="96"/>
    </row>
    <row r="98" spans="1:47" ht="12.75" customHeight="1" x14ac:dyDescent="0.2">
      <c r="A98" s="96" t="str">
        <f>IFERROR(INDEX('2_Review &amp; Audit'!$F$6:$F$505,MATCH(ROW()-5,'2_Review &amp; Audit'!$AC$6:$AC$505,0)),"")</f>
        <v/>
      </c>
      <c r="B98" s="96" t="str">
        <f>IF($A98="","",INDEX('2_Review &amp; Audit'!$C$6:$C$505,MATCH(ROW()-5,'2_Review &amp; Audit'!$AC$6:$AC$505,0)))</f>
        <v/>
      </c>
      <c r="C98" s="96" t="str">
        <f>IF($A98="","",INDEX('2_Review &amp; Audit'!$D$6:$D$505,MATCH(ROW()-5,'2_Review &amp; Audit'!$AC$6:$AC$505,0)))</f>
        <v/>
      </c>
      <c r="D98" s="114" t="str">
        <f>IF($A98="","",INDEX('2_Review &amp; Audit'!$H$6:$H$505,MATCH(ROW()-5,'2_Review &amp; Audit'!$AC$6:$AC$505,0)))</f>
        <v/>
      </c>
      <c r="E98" s="108" t="str">
        <f>IF($A98="","",INDEX('2_Review &amp; Audit'!$M$6:$M$505,MATCH(ROW()-5,'2_Review &amp; Audit'!$AC$6:$AC$505,0)))</f>
        <v/>
      </c>
      <c r="F98" s="109" t="str">
        <f>IF($A98="","",IF(INDEX('2_Review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98" s="142" t="str">
        <f>IF(OR($A98="",$F98=0),"",ABS(INDEX('2_Review &amp; Audit'!$Q$6:$Q$505,MATCH(ROW()-5,'2_Review &amp; Audit'!$AC$6:$AC$505,0))/$F98))</f>
        <v/>
      </c>
      <c r="H98" s="142" t="str">
        <f>IF($A98="","",ABS(INDEX('2_Review &amp; Audit'!$Q$6:$Q$505,MATCH(ROW()-5,'2_Review &amp; Audit'!$AC$6:$AC$505,0))))</f>
        <v/>
      </c>
      <c r="I98" s="96" t="str">
        <f>IF($A98="","",INDEX('2_Review &amp; Audit'!$Y$6:$Y$505,MATCH(ROW()-5,'2_Review &amp; Audit'!$AC$6:$AC$505,0)))</f>
        <v/>
      </c>
      <c r="J98" s="110" t="str">
        <f>IF($A98="","",IFERROR(MATCH(ROW()-5,'2_Review &amp; Audit'!$AC$6:$AC$505,0)+5,""))</f>
        <v/>
      </c>
      <c r="K98" s="96" t="str" cm="1">
        <f t="array" ref="K98">IF($A98="","",IF($AU98&lt;&gt;"",IFERROR(MATCH($AU98,'2_Review &amp; Audit'!$H$6:$H$505,0)+5,""),IFERROR(MATCH(1,INDEX(('2_Review &amp; Audit'!$F$6:$F$505=$A98)*('2_Review &amp; Audit'!$I$6:$I$505&gt;=$E98-30)*('2_Review &amp; Audit'!$I$6:$I$505&lt;=$E98+30)*('2_Review &amp; Audit'!$R$6:$R$505&gt;0),0),0)+5,"")))</f>
        <v/>
      </c>
      <c r="L98" s="110" t="str" cm="1">
        <f t="array" ref="L98">IF($K98="","",INDEX('2_Review &amp; Audit'!$H:$H,$K98))</f>
        <v/>
      </c>
      <c r="M98" s="111" t="str">
        <f t="array" ref="M98">IF($K98="","",INDEX('2_Review &amp; Audit'!$I:$I,$K98))</f>
        <v/>
      </c>
      <c r="N98" s="109" t="str" cm="1">
        <f t="array" ref="N98">IF($K98="","",MAX(0,INDEX('2_Review &amp; Audit'!$R:$R,$K98)-SUMIFS($O$7:O97,$K$7:K97,$K98)))</f>
        <v/>
      </c>
      <c r="O98" s="109" t="str">
        <f>IF(OR($K98="",$N98="",$F98=""),"",MIN($F98,$N98))</f>
        <v/>
      </c>
      <c r="P98" s="112" t="str">
        <f>IF($O98="","",$O98*$G98)</f>
        <v/>
      </c>
      <c r="Q98" s="112" t="str">
        <f>IF($M98="","",$H98-IF($P98="",0,$P98)-IF($Y98="",0,$Y98)-IF($AH98="",0,$AH98)-IF($AQ98="",0,$AQ98))</f>
        <v/>
      </c>
      <c r="R98" s="112" t="str">
        <f t="shared" si="15"/>
        <v/>
      </c>
      <c r="S98" s="96" t="str">
        <f>IF($M98="","",MAX(0,N($F98)-N($O98)))</f>
        <v/>
      </c>
      <c r="T98" s="96" t="str" cm="1">
        <f t="array" ref="T98">IF(OR($D98="",$S98="",N($S98)&lt;=0),"",IFERROR(MATCH(1,INDEX(('2_Review &amp; Audit'!$F$6:$F$505=$A98)*('2_Review &amp; Audit'!$I$6:$I$505&gt;=$E98-30)*('2_Review &amp; Audit'!$I$6:$I$505&lt;=$E98+30)*('2_Review &amp; Audit'!$R$6:$R$505&gt;0)*(ROW('2_Review &amp; Audit'!$R$6:$R$505)&gt;$K98),0),0)+5,""))</f>
        <v/>
      </c>
      <c r="U98" s="96" t="str" cm="1">
        <f t="array" ref="U98">IF($T98="","",INDEX('2_Review &amp; Audit'!$H:$H,$T98))</f>
        <v/>
      </c>
      <c r="V98" s="108" t="str">
        <f t="array" ref="V98">IF($T98="","",INDEX('2_Review &amp; Audit'!$I:$I,$T98))</f>
        <v/>
      </c>
      <c r="W98" s="96" t="str">
        <f t="array" ref="W98">IF($T98="","",MAX(0,INDEX('2_Review &amp; Audit'!$J:$J,$T98)-SUMIFS($X$7:X97,$T$7:T97,$T98)))</f>
        <v/>
      </c>
      <c r="X98" s="96" t="str">
        <f t="shared" si="12"/>
        <v/>
      </c>
      <c r="Y98" s="117" t="str">
        <f>IF($X98="","",$X98*$G98)</f>
        <v/>
      </c>
      <c r="Z98" s="117" t="str">
        <f>IF($T98="","",$H98-IF($P98="",0,$P98)-IF($Y98="",0,$Y98))</f>
        <v/>
      </c>
      <c r="AA98" s="117" t="str">
        <f t="shared" si="13"/>
        <v/>
      </c>
      <c r="AB98" s="96" t="str">
        <f t="shared" si="16"/>
        <v/>
      </c>
      <c r="AC98" s="96" t="str">
        <f t="array" ref="AC98">IF(OR($D98="",$AB98="",N($AB98)&lt;=0),"",IFERROR(MATCH(1,INDEX(('2_Review &amp; Audit'!$F$6:$F$505=$A98)*('2_Review &amp; Audit'!$I$6:$I$505&gt;=$E98-30)*('2_Review &amp; Audit'!$I$6:$I$505&lt;=$E98+30)*('2_Review &amp; Audit'!$R$6:$R$505&gt;0)*(ROW('2_Review &amp; Audit'!$R$6:$R$505)&gt;$T98),0),0)+5,""))</f>
        <v/>
      </c>
      <c r="AD98" s="96" t="str" cm="1">
        <f t="array" ref="AD98">IF($AC98="","",INDEX('2_Review &amp; Audit'!$H:$H,$AC98))</f>
        <v/>
      </c>
      <c r="AE98" s="108" t="str">
        <f t="array" ref="AE98">IF($AC98="","",INDEX('2_Review &amp; Audit'!$I:$I,$AC98))</f>
        <v/>
      </c>
      <c r="AF98" s="96" t="str">
        <f t="array" ref="AF98">IF($AC98="","",MAX(0,INDEX('2_Review &amp; Audit'!$J:$J,$AC98)-SUMIFS($AG$7:AG97,$AC$7:AC97,$AC98)))</f>
        <v/>
      </c>
      <c r="AG98" s="96" t="str">
        <f t="shared" si="14"/>
        <v/>
      </c>
      <c r="AH98" s="117" t="str">
        <f>IF($AG98="","",$AG98*$G98)</f>
        <v/>
      </c>
      <c r="AI98" s="117" t="str">
        <f>IF($AC98="","",$H98-IF($P98="",0,$P98)-IF($Y98="",0,$Y98)-IF($AH98="",0,$AH98))</f>
        <v/>
      </c>
      <c r="AJ98" s="117" t="str">
        <f t="shared" si="3"/>
        <v/>
      </c>
      <c r="AK98" s="96" t="str">
        <f t="shared" si="17"/>
        <v/>
      </c>
      <c r="AL98" s="96" t="str" cm="1">
        <f t="array" ref="AL98">IF(OR($D98="",$AK98="",N($AK98)&lt;=0),"",IFERROR(MATCH(1,INDEX(('2_Review &amp; Audit'!$F$6:$F$505=$A98)*('2_Review &amp; Audit'!$I$6:$I$505&gt;=$E98-30)*('2_Review &amp; Audit'!$I$6:$I$505&lt;=$E98+30)*('2_Review &amp; Audit'!$R$6:$R$505&gt;0)*(ROW('2_Review &amp; Audit'!$R$6:$R$505)&gt;$AC98),0),0)+5,""))</f>
        <v/>
      </c>
      <c r="AM98" s="96" t="str">
        <f>IF($AL98="","",INDEX('2_Review &amp; Audit'!$H:$H,$AL98))</f>
        <v/>
      </c>
      <c r="AN98" s="108" t="str">
        <f>IF($AL98="","",INDEX('2_Review &amp; Audit'!$I:$I,$AL98))</f>
        <v/>
      </c>
      <c r="AO98" s="96" t="str">
        <f>IF($AL98="","",MAX(0,INDEX('2_Review &amp; Audit'!$H:$H,$AL98)-SUMIFS($AP$7:AP97,$AL$7:AL97,$AL98)))</f>
        <v/>
      </c>
      <c r="AP98" s="96" t="str">
        <f>IF(OR($D98="",$AK98="",$AO98=""),"",MIN($AK98,$AO98))</f>
        <v/>
      </c>
      <c r="AQ98" s="117" t="str">
        <f>IF($AP98="","",$AP98*$G98)</f>
        <v/>
      </c>
      <c r="AR98" s="117" t="str">
        <f>IF($AL98="","",$H98-IF($P98="",0,$P98)-IF($Y98="",0,$Y98)-IF($AH98="",0,$AH98)-IF($AQ98="",0,$AQ98))</f>
        <v/>
      </c>
      <c r="AS98" s="117" t="str">
        <f t="shared" si="18"/>
        <v/>
      </c>
      <c r="AT98" s="96" t="str">
        <f t="shared" si="19"/>
        <v/>
      </c>
      <c r="AU98" s="96"/>
    </row>
    <row r="99" spans="1:47" ht="12.75" customHeight="1" x14ac:dyDescent="0.2">
      <c r="A99" s="96" t="str">
        <f>IFERROR(INDEX('2_Review &amp; Audit'!$F$6:$F$505,MATCH(ROW()-5,'2_Review &amp; Audit'!$AC$6:$AC$505,0)),"")</f>
        <v/>
      </c>
      <c r="B99" s="96" t="str">
        <f>IF($A99="","",INDEX('2_Review &amp; Audit'!$C$6:$C$505,MATCH(ROW()-5,'2_Review &amp; Audit'!$AC$6:$AC$505,0)))</f>
        <v/>
      </c>
      <c r="C99" s="96" t="str">
        <f>IF($A99="","",INDEX('2_Review &amp; Audit'!$D$6:$D$505,MATCH(ROW()-5,'2_Review &amp; Audit'!$AC$6:$AC$505,0)))</f>
        <v/>
      </c>
      <c r="D99" s="114" t="str">
        <f>IF($A99="","",INDEX('2_Review &amp; Audit'!$H$6:$H$505,MATCH(ROW()-5,'2_Review &amp; Audit'!$AC$6:$AC$505,0)))</f>
        <v/>
      </c>
      <c r="E99" s="108" t="str">
        <f>IF($A99="","",INDEX('2_Review &amp; Audit'!$M$6:$M$505,MATCH(ROW()-5,'2_Review &amp; Audit'!$AC$6:$AC$505,0)))</f>
        <v/>
      </c>
      <c r="F99" s="109" t="str">
        <f>IF($A99="","",IF(INDEX('2_Review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99" s="142" t="str">
        <f>IF(OR($A99="",$F99=0),"",ABS(INDEX('2_Review &amp; Audit'!$Q$6:$Q$505,MATCH(ROW()-5,'2_Review &amp; Audit'!$AC$6:$AC$505,0))/$F99))</f>
        <v/>
      </c>
      <c r="H99" s="142" t="str">
        <f>IF($A99="","",ABS(INDEX('2_Review &amp; Audit'!$Q$6:$Q$505,MATCH(ROW()-5,'2_Review &amp; Audit'!$AC$6:$AC$505,0))))</f>
        <v/>
      </c>
      <c r="I99" s="96" t="str">
        <f>IF($A99="","",INDEX('2_Review &amp; Audit'!$Y$6:$Y$505,MATCH(ROW()-5,'2_Review &amp; Audit'!$AC$6:$AC$505,0)))</f>
        <v/>
      </c>
      <c r="J99" s="110" t="str">
        <f>IF($A99="","",IFERROR(MATCH(ROW()-5,'2_Review &amp; Audit'!$AC$6:$AC$505,0)+5,""))</f>
        <v/>
      </c>
      <c r="K99" s="96" t="str" cm="1">
        <f t="array" ref="K99">IF($A99="","",IF($AU99&lt;&gt;"",IFERROR(MATCH($AU99,'2_Review &amp; Audit'!$H$6:$H$505,0)+5,""),IFERROR(MATCH(1,INDEX(('2_Review &amp; Audit'!$F$6:$F$505=$A99)*('2_Review &amp; Audit'!$I$6:$I$505&gt;=$E99-30)*('2_Review &amp; Audit'!$I$6:$I$505&lt;=$E99+30)*('2_Review &amp; Audit'!$R$6:$R$505&gt;0),0),0)+5,"")))</f>
        <v/>
      </c>
      <c r="L99" s="110" t="str" cm="1">
        <f t="array" ref="L99">IF($K99="","",INDEX('2_Review &amp; Audit'!$H:$H,$K99))</f>
        <v/>
      </c>
      <c r="M99" s="111" t="str">
        <f t="array" ref="M99">IF($K99="","",INDEX('2_Review &amp; Audit'!$I:$I,$K99))</f>
        <v/>
      </c>
      <c r="N99" s="109" t="str" cm="1">
        <f t="array" ref="N99">IF($K99="","",MAX(0,INDEX('2_Review &amp; Audit'!$R:$R,$K99)-SUMIFS($O$7:O98,$K$7:K98,$K99)))</f>
        <v/>
      </c>
      <c r="O99" s="109" t="str">
        <f>IF(OR($K99="",$N99="",$F99=""),"",MIN($F99,$N99))</f>
        <v/>
      </c>
      <c r="P99" s="112" t="str">
        <f>IF($O99="","",$O99*$G99)</f>
        <v/>
      </c>
      <c r="Q99" s="112" t="str">
        <f>IF($M99="","",$H99-IF($P99="",0,$P99)-IF($Y99="",0,$Y99)-IF($AH99="",0,$AH99)-IF($AQ99="",0,$AQ99))</f>
        <v/>
      </c>
      <c r="R99" s="112" t="str">
        <f t="shared" si="15"/>
        <v/>
      </c>
      <c r="S99" s="96" t="str">
        <f>IF($M99="","",MAX(0,N($F99)-N($O99)))</f>
        <v/>
      </c>
      <c r="T99" s="96" t="str" cm="1">
        <f t="array" ref="T99">IF(OR($D99="",$S99="",N($S99)&lt;=0),"",IFERROR(MATCH(1,INDEX(('2_Review &amp; Audit'!$F$6:$F$505=$A99)*('2_Review &amp; Audit'!$I$6:$I$505&gt;=$E99-30)*('2_Review &amp; Audit'!$I$6:$I$505&lt;=$E99+30)*('2_Review &amp; Audit'!$R$6:$R$505&gt;0)*(ROW('2_Review &amp; Audit'!$R$6:$R$505)&gt;$K99),0),0)+5,""))</f>
        <v/>
      </c>
      <c r="U99" s="96" t="str" cm="1">
        <f t="array" ref="U99">IF($T99="","",INDEX('2_Review &amp; Audit'!$H:$H,$T99))</f>
        <v/>
      </c>
      <c r="V99" s="108" t="str">
        <f t="array" ref="V99">IF($T99="","",INDEX('2_Review &amp; Audit'!$I:$I,$T99))</f>
        <v/>
      </c>
      <c r="W99" s="96" t="str">
        <f t="array" ref="W99">IF($T99="","",MAX(0,INDEX('2_Review &amp; Audit'!$J:$J,$T99)-SUMIFS($X$7:X98,$T$7:T98,$T99)))</f>
        <v/>
      </c>
      <c r="X99" s="96" t="str">
        <f t="shared" si="12"/>
        <v/>
      </c>
      <c r="Y99" s="117" t="str">
        <f>IF($X99="","",$X99*$G99)</f>
        <v/>
      </c>
      <c r="Z99" s="117" t="str">
        <f>IF($T99="","",$H99-IF($P99="",0,$P99)-IF($Y99="",0,$Y99))</f>
        <v/>
      </c>
      <c r="AA99" s="117" t="str">
        <f t="shared" si="13"/>
        <v/>
      </c>
      <c r="AB99" s="96" t="str">
        <f t="shared" si="16"/>
        <v/>
      </c>
      <c r="AC99" s="96" t="str">
        <f t="array" ref="AC99">IF(OR($D99="",$AB99="",N($AB99)&lt;=0),"",IFERROR(MATCH(1,INDEX(('2_Review &amp; Audit'!$F$6:$F$505=$A99)*('2_Review &amp; Audit'!$I$6:$I$505&gt;=$E99-30)*('2_Review &amp; Audit'!$I$6:$I$505&lt;=$E99+30)*('2_Review &amp; Audit'!$R$6:$R$505&gt;0)*(ROW('2_Review &amp; Audit'!$R$6:$R$505)&gt;$T99),0),0)+5,""))</f>
        <v/>
      </c>
      <c r="AD99" s="96" t="str" cm="1">
        <f t="array" ref="AD99">IF($AC99="","",INDEX('2_Review &amp; Audit'!$H:$H,$AC99))</f>
        <v/>
      </c>
      <c r="AE99" s="108" t="str">
        <f t="array" ref="AE99">IF($AC99="","",INDEX('2_Review &amp; Audit'!$I:$I,$AC99))</f>
        <v/>
      </c>
      <c r="AF99" s="96" t="str">
        <f t="array" ref="AF99">IF($AC99="","",MAX(0,INDEX('2_Review &amp; Audit'!$J:$J,$AC99)-SUMIFS($AG$7:AG98,$AC$7:AC98,$AC99)))</f>
        <v/>
      </c>
      <c r="AG99" s="96" t="str">
        <f t="shared" si="14"/>
        <v/>
      </c>
      <c r="AH99" s="117" t="str">
        <f>IF($AG99="","",$AG99*$G99)</f>
        <v/>
      </c>
      <c r="AI99" s="117" t="str">
        <f>IF($AC99="","",$H99-IF($P99="",0,$P99)-IF($Y99="",0,$Y99)-IF($AH99="",0,$AH99))</f>
        <v/>
      </c>
      <c r="AJ99" s="117" t="str">
        <f t="shared" si="3"/>
        <v/>
      </c>
      <c r="AK99" s="96" t="str">
        <f t="shared" si="17"/>
        <v/>
      </c>
      <c r="AL99" s="96" t="str" cm="1">
        <f t="array" ref="AL99">IF(OR($D99="",$AK99="",N($AK99)&lt;=0),"",IFERROR(MATCH(1,INDEX(('2_Review &amp; Audit'!$F$6:$F$505=$A99)*('2_Review &amp; Audit'!$I$6:$I$505&gt;=$E99-30)*('2_Review &amp; Audit'!$I$6:$I$505&lt;=$E99+30)*('2_Review &amp; Audit'!$R$6:$R$505&gt;0)*(ROW('2_Review &amp; Audit'!$R$6:$R$505)&gt;$AC99),0),0)+5,""))</f>
        <v/>
      </c>
      <c r="AM99" s="96" t="str">
        <f>IF($AL99="","",INDEX('2_Review &amp; Audit'!$H:$H,$AL99))</f>
        <v/>
      </c>
      <c r="AN99" s="108" t="str">
        <f>IF($AL99="","",INDEX('2_Review &amp; Audit'!$I:$I,$AL99))</f>
        <v/>
      </c>
      <c r="AO99" s="96" t="str">
        <f>IF($AL99="","",MAX(0,INDEX('2_Review &amp; Audit'!$H:$H,$AL99)-SUMIFS($AP$7:AP98,$AL$7:AL98,$AL99)))</f>
        <v/>
      </c>
      <c r="AP99" s="96" t="str">
        <f>IF(OR($D99="",$AK99="",$AO99=""),"",MIN($AK99,$AO99))</f>
        <v/>
      </c>
      <c r="AQ99" s="117" t="str">
        <f>IF($AP99="","",$AP99*$G99)</f>
        <v/>
      </c>
      <c r="AR99" s="117" t="str">
        <f>IF($AL99="","",$H99-IF($P99="",0,$P99)-IF($Y99="",0,$Y99)-IF($AH99="",0,$AH99)-IF($AQ99="",0,$AQ99))</f>
        <v/>
      </c>
      <c r="AS99" s="117" t="str">
        <f t="shared" si="18"/>
        <v/>
      </c>
      <c r="AT99" s="96" t="str">
        <f t="shared" si="19"/>
        <v/>
      </c>
      <c r="AU99" s="96"/>
    </row>
    <row r="100" spans="1:47" ht="12.75" customHeight="1" x14ac:dyDescent="0.2">
      <c r="A100" s="96" t="str">
        <f>IFERROR(INDEX('2_Review &amp; Audit'!$F$6:$F$505,MATCH(ROW()-5,'2_Review &amp; Audit'!$AC$6:$AC$505,0)),"")</f>
        <v/>
      </c>
      <c r="B100" s="96" t="str">
        <f>IF($A100="","",INDEX('2_Review &amp; Audit'!$C$6:$C$505,MATCH(ROW()-5,'2_Review &amp; Audit'!$AC$6:$AC$505,0)))</f>
        <v/>
      </c>
      <c r="C100" s="96" t="str">
        <f>IF($A100="","",INDEX('2_Review &amp; Audit'!$D$6:$D$505,MATCH(ROW()-5,'2_Review &amp; Audit'!$AC$6:$AC$505,0)))</f>
        <v/>
      </c>
      <c r="D100" s="114" t="str">
        <f>IF($A100="","",INDEX('2_Review &amp; Audit'!$H$6:$H$505,MATCH(ROW()-5,'2_Review &amp; Audit'!$AC$6:$AC$505,0)))</f>
        <v/>
      </c>
      <c r="E100" s="108" t="str">
        <f>IF($A100="","",INDEX('2_Review &amp; Audit'!$M$6:$M$505,MATCH(ROW()-5,'2_Review &amp; Audit'!$AC$6:$AC$505,0)))</f>
        <v/>
      </c>
      <c r="F100" s="109" t="str">
        <f>IF($A100="","",IF(INDEX('2_Review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00" s="142" t="str">
        <f>IF(OR($A100="",$F100=0),"",ABS(INDEX('2_Review &amp; Audit'!$Q$6:$Q$505,MATCH(ROW()-5,'2_Review &amp; Audit'!$AC$6:$AC$505,0))/$F100))</f>
        <v/>
      </c>
      <c r="H100" s="142" t="str">
        <f>IF($A100="","",ABS(INDEX('2_Review &amp; Audit'!$Q$6:$Q$505,MATCH(ROW()-5,'2_Review &amp; Audit'!$AC$6:$AC$505,0))))</f>
        <v/>
      </c>
      <c r="I100" s="96" t="str">
        <f>IF($A100="","",INDEX('2_Review &amp; Audit'!$Y$6:$Y$505,MATCH(ROW()-5,'2_Review &amp; Audit'!$AC$6:$AC$505,0)))</f>
        <v/>
      </c>
      <c r="J100" s="110" t="str">
        <f>IF($A100="","",IFERROR(MATCH(ROW()-5,'2_Review &amp; Audit'!$AC$6:$AC$505,0)+5,""))</f>
        <v/>
      </c>
      <c r="K100" s="96" t="str" cm="1">
        <f t="array" ref="K100">IF($A100="","",IF($AU100&lt;&gt;"",IFERROR(MATCH($AU100,'2_Review &amp; Audit'!$H$6:$H$505,0)+5,""),IFERROR(MATCH(1,INDEX(('2_Review &amp; Audit'!$F$6:$F$505=$A100)*('2_Review &amp; Audit'!$I$6:$I$505&gt;=$E100-30)*('2_Review &amp; Audit'!$I$6:$I$505&lt;=$E100+30)*('2_Review &amp; Audit'!$R$6:$R$505&gt;0),0),0)+5,"")))</f>
        <v/>
      </c>
      <c r="L100" s="110" t="str" cm="1">
        <f t="array" ref="L100">IF($K100="","",INDEX('2_Review &amp; Audit'!$H:$H,$K100))</f>
        <v/>
      </c>
      <c r="M100" s="111" t="str">
        <f t="array" ref="M100">IF($K100="","",INDEX('2_Review &amp; Audit'!$I:$I,$K100))</f>
        <v/>
      </c>
      <c r="N100" s="109" t="str" cm="1">
        <f t="array" ref="N100">IF($K100="","",MAX(0,INDEX('2_Review &amp; Audit'!$R:$R,$K100)-SUMIFS($O$7:O99,$K$7:K99,$K100)))</f>
        <v/>
      </c>
      <c r="O100" s="109" t="str">
        <f>IF(OR($K100="",$N100="",$F100=""),"",MIN($F100,$N100))</f>
        <v/>
      </c>
      <c r="P100" s="112" t="str">
        <f>IF($O100="","",$O100*$G100)</f>
        <v/>
      </c>
      <c r="Q100" s="112" t="str">
        <f>IF($M100="","",$H100-IF($P100="",0,$P100)-IF($Y100="",0,$Y100)-IF($AH100="",0,$AH100)-IF($AQ100="",0,$AQ100))</f>
        <v/>
      </c>
      <c r="R100" s="112" t="str">
        <f t="shared" si="15"/>
        <v/>
      </c>
      <c r="S100" s="96" t="str">
        <f>IF($M100="","",MAX(0,N($F100)-N($O100)))</f>
        <v/>
      </c>
      <c r="T100" s="96" t="str" cm="1">
        <f t="array" ref="T100">IF(OR($D100="",$S100="",N($S100)&lt;=0),"",IFERROR(MATCH(1,INDEX(('2_Review &amp; Audit'!$F$6:$F$505=$A100)*('2_Review &amp; Audit'!$I$6:$I$505&gt;=$E100-30)*('2_Review &amp; Audit'!$I$6:$I$505&lt;=$E100+30)*('2_Review &amp; Audit'!$R$6:$R$505&gt;0)*(ROW('2_Review &amp; Audit'!$R$6:$R$505)&gt;$K100),0),0)+5,""))</f>
        <v/>
      </c>
      <c r="U100" s="96" t="str" cm="1">
        <f t="array" ref="U100">IF($T100="","",INDEX('2_Review &amp; Audit'!$H:$H,$T100))</f>
        <v/>
      </c>
      <c r="V100" s="108" t="str">
        <f t="array" ref="V100">IF($T100="","",INDEX('2_Review &amp; Audit'!$I:$I,$T100))</f>
        <v/>
      </c>
      <c r="W100" s="96" t="str">
        <f t="array" ref="W100">IF($T100="","",MAX(0,INDEX('2_Review &amp; Audit'!$J:$J,$T100)-SUMIFS($X$7:X99,$T$7:T99,$T100)))</f>
        <v/>
      </c>
      <c r="X100" s="96" t="str">
        <f t="shared" si="12"/>
        <v/>
      </c>
      <c r="Y100" s="117" t="str">
        <f>IF($X100="","",$X100*$G100)</f>
        <v/>
      </c>
      <c r="Z100" s="117" t="str">
        <f>IF($T100="","",$H100-IF($P100="",0,$P100)-IF($Y100="",0,$Y100))</f>
        <v/>
      </c>
      <c r="AA100" s="117" t="str">
        <f t="shared" si="13"/>
        <v/>
      </c>
      <c r="AB100" s="96" t="str">
        <f t="shared" si="16"/>
        <v/>
      </c>
      <c r="AC100" s="96" t="str">
        <f t="array" ref="AC100">IF(OR($D100="",$AB100="",N($AB100)&lt;=0),"",IFERROR(MATCH(1,INDEX(('2_Review &amp; Audit'!$F$6:$F$505=$A100)*('2_Review &amp; Audit'!$I$6:$I$505&gt;=$E100-30)*('2_Review &amp; Audit'!$I$6:$I$505&lt;=$E100+30)*('2_Review &amp; Audit'!$R$6:$R$505&gt;0)*(ROW('2_Review &amp; Audit'!$R$6:$R$505)&gt;$T100),0),0)+5,""))</f>
        <v/>
      </c>
      <c r="AD100" s="96" t="str" cm="1">
        <f t="array" ref="AD100">IF($AC100="","",INDEX('2_Review &amp; Audit'!$H:$H,$AC100))</f>
        <v/>
      </c>
      <c r="AE100" s="108" t="str">
        <f t="array" ref="AE100">IF($AC100="","",INDEX('2_Review &amp; Audit'!$I:$I,$AC100))</f>
        <v/>
      </c>
      <c r="AF100" s="96" t="str">
        <f t="array" ref="AF100">IF($AC100="","",MAX(0,INDEX('2_Review &amp; Audit'!$J:$J,$AC100)-SUMIFS($AG$7:AG99,$AC$7:AC99,$AC100)))</f>
        <v/>
      </c>
      <c r="AG100" s="96" t="str">
        <f t="shared" si="14"/>
        <v/>
      </c>
      <c r="AH100" s="117" t="str">
        <f>IF($AG100="","",$AG100*$G100)</f>
        <v/>
      </c>
      <c r="AI100" s="117" t="str">
        <f>IF($AC100="","",$H100-IF($P100="",0,$P100)-IF($Y100="",0,$Y100)-IF($AH100="",0,$AH100))</f>
        <v/>
      </c>
      <c r="AJ100" s="117" t="str">
        <f t="shared" si="3"/>
        <v/>
      </c>
      <c r="AK100" s="96" t="str">
        <f t="shared" si="17"/>
        <v/>
      </c>
      <c r="AL100" s="96" t="str" cm="1">
        <f t="array" ref="AL100">IF(OR($D100="",$AK100="",N($AK100)&lt;=0),"",IFERROR(MATCH(1,INDEX(('2_Review &amp; Audit'!$F$6:$F$505=$A100)*('2_Review &amp; Audit'!$I$6:$I$505&gt;=$E100-30)*('2_Review &amp; Audit'!$I$6:$I$505&lt;=$E100+30)*('2_Review &amp; Audit'!$R$6:$R$505&gt;0)*(ROW('2_Review &amp; Audit'!$R$6:$R$505)&gt;$AC100),0),0)+5,""))</f>
        <v/>
      </c>
      <c r="AM100" s="96" t="str">
        <f>IF($AL100="","",INDEX('2_Review &amp; Audit'!$H:$H,$AL100))</f>
        <v/>
      </c>
      <c r="AN100" s="108" t="str">
        <f>IF($AL100="","",INDEX('2_Review &amp; Audit'!$I:$I,$AL100))</f>
        <v/>
      </c>
      <c r="AO100" s="96" t="str">
        <f>IF($AL100="","",MAX(0,INDEX('2_Review &amp; Audit'!$H:$H,$AL100)-SUMIFS($AP$7:AP99,$AL$7:AL99,$AL100)))</f>
        <v/>
      </c>
      <c r="AP100" s="96" t="str">
        <f>IF(OR($D100="",$AK100="",$AO100=""),"",MIN($AK100,$AO100))</f>
        <v/>
      </c>
      <c r="AQ100" s="117" t="str">
        <f>IF($AP100="","",$AP100*$G100)</f>
        <v/>
      </c>
      <c r="AR100" s="117" t="str">
        <f>IF($AL100="","",$H100-IF($P100="",0,$P100)-IF($Y100="",0,$Y100)-IF($AH100="",0,$AH100)-IF($AQ100="",0,$AQ100))</f>
        <v/>
      </c>
      <c r="AS100" s="117" t="str">
        <f t="shared" si="18"/>
        <v/>
      </c>
      <c r="AT100" s="96" t="str">
        <f t="shared" si="19"/>
        <v/>
      </c>
      <c r="AU100" s="96"/>
    </row>
    <row r="101" spans="1:47" ht="12.75" customHeight="1" x14ac:dyDescent="0.2">
      <c r="A101" s="96" t="str">
        <f>IFERROR(INDEX('2_Review &amp; Audit'!$F$6:$F$505,MATCH(ROW()-5,'2_Review &amp; Audit'!$AC$6:$AC$505,0)),"")</f>
        <v/>
      </c>
      <c r="B101" s="96" t="str">
        <f>IF($A101="","",INDEX('2_Review &amp; Audit'!$C$6:$C$505,MATCH(ROW()-5,'2_Review &amp; Audit'!$AC$6:$AC$505,0)))</f>
        <v/>
      </c>
      <c r="C101" s="96" t="str">
        <f>IF($A101="","",INDEX('2_Review &amp; Audit'!$D$6:$D$505,MATCH(ROW()-5,'2_Review &amp; Audit'!$AC$6:$AC$505,0)))</f>
        <v/>
      </c>
      <c r="D101" s="114" t="str">
        <f>IF($A101="","",INDEX('2_Review &amp; Audit'!$H$6:$H$505,MATCH(ROW()-5,'2_Review &amp; Audit'!$AC$6:$AC$505,0)))</f>
        <v/>
      </c>
      <c r="E101" s="108" t="str">
        <f>IF($A101="","",INDEX('2_Review &amp; Audit'!$M$6:$M$505,MATCH(ROW()-5,'2_Review &amp; Audit'!$AC$6:$AC$505,0)))</f>
        <v/>
      </c>
      <c r="F101" s="109" t="str">
        <f>IF($A101="","",IF(INDEX('2_Review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01" s="142" t="str">
        <f>IF(OR($A101="",$F101=0),"",ABS(INDEX('2_Review &amp; Audit'!$Q$6:$Q$505,MATCH(ROW()-5,'2_Review &amp; Audit'!$AC$6:$AC$505,0))/$F101))</f>
        <v/>
      </c>
      <c r="H101" s="142" t="str">
        <f>IF($A101="","",ABS(INDEX('2_Review &amp; Audit'!$Q$6:$Q$505,MATCH(ROW()-5,'2_Review &amp; Audit'!$AC$6:$AC$505,0))))</f>
        <v/>
      </c>
      <c r="I101" s="96" t="str">
        <f>IF($A101="","",INDEX('2_Review &amp; Audit'!$Y$6:$Y$505,MATCH(ROW()-5,'2_Review &amp; Audit'!$AC$6:$AC$505,0)))</f>
        <v/>
      </c>
      <c r="J101" s="110" t="str">
        <f>IF($A101="","",IFERROR(MATCH(ROW()-5,'2_Review &amp; Audit'!$AC$6:$AC$505,0)+5,""))</f>
        <v/>
      </c>
      <c r="K101" s="96" t="str" cm="1">
        <f t="array" ref="K101">IF($A101="","",IF($AU101&lt;&gt;"",IFERROR(MATCH($AU101,'2_Review &amp; Audit'!$H$6:$H$505,0)+5,""),IFERROR(MATCH(1,INDEX(('2_Review &amp; Audit'!$F$6:$F$505=$A101)*('2_Review &amp; Audit'!$I$6:$I$505&gt;=$E101-30)*('2_Review &amp; Audit'!$I$6:$I$505&lt;=$E101+30)*('2_Review &amp; Audit'!$R$6:$R$505&gt;0),0),0)+5,"")))</f>
        <v/>
      </c>
      <c r="L101" s="110" t="str" cm="1">
        <f t="array" ref="L101">IF($K101="","",INDEX('2_Review &amp; Audit'!$H:$H,$K101))</f>
        <v/>
      </c>
      <c r="M101" s="111" t="str">
        <f t="array" ref="M101">IF($K101="","",INDEX('2_Review &amp; Audit'!$I:$I,$K101))</f>
        <v/>
      </c>
      <c r="N101" s="109" t="str" cm="1">
        <f t="array" ref="N101">IF($K101="","",MAX(0,INDEX('2_Review &amp; Audit'!$R:$R,$K101)-SUMIFS($O$7:O100,$K$7:K100,$K101)))</f>
        <v/>
      </c>
      <c r="O101" s="109" t="str">
        <f>IF(OR($K101="",$N101="",$F101=""),"",MIN($F101,$N101))</f>
        <v/>
      </c>
      <c r="P101" s="112" t="str">
        <f>IF($O101="","",$O101*$G101)</f>
        <v/>
      </c>
      <c r="Q101" s="112" t="str">
        <f>IF($M101="","",$H101-IF($P101="",0,$P101)-IF($Y101="",0,$Y101)-IF($AH101="",0,$AH101)-IF($AQ101="",0,$AQ101))</f>
        <v/>
      </c>
      <c r="R101" s="112" t="str">
        <f t="shared" si="15"/>
        <v/>
      </c>
      <c r="S101" s="96" t="str">
        <f>IF($M101="","",MAX(0,N($F101)-N($O101)))</f>
        <v/>
      </c>
      <c r="T101" s="96" t="str" cm="1">
        <f t="array" ref="T101">IF(OR($D101="",$S101="",N($S101)&lt;=0),"",IFERROR(MATCH(1,INDEX(('2_Review &amp; Audit'!$F$6:$F$505=$A101)*('2_Review &amp; Audit'!$I$6:$I$505&gt;=$E101-30)*('2_Review &amp; Audit'!$I$6:$I$505&lt;=$E101+30)*('2_Review &amp; Audit'!$R$6:$R$505&gt;0)*(ROW('2_Review &amp; Audit'!$R$6:$R$505)&gt;$K101),0),0)+5,""))</f>
        <v/>
      </c>
      <c r="U101" s="96" t="str" cm="1">
        <f t="array" ref="U101">IF($T101="","",INDEX('2_Review &amp; Audit'!$H:$H,$T101))</f>
        <v/>
      </c>
      <c r="V101" s="108" t="str">
        <f t="array" ref="V101">IF($T101="","",INDEX('2_Review &amp; Audit'!$I:$I,$T101))</f>
        <v/>
      </c>
      <c r="W101" s="96" t="str">
        <f t="array" ref="W101">IF($T101="","",MAX(0,INDEX('2_Review &amp; Audit'!$J:$J,$T101)-SUMIFS($X$7:X100,$T$7:T100,$T101)))</f>
        <v/>
      </c>
      <c r="X101" s="96" t="str">
        <f t="shared" si="12"/>
        <v/>
      </c>
      <c r="Y101" s="117" t="str">
        <f>IF($X101="","",$X101*$G101)</f>
        <v/>
      </c>
      <c r="Z101" s="117" t="str">
        <f>IF($T101="","",$H101-IF($P101="",0,$P101)-IF($Y101="",0,$Y101))</f>
        <v/>
      </c>
      <c r="AA101" s="117" t="str">
        <f t="shared" si="13"/>
        <v/>
      </c>
      <c r="AB101" s="96" t="str">
        <f t="shared" si="16"/>
        <v/>
      </c>
      <c r="AC101" s="96" t="str">
        <f t="array" ref="AC101">IF(OR($D101="",$AB101="",N($AB101)&lt;=0),"",IFERROR(MATCH(1,INDEX(('2_Review &amp; Audit'!$F$6:$F$505=$A101)*('2_Review &amp; Audit'!$I$6:$I$505&gt;=$E101-30)*('2_Review &amp; Audit'!$I$6:$I$505&lt;=$E101+30)*('2_Review &amp; Audit'!$R$6:$R$505&gt;0)*(ROW('2_Review &amp; Audit'!$R$6:$R$505)&gt;$T101),0),0)+5,""))</f>
        <v/>
      </c>
      <c r="AD101" s="96" t="str" cm="1">
        <f t="array" ref="AD101">IF($AC101="","",INDEX('2_Review &amp; Audit'!$H:$H,$AC101))</f>
        <v/>
      </c>
      <c r="AE101" s="108" t="str">
        <f t="array" ref="AE101">IF($AC101="","",INDEX('2_Review &amp; Audit'!$I:$I,$AC101))</f>
        <v/>
      </c>
      <c r="AF101" s="96" t="str">
        <f t="array" ref="AF101">IF($AC101="","",MAX(0,INDEX('2_Review &amp; Audit'!$J:$J,$AC101)-SUMIFS($AG$7:AG100,$AC$7:AC100,$AC101)))</f>
        <v/>
      </c>
      <c r="AG101" s="96" t="str">
        <f t="shared" si="14"/>
        <v/>
      </c>
      <c r="AH101" s="117" t="str">
        <f>IF($AG101="","",$AG101*$G101)</f>
        <v/>
      </c>
      <c r="AI101" s="117" t="str">
        <f>IF($AC101="","",$H101-IF($P101="",0,$P101)-IF($Y101="",0,$Y101)-IF($AH101="",0,$AH101))</f>
        <v/>
      </c>
      <c r="AJ101" s="117" t="str">
        <f t="shared" si="3"/>
        <v/>
      </c>
      <c r="AK101" s="96" t="str">
        <f t="shared" si="17"/>
        <v/>
      </c>
      <c r="AL101" s="96" t="str" cm="1">
        <f t="array" ref="AL101">IF(OR($D101="",$AK101="",N($AK101)&lt;=0),"",IFERROR(MATCH(1,INDEX(('2_Review &amp; Audit'!$F$6:$F$505=$A101)*('2_Review &amp; Audit'!$I$6:$I$505&gt;=$E101-30)*('2_Review &amp; Audit'!$I$6:$I$505&lt;=$E101+30)*('2_Review &amp; Audit'!$R$6:$R$505&gt;0)*(ROW('2_Review &amp; Audit'!$R$6:$R$505)&gt;$AC101),0),0)+5,""))</f>
        <v/>
      </c>
      <c r="AM101" s="96" t="str">
        <f>IF($AL101="","",INDEX('2_Review &amp; Audit'!$H:$H,$AL101))</f>
        <v/>
      </c>
      <c r="AN101" s="108" t="str">
        <f>IF($AL101="","",INDEX('2_Review &amp; Audit'!$I:$I,$AL101))</f>
        <v/>
      </c>
      <c r="AO101" s="96" t="str">
        <f>IF($AL101="","",MAX(0,INDEX('2_Review &amp; Audit'!$H:$H,$AL101)-SUMIFS($AP$7:AP100,$AL$7:AL100,$AL101)))</f>
        <v/>
      </c>
      <c r="AP101" s="96" t="str">
        <f>IF(OR($D101="",$AK101="",$AO101=""),"",MIN($AK101,$AO101))</f>
        <v/>
      </c>
      <c r="AQ101" s="117" t="str">
        <f>IF($AP101="","",$AP101*$G101)</f>
        <v/>
      </c>
      <c r="AR101" s="117" t="str">
        <f>IF($AL101="","",$H101-IF($P101="",0,$P101)-IF($Y101="",0,$Y101)-IF($AH101="",0,$AH101)-IF($AQ101="",0,$AQ101))</f>
        <v/>
      </c>
      <c r="AS101" s="117" t="str">
        <f t="shared" si="18"/>
        <v/>
      </c>
      <c r="AT101" s="96" t="str">
        <f t="shared" si="19"/>
        <v/>
      </c>
      <c r="AU101" s="96"/>
    </row>
    <row r="102" spans="1:47" ht="12.75" customHeight="1" x14ac:dyDescent="0.2">
      <c r="A102" s="96" t="str">
        <f>IFERROR(INDEX('2_Review &amp; Audit'!$F$6:$F$505,MATCH(ROW()-5,'2_Review &amp; Audit'!$AC$6:$AC$505,0)),"")</f>
        <v/>
      </c>
      <c r="B102" s="96" t="str">
        <f>IF($A102="","",INDEX('2_Review &amp; Audit'!$C$6:$C$505,MATCH(ROW()-5,'2_Review &amp; Audit'!$AC$6:$AC$505,0)))</f>
        <v/>
      </c>
      <c r="C102" s="96" t="str">
        <f>IF($A102="","",INDEX('2_Review &amp; Audit'!$D$6:$D$505,MATCH(ROW()-5,'2_Review &amp; Audit'!$AC$6:$AC$505,0)))</f>
        <v/>
      </c>
      <c r="D102" s="114" t="str">
        <f>IF($A102="","",INDEX('2_Review &amp; Audit'!$H$6:$H$505,MATCH(ROW()-5,'2_Review &amp; Audit'!$AC$6:$AC$505,0)))</f>
        <v/>
      </c>
      <c r="E102" s="108" t="str">
        <f>IF($A102="","",INDEX('2_Review &amp; Audit'!$M$6:$M$505,MATCH(ROW()-5,'2_Review &amp; Audit'!$AC$6:$AC$505,0)))</f>
        <v/>
      </c>
      <c r="F102" s="109" t="str">
        <f>IF($A102="","",IF(INDEX('2_Review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02" s="142" t="str">
        <f>IF(OR($A102="",$F102=0),"",ABS(INDEX('2_Review &amp; Audit'!$Q$6:$Q$505,MATCH(ROW()-5,'2_Review &amp; Audit'!$AC$6:$AC$505,0))/$F102))</f>
        <v/>
      </c>
      <c r="H102" s="142" t="str">
        <f>IF($A102="","",ABS(INDEX('2_Review &amp; Audit'!$Q$6:$Q$505,MATCH(ROW()-5,'2_Review &amp; Audit'!$AC$6:$AC$505,0))))</f>
        <v/>
      </c>
      <c r="I102" s="96" t="str">
        <f>IF($A102="","",INDEX('2_Review &amp; Audit'!$Y$6:$Y$505,MATCH(ROW()-5,'2_Review &amp; Audit'!$AC$6:$AC$505,0)))</f>
        <v/>
      </c>
      <c r="J102" s="110" t="str">
        <f>IF($A102="","",IFERROR(MATCH(ROW()-5,'2_Review &amp; Audit'!$AC$6:$AC$505,0)+5,""))</f>
        <v/>
      </c>
      <c r="K102" s="96" t="str" cm="1">
        <f t="array" ref="K102">IF($A102="","",IF($AU102&lt;&gt;"",IFERROR(MATCH($AU102,'2_Review &amp; Audit'!$H$6:$H$505,0)+5,""),IFERROR(MATCH(1,INDEX(('2_Review &amp; Audit'!$F$6:$F$505=$A102)*('2_Review &amp; Audit'!$I$6:$I$505&gt;=$E102-30)*('2_Review &amp; Audit'!$I$6:$I$505&lt;=$E102+30)*('2_Review &amp; Audit'!$R$6:$R$505&gt;0),0),0)+5,"")))</f>
        <v/>
      </c>
      <c r="L102" s="110" t="str" cm="1">
        <f t="array" ref="L102">IF($K102="","",INDEX('2_Review &amp; Audit'!$H:$H,$K102))</f>
        <v/>
      </c>
      <c r="M102" s="111" t="str">
        <f t="array" ref="M102">IF($K102="","",INDEX('2_Review &amp; Audit'!$I:$I,$K102))</f>
        <v/>
      </c>
      <c r="N102" s="109" t="str" cm="1">
        <f t="array" ref="N102">IF($K102="","",MAX(0,INDEX('2_Review &amp; Audit'!$R:$R,$K102)-SUMIFS($O$7:O101,$K$7:K101,$K102)))</f>
        <v/>
      </c>
      <c r="O102" s="109" t="str">
        <f>IF(OR($K102="",$N102="",$F102=""),"",MIN($F102,$N102))</f>
        <v/>
      </c>
      <c r="P102" s="112" t="str">
        <f>IF($O102="","",$O102*$G102)</f>
        <v/>
      </c>
      <c r="Q102" s="112" t="str">
        <f>IF($M102="","",$H102-IF($P102="",0,$P102)-IF($Y102="",0,$Y102)-IF($AH102="",0,$AH102)-IF($AQ102="",0,$AQ102))</f>
        <v/>
      </c>
      <c r="R102" s="112" t="str">
        <f t="shared" si="15"/>
        <v/>
      </c>
      <c r="S102" s="96" t="str">
        <f>IF($M102="","",MAX(0,N($F102)-N($O102)))</f>
        <v/>
      </c>
      <c r="T102" s="96" t="str" cm="1">
        <f t="array" ref="T102">IF(OR($D102="",$S102="",N($S102)&lt;=0),"",IFERROR(MATCH(1,INDEX(('2_Review &amp; Audit'!$F$6:$F$505=$A102)*('2_Review &amp; Audit'!$I$6:$I$505&gt;=$E102-30)*('2_Review &amp; Audit'!$I$6:$I$505&lt;=$E102+30)*('2_Review &amp; Audit'!$R$6:$R$505&gt;0)*(ROW('2_Review &amp; Audit'!$R$6:$R$505)&gt;$K102),0),0)+5,""))</f>
        <v/>
      </c>
      <c r="U102" s="96" t="str" cm="1">
        <f t="array" ref="U102">IF($T102="","",INDEX('2_Review &amp; Audit'!$H:$H,$T102))</f>
        <v/>
      </c>
      <c r="V102" s="108" t="str">
        <f t="array" ref="V102">IF($T102="","",INDEX('2_Review &amp; Audit'!$I:$I,$T102))</f>
        <v/>
      </c>
      <c r="W102" s="96" t="str">
        <f t="array" ref="W102">IF($T102="","",MAX(0,INDEX('2_Review &amp; Audit'!$J:$J,$T102)-SUMIFS($X$7:X101,$T$7:T101,$T102)))</f>
        <v/>
      </c>
      <c r="X102" s="96" t="str">
        <f t="shared" si="12"/>
        <v/>
      </c>
      <c r="Y102" s="117" t="str">
        <f>IF($X102="","",$X102*$G102)</f>
        <v/>
      </c>
      <c r="Z102" s="117" t="str">
        <f>IF($T102="","",$H102-IF($P102="",0,$P102)-IF($Y102="",0,$Y102))</f>
        <v/>
      </c>
      <c r="AA102" s="117" t="str">
        <f t="shared" si="13"/>
        <v/>
      </c>
      <c r="AB102" s="96" t="str">
        <f t="shared" si="16"/>
        <v/>
      </c>
      <c r="AC102" s="96" t="str">
        <f t="array" ref="AC102">IF(OR($D102="",$AB102="",N($AB102)&lt;=0),"",IFERROR(MATCH(1,INDEX(('2_Review &amp; Audit'!$F$6:$F$505=$A102)*('2_Review &amp; Audit'!$I$6:$I$505&gt;=$E102-30)*('2_Review &amp; Audit'!$I$6:$I$505&lt;=$E102+30)*('2_Review &amp; Audit'!$R$6:$R$505&gt;0)*(ROW('2_Review &amp; Audit'!$R$6:$R$505)&gt;$T102),0),0)+5,""))</f>
        <v/>
      </c>
      <c r="AD102" s="96" t="str" cm="1">
        <f t="array" ref="AD102">IF($AC102="","",INDEX('2_Review &amp; Audit'!$H:$H,$AC102))</f>
        <v/>
      </c>
      <c r="AE102" s="108" t="str">
        <f t="array" ref="AE102">IF($AC102="","",INDEX('2_Review &amp; Audit'!$I:$I,$AC102))</f>
        <v/>
      </c>
      <c r="AF102" s="96" t="str">
        <f t="array" ref="AF102">IF($AC102="","",MAX(0,INDEX('2_Review &amp; Audit'!$J:$J,$AC102)-SUMIFS($AG$7:AG101,$AC$7:AC101,$AC102)))</f>
        <v/>
      </c>
      <c r="AG102" s="96" t="str">
        <f t="shared" si="14"/>
        <v/>
      </c>
      <c r="AH102" s="117" t="str">
        <f>IF($AG102="","",$AG102*$G102)</f>
        <v/>
      </c>
      <c r="AI102" s="117" t="str">
        <f>IF($AC102="","",$H102-IF($P102="",0,$P102)-IF($Y102="",0,$Y102)-IF($AH102="",0,$AH102))</f>
        <v/>
      </c>
      <c r="AJ102" s="117" t="str">
        <f t="shared" si="3"/>
        <v/>
      </c>
      <c r="AK102" s="96" t="str">
        <f t="shared" si="17"/>
        <v/>
      </c>
      <c r="AL102" s="96" t="str" cm="1">
        <f t="array" ref="AL102">IF(OR($D102="",$AK102="",N($AK102)&lt;=0),"",IFERROR(MATCH(1,INDEX(('2_Review &amp; Audit'!$F$6:$F$505=$A102)*('2_Review &amp; Audit'!$I$6:$I$505&gt;=$E102-30)*('2_Review &amp; Audit'!$I$6:$I$505&lt;=$E102+30)*('2_Review &amp; Audit'!$R$6:$R$505&gt;0)*(ROW('2_Review &amp; Audit'!$R$6:$R$505)&gt;$AC102),0),0)+5,""))</f>
        <v/>
      </c>
      <c r="AM102" s="96" t="str">
        <f>IF($AL102="","",INDEX('2_Review &amp; Audit'!$H:$H,$AL102))</f>
        <v/>
      </c>
      <c r="AN102" s="108" t="str">
        <f>IF($AL102="","",INDEX('2_Review &amp; Audit'!$I:$I,$AL102))</f>
        <v/>
      </c>
      <c r="AO102" s="96" t="str">
        <f>IF($AL102="","",MAX(0,INDEX('2_Review &amp; Audit'!$H:$H,$AL102)-SUMIFS($AP$7:AP101,$AL$7:AL101,$AL102)))</f>
        <v/>
      </c>
      <c r="AP102" s="96" t="str">
        <f>IF(OR($D102="",$AK102="",$AO102=""),"",MIN($AK102,$AO102))</f>
        <v/>
      </c>
      <c r="AQ102" s="117" t="str">
        <f>IF($AP102="","",$AP102*$G102)</f>
        <v/>
      </c>
      <c r="AR102" s="117" t="str">
        <f>IF($AL102="","",$H102-IF($P102="",0,$P102)-IF($Y102="",0,$Y102)-IF($AH102="",0,$AH102)-IF($AQ102="",0,$AQ102))</f>
        <v/>
      </c>
      <c r="AS102" s="117" t="str">
        <f t="shared" si="18"/>
        <v/>
      </c>
      <c r="AT102" s="96" t="str">
        <f t="shared" si="19"/>
        <v/>
      </c>
      <c r="AU102" s="96"/>
    </row>
    <row r="103" spans="1:47" ht="12.75" customHeight="1" x14ac:dyDescent="0.2">
      <c r="A103" s="96" t="str">
        <f>IFERROR(INDEX('2_Review &amp; Audit'!$F$6:$F$505,MATCH(ROW()-5,'2_Review &amp; Audit'!$AC$6:$AC$505,0)),"")</f>
        <v/>
      </c>
      <c r="B103" s="96" t="str">
        <f>IF($A103="","",INDEX('2_Review &amp; Audit'!$C$6:$C$505,MATCH(ROW()-5,'2_Review &amp; Audit'!$AC$6:$AC$505,0)))</f>
        <v/>
      </c>
      <c r="C103" s="96" t="str">
        <f>IF($A103="","",INDEX('2_Review &amp; Audit'!$D$6:$D$505,MATCH(ROW()-5,'2_Review &amp; Audit'!$AC$6:$AC$505,0)))</f>
        <v/>
      </c>
      <c r="D103" s="114" t="str">
        <f>IF($A103="","",INDEX('2_Review &amp; Audit'!$H$6:$H$505,MATCH(ROW()-5,'2_Review &amp; Audit'!$AC$6:$AC$505,0)))</f>
        <v/>
      </c>
      <c r="E103" s="108" t="str">
        <f>IF($A103="","",INDEX('2_Review &amp; Audit'!$M$6:$M$505,MATCH(ROW()-5,'2_Review &amp; Audit'!$AC$6:$AC$505,0)))</f>
        <v/>
      </c>
      <c r="F103" s="109" t="str">
        <f>IF($A103="","",IF(INDEX('2_Review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03" s="142" t="str">
        <f>IF(OR($A103="",$F103=0),"",ABS(INDEX('2_Review &amp; Audit'!$Q$6:$Q$505,MATCH(ROW()-5,'2_Review &amp; Audit'!$AC$6:$AC$505,0))/$F103))</f>
        <v/>
      </c>
      <c r="H103" s="142" t="str">
        <f>IF($A103="","",ABS(INDEX('2_Review &amp; Audit'!$Q$6:$Q$505,MATCH(ROW()-5,'2_Review &amp; Audit'!$AC$6:$AC$505,0))))</f>
        <v/>
      </c>
      <c r="I103" s="96" t="str">
        <f>IF($A103="","",INDEX('2_Review &amp; Audit'!$Y$6:$Y$505,MATCH(ROW()-5,'2_Review &amp; Audit'!$AC$6:$AC$505,0)))</f>
        <v/>
      </c>
      <c r="J103" s="110" t="str">
        <f>IF($A103="","",IFERROR(MATCH(ROW()-5,'2_Review &amp; Audit'!$AC$6:$AC$505,0)+5,""))</f>
        <v/>
      </c>
      <c r="K103" s="96" t="str" cm="1">
        <f t="array" ref="K103">IF($A103="","",IF($AU103&lt;&gt;"",IFERROR(MATCH($AU103,'2_Review &amp; Audit'!$H$6:$H$505,0)+5,""),IFERROR(MATCH(1,INDEX(('2_Review &amp; Audit'!$F$6:$F$505=$A103)*('2_Review &amp; Audit'!$I$6:$I$505&gt;=$E103-30)*('2_Review &amp; Audit'!$I$6:$I$505&lt;=$E103+30)*('2_Review &amp; Audit'!$R$6:$R$505&gt;0),0),0)+5,"")))</f>
        <v/>
      </c>
      <c r="L103" s="110" t="str" cm="1">
        <f t="array" ref="L103">IF($K103="","",INDEX('2_Review &amp; Audit'!$H:$H,$K103))</f>
        <v/>
      </c>
      <c r="M103" s="111" t="str">
        <f t="array" ref="M103">IF($K103="","",INDEX('2_Review &amp; Audit'!$I:$I,$K103))</f>
        <v/>
      </c>
      <c r="N103" s="109" t="str" cm="1">
        <f t="array" ref="N103">IF($K103="","",MAX(0,INDEX('2_Review &amp; Audit'!$R:$R,$K103)-SUMIFS($O$7:O102,$K$7:K102,$K103)))</f>
        <v/>
      </c>
      <c r="O103" s="109" t="str">
        <f>IF(OR($K103="",$N103="",$F103=""),"",MIN($F103,$N103))</f>
        <v/>
      </c>
      <c r="P103" s="112" t="str">
        <f>IF($O103="","",$O103*$G103)</f>
        <v/>
      </c>
      <c r="Q103" s="112" t="str">
        <f>IF($M103="","",$H103-IF($P103="",0,$P103)-IF($Y103="",0,$Y103)-IF($AH103="",0,$AH103)-IF($AQ103="",0,$AQ103))</f>
        <v/>
      </c>
      <c r="R103" s="112" t="str">
        <f t="shared" si="15"/>
        <v/>
      </c>
      <c r="S103" s="96" t="str">
        <f>IF($M103="","",MAX(0,N($F103)-N($O103)))</f>
        <v/>
      </c>
      <c r="T103" s="96" t="str" cm="1">
        <f t="array" ref="T103">IF(OR($D103="",$S103="",N($S103)&lt;=0),"",IFERROR(MATCH(1,INDEX(('2_Review &amp; Audit'!$F$6:$F$505=$A103)*('2_Review &amp; Audit'!$I$6:$I$505&gt;=$E103-30)*('2_Review &amp; Audit'!$I$6:$I$505&lt;=$E103+30)*('2_Review &amp; Audit'!$R$6:$R$505&gt;0)*(ROW('2_Review &amp; Audit'!$R$6:$R$505)&gt;$K103),0),0)+5,""))</f>
        <v/>
      </c>
      <c r="U103" s="96" t="str" cm="1">
        <f t="array" ref="U103">IF($T103="","",INDEX('2_Review &amp; Audit'!$H:$H,$T103))</f>
        <v/>
      </c>
      <c r="V103" s="108" t="str">
        <f t="array" ref="V103">IF($T103="","",INDEX('2_Review &amp; Audit'!$I:$I,$T103))</f>
        <v/>
      </c>
      <c r="W103" s="96" t="str">
        <f t="array" ref="W103">IF($T103="","",MAX(0,INDEX('2_Review &amp; Audit'!$J:$J,$T103)-SUMIFS($X$7:X102,$T$7:T102,$T103)))</f>
        <v/>
      </c>
      <c r="X103" s="96" t="str">
        <f t="shared" si="12"/>
        <v/>
      </c>
      <c r="Y103" s="117" t="str">
        <f>IF($X103="","",$X103*$G103)</f>
        <v/>
      </c>
      <c r="Z103" s="117" t="str">
        <f>IF($T103="","",$H103-IF($P103="",0,$P103)-IF($Y103="",0,$Y103))</f>
        <v/>
      </c>
      <c r="AA103" s="117" t="str">
        <f t="shared" si="13"/>
        <v/>
      </c>
      <c r="AB103" s="96" t="str">
        <f t="shared" si="16"/>
        <v/>
      </c>
      <c r="AC103" s="96" t="str">
        <f t="array" ref="AC103">IF(OR($D103="",$AB103="",N($AB103)&lt;=0),"",IFERROR(MATCH(1,INDEX(('2_Review &amp; Audit'!$F$6:$F$505=$A103)*('2_Review &amp; Audit'!$I$6:$I$505&gt;=$E103-30)*('2_Review &amp; Audit'!$I$6:$I$505&lt;=$E103+30)*('2_Review &amp; Audit'!$R$6:$R$505&gt;0)*(ROW('2_Review &amp; Audit'!$R$6:$R$505)&gt;$T103),0),0)+5,""))</f>
        <v/>
      </c>
      <c r="AD103" s="96" t="str" cm="1">
        <f t="array" ref="AD103">IF($AC103="","",INDEX('2_Review &amp; Audit'!$H:$H,$AC103))</f>
        <v/>
      </c>
      <c r="AE103" s="108" t="str">
        <f t="array" ref="AE103">IF($AC103="","",INDEX('2_Review &amp; Audit'!$I:$I,$AC103))</f>
        <v/>
      </c>
      <c r="AF103" s="96" t="str">
        <f t="array" ref="AF103">IF($AC103="","",MAX(0,INDEX('2_Review &amp; Audit'!$J:$J,$AC103)-SUMIFS($AG$7:AG102,$AC$7:AC102,$AC103)))</f>
        <v/>
      </c>
      <c r="AG103" s="96" t="str">
        <f t="shared" ref="AG103:AG134" si="20">IF(OR($AC103="",$AF103="",$AB103=""),"",MIN($AB103,$AF103))</f>
        <v/>
      </c>
      <c r="AH103" s="117" t="str">
        <f>IF($AG103="","",$AG103*$G103)</f>
        <v/>
      </c>
      <c r="AI103" s="117" t="str">
        <f>IF($AC103="","",$H103-IF($P103="",0,$P103)-IF($Y103="",0,$Y103)-IF($AH103="",0,$AH103))</f>
        <v/>
      </c>
      <c r="AJ103" s="117" t="str">
        <f t="shared" si="3"/>
        <v/>
      </c>
      <c r="AK103" s="96" t="str">
        <f t="shared" si="17"/>
        <v/>
      </c>
      <c r="AL103" s="96" t="str" cm="1">
        <f t="array" ref="AL103">IF(OR($D103="",$AK103="",N($AK103)&lt;=0),"",IFERROR(MATCH(1,INDEX(('2_Review &amp; Audit'!$F$6:$F$505=$A103)*('2_Review &amp; Audit'!$I$6:$I$505&gt;=$E103-30)*('2_Review &amp; Audit'!$I$6:$I$505&lt;=$E103+30)*('2_Review &amp; Audit'!$R$6:$R$505&gt;0)*(ROW('2_Review &amp; Audit'!$R$6:$R$505)&gt;$AC103),0),0)+5,""))</f>
        <v/>
      </c>
      <c r="AM103" s="96" t="str">
        <f>IF($AL103="","",INDEX('2_Review &amp; Audit'!$H:$H,$AL103))</f>
        <v/>
      </c>
      <c r="AN103" s="108" t="str">
        <f>IF($AL103="","",INDEX('2_Review &amp; Audit'!$I:$I,$AL103))</f>
        <v/>
      </c>
      <c r="AO103" s="96" t="str">
        <f>IF($AL103="","",MAX(0,INDEX('2_Review &amp; Audit'!$H:$H,$AL103)-SUMIFS($AP$7:AP102,$AL$7:AL102,$AL103)))</f>
        <v/>
      </c>
      <c r="AP103" s="96" t="str">
        <f>IF(OR($D103="",$AK103="",$AO103=""),"",MIN($AK103,$AO103))</f>
        <v/>
      </c>
      <c r="AQ103" s="117" t="str">
        <f>IF($AP103="","",$AP103*$G103)</f>
        <v/>
      </c>
      <c r="AR103" s="117" t="str">
        <f>IF($AL103="","",$H103-IF($P103="",0,$P103)-IF($Y103="",0,$Y103)-IF($AH103="",0,$AH103)-IF($AQ103="",0,$AQ103))</f>
        <v/>
      </c>
      <c r="AS103" s="117" t="str">
        <f t="shared" si="18"/>
        <v/>
      </c>
      <c r="AT103" s="96" t="str">
        <f t="shared" si="19"/>
        <v/>
      </c>
      <c r="AU103" s="96"/>
    </row>
    <row r="104" spans="1:47" ht="12.75" customHeight="1" x14ac:dyDescent="0.2">
      <c r="A104" s="96" t="str">
        <f>IFERROR(INDEX('2_Review &amp; Audit'!$F$6:$F$505,MATCH(ROW()-5,'2_Review &amp; Audit'!$AC$6:$AC$505,0)),"")</f>
        <v/>
      </c>
      <c r="B104" s="96" t="str">
        <f>IF($A104="","",INDEX('2_Review &amp; Audit'!$C$6:$C$505,MATCH(ROW()-5,'2_Review &amp; Audit'!$AC$6:$AC$505,0)))</f>
        <v/>
      </c>
      <c r="C104" s="96" t="str">
        <f>IF($A104="","",INDEX('2_Review &amp; Audit'!$D$6:$D$505,MATCH(ROW()-5,'2_Review &amp; Audit'!$AC$6:$AC$505,0)))</f>
        <v/>
      </c>
      <c r="D104" s="114" t="str">
        <f>IF($A104="","",INDEX('2_Review &amp; Audit'!$H$6:$H$505,MATCH(ROW()-5,'2_Review &amp; Audit'!$AC$6:$AC$505,0)))</f>
        <v/>
      </c>
      <c r="E104" s="108" t="str">
        <f>IF($A104="","",INDEX('2_Review &amp; Audit'!$M$6:$M$505,MATCH(ROW()-5,'2_Review &amp; Audit'!$AC$6:$AC$505,0)))</f>
        <v/>
      </c>
      <c r="F104" s="109" t="str">
        <f>IF($A104="","",IF(INDEX('2_Review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04" s="142" t="str">
        <f>IF(OR($A104="",$F104=0),"",ABS(INDEX('2_Review &amp; Audit'!$Q$6:$Q$505,MATCH(ROW()-5,'2_Review &amp; Audit'!$AC$6:$AC$505,0))/$F104))</f>
        <v/>
      </c>
      <c r="H104" s="142" t="str">
        <f>IF($A104="","",ABS(INDEX('2_Review &amp; Audit'!$Q$6:$Q$505,MATCH(ROW()-5,'2_Review &amp; Audit'!$AC$6:$AC$505,0))))</f>
        <v/>
      </c>
      <c r="I104" s="96" t="str">
        <f>IF($A104="","",INDEX('2_Review &amp; Audit'!$Y$6:$Y$505,MATCH(ROW()-5,'2_Review &amp; Audit'!$AC$6:$AC$505,0)))</f>
        <v/>
      </c>
      <c r="J104" s="110" t="str">
        <f>IF($A104="","",IFERROR(MATCH(ROW()-5,'2_Review &amp; Audit'!$AC$6:$AC$505,0)+5,""))</f>
        <v/>
      </c>
      <c r="K104" s="96" t="str" cm="1">
        <f t="array" ref="K104">IF($A104="","",IF($AU104&lt;&gt;"",IFERROR(MATCH($AU104,'2_Review &amp; Audit'!$H$6:$H$505,0)+5,""),IFERROR(MATCH(1,INDEX(('2_Review &amp; Audit'!$F$6:$F$505=$A104)*('2_Review &amp; Audit'!$I$6:$I$505&gt;=$E104-30)*('2_Review &amp; Audit'!$I$6:$I$505&lt;=$E104+30)*('2_Review &amp; Audit'!$R$6:$R$505&gt;0),0),0)+5,"")))</f>
        <v/>
      </c>
      <c r="L104" s="110" t="str" cm="1">
        <f t="array" ref="L104">IF($K104="","",INDEX('2_Review &amp; Audit'!$H:$H,$K104))</f>
        <v/>
      </c>
      <c r="M104" s="111" t="str">
        <f t="array" ref="M104">IF($K104="","",INDEX('2_Review &amp; Audit'!$I:$I,$K104))</f>
        <v/>
      </c>
      <c r="N104" s="109" t="str" cm="1">
        <f t="array" ref="N104">IF($K104="","",MAX(0,INDEX('2_Review &amp; Audit'!$R:$R,$K104)-SUMIFS($O$7:O103,$K$7:K103,$K104)))</f>
        <v/>
      </c>
      <c r="O104" s="109" t="str">
        <f>IF(OR($K104="",$N104="",$F104=""),"",MIN($F104,$N104))</f>
        <v/>
      </c>
      <c r="P104" s="112" t="str">
        <f>IF($O104="","",$O104*$G104)</f>
        <v/>
      </c>
      <c r="Q104" s="112" t="str">
        <f>IF($M104="","",$H104-IF($P104="",0,$P104)-IF($Y104="",0,$Y104)-IF($AH104="",0,$AH104)-IF($AQ104="",0,$AQ104))</f>
        <v/>
      </c>
      <c r="R104" s="112" t="str">
        <f t="shared" si="15"/>
        <v/>
      </c>
      <c r="S104" s="96" t="str">
        <f>IF($M104="","",MAX(0,N($F104)-N($O104)))</f>
        <v/>
      </c>
      <c r="T104" s="96" t="str" cm="1">
        <f t="array" ref="T104">IF(OR($D104="",$S104="",N($S104)&lt;=0),"",IFERROR(MATCH(1,INDEX(('2_Review &amp; Audit'!$F$6:$F$505=$A104)*('2_Review &amp; Audit'!$I$6:$I$505&gt;=$E104-30)*('2_Review &amp; Audit'!$I$6:$I$505&lt;=$E104+30)*('2_Review &amp; Audit'!$R$6:$R$505&gt;0)*(ROW('2_Review &amp; Audit'!$R$6:$R$505)&gt;$K104),0),0)+5,""))</f>
        <v/>
      </c>
      <c r="U104" s="96" t="str" cm="1">
        <f t="array" ref="U104">IF($T104="","",INDEX('2_Review &amp; Audit'!$H:$H,$T104))</f>
        <v/>
      </c>
      <c r="V104" s="108" t="str">
        <f t="array" ref="V104">IF($T104="","",INDEX('2_Review &amp; Audit'!$I:$I,$T104))</f>
        <v/>
      </c>
      <c r="W104" s="96" t="str">
        <f t="array" ref="W104">IF($T104="","",MAX(0,INDEX('2_Review &amp; Audit'!$J:$J,$T104)-SUMIFS($X$7:X103,$T$7:T103,$T104)))</f>
        <v/>
      </c>
      <c r="X104" s="96" t="str">
        <f t="shared" si="12"/>
        <v/>
      </c>
      <c r="Y104" s="117" t="str">
        <f>IF($X104="","",$X104*$G104)</f>
        <v/>
      </c>
      <c r="Z104" s="117" t="str">
        <f>IF($T104="","",$H104-IF($P104="",0,$P104)-IF($Y104="",0,$Y104))</f>
        <v/>
      </c>
      <c r="AA104" s="117" t="str">
        <f t="shared" si="13"/>
        <v/>
      </c>
      <c r="AB104" s="96" t="str">
        <f t="shared" si="16"/>
        <v/>
      </c>
      <c r="AC104" s="96" t="str">
        <f t="array" ref="AC104">IF(OR($D104="",$AB104="",N($AB104)&lt;=0),"",IFERROR(MATCH(1,INDEX(('2_Review &amp; Audit'!$F$6:$F$505=$A104)*('2_Review &amp; Audit'!$I$6:$I$505&gt;=$E104-30)*('2_Review &amp; Audit'!$I$6:$I$505&lt;=$E104+30)*('2_Review &amp; Audit'!$R$6:$R$505&gt;0)*(ROW('2_Review &amp; Audit'!$R$6:$R$505)&gt;$T104),0),0)+5,""))</f>
        <v/>
      </c>
      <c r="AD104" s="96" t="str" cm="1">
        <f t="array" ref="AD104">IF($AC104="","",INDEX('2_Review &amp; Audit'!$H:$H,$AC104))</f>
        <v/>
      </c>
      <c r="AE104" s="108" t="str">
        <f t="array" ref="AE104">IF($AC104="","",INDEX('2_Review &amp; Audit'!$I:$I,$AC104))</f>
        <v/>
      </c>
      <c r="AF104" s="96" t="str">
        <f t="array" ref="AF104">IF($AC104="","",MAX(0,INDEX('2_Review &amp; Audit'!$J:$J,$AC104)-SUMIFS($AG$7:AG103,$AC$7:AC103,$AC104)))</f>
        <v/>
      </c>
      <c r="AG104" s="96" t="str">
        <f t="shared" si="20"/>
        <v/>
      </c>
      <c r="AH104" s="117" t="str">
        <f>IF($AG104="","",$AG104*$G104)</f>
        <v/>
      </c>
      <c r="AI104" s="117" t="str">
        <f>IF($AC104="","",$H104-IF($P104="",0,$P104)-IF($Y104="",0,$Y104)-IF($AH104="",0,$AH104))</f>
        <v/>
      </c>
      <c r="AJ104" s="117" t="str">
        <f t="shared" si="3"/>
        <v/>
      </c>
      <c r="AK104" s="96" t="str">
        <f t="shared" si="17"/>
        <v/>
      </c>
      <c r="AL104" s="96" t="str" cm="1">
        <f t="array" ref="AL104">IF(OR($D104="",$AK104="",N($AK104)&lt;=0),"",IFERROR(MATCH(1,INDEX(('2_Review &amp; Audit'!$F$6:$F$505=$A104)*('2_Review &amp; Audit'!$I$6:$I$505&gt;=$E104-30)*('2_Review &amp; Audit'!$I$6:$I$505&lt;=$E104+30)*('2_Review &amp; Audit'!$R$6:$R$505&gt;0)*(ROW('2_Review &amp; Audit'!$R$6:$R$505)&gt;$AC104),0),0)+5,""))</f>
        <v/>
      </c>
      <c r="AM104" s="96" t="str">
        <f>IF($AL104="","",INDEX('2_Review &amp; Audit'!$H:$H,$AL104))</f>
        <v/>
      </c>
      <c r="AN104" s="108" t="str">
        <f>IF($AL104="","",INDEX('2_Review &amp; Audit'!$I:$I,$AL104))</f>
        <v/>
      </c>
      <c r="AO104" s="96" t="str">
        <f>IF($AL104="","",MAX(0,INDEX('2_Review &amp; Audit'!$H:$H,$AL104)-SUMIFS($AP$7:AP103,$AL$7:AL103,$AL104)))</f>
        <v/>
      </c>
      <c r="AP104" s="96" t="str">
        <f>IF(OR($D104="",$AK104="",$AO104=""),"",MIN($AK104,$AO104))</f>
        <v/>
      </c>
      <c r="AQ104" s="117" t="str">
        <f>IF($AP104="","",$AP104*$G104)</f>
        <v/>
      </c>
      <c r="AR104" s="117" t="str">
        <f>IF($AL104="","",$H104-IF($P104="",0,$P104)-IF($Y104="",0,$Y104)-IF($AH104="",0,$AH104)-IF($AQ104="",0,$AQ104))</f>
        <v/>
      </c>
      <c r="AS104" s="117" t="str">
        <f t="shared" si="18"/>
        <v/>
      </c>
      <c r="AT104" s="96" t="str">
        <f t="shared" si="19"/>
        <v/>
      </c>
      <c r="AU104" s="96"/>
    </row>
    <row r="105" spans="1:47" ht="12.75" customHeight="1" x14ac:dyDescent="0.2">
      <c r="A105" s="96" t="str">
        <f>IFERROR(INDEX('2_Review &amp; Audit'!$F$6:$F$505,MATCH(ROW()-5,'2_Review &amp; Audit'!$AC$6:$AC$505,0)),"")</f>
        <v/>
      </c>
      <c r="B105" s="96" t="str">
        <f>IF($A105="","",INDEX('2_Review &amp; Audit'!$C$6:$C$505,MATCH(ROW()-5,'2_Review &amp; Audit'!$AC$6:$AC$505,0)))</f>
        <v/>
      </c>
      <c r="C105" s="96" t="str">
        <f>IF($A105="","",INDEX('2_Review &amp; Audit'!$D$6:$D$505,MATCH(ROW()-5,'2_Review &amp; Audit'!$AC$6:$AC$505,0)))</f>
        <v/>
      </c>
      <c r="D105" s="114" t="str">
        <f>IF($A105="","",INDEX('2_Review &amp; Audit'!$H$6:$H$505,MATCH(ROW()-5,'2_Review &amp; Audit'!$AC$6:$AC$505,0)))</f>
        <v/>
      </c>
      <c r="E105" s="108" t="str">
        <f>IF($A105="","",INDEX('2_Review &amp; Audit'!$M$6:$M$505,MATCH(ROW()-5,'2_Review &amp; Audit'!$AC$6:$AC$505,0)))</f>
        <v/>
      </c>
      <c r="F105" s="109" t="str">
        <f>IF($A105="","",IF(INDEX('2_Review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05" s="142" t="str">
        <f>IF(OR($A105="",$F105=0),"",ABS(INDEX('2_Review &amp; Audit'!$Q$6:$Q$505,MATCH(ROW()-5,'2_Review &amp; Audit'!$AC$6:$AC$505,0))/$F105))</f>
        <v/>
      </c>
      <c r="H105" s="142" t="str">
        <f>IF($A105="","",ABS(INDEX('2_Review &amp; Audit'!$Q$6:$Q$505,MATCH(ROW()-5,'2_Review &amp; Audit'!$AC$6:$AC$505,0))))</f>
        <v/>
      </c>
      <c r="I105" s="96" t="str">
        <f>IF($A105="","",INDEX('2_Review &amp; Audit'!$Y$6:$Y$505,MATCH(ROW()-5,'2_Review &amp; Audit'!$AC$6:$AC$505,0)))</f>
        <v/>
      </c>
      <c r="J105" s="110" t="str">
        <f>IF($A105="","",IFERROR(MATCH(ROW()-5,'2_Review &amp; Audit'!$AC$6:$AC$505,0)+5,""))</f>
        <v/>
      </c>
      <c r="K105" s="96" t="str" cm="1">
        <f t="array" ref="K105">IF($A105="","",IF($AU105&lt;&gt;"",IFERROR(MATCH($AU105,'2_Review &amp; Audit'!$H$6:$H$505,0)+5,""),IFERROR(MATCH(1,INDEX(('2_Review &amp; Audit'!$F$6:$F$505=$A105)*('2_Review &amp; Audit'!$I$6:$I$505&gt;=$E105-30)*('2_Review &amp; Audit'!$I$6:$I$505&lt;=$E105+30)*('2_Review &amp; Audit'!$R$6:$R$505&gt;0),0),0)+5,"")))</f>
        <v/>
      </c>
      <c r="L105" s="110" t="str" cm="1">
        <f t="array" ref="L105">IF($K105="","",INDEX('2_Review &amp; Audit'!$H:$H,$K105))</f>
        <v/>
      </c>
      <c r="M105" s="111" t="str">
        <f t="array" ref="M105">IF($K105="","",INDEX('2_Review &amp; Audit'!$I:$I,$K105))</f>
        <v/>
      </c>
      <c r="N105" s="109" t="str" cm="1">
        <f t="array" ref="N105">IF($K105="","",MAX(0,INDEX('2_Review &amp; Audit'!$R:$R,$K105)-SUMIFS($O$7:O104,$K$7:K104,$K105)))</f>
        <v/>
      </c>
      <c r="O105" s="109" t="str">
        <f>IF(OR($K105="",$N105="",$F105=""),"",MIN($F105,$N105))</f>
        <v/>
      </c>
      <c r="P105" s="112" t="str">
        <f>IF($O105="","",$O105*$G105)</f>
        <v/>
      </c>
      <c r="Q105" s="112" t="str">
        <f>IF($M105="","",$H105-IF($P105="",0,$P105)-IF($Y105="",0,$Y105)-IF($AH105="",0,$AH105)-IF($AQ105="",0,$AQ105))</f>
        <v/>
      </c>
      <c r="R105" s="112" t="str">
        <f t="shared" si="15"/>
        <v/>
      </c>
      <c r="S105" s="96" t="str">
        <f>IF($M105="","",MAX(0,N($F105)-N($O105)))</f>
        <v/>
      </c>
      <c r="T105" s="96" t="str" cm="1">
        <f t="array" ref="T105">IF(OR($D105="",$S105="",N($S105)&lt;=0),"",IFERROR(MATCH(1,INDEX(('2_Review &amp; Audit'!$F$6:$F$505=$A105)*('2_Review &amp; Audit'!$I$6:$I$505&gt;=$E105-30)*('2_Review &amp; Audit'!$I$6:$I$505&lt;=$E105+30)*('2_Review &amp; Audit'!$R$6:$R$505&gt;0)*(ROW('2_Review &amp; Audit'!$R$6:$R$505)&gt;$K105),0),0)+5,""))</f>
        <v/>
      </c>
      <c r="U105" s="96" t="str" cm="1">
        <f t="array" ref="U105">IF($T105="","",INDEX('2_Review &amp; Audit'!$H:$H,$T105))</f>
        <v/>
      </c>
      <c r="V105" s="108" t="str">
        <f t="array" ref="V105">IF($T105="","",INDEX('2_Review &amp; Audit'!$I:$I,$T105))</f>
        <v/>
      </c>
      <c r="W105" s="96" t="str">
        <f t="array" ref="W105">IF($T105="","",MAX(0,INDEX('2_Review &amp; Audit'!$J:$J,$T105)-SUMIFS($X$7:X104,$T$7:T104,$T105)))</f>
        <v/>
      </c>
      <c r="X105" s="96" t="str">
        <f t="shared" si="12"/>
        <v/>
      </c>
      <c r="Y105" s="117" t="str">
        <f>IF($X105="","",$X105*$G105)</f>
        <v/>
      </c>
      <c r="Z105" s="117" t="str">
        <f>IF($T105="","",$H105-IF($P105="",0,$P105)-IF($Y105="",0,$Y105))</f>
        <v/>
      </c>
      <c r="AA105" s="117" t="str">
        <f t="shared" si="13"/>
        <v/>
      </c>
      <c r="AB105" s="96" t="str">
        <f t="shared" si="16"/>
        <v/>
      </c>
      <c r="AC105" s="96" t="str">
        <f t="array" ref="AC105">IF(OR($D105="",$AB105="",N($AB105)&lt;=0),"",IFERROR(MATCH(1,INDEX(('2_Review &amp; Audit'!$F$6:$F$505=$A105)*('2_Review &amp; Audit'!$I$6:$I$505&gt;=$E105-30)*('2_Review &amp; Audit'!$I$6:$I$505&lt;=$E105+30)*('2_Review &amp; Audit'!$R$6:$R$505&gt;0)*(ROW('2_Review &amp; Audit'!$R$6:$R$505)&gt;$T105),0),0)+5,""))</f>
        <v/>
      </c>
      <c r="AD105" s="96" t="str" cm="1">
        <f t="array" ref="AD105">IF($AC105="","",INDEX('2_Review &amp; Audit'!$H:$H,$AC105))</f>
        <v/>
      </c>
      <c r="AE105" s="108" t="str">
        <f t="array" ref="AE105">IF($AC105="","",INDEX('2_Review &amp; Audit'!$I:$I,$AC105))</f>
        <v/>
      </c>
      <c r="AF105" s="96" t="str">
        <f t="array" ref="AF105">IF($AC105="","",MAX(0,INDEX('2_Review &amp; Audit'!$J:$J,$AC105)-SUMIFS($AG$7:AG104,$AC$7:AC104,$AC105)))</f>
        <v/>
      </c>
      <c r="AG105" s="96" t="str">
        <f t="shared" si="20"/>
        <v/>
      </c>
      <c r="AH105" s="117" t="str">
        <f>IF($AG105="","",$AG105*$G105)</f>
        <v/>
      </c>
      <c r="AI105" s="117" t="str">
        <f>IF($AC105="","",$H105-IF($P105="",0,$P105)-IF($Y105="",0,$Y105)-IF($AH105="",0,$AH105))</f>
        <v/>
      </c>
      <c r="AJ105" s="117" t="str">
        <f t="shared" si="3"/>
        <v/>
      </c>
      <c r="AK105" s="96" t="str">
        <f t="shared" si="17"/>
        <v/>
      </c>
      <c r="AL105" s="96" t="str" cm="1">
        <f t="array" ref="AL105">IF(OR($D105="",$AK105="",N($AK105)&lt;=0),"",IFERROR(MATCH(1,INDEX(('2_Review &amp; Audit'!$F$6:$F$505=$A105)*('2_Review &amp; Audit'!$I$6:$I$505&gt;=$E105-30)*('2_Review &amp; Audit'!$I$6:$I$505&lt;=$E105+30)*('2_Review &amp; Audit'!$R$6:$R$505&gt;0)*(ROW('2_Review &amp; Audit'!$R$6:$R$505)&gt;$AC105),0),0)+5,""))</f>
        <v/>
      </c>
      <c r="AM105" s="96" t="str">
        <f>IF($AL105="","",INDEX('2_Review &amp; Audit'!$H:$H,$AL105))</f>
        <v/>
      </c>
      <c r="AN105" s="108" t="str">
        <f>IF($AL105="","",INDEX('2_Review &amp; Audit'!$I:$I,$AL105))</f>
        <v/>
      </c>
      <c r="AO105" s="96" t="str">
        <f>IF($AL105="","",MAX(0,INDEX('2_Review &amp; Audit'!$H:$H,$AL105)-SUMIFS($AP$7:AP104,$AL$7:AL104,$AL105)))</f>
        <v/>
      </c>
      <c r="AP105" s="96" t="str">
        <f>IF(OR($D105="",$AK105="",$AO105=""),"",MIN($AK105,$AO105))</f>
        <v/>
      </c>
      <c r="AQ105" s="117" t="str">
        <f>IF($AP105="","",$AP105*$G105)</f>
        <v/>
      </c>
      <c r="AR105" s="117" t="str">
        <f>IF($AL105="","",$H105-IF($P105="",0,$P105)-IF($Y105="",0,$Y105)-IF($AH105="",0,$AH105)-IF($AQ105="",0,$AQ105))</f>
        <v/>
      </c>
      <c r="AS105" s="117" t="str">
        <f t="shared" si="18"/>
        <v/>
      </c>
      <c r="AT105" s="96" t="str">
        <f t="shared" si="19"/>
        <v/>
      </c>
      <c r="AU105" s="96"/>
    </row>
    <row r="106" spans="1:47" ht="12.75" customHeight="1" x14ac:dyDescent="0.2">
      <c r="A106" s="96" t="str">
        <f>IFERROR(INDEX('2_Review &amp; Audit'!$F$6:$F$505,MATCH(ROW()-5,'2_Review &amp; Audit'!$AC$6:$AC$505,0)),"")</f>
        <v/>
      </c>
      <c r="B106" s="96" t="str">
        <f>IF($A106="","",INDEX('2_Review &amp; Audit'!$C$6:$C$505,MATCH(ROW()-5,'2_Review &amp; Audit'!$AC$6:$AC$505,0)))</f>
        <v/>
      </c>
      <c r="C106" s="96" t="str">
        <f>IF($A106="","",INDEX('2_Review &amp; Audit'!$D$6:$D$505,MATCH(ROW()-5,'2_Review &amp; Audit'!$AC$6:$AC$505,0)))</f>
        <v/>
      </c>
      <c r="D106" s="114" t="str">
        <f>IF($A106="","",INDEX('2_Review &amp; Audit'!$H$6:$H$505,MATCH(ROW()-5,'2_Review &amp; Audit'!$AC$6:$AC$505,0)))</f>
        <v/>
      </c>
      <c r="E106" s="108" t="str">
        <f>IF($A106="","",INDEX('2_Review &amp; Audit'!$M$6:$M$505,MATCH(ROW()-5,'2_Review &amp; Audit'!$AC$6:$AC$505,0)))</f>
        <v/>
      </c>
      <c r="F106" s="109" t="str">
        <f>IF($A106="","",IF(INDEX('2_Review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06" s="142" t="str">
        <f>IF(OR($A106="",$F106=0),"",ABS(INDEX('2_Review &amp; Audit'!$Q$6:$Q$505,MATCH(ROW()-5,'2_Review &amp; Audit'!$AC$6:$AC$505,0))/$F106))</f>
        <v/>
      </c>
      <c r="H106" s="142" t="str">
        <f>IF($A106="","",ABS(INDEX('2_Review &amp; Audit'!$Q$6:$Q$505,MATCH(ROW()-5,'2_Review &amp; Audit'!$AC$6:$AC$505,0))))</f>
        <v/>
      </c>
      <c r="I106" s="96" t="str">
        <f>IF($A106="","",INDEX('2_Review &amp; Audit'!$Y$6:$Y$505,MATCH(ROW()-5,'2_Review &amp; Audit'!$AC$6:$AC$505,0)))</f>
        <v/>
      </c>
      <c r="J106" s="110" t="str">
        <f>IF($A106="","",IFERROR(MATCH(ROW()-5,'2_Review &amp; Audit'!$AC$6:$AC$505,0)+5,""))</f>
        <v/>
      </c>
      <c r="K106" s="96" t="str" cm="1">
        <f t="array" ref="K106">IF($A106="","",IF($AU106&lt;&gt;"",IFERROR(MATCH($AU106,'2_Review &amp; Audit'!$H$6:$H$505,0)+5,""),IFERROR(MATCH(1,INDEX(('2_Review &amp; Audit'!$F$6:$F$505=$A106)*('2_Review &amp; Audit'!$I$6:$I$505&gt;=$E106-30)*('2_Review &amp; Audit'!$I$6:$I$505&lt;=$E106+30)*('2_Review &amp; Audit'!$R$6:$R$505&gt;0),0),0)+5,"")))</f>
        <v/>
      </c>
      <c r="L106" s="110" t="str" cm="1">
        <f t="array" ref="L106">IF($K106="","",INDEX('2_Review &amp; Audit'!$H:$H,$K106))</f>
        <v/>
      </c>
      <c r="M106" s="111" t="str">
        <f t="array" ref="M106">IF($K106="","",INDEX('2_Review &amp; Audit'!$I:$I,$K106))</f>
        <v/>
      </c>
      <c r="N106" s="109" t="str" cm="1">
        <f t="array" ref="N106">IF($K106="","",MAX(0,INDEX('2_Review &amp; Audit'!$R:$R,$K106)-SUMIFS($O$7:O105,$K$7:K105,$K106)))</f>
        <v/>
      </c>
      <c r="O106" s="109" t="str">
        <f>IF(OR($K106="",$N106="",$F106=""),"",MIN($F106,$N106))</f>
        <v/>
      </c>
      <c r="P106" s="112" t="str">
        <f>IF($O106="","",$O106*$G106)</f>
        <v/>
      </c>
      <c r="Q106" s="112" t="str">
        <f>IF($M106="","",$H106-IF($P106="",0,$P106)-IF($Y106="",0,$Y106)-IF($AH106="",0,$AH106)-IF($AQ106="",0,$AQ106))</f>
        <v/>
      </c>
      <c r="R106" s="112" t="str">
        <f t="shared" si="15"/>
        <v/>
      </c>
      <c r="S106" s="96" t="str">
        <f>IF($M106="","",MAX(0,N($F106)-N($O106)))</f>
        <v/>
      </c>
      <c r="T106" s="96" t="str" cm="1">
        <f t="array" ref="T106">IF(OR($D106="",$S106="",N($S106)&lt;=0),"",IFERROR(MATCH(1,INDEX(('2_Review &amp; Audit'!$F$6:$F$505=$A106)*('2_Review &amp; Audit'!$I$6:$I$505&gt;=$E106-30)*('2_Review &amp; Audit'!$I$6:$I$505&lt;=$E106+30)*('2_Review &amp; Audit'!$R$6:$R$505&gt;0)*(ROW('2_Review &amp; Audit'!$R$6:$R$505)&gt;$K106),0),0)+5,""))</f>
        <v/>
      </c>
      <c r="U106" s="96" t="str" cm="1">
        <f t="array" ref="U106">IF($T106="","",INDEX('2_Review &amp; Audit'!$H:$H,$T106))</f>
        <v/>
      </c>
      <c r="V106" s="108" t="str">
        <f t="array" ref="V106">IF($T106="","",INDEX('2_Review &amp; Audit'!$I:$I,$T106))</f>
        <v/>
      </c>
      <c r="W106" s="96" t="str">
        <f t="array" ref="W106">IF($T106="","",MAX(0,INDEX('2_Review &amp; Audit'!$J:$J,$T106)-SUMIFS($X$7:X105,$T$7:T105,$T106)))</f>
        <v/>
      </c>
      <c r="X106" s="96" t="str">
        <f t="shared" si="12"/>
        <v/>
      </c>
      <c r="Y106" s="117" t="str">
        <f>IF($X106="","",$X106*$G106)</f>
        <v/>
      </c>
      <c r="Z106" s="117" t="str">
        <f>IF($T106="","",$H106-IF($P106="",0,$P106)-IF($Y106="",0,$Y106))</f>
        <v/>
      </c>
      <c r="AA106" s="117" t="str">
        <f t="shared" si="13"/>
        <v/>
      </c>
      <c r="AB106" s="96" t="str">
        <f t="shared" si="16"/>
        <v/>
      </c>
      <c r="AC106" s="96" t="str">
        <f t="array" ref="AC106">IF(OR($D106="",$AB106="",N($AB106)&lt;=0),"",IFERROR(MATCH(1,INDEX(('2_Review &amp; Audit'!$F$6:$F$505=$A106)*('2_Review &amp; Audit'!$I$6:$I$505&gt;=$E106-30)*('2_Review &amp; Audit'!$I$6:$I$505&lt;=$E106+30)*('2_Review &amp; Audit'!$R$6:$R$505&gt;0)*(ROW('2_Review &amp; Audit'!$R$6:$R$505)&gt;$T106),0),0)+5,""))</f>
        <v/>
      </c>
      <c r="AD106" s="96" t="str" cm="1">
        <f t="array" ref="AD106">IF($AC106="","",INDEX('2_Review &amp; Audit'!$H:$H,$AC106))</f>
        <v/>
      </c>
      <c r="AE106" s="108" t="str">
        <f t="array" ref="AE106">IF($AC106="","",INDEX('2_Review &amp; Audit'!$I:$I,$AC106))</f>
        <v/>
      </c>
      <c r="AF106" s="96" t="str">
        <f t="array" ref="AF106">IF($AC106="","",MAX(0,INDEX('2_Review &amp; Audit'!$J:$J,$AC106)-SUMIFS($AG$7:AG105,$AC$7:AC105,$AC106)))</f>
        <v/>
      </c>
      <c r="AG106" s="96" t="str">
        <f t="shared" si="20"/>
        <v/>
      </c>
      <c r="AH106" s="117" t="str">
        <f>IF($AG106="","",$AG106*$G106)</f>
        <v/>
      </c>
      <c r="AI106" s="117" t="str">
        <f>IF($AC106="","",$H106-IF($P106="",0,$P106)-IF($Y106="",0,$Y106)-IF($AH106="",0,$AH106))</f>
        <v/>
      </c>
      <c r="AJ106" s="117" t="str">
        <f t="shared" si="3"/>
        <v/>
      </c>
      <c r="AK106" s="96" t="str">
        <f t="shared" si="17"/>
        <v/>
      </c>
      <c r="AL106" s="96" t="str" cm="1">
        <f t="array" ref="AL106">IF(OR($D106="",$AK106="",N($AK106)&lt;=0),"",IFERROR(MATCH(1,INDEX(('2_Review &amp; Audit'!$F$6:$F$505=$A106)*('2_Review &amp; Audit'!$I$6:$I$505&gt;=$E106-30)*('2_Review &amp; Audit'!$I$6:$I$505&lt;=$E106+30)*('2_Review &amp; Audit'!$R$6:$R$505&gt;0)*(ROW('2_Review &amp; Audit'!$R$6:$R$505)&gt;$AC106),0),0)+5,""))</f>
        <v/>
      </c>
      <c r="AM106" s="96" t="str">
        <f>IF($AL106="","",INDEX('2_Review &amp; Audit'!$H:$H,$AL106))</f>
        <v/>
      </c>
      <c r="AN106" s="108" t="str">
        <f>IF($AL106="","",INDEX('2_Review &amp; Audit'!$I:$I,$AL106))</f>
        <v/>
      </c>
      <c r="AO106" s="96" t="str">
        <f>IF($AL106="","",MAX(0,INDEX('2_Review &amp; Audit'!$H:$H,$AL106)-SUMIFS($AP$7:AP105,$AL$7:AL105,$AL106)))</f>
        <v/>
      </c>
      <c r="AP106" s="96" t="str">
        <f>IF(OR($D106="",$AK106="",$AO106=""),"",MIN($AK106,$AO106))</f>
        <v/>
      </c>
      <c r="AQ106" s="117" t="str">
        <f>IF($AP106="","",$AP106*$G106)</f>
        <v/>
      </c>
      <c r="AR106" s="117" t="str">
        <f>IF($AL106="","",$H106-IF($P106="",0,$P106)-IF($Y106="",0,$Y106)-IF($AH106="",0,$AH106)-IF($AQ106="",0,$AQ106))</f>
        <v/>
      </c>
      <c r="AS106" s="117" t="str">
        <f t="shared" si="18"/>
        <v/>
      </c>
      <c r="AT106" s="96" t="str">
        <f t="shared" si="19"/>
        <v/>
      </c>
      <c r="AU106" s="96"/>
    </row>
    <row r="107" spans="1:47" ht="12.75" customHeight="1" x14ac:dyDescent="0.2">
      <c r="A107" s="96" t="str">
        <f>IFERROR(INDEX('2_Review &amp; Audit'!$F$6:$F$505,MATCH(ROW()-5,'2_Review &amp; Audit'!$AC$6:$AC$505,0)),"")</f>
        <v/>
      </c>
      <c r="B107" s="96" t="str">
        <f>IF($A107="","",INDEX('2_Review &amp; Audit'!$C$6:$C$505,MATCH(ROW()-5,'2_Review &amp; Audit'!$AC$6:$AC$505,0)))</f>
        <v/>
      </c>
      <c r="C107" s="96" t="str">
        <f>IF($A107="","",INDEX('2_Review &amp; Audit'!$D$6:$D$505,MATCH(ROW()-5,'2_Review &amp; Audit'!$AC$6:$AC$505,0)))</f>
        <v/>
      </c>
      <c r="D107" s="114" t="str">
        <f>IF($A107="","",INDEX('2_Review &amp; Audit'!$H$6:$H$505,MATCH(ROW()-5,'2_Review &amp; Audit'!$AC$6:$AC$505,0)))</f>
        <v/>
      </c>
      <c r="E107" s="108" t="str">
        <f>IF($A107="","",INDEX('2_Review &amp; Audit'!$M$6:$M$505,MATCH(ROW()-5,'2_Review &amp; Audit'!$AC$6:$AC$505,0)))</f>
        <v/>
      </c>
      <c r="F107" s="109" t="str">
        <f>IF($A107="","",IF(INDEX('2_Review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07" s="142" t="str">
        <f>IF(OR($A107="",$F107=0),"",ABS(INDEX('2_Review &amp; Audit'!$Q$6:$Q$505,MATCH(ROW()-5,'2_Review &amp; Audit'!$AC$6:$AC$505,0))/$F107))</f>
        <v/>
      </c>
      <c r="H107" s="142" t="str">
        <f>IF($A107="","",ABS(INDEX('2_Review &amp; Audit'!$Q$6:$Q$505,MATCH(ROW()-5,'2_Review &amp; Audit'!$AC$6:$AC$505,0))))</f>
        <v/>
      </c>
      <c r="I107" s="96" t="str">
        <f>IF($A107="","",INDEX('2_Review &amp; Audit'!$Y$6:$Y$505,MATCH(ROW()-5,'2_Review &amp; Audit'!$AC$6:$AC$505,0)))</f>
        <v/>
      </c>
      <c r="J107" s="110" t="str">
        <f>IF($A107="","",IFERROR(MATCH(ROW()-5,'2_Review &amp; Audit'!$AC$6:$AC$505,0)+5,""))</f>
        <v/>
      </c>
      <c r="K107" s="96" t="str" cm="1">
        <f t="array" ref="K107">IF($A107="","",IF($AU107&lt;&gt;"",IFERROR(MATCH($AU107,'2_Review &amp; Audit'!$H$6:$H$505,0)+5,""),IFERROR(MATCH(1,INDEX(('2_Review &amp; Audit'!$F$6:$F$505=$A107)*('2_Review &amp; Audit'!$I$6:$I$505&gt;=$E107-30)*('2_Review &amp; Audit'!$I$6:$I$505&lt;=$E107+30)*('2_Review &amp; Audit'!$R$6:$R$505&gt;0),0),0)+5,"")))</f>
        <v/>
      </c>
      <c r="L107" s="110" t="str" cm="1">
        <f t="array" ref="L107">IF($K107="","",INDEX('2_Review &amp; Audit'!$H:$H,$K107))</f>
        <v/>
      </c>
      <c r="M107" s="111" t="str">
        <f t="array" ref="M107">IF($K107="","",INDEX('2_Review &amp; Audit'!$I:$I,$K107))</f>
        <v/>
      </c>
      <c r="N107" s="109" t="str" cm="1">
        <f t="array" ref="N107">IF($K107="","",MAX(0,INDEX('2_Review &amp; Audit'!$R:$R,$K107)-SUMIFS($O$7:O106,$K$7:K106,$K107)))</f>
        <v/>
      </c>
      <c r="O107" s="109" t="str">
        <f>IF(OR($K107="",$N107="",$F107=""),"",MIN($F107,$N107))</f>
        <v/>
      </c>
      <c r="P107" s="112" t="str">
        <f>IF($O107="","",$O107*$G107)</f>
        <v/>
      </c>
      <c r="Q107" s="112" t="str">
        <f>IF($M107="","",$H107-IF($P107="",0,$P107)-IF($Y107="",0,$Y107)-IF($AH107="",0,$AH107)-IF($AQ107="",0,$AQ107))</f>
        <v/>
      </c>
      <c r="R107" s="112" t="str">
        <f t="shared" si="15"/>
        <v/>
      </c>
      <c r="S107" s="96" t="str">
        <f>IF($M107="","",MAX(0,N($F107)-N($O107)))</f>
        <v/>
      </c>
      <c r="T107" s="96" t="str" cm="1">
        <f t="array" ref="T107">IF(OR($D107="",$S107="",N($S107)&lt;=0),"",IFERROR(MATCH(1,INDEX(('2_Review &amp; Audit'!$F$6:$F$505=$A107)*('2_Review &amp; Audit'!$I$6:$I$505&gt;=$E107-30)*('2_Review &amp; Audit'!$I$6:$I$505&lt;=$E107+30)*('2_Review &amp; Audit'!$R$6:$R$505&gt;0)*(ROW('2_Review &amp; Audit'!$R$6:$R$505)&gt;$K107),0),0)+5,""))</f>
        <v/>
      </c>
      <c r="U107" s="96" t="str" cm="1">
        <f t="array" ref="U107">IF($T107="","",INDEX('2_Review &amp; Audit'!$H:$H,$T107))</f>
        <v/>
      </c>
      <c r="V107" s="108" t="str">
        <f t="array" ref="V107">IF($T107="","",INDEX('2_Review &amp; Audit'!$I:$I,$T107))</f>
        <v/>
      </c>
      <c r="W107" s="96" t="str">
        <f t="array" ref="W107">IF($T107="","",MAX(0,INDEX('2_Review &amp; Audit'!$J:$J,$T107)-SUMIFS($X$7:X106,$T$7:T106,$T107)))</f>
        <v/>
      </c>
      <c r="X107" s="96" t="str">
        <f t="shared" si="12"/>
        <v/>
      </c>
      <c r="Y107" s="117" t="str">
        <f>IF($X107="","",$X107*$G107)</f>
        <v/>
      </c>
      <c r="Z107" s="117" t="str">
        <f>IF($T107="","",$H107-IF($P107="",0,$P107)-IF($Y107="",0,$Y107))</f>
        <v/>
      </c>
      <c r="AA107" s="117" t="str">
        <f t="shared" si="13"/>
        <v/>
      </c>
      <c r="AB107" s="96" t="str">
        <f t="shared" si="16"/>
        <v/>
      </c>
      <c r="AC107" s="96" t="str">
        <f t="array" ref="AC107">IF(OR($D107="",$AB107="",N($AB107)&lt;=0),"",IFERROR(MATCH(1,INDEX(('2_Review &amp; Audit'!$F$6:$F$505=$A107)*('2_Review &amp; Audit'!$I$6:$I$505&gt;=$E107-30)*('2_Review &amp; Audit'!$I$6:$I$505&lt;=$E107+30)*('2_Review &amp; Audit'!$R$6:$R$505&gt;0)*(ROW('2_Review &amp; Audit'!$R$6:$R$505)&gt;$T107),0),0)+5,""))</f>
        <v/>
      </c>
      <c r="AD107" s="96" t="str" cm="1">
        <f t="array" ref="AD107">IF($AC107="","",INDEX('2_Review &amp; Audit'!$H:$H,$AC107))</f>
        <v/>
      </c>
      <c r="AE107" s="108" t="str">
        <f t="array" ref="AE107">IF($AC107="","",INDEX('2_Review &amp; Audit'!$I:$I,$AC107))</f>
        <v/>
      </c>
      <c r="AF107" s="96" t="str">
        <f t="array" ref="AF107">IF($AC107="","",MAX(0,INDEX('2_Review &amp; Audit'!$J:$J,$AC107)-SUMIFS($AG$7:AG106,$AC$7:AC106,$AC107)))</f>
        <v/>
      </c>
      <c r="AG107" s="96" t="str">
        <f t="shared" si="20"/>
        <v/>
      </c>
      <c r="AH107" s="117" t="str">
        <f>IF($AG107="","",$AG107*$G107)</f>
        <v/>
      </c>
      <c r="AI107" s="117" t="str">
        <f>IF($AC107="","",$H107-IF($P107="",0,$P107)-IF($Y107="",0,$Y107)-IF($AH107="",0,$AH107))</f>
        <v/>
      </c>
      <c r="AJ107" s="117" t="str">
        <f t="shared" si="3"/>
        <v/>
      </c>
      <c r="AK107" s="96" t="str">
        <f t="shared" si="17"/>
        <v/>
      </c>
      <c r="AL107" s="96" t="str" cm="1">
        <f t="array" ref="AL107">IF(OR($D107="",$AK107="",N($AK107)&lt;=0),"",IFERROR(MATCH(1,INDEX(('2_Review &amp; Audit'!$F$6:$F$505=$A107)*('2_Review &amp; Audit'!$I$6:$I$505&gt;=$E107-30)*('2_Review &amp; Audit'!$I$6:$I$505&lt;=$E107+30)*('2_Review &amp; Audit'!$R$6:$R$505&gt;0)*(ROW('2_Review &amp; Audit'!$R$6:$R$505)&gt;$AC107),0),0)+5,""))</f>
        <v/>
      </c>
      <c r="AM107" s="96" t="str">
        <f>IF($AL107="","",INDEX('2_Review &amp; Audit'!$H:$H,$AL107))</f>
        <v/>
      </c>
      <c r="AN107" s="108" t="str">
        <f>IF($AL107="","",INDEX('2_Review &amp; Audit'!$I:$I,$AL107))</f>
        <v/>
      </c>
      <c r="AO107" s="96" t="str">
        <f>IF($AL107="","",MAX(0,INDEX('2_Review &amp; Audit'!$H:$H,$AL107)-SUMIFS($AP$7:AP106,$AL$7:AL106,$AL107)))</f>
        <v/>
      </c>
      <c r="AP107" s="96" t="str">
        <f>IF(OR($D107="",$AK107="",$AO107=""),"",MIN($AK107,$AO107))</f>
        <v/>
      </c>
      <c r="AQ107" s="117" t="str">
        <f>IF($AP107="","",$AP107*$G107)</f>
        <v/>
      </c>
      <c r="AR107" s="117" t="str">
        <f>IF($AL107="","",$H107-IF($P107="",0,$P107)-IF($Y107="",0,$Y107)-IF($AH107="",0,$AH107)-IF($AQ107="",0,$AQ107))</f>
        <v/>
      </c>
      <c r="AS107" s="117" t="str">
        <f t="shared" si="18"/>
        <v/>
      </c>
      <c r="AT107" s="96" t="str">
        <f t="shared" si="19"/>
        <v/>
      </c>
      <c r="AU107" s="96"/>
    </row>
    <row r="108" spans="1:47" ht="12.75" customHeight="1" x14ac:dyDescent="0.2">
      <c r="A108" s="96" t="str">
        <f>IFERROR(INDEX('2_Review &amp; Audit'!$F$6:$F$505,MATCH(ROW()-5,'2_Review &amp; Audit'!$AC$6:$AC$505,0)),"")</f>
        <v/>
      </c>
      <c r="B108" s="96" t="str">
        <f>IF($A108="","",INDEX('2_Review &amp; Audit'!$C$6:$C$505,MATCH(ROW()-5,'2_Review &amp; Audit'!$AC$6:$AC$505,0)))</f>
        <v/>
      </c>
      <c r="C108" s="96" t="str">
        <f>IF($A108="","",INDEX('2_Review &amp; Audit'!$D$6:$D$505,MATCH(ROW()-5,'2_Review &amp; Audit'!$AC$6:$AC$505,0)))</f>
        <v/>
      </c>
      <c r="D108" s="114" t="str">
        <f>IF($A108="","",INDEX('2_Review &amp; Audit'!$H$6:$H$505,MATCH(ROW()-5,'2_Review &amp; Audit'!$AC$6:$AC$505,0)))</f>
        <v/>
      </c>
      <c r="E108" s="108" t="str">
        <f>IF($A108="","",INDEX('2_Review &amp; Audit'!$M$6:$M$505,MATCH(ROW()-5,'2_Review &amp; Audit'!$AC$6:$AC$505,0)))</f>
        <v/>
      </c>
      <c r="F108" s="109" t="str">
        <f>IF($A108="","",IF(INDEX('2_Review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08" s="142" t="str">
        <f>IF(OR($A108="",$F108=0),"",ABS(INDEX('2_Review &amp; Audit'!$Q$6:$Q$505,MATCH(ROW()-5,'2_Review &amp; Audit'!$AC$6:$AC$505,0))/$F108))</f>
        <v/>
      </c>
      <c r="H108" s="142" t="str">
        <f>IF($A108="","",ABS(INDEX('2_Review &amp; Audit'!$Q$6:$Q$505,MATCH(ROW()-5,'2_Review &amp; Audit'!$AC$6:$AC$505,0))))</f>
        <v/>
      </c>
      <c r="I108" s="96" t="str">
        <f>IF($A108="","",INDEX('2_Review &amp; Audit'!$Y$6:$Y$505,MATCH(ROW()-5,'2_Review &amp; Audit'!$AC$6:$AC$505,0)))</f>
        <v/>
      </c>
      <c r="J108" s="110" t="str">
        <f>IF($A108="","",IFERROR(MATCH(ROW()-5,'2_Review &amp; Audit'!$AC$6:$AC$505,0)+5,""))</f>
        <v/>
      </c>
      <c r="K108" s="96" t="str" cm="1">
        <f t="array" ref="K108">IF($A108="","",IF($AU108&lt;&gt;"",IFERROR(MATCH($AU108,'2_Review &amp; Audit'!$H$6:$H$505,0)+5,""),IFERROR(MATCH(1,INDEX(('2_Review &amp; Audit'!$F$6:$F$505=$A108)*('2_Review &amp; Audit'!$I$6:$I$505&gt;=$E108-30)*('2_Review &amp; Audit'!$I$6:$I$505&lt;=$E108+30)*('2_Review &amp; Audit'!$R$6:$R$505&gt;0),0),0)+5,"")))</f>
        <v/>
      </c>
      <c r="L108" s="110" t="str" cm="1">
        <f t="array" ref="L108">IF($K108="","",INDEX('2_Review &amp; Audit'!$H:$H,$K108))</f>
        <v/>
      </c>
      <c r="M108" s="111" t="str">
        <f t="array" ref="M108">IF($K108="","",INDEX('2_Review &amp; Audit'!$I:$I,$K108))</f>
        <v/>
      </c>
      <c r="N108" s="109" t="str" cm="1">
        <f t="array" ref="N108">IF($K108="","",MAX(0,INDEX('2_Review &amp; Audit'!$R:$R,$K108)-SUMIFS($O$7:O107,$K$7:K107,$K108)))</f>
        <v/>
      </c>
      <c r="O108" s="109" t="str">
        <f>IF(OR($K108="",$N108="",$F108=""),"",MIN($F108,$N108))</f>
        <v/>
      </c>
      <c r="P108" s="112" t="str">
        <f>IF($O108="","",$O108*$G108)</f>
        <v/>
      </c>
      <c r="Q108" s="112" t="str">
        <f>IF($M108="","",$H108-IF($P108="",0,$P108)-IF($Y108="",0,$Y108)-IF($AH108="",0,$AH108)-IF($AQ108="",0,$AQ108))</f>
        <v/>
      </c>
      <c r="R108" s="112" t="str">
        <f t="shared" si="15"/>
        <v/>
      </c>
      <c r="S108" s="96" t="str">
        <f>IF($M108="","",MAX(0,N($F108)-N($O108)))</f>
        <v/>
      </c>
      <c r="T108" s="96" t="str" cm="1">
        <f t="array" ref="T108">IF(OR($D108="",$S108="",N($S108)&lt;=0),"",IFERROR(MATCH(1,INDEX(('2_Review &amp; Audit'!$F$6:$F$505=$A108)*('2_Review &amp; Audit'!$I$6:$I$505&gt;=$E108-30)*('2_Review &amp; Audit'!$I$6:$I$505&lt;=$E108+30)*('2_Review &amp; Audit'!$R$6:$R$505&gt;0)*(ROW('2_Review &amp; Audit'!$R$6:$R$505)&gt;$K108),0),0)+5,""))</f>
        <v/>
      </c>
      <c r="U108" s="96" t="str" cm="1">
        <f t="array" ref="U108">IF($T108="","",INDEX('2_Review &amp; Audit'!$H:$H,$T108))</f>
        <v/>
      </c>
      <c r="V108" s="108" t="str">
        <f t="array" ref="V108">IF($T108="","",INDEX('2_Review &amp; Audit'!$I:$I,$T108))</f>
        <v/>
      </c>
      <c r="W108" s="96" t="str">
        <f t="array" ref="W108">IF($T108="","",MAX(0,INDEX('2_Review &amp; Audit'!$J:$J,$T108)-SUMIFS($X$7:X107,$T$7:T107,$T108)))</f>
        <v/>
      </c>
      <c r="X108" s="96" t="str">
        <f t="shared" si="12"/>
        <v/>
      </c>
      <c r="Y108" s="117" t="str">
        <f>IF($X108="","",$X108*$G108)</f>
        <v/>
      </c>
      <c r="Z108" s="117" t="str">
        <f>IF($T108="","",$H108-IF($P108="",0,$P108)-IF($Y108="",0,$Y108))</f>
        <v/>
      </c>
      <c r="AA108" s="117" t="str">
        <f t="shared" si="13"/>
        <v/>
      </c>
      <c r="AB108" s="96" t="str">
        <f t="shared" si="16"/>
        <v/>
      </c>
      <c r="AC108" s="96" t="str">
        <f t="array" ref="AC108">IF(OR($D108="",$AB108="",N($AB108)&lt;=0),"",IFERROR(MATCH(1,INDEX(('2_Review &amp; Audit'!$F$6:$F$505=$A108)*('2_Review &amp; Audit'!$I$6:$I$505&gt;=$E108-30)*('2_Review &amp; Audit'!$I$6:$I$505&lt;=$E108+30)*('2_Review &amp; Audit'!$R$6:$R$505&gt;0)*(ROW('2_Review &amp; Audit'!$R$6:$R$505)&gt;$T108),0),0)+5,""))</f>
        <v/>
      </c>
      <c r="AD108" s="96" t="str" cm="1">
        <f t="array" ref="AD108">IF($AC108="","",INDEX('2_Review &amp; Audit'!$H:$H,$AC108))</f>
        <v/>
      </c>
      <c r="AE108" s="108" t="str">
        <f t="array" ref="AE108">IF($AC108="","",INDEX('2_Review &amp; Audit'!$I:$I,$AC108))</f>
        <v/>
      </c>
      <c r="AF108" s="96" t="str">
        <f t="array" ref="AF108">IF($AC108="","",MAX(0,INDEX('2_Review &amp; Audit'!$J:$J,$AC108)-SUMIFS($AG$7:AG107,$AC$7:AC107,$AC108)))</f>
        <v/>
      </c>
      <c r="AG108" s="96" t="str">
        <f t="shared" si="20"/>
        <v/>
      </c>
      <c r="AH108" s="117" t="str">
        <f>IF($AG108="","",$AG108*$G108)</f>
        <v/>
      </c>
      <c r="AI108" s="117" t="str">
        <f>IF($AC108="","",$H108-IF($P108="",0,$P108)-IF($Y108="",0,$Y108)-IF($AH108="",0,$AH108))</f>
        <v/>
      </c>
      <c r="AJ108" s="117" t="str">
        <f t="shared" si="3"/>
        <v/>
      </c>
      <c r="AK108" s="96" t="str">
        <f t="shared" si="17"/>
        <v/>
      </c>
      <c r="AL108" s="96" t="str" cm="1">
        <f t="array" ref="AL108">IF(OR($D108="",$AK108="",N($AK108)&lt;=0),"",IFERROR(MATCH(1,INDEX(('2_Review &amp; Audit'!$F$6:$F$505=$A108)*('2_Review &amp; Audit'!$I$6:$I$505&gt;=$E108-30)*('2_Review &amp; Audit'!$I$6:$I$505&lt;=$E108+30)*('2_Review &amp; Audit'!$R$6:$R$505&gt;0)*(ROW('2_Review &amp; Audit'!$R$6:$R$505)&gt;$AC108),0),0)+5,""))</f>
        <v/>
      </c>
      <c r="AM108" s="96" t="str">
        <f>IF($AL108="","",INDEX('2_Review &amp; Audit'!$H:$H,$AL108))</f>
        <v/>
      </c>
      <c r="AN108" s="108" t="str">
        <f>IF($AL108="","",INDEX('2_Review &amp; Audit'!$I:$I,$AL108))</f>
        <v/>
      </c>
      <c r="AO108" s="96" t="str">
        <f>IF($AL108="","",MAX(0,INDEX('2_Review &amp; Audit'!$H:$H,$AL108)-SUMIFS($AP$7:AP107,$AL$7:AL107,$AL108)))</f>
        <v/>
      </c>
      <c r="AP108" s="96" t="str">
        <f>IF(OR($D108="",$AK108="",$AO108=""),"",MIN($AK108,$AO108))</f>
        <v/>
      </c>
      <c r="AQ108" s="117" t="str">
        <f>IF($AP108="","",$AP108*$G108)</f>
        <v/>
      </c>
      <c r="AR108" s="117" t="str">
        <f>IF($AL108="","",$H108-IF($P108="",0,$P108)-IF($Y108="",0,$Y108)-IF($AH108="",0,$AH108)-IF($AQ108="",0,$AQ108))</f>
        <v/>
      </c>
      <c r="AS108" s="117" t="str">
        <f t="shared" si="18"/>
        <v/>
      </c>
      <c r="AT108" s="96" t="str">
        <f t="shared" si="19"/>
        <v/>
      </c>
      <c r="AU108" s="96"/>
    </row>
    <row r="109" spans="1:47" ht="12.75" customHeight="1" x14ac:dyDescent="0.2">
      <c r="A109" s="96" t="str">
        <f>IFERROR(INDEX('2_Review &amp; Audit'!$F$6:$F$505,MATCH(ROW()-5,'2_Review &amp; Audit'!$AC$6:$AC$505,0)),"")</f>
        <v/>
      </c>
      <c r="B109" s="96" t="str">
        <f>IF($A109="","",INDEX('2_Review &amp; Audit'!$C$6:$C$505,MATCH(ROW()-5,'2_Review &amp; Audit'!$AC$6:$AC$505,0)))</f>
        <v/>
      </c>
      <c r="C109" s="96" t="str">
        <f>IF($A109="","",INDEX('2_Review &amp; Audit'!$D$6:$D$505,MATCH(ROW()-5,'2_Review &amp; Audit'!$AC$6:$AC$505,0)))</f>
        <v/>
      </c>
      <c r="D109" s="114" t="str">
        <f>IF($A109="","",INDEX('2_Review &amp; Audit'!$H$6:$H$505,MATCH(ROW()-5,'2_Review &amp; Audit'!$AC$6:$AC$505,0)))</f>
        <v/>
      </c>
      <c r="E109" s="108" t="str">
        <f>IF($A109="","",INDEX('2_Review &amp; Audit'!$M$6:$M$505,MATCH(ROW()-5,'2_Review &amp; Audit'!$AC$6:$AC$505,0)))</f>
        <v/>
      </c>
      <c r="F109" s="109" t="str">
        <f>IF($A109="","",IF(INDEX('2_Review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09" s="142" t="str">
        <f>IF(OR($A109="",$F109=0),"",ABS(INDEX('2_Review &amp; Audit'!$Q$6:$Q$505,MATCH(ROW()-5,'2_Review &amp; Audit'!$AC$6:$AC$505,0))/$F109))</f>
        <v/>
      </c>
      <c r="H109" s="142" t="str">
        <f>IF($A109="","",ABS(INDEX('2_Review &amp; Audit'!$Q$6:$Q$505,MATCH(ROW()-5,'2_Review &amp; Audit'!$AC$6:$AC$505,0))))</f>
        <v/>
      </c>
      <c r="I109" s="96" t="str">
        <f>IF($A109="","",INDEX('2_Review &amp; Audit'!$Y$6:$Y$505,MATCH(ROW()-5,'2_Review &amp; Audit'!$AC$6:$AC$505,0)))</f>
        <v/>
      </c>
      <c r="J109" s="110" t="str">
        <f>IF($A109="","",IFERROR(MATCH(ROW()-5,'2_Review &amp; Audit'!$AC$6:$AC$505,0)+5,""))</f>
        <v/>
      </c>
      <c r="K109" s="96" t="str" cm="1">
        <f t="array" ref="K109">IF($A109="","",IF($AU109&lt;&gt;"",IFERROR(MATCH($AU109,'2_Review &amp; Audit'!$H$6:$H$505,0)+5,""),IFERROR(MATCH(1,INDEX(('2_Review &amp; Audit'!$F$6:$F$505=$A109)*('2_Review &amp; Audit'!$I$6:$I$505&gt;=$E109-30)*('2_Review &amp; Audit'!$I$6:$I$505&lt;=$E109+30)*('2_Review &amp; Audit'!$R$6:$R$505&gt;0),0),0)+5,"")))</f>
        <v/>
      </c>
      <c r="L109" s="110" t="str" cm="1">
        <f t="array" ref="L109">IF($K109="","",INDEX('2_Review &amp; Audit'!$H:$H,$K109))</f>
        <v/>
      </c>
      <c r="M109" s="111" t="str">
        <f t="array" ref="M109">IF($K109="","",INDEX('2_Review &amp; Audit'!$I:$I,$K109))</f>
        <v/>
      </c>
      <c r="N109" s="109" t="str" cm="1">
        <f t="array" ref="N109">IF($K109="","",MAX(0,INDEX('2_Review &amp; Audit'!$R:$R,$K109)-SUMIFS($O$7:O108,$K$7:K108,$K109)))</f>
        <v/>
      </c>
      <c r="O109" s="109" t="str">
        <f>IF(OR($K109="",$N109="",$F109=""),"",MIN($F109,$N109))</f>
        <v/>
      </c>
      <c r="P109" s="112" t="str">
        <f>IF($O109="","",$O109*$G109)</f>
        <v/>
      </c>
      <c r="Q109" s="112" t="str">
        <f>IF($M109="","",$H109-IF($P109="",0,$P109)-IF($Y109="",0,$Y109)-IF($AH109="",0,$AH109)-IF($AQ109="",0,$AQ109))</f>
        <v/>
      </c>
      <c r="R109" s="112" t="str">
        <f t="shared" si="15"/>
        <v/>
      </c>
      <c r="S109" s="96" t="str">
        <f>IF($M109="","",MAX(0,N($F109)-N($O109)))</f>
        <v/>
      </c>
      <c r="T109" s="96" t="str" cm="1">
        <f t="array" ref="T109">IF(OR($D109="",$S109="",N($S109)&lt;=0),"",IFERROR(MATCH(1,INDEX(('2_Review &amp; Audit'!$F$6:$F$505=$A109)*('2_Review &amp; Audit'!$I$6:$I$505&gt;=$E109-30)*('2_Review &amp; Audit'!$I$6:$I$505&lt;=$E109+30)*('2_Review &amp; Audit'!$R$6:$R$505&gt;0)*(ROW('2_Review &amp; Audit'!$R$6:$R$505)&gt;$K109),0),0)+5,""))</f>
        <v/>
      </c>
      <c r="U109" s="96" t="str" cm="1">
        <f t="array" ref="U109">IF($T109="","",INDEX('2_Review &amp; Audit'!$H:$H,$T109))</f>
        <v/>
      </c>
      <c r="V109" s="108" t="str">
        <f t="array" ref="V109">IF($T109="","",INDEX('2_Review &amp; Audit'!$I:$I,$T109))</f>
        <v/>
      </c>
      <c r="W109" s="96" t="str">
        <f t="array" ref="W109">IF($T109="","",MAX(0,INDEX('2_Review &amp; Audit'!$J:$J,$T109)-SUMIFS($X$7:X108,$T$7:T108,$T109)))</f>
        <v/>
      </c>
      <c r="X109" s="96" t="str">
        <f t="shared" si="12"/>
        <v/>
      </c>
      <c r="Y109" s="117" t="str">
        <f>IF($X109="","",$X109*$G109)</f>
        <v/>
      </c>
      <c r="Z109" s="117" t="str">
        <f>IF($T109="","",$H109-IF($P109="",0,$P109)-IF($Y109="",0,$Y109))</f>
        <v/>
      </c>
      <c r="AA109" s="117" t="str">
        <f t="shared" si="13"/>
        <v/>
      </c>
      <c r="AB109" s="96" t="str">
        <f t="shared" si="16"/>
        <v/>
      </c>
      <c r="AC109" s="96" t="str">
        <f t="array" ref="AC109">IF(OR($D109="",$AB109="",N($AB109)&lt;=0),"",IFERROR(MATCH(1,INDEX(('2_Review &amp; Audit'!$F$6:$F$505=$A109)*('2_Review &amp; Audit'!$I$6:$I$505&gt;=$E109-30)*('2_Review &amp; Audit'!$I$6:$I$505&lt;=$E109+30)*('2_Review &amp; Audit'!$R$6:$R$505&gt;0)*(ROW('2_Review &amp; Audit'!$R$6:$R$505)&gt;$T109),0),0)+5,""))</f>
        <v/>
      </c>
      <c r="AD109" s="96" t="str" cm="1">
        <f t="array" ref="AD109">IF($AC109="","",INDEX('2_Review &amp; Audit'!$H:$H,$AC109))</f>
        <v/>
      </c>
      <c r="AE109" s="108" t="str">
        <f t="array" ref="AE109">IF($AC109="","",INDEX('2_Review &amp; Audit'!$I:$I,$AC109))</f>
        <v/>
      </c>
      <c r="AF109" s="96" t="str">
        <f t="array" ref="AF109">IF($AC109="","",MAX(0,INDEX('2_Review &amp; Audit'!$J:$J,$AC109)-SUMIFS($AG$7:AG108,$AC$7:AC108,$AC109)))</f>
        <v/>
      </c>
      <c r="AG109" s="96" t="str">
        <f t="shared" si="20"/>
        <v/>
      </c>
      <c r="AH109" s="117" t="str">
        <f>IF($AG109="","",$AG109*$G109)</f>
        <v/>
      </c>
      <c r="AI109" s="117" t="str">
        <f>IF($AC109="","",$H109-IF($P109="",0,$P109)-IF($Y109="",0,$Y109)-IF($AH109="",0,$AH109))</f>
        <v/>
      </c>
      <c r="AJ109" s="117" t="str">
        <f t="shared" si="3"/>
        <v/>
      </c>
      <c r="AK109" s="96" t="str">
        <f t="shared" si="17"/>
        <v/>
      </c>
      <c r="AL109" s="96" t="str" cm="1">
        <f t="array" ref="AL109">IF(OR($D109="",$AK109="",N($AK109)&lt;=0),"",IFERROR(MATCH(1,INDEX(('2_Review &amp; Audit'!$F$6:$F$505=$A109)*('2_Review &amp; Audit'!$I$6:$I$505&gt;=$E109-30)*('2_Review &amp; Audit'!$I$6:$I$505&lt;=$E109+30)*('2_Review &amp; Audit'!$R$6:$R$505&gt;0)*(ROW('2_Review &amp; Audit'!$R$6:$R$505)&gt;$AC109),0),0)+5,""))</f>
        <v/>
      </c>
      <c r="AM109" s="96" t="str">
        <f>IF($AL109="","",INDEX('2_Review &amp; Audit'!$H:$H,$AL109))</f>
        <v/>
      </c>
      <c r="AN109" s="108" t="str">
        <f>IF($AL109="","",INDEX('2_Review &amp; Audit'!$I:$I,$AL109))</f>
        <v/>
      </c>
      <c r="AO109" s="96" t="str">
        <f>IF($AL109="","",MAX(0,INDEX('2_Review &amp; Audit'!$H:$H,$AL109)-SUMIFS($AP$7:AP108,$AL$7:AL108,$AL109)))</f>
        <v/>
      </c>
      <c r="AP109" s="96" t="str">
        <f>IF(OR($D109="",$AK109="",$AO109=""),"",MIN($AK109,$AO109))</f>
        <v/>
      </c>
      <c r="AQ109" s="117" t="str">
        <f>IF($AP109="","",$AP109*$G109)</f>
        <v/>
      </c>
      <c r="AR109" s="117" t="str">
        <f>IF($AL109="","",$H109-IF($P109="",0,$P109)-IF($Y109="",0,$Y109)-IF($AH109="",0,$AH109)-IF($AQ109="",0,$AQ109))</f>
        <v/>
      </c>
      <c r="AS109" s="117" t="str">
        <f t="shared" si="18"/>
        <v/>
      </c>
      <c r="AT109" s="96" t="str">
        <f t="shared" si="19"/>
        <v/>
      </c>
      <c r="AU109" s="96"/>
    </row>
    <row r="110" spans="1:47" ht="12.75" customHeight="1" x14ac:dyDescent="0.2">
      <c r="A110" s="96" t="str">
        <f>IFERROR(INDEX('2_Review &amp; Audit'!$F$6:$F$505,MATCH(ROW()-5,'2_Review &amp; Audit'!$AC$6:$AC$505,0)),"")</f>
        <v/>
      </c>
      <c r="B110" s="96" t="str">
        <f>IF($A110="","",INDEX('2_Review &amp; Audit'!$C$6:$C$505,MATCH(ROW()-5,'2_Review &amp; Audit'!$AC$6:$AC$505,0)))</f>
        <v/>
      </c>
      <c r="C110" s="96" t="str">
        <f>IF($A110="","",INDEX('2_Review &amp; Audit'!$D$6:$D$505,MATCH(ROW()-5,'2_Review &amp; Audit'!$AC$6:$AC$505,0)))</f>
        <v/>
      </c>
      <c r="D110" s="114" t="str">
        <f>IF($A110="","",INDEX('2_Review &amp; Audit'!$H$6:$H$505,MATCH(ROW()-5,'2_Review &amp; Audit'!$AC$6:$AC$505,0)))</f>
        <v/>
      </c>
      <c r="E110" s="108" t="str">
        <f>IF($A110="","",INDEX('2_Review &amp; Audit'!$M$6:$M$505,MATCH(ROW()-5,'2_Review &amp; Audit'!$AC$6:$AC$505,0)))</f>
        <v/>
      </c>
      <c r="F110" s="109" t="str">
        <f>IF($A110="","",IF(INDEX('2_Review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10" s="142" t="str">
        <f>IF(OR($A110="",$F110=0),"",ABS(INDEX('2_Review &amp; Audit'!$Q$6:$Q$505,MATCH(ROW()-5,'2_Review &amp; Audit'!$AC$6:$AC$505,0))/$F110))</f>
        <v/>
      </c>
      <c r="H110" s="142" t="str">
        <f>IF($A110="","",ABS(INDEX('2_Review &amp; Audit'!$Q$6:$Q$505,MATCH(ROW()-5,'2_Review &amp; Audit'!$AC$6:$AC$505,0))))</f>
        <v/>
      </c>
      <c r="I110" s="96" t="str">
        <f>IF($A110="","",INDEX('2_Review &amp; Audit'!$Y$6:$Y$505,MATCH(ROW()-5,'2_Review &amp; Audit'!$AC$6:$AC$505,0)))</f>
        <v/>
      </c>
      <c r="J110" s="110" t="str">
        <f>IF($A110="","",IFERROR(MATCH(ROW()-5,'2_Review &amp; Audit'!$AC$6:$AC$505,0)+5,""))</f>
        <v/>
      </c>
      <c r="K110" s="96" t="str" cm="1">
        <f t="array" ref="K110">IF($A110="","",IF($AU110&lt;&gt;"",IFERROR(MATCH($AU110,'2_Review &amp; Audit'!$H$6:$H$505,0)+5,""),IFERROR(MATCH(1,INDEX(('2_Review &amp; Audit'!$F$6:$F$505=$A110)*('2_Review &amp; Audit'!$I$6:$I$505&gt;=$E110-30)*('2_Review &amp; Audit'!$I$6:$I$505&lt;=$E110+30)*('2_Review &amp; Audit'!$R$6:$R$505&gt;0),0),0)+5,"")))</f>
        <v/>
      </c>
      <c r="L110" s="110" t="str" cm="1">
        <f t="array" ref="L110">IF($K110="","",INDEX('2_Review &amp; Audit'!$H:$H,$K110))</f>
        <v/>
      </c>
      <c r="M110" s="111" t="str">
        <f t="array" ref="M110">IF($K110="","",INDEX('2_Review &amp; Audit'!$I:$I,$K110))</f>
        <v/>
      </c>
      <c r="N110" s="109" t="str" cm="1">
        <f t="array" ref="N110">IF($K110="","",MAX(0,INDEX('2_Review &amp; Audit'!$R:$R,$K110)-SUMIFS($O$7:O109,$K$7:K109,$K110)))</f>
        <v/>
      </c>
      <c r="O110" s="109" t="str">
        <f>IF(OR($K110="",$N110="",$F110=""),"",MIN($F110,$N110))</f>
        <v/>
      </c>
      <c r="P110" s="112" t="str">
        <f>IF($O110="","",$O110*$G110)</f>
        <v/>
      </c>
      <c r="Q110" s="112" t="str">
        <f>IF($M110="","",$H110-IF($P110="",0,$P110)-IF($Y110="",0,$Y110)-IF($AH110="",0,$AH110)-IF($AQ110="",0,$AQ110))</f>
        <v/>
      </c>
      <c r="R110" s="112" t="str">
        <f t="shared" si="15"/>
        <v/>
      </c>
      <c r="S110" s="96" t="str">
        <f>IF($M110="","",MAX(0,N($F110)-N($O110)))</f>
        <v/>
      </c>
      <c r="T110" s="96" t="str" cm="1">
        <f t="array" ref="T110">IF(OR($D110="",$S110="",N($S110)&lt;=0),"",IFERROR(MATCH(1,INDEX(('2_Review &amp; Audit'!$F$6:$F$505=$A110)*('2_Review &amp; Audit'!$I$6:$I$505&gt;=$E110-30)*('2_Review &amp; Audit'!$I$6:$I$505&lt;=$E110+30)*('2_Review &amp; Audit'!$R$6:$R$505&gt;0)*(ROW('2_Review &amp; Audit'!$R$6:$R$505)&gt;$K110),0),0)+5,""))</f>
        <v/>
      </c>
      <c r="U110" s="96" t="str" cm="1">
        <f t="array" ref="U110">IF($T110="","",INDEX('2_Review &amp; Audit'!$H:$H,$T110))</f>
        <v/>
      </c>
      <c r="V110" s="108" t="str">
        <f t="array" ref="V110">IF($T110="","",INDEX('2_Review &amp; Audit'!$I:$I,$T110))</f>
        <v/>
      </c>
      <c r="W110" s="96" t="str">
        <f t="array" ref="W110">IF($T110="","",MAX(0,INDEX('2_Review &amp; Audit'!$J:$J,$T110)-SUMIFS($X$7:X109,$T$7:T109,$T110)))</f>
        <v/>
      </c>
      <c r="X110" s="96" t="str">
        <f t="shared" si="12"/>
        <v/>
      </c>
      <c r="Y110" s="117" t="str">
        <f>IF($X110="","",$X110*$G110)</f>
        <v/>
      </c>
      <c r="Z110" s="117" t="str">
        <f>IF($T110="","",$H110-IF($P110="",0,$P110)-IF($Y110="",0,$Y110))</f>
        <v/>
      </c>
      <c r="AA110" s="117" t="str">
        <f t="shared" si="13"/>
        <v/>
      </c>
      <c r="AB110" s="96" t="str">
        <f t="shared" si="16"/>
        <v/>
      </c>
      <c r="AC110" s="96" t="str">
        <f t="array" ref="AC110">IF(OR($D110="",$AB110="",N($AB110)&lt;=0),"",IFERROR(MATCH(1,INDEX(('2_Review &amp; Audit'!$F$6:$F$505=$A110)*('2_Review &amp; Audit'!$I$6:$I$505&gt;=$E110-30)*('2_Review &amp; Audit'!$I$6:$I$505&lt;=$E110+30)*('2_Review &amp; Audit'!$R$6:$R$505&gt;0)*(ROW('2_Review &amp; Audit'!$R$6:$R$505)&gt;$T110),0),0)+5,""))</f>
        <v/>
      </c>
      <c r="AD110" s="96" t="str" cm="1">
        <f t="array" ref="AD110">IF($AC110="","",INDEX('2_Review &amp; Audit'!$H:$H,$AC110))</f>
        <v/>
      </c>
      <c r="AE110" s="108" t="str">
        <f t="array" ref="AE110">IF($AC110="","",INDEX('2_Review &amp; Audit'!$I:$I,$AC110))</f>
        <v/>
      </c>
      <c r="AF110" s="96" t="str">
        <f t="array" ref="AF110">IF($AC110="","",MAX(0,INDEX('2_Review &amp; Audit'!$J:$J,$AC110)-SUMIFS($AG$7:AG109,$AC$7:AC109,$AC110)))</f>
        <v/>
      </c>
      <c r="AG110" s="96" t="str">
        <f t="shared" si="20"/>
        <v/>
      </c>
      <c r="AH110" s="117" t="str">
        <f>IF($AG110="","",$AG110*$G110)</f>
        <v/>
      </c>
      <c r="AI110" s="117" t="str">
        <f>IF($AC110="","",$H110-IF($P110="",0,$P110)-IF($Y110="",0,$Y110)-IF($AH110="",0,$AH110))</f>
        <v/>
      </c>
      <c r="AJ110" s="117" t="str">
        <f t="shared" si="3"/>
        <v/>
      </c>
      <c r="AK110" s="96" t="str">
        <f t="shared" si="17"/>
        <v/>
      </c>
      <c r="AL110" s="96" t="str" cm="1">
        <f t="array" ref="AL110">IF(OR($D110="",$AK110="",N($AK110)&lt;=0),"",IFERROR(MATCH(1,INDEX(('2_Review &amp; Audit'!$F$6:$F$505=$A110)*('2_Review &amp; Audit'!$I$6:$I$505&gt;=$E110-30)*('2_Review &amp; Audit'!$I$6:$I$505&lt;=$E110+30)*('2_Review &amp; Audit'!$R$6:$R$505&gt;0)*(ROW('2_Review &amp; Audit'!$R$6:$R$505)&gt;$AC110),0),0)+5,""))</f>
        <v/>
      </c>
      <c r="AM110" s="96" t="str">
        <f>IF($AL110="","",INDEX('2_Review &amp; Audit'!$H:$H,$AL110))</f>
        <v/>
      </c>
      <c r="AN110" s="108" t="str">
        <f>IF($AL110="","",INDEX('2_Review &amp; Audit'!$I:$I,$AL110))</f>
        <v/>
      </c>
      <c r="AO110" s="96" t="str">
        <f>IF($AL110="","",MAX(0,INDEX('2_Review &amp; Audit'!$H:$H,$AL110)-SUMIFS($AP$7:AP109,$AL$7:AL109,$AL110)))</f>
        <v/>
      </c>
      <c r="AP110" s="96" t="str">
        <f>IF(OR($D110="",$AK110="",$AO110=""),"",MIN($AK110,$AO110))</f>
        <v/>
      </c>
      <c r="AQ110" s="117" t="str">
        <f>IF($AP110="","",$AP110*$G110)</f>
        <v/>
      </c>
      <c r="AR110" s="117" t="str">
        <f>IF($AL110="","",$H110-IF($P110="",0,$P110)-IF($Y110="",0,$Y110)-IF($AH110="",0,$AH110)-IF($AQ110="",0,$AQ110))</f>
        <v/>
      </c>
      <c r="AS110" s="117" t="str">
        <f t="shared" si="18"/>
        <v/>
      </c>
      <c r="AT110" s="96" t="str">
        <f t="shared" si="19"/>
        <v/>
      </c>
      <c r="AU110" s="96"/>
    </row>
    <row r="111" spans="1:47" ht="12.75" customHeight="1" x14ac:dyDescent="0.2">
      <c r="A111" s="96" t="str">
        <f>IFERROR(INDEX('2_Review &amp; Audit'!$F$6:$F$505,MATCH(ROW()-5,'2_Review &amp; Audit'!$AC$6:$AC$505,0)),"")</f>
        <v/>
      </c>
      <c r="B111" s="96" t="str">
        <f>IF($A111="","",INDEX('2_Review &amp; Audit'!$C$6:$C$505,MATCH(ROW()-5,'2_Review &amp; Audit'!$AC$6:$AC$505,0)))</f>
        <v/>
      </c>
      <c r="C111" s="96" t="str">
        <f>IF($A111="","",INDEX('2_Review &amp; Audit'!$D$6:$D$505,MATCH(ROW()-5,'2_Review &amp; Audit'!$AC$6:$AC$505,0)))</f>
        <v/>
      </c>
      <c r="D111" s="114" t="str">
        <f>IF($A111="","",INDEX('2_Review &amp; Audit'!$H$6:$H$505,MATCH(ROW()-5,'2_Review &amp; Audit'!$AC$6:$AC$505,0)))</f>
        <v/>
      </c>
      <c r="E111" s="108" t="str">
        <f>IF($A111="","",INDEX('2_Review &amp; Audit'!$M$6:$M$505,MATCH(ROW()-5,'2_Review &amp; Audit'!$AC$6:$AC$505,0)))</f>
        <v/>
      </c>
      <c r="F111" s="109" t="str">
        <f>IF($A111="","",IF(INDEX('2_Review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11" s="142" t="str">
        <f>IF(OR($A111="",$F111=0),"",ABS(INDEX('2_Review &amp; Audit'!$Q$6:$Q$505,MATCH(ROW()-5,'2_Review &amp; Audit'!$AC$6:$AC$505,0))/$F111))</f>
        <v/>
      </c>
      <c r="H111" s="142" t="str">
        <f>IF($A111="","",ABS(INDEX('2_Review &amp; Audit'!$Q$6:$Q$505,MATCH(ROW()-5,'2_Review &amp; Audit'!$AC$6:$AC$505,0))))</f>
        <v/>
      </c>
      <c r="I111" s="96" t="str">
        <f>IF($A111="","",INDEX('2_Review &amp; Audit'!$Y$6:$Y$505,MATCH(ROW()-5,'2_Review &amp; Audit'!$AC$6:$AC$505,0)))</f>
        <v/>
      </c>
      <c r="J111" s="110" t="str">
        <f>IF($A111="","",IFERROR(MATCH(ROW()-5,'2_Review &amp; Audit'!$AC$6:$AC$505,0)+5,""))</f>
        <v/>
      </c>
      <c r="K111" s="96" t="str" cm="1">
        <f t="array" ref="K111">IF($A111="","",IF($AU111&lt;&gt;"",IFERROR(MATCH($AU111,'2_Review &amp; Audit'!$H$6:$H$505,0)+5,""),IFERROR(MATCH(1,INDEX(('2_Review &amp; Audit'!$F$6:$F$505=$A111)*('2_Review &amp; Audit'!$I$6:$I$505&gt;=$E111-30)*('2_Review &amp; Audit'!$I$6:$I$505&lt;=$E111+30)*('2_Review &amp; Audit'!$R$6:$R$505&gt;0),0),0)+5,"")))</f>
        <v/>
      </c>
      <c r="L111" s="110" t="str" cm="1">
        <f t="array" ref="L111">IF($K111="","",INDEX('2_Review &amp; Audit'!$H:$H,$K111))</f>
        <v/>
      </c>
      <c r="M111" s="111" t="str">
        <f t="array" ref="M111">IF($K111="","",INDEX('2_Review &amp; Audit'!$I:$I,$K111))</f>
        <v/>
      </c>
      <c r="N111" s="109" t="str" cm="1">
        <f t="array" ref="N111">IF($K111="","",MAX(0,INDEX('2_Review &amp; Audit'!$R:$R,$K111)-SUMIFS($O$7:O110,$K$7:K110,$K111)))</f>
        <v/>
      </c>
      <c r="O111" s="109" t="str">
        <f>IF(OR($K111="",$N111="",$F111=""),"",MIN($F111,$N111))</f>
        <v/>
      </c>
      <c r="P111" s="112" t="str">
        <f>IF($O111="","",$O111*$G111)</f>
        <v/>
      </c>
      <c r="Q111" s="112" t="str">
        <f>IF($M111="","",$H111-IF($P111="",0,$P111)-IF($Y111="",0,$Y111)-IF($AH111="",0,$AH111)-IF($AQ111="",0,$AQ111))</f>
        <v/>
      </c>
      <c r="R111" s="112" t="str">
        <f t="shared" si="15"/>
        <v/>
      </c>
      <c r="S111" s="96" t="str">
        <f>IF($M111="","",MAX(0,N($F111)-N($O111)))</f>
        <v/>
      </c>
      <c r="T111" s="96" t="str" cm="1">
        <f t="array" ref="T111">IF(OR($D111="",$S111="",N($S111)&lt;=0),"",IFERROR(MATCH(1,INDEX(('2_Review &amp; Audit'!$F$6:$F$505=$A111)*('2_Review &amp; Audit'!$I$6:$I$505&gt;=$E111-30)*('2_Review &amp; Audit'!$I$6:$I$505&lt;=$E111+30)*('2_Review &amp; Audit'!$R$6:$R$505&gt;0)*(ROW('2_Review &amp; Audit'!$R$6:$R$505)&gt;$K111),0),0)+5,""))</f>
        <v/>
      </c>
      <c r="U111" s="96" t="str" cm="1">
        <f t="array" ref="U111">IF($T111="","",INDEX('2_Review &amp; Audit'!$H:$H,$T111))</f>
        <v/>
      </c>
      <c r="V111" s="108" t="str">
        <f t="array" ref="V111">IF($T111="","",INDEX('2_Review &amp; Audit'!$I:$I,$T111))</f>
        <v/>
      </c>
      <c r="W111" s="96" t="str">
        <f t="array" ref="W111">IF($T111="","",MAX(0,INDEX('2_Review &amp; Audit'!$J:$J,$T111)-SUMIFS($X$7:X110,$T$7:T110,$T111)))</f>
        <v/>
      </c>
      <c r="X111" s="96" t="str">
        <f t="shared" si="12"/>
        <v/>
      </c>
      <c r="Y111" s="117" t="str">
        <f>IF($X111="","",$X111*$G111)</f>
        <v/>
      </c>
      <c r="Z111" s="117" t="str">
        <f>IF($T111="","",$H111-IF($P111="",0,$P111)-IF($Y111="",0,$Y111))</f>
        <v/>
      </c>
      <c r="AA111" s="117" t="str">
        <f t="shared" si="13"/>
        <v/>
      </c>
      <c r="AB111" s="96" t="str">
        <f t="shared" si="16"/>
        <v/>
      </c>
      <c r="AC111" s="96" t="str">
        <f t="array" ref="AC111">IF(OR($D111="",$AB111="",N($AB111)&lt;=0),"",IFERROR(MATCH(1,INDEX(('2_Review &amp; Audit'!$F$6:$F$505=$A111)*('2_Review &amp; Audit'!$I$6:$I$505&gt;=$E111-30)*('2_Review &amp; Audit'!$I$6:$I$505&lt;=$E111+30)*('2_Review &amp; Audit'!$R$6:$R$505&gt;0)*(ROW('2_Review &amp; Audit'!$R$6:$R$505)&gt;$T111),0),0)+5,""))</f>
        <v/>
      </c>
      <c r="AD111" s="96" t="str" cm="1">
        <f t="array" ref="AD111">IF($AC111="","",INDEX('2_Review &amp; Audit'!$H:$H,$AC111))</f>
        <v/>
      </c>
      <c r="AE111" s="108" t="str">
        <f t="array" ref="AE111">IF($AC111="","",INDEX('2_Review &amp; Audit'!$I:$I,$AC111))</f>
        <v/>
      </c>
      <c r="AF111" s="96" t="str">
        <f t="array" ref="AF111">IF($AC111="","",MAX(0,INDEX('2_Review &amp; Audit'!$J:$J,$AC111)-SUMIFS($AG$7:AG110,$AC$7:AC110,$AC111)))</f>
        <v/>
      </c>
      <c r="AG111" s="96" t="str">
        <f t="shared" si="20"/>
        <v/>
      </c>
      <c r="AH111" s="117" t="str">
        <f>IF($AG111="","",$AG111*$G111)</f>
        <v/>
      </c>
      <c r="AI111" s="117" t="str">
        <f>IF($AC111="","",$H111-IF($P111="",0,$P111)-IF($Y111="",0,$Y111)-IF($AH111="",0,$AH111))</f>
        <v/>
      </c>
      <c r="AJ111" s="117" t="str">
        <f t="shared" si="3"/>
        <v/>
      </c>
      <c r="AK111" s="96" t="str">
        <f t="shared" si="17"/>
        <v/>
      </c>
      <c r="AL111" s="96" t="str" cm="1">
        <f t="array" ref="AL111">IF(OR($D111="",$AK111="",N($AK111)&lt;=0),"",IFERROR(MATCH(1,INDEX(('2_Review &amp; Audit'!$F$6:$F$505=$A111)*('2_Review &amp; Audit'!$I$6:$I$505&gt;=$E111-30)*('2_Review &amp; Audit'!$I$6:$I$505&lt;=$E111+30)*('2_Review &amp; Audit'!$R$6:$R$505&gt;0)*(ROW('2_Review &amp; Audit'!$R$6:$R$505)&gt;$AC111),0),0)+5,""))</f>
        <v/>
      </c>
      <c r="AM111" s="96" t="str">
        <f>IF($AL111="","",INDEX('2_Review &amp; Audit'!$H:$H,$AL111))</f>
        <v/>
      </c>
      <c r="AN111" s="108" t="str">
        <f>IF($AL111="","",INDEX('2_Review &amp; Audit'!$I:$I,$AL111))</f>
        <v/>
      </c>
      <c r="AO111" s="96" t="str">
        <f>IF($AL111="","",MAX(0,INDEX('2_Review &amp; Audit'!$H:$H,$AL111)-SUMIFS($AP$7:AP110,$AL$7:AL110,$AL111)))</f>
        <v/>
      </c>
      <c r="AP111" s="96" t="str">
        <f>IF(OR($D111="",$AK111="",$AO111=""),"",MIN($AK111,$AO111))</f>
        <v/>
      </c>
      <c r="AQ111" s="117" t="str">
        <f>IF($AP111="","",$AP111*$G111)</f>
        <v/>
      </c>
      <c r="AR111" s="117" t="str">
        <f>IF($AL111="","",$H111-IF($P111="",0,$P111)-IF($Y111="",0,$Y111)-IF($AH111="",0,$AH111)-IF($AQ111="",0,$AQ111))</f>
        <v/>
      </c>
      <c r="AS111" s="117" t="str">
        <f t="shared" si="18"/>
        <v/>
      </c>
      <c r="AT111" s="96" t="str">
        <f t="shared" si="19"/>
        <v/>
      </c>
      <c r="AU111" s="96"/>
    </row>
    <row r="112" spans="1:47" ht="12.75" customHeight="1" x14ac:dyDescent="0.2">
      <c r="A112" s="96" t="str">
        <f>IFERROR(INDEX('2_Review &amp; Audit'!$F$6:$F$505,MATCH(ROW()-5,'2_Review &amp; Audit'!$AC$6:$AC$505,0)),"")</f>
        <v/>
      </c>
      <c r="B112" s="96" t="str">
        <f>IF($A112="","",INDEX('2_Review &amp; Audit'!$C$6:$C$505,MATCH(ROW()-5,'2_Review &amp; Audit'!$AC$6:$AC$505,0)))</f>
        <v/>
      </c>
      <c r="C112" s="96" t="str">
        <f>IF($A112="","",INDEX('2_Review &amp; Audit'!$D$6:$D$505,MATCH(ROW()-5,'2_Review &amp; Audit'!$AC$6:$AC$505,0)))</f>
        <v/>
      </c>
      <c r="D112" s="114" t="str">
        <f>IF($A112="","",INDEX('2_Review &amp; Audit'!$H$6:$H$505,MATCH(ROW()-5,'2_Review &amp; Audit'!$AC$6:$AC$505,0)))</f>
        <v/>
      </c>
      <c r="E112" s="108" t="str">
        <f>IF($A112="","",INDEX('2_Review &amp; Audit'!$M$6:$M$505,MATCH(ROW()-5,'2_Review &amp; Audit'!$AC$6:$AC$505,0)))</f>
        <v/>
      </c>
      <c r="F112" s="109" t="str">
        <f>IF($A112="","",IF(INDEX('2_Review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12" s="142" t="str">
        <f>IF(OR($A112="",$F112=0),"",ABS(INDEX('2_Review &amp; Audit'!$Q$6:$Q$505,MATCH(ROW()-5,'2_Review &amp; Audit'!$AC$6:$AC$505,0))/$F112))</f>
        <v/>
      </c>
      <c r="H112" s="142" t="str">
        <f>IF($A112="","",ABS(INDEX('2_Review &amp; Audit'!$Q$6:$Q$505,MATCH(ROW()-5,'2_Review &amp; Audit'!$AC$6:$AC$505,0))))</f>
        <v/>
      </c>
      <c r="I112" s="96" t="str">
        <f>IF($A112="","",INDEX('2_Review &amp; Audit'!$Y$6:$Y$505,MATCH(ROW()-5,'2_Review &amp; Audit'!$AC$6:$AC$505,0)))</f>
        <v/>
      </c>
      <c r="J112" s="110" t="str">
        <f>IF($A112="","",IFERROR(MATCH(ROW()-5,'2_Review &amp; Audit'!$AC$6:$AC$505,0)+5,""))</f>
        <v/>
      </c>
      <c r="K112" s="96" t="str" cm="1">
        <f t="array" ref="K112">IF($A112="","",IF($AU112&lt;&gt;"",IFERROR(MATCH($AU112,'2_Review &amp; Audit'!$H$6:$H$505,0)+5,""),IFERROR(MATCH(1,INDEX(('2_Review &amp; Audit'!$F$6:$F$505=$A112)*('2_Review &amp; Audit'!$I$6:$I$505&gt;=$E112-30)*('2_Review &amp; Audit'!$I$6:$I$505&lt;=$E112+30)*('2_Review &amp; Audit'!$R$6:$R$505&gt;0),0),0)+5,"")))</f>
        <v/>
      </c>
      <c r="L112" s="110" t="str" cm="1">
        <f t="array" ref="L112">IF($K112="","",INDEX('2_Review &amp; Audit'!$H:$H,$K112))</f>
        <v/>
      </c>
      <c r="M112" s="111" t="str">
        <f t="array" ref="M112">IF($K112="","",INDEX('2_Review &amp; Audit'!$I:$I,$K112))</f>
        <v/>
      </c>
      <c r="N112" s="109" t="str" cm="1">
        <f t="array" ref="N112">IF($K112="","",MAX(0,INDEX('2_Review &amp; Audit'!$R:$R,$K112)-SUMIFS($O$7:O111,$K$7:K111,$K112)))</f>
        <v/>
      </c>
      <c r="O112" s="109" t="str">
        <f>IF(OR($K112="",$N112="",$F112=""),"",MIN($F112,$N112))</f>
        <v/>
      </c>
      <c r="P112" s="112" t="str">
        <f>IF($O112="","",$O112*$G112)</f>
        <v/>
      </c>
      <c r="Q112" s="112" t="str">
        <f>IF($M112="","",$H112-IF($P112="",0,$P112)-IF($Y112="",0,$Y112)-IF($AH112="",0,$AH112)-IF($AQ112="",0,$AQ112))</f>
        <v/>
      </c>
      <c r="R112" s="112" t="str">
        <f t="shared" si="15"/>
        <v/>
      </c>
      <c r="S112" s="96" t="str">
        <f>IF($M112="","",MAX(0,N($F112)-N($O112)))</f>
        <v/>
      </c>
      <c r="T112" s="96" t="str" cm="1">
        <f t="array" ref="T112">IF(OR($D112="",$S112="",N($S112)&lt;=0),"",IFERROR(MATCH(1,INDEX(('2_Review &amp; Audit'!$F$6:$F$505=$A112)*('2_Review &amp; Audit'!$I$6:$I$505&gt;=$E112-30)*('2_Review &amp; Audit'!$I$6:$I$505&lt;=$E112+30)*('2_Review &amp; Audit'!$R$6:$R$505&gt;0)*(ROW('2_Review &amp; Audit'!$R$6:$R$505)&gt;$K112),0),0)+5,""))</f>
        <v/>
      </c>
      <c r="U112" s="96" t="str" cm="1">
        <f t="array" ref="U112">IF($T112="","",INDEX('2_Review &amp; Audit'!$H:$H,$T112))</f>
        <v/>
      </c>
      <c r="V112" s="108" t="str">
        <f t="array" ref="V112">IF($T112="","",INDEX('2_Review &amp; Audit'!$I:$I,$T112))</f>
        <v/>
      </c>
      <c r="W112" s="96" t="str">
        <f t="array" ref="W112">IF($T112="","",MAX(0,INDEX('2_Review &amp; Audit'!$J:$J,$T112)-SUMIFS($X$7:X111,$T$7:T111,$T112)))</f>
        <v/>
      </c>
      <c r="X112" s="96" t="str">
        <f t="shared" si="12"/>
        <v/>
      </c>
      <c r="Y112" s="117" t="str">
        <f>IF($X112="","",$X112*$G112)</f>
        <v/>
      </c>
      <c r="Z112" s="117" t="str">
        <f>IF($T112="","",$H112-IF($P112="",0,$P112)-IF($Y112="",0,$Y112))</f>
        <v/>
      </c>
      <c r="AA112" s="117" t="str">
        <f t="shared" si="13"/>
        <v/>
      </c>
      <c r="AB112" s="96" t="str">
        <f t="shared" si="16"/>
        <v/>
      </c>
      <c r="AC112" s="96" t="str">
        <f t="array" ref="AC112">IF(OR($D112="",$AB112="",N($AB112)&lt;=0),"",IFERROR(MATCH(1,INDEX(('2_Review &amp; Audit'!$F$6:$F$505=$A112)*('2_Review &amp; Audit'!$I$6:$I$505&gt;=$E112-30)*('2_Review &amp; Audit'!$I$6:$I$505&lt;=$E112+30)*('2_Review &amp; Audit'!$R$6:$R$505&gt;0)*(ROW('2_Review &amp; Audit'!$R$6:$R$505)&gt;$T112),0),0)+5,""))</f>
        <v/>
      </c>
      <c r="AD112" s="96" t="str" cm="1">
        <f t="array" ref="AD112">IF($AC112="","",INDEX('2_Review &amp; Audit'!$H:$H,$AC112))</f>
        <v/>
      </c>
      <c r="AE112" s="108" t="str">
        <f t="array" ref="AE112">IF($AC112="","",INDEX('2_Review &amp; Audit'!$I:$I,$AC112))</f>
        <v/>
      </c>
      <c r="AF112" s="96" t="str">
        <f t="array" ref="AF112">IF($AC112="","",MAX(0,INDEX('2_Review &amp; Audit'!$J:$J,$AC112)-SUMIFS($AG$7:AG111,$AC$7:AC111,$AC112)))</f>
        <v/>
      </c>
      <c r="AG112" s="96" t="str">
        <f t="shared" si="20"/>
        <v/>
      </c>
      <c r="AH112" s="117" t="str">
        <f>IF($AG112="","",$AG112*$G112)</f>
        <v/>
      </c>
      <c r="AI112" s="117" t="str">
        <f>IF($AC112="","",$H112-IF($P112="",0,$P112)-IF($Y112="",0,$Y112)-IF($AH112="",0,$AH112))</f>
        <v/>
      </c>
      <c r="AJ112" s="117" t="str">
        <f t="shared" si="3"/>
        <v/>
      </c>
      <c r="AK112" s="96" t="str">
        <f t="shared" si="17"/>
        <v/>
      </c>
      <c r="AL112" s="96" t="str" cm="1">
        <f t="array" ref="AL112">IF(OR($D112="",$AK112="",N($AK112)&lt;=0),"",IFERROR(MATCH(1,INDEX(('2_Review &amp; Audit'!$F$6:$F$505=$A112)*('2_Review &amp; Audit'!$I$6:$I$505&gt;=$E112-30)*('2_Review &amp; Audit'!$I$6:$I$505&lt;=$E112+30)*('2_Review &amp; Audit'!$R$6:$R$505&gt;0)*(ROW('2_Review &amp; Audit'!$R$6:$R$505)&gt;$AC112),0),0)+5,""))</f>
        <v/>
      </c>
      <c r="AM112" s="96" t="str">
        <f>IF($AL112="","",INDEX('2_Review &amp; Audit'!$H:$H,$AL112))</f>
        <v/>
      </c>
      <c r="AN112" s="108" t="str">
        <f>IF($AL112="","",INDEX('2_Review &amp; Audit'!$I:$I,$AL112))</f>
        <v/>
      </c>
      <c r="AO112" s="96" t="str">
        <f>IF($AL112="","",MAX(0,INDEX('2_Review &amp; Audit'!$H:$H,$AL112)-SUMIFS($AP$7:AP111,$AL$7:AL111,$AL112)))</f>
        <v/>
      </c>
      <c r="AP112" s="96" t="str">
        <f>IF(OR($D112="",$AK112="",$AO112=""),"",MIN($AK112,$AO112))</f>
        <v/>
      </c>
      <c r="AQ112" s="117" t="str">
        <f>IF($AP112="","",$AP112*$G112)</f>
        <v/>
      </c>
      <c r="AR112" s="117" t="str">
        <f>IF($AL112="","",$H112-IF($P112="",0,$P112)-IF($Y112="",0,$Y112)-IF($AH112="",0,$AH112)-IF($AQ112="",0,$AQ112))</f>
        <v/>
      </c>
      <c r="AS112" s="117" t="str">
        <f t="shared" si="18"/>
        <v/>
      </c>
      <c r="AT112" s="96" t="str">
        <f t="shared" si="19"/>
        <v/>
      </c>
      <c r="AU112" s="96"/>
    </row>
    <row r="113" spans="1:47" ht="12.75" customHeight="1" x14ac:dyDescent="0.2">
      <c r="A113" s="96" t="str">
        <f>IFERROR(INDEX('2_Review &amp; Audit'!$F$6:$F$505,MATCH(ROW()-5,'2_Review &amp; Audit'!$AC$6:$AC$505,0)),"")</f>
        <v/>
      </c>
      <c r="B113" s="96" t="str">
        <f>IF($A113="","",INDEX('2_Review &amp; Audit'!$C$6:$C$505,MATCH(ROW()-5,'2_Review &amp; Audit'!$AC$6:$AC$505,0)))</f>
        <v/>
      </c>
      <c r="C113" s="96" t="str">
        <f>IF($A113="","",INDEX('2_Review &amp; Audit'!$D$6:$D$505,MATCH(ROW()-5,'2_Review &amp; Audit'!$AC$6:$AC$505,0)))</f>
        <v/>
      </c>
      <c r="D113" s="114" t="str">
        <f>IF($A113="","",INDEX('2_Review &amp; Audit'!$H$6:$H$505,MATCH(ROW()-5,'2_Review &amp; Audit'!$AC$6:$AC$505,0)))</f>
        <v/>
      </c>
      <c r="E113" s="108" t="str">
        <f>IF($A113="","",INDEX('2_Review &amp; Audit'!$M$6:$M$505,MATCH(ROW()-5,'2_Review &amp; Audit'!$AC$6:$AC$505,0)))</f>
        <v/>
      </c>
      <c r="F113" s="109" t="str">
        <f>IF($A113="","",IF(INDEX('2_Review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13" s="142" t="str">
        <f>IF(OR($A113="",$F113=0),"",ABS(INDEX('2_Review &amp; Audit'!$Q$6:$Q$505,MATCH(ROW()-5,'2_Review &amp; Audit'!$AC$6:$AC$505,0))/$F113))</f>
        <v/>
      </c>
      <c r="H113" s="142" t="str">
        <f>IF($A113="","",ABS(INDEX('2_Review &amp; Audit'!$Q$6:$Q$505,MATCH(ROW()-5,'2_Review &amp; Audit'!$AC$6:$AC$505,0))))</f>
        <v/>
      </c>
      <c r="I113" s="96" t="str">
        <f>IF($A113="","",INDEX('2_Review &amp; Audit'!$Y$6:$Y$505,MATCH(ROW()-5,'2_Review &amp; Audit'!$AC$6:$AC$505,0)))</f>
        <v/>
      </c>
      <c r="J113" s="110" t="str">
        <f>IF($A113="","",IFERROR(MATCH(ROW()-5,'2_Review &amp; Audit'!$AC$6:$AC$505,0)+5,""))</f>
        <v/>
      </c>
      <c r="K113" s="96" t="str" cm="1">
        <f t="array" ref="K113">IF($A113="","",IF($AU113&lt;&gt;"",IFERROR(MATCH($AU113,'2_Review &amp; Audit'!$H$6:$H$505,0)+5,""),IFERROR(MATCH(1,INDEX(('2_Review &amp; Audit'!$F$6:$F$505=$A113)*('2_Review &amp; Audit'!$I$6:$I$505&gt;=$E113-30)*('2_Review &amp; Audit'!$I$6:$I$505&lt;=$E113+30)*('2_Review &amp; Audit'!$R$6:$R$505&gt;0),0),0)+5,"")))</f>
        <v/>
      </c>
      <c r="L113" s="110" t="str" cm="1">
        <f t="array" ref="L113">IF($K113="","",INDEX('2_Review &amp; Audit'!$H:$H,$K113))</f>
        <v/>
      </c>
      <c r="M113" s="111" t="str">
        <f t="array" ref="M113">IF($K113="","",INDEX('2_Review &amp; Audit'!$I:$I,$K113))</f>
        <v/>
      </c>
      <c r="N113" s="109" t="str" cm="1">
        <f t="array" ref="N113">IF($K113="","",MAX(0,INDEX('2_Review &amp; Audit'!$R:$R,$K113)-SUMIFS($O$7:O112,$K$7:K112,$K113)))</f>
        <v/>
      </c>
      <c r="O113" s="109" t="str">
        <f>IF(OR($K113="",$N113="",$F113=""),"",MIN($F113,$N113))</f>
        <v/>
      </c>
      <c r="P113" s="112" t="str">
        <f>IF($O113="","",$O113*$G113)</f>
        <v/>
      </c>
      <c r="Q113" s="112" t="str">
        <f>IF($M113="","",$H113-IF($P113="",0,$P113)-IF($Y113="",0,$Y113)-IF($AH113="",0,$AH113)-IF($AQ113="",0,$AQ113))</f>
        <v/>
      </c>
      <c r="R113" s="112" t="str">
        <f t="shared" si="15"/>
        <v/>
      </c>
      <c r="S113" s="96" t="str">
        <f>IF($M113="","",MAX(0,N($F113)-N($O113)))</f>
        <v/>
      </c>
      <c r="T113" s="96" t="str" cm="1">
        <f t="array" ref="T113">IF(OR($D113="",$S113="",N($S113)&lt;=0),"",IFERROR(MATCH(1,INDEX(('2_Review &amp; Audit'!$F$6:$F$505=$A113)*('2_Review &amp; Audit'!$I$6:$I$505&gt;=$E113-30)*('2_Review &amp; Audit'!$I$6:$I$505&lt;=$E113+30)*('2_Review &amp; Audit'!$R$6:$R$505&gt;0)*(ROW('2_Review &amp; Audit'!$R$6:$R$505)&gt;$K113),0),0)+5,""))</f>
        <v/>
      </c>
      <c r="U113" s="96" t="str" cm="1">
        <f t="array" ref="U113">IF($T113="","",INDEX('2_Review &amp; Audit'!$H:$H,$T113))</f>
        <v/>
      </c>
      <c r="V113" s="108" t="str">
        <f t="array" ref="V113">IF($T113="","",INDEX('2_Review &amp; Audit'!$I:$I,$T113))</f>
        <v/>
      </c>
      <c r="W113" s="96" t="str">
        <f t="array" ref="W113">IF($T113="","",MAX(0,INDEX('2_Review &amp; Audit'!$J:$J,$T113)-SUMIFS($X$7:X112,$T$7:T112,$T113)))</f>
        <v/>
      </c>
      <c r="X113" s="96" t="str">
        <f t="shared" si="12"/>
        <v/>
      </c>
      <c r="Y113" s="117" t="str">
        <f>IF($X113="","",$X113*$G113)</f>
        <v/>
      </c>
      <c r="Z113" s="117" t="str">
        <f>IF($T113="","",$H113-IF($P113="",0,$P113)-IF($Y113="",0,$Y113))</f>
        <v/>
      </c>
      <c r="AA113" s="117" t="str">
        <f t="shared" si="13"/>
        <v/>
      </c>
      <c r="AB113" s="96" t="str">
        <f t="shared" si="16"/>
        <v/>
      </c>
      <c r="AC113" s="96" t="str">
        <f t="array" ref="AC113">IF(OR($D113="",$AB113="",N($AB113)&lt;=0),"",IFERROR(MATCH(1,INDEX(('2_Review &amp; Audit'!$F$6:$F$505=$A113)*('2_Review &amp; Audit'!$I$6:$I$505&gt;=$E113-30)*('2_Review &amp; Audit'!$I$6:$I$505&lt;=$E113+30)*('2_Review &amp; Audit'!$R$6:$R$505&gt;0)*(ROW('2_Review &amp; Audit'!$R$6:$R$505)&gt;$T113),0),0)+5,""))</f>
        <v/>
      </c>
      <c r="AD113" s="96" t="str" cm="1">
        <f t="array" ref="AD113">IF($AC113="","",INDEX('2_Review &amp; Audit'!$H:$H,$AC113))</f>
        <v/>
      </c>
      <c r="AE113" s="108" t="str">
        <f t="array" ref="AE113">IF($AC113="","",INDEX('2_Review &amp; Audit'!$I:$I,$AC113))</f>
        <v/>
      </c>
      <c r="AF113" s="96" t="str">
        <f t="array" ref="AF113">IF($AC113="","",MAX(0,INDEX('2_Review &amp; Audit'!$J:$J,$AC113)-SUMIFS($AG$7:AG112,$AC$7:AC112,$AC113)))</f>
        <v/>
      </c>
      <c r="AG113" s="96" t="str">
        <f t="shared" si="20"/>
        <v/>
      </c>
      <c r="AH113" s="117" t="str">
        <f>IF($AG113="","",$AG113*$G113)</f>
        <v/>
      </c>
      <c r="AI113" s="117" t="str">
        <f>IF($AC113="","",$H113-IF($P113="",0,$P113)-IF($Y113="",0,$Y113)-IF($AH113="",0,$AH113))</f>
        <v/>
      </c>
      <c r="AJ113" s="117" t="str">
        <f t="shared" si="3"/>
        <v/>
      </c>
      <c r="AK113" s="96" t="str">
        <f t="shared" si="17"/>
        <v/>
      </c>
      <c r="AL113" s="96" t="str" cm="1">
        <f t="array" ref="AL113">IF(OR($D113="",$AK113="",N($AK113)&lt;=0),"",IFERROR(MATCH(1,INDEX(('2_Review &amp; Audit'!$F$6:$F$505=$A113)*('2_Review &amp; Audit'!$I$6:$I$505&gt;=$E113-30)*('2_Review &amp; Audit'!$I$6:$I$505&lt;=$E113+30)*('2_Review &amp; Audit'!$R$6:$R$505&gt;0)*(ROW('2_Review &amp; Audit'!$R$6:$R$505)&gt;$AC113),0),0)+5,""))</f>
        <v/>
      </c>
      <c r="AM113" s="96" t="str">
        <f>IF($AL113="","",INDEX('2_Review &amp; Audit'!$H:$H,$AL113))</f>
        <v/>
      </c>
      <c r="AN113" s="108" t="str">
        <f>IF($AL113="","",INDEX('2_Review &amp; Audit'!$I:$I,$AL113))</f>
        <v/>
      </c>
      <c r="AO113" s="96" t="str">
        <f>IF($AL113="","",MAX(0,INDEX('2_Review &amp; Audit'!$H:$H,$AL113)-SUMIFS($AP$7:AP112,$AL$7:AL112,$AL113)))</f>
        <v/>
      </c>
      <c r="AP113" s="96" t="str">
        <f>IF(OR($D113="",$AK113="",$AO113=""),"",MIN($AK113,$AO113))</f>
        <v/>
      </c>
      <c r="AQ113" s="117" t="str">
        <f>IF($AP113="","",$AP113*$G113)</f>
        <v/>
      </c>
      <c r="AR113" s="117" t="str">
        <f>IF($AL113="","",$H113-IF($P113="",0,$P113)-IF($Y113="",0,$Y113)-IF($AH113="",0,$AH113)-IF($AQ113="",0,$AQ113))</f>
        <v/>
      </c>
      <c r="AS113" s="117" t="str">
        <f t="shared" si="18"/>
        <v/>
      </c>
      <c r="AT113" s="96" t="str">
        <f t="shared" si="19"/>
        <v/>
      </c>
      <c r="AU113" s="96"/>
    </row>
    <row r="114" spans="1:47" ht="12.75" customHeight="1" x14ac:dyDescent="0.2">
      <c r="A114" s="96" t="str">
        <f>IFERROR(INDEX('2_Review &amp; Audit'!$F$6:$F$505,MATCH(ROW()-5,'2_Review &amp; Audit'!$AC$6:$AC$505,0)),"")</f>
        <v/>
      </c>
      <c r="B114" s="96" t="str">
        <f>IF($A114="","",INDEX('2_Review &amp; Audit'!$C$6:$C$505,MATCH(ROW()-5,'2_Review &amp; Audit'!$AC$6:$AC$505,0)))</f>
        <v/>
      </c>
      <c r="C114" s="96" t="str">
        <f>IF($A114="","",INDEX('2_Review &amp; Audit'!$D$6:$D$505,MATCH(ROW()-5,'2_Review &amp; Audit'!$AC$6:$AC$505,0)))</f>
        <v/>
      </c>
      <c r="D114" s="114" t="str">
        <f>IF($A114="","",INDEX('2_Review &amp; Audit'!$H$6:$H$505,MATCH(ROW()-5,'2_Review &amp; Audit'!$AC$6:$AC$505,0)))</f>
        <v/>
      </c>
      <c r="E114" s="108" t="str">
        <f>IF($A114="","",INDEX('2_Review &amp; Audit'!$M$6:$M$505,MATCH(ROW()-5,'2_Review &amp; Audit'!$AC$6:$AC$505,0)))</f>
        <v/>
      </c>
      <c r="F114" s="109" t="str">
        <f>IF($A114="","",IF(INDEX('2_Review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14" s="142" t="str">
        <f>IF(OR($A114="",$F114=0),"",ABS(INDEX('2_Review &amp; Audit'!$Q$6:$Q$505,MATCH(ROW()-5,'2_Review &amp; Audit'!$AC$6:$AC$505,0))/$F114))</f>
        <v/>
      </c>
      <c r="H114" s="142" t="str">
        <f>IF($A114="","",ABS(INDEX('2_Review &amp; Audit'!$Q$6:$Q$505,MATCH(ROW()-5,'2_Review &amp; Audit'!$AC$6:$AC$505,0))))</f>
        <v/>
      </c>
      <c r="I114" s="96" t="str">
        <f>IF($A114="","",INDEX('2_Review &amp; Audit'!$Y$6:$Y$505,MATCH(ROW()-5,'2_Review &amp; Audit'!$AC$6:$AC$505,0)))</f>
        <v/>
      </c>
      <c r="J114" s="110" t="str">
        <f>IF($A114="","",IFERROR(MATCH(ROW()-5,'2_Review &amp; Audit'!$AC$6:$AC$505,0)+5,""))</f>
        <v/>
      </c>
      <c r="K114" s="96" t="str" cm="1">
        <f t="array" ref="K114">IF($A114="","",IF($AU114&lt;&gt;"",IFERROR(MATCH($AU114,'2_Review &amp; Audit'!$H$6:$H$505,0)+5,""),IFERROR(MATCH(1,INDEX(('2_Review &amp; Audit'!$F$6:$F$505=$A114)*('2_Review &amp; Audit'!$I$6:$I$505&gt;=$E114-30)*('2_Review &amp; Audit'!$I$6:$I$505&lt;=$E114+30)*('2_Review &amp; Audit'!$R$6:$R$505&gt;0),0),0)+5,"")))</f>
        <v/>
      </c>
      <c r="L114" s="110" t="str" cm="1">
        <f t="array" ref="L114">IF($K114="","",INDEX('2_Review &amp; Audit'!$H:$H,$K114))</f>
        <v/>
      </c>
      <c r="M114" s="111" t="str">
        <f t="array" ref="M114">IF($K114="","",INDEX('2_Review &amp; Audit'!$I:$I,$K114))</f>
        <v/>
      </c>
      <c r="N114" s="109" t="str" cm="1">
        <f t="array" ref="N114">IF($K114="","",MAX(0,INDEX('2_Review &amp; Audit'!$R:$R,$K114)-SUMIFS($O$7:O113,$K$7:K113,$K114)))</f>
        <v/>
      </c>
      <c r="O114" s="109" t="str">
        <f>IF(OR($K114="",$N114="",$F114=""),"",MIN($F114,$N114))</f>
        <v/>
      </c>
      <c r="P114" s="112" t="str">
        <f>IF($O114="","",$O114*$G114)</f>
        <v/>
      </c>
      <c r="Q114" s="112" t="str">
        <f>IF($M114="","",$H114-IF($P114="",0,$P114)-IF($Y114="",0,$Y114)-IF($AH114="",0,$AH114)-IF($AQ114="",0,$AQ114))</f>
        <v/>
      </c>
      <c r="R114" s="112" t="str">
        <f t="shared" si="15"/>
        <v/>
      </c>
      <c r="S114" s="96" t="str">
        <f>IF($M114="","",MAX(0,N($F114)-N($O114)))</f>
        <v/>
      </c>
      <c r="T114" s="96" t="str" cm="1">
        <f t="array" ref="T114">IF(OR($D114="",$S114="",N($S114)&lt;=0),"",IFERROR(MATCH(1,INDEX(('2_Review &amp; Audit'!$F$6:$F$505=$A114)*('2_Review &amp; Audit'!$I$6:$I$505&gt;=$E114-30)*('2_Review &amp; Audit'!$I$6:$I$505&lt;=$E114+30)*('2_Review &amp; Audit'!$R$6:$R$505&gt;0)*(ROW('2_Review &amp; Audit'!$R$6:$R$505)&gt;$K114),0),0)+5,""))</f>
        <v/>
      </c>
      <c r="U114" s="96" t="str" cm="1">
        <f t="array" ref="U114">IF($T114="","",INDEX('2_Review &amp; Audit'!$H:$H,$T114))</f>
        <v/>
      </c>
      <c r="V114" s="108" t="str">
        <f t="array" ref="V114">IF($T114="","",INDEX('2_Review &amp; Audit'!$I:$I,$T114))</f>
        <v/>
      </c>
      <c r="W114" s="96" t="str">
        <f t="array" ref="W114">IF($T114="","",MAX(0,INDEX('2_Review &amp; Audit'!$J:$J,$T114)-SUMIFS($X$7:X113,$T$7:T113,$T114)))</f>
        <v/>
      </c>
      <c r="X114" s="96" t="str">
        <f t="shared" si="12"/>
        <v/>
      </c>
      <c r="Y114" s="117" t="str">
        <f>IF($X114="","",$X114*$G114)</f>
        <v/>
      </c>
      <c r="Z114" s="117" t="str">
        <f>IF($T114="","",$H114-IF($P114="",0,$P114)-IF($Y114="",0,$Y114))</f>
        <v/>
      </c>
      <c r="AA114" s="117" t="str">
        <f t="shared" si="13"/>
        <v/>
      </c>
      <c r="AB114" s="96" t="str">
        <f t="shared" si="16"/>
        <v/>
      </c>
      <c r="AC114" s="96" t="str">
        <f t="array" ref="AC114">IF(OR($D114="",$AB114="",N($AB114)&lt;=0),"",IFERROR(MATCH(1,INDEX(('2_Review &amp; Audit'!$F$6:$F$505=$A114)*('2_Review &amp; Audit'!$I$6:$I$505&gt;=$E114-30)*('2_Review &amp; Audit'!$I$6:$I$505&lt;=$E114+30)*('2_Review &amp; Audit'!$R$6:$R$505&gt;0)*(ROW('2_Review &amp; Audit'!$R$6:$R$505)&gt;$T114),0),0)+5,""))</f>
        <v/>
      </c>
      <c r="AD114" s="96" t="str" cm="1">
        <f t="array" ref="AD114">IF($AC114="","",INDEX('2_Review &amp; Audit'!$H:$H,$AC114))</f>
        <v/>
      </c>
      <c r="AE114" s="108" t="str">
        <f t="array" ref="AE114">IF($AC114="","",INDEX('2_Review &amp; Audit'!$I:$I,$AC114))</f>
        <v/>
      </c>
      <c r="AF114" s="96" t="str">
        <f t="array" ref="AF114">IF($AC114="","",MAX(0,INDEX('2_Review &amp; Audit'!$J:$J,$AC114)-SUMIFS($AG$7:AG113,$AC$7:AC113,$AC114)))</f>
        <v/>
      </c>
      <c r="AG114" s="96" t="str">
        <f t="shared" si="20"/>
        <v/>
      </c>
      <c r="AH114" s="117" t="str">
        <f>IF($AG114="","",$AG114*$G114)</f>
        <v/>
      </c>
      <c r="AI114" s="117" t="str">
        <f>IF($AC114="","",$H114-IF($P114="",0,$P114)-IF($Y114="",0,$Y114)-IF($AH114="",0,$AH114))</f>
        <v/>
      </c>
      <c r="AJ114" s="117" t="str">
        <f t="shared" si="3"/>
        <v/>
      </c>
      <c r="AK114" s="96" t="str">
        <f t="shared" si="17"/>
        <v/>
      </c>
      <c r="AL114" s="96" t="str" cm="1">
        <f t="array" ref="AL114">IF(OR($D114="",$AK114="",N($AK114)&lt;=0),"",IFERROR(MATCH(1,INDEX(('2_Review &amp; Audit'!$F$6:$F$505=$A114)*('2_Review &amp; Audit'!$I$6:$I$505&gt;=$E114-30)*('2_Review &amp; Audit'!$I$6:$I$505&lt;=$E114+30)*('2_Review &amp; Audit'!$R$6:$R$505&gt;0)*(ROW('2_Review &amp; Audit'!$R$6:$R$505)&gt;$AC114),0),0)+5,""))</f>
        <v/>
      </c>
      <c r="AM114" s="96" t="str">
        <f>IF($AL114="","",INDEX('2_Review &amp; Audit'!$H:$H,$AL114))</f>
        <v/>
      </c>
      <c r="AN114" s="108" t="str">
        <f>IF($AL114="","",INDEX('2_Review &amp; Audit'!$I:$I,$AL114))</f>
        <v/>
      </c>
      <c r="AO114" s="96" t="str">
        <f>IF($AL114="","",MAX(0,INDEX('2_Review &amp; Audit'!$H:$H,$AL114)-SUMIFS($AP$7:AP113,$AL$7:AL113,$AL114)))</f>
        <v/>
      </c>
      <c r="AP114" s="96" t="str">
        <f>IF(OR($D114="",$AK114="",$AO114=""),"",MIN($AK114,$AO114))</f>
        <v/>
      </c>
      <c r="AQ114" s="117" t="str">
        <f>IF($AP114="","",$AP114*$G114)</f>
        <v/>
      </c>
      <c r="AR114" s="117" t="str">
        <f>IF($AL114="","",$H114-IF($P114="",0,$P114)-IF($Y114="",0,$Y114)-IF($AH114="",0,$AH114)-IF($AQ114="",0,$AQ114))</f>
        <v/>
      </c>
      <c r="AS114" s="117" t="str">
        <f t="shared" si="18"/>
        <v/>
      </c>
      <c r="AT114" s="96" t="str">
        <f t="shared" si="19"/>
        <v/>
      </c>
      <c r="AU114" s="96"/>
    </row>
    <row r="115" spans="1:47" ht="12.75" customHeight="1" x14ac:dyDescent="0.2">
      <c r="A115" s="96" t="str">
        <f>IFERROR(INDEX('2_Review &amp; Audit'!$F$6:$F$505,MATCH(ROW()-5,'2_Review &amp; Audit'!$AC$6:$AC$505,0)),"")</f>
        <v/>
      </c>
      <c r="B115" s="96" t="str">
        <f>IF($A115="","",INDEX('2_Review &amp; Audit'!$C$6:$C$505,MATCH(ROW()-5,'2_Review &amp; Audit'!$AC$6:$AC$505,0)))</f>
        <v/>
      </c>
      <c r="C115" s="96" t="str">
        <f>IF($A115="","",INDEX('2_Review &amp; Audit'!$D$6:$D$505,MATCH(ROW()-5,'2_Review &amp; Audit'!$AC$6:$AC$505,0)))</f>
        <v/>
      </c>
      <c r="D115" s="114" t="str">
        <f>IF($A115="","",INDEX('2_Review &amp; Audit'!$H$6:$H$505,MATCH(ROW()-5,'2_Review &amp; Audit'!$AC$6:$AC$505,0)))</f>
        <v/>
      </c>
      <c r="E115" s="108" t="str">
        <f>IF($A115="","",INDEX('2_Review &amp; Audit'!$M$6:$M$505,MATCH(ROW()-5,'2_Review &amp; Audit'!$AC$6:$AC$505,0)))</f>
        <v/>
      </c>
      <c r="F115" s="109" t="str">
        <f>IF($A115="","",IF(INDEX('2_Review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15" s="142" t="str">
        <f>IF(OR($A115="",$F115=0),"",ABS(INDEX('2_Review &amp; Audit'!$Q$6:$Q$505,MATCH(ROW()-5,'2_Review &amp; Audit'!$AC$6:$AC$505,0))/$F115))</f>
        <v/>
      </c>
      <c r="H115" s="142" t="str">
        <f>IF($A115="","",ABS(INDEX('2_Review &amp; Audit'!$Q$6:$Q$505,MATCH(ROW()-5,'2_Review &amp; Audit'!$AC$6:$AC$505,0))))</f>
        <v/>
      </c>
      <c r="I115" s="96" t="str">
        <f>IF($A115="","",INDEX('2_Review &amp; Audit'!$Y$6:$Y$505,MATCH(ROW()-5,'2_Review &amp; Audit'!$AC$6:$AC$505,0)))</f>
        <v/>
      </c>
      <c r="J115" s="110" t="str">
        <f>IF($A115="","",IFERROR(MATCH(ROW()-5,'2_Review &amp; Audit'!$AC$6:$AC$505,0)+5,""))</f>
        <v/>
      </c>
      <c r="K115" s="96" t="str" cm="1">
        <f t="array" ref="K115">IF($A115="","",IF($AU115&lt;&gt;"",IFERROR(MATCH($AU115,'2_Review &amp; Audit'!$H$6:$H$505,0)+5,""),IFERROR(MATCH(1,INDEX(('2_Review &amp; Audit'!$F$6:$F$505=$A115)*('2_Review &amp; Audit'!$I$6:$I$505&gt;=$E115-30)*('2_Review &amp; Audit'!$I$6:$I$505&lt;=$E115+30)*('2_Review &amp; Audit'!$R$6:$R$505&gt;0),0),0)+5,"")))</f>
        <v/>
      </c>
      <c r="L115" s="110" t="str" cm="1">
        <f t="array" ref="L115">IF($K115="","",INDEX('2_Review &amp; Audit'!$H:$H,$K115))</f>
        <v/>
      </c>
      <c r="M115" s="111" t="str">
        <f t="array" ref="M115">IF($K115="","",INDEX('2_Review &amp; Audit'!$I:$I,$K115))</f>
        <v/>
      </c>
      <c r="N115" s="109" t="str" cm="1">
        <f t="array" ref="N115">IF($K115="","",MAX(0,INDEX('2_Review &amp; Audit'!$R:$R,$K115)-SUMIFS($O$7:O114,$K$7:K114,$K115)))</f>
        <v/>
      </c>
      <c r="O115" s="109" t="str">
        <f>IF(OR($K115="",$N115="",$F115=""),"",MIN($F115,$N115))</f>
        <v/>
      </c>
      <c r="P115" s="112" t="str">
        <f>IF($O115="","",$O115*$G115)</f>
        <v/>
      </c>
      <c r="Q115" s="112" t="str">
        <f>IF($M115="","",$H115-IF($P115="",0,$P115)-IF($Y115="",0,$Y115)-IF($AH115="",0,$AH115)-IF($AQ115="",0,$AQ115))</f>
        <v/>
      </c>
      <c r="R115" s="112" t="str">
        <f t="shared" si="15"/>
        <v/>
      </c>
      <c r="S115" s="96" t="str">
        <f>IF($M115="","",MAX(0,N($F115)-N($O115)))</f>
        <v/>
      </c>
      <c r="T115" s="96" t="str" cm="1">
        <f t="array" ref="T115">IF(OR($D115="",$S115="",N($S115)&lt;=0),"",IFERROR(MATCH(1,INDEX(('2_Review &amp; Audit'!$F$6:$F$505=$A115)*('2_Review &amp; Audit'!$I$6:$I$505&gt;=$E115-30)*('2_Review &amp; Audit'!$I$6:$I$505&lt;=$E115+30)*('2_Review &amp; Audit'!$R$6:$R$505&gt;0)*(ROW('2_Review &amp; Audit'!$R$6:$R$505)&gt;$K115),0),0)+5,""))</f>
        <v/>
      </c>
      <c r="U115" s="96" t="str" cm="1">
        <f t="array" ref="U115">IF($T115="","",INDEX('2_Review &amp; Audit'!$H:$H,$T115))</f>
        <v/>
      </c>
      <c r="V115" s="108" t="str">
        <f t="array" ref="V115">IF($T115="","",INDEX('2_Review &amp; Audit'!$I:$I,$T115))</f>
        <v/>
      </c>
      <c r="W115" s="96" t="str">
        <f t="array" ref="W115">IF($T115="","",MAX(0,INDEX('2_Review &amp; Audit'!$J:$J,$T115)-SUMIFS($X$7:X114,$T$7:T114,$T115)))</f>
        <v/>
      </c>
      <c r="X115" s="96" t="str">
        <f t="shared" si="12"/>
        <v/>
      </c>
      <c r="Y115" s="117" t="str">
        <f>IF($X115="","",$X115*$G115)</f>
        <v/>
      </c>
      <c r="Z115" s="117" t="str">
        <f>IF($T115="","",$H115-IF($P115="",0,$P115)-IF($Y115="",0,$Y115))</f>
        <v/>
      </c>
      <c r="AA115" s="117" t="str">
        <f t="shared" si="13"/>
        <v/>
      </c>
      <c r="AB115" s="96" t="str">
        <f t="shared" si="16"/>
        <v/>
      </c>
      <c r="AC115" s="96" t="str">
        <f t="array" ref="AC115">IF(OR($D115="",$AB115="",N($AB115)&lt;=0),"",IFERROR(MATCH(1,INDEX(('2_Review &amp; Audit'!$F$6:$F$505=$A115)*('2_Review &amp; Audit'!$I$6:$I$505&gt;=$E115-30)*('2_Review &amp; Audit'!$I$6:$I$505&lt;=$E115+30)*('2_Review &amp; Audit'!$R$6:$R$505&gt;0)*(ROW('2_Review &amp; Audit'!$R$6:$R$505)&gt;$T115),0),0)+5,""))</f>
        <v/>
      </c>
      <c r="AD115" s="96" t="str" cm="1">
        <f t="array" ref="AD115">IF($AC115="","",INDEX('2_Review &amp; Audit'!$H:$H,$AC115))</f>
        <v/>
      </c>
      <c r="AE115" s="108" t="str">
        <f t="array" ref="AE115">IF($AC115="","",INDEX('2_Review &amp; Audit'!$I:$I,$AC115))</f>
        <v/>
      </c>
      <c r="AF115" s="96" t="str">
        <f t="array" ref="AF115">IF($AC115="","",MAX(0,INDEX('2_Review &amp; Audit'!$J:$J,$AC115)-SUMIFS($AG$7:AG114,$AC$7:AC114,$AC115)))</f>
        <v/>
      </c>
      <c r="AG115" s="96" t="str">
        <f t="shared" si="20"/>
        <v/>
      </c>
      <c r="AH115" s="117" t="str">
        <f>IF($AG115="","",$AG115*$G115)</f>
        <v/>
      </c>
      <c r="AI115" s="117" t="str">
        <f>IF($AC115="","",$H115-IF($P115="",0,$P115)-IF($Y115="",0,$Y115)-IF($AH115="",0,$AH115))</f>
        <v/>
      </c>
      <c r="AJ115" s="117" t="str">
        <f t="shared" si="3"/>
        <v/>
      </c>
      <c r="AK115" s="96" t="str">
        <f t="shared" si="17"/>
        <v/>
      </c>
      <c r="AL115" s="96" t="str" cm="1">
        <f t="array" ref="AL115">IF(OR($D115="",$AK115="",N($AK115)&lt;=0),"",IFERROR(MATCH(1,INDEX(('2_Review &amp; Audit'!$F$6:$F$505=$A115)*('2_Review &amp; Audit'!$I$6:$I$505&gt;=$E115-30)*('2_Review &amp; Audit'!$I$6:$I$505&lt;=$E115+30)*('2_Review &amp; Audit'!$R$6:$R$505&gt;0)*(ROW('2_Review &amp; Audit'!$R$6:$R$505)&gt;$AC115),0),0)+5,""))</f>
        <v/>
      </c>
      <c r="AM115" s="96" t="str">
        <f>IF($AL115="","",INDEX('2_Review &amp; Audit'!$H:$H,$AL115))</f>
        <v/>
      </c>
      <c r="AN115" s="108" t="str">
        <f>IF($AL115="","",INDEX('2_Review &amp; Audit'!$I:$I,$AL115))</f>
        <v/>
      </c>
      <c r="AO115" s="96" t="str">
        <f>IF($AL115="","",MAX(0,INDEX('2_Review &amp; Audit'!$H:$H,$AL115)-SUMIFS($AP$7:AP114,$AL$7:AL114,$AL115)))</f>
        <v/>
      </c>
      <c r="AP115" s="96" t="str">
        <f>IF(OR($D115="",$AK115="",$AO115=""),"",MIN($AK115,$AO115))</f>
        <v/>
      </c>
      <c r="AQ115" s="117" t="str">
        <f>IF($AP115="","",$AP115*$G115)</f>
        <v/>
      </c>
      <c r="AR115" s="117" t="str">
        <f>IF($AL115="","",$H115-IF($P115="",0,$P115)-IF($Y115="",0,$Y115)-IF($AH115="",0,$AH115)-IF($AQ115="",0,$AQ115))</f>
        <v/>
      </c>
      <c r="AS115" s="117" t="str">
        <f t="shared" si="18"/>
        <v/>
      </c>
      <c r="AT115" s="96" t="str">
        <f t="shared" si="19"/>
        <v/>
      </c>
      <c r="AU115" s="96"/>
    </row>
    <row r="116" spans="1:47" ht="12.75" customHeight="1" x14ac:dyDescent="0.2">
      <c r="A116" s="96" t="str">
        <f>IFERROR(INDEX('2_Review &amp; Audit'!$F$6:$F$505,MATCH(ROW()-5,'2_Review &amp; Audit'!$AC$6:$AC$505,0)),"")</f>
        <v/>
      </c>
      <c r="B116" s="96" t="str">
        <f>IF($A116="","",INDEX('2_Review &amp; Audit'!$C$6:$C$505,MATCH(ROW()-5,'2_Review &amp; Audit'!$AC$6:$AC$505,0)))</f>
        <v/>
      </c>
      <c r="C116" s="96" t="str">
        <f>IF($A116="","",INDEX('2_Review &amp; Audit'!$D$6:$D$505,MATCH(ROW()-5,'2_Review &amp; Audit'!$AC$6:$AC$505,0)))</f>
        <v/>
      </c>
      <c r="D116" s="114" t="str">
        <f>IF($A116="","",INDEX('2_Review &amp; Audit'!$H$6:$H$505,MATCH(ROW()-5,'2_Review &amp; Audit'!$AC$6:$AC$505,0)))</f>
        <v/>
      </c>
      <c r="E116" s="108" t="str">
        <f>IF($A116="","",INDEX('2_Review &amp; Audit'!$M$6:$M$505,MATCH(ROW()-5,'2_Review &amp; Audit'!$AC$6:$AC$505,0)))</f>
        <v/>
      </c>
      <c r="F116" s="109" t="str">
        <f>IF($A116="","",IF(INDEX('2_Review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16" s="142" t="str">
        <f>IF(OR($A116="",$F116=0),"",ABS(INDEX('2_Review &amp; Audit'!$Q$6:$Q$505,MATCH(ROW()-5,'2_Review &amp; Audit'!$AC$6:$AC$505,0))/$F116))</f>
        <v/>
      </c>
      <c r="H116" s="142" t="str">
        <f>IF($A116="","",ABS(INDEX('2_Review &amp; Audit'!$Q$6:$Q$505,MATCH(ROW()-5,'2_Review &amp; Audit'!$AC$6:$AC$505,0))))</f>
        <v/>
      </c>
      <c r="I116" s="96" t="str">
        <f>IF($A116="","",INDEX('2_Review &amp; Audit'!$Y$6:$Y$505,MATCH(ROW()-5,'2_Review &amp; Audit'!$AC$6:$AC$505,0)))</f>
        <v/>
      </c>
      <c r="J116" s="110" t="str">
        <f>IF($A116="","",IFERROR(MATCH(ROW()-5,'2_Review &amp; Audit'!$AC$6:$AC$505,0)+5,""))</f>
        <v/>
      </c>
      <c r="K116" s="96" t="str" cm="1">
        <f t="array" ref="K116">IF($A116="","",IF($AU116&lt;&gt;"",IFERROR(MATCH($AU116,'2_Review &amp; Audit'!$H$6:$H$505,0)+5,""),IFERROR(MATCH(1,INDEX(('2_Review &amp; Audit'!$F$6:$F$505=$A116)*('2_Review &amp; Audit'!$I$6:$I$505&gt;=$E116-30)*('2_Review &amp; Audit'!$I$6:$I$505&lt;=$E116+30)*('2_Review &amp; Audit'!$R$6:$R$505&gt;0),0),0)+5,"")))</f>
        <v/>
      </c>
      <c r="L116" s="110" t="str" cm="1">
        <f t="array" ref="L116">IF($K116="","",INDEX('2_Review &amp; Audit'!$H:$H,$K116))</f>
        <v/>
      </c>
      <c r="M116" s="111" t="str">
        <f t="array" ref="M116">IF($K116="","",INDEX('2_Review &amp; Audit'!$I:$I,$K116))</f>
        <v/>
      </c>
      <c r="N116" s="109" t="str" cm="1">
        <f t="array" ref="N116">IF($K116="","",MAX(0,INDEX('2_Review &amp; Audit'!$R:$R,$K116)-SUMIFS($O$7:O115,$K$7:K115,$K116)))</f>
        <v/>
      </c>
      <c r="O116" s="109" t="str">
        <f>IF(OR($K116="",$N116="",$F116=""),"",MIN($F116,$N116))</f>
        <v/>
      </c>
      <c r="P116" s="112" t="str">
        <f>IF($O116="","",$O116*$G116)</f>
        <v/>
      </c>
      <c r="Q116" s="112" t="str">
        <f>IF($M116="","",$H116-IF($P116="",0,$P116)-IF($Y116="",0,$Y116)-IF($AH116="",0,$AH116)-IF($AQ116="",0,$AQ116))</f>
        <v/>
      </c>
      <c r="R116" s="112" t="str">
        <f t="shared" si="15"/>
        <v/>
      </c>
      <c r="S116" s="96" t="str">
        <f>IF($M116="","",MAX(0,N($F116)-N($O116)))</f>
        <v/>
      </c>
      <c r="T116" s="96" t="str" cm="1">
        <f t="array" ref="T116">IF(OR($D116="",$S116="",N($S116)&lt;=0),"",IFERROR(MATCH(1,INDEX(('2_Review &amp; Audit'!$F$6:$F$505=$A116)*('2_Review &amp; Audit'!$I$6:$I$505&gt;=$E116-30)*('2_Review &amp; Audit'!$I$6:$I$505&lt;=$E116+30)*('2_Review &amp; Audit'!$R$6:$R$505&gt;0)*(ROW('2_Review &amp; Audit'!$R$6:$R$505)&gt;$K116),0),0)+5,""))</f>
        <v/>
      </c>
      <c r="U116" s="96" t="str" cm="1">
        <f t="array" ref="U116">IF($T116="","",INDEX('2_Review &amp; Audit'!$H:$H,$T116))</f>
        <v/>
      </c>
      <c r="V116" s="108" t="str">
        <f t="array" ref="V116">IF($T116="","",INDEX('2_Review &amp; Audit'!$I:$I,$T116))</f>
        <v/>
      </c>
      <c r="W116" s="96" t="str">
        <f t="array" ref="W116">IF($T116="","",MAX(0,INDEX('2_Review &amp; Audit'!$J:$J,$T116)-SUMIFS($X$7:X115,$T$7:T115,$T116)))</f>
        <v/>
      </c>
      <c r="X116" s="96" t="str">
        <f t="shared" si="12"/>
        <v/>
      </c>
      <c r="Y116" s="117" t="str">
        <f>IF($X116="","",$X116*$G116)</f>
        <v/>
      </c>
      <c r="Z116" s="117" t="str">
        <f>IF($T116="","",$H116-IF($P116="",0,$P116)-IF($Y116="",0,$Y116))</f>
        <v/>
      </c>
      <c r="AA116" s="117" t="str">
        <f t="shared" si="13"/>
        <v/>
      </c>
      <c r="AB116" s="96" t="str">
        <f t="shared" si="16"/>
        <v/>
      </c>
      <c r="AC116" s="96" t="str">
        <f t="array" ref="AC116">IF(OR($D116="",$AB116="",N($AB116)&lt;=0),"",IFERROR(MATCH(1,INDEX(('2_Review &amp; Audit'!$F$6:$F$505=$A116)*('2_Review &amp; Audit'!$I$6:$I$505&gt;=$E116-30)*('2_Review &amp; Audit'!$I$6:$I$505&lt;=$E116+30)*('2_Review &amp; Audit'!$R$6:$R$505&gt;0)*(ROW('2_Review &amp; Audit'!$R$6:$R$505)&gt;$T116),0),0)+5,""))</f>
        <v/>
      </c>
      <c r="AD116" s="96" t="str" cm="1">
        <f t="array" ref="AD116">IF($AC116="","",INDEX('2_Review &amp; Audit'!$H:$H,$AC116))</f>
        <v/>
      </c>
      <c r="AE116" s="108" t="str">
        <f t="array" ref="AE116">IF($AC116="","",INDEX('2_Review &amp; Audit'!$I:$I,$AC116))</f>
        <v/>
      </c>
      <c r="AF116" s="96" t="str">
        <f t="array" ref="AF116">IF($AC116="","",MAX(0,INDEX('2_Review &amp; Audit'!$J:$J,$AC116)-SUMIFS($AG$7:AG115,$AC$7:AC115,$AC116)))</f>
        <v/>
      </c>
      <c r="AG116" s="96" t="str">
        <f t="shared" si="20"/>
        <v/>
      </c>
      <c r="AH116" s="117" t="str">
        <f>IF($AG116="","",$AG116*$G116)</f>
        <v/>
      </c>
      <c r="AI116" s="117" t="str">
        <f>IF($AC116="","",$H116-IF($P116="",0,$P116)-IF($Y116="",0,$Y116)-IF($AH116="",0,$AH116))</f>
        <v/>
      </c>
      <c r="AJ116" s="117" t="str">
        <f t="shared" si="3"/>
        <v/>
      </c>
      <c r="AK116" s="96" t="str">
        <f t="shared" si="17"/>
        <v/>
      </c>
      <c r="AL116" s="96" t="str" cm="1">
        <f t="array" ref="AL116">IF(OR($D116="",$AK116="",N($AK116)&lt;=0),"",IFERROR(MATCH(1,INDEX(('2_Review &amp; Audit'!$F$6:$F$505=$A116)*('2_Review &amp; Audit'!$I$6:$I$505&gt;=$E116-30)*('2_Review &amp; Audit'!$I$6:$I$505&lt;=$E116+30)*('2_Review &amp; Audit'!$R$6:$R$505&gt;0)*(ROW('2_Review &amp; Audit'!$R$6:$R$505)&gt;$AC116),0),0)+5,""))</f>
        <v/>
      </c>
      <c r="AM116" s="96" t="str">
        <f>IF($AL116="","",INDEX('2_Review &amp; Audit'!$H:$H,$AL116))</f>
        <v/>
      </c>
      <c r="AN116" s="108" t="str">
        <f>IF($AL116="","",INDEX('2_Review &amp; Audit'!$I:$I,$AL116))</f>
        <v/>
      </c>
      <c r="AO116" s="96" t="str">
        <f>IF($AL116="","",MAX(0,INDEX('2_Review &amp; Audit'!$H:$H,$AL116)-SUMIFS($AP$7:AP115,$AL$7:AL115,$AL116)))</f>
        <v/>
      </c>
      <c r="AP116" s="96" t="str">
        <f>IF(OR($D116="",$AK116="",$AO116=""),"",MIN($AK116,$AO116))</f>
        <v/>
      </c>
      <c r="AQ116" s="117" t="str">
        <f>IF($AP116="","",$AP116*$G116)</f>
        <v/>
      </c>
      <c r="AR116" s="117" t="str">
        <f>IF($AL116="","",$H116-IF($P116="",0,$P116)-IF($Y116="",0,$Y116)-IF($AH116="",0,$AH116)-IF($AQ116="",0,$AQ116))</f>
        <v/>
      </c>
      <c r="AS116" s="117" t="str">
        <f t="shared" si="18"/>
        <v/>
      </c>
      <c r="AT116" s="96" t="str">
        <f t="shared" si="19"/>
        <v/>
      </c>
      <c r="AU116" s="96"/>
    </row>
    <row r="117" spans="1:47" ht="12.75" customHeight="1" x14ac:dyDescent="0.2">
      <c r="A117" s="96" t="str">
        <f>IFERROR(INDEX('2_Review &amp; Audit'!$F$6:$F$505,MATCH(ROW()-5,'2_Review &amp; Audit'!$AC$6:$AC$505,0)),"")</f>
        <v/>
      </c>
      <c r="B117" s="96" t="str">
        <f>IF($A117="","",INDEX('2_Review &amp; Audit'!$C$6:$C$505,MATCH(ROW()-5,'2_Review &amp; Audit'!$AC$6:$AC$505,0)))</f>
        <v/>
      </c>
      <c r="C117" s="96" t="str">
        <f>IF($A117="","",INDEX('2_Review &amp; Audit'!$D$6:$D$505,MATCH(ROW()-5,'2_Review &amp; Audit'!$AC$6:$AC$505,0)))</f>
        <v/>
      </c>
      <c r="D117" s="114" t="str">
        <f>IF($A117="","",INDEX('2_Review &amp; Audit'!$H$6:$H$505,MATCH(ROW()-5,'2_Review &amp; Audit'!$AC$6:$AC$505,0)))</f>
        <v/>
      </c>
      <c r="E117" s="108" t="str">
        <f>IF($A117="","",INDEX('2_Review &amp; Audit'!$M$6:$M$505,MATCH(ROW()-5,'2_Review &amp; Audit'!$AC$6:$AC$505,0)))</f>
        <v/>
      </c>
      <c r="F117" s="109" t="str">
        <f>IF($A117="","",IF(INDEX('2_Review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17" s="142" t="str">
        <f>IF(OR($A117="",$F117=0),"",ABS(INDEX('2_Review &amp; Audit'!$Q$6:$Q$505,MATCH(ROW()-5,'2_Review &amp; Audit'!$AC$6:$AC$505,0))/$F117))</f>
        <v/>
      </c>
      <c r="H117" s="142" t="str">
        <f>IF($A117="","",ABS(INDEX('2_Review &amp; Audit'!$Q$6:$Q$505,MATCH(ROW()-5,'2_Review &amp; Audit'!$AC$6:$AC$505,0))))</f>
        <v/>
      </c>
      <c r="I117" s="96" t="str">
        <f>IF($A117="","",INDEX('2_Review &amp; Audit'!$Y$6:$Y$505,MATCH(ROW()-5,'2_Review &amp; Audit'!$AC$6:$AC$505,0)))</f>
        <v/>
      </c>
      <c r="J117" s="110" t="str">
        <f>IF($A117="","",IFERROR(MATCH(ROW()-5,'2_Review &amp; Audit'!$AC$6:$AC$505,0)+5,""))</f>
        <v/>
      </c>
      <c r="K117" s="96" t="str" cm="1">
        <f t="array" ref="K117">IF($A117="","",IF($AU117&lt;&gt;"",IFERROR(MATCH($AU117,'2_Review &amp; Audit'!$H$6:$H$505,0)+5,""),IFERROR(MATCH(1,INDEX(('2_Review &amp; Audit'!$F$6:$F$505=$A117)*('2_Review &amp; Audit'!$I$6:$I$505&gt;=$E117-30)*('2_Review &amp; Audit'!$I$6:$I$505&lt;=$E117+30)*('2_Review &amp; Audit'!$R$6:$R$505&gt;0),0),0)+5,"")))</f>
        <v/>
      </c>
      <c r="L117" s="110" t="str" cm="1">
        <f t="array" ref="L117">IF($K117="","",INDEX('2_Review &amp; Audit'!$H:$H,$K117))</f>
        <v/>
      </c>
      <c r="M117" s="111" t="str">
        <f t="array" ref="M117">IF($K117="","",INDEX('2_Review &amp; Audit'!$I:$I,$K117))</f>
        <v/>
      </c>
      <c r="N117" s="109" t="str" cm="1">
        <f t="array" ref="N117">IF($K117="","",MAX(0,INDEX('2_Review &amp; Audit'!$R:$R,$K117)-SUMIFS($O$7:O116,$K$7:K116,$K117)))</f>
        <v/>
      </c>
      <c r="O117" s="109" t="str">
        <f>IF(OR($K117="",$N117="",$F117=""),"",MIN($F117,$N117))</f>
        <v/>
      </c>
      <c r="P117" s="112" t="str">
        <f>IF($O117="","",$O117*$G117)</f>
        <v/>
      </c>
      <c r="Q117" s="112" t="str">
        <f>IF($M117="","",$H117-IF($P117="",0,$P117)-IF($Y117="",0,$Y117)-IF($AH117="",0,$AH117)-IF($AQ117="",0,$AQ117))</f>
        <v/>
      </c>
      <c r="R117" s="112" t="str">
        <f t="shared" si="15"/>
        <v/>
      </c>
      <c r="S117" s="96" t="str">
        <f>IF($M117="","",MAX(0,N($F117)-N($O117)))</f>
        <v/>
      </c>
      <c r="T117" s="96" t="str" cm="1">
        <f t="array" ref="T117">IF(OR($D117="",$S117="",N($S117)&lt;=0),"",IFERROR(MATCH(1,INDEX(('2_Review &amp; Audit'!$F$6:$F$505=$A117)*('2_Review &amp; Audit'!$I$6:$I$505&gt;=$E117-30)*('2_Review &amp; Audit'!$I$6:$I$505&lt;=$E117+30)*('2_Review &amp; Audit'!$R$6:$R$505&gt;0)*(ROW('2_Review &amp; Audit'!$R$6:$R$505)&gt;$K117),0),0)+5,""))</f>
        <v/>
      </c>
      <c r="U117" s="96" t="str" cm="1">
        <f t="array" ref="U117">IF($T117="","",INDEX('2_Review &amp; Audit'!$H:$H,$T117))</f>
        <v/>
      </c>
      <c r="V117" s="108" t="str">
        <f t="array" ref="V117">IF($T117="","",INDEX('2_Review &amp; Audit'!$I:$I,$T117))</f>
        <v/>
      </c>
      <c r="W117" s="96" t="str">
        <f t="array" ref="W117">IF($T117="","",MAX(0,INDEX('2_Review &amp; Audit'!$J:$J,$T117)-SUMIFS($X$7:X116,$T$7:T116,$T117)))</f>
        <v/>
      </c>
      <c r="X117" s="96" t="str">
        <f t="shared" si="12"/>
        <v/>
      </c>
      <c r="Y117" s="117" t="str">
        <f>IF($X117="","",$X117*$G117)</f>
        <v/>
      </c>
      <c r="Z117" s="117" t="str">
        <f>IF($T117="","",$H117-IF($P117="",0,$P117)-IF($Y117="",0,$Y117))</f>
        <v/>
      </c>
      <c r="AA117" s="117" t="str">
        <f t="shared" si="13"/>
        <v/>
      </c>
      <c r="AB117" s="96" t="str">
        <f t="shared" si="16"/>
        <v/>
      </c>
      <c r="AC117" s="96" t="str">
        <f t="array" ref="AC117">IF(OR($D117="",$AB117="",N($AB117)&lt;=0),"",IFERROR(MATCH(1,INDEX(('2_Review &amp; Audit'!$F$6:$F$505=$A117)*('2_Review &amp; Audit'!$I$6:$I$505&gt;=$E117-30)*('2_Review &amp; Audit'!$I$6:$I$505&lt;=$E117+30)*('2_Review &amp; Audit'!$R$6:$R$505&gt;0)*(ROW('2_Review &amp; Audit'!$R$6:$R$505)&gt;$T117),0),0)+5,""))</f>
        <v/>
      </c>
      <c r="AD117" s="96" t="str" cm="1">
        <f t="array" ref="AD117">IF($AC117="","",INDEX('2_Review &amp; Audit'!$H:$H,$AC117))</f>
        <v/>
      </c>
      <c r="AE117" s="108" t="str">
        <f t="array" ref="AE117">IF($AC117="","",INDEX('2_Review &amp; Audit'!$I:$I,$AC117))</f>
        <v/>
      </c>
      <c r="AF117" s="96" t="str">
        <f t="array" ref="AF117">IF($AC117="","",MAX(0,INDEX('2_Review &amp; Audit'!$J:$J,$AC117)-SUMIFS($AG$7:AG116,$AC$7:AC116,$AC117)))</f>
        <v/>
      </c>
      <c r="AG117" s="96" t="str">
        <f t="shared" si="20"/>
        <v/>
      </c>
      <c r="AH117" s="117" t="str">
        <f>IF($AG117="","",$AG117*$G117)</f>
        <v/>
      </c>
      <c r="AI117" s="117" t="str">
        <f>IF($AC117="","",$H117-IF($P117="",0,$P117)-IF($Y117="",0,$Y117)-IF($AH117="",0,$AH117))</f>
        <v/>
      </c>
      <c r="AJ117" s="117" t="str">
        <f t="shared" si="3"/>
        <v/>
      </c>
      <c r="AK117" s="96" t="str">
        <f t="shared" si="17"/>
        <v/>
      </c>
      <c r="AL117" s="96" t="str" cm="1">
        <f t="array" ref="AL117">IF(OR($D117="",$AK117="",N($AK117)&lt;=0),"",IFERROR(MATCH(1,INDEX(('2_Review &amp; Audit'!$F$6:$F$505=$A117)*('2_Review &amp; Audit'!$I$6:$I$505&gt;=$E117-30)*('2_Review &amp; Audit'!$I$6:$I$505&lt;=$E117+30)*('2_Review &amp; Audit'!$R$6:$R$505&gt;0)*(ROW('2_Review &amp; Audit'!$R$6:$R$505)&gt;$AC117),0),0)+5,""))</f>
        <v/>
      </c>
      <c r="AM117" s="96" t="str">
        <f>IF($AL117="","",INDEX('2_Review &amp; Audit'!$H:$H,$AL117))</f>
        <v/>
      </c>
      <c r="AN117" s="108" t="str">
        <f>IF($AL117="","",INDEX('2_Review &amp; Audit'!$I:$I,$AL117))</f>
        <v/>
      </c>
      <c r="AO117" s="96" t="str">
        <f>IF($AL117="","",MAX(0,INDEX('2_Review &amp; Audit'!$H:$H,$AL117)-SUMIFS($AP$7:AP116,$AL$7:AL116,$AL117)))</f>
        <v/>
      </c>
      <c r="AP117" s="96" t="str">
        <f>IF(OR($D117="",$AK117="",$AO117=""),"",MIN($AK117,$AO117))</f>
        <v/>
      </c>
      <c r="AQ117" s="117" t="str">
        <f>IF($AP117="","",$AP117*$G117)</f>
        <v/>
      </c>
      <c r="AR117" s="117" t="str">
        <f>IF($AL117="","",$H117-IF($P117="",0,$P117)-IF($Y117="",0,$Y117)-IF($AH117="",0,$AH117)-IF($AQ117="",0,$AQ117))</f>
        <v/>
      </c>
      <c r="AS117" s="117" t="str">
        <f t="shared" si="18"/>
        <v/>
      </c>
      <c r="AT117" s="96" t="str">
        <f t="shared" si="19"/>
        <v/>
      </c>
      <c r="AU117" s="96"/>
    </row>
    <row r="118" spans="1:47" ht="12.75" customHeight="1" x14ac:dyDescent="0.2">
      <c r="A118" s="96" t="str">
        <f>IFERROR(INDEX('2_Review &amp; Audit'!$F$6:$F$505,MATCH(ROW()-5,'2_Review &amp; Audit'!$AC$6:$AC$505,0)),"")</f>
        <v/>
      </c>
      <c r="B118" s="96" t="str">
        <f>IF($A118="","",INDEX('2_Review &amp; Audit'!$C$6:$C$505,MATCH(ROW()-5,'2_Review &amp; Audit'!$AC$6:$AC$505,0)))</f>
        <v/>
      </c>
      <c r="C118" s="96" t="str">
        <f>IF($A118="","",INDEX('2_Review &amp; Audit'!$D$6:$D$505,MATCH(ROW()-5,'2_Review &amp; Audit'!$AC$6:$AC$505,0)))</f>
        <v/>
      </c>
      <c r="D118" s="114" t="str">
        <f>IF($A118="","",INDEX('2_Review &amp; Audit'!$H$6:$H$505,MATCH(ROW()-5,'2_Review &amp; Audit'!$AC$6:$AC$505,0)))</f>
        <v/>
      </c>
      <c r="E118" s="108" t="str">
        <f>IF($A118="","",INDEX('2_Review &amp; Audit'!$M$6:$M$505,MATCH(ROW()-5,'2_Review &amp; Audit'!$AC$6:$AC$505,0)))</f>
        <v/>
      </c>
      <c r="F118" s="109" t="str">
        <f>IF($A118="","",IF(INDEX('2_Review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18" s="142" t="str">
        <f>IF(OR($A118="",$F118=0),"",ABS(INDEX('2_Review &amp; Audit'!$Q$6:$Q$505,MATCH(ROW()-5,'2_Review &amp; Audit'!$AC$6:$AC$505,0))/$F118))</f>
        <v/>
      </c>
      <c r="H118" s="142" t="str">
        <f>IF($A118="","",ABS(INDEX('2_Review &amp; Audit'!$Q$6:$Q$505,MATCH(ROW()-5,'2_Review &amp; Audit'!$AC$6:$AC$505,0))))</f>
        <v/>
      </c>
      <c r="I118" s="96" t="str">
        <f>IF($A118="","",INDEX('2_Review &amp; Audit'!$Y$6:$Y$505,MATCH(ROW()-5,'2_Review &amp; Audit'!$AC$6:$AC$505,0)))</f>
        <v/>
      </c>
      <c r="J118" s="110" t="str">
        <f>IF($A118="","",IFERROR(MATCH(ROW()-5,'2_Review &amp; Audit'!$AC$6:$AC$505,0)+5,""))</f>
        <v/>
      </c>
      <c r="K118" s="96" t="str" cm="1">
        <f t="array" ref="K118">IF($A118="","",IF($AU118&lt;&gt;"",IFERROR(MATCH($AU118,'2_Review &amp; Audit'!$H$6:$H$505,0)+5,""),IFERROR(MATCH(1,INDEX(('2_Review &amp; Audit'!$F$6:$F$505=$A118)*('2_Review &amp; Audit'!$I$6:$I$505&gt;=$E118-30)*('2_Review &amp; Audit'!$I$6:$I$505&lt;=$E118+30)*('2_Review &amp; Audit'!$R$6:$R$505&gt;0),0),0)+5,"")))</f>
        <v/>
      </c>
      <c r="L118" s="110" t="str" cm="1">
        <f t="array" ref="L118">IF($K118="","",INDEX('2_Review &amp; Audit'!$H:$H,$K118))</f>
        <v/>
      </c>
      <c r="M118" s="111" t="str">
        <f t="array" ref="M118">IF($K118="","",INDEX('2_Review &amp; Audit'!$I:$I,$K118))</f>
        <v/>
      </c>
      <c r="N118" s="109" t="str" cm="1">
        <f t="array" ref="N118">IF($K118="","",MAX(0,INDEX('2_Review &amp; Audit'!$R:$R,$K118)-SUMIFS($O$7:O117,$K$7:K117,$K118)))</f>
        <v/>
      </c>
      <c r="O118" s="109" t="str">
        <f>IF(OR($K118="",$N118="",$F118=""),"",MIN($F118,$N118))</f>
        <v/>
      </c>
      <c r="P118" s="112" t="str">
        <f>IF($O118="","",$O118*$G118)</f>
        <v/>
      </c>
      <c r="Q118" s="112" t="str">
        <f>IF($M118="","",$H118-IF($P118="",0,$P118)-IF($Y118="",0,$Y118)-IF($AH118="",0,$AH118)-IF($AQ118="",0,$AQ118))</f>
        <v/>
      </c>
      <c r="R118" s="112" t="str">
        <f t="shared" si="15"/>
        <v/>
      </c>
      <c r="S118" s="96" t="str">
        <f>IF($M118="","",MAX(0,N($F118)-N($O118)))</f>
        <v/>
      </c>
      <c r="T118" s="96" t="str" cm="1">
        <f t="array" ref="T118">IF(OR($D118="",$S118="",N($S118)&lt;=0),"",IFERROR(MATCH(1,INDEX(('2_Review &amp; Audit'!$F$6:$F$505=$A118)*('2_Review &amp; Audit'!$I$6:$I$505&gt;=$E118-30)*('2_Review &amp; Audit'!$I$6:$I$505&lt;=$E118+30)*('2_Review &amp; Audit'!$R$6:$R$505&gt;0)*(ROW('2_Review &amp; Audit'!$R$6:$R$505)&gt;$K118),0),0)+5,""))</f>
        <v/>
      </c>
      <c r="U118" s="96" t="str" cm="1">
        <f t="array" ref="U118">IF($T118="","",INDEX('2_Review &amp; Audit'!$H:$H,$T118))</f>
        <v/>
      </c>
      <c r="V118" s="108" t="str">
        <f t="array" ref="V118">IF($T118="","",INDEX('2_Review &amp; Audit'!$I:$I,$T118))</f>
        <v/>
      </c>
      <c r="W118" s="96" t="str">
        <f t="array" ref="W118">IF($T118="","",MAX(0,INDEX('2_Review &amp; Audit'!$J:$J,$T118)-SUMIFS($X$7:X117,$T$7:T117,$T118)))</f>
        <v/>
      </c>
      <c r="X118" s="96" t="str">
        <f t="shared" si="12"/>
        <v/>
      </c>
      <c r="Y118" s="117" t="str">
        <f>IF($X118="","",$X118*$G118)</f>
        <v/>
      </c>
      <c r="Z118" s="117" t="str">
        <f>IF($T118="","",$H118-IF($P118="",0,$P118)-IF($Y118="",0,$Y118))</f>
        <v/>
      </c>
      <c r="AA118" s="117" t="str">
        <f t="shared" si="13"/>
        <v/>
      </c>
      <c r="AB118" s="96" t="str">
        <f t="shared" si="16"/>
        <v/>
      </c>
      <c r="AC118" s="96" t="str">
        <f t="array" ref="AC118">IF(OR($D118="",$AB118="",N($AB118)&lt;=0),"",IFERROR(MATCH(1,INDEX(('2_Review &amp; Audit'!$F$6:$F$505=$A118)*('2_Review &amp; Audit'!$I$6:$I$505&gt;=$E118-30)*('2_Review &amp; Audit'!$I$6:$I$505&lt;=$E118+30)*('2_Review &amp; Audit'!$R$6:$R$505&gt;0)*(ROW('2_Review &amp; Audit'!$R$6:$R$505)&gt;$T118),0),0)+5,""))</f>
        <v/>
      </c>
      <c r="AD118" s="96" t="str" cm="1">
        <f t="array" ref="AD118">IF($AC118="","",INDEX('2_Review &amp; Audit'!$H:$H,$AC118))</f>
        <v/>
      </c>
      <c r="AE118" s="108" t="str">
        <f t="array" ref="AE118">IF($AC118="","",INDEX('2_Review &amp; Audit'!$I:$I,$AC118))</f>
        <v/>
      </c>
      <c r="AF118" s="96" t="str">
        <f t="array" ref="AF118">IF($AC118="","",MAX(0,INDEX('2_Review &amp; Audit'!$J:$J,$AC118)-SUMIFS($AG$7:AG117,$AC$7:AC117,$AC118)))</f>
        <v/>
      </c>
      <c r="AG118" s="96" t="str">
        <f t="shared" si="20"/>
        <v/>
      </c>
      <c r="AH118" s="117" t="str">
        <f>IF($AG118="","",$AG118*$G118)</f>
        <v/>
      </c>
      <c r="AI118" s="117" t="str">
        <f>IF($AC118="","",$H118-IF($P118="",0,$P118)-IF($Y118="",0,$Y118)-IF($AH118="",0,$AH118))</f>
        <v/>
      </c>
      <c r="AJ118" s="117" t="str">
        <f t="shared" si="3"/>
        <v/>
      </c>
      <c r="AK118" s="96" t="str">
        <f t="shared" si="17"/>
        <v/>
      </c>
      <c r="AL118" s="96" t="str" cm="1">
        <f t="array" ref="AL118">IF(OR($D118="",$AK118="",N($AK118)&lt;=0),"",IFERROR(MATCH(1,INDEX(('2_Review &amp; Audit'!$F$6:$F$505=$A118)*('2_Review &amp; Audit'!$I$6:$I$505&gt;=$E118-30)*('2_Review &amp; Audit'!$I$6:$I$505&lt;=$E118+30)*('2_Review &amp; Audit'!$R$6:$R$505&gt;0)*(ROW('2_Review &amp; Audit'!$R$6:$R$505)&gt;$AC118),0),0)+5,""))</f>
        <v/>
      </c>
      <c r="AM118" s="96" t="str">
        <f>IF($AL118="","",INDEX('2_Review &amp; Audit'!$H:$H,$AL118))</f>
        <v/>
      </c>
      <c r="AN118" s="108" t="str">
        <f>IF($AL118="","",INDEX('2_Review &amp; Audit'!$I:$I,$AL118))</f>
        <v/>
      </c>
      <c r="AO118" s="96" t="str">
        <f>IF($AL118="","",MAX(0,INDEX('2_Review &amp; Audit'!$H:$H,$AL118)-SUMIFS($AP$7:AP117,$AL$7:AL117,$AL118)))</f>
        <v/>
      </c>
      <c r="AP118" s="96" t="str">
        <f>IF(OR($D118="",$AK118="",$AO118=""),"",MIN($AK118,$AO118))</f>
        <v/>
      </c>
      <c r="AQ118" s="117" t="str">
        <f>IF($AP118="","",$AP118*$G118)</f>
        <v/>
      </c>
      <c r="AR118" s="117" t="str">
        <f>IF($AL118="","",$H118-IF($P118="",0,$P118)-IF($Y118="",0,$Y118)-IF($AH118="",0,$AH118)-IF($AQ118="",0,$AQ118))</f>
        <v/>
      </c>
      <c r="AS118" s="117" t="str">
        <f t="shared" si="18"/>
        <v/>
      </c>
      <c r="AT118" s="96" t="str">
        <f t="shared" si="19"/>
        <v/>
      </c>
      <c r="AU118" s="96"/>
    </row>
    <row r="119" spans="1:47" ht="12.75" customHeight="1" x14ac:dyDescent="0.2">
      <c r="A119" s="96" t="str">
        <f>IFERROR(INDEX('2_Review &amp; Audit'!$F$6:$F$505,MATCH(ROW()-5,'2_Review &amp; Audit'!$AC$6:$AC$505,0)),"")</f>
        <v/>
      </c>
      <c r="B119" s="96" t="str">
        <f>IF($A119="","",INDEX('2_Review &amp; Audit'!$C$6:$C$505,MATCH(ROW()-5,'2_Review &amp; Audit'!$AC$6:$AC$505,0)))</f>
        <v/>
      </c>
      <c r="C119" s="96" t="str">
        <f>IF($A119="","",INDEX('2_Review &amp; Audit'!$D$6:$D$505,MATCH(ROW()-5,'2_Review &amp; Audit'!$AC$6:$AC$505,0)))</f>
        <v/>
      </c>
      <c r="D119" s="114" t="str">
        <f>IF($A119="","",INDEX('2_Review &amp; Audit'!$H$6:$H$505,MATCH(ROW()-5,'2_Review &amp; Audit'!$AC$6:$AC$505,0)))</f>
        <v/>
      </c>
      <c r="E119" s="108" t="str">
        <f>IF($A119="","",INDEX('2_Review &amp; Audit'!$M$6:$M$505,MATCH(ROW()-5,'2_Review &amp; Audit'!$AC$6:$AC$505,0)))</f>
        <v/>
      </c>
      <c r="F119" s="109" t="str">
        <f>IF($A119="","",IF(INDEX('2_Review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19" s="142" t="str">
        <f>IF(OR($A119="",$F119=0),"",ABS(INDEX('2_Review &amp; Audit'!$Q$6:$Q$505,MATCH(ROW()-5,'2_Review &amp; Audit'!$AC$6:$AC$505,0))/$F119))</f>
        <v/>
      </c>
      <c r="H119" s="142" t="str">
        <f>IF($A119="","",ABS(INDEX('2_Review &amp; Audit'!$Q$6:$Q$505,MATCH(ROW()-5,'2_Review &amp; Audit'!$AC$6:$AC$505,0))))</f>
        <v/>
      </c>
      <c r="I119" s="96" t="str">
        <f>IF($A119="","",INDEX('2_Review &amp; Audit'!$Y$6:$Y$505,MATCH(ROW()-5,'2_Review &amp; Audit'!$AC$6:$AC$505,0)))</f>
        <v/>
      </c>
      <c r="J119" s="110" t="str">
        <f>IF($A119="","",IFERROR(MATCH(ROW()-5,'2_Review &amp; Audit'!$AC$6:$AC$505,0)+5,""))</f>
        <v/>
      </c>
      <c r="K119" s="96" t="str" cm="1">
        <f t="array" ref="K119">IF($A119="","",IF($AU119&lt;&gt;"",IFERROR(MATCH($AU119,'2_Review &amp; Audit'!$H$6:$H$505,0)+5,""),IFERROR(MATCH(1,INDEX(('2_Review &amp; Audit'!$F$6:$F$505=$A119)*('2_Review &amp; Audit'!$I$6:$I$505&gt;=$E119-30)*('2_Review &amp; Audit'!$I$6:$I$505&lt;=$E119+30)*('2_Review &amp; Audit'!$R$6:$R$505&gt;0),0),0)+5,"")))</f>
        <v/>
      </c>
      <c r="L119" s="110" t="str" cm="1">
        <f t="array" ref="L119">IF($K119="","",INDEX('2_Review &amp; Audit'!$H:$H,$K119))</f>
        <v/>
      </c>
      <c r="M119" s="111" t="str">
        <f t="array" ref="M119">IF($K119="","",INDEX('2_Review &amp; Audit'!$I:$I,$K119))</f>
        <v/>
      </c>
      <c r="N119" s="109" t="str" cm="1">
        <f t="array" ref="N119">IF($K119="","",MAX(0,INDEX('2_Review &amp; Audit'!$R:$R,$K119)-SUMIFS($O$7:O118,$K$7:K118,$K119)))</f>
        <v/>
      </c>
      <c r="O119" s="109" t="str">
        <f>IF(OR($K119="",$N119="",$F119=""),"",MIN($F119,$N119))</f>
        <v/>
      </c>
      <c r="P119" s="112" t="str">
        <f>IF($O119="","",$O119*$G119)</f>
        <v/>
      </c>
      <c r="Q119" s="112" t="str">
        <f>IF($M119="","",$H119-IF($P119="",0,$P119)-IF($Y119="",0,$Y119)-IF($AH119="",0,$AH119)-IF($AQ119="",0,$AQ119))</f>
        <v/>
      </c>
      <c r="R119" s="112" t="str">
        <f t="shared" si="15"/>
        <v/>
      </c>
      <c r="S119" s="96" t="str">
        <f>IF($M119="","",MAX(0,N($F119)-N($O119)))</f>
        <v/>
      </c>
      <c r="T119" s="96" t="str" cm="1">
        <f t="array" ref="T119">IF(OR($D119="",$S119="",N($S119)&lt;=0),"",IFERROR(MATCH(1,INDEX(('2_Review &amp; Audit'!$F$6:$F$505=$A119)*('2_Review &amp; Audit'!$I$6:$I$505&gt;=$E119-30)*('2_Review &amp; Audit'!$I$6:$I$505&lt;=$E119+30)*('2_Review &amp; Audit'!$R$6:$R$505&gt;0)*(ROW('2_Review &amp; Audit'!$R$6:$R$505)&gt;$K119),0),0)+5,""))</f>
        <v/>
      </c>
      <c r="U119" s="96" t="str" cm="1">
        <f t="array" ref="U119">IF($T119="","",INDEX('2_Review &amp; Audit'!$H:$H,$T119))</f>
        <v/>
      </c>
      <c r="V119" s="108" t="str">
        <f t="array" ref="V119">IF($T119="","",INDEX('2_Review &amp; Audit'!$I:$I,$T119))</f>
        <v/>
      </c>
      <c r="W119" s="96" t="str">
        <f t="array" ref="W119">IF($T119="","",MAX(0,INDEX('2_Review &amp; Audit'!$J:$J,$T119)-SUMIFS($X$7:X118,$T$7:T118,$T119)))</f>
        <v/>
      </c>
      <c r="X119" s="96" t="str">
        <f t="shared" si="12"/>
        <v/>
      </c>
      <c r="Y119" s="117" t="str">
        <f>IF($X119="","",$X119*$G119)</f>
        <v/>
      </c>
      <c r="Z119" s="117" t="str">
        <f>IF($T119="","",$H119-IF($P119="",0,$P119)-IF($Y119="",0,$Y119))</f>
        <v/>
      </c>
      <c r="AA119" s="117" t="str">
        <f t="shared" si="13"/>
        <v/>
      </c>
      <c r="AB119" s="96" t="str">
        <f t="shared" si="16"/>
        <v/>
      </c>
      <c r="AC119" s="96" t="str">
        <f t="array" ref="AC119">IF(OR($D119="",$AB119="",N($AB119)&lt;=0),"",IFERROR(MATCH(1,INDEX(('2_Review &amp; Audit'!$F$6:$F$505=$A119)*('2_Review &amp; Audit'!$I$6:$I$505&gt;=$E119-30)*('2_Review &amp; Audit'!$I$6:$I$505&lt;=$E119+30)*('2_Review &amp; Audit'!$R$6:$R$505&gt;0)*(ROW('2_Review &amp; Audit'!$R$6:$R$505)&gt;$T119),0),0)+5,""))</f>
        <v/>
      </c>
      <c r="AD119" s="96" t="str" cm="1">
        <f t="array" ref="AD119">IF($AC119="","",INDEX('2_Review &amp; Audit'!$H:$H,$AC119))</f>
        <v/>
      </c>
      <c r="AE119" s="108" t="str">
        <f t="array" ref="AE119">IF($AC119="","",INDEX('2_Review &amp; Audit'!$I:$I,$AC119))</f>
        <v/>
      </c>
      <c r="AF119" s="96" t="str">
        <f t="array" ref="AF119">IF($AC119="","",MAX(0,INDEX('2_Review &amp; Audit'!$J:$J,$AC119)-SUMIFS($AG$7:AG118,$AC$7:AC118,$AC119)))</f>
        <v/>
      </c>
      <c r="AG119" s="96" t="str">
        <f t="shared" si="20"/>
        <v/>
      </c>
      <c r="AH119" s="117" t="str">
        <f>IF($AG119="","",$AG119*$G119)</f>
        <v/>
      </c>
      <c r="AI119" s="117" t="str">
        <f>IF($AC119="","",$H119-IF($P119="",0,$P119)-IF($Y119="",0,$Y119)-IF($AH119="",0,$AH119))</f>
        <v/>
      </c>
      <c r="AJ119" s="117" t="str">
        <f t="shared" si="3"/>
        <v/>
      </c>
      <c r="AK119" s="96" t="str">
        <f t="shared" si="17"/>
        <v/>
      </c>
      <c r="AL119" s="96" t="str" cm="1">
        <f t="array" ref="AL119">IF(OR($D119="",$AK119="",N($AK119)&lt;=0),"",IFERROR(MATCH(1,INDEX(('2_Review &amp; Audit'!$F$6:$F$505=$A119)*('2_Review &amp; Audit'!$I$6:$I$505&gt;=$E119-30)*('2_Review &amp; Audit'!$I$6:$I$505&lt;=$E119+30)*('2_Review &amp; Audit'!$R$6:$R$505&gt;0)*(ROW('2_Review &amp; Audit'!$R$6:$R$505)&gt;$AC119),0),0)+5,""))</f>
        <v/>
      </c>
      <c r="AM119" s="96" t="str">
        <f>IF($AL119="","",INDEX('2_Review &amp; Audit'!$H:$H,$AL119))</f>
        <v/>
      </c>
      <c r="AN119" s="108" t="str">
        <f>IF($AL119="","",INDEX('2_Review &amp; Audit'!$I:$I,$AL119))</f>
        <v/>
      </c>
      <c r="AO119" s="96" t="str">
        <f>IF($AL119="","",MAX(0,INDEX('2_Review &amp; Audit'!$H:$H,$AL119)-SUMIFS($AP$7:AP118,$AL$7:AL118,$AL119)))</f>
        <v/>
      </c>
      <c r="AP119" s="96" t="str">
        <f>IF(OR($D119="",$AK119="",$AO119=""),"",MIN($AK119,$AO119))</f>
        <v/>
      </c>
      <c r="AQ119" s="117" t="str">
        <f>IF($AP119="","",$AP119*$G119)</f>
        <v/>
      </c>
      <c r="AR119" s="117" t="str">
        <f>IF($AL119="","",$H119-IF($P119="",0,$P119)-IF($Y119="",0,$Y119)-IF($AH119="",0,$AH119)-IF($AQ119="",0,$AQ119))</f>
        <v/>
      </c>
      <c r="AS119" s="117" t="str">
        <f t="shared" si="18"/>
        <v/>
      </c>
      <c r="AT119" s="96" t="str">
        <f t="shared" si="19"/>
        <v/>
      </c>
      <c r="AU119" s="96"/>
    </row>
    <row r="120" spans="1:47" ht="12.75" customHeight="1" x14ac:dyDescent="0.2">
      <c r="A120" s="96" t="str">
        <f>IFERROR(INDEX('2_Review &amp; Audit'!$F$6:$F$505,MATCH(ROW()-5,'2_Review &amp; Audit'!$AC$6:$AC$505,0)),"")</f>
        <v/>
      </c>
      <c r="B120" s="96" t="str">
        <f>IF($A120="","",INDEX('2_Review &amp; Audit'!$C$6:$C$505,MATCH(ROW()-5,'2_Review &amp; Audit'!$AC$6:$AC$505,0)))</f>
        <v/>
      </c>
      <c r="C120" s="96" t="str">
        <f>IF($A120="","",INDEX('2_Review &amp; Audit'!$D$6:$D$505,MATCH(ROW()-5,'2_Review &amp; Audit'!$AC$6:$AC$505,0)))</f>
        <v/>
      </c>
      <c r="D120" s="114" t="str">
        <f>IF($A120="","",INDEX('2_Review &amp; Audit'!$H$6:$H$505,MATCH(ROW()-5,'2_Review &amp; Audit'!$AC$6:$AC$505,0)))</f>
        <v/>
      </c>
      <c r="E120" s="108" t="str">
        <f>IF($A120="","",INDEX('2_Review &amp; Audit'!$M$6:$M$505,MATCH(ROW()-5,'2_Review &amp; Audit'!$AC$6:$AC$505,0)))</f>
        <v/>
      </c>
      <c r="F120" s="109" t="str">
        <f>IF($A120="","",IF(INDEX('2_Review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20" s="142" t="str">
        <f>IF(OR($A120="",$F120=0),"",ABS(INDEX('2_Review &amp; Audit'!$Q$6:$Q$505,MATCH(ROW()-5,'2_Review &amp; Audit'!$AC$6:$AC$505,0))/$F120))</f>
        <v/>
      </c>
      <c r="H120" s="142" t="str">
        <f>IF($A120="","",ABS(INDEX('2_Review &amp; Audit'!$Q$6:$Q$505,MATCH(ROW()-5,'2_Review &amp; Audit'!$AC$6:$AC$505,0))))</f>
        <v/>
      </c>
      <c r="I120" s="96" t="str">
        <f>IF($A120="","",INDEX('2_Review &amp; Audit'!$Y$6:$Y$505,MATCH(ROW()-5,'2_Review &amp; Audit'!$AC$6:$AC$505,0)))</f>
        <v/>
      </c>
      <c r="J120" s="110" t="str">
        <f>IF($A120="","",IFERROR(MATCH(ROW()-5,'2_Review &amp; Audit'!$AC$6:$AC$505,0)+5,""))</f>
        <v/>
      </c>
      <c r="K120" s="96" t="str" cm="1">
        <f t="array" ref="K120">IF($A120="","",IF($AU120&lt;&gt;"",IFERROR(MATCH($AU120,'2_Review &amp; Audit'!$H$6:$H$505,0)+5,""),IFERROR(MATCH(1,INDEX(('2_Review &amp; Audit'!$F$6:$F$505=$A120)*('2_Review &amp; Audit'!$I$6:$I$505&gt;=$E120-30)*('2_Review &amp; Audit'!$I$6:$I$505&lt;=$E120+30)*('2_Review &amp; Audit'!$R$6:$R$505&gt;0),0),0)+5,"")))</f>
        <v/>
      </c>
      <c r="L120" s="110" t="str" cm="1">
        <f t="array" ref="L120">IF($K120="","",INDEX('2_Review &amp; Audit'!$H:$H,$K120))</f>
        <v/>
      </c>
      <c r="M120" s="111" t="str">
        <f t="array" ref="M120">IF($K120="","",INDEX('2_Review &amp; Audit'!$I:$I,$K120))</f>
        <v/>
      </c>
      <c r="N120" s="109" t="str" cm="1">
        <f t="array" ref="N120">IF($K120="","",MAX(0,INDEX('2_Review &amp; Audit'!$R:$R,$K120)-SUMIFS($O$7:O119,$K$7:K119,$K120)))</f>
        <v/>
      </c>
      <c r="O120" s="109" t="str">
        <f>IF(OR($K120="",$N120="",$F120=""),"",MIN($F120,$N120))</f>
        <v/>
      </c>
      <c r="P120" s="112" t="str">
        <f>IF($O120="","",$O120*$G120)</f>
        <v/>
      </c>
      <c r="Q120" s="112" t="str">
        <f>IF($M120="","",$H120-IF($P120="",0,$P120)-IF($Y120="",0,$Y120)-IF($AH120="",0,$AH120)-IF($AQ120="",0,$AQ120))</f>
        <v/>
      </c>
      <c r="R120" s="112" t="str">
        <f t="shared" si="15"/>
        <v/>
      </c>
      <c r="S120" s="96" t="str">
        <f>IF($M120="","",MAX(0,N($F120)-N($O120)))</f>
        <v/>
      </c>
      <c r="T120" s="96" t="str" cm="1">
        <f t="array" ref="T120">IF(OR($D120="",$S120="",N($S120)&lt;=0),"",IFERROR(MATCH(1,INDEX(('2_Review &amp; Audit'!$F$6:$F$505=$A120)*('2_Review &amp; Audit'!$I$6:$I$505&gt;=$E120-30)*('2_Review &amp; Audit'!$I$6:$I$505&lt;=$E120+30)*('2_Review &amp; Audit'!$R$6:$R$505&gt;0)*(ROW('2_Review &amp; Audit'!$R$6:$R$505)&gt;$K120),0),0)+5,""))</f>
        <v/>
      </c>
      <c r="U120" s="96" t="str" cm="1">
        <f t="array" ref="U120">IF($T120="","",INDEX('2_Review &amp; Audit'!$H:$H,$T120))</f>
        <v/>
      </c>
      <c r="V120" s="108" t="str">
        <f t="array" ref="V120">IF($T120="","",INDEX('2_Review &amp; Audit'!$I:$I,$T120))</f>
        <v/>
      </c>
      <c r="W120" s="96" t="str">
        <f t="array" ref="W120">IF($T120="","",MAX(0,INDEX('2_Review &amp; Audit'!$J:$J,$T120)-SUMIFS($X$7:X119,$T$7:T119,$T120)))</f>
        <v/>
      </c>
      <c r="X120" s="96" t="str">
        <f t="shared" si="12"/>
        <v/>
      </c>
      <c r="Y120" s="117" t="str">
        <f>IF($X120="","",$X120*$G120)</f>
        <v/>
      </c>
      <c r="Z120" s="117" t="str">
        <f>IF($T120="","",$H120-IF($P120="",0,$P120)-IF($Y120="",0,$Y120))</f>
        <v/>
      </c>
      <c r="AA120" s="117" t="str">
        <f t="shared" si="13"/>
        <v/>
      </c>
      <c r="AB120" s="96" t="str">
        <f t="shared" si="16"/>
        <v/>
      </c>
      <c r="AC120" s="96" t="str">
        <f t="array" ref="AC120">IF(OR($D120="",$AB120="",N($AB120)&lt;=0),"",IFERROR(MATCH(1,INDEX(('2_Review &amp; Audit'!$F$6:$F$505=$A120)*('2_Review &amp; Audit'!$I$6:$I$505&gt;=$E120-30)*('2_Review &amp; Audit'!$I$6:$I$505&lt;=$E120+30)*('2_Review &amp; Audit'!$R$6:$R$505&gt;0)*(ROW('2_Review &amp; Audit'!$R$6:$R$505)&gt;$T120),0),0)+5,""))</f>
        <v/>
      </c>
      <c r="AD120" s="96" t="str" cm="1">
        <f t="array" ref="AD120">IF($AC120="","",INDEX('2_Review &amp; Audit'!$H:$H,$AC120))</f>
        <v/>
      </c>
      <c r="AE120" s="108" t="str">
        <f t="array" ref="AE120">IF($AC120="","",INDEX('2_Review &amp; Audit'!$I:$I,$AC120))</f>
        <v/>
      </c>
      <c r="AF120" s="96" t="str">
        <f t="array" ref="AF120">IF($AC120="","",MAX(0,INDEX('2_Review &amp; Audit'!$J:$J,$AC120)-SUMIFS($AG$7:AG119,$AC$7:AC119,$AC120)))</f>
        <v/>
      </c>
      <c r="AG120" s="96" t="str">
        <f t="shared" si="20"/>
        <v/>
      </c>
      <c r="AH120" s="117" t="str">
        <f>IF($AG120="","",$AG120*$G120)</f>
        <v/>
      </c>
      <c r="AI120" s="117" t="str">
        <f>IF($AC120="","",$H120-IF($P120="",0,$P120)-IF($Y120="",0,$Y120)-IF($AH120="",0,$AH120))</f>
        <v/>
      </c>
      <c r="AJ120" s="117" t="str">
        <f t="shared" si="3"/>
        <v/>
      </c>
      <c r="AK120" s="96" t="str">
        <f t="shared" si="17"/>
        <v/>
      </c>
      <c r="AL120" s="96" t="str" cm="1">
        <f t="array" ref="AL120">IF(OR($D120="",$AK120="",N($AK120)&lt;=0),"",IFERROR(MATCH(1,INDEX(('2_Review &amp; Audit'!$F$6:$F$505=$A120)*('2_Review &amp; Audit'!$I$6:$I$505&gt;=$E120-30)*('2_Review &amp; Audit'!$I$6:$I$505&lt;=$E120+30)*('2_Review &amp; Audit'!$R$6:$R$505&gt;0)*(ROW('2_Review &amp; Audit'!$R$6:$R$505)&gt;$AC120),0),0)+5,""))</f>
        <v/>
      </c>
      <c r="AM120" s="96" t="str">
        <f>IF($AL120="","",INDEX('2_Review &amp; Audit'!$H:$H,$AL120))</f>
        <v/>
      </c>
      <c r="AN120" s="108" t="str">
        <f>IF($AL120="","",INDEX('2_Review &amp; Audit'!$I:$I,$AL120))</f>
        <v/>
      </c>
      <c r="AO120" s="96" t="str">
        <f>IF($AL120="","",MAX(0,INDEX('2_Review &amp; Audit'!$H:$H,$AL120)-SUMIFS($AP$7:AP119,$AL$7:AL119,$AL120)))</f>
        <v/>
      </c>
      <c r="AP120" s="96" t="str">
        <f>IF(OR($D120="",$AK120="",$AO120=""),"",MIN($AK120,$AO120))</f>
        <v/>
      </c>
      <c r="AQ120" s="117" t="str">
        <f>IF($AP120="","",$AP120*$G120)</f>
        <v/>
      </c>
      <c r="AR120" s="117" t="str">
        <f>IF($AL120="","",$H120-IF($P120="",0,$P120)-IF($Y120="",0,$Y120)-IF($AH120="",0,$AH120)-IF($AQ120="",0,$AQ120))</f>
        <v/>
      </c>
      <c r="AS120" s="117" t="str">
        <f t="shared" si="18"/>
        <v/>
      </c>
      <c r="AT120" s="96" t="str">
        <f t="shared" si="19"/>
        <v/>
      </c>
      <c r="AU120" s="96"/>
    </row>
    <row r="121" spans="1:47" ht="12.75" customHeight="1" x14ac:dyDescent="0.2">
      <c r="A121" s="96" t="str">
        <f>IFERROR(INDEX('2_Review &amp; Audit'!$F$6:$F$505,MATCH(ROW()-5,'2_Review &amp; Audit'!$AC$6:$AC$505,0)),"")</f>
        <v/>
      </c>
      <c r="B121" s="96" t="str">
        <f>IF($A121="","",INDEX('2_Review &amp; Audit'!$C$6:$C$505,MATCH(ROW()-5,'2_Review &amp; Audit'!$AC$6:$AC$505,0)))</f>
        <v/>
      </c>
      <c r="C121" s="96" t="str">
        <f>IF($A121="","",INDEX('2_Review &amp; Audit'!$D$6:$D$505,MATCH(ROW()-5,'2_Review &amp; Audit'!$AC$6:$AC$505,0)))</f>
        <v/>
      </c>
      <c r="D121" s="114" t="str">
        <f>IF($A121="","",INDEX('2_Review &amp; Audit'!$H$6:$H$505,MATCH(ROW()-5,'2_Review &amp; Audit'!$AC$6:$AC$505,0)))</f>
        <v/>
      </c>
      <c r="E121" s="108" t="str">
        <f>IF($A121="","",INDEX('2_Review &amp; Audit'!$M$6:$M$505,MATCH(ROW()-5,'2_Review &amp; Audit'!$AC$6:$AC$505,0)))</f>
        <v/>
      </c>
      <c r="F121" s="109" t="str">
        <f>IF($A121="","",IF(INDEX('2_Review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21" s="142" t="str">
        <f>IF(OR($A121="",$F121=0),"",ABS(INDEX('2_Review &amp; Audit'!$Q$6:$Q$505,MATCH(ROW()-5,'2_Review &amp; Audit'!$AC$6:$AC$505,0))/$F121))</f>
        <v/>
      </c>
      <c r="H121" s="142" t="str">
        <f>IF($A121="","",ABS(INDEX('2_Review &amp; Audit'!$Q$6:$Q$505,MATCH(ROW()-5,'2_Review &amp; Audit'!$AC$6:$AC$505,0))))</f>
        <v/>
      </c>
      <c r="I121" s="96" t="str">
        <f>IF($A121="","",INDEX('2_Review &amp; Audit'!$Y$6:$Y$505,MATCH(ROW()-5,'2_Review &amp; Audit'!$AC$6:$AC$505,0)))</f>
        <v/>
      </c>
      <c r="J121" s="110" t="str">
        <f>IF($A121="","",IFERROR(MATCH(ROW()-5,'2_Review &amp; Audit'!$AC$6:$AC$505,0)+5,""))</f>
        <v/>
      </c>
      <c r="K121" s="96" t="str" cm="1">
        <f t="array" ref="K121">IF($A121="","",IF($AU121&lt;&gt;"",IFERROR(MATCH($AU121,'2_Review &amp; Audit'!$H$6:$H$505,0)+5,""),IFERROR(MATCH(1,INDEX(('2_Review &amp; Audit'!$F$6:$F$505=$A121)*('2_Review &amp; Audit'!$I$6:$I$505&gt;=$E121-30)*('2_Review &amp; Audit'!$I$6:$I$505&lt;=$E121+30)*('2_Review &amp; Audit'!$R$6:$R$505&gt;0),0),0)+5,"")))</f>
        <v/>
      </c>
      <c r="L121" s="110" t="str" cm="1">
        <f t="array" ref="L121">IF($K121="","",INDEX('2_Review &amp; Audit'!$H:$H,$K121))</f>
        <v/>
      </c>
      <c r="M121" s="111" t="str">
        <f t="array" ref="M121">IF($K121="","",INDEX('2_Review &amp; Audit'!$I:$I,$K121))</f>
        <v/>
      </c>
      <c r="N121" s="109" t="str" cm="1">
        <f t="array" ref="N121">IF($K121="","",MAX(0,INDEX('2_Review &amp; Audit'!$R:$R,$K121)-SUMIFS($O$7:O120,$K$7:K120,$K121)))</f>
        <v/>
      </c>
      <c r="O121" s="109" t="str">
        <f>IF(OR($K121="",$N121="",$F121=""),"",MIN($F121,$N121))</f>
        <v/>
      </c>
      <c r="P121" s="112" t="str">
        <f>IF($O121="","",$O121*$G121)</f>
        <v/>
      </c>
      <c r="Q121" s="112" t="str">
        <f>IF($M121="","",$H121-IF($P121="",0,$P121)-IF($Y121="",0,$Y121)-IF($AH121="",0,$AH121)-IF($AQ121="",0,$AQ121))</f>
        <v/>
      </c>
      <c r="R121" s="112" t="str">
        <f t="shared" si="15"/>
        <v/>
      </c>
      <c r="S121" s="96" t="str">
        <f>IF($M121="","",MAX(0,N($F121)-N($O121)))</f>
        <v/>
      </c>
      <c r="T121" s="96" t="str" cm="1">
        <f t="array" ref="T121">IF(OR($D121="",$S121="",N($S121)&lt;=0),"",IFERROR(MATCH(1,INDEX(('2_Review &amp; Audit'!$F$6:$F$505=$A121)*('2_Review &amp; Audit'!$I$6:$I$505&gt;=$E121-30)*('2_Review &amp; Audit'!$I$6:$I$505&lt;=$E121+30)*('2_Review &amp; Audit'!$R$6:$R$505&gt;0)*(ROW('2_Review &amp; Audit'!$R$6:$R$505)&gt;$K121),0),0)+5,""))</f>
        <v/>
      </c>
      <c r="U121" s="96" t="str" cm="1">
        <f t="array" ref="U121">IF($T121="","",INDEX('2_Review &amp; Audit'!$H:$H,$T121))</f>
        <v/>
      </c>
      <c r="V121" s="108" t="str">
        <f t="array" ref="V121">IF($T121="","",INDEX('2_Review &amp; Audit'!$I:$I,$T121))</f>
        <v/>
      </c>
      <c r="W121" s="96" t="str">
        <f t="array" ref="W121">IF($T121="","",MAX(0,INDEX('2_Review &amp; Audit'!$J:$J,$T121)-SUMIFS($X$7:X120,$T$7:T120,$T121)))</f>
        <v/>
      </c>
      <c r="X121" s="96" t="str">
        <f t="shared" si="12"/>
        <v/>
      </c>
      <c r="Y121" s="117" t="str">
        <f>IF($X121="","",$X121*$G121)</f>
        <v/>
      </c>
      <c r="Z121" s="117" t="str">
        <f>IF($T121="","",$H121-IF($P121="",0,$P121)-IF($Y121="",0,$Y121))</f>
        <v/>
      </c>
      <c r="AA121" s="117" t="str">
        <f t="shared" si="13"/>
        <v/>
      </c>
      <c r="AB121" s="96" t="str">
        <f t="shared" si="16"/>
        <v/>
      </c>
      <c r="AC121" s="96" t="str">
        <f t="array" ref="AC121">IF(OR($D121="",$AB121="",N($AB121)&lt;=0),"",IFERROR(MATCH(1,INDEX(('2_Review &amp; Audit'!$F$6:$F$505=$A121)*('2_Review &amp; Audit'!$I$6:$I$505&gt;=$E121-30)*('2_Review &amp; Audit'!$I$6:$I$505&lt;=$E121+30)*('2_Review &amp; Audit'!$R$6:$R$505&gt;0)*(ROW('2_Review &amp; Audit'!$R$6:$R$505)&gt;$T121),0),0)+5,""))</f>
        <v/>
      </c>
      <c r="AD121" s="96" t="str" cm="1">
        <f t="array" ref="AD121">IF($AC121="","",INDEX('2_Review &amp; Audit'!$H:$H,$AC121))</f>
        <v/>
      </c>
      <c r="AE121" s="108" t="str">
        <f t="array" ref="AE121">IF($AC121="","",INDEX('2_Review &amp; Audit'!$I:$I,$AC121))</f>
        <v/>
      </c>
      <c r="AF121" s="96" t="str">
        <f t="array" ref="AF121">IF($AC121="","",MAX(0,INDEX('2_Review &amp; Audit'!$J:$J,$AC121)-SUMIFS($AG$7:AG120,$AC$7:AC120,$AC121)))</f>
        <v/>
      </c>
      <c r="AG121" s="96" t="str">
        <f t="shared" si="20"/>
        <v/>
      </c>
      <c r="AH121" s="117" t="str">
        <f>IF($AG121="","",$AG121*$G121)</f>
        <v/>
      </c>
      <c r="AI121" s="117" t="str">
        <f>IF($AC121="","",$H121-IF($P121="",0,$P121)-IF($Y121="",0,$Y121)-IF($AH121="",0,$AH121))</f>
        <v/>
      </c>
      <c r="AJ121" s="117" t="str">
        <f t="shared" si="3"/>
        <v/>
      </c>
      <c r="AK121" s="96" t="str">
        <f t="shared" si="17"/>
        <v/>
      </c>
      <c r="AL121" s="96" t="str" cm="1">
        <f t="array" ref="AL121">IF(OR($D121="",$AK121="",N($AK121)&lt;=0),"",IFERROR(MATCH(1,INDEX(('2_Review &amp; Audit'!$F$6:$F$505=$A121)*('2_Review &amp; Audit'!$I$6:$I$505&gt;=$E121-30)*('2_Review &amp; Audit'!$I$6:$I$505&lt;=$E121+30)*('2_Review &amp; Audit'!$R$6:$R$505&gt;0)*(ROW('2_Review &amp; Audit'!$R$6:$R$505)&gt;$AC121),0),0)+5,""))</f>
        <v/>
      </c>
      <c r="AM121" s="96" t="str">
        <f>IF($AL121="","",INDEX('2_Review &amp; Audit'!$H:$H,$AL121))</f>
        <v/>
      </c>
      <c r="AN121" s="108" t="str">
        <f>IF($AL121="","",INDEX('2_Review &amp; Audit'!$I:$I,$AL121))</f>
        <v/>
      </c>
      <c r="AO121" s="96" t="str">
        <f>IF($AL121="","",MAX(0,INDEX('2_Review &amp; Audit'!$H:$H,$AL121)-SUMIFS($AP$7:AP120,$AL$7:AL120,$AL121)))</f>
        <v/>
      </c>
      <c r="AP121" s="96" t="str">
        <f>IF(OR($D121="",$AK121="",$AO121=""),"",MIN($AK121,$AO121))</f>
        <v/>
      </c>
      <c r="AQ121" s="117" t="str">
        <f>IF($AP121="","",$AP121*$G121)</f>
        <v/>
      </c>
      <c r="AR121" s="117" t="str">
        <f>IF($AL121="","",$H121-IF($P121="",0,$P121)-IF($Y121="",0,$Y121)-IF($AH121="",0,$AH121)-IF($AQ121="",0,$AQ121))</f>
        <v/>
      </c>
      <c r="AS121" s="117" t="str">
        <f t="shared" si="18"/>
        <v/>
      </c>
      <c r="AT121" s="96" t="str">
        <f t="shared" si="19"/>
        <v/>
      </c>
      <c r="AU121" s="96"/>
    </row>
    <row r="122" spans="1:47" ht="12.75" customHeight="1" x14ac:dyDescent="0.2">
      <c r="A122" s="96" t="str">
        <f>IFERROR(INDEX('2_Review &amp; Audit'!$F$6:$F$505,MATCH(ROW()-5,'2_Review &amp; Audit'!$AC$6:$AC$505,0)),"")</f>
        <v/>
      </c>
      <c r="B122" s="96" t="str">
        <f>IF($A122="","",INDEX('2_Review &amp; Audit'!$C$6:$C$505,MATCH(ROW()-5,'2_Review &amp; Audit'!$AC$6:$AC$505,0)))</f>
        <v/>
      </c>
      <c r="C122" s="96" t="str">
        <f>IF($A122="","",INDEX('2_Review &amp; Audit'!$D$6:$D$505,MATCH(ROW()-5,'2_Review &amp; Audit'!$AC$6:$AC$505,0)))</f>
        <v/>
      </c>
      <c r="D122" s="114" t="str">
        <f>IF($A122="","",INDEX('2_Review &amp; Audit'!$H$6:$H$505,MATCH(ROW()-5,'2_Review &amp; Audit'!$AC$6:$AC$505,0)))</f>
        <v/>
      </c>
      <c r="E122" s="108" t="str">
        <f>IF($A122="","",INDEX('2_Review &amp; Audit'!$M$6:$M$505,MATCH(ROW()-5,'2_Review &amp; Audit'!$AC$6:$AC$505,0)))</f>
        <v/>
      </c>
      <c r="F122" s="109" t="str">
        <f>IF($A122="","",IF(INDEX('2_Review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22" s="142" t="str">
        <f>IF(OR($A122="",$F122=0),"",ABS(INDEX('2_Review &amp; Audit'!$Q$6:$Q$505,MATCH(ROW()-5,'2_Review &amp; Audit'!$AC$6:$AC$505,0))/$F122))</f>
        <v/>
      </c>
      <c r="H122" s="142" t="str">
        <f>IF($A122="","",ABS(INDEX('2_Review &amp; Audit'!$Q$6:$Q$505,MATCH(ROW()-5,'2_Review &amp; Audit'!$AC$6:$AC$505,0))))</f>
        <v/>
      </c>
      <c r="I122" s="96" t="str">
        <f>IF($A122="","",INDEX('2_Review &amp; Audit'!$Y$6:$Y$505,MATCH(ROW()-5,'2_Review &amp; Audit'!$AC$6:$AC$505,0)))</f>
        <v/>
      </c>
      <c r="J122" s="110" t="str">
        <f>IF($A122="","",IFERROR(MATCH(ROW()-5,'2_Review &amp; Audit'!$AC$6:$AC$505,0)+5,""))</f>
        <v/>
      </c>
      <c r="K122" s="96" t="str" cm="1">
        <f t="array" ref="K122">IF($A122="","",IF($AU122&lt;&gt;"",IFERROR(MATCH($AU122,'2_Review &amp; Audit'!$H$6:$H$505,0)+5,""),IFERROR(MATCH(1,INDEX(('2_Review &amp; Audit'!$F$6:$F$505=$A122)*('2_Review &amp; Audit'!$I$6:$I$505&gt;=$E122-30)*('2_Review &amp; Audit'!$I$6:$I$505&lt;=$E122+30)*('2_Review &amp; Audit'!$R$6:$R$505&gt;0),0),0)+5,"")))</f>
        <v/>
      </c>
      <c r="L122" s="110" t="str" cm="1">
        <f t="array" ref="L122">IF($K122="","",INDEX('2_Review &amp; Audit'!$H:$H,$K122))</f>
        <v/>
      </c>
      <c r="M122" s="111" t="str">
        <f t="array" ref="M122">IF($K122="","",INDEX('2_Review &amp; Audit'!$I:$I,$K122))</f>
        <v/>
      </c>
      <c r="N122" s="109" t="str" cm="1">
        <f t="array" ref="N122">IF($K122="","",MAX(0,INDEX('2_Review &amp; Audit'!$R:$R,$K122)-SUMIFS($O$7:O121,$K$7:K121,$K122)))</f>
        <v/>
      </c>
      <c r="O122" s="109" t="str">
        <f>IF(OR($K122="",$N122="",$F122=""),"",MIN($F122,$N122))</f>
        <v/>
      </c>
      <c r="P122" s="112" t="str">
        <f>IF($O122="","",$O122*$G122)</f>
        <v/>
      </c>
      <c r="Q122" s="112" t="str">
        <f>IF($M122="","",$H122-IF($P122="",0,$P122)-IF($Y122="",0,$Y122)-IF($AH122="",0,$AH122)-IF($AQ122="",0,$AQ122))</f>
        <v/>
      </c>
      <c r="R122" s="112" t="str">
        <f t="shared" si="15"/>
        <v/>
      </c>
      <c r="S122" s="96" t="str">
        <f>IF($M122="","",MAX(0,N($F122)-N($O122)))</f>
        <v/>
      </c>
      <c r="T122" s="96" t="str" cm="1">
        <f t="array" ref="T122">IF(OR($D122="",$S122="",N($S122)&lt;=0),"",IFERROR(MATCH(1,INDEX(('2_Review &amp; Audit'!$F$6:$F$505=$A122)*('2_Review &amp; Audit'!$I$6:$I$505&gt;=$E122-30)*('2_Review &amp; Audit'!$I$6:$I$505&lt;=$E122+30)*('2_Review &amp; Audit'!$R$6:$R$505&gt;0)*(ROW('2_Review &amp; Audit'!$R$6:$R$505)&gt;$K122),0),0)+5,""))</f>
        <v/>
      </c>
      <c r="U122" s="96" t="str" cm="1">
        <f t="array" ref="U122">IF($T122="","",INDEX('2_Review &amp; Audit'!$H:$H,$T122))</f>
        <v/>
      </c>
      <c r="V122" s="108" t="str">
        <f t="array" ref="V122">IF($T122="","",INDEX('2_Review &amp; Audit'!$I:$I,$T122))</f>
        <v/>
      </c>
      <c r="W122" s="96" t="str">
        <f t="array" ref="W122">IF($T122="","",MAX(0,INDEX('2_Review &amp; Audit'!$J:$J,$T122)-SUMIFS($X$7:X121,$T$7:T121,$T122)))</f>
        <v/>
      </c>
      <c r="X122" s="96" t="str">
        <f t="shared" si="12"/>
        <v/>
      </c>
      <c r="Y122" s="117" t="str">
        <f>IF($X122="","",$X122*$G122)</f>
        <v/>
      </c>
      <c r="Z122" s="117" t="str">
        <f>IF($T122="","",$H122-IF($P122="",0,$P122)-IF($Y122="",0,$Y122))</f>
        <v/>
      </c>
      <c r="AA122" s="117" t="str">
        <f t="shared" si="13"/>
        <v/>
      </c>
      <c r="AB122" s="96" t="str">
        <f t="shared" si="16"/>
        <v/>
      </c>
      <c r="AC122" s="96" t="str">
        <f t="array" ref="AC122">IF(OR($D122="",$AB122="",N($AB122)&lt;=0),"",IFERROR(MATCH(1,INDEX(('2_Review &amp; Audit'!$F$6:$F$505=$A122)*('2_Review &amp; Audit'!$I$6:$I$505&gt;=$E122-30)*('2_Review &amp; Audit'!$I$6:$I$505&lt;=$E122+30)*('2_Review &amp; Audit'!$R$6:$R$505&gt;0)*(ROW('2_Review &amp; Audit'!$R$6:$R$505)&gt;$T122),0),0)+5,""))</f>
        <v/>
      </c>
      <c r="AD122" s="96" t="str" cm="1">
        <f t="array" ref="AD122">IF($AC122="","",INDEX('2_Review &amp; Audit'!$H:$H,$AC122))</f>
        <v/>
      </c>
      <c r="AE122" s="108" t="str">
        <f t="array" ref="AE122">IF($AC122="","",INDEX('2_Review &amp; Audit'!$I:$I,$AC122))</f>
        <v/>
      </c>
      <c r="AF122" s="96" t="str">
        <f t="array" ref="AF122">IF($AC122="","",MAX(0,INDEX('2_Review &amp; Audit'!$J:$J,$AC122)-SUMIFS($AG$7:AG121,$AC$7:AC121,$AC122)))</f>
        <v/>
      </c>
      <c r="AG122" s="96" t="str">
        <f t="shared" si="20"/>
        <v/>
      </c>
      <c r="AH122" s="117" t="str">
        <f>IF($AG122="","",$AG122*$G122)</f>
        <v/>
      </c>
      <c r="AI122" s="117" t="str">
        <f>IF($AC122="","",$H122-IF($P122="",0,$P122)-IF($Y122="",0,$Y122)-IF($AH122="",0,$AH122))</f>
        <v/>
      </c>
      <c r="AJ122" s="117" t="str">
        <f t="shared" si="3"/>
        <v/>
      </c>
      <c r="AK122" s="96" t="str">
        <f t="shared" si="17"/>
        <v/>
      </c>
      <c r="AL122" s="96" t="str" cm="1">
        <f t="array" ref="AL122">IF(OR($D122="",$AK122="",N($AK122)&lt;=0),"",IFERROR(MATCH(1,INDEX(('2_Review &amp; Audit'!$F$6:$F$505=$A122)*('2_Review &amp; Audit'!$I$6:$I$505&gt;=$E122-30)*('2_Review &amp; Audit'!$I$6:$I$505&lt;=$E122+30)*('2_Review &amp; Audit'!$R$6:$R$505&gt;0)*(ROW('2_Review &amp; Audit'!$R$6:$R$505)&gt;$AC122),0),0)+5,""))</f>
        <v/>
      </c>
      <c r="AM122" s="96" t="str">
        <f>IF($AL122="","",INDEX('2_Review &amp; Audit'!$H:$H,$AL122))</f>
        <v/>
      </c>
      <c r="AN122" s="108" t="str">
        <f>IF($AL122="","",INDEX('2_Review &amp; Audit'!$I:$I,$AL122))</f>
        <v/>
      </c>
      <c r="AO122" s="96" t="str">
        <f>IF($AL122="","",MAX(0,INDEX('2_Review &amp; Audit'!$H:$H,$AL122)-SUMIFS($AP$7:AP121,$AL$7:AL121,$AL122)))</f>
        <v/>
      </c>
      <c r="AP122" s="96" t="str">
        <f>IF(OR($D122="",$AK122="",$AO122=""),"",MIN($AK122,$AO122))</f>
        <v/>
      </c>
      <c r="AQ122" s="117" t="str">
        <f>IF($AP122="","",$AP122*$G122)</f>
        <v/>
      </c>
      <c r="AR122" s="117" t="str">
        <f>IF($AL122="","",$H122-IF($P122="",0,$P122)-IF($Y122="",0,$Y122)-IF($AH122="",0,$AH122)-IF($AQ122="",0,$AQ122))</f>
        <v/>
      </c>
      <c r="AS122" s="117" t="str">
        <f t="shared" si="18"/>
        <v/>
      </c>
      <c r="AT122" s="96" t="str">
        <f t="shared" si="19"/>
        <v/>
      </c>
      <c r="AU122" s="96"/>
    </row>
    <row r="123" spans="1:47" ht="12.75" customHeight="1" x14ac:dyDescent="0.2">
      <c r="A123" s="96" t="str">
        <f>IFERROR(INDEX('2_Review &amp; Audit'!$F$6:$F$505,MATCH(ROW()-5,'2_Review &amp; Audit'!$AC$6:$AC$505,0)),"")</f>
        <v/>
      </c>
      <c r="B123" s="96" t="str">
        <f>IF($A123="","",INDEX('2_Review &amp; Audit'!$C$6:$C$505,MATCH(ROW()-5,'2_Review &amp; Audit'!$AC$6:$AC$505,0)))</f>
        <v/>
      </c>
      <c r="C123" s="96" t="str">
        <f>IF($A123="","",INDEX('2_Review &amp; Audit'!$D$6:$D$505,MATCH(ROW()-5,'2_Review &amp; Audit'!$AC$6:$AC$505,0)))</f>
        <v/>
      </c>
      <c r="D123" s="114" t="str">
        <f>IF($A123="","",INDEX('2_Review &amp; Audit'!$H$6:$H$505,MATCH(ROW()-5,'2_Review &amp; Audit'!$AC$6:$AC$505,0)))</f>
        <v/>
      </c>
      <c r="E123" s="108" t="str">
        <f>IF($A123="","",INDEX('2_Review &amp; Audit'!$M$6:$M$505,MATCH(ROW()-5,'2_Review &amp; Audit'!$AC$6:$AC$505,0)))</f>
        <v/>
      </c>
      <c r="F123" s="109" t="str">
        <f>IF($A123="","",IF(INDEX('2_Review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23" s="142" t="str">
        <f>IF(OR($A123="",$F123=0),"",ABS(INDEX('2_Review &amp; Audit'!$Q$6:$Q$505,MATCH(ROW()-5,'2_Review &amp; Audit'!$AC$6:$AC$505,0))/$F123))</f>
        <v/>
      </c>
      <c r="H123" s="142" t="str">
        <f>IF($A123="","",ABS(INDEX('2_Review &amp; Audit'!$Q$6:$Q$505,MATCH(ROW()-5,'2_Review &amp; Audit'!$AC$6:$AC$505,0))))</f>
        <v/>
      </c>
      <c r="I123" s="96" t="str">
        <f>IF($A123="","",INDEX('2_Review &amp; Audit'!$Y$6:$Y$505,MATCH(ROW()-5,'2_Review &amp; Audit'!$AC$6:$AC$505,0)))</f>
        <v/>
      </c>
      <c r="J123" s="110" t="str">
        <f>IF($A123="","",IFERROR(MATCH(ROW()-5,'2_Review &amp; Audit'!$AC$6:$AC$505,0)+5,""))</f>
        <v/>
      </c>
      <c r="K123" s="96" t="str" cm="1">
        <f t="array" ref="K123">IF($A123="","",IF($AU123&lt;&gt;"",IFERROR(MATCH($AU123,'2_Review &amp; Audit'!$H$6:$H$505,0)+5,""),IFERROR(MATCH(1,INDEX(('2_Review &amp; Audit'!$F$6:$F$505=$A123)*('2_Review &amp; Audit'!$I$6:$I$505&gt;=$E123-30)*('2_Review &amp; Audit'!$I$6:$I$505&lt;=$E123+30)*('2_Review &amp; Audit'!$R$6:$R$505&gt;0),0),0)+5,"")))</f>
        <v/>
      </c>
      <c r="L123" s="110" t="str" cm="1">
        <f t="array" ref="L123">IF($K123="","",INDEX('2_Review &amp; Audit'!$H:$H,$K123))</f>
        <v/>
      </c>
      <c r="M123" s="111" t="str">
        <f t="array" ref="M123">IF($K123="","",INDEX('2_Review &amp; Audit'!$I:$I,$K123))</f>
        <v/>
      </c>
      <c r="N123" s="109" t="str" cm="1">
        <f t="array" ref="N123">IF($K123="","",MAX(0,INDEX('2_Review &amp; Audit'!$R:$R,$K123)-SUMIFS($O$7:O122,$K$7:K122,$K123)))</f>
        <v/>
      </c>
      <c r="O123" s="109" t="str">
        <f>IF(OR($K123="",$N123="",$F123=""),"",MIN($F123,$N123))</f>
        <v/>
      </c>
      <c r="P123" s="112" t="str">
        <f>IF($O123="","",$O123*$G123)</f>
        <v/>
      </c>
      <c r="Q123" s="112" t="str">
        <f>IF($M123="","",$H123-IF($P123="",0,$P123)-IF($Y123="",0,$Y123)-IF($AH123="",0,$AH123)-IF($AQ123="",0,$AQ123))</f>
        <v/>
      </c>
      <c r="R123" s="112" t="str">
        <f t="shared" si="15"/>
        <v/>
      </c>
      <c r="S123" s="96" t="str">
        <f>IF($M123="","",MAX(0,N($F123)-N($O123)))</f>
        <v/>
      </c>
      <c r="T123" s="96" t="str" cm="1">
        <f t="array" ref="T123">IF(OR($D123="",$S123="",N($S123)&lt;=0),"",IFERROR(MATCH(1,INDEX(('2_Review &amp; Audit'!$F$6:$F$505=$A123)*('2_Review &amp; Audit'!$I$6:$I$505&gt;=$E123-30)*('2_Review &amp; Audit'!$I$6:$I$505&lt;=$E123+30)*('2_Review &amp; Audit'!$R$6:$R$505&gt;0)*(ROW('2_Review &amp; Audit'!$R$6:$R$505)&gt;$K123),0),0)+5,""))</f>
        <v/>
      </c>
      <c r="U123" s="96" t="str" cm="1">
        <f t="array" ref="U123">IF($T123="","",INDEX('2_Review &amp; Audit'!$H:$H,$T123))</f>
        <v/>
      </c>
      <c r="V123" s="108" t="str">
        <f t="array" ref="V123">IF($T123="","",INDEX('2_Review &amp; Audit'!$I:$I,$T123))</f>
        <v/>
      </c>
      <c r="W123" s="96" t="str">
        <f t="array" ref="W123">IF($T123="","",MAX(0,INDEX('2_Review &amp; Audit'!$J:$J,$T123)-SUMIFS($X$7:X122,$T$7:T122,$T123)))</f>
        <v/>
      </c>
      <c r="X123" s="96" t="str">
        <f t="shared" si="12"/>
        <v/>
      </c>
      <c r="Y123" s="117" t="str">
        <f>IF($X123="","",$X123*$G123)</f>
        <v/>
      </c>
      <c r="Z123" s="117" t="str">
        <f>IF($T123="","",$H123-IF($P123="",0,$P123)-IF($Y123="",0,$Y123))</f>
        <v/>
      </c>
      <c r="AA123" s="117" t="str">
        <f t="shared" si="13"/>
        <v/>
      </c>
      <c r="AB123" s="96" t="str">
        <f t="shared" si="16"/>
        <v/>
      </c>
      <c r="AC123" s="96" t="str">
        <f t="array" ref="AC123">IF(OR($D123="",$AB123="",N($AB123)&lt;=0),"",IFERROR(MATCH(1,INDEX(('2_Review &amp; Audit'!$F$6:$F$505=$A123)*('2_Review &amp; Audit'!$I$6:$I$505&gt;=$E123-30)*('2_Review &amp; Audit'!$I$6:$I$505&lt;=$E123+30)*('2_Review &amp; Audit'!$R$6:$R$505&gt;0)*(ROW('2_Review &amp; Audit'!$R$6:$R$505)&gt;$T123),0),0)+5,""))</f>
        <v/>
      </c>
      <c r="AD123" s="96" t="str" cm="1">
        <f t="array" ref="AD123">IF($AC123="","",INDEX('2_Review &amp; Audit'!$H:$H,$AC123))</f>
        <v/>
      </c>
      <c r="AE123" s="108" t="str">
        <f t="array" ref="AE123">IF($AC123="","",INDEX('2_Review &amp; Audit'!$I:$I,$AC123))</f>
        <v/>
      </c>
      <c r="AF123" s="96" t="str">
        <f t="array" ref="AF123">IF($AC123="","",MAX(0,INDEX('2_Review &amp; Audit'!$J:$J,$AC123)-SUMIFS($AG$7:AG122,$AC$7:AC122,$AC123)))</f>
        <v/>
      </c>
      <c r="AG123" s="96" t="str">
        <f t="shared" si="20"/>
        <v/>
      </c>
      <c r="AH123" s="117" t="str">
        <f>IF($AG123="","",$AG123*$G123)</f>
        <v/>
      </c>
      <c r="AI123" s="117" t="str">
        <f>IF($AC123="","",$H123-IF($P123="",0,$P123)-IF($Y123="",0,$Y123)-IF($AH123="",0,$AH123))</f>
        <v/>
      </c>
      <c r="AJ123" s="117" t="str">
        <f t="shared" si="3"/>
        <v/>
      </c>
      <c r="AK123" s="96" t="str">
        <f t="shared" si="17"/>
        <v/>
      </c>
      <c r="AL123" s="96" t="str" cm="1">
        <f t="array" ref="AL123">IF(OR($D123="",$AK123="",N($AK123)&lt;=0),"",IFERROR(MATCH(1,INDEX(('2_Review &amp; Audit'!$F$6:$F$505=$A123)*('2_Review &amp; Audit'!$I$6:$I$505&gt;=$E123-30)*('2_Review &amp; Audit'!$I$6:$I$505&lt;=$E123+30)*('2_Review &amp; Audit'!$R$6:$R$505&gt;0)*(ROW('2_Review &amp; Audit'!$R$6:$R$505)&gt;$AC123),0),0)+5,""))</f>
        <v/>
      </c>
      <c r="AM123" s="96" t="str">
        <f>IF($AL123="","",INDEX('2_Review &amp; Audit'!$H:$H,$AL123))</f>
        <v/>
      </c>
      <c r="AN123" s="108" t="str">
        <f>IF($AL123="","",INDEX('2_Review &amp; Audit'!$I:$I,$AL123))</f>
        <v/>
      </c>
      <c r="AO123" s="96" t="str">
        <f>IF($AL123="","",MAX(0,INDEX('2_Review &amp; Audit'!$H:$H,$AL123)-SUMIFS($AP$7:AP122,$AL$7:AL122,$AL123)))</f>
        <v/>
      </c>
      <c r="AP123" s="96" t="str">
        <f>IF(OR($D123="",$AK123="",$AO123=""),"",MIN($AK123,$AO123))</f>
        <v/>
      </c>
      <c r="AQ123" s="117" t="str">
        <f>IF($AP123="","",$AP123*$G123)</f>
        <v/>
      </c>
      <c r="AR123" s="117" t="str">
        <f>IF($AL123="","",$H123-IF($P123="",0,$P123)-IF($Y123="",0,$Y123)-IF($AH123="",0,$AH123)-IF($AQ123="",0,$AQ123))</f>
        <v/>
      </c>
      <c r="AS123" s="117" t="str">
        <f t="shared" si="18"/>
        <v/>
      </c>
      <c r="AT123" s="96" t="str">
        <f t="shared" si="19"/>
        <v/>
      </c>
      <c r="AU123" s="96"/>
    </row>
    <row r="124" spans="1:47" ht="12.75" customHeight="1" x14ac:dyDescent="0.2">
      <c r="A124" s="96" t="str">
        <f>IFERROR(INDEX('2_Review &amp; Audit'!$F$6:$F$505,MATCH(ROW()-5,'2_Review &amp; Audit'!$AC$6:$AC$505,0)),"")</f>
        <v/>
      </c>
      <c r="B124" s="96" t="str">
        <f>IF($A124="","",INDEX('2_Review &amp; Audit'!$C$6:$C$505,MATCH(ROW()-5,'2_Review &amp; Audit'!$AC$6:$AC$505,0)))</f>
        <v/>
      </c>
      <c r="C124" s="96" t="str">
        <f>IF($A124="","",INDEX('2_Review &amp; Audit'!$D$6:$D$505,MATCH(ROW()-5,'2_Review &amp; Audit'!$AC$6:$AC$505,0)))</f>
        <v/>
      </c>
      <c r="D124" s="114" t="str">
        <f>IF($A124="","",INDEX('2_Review &amp; Audit'!$H$6:$H$505,MATCH(ROW()-5,'2_Review &amp; Audit'!$AC$6:$AC$505,0)))</f>
        <v/>
      </c>
      <c r="E124" s="108" t="str">
        <f>IF($A124="","",INDEX('2_Review &amp; Audit'!$M$6:$M$505,MATCH(ROW()-5,'2_Review &amp; Audit'!$AC$6:$AC$505,0)))</f>
        <v/>
      </c>
      <c r="F124" s="109" t="str">
        <f>IF($A124="","",IF(INDEX('2_Review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24" s="142" t="str">
        <f>IF(OR($A124="",$F124=0),"",ABS(INDEX('2_Review &amp; Audit'!$Q$6:$Q$505,MATCH(ROW()-5,'2_Review &amp; Audit'!$AC$6:$AC$505,0))/$F124))</f>
        <v/>
      </c>
      <c r="H124" s="142" t="str">
        <f>IF($A124="","",ABS(INDEX('2_Review &amp; Audit'!$Q$6:$Q$505,MATCH(ROW()-5,'2_Review &amp; Audit'!$AC$6:$AC$505,0))))</f>
        <v/>
      </c>
      <c r="I124" s="96" t="str">
        <f>IF($A124="","",INDEX('2_Review &amp; Audit'!$Y$6:$Y$505,MATCH(ROW()-5,'2_Review &amp; Audit'!$AC$6:$AC$505,0)))</f>
        <v/>
      </c>
      <c r="J124" s="110" t="str">
        <f>IF($A124="","",IFERROR(MATCH(ROW()-5,'2_Review &amp; Audit'!$AC$6:$AC$505,0)+5,""))</f>
        <v/>
      </c>
      <c r="K124" s="96" t="str" cm="1">
        <f t="array" ref="K124">IF($A124="","",IF($AU124&lt;&gt;"",IFERROR(MATCH($AU124,'2_Review &amp; Audit'!$H$6:$H$505,0)+5,""),IFERROR(MATCH(1,INDEX(('2_Review &amp; Audit'!$F$6:$F$505=$A124)*('2_Review &amp; Audit'!$I$6:$I$505&gt;=$E124-30)*('2_Review &amp; Audit'!$I$6:$I$505&lt;=$E124+30)*('2_Review &amp; Audit'!$R$6:$R$505&gt;0),0),0)+5,"")))</f>
        <v/>
      </c>
      <c r="L124" s="110" t="str" cm="1">
        <f t="array" ref="L124">IF($K124="","",INDEX('2_Review &amp; Audit'!$H:$H,$K124))</f>
        <v/>
      </c>
      <c r="M124" s="111" t="str">
        <f t="array" ref="M124">IF($K124="","",INDEX('2_Review &amp; Audit'!$I:$I,$K124))</f>
        <v/>
      </c>
      <c r="N124" s="109" t="str" cm="1">
        <f t="array" ref="N124">IF($K124="","",MAX(0,INDEX('2_Review &amp; Audit'!$R:$R,$K124)-SUMIFS($O$7:O123,$K$7:K123,$K124)))</f>
        <v/>
      </c>
      <c r="O124" s="109" t="str">
        <f>IF(OR($K124="",$N124="",$F124=""),"",MIN($F124,$N124))</f>
        <v/>
      </c>
      <c r="P124" s="112" t="str">
        <f>IF($O124="","",$O124*$G124)</f>
        <v/>
      </c>
      <c r="Q124" s="112" t="str">
        <f>IF($M124="","",$H124-IF($P124="",0,$P124)-IF($Y124="",0,$Y124)-IF($AH124="",0,$AH124)-IF($AQ124="",0,$AQ124))</f>
        <v/>
      </c>
      <c r="R124" s="112" t="str">
        <f t="shared" si="15"/>
        <v/>
      </c>
      <c r="S124" s="96" t="str">
        <f>IF($M124="","",MAX(0,N($F124)-N($O124)))</f>
        <v/>
      </c>
      <c r="T124" s="96" t="str" cm="1">
        <f t="array" ref="T124">IF(OR($D124="",$S124="",N($S124)&lt;=0),"",IFERROR(MATCH(1,INDEX(('2_Review &amp; Audit'!$F$6:$F$505=$A124)*('2_Review &amp; Audit'!$I$6:$I$505&gt;=$E124-30)*('2_Review &amp; Audit'!$I$6:$I$505&lt;=$E124+30)*('2_Review &amp; Audit'!$R$6:$R$505&gt;0)*(ROW('2_Review &amp; Audit'!$R$6:$R$505)&gt;$K124),0),0)+5,""))</f>
        <v/>
      </c>
      <c r="U124" s="96" t="str" cm="1">
        <f t="array" ref="U124">IF($T124="","",INDEX('2_Review &amp; Audit'!$H:$H,$T124))</f>
        <v/>
      </c>
      <c r="V124" s="108" t="str">
        <f t="array" ref="V124">IF($T124="","",INDEX('2_Review &amp; Audit'!$I:$I,$T124))</f>
        <v/>
      </c>
      <c r="W124" s="96" t="str">
        <f t="array" ref="W124">IF($T124="","",MAX(0,INDEX('2_Review &amp; Audit'!$J:$J,$T124)-SUMIFS($X$7:X123,$T$7:T123,$T124)))</f>
        <v/>
      </c>
      <c r="X124" s="96" t="str">
        <f t="shared" si="12"/>
        <v/>
      </c>
      <c r="Y124" s="117" t="str">
        <f>IF($X124="","",$X124*$G124)</f>
        <v/>
      </c>
      <c r="Z124" s="117" t="str">
        <f>IF($T124="","",$H124-IF($P124="",0,$P124)-IF($Y124="",0,$Y124))</f>
        <v/>
      </c>
      <c r="AA124" s="117" t="str">
        <f t="shared" si="13"/>
        <v/>
      </c>
      <c r="AB124" s="96" t="str">
        <f t="shared" si="16"/>
        <v/>
      </c>
      <c r="AC124" s="96" t="str">
        <f t="array" ref="AC124">IF(OR($D124="",$AB124="",N($AB124)&lt;=0),"",IFERROR(MATCH(1,INDEX(('2_Review &amp; Audit'!$F$6:$F$505=$A124)*('2_Review &amp; Audit'!$I$6:$I$505&gt;=$E124-30)*('2_Review &amp; Audit'!$I$6:$I$505&lt;=$E124+30)*('2_Review &amp; Audit'!$R$6:$R$505&gt;0)*(ROW('2_Review &amp; Audit'!$R$6:$R$505)&gt;$T124),0),0)+5,""))</f>
        <v/>
      </c>
      <c r="AD124" s="96" t="str" cm="1">
        <f t="array" ref="AD124">IF($AC124="","",INDEX('2_Review &amp; Audit'!$H:$H,$AC124))</f>
        <v/>
      </c>
      <c r="AE124" s="108" t="str">
        <f t="array" ref="AE124">IF($AC124="","",INDEX('2_Review &amp; Audit'!$I:$I,$AC124))</f>
        <v/>
      </c>
      <c r="AF124" s="96" t="str">
        <f t="array" ref="AF124">IF($AC124="","",MAX(0,INDEX('2_Review &amp; Audit'!$J:$J,$AC124)-SUMIFS($AG$7:AG123,$AC$7:AC123,$AC124)))</f>
        <v/>
      </c>
      <c r="AG124" s="96" t="str">
        <f t="shared" si="20"/>
        <v/>
      </c>
      <c r="AH124" s="117" t="str">
        <f>IF($AG124="","",$AG124*$G124)</f>
        <v/>
      </c>
      <c r="AI124" s="117" t="str">
        <f>IF($AC124="","",$H124-IF($P124="",0,$P124)-IF($Y124="",0,$Y124)-IF($AH124="",0,$AH124))</f>
        <v/>
      </c>
      <c r="AJ124" s="117" t="str">
        <f t="shared" si="3"/>
        <v/>
      </c>
      <c r="AK124" s="96" t="str">
        <f t="shared" si="17"/>
        <v/>
      </c>
      <c r="AL124" s="96" t="str" cm="1">
        <f t="array" ref="AL124">IF(OR($D124="",$AK124="",N($AK124)&lt;=0),"",IFERROR(MATCH(1,INDEX(('2_Review &amp; Audit'!$F$6:$F$505=$A124)*('2_Review &amp; Audit'!$I$6:$I$505&gt;=$E124-30)*('2_Review &amp; Audit'!$I$6:$I$505&lt;=$E124+30)*('2_Review &amp; Audit'!$R$6:$R$505&gt;0)*(ROW('2_Review &amp; Audit'!$R$6:$R$505)&gt;$AC124),0),0)+5,""))</f>
        <v/>
      </c>
      <c r="AM124" s="96" t="str">
        <f>IF($AL124="","",INDEX('2_Review &amp; Audit'!$H:$H,$AL124))</f>
        <v/>
      </c>
      <c r="AN124" s="108" t="str">
        <f>IF($AL124="","",INDEX('2_Review &amp; Audit'!$I:$I,$AL124))</f>
        <v/>
      </c>
      <c r="AO124" s="96" t="str">
        <f>IF($AL124="","",MAX(0,INDEX('2_Review &amp; Audit'!$H:$H,$AL124)-SUMIFS($AP$7:AP123,$AL$7:AL123,$AL124)))</f>
        <v/>
      </c>
      <c r="AP124" s="96" t="str">
        <f>IF(OR($D124="",$AK124="",$AO124=""),"",MIN($AK124,$AO124))</f>
        <v/>
      </c>
      <c r="AQ124" s="117" t="str">
        <f>IF($AP124="","",$AP124*$G124)</f>
        <v/>
      </c>
      <c r="AR124" s="117" t="str">
        <f>IF($AL124="","",$H124-IF($P124="",0,$P124)-IF($Y124="",0,$Y124)-IF($AH124="",0,$AH124)-IF($AQ124="",0,$AQ124))</f>
        <v/>
      </c>
      <c r="AS124" s="117" t="str">
        <f t="shared" si="18"/>
        <v/>
      </c>
      <c r="AT124" s="96" t="str">
        <f t="shared" si="19"/>
        <v/>
      </c>
      <c r="AU124" s="96"/>
    </row>
    <row r="125" spans="1:47" ht="12.75" customHeight="1" x14ac:dyDescent="0.2">
      <c r="A125" s="96" t="str">
        <f>IFERROR(INDEX('2_Review &amp; Audit'!$F$6:$F$505,MATCH(ROW()-5,'2_Review &amp; Audit'!$AC$6:$AC$505,0)),"")</f>
        <v/>
      </c>
      <c r="B125" s="96" t="str">
        <f>IF($A125="","",INDEX('2_Review &amp; Audit'!$C$6:$C$505,MATCH(ROW()-5,'2_Review &amp; Audit'!$AC$6:$AC$505,0)))</f>
        <v/>
      </c>
      <c r="C125" s="96" t="str">
        <f>IF($A125="","",INDEX('2_Review &amp; Audit'!$D$6:$D$505,MATCH(ROW()-5,'2_Review &amp; Audit'!$AC$6:$AC$505,0)))</f>
        <v/>
      </c>
      <c r="D125" s="114" t="str">
        <f>IF($A125="","",INDEX('2_Review &amp; Audit'!$H$6:$H$505,MATCH(ROW()-5,'2_Review &amp; Audit'!$AC$6:$AC$505,0)))</f>
        <v/>
      </c>
      <c r="E125" s="108" t="str">
        <f>IF($A125="","",INDEX('2_Review &amp; Audit'!$M$6:$M$505,MATCH(ROW()-5,'2_Review &amp; Audit'!$AC$6:$AC$505,0)))</f>
        <v/>
      </c>
      <c r="F125" s="109" t="str">
        <f>IF($A125="","",IF(INDEX('2_Review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25" s="142" t="str">
        <f>IF(OR($A125="",$F125=0),"",ABS(INDEX('2_Review &amp; Audit'!$Q$6:$Q$505,MATCH(ROW()-5,'2_Review &amp; Audit'!$AC$6:$AC$505,0))/$F125))</f>
        <v/>
      </c>
      <c r="H125" s="142" t="str">
        <f>IF($A125="","",ABS(INDEX('2_Review &amp; Audit'!$Q$6:$Q$505,MATCH(ROW()-5,'2_Review &amp; Audit'!$AC$6:$AC$505,0))))</f>
        <v/>
      </c>
      <c r="I125" s="96" t="str">
        <f>IF($A125="","",INDEX('2_Review &amp; Audit'!$Y$6:$Y$505,MATCH(ROW()-5,'2_Review &amp; Audit'!$AC$6:$AC$505,0)))</f>
        <v/>
      </c>
      <c r="J125" s="110" t="str">
        <f>IF($A125="","",IFERROR(MATCH(ROW()-5,'2_Review &amp; Audit'!$AC$6:$AC$505,0)+5,""))</f>
        <v/>
      </c>
      <c r="K125" s="96" t="str" cm="1">
        <f t="array" ref="K125">IF($A125="","",IF($AU125&lt;&gt;"",IFERROR(MATCH($AU125,'2_Review &amp; Audit'!$H$6:$H$505,0)+5,""),IFERROR(MATCH(1,INDEX(('2_Review &amp; Audit'!$F$6:$F$505=$A125)*('2_Review &amp; Audit'!$I$6:$I$505&gt;=$E125-30)*('2_Review &amp; Audit'!$I$6:$I$505&lt;=$E125+30)*('2_Review &amp; Audit'!$R$6:$R$505&gt;0),0),0)+5,"")))</f>
        <v/>
      </c>
      <c r="L125" s="110" t="str" cm="1">
        <f t="array" ref="L125">IF($K125="","",INDEX('2_Review &amp; Audit'!$H:$H,$K125))</f>
        <v/>
      </c>
      <c r="M125" s="111" t="str">
        <f t="array" ref="M125">IF($K125="","",INDEX('2_Review &amp; Audit'!$I:$I,$K125))</f>
        <v/>
      </c>
      <c r="N125" s="109" t="str" cm="1">
        <f t="array" ref="N125">IF($K125="","",MAX(0,INDEX('2_Review &amp; Audit'!$R:$R,$K125)-SUMIFS($O$7:O124,$K$7:K124,$K125)))</f>
        <v/>
      </c>
      <c r="O125" s="109" t="str">
        <f>IF(OR($K125="",$N125="",$F125=""),"",MIN($F125,$N125))</f>
        <v/>
      </c>
      <c r="P125" s="112" t="str">
        <f>IF($O125="","",$O125*$G125)</f>
        <v/>
      </c>
      <c r="Q125" s="112" t="str">
        <f>IF($M125="","",$H125-IF($P125="",0,$P125)-IF($Y125="",0,$Y125)-IF($AH125="",0,$AH125)-IF($AQ125="",0,$AQ125))</f>
        <v/>
      </c>
      <c r="R125" s="112" t="str">
        <f t="shared" si="15"/>
        <v/>
      </c>
      <c r="S125" s="96" t="str">
        <f>IF($M125="","",MAX(0,N($F125)-N($O125)))</f>
        <v/>
      </c>
      <c r="T125" s="96" t="str" cm="1">
        <f t="array" ref="T125">IF(OR($D125="",$S125="",N($S125)&lt;=0),"",IFERROR(MATCH(1,INDEX(('2_Review &amp; Audit'!$F$6:$F$505=$A125)*('2_Review &amp; Audit'!$I$6:$I$505&gt;=$E125-30)*('2_Review &amp; Audit'!$I$6:$I$505&lt;=$E125+30)*('2_Review &amp; Audit'!$R$6:$R$505&gt;0)*(ROW('2_Review &amp; Audit'!$R$6:$R$505)&gt;$K125),0),0)+5,""))</f>
        <v/>
      </c>
      <c r="U125" s="96" t="str" cm="1">
        <f t="array" ref="U125">IF($T125="","",INDEX('2_Review &amp; Audit'!$H:$H,$T125))</f>
        <v/>
      </c>
      <c r="V125" s="108" t="str">
        <f t="array" ref="V125">IF($T125="","",INDEX('2_Review &amp; Audit'!$I:$I,$T125))</f>
        <v/>
      </c>
      <c r="W125" s="96" t="str">
        <f t="array" ref="W125">IF($T125="","",MAX(0,INDEX('2_Review &amp; Audit'!$J:$J,$T125)-SUMIFS($X$7:X124,$T$7:T124,$T125)))</f>
        <v/>
      </c>
      <c r="X125" s="96" t="str">
        <f t="shared" si="12"/>
        <v/>
      </c>
      <c r="Y125" s="117" t="str">
        <f>IF($X125="","",$X125*$G125)</f>
        <v/>
      </c>
      <c r="Z125" s="117" t="str">
        <f>IF($T125="","",$H125-IF($P125="",0,$P125)-IF($Y125="",0,$Y125))</f>
        <v/>
      </c>
      <c r="AA125" s="117" t="str">
        <f t="shared" si="13"/>
        <v/>
      </c>
      <c r="AB125" s="96" t="str">
        <f t="shared" si="16"/>
        <v/>
      </c>
      <c r="AC125" s="96" t="str">
        <f t="array" ref="AC125">IF(OR($D125="",$AB125="",N($AB125)&lt;=0),"",IFERROR(MATCH(1,INDEX(('2_Review &amp; Audit'!$F$6:$F$505=$A125)*('2_Review &amp; Audit'!$I$6:$I$505&gt;=$E125-30)*('2_Review &amp; Audit'!$I$6:$I$505&lt;=$E125+30)*('2_Review &amp; Audit'!$R$6:$R$505&gt;0)*(ROW('2_Review &amp; Audit'!$R$6:$R$505)&gt;$T125),0),0)+5,""))</f>
        <v/>
      </c>
      <c r="AD125" s="96" t="str" cm="1">
        <f t="array" ref="AD125">IF($AC125="","",INDEX('2_Review &amp; Audit'!$H:$H,$AC125))</f>
        <v/>
      </c>
      <c r="AE125" s="108" t="str">
        <f t="array" ref="AE125">IF($AC125="","",INDEX('2_Review &amp; Audit'!$I:$I,$AC125))</f>
        <v/>
      </c>
      <c r="AF125" s="96" t="str">
        <f t="array" ref="AF125">IF($AC125="","",MAX(0,INDEX('2_Review &amp; Audit'!$J:$J,$AC125)-SUMIFS($AG$7:AG124,$AC$7:AC124,$AC125)))</f>
        <v/>
      </c>
      <c r="AG125" s="96" t="str">
        <f t="shared" si="20"/>
        <v/>
      </c>
      <c r="AH125" s="117" t="str">
        <f>IF($AG125="","",$AG125*$G125)</f>
        <v/>
      </c>
      <c r="AI125" s="117" t="str">
        <f>IF($AC125="","",$H125-IF($P125="",0,$P125)-IF($Y125="",0,$Y125)-IF($AH125="",0,$AH125))</f>
        <v/>
      </c>
      <c r="AJ125" s="117" t="str">
        <f t="shared" si="3"/>
        <v/>
      </c>
      <c r="AK125" s="96" t="str">
        <f t="shared" si="17"/>
        <v/>
      </c>
      <c r="AL125" s="96" t="str" cm="1">
        <f t="array" ref="AL125">IF(OR($D125="",$AK125="",N($AK125)&lt;=0),"",IFERROR(MATCH(1,INDEX(('2_Review &amp; Audit'!$F$6:$F$505=$A125)*('2_Review &amp; Audit'!$I$6:$I$505&gt;=$E125-30)*('2_Review &amp; Audit'!$I$6:$I$505&lt;=$E125+30)*('2_Review &amp; Audit'!$R$6:$R$505&gt;0)*(ROW('2_Review &amp; Audit'!$R$6:$R$505)&gt;$AC125),0),0)+5,""))</f>
        <v/>
      </c>
      <c r="AM125" s="96" t="str">
        <f>IF($AL125="","",INDEX('2_Review &amp; Audit'!$H:$H,$AL125))</f>
        <v/>
      </c>
      <c r="AN125" s="108" t="str">
        <f>IF($AL125="","",INDEX('2_Review &amp; Audit'!$I:$I,$AL125))</f>
        <v/>
      </c>
      <c r="AO125" s="96" t="str">
        <f>IF($AL125="","",MAX(0,INDEX('2_Review &amp; Audit'!$H:$H,$AL125)-SUMIFS($AP$7:AP124,$AL$7:AL124,$AL125)))</f>
        <v/>
      </c>
      <c r="AP125" s="96" t="str">
        <f>IF(OR($D125="",$AK125="",$AO125=""),"",MIN($AK125,$AO125))</f>
        <v/>
      </c>
      <c r="AQ125" s="117" t="str">
        <f>IF($AP125="","",$AP125*$G125)</f>
        <v/>
      </c>
      <c r="AR125" s="117" t="str">
        <f>IF($AL125="","",$H125-IF($P125="",0,$P125)-IF($Y125="",0,$Y125)-IF($AH125="",0,$AH125)-IF($AQ125="",0,$AQ125))</f>
        <v/>
      </c>
      <c r="AS125" s="117" t="str">
        <f t="shared" si="18"/>
        <v/>
      </c>
      <c r="AT125" s="96" t="str">
        <f t="shared" si="19"/>
        <v/>
      </c>
      <c r="AU125" s="96"/>
    </row>
    <row r="126" spans="1:47" ht="12.75" customHeight="1" x14ac:dyDescent="0.2">
      <c r="A126" s="96" t="str">
        <f>IFERROR(INDEX('2_Review &amp; Audit'!$F$6:$F$505,MATCH(ROW()-5,'2_Review &amp; Audit'!$AC$6:$AC$505,0)),"")</f>
        <v/>
      </c>
      <c r="B126" s="96" t="str">
        <f>IF($A126="","",INDEX('2_Review &amp; Audit'!$C$6:$C$505,MATCH(ROW()-5,'2_Review &amp; Audit'!$AC$6:$AC$505,0)))</f>
        <v/>
      </c>
      <c r="C126" s="96" t="str">
        <f>IF($A126="","",INDEX('2_Review &amp; Audit'!$D$6:$D$505,MATCH(ROW()-5,'2_Review &amp; Audit'!$AC$6:$AC$505,0)))</f>
        <v/>
      </c>
      <c r="D126" s="114" t="str">
        <f>IF($A126="","",INDEX('2_Review &amp; Audit'!$H$6:$H$505,MATCH(ROW()-5,'2_Review &amp; Audit'!$AC$6:$AC$505,0)))</f>
        <v/>
      </c>
      <c r="E126" s="108" t="str">
        <f>IF($A126="","",INDEX('2_Review &amp; Audit'!$M$6:$M$505,MATCH(ROW()-5,'2_Review &amp; Audit'!$AC$6:$AC$505,0)))</f>
        <v/>
      </c>
      <c r="F126" s="109" t="str">
        <f>IF($A126="","",IF(INDEX('2_Review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26" s="142" t="str">
        <f>IF(OR($A126="",$F126=0),"",ABS(INDEX('2_Review &amp; Audit'!$Q$6:$Q$505,MATCH(ROW()-5,'2_Review &amp; Audit'!$AC$6:$AC$505,0))/$F126))</f>
        <v/>
      </c>
      <c r="H126" s="142" t="str">
        <f>IF($A126="","",ABS(INDEX('2_Review &amp; Audit'!$Q$6:$Q$505,MATCH(ROW()-5,'2_Review &amp; Audit'!$AC$6:$AC$505,0))))</f>
        <v/>
      </c>
      <c r="I126" s="96" t="str">
        <f>IF($A126="","",INDEX('2_Review &amp; Audit'!$Y$6:$Y$505,MATCH(ROW()-5,'2_Review &amp; Audit'!$AC$6:$AC$505,0)))</f>
        <v/>
      </c>
      <c r="J126" s="110" t="str">
        <f>IF($A126="","",IFERROR(MATCH(ROW()-5,'2_Review &amp; Audit'!$AC$6:$AC$505,0)+5,""))</f>
        <v/>
      </c>
      <c r="K126" s="96" t="str" cm="1">
        <f t="array" ref="K126">IF($A126="","",IF($AU126&lt;&gt;"",IFERROR(MATCH($AU126,'2_Review &amp; Audit'!$H$6:$H$505,0)+5,""),IFERROR(MATCH(1,INDEX(('2_Review &amp; Audit'!$F$6:$F$505=$A126)*('2_Review &amp; Audit'!$I$6:$I$505&gt;=$E126-30)*('2_Review &amp; Audit'!$I$6:$I$505&lt;=$E126+30)*('2_Review &amp; Audit'!$R$6:$R$505&gt;0),0),0)+5,"")))</f>
        <v/>
      </c>
      <c r="L126" s="110" t="str" cm="1">
        <f t="array" ref="L126">IF($K126="","",INDEX('2_Review &amp; Audit'!$H:$H,$K126))</f>
        <v/>
      </c>
      <c r="M126" s="111" t="str">
        <f t="array" ref="M126">IF($K126="","",INDEX('2_Review &amp; Audit'!$I:$I,$K126))</f>
        <v/>
      </c>
      <c r="N126" s="109" t="str" cm="1">
        <f t="array" ref="N126">IF($K126="","",MAX(0,INDEX('2_Review &amp; Audit'!$R:$R,$K126)-SUMIFS($O$7:O125,$K$7:K125,$K126)))</f>
        <v/>
      </c>
      <c r="O126" s="109" t="str">
        <f>IF(OR($K126="",$N126="",$F126=""),"",MIN($F126,$N126))</f>
        <v/>
      </c>
      <c r="P126" s="112" t="str">
        <f>IF($O126="","",$O126*$G126)</f>
        <v/>
      </c>
      <c r="Q126" s="112" t="str">
        <f>IF($M126="","",$H126-IF($P126="",0,$P126)-IF($Y126="",0,$Y126)-IF($AH126="",0,$AH126)-IF($AQ126="",0,$AQ126))</f>
        <v/>
      </c>
      <c r="R126" s="112" t="str">
        <f t="shared" si="15"/>
        <v/>
      </c>
      <c r="S126" s="96" t="str">
        <f>IF($M126="","",MAX(0,N($F126)-N($O126)))</f>
        <v/>
      </c>
      <c r="T126" s="96" t="str" cm="1">
        <f t="array" ref="T126">IF(OR($D126="",$S126="",N($S126)&lt;=0),"",IFERROR(MATCH(1,INDEX(('2_Review &amp; Audit'!$F$6:$F$505=$A126)*('2_Review &amp; Audit'!$I$6:$I$505&gt;=$E126-30)*('2_Review &amp; Audit'!$I$6:$I$505&lt;=$E126+30)*('2_Review &amp; Audit'!$R$6:$R$505&gt;0)*(ROW('2_Review &amp; Audit'!$R$6:$R$505)&gt;$K126),0),0)+5,""))</f>
        <v/>
      </c>
      <c r="U126" s="96" t="str" cm="1">
        <f t="array" ref="U126">IF($T126="","",INDEX('2_Review &amp; Audit'!$H:$H,$T126))</f>
        <v/>
      </c>
      <c r="V126" s="108" t="str">
        <f t="array" ref="V126">IF($T126="","",INDEX('2_Review &amp; Audit'!$I:$I,$T126))</f>
        <v/>
      </c>
      <c r="W126" s="96" t="str">
        <f t="array" ref="W126">IF($T126="","",MAX(0,INDEX('2_Review &amp; Audit'!$J:$J,$T126)-SUMIFS($X$7:X125,$T$7:T125,$T126)))</f>
        <v/>
      </c>
      <c r="X126" s="96" t="str">
        <f t="shared" si="12"/>
        <v/>
      </c>
      <c r="Y126" s="117" t="str">
        <f>IF($X126="","",$X126*$G126)</f>
        <v/>
      </c>
      <c r="Z126" s="117" t="str">
        <f>IF($T126="","",$H126-IF($P126="",0,$P126)-IF($Y126="",0,$Y126))</f>
        <v/>
      </c>
      <c r="AA126" s="117" t="str">
        <f t="shared" si="13"/>
        <v/>
      </c>
      <c r="AB126" s="96" t="str">
        <f t="shared" si="16"/>
        <v/>
      </c>
      <c r="AC126" s="96" t="str">
        <f t="array" ref="AC126">IF(OR($D126="",$AB126="",N($AB126)&lt;=0),"",IFERROR(MATCH(1,INDEX(('2_Review &amp; Audit'!$F$6:$F$505=$A126)*('2_Review &amp; Audit'!$I$6:$I$505&gt;=$E126-30)*('2_Review &amp; Audit'!$I$6:$I$505&lt;=$E126+30)*('2_Review &amp; Audit'!$R$6:$R$505&gt;0)*(ROW('2_Review &amp; Audit'!$R$6:$R$505)&gt;$T126),0),0)+5,""))</f>
        <v/>
      </c>
      <c r="AD126" s="96" t="str" cm="1">
        <f t="array" ref="AD126">IF($AC126="","",INDEX('2_Review &amp; Audit'!$H:$H,$AC126))</f>
        <v/>
      </c>
      <c r="AE126" s="108" t="str">
        <f t="array" ref="AE126">IF($AC126="","",INDEX('2_Review &amp; Audit'!$I:$I,$AC126))</f>
        <v/>
      </c>
      <c r="AF126" s="96" t="str">
        <f t="array" ref="AF126">IF($AC126="","",MAX(0,INDEX('2_Review &amp; Audit'!$J:$J,$AC126)-SUMIFS($AG$7:AG125,$AC$7:AC125,$AC126)))</f>
        <v/>
      </c>
      <c r="AG126" s="96" t="str">
        <f t="shared" si="20"/>
        <v/>
      </c>
      <c r="AH126" s="117" t="str">
        <f>IF($AG126="","",$AG126*$G126)</f>
        <v/>
      </c>
      <c r="AI126" s="117" t="str">
        <f>IF($AC126="","",$H126-IF($P126="",0,$P126)-IF($Y126="",0,$Y126)-IF($AH126="",0,$AH126))</f>
        <v/>
      </c>
      <c r="AJ126" s="117" t="str">
        <f t="shared" si="3"/>
        <v/>
      </c>
      <c r="AK126" s="96" t="str">
        <f t="shared" si="17"/>
        <v/>
      </c>
      <c r="AL126" s="96" t="str" cm="1">
        <f t="array" ref="AL126">IF(OR($D126="",$AK126="",N($AK126)&lt;=0),"",IFERROR(MATCH(1,INDEX(('2_Review &amp; Audit'!$F$6:$F$505=$A126)*('2_Review &amp; Audit'!$I$6:$I$505&gt;=$E126-30)*('2_Review &amp; Audit'!$I$6:$I$505&lt;=$E126+30)*('2_Review &amp; Audit'!$R$6:$R$505&gt;0)*(ROW('2_Review &amp; Audit'!$R$6:$R$505)&gt;$AC126),0),0)+5,""))</f>
        <v/>
      </c>
      <c r="AM126" s="96" t="str">
        <f>IF($AL126="","",INDEX('2_Review &amp; Audit'!$H:$H,$AL126))</f>
        <v/>
      </c>
      <c r="AN126" s="108" t="str">
        <f>IF($AL126="","",INDEX('2_Review &amp; Audit'!$I:$I,$AL126))</f>
        <v/>
      </c>
      <c r="AO126" s="96" t="str">
        <f>IF($AL126="","",MAX(0,INDEX('2_Review &amp; Audit'!$H:$H,$AL126)-SUMIFS($AP$7:AP125,$AL$7:AL125,$AL126)))</f>
        <v/>
      </c>
      <c r="AP126" s="96" t="str">
        <f>IF(OR($D126="",$AK126="",$AO126=""),"",MIN($AK126,$AO126))</f>
        <v/>
      </c>
      <c r="AQ126" s="117" t="str">
        <f>IF($AP126="","",$AP126*$G126)</f>
        <v/>
      </c>
      <c r="AR126" s="117" t="str">
        <f>IF($AL126="","",$H126-IF($P126="",0,$P126)-IF($Y126="",0,$Y126)-IF($AH126="",0,$AH126)-IF($AQ126="",0,$AQ126))</f>
        <v/>
      </c>
      <c r="AS126" s="117" t="str">
        <f t="shared" si="18"/>
        <v/>
      </c>
      <c r="AT126" s="96" t="str">
        <f t="shared" si="19"/>
        <v/>
      </c>
      <c r="AU126" s="96"/>
    </row>
    <row r="127" spans="1:47" ht="12.75" customHeight="1" x14ac:dyDescent="0.2">
      <c r="A127" s="96" t="str">
        <f>IFERROR(INDEX('2_Review &amp; Audit'!$F$6:$F$505,MATCH(ROW()-5,'2_Review &amp; Audit'!$AC$6:$AC$505,0)),"")</f>
        <v/>
      </c>
      <c r="B127" s="96" t="str">
        <f>IF($A127="","",INDEX('2_Review &amp; Audit'!$C$6:$C$505,MATCH(ROW()-5,'2_Review &amp; Audit'!$AC$6:$AC$505,0)))</f>
        <v/>
      </c>
      <c r="C127" s="96" t="str">
        <f>IF($A127="","",INDEX('2_Review &amp; Audit'!$D$6:$D$505,MATCH(ROW()-5,'2_Review &amp; Audit'!$AC$6:$AC$505,0)))</f>
        <v/>
      </c>
      <c r="D127" s="114" t="str">
        <f>IF($A127="","",INDEX('2_Review &amp; Audit'!$H$6:$H$505,MATCH(ROW()-5,'2_Review &amp; Audit'!$AC$6:$AC$505,0)))</f>
        <v/>
      </c>
      <c r="E127" s="108" t="str">
        <f>IF($A127="","",INDEX('2_Review &amp; Audit'!$M$6:$M$505,MATCH(ROW()-5,'2_Review &amp; Audit'!$AC$6:$AC$505,0)))</f>
        <v/>
      </c>
      <c r="F127" s="109" t="str">
        <f>IF($A127="","",IF(INDEX('2_Review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27" s="142" t="str">
        <f>IF(OR($A127="",$F127=0),"",ABS(INDEX('2_Review &amp; Audit'!$Q$6:$Q$505,MATCH(ROW()-5,'2_Review &amp; Audit'!$AC$6:$AC$505,0))/$F127))</f>
        <v/>
      </c>
      <c r="H127" s="142" t="str">
        <f>IF($A127="","",ABS(INDEX('2_Review &amp; Audit'!$Q$6:$Q$505,MATCH(ROW()-5,'2_Review &amp; Audit'!$AC$6:$AC$505,0))))</f>
        <v/>
      </c>
      <c r="I127" s="96" t="str">
        <f>IF($A127="","",INDEX('2_Review &amp; Audit'!$Y$6:$Y$505,MATCH(ROW()-5,'2_Review &amp; Audit'!$AC$6:$AC$505,0)))</f>
        <v/>
      </c>
      <c r="J127" s="110" t="str">
        <f>IF($A127="","",IFERROR(MATCH(ROW()-5,'2_Review &amp; Audit'!$AC$6:$AC$505,0)+5,""))</f>
        <v/>
      </c>
      <c r="K127" s="96" t="str" cm="1">
        <f t="array" ref="K127">IF($A127="","",IF($AU127&lt;&gt;"",IFERROR(MATCH($AU127,'2_Review &amp; Audit'!$H$6:$H$505,0)+5,""),IFERROR(MATCH(1,INDEX(('2_Review &amp; Audit'!$F$6:$F$505=$A127)*('2_Review &amp; Audit'!$I$6:$I$505&gt;=$E127-30)*('2_Review &amp; Audit'!$I$6:$I$505&lt;=$E127+30)*('2_Review &amp; Audit'!$R$6:$R$505&gt;0),0),0)+5,"")))</f>
        <v/>
      </c>
      <c r="L127" s="110" t="str" cm="1">
        <f t="array" ref="L127">IF($K127="","",INDEX('2_Review &amp; Audit'!$H:$H,$K127))</f>
        <v/>
      </c>
      <c r="M127" s="111" t="str">
        <f t="array" ref="M127">IF($K127="","",INDEX('2_Review &amp; Audit'!$I:$I,$K127))</f>
        <v/>
      </c>
      <c r="N127" s="109" t="str" cm="1">
        <f t="array" ref="N127">IF($K127="","",MAX(0,INDEX('2_Review &amp; Audit'!$R:$R,$K127)-SUMIFS($O$7:O126,$K$7:K126,$K127)))</f>
        <v/>
      </c>
      <c r="O127" s="109" t="str">
        <f>IF(OR($K127="",$N127="",$F127=""),"",MIN($F127,$N127))</f>
        <v/>
      </c>
      <c r="P127" s="112" t="str">
        <f>IF($O127="","",$O127*$G127)</f>
        <v/>
      </c>
      <c r="Q127" s="112" t="str">
        <f>IF($M127="","",$H127-IF($P127="",0,$P127)-IF($Y127="",0,$Y127)-IF($AH127="",0,$AH127)-IF($AQ127="",0,$AQ127))</f>
        <v/>
      </c>
      <c r="R127" s="112" t="str">
        <f t="shared" si="15"/>
        <v/>
      </c>
      <c r="S127" s="96" t="str">
        <f>IF($M127="","",MAX(0,N($F127)-N($O127)))</f>
        <v/>
      </c>
      <c r="T127" s="96" t="str" cm="1">
        <f t="array" ref="T127">IF(OR($D127="",$S127="",N($S127)&lt;=0),"",IFERROR(MATCH(1,INDEX(('2_Review &amp; Audit'!$F$6:$F$505=$A127)*('2_Review &amp; Audit'!$I$6:$I$505&gt;=$E127-30)*('2_Review &amp; Audit'!$I$6:$I$505&lt;=$E127+30)*('2_Review &amp; Audit'!$R$6:$R$505&gt;0)*(ROW('2_Review &amp; Audit'!$R$6:$R$505)&gt;$K127),0),0)+5,""))</f>
        <v/>
      </c>
      <c r="U127" s="96" t="str" cm="1">
        <f t="array" ref="U127">IF($T127="","",INDEX('2_Review &amp; Audit'!$H:$H,$T127))</f>
        <v/>
      </c>
      <c r="V127" s="108" t="str">
        <f t="array" ref="V127">IF($T127="","",INDEX('2_Review &amp; Audit'!$I:$I,$T127))</f>
        <v/>
      </c>
      <c r="W127" s="96" t="str">
        <f t="array" ref="W127">IF($T127="","",MAX(0,INDEX('2_Review &amp; Audit'!$J:$J,$T127)-SUMIFS($X$7:X126,$T$7:T126,$T127)))</f>
        <v/>
      </c>
      <c r="X127" s="96" t="str">
        <f t="shared" si="12"/>
        <v/>
      </c>
      <c r="Y127" s="117" t="str">
        <f>IF($X127="","",$X127*$G127)</f>
        <v/>
      </c>
      <c r="Z127" s="117" t="str">
        <f>IF($T127="","",$H127-IF($P127="",0,$P127)-IF($Y127="",0,$Y127))</f>
        <v/>
      </c>
      <c r="AA127" s="117" t="str">
        <f t="shared" si="13"/>
        <v/>
      </c>
      <c r="AB127" s="96" t="str">
        <f t="shared" si="16"/>
        <v/>
      </c>
      <c r="AC127" s="96" t="str">
        <f t="array" ref="AC127">IF(OR($D127="",$AB127="",N($AB127)&lt;=0),"",IFERROR(MATCH(1,INDEX(('2_Review &amp; Audit'!$F$6:$F$505=$A127)*('2_Review &amp; Audit'!$I$6:$I$505&gt;=$E127-30)*('2_Review &amp; Audit'!$I$6:$I$505&lt;=$E127+30)*('2_Review &amp; Audit'!$R$6:$R$505&gt;0)*(ROW('2_Review &amp; Audit'!$R$6:$R$505)&gt;$T127),0),0)+5,""))</f>
        <v/>
      </c>
      <c r="AD127" s="96" t="str" cm="1">
        <f t="array" ref="AD127">IF($AC127="","",INDEX('2_Review &amp; Audit'!$H:$H,$AC127))</f>
        <v/>
      </c>
      <c r="AE127" s="108" t="str">
        <f t="array" ref="AE127">IF($AC127="","",INDEX('2_Review &amp; Audit'!$I:$I,$AC127))</f>
        <v/>
      </c>
      <c r="AF127" s="96" t="str">
        <f t="array" ref="AF127">IF($AC127="","",MAX(0,INDEX('2_Review &amp; Audit'!$J:$J,$AC127)-SUMIFS($AG$7:AG126,$AC$7:AC126,$AC127)))</f>
        <v/>
      </c>
      <c r="AG127" s="96" t="str">
        <f t="shared" si="20"/>
        <v/>
      </c>
      <c r="AH127" s="117" t="str">
        <f>IF($AG127="","",$AG127*$G127)</f>
        <v/>
      </c>
      <c r="AI127" s="117" t="str">
        <f>IF($AC127="","",$H127-IF($P127="",0,$P127)-IF($Y127="",0,$Y127)-IF($AH127="",0,$AH127))</f>
        <v/>
      </c>
      <c r="AJ127" s="117" t="str">
        <f t="shared" si="3"/>
        <v/>
      </c>
      <c r="AK127" s="96" t="str">
        <f t="shared" si="17"/>
        <v/>
      </c>
      <c r="AL127" s="96" t="str" cm="1">
        <f t="array" ref="AL127">IF(OR($D127="",$AK127="",N($AK127)&lt;=0),"",IFERROR(MATCH(1,INDEX(('2_Review &amp; Audit'!$F$6:$F$505=$A127)*('2_Review &amp; Audit'!$I$6:$I$505&gt;=$E127-30)*('2_Review &amp; Audit'!$I$6:$I$505&lt;=$E127+30)*('2_Review &amp; Audit'!$R$6:$R$505&gt;0)*(ROW('2_Review &amp; Audit'!$R$6:$R$505)&gt;$AC127),0),0)+5,""))</f>
        <v/>
      </c>
      <c r="AM127" s="96" t="str">
        <f>IF($AL127="","",INDEX('2_Review &amp; Audit'!$H:$H,$AL127))</f>
        <v/>
      </c>
      <c r="AN127" s="108" t="str">
        <f>IF($AL127="","",INDEX('2_Review &amp; Audit'!$I:$I,$AL127))</f>
        <v/>
      </c>
      <c r="AO127" s="96" t="str">
        <f>IF($AL127="","",MAX(0,INDEX('2_Review &amp; Audit'!$H:$H,$AL127)-SUMIFS($AP$7:AP126,$AL$7:AL126,$AL127)))</f>
        <v/>
      </c>
      <c r="AP127" s="96" t="str">
        <f>IF(OR($D127="",$AK127="",$AO127=""),"",MIN($AK127,$AO127))</f>
        <v/>
      </c>
      <c r="AQ127" s="117" t="str">
        <f>IF($AP127="","",$AP127*$G127)</f>
        <v/>
      </c>
      <c r="AR127" s="117" t="str">
        <f>IF($AL127="","",$H127-IF($P127="",0,$P127)-IF($Y127="",0,$Y127)-IF($AH127="",0,$AH127)-IF($AQ127="",0,$AQ127))</f>
        <v/>
      </c>
      <c r="AS127" s="117" t="str">
        <f t="shared" si="18"/>
        <v/>
      </c>
      <c r="AT127" s="96" t="str">
        <f t="shared" si="19"/>
        <v/>
      </c>
      <c r="AU127" s="96"/>
    </row>
    <row r="128" spans="1:47" ht="12.75" customHeight="1" x14ac:dyDescent="0.2">
      <c r="A128" s="96" t="str">
        <f>IFERROR(INDEX('2_Review &amp; Audit'!$F$6:$F$505,MATCH(ROW()-5,'2_Review &amp; Audit'!$AC$6:$AC$505,0)),"")</f>
        <v/>
      </c>
      <c r="B128" s="96" t="str">
        <f>IF($A128="","",INDEX('2_Review &amp; Audit'!$C$6:$C$505,MATCH(ROW()-5,'2_Review &amp; Audit'!$AC$6:$AC$505,0)))</f>
        <v/>
      </c>
      <c r="C128" s="96" t="str">
        <f>IF($A128="","",INDEX('2_Review &amp; Audit'!$D$6:$D$505,MATCH(ROW()-5,'2_Review &amp; Audit'!$AC$6:$AC$505,0)))</f>
        <v/>
      </c>
      <c r="D128" s="114" t="str">
        <f>IF($A128="","",INDEX('2_Review &amp; Audit'!$H$6:$H$505,MATCH(ROW()-5,'2_Review &amp; Audit'!$AC$6:$AC$505,0)))</f>
        <v/>
      </c>
      <c r="E128" s="108" t="str">
        <f>IF($A128="","",INDEX('2_Review &amp; Audit'!$M$6:$M$505,MATCH(ROW()-5,'2_Review &amp; Audit'!$AC$6:$AC$505,0)))</f>
        <v/>
      </c>
      <c r="F128" s="109" t="str">
        <f>IF($A128="","",IF(INDEX('2_Review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28" s="142" t="str">
        <f>IF(OR($A128="",$F128=0),"",ABS(INDEX('2_Review &amp; Audit'!$Q$6:$Q$505,MATCH(ROW()-5,'2_Review &amp; Audit'!$AC$6:$AC$505,0))/$F128))</f>
        <v/>
      </c>
      <c r="H128" s="142" t="str">
        <f>IF($A128="","",ABS(INDEX('2_Review &amp; Audit'!$Q$6:$Q$505,MATCH(ROW()-5,'2_Review &amp; Audit'!$AC$6:$AC$505,0))))</f>
        <v/>
      </c>
      <c r="I128" s="96" t="str">
        <f>IF($A128="","",INDEX('2_Review &amp; Audit'!$Y$6:$Y$505,MATCH(ROW()-5,'2_Review &amp; Audit'!$AC$6:$AC$505,0)))</f>
        <v/>
      </c>
      <c r="J128" s="110" t="str">
        <f>IF($A128="","",IFERROR(MATCH(ROW()-5,'2_Review &amp; Audit'!$AC$6:$AC$505,0)+5,""))</f>
        <v/>
      </c>
      <c r="K128" s="96" t="str" cm="1">
        <f t="array" ref="K128">IF($A128="","",IF($AU128&lt;&gt;"",IFERROR(MATCH($AU128,'2_Review &amp; Audit'!$H$6:$H$505,0)+5,""),IFERROR(MATCH(1,INDEX(('2_Review &amp; Audit'!$F$6:$F$505=$A128)*('2_Review &amp; Audit'!$I$6:$I$505&gt;=$E128-30)*('2_Review &amp; Audit'!$I$6:$I$505&lt;=$E128+30)*('2_Review &amp; Audit'!$R$6:$R$505&gt;0),0),0)+5,"")))</f>
        <v/>
      </c>
      <c r="L128" s="110" t="str" cm="1">
        <f t="array" ref="L128">IF($K128="","",INDEX('2_Review &amp; Audit'!$H:$H,$K128))</f>
        <v/>
      </c>
      <c r="M128" s="111" t="str">
        <f t="array" ref="M128">IF($K128="","",INDEX('2_Review &amp; Audit'!$I:$I,$K128))</f>
        <v/>
      </c>
      <c r="N128" s="109" t="str" cm="1">
        <f t="array" ref="N128">IF($K128="","",MAX(0,INDEX('2_Review &amp; Audit'!$R:$R,$K128)-SUMIFS($O$7:O127,$K$7:K127,$K128)))</f>
        <v/>
      </c>
      <c r="O128" s="109" t="str">
        <f>IF(OR($K128="",$N128="",$F128=""),"",MIN($F128,$N128))</f>
        <v/>
      </c>
      <c r="P128" s="112" t="str">
        <f>IF($O128="","",$O128*$G128)</f>
        <v/>
      </c>
      <c r="Q128" s="112" t="str">
        <f>IF($M128="","",$H128-IF($P128="",0,$P128)-IF($Y128="",0,$Y128)-IF($AH128="",0,$AH128)-IF($AQ128="",0,$AQ128))</f>
        <v/>
      </c>
      <c r="R128" s="112" t="str">
        <f t="shared" si="15"/>
        <v/>
      </c>
      <c r="S128" s="96" t="str">
        <f>IF($M128="","",MAX(0,N($F128)-N($O128)))</f>
        <v/>
      </c>
      <c r="T128" s="96" t="str" cm="1">
        <f t="array" ref="T128">IF(OR($D128="",$S128="",N($S128)&lt;=0),"",IFERROR(MATCH(1,INDEX(('2_Review &amp; Audit'!$F$6:$F$505=$A128)*('2_Review &amp; Audit'!$I$6:$I$505&gt;=$E128-30)*('2_Review &amp; Audit'!$I$6:$I$505&lt;=$E128+30)*('2_Review &amp; Audit'!$R$6:$R$505&gt;0)*(ROW('2_Review &amp; Audit'!$R$6:$R$505)&gt;$K128),0),0)+5,""))</f>
        <v/>
      </c>
      <c r="U128" s="96" t="str" cm="1">
        <f t="array" ref="U128">IF($T128="","",INDEX('2_Review &amp; Audit'!$H:$H,$T128))</f>
        <v/>
      </c>
      <c r="V128" s="108" t="str">
        <f t="array" ref="V128">IF($T128="","",INDEX('2_Review &amp; Audit'!$I:$I,$T128))</f>
        <v/>
      </c>
      <c r="W128" s="96" t="str">
        <f t="array" ref="W128">IF($T128="","",MAX(0,INDEX('2_Review &amp; Audit'!$J:$J,$T128)-SUMIFS($X$7:X127,$T$7:T127,$T128)))</f>
        <v/>
      </c>
      <c r="X128" s="96" t="str">
        <f t="shared" si="12"/>
        <v/>
      </c>
      <c r="Y128" s="117" t="str">
        <f>IF($X128="","",$X128*$G128)</f>
        <v/>
      </c>
      <c r="Z128" s="117" t="str">
        <f>IF($T128="","",$H128-IF($P128="",0,$P128)-IF($Y128="",0,$Y128))</f>
        <v/>
      </c>
      <c r="AA128" s="117" t="str">
        <f t="shared" si="13"/>
        <v/>
      </c>
      <c r="AB128" s="96" t="str">
        <f t="shared" si="16"/>
        <v/>
      </c>
      <c r="AC128" s="96" t="str">
        <f t="array" ref="AC128">IF(OR($D128="",$AB128="",N($AB128)&lt;=0),"",IFERROR(MATCH(1,INDEX(('2_Review &amp; Audit'!$F$6:$F$505=$A128)*('2_Review &amp; Audit'!$I$6:$I$505&gt;=$E128-30)*('2_Review &amp; Audit'!$I$6:$I$505&lt;=$E128+30)*('2_Review &amp; Audit'!$R$6:$R$505&gt;0)*(ROW('2_Review &amp; Audit'!$R$6:$R$505)&gt;$T128),0),0)+5,""))</f>
        <v/>
      </c>
      <c r="AD128" s="96" t="str" cm="1">
        <f t="array" ref="AD128">IF($AC128="","",INDEX('2_Review &amp; Audit'!$H:$H,$AC128))</f>
        <v/>
      </c>
      <c r="AE128" s="108" t="str">
        <f t="array" ref="AE128">IF($AC128="","",INDEX('2_Review &amp; Audit'!$I:$I,$AC128))</f>
        <v/>
      </c>
      <c r="AF128" s="96" t="str">
        <f t="array" ref="AF128">IF($AC128="","",MAX(0,INDEX('2_Review &amp; Audit'!$J:$J,$AC128)-SUMIFS($AG$7:AG127,$AC$7:AC127,$AC128)))</f>
        <v/>
      </c>
      <c r="AG128" s="96" t="str">
        <f t="shared" si="20"/>
        <v/>
      </c>
      <c r="AH128" s="117" t="str">
        <f>IF($AG128="","",$AG128*$G128)</f>
        <v/>
      </c>
      <c r="AI128" s="117" t="str">
        <f>IF($AC128="","",$H128-IF($P128="",0,$P128)-IF($Y128="",0,$Y128)-IF($AH128="",0,$AH128))</f>
        <v/>
      </c>
      <c r="AJ128" s="117" t="str">
        <f t="shared" si="3"/>
        <v/>
      </c>
      <c r="AK128" s="96" t="str">
        <f t="shared" si="17"/>
        <v/>
      </c>
      <c r="AL128" s="96" t="str" cm="1">
        <f t="array" ref="AL128">IF(OR($D128="",$AK128="",N($AK128)&lt;=0),"",IFERROR(MATCH(1,INDEX(('2_Review &amp; Audit'!$F$6:$F$505=$A128)*('2_Review &amp; Audit'!$I$6:$I$505&gt;=$E128-30)*('2_Review &amp; Audit'!$I$6:$I$505&lt;=$E128+30)*('2_Review &amp; Audit'!$R$6:$R$505&gt;0)*(ROW('2_Review &amp; Audit'!$R$6:$R$505)&gt;$AC128),0),0)+5,""))</f>
        <v/>
      </c>
      <c r="AM128" s="96" t="str">
        <f>IF($AL128="","",INDEX('2_Review &amp; Audit'!$H:$H,$AL128))</f>
        <v/>
      </c>
      <c r="AN128" s="108" t="str">
        <f>IF($AL128="","",INDEX('2_Review &amp; Audit'!$I:$I,$AL128))</f>
        <v/>
      </c>
      <c r="AO128" s="96" t="str">
        <f>IF($AL128="","",MAX(0,INDEX('2_Review &amp; Audit'!$H:$H,$AL128)-SUMIFS($AP$7:AP127,$AL$7:AL127,$AL128)))</f>
        <v/>
      </c>
      <c r="AP128" s="96" t="str">
        <f>IF(OR($D128="",$AK128="",$AO128=""),"",MIN($AK128,$AO128))</f>
        <v/>
      </c>
      <c r="AQ128" s="117" t="str">
        <f>IF($AP128="","",$AP128*$G128)</f>
        <v/>
      </c>
      <c r="AR128" s="117" t="str">
        <f>IF($AL128="","",$H128-IF($P128="",0,$P128)-IF($Y128="",0,$Y128)-IF($AH128="",0,$AH128)-IF($AQ128="",0,$AQ128))</f>
        <v/>
      </c>
      <c r="AS128" s="117" t="str">
        <f t="shared" si="18"/>
        <v/>
      </c>
      <c r="AT128" s="96" t="str">
        <f t="shared" si="19"/>
        <v/>
      </c>
      <c r="AU128" s="96"/>
    </row>
    <row r="129" spans="1:47" ht="12.75" customHeight="1" x14ac:dyDescent="0.2">
      <c r="A129" s="96" t="str">
        <f>IFERROR(INDEX('2_Review &amp; Audit'!$F$6:$F$505,MATCH(ROW()-5,'2_Review &amp; Audit'!$AC$6:$AC$505,0)),"")</f>
        <v/>
      </c>
      <c r="B129" s="96" t="str">
        <f>IF($A129="","",INDEX('2_Review &amp; Audit'!$C$6:$C$505,MATCH(ROW()-5,'2_Review &amp; Audit'!$AC$6:$AC$505,0)))</f>
        <v/>
      </c>
      <c r="C129" s="96" t="str">
        <f>IF($A129="","",INDEX('2_Review &amp; Audit'!$D$6:$D$505,MATCH(ROW()-5,'2_Review &amp; Audit'!$AC$6:$AC$505,0)))</f>
        <v/>
      </c>
      <c r="D129" s="114" t="str">
        <f>IF($A129="","",INDEX('2_Review &amp; Audit'!$H$6:$H$505,MATCH(ROW()-5,'2_Review &amp; Audit'!$AC$6:$AC$505,0)))</f>
        <v/>
      </c>
      <c r="E129" s="108" t="str">
        <f>IF($A129="","",INDEX('2_Review &amp; Audit'!$M$6:$M$505,MATCH(ROW()-5,'2_Review &amp; Audit'!$AC$6:$AC$505,0)))</f>
        <v/>
      </c>
      <c r="F129" s="109" t="str">
        <f>IF($A129="","",IF(INDEX('2_Review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29" s="142" t="str">
        <f>IF(OR($A129="",$F129=0),"",ABS(INDEX('2_Review &amp; Audit'!$Q$6:$Q$505,MATCH(ROW()-5,'2_Review &amp; Audit'!$AC$6:$AC$505,0))/$F129))</f>
        <v/>
      </c>
      <c r="H129" s="142" t="str">
        <f>IF($A129="","",ABS(INDEX('2_Review &amp; Audit'!$Q$6:$Q$505,MATCH(ROW()-5,'2_Review &amp; Audit'!$AC$6:$AC$505,0))))</f>
        <v/>
      </c>
      <c r="I129" s="96" t="str">
        <f>IF($A129="","",INDEX('2_Review &amp; Audit'!$Y$6:$Y$505,MATCH(ROW()-5,'2_Review &amp; Audit'!$AC$6:$AC$505,0)))</f>
        <v/>
      </c>
      <c r="J129" s="110" t="str">
        <f>IF($A129="","",IFERROR(MATCH(ROW()-5,'2_Review &amp; Audit'!$AC$6:$AC$505,0)+5,""))</f>
        <v/>
      </c>
      <c r="K129" s="96" t="str" cm="1">
        <f t="array" ref="K129">IF($A129="","",IF($AU129&lt;&gt;"",IFERROR(MATCH($AU129,'2_Review &amp; Audit'!$H$6:$H$505,0)+5,""),IFERROR(MATCH(1,INDEX(('2_Review &amp; Audit'!$F$6:$F$505=$A129)*('2_Review &amp; Audit'!$I$6:$I$505&gt;=$E129-30)*('2_Review &amp; Audit'!$I$6:$I$505&lt;=$E129+30)*('2_Review &amp; Audit'!$R$6:$R$505&gt;0),0),0)+5,"")))</f>
        <v/>
      </c>
      <c r="L129" s="110" t="str" cm="1">
        <f t="array" ref="L129">IF($K129="","",INDEX('2_Review &amp; Audit'!$H:$H,$K129))</f>
        <v/>
      </c>
      <c r="M129" s="111" t="str">
        <f t="array" ref="M129">IF($K129="","",INDEX('2_Review &amp; Audit'!$I:$I,$K129))</f>
        <v/>
      </c>
      <c r="N129" s="109" t="str" cm="1">
        <f t="array" ref="N129">IF($K129="","",MAX(0,INDEX('2_Review &amp; Audit'!$R:$R,$K129)-SUMIFS($O$7:O128,$K$7:K128,$K129)))</f>
        <v/>
      </c>
      <c r="O129" s="109" t="str">
        <f>IF(OR($K129="",$N129="",$F129=""),"",MIN($F129,$N129))</f>
        <v/>
      </c>
      <c r="P129" s="112" t="str">
        <f>IF($O129="","",$O129*$G129)</f>
        <v/>
      </c>
      <c r="Q129" s="112" t="str">
        <f>IF($M129="","",$H129-IF($P129="",0,$P129)-IF($Y129="",0,$Y129)-IF($AH129="",0,$AH129)-IF($AQ129="",0,$AQ129))</f>
        <v/>
      </c>
      <c r="R129" s="112" t="str">
        <f t="shared" si="15"/>
        <v/>
      </c>
      <c r="S129" s="96" t="str">
        <f>IF($M129="","",MAX(0,N($F129)-N($O129)))</f>
        <v/>
      </c>
      <c r="T129" s="96" t="str" cm="1">
        <f t="array" ref="T129">IF(OR($D129="",$S129="",N($S129)&lt;=0),"",IFERROR(MATCH(1,INDEX(('2_Review &amp; Audit'!$F$6:$F$505=$A129)*('2_Review &amp; Audit'!$I$6:$I$505&gt;=$E129-30)*('2_Review &amp; Audit'!$I$6:$I$505&lt;=$E129+30)*('2_Review &amp; Audit'!$R$6:$R$505&gt;0)*(ROW('2_Review &amp; Audit'!$R$6:$R$505)&gt;$K129),0),0)+5,""))</f>
        <v/>
      </c>
      <c r="U129" s="96" t="str" cm="1">
        <f t="array" ref="U129">IF($T129="","",INDEX('2_Review &amp; Audit'!$H:$H,$T129))</f>
        <v/>
      </c>
      <c r="V129" s="108" t="str">
        <f t="array" ref="V129">IF($T129="","",INDEX('2_Review &amp; Audit'!$I:$I,$T129))</f>
        <v/>
      </c>
      <c r="W129" s="96" t="str">
        <f t="array" ref="W129">IF($T129="","",MAX(0,INDEX('2_Review &amp; Audit'!$J:$J,$T129)-SUMIFS($X$7:X128,$T$7:T128,$T129)))</f>
        <v/>
      </c>
      <c r="X129" s="96" t="str">
        <f t="shared" si="12"/>
        <v/>
      </c>
      <c r="Y129" s="117" t="str">
        <f>IF($X129="","",$X129*$G129)</f>
        <v/>
      </c>
      <c r="Z129" s="117" t="str">
        <f>IF($T129="","",$H129-IF($P129="",0,$P129)-IF($Y129="",0,$Y129))</f>
        <v/>
      </c>
      <c r="AA129" s="117" t="str">
        <f t="shared" si="13"/>
        <v/>
      </c>
      <c r="AB129" s="96" t="str">
        <f t="shared" si="16"/>
        <v/>
      </c>
      <c r="AC129" s="96" t="str">
        <f t="array" ref="AC129">IF(OR($D129="",$AB129="",N($AB129)&lt;=0),"",IFERROR(MATCH(1,INDEX(('2_Review &amp; Audit'!$F$6:$F$505=$A129)*('2_Review &amp; Audit'!$I$6:$I$505&gt;=$E129-30)*('2_Review &amp; Audit'!$I$6:$I$505&lt;=$E129+30)*('2_Review &amp; Audit'!$R$6:$R$505&gt;0)*(ROW('2_Review &amp; Audit'!$R$6:$R$505)&gt;$T129),0),0)+5,""))</f>
        <v/>
      </c>
      <c r="AD129" s="96" t="str" cm="1">
        <f t="array" ref="AD129">IF($AC129="","",INDEX('2_Review &amp; Audit'!$H:$H,$AC129))</f>
        <v/>
      </c>
      <c r="AE129" s="108" t="str">
        <f t="array" ref="AE129">IF($AC129="","",INDEX('2_Review &amp; Audit'!$I:$I,$AC129))</f>
        <v/>
      </c>
      <c r="AF129" s="96" t="str">
        <f t="array" ref="AF129">IF($AC129="","",MAX(0,INDEX('2_Review &amp; Audit'!$J:$J,$AC129)-SUMIFS($AG$7:AG128,$AC$7:AC128,$AC129)))</f>
        <v/>
      </c>
      <c r="AG129" s="96" t="str">
        <f t="shared" si="20"/>
        <v/>
      </c>
      <c r="AH129" s="117" t="str">
        <f>IF($AG129="","",$AG129*$G129)</f>
        <v/>
      </c>
      <c r="AI129" s="117" t="str">
        <f>IF($AC129="","",$H129-IF($P129="",0,$P129)-IF($Y129="",0,$Y129)-IF($AH129="",0,$AH129))</f>
        <v/>
      </c>
      <c r="AJ129" s="117" t="str">
        <f t="shared" si="3"/>
        <v/>
      </c>
      <c r="AK129" s="96" t="str">
        <f t="shared" si="17"/>
        <v/>
      </c>
      <c r="AL129" s="96" t="str" cm="1">
        <f t="array" ref="AL129">IF(OR($D129="",$AK129="",N($AK129)&lt;=0),"",IFERROR(MATCH(1,INDEX(('2_Review &amp; Audit'!$F$6:$F$505=$A129)*('2_Review &amp; Audit'!$I$6:$I$505&gt;=$E129-30)*('2_Review &amp; Audit'!$I$6:$I$505&lt;=$E129+30)*('2_Review &amp; Audit'!$R$6:$R$505&gt;0)*(ROW('2_Review &amp; Audit'!$R$6:$R$505)&gt;$AC129),0),0)+5,""))</f>
        <v/>
      </c>
      <c r="AM129" s="96" t="str">
        <f>IF($AL129="","",INDEX('2_Review &amp; Audit'!$H:$H,$AL129))</f>
        <v/>
      </c>
      <c r="AN129" s="108" t="str">
        <f>IF($AL129="","",INDEX('2_Review &amp; Audit'!$I:$I,$AL129))</f>
        <v/>
      </c>
      <c r="AO129" s="96" t="str">
        <f>IF($AL129="","",MAX(0,INDEX('2_Review &amp; Audit'!$H:$H,$AL129)-SUMIFS($AP$7:AP128,$AL$7:AL128,$AL129)))</f>
        <v/>
      </c>
      <c r="AP129" s="96" t="str">
        <f>IF(OR($D129="",$AK129="",$AO129=""),"",MIN($AK129,$AO129))</f>
        <v/>
      </c>
      <c r="AQ129" s="117" t="str">
        <f>IF($AP129="","",$AP129*$G129)</f>
        <v/>
      </c>
      <c r="AR129" s="117" t="str">
        <f>IF($AL129="","",$H129-IF($P129="",0,$P129)-IF($Y129="",0,$Y129)-IF($AH129="",0,$AH129)-IF($AQ129="",0,$AQ129))</f>
        <v/>
      </c>
      <c r="AS129" s="117" t="str">
        <f t="shared" si="18"/>
        <v/>
      </c>
      <c r="AT129" s="96" t="str">
        <f t="shared" si="19"/>
        <v/>
      </c>
      <c r="AU129" s="96"/>
    </row>
    <row r="130" spans="1:47" ht="12.75" customHeight="1" x14ac:dyDescent="0.2">
      <c r="A130" s="96" t="str">
        <f>IFERROR(INDEX('2_Review &amp; Audit'!$F$6:$F$505,MATCH(ROW()-5,'2_Review &amp; Audit'!$AC$6:$AC$505,0)),"")</f>
        <v/>
      </c>
      <c r="B130" s="96" t="str">
        <f>IF($A130="","",INDEX('2_Review &amp; Audit'!$C$6:$C$505,MATCH(ROW()-5,'2_Review &amp; Audit'!$AC$6:$AC$505,0)))</f>
        <v/>
      </c>
      <c r="C130" s="96" t="str">
        <f>IF($A130="","",INDEX('2_Review &amp; Audit'!$D$6:$D$505,MATCH(ROW()-5,'2_Review &amp; Audit'!$AC$6:$AC$505,0)))</f>
        <v/>
      </c>
      <c r="D130" s="114" t="str">
        <f>IF($A130="","",INDEX('2_Review &amp; Audit'!$H$6:$H$505,MATCH(ROW()-5,'2_Review &amp; Audit'!$AC$6:$AC$505,0)))</f>
        <v/>
      </c>
      <c r="E130" s="108" t="str">
        <f>IF($A130="","",INDEX('2_Review &amp; Audit'!$M$6:$M$505,MATCH(ROW()-5,'2_Review &amp; Audit'!$AC$6:$AC$505,0)))</f>
        <v/>
      </c>
      <c r="F130" s="109" t="str">
        <f>IF($A130="","",IF(INDEX('2_Review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30" s="142" t="str">
        <f>IF(OR($A130="",$F130=0),"",ABS(INDEX('2_Review &amp; Audit'!$Q$6:$Q$505,MATCH(ROW()-5,'2_Review &amp; Audit'!$AC$6:$AC$505,0))/$F130))</f>
        <v/>
      </c>
      <c r="H130" s="142" t="str">
        <f>IF($A130="","",ABS(INDEX('2_Review &amp; Audit'!$Q$6:$Q$505,MATCH(ROW()-5,'2_Review &amp; Audit'!$AC$6:$AC$505,0))))</f>
        <v/>
      </c>
      <c r="I130" s="96" t="str">
        <f>IF($A130="","",INDEX('2_Review &amp; Audit'!$Y$6:$Y$505,MATCH(ROW()-5,'2_Review &amp; Audit'!$AC$6:$AC$505,0)))</f>
        <v/>
      </c>
      <c r="J130" s="110" t="str">
        <f>IF($A130="","",IFERROR(MATCH(ROW()-5,'2_Review &amp; Audit'!$AC$6:$AC$505,0)+5,""))</f>
        <v/>
      </c>
      <c r="K130" s="96" t="str" cm="1">
        <f t="array" ref="K130">IF($A130="","",IF($AU130&lt;&gt;"",IFERROR(MATCH($AU130,'2_Review &amp; Audit'!$H$6:$H$505,0)+5,""),IFERROR(MATCH(1,INDEX(('2_Review &amp; Audit'!$F$6:$F$505=$A130)*('2_Review &amp; Audit'!$I$6:$I$505&gt;=$E130-30)*('2_Review &amp; Audit'!$I$6:$I$505&lt;=$E130+30)*('2_Review &amp; Audit'!$R$6:$R$505&gt;0),0),0)+5,"")))</f>
        <v/>
      </c>
      <c r="L130" s="110" t="str" cm="1">
        <f t="array" ref="L130">IF($K130="","",INDEX('2_Review &amp; Audit'!$H:$H,$K130))</f>
        <v/>
      </c>
      <c r="M130" s="111" t="str">
        <f t="array" ref="M130">IF($K130="","",INDEX('2_Review &amp; Audit'!$I:$I,$K130))</f>
        <v/>
      </c>
      <c r="N130" s="109" t="str" cm="1">
        <f t="array" ref="N130">IF($K130="","",MAX(0,INDEX('2_Review &amp; Audit'!$R:$R,$K130)-SUMIFS($O$7:O129,$K$7:K129,$K130)))</f>
        <v/>
      </c>
      <c r="O130" s="109" t="str">
        <f>IF(OR($K130="",$N130="",$F130=""),"",MIN($F130,$N130))</f>
        <v/>
      </c>
      <c r="P130" s="112" t="str">
        <f>IF($O130="","",$O130*$G130)</f>
        <v/>
      </c>
      <c r="Q130" s="112" t="str">
        <f>IF($M130="","",$H130-IF($P130="",0,$P130)-IF($Y130="",0,$Y130)-IF($AH130="",0,$AH130)-IF($AQ130="",0,$AQ130))</f>
        <v/>
      </c>
      <c r="R130" s="112" t="str">
        <f t="shared" si="15"/>
        <v/>
      </c>
      <c r="S130" s="96" t="str">
        <f>IF($M130="","",MAX(0,N($F130)-N($O130)))</f>
        <v/>
      </c>
      <c r="T130" s="96" t="str" cm="1">
        <f t="array" ref="T130">IF(OR($D130="",$S130="",N($S130)&lt;=0),"",IFERROR(MATCH(1,INDEX(('2_Review &amp; Audit'!$F$6:$F$505=$A130)*('2_Review &amp; Audit'!$I$6:$I$505&gt;=$E130-30)*('2_Review &amp; Audit'!$I$6:$I$505&lt;=$E130+30)*('2_Review &amp; Audit'!$R$6:$R$505&gt;0)*(ROW('2_Review &amp; Audit'!$R$6:$R$505)&gt;$K130),0),0)+5,""))</f>
        <v/>
      </c>
      <c r="U130" s="96" t="str" cm="1">
        <f t="array" ref="U130">IF($T130="","",INDEX('2_Review &amp; Audit'!$H:$H,$T130))</f>
        <v/>
      </c>
      <c r="V130" s="108" t="str">
        <f t="array" ref="V130">IF($T130="","",INDEX('2_Review &amp; Audit'!$I:$I,$T130))</f>
        <v/>
      </c>
      <c r="W130" s="96" t="str">
        <f t="array" ref="W130">IF($T130="","",MAX(0,INDEX('2_Review &amp; Audit'!$J:$J,$T130)-SUMIFS($X$7:X129,$T$7:T129,$T130)))</f>
        <v/>
      </c>
      <c r="X130" s="96" t="str">
        <f t="shared" si="12"/>
        <v/>
      </c>
      <c r="Y130" s="117" t="str">
        <f>IF($X130="","",$X130*$G130)</f>
        <v/>
      </c>
      <c r="Z130" s="117" t="str">
        <f>IF($T130="","",$H130-IF($P130="",0,$P130)-IF($Y130="",0,$Y130))</f>
        <v/>
      </c>
      <c r="AA130" s="117" t="str">
        <f t="shared" si="13"/>
        <v/>
      </c>
      <c r="AB130" s="96" t="str">
        <f t="shared" si="16"/>
        <v/>
      </c>
      <c r="AC130" s="96" t="str">
        <f t="array" ref="AC130">IF(OR($D130="",$AB130="",N($AB130)&lt;=0),"",IFERROR(MATCH(1,INDEX(('2_Review &amp; Audit'!$F$6:$F$505=$A130)*('2_Review &amp; Audit'!$I$6:$I$505&gt;=$E130-30)*('2_Review &amp; Audit'!$I$6:$I$505&lt;=$E130+30)*('2_Review &amp; Audit'!$R$6:$R$505&gt;0)*(ROW('2_Review &amp; Audit'!$R$6:$R$505)&gt;$T130),0),0)+5,""))</f>
        <v/>
      </c>
      <c r="AD130" s="96" t="str" cm="1">
        <f t="array" ref="AD130">IF($AC130="","",INDEX('2_Review &amp; Audit'!$H:$H,$AC130))</f>
        <v/>
      </c>
      <c r="AE130" s="108" t="str">
        <f t="array" ref="AE130">IF($AC130="","",INDEX('2_Review &amp; Audit'!$I:$I,$AC130))</f>
        <v/>
      </c>
      <c r="AF130" s="96" t="str">
        <f t="array" ref="AF130">IF($AC130="","",MAX(0,INDEX('2_Review &amp; Audit'!$J:$J,$AC130)-SUMIFS($AG$7:AG129,$AC$7:AC129,$AC130)))</f>
        <v/>
      </c>
      <c r="AG130" s="96" t="str">
        <f t="shared" si="20"/>
        <v/>
      </c>
      <c r="AH130" s="117" t="str">
        <f>IF($AG130="","",$AG130*$G130)</f>
        <v/>
      </c>
      <c r="AI130" s="117" t="str">
        <f>IF($AC130="","",$H130-IF($P130="",0,$P130)-IF($Y130="",0,$Y130)-IF($AH130="",0,$AH130))</f>
        <v/>
      </c>
      <c r="AJ130" s="117" t="str">
        <f t="shared" si="3"/>
        <v/>
      </c>
      <c r="AK130" s="96" t="str">
        <f t="shared" si="17"/>
        <v/>
      </c>
      <c r="AL130" s="96" t="str" cm="1">
        <f t="array" ref="AL130">IF(OR($D130="",$AK130="",N($AK130)&lt;=0),"",IFERROR(MATCH(1,INDEX(('2_Review &amp; Audit'!$F$6:$F$505=$A130)*('2_Review &amp; Audit'!$I$6:$I$505&gt;=$E130-30)*('2_Review &amp; Audit'!$I$6:$I$505&lt;=$E130+30)*('2_Review &amp; Audit'!$R$6:$R$505&gt;0)*(ROW('2_Review &amp; Audit'!$R$6:$R$505)&gt;$AC130),0),0)+5,""))</f>
        <v/>
      </c>
      <c r="AM130" s="96" t="str">
        <f>IF($AL130="","",INDEX('2_Review &amp; Audit'!$H:$H,$AL130))</f>
        <v/>
      </c>
      <c r="AN130" s="108" t="str">
        <f>IF($AL130="","",INDEX('2_Review &amp; Audit'!$I:$I,$AL130))</f>
        <v/>
      </c>
      <c r="AO130" s="96" t="str">
        <f>IF($AL130="","",MAX(0,INDEX('2_Review &amp; Audit'!$H:$H,$AL130)-SUMIFS($AP$7:AP129,$AL$7:AL129,$AL130)))</f>
        <v/>
      </c>
      <c r="AP130" s="96" t="str">
        <f>IF(OR($D130="",$AK130="",$AO130=""),"",MIN($AK130,$AO130))</f>
        <v/>
      </c>
      <c r="AQ130" s="117" t="str">
        <f>IF($AP130="","",$AP130*$G130)</f>
        <v/>
      </c>
      <c r="AR130" s="117" t="str">
        <f>IF($AL130="","",$H130-IF($P130="",0,$P130)-IF($Y130="",0,$Y130)-IF($AH130="",0,$AH130)-IF($AQ130="",0,$AQ130))</f>
        <v/>
      </c>
      <c r="AS130" s="117" t="str">
        <f t="shared" si="18"/>
        <v/>
      </c>
      <c r="AT130" s="96" t="str">
        <f t="shared" si="19"/>
        <v/>
      </c>
      <c r="AU130" s="96"/>
    </row>
    <row r="131" spans="1:47" ht="12.75" customHeight="1" x14ac:dyDescent="0.2">
      <c r="A131" s="96" t="str">
        <f>IFERROR(INDEX('2_Review &amp; Audit'!$F$6:$F$505,MATCH(ROW()-5,'2_Review &amp; Audit'!$AC$6:$AC$505,0)),"")</f>
        <v/>
      </c>
      <c r="B131" s="96" t="str">
        <f>IF($A131="","",INDEX('2_Review &amp; Audit'!$C$6:$C$505,MATCH(ROW()-5,'2_Review &amp; Audit'!$AC$6:$AC$505,0)))</f>
        <v/>
      </c>
      <c r="C131" s="96" t="str">
        <f>IF($A131="","",INDEX('2_Review &amp; Audit'!$D$6:$D$505,MATCH(ROW()-5,'2_Review &amp; Audit'!$AC$6:$AC$505,0)))</f>
        <v/>
      </c>
      <c r="D131" s="114" t="str">
        <f>IF($A131="","",INDEX('2_Review &amp; Audit'!$H$6:$H$505,MATCH(ROW()-5,'2_Review &amp; Audit'!$AC$6:$AC$505,0)))</f>
        <v/>
      </c>
      <c r="E131" s="108" t="str">
        <f>IF($A131="","",INDEX('2_Review &amp; Audit'!$M$6:$M$505,MATCH(ROW()-5,'2_Review &amp; Audit'!$AC$6:$AC$505,0)))</f>
        <v/>
      </c>
      <c r="F131" s="109" t="str">
        <f>IF($A131="","",IF(INDEX('2_Review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31" s="142" t="str">
        <f>IF(OR($A131="",$F131=0),"",ABS(INDEX('2_Review &amp; Audit'!$Q$6:$Q$505,MATCH(ROW()-5,'2_Review &amp; Audit'!$AC$6:$AC$505,0))/$F131))</f>
        <v/>
      </c>
      <c r="H131" s="142" t="str">
        <f>IF($A131="","",ABS(INDEX('2_Review &amp; Audit'!$Q$6:$Q$505,MATCH(ROW()-5,'2_Review &amp; Audit'!$AC$6:$AC$505,0))))</f>
        <v/>
      </c>
      <c r="I131" s="96" t="str">
        <f>IF($A131="","",INDEX('2_Review &amp; Audit'!$Y$6:$Y$505,MATCH(ROW()-5,'2_Review &amp; Audit'!$AC$6:$AC$505,0)))</f>
        <v/>
      </c>
      <c r="J131" s="110" t="str">
        <f>IF($A131="","",IFERROR(MATCH(ROW()-5,'2_Review &amp; Audit'!$AC$6:$AC$505,0)+5,""))</f>
        <v/>
      </c>
      <c r="K131" s="96" t="str" cm="1">
        <f t="array" ref="K131">IF($A131="","",IF($AU131&lt;&gt;"",IFERROR(MATCH($AU131,'2_Review &amp; Audit'!$H$6:$H$505,0)+5,""),IFERROR(MATCH(1,INDEX(('2_Review &amp; Audit'!$F$6:$F$505=$A131)*('2_Review &amp; Audit'!$I$6:$I$505&gt;=$E131-30)*('2_Review &amp; Audit'!$I$6:$I$505&lt;=$E131+30)*('2_Review &amp; Audit'!$R$6:$R$505&gt;0),0),0)+5,"")))</f>
        <v/>
      </c>
      <c r="L131" s="110" t="str" cm="1">
        <f t="array" ref="L131">IF($K131="","",INDEX('2_Review &amp; Audit'!$H:$H,$K131))</f>
        <v/>
      </c>
      <c r="M131" s="111" t="str">
        <f t="array" ref="M131">IF($K131="","",INDEX('2_Review &amp; Audit'!$I:$I,$K131))</f>
        <v/>
      </c>
      <c r="N131" s="109" t="str" cm="1">
        <f t="array" ref="N131">IF($K131="","",MAX(0,INDEX('2_Review &amp; Audit'!$R:$R,$K131)-SUMIFS($O$7:O130,$K$7:K130,$K131)))</f>
        <v/>
      </c>
      <c r="O131" s="109" t="str">
        <f>IF(OR($K131="",$N131="",$F131=""),"",MIN($F131,$N131))</f>
        <v/>
      </c>
      <c r="P131" s="112" t="str">
        <f>IF($O131="","",$O131*$G131)</f>
        <v/>
      </c>
      <c r="Q131" s="112" t="str">
        <f>IF($M131="","",$H131-IF($P131="",0,$P131)-IF($Y131="",0,$Y131)-IF($AH131="",0,$AH131)-IF($AQ131="",0,$AQ131))</f>
        <v/>
      </c>
      <c r="R131" s="112" t="str">
        <f t="shared" si="15"/>
        <v/>
      </c>
      <c r="S131" s="96" t="str">
        <f>IF($M131="","",MAX(0,N($F131)-N($O131)))</f>
        <v/>
      </c>
      <c r="T131" s="96" t="str" cm="1">
        <f t="array" ref="T131">IF(OR($D131="",$S131="",N($S131)&lt;=0),"",IFERROR(MATCH(1,INDEX(('2_Review &amp; Audit'!$F$6:$F$505=$A131)*('2_Review &amp; Audit'!$I$6:$I$505&gt;=$E131-30)*('2_Review &amp; Audit'!$I$6:$I$505&lt;=$E131+30)*('2_Review &amp; Audit'!$R$6:$R$505&gt;0)*(ROW('2_Review &amp; Audit'!$R$6:$R$505)&gt;$K131),0),0)+5,""))</f>
        <v/>
      </c>
      <c r="U131" s="96" t="str" cm="1">
        <f t="array" ref="U131">IF($T131="","",INDEX('2_Review &amp; Audit'!$H:$H,$T131))</f>
        <v/>
      </c>
      <c r="V131" s="108" t="str">
        <f t="array" ref="V131">IF($T131="","",INDEX('2_Review &amp; Audit'!$I:$I,$T131))</f>
        <v/>
      </c>
      <c r="W131" s="96" t="str">
        <f t="array" ref="W131">IF($T131="","",MAX(0,INDEX('2_Review &amp; Audit'!$J:$J,$T131)-SUMIFS($X$7:X130,$T$7:T130,$T131)))</f>
        <v/>
      </c>
      <c r="X131" s="96" t="str">
        <f t="shared" si="12"/>
        <v/>
      </c>
      <c r="Y131" s="117" t="str">
        <f>IF($X131="","",$X131*$G131)</f>
        <v/>
      </c>
      <c r="Z131" s="117" t="str">
        <f>IF($T131="","",$H131-IF($P131="",0,$P131)-IF($Y131="",0,$Y131))</f>
        <v/>
      </c>
      <c r="AA131" s="117" t="str">
        <f t="shared" si="13"/>
        <v/>
      </c>
      <c r="AB131" s="96" t="str">
        <f t="shared" si="16"/>
        <v/>
      </c>
      <c r="AC131" s="96" t="str">
        <f t="array" ref="AC131">IF(OR($D131="",$AB131="",N($AB131)&lt;=0),"",IFERROR(MATCH(1,INDEX(('2_Review &amp; Audit'!$F$6:$F$505=$A131)*('2_Review &amp; Audit'!$I$6:$I$505&gt;=$E131-30)*('2_Review &amp; Audit'!$I$6:$I$505&lt;=$E131+30)*('2_Review &amp; Audit'!$R$6:$R$505&gt;0)*(ROW('2_Review &amp; Audit'!$R$6:$R$505)&gt;$T131),0),0)+5,""))</f>
        <v/>
      </c>
      <c r="AD131" s="96" t="str" cm="1">
        <f t="array" ref="AD131">IF($AC131="","",INDEX('2_Review &amp; Audit'!$H:$H,$AC131))</f>
        <v/>
      </c>
      <c r="AE131" s="108" t="str">
        <f t="array" ref="AE131">IF($AC131="","",INDEX('2_Review &amp; Audit'!$I:$I,$AC131))</f>
        <v/>
      </c>
      <c r="AF131" s="96" t="str">
        <f t="array" ref="AF131">IF($AC131="","",MAX(0,INDEX('2_Review &amp; Audit'!$J:$J,$AC131)-SUMIFS($AG$7:AG130,$AC$7:AC130,$AC131)))</f>
        <v/>
      </c>
      <c r="AG131" s="96" t="str">
        <f t="shared" si="20"/>
        <v/>
      </c>
      <c r="AH131" s="117" t="str">
        <f>IF($AG131="","",$AG131*$G131)</f>
        <v/>
      </c>
      <c r="AI131" s="117" t="str">
        <f>IF($AC131="","",$H131-IF($P131="",0,$P131)-IF($Y131="",0,$Y131)-IF($AH131="",0,$AH131))</f>
        <v/>
      </c>
      <c r="AJ131" s="117" t="str">
        <f t="shared" si="3"/>
        <v/>
      </c>
      <c r="AK131" s="96" t="str">
        <f t="shared" si="17"/>
        <v/>
      </c>
      <c r="AL131" s="96" t="str" cm="1">
        <f t="array" ref="AL131">IF(OR($D131="",$AK131="",N($AK131)&lt;=0),"",IFERROR(MATCH(1,INDEX(('2_Review &amp; Audit'!$F$6:$F$505=$A131)*('2_Review &amp; Audit'!$I$6:$I$505&gt;=$E131-30)*('2_Review &amp; Audit'!$I$6:$I$505&lt;=$E131+30)*('2_Review &amp; Audit'!$R$6:$R$505&gt;0)*(ROW('2_Review &amp; Audit'!$R$6:$R$505)&gt;$AC131),0),0)+5,""))</f>
        <v/>
      </c>
      <c r="AM131" s="96" t="str">
        <f>IF($AL131="","",INDEX('2_Review &amp; Audit'!$H:$H,$AL131))</f>
        <v/>
      </c>
      <c r="AN131" s="108" t="str">
        <f>IF($AL131="","",INDEX('2_Review &amp; Audit'!$I:$I,$AL131))</f>
        <v/>
      </c>
      <c r="AO131" s="96" t="str">
        <f>IF($AL131="","",MAX(0,INDEX('2_Review &amp; Audit'!$H:$H,$AL131)-SUMIFS($AP$7:AP130,$AL$7:AL130,$AL131)))</f>
        <v/>
      </c>
      <c r="AP131" s="96" t="str">
        <f>IF(OR($D131="",$AK131="",$AO131=""),"",MIN($AK131,$AO131))</f>
        <v/>
      </c>
      <c r="AQ131" s="117" t="str">
        <f>IF($AP131="","",$AP131*$G131)</f>
        <v/>
      </c>
      <c r="AR131" s="117" t="str">
        <f>IF($AL131="","",$H131-IF($P131="",0,$P131)-IF($Y131="",0,$Y131)-IF($AH131="",0,$AH131)-IF($AQ131="",0,$AQ131))</f>
        <v/>
      </c>
      <c r="AS131" s="117" t="str">
        <f t="shared" si="18"/>
        <v/>
      </c>
      <c r="AT131" s="96" t="str">
        <f t="shared" si="19"/>
        <v/>
      </c>
      <c r="AU131" s="96"/>
    </row>
    <row r="132" spans="1:47" ht="12.75" customHeight="1" x14ac:dyDescent="0.2">
      <c r="A132" s="96" t="str">
        <f>IFERROR(INDEX('2_Review &amp; Audit'!$F$6:$F$505,MATCH(ROW()-5,'2_Review &amp; Audit'!$AC$6:$AC$505,0)),"")</f>
        <v/>
      </c>
      <c r="B132" s="96" t="str">
        <f>IF($A132="","",INDEX('2_Review &amp; Audit'!$C$6:$C$505,MATCH(ROW()-5,'2_Review &amp; Audit'!$AC$6:$AC$505,0)))</f>
        <v/>
      </c>
      <c r="C132" s="96" t="str">
        <f>IF($A132="","",INDEX('2_Review &amp; Audit'!$D$6:$D$505,MATCH(ROW()-5,'2_Review &amp; Audit'!$AC$6:$AC$505,0)))</f>
        <v/>
      </c>
      <c r="D132" s="114" t="str">
        <f>IF($A132="","",INDEX('2_Review &amp; Audit'!$H$6:$H$505,MATCH(ROW()-5,'2_Review &amp; Audit'!$AC$6:$AC$505,0)))</f>
        <v/>
      </c>
      <c r="E132" s="108" t="str">
        <f>IF($A132="","",INDEX('2_Review &amp; Audit'!$M$6:$M$505,MATCH(ROW()-5,'2_Review &amp; Audit'!$AC$6:$AC$505,0)))</f>
        <v/>
      </c>
      <c r="F132" s="109" t="str">
        <f>IF($A132="","",IF(INDEX('2_Review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32" s="142" t="str">
        <f>IF(OR($A132="",$F132=0),"",ABS(INDEX('2_Review &amp; Audit'!$Q$6:$Q$505,MATCH(ROW()-5,'2_Review &amp; Audit'!$AC$6:$AC$505,0))/$F132))</f>
        <v/>
      </c>
      <c r="H132" s="142" t="str">
        <f>IF($A132="","",ABS(INDEX('2_Review &amp; Audit'!$Q$6:$Q$505,MATCH(ROW()-5,'2_Review &amp; Audit'!$AC$6:$AC$505,0))))</f>
        <v/>
      </c>
      <c r="I132" s="96" t="str">
        <f>IF($A132="","",INDEX('2_Review &amp; Audit'!$Y$6:$Y$505,MATCH(ROW()-5,'2_Review &amp; Audit'!$AC$6:$AC$505,0)))</f>
        <v/>
      </c>
      <c r="J132" s="110" t="str">
        <f>IF($A132="","",IFERROR(MATCH(ROW()-5,'2_Review &amp; Audit'!$AC$6:$AC$505,0)+5,""))</f>
        <v/>
      </c>
      <c r="K132" s="96" t="str" cm="1">
        <f t="array" ref="K132">IF($A132="","",IF($AU132&lt;&gt;"",IFERROR(MATCH($AU132,'2_Review &amp; Audit'!$H$6:$H$505,0)+5,""),IFERROR(MATCH(1,INDEX(('2_Review &amp; Audit'!$F$6:$F$505=$A132)*('2_Review &amp; Audit'!$I$6:$I$505&gt;=$E132-30)*('2_Review &amp; Audit'!$I$6:$I$505&lt;=$E132+30)*('2_Review &amp; Audit'!$R$6:$R$505&gt;0),0),0)+5,"")))</f>
        <v/>
      </c>
      <c r="L132" s="110" t="str" cm="1">
        <f t="array" ref="L132">IF($K132="","",INDEX('2_Review &amp; Audit'!$H:$H,$K132))</f>
        <v/>
      </c>
      <c r="M132" s="111" t="str">
        <f t="array" ref="M132">IF($K132="","",INDEX('2_Review &amp; Audit'!$I:$I,$K132))</f>
        <v/>
      </c>
      <c r="N132" s="109" t="str" cm="1">
        <f t="array" ref="N132">IF($K132="","",MAX(0,INDEX('2_Review &amp; Audit'!$R:$R,$K132)-SUMIFS($O$7:O131,$K$7:K131,$K132)))</f>
        <v/>
      </c>
      <c r="O132" s="109" t="str">
        <f>IF(OR($K132="",$N132="",$F132=""),"",MIN($F132,$N132))</f>
        <v/>
      </c>
      <c r="P132" s="112" t="str">
        <f>IF($O132="","",$O132*$G132)</f>
        <v/>
      </c>
      <c r="Q132" s="112" t="str">
        <f>IF($M132="","",$H132-IF($P132="",0,$P132)-IF($Y132="",0,$Y132)-IF($AH132="",0,$AH132)-IF($AQ132="",0,$AQ132))</f>
        <v/>
      </c>
      <c r="R132" s="112" t="str">
        <f t="shared" si="15"/>
        <v/>
      </c>
      <c r="S132" s="96" t="str">
        <f>IF($M132="","",MAX(0,N($F132)-N($O132)))</f>
        <v/>
      </c>
      <c r="T132" s="96" t="str" cm="1">
        <f t="array" ref="T132">IF(OR($D132="",$S132="",N($S132)&lt;=0),"",IFERROR(MATCH(1,INDEX(('2_Review &amp; Audit'!$F$6:$F$505=$A132)*('2_Review &amp; Audit'!$I$6:$I$505&gt;=$E132-30)*('2_Review &amp; Audit'!$I$6:$I$505&lt;=$E132+30)*('2_Review &amp; Audit'!$R$6:$R$505&gt;0)*(ROW('2_Review &amp; Audit'!$R$6:$R$505)&gt;$K132),0),0)+5,""))</f>
        <v/>
      </c>
      <c r="U132" s="96" t="str" cm="1">
        <f t="array" ref="U132">IF($T132="","",INDEX('2_Review &amp; Audit'!$H:$H,$T132))</f>
        <v/>
      </c>
      <c r="V132" s="108" t="str">
        <f t="array" ref="V132">IF($T132="","",INDEX('2_Review &amp; Audit'!$I:$I,$T132))</f>
        <v/>
      </c>
      <c r="W132" s="96" t="str">
        <f t="array" ref="W132">IF($T132="","",MAX(0,INDEX('2_Review &amp; Audit'!$J:$J,$T132)-SUMIFS($X$7:X131,$T$7:T131,$T132)))</f>
        <v/>
      </c>
      <c r="X132" s="96" t="str">
        <f t="shared" si="12"/>
        <v/>
      </c>
      <c r="Y132" s="117" t="str">
        <f>IF($X132="","",$X132*$G132)</f>
        <v/>
      </c>
      <c r="Z132" s="117" t="str">
        <f>IF($T132="","",$H132-IF($P132="",0,$P132)-IF($Y132="",0,$Y132))</f>
        <v/>
      </c>
      <c r="AA132" s="117" t="str">
        <f t="shared" si="13"/>
        <v/>
      </c>
      <c r="AB132" s="96" t="str">
        <f t="shared" si="16"/>
        <v/>
      </c>
      <c r="AC132" s="96" t="str">
        <f t="array" ref="AC132">IF(OR($D132="",$AB132="",N($AB132)&lt;=0),"",IFERROR(MATCH(1,INDEX(('2_Review &amp; Audit'!$F$6:$F$505=$A132)*('2_Review &amp; Audit'!$I$6:$I$505&gt;=$E132-30)*('2_Review &amp; Audit'!$I$6:$I$505&lt;=$E132+30)*('2_Review &amp; Audit'!$R$6:$R$505&gt;0)*(ROW('2_Review &amp; Audit'!$R$6:$R$505)&gt;$T132),0),0)+5,""))</f>
        <v/>
      </c>
      <c r="AD132" s="96" t="str" cm="1">
        <f t="array" ref="AD132">IF($AC132="","",INDEX('2_Review &amp; Audit'!$H:$H,$AC132))</f>
        <v/>
      </c>
      <c r="AE132" s="108" t="str">
        <f t="array" ref="AE132">IF($AC132="","",INDEX('2_Review &amp; Audit'!$I:$I,$AC132))</f>
        <v/>
      </c>
      <c r="AF132" s="96" t="str">
        <f t="array" ref="AF132">IF($AC132="","",MAX(0,INDEX('2_Review &amp; Audit'!$J:$J,$AC132)-SUMIFS($AG$7:AG131,$AC$7:AC131,$AC132)))</f>
        <v/>
      </c>
      <c r="AG132" s="96" t="str">
        <f t="shared" si="20"/>
        <v/>
      </c>
      <c r="AH132" s="117" t="str">
        <f>IF($AG132="","",$AG132*$G132)</f>
        <v/>
      </c>
      <c r="AI132" s="117" t="str">
        <f>IF($AC132="","",$H132-IF($P132="",0,$P132)-IF($Y132="",0,$Y132)-IF($AH132="",0,$AH132))</f>
        <v/>
      </c>
      <c r="AJ132" s="117" t="str">
        <f t="shared" si="3"/>
        <v/>
      </c>
      <c r="AK132" s="96" t="str">
        <f t="shared" si="17"/>
        <v/>
      </c>
      <c r="AL132" s="96" t="str" cm="1">
        <f t="array" ref="AL132">IF(OR($D132="",$AK132="",N($AK132)&lt;=0),"",IFERROR(MATCH(1,INDEX(('2_Review &amp; Audit'!$F$6:$F$505=$A132)*('2_Review &amp; Audit'!$I$6:$I$505&gt;=$E132-30)*('2_Review &amp; Audit'!$I$6:$I$505&lt;=$E132+30)*('2_Review &amp; Audit'!$R$6:$R$505&gt;0)*(ROW('2_Review &amp; Audit'!$R$6:$R$505)&gt;$AC132),0),0)+5,""))</f>
        <v/>
      </c>
      <c r="AM132" s="96" t="str">
        <f>IF($AL132="","",INDEX('2_Review &amp; Audit'!$H:$H,$AL132))</f>
        <v/>
      </c>
      <c r="AN132" s="108" t="str">
        <f>IF($AL132="","",INDEX('2_Review &amp; Audit'!$I:$I,$AL132))</f>
        <v/>
      </c>
      <c r="AO132" s="96" t="str">
        <f>IF($AL132="","",MAX(0,INDEX('2_Review &amp; Audit'!$H:$H,$AL132)-SUMIFS($AP$7:AP131,$AL$7:AL131,$AL132)))</f>
        <v/>
      </c>
      <c r="AP132" s="96" t="str">
        <f>IF(OR($D132="",$AK132="",$AO132=""),"",MIN($AK132,$AO132))</f>
        <v/>
      </c>
      <c r="AQ132" s="117" t="str">
        <f>IF($AP132="","",$AP132*$G132)</f>
        <v/>
      </c>
      <c r="AR132" s="117" t="str">
        <f>IF($AL132="","",$H132-IF($P132="",0,$P132)-IF($Y132="",0,$Y132)-IF($AH132="",0,$AH132)-IF($AQ132="",0,$AQ132))</f>
        <v/>
      </c>
      <c r="AS132" s="117" t="str">
        <f t="shared" si="18"/>
        <v/>
      </c>
      <c r="AT132" s="96" t="str">
        <f t="shared" si="19"/>
        <v/>
      </c>
      <c r="AU132" s="96"/>
    </row>
    <row r="133" spans="1:47" ht="12.75" customHeight="1" x14ac:dyDescent="0.2">
      <c r="A133" s="96" t="str">
        <f>IFERROR(INDEX('2_Review &amp; Audit'!$F$6:$F$505,MATCH(ROW()-5,'2_Review &amp; Audit'!$AC$6:$AC$505,0)),"")</f>
        <v/>
      </c>
      <c r="B133" s="96" t="str">
        <f>IF($A133="","",INDEX('2_Review &amp; Audit'!$C$6:$C$505,MATCH(ROW()-5,'2_Review &amp; Audit'!$AC$6:$AC$505,0)))</f>
        <v/>
      </c>
      <c r="C133" s="96" t="str">
        <f>IF($A133="","",INDEX('2_Review &amp; Audit'!$D$6:$D$505,MATCH(ROW()-5,'2_Review &amp; Audit'!$AC$6:$AC$505,0)))</f>
        <v/>
      </c>
      <c r="D133" s="114" t="str">
        <f>IF($A133="","",INDEX('2_Review &amp; Audit'!$H$6:$H$505,MATCH(ROW()-5,'2_Review &amp; Audit'!$AC$6:$AC$505,0)))</f>
        <v/>
      </c>
      <c r="E133" s="108" t="str">
        <f>IF($A133="","",INDEX('2_Review &amp; Audit'!$M$6:$M$505,MATCH(ROW()-5,'2_Review &amp; Audit'!$AC$6:$AC$505,0)))</f>
        <v/>
      </c>
      <c r="F133" s="109" t="str">
        <f>IF($A133="","",IF(INDEX('2_Review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33" s="142" t="str">
        <f>IF(OR($A133="",$F133=0),"",ABS(INDEX('2_Review &amp; Audit'!$Q$6:$Q$505,MATCH(ROW()-5,'2_Review &amp; Audit'!$AC$6:$AC$505,0))/$F133))</f>
        <v/>
      </c>
      <c r="H133" s="142" t="str">
        <f>IF($A133="","",ABS(INDEX('2_Review &amp; Audit'!$Q$6:$Q$505,MATCH(ROW()-5,'2_Review &amp; Audit'!$AC$6:$AC$505,0))))</f>
        <v/>
      </c>
      <c r="I133" s="96" t="str">
        <f>IF($A133="","",INDEX('2_Review &amp; Audit'!$Y$6:$Y$505,MATCH(ROW()-5,'2_Review &amp; Audit'!$AC$6:$AC$505,0)))</f>
        <v/>
      </c>
      <c r="J133" s="110" t="str">
        <f>IF($A133="","",IFERROR(MATCH(ROW()-5,'2_Review &amp; Audit'!$AC$6:$AC$505,0)+5,""))</f>
        <v/>
      </c>
      <c r="K133" s="96" t="str" cm="1">
        <f t="array" ref="K133">IF($A133="","",IF($AU133&lt;&gt;"",IFERROR(MATCH($AU133,'2_Review &amp; Audit'!$H$6:$H$505,0)+5,""),IFERROR(MATCH(1,INDEX(('2_Review &amp; Audit'!$F$6:$F$505=$A133)*('2_Review &amp; Audit'!$I$6:$I$505&gt;=$E133-30)*('2_Review &amp; Audit'!$I$6:$I$505&lt;=$E133+30)*('2_Review &amp; Audit'!$R$6:$R$505&gt;0),0),0)+5,"")))</f>
        <v/>
      </c>
      <c r="L133" s="110" t="str" cm="1">
        <f t="array" ref="L133">IF($K133="","",INDEX('2_Review &amp; Audit'!$H:$H,$K133))</f>
        <v/>
      </c>
      <c r="M133" s="111" t="str">
        <f t="array" ref="M133">IF($K133="","",INDEX('2_Review &amp; Audit'!$I:$I,$K133))</f>
        <v/>
      </c>
      <c r="N133" s="109" t="str" cm="1">
        <f t="array" ref="N133">IF($K133="","",MAX(0,INDEX('2_Review &amp; Audit'!$R:$R,$K133)-SUMIFS($O$7:O132,$K$7:K132,$K133)))</f>
        <v/>
      </c>
      <c r="O133" s="109" t="str">
        <f>IF(OR($K133="",$N133="",$F133=""),"",MIN($F133,$N133))</f>
        <v/>
      </c>
      <c r="P133" s="112" t="str">
        <f>IF($O133="","",$O133*$G133)</f>
        <v/>
      </c>
      <c r="Q133" s="112" t="str">
        <f>IF($M133="","",$H133-IF($P133="",0,$P133)-IF($Y133="",0,$Y133)-IF($AH133="",0,$AH133)-IF($AQ133="",0,$AQ133))</f>
        <v/>
      </c>
      <c r="R133" s="112" t="str">
        <f t="shared" si="15"/>
        <v/>
      </c>
      <c r="S133" s="96" t="str">
        <f>IF($M133="","",MAX(0,N($F133)-N($O133)))</f>
        <v/>
      </c>
      <c r="T133" s="96" t="str" cm="1">
        <f t="array" ref="T133">IF(OR($D133="",$S133="",N($S133)&lt;=0),"",IFERROR(MATCH(1,INDEX(('2_Review &amp; Audit'!$F$6:$F$505=$A133)*('2_Review &amp; Audit'!$I$6:$I$505&gt;=$E133-30)*('2_Review &amp; Audit'!$I$6:$I$505&lt;=$E133+30)*('2_Review &amp; Audit'!$R$6:$R$505&gt;0)*(ROW('2_Review &amp; Audit'!$R$6:$R$505)&gt;$K133),0),0)+5,""))</f>
        <v/>
      </c>
      <c r="U133" s="96" t="str" cm="1">
        <f t="array" ref="U133">IF($T133="","",INDEX('2_Review &amp; Audit'!$H:$H,$T133))</f>
        <v/>
      </c>
      <c r="V133" s="108" t="str">
        <f t="array" ref="V133">IF($T133="","",INDEX('2_Review &amp; Audit'!$I:$I,$T133))</f>
        <v/>
      </c>
      <c r="W133" s="96" t="str">
        <f t="array" ref="W133">IF($T133="","",MAX(0,INDEX('2_Review &amp; Audit'!$J:$J,$T133)-SUMIFS($X$7:X132,$T$7:T132,$T133)))</f>
        <v/>
      </c>
      <c r="X133" s="96" t="str">
        <f t="shared" si="12"/>
        <v/>
      </c>
      <c r="Y133" s="117" t="str">
        <f>IF($X133="","",$X133*$G133)</f>
        <v/>
      </c>
      <c r="Z133" s="117" t="str">
        <f>IF($T133="","",$H133-IF($P133="",0,$P133)-IF($Y133="",0,$Y133))</f>
        <v/>
      </c>
      <c r="AA133" s="117" t="str">
        <f t="shared" si="13"/>
        <v/>
      </c>
      <c r="AB133" s="96" t="str">
        <f t="shared" si="16"/>
        <v/>
      </c>
      <c r="AC133" s="96" t="str">
        <f t="array" ref="AC133">IF(OR($D133="",$AB133="",N($AB133)&lt;=0),"",IFERROR(MATCH(1,INDEX(('2_Review &amp; Audit'!$F$6:$F$505=$A133)*('2_Review &amp; Audit'!$I$6:$I$505&gt;=$E133-30)*('2_Review &amp; Audit'!$I$6:$I$505&lt;=$E133+30)*('2_Review &amp; Audit'!$R$6:$R$505&gt;0)*(ROW('2_Review &amp; Audit'!$R$6:$R$505)&gt;$T133),0),0)+5,""))</f>
        <v/>
      </c>
      <c r="AD133" s="96" t="str" cm="1">
        <f t="array" ref="AD133">IF($AC133="","",INDEX('2_Review &amp; Audit'!$H:$H,$AC133))</f>
        <v/>
      </c>
      <c r="AE133" s="108" t="str">
        <f t="array" ref="AE133">IF($AC133="","",INDEX('2_Review &amp; Audit'!$I:$I,$AC133))</f>
        <v/>
      </c>
      <c r="AF133" s="96" t="str">
        <f t="array" ref="AF133">IF($AC133="","",MAX(0,INDEX('2_Review &amp; Audit'!$J:$J,$AC133)-SUMIFS($AG$7:AG132,$AC$7:AC132,$AC133)))</f>
        <v/>
      </c>
      <c r="AG133" s="96" t="str">
        <f t="shared" si="20"/>
        <v/>
      </c>
      <c r="AH133" s="117" t="str">
        <f>IF($AG133="","",$AG133*$G133)</f>
        <v/>
      </c>
      <c r="AI133" s="117" t="str">
        <f>IF($AC133="","",$H133-IF($P133="",0,$P133)-IF($Y133="",0,$Y133)-IF($AH133="",0,$AH133))</f>
        <v/>
      </c>
      <c r="AJ133" s="117" t="str">
        <f t="shared" si="3"/>
        <v/>
      </c>
      <c r="AK133" s="96" t="str">
        <f t="shared" si="17"/>
        <v/>
      </c>
      <c r="AL133" s="96" t="str" cm="1">
        <f t="array" ref="AL133">IF(OR($D133="",$AK133="",N($AK133)&lt;=0),"",IFERROR(MATCH(1,INDEX(('2_Review &amp; Audit'!$F$6:$F$505=$A133)*('2_Review &amp; Audit'!$I$6:$I$505&gt;=$E133-30)*('2_Review &amp; Audit'!$I$6:$I$505&lt;=$E133+30)*('2_Review &amp; Audit'!$R$6:$R$505&gt;0)*(ROW('2_Review &amp; Audit'!$R$6:$R$505)&gt;$AC133),0),0)+5,""))</f>
        <v/>
      </c>
      <c r="AM133" s="96" t="str">
        <f>IF($AL133="","",INDEX('2_Review &amp; Audit'!$H:$H,$AL133))</f>
        <v/>
      </c>
      <c r="AN133" s="108" t="str">
        <f>IF($AL133="","",INDEX('2_Review &amp; Audit'!$I:$I,$AL133))</f>
        <v/>
      </c>
      <c r="AO133" s="96" t="str">
        <f>IF($AL133="","",MAX(0,INDEX('2_Review &amp; Audit'!$H:$H,$AL133)-SUMIFS($AP$7:AP132,$AL$7:AL132,$AL133)))</f>
        <v/>
      </c>
      <c r="AP133" s="96" t="str">
        <f>IF(OR($D133="",$AK133="",$AO133=""),"",MIN($AK133,$AO133))</f>
        <v/>
      </c>
      <c r="AQ133" s="117" t="str">
        <f>IF($AP133="","",$AP133*$G133)</f>
        <v/>
      </c>
      <c r="AR133" s="117" t="str">
        <f>IF($AL133="","",$H133-IF($P133="",0,$P133)-IF($Y133="",0,$Y133)-IF($AH133="",0,$AH133)-IF($AQ133="",0,$AQ133))</f>
        <v/>
      </c>
      <c r="AS133" s="117" t="str">
        <f t="shared" si="18"/>
        <v/>
      </c>
      <c r="AT133" s="96" t="str">
        <f t="shared" si="19"/>
        <v/>
      </c>
      <c r="AU133" s="96"/>
    </row>
    <row r="134" spans="1:47" ht="12.75" customHeight="1" x14ac:dyDescent="0.2">
      <c r="A134" s="96" t="str">
        <f>IFERROR(INDEX('2_Review &amp; Audit'!$F$6:$F$505,MATCH(ROW()-5,'2_Review &amp; Audit'!$AC$6:$AC$505,0)),"")</f>
        <v/>
      </c>
      <c r="B134" s="96" t="str">
        <f>IF($A134="","",INDEX('2_Review &amp; Audit'!$C$6:$C$505,MATCH(ROW()-5,'2_Review &amp; Audit'!$AC$6:$AC$505,0)))</f>
        <v/>
      </c>
      <c r="C134" s="96" t="str">
        <f>IF($A134="","",INDEX('2_Review &amp; Audit'!$D$6:$D$505,MATCH(ROW()-5,'2_Review &amp; Audit'!$AC$6:$AC$505,0)))</f>
        <v/>
      </c>
      <c r="D134" s="114" t="str">
        <f>IF($A134="","",INDEX('2_Review &amp; Audit'!$H$6:$H$505,MATCH(ROW()-5,'2_Review &amp; Audit'!$AC$6:$AC$505,0)))</f>
        <v/>
      </c>
      <c r="E134" s="108" t="str">
        <f>IF($A134="","",INDEX('2_Review &amp; Audit'!$M$6:$M$505,MATCH(ROW()-5,'2_Review &amp; Audit'!$AC$6:$AC$505,0)))</f>
        <v/>
      </c>
      <c r="F134" s="109" t="str">
        <f>IF($A134="","",IF(INDEX('2_Review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34" s="142" t="str">
        <f>IF(OR($A134="",$F134=0),"",ABS(INDEX('2_Review &amp; Audit'!$Q$6:$Q$505,MATCH(ROW()-5,'2_Review &amp; Audit'!$AC$6:$AC$505,0))/$F134))</f>
        <v/>
      </c>
      <c r="H134" s="142" t="str">
        <f>IF($A134="","",ABS(INDEX('2_Review &amp; Audit'!$Q$6:$Q$505,MATCH(ROW()-5,'2_Review &amp; Audit'!$AC$6:$AC$505,0))))</f>
        <v/>
      </c>
      <c r="I134" s="96" t="str">
        <f>IF($A134="","",INDEX('2_Review &amp; Audit'!$Y$6:$Y$505,MATCH(ROW()-5,'2_Review &amp; Audit'!$AC$6:$AC$505,0)))</f>
        <v/>
      </c>
      <c r="J134" s="110" t="str">
        <f>IF($A134="","",IFERROR(MATCH(ROW()-5,'2_Review &amp; Audit'!$AC$6:$AC$505,0)+5,""))</f>
        <v/>
      </c>
      <c r="K134" s="96" t="str" cm="1">
        <f t="array" ref="K134">IF($A134="","",IF($AU134&lt;&gt;"",IFERROR(MATCH($AU134,'2_Review &amp; Audit'!$H$6:$H$505,0)+5,""),IFERROR(MATCH(1,INDEX(('2_Review &amp; Audit'!$F$6:$F$505=$A134)*('2_Review &amp; Audit'!$I$6:$I$505&gt;=$E134-30)*('2_Review &amp; Audit'!$I$6:$I$505&lt;=$E134+30)*('2_Review &amp; Audit'!$R$6:$R$505&gt;0),0),0)+5,"")))</f>
        <v/>
      </c>
      <c r="L134" s="110" t="str" cm="1">
        <f t="array" ref="L134">IF($K134="","",INDEX('2_Review &amp; Audit'!$H:$H,$K134))</f>
        <v/>
      </c>
      <c r="M134" s="111" t="str">
        <f t="array" ref="M134">IF($K134="","",INDEX('2_Review &amp; Audit'!$I:$I,$K134))</f>
        <v/>
      </c>
      <c r="N134" s="109" t="str" cm="1">
        <f t="array" ref="N134">IF($K134="","",MAX(0,INDEX('2_Review &amp; Audit'!$R:$R,$K134)-SUMIFS($O$7:O133,$K$7:K133,$K134)))</f>
        <v/>
      </c>
      <c r="O134" s="109" t="str">
        <f>IF(OR($K134="",$N134="",$F134=""),"",MIN($F134,$N134))</f>
        <v/>
      </c>
      <c r="P134" s="112" t="str">
        <f>IF($O134="","",$O134*$G134)</f>
        <v/>
      </c>
      <c r="Q134" s="112" t="str">
        <f>IF($M134="","",$H134-IF($P134="",0,$P134)-IF($Y134="",0,$Y134)-IF($AH134="",0,$AH134)-IF($AQ134="",0,$AQ134))</f>
        <v/>
      </c>
      <c r="R134" s="112" t="str">
        <f t="shared" si="15"/>
        <v/>
      </c>
      <c r="S134" s="96" t="str">
        <f>IF($M134="","",MAX(0,N($F134)-N($O134)))</f>
        <v/>
      </c>
      <c r="T134" s="96" t="str" cm="1">
        <f t="array" ref="T134">IF(OR($D134="",$S134="",N($S134)&lt;=0),"",IFERROR(MATCH(1,INDEX(('2_Review &amp; Audit'!$F$6:$F$505=$A134)*('2_Review &amp; Audit'!$I$6:$I$505&gt;=$E134-30)*('2_Review &amp; Audit'!$I$6:$I$505&lt;=$E134+30)*('2_Review &amp; Audit'!$R$6:$R$505&gt;0)*(ROW('2_Review &amp; Audit'!$R$6:$R$505)&gt;$K134),0),0)+5,""))</f>
        <v/>
      </c>
      <c r="U134" s="96" t="str" cm="1">
        <f t="array" ref="U134">IF($T134="","",INDEX('2_Review &amp; Audit'!$H:$H,$T134))</f>
        <v/>
      </c>
      <c r="V134" s="108" t="str">
        <f t="array" ref="V134">IF($T134="","",INDEX('2_Review &amp; Audit'!$I:$I,$T134))</f>
        <v/>
      </c>
      <c r="W134" s="96" t="str">
        <f t="array" ref="W134">IF($T134="","",MAX(0,INDEX('2_Review &amp; Audit'!$J:$J,$T134)-SUMIFS($X$7:X133,$T$7:T133,$T134)))</f>
        <v/>
      </c>
      <c r="X134" s="96" t="str">
        <f t="shared" si="12"/>
        <v/>
      </c>
      <c r="Y134" s="117" t="str">
        <f>IF($X134="","",$X134*$G134)</f>
        <v/>
      </c>
      <c r="Z134" s="117" t="str">
        <f>IF($T134="","",$H134-IF($P134="",0,$P134)-IF($Y134="",0,$Y134))</f>
        <v/>
      </c>
      <c r="AA134" s="117" t="str">
        <f t="shared" si="13"/>
        <v/>
      </c>
      <c r="AB134" s="96" t="str">
        <f t="shared" si="16"/>
        <v/>
      </c>
      <c r="AC134" s="96" t="str">
        <f t="array" ref="AC134">IF(OR($D134="",$AB134="",N($AB134)&lt;=0),"",IFERROR(MATCH(1,INDEX(('2_Review &amp; Audit'!$F$6:$F$505=$A134)*('2_Review &amp; Audit'!$I$6:$I$505&gt;=$E134-30)*('2_Review &amp; Audit'!$I$6:$I$505&lt;=$E134+30)*('2_Review &amp; Audit'!$R$6:$R$505&gt;0)*(ROW('2_Review &amp; Audit'!$R$6:$R$505)&gt;$T134),0),0)+5,""))</f>
        <v/>
      </c>
      <c r="AD134" s="96" t="str" cm="1">
        <f t="array" ref="AD134">IF($AC134="","",INDEX('2_Review &amp; Audit'!$H:$H,$AC134))</f>
        <v/>
      </c>
      <c r="AE134" s="108" t="str">
        <f t="array" ref="AE134">IF($AC134="","",INDEX('2_Review &amp; Audit'!$I:$I,$AC134))</f>
        <v/>
      </c>
      <c r="AF134" s="96" t="str">
        <f t="array" ref="AF134">IF($AC134="","",MAX(0,INDEX('2_Review &amp; Audit'!$J:$J,$AC134)-SUMIFS($AG$7:AG133,$AC$7:AC133,$AC134)))</f>
        <v/>
      </c>
      <c r="AG134" s="96" t="str">
        <f t="shared" si="20"/>
        <v/>
      </c>
      <c r="AH134" s="117" t="str">
        <f>IF($AG134="","",$AG134*$G134)</f>
        <v/>
      </c>
      <c r="AI134" s="117" t="str">
        <f>IF($AC134="","",$H134-IF($P134="",0,$P134)-IF($Y134="",0,$Y134)-IF($AH134="",0,$AH134))</f>
        <v/>
      </c>
      <c r="AJ134" s="117" t="str">
        <f t="shared" si="3"/>
        <v/>
      </c>
      <c r="AK134" s="96" t="str">
        <f t="shared" si="17"/>
        <v/>
      </c>
      <c r="AL134" s="96" t="str" cm="1">
        <f t="array" ref="AL134">IF(OR($D134="",$AK134="",N($AK134)&lt;=0),"",IFERROR(MATCH(1,INDEX(('2_Review &amp; Audit'!$F$6:$F$505=$A134)*('2_Review &amp; Audit'!$I$6:$I$505&gt;=$E134-30)*('2_Review &amp; Audit'!$I$6:$I$505&lt;=$E134+30)*('2_Review &amp; Audit'!$R$6:$R$505&gt;0)*(ROW('2_Review &amp; Audit'!$R$6:$R$505)&gt;$AC134),0),0)+5,""))</f>
        <v/>
      </c>
      <c r="AM134" s="96" t="str">
        <f>IF($AL134="","",INDEX('2_Review &amp; Audit'!$H:$H,$AL134))</f>
        <v/>
      </c>
      <c r="AN134" s="108" t="str">
        <f>IF($AL134="","",INDEX('2_Review &amp; Audit'!$I:$I,$AL134))</f>
        <v/>
      </c>
      <c r="AO134" s="96" t="str">
        <f>IF($AL134="","",MAX(0,INDEX('2_Review &amp; Audit'!$H:$H,$AL134)-SUMIFS($AP$7:AP133,$AL$7:AL133,$AL134)))</f>
        <v/>
      </c>
      <c r="AP134" s="96" t="str">
        <f>IF(OR($D134="",$AK134="",$AO134=""),"",MIN($AK134,$AO134))</f>
        <v/>
      </c>
      <c r="AQ134" s="117" t="str">
        <f>IF($AP134="","",$AP134*$G134)</f>
        <v/>
      </c>
      <c r="AR134" s="117" t="str">
        <f>IF($AL134="","",$H134-IF($P134="",0,$P134)-IF($Y134="",0,$Y134)-IF($AH134="",0,$AH134)-IF($AQ134="",0,$AQ134))</f>
        <v/>
      </c>
      <c r="AS134" s="117" t="str">
        <f t="shared" si="18"/>
        <v/>
      </c>
      <c r="AT134" s="96" t="str">
        <f t="shared" si="19"/>
        <v/>
      </c>
      <c r="AU134" s="96"/>
    </row>
    <row r="135" spans="1:47" ht="12.75" customHeight="1" x14ac:dyDescent="0.2">
      <c r="A135" s="96" t="str">
        <f>IFERROR(INDEX('2_Review &amp; Audit'!$F$6:$F$505,MATCH(ROW()-5,'2_Review &amp; Audit'!$AC$6:$AC$505,0)),"")</f>
        <v/>
      </c>
      <c r="B135" s="96" t="str">
        <f>IF($A135="","",INDEX('2_Review &amp; Audit'!$C$6:$C$505,MATCH(ROW()-5,'2_Review &amp; Audit'!$AC$6:$AC$505,0)))</f>
        <v/>
      </c>
      <c r="C135" s="96" t="str">
        <f>IF($A135="","",INDEX('2_Review &amp; Audit'!$D$6:$D$505,MATCH(ROW()-5,'2_Review &amp; Audit'!$AC$6:$AC$505,0)))</f>
        <v/>
      </c>
      <c r="D135" s="114" t="str">
        <f>IF($A135="","",INDEX('2_Review &amp; Audit'!$H$6:$H$505,MATCH(ROW()-5,'2_Review &amp; Audit'!$AC$6:$AC$505,0)))</f>
        <v/>
      </c>
      <c r="E135" s="108" t="str">
        <f>IF($A135="","",INDEX('2_Review &amp; Audit'!$M$6:$M$505,MATCH(ROW()-5,'2_Review &amp; Audit'!$AC$6:$AC$505,0)))</f>
        <v/>
      </c>
      <c r="F135" s="109" t="str">
        <f>IF($A135="","",IF(INDEX('2_Review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35" s="142" t="str">
        <f>IF(OR($A135="",$F135=0),"",ABS(INDEX('2_Review &amp; Audit'!$Q$6:$Q$505,MATCH(ROW()-5,'2_Review &amp; Audit'!$AC$6:$AC$505,0))/$F135))</f>
        <v/>
      </c>
      <c r="H135" s="142" t="str">
        <f>IF($A135="","",ABS(INDEX('2_Review &amp; Audit'!$Q$6:$Q$505,MATCH(ROW()-5,'2_Review &amp; Audit'!$AC$6:$AC$505,0))))</f>
        <v/>
      </c>
      <c r="I135" s="96" t="str">
        <f>IF($A135="","",INDEX('2_Review &amp; Audit'!$Y$6:$Y$505,MATCH(ROW()-5,'2_Review &amp; Audit'!$AC$6:$AC$505,0)))</f>
        <v/>
      </c>
      <c r="J135" s="110" t="str">
        <f>IF($A135="","",IFERROR(MATCH(ROW()-5,'2_Review &amp; Audit'!$AC$6:$AC$505,0)+5,""))</f>
        <v/>
      </c>
      <c r="K135" s="96" t="str" cm="1">
        <f t="array" ref="K135">IF($A135="","",IF($AU135&lt;&gt;"",IFERROR(MATCH($AU135,'2_Review &amp; Audit'!$H$6:$H$505,0)+5,""),IFERROR(MATCH(1,INDEX(('2_Review &amp; Audit'!$F$6:$F$505=$A135)*('2_Review &amp; Audit'!$I$6:$I$505&gt;=$E135-30)*('2_Review &amp; Audit'!$I$6:$I$505&lt;=$E135+30)*('2_Review &amp; Audit'!$R$6:$R$505&gt;0),0),0)+5,"")))</f>
        <v/>
      </c>
      <c r="L135" s="110" t="str" cm="1">
        <f t="array" ref="L135">IF($K135="","",INDEX('2_Review &amp; Audit'!$H:$H,$K135))</f>
        <v/>
      </c>
      <c r="M135" s="111" t="str">
        <f t="array" ref="M135">IF($K135="","",INDEX('2_Review &amp; Audit'!$I:$I,$K135))</f>
        <v/>
      </c>
      <c r="N135" s="109" t="str" cm="1">
        <f t="array" ref="N135">IF($K135="","",MAX(0,INDEX('2_Review &amp; Audit'!$R:$R,$K135)-SUMIFS($O$7:O134,$K$7:K134,$K135)))</f>
        <v/>
      </c>
      <c r="O135" s="109" t="str">
        <f>IF(OR($K135="",$N135="",$F135=""),"",MIN($F135,$N135))</f>
        <v/>
      </c>
      <c r="P135" s="112" t="str">
        <f>IF($O135="","",$O135*$G135)</f>
        <v/>
      </c>
      <c r="Q135" s="112" t="str">
        <f>IF($M135="","",$H135-IF($P135="",0,$P135)-IF($Y135="",0,$Y135)-IF($AH135="",0,$AH135)-IF($AQ135="",0,$AQ135))</f>
        <v/>
      </c>
      <c r="R135" s="112" t="str">
        <f t="shared" si="15"/>
        <v/>
      </c>
      <c r="S135" s="96" t="str">
        <f>IF($M135="","",MAX(0,N($F135)-N($O135)))</f>
        <v/>
      </c>
      <c r="T135" s="96" t="str" cm="1">
        <f t="array" ref="T135">IF(OR($D135="",$S135="",N($S135)&lt;=0),"",IFERROR(MATCH(1,INDEX(('2_Review &amp; Audit'!$F$6:$F$505=$A135)*('2_Review &amp; Audit'!$I$6:$I$505&gt;=$E135-30)*('2_Review &amp; Audit'!$I$6:$I$505&lt;=$E135+30)*('2_Review &amp; Audit'!$R$6:$R$505&gt;0)*(ROW('2_Review &amp; Audit'!$R$6:$R$505)&gt;$K135),0),0)+5,""))</f>
        <v/>
      </c>
      <c r="U135" s="96" t="str" cm="1">
        <f t="array" ref="U135">IF($T135="","",INDEX('2_Review &amp; Audit'!$H:$H,$T135))</f>
        <v/>
      </c>
      <c r="V135" s="108" t="str">
        <f t="array" ref="V135">IF($T135="","",INDEX('2_Review &amp; Audit'!$I:$I,$T135))</f>
        <v/>
      </c>
      <c r="W135" s="96" t="str">
        <f t="array" ref="W135">IF($T135="","",MAX(0,INDEX('2_Review &amp; Audit'!$J:$J,$T135)-SUMIFS($X$7:X134,$T$7:T134,$T135)))</f>
        <v/>
      </c>
      <c r="X135" s="96" t="str">
        <f t="shared" ref="X135:X198" si="21">IF(OR($T135="",$W135="",$S135=""),"",MIN($S135,$W135))</f>
        <v/>
      </c>
      <c r="Y135" s="117" t="str">
        <f>IF($X135="","",$X135*$G135)</f>
        <v/>
      </c>
      <c r="Z135" s="117" t="str">
        <f>IF($T135="","",$H135-IF($P135="",0,$P135)-IF($Y135="",0,$Y135))</f>
        <v/>
      </c>
      <c r="AA135" s="117" t="str">
        <f t="shared" ref="AA135:AA198" si="22">IF($Y135="","",$Y135)</f>
        <v/>
      </c>
      <c r="AB135" s="96" t="str">
        <f t="shared" si="16"/>
        <v/>
      </c>
      <c r="AC135" s="96" t="str">
        <f t="array" ref="AC135">IF(OR($D135="",$AB135="",N($AB135)&lt;=0),"",IFERROR(MATCH(1,INDEX(('2_Review &amp; Audit'!$F$6:$F$505=$A135)*('2_Review &amp; Audit'!$I$6:$I$505&gt;=$E135-30)*('2_Review &amp; Audit'!$I$6:$I$505&lt;=$E135+30)*('2_Review &amp; Audit'!$R$6:$R$505&gt;0)*(ROW('2_Review &amp; Audit'!$R$6:$R$505)&gt;$T135),0),0)+5,""))</f>
        <v/>
      </c>
      <c r="AD135" s="96" t="str" cm="1">
        <f t="array" ref="AD135">IF($AC135="","",INDEX('2_Review &amp; Audit'!$H:$H,$AC135))</f>
        <v/>
      </c>
      <c r="AE135" s="108" t="str">
        <f t="array" ref="AE135">IF($AC135="","",INDEX('2_Review &amp; Audit'!$I:$I,$AC135))</f>
        <v/>
      </c>
      <c r="AF135" s="96" t="str">
        <f t="array" ref="AF135">IF($AC135="","",MAX(0,INDEX('2_Review &amp; Audit'!$J:$J,$AC135)-SUMIFS($AG$7:AG134,$AC$7:AC134,$AC135)))</f>
        <v/>
      </c>
      <c r="AG135" s="96" t="str">
        <f t="shared" ref="AG135:AG166" si="23">IF(OR($AC135="",$AF135="",$AB135=""),"",MIN($AB135,$AF135))</f>
        <v/>
      </c>
      <c r="AH135" s="117" t="str">
        <f>IF($AG135="","",$AG135*$G135)</f>
        <v/>
      </c>
      <c r="AI135" s="117" t="str">
        <f>IF($AC135="","",$H135-IF($P135="",0,$P135)-IF($Y135="",0,$Y135)-IF($AH135="",0,$AH135))</f>
        <v/>
      </c>
      <c r="AJ135" s="117" t="str">
        <f t="shared" si="3"/>
        <v/>
      </c>
      <c r="AK135" s="96" t="str">
        <f t="shared" si="17"/>
        <v/>
      </c>
      <c r="AL135" s="96" t="str" cm="1">
        <f t="array" ref="AL135">IF(OR($D135="",$AK135="",N($AK135)&lt;=0),"",IFERROR(MATCH(1,INDEX(('2_Review &amp; Audit'!$F$6:$F$505=$A135)*('2_Review &amp; Audit'!$I$6:$I$505&gt;=$E135-30)*('2_Review &amp; Audit'!$I$6:$I$505&lt;=$E135+30)*('2_Review &amp; Audit'!$R$6:$R$505&gt;0)*(ROW('2_Review &amp; Audit'!$R$6:$R$505)&gt;$AC135),0),0)+5,""))</f>
        <v/>
      </c>
      <c r="AM135" s="96" t="str">
        <f>IF($AL135="","",INDEX('2_Review &amp; Audit'!$H:$H,$AL135))</f>
        <v/>
      </c>
      <c r="AN135" s="108" t="str">
        <f>IF($AL135="","",INDEX('2_Review &amp; Audit'!$I:$I,$AL135))</f>
        <v/>
      </c>
      <c r="AO135" s="96" t="str">
        <f>IF($AL135="","",MAX(0,INDEX('2_Review &amp; Audit'!$H:$H,$AL135)-SUMIFS($AP$7:AP134,$AL$7:AL134,$AL135)))</f>
        <v/>
      </c>
      <c r="AP135" s="96" t="str">
        <f>IF(OR($D135="",$AK135="",$AO135=""),"",MIN($AK135,$AO135))</f>
        <v/>
      </c>
      <c r="AQ135" s="117" t="str">
        <f>IF($AP135="","",$AP135*$G135)</f>
        <v/>
      </c>
      <c r="AR135" s="117" t="str">
        <f>IF($AL135="","",$H135-IF($P135="",0,$P135)-IF($Y135="",0,$Y135)-IF($AH135="",0,$AH135)-IF($AQ135="",0,$AQ135))</f>
        <v/>
      </c>
      <c r="AS135" s="117" t="str">
        <f t="shared" si="18"/>
        <v/>
      </c>
      <c r="AT135" s="96" t="str">
        <f t="shared" si="19"/>
        <v/>
      </c>
      <c r="AU135" s="96"/>
    </row>
    <row r="136" spans="1:47" ht="12.75" customHeight="1" x14ac:dyDescent="0.2">
      <c r="A136" s="96" t="str">
        <f>IFERROR(INDEX('2_Review &amp; Audit'!$F$6:$F$505,MATCH(ROW()-5,'2_Review &amp; Audit'!$AC$6:$AC$505,0)),"")</f>
        <v/>
      </c>
      <c r="B136" s="96" t="str">
        <f>IF($A136="","",INDEX('2_Review &amp; Audit'!$C$6:$C$505,MATCH(ROW()-5,'2_Review &amp; Audit'!$AC$6:$AC$505,0)))</f>
        <v/>
      </c>
      <c r="C136" s="96" t="str">
        <f>IF($A136="","",INDEX('2_Review &amp; Audit'!$D$6:$D$505,MATCH(ROW()-5,'2_Review &amp; Audit'!$AC$6:$AC$505,0)))</f>
        <v/>
      </c>
      <c r="D136" s="114" t="str">
        <f>IF($A136="","",INDEX('2_Review &amp; Audit'!$H$6:$H$505,MATCH(ROW()-5,'2_Review &amp; Audit'!$AC$6:$AC$505,0)))</f>
        <v/>
      </c>
      <c r="E136" s="108" t="str">
        <f>IF($A136="","",INDEX('2_Review &amp; Audit'!$M$6:$M$505,MATCH(ROW()-5,'2_Review &amp; Audit'!$AC$6:$AC$505,0)))</f>
        <v/>
      </c>
      <c r="F136" s="109" t="str">
        <f>IF($A136="","",IF(INDEX('2_Review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36" s="142" t="str">
        <f>IF(OR($A136="",$F136=0),"",ABS(INDEX('2_Review &amp; Audit'!$Q$6:$Q$505,MATCH(ROW()-5,'2_Review &amp; Audit'!$AC$6:$AC$505,0))/$F136))</f>
        <v/>
      </c>
      <c r="H136" s="142" t="str">
        <f>IF($A136="","",ABS(INDEX('2_Review &amp; Audit'!$Q$6:$Q$505,MATCH(ROW()-5,'2_Review &amp; Audit'!$AC$6:$AC$505,0))))</f>
        <v/>
      </c>
      <c r="I136" s="96" t="str">
        <f>IF($A136="","",INDEX('2_Review &amp; Audit'!$Y$6:$Y$505,MATCH(ROW()-5,'2_Review &amp; Audit'!$AC$6:$AC$505,0)))</f>
        <v/>
      </c>
      <c r="J136" s="110" t="str">
        <f>IF($A136="","",IFERROR(MATCH(ROW()-5,'2_Review &amp; Audit'!$AC$6:$AC$505,0)+5,""))</f>
        <v/>
      </c>
      <c r="K136" s="96" t="str" cm="1">
        <f t="array" ref="K136">IF($A136="","",IF($AU136&lt;&gt;"",IFERROR(MATCH($AU136,'2_Review &amp; Audit'!$H$6:$H$505,0)+5,""),IFERROR(MATCH(1,INDEX(('2_Review &amp; Audit'!$F$6:$F$505=$A136)*('2_Review &amp; Audit'!$I$6:$I$505&gt;=$E136-30)*('2_Review &amp; Audit'!$I$6:$I$505&lt;=$E136+30)*('2_Review &amp; Audit'!$R$6:$R$505&gt;0),0),0)+5,"")))</f>
        <v/>
      </c>
      <c r="L136" s="110" t="str" cm="1">
        <f t="array" ref="L136">IF($K136="","",INDEX('2_Review &amp; Audit'!$H:$H,$K136))</f>
        <v/>
      </c>
      <c r="M136" s="111" t="str">
        <f t="array" ref="M136">IF($K136="","",INDEX('2_Review &amp; Audit'!$I:$I,$K136))</f>
        <v/>
      </c>
      <c r="N136" s="109" t="str" cm="1">
        <f t="array" ref="N136">IF($K136="","",MAX(0,INDEX('2_Review &amp; Audit'!$R:$R,$K136)-SUMIFS($O$7:O135,$K$7:K135,$K136)))</f>
        <v/>
      </c>
      <c r="O136" s="109" t="str">
        <f>IF(OR($K136="",$N136="",$F136=""),"",MIN($F136,$N136))</f>
        <v/>
      </c>
      <c r="P136" s="112" t="str">
        <f>IF($O136="","",$O136*$G136)</f>
        <v/>
      </c>
      <c r="Q136" s="112" t="str">
        <f>IF($M136="","",$H136-IF($P136="",0,$P136)-IF($Y136="",0,$Y136)-IF($AH136="",0,$AH136)-IF($AQ136="",0,$AQ136))</f>
        <v/>
      </c>
      <c r="R136" s="112" t="str">
        <f t="shared" ref="R136:R199" si="24">IF($M136="","",IF($P136="",0,$P136))</f>
        <v/>
      </c>
      <c r="S136" s="96" t="str">
        <f>IF($M136="","",MAX(0,N($F136)-N($O136)))</f>
        <v/>
      </c>
      <c r="T136" s="96" t="str" cm="1">
        <f t="array" ref="T136">IF(OR($D136="",$S136="",N($S136)&lt;=0),"",IFERROR(MATCH(1,INDEX(('2_Review &amp; Audit'!$F$6:$F$505=$A136)*('2_Review &amp; Audit'!$I$6:$I$505&gt;=$E136-30)*('2_Review &amp; Audit'!$I$6:$I$505&lt;=$E136+30)*('2_Review &amp; Audit'!$R$6:$R$505&gt;0)*(ROW('2_Review &amp; Audit'!$R$6:$R$505)&gt;$K136),0),0)+5,""))</f>
        <v/>
      </c>
      <c r="U136" s="96" t="str" cm="1">
        <f t="array" ref="U136">IF($T136="","",INDEX('2_Review &amp; Audit'!$H:$H,$T136))</f>
        <v/>
      </c>
      <c r="V136" s="108" t="str">
        <f t="array" ref="V136">IF($T136="","",INDEX('2_Review &amp; Audit'!$I:$I,$T136))</f>
        <v/>
      </c>
      <c r="W136" s="96" t="str">
        <f t="array" ref="W136">IF($T136="","",MAX(0,INDEX('2_Review &amp; Audit'!$J:$J,$T136)-SUMIFS($X$7:X135,$T$7:T135,$T136)))</f>
        <v/>
      </c>
      <c r="X136" s="96" t="str">
        <f t="shared" si="21"/>
        <v/>
      </c>
      <c r="Y136" s="117" t="str">
        <f>IF($X136="","",$X136*$G136)</f>
        <v/>
      </c>
      <c r="Z136" s="117" t="str">
        <f>IF($T136="","",$H136-IF($P136="",0,$P136)-IF($Y136="",0,$Y136))</f>
        <v/>
      </c>
      <c r="AA136" s="117" t="str">
        <f t="shared" si="22"/>
        <v/>
      </c>
      <c r="AB136" s="96" t="str">
        <f t="shared" ref="AB136:AB199" si="25">IF($T136="","",MAX(0,N($S136)-N($X136)))</f>
        <v/>
      </c>
      <c r="AC136" s="96" t="str">
        <f t="array" ref="AC136">IF(OR($D136="",$AB136="",N($AB136)&lt;=0),"",IFERROR(MATCH(1,INDEX(('2_Review &amp; Audit'!$F$6:$F$505=$A136)*('2_Review &amp; Audit'!$I$6:$I$505&gt;=$E136-30)*('2_Review &amp; Audit'!$I$6:$I$505&lt;=$E136+30)*('2_Review &amp; Audit'!$R$6:$R$505&gt;0)*(ROW('2_Review &amp; Audit'!$R$6:$R$505)&gt;$T136),0),0)+5,""))</f>
        <v/>
      </c>
      <c r="AD136" s="96" t="str" cm="1">
        <f t="array" ref="AD136">IF($AC136="","",INDEX('2_Review &amp; Audit'!$H:$H,$AC136))</f>
        <v/>
      </c>
      <c r="AE136" s="108" t="str">
        <f t="array" ref="AE136">IF($AC136="","",INDEX('2_Review &amp; Audit'!$I:$I,$AC136))</f>
        <v/>
      </c>
      <c r="AF136" s="96" t="str">
        <f t="array" ref="AF136">IF($AC136="","",MAX(0,INDEX('2_Review &amp; Audit'!$J:$J,$AC136)-SUMIFS($AG$7:AG135,$AC$7:AC135,$AC136)))</f>
        <v/>
      </c>
      <c r="AG136" s="96" t="str">
        <f t="shared" si="23"/>
        <v/>
      </c>
      <c r="AH136" s="117" t="str">
        <f>IF($AG136="","",$AG136*$G136)</f>
        <v/>
      </c>
      <c r="AI136" s="117" t="str">
        <f>IF($AC136="","",$H136-IF($P136="",0,$P136)-IF($Y136="",0,$Y136)-IF($AH136="",0,$AH136))</f>
        <v/>
      </c>
      <c r="AJ136" s="117" t="str">
        <f t="shared" si="3"/>
        <v/>
      </c>
      <c r="AK136" s="96" t="str">
        <f t="shared" ref="AK136:AK199" si="26">IF($AC136="","",MAX(0,N($AB136)-N($AG136)))</f>
        <v/>
      </c>
      <c r="AL136" s="96" t="str" cm="1">
        <f t="array" ref="AL136">IF(OR($D136="",$AK136="",N($AK136)&lt;=0),"",IFERROR(MATCH(1,INDEX(('2_Review &amp; Audit'!$F$6:$F$505=$A136)*('2_Review &amp; Audit'!$I$6:$I$505&gt;=$E136-30)*('2_Review &amp; Audit'!$I$6:$I$505&lt;=$E136+30)*('2_Review &amp; Audit'!$R$6:$R$505&gt;0)*(ROW('2_Review &amp; Audit'!$R$6:$R$505)&gt;$AC136),0),0)+5,""))</f>
        <v/>
      </c>
      <c r="AM136" s="96" t="str">
        <f>IF($AL136="","",INDEX('2_Review &amp; Audit'!$H:$H,$AL136))</f>
        <v/>
      </c>
      <c r="AN136" s="108" t="str">
        <f>IF($AL136="","",INDEX('2_Review &amp; Audit'!$I:$I,$AL136))</f>
        <v/>
      </c>
      <c r="AO136" s="96" t="str">
        <f>IF($AL136="","",MAX(0,INDEX('2_Review &amp; Audit'!$H:$H,$AL136)-SUMIFS($AP$7:AP135,$AL$7:AL135,$AL136)))</f>
        <v/>
      </c>
      <c r="AP136" s="96" t="str">
        <f>IF(OR($D136="",$AK136="",$AO136=""),"",MIN($AK136,$AO136))</f>
        <v/>
      </c>
      <c r="AQ136" s="117" t="str">
        <f>IF($AP136="","",$AP136*$G136)</f>
        <v/>
      </c>
      <c r="AR136" s="117" t="str">
        <f>IF($AL136="","",$H136-IF($P136="",0,$P136)-IF($Y136="",0,$Y136)-IF($AH136="",0,$AH136)-IF($AQ136="",0,$AQ136))</f>
        <v/>
      </c>
      <c r="AS136" s="117" t="str">
        <f t="shared" ref="AS136:AS199" si="27">IF($AQ136="","",$AQ136)</f>
        <v/>
      </c>
      <c r="AT136" s="96" t="str">
        <f t="shared" ref="AT136:AT199" si="28">IF($AL136="","",IF(ABS(N($AK136)-N($AP136))&lt;0.000001,0,MAX(0,N($AK136)-N($AP136))))</f>
        <v/>
      </c>
      <c r="AU136" s="96"/>
    </row>
    <row r="137" spans="1:47" ht="12.75" customHeight="1" x14ac:dyDescent="0.2">
      <c r="A137" s="96" t="str">
        <f>IFERROR(INDEX('2_Review &amp; Audit'!$F$6:$F$505,MATCH(ROW()-5,'2_Review &amp; Audit'!$AC$6:$AC$505,0)),"")</f>
        <v/>
      </c>
      <c r="B137" s="96" t="str">
        <f>IF($A137="","",INDEX('2_Review &amp; Audit'!$C$6:$C$505,MATCH(ROW()-5,'2_Review &amp; Audit'!$AC$6:$AC$505,0)))</f>
        <v/>
      </c>
      <c r="C137" s="96" t="str">
        <f>IF($A137="","",INDEX('2_Review &amp; Audit'!$D$6:$D$505,MATCH(ROW()-5,'2_Review &amp; Audit'!$AC$6:$AC$505,0)))</f>
        <v/>
      </c>
      <c r="D137" s="114" t="str">
        <f>IF($A137="","",INDEX('2_Review &amp; Audit'!$H$6:$H$505,MATCH(ROW()-5,'2_Review &amp; Audit'!$AC$6:$AC$505,0)))</f>
        <v/>
      </c>
      <c r="E137" s="108" t="str">
        <f>IF($A137="","",INDEX('2_Review &amp; Audit'!$M$6:$M$505,MATCH(ROW()-5,'2_Review &amp; Audit'!$AC$6:$AC$505,0)))</f>
        <v/>
      </c>
      <c r="F137" s="109" t="str">
        <f>IF($A137="","",IF(INDEX('2_Review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37" s="142" t="str">
        <f>IF(OR($A137="",$F137=0),"",ABS(INDEX('2_Review &amp; Audit'!$Q$6:$Q$505,MATCH(ROW()-5,'2_Review &amp; Audit'!$AC$6:$AC$505,0))/$F137))</f>
        <v/>
      </c>
      <c r="H137" s="142" t="str">
        <f>IF($A137="","",ABS(INDEX('2_Review &amp; Audit'!$Q$6:$Q$505,MATCH(ROW()-5,'2_Review &amp; Audit'!$AC$6:$AC$505,0))))</f>
        <v/>
      </c>
      <c r="I137" s="96" t="str">
        <f>IF($A137="","",INDEX('2_Review &amp; Audit'!$Y$6:$Y$505,MATCH(ROW()-5,'2_Review &amp; Audit'!$AC$6:$AC$505,0)))</f>
        <v/>
      </c>
      <c r="J137" s="110" t="str">
        <f>IF($A137="","",IFERROR(MATCH(ROW()-5,'2_Review &amp; Audit'!$AC$6:$AC$505,0)+5,""))</f>
        <v/>
      </c>
      <c r="K137" s="96" t="str" cm="1">
        <f t="array" ref="K137">IF($A137="","",IF($AU137&lt;&gt;"",IFERROR(MATCH($AU137,'2_Review &amp; Audit'!$H$6:$H$505,0)+5,""),IFERROR(MATCH(1,INDEX(('2_Review &amp; Audit'!$F$6:$F$505=$A137)*('2_Review &amp; Audit'!$I$6:$I$505&gt;=$E137-30)*('2_Review &amp; Audit'!$I$6:$I$505&lt;=$E137+30)*('2_Review &amp; Audit'!$R$6:$R$505&gt;0),0),0)+5,"")))</f>
        <v/>
      </c>
      <c r="L137" s="110" t="str" cm="1">
        <f t="array" ref="L137">IF($K137="","",INDEX('2_Review &amp; Audit'!$H:$H,$K137))</f>
        <v/>
      </c>
      <c r="M137" s="111" t="str">
        <f t="array" ref="M137">IF($K137="","",INDEX('2_Review &amp; Audit'!$I:$I,$K137))</f>
        <v/>
      </c>
      <c r="N137" s="109" t="str" cm="1">
        <f t="array" ref="N137">IF($K137="","",MAX(0,INDEX('2_Review &amp; Audit'!$R:$R,$K137)-SUMIFS($O$7:O136,$K$7:K136,$K137)))</f>
        <v/>
      </c>
      <c r="O137" s="109" t="str">
        <f>IF(OR($K137="",$N137="",$F137=""),"",MIN($F137,$N137))</f>
        <v/>
      </c>
      <c r="P137" s="112" t="str">
        <f>IF($O137="","",$O137*$G137)</f>
        <v/>
      </c>
      <c r="Q137" s="112" t="str">
        <f>IF($M137="","",$H137-IF($P137="",0,$P137)-IF($Y137="",0,$Y137)-IF($AH137="",0,$AH137)-IF($AQ137="",0,$AQ137))</f>
        <v/>
      </c>
      <c r="R137" s="112" t="str">
        <f t="shared" si="24"/>
        <v/>
      </c>
      <c r="S137" s="96" t="str">
        <f>IF($M137="","",MAX(0,N($F137)-N($O137)))</f>
        <v/>
      </c>
      <c r="T137" s="96" t="str" cm="1">
        <f t="array" ref="T137">IF(OR($D137="",$S137="",N($S137)&lt;=0),"",IFERROR(MATCH(1,INDEX(('2_Review &amp; Audit'!$F$6:$F$505=$A137)*('2_Review &amp; Audit'!$I$6:$I$505&gt;=$E137-30)*('2_Review &amp; Audit'!$I$6:$I$505&lt;=$E137+30)*('2_Review &amp; Audit'!$R$6:$R$505&gt;0)*(ROW('2_Review &amp; Audit'!$R$6:$R$505)&gt;$K137),0),0)+5,""))</f>
        <v/>
      </c>
      <c r="U137" s="96" t="str" cm="1">
        <f t="array" ref="U137">IF($T137="","",INDEX('2_Review &amp; Audit'!$H:$H,$T137))</f>
        <v/>
      </c>
      <c r="V137" s="108" t="str">
        <f t="array" ref="V137">IF($T137="","",INDEX('2_Review &amp; Audit'!$I:$I,$T137))</f>
        <v/>
      </c>
      <c r="W137" s="96" t="str">
        <f t="array" ref="W137">IF($T137="","",MAX(0,INDEX('2_Review &amp; Audit'!$J:$J,$T137)-SUMIFS($X$7:X136,$T$7:T136,$T137)))</f>
        <v/>
      </c>
      <c r="X137" s="96" t="str">
        <f t="shared" si="21"/>
        <v/>
      </c>
      <c r="Y137" s="117" t="str">
        <f>IF($X137="","",$X137*$G137)</f>
        <v/>
      </c>
      <c r="Z137" s="117" t="str">
        <f>IF($T137="","",$H137-IF($P137="",0,$P137)-IF($Y137="",0,$Y137))</f>
        <v/>
      </c>
      <c r="AA137" s="117" t="str">
        <f t="shared" si="22"/>
        <v/>
      </c>
      <c r="AB137" s="96" t="str">
        <f t="shared" si="25"/>
        <v/>
      </c>
      <c r="AC137" s="96" t="str">
        <f t="array" ref="AC137">IF(OR($D137="",$AB137="",N($AB137)&lt;=0),"",IFERROR(MATCH(1,INDEX(('2_Review &amp; Audit'!$F$6:$F$505=$A137)*('2_Review &amp; Audit'!$I$6:$I$505&gt;=$E137-30)*('2_Review &amp; Audit'!$I$6:$I$505&lt;=$E137+30)*('2_Review &amp; Audit'!$R$6:$R$505&gt;0)*(ROW('2_Review &amp; Audit'!$R$6:$R$505)&gt;$T137),0),0)+5,""))</f>
        <v/>
      </c>
      <c r="AD137" s="96" t="str" cm="1">
        <f t="array" ref="AD137">IF($AC137="","",INDEX('2_Review &amp; Audit'!$H:$H,$AC137))</f>
        <v/>
      </c>
      <c r="AE137" s="108" t="str">
        <f t="array" ref="AE137">IF($AC137="","",INDEX('2_Review &amp; Audit'!$I:$I,$AC137))</f>
        <v/>
      </c>
      <c r="AF137" s="96" t="str">
        <f t="array" ref="AF137">IF($AC137="","",MAX(0,INDEX('2_Review &amp; Audit'!$J:$J,$AC137)-SUMIFS($AG$7:AG136,$AC$7:AC136,$AC137)))</f>
        <v/>
      </c>
      <c r="AG137" s="96" t="str">
        <f t="shared" si="23"/>
        <v/>
      </c>
      <c r="AH137" s="117" t="str">
        <f>IF($AG137="","",$AG137*$G137)</f>
        <v/>
      </c>
      <c r="AI137" s="117" t="str">
        <f>IF($AC137="","",$H137-IF($P137="",0,$P137)-IF($Y137="",0,$Y137)-IF($AH137="",0,$AH137))</f>
        <v/>
      </c>
      <c r="AJ137" s="117" t="str">
        <f t="shared" si="3"/>
        <v/>
      </c>
      <c r="AK137" s="96" t="str">
        <f t="shared" si="26"/>
        <v/>
      </c>
      <c r="AL137" s="96" t="str" cm="1">
        <f t="array" ref="AL137">IF(OR($D137="",$AK137="",N($AK137)&lt;=0),"",IFERROR(MATCH(1,INDEX(('2_Review &amp; Audit'!$F$6:$F$505=$A137)*('2_Review &amp; Audit'!$I$6:$I$505&gt;=$E137-30)*('2_Review &amp; Audit'!$I$6:$I$505&lt;=$E137+30)*('2_Review &amp; Audit'!$R$6:$R$505&gt;0)*(ROW('2_Review &amp; Audit'!$R$6:$R$505)&gt;$AC137),0),0)+5,""))</f>
        <v/>
      </c>
      <c r="AM137" s="96" t="str">
        <f>IF($AL137="","",INDEX('2_Review &amp; Audit'!$H:$H,$AL137))</f>
        <v/>
      </c>
      <c r="AN137" s="108" t="str">
        <f>IF($AL137="","",INDEX('2_Review &amp; Audit'!$I:$I,$AL137))</f>
        <v/>
      </c>
      <c r="AO137" s="96" t="str">
        <f>IF($AL137="","",MAX(0,INDEX('2_Review &amp; Audit'!$H:$H,$AL137)-SUMIFS($AP$7:AP136,$AL$7:AL136,$AL137)))</f>
        <v/>
      </c>
      <c r="AP137" s="96" t="str">
        <f>IF(OR($D137="",$AK137="",$AO137=""),"",MIN($AK137,$AO137))</f>
        <v/>
      </c>
      <c r="AQ137" s="117" t="str">
        <f>IF($AP137="","",$AP137*$G137)</f>
        <v/>
      </c>
      <c r="AR137" s="117" t="str">
        <f>IF($AL137="","",$H137-IF($P137="",0,$P137)-IF($Y137="",0,$Y137)-IF($AH137="",0,$AH137)-IF($AQ137="",0,$AQ137))</f>
        <v/>
      </c>
      <c r="AS137" s="117" t="str">
        <f t="shared" si="27"/>
        <v/>
      </c>
      <c r="AT137" s="96" t="str">
        <f t="shared" si="28"/>
        <v/>
      </c>
      <c r="AU137" s="96"/>
    </row>
    <row r="138" spans="1:47" ht="12.75" customHeight="1" x14ac:dyDescent="0.2">
      <c r="A138" s="96" t="str">
        <f>IFERROR(INDEX('2_Review &amp; Audit'!$F$6:$F$505,MATCH(ROW()-5,'2_Review &amp; Audit'!$AC$6:$AC$505,0)),"")</f>
        <v/>
      </c>
      <c r="B138" s="96" t="str">
        <f>IF($A138="","",INDEX('2_Review &amp; Audit'!$C$6:$C$505,MATCH(ROW()-5,'2_Review &amp; Audit'!$AC$6:$AC$505,0)))</f>
        <v/>
      </c>
      <c r="C138" s="96" t="str">
        <f>IF($A138="","",INDEX('2_Review &amp; Audit'!$D$6:$D$505,MATCH(ROW()-5,'2_Review &amp; Audit'!$AC$6:$AC$505,0)))</f>
        <v/>
      </c>
      <c r="D138" s="114" t="str">
        <f>IF($A138="","",INDEX('2_Review &amp; Audit'!$H$6:$H$505,MATCH(ROW()-5,'2_Review &amp; Audit'!$AC$6:$AC$505,0)))</f>
        <v/>
      </c>
      <c r="E138" s="108" t="str">
        <f>IF($A138="","",INDEX('2_Review &amp; Audit'!$M$6:$M$505,MATCH(ROW()-5,'2_Review &amp; Audit'!$AC$6:$AC$505,0)))</f>
        <v/>
      </c>
      <c r="F138" s="109" t="str">
        <f>IF($A138="","",IF(INDEX('2_Review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38" s="142" t="str">
        <f>IF(OR($A138="",$F138=0),"",ABS(INDEX('2_Review &amp; Audit'!$Q$6:$Q$505,MATCH(ROW()-5,'2_Review &amp; Audit'!$AC$6:$AC$505,0))/$F138))</f>
        <v/>
      </c>
      <c r="H138" s="142" t="str">
        <f>IF($A138="","",ABS(INDEX('2_Review &amp; Audit'!$Q$6:$Q$505,MATCH(ROW()-5,'2_Review &amp; Audit'!$AC$6:$AC$505,0))))</f>
        <v/>
      </c>
      <c r="I138" s="96" t="str">
        <f>IF($A138="","",INDEX('2_Review &amp; Audit'!$Y$6:$Y$505,MATCH(ROW()-5,'2_Review &amp; Audit'!$AC$6:$AC$505,0)))</f>
        <v/>
      </c>
      <c r="J138" s="110" t="str">
        <f>IF($A138="","",IFERROR(MATCH(ROW()-5,'2_Review &amp; Audit'!$AC$6:$AC$505,0)+5,""))</f>
        <v/>
      </c>
      <c r="K138" s="96" t="str" cm="1">
        <f t="array" ref="K138">IF($A138="","",IF($AU138&lt;&gt;"",IFERROR(MATCH($AU138,'2_Review &amp; Audit'!$H$6:$H$505,0)+5,""),IFERROR(MATCH(1,INDEX(('2_Review &amp; Audit'!$F$6:$F$505=$A138)*('2_Review &amp; Audit'!$I$6:$I$505&gt;=$E138-30)*('2_Review &amp; Audit'!$I$6:$I$505&lt;=$E138+30)*('2_Review &amp; Audit'!$R$6:$R$505&gt;0),0),0)+5,"")))</f>
        <v/>
      </c>
      <c r="L138" s="110" t="str" cm="1">
        <f t="array" ref="L138">IF($K138="","",INDEX('2_Review &amp; Audit'!$H:$H,$K138))</f>
        <v/>
      </c>
      <c r="M138" s="111" t="str">
        <f t="array" ref="M138">IF($K138="","",INDEX('2_Review &amp; Audit'!$I:$I,$K138))</f>
        <v/>
      </c>
      <c r="N138" s="109" t="str" cm="1">
        <f t="array" ref="N138">IF($K138="","",MAX(0,INDEX('2_Review &amp; Audit'!$R:$R,$K138)-SUMIFS($O$7:O137,$K$7:K137,$K138)))</f>
        <v/>
      </c>
      <c r="O138" s="109" t="str">
        <f>IF(OR($K138="",$N138="",$F138=""),"",MIN($F138,$N138))</f>
        <v/>
      </c>
      <c r="P138" s="112" t="str">
        <f>IF($O138="","",$O138*$G138)</f>
        <v/>
      </c>
      <c r="Q138" s="112" t="str">
        <f>IF($M138="","",$H138-IF($P138="",0,$P138)-IF($Y138="",0,$Y138)-IF($AH138="",0,$AH138)-IF($AQ138="",0,$AQ138))</f>
        <v/>
      </c>
      <c r="R138" s="112" t="str">
        <f t="shared" si="24"/>
        <v/>
      </c>
      <c r="S138" s="96" t="str">
        <f>IF($M138="","",MAX(0,N($F138)-N($O138)))</f>
        <v/>
      </c>
      <c r="T138" s="96" t="str" cm="1">
        <f t="array" ref="T138">IF(OR($D138="",$S138="",N($S138)&lt;=0),"",IFERROR(MATCH(1,INDEX(('2_Review &amp; Audit'!$F$6:$F$505=$A138)*('2_Review &amp; Audit'!$I$6:$I$505&gt;=$E138-30)*('2_Review &amp; Audit'!$I$6:$I$505&lt;=$E138+30)*('2_Review &amp; Audit'!$R$6:$R$505&gt;0)*(ROW('2_Review &amp; Audit'!$R$6:$R$505)&gt;$K138),0),0)+5,""))</f>
        <v/>
      </c>
      <c r="U138" s="96" t="str" cm="1">
        <f t="array" ref="U138">IF($T138="","",INDEX('2_Review &amp; Audit'!$H:$H,$T138))</f>
        <v/>
      </c>
      <c r="V138" s="108" t="str">
        <f t="array" ref="V138">IF($T138="","",INDEX('2_Review &amp; Audit'!$I:$I,$T138))</f>
        <v/>
      </c>
      <c r="W138" s="96" t="str">
        <f t="array" ref="W138">IF($T138="","",MAX(0,INDEX('2_Review &amp; Audit'!$J:$J,$T138)-SUMIFS($X$7:X137,$T$7:T137,$T138)))</f>
        <v/>
      </c>
      <c r="X138" s="96" t="str">
        <f t="shared" si="21"/>
        <v/>
      </c>
      <c r="Y138" s="117" t="str">
        <f>IF($X138="","",$X138*$G138)</f>
        <v/>
      </c>
      <c r="Z138" s="117" t="str">
        <f>IF($T138="","",$H138-IF($P138="",0,$P138)-IF($Y138="",0,$Y138))</f>
        <v/>
      </c>
      <c r="AA138" s="117" t="str">
        <f t="shared" si="22"/>
        <v/>
      </c>
      <c r="AB138" s="96" t="str">
        <f t="shared" si="25"/>
        <v/>
      </c>
      <c r="AC138" s="96" t="str">
        <f t="array" ref="AC138">IF(OR($D138="",$AB138="",N($AB138)&lt;=0),"",IFERROR(MATCH(1,INDEX(('2_Review &amp; Audit'!$F$6:$F$505=$A138)*('2_Review &amp; Audit'!$I$6:$I$505&gt;=$E138-30)*('2_Review &amp; Audit'!$I$6:$I$505&lt;=$E138+30)*('2_Review &amp; Audit'!$R$6:$R$505&gt;0)*(ROW('2_Review &amp; Audit'!$R$6:$R$505)&gt;$T138),0),0)+5,""))</f>
        <v/>
      </c>
      <c r="AD138" s="96" t="str" cm="1">
        <f t="array" ref="AD138">IF($AC138="","",INDEX('2_Review &amp; Audit'!$H:$H,$AC138))</f>
        <v/>
      </c>
      <c r="AE138" s="108" t="str">
        <f t="array" ref="AE138">IF($AC138="","",INDEX('2_Review &amp; Audit'!$I:$I,$AC138))</f>
        <v/>
      </c>
      <c r="AF138" s="96" t="str">
        <f t="array" ref="AF138">IF($AC138="","",MAX(0,INDEX('2_Review &amp; Audit'!$J:$J,$AC138)-SUMIFS($AG$7:AG137,$AC$7:AC137,$AC138)))</f>
        <v/>
      </c>
      <c r="AG138" s="96" t="str">
        <f t="shared" si="23"/>
        <v/>
      </c>
      <c r="AH138" s="117" t="str">
        <f>IF($AG138="","",$AG138*$G138)</f>
        <v/>
      </c>
      <c r="AI138" s="117" t="str">
        <f>IF($AC138="","",$H138-IF($P138="",0,$P138)-IF($Y138="",0,$Y138)-IF($AH138="",0,$AH138))</f>
        <v/>
      </c>
      <c r="AJ138" s="117" t="str">
        <f t="shared" si="3"/>
        <v/>
      </c>
      <c r="AK138" s="96" t="str">
        <f t="shared" si="26"/>
        <v/>
      </c>
      <c r="AL138" s="96" t="str" cm="1">
        <f t="array" ref="AL138">IF(OR($D138="",$AK138="",N($AK138)&lt;=0),"",IFERROR(MATCH(1,INDEX(('2_Review &amp; Audit'!$F$6:$F$505=$A138)*('2_Review &amp; Audit'!$I$6:$I$505&gt;=$E138-30)*('2_Review &amp; Audit'!$I$6:$I$505&lt;=$E138+30)*('2_Review &amp; Audit'!$R$6:$R$505&gt;0)*(ROW('2_Review &amp; Audit'!$R$6:$R$505)&gt;$AC138),0),0)+5,""))</f>
        <v/>
      </c>
      <c r="AM138" s="96" t="str">
        <f>IF($AL138="","",INDEX('2_Review &amp; Audit'!$H:$H,$AL138))</f>
        <v/>
      </c>
      <c r="AN138" s="108" t="str">
        <f>IF($AL138="","",INDEX('2_Review &amp; Audit'!$I:$I,$AL138))</f>
        <v/>
      </c>
      <c r="AO138" s="96" t="str">
        <f>IF($AL138="","",MAX(0,INDEX('2_Review &amp; Audit'!$H:$H,$AL138)-SUMIFS($AP$7:AP137,$AL$7:AL137,$AL138)))</f>
        <v/>
      </c>
      <c r="AP138" s="96" t="str">
        <f>IF(OR($D138="",$AK138="",$AO138=""),"",MIN($AK138,$AO138))</f>
        <v/>
      </c>
      <c r="AQ138" s="117" t="str">
        <f>IF($AP138="","",$AP138*$G138)</f>
        <v/>
      </c>
      <c r="AR138" s="117" t="str">
        <f>IF($AL138="","",$H138-IF($P138="",0,$P138)-IF($Y138="",0,$Y138)-IF($AH138="",0,$AH138)-IF($AQ138="",0,$AQ138))</f>
        <v/>
      </c>
      <c r="AS138" s="117" t="str">
        <f t="shared" si="27"/>
        <v/>
      </c>
      <c r="AT138" s="96" t="str">
        <f t="shared" si="28"/>
        <v/>
      </c>
      <c r="AU138" s="96"/>
    </row>
    <row r="139" spans="1:47" ht="12.75" customHeight="1" x14ac:dyDescent="0.2">
      <c r="A139" s="96" t="str">
        <f>IFERROR(INDEX('2_Review &amp; Audit'!$F$6:$F$505,MATCH(ROW()-5,'2_Review &amp; Audit'!$AC$6:$AC$505,0)),"")</f>
        <v/>
      </c>
      <c r="B139" s="96" t="str">
        <f>IF($A139="","",INDEX('2_Review &amp; Audit'!$C$6:$C$505,MATCH(ROW()-5,'2_Review &amp; Audit'!$AC$6:$AC$505,0)))</f>
        <v/>
      </c>
      <c r="C139" s="96" t="str">
        <f>IF($A139="","",INDEX('2_Review &amp; Audit'!$D$6:$D$505,MATCH(ROW()-5,'2_Review &amp; Audit'!$AC$6:$AC$505,0)))</f>
        <v/>
      </c>
      <c r="D139" s="114" t="str">
        <f>IF($A139="","",INDEX('2_Review &amp; Audit'!$H$6:$H$505,MATCH(ROW()-5,'2_Review &amp; Audit'!$AC$6:$AC$505,0)))</f>
        <v/>
      </c>
      <c r="E139" s="108" t="str">
        <f>IF($A139="","",INDEX('2_Review &amp; Audit'!$M$6:$M$505,MATCH(ROW()-5,'2_Review &amp; Audit'!$AC$6:$AC$505,0)))</f>
        <v/>
      </c>
      <c r="F139" s="109" t="str">
        <f>IF($A139="","",IF(INDEX('2_Review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39" s="142" t="str">
        <f>IF(OR($A139="",$F139=0),"",ABS(INDEX('2_Review &amp; Audit'!$Q$6:$Q$505,MATCH(ROW()-5,'2_Review &amp; Audit'!$AC$6:$AC$505,0))/$F139))</f>
        <v/>
      </c>
      <c r="H139" s="142" t="str">
        <f>IF($A139="","",ABS(INDEX('2_Review &amp; Audit'!$Q$6:$Q$505,MATCH(ROW()-5,'2_Review &amp; Audit'!$AC$6:$AC$505,0))))</f>
        <v/>
      </c>
      <c r="I139" s="96" t="str">
        <f>IF($A139="","",INDEX('2_Review &amp; Audit'!$Y$6:$Y$505,MATCH(ROW()-5,'2_Review &amp; Audit'!$AC$6:$AC$505,0)))</f>
        <v/>
      </c>
      <c r="J139" s="110" t="str">
        <f>IF($A139="","",IFERROR(MATCH(ROW()-5,'2_Review &amp; Audit'!$AC$6:$AC$505,0)+5,""))</f>
        <v/>
      </c>
      <c r="K139" s="96" t="str" cm="1">
        <f t="array" ref="K139">IF($A139="","",IF($AU139&lt;&gt;"",IFERROR(MATCH($AU139,'2_Review &amp; Audit'!$H$6:$H$505,0)+5,""),IFERROR(MATCH(1,INDEX(('2_Review &amp; Audit'!$F$6:$F$505=$A139)*('2_Review &amp; Audit'!$I$6:$I$505&gt;=$E139-30)*('2_Review &amp; Audit'!$I$6:$I$505&lt;=$E139+30)*('2_Review &amp; Audit'!$R$6:$R$505&gt;0),0),0)+5,"")))</f>
        <v/>
      </c>
      <c r="L139" s="110" t="str" cm="1">
        <f t="array" ref="L139">IF($K139="","",INDEX('2_Review &amp; Audit'!$H:$H,$K139))</f>
        <v/>
      </c>
      <c r="M139" s="111" t="str">
        <f t="array" ref="M139">IF($K139="","",INDEX('2_Review &amp; Audit'!$I:$I,$K139))</f>
        <v/>
      </c>
      <c r="N139" s="109" t="str" cm="1">
        <f t="array" ref="N139">IF($K139="","",MAX(0,INDEX('2_Review &amp; Audit'!$R:$R,$K139)-SUMIFS($O$7:O138,$K$7:K138,$K139)))</f>
        <v/>
      </c>
      <c r="O139" s="109" t="str">
        <f>IF(OR($K139="",$N139="",$F139=""),"",MIN($F139,$N139))</f>
        <v/>
      </c>
      <c r="P139" s="112" t="str">
        <f>IF($O139="","",$O139*$G139)</f>
        <v/>
      </c>
      <c r="Q139" s="112" t="str">
        <f>IF($M139="","",$H139-IF($P139="",0,$P139)-IF($Y139="",0,$Y139)-IF($AH139="",0,$AH139)-IF($AQ139="",0,$AQ139))</f>
        <v/>
      </c>
      <c r="R139" s="112" t="str">
        <f t="shared" si="24"/>
        <v/>
      </c>
      <c r="S139" s="96" t="str">
        <f>IF($M139="","",MAX(0,N($F139)-N($O139)))</f>
        <v/>
      </c>
      <c r="T139" s="96" t="str" cm="1">
        <f t="array" ref="T139">IF(OR($D139="",$S139="",N($S139)&lt;=0),"",IFERROR(MATCH(1,INDEX(('2_Review &amp; Audit'!$F$6:$F$505=$A139)*('2_Review &amp; Audit'!$I$6:$I$505&gt;=$E139-30)*('2_Review &amp; Audit'!$I$6:$I$505&lt;=$E139+30)*('2_Review &amp; Audit'!$R$6:$R$505&gt;0)*(ROW('2_Review &amp; Audit'!$R$6:$R$505)&gt;$K139),0),0)+5,""))</f>
        <v/>
      </c>
      <c r="U139" s="96" t="str" cm="1">
        <f t="array" ref="U139">IF($T139="","",INDEX('2_Review &amp; Audit'!$H:$H,$T139))</f>
        <v/>
      </c>
      <c r="V139" s="108" t="str">
        <f t="array" ref="V139">IF($T139="","",INDEX('2_Review &amp; Audit'!$I:$I,$T139))</f>
        <v/>
      </c>
      <c r="W139" s="96" t="str">
        <f t="array" ref="W139">IF($T139="","",MAX(0,INDEX('2_Review &amp; Audit'!$J:$J,$T139)-SUMIFS($X$7:X138,$T$7:T138,$T139)))</f>
        <v/>
      </c>
      <c r="X139" s="96" t="str">
        <f t="shared" si="21"/>
        <v/>
      </c>
      <c r="Y139" s="117" t="str">
        <f>IF($X139="","",$X139*$G139)</f>
        <v/>
      </c>
      <c r="Z139" s="117" t="str">
        <f>IF($T139="","",$H139-IF($P139="",0,$P139)-IF($Y139="",0,$Y139))</f>
        <v/>
      </c>
      <c r="AA139" s="117" t="str">
        <f t="shared" si="22"/>
        <v/>
      </c>
      <c r="AB139" s="96" t="str">
        <f t="shared" si="25"/>
        <v/>
      </c>
      <c r="AC139" s="96" t="str">
        <f t="array" ref="AC139">IF(OR($D139="",$AB139="",N($AB139)&lt;=0),"",IFERROR(MATCH(1,INDEX(('2_Review &amp; Audit'!$F$6:$F$505=$A139)*('2_Review &amp; Audit'!$I$6:$I$505&gt;=$E139-30)*('2_Review &amp; Audit'!$I$6:$I$505&lt;=$E139+30)*('2_Review &amp; Audit'!$R$6:$R$505&gt;0)*(ROW('2_Review &amp; Audit'!$R$6:$R$505)&gt;$T139),0),0)+5,""))</f>
        <v/>
      </c>
      <c r="AD139" s="96" t="str" cm="1">
        <f t="array" ref="AD139">IF($AC139="","",INDEX('2_Review &amp; Audit'!$H:$H,$AC139))</f>
        <v/>
      </c>
      <c r="AE139" s="108" t="str">
        <f t="array" ref="AE139">IF($AC139="","",INDEX('2_Review &amp; Audit'!$I:$I,$AC139))</f>
        <v/>
      </c>
      <c r="AF139" s="96" t="str">
        <f t="array" ref="AF139">IF($AC139="","",MAX(0,INDEX('2_Review &amp; Audit'!$J:$J,$AC139)-SUMIFS($AG$7:AG138,$AC$7:AC138,$AC139)))</f>
        <v/>
      </c>
      <c r="AG139" s="96" t="str">
        <f t="shared" si="23"/>
        <v/>
      </c>
      <c r="AH139" s="117" t="str">
        <f>IF($AG139="","",$AG139*$G139)</f>
        <v/>
      </c>
      <c r="AI139" s="117" t="str">
        <f>IF($AC139="","",$H139-IF($P139="",0,$P139)-IF($Y139="",0,$Y139)-IF($AH139="",0,$AH139))</f>
        <v/>
      </c>
      <c r="AJ139" s="117" t="str">
        <f t="shared" si="3"/>
        <v/>
      </c>
      <c r="AK139" s="96" t="str">
        <f t="shared" si="26"/>
        <v/>
      </c>
      <c r="AL139" s="96" t="str" cm="1">
        <f t="array" ref="AL139">IF(OR($D139="",$AK139="",N($AK139)&lt;=0),"",IFERROR(MATCH(1,INDEX(('2_Review &amp; Audit'!$F$6:$F$505=$A139)*('2_Review &amp; Audit'!$I$6:$I$505&gt;=$E139-30)*('2_Review &amp; Audit'!$I$6:$I$505&lt;=$E139+30)*('2_Review &amp; Audit'!$R$6:$R$505&gt;0)*(ROW('2_Review &amp; Audit'!$R$6:$R$505)&gt;$AC139),0),0)+5,""))</f>
        <v/>
      </c>
      <c r="AM139" s="96" t="str">
        <f>IF($AL139="","",INDEX('2_Review &amp; Audit'!$H:$H,$AL139))</f>
        <v/>
      </c>
      <c r="AN139" s="108" t="str">
        <f>IF($AL139="","",INDEX('2_Review &amp; Audit'!$I:$I,$AL139))</f>
        <v/>
      </c>
      <c r="AO139" s="96" t="str">
        <f>IF($AL139="","",MAX(0,INDEX('2_Review &amp; Audit'!$H:$H,$AL139)-SUMIFS($AP$7:AP138,$AL$7:AL138,$AL139)))</f>
        <v/>
      </c>
      <c r="AP139" s="96" t="str">
        <f>IF(OR($D139="",$AK139="",$AO139=""),"",MIN($AK139,$AO139))</f>
        <v/>
      </c>
      <c r="AQ139" s="117" t="str">
        <f>IF($AP139="","",$AP139*$G139)</f>
        <v/>
      </c>
      <c r="AR139" s="117" t="str">
        <f>IF($AL139="","",$H139-IF($P139="",0,$P139)-IF($Y139="",0,$Y139)-IF($AH139="",0,$AH139)-IF($AQ139="",0,$AQ139))</f>
        <v/>
      </c>
      <c r="AS139" s="117" t="str">
        <f t="shared" si="27"/>
        <v/>
      </c>
      <c r="AT139" s="96" t="str">
        <f t="shared" si="28"/>
        <v/>
      </c>
      <c r="AU139" s="96"/>
    </row>
    <row r="140" spans="1:47" ht="12.75" customHeight="1" x14ac:dyDescent="0.2">
      <c r="A140" s="96" t="str">
        <f>IFERROR(INDEX('2_Review &amp; Audit'!$F$6:$F$505,MATCH(ROW()-5,'2_Review &amp; Audit'!$AC$6:$AC$505,0)),"")</f>
        <v/>
      </c>
      <c r="B140" s="96" t="str">
        <f>IF($A140="","",INDEX('2_Review &amp; Audit'!$C$6:$C$505,MATCH(ROW()-5,'2_Review &amp; Audit'!$AC$6:$AC$505,0)))</f>
        <v/>
      </c>
      <c r="C140" s="96" t="str">
        <f>IF($A140="","",INDEX('2_Review &amp; Audit'!$D$6:$D$505,MATCH(ROW()-5,'2_Review &amp; Audit'!$AC$6:$AC$505,0)))</f>
        <v/>
      </c>
      <c r="D140" s="114" t="str">
        <f>IF($A140="","",INDEX('2_Review &amp; Audit'!$H$6:$H$505,MATCH(ROW()-5,'2_Review &amp; Audit'!$AC$6:$AC$505,0)))</f>
        <v/>
      </c>
      <c r="E140" s="108" t="str">
        <f>IF($A140="","",INDEX('2_Review &amp; Audit'!$M$6:$M$505,MATCH(ROW()-5,'2_Review &amp; Audit'!$AC$6:$AC$505,0)))</f>
        <v/>
      </c>
      <c r="F140" s="109" t="str">
        <f>IF($A140="","",IF(INDEX('2_Review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40" s="142" t="str">
        <f>IF(OR($A140="",$F140=0),"",ABS(INDEX('2_Review &amp; Audit'!$Q$6:$Q$505,MATCH(ROW()-5,'2_Review &amp; Audit'!$AC$6:$AC$505,0))/$F140))</f>
        <v/>
      </c>
      <c r="H140" s="142" t="str">
        <f>IF($A140="","",ABS(INDEX('2_Review &amp; Audit'!$Q$6:$Q$505,MATCH(ROW()-5,'2_Review &amp; Audit'!$AC$6:$AC$505,0))))</f>
        <v/>
      </c>
      <c r="I140" s="96" t="str">
        <f>IF($A140="","",INDEX('2_Review &amp; Audit'!$Y$6:$Y$505,MATCH(ROW()-5,'2_Review &amp; Audit'!$AC$6:$AC$505,0)))</f>
        <v/>
      </c>
      <c r="J140" s="110" t="str">
        <f>IF($A140="","",IFERROR(MATCH(ROW()-5,'2_Review &amp; Audit'!$AC$6:$AC$505,0)+5,""))</f>
        <v/>
      </c>
      <c r="K140" s="96" t="str" cm="1">
        <f t="array" ref="K140">IF($A140="","",IF($AU140&lt;&gt;"",IFERROR(MATCH($AU140,'2_Review &amp; Audit'!$H$6:$H$505,0)+5,""),IFERROR(MATCH(1,INDEX(('2_Review &amp; Audit'!$F$6:$F$505=$A140)*('2_Review &amp; Audit'!$I$6:$I$505&gt;=$E140-30)*('2_Review &amp; Audit'!$I$6:$I$505&lt;=$E140+30)*('2_Review &amp; Audit'!$R$6:$R$505&gt;0),0),0)+5,"")))</f>
        <v/>
      </c>
      <c r="L140" s="110" t="str" cm="1">
        <f t="array" ref="L140">IF($K140="","",INDEX('2_Review &amp; Audit'!$H:$H,$K140))</f>
        <v/>
      </c>
      <c r="M140" s="111" t="str">
        <f t="array" ref="M140">IF($K140="","",INDEX('2_Review &amp; Audit'!$I:$I,$K140))</f>
        <v/>
      </c>
      <c r="N140" s="109" t="str" cm="1">
        <f t="array" ref="N140">IF($K140="","",MAX(0,INDEX('2_Review &amp; Audit'!$R:$R,$K140)-SUMIFS($O$7:O139,$K$7:K139,$K140)))</f>
        <v/>
      </c>
      <c r="O140" s="109" t="str">
        <f>IF(OR($K140="",$N140="",$F140=""),"",MIN($F140,$N140))</f>
        <v/>
      </c>
      <c r="P140" s="112" t="str">
        <f>IF($O140="","",$O140*$G140)</f>
        <v/>
      </c>
      <c r="Q140" s="112" t="str">
        <f>IF($M140="","",$H140-IF($P140="",0,$P140)-IF($Y140="",0,$Y140)-IF($AH140="",0,$AH140)-IF($AQ140="",0,$AQ140))</f>
        <v/>
      </c>
      <c r="R140" s="112" t="str">
        <f t="shared" si="24"/>
        <v/>
      </c>
      <c r="S140" s="96" t="str">
        <f>IF($M140="","",MAX(0,N($F140)-N($O140)))</f>
        <v/>
      </c>
      <c r="T140" s="96" t="str" cm="1">
        <f t="array" ref="T140">IF(OR($D140="",$S140="",N($S140)&lt;=0),"",IFERROR(MATCH(1,INDEX(('2_Review &amp; Audit'!$F$6:$F$505=$A140)*('2_Review &amp; Audit'!$I$6:$I$505&gt;=$E140-30)*('2_Review &amp; Audit'!$I$6:$I$505&lt;=$E140+30)*('2_Review &amp; Audit'!$R$6:$R$505&gt;0)*(ROW('2_Review &amp; Audit'!$R$6:$R$505)&gt;$K140),0),0)+5,""))</f>
        <v/>
      </c>
      <c r="U140" s="96" t="str" cm="1">
        <f t="array" ref="U140">IF($T140="","",INDEX('2_Review &amp; Audit'!$H:$H,$T140))</f>
        <v/>
      </c>
      <c r="V140" s="108" t="str">
        <f t="array" ref="V140">IF($T140="","",INDEX('2_Review &amp; Audit'!$I:$I,$T140))</f>
        <v/>
      </c>
      <c r="W140" s="96" t="str">
        <f t="array" ref="W140">IF($T140="","",MAX(0,INDEX('2_Review &amp; Audit'!$J:$J,$T140)-SUMIFS($X$7:X139,$T$7:T139,$T140)))</f>
        <v/>
      </c>
      <c r="X140" s="96" t="str">
        <f t="shared" si="21"/>
        <v/>
      </c>
      <c r="Y140" s="117" t="str">
        <f>IF($X140="","",$X140*$G140)</f>
        <v/>
      </c>
      <c r="Z140" s="117" t="str">
        <f>IF($T140="","",$H140-IF($P140="",0,$P140)-IF($Y140="",0,$Y140))</f>
        <v/>
      </c>
      <c r="AA140" s="117" t="str">
        <f t="shared" si="22"/>
        <v/>
      </c>
      <c r="AB140" s="96" t="str">
        <f t="shared" si="25"/>
        <v/>
      </c>
      <c r="AC140" s="96" t="str">
        <f t="array" ref="AC140">IF(OR($D140="",$AB140="",N($AB140)&lt;=0),"",IFERROR(MATCH(1,INDEX(('2_Review &amp; Audit'!$F$6:$F$505=$A140)*('2_Review &amp; Audit'!$I$6:$I$505&gt;=$E140-30)*('2_Review &amp; Audit'!$I$6:$I$505&lt;=$E140+30)*('2_Review &amp; Audit'!$R$6:$R$505&gt;0)*(ROW('2_Review &amp; Audit'!$R$6:$R$505)&gt;$T140),0),0)+5,""))</f>
        <v/>
      </c>
      <c r="AD140" s="96" t="str" cm="1">
        <f t="array" ref="AD140">IF($AC140="","",INDEX('2_Review &amp; Audit'!$H:$H,$AC140))</f>
        <v/>
      </c>
      <c r="AE140" s="108" t="str">
        <f t="array" ref="AE140">IF($AC140="","",INDEX('2_Review &amp; Audit'!$I:$I,$AC140))</f>
        <v/>
      </c>
      <c r="AF140" s="96" t="str">
        <f t="array" ref="AF140">IF($AC140="","",MAX(0,INDEX('2_Review &amp; Audit'!$J:$J,$AC140)-SUMIFS($AG$7:AG139,$AC$7:AC139,$AC140)))</f>
        <v/>
      </c>
      <c r="AG140" s="96" t="str">
        <f t="shared" si="23"/>
        <v/>
      </c>
      <c r="AH140" s="117" t="str">
        <f>IF($AG140="","",$AG140*$G140)</f>
        <v/>
      </c>
      <c r="AI140" s="117" t="str">
        <f>IF($AC140="","",$H140-IF($P140="",0,$P140)-IF($Y140="",0,$Y140)-IF($AH140="",0,$AH140))</f>
        <v/>
      </c>
      <c r="AJ140" s="117" t="str">
        <f t="shared" si="3"/>
        <v/>
      </c>
      <c r="AK140" s="96" t="str">
        <f t="shared" si="26"/>
        <v/>
      </c>
      <c r="AL140" s="96" t="str" cm="1">
        <f t="array" ref="AL140">IF(OR($D140="",$AK140="",N($AK140)&lt;=0),"",IFERROR(MATCH(1,INDEX(('2_Review &amp; Audit'!$F$6:$F$505=$A140)*('2_Review &amp; Audit'!$I$6:$I$505&gt;=$E140-30)*('2_Review &amp; Audit'!$I$6:$I$505&lt;=$E140+30)*('2_Review &amp; Audit'!$R$6:$R$505&gt;0)*(ROW('2_Review &amp; Audit'!$R$6:$R$505)&gt;$AC140),0),0)+5,""))</f>
        <v/>
      </c>
      <c r="AM140" s="96" t="str">
        <f>IF($AL140="","",INDEX('2_Review &amp; Audit'!$H:$H,$AL140))</f>
        <v/>
      </c>
      <c r="AN140" s="108" t="str">
        <f>IF($AL140="","",INDEX('2_Review &amp; Audit'!$I:$I,$AL140))</f>
        <v/>
      </c>
      <c r="AO140" s="96" t="str">
        <f>IF($AL140="","",MAX(0,INDEX('2_Review &amp; Audit'!$H:$H,$AL140)-SUMIFS($AP$7:AP139,$AL$7:AL139,$AL140)))</f>
        <v/>
      </c>
      <c r="AP140" s="96" t="str">
        <f>IF(OR($D140="",$AK140="",$AO140=""),"",MIN($AK140,$AO140))</f>
        <v/>
      </c>
      <c r="AQ140" s="117" t="str">
        <f>IF($AP140="","",$AP140*$G140)</f>
        <v/>
      </c>
      <c r="AR140" s="117" t="str">
        <f>IF($AL140="","",$H140-IF($P140="",0,$P140)-IF($Y140="",0,$Y140)-IF($AH140="",0,$AH140)-IF($AQ140="",0,$AQ140))</f>
        <v/>
      </c>
      <c r="AS140" s="117" t="str">
        <f t="shared" si="27"/>
        <v/>
      </c>
      <c r="AT140" s="96" t="str">
        <f t="shared" si="28"/>
        <v/>
      </c>
      <c r="AU140" s="96"/>
    </row>
    <row r="141" spans="1:47" ht="12.75" customHeight="1" x14ac:dyDescent="0.2">
      <c r="A141" s="96" t="str">
        <f>IFERROR(INDEX('2_Review &amp; Audit'!$F$6:$F$505,MATCH(ROW()-5,'2_Review &amp; Audit'!$AC$6:$AC$505,0)),"")</f>
        <v/>
      </c>
      <c r="B141" s="96" t="str">
        <f>IF($A141="","",INDEX('2_Review &amp; Audit'!$C$6:$C$505,MATCH(ROW()-5,'2_Review &amp; Audit'!$AC$6:$AC$505,0)))</f>
        <v/>
      </c>
      <c r="C141" s="96" t="str">
        <f>IF($A141="","",INDEX('2_Review &amp; Audit'!$D$6:$D$505,MATCH(ROW()-5,'2_Review &amp; Audit'!$AC$6:$AC$505,0)))</f>
        <v/>
      </c>
      <c r="D141" s="114" t="str">
        <f>IF($A141="","",INDEX('2_Review &amp; Audit'!$H$6:$H$505,MATCH(ROW()-5,'2_Review &amp; Audit'!$AC$6:$AC$505,0)))</f>
        <v/>
      </c>
      <c r="E141" s="108" t="str">
        <f>IF($A141="","",INDEX('2_Review &amp; Audit'!$M$6:$M$505,MATCH(ROW()-5,'2_Review &amp; Audit'!$AC$6:$AC$505,0)))</f>
        <v/>
      </c>
      <c r="F141" s="109" t="str">
        <f>IF($A141="","",IF(INDEX('2_Review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41" s="142" t="str">
        <f>IF(OR($A141="",$F141=0),"",ABS(INDEX('2_Review &amp; Audit'!$Q$6:$Q$505,MATCH(ROW()-5,'2_Review &amp; Audit'!$AC$6:$AC$505,0))/$F141))</f>
        <v/>
      </c>
      <c r="H141" s="142" t="str">
        <f>IF($A141="","",ABS(INDEX('2_Review &amp; Audit'!$Q$6:$Q$505,MATCH(ROW()-5,'2_Review &amp; Audit'!$AC$6:$AC$505,0))))</f>
        <v/>
      </c>
      <c r="I141" s="96" t="str">
        <f>IF($A141="","",INDEX('2_Review &amp; Audit'!$Y$6:$Y$505,MATCH(ROW()-5,'2_Review &amp; Audit'!$AC$6:$AC$505,0)))</f>
        <v/>
      </c>
      <c r="J141" s="110" t="str">
        <f>IF($A141="","",IFERROR(MATCH(ROW()-5,'2_Review &amp; Audit'!$AC$6:$AC$505,0)+5,""))</f>
        <v/>
      </c>
      <c r="K141" s="96" t="str" cm="1">
        <f t="array" ref="K141">IF($A141="","",IF($AU141&lt;&gt;"",IFERROR(MATCH($AU141,'2_Review &amp; Audit'!$H$6:$H$505,0)+5,""),IFERROR(MATCH(1,INDEX(('2_Review &amp; Audit'!$F$6:$F$505=$A141)*('2_Review &amp; Audit'!$I$6:$I$505&gt;=$E141-30)*('2_Review &amp; Audit'!$I$6:$I$505&lt;=$E141+30)*('2_Review &amp; Audit'!$R$6:$R$505&gt;0),0),0)+5,"")))</f>
        <v/>
      </c>
      <c r="L141" s="110" t="str" cm="1">
        <f t="array" ref="L141">IF($K141="","",INDEX('2_Review &amp; Audit'!$H:$H,$K141))</f>
        <v/>
      </c>
      <c r="M141" s="111" t="str">
        <f t="array" ref="M141">IF($K141="","",INDEX('2_Review &amp; Audit'!$I:$I,$K141))</f>
        <v/>
      </c>
      <c r="N141" s="109" t="str" cm="1">
        <f t="array" ref="N141">IF($K141="","",MAX(0,INDEX('2_Review &amp; Audit'!$R:$R,$K141)-SUMIFS($O$7:O140,$K$7:K140,$K141)))</f>
        <v/>
      </c>
      <c r="O141" s="109" t="str">
        <f>IF(OR($K141="",$N141="",$F141=""),"",MIN($F141,$N141))</f>
        <v/>
      </c>
      <c r="P141" s="112" t="str">
        <f>IF($O141="","",$O141*$G141)</f>
        <v/>
      </c>
      <c r="Q141" s="112" t="str">
        <f>IF($M141="","",$H141-IF($P141="",0,$P141)-IF($Y141="",0,$Y141)-IF($AH141="",0,$AH141)-IF($AQ141="",0,$AQ141))</f>
        <v/>
      </c>
      <c r="R141" s="112" t="str">
        <f t="shared" si="24"/>
        <v/>
      </c>
      <c r="S141" s="96" t="str">
        <f>IF($M141="","",MAX(0,N($F141)-N($O141)))</f>
        <v/>
      </c>
      <c r="T141" s="96" t="str" cm="1">
        <f t="array" ref="T141">IF(OR($D141="",$S141="",N($S141)&lt;=0),"",IFERROR(MATCH(1,INDEX(('2_Review &amp; Audit'!$F$6:$F$505=$A141)*('2_Review &amp; Audit'!$I$6:$I$505&gt;=$E141-30)*('2_Review &amp; Audit'!$I$6:$I$505&lt;=$E141+30)*('2_Review &amp; Audit'!$R$6:$R$505&gt;0)*(ROW('2_Review &amp; Audit'!$R$6:$R$505)&gt;$K141),0),0)+5,""))</f>
        <v/>
      </c>
      <c r="U141" s="96" t="str" cm="1">
        <f t="array" ref="U141">IF($T141="","",INDEX('2_Review &amp; Audit'!$H:$H,$T141))</f>
        <v/>
      </c>
      <c r="V141" s="108" t="str">
        <f t="array" ref="V141">IF($T141="","",INDEX('2_Review &amp; Audit'!$I:$I,$T141))</f>
        <v/>
      </c>
      <c r="W141" s="96" t="str">
        <f t="array" ref="W141">IF($T141="","",MAX(0,INDEX('2_Review &amp; Audit'!$J:$J,$T141)-SUMIFS($X$7:X140,$T$7:T140,$T141)))</f>
        <v/>
      </c>
      <c r="X141" s="96" t="str">
        <f t="shared" si="21"/>
        <v/>
      </c>
      <c r="Y141" s="117" t="str">
        <f>IF($X141="","",$X141*$G141)</f>
        <v/>
      </c>
      <c r="Z141" s="117" t="str">
        <f>IF($T141="","",$H141-IF($P141="",0,$P141)-IF($Y141="",0,$Y141))</f>
        <v/>
      </c>
      <c r="AA141" s="117" t="str">
        <f t="shared" si="22"/>
        <v/>
      </c>
      <c r="AB141" s="96" t="str">
        <f t="shared" si="25"/>
        <v/>
      </c>
      <c r="AC141" s="96" t="str">
        <f t="array" ref="AC141">IF(OR($D141="",$AB141="",N($AB141)&lt;=0),"",IFERROR(MATCH(1,INDEX(('2_Review &amp; Audit'!$F$6:$F$505=$A141)*('2_Review &amp; Audit'!$I$6:$I$505&gt;=$E141-30)*('2_Review &amp; Audit'!$I$6:$I$505&lt;=$E141+30)*('2_Review &amp; Audit'!$R$6:$R$505&gt;0)*(ROW('2_Review &amp; Audit'!$R$6:$R$505)&gt;$T141),0),0)+5,""))</f>
        <v/>
      </c>
      <c r="AD141" s="96" t="str" cm="1">
        <f t="array" ref="AD141">IF($AC141="","",INDEX('2_Review &amp; Audit'!$H:$H,$AC141))</f>
        <v/>
      </c>
      <c r="AE141" s="108" t="str">
        <f t="array" ref="AE141">IF($AC141="","",INDEX('2_Review &amp; Audit'!$I:$I,$AC141))</f>
        <v/>
      </c>
      <c r="AF141" s="96" t="str">
        <f t="array" ref="AF141">IF($AC141="","",MAX(0,INDEX('2_Review &amp; Audit'!$J:$J,$AC141)-SUMIFS($AG$7:AG140,$AC$7:AC140,$AC141)))</f>
        <v/>
      </c>
      <c r="AG141" s="96" t="str">
        <f t="shared" si="23"/>
        <v/>
      </c>
      <c r="AH141" s="117" t="str">
        <f>IF($AG141="","",$AG141*$G141)</f>
        <v/>
      </c>
      <c r="AI141" s="117" t="str">
        <f>IF($AC141="","",$H141-IF($P141="",0,$P141)-IF($Y141="",0,$Y141)-IF($AH141="",0,$AH141))</f>
        <v/>
      </c>
      <c r="AJ141" s="117" t="str">
        <f t="shared" si="3"/>
        <v/>
      </c>
      <c r="AK141" s="96" t="str">
        <f t="shared" si="26"/>
        <v/>
      </c>
      <c r="AL141" s="96" t="str" cm="1">
        <f t="array" ref="AL141">IF(OR($D141="",$AK141="",N($AK141)&lt;=0),"",IFERROR(MATCH(1,INDEX(('2_Review &amp; Audit'!$F$6:$F$505=$A141)*('2_Review &amp; Audit'!$I$6:$I$505&gt;=$E141-30)*('2_Review &amp; Audit'!$I$6:$I$505&lt;=$E141+30)*('2_Review &amp; Audit'!$R$6:$R$505&gt;0)*(ROW('2_Review &amp; Audit'!$R$6:$R$505)&gt;$AC141),0),0)+5,""))</f>
        <v/>
      </c>
      <c r="AM141" s="96" t="str">
        <f>IF($AL141="","",INDEX('2_Review &amp; Audit'!$H:$H,$AL141))</f>
        <v/>
      </c>
      <c r="AN141" s="108" t="str">
        <f>IF($AL141="","",INDEX('2_Review &amp; Audit'!$I:$I,$AL141))</f>
        <v/>
      </c>
      <c r="AO141" s="96" t="str">
        <f>IF($AL141="","",MAX(0,INDEX('2_Review &amp; Audit'!$H:$H,$AL141)-SUMIFS($AP$7:AP140,$AL$7:AL140,$AL141)))</f>
        <v/>
      </c>
      <c r="AP141" s="96" t="str">
        <f>IF(OR($D141="",$AK141="",$AO141=""),"",MIN($AK141,$AO141))</f>
        <v/>
      </c>
      <c r="AQ141" s="117" t="str">
        <f>IF($AP141="","",$AP141*$G141)</f>
        <v/>
      </c>
      <c r="AR141" s="117" t="str">
        <f>IF($AL141="","",$H141-IF($P141="",0,$P141)-IF($Y141="",0,$Y141)-IF($AH141="",0,$AH141)-IF($AQ141="",0,$AQ141))</f>
        <v/>
      </c>
      <c r="AS141" s="117" t="str">
        <f t="shared" si="27"/>
        <v/>
      </c>
      <c r="AT141" s="96" t="str">
        <f t="shared" si="28"/>
        <v/>
      </c>
      <c r="AU141" s="96"/>
    </row>
    <row r="142" spans="1:47" ht="12.75" customHeight="1" x14ac:dyDescent="0.2">
      <c r="A142" s="96" t="str">
        <f>IFERROR(INDEX('2_Review &amp; Audit'!$F$6:$F$505,MATCH(ROW()-5,'2_Review &amp; Audit'!$AC$6:$AC$505,0)),"")</f>
        <v/>
      </c>
      <c r="B142" s="96" t="str">
        <f>IF($A142="","",INDEX('2_Review &amp; Audit'!$C$6:$C$505,MATCH(ROW()-5,'2_Review &amp; Audit'!$AC$6:$AC$505,0)))</f>
        <v/>
      </c>
      <c r="C142" s="96" t="str">
        <f>IF($A142="","",INDEX('2_Review &amp; Audit'!$D$6:$D$505,MATCH(ROW()-5,'2_Review &amp; Audit'!$AC$6:$AC$505,0)))</f>
        <v/>
      </c>
      <c r="D142" s="114" t="str">
        <f>IF($A142="","",INDEX('2_Review &amp; Audit'!$H$6:$H$505,MATCH(ROW()-5,'2_Review &amp; Audit'!$AC$6:$AC$505,0)))</f>
        <v/>
      </c>
      <c r="E142" s="108" t="str">
        <f>IF($A142="","",INDEX('2_Review &amp; Audit'!$M$6:$M$505,MATCH(ROW()-5,'2_Review &amp; Audit'!$AC$6:$AC$505,0)))</f>
        <v/>
      </c>
      <c r="F142" s="109" t="str">
        <f>IF($A142="","",IF(INDEX('2_Review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42" s="142" t="str">
        <f>IF(OR($A142="",$F142=0),"",ABS(INDEX('2_Review &amp; Audit'!$Q$6:$Q$505,MATCH(ROW()-5,'2_Review &amp; Audit'!$AC$6:$AC$505,0))/$F142))</f>
        <v/>
      </c>
      <c r="H142" s="142" t="str">
        <f>IF($A142="","",ABS(INDEX('2_Review &amp; Audit'!$Q$6:$Q$505,MATCH(ROW()-5,'2_Review &amp; Audit'!$AC$6:$AC$505,0))))</f>
        <v/>
      </c>
      <c r="I142" s="96" t="str">
        <f>IF($A142="","",INDEX('2_Review &amp; Audit'!$Y$6:$Y$505,MATCH(ROW()-5,'2_Review &amp; Audit'!$AC$6:$AC$505,0)))</f>
        <v/>
      </c>
      <c r="J142" s="110" t="str">
        <f>IF($A142="","",IFERROR(MATCH(ROW()-5,'2_Review &amp; Audit'!$AC$6:$AC$505,0)+5,""))</f>
        <v/>
      </c>
      <c r="K142" s="96" t="str" cm="1">
        <f t="array" ref="K142">IF($A142="","",IF($AU142&lt;&gt;"",IFERROR(MATCH($AU142,'2_Review &amp; Audit'!$H$6:$H$505,0)+5,""),IFERROR(MATCH(1,INDEX(('2_Review &amp; Audit'!$F$6:$F$505=$A142)*('2_Review &amp; Audit'!$I$6:$I$505&gt;=$E142-30)*('2_Review &amp; Audit'!$I$6:$I$505&lt;=$E142+30)*('2_Review &amp; Audit'!$R$6:$R$505&gt;0),0),0)+5,"")))</f>
        <v/>
      </c>
      <c r="L142" s="110" t="str" cm="1">
        <f t="array" ref="L142">IF($K142="","",INDEX('2_Review &amp; Audit'!$H:$H,$K142))</f>
        <v/>
      </c>
      <c r="M142" s="111" t="str">
        <f t="array" ref="M142">IF($K142="","",INDEX('2_Review &amp; Audit'!$I:$I,$K142))</f>
        <v/>
      </c>
      <c r="N142" s="109" t="str" cm="1">
        <f t="array" ref="N142">IF($K142="","",MAX(0,INDEX('2_Review &amp; Audit'!$R:$R,$K142)-SUMIFS($O$7:O141,$K$7:K141,$K142)))</f>
        <v/>
      </c>
      <c r="O142" s="109" t="str">
        <f>IF(OR($K142="",$N142="",$F142=""),"",MIN($F142,$N142))</f>
        <v/>
      </c>
      <c r="P142" s="112" t="str">
        <f>IF($O142="","",$O142*$G142)</f>
        <v/>
      </c>
      <c r="Q142" s="112" t="str">
        <f>IF($M142="","",$H142-IF($P142="",0,$P142)-IF($Y142="",0,$Y142)-IF($AH142="",0,$AH142)-IF($AQ142="",0,$AQ142))</f>
        <v/>
      </c>
      <c r="R142" s="112" t="str">
        <f t="shared" si="24"/>
        <v/>
      </c>
      <c r="S142" s="96" t="str">
        <f>IF($M142="","",MAX(0,N($F142)-N($O142)))</f>
        <v/>
      </c>
      <c r="T142" s="96" t="str" cm="1">
        <f t="array" ref="T142">IF(OR($D142="",$S142="",N($S142)&lt;=0),"",IFERROR(MATCH(1,INDEX(('2_Review &amp; Audit'!$F$6:$F$505=$A142)*('2_Review &amp; Audit'!$I$6:$I$505&gt;=$E142-30)*('2_Review &amp; Audit'!$I$6:$I$505&lt;=$E142+30)*('2_Review &amp; Audit'!$R$6:$R$505&gt;0)*(ROW('2_Review &amp; Audit'!$R$6:$R$505)&gt;$K142),0),0)+5,""))</f>
        <v/>
      </c>
      <c r="U142" s="96" t="str" cm="1">
        <f t="array" ref="U142">IF($T142="","",INDEX('2_Review &amp; Audit'!$H:$H,$T142))</f>
        <v/>
      </c>
      <c r="V142" s="108" t="str">
        <f t="array" ref="V142">IF($T142="","",INDEX('2_Review &amp; Audit'!$I:$I,$T142))</f>
        <v/>
      </c>
      <c r="W142" s="96" t="str">
        <f t="array" ref="W142">IF($T142="","",MAX(0,INDEX('2_Review &amp; Audit'!$J:$J,$T142)-SUMIFS($X$7:X141,$T$7:T141,$T142)))</f>
        <v/>
      </c>
      <c r="X142" s="96" t="str">
        <f t="shared" si="21"/>
        <v/>
      </c>
      <c r="Y142" s="117" t="str">
        <f>IF($X142="","",$X142*$G142)</f>
        <v/>
      </c>
      <c r="Z142" s="117" t="str">
        <f>IF($T142="","",$H142-IF($P142="",0,$P142)-IF($Y142="",0,$Y142))</f>
        <v/>
      </c>
      <c r="AA142" s="117" t="str">
        <f t="shared" si="22"/>
        <v/>
      </c>
      <c r="AB142" s="96" t="str">
        <f t="shared" si="25"/>
        <v/>
      </c>
      <c r="AC142" s="96" t="str">
        <f t="array" ref="AC142">IF(OR($D142="",$AB142="",N($AB142)&lt;=0),"",IFERROR(MATCH(1,INDEX(('2_Review &amp; Audit'!$F$6:$F$505=$A142)*('2_Review &amp; Audit'!$I$6:$I$505&gt;=$E142-30)*('2_Review &amp; Audit'!$I$6:$I$505&lt;=$E142+30)*('2_Review &amp; Audit'!$R$6:$R$505&gt;0)*(ROW('2_Review &amp; Audit'!$R$6:$R$505)&gt;$T142),0),0)+5,""))</f>
        <v/>
      </c>
      <c r="AD142" s="96" t="str" cm="1">
        <f t="array" ref="AD142">IF($AC142="","",INDEX('2_Review &amp; Audit'!$H:$H,$AC142))</f>
        <v/>
      </c>
      <c r="AE142" s="108" t="str">
        <f t="array" ref="AE142">IF($AC142="","",INDEX('2_Review &amp; Audit'!$I:$I,$AC142))</f>
        <v/>
      </c>
      <c r="AF142" s="96" t="str">
        <f t="array" ref="AF142">IF($AC142="","",MAX(0,INDEX('2_Review &amp; Audit'!$J:$J,$AC142)-SUMIFS($AG$7:AG141,$AC$7:AC141,$AC142)))</f>
        <v/>
      </c>
      <c r="AG142" s="96" t="str">
        <f t="shared" si="23"/>
        <v/>
      </c>
      <c r="AH142" s="117" t="str">
        <f>IF($AG142="","",$AG142*$G142)</f>
        <v/>
      </c>
      <c r="AI142" s="117" t="str">
        <f>IF($AC142="","",$H142-IF($P142="",0,$P142)-IF($Y142="",0,$Y142)-IF($AH142="",0,$AH142))</f>
        <v/>
      </c>
      <c r="AJ142" s="117" t="str">
        <f t="shared" si="3"/>
        <v/>
      </c>
      <c r="AK142" s="96" t="str">
        <f t="shared" si="26"/>
        <v/>
      </c>
      <c r="AL142" s="96" t="str" cm="1">
        <f t="array" ref="AL142">IF(OR($D142="",$AK142="",N($AK142)&lt;=0),"",IFERROR(MATCH(1,INDEX(('2_Review &amp; Audit'!$F$6:$F$505=$A142)*('2_Review &amp; Audit'!$I$6:$I$505&gt;=$E142-30)*('2_Review &amp; Audit'!$I$6:$I$505&lt;=$E142+30)*('2_Review &amp; Audit'!$R$6:$R$505&gt;0)*(ROW('2_Review &amp; Audit'!$R$6:$R$505)&gt;$AC142),0),0)+5,""))</f>
        <v/>
      </c>
      <c r="AM142" s="96" t="str">
        <f>IF($AL142="","",INDEX('2_Review &amp; Audit'!$H:$H,$AL142))</f>
        <v/>
      </c>
      <c r="AN142" s="108" t="str">
        <f>IF($AL142="","",INDEX('2_Review &amp; Audit'!$I:$I,$AL142))</f>
        <v/>
      </c>
      <c r="AO142" s="96" t="str">
        <f>IF($AL142="","",MAX(0,INDEX('2_Review &amp; Audit'!$H:$H,$AL142)-SUMIFS($AP$7:AP141,$AL$7:AL141,$AL142)))</f>
        <v/>
      </c>
      <c r="AP142" s="96" t="str">
        <f>IF(OR($D142="",$AK142="",$AO142=""),"",MIN($AK142,$AO142))</f>
        <v/>
      </c>
      <c r="AQ142" s="117" t="str">
        <f>IF($AP142="","",$AP142*$G142)</f>
        <v/>
      </c>
      <c r="AR142" s="117" t="str">
        <f>IF($AL142="","",$H142-IF($P142="",0,$P142)-IF($Y142="",0,$Y142)-IF($AH142="",0,$AH142)-IF($AQ142="",0,$AQ142))</f>
        <v/>
      </c>
      <c r="AS142" s="117" t="str">
        <f t="shared" si="27"/>
        <v/>
      </c>
      <c r="AT142" s="96" t="str">
        <f t="shared" si="28"/>
        <v/>
      </c>
      <c r="AU142" s="96"/>
    </row>
    <row r="143" spans="1:47" ht="12.75" customHeight="1" x14ac:dyDescent="0.2">
      <c r="A143" s="96" t="str">
        <f>IFERROR(INDEX('2_Review &amp; Audit'!$F$6:$F$505,MATCH(ROW()-5,'2_Review &amp; Audit'!$AC$6:$AC$505,0)),"")</f>
        <v/>
      </c>
      <c r="B143" s="96" t="str">
        <f>IF($A143="","",INDEX('2_Review &amp; Audit'!$C$6:$C$505,MATCH(ROW()-5,'2_Review &amp; Audit'!$AC$6:$AC$505,0)))</f>
        <v/>
      </c>
      <c r="C143" s="96" t="str">
        <f>IF($A143="","",INDEX('2_Review &amp; Audit'!$D$6:$D$505,MATCH(ROW()-5,'2_Review &amp; Audit'!$AC$6:$AC$505,0)))</f>
        <v/>
      </c>
      <c r="D143" s="114" t="str">
        <f>IF($A143="","",INDEX('2_Review &amp; Audit'!$H$6:$H$505,MATCH(ROW()-5,'2_Review &amp; Audit'!$AC$6:$AC$505,0)))</f>
        <v/>
      </c>
      <c r="E143" s="108" t="str">
        <f>IF($A143="","",INDEX('2_Review &amp; Audit'!$M$6:$M$505,MATCH(ROW()-5,'2_Review &amp; Audit'!$AC$6:$AC$505,0)))</f>
        <v/>
      </c>
      <c r="F143" s="109" t="str">
        <f>IF($A143="","",IF(INDEX('2_Review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43" s="142" t="str">
        <f>IF(OR($A143="",$F143=0),"",ABS(INDEX('2_Review &amp; Audit'!$Q$6:$Q$505,MATCH(ROW()-5,'2_Review &amp; Audit'!$AC$6:$AC$505,0))/$F143))</f>
        <v/>
      </c>
      <c r="H143" s="142" t="str">
        <f>IF($A143="","",ABS(INDEX('2_Review &amp; Audit'!$Q$6:$Q$505,MATCH(ROW()-5,'2_Review &amp; Audit'!$AC$6:$AC$505,0))))</f>
        <v/>
      </c>
      <c r="I143" s="96" t="str">
        <f>IF($A143="","",INDEX('2_Review &amp; Audit'!$Y$6:$Y$505,MATCH(ROW()-5,'2_Review &amp; Audit'!$AC$6:$AC$505,0)))</f>
        <v/>
      </c>
      <c r="J143" s="110" t="str">
        <f>IF($A143="","",IFERROR(MATCH(ROW()-5,'2_Review &amp; Audit'!$AC$6:$AC$505,0)+5,""))</f>
        <v/>
      </c>
      <c r="K143" s="96" t="str" cm="1">
        <f t="array" ref="K143">IF($A143="","",IF($AU143&lt;&gt;"",IFERROR(MATCH($AU143,'2_Review &amp; Audit'!$H$6:$H$505,0)+5,""),IFERROR(MATCH(1,INDEX(('2_Review &amp; Audit'!$F$6:$F$505=$A143)*('2_Review &amp; Audit'!$I$6:$I$505&gt;=$E143-30)*('2_Review &amp; Audit'!$I$6:$I$505&lt;=$E143+30)*('2_Review &amp; Audit'!$R$6:$R$505&gt;0),0),0)+5,"")))</f>
        <v/>
      </c>
      <c r="L143" s="110" t="str" cm="1">
        <f t="array" ref="L143">IF($K143="","",INDEX('2_Review &amp; Audit'!$H:$H,$K143))</f>
        <v/>
      </c>
      <c r="M143" s="111" t="str">
        <f t="array" ref="M143">IF($K143="","",INDEX('2_Review &amp; Audit'!$I:$I,$K143))</f>
        <v/>
      </c>
      <c r="N143" s="109" t="str" cm="1">
        <f t="array" ref="N143">IF($K143="","",MAX(0,INDEX('2_Review &amp; Audit'!$R:$R,$K143)-SUMIFS($O$7:O142,$K$7:K142,$K143)))</f>
        <v/>
      </c>
      <c r="O143" s="109" t="str">
        <f>IF(OR($K143="",$N143="",$F143=""),"",MIN($F143,$N143))</f>
        <v/>
      </c>
      <c r="P143" s="112" t="str">
        <f>IF($O143="","",$O143*$G143)</f>
        <v/>
      </c>
      <c r="Q143" s="112" t="str">
        <f>IF($M143="","",$H143-IF($P143="",0,$P143)-IF($Y143="",0,$Y143)-IF($AH143="",0,$AH143)-IF($AQ143="",0,$AQ143))</f>
        <v/>
      </c>
      <c r="R143" s="112" t="str">
        <f t="shared" si="24"/>
        <v/>
      </c>
      <c r="S143" s="96" t="str">
        <f>IF($M143="","",MAX(0,N($F143)-N($O143)))</f>
        <v/>
      </c>
      <c r="T143" s="96" t="str" cm="1">
        <f t="array" ref="T143">IF(OR($D143="",$S143="",N($S143)&lt;=0),"",IFERROR(MATCH(1,INDEX(('2_Review &amp; Audit'!$F$6:$F$505=$A143)*('2_Review &amp; Audit'!$I$6:$I$505&gt;=$E143-30)*('2_Review &amp; Audit'!$I$6:$I$505&lt;=$E143+30)*('2_Review &amp; Audit'!$R$6:$R$505&gt;0)*(ROW('2_Review &amp; Audit'!$R$6:$R$505)&gt;$K143),0),0)+5,""))</f>
        <v/>
      </c>
      <c r="U143" s="96" t="str" cm="1">
        <f t="array" ref="U143">IF($T143="","",INDEX('2_Review &amp; Audit'!$H:$H,$T143))</f>
        <v/>
      </c>
      <c r="V143" s="108" t="str">
        <f t="array" ref="V143">IF($T143="","",INDEX('2_Review &amp; Audit'!$I:$I,$T143))</f>
        <v/>
      </c>
      <c r="W143" s="96" t="str">
        <f t="array" ref="W143">IF($T143="","",MAX(0,INDEX('2_Review &amp; Audit'!$J:$J,$T143)-SUMIFS($X$7:X142,$T$7:T142,$T143)))</f>
        <v/>
      </c>
      <c r="X143" s="96" t="str">
        <f t="shared" si="21"/>
        <v/>
      </c>
      <c r="Y143" s="117" t="str">
        <f>IF($X143="","",$X143*$G143)</f>
        <v/>
      </c>
      <c r="Z143" s="117" t="str">
        <f>IF($T143="","",$H143-IF($P143="",0,$P143)-IF($Y143="",0,$Y143))</f>
        <v/>
      </c>
      <c r="AA143" s="117" t="str">
        <f t="shared" si="22"/>
        <v/>
      </c>
      <c r="AB143" s="96" t="str">
        <f t="shared" si="25"/>
        <v/>
      </c>
      <c r="AC143" s="96" t="str">
        <f t="array" ref="AC143">IF(OR($D143="",$AB143="",N($AB143)&lt;=0),"",IFERROR(MATCH(1,INDEX(('2_Review &amp; Audit'!$F$6:$F$505=$A143)*('2_Review &amp; Audit'!$I$6:$I$505&gt;=$E143-30)*('2_Review &amp; Audit'!$I$6:$I$505&lt;=$E143+30)*('2_Review &amp; Audit'!$R$6:$R$505&gt;0)*(ROW('2_Review &amp; Audit'!$R$6:$R$505)&gt;$T143),0),0)+5,""))</f>
        <v/>
      </c>
      <c r="AD143" s="96" t="str" cm="1">
        <f t="array" ref="AD143">IF($AC143="","",INDEX('2_Review &amp; Audit'!$H:$H,$AC143))</f>
        <v/>
      </c>
      <c r="AE143" s="108" t="str">
        <f t="array" ref="AE143">IF($AC143="","",INDEX('2_Review &amp; Audit'!$I:$I,$AC143))</f>
        <v/>
      </c>
      <c r="AF143" s="96" t="str">
        <f t="array" ref="AF143">IF($AC143="","",MAX(0,INDEX('2_Review &amp; Audit'!$J:$J,$AC143)-SUMIFS($AG$7:AG142,$AC$7:AC142,$AC143)))</f>
        <v/>
      </c>
      <c r="AG143" s="96" t="str">
        <f t="shared" si="23"/>
        <v/>
      </c>
      <c r="AH143" s="117" t="str">
        <f>IF($AG143="","",$AG143*$G143)</f>
        <v/>
      </c>
      <c r="AI143" s="117" t="str">
        <f>IF($AC143="","",$H143-IF($P143="",0,$P143)-IF($Y143="",0,$Y143)-IF($AH143="",0,$AH143))</f>
        <v/>
      </c>
      <c r="AJ143" s="117" t="str">
        <f t="shared" si="3"/>
        <v/>
      </c>
      <c r="AK143" s="96" t="str">
        <f t="shared" si="26"/>
        <v/>
      </c>
      <c r="AL143" s="96" t="str" cm="1">
        <f t="array" ref="AL143">IF(OR($D143="",$AK143="",N($AK143)&lt;=0),"",IFERROR(MATCH(1,INDEX(('2_Review &amp; Audit'!$F$6:$F$505=$A143)*('2_Review &amp; Audit'!$I$6:$I$505&gt;=$E143-30)*('2_Review &amp; Audit'!$I$6:$I$505&lt;=$E143+30)*('2_Review &amp; Audit'!$R$6:$R$505&gt;0)*(ROW('2_Review &amp; Audit'!$R$6:$R$505)&gt;$AC143),0),0)+5,""))</f>
        <v/>
      </c>
      <c r="AM143" s="96" t="str">
        <f>IF($AL143="","",INDEX('2_Review &amp; Audit'!$H:$H,$AL143))</f>
        <v/>
      </c>
      <c r="AN143" s="108" t="str">
        <f>IF($AL143="","",INDEX('2_Review &amp; Audit'!$I:$I,$AL143))</f>
        <v/>
      </c>
      <c r="AO143" s="96" t="str">
        <f>IF($AL143="","",MAX(0,INDEX('2_Review &amp; Audit'!$H:$H,$AL143)-SUMIFS($AP$7:AP142,$AL$7:AL142,$AL143)))</f>
        <v/>
      </c>
      <c r="AP143" s="96" t="str">
        <f>IF(OR($D143="",$AK143="",$AO143=""),"",MIN($AK143,$AO143))</f>
        <v/>
      </c>
      <c r="AQ143" s="117" t="str">
        <f>IF($AP143="","",$AP143*$G143)</f>
        <v/>
      </c>
      <c r="AR143" s="117" t="str">
        <f>IF($AL143="","",$H143-IF($P143="",0,$P143)-IF($Y143="",0,$Y143)-IF($AH143="",0,$AH143)-IF($AQ143="",0,$AQ143))</f>
        <v/>
      </c>
      <c r="AS143" s="117" t="str">
        <f t="shared" si="27"/>
        <v/>
      </c>
      <c r="AT143" s="96" t="str">
        <f t="shared" si="28"/>
        <v/>
      </c>
      <c r="AU143" s="96"/>
    </row>
    <row r="144" spans="1:47" ht="12.75" customHeight="1" x14ac:dyDescent="0.2">
      <c r="A144" s="96" t="str">
        <f>IFERROR(INDEX('2_Review &amp; Audit'!$F$6:$F$505,MATCH(ROW()-5,'2_Review &amp; Audit'!$AC$6:$AC$505,0)),"")</f>
        <v/>
      </c>
      <c r="B144" s="96" t="str">
        <f>IF($A144="","",INDEX('2_Review &amp; Audit'!$C$6:$C$505,MATCH(ROW()-5,'2_Review &amp; Audit'!$AC$6:$AC$505,0)))</f>
        <v/>
      </c>
      <c r="C144" s="96" t="str">
        <f>IF($A144="","",INDEX('2_Review &amp; Audit'!$D$6:$D$505,MATCH(ROW()-5,'2_Review &amp; Audit'!$AC$6:$AC$505,0)))</f>
        <v/>
      </c>
      <c r="D144" s="114" t="str">
        <f>IF($A144="","",INDEX('2_Review &amp; Audit'!$H$6:$H$505,MATCH(ROW()-5,'2_Review &amp; Audit'!$AC$6:$AC$505,0)))</f>
        <v/>
      </c>
      <c r="E144" s="108" t="str">
        <f>IF($A144="","",INDEX('2_Review &amp; Audit'!$M$6:$M$505,MATCH(ROW()-5,'2_Review &amp; Audit'!$AC$6:$AC$505,0)))</f>
        <v/>
      </c>
      <c r="F144" s="109" t="str">
        <f>IF($A144="","",IF(INDEX('2_Review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44" s="142" t="str">
        <f>IF(OR($A144="",$F144=0),"",ABS(INDEX('2_Review &amp; Audit'!$Q$6:$Q$505,MATCH(ROW()-5,'2_Review &amp; Audit'!$AC$6:$AC$505,0))/$F144))</f>
        <v/>
      </c>
      <c r="H144" s="142" t="str">
        <f>IF($A144="","",ABS(INDEX('2_Review &amp; Audit'!$Q$6:$Q$505,MATCH(ROW()-5,'2_Review &amp; Audit'!$AC$6:$AC$505,0))))</f>
        <v/>
      </c>
      <c r="I144" s="96" t="str">
        <f>IF($A144="","",INDEX('2_Review &amp; Audit'!$Y$6:$Y$505,MATCH(ROW()-5,'2_Review &amp; Audit'!$AC$6:$AC$505,0)))</f>
        <v/>
      </c>
      <c r="J144" s="110" t="str">
        <f>IF($A144="","",IFERROR(MATCH(ROW()-5,'2_Review &amp; Audit'!$AC$6:$AC$505,0)+5,""))</f>
        <v/>
      </c>
      <c r="K144" s="96" t="str" cm="1">
        <f t="array" ref="K144">IF($A144="","",IF($AU144&lt;&gt;"",IFERROR(MATCH($AU144,'2_Review &amp; Audit'!$H$6:$H$505,0)+5,""),IFERROR(MATCH(1,INDEX(('2_Review &amp; Audit'!$F$6:$F$505=$A144)*('2_Review &amp; Audit'!$I$6:$I$505&gt;=$E144-30)*('2_Review &amp; Audit'!$I$6:$I$505&lt;=$E144+30)*('2_Review &amp; Audit'!$R$6:$R$505&gt;0),0),0)+5,"")))</f>
        <v/>
      </c>
      <c r="L144" s="110" t="str" cm="1">
        <f t="array" ref="L144">IF($K144="","",INDEX('2_Review &amp; Audit'!$H:$H,$K144))</f>
        <v/>
      </c>
      <c r="M144" s="111" t="str">
        <f t="array" ref="M144">IF($K144="","",INDEX('2_Review &amp; Audit'!$I:$I,$K144))</f>
        <v/>
      </c>
      <c r="N144" s="109" t="str" cm="1">
        <f t="array" ref="N144">IF($K144="","",MAX(0,INDEX('2_Review &amp; Audit'!$R:$R,$K144)-SUMIFS($O$7:O143,$K$7:K143,$K144)))</f>
        <v/>
      </c>
      <c r="O144" s="109" t="str">
        <f>IF(OR($K144="",$N144="",$F144=""),"",MIN($F144,$N144))</f>
        <v/>
      </c>
      <c r="P144" s="112" t="str">
        <f>IF($O144="","",$O144*$G144)</f>
        <v/>
      </c>
      <c r="Q144" s="112" t="str">
        <f>IF($M144="","",$H144-IF($P144="",0,$P144)-IF($Y144="",0,$Y144)-IF($AH144="",0,$AH144)-IF($AQ144="",0,$AQ144))</f>
        <v/>
      </c>
      <c r="R144" s="112" t="str">
        <f t="shared" si="24"/>
        <v/>
      </c>
      <c r="S144" s="96" t="str">
        <f>IF($M144="","",MAX(0,N($F144)-N($O144)))</f>
        <v/>
      </c>
      <c r="T144" s="96" t="str" cm="1">
        <f t="array" ref="T144">IF(OR($D144="",$S144="",N($S144)&lt;=0),"",IFERROR(MATCH(1,INDEX(('2_Review &amp; Audit'!$F$6:$F$505=$A144)*('2_Review &amp; Audit'!$I$6:$I$505&gt;=$E144-30)*('2_Review &amp; Audit'!$I$6:$I$505&lt;=$E144+30)*('2_Review &amp; Audit'!$R$6:$R$505&gt;0)*(ROW('2_Review &amp; Audit'!$R$6:$R$505)&gt;$K144),0),0)+5,""))</f>
        <v/>
      </c>
      <c r="U144" s="96" t="str" cm="1">
        <f t="array" ref="U144">IF($T144="","",INDEX('2_Review &amp; Audit'!$H:$H,$T144))</f>
        <v/>
      </c>
      <c r="V144" s="108" t="str">
        <f t="array" ref="V144">IF($T144="","",INDEX('2_Review &amp; Audit'!$I:$I,$T144))</f>
        <v/>
      </c>
      <c r="W144" s="96" t="str">
        <f t="array" ref="W144">IF($T144="","",MAX(0,INDEX('2_Review &amp; Audit'!$J:$J,$T144)-SUMIFS($X$7:X143,$T$7:T143,$T144)))</f>
        <v/>
      </c>
      <c r="X144" s="96" t="str">
        <f t="shared" si="21"/>
        <v/>
      </c>
      <c r="Y144" s="117" t="str">
        <f>IF($X144="","",$X144*$G144)</f>
        <v/>
      </c>
      <c r="Z144" s="117" t="str">
        <f>IF($T144="","",$H144-IF($P144="",0,$P144)-IF($Y144="",0,$Y144))</f>
        <v/>
      </c>
      <c r="AA144" s="117" t="str">
        <f t="shared" si="22"/>
        <v/>
      </c>
      <c r="AB144" s="96" t="str">
        <f t="shared" si="25"/>
        <v/>
      </c>
      <c r="AC144" s="96" t="str">
        <f t="array" ref="AC144">IF(OR($D144="",$AB144="",N($AB144)&lt;=0),"",IFERROR(MATCH(1,INDEX(('2_Review &amp; Audit'!$F$6:$F$505=$A144)*('2_Review &amp; Audit'!$I$6:$I$505&gt;=$E144-30)*('2_Review &amp; Audit'!$I$6:$I$505&lt;=$E144+30)*('2_Review &amp; Audit'!$R$6:$R$505&gt;0)*(ROW('2_Review &amp; Audit'!$R$6:$R$505)&gt;$T144),0),0)+5,""))</f>
        <v/>
      </c>
      <c r="AD144" s="96" t="str" cm="1">
        <f t="array" ref="AD144">IF($AC144="","",INDEX('2_Review &amp; Audit'!$H:$H,$AC144))</f>
        <v/>
      </c>
      <c r="AE144" s="108" t="str">
        <f t="array" ref="AE144">IF($AC144="","",INDEX('2_Review &amp; Audit'!$I:$I,$AC144))</f>
        <v/>
      </c>
      <c r="AF144" s="96" t="str">
        <f t="array" ref="AF144">IF($AC144="","",MAX(0,INDEX('2_Review &amp; Audit'!$J:$J,$AC144)-SUMIFS($AG$7:AG143,$AC$7:AC143,$AC144)))</f>
        <v/>
      </c>
      <c r="AG144" s="96" t="str">
        <f t="shared" si="23"/>
        <v/>
      </c>
      <c r="AH144" s="117" t="str">
        <f>IF($AG144="","",$AG144*$G144)</f>
        <v/>
      </c>
      <c r="AI144" s="117" t="str">
        <f>IF($AC144="","",$H144-IF($P144="",0,$P144)-IF($Y144="",0,$Y144)-IF($AH144="",0,$AH144))</f>
        <v/>
      </c>
      <c r="AJ144" s="117" t="str">
        <f t="shared" si="3"/>
        <v/>
      </c>
      <c r="AK144" s="96" t="str">
        <f t="shared" si="26"/>
        <v/>
      </c>
      <c r="AL144" s="96" t="str" cm="1">
        <f t="array" ref="AL144">IF(OR($D144="",$AK144="",N($AK144)&lt;=0),"",IFERROR(MATCH(1,INDEX(('2_Review &amp; Audit'!$F$6:$F$505=$A144)*('2_Review &amp; Audit'!$I$6:$I$505&gt;=$E144-30)*('2_Review &amp; Audit'!$I$6:$I$505&lt;=$E144+30)*('2_Review &amp; Audit'!$R$6:$R$505&gt;0)*(ROW('2_Review &amp; Audit'!$R$6:$R$505)&gt;$AC144),0),0)+5,""))</f>
        <v/>
      </c>
      <c r="AM144" s="96" t="str">
        <f>IF($AL144="","",INDEX('2_Review &amp; Audit'!$H:$H,$AL144))</f>
        <v/>
      </c>
      <c r="AN144" s="108" t="str">
        <f>IF($AL144="","",INDEX('2_Review &amp; Audit'!$I:$I,$AL144))</f>
        <v/>
      </c>
      <c r="AO144" s="96" t="str">
        <f>IF($AL144="","",MAX(0,INDEX('2_Review &amp; Audit'!$H:$H,$AL144)-SUMIFS($AP$7:AP143,$AL$7:AL143,$AL144)))</f>
        <v/>
      </c>
      <c r="AP144" s="96" t="str">
        <f>IF(OR($D144="",$AK144="",$AO144=""),"",MIN($AK144,$AO144))</f>
        <v/>
      </c>
      <c r="AQ144" s="117" t="str">
        <f>IF($AP144="","",$AP144*$G144)</f>
        <v/>
      </c>
      <c r="AR144" s="117" t="str">
        <f>IF($AL144="","",$H144-IF($P144="",0,$P144)-IF($Y144="",0,$Y144)-IF($AH144="",0,$AH144)-IF($AQ144="",0,$AQ144))</f>
        <v/>
      </c>
      <c r="AS144" s="117" t="str">
        <f t="shared" si="27"/>
        <v/>
      </c>
      <c r="AT144" s="96" t="str">
        <f t="shared" si="28"/>
        <v/>
      </c>
      <c r="AU144" s="96"/>
    </row>
    <row r="145" spans="1:47" ht="12.75" customHeight="1" x14ac:dyDescent="0.2">
      <c r="A145" s="96" t="str">
        <f>IFERROR(INDEX('2_Review &amp; Audit'!$F$6:$F$505,MATCH(ROW()-5,'2_Review &amp; Audit'!$AC$6:$AC$505,0)),"")</f>
        <v/>
      </c>
      <c r="B145" s="96" t="str">
        <f>IF($A145="","",INDEX('2_Review &amp; Audit'!$C$6:$C$505,MATCH(ROW()-5,'2_Review &amp; Audit'!$AC$6:$AC$505,0)))</f>
        <v/>
      </c>
      <c r="C145" s="96" t="str">
        <f>IF($A145="","",INDEX('2_Review &amp; Audit'!$D$6:$D$505,MATCH(ROW()-5,'2_Review &amp; Audit'!$AC$6:$AC$505,0)))</f>
        <v/>
      </c>
      <c r="D145" s="114" t="str">
        <f>IF($A145="","",INDEX('2_Review &amp; Audit'!$H$6:$H$505,MATCH(ROW()-5,'2_Review &amp; Audit'!$AC$6:$AC$505,0)))</f>
        <v/>
      </c>
      <c r="E145" s="108" t="str">
        <f>IF($A145="","",INDEX('2_Review &amp; Audit'!$M$6:$M$505,MATCH(ROW()-5,'2_Review &amp; Audit'!$AC$6:$AC$505,0)))</f>
        <v/>
      </c>
      <c r="F145" s="109" t="str">
        <f>IF($A145="","",IF(INDEX('2_Review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45" s="142" t="str">
        <f>IF(OR($A145="",$F145=0),"",ABS(INDEX('2_Review &amp; Audit'!$Q$6:$Q$505,MATCH(ROW()-5,'2_Review &amp; Audit'!$AC$6:$AC$505,0))/$F145))</f>
        <v/>
      </c>
      <c r="H145" s="142" t="str">
        <f>IF($A145="","",ABS(INDEX('2_Review &amp; Audit'!$Q$6:$Q$505,MATCH(ROW()-5,'2_Review &amp; Audit'!$AC$6:$AC$505,0))))</f>
        <v/>
      </c>
      <c r="I145" s="96" t="str">
        <f>IF($A145="","",INDEX('2_Review &amp; Audit'!$Y$6:$Y$505,MATCH(ROW()-5,'2_Review &amp; Audit'!$AC$6:$AC$505,0)))</f>
        <v/>
      </c>
      <c r="J145" s="110" t="str">
        <f>IF($A145="","",IFERROR(MATCH(ROW()-5,'2_Review &amp; Audit'!$AC$6:$AC$505,0)+5,""))</f>
        <v/>
      </c>
      <c r="K145" s="96" t="str" cm="1">
        <f t="array" ref="K145">IF($A145="","",IF($AU145&lt;&gt;"",IFERROR(MATCH($AU145,'2_Review &amp; Audit'!$H$6:$H$505,0)+5,""),IFERROR(MATCH(1,INDEX(('2_Review &amp; Audit'!$F$6:$F$505=$A145)*('2_Review &amp; Audit'!$I$6:$I$505&gt;=$E145-30)*('2_Review &amp; Audit'!$I$6:$I$505&lt;=$E145+30)*('2_Review &amp; Audit'!$R$6:$R$505&gt;0),0),0)+5,"")))</f>
        <v/>
      </c>
      <c r="L145" s="110" t="str" cm="1">
        <f t="array" ref="L145">IF($K145="","",INDEX('2_Review &amp; Audit'!$H:$H,$K145))</f>
        <v/>
      </c>
      <c r="M145" s="111" t="str">
        <f t="array" ref="M145">IF($K145="","",INDEX('2_Review &amp; Audit'!$I:$I,$K145))</f>
        <v/>
      </c>
      <c r="N145" s="109" t="str" cm="1">
        <f t="array" ref="N145">IF($K145="","",MAX(0,INDEX('2_Review &amp; Audit'!$R:$R,$K145)-SUMIFS($O$7:O144,$K$7:K144,$K145)))</f>
        <v/>
      </c>
      <c r="O145" s="109" t="str">
        <f>IF(OR($K145="",$N145="",$F145=""),"",MIN($F145,$N145))</f>
        <v/>
      </c>
      <c r="P145" s="112" t="str">
        <f>IF($O145="","",$O145*$G145)</f>
        <v/>
      </c>
      <c r="Q145" s="112" t="str">
        <f>IF($M145="","",$H145-IF($P145="",0,$P145)-IF($Y145="",0,$Y145)-IF($AH145="",0,$AH145)-IF($AQ145="",0,$AQ145))</f>
        <v/>
      </c>
      <c r="R145" s="112" t="str">
        <f t="shared" si="24"/>
        <v/>
      </c>
      <c r="S145" s="96" t="str">
        <f>IF($M145="","",MAX(0,N($F145)-N($O145)))</f>
        <v/>
      </c>
      <c r="T145" s="96" t="str" cm="1">
        <f t="array" ref="T145">IF(OR($D145="",$S145="",N($S145)&lt;=0),"",IFERROR(MATCH(1,INDEX(('2_Review &amp; Audit'!$F$6:$F$505=$A145)*('2_Review &amp; Audit'!$I$6:$I$505&gt;=$E145-30)*('2_Review &amp; Audit'!$I$6:$I$505&lt;=$E145+30)*('2_Review &amp; Audit'!$R$6:$R$505&gt;0)*(ROW('2_Review &amp; Audit'!$R$6:$R$505)&gt;$K145),0),0)+5,""))</f>
        <v/>
      </c>
      <c r="U145" s="96" t="str" cm="1">
        <f t="array" ref="U145">IF($T145="","",INDEX('2_Review &amp; Audit'!$H:$H,$T145))</f>
        <v/>
      </c>
      <c r="V145" s="108" t="str">
        <f t="array" ref="V145">IF($T145="","",INDEX('2_Review &amp; Audit'!$I:$I,$T145))</f>
        <v/>
      </c>
      <c r="W145" s="96" t="str">
        <f t="array" ref="W145">IF($T145="","",MAX(0,INDEX('2_Review &amp; Audit'!$J:$J,$T145)-SUMIFS($X$7:X144,$T$7:T144,$T145)))</f>
        <v/>
      </c>
      <c r="X145" s="96" t="str">
        <f t="shared" si="21"/>
        <v/>
      </c>
      <c r="Y145" s="117" t="str">
        <f>IF($X145="","",$X145*$G145)</f>
        <v/>
      </c>
      <c r="Z145" s="117" t="str">
        <f>IF($T145="","",$H145-IF($P145="",0,$P145)-IF($Y145="",0,$Y145))</f>
        <v/>
      </c>
      <c r="AA145" s="117" t="str">
        <f t="shared" si="22"/>
        <v/>
      </c>
      <c r="AB145" s="96" t="str">
        <f t="shared" si="25"/>
        <v/>
      </c>
      <c r="AC145" s="96" t="str">
        <f t="array" ref="AC145">IF(OR($D145="",$AB145="",N($AB145)&lt;=0),"",IFERROR(MATCH(1,INDEX(('2_Review &amp; Audit'!$F$6:$F$505=$A145)*('2_Review &amp; Audit'!$I$6:$I$505&gt;=$E145-30)*('2_Review &amp; Audit'!$I$6:$I$505&lt;=$E145+30)*('2_Review &amp; Audit'!$R$6:$R$505&gt;0)*(ROW('2_Review &amp; Audit'!$R$6:$R$505)&gt;$T145),0),0)+5,""))</f>
        <v/>
      </c>
      <c r="AD145" s="96" t="str" cm="1">
        <f t="array" ref="AD145">IF($AC145="","",INDEX('2_Review &amp; Audit'!$H:$H,$AC145))</f>
        <v/>
      </c>
      <c r="AE145" s="108" t="str">
        <f t="array" ref="AE145">IF($AC145="","",INDEX('2_Review &amp; Audit'!$I:$I,$AC145))</f>
        <v/>
      </c>
      <c r="AF145" s="96" t="str">
        <f t="array" ref="AF145">IF($AC145="","",MAX(0,INDEX('2_Review &amp; Audit'!$J:$J,$AC145)-SUMIFS($AG$7:AG144,$AC$7:AC144,$AC145)))</f>
        <v/>
      </c>
      <c r="AG145" s="96" t="str">
        <f t="shared" si="23"/>
        <v/>
      </c>
      <c r="AH145" s="117" t="str">
        <f>IF($AG145="","",$AG145*$G145)</f>
        <v/>
      </c>
      <c r="AI145" s="117" t="str">
        <f>IF($AC145="","",$H145-IF($P145="",0,$P145)-IF($Y145="",0,$Y145)-IF($AH145="",0,$AH145))</f>
        <v/>
      </c>
      <c r="AJ145" s="117" t="str">
        <f t="shared" si="3"/>
        <v/>
      </c>
      <c r="AK145" s="96" t="str">
        <f t="shared" si="26"/>
        <v/>
      </c>
      <c r="AL145" s="96" t="str" cm="1">
        <f t="array" ref="AL145">IF(OR($D145="",$AK145="",N($AK145)&lt;=0),"",IFERROR(MATCH(1,INDEX(('2_Review &amp; Audit'!$F$6:$F$505=$A145)*('2_Review &amp; Audit'!$I$6:$I$505&gt;=$E145-30)*('2_Review &amp; Audit'!$I$6:$I$505&lt;=$E145+30)*('2_Review &amp; Audit'!$R$6:$R$505&gt;0)*(ROW('2_Review &amp; Audit'!$R$6:$R$505)&gt;$AC145),0),0)+5,""))</f>
        <v/>
      </c>
      <c r="AM145" s="96" t="str">
        <f>IF($AL145="","",INDEX('2_Review &amp; Audit'!$H:$H,$AL145))</f>
        <v/>
      </c>
      <c r="AN145" s="108" t="str">
        <f>IF($AL145="","",INDEX('2_Review &amp; Audit'!$I:$I,$AL145))</f>
        <v/>
      </c>
      <c r="AO145" s="96" t="str">
        <f>IF($AL145="","",MAX(0,INDEX('2_Review &amp; Audit'!$H:$H,$AL145)-SUMIFS($AP$7:AP144,$AL$7:AL144,$AL145)))</f>
        <v/>
      </c>
      <c r="AP145" s="96" t="str">
        <f>IF(OR($D145="",$AK145="",$AO145=""),"",MIN($AK145,$AO145))</f>
        <v/>
      </c>
      <c r="AQ145" s="117" t="str">
        <f>IF($AP145="","",$AP145*$G145)</f>
        <v/>
      </c>
      <c r="AR145" s="117" t="str">
        <f>IF($AL145="","",$H145-IF($P145="",0,$P145)-IF($Y145="",0,$Y145)-IF($AH145="",0,$AH145)-IF($AQ145="",0,$AQ145))</f>
        <v/>
      </c>
      <c r="AS145" s="117" t="str">
        <f t="shared" si="27"/>
        <v/>
      </c>
      <c r="AT145" s="96" t="str">
        <f t="shared" si="28"/>
        <v/>
      </c>
      <c r="AU145" s="96"/>
    </row>
    <row r="146" spans="1:47" ht="12.75" customHeight="1" x14ac:dyDescent="0.2">
      <c r="A146" s="96" t="str">
        <f>IFERROR(INDEX('2_Review &amp; Audit'!$F$6:$F$505,MATCH(ROW()-5,'2_Review &amp; Audit'!$AC$6:$AC$505,0)),"")</f>
        <v/>
      </c>
      <c r="B146" s="96" t="str">
        <f>IF($A146="","",INDEX('2_Review &amp; Audit'!$C$6:$C$505,MATCH(ROW()-5,'2_Review &amp; Audit'!$AC$6:$AC$505,0)))</f>
        <v/>
      </c>
      <c r="C146" s="96" t="str">
        <f>IF($A146="","",INDEX('2_Review &amp; Audit'!$D$6:$D$505,MATCH(ROW()-5,'2_Review &amp; Audit'!$AC$6:$AC$505,0)))</f>
        <v/>
      </c>
      <c r="D146" s="114" t="str">
        <f>IF($A146="","",INDEX('2_Review &amp; Audit'!$H$6:$H$505,MATCH(ROW()-5,'2_Review &amp; Audit'!$AC$6:$AC$505,0)))</f>
        <v/>
      </c>
      <c r="E146" s="108" t="str">
        <f>IF($A146="","",INDEX('2_Review &amp; Audit'!$M$6:$M$505,MATCH(ROW()-5,'2_Review &amp; Audit'!$AC$6:$AC$505,0)))</f>
        <v/>
      </c>
      <c r="F146" s="109" t="str">
        <f>IF($A146="","",IF(INDEX('2_Review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46" s="142" t="str">
        <f>IF(OR($A146="",$F146=0),"",ABS(INDEX('2_Review &amp; Audit'!$Q$6:$Q$505,MATCH(ROW()-5,'2_Review &amp; Audit'!$AC$6:$AC$505,0))/$F146))</f>
        <v/>
      </c>
      <c r="H146" s="142" t="str">
        <f>IF($A146="","",ABS(INDEX('2_Review &amp; Audit'!$Q$6:$Q$505,MATCH(ROW()-5,'2_Review &amp; Audit'!$AC$6:$AC$505,0))))</f>
        <v/>
      </c>
      <c r="I146" s="96" t="str">
        <f>IF($A146="","",INDEX('2_Review &amp; Audit'!$Y$6:$Y$505,MATCH(ROW()-5,'2_Review &amp; Audit'!$AC$6:$AC$505,0)))</f>
        <v/>
      </c>
      <c r="J146" s="110" t="str">
        <f>IF($A146="","",IFERROR(MATCH(ROW()-5,'2_Review &amp; Audit'!$AC$6:$AC$505,0)+5,""))</f>
        <v/>
      </c>
      <c r="K146" s="96" t="str" cm="1">
        <f t="array" ref="K146">IF($A146="","",IF($AU146&lt;&gt;"",IFERROR(MATCH($AU146,'2_Review &amp; Audit'!$H$6:$H$505,0)+5,""),IFERROR(MATCH(1,INDEX(('2_Review &amp; Audit'!$F$6:$F$505=$A146)*('2_Review &amp; Audit'!$I$6:$I$505&gt;=$E146-30)*('2_Review &amp; Audit'!$I$6:$I$505&lt;=$E146+30)*('2_Review &amp; Audit'!$R$6:$R$505&gt;0),0),0)+5,"")))</f>
        <v/>
      </c>
      <c r="L146" s="110" t="str" cm="1">
        <f t="array" ref="L146">IF($K146="","",INDEX('2_Review &amp; Audit'!$H:$H,$K146))</f>
        <v/>
      </c>
      <c r="M146" s="111" t="str">
        <f t="array" ref="M146">IF($K146="","",INDEX('2_Review &amp; Audit'!$I:$I,$K146))</f>
        <v/>
      </c>
      <c r="N146" s="109" t="str" cm="1">
        <f t="array" ref="N146">IF($K146="","",MAX(0,INDEX('2_Review &amp; Audit'!$R:$R,$K146)-SUMIFS($O$7:O145,$K$7:K145,$K146)))</f>
        <v/>
      </c>
      <c r="O146" s="109" t="str">
        <f>IF(OR($K146="",$N146="",$F146=""),"",MIN($F146,$N146))</f>
        <v/>
      </c>
      <c r="P146" s="112" t="str">
        <f>IF($O146="","",$O146*$G146)</f>
        <v/>
      </c>
      <c r="Q146" s="112" t="str">
        <f>IF($M146="","",$H146-IF($P146="",0,$P146)-IF($Y146="",0,$Y146)-IF($AH146="",0,$AH146)-IF($AQ146="",0,$AQ146))</f>
        <v/>
      </c>
      <c r="R146" s="112" t="str">
        <f t="shared" si="24"/>
        <v/>
      </c>
      <c r="S146" s="96" t="str">
        <f>IF($M146="","",MAX(0,N($F146)-N($O146)))</f>
        <v/>
      </c>
      <c r="T146" s="96" t="str" cm="1">
        <f t="array" ref="T146">IF(OR($D146="",$S146="",N($S146)&lt;=0),"",IFERROR(MATCH(1,INDEX(('2_Review &amp; Audit'!$F$6:$F$505=$A146)*('2_Review &amp; Audit'!$I$6:$I$505&gt;=$E146-30)*('2_Review &amp; Audit'!$I$6:$I$505&lt;=$E146+30)*('2_Review &amp; Audit'!$R$6:$R$505&gt;0)*(ROW('2_Review &amp; Audit'!$R$6:$R$505)&gt;$K146),0),0)+5,""))</f>
        <v/>
      </c>
      <c r="U146" s="96" t="str" cm="1">
        <f t="array" ref="U146">IF($T146="","",INDEX('2_Review &amp; Audit'!$H:$H,$T146))</f>
        <v/>
      </c>
      <c r="V146" s="108" t="str">
        <f t="array" ref="V146">IF($T146="","",INDEX('2_Review &amp; Audit'!$I:$I,$T146))</f>
        <v/>
      </c>
      <c r="W146" s="96" t="str">
        <f t="array" ref="W146">IF($T146="","",MAX(0,INDEX('2_Review &amp; Audit'!$J:$J,$T146)-SUMIFS($X$7:X145,$T$7:T145,$T146)))</f>
        <v/>
      </c>
      <c r="X146" s="96" t="str">
        <f t="shared" si="21"/>
        <v/>
      </c>
      <c r="Y146" s="117" t="str">
        <f>IF($X146="","",$X146*$G146)</f>
        <v/>
      </c>
      <c r="Z146" s="117" t="str">
        <f>IF($T146="","",$H146-IF($P146="",0,$P146)-IF($Y146="",0,$Y146))</f>
        <v/>
      </c>
      <c r="AA146" s="117" t="str">
        <f t="shared" si="22"/>
        <v/>
      </c>
      <c r="AB146" s="96" t="str">
        <f t="shared" si="25"/>
        <v/>
      </c>
      <c r="AC146" s="96" t="str">
        <f t="array" ref="AC146">IF(OR($D146="",$AB146="",N($AB146)&lt;=0),"",IFERROR(MATCH(1,INDEX(('2_Review &amp; Audit'!$F$6:$F$505=$A146)*('2_Review &amp; Audit'!$I$6:$I$505&gt;=$E146-30)*('2_Review &amp; Audit'!$I$6:$I$505&lt;=$E146+30)*('2_Review &amp; Audit'!$R$6:$R$505&gt;0)*(ROW('2_Review &amp; Audit'!$R$6:$R$505)&gt;$T146),0),0)+5,""))</f>
        <v/>
      </c>
      <c r="AD146" s="96" t="str" cm="1">
        <f t="array" ref="AD146">IF($AC146="","",INDEX('2_Review &amp; Audit'!$H:$H,$AC146))</f>
        <v/>
      </c>
      <c r="AE146" s="108" t="str">
        <f t="array" ref="AE146">IF($AC146="","",INDEX('2_Review &amp; Audit'!$I:$I,$AC146))</f>
        <v/>
      </c>
      <c r="AF146" s="96" t="str">
        <f t="array" ref="AF146">IF($AC146="","",MAX(0,INDEX('2_Review &amp; Audit'!$J:$J,$AC146)-SUMIFS($AG$7:AG145,$AC$7:AC145,$AC146)))</f>
        <v/>
      </c>
      <c r="AG146" s="96" t="str">
        <f t="shared" si="23"/>
        <v/>
      </c>
      <c r="AH146" s="117" t="str">
        <f>IF($AG146="","",$AG146*$G146)</f>
        <v/>
      </c>
      <c r="AI146" s="117" t="str">
        <f>IF($AC146="","",$H146-IF($P146="",0,$P146)-IF($Y146="",0,$Y146)-IF($AH146="",0,$AH146))</f>
        <v/>
      </c>
      <c r="AJ146" s="117" t="str">
        <f t="shared" si="3"/>
        <v/>
      </c>
      <c r="AK146" s="96" t="str">
        <f t="shared" si="26"/>
        <v/>
      </c>
      <c r="AL146" s="96" t="str" cm="1">
        <f t="array" ref="AL146">IF(OR($D146="",$AK146="",N($AK146)&lt;=0),"",IFERROR(MATCH(1,INDEX(('2_Review &amp; Audit'!$F$6:$F$505=$A146)*('2_Review &amp; Audit'!$I$6:$I$505&gt;=$E146-30)*('2_Review &amp; Audit'!$I$6:$I$505&lt;=$E146+30)*('2_Review &amp; Audit'!$R$6:$R$505&gt;0)*(ROW('2_Review &amp; Audit'!$R$6:$R$505)&gt;$AC146),0),0)+5,""))</f>
        <v/>
      </c>
      <c r="AM146" s="96" t="str">
        <f>IF($AL146="","",INDEX('2_Review &amp; Audit'!$H:$H,$AL146))</f>
        <v/>
      </c>
      <c r="AN146" s="108" t="str">
        <f>IF($AL146="","",INDEX('2_Review &amp; Audit'!$I:$I,$AL146))</f>
        <v/>
      </c>
      <c r="AO146" s="96" t="str">
        <f>IF($AL146="","",MAX(0,INDEX('2_Review &amp; Audit'!$H:$H,$AL146)-SUMIFS($AP$7:AP145,$AL$7:AL145,$AL146)))</f>
        <v/>
      </c>
      <c r="AP146" s="96" t="str">
        <f>IF(OR($D146="",$AK146="",$AO146=""),"",MIN($AK146,$AO146))</f>
        <v/>
      </c>
      <c r="AQ146" s="117" t="str">
        <f>IF($AP146="","",$AP146*$G146)</f>
        <v/>
      </c>
      <c r="AR146" s="117" t="str">
        <f>IF($AL146="","",$H146-IF($P146="",0,$P146)-IF($Y146="",0,$Y146)-IF($AH146="",0,$AH146)-IF($AQ146="",0,$AQ146))</f>
        <v/>
      </c>
      <c r="AS146" s="117" t="str">
        <f t="shared" si="27"/>
        <v/>
      </c>
      <c r="AT146" s="96" t="str">
        <f t="shared" si="28"/>
        <v/>
      </c>
      <c r="AU146" s="96"/>
    </row>
    <row r="147" spans="1:47" ht="12.75" customHeight="1" x14ac:dyDescent="0.2">
      <c r="A147" s="96" t="str">
        <f>IFERROR(INDEX('2_Review &amp; Audit'!$F$6:$F$505,MATCH(ROW()-5,'2_Review &amp; Audit'!$AC$6:$AC$505,0)),"")</f>
        <v/>
      </c>
      <c r="B147" s="96" t="str">
        <f>IF($A147="","",INDEX('2_Review &amp; Audit'!$C$6:$C$505,MATCH(ROW()-5,'2_Review &amp; Audit'!$AC$6:$AC$505,0)))</f>
        <v/>
      </c>
      <c r="C147" s="96" t="str">
        <f>IF($A147="","",INDEX('2_Review &amp; Audit'!$D$6:$D$505,MATCH(ROW()-5,'2_Review &amp; Audit'!$AC$6:$AC$505,0)))</f>
        <v/>
      </c>
      <c r="D147" s="114" t="str">
        <f>IF($A147="","",INDEX('2_Review &amp; Audit'!$H$6:$H$505,MATCH(ROW()-5,'2_Review &amp; Audit'!$AC$6:$AC$505,0)))</f>
        <v/>
      </c>
      <c r="E147" s="108" t="str">
        <f>IF($A147="","",INDEX('2_Review &amp; Audit'!$M$6:$M$505,MATCH(ROW()-5,'2_Review &amp; Audit'!$AC$6:$AC$505,0)))</f>
        <v/>
      </c>
      <c r="F147" s="109" t="str">
        <f>IF($A147="","",IF(INDEX('2_Review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47" s="142" t="str">
        <f>IF(OR($A147="",$F147=0),"",ABS(INDEX('2_Review &amp; Audit'!$Q$6:$Q$505,MATCH(ROW()-5,'2_Review &amp; Audit'!$AC$6:$AC$505,0))/$F147))</f>
        <v/>
      </c>
      <c r="H147" s="142" t="str">
        <f>IF($A147="","",ABS(INDEX('2_Review &amp; Audit'!$Q$6:$Q$505,MATCH(ROW()-5,'2_Review &amp; Audit'!$AC$6:$AC$505,0))))</f>
        <v/>
      </c>
      <c r="I147" s="96" t="str">
        <f>IF($A147="","",INDEX('2_Review &amp; Audit'!$Y$6:$Y$505,MATCH(ROW()-5,'2_Review &amp; Audit'!$AC$6:$AC$505,0)))</f>
        <v/>
      </c>
      <c r="J147" s="110" t="str">
        <f>IF($A147="","",IFERROR(MATCH(ROW()-5,'2_Review &amp; Audit'!$AC$6:$AC$505,0)+5,""))</f>
        <v/>
      </c>
      <c r="K147" s="96" t="str" cm="1">
        <f t="array" ref="K147">IF($A147="","",IF($AU147&lt;&gt;"",IFERROR(MATCH($AU147,'2_Review &amp; Audit'!$H$6:$H$505,0)+5,""),IFERROR(MATCH(1,INDEX(('2_Review &amp; Audit'!$F$6:$F$505=$A147)*('2_Review &amp; Audit'!$I$6:$I$505&gt;=$E147-30)*('2_Review &amp; Audit'!$I$6:$I$505&lt;=$E147+30)*('2_Review &amp; Audit'!$R$6:$R$505&gt;0),0),0)+5,"")))</f>
        <v/>
      </c>
      <c r="L147" s="110" t="str" cm="1">
        <f t="array" ref="L147">IF($K147="","",INDEX('2_Review &amp; Audit'!$H:$H,$K147))</f>
        <v/>
      </c>
      <c r="M147" s="111" t="str">
        <f t="array" ref="M147">IF($K147="","",INDEX('2_Review &amp; Audit'!$I:$I,$K147))</f>
        <v/>
      </c>
      <c r="N147" s="109" t="str" cm="1">
        <f t="array" ref="N147">IF($K147="","",MAX(0,INDEX('2_Review &amp; Audit'!$R:$R,$K147)-SUMIFS($O$7:O146,$K$7:K146,$K147)))</f>
        <v/>
      </c>
      <c r="O147" s="109" t="str">
        <f>IF(OR($K147="",$N147="",$F147=""),"",MIN($F147,$N147))</f>
        <v/>
      </c>
      <c r="P147" s="112" t="str">
        <f>IF($O147="","",$O147*$G147)</f>
        <v/>
      </c>
      <c r="Q147" s="112" t="str">
        <f>IF($M147="","",$H147-IF($P147="",0,$P147)-IF($Y147="",0,$Y147)-IF($AH147="",0,$AH147)-IF($AQ147="",0,$AQ147))</f>
        <v/>
      </c>
      <c r="R147" s="112" t="str">
        <f t="shared" si="24"/>
        <v/>
      </c>
      <c r="S147" s="96" t="str">
        <f>IF($M147="","",MAX(0,N($F147)-N($O147)))</f>
        <v/>
      </c>
      <c r="T147" s="96" t="str" cm="1">
        <f t="array" ref="T147">IF(OR($D147="",$S147="",N($S147)&lt;=0),"",IFERROR(MATCH(1,INDEX(('2_Review &amp; Audit'!$F$6:$F$505=$A147)*('2_Review &amp; Audit'!$I$6:$I$505&gt;=$E147-30)*('2_Review &amp; Audit'!$I$6:$I$505&lt;=$E147+30)*('2_Review &amp; Audit'!$R$6:$R$505&gt;0)*(ROW('2_Review &amp; Audit'!$R$6:$R$505)&gt;$K147),0),0)+5,""))</f>
        <v/>
      </c>
      <c r="U147" s="96" t="str" cm="1">
        <f t="array" ref="U147">IF($T147="","",INDEX('2_Review &amp; Audit'!$H:$H,$T147))</f>
        <v/>
      </c>
      <c r="V147" s="108" t="str">
        <f t="array" ref="V147">IF($T147="","",INDEX('2_Review &amp; Audit'!$I:$I,$T147))</f>
        <v/>
      </c>
      <c r="W147" s="96" t="str">
        <f t="array" ref="W147">IF($T147="","",MAX(0,INDEX('2_Review &amp; Audit'!$J:$J,$T147)-SUMIFS($X$7:X146,$T$7:T146,$T147)))</f>
        <v/>
      </c>
      <c r="X147" s="96" t="str">
        <f t="shared" si="21"/>
        <v/>
      </c>
      <c r="Y147" s="117" t="str">
        <f>IF($X147="","",$X147*$G147)</f>
        <v/>
      </c>
      <c r="Z147" s="117" t="str">
        <f>IF($T147="","",$H147-IF($P147="",0,$P147)-IF($Y147="",0,$Y147))</f>
        <v/>
      </c>
      <c r="AA147" s="117" t="str">
        <f t="shared" si="22"/>
        <v/>
      </c>
      <c r="AB147" s="96" t="str">
        <f t="shared" si="25"/>
        <v/>
      </c>
      <c r="AC147" s="96" t="str">
        <f t="array" ref="AC147">IF(OR($D147="",$AB147="",N($AB147)&lt;=0),"",IFERROR(MATCH(1,INDEX(('2_Review &amp; Audit'!$F$6:$F$505=$A147)*('2_Review &amp; Audit'!$I$6:$I$505&gt;=$E147-30)*('2_Review &amp; Audit'!$I$6:$I$505&lt;=$E147+30)*('2_Review &amp; Audit'!$R$6:$R$505&gt;0)*(ROW('2_Review &amp; Audit'!$R$6:$R$505)&gt;$T147),0),0)+5,""))</f>
        <v/>
      </c>
      <c r="AD147" s="96" t="str" cm="1">
        <f t="array" ref="AD147">IF($AC147="","",INDEX('2_Review &amp; Audit'!$H:$H,$AC147))</f>
        <v/>
      </c>
      <c r="AE147" s="108" t="str">
        <f t="array" ref="AE147">IF($AC147="","",INDEX('2_Review &amp; Audit'!$I:$I,$AC147))</f>
        <v/>
      </c>
      <c r="AF147" s="96" t="str">
        <f t="array" ref="AF147">IF($AC147="","",MAX(0,INDEX('2_Review &amp; Audit'!$J:$J,$AC147)-SUMIFS($AG$7:AG146,$AC$7:AC146,$AC147)))</f>
        <v/>
      </c>
      <c r="AG147" s="96" t="str">
        <f t="shared" si="23"/>
        <v/>
      </c>
      <c r="AH147" s="117" t="str">
        <f>IF($AG147="","",$AG147*$G147)</f>
        <v/>
      </c>
      <c r="AI147" s="117" t="str">
        <f>IF($AC147="","",$H147-IF($P147="",0,$P147)-IF($Y147="",0,$Y147)-IF($AH147="",0,$AH147))</f>
        <v/>
      </c>
      <c r="AJ147" s="117" t="str">
        <f t="shared" si="3"/>
        <v/>
      </c>
      <c r="AK147" s="96" t="str">
        <f t="shared" si="26"/>
        <v/>
      </c>
      <c r="AL147" s="96" t="str" cm="1">
        <f t="array" ref="AL147">IF(OR($D147="",$AK147="",N($AK147)&lt;=0),"",IFERROR(MATCH(1,INDEX(('2_Review &amp; Audit'!$F$6:$F$505=$A147)*('2_Review &amp; Audit'!$I$6:$I$505&gt;=$E147-30)*('2_Review &amp; Audit'!$I$6:$I$505&lt;=$E147+30)*('2_Review &amp; Audit'!$R$6:$R$505&gt;0)*(ROW('2_Review &amp; Audit'!$R$6:$R$505)&gt;$AC147),0),0)+5,""))</f>
        <v/>
      </c>
      <c r="AM147" s="96" t="str">
        <f>IF($AL147="","",INDEX('2_Review &amp; Audit'!$H:$H,$AL147))</f>
        <v/>
      </c>
      <c r="AN147" s="108" t="str">
        <f>IF($AL147="","",INDEX('2_Review &amp; Audit'!$I:$I,$AL147))</f>
        <v/>
      </c>
      <c r="AO147" s="96" t="str">
        <f>IF($AL147="","",MAX(0,INDEX('2_Review &amp; Audit'!$H:$H,$AL147)-SUMIFS($AP$7:AP146,$AL$7:AL146,$AL147)))</f>
        <v/>
      </c>
      <c r="AP147" s="96" t="str">
        <f>IF(OR($D147="",$AK147="",$AO147=""),"",MIN($AK147,$AO147))</f>
        <v/>
      </c>
      <c r="AQ147" s="117" t="str">
        <f>IF($AP147="","",$AP147*$G147)</f>
        <v/>
      </c>
      <c r="AR147" s="117" t="str">
        <f>IF($AL147="","",$H147-IF($P147="",0,$P147)-IF($Y147="",0,$Y147)-IF($AH147="",0,$AH147)-IF($AQ147="",0,$AQ147))</f>
        <v/>
      </c>
      <c r="AS147" s="117" t="str">
        <f t="shared" si="27"/>
        <v/>
      </c>
      <c r="AT147" s="96" t="str">
        <f t="shared" si="28"/>
        <v/>
      </c>
      <c r="AU147" s="96"/>
    </row>
    <row r="148" spans="1:47" ht="12.75" customHeight="1" x14ac:dyDescent="0.2">
      <c r="A148" s="96" t="str">
        <f>IFERROR(INDEX('2_Review &amp; Audit'!$F$6:$F$505,MATCH(ROW()-5,'2_Review &amp; Audit'!$AC$6:$AC$505,0)),"")</f>
        <v/>
      </c>
      <c r="B148" s="96" t="str">
        <f>IF($A148="","",INDEX('2_Review &amp; Audit'!$C$6:$C$505,MATCH(ROW()-5,'2_Review &amp; Audit'!$AC$6:$AC$505,0)))</f>
        <v/>
      </c>
      <c r="C148" s="96" t="str">
        <f>IF($A148="","",INDEX('2_Review &amp; Audit'!$D$6:$D$505,MATCH(ROW()-5,'2_Review &amp; Audit'!$AC$6:$AC$505,0)))</f>
        <v/>
      </c>
      <c r="D148" s="114" t="str">
        <f>IF($A148="","",INDEX('2_Review &amp; Audit'!$H$6:$H$505,MATCH(ROW()-5,'2_Review &amp; Audit'!$AC$6:$AC$505,0)))</f>
        <v/>
      </c>
      <c r="E148" s="108" t="str">
        <f>IF($A148="","",INDEX('2_Review &amp; Audit'!$M$6:$M$505,MATCH(ROW()-5,'2_Review &amp; Audit'!$AC$6:$AC$505,0)))</f>
        <v/>
      </c>
      <c r="F148" s="109" t="str">
        <f>IF($A148="","",IF(INDEX('2_Review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48" s="142" t="str">
        <f>IF(OR($A148="",$F148=0),"",ABS(INDEX('2_Review &amp; Audit'!$Q$6:$Q$505,MATCH(ROW()-5,'2_Review &amp; Audit'!$AC$6:$AC$505,0))/$F148))</f>
        <v/>
      </c>
      <c r="H148" s="142" t="str">
        <f>IF($A148="","",ABS(INDEX('2_Review &amp; Audit'!$Q$6:$Q$505,MATCH(ROW()-5,'2_Review &amp; Audit'!$AC$6:$AC$505,0))))</f>
        <v/>
      </c>
      <c r="I148" s="96" t="str">
        <f>IF($A148="","",INDEX('2_Review &amp; Audit'!$Y$6:$Y$505,MATCH(ROW()-5,'2_Review &amp; Audit'!$AC$6:$AC$505,0)))</f>
        <v/>
      </c>
      <c r="J148" s="110" t="str">
        <f>IF($A148="","",IFERROR(MATCH(ROW()-5,'2_Review &amp; Audit'!$AC$6:$AC$505,0)+5,""))</f>
        <v/>
      </c>
      <c r="K148" s="96" t="str" cm="1">
        <f t="array" ref="K148">IF($A148="","",IF($AU148&lt;&gt;"",IFERROR(MATCH($AU148,'2_Review &amp; Audit'!$H$6:$H$505,0)+5,""),IFERROR(MATCH(1,INDEX(('2_Review &amp; Audit'!$F$6:$F$505=$A148)*('2_Review &amp; Audit'!$I$6:$I$505&gt;=$E148-30)*('2_Review &amp; Audit'!$I$6:$I$505&lt;=$E148+30)*('2_Review &amp; Audit'!$R$6:$R$505&gt;0),0),0)+5,"")))</f>
        <v/>
      </c>
      <c r="L148" s="110" t="str" cm="1">
        <f t="array" ref="L148">IF($K148="","",INDEX('2_Review &amp; Audit'!$H:$H,$K148))</f>
        <v/>
      </c>
      <c r="M148" s="111" t="str">
        <f t="array" ref="M148">IF($K148="","",INDEX('2_Review &amp; Audit'!$I:$I,$K148))</f>
        <v/>
      </c>
      <c r="N148" s="109" t="str" cm="1">
        <f t="array" ref="N148">IF($K148="","",MAX(0,INDEX('2_Review &amp; Audit'!$R:$R,$K148)-SUMIFS($O$7:O147,$K$7:K147,$K148)))</f>
        <v/>
      </c>
      <c r="O148" s="109" t="str">
        <f>IF(OR($K148="",$N148="",$F148=""),"",MIN($F148,$N148))</f>
        <v/>
      </c>
      <c r="P148" s="112" t="str">
        <f>IF($O148="","",$O148*$G148)</f>
        <v/>
      </c>
      <c r="Q148" s="112" t="str">
        <f>IF($M148="","",$H148-IF($P148="",0,$P148)-IF($Y148="",0,$Y148)-IF($AH148="",0,$AH148)-IF($AQ148="",0,$AQ148))</f>
        <v/>
      </c>
      <c r="R148" s="112" t="str">
        <f t="shared" si="24"/>
        <v/>
      </c>
      <c r="S148" s="96" t="str">
        <f>IF($M148="","",MAX(0,N($F148)-N($O148)))</f>
        <v/>
      </c>
      <c r="T148" s="96" t="str" cm="1">
        <f t="array" ref="T148">IF(OR($D148="",$S148="",N($S148)&lt;=0),"",IFERROR(MATCH(1,INDEX(('2_Review &amp; Audit'!$F$6:$F$505=$A148)*('2_Review &amp; Audit'!$I$6:$I$505&gt;=$E148-30)*('2_Review &amp; Audit'!$I$6:$I$505&lt;=$E148+30)*('2_Review &amp; Audit'!$R$6:$R$505&gt;0)*(ROW('2_Review &amp; Audit'!$R$6:$R$505)&gt;$K148),0),0)+5,""))</f>
        <v/>
      </c>
      <c r="U148" s="96" t="str" cm="1">
        <f t="array" ref="U148">IF($T148="","",INDEX('2_Review &amp; Audit'!$H:$H,$T148))</f>
        <v/>
      </c>
      <c r="V148" s="108" t="str">
        <f t="array" ref="V148">IF($T148="","",INDEX('2_Review &amp; Audit'!$I:$I,$T148))</f>
        <v/>
      </c>
      <c r="W148" s="96" t="str">
        <f t="array" ref="W148">IF($T148="","",MAX(0,INDEX('2_Review &amp; Audit'!$J:$J,$T148)-SUMIFS($X$7:X147,$T$7:T147,$T148)))</f>
        <v/>
      </c>
      <c r="X148" s="96" t="str">
        <f t="shared" si="21"/>
        <v/>
      </c>
      <c r="Y148" s="117" t="str">
        <f>IF($X148="","",$X148*$G148)</f>
        <v/>
      </c>
      <c r="Z148" s="117" t="str">
        <f>IF($T148="","",$H148-IF($P148="",0,$P148)-IF($Y148="",0,$Y148))</f>
        <v/>
      </c>
      <c r="AA148" s="117" t="str">
        <f t="shared" si="22"/>
        <v/>
      </c>
      <c r="AB148" s="96" t="str">
        <f t="shared" si="25"/>
        <v/>
      </c>
      <c r="AC148" s="96" t="str">
        <f t="array" ref="AC148">IF(OR($D148="",$AB148="",N($AB148)&lt;=0),"",IFERROR(MATCH(1,INDEX(('2_Review &amp; Audit'!$F$6:$F$505=$A148)*('2_Review &amp; Audit'!$I$6:$I$505&gt;=$E148-30)*('2_Review &amp; Audit'!$I$6:$I$505&lt;=$E148+30)*('2_Review &amp; Audit'!$R$6:$R$505&gt;0)*(ROW('2_Review &amp; Audit'!$R$6:$R$505)&gt;$T148),0),0)+5,""))</f>
        <v/>
      </c>
      <c r="AD148" s="96" t="str" cm="1">
        <f t="array" ref="AD148">IF($AC148="","",INDEX('2_Review &amp; Audit'!$H:$H,$AC148))</f>
        <v/>
      </c>
      <c r="AE148" s="108" t="str">
        <f t="array" ref="AE148">IF($AC148="","",INDEX('2_Review &amp; Audit'!$I:$I,$AC148))</f>
        <v/>
      </c>
      <c r="AF148" s="96" t="str">
        <f t="array" ref="AF148">IF($AC148="","",MAX(0,INDEX('2_Review &amp; Audit'!$J:$J,$AC148)-SUMIFS($AG$7:AG147,$AC$7:AC147,$AC148)))</f>
        <v/>
      </c>
      <c r="AG148" s="96" t="str">
        <f t="shared" si="23"/>
        <v/>
      </c>
      <c r="AH148" s="117" t="str">
        <f>IF($AG148="","",$AG148*$G148)</f>
        <v/>
      </c>
      <c r="AI148" s="117" t="str">
        <f>IF($AC148="","",$H148-IF($P148="",0,$P148)-IF($Y148="",0,$Y148)-IF($AH148="",0,$AH148))</f>
        <v/>
      </c>
      <c r="AJ148" s="117" t="str">
        <f t="shared" si="3"/>
        <v/>
      </c>
      <c r="AK148" s="96" t="str">
        <f t="shared" si="26"/>
        <v/>
      </c>
      <c r="AL148" s="96" t="str" cm="1">
        <f t="array" ref="AL148">IF(OR($D148="",$AK148="",N($AK148)&lt;=0),"",IFERROR(MATCH(1,INDEX(('2_Review &amp; Audit'!$F$6:$F$505=$A148)*('2_Review &amp; Audit'!$I$6:$I$505&gt;=$E148-30)*('2_Review &amp; Audit'!$I$6:$I$505&lt;=$E148+30)*('2_Review &amp; Audit'!$R$6:$R$505&gt;0)*(ROW('2_Review &amp; Audit'!$R$6:$R$505)&gt;$AC148),0),0)+5,""))</f>
        <v/>
      </c>
      <c r="AM148" s="96" t="str">
        <f>IF($AL148="","",INDEX('2_Review &amp; Audit'!$H:$H,$AL148))</f>
        <v/>
      </c>
      <c r="AN148" s="108" t="str">
        <f>IF($AL148="","",INDEX('2_Review &amp; Audit'!$I:$I,$AL148))</f>
        <v/>
      </c>
      <c r="AO148" s="96" t="str">
        <f>IF($AL148="","",MAX(0,INDEX('2_Review &amp; Audit'!$H:$H,$AL148)-SUMIFS($AP$7:AP147,$AL$7:AL147,$AL148)))</f>
        <v/>
      </c>
      <c r="AP148" s="96" t="str">
        <f>IF(OR($D148="",$AK148="",$AO148=""),"",MIN($AK148,$AO148))</f>
        <v/>
      </c>
      <c r="AQ148" s="117" t="str">
        <f>IF($AP148="","",$AP148*$G148)</f>
        <v/>
      </c>
      <c r="AR148" s="117" t="str">
        <f>IF($AL148="","",$H148-IF($P148="",0,$P148)-IF($Y148="",0,$Y148)-IF($AH148="",0,$AH148)-IF($AQ148="",0,$AQ148))</f>
        <v/>
      </c>
      <c r="AS148" s="117" t="str">
        <f t="shared" si="27"/>
        <v/>
      </c>
      <c r="AT148" s="96" t="str">
        <f t="shared" si="28"/>
        <v/>
      </c>
      <c r="AU148" s="96"/>
    </row>
    <row r="149" spans="1:47" ht="12.75" customHeight="1" x14ac:dyDescent="0.2">
      <c r="A149" s="96" t="str">
        <f>IFERROR(INDEX('2_Review &amp; Audit'!$F$6:$F$505,MATCH(ROW()-5,'2_Review &amp; Audit'!$AC$6:$AC$505,0)),"")</f>
        <v/>
      </c>
      <c r="B149" s="96" t="str">
        <f>IF($A149="","",INDEX('2_Review &amp; Audit'!$C$6:$C$505,MATCH(ROW()-5,'2_Review &amp; Audit'!$AC$6:$AC$505,0)))</f>
        <v/>
      </c>
      <c r="C149" s="96" t="str">
        <f>IF($A149="","",INDEX('2_Review &amp; Audit'!$D$6:$D$505,MATCH(ROW()-5,'2_Review &amp; Audit'!$AC$6:$AC$505,0)))</f>
        <v/>
      </c>
      <c r="D149" s="114" t="str">
        <f>IF($A149="","",INDEX('2_Review &amp; Audit'!$H$6:$H$505,MATCH(ROW()-5,'2_Review &amp; Audit'!$AC$6:$AC$505,0)))</f>
        <v/>
      </c>
      <c r="E149" s="108" t="str">
        <f>IF($A149="","",INDEX('2_Review &amp; Audit'!$M$6:$M$505,MATCH(ROW()-5,'2_Review &amp; Audit'!$AC$6:$AC$505,0)))</f>
        <v/>
      </c>
      <c r="F149" s="109" t="str">
        <f>IF($A149="","",IF(INDEX('2_Review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49" s="142" t="str">
        <f>IF(OR($A149="",$F149=0),"",ABS(INDEX('2_Review &amp; Audit'!$Q$6:$Q$505,MATCH(ROW()-5,'2_Review &amp; Audit'!$AC$6:$AC$505,0))/$F149))</f>
        <v/>
      </c>
      <c r="H149" s="142" t="str">
        <f>IF($A149="","",ABS(INDEX('2_Review &amp; Audit'!$Q$6:$Q$505,MATCH(ROW()-5,'2_Review &amp; Audit'!$AC$6:$AC$505,0))))</f>
        <v/>
      </c>
      <c r="I149" s="96" t="str">
        <f>IF($A149="","",INDEX('2_Review &amp; Audit'!$Y$6:$Y$505,MATCH(ROW()-5,'2_Review &amp; Audit'!$AC$6:$AC$505,0)))</f>
        <v/>
      </c>
      <c r="J149" s="110" t="str">
        <f>IF($A149="","",IFERROR(MATCH(ROW()-5,'2_Review &amp; Audit'!$AC$6:$AC$505,0)+5,""))</f>
        <v/>
      </c>
      <c r="K149" s="96" t="str" cm="1">
        <f t="array" ref="K149">IF($A149="","",IF($AU149&lt;&gt;"",IFERROR(MATCH($AU149,'2_Review &amp; Audit'!$H$6:$H$505,0)+5,""),IFERROR(MATCH(1,INDEX(('2_Review &amp; Audit'!$F$6:$F$505=$A149)*('2_Review &amp; Audit'!$I$6:$I$505&gt;=$E149-30)*('2_Review &amp; Audit'!$I$6:$I$505&lt;=$E149+30)*('2_Review &amp; Audit'!$R$6:$R$505&gt;0),0),0)+5,"")))</f>
        <v/>
      </c>
      <c r="L149" s="110" t="str" cm="1">
        <f t="array" ref="L149">IF($K149="","",INDEX('2_Review &amp; Audit'!$H:$H,$K149))</f>
        <v/>
      </c>
      <c r="M149" s="111" t="str">
        <f t="array" ref="M149">IF($K149="","",INDEX('2_Review &amp; Audit'!$I:$I,$K149))</f>
        <v/>
      </c>
      <c r="N149" s="109" t="str" cm="1">
        <f t="array" ref="N149">IF($K149="","",MAX(0,INDEX('2_Review &amp; Audit'!$R:$R,$K149)-SUMIFS($O$7:O148,$K$7:K148,$K149)))</f>
        <v/>
      </c>
      <c r="O149" s="109" t="str">
        <f>IF(OR($K149="",$N149="",$F149=""),"",MIN($F149,$N149))</f>
        <v/>
      </c>
      <c r="P149" s="112" t="str">
        <f>IF($O149="","",$O149*$G149)</f>
        <v/>
      </c>
      <c r="Q149" s="112" t="str">
        <f>IF($M149="","",$H149-IF($P149="",0,$P149)-IF($Y149="",0,$Y149)-IF($AH149="",0,$AH149)-IF($AQ149="",0,$AQ149))</f>
        <v/>
      </c>
      <c r="R149" s="112" t="str">
        <f t="shared" si="24"/>
        <v/>
      </c>
      <c r="S149" s="96" t="str">
        <f>IF($M149="","",MAX(0,N($F149)-N($O149)))</f>
        <v/>
      </c>
      <c r="T149" s="96" t="str" cm="1">
        <f t="array" ref="T149">IF(OR($D149="",$S149="",N($S149)&lt;=0),"",IFERROR(MATCH(1,INDEX(('2_Review &amp; Audit'!$F$6:$F$505=$A149)*('2_Review &amp; Audit'!$I$6:$I$505&gt;=$E149-30)*('2_Review &amp; Audit'!$I$6:$I$505&lt;=$E149+30)*('2_Review &amp; Audit'!$R$6:$R$505&gt;0)*(ROW('2_Review &amp; Audit'!$R$6:$R$505)&gt;$K149),0),0)+5,""))</f>
        <v/>
      </c>
      <c r="U149" s="96" t="str" cm="1">
        <f t="array" ref="U149">IF($T149="","",INDEX('2_Review &amp; Audit'!$H:$H,$T149))</f>
        <v/>
      </c>
      <c r="V149" s="108" t="str">
        <f t="array" ref="V149">IF($T149="","",INDEX('2_Review &amp; Audit'!$I:$I,$T149))</f>
        <v/>
      </c>
      <c r="W149" s="96" t="str">
        <f t="array" ref="W149">IF($T149="","",MAX(0,INDEX('2_Review &amp; Audit'!$J:$J,$T149)-SUMIFS($X$7:X148,$T$7:T148,$T149)))</f>
        <v/>
      </c>
      <c r="X149" s="96" t="str">
        <f t="shared" si="21"/>
        <v/>
      </c>
      <c r="Y149" s="117" t="str">
        <f>IF($X149="","",$X149*$G149)</f>
        <v/>
      </c>
      <c r="Z149" s="117" t="str">
        <f>IF($T149="","",$H149-IF($P149="",0,$P149)-IF($Y149="",0,$Y149))</f>
        <v/>
      </c>
      <c r="AA149" s="117" t="str">
        <f t="shared" si="22"/>
        <v/>
      </c>
      <c r="AB149" s="96" t="str">
        <f t="shared" si="25"/>
        <v/>
      </c>
      <c r="AC149" s="96" t="str">
        <f t="array" ref="AC149">IF(OR($D149="",$AB149="",N($AB149)&lt;=0),"",IFERROR(MATCH(1,INDEX(('2_Review &amp; Audit'!$F$6:$F$505=$A149)*('2_Review &amp; Audit'!$I$6:$I$505&gt;=$E149-30)*('2_Review &amp; Audit'!$I$6:$I$505&lt;=$E149+30)*('2_Review &amp; Audit'!$R$6:$R$505&gt;0)*(ROW('2_Review &amp; Audit'!$R$6:$R$505)&gt;$T149),0),0)+5,""))</f>
        <v/>
      </c>
      <c r="AD149" s="96" t="str" cm="1">
        <f t="array" ref="AD149">IF($AC149="","",INDEX('2_Review &amp; Audit'!$H:$H,$AC149))</f>
        <v/>
      </c>
      <c r="AE149" s="108" t="str">
        <f t="array" ref="AE149">IF($AC149="","",INDEX('2_Review &amp; Audit'!$I:$I,$AC149))</f>
        <v/>
      </c>
      <c r="AF149" s="96" t="str">
        <f t="array" ref="AF149">IF($AC149="","",MAX(0,INDEX('2_Review &amp; Audit'!$J:$J,$AC149)-SUMIFS($AG$7:AG148,$AC$7:AC148,$AC149)))</f>
        <v/>
      </c>
      <c r="AG149" s="96" t="str">
        <f t="shared" si="23"/>
        <v/>
      </c>
      <c r="AH149" s="117" t="str">
        <f>IF($AG149="","",$AG149*$G149)</f>
        <v/>
      </c>
      <c r="AI149" s="117" t="str">
        <f>IF($AC149="","",$H149-IF($P149="",0,$P149)-IF($Y149="",0,$Y149)-IF($AH149="",0,$AH149))</f>
        <v/>
      </c>
      <c r="AJ149" s="117" t="str">
        <f t="shared" si="3"/>
        <v/>
      </c>
      <c r="AK149" s="96" t="str">
        <f t="shared" si="26"/>
        <v/>
      </c>
      <c r="AL149" s="96" t="str" cm="1">
        <f t="array" ref="AL149">IF(OR($D149="",$AK149="",N($AK149)&lt;=0),"",IFERROR(MATCH(1,INDEX(('2_Review &amp; Audit'!$F$6:$F$505=$A149)*('2_Review &amp; Audit'!$I$6:$I$505&gt;=$E149-30)*('2_Review &amp; Audit'!$I$6:$I$505&lt;=$E149+30)*('2_Review &amp; Audit'!$R$6:$R$505&gt;0)*(ROW('2_Review &amp; Audit'!$R$6:$R$505)&gt;$AC149),0),0)+5,""))</f>
        <v/>
      </c>
      <c r="AM149" s="96" t="str">
        <f>IF($AL149="","",INDEX('2_Review &amp; Audit'!$H:$H,$AL149))</f>
        <v/>
      </c>
      <c r="AN149" s="108" t="str">
        <f>IF($AL149="","",INDEX('2_Review &amp; Audit'!$I:$I,$AL149))</f>
        <v/>
      </c>
      <c r="AO149" s="96" t="str">
        <f>IF($AL149="","",MAX(0,INDEX('2_Review &amp; Audit'!$H:$H,$AL149)-SUMIFS($AP$7:AP148,$AL$7:AL148,$AL149)))</f>
        <v/>
      </c>
      <c r="AP149" s="96" t="str">
        <f>IF(OR($D149="",$AK149="",$AO149=""),"",MIN($AK149,$AO149))</f>
        <v/>
      </c>
      <c r="AQ149" s="117" t="str">
        <f>IF($AP149="","",$AP149*$G149)</f>
        <v/>
      </c>
      <c r="AR149" s="117" t="str">
        <f>IF($AL149="","",$H149-IF($P149="",0,$P149)-IF($Y149="",0,$Y149)-IF($AH149="",0,$AH149)-IF($AQ149="",0,$AQ149))</f>
        <v/>
      </c>
      <c r="AS149" s="117" t="str">
        <f t="shared" si="27"/>
        <v/>
      </c>
      <c r="AT149" s="96" t="str">
        <f t="shared" si="28"/>
        <v/>
      </c>
      <c r="AU149" s="96"/>
    </row>
    <row r="150" spans="1:47" ht="12.75" customHeight="1" x14ac:dyDescent="0.2">
      <c r="A150" s="96" t="str">
        <f>IFERROR(INDEX('2_Review &amp; Audit'!$F$6:$F$505,MATCH(ROW()-5,'2_Review &amp; Audit'!$AC$6:$AC$505,0)),"")</f>
        <v/>
      </c>
      <c r="B150" s="96" t="str">
        <f>IF($A150="","",INDEX('2_Review &amp; Audit'!$C$6:$C$505,MATCH(ROW()-5,'2_Review &amp; Audit'!$AC$6:$AC$505,0)))</f>
        <v/>
      </c>
      <c r="C150" s="96" t="str">
        <f>IF($A150="","",INDEX('2_Review &amp; Audit'!$D$6:$D$505,MATCH(ROW()-5,'2_Review &amp; Audit'!$AC$6:$AC$505,0)))</f>
        <v/>
      </c>
      <c r="D150" s="114" t="str">
        <f>IF($A150="","",INDEX('2_Review &amp; Audit'!$H$6:$H$505,MATCH(ROW()-5,'2_Review &amp; Audit'!$AC$6:$AC$505,0)))</f>
        <v/>
      </c>
      <c r="E150" s="108" t="str">
        <f>IF($A150="","",INDEX('2_Review &amp; Audit'!$M$6:$M$505,MATCH(ROW()-5,'2_Review &amp; Audit'!$AC$6:$AC$505,0)))</f>
        <v/>
      </c>
      <c r="F150" s="109" t="str">
        <f>IF($A150="","",IF(INDEX('2_Review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50" s="142" t="str">
        <f>IF(OR($A150="",$F150=0),"",ABS(INDEX('2_Review &amp; Audit'!$Q$6:$Q$505,MATCH(ROW()-5,'2_Review &amp; Audit'!$AC$6:$AC$505,0))/$F150))</f>
        <v/>
      </c>
      <c r="H150" s="142" t="str">
        <f>IF($A150="","",ABS(INDEX('2_Review &amp; Audit'!$Q$6:$Q$505,MATCH(ROW()-5,'2_Review &amp; Audit'!$AC$6:$AC$505,0))))</f>
        <v/>
      </c>
      <c r="I150" s="96" t="str">
        <f>IF($A150="","",INDEX('2_Review &amp; Audit'!$Y$6:$Y$505,MATCH(ROW()-5,'2_Review &amp; Audit'!$AC$6:$AC$505,0)))</f>
        <v/>
      </c>
      <c r="J150" s="110" t="str">
        <f>IF($A150="","",IFERROR(MATCH(ROW()-5,'2_Review &amp; Audit'!$AC$6:$AC$505,0)+5,""))</f>
        <v/>
      </c>
      <c r="K150" s="96" t="str" cm="1">
        <f t="array" ref="K150">IF($A150="","",IF($AU150&lt;&gt;"",IFERROR(MATCH($AU150,'2_Review &amp; Audit'!$H$6:$H$505,0)+5,""),IFERROR(MATCH(1,INDEX(('2_Review &amp; Audit'!$F$6:$F$505=$A150)*('2_Review &amp; Audit'!$I$6:$I$505&gt;=$E150-30)*('2_Review &amp; Audit'!$I$6:$I$505&lt;=$E150+30)*('2_Review &amp; Audit'!$R$6:$R$505&gt;0),0),0)+5,"")))</f>
        <v/>
      </c>
      <c r="L150" s="110" t="str" cm="1">
        <f t="array" ref="L150">IF($K150="","",INDEX('2_Review &amp; Audit'!$H:$H,$K150))</f>
        <v/>
      </c>
      <c r="M150" s="111" t="str">
        <f t="array" ref="M150">IF($K150="","",INDEX('2_Review &amp; Audit'!$I:$I,$K150))</f>
        <v/>
      </c>
      <c r="N150" s="109" t="str" cm="1">
        <f t="array" ref="N150">IF($K150="","",MAX(0,INDEX('2_Review &amp; Audit'!$R:$R,$K150)-SUMIFS($O$7:O149,$K$7:K149,$K150)))</f>
        <v/>
      </c>
      <c r="O150" s="109" t="str">
        <f>IF(OR($K150="",$N150="",$F150=""),"",MIN($F150,$N150))</f>
        <v/>
      </c>
      <c r="P150" s="112" t="str">
        <f>IF($O150="","",$O150*$G150)</f>
        <v/>
      </c>
      <c r="Q150" s="112" t="str">
        <f>IF($M150="","",$H150-IF($P150="",0,$P150)-IF($Y150="",0,$Y150)-IF($AH150="",0,$AH150)-IF($AQ150="",0,$AQ150))</f>
        <v/>
      </c>
      <c r="R150" s="112" t="str">
        <f t="shared" si="24"/>
        <v/>
      </c>
      <c r="S150" s="96" t="str">
        <f>IF($M150="","",MAX(0,N($F150)-N($O150)))</f>
        <v/>
      </c>
      <c r="T150" s="96" t="str" cm="1">
        <f t="array" ref="T150">IF(OR($D150="",$S150="",N($S150)&lt;=0),"",IFERROR(MATCH(1,INDEX(('2_Review &amp; Audit'!$F$6:$F$505=$A150)*('2_Review &amp; Audit'!$I$6:$I$505&gt;=$E150-30)*('2_Review &amp; Audit'!$I$6:$I$505&lt;=$E150+30)*('2_Review &amp; Audit'!$R$6:$R$505&gt;0)*(ROW('2_Review &amp; Audit'!$R$6:$R$505)&gt;$K150),0),0)+5,""))</f>
        <v/>
      </c>
      <c r="U150" s="96" t="str" cm="1">
        <f t="array" ref="U150">IF($T150="","",INDEX('2_Review &amp; Audit'!$H:$H,$T150))</f>
        <v/>
      </c>
      <c r="V150" s="108" t="str">
        <f t="array" ref="V150">IF($T150="","",INDEX('2_Review &amp; Audit'!$I:$I,$T150))</f>
        <v/>
      </c>
      <c r="W150" s="96" t="str">
        <f t="array" ref="W150">IF($T150="","",MAX(0,INDEX('2_Review &amp; Audit'!$J:$J,$T150)-SUMIFS($X$7:X149,$T$7:T149,$T150)))</f>
        <v/>
      </c>
      <c r="X150" s="96" t="str">
        <f t="shared" si="21"/>
        <v/>
      </c>
      <c r="Y150" s="117" t="str">
        <f>IF($X150="","",$X150*$G150)</f>
        <v/>
      </c>
      <c r="Z150" s="117" t="str">
        <f>IF($T150="","",$H150-IF($P150="",0,$P150)-IF($Y150="",0,$Y150))</f>
        <v/>
      </c>
      <c r="AA150" s="117" t="str">
        <f t="shared" si="22"/>
        <v/>
      </c>
      <c r="AB150" s="96" t="str">
        <f t="shared" si="25"/>
        <v/>
      </c>
      <c r="AC150" s="96" t="str">
        <f t="array" ref="AC150">IF(OR($D150="",$AB150="",N($AB150)&lt;=0),"",IFERROR(MATCH(1,INDEX(('2_Review &amp; Audit'!$F$6:$F$505=$A150)*('2_Review &amp; Audit'!$I$6:$I$505&gt;=$E150-30)*('2_Review &amp; Audit'!$I$6:$I$505&lt;=$E150+30)*('2_Review &amp; Audit'!$R$6:$R$505&gt;0)*(ROW('2_Review &amp; Audit'!$R$6:$R$505)&gt;$T150),0),0)+5,""))</f>
        <v/>
      </c>
      <c r="AD150" s="96" t="str" cm="1">
        <f t="array" ref="AD150">IF($AC150="","",INDEX('2_Review &amp; Audit'!$H:$H,$AC150))</f>
        <v/>
      </c>
      <c r="AE150" s="108" t="str">
        <f t="array" ref="AE150">IF($AC150="","",INDEX('2_Review &amp; Audit'!$I:$I,$AC150))</f>
        <v/>
      </c>
      <c r="AF150" s="96" t="str">
        <f t="array" ref="AF150">IF($AC150="","",MAX(0,INDEX('2_Review &amp; Audit'!$J:$J,$AC150)-SUMIFS($AG$7:AG149,$AC$7:AC149,$AC150)))</f>
        <v/>
      </c>
      <c r="AG150" s="96" t="str">
        <f t="shared" si="23"/>
        <v/>
      </c>
      <c r="AH150" s="117" t="str">
        <f>IF($AG150="","",$AG150*$G150)</f>
        <v/>
      </c>
      <c r="AI150" s="117" t="str">
        <f>IF($AC150="","",$H150-IF($P150="",0,$P150)-IF($Y150="",0,$Y150)-IF($AH150="",0,$AH150))</f>
        <v/>
      </c>
      <c r="AJ150" s="117" t="str">
        <f t="shared" si="3"/>
        <v/>
      </c>
      <c r="AK150" s="96" t="str">
        <f t="shared" si="26"/>
        <v/>
      </c>
      <c r="AL150" s="96" t="str" cm="1">
        <f t="array" ref="AL150">IF(OR($D150="",$AK150="",N($AK150)&lt;=0),"",IFERROR(MATCH(1,INDEX(('2_Review &amp; Audit'!$F$6:$F$505=$A150)*('2_Review &amp; Audit'!$I$6:$I$505&gt;=$E150-30)*('2_Review &amp; Audit'!$I$6:$I$505&lt;=$E150+30)*('2_Review &amp; Audit'!$R$6:$R$505&gt;0)*(ROW('2_Review &amp; Audit'!$R$6:$R$505)&gt;$AC150),0),0)+5,""))</f>
        <v/>
      </c>
      <c r="AM150" s="96" t="str">
        <f>IF($AL150="","",INDEX('2_Review &amp; Audit'!$H:$H,$AL150))</f>
        <v/>
      </c>
      <c r="AN150" s="108" t="str">
        <f>IF($AL150="","",INDEX('2_Review &amp; Audit'!$I:$I,$AL150))</f>
        <v/>
      </c>
      <c r="AO150" s="96" t="str">
        <f>IF($AL150="","",MAX(0,INDEX('2_Review &amp; Audit'!$H:$H,$AL150)-SUMIFS($AP$7:AP149,$AL$7:AL149,$AL150)))</f>
        <v/>
      </c>
      <c r="AP150" s="96" t="str">
        <f>IF(OR($D150="",$AK150="",$AO150=""),"",MIN($AK150,$AO150))</f>
        <v/>
      </c>
      <c r="AQ150" s="117" t="str">
        <f>IF($AP150="","",$AP150*$G150)</f>
        <v/>
      </c>
      <c r="AR150" s="117" t="str">
        <f>IF($AL150="","",$H150-IF($P150="",0,$P150)-IF($Y150="",0,$Y150)-IF($AH150="",0,$AH150)-IF($AQ150="",0,$AQ150))</f>
        <v/>
      </c>
      <c r="AS150" s="117" t="str">
        <f t="shared" si="27"/>
        <v/>
      </c>
      <c r="AT150" s="96" t="str">
        <f t="shared" si="28"/>
        <v/>
      </c>
      <c r="AU150" s="96"/>
    </row>
    <row r="151" spans="1:47" ht="12.75" customHeight="1" x14ac:dyDescent="0.2">
      <c r="A151" s="96" t="str">
        <f>IFERROR(INDEX('2_Review &amp; Audit'!$F$6:$F$505,MATCH(ROW()-5,'2_Review &amp; Audit'!$AC$6:$AC$505,0)),"")</f>
        <v/>
      </c>
      <c r="B151" s="96" t="str">
        <f>IF($A151="","",INDEX('2_Review &amp; Audit'!$C$6:$C$505,MATCH(ROW()-5,'2_Review &amp; Audit'!$AC$6:$AC$505,0)))</f>
        <v/>
      </c>
      <c r="C151" s="96" t="str">
        <f>IF($A151="","",INDEX('2_Review &amp; Audit'!$D$6:$D$505,MATCH(ROW()-5,'2_Review &amp; Audit'!$AC$6:$AC$505,0)))</f>
        <v/>
      </c>
      <c r="D151" s="114" t="str">
        <f>IF($A151="","",INDEX('2_Review &amp; Audit'!$H$6:$H$505,MATCH(ROW()-5,'2_Review &amp; Audit'!$AC$6:$AC$505,0)))</f>
        <v/>
      </c>
      <c r="E151" s="108" t="str">
        <f>IF($A151="","",INDEX('2_Review &amp; Audit'!$M$6:$M$505,MATCH(ROW()-5,'2_Review &amp; Audit'!$AC$6:$AC$505,0)))</f>
        <v/>
      </c>
      <c r="F151" s="109" t="str">
        <f>IF($A151="","",IF(INDEX('2_Review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51" s="142" t="str">
        <f>IF(OR($A151="",$F151=0),"",ABS(INDEX('2_Review &amp; Audit'!$Q$6:$Q$505,MATCH(ROW()-5,'2_Review &amp; Audit'!$AC$6:$AC$505,0))/$F151))</f>
        <v/>
      </c>
      <c r="H151" s="142" t="str">
        <f>IF($A151="","",ABS(INDEX('2_Review &amp; Audit'!$Q$6:$Q$505,MATCH(ROW()-5,'2_Review &amp; Audit'!$AC$6:$AC$505,0))))</f>
        <v/>
      </c>
      <c r="I151" s="96" t="str">
        <f>IF($A151="","",INDEX('2_Review &amp; Audit'!$Y$6:$Y$505,MATCH(ROW()-5,'2_Review &amp; Audit'!$AC$6:$AC$505,0)))</f>
        <v/>
      </c>
      <c r="J151" s="110" t="str">
        <f>IF($A151="","",IFERROR(MATCH(ROW()-5,'2_Review &amp; Audit'!$AC$6:$AC$505,0)+5,""))</f>
        <v/>
      </c>
      <c r="K151" s="96" t="str" cm="1">
        <f t="array" ref="K151">IF($A151="","",IF($AU151&lt;&gt;"",IFERROR(MATCH($AU151,'2_Review &amp; Audit'!$H$6:$H$505,0)+5,""),IFERROR(MATCH(1,INDEX(('2_Review &amp; Audit'!$F$6:$F$505=$A151)*('2_Review &amp; Audit'!$I$6:$I$505&gt;=$E151-30)*('2_Review &amp; Audit'!$I$6:$I$505&lt;=$E151+30)*('2_Review &amp; Audit'!$R$6:$R$505&gt;0),0),0)+5,"")))</f>
        <v/>
      </c>
      <c r="L151" s="110" t="str" cm="1">
        <f t="array" ref="L151">IF($K151="","",INDEX('2_Review &amp; Audit'!$H:$H,$K151))</f>
        <v/>
      </c>
      <c r="M151" s="111" t="str">
        <f t="array" ref="M151">IF($K151="","",INDEX('2_Review &amp; Audit'!$I:$I,$K151))</f>
        <v/>
      </c>
      <c r="N151" s="109" t="str" cm="1">
        <f t="array" ref="N151">IF($K151="","",MAX(0,INDEX('2_Review &amp; Audit'!$R:$R,$K151)-SUMIFS($O$7:O150,$K$7:K150,$K151)))</f>
        <v/>
      </c>
      <c r="O151" s="109" t="str">
        <f>IF(OR($K151="",$N151="",$F151=""),"",MIN($F151,$N151))</f>
        <v/>
      </c>
      <c r="P151" s="112" t="str">
        <f>IF($O151="","",$O151*$G151)</f>
        <v/>
      </c>
      <c r="Q151" s="112" t="str">
        <f>IF($M151="","",$H151-IF($P151="",0,$P151)-IF($Y151="",0,$Y151)-IF($AH151="",0,$AH151)-IF($AQ151="",0,$AQ151))</f>
        <v/>
      </c>
      <c r="R151" s="112" t="str">
        <f t="shared" si="24"/>
        <v/>
      </c>
      <c r="S151" s="96" t="str">
        <f>IF($M151="","",MAX(0,N($F151)-N($O151)))</f>
        <v/>
      </c>
      <c r="T151" s="96" t="str" cm="1">
        <f t="array" ref="T151">IF(OR($D151="",$S151="",N($S151)&lt;=0),"",IFERROR(MATCH(1,INDEX(('2_Review &amp; Audit'!$F$6:$F$505=$A151)*('2_Review &amp; Audit'!$I$6:$I$505&gt;=$E151-30)*('2_Review &amp; Audit'!$I$6:$I$505&lt;=$E151+30)*('2_Review &amp; Audit'!$R$6:$R$505&gt;0)*(ROW('2_Review &amp; Audit'!$R$6:$R$505)&gt;$K151),0),0)+5,""))</f>
        <v/>
      </c>
      <c r="U151" s="96" t="str" cm="1">
        <f t="array" ref="U151">IF($T151="","",INDEX('2_Review &amp; Audit'!$H:$H,$T151))</f>
        <v/>
      </c>
      <c r="V151" s="108" t="str">
        <f t="array" ref="V151">IF($T151="","",INDEX('2_Review &amp; Audit'!$I:$I,$T151))</f>
        <v/>
      </c>
      <c r="W151" s="96" t="str">
        <f t="array" ref="W151">IF($T151="","",MAX(0,INDEX('2_Review &amp; Audit'!$J:$J,$T151)-SUMIFS($X$7:X150,$T$7:T150,$T151)))</f>
        <v/>
      </c>
      <c r="X151" s="96" t="str">
        <f t="shared" si="21"/>
        <v/>
      </c>
      <c r="Y151" s="117" t="str">
        <f>IF($X151="","",$X151*$G151)</f>
        <v/>
      </c>
      <c r="Z151" s="117" t="str">
        <f>IF($T151="","",$H151-IF($P151="",0,$P151)-IF($Y151="",0,$Y151))</f>
        <v/>
      </c>
      <c r="AA151" s="117" t="str">
        <f t="shared" si="22"/>
        <v/>
      </c>
      <c r="AB151" s="96" t="str">
        <f t="shared" si="25"/>
        <v/>
      </c>
      <c r="AC151" s="96" t="str">
        <f t="array" ref="AC151">IF(OR($D151="",$AB151="",N($AB151)&lt;=0),"",IFERROR(MATCH(1,INDEX(('2_Review &amp; Audit'!$F$6:$F$505=$A151)*('2_Review &amp; Audit'!$I$6:$I$505&gt;=$E151-30)*('2_Review &amp; Audit'!$I$6:$I$505&lt;=$E151+30)*('2_Review &amp; Audit'!$R$6:$R$505&gt;0)*(ROW('2_Review &amp; Audit'!$R$6:$R$505)&gt;$T151),0),0)+5,""))</f>
        <v/>
      </c>
      <c r="AD151" s="96" t="str" cm="1">
        <f t="array" ref="AD151">IF($AC151="","",INDEX('2_Review &amp; Audit'!$H:$H,$AC151))</f>
        <v/>
      </c>
      <c r="AE151" s="108" t="str">
        <f t="array" ref="AE151">IF($AC151="","",INDEX('2_Review &amp; Audit'!$I:$I,$AC151))</f>
        <v/>
      </c>
      <c r="AF151" s="96" t="str">
        <f t="array" ref="AF151">IF($AC151="","",MAX(0,INDEX('2_Review &amp; Audit'!$J:$J,$AC151)-SUMIFS($AG$7:AG150,$AC$7:AC150,$AC151)))</f>
        <v/>
      </c>
      <c r="AG151" s="96" t="str">
        <f t="shared" si="23"/>
        <v/>
      </c>
      <c r="AH151" s="117" t="str">
        <f>IF($AG151="","",$AG151*$G151)</f>
        <v/>
      </c>
      <c r="AI151" s="117" t="str">
        <f>IF($AC151="","",$H151-IF($P151="",0,$P151)-IF($Y151="",0,$Y151)-IF($AH151="",0,$AH151))</f>
        <v/>
      </c>
      <c r="AJ151" s="117" t="str">
        <f t="shared" si="3"/>
        <v/>
      </c>
      <c r="AK151" s="96" t="str">
        <f t="shared" si="26"/>
        <v/>
      </c>
      <c r="AL151" s="96" t="str" cm="1">
        <f t="array" ref="AL151">IF(OR($D151="",$AK151="",N($AK151)&lt;=0),"",IFERROR(MATCH(1,INDEX(('2_Review &amp; Audit'!$F$6:$F$505=$A151)*('2_Review &amp; Audit'!$I$6:$I$505&gt;=$E151-30)*('2_Review &amp; Audit'!$I$6:$I$505&lt;=$E151+30)*('2_Review &amp; Audit'!$R$6:$R$505&gt;0)*(ROW('2_Review &amp; Audit'!$R$6:$R$505)&gt;$AC151),0),0)+5,""))</f>
        <v/>
      </c>
      <c r="AM151" s="96" t="str">
        <f>IF($AL151="","",INDEX('2_Review &amp; Audit'!$H:$H,$AL151))</f>
        <v/>
      </c>
      <c r="AN151" s="108" t="str">
        <f>IF($AL151="","",INDEX('2_Review &amp; Audit'!$I:$I,$AL151))</f>
        <v/>
      </c>
      <c r="AO151" s="96" t="str">
        <f>IF($AL151="","",MAX(0,INDEX('2_Review &amp; Audit'!$H:$H,$AL151)-SUMIFS($AP$7:AP150,$AL$7:AL150,$AL151)))</f>
        <v/>
      </c>
      <c r="AP151" s="96" t="str">
        <f>IF(OR($D151="",$AK151="",$AO151=""),"",MIN($AK151,$AO151))</f>
        <v/>
      </c>
      <c r="AQ151" s="117" t="str">
        <f>IF($AP151="","",$AP151*$G151)</f>
        <v/>
      </c>
      <c r="AR151" s="117" t="str">
        <f>IF($AL151="","",$H151-IF($P151="",0,$P151)-IF($Y151="",0,$Y151)-IF($AH151="",0,$AH151)-IF($AQ151="",0,$AQ151))</f>
        <v/>
      </c>
      <c r="AS151" s="117" t="str">
        <f t="shared" si="27"/>
        <v/>
      </c>
      <c r="AT151" s="96" t="str">
        <f t="shared" si="28"/>
        <v/>
      </c>
      <c r="AU151" s="96"/>
    </row>
    <row r="152" spans="1:47" ht="12.75" customHeight="1" x14ac:dyDescent="0.2">
      <c r="A152" s="96" t="str">
        <f>IFERROR(INDEX('2_Review &amp; Audit'!$F$6:$F$505,MATCH(ROW()-5,'2_Review &amp; Audit'!$AC$6:$AC$505,0)),"")</f>
        <v/>
      </c>
      <c r="B152" s="96" t="str">
        <f>IF($A152="","",INDEX('2_Review &amp; Audit'!$C$6:$C$505,MATCH(ROW()-5,'2_Review &amp; Audit'!$AC$6:$AC$505,0)))</f>
        <v/>
      </c>
      <c r="C152" s="96" t="str">
        <f>IF($A152="","",INDEX('2_Review &amp; Audit'!$D$6:$D$505,MATCH(ROW()-5,'2_Review &amp; Audit'!$AC$6:$AC$505,0)))</f>
        <v/>
      </c>
      <c r="D152" s="114" t="str">
        <f>IF($A152="","",INDEX('2_Review &amp; Audit'!$H$6:$H$505,MATCH(ROW()-5,'2_Review &amp; Audit'!$AC$6:$AC$505,0)))</f>
        <v/>
      </c>
      <c r="E152" s="108" t="str">
        <f>IF($A152="","",INDEX('2_Review &amp; Audit'!$M$6:$M$505,MATCH(ROW()-5,'2_Review &amp; Audit'!$AC$6:$AC$505,0)))</f>
        <v/>
      </c>
      <c r="F152" s="109" t="str">
        <f>IF($A152="","",IF(INDEX('2_Review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52" s="142" t="str">
        <f>IF(OR($A152="",$F152=0),"",ABS(INDEX('2_Review &amp; Audit'!$Q$6:$Q$505,MATCH(ROW()-5,'2_Review &amp; Audit'!$AC$6:$AC$505,0))/$F152))</f>
        <v/>
      </c>
      <c r="H152" s="142" t="str">
        <f>IF($A152="","",ABS(INDEX('2_Review &amp; Audit'!$Q$6:$Q$505,MATCH(ROW()-5,'2_Review &amp; Audit'!$AC$6:$AC$505,0))))</f>
        <v/>
      </c>
      <c r="I152" s="96" t="str">
        <f>IF($A152="","",INDEX('2_Review &amp; Audit'!$Y$6:$Y$505,MATCH(ROW()-5,'2_Review &amp; Audit'!$AC$6:$AC$505,0)))</f>
        <v/>
      </c>
      <c r="J152" s="110" t="str">
        <f>IF($A152="","",IFERROR(MATCH(ROW()-5,'2_Review &amp; Audit'!$AC$6:$AC$505,0)+5,""))</f>
        <v/>
      </c>
      <c r="K152" s="96" t="str" cm="1">
        <f t="array" ref="K152">IF($A152="","",IF($AU152&lt;&gt;"",IFERROR(MATCH($AU152,'2_Review &amp; Audit'!$H$6:$H$505,0)+5,""),IFERROR(MATCH(1,INDEX(('2_Review &amp; Audit'!$F$6:$F$505=$A152)*('2_Review &amp; Audit'!$I$6:$I$505&gt;=$E152-30)*('2_Review &amp; Audit'!$I$6:$I$505&lt;=$E152+30)*('2_Review &amp; Audit'!$R$6:$R$505&gt;0),0),0)+5,"")))</f>
        <v/>
      </c>
      <c r="L152" s="110" t="str" cm="1">
        <f t="array" ref="L152">IF($K152="","",INDEX('2_Review &amp; Audit'!$H:$H,$K152))</f>
        <v/>
      </c>
      <c r="M152" s="111" t="str">
        <f t="array" ref="M152">IF($K152="","",INDEX('2_Review &amp; Audit'!$I:$I,$K152))</f>
        <v/>
      </c>
      <c r="N152" s="109" t="str" cm="1">
        <f t="array" ref="N152">IF($K152="","",MAX(0,INDEX('2_Review &amp; Audit'!$R:$R,$K152)-SUMIFS($O$7:O151,$K$7:K151,$K152)))</f>
        <v/>
      </c>
      <c r="O152" s="109" t="str">
        <f>IF(OR($K152="",$N152="",$F152=""),"",MIN($F152,$N152))</f>
        <v/>
      </c>
      <c r="P152" s="112" t="str">
        <f>IF($O152="","",$O152*$G152)</f>
        <v/>
      </c>
      <c r="Q152" s="112" t="str">
        <f>IF($M152="","",$H152-IF($P152="",0,$P152)-IF($Y152="",0,$Y152)-IF($AH152="",0,$AH152)-IF($AQ152="",0,$AQ152))</f>
        <v/>
      </c>
      <c r="R152" s="112" t="str">
        <f t="shared" si="24"/>
        <v/>
      </c>
      <c r="S152" s="96" t="str">
        <f>IF($M152="","",MAX(0,N($F152)-N($O152)))</f>
        <v/>
      </c>
      <c r="T152" s="96" t="str" cm="1">
        <f t="array" ref="T152">IF(OR($D152="",$S152="",N($S152)&lt;=0),"",IFERROR(MATCH(1,INDEX(('2_Review &amp; Audit'!$F$6:$F$505=$A152)*('2_Review &amp; Audit'!$I$6:$I$505&gt;=$E152-30)*('2_Review &amp; Audit'!$I$6:$I$505&lt;=$E152+30)*('2_Review &amp; Audit'!$R$6:$R$505&gt;0)*(ROW('2_Review &amp; Audit'!$R$6:$R$505)&gt;$K152),0),0)+5,""))</f>
        <v/>
      </c>
      <c r="U152" s="96" t="str" cm="1">
        <f t="array" ref="U152">IF($T152="","",INDEX('2_Review &amp; Audit'!$H:$H,$T152))</f>
        <v/>
      </c>
      <c r="V152" s="108" t="str">
        <f t="array" ref="V152">IF($T152="","",INDEX('2_Review &amp; Audit'!$I:$I,$T152))</f>
        <v/>
      </c>
      <c r="W152" s="96" t="str">
        <f t="array" ref="W152">IF($T152="","",MAX(0,INDEX('2_Review &amp; Audit'!$J:$J,$T152)-SUMIFS($X$7:X151,$T$7:T151,$T152)))</f>
        <v/>
      </c>
      <c r="X152" s="96" t="str">
        <f t="shared" si="21"/>
        <v/>
      </c>
      <c r="Y152" s="117" t="str">
        <f>IF($X152="","",$X152*$G152)</f>
        <v/>
      </c>
      <c r="Z152" s="117" t="str">
        <f>IF($T152="","",$H152-IF($P152="",0,$P152)-IF($Y152="",0,$Y152))</f>
        <v/>
      </c>
      <c r="AA152" s="117" t="str">
        <f t="shared" si="22"/>
        <v/>
      </c>
      <c r="AB152" s="96" t="str">
        <f t="shared" si="25"/>
        <v/>
      </c>
      <c r="AC152" s="96" t="str">
        <f t="array" ref="AC152">IF(OR($D152="",$AB152="",N($AB152)&lt;=0),"",IFERROR(MATCH(1,INDEX(('2_Review &amp; Audit'!$F$6:$F$505=$A152)*('2_Review &amp; Audit'!$I$6:$I$505&gt;=$E152-30)*('2_Review &amp; Audit'!$I$6:$I$505&lt;=$E152+30)*('2_Review &amp; Audit'!$R$6:$R$505&gt;0)*(ROW('2_Review &amp; Audit'!$R$6:$R$505)&gt;$T152),0),0)+5,""))</f>
        <v/>
      </c>
      <c r="AD152" s="96" t="str" cm="1">
        <f t="array" ref="AD152">IF($AC152="","",INDEX('2_Review &amp; Audit'!$H:$H,$AC152))</f>
        <v/>
      </c>
      <c r="AE152" s="108" t="str">
        <f t="array" ref="AE152">IF($AC152="","",INDEX('2_Review &amp; Audit'!$I:$I,$AC152))</f>
        <v/>
      </c>
      <c r="AF152" s="96" t="str">
        <f t="array" ref="AF152">IF($AC152="","",MAX(0,INDEX('2_Review &amp; Audit'!$J:$J,$AC152)-SUMIFS($AG$7:AG151,$AC$7:AC151,$AC152)))</f>
        <v/>
      </c>
      <c r="AG152" s="96" t="str">
        <f t="shared" si="23"/>
        <v/>
      </c>
      <c r="AH152" s="117" t="str">
        <f>IF($AG152="","",$AG152*$G152)</f>
        <v/>
      </c>
      <c r="AI152" s="117" t="str">
        <f>IF($AC152="","",$H152-IF($P152="",0,$P152)-IF($Y152="",0,$Y152)-IF($AH152="",0,$AH152))</f>
        <v/>
      </c>
      <c r="AJ152" s="117" t="str">
        <f t="shared" si="3"/>
        <v/>
      </c>
      <c r="AK152" s="96" t="str">
        <f t="shared" si="26"/>
        <v/>
      </c>
      <c r="AL152" s="96" t="str" cm="1">
        <f t="array" ref="AL152">IF(OR($D152="",$AK152="",N($AK152)&lt;=0),"",IFERROR(MATCH(1,INDEX(('2_Review &amp; Audit'!$F$6:$F$505=$A152)*('2_Review &amp; Audit'!$I$6:$I$505&gt;=$E152-30)*('2_Review &amp; Audit'!$I$6:$I$505&lt;=$E152+30)*('2_Review &amp; Audit'!$R$6:$R$505&gt;0)*(ROW('2_Review &amp; Audit'!$R$6:$R$505)&gt;$AC152),0),0)+5,""))</f>
        <v/>
      </c>
      <c r="AM152" s="96" t="str">
        <f>IF($AL152="","",INDEX('2_Review &amp; Audit'!$H:$H,$AL152))</f>
        <v/>
      </c>
      <c r="AN152" s="108" t="str">
        <f>IF($AL152="","",INDEX('2_Review &amp; Audit'!$I:$I,$AL152))</f>
        <v/>
      </c>
      <c r="AO152" s="96" t="str">
        <f>IF($AL152="","",MAX(0,INDEX('2_Review &amp; Audit'!$H:$H,$AL152)-SUMIFS($AP$7:AP151,$AL$7:AL151,$AL152)))</f>
        <v/>
      </c>
      <c r="AP152" s="96" t="str">
        <f>IF(OR($D152="",$AK152="",$AO152=""),"",MIN($AK152,$AO152))</f>
        <v/>
      </c>
      <c r="AQ152" s="117" t="str">
        <f>IF($AP152="","",$AP152*$G152)</f>
        <v/>
      </c>
      <c r="AR152" s="117" t="str">
        <f>IF($AL152="","",$H152-IF($P152="",0,$P152)-IF($Y152="",0,$Y152)-IF($AH152="",0,$AH152)-IF($AQ152="",0,$AQ152))</f>
        <v/>
      </c>
      <c r="AS152" s="117" t="str">
        <f t="shared" si="27"/>
        <v/>
      </c>
      <c r="AT152" s="96" t="str">
        <f t="shared" si="28"/>
        <v/>
      </c>
      <c r="AU152" s="96"/>
    </row>
    <row r="153" spans="1:47" ht="12.75" customHeight="1" x14ac:dyDescent="0.2">
      <c r="A153" s="96" t="str">
        <f>IFERROR(INDEX('2_Review &amp; Audit'!$F$6:$F$505,MATCH(ROW()-5,'2_Review &amp; Audit'!$AC$6:$AC$505,0)),"")</f>
        <v/>
      </c>
      <c r="B153" s="96" t="str">
        <f>IF($A153="","",INDEX('2_Review &amp; Audit'!$C$6:$C$505,MATCH(ROW()-5,'2_Review &amp; Audit'!$AC$6:$AC$505,0)))</f>
        <v/>
      </c>
      <c r="C153" s="96" t="str">
        <f>IF($A153="","",INDEX('2_Review &amp; Audit'!$D$6:$D$505,MATCH(ROW()-5,'2_Review &amp; Audit'!$AC$6:$AC$505,0)))</f>
        <v/>
      </c>
      <c r="D153" s="114" t="str">
        <f>IF($A153="","",INDEX('2_Review &amp; Audit'!$H$6:$H$505,MATCH(ROW()-5,'2_Review &amp; Audit'!$AC$6:$AC$505,0)))</f>
        <v/>
      </c>
      <c r="E153" s="108" t="str">
        <f>IF($A153="","",INDEX('2_Review &amp; Audit'!$M$6:$M$505,MATCH(ROW()-5,'2_Review &amp; Audit'!$AC$6:$AC$505,0)))</f>
        <v/>
      </c>
      <c r="F153" s="109" t="str">
        <f>IF($A153="","",IF(INDEX('2_Review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53" s="142" t="str">
        <f>IF(OR($A153="",$F153=0),"",ABS(INDEX('2_Review &amp; Audit'!$Q$6:$Q$505,MATCH(ROW()-5,'2_Review &amp; Audit'!$AC$6:$AC$505,0))/$F153))</f>
        <v/>
      </c>
      <c r="H153" s="142" t="str">
        <f>IF($A153="","",ABS(INDEX('2_Review &amp; Audit'!$Q$6:$Q$505,MATCH(ROW()-5,'2_Review &amp; Audit'!$AC$6:$AC$505,0))))</f>
        <v/>
      </c>
      <c r="I153" s="96" t="str">
        <f>IF($A153="","",INDEX('2_Review &amp; Audit'!$Y$6:$Y$505,MATCH(ROW()-5,'2_Review &amp; Audit'!$AC$6:$AC$505,0)))</f>
        <v/>
      </c>
      <c r="J153" s="110" t="str">
        <f>IF($A153="","",IFERROR(MATCH(ROW()-5,'2_Review &amp; Audit'!$AC$6:$AC$505,0)+5,""))</f>
        <v/>
      </c>
      <c r="K153" s="96" t="str" cm="1">
        <f t="array" ref="K153">IF($A153="","",IF($AU153&lt;&gt;"",IFERROR(MATCH($AU153,'2_Review &amp; Audit'!$H$6:$H$505,0)+5,""),IFERROR(MATCH(1,INDEX(('2_Review &amp; Audit'!$F$6:$F$505=$A153)*('2_Review &amp; Audit'!$I$6:$I$505&gt;=$E153-30)*('2_Review &amp; Audit'!$I$6:$I$505&lt;=$E153+30)*('2_Review &amp; Audit'!$R$6:$R$505&gt;0),0),0)+5,"")))</f>
        <v/>
      </c>
      <c r="L153" s="110" t="str" cm="1">
        <f t="array" ref="L153">IF($K153="","",INDEX('2_Review &amp; Audit'!$H:$H,$K153))</f>
        <v/>
      </c>
      <c r="M153" s="111" t="str">
        <f t="array" ref="M153">IF($K153="","",INDEX('2_Review &amp; Audit'!$I:$I,$K153))</f>
        <v/>
      </c>
      <c r="N153" s="109" t="str" cm="1">
        <f t="array" ref="N153">IF($K153="","",MAX(0,INDEX('2_Review &amp; Audit'!$R:$R,$K153)-SUMIFS($O$7:O152,$K$7:K152,$K153)))</f>
        <v/>
      </c>
      <c r="O153" s="109" t="str">
        <f>IF(OR($K153="",$N153="",$F153=""),"",MIN($F153,$N153))</f>
        <v/>
      </c>
      <c r="P153" s="112" t="str">
        <f>IF($O153="","",$O153*$G153)</f>
        <v/>
      </c>
      <c r="Q153" s="112" t="str">
        <f>IF($M153="","",$H153-IF($P153="",0,$P153)-IF($Y153="",0,$Y153)-IF($AH153="",0,$AH153)-IF($AQ153="",0,$AQ153))</f>
        <v/>
      </c>
      <c r="R153" s="112" t="str">
        <f t="shared" si="24"/>
        <v/>
      </c>
      <c r="S153" s="96" t="str">
        <f>IF($M153="","",MAX(0,N($F153)-N($O153)))</f>
        <v/>
      </c>
      <c r="T153" s="96" t="str" cm="1">
        <f t="array" ref="T153">IF(OR($D153="",$S153="",N($S153)&lt;=0),"",IFERROR(MATCH(1,INDEX(('2_Review &amp; Audit'!$F$6:$F$505=$A153)*('2_Review &amp; Audit'!$I$6:$I$505&gt;=$E153-30)*('2_Review &amp; Audit'!$I$6:$I$505&lt;=$E153+30)*('2_Review &amp; Audit'!$R$6:$R$505&gt;0)*(ROW('2_Review &amp; Audit'!$R$6:$R$505)&gt;$K153),0),0)+5,""))</f>
        <v/>
      </c>
      <c r="U153" s="96" t="str" cm="1">
        <f t="array" ref="U153">IF($T153="","",INDEX('2_Review &amp; Audit'!$H:$H,$T153))</f>
        <v/>
      </c>
      <c r="V153" s="108" t="str">
        <f t="array" ref="V153">IF($T153="","",INDEX('2_Review &amp; Audit'!$I:$I,$T153))</f>
        <v/>
      </c>
      <c r="W153" s="96" t="str">
        <f t="array" ref="W153">IF($T153="","",MAX(0,INDEX('2_Review &amp; Audit'!$J:$J,$T153)-SUMIFS($X$7:X152,$T$7:T152,$T153)))</f>
        <v/>
      </c>
      <c r="X153" s="96" t="str">
        <f t="shared" si="21"/>
        <v/>
      </c>
      <c r="Y153" s="117" t="str">
        <f>IF($X153="","",$X153*$G153)</f>
        <v/>
      </c>
      <c r="Z153" s="117" t="str">
        <f>IF($T153="","",$H153-IF($P153="",0,$P153)-IF($Y153="",0,$Y153))</f>
        <v/>
      </c>
      <c r="AA153" s="117" t="str">
        <f t="shared" si="22"/>
        <v/>
      </c>
      <c r="AB153" s="96" t="str">
        <f t="shared" si="25"/>
        <v/>
      </c>
      <c r="AC153" s="96" t="str">
        <f t="array" ref="AC153">IF(OR($D153="",$AB153="",N($AB153)&lt;=0),"",IFERROR(MATCH(1,INDEX(('2_Review &amp; Audit'!$F$6:$F$505=$A153)*('2_Review &amp; Audit'!$I$6:$I$505&gt;=$E153-30)*('2_Review &amp; Audit'!$I$6:$I$505&lt;=$E153+30)*('2_Review &amp; Audit'!$R$6:$R$505&gt;0)*(ROW('2_Review &amp; Audit'!$R$6:$R$505)&gt;$T153),0),0)+5,""))</f>
        <v/>
      </c>
      <c r="AD153" s="96" t="str" cm="1">
        <f t="array" ref="AD153">IF($AC153="","",INDEX('2_Review &amp; Audit'!$H:$H,$AC153))</f>
        <v/>
      </c>
      <c r="AE153" s="108" t="str">
        <f t="array" ref="AE153">IF($AC153="","",INDEX('2_Review &amp; Audit'!$I:$I,$AC153))</f>
        <v/>
      </c>
      <c r="AF153" s="96" t="str">
        <f t="array" ref="AF153">IF($AC153="","",MAX(0,INDEX('2_Review &amp; Audit'!$J:$J,$AC153)-SUMIFS($AG$7:AG152,$AC$7:AC152,$AC153)))</f>
        <v/>
      </c>
      <c r="AG153" s="96" t="str">
        <f t="shared" si="23"/>
        <v/>
      </c>
      <c r="AH153" s="117" t="str">
        <f>IF($AG153="","",$AG153*$G153)</f>
        <v/>
      </c>
      <c r="AI153" s="117" t="str">
        <f>IF($AC153="","",$H153-IF($P153="",0,$P153)-IF($Y153="",0,$Y153)-IF($AH153="",0,$AH153))</f>
        <v/>
      </c>
      <c r="AJ153" s="117" t="str">
        <f t="shared" si="3"/>
        <v/>
      </c>
      <c r="AK153" s="96" t="str">
        <f t="shared" si="26"/>
        <v/>
      </c>
      <c r="AL153" s="96" t="str" cm="1">
        <f t="array" ref="AL153">IF(OR($D153="",$AK153="",N($AK153)&lt;=0),"",IFERROR(MATCH(1,INDEX(('2_Review &amp; Audit'!$F$6:$F$505=$A153)*('2_Review &amp; Audit'!$I$6:$I$505&gt;=$E153-30)*('2_Review &amp; Audit'!$I$6:$I$505&lt;=$E153+30)*('2_Review &amp; Audit'!$R$6:$R$505&gt;0)*(ROW('2_Review &amp; Audit'!$R$6:$R$505)&gt;$AC153),0),0)+5,""))</f>
        <v/>
      </c>
      <c r="AM153" s="96" t="str">
        <f>IF($AL153="","",INDEX('2_Review &amp; Audit'!$H:$H,$AL153))</f>
        <v/>
      </c>
      <c r="AN153" s="108" t="str">
        <f>IF($AL153="","",INDEX('2_Review &amp; Audit'!$I:$I,$AL153))</f>
        <v/>
      </c>
      <c r="AO153" s="96" t="str">
        <f>IF($AL153="","",MAX(0,INDEX('2_Review &amp; Audit'!$H:$H,$AL153)-SUMIFS($AP$7:AP152,$AL$7:AL152,$AL153)))</f>
        <v/>
      </c>
      <c r="AP153" s="96" t="str">
        <f>IF(OR($D153="",$AK153="",$AO153=""),"",MIN($AK153,$AO153))</f>
        <v/>
      </c>
      <c r="AQ153" s="117" t="str">
        <f>IF($AP153="","",$AP153*$G153)</f>
        <v/>
      </c>
      <c r="AR153" s="117" t="str">
        <f>IF($AL153="","",$H153-IF($P153="",0,$P153)-IF($Y153="",0,$Y153)-IF($AH153="",0,$AH153)-IF($AQ153="",0,$AQ153))</f>
        <v/>
      </c>
      <c r="AS153" s="117" t="str">
        <f t="shared" si="27"/>
        <v/>
      </c>
      <c r="AT153" s="96" t="str">
        <f t="shared" si="28"/>
        <v/>
      </c>
      <c r="AU153" s="96"/>
    </row>
    <row r="154" spans="1:47" ht="12.75" customHeight="1" x14ac:dyDescent="0.2">
      <c r="A154" s="96" t="str">
        <f>IFERROR(INDEX('2_Review &amp; Audit'!$F$6:$F$505,MATCH(ROW()-5,'2_Review &amp; Audit'!$AC$6:$AC$505,0)),"")</f>
        <v/>
      </c>
      <c r="B154" s="96" t="str">
        <f>IF($A154="","",INDEX('2_Review &amp; Audit'!$C$6:$C$505,MATCH(ROW()-5,'2_Review &amp; Audit'!$AC$6:$AC$505,0)))</f>
        <v/>
      </c>
      <c r="C154" s="96" t="str">
        <f>IF($A154="","",INDEX('2_Review &amp; Audit'!$D$6:$D$505,MATCH(ROW()-5,'2_Review &amp; Audit'!$AC$6:$AC$505,0)))</f>
        <v/>
      </c>
      <c r="D154" s="114" t="str">
        <f>IF($A154="","",INDEX('2_Review &amp; Audit'!$H$6:$H$505,MATCH(ROW()-5,'2_Review &amp; Audit'!$AC$6:$AC$505,0)))</f>
        <v/>
      </c>
      <c r="E154" s="108" t="str">
        <f>IF($A154="","",INDEX('2_Review &amp; Audit'!$M$6:$M$505,MATCH(ROW()-5,'2_Review &amp; Audit'!$AC$6:$AC$505,0)))</f>
        <v/>
      </c>
      <c r="F154" s="109" t="str">
        <f>IF($A154="","",IF(INDEX('2_Review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54" s="142" t="str">
        <f>IF(OR($A154="",$F154=0),"",ABS(INDEX('2_Review &amp; Audit'!$Q$6:$Q$505,MATCH(ROW()-5,'2_Review &amp; Audit'!$AC$6:$AC$505,0))/$F154))</f>
        <v/>
      </c>
      <c r="H154" s="142" t="str">
        <f>IF($A154="","",ABS(INDEX('2_Review &amp; Audit'!$Q$6:$Q$505,MATCH(ROW()-5,'2_Review &amp; Audit'!$AC$6:$AC$505,0))))</f>
        <v/>
      </c>
      <c r="I154" s="96" t="str">
        <f>IF($A154="","",INDEX('2_Review &amp; Audit'!$Y$6:$Y$505,MATCH(ROW()-5,'2_Review &amp; Audit'!$AC$6:$AC$505,0)))</f>
        <v/>
      </c>
      <c r="J154" s="110" t="str">
        <f>IF($A154="","",IFERROR(MATCH(ROW()-5,'2_Review &amp; Audit'!$AC$6:$AC$505,0)+5,""))</f>
        <v/>
      </c>
      <c r="K154" s="96" t="str" cm="1">
        <f t="array" ref="K154">IF($A154="","",IF($AU154&lt;&gt;"",IFERROR(MATCH($AU154,'2_Review &amp; Audit'!$H$6:$H$505,0)+5,""),IFERROR(MATCH(1,INDEX(('2_Review &amp; Audit'!$F$6:$F$505=$A154)*('2_Review &amp; Audit'!$I$6:$I$505&gt;=$E154-30)*('2_Review &amp; Audit'!$I$6:$I$505&lt;=$E154+30)*('2_Review &amp; Audit'!$R$6:$R$505&gt;0),0),0)+5,"")))</f>
        <v/>
      </c>
      <c r="L154" s="110" t="str" cm="1">
        <f t="array" ref="L154">IF($K154="","",INDEX('2_Review &amp; Audit'!$H:$H,$K154))</f>
        <v/>
      </c>
      <c r="M154" s="111" t="str">
        <f t="array" ref="M154">IF($K154="","",INDEX('2_Review &amp; Audit'!$I:$I,$K154))</f>
        <v/>
      </c>
      <c r="N154" s="109" t="str" cm="1">
        <f t="array" ref="N154">IF($K154="","",MAX(0,INDEX('2_Review &amp; Audit'!$R:$R,$K154)-SUMIFS($O$7:O153,$K$7:K153,$K154)))</f>
        <v/>
      </c>
      <c r="O154" s="109" t="str">
        <f>IF(OR($K154="",$N154="",$F154=""),"",MIN($F154,$N154))</f>
        <v/>
      </c>
      <c r="P154" s="112" t="str">
        <f>IF($O154="","",$O154*$G154)</f>
        <v/>
      </c>
      <c r="Q154" s="112" t="str">
        <f>IF($M154="","",$H154-IF($P154="",0,$P154)-IF($Y154="",0,$Y154)-IF($AH154="",0,$AH154)-IF($AQ154="",0,$AQ154))</f>
        <v/>
      </c>
      <c r="R154" s="112" t="str">
        <f t="shared" si="24"/>
        <v/>
      </c>
      <c r="S154" s="96" t="str">
        <f>IF($M154="","",MAX(0,N($F154)-N($O154)))</f>
        <v/>
      </c>
      <c r="T154" s="96" t="str" cm="1">
        <f t="array" ref="T154">IF(OR($D154="",$S154="",N($S154)&lt;=0),"",IFERROR(MATCH(1,INDEX(('2_Review &amp; Audit'!$F$6:$F$505=$A154)*('2_Review &amp; Audit'!$I$6:$I$505&gt;=$E154-30)*('2_Review &amp; Audit'!$I$6:$I$505&lt;=$E154+30)*('2_Review &amp; Audit'!$R$6:$R$505&gt;0)*(ROW('2_Review &amp; Audit'!$R$6:$R$505)&gt;$K154),0),0)+5,""))</f>
        <v/>
      </c>
      <c r="U154" s="96" t="str" cm="1">
        <f t="array" ref="U154">IF($T154="","",INDEX('2_Review &amp; Audit'!$H:$H,$T154))</f>
        <v/>
      </c>
      <c r="V154" s="108" t="str">
        <f t="array" ref="V154">IF($T154="","",INDEX('2_Review &amp; Audit'!$I:$I,$T154))</f>
        <v/>
      </c>
      <c r="W154" s="96" t="str">
        <f t="array" ref="W154">IF($T154="","",MAX(0,INDEX('2_Review &amp; Audit'!$J:$J,$T154)-SUMIFS($X$7:X153,$T$7:T153,$T154)))</f>
        <v/>
      </c>
      <c r="X154" s="96" t="str">
        <f t="shared" si="21"/>
        <v/>
      </c>
      <c r="Y154" s="117" t="str">
        <f>IF($X154="","",$X154*$G154)</f>
        <v/>
      </c>
      <c r="Z154" s="117" t="str">
        <f>IF($T154="","",$H154-IF($P154="",0,$P154)-IF($Y154="",0,$Y154))</f>
        <v/>
      </c>
      <c r="AA154" s="117" t="str">
        <f t="shared" si="22"/>
        <v/>
      </c>
      <c r="AB154" s="96" t="str">
        <f t="shared" si="25"/>
        <v/>
      </c>
      <c r="AC154" s="96" t="str">
        <f t="array" ref="AC154">IF(OR($D154="",$AB154="",N($AB154)&lt;=0),"",IFERROR(MATCH(1,INDEX(('2_Review &amp; Audit'!$F$6:$F$505=$A154)*('2_Review &amp; Audit'!$I$6:$I$505&gt;=$E154-30)*('2_Review &amp; Audit'!$I$6:$I$505&lt;=$E154+30)*('2_Review &amp; Audit'!$R$6:$R$505&gt;0)*(ROW('2_Review &amp; Audit'!$R$6:$R$505)&gt;$T154),0),0)+5,""))</f>
        <v/>
      </c>
      <c r="AD154" s="96" t="str" cm="1">
        <f t="array" ref="AD154">IF($AC154="","",INDEX('2_Review &amp; Audit'!$H:$H,$AC154))</f>
        <v/>
      </c>
      <c r="AE154" s="108" t="str">
        <f t="array" ref="AE154">IF($AC154="","",INDEX('2_Review &amp; Audit'!$I:$I,$AC154))</f>
        <v/>
      </c>
      <c r="AF154" s="96" t="str">
        <f t="array" ref="AF154">IF($AC154="","",MAX(0,INDEX('2_Review &amp; Audit'!$J:$J,$AC154)-SUMIFS($AG$7:AG153,$AC$7:AC153,$AC154)))</f>
        <v/>
      </c>
      <c r="AG154" s="96" t="str">
        <f t="shared" si="23"/>
        <v/>
      </c>
      <c r="AH154" s="117" t="str">
        <f>IF($AG154="","",$AG154*$G154)</f>
        <v/>
      </c>
      <c r="AI154" s="117" t="str">
        <f>IF($AC154="","",$H154-IF($P154="",0,$P154)-IF($Y154="",0,$Y154)-IF($AH154="",0,$AH154))</f>
        <v/>
      </c>
      <c r="AJ154" s="117" t="str">
        <f t="shared" si="3"/>
        <v/>
      </c>
      <c r="AK154" s="96" t="str">
        <f t="shared" si="26"/>
        <v/>
      </c>
      <c r="AL154" s="96" t="str" cm="1">
        <f t="array" ref="AL154">IF(OR($D154="",$AK154="",N($AK154)&lt;=0),"",IFERROR(MATCH(1,INDEX(('2_Review &amp; Audit'!$F$6:$F$505=$A154)*('2_Review &amp; Audit'!$I$6:$I$505&gt;=$E154-30)*('2_Review &amp; Audit'!$I$6:$I$505&lt;=$E154+30)*('2_Review &amp; Audit'!$R$6:$R$505&gt;0)*(ROW('2_Review &amp; Audit'!$R$6:$R$505)&gt;$AC154),0),0)+5,""))</f>
        <v/>
      </c>
      <c r="AM154" s="96" t="str">
        <f>IF($AL154="","",INDEX('2_Review &amp; Audit'!$H:$H,$AL154))</f>
        <v/>
      </c>
      <c r="AN154" s="108" t="str">
        <f>IF($AL154="","",INDEX('2_Review &amp; Audit'!$I:$I,$AL154))</f>
        <v/>
      </c>
      <c r="AO154" s="96" t="str">
        <f>IF($AL154="","",MAX(0,INDEX('2_Review &amp; Audit'!$H:$H,$AL154)-SUMIFS($AP$7:AP153,$AL$7:AL153,$AL154)))</f>
        <v/>
      </c>
      <c r="AP154" s="96" t="str">
        <f>IF(OR($D154="",$AK154="",$AO154=""),"",MIN($AK154,$AO154))</f>
        <v/>
      </c>
      <c r="AQ154" s="117" t="str">
        <f>IF($AP154="","",$AP154*$G154)</f>
        <v/>
      </c>
      <c r="AR154" s="117" t="str">
        <f>IF($AL154="","",$H154-IF($P154="",0,$P154)-IF($Y154="",0,$Y154)-IF($AH154="",0,$AH154)-IF($AQ154="",0,$AQ154))</f>
        <v/>
      </c>
      <c r="AS154" s="117" t="str">
        <f t="shared" si="27"/>
        <v/>
      </c>
      <c r="AT154" s="96" t="str">
        <f t="shared" si="28"/>
        <v/>
      </c>
      <c r="AU154" s="96"/>
    </row>
    <row r="155" spans="1:47" ht="12.75" customHeight="1" x14ac:dyDescent="0.2">
      <c r="A155" s="96" t="str">
        <f>IFERROR(INDEX('2_Review &amp; Audit'!$F$6:$F$505,MATCH(ROW()-5,'2_Review &amp; Audit'!$AC$6:$AC$505,0)),"")</f>
        <v/>
      </c>
      <c r="B155" s="96" t="str">
        <f>IF($A155="","",INDEX('2_Review &amp; Audit'!$C$6:$C$505,MATCH(ROW()-5,'2_Review &amp; Audit'!$AC$6:$AC$505,0)))</f>
        <v/>
      </c>
      <c r="C155" s="96" t="str">
        <f>IF($A155="","",INDEX('2_Review &amp; Audit'!$D$6:$D$505,MATCH(ROW()-5,'2_Review &amp; Audit'!$AC$6:$AC$505,0)))</f>
        <v/>
      </c>
      <c r="D155" s="114" t="str">
        <f>IF($A155="","",INDEX('2_Review &amp; Audit'!$H$6:$H$505,MATCH(ROW()-5,'2_Review &amp; Audit'!$AC$6:$AC$505,0)))</f>
        <v/>
      </c>
      <c r="E155" s="108" t="str">
        <f>IF($A155="","",INDEX('2_Review &amp; Audit'!$M$6:$M$505,MATCH(ROW()-5,'2_Review &amp; Audit'!$AC$6:$AC$505,0)))</f>
        <v/>
      </c>
      <c r="F155" s="109" t="str">
        <f>IF($A155="","",IF(INDEX('2_Review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55" s="142" t="str">
        <f>IF(OR($A155="",$F155=0),"",ABS(INDEX('2_Review &amp; Audit'!$Q$6:$Q$505,MATCH(ROW()-5,'2_Review &amp; Audit'!$AC$6:$AC$505,0))/$F155))</f>
        <v/>
      </c>
      <c r="H155" s="142" t="str">
        <f>IF($A155="","",ABS(INDEX('2_Review &amp; Audit'!$Q$6:$Q$505,MATCH(ROW()-5,'2_Review &amp; Audit'!$AC$6:$AC$505,0))))</f>
        <v/>
      </c>
      <c r="I155" s="96" t="str">
        <f>IF($A155="","",INDEX('2_Review &amp; Audit'!$Y$6:$Y$505,MATCH(ROW()-5,'2_Review &amp; Audit'!$AC$6:$AC$505,0)))</f>
        <v/>
      </c>
      <c r="J155" s="110" t="str">
        <f>IF($A155="","",IFERROR(MATCH(ROW()-5,'2_Review &amp; Audit'!$AC$6:$AC$505,0)+5,""))</f>
        <v/>
      </c>
      <c r="K155" s="96" t="str" cm="1">
        <f t="array" ref="K155">IF($A155="","",IF($AU155&lt;&gt;"",IFERROR(MATCH($AU155,'2_Review &amp; Audit'!$H$6:$H$505,0)+5,""),IFERROR(MATCH(1,INDEX(('2_Review &amp; Audit'!$F$6:$F$505=$A155)*('2_Review &amp; Audit'!$I$6:$I$505&gt;=$E155-30)*('2_Review &amp; Audit'!$I$6:$I$505&lt;=$E155+30)*('2_Review &amp; Audit'!$R$6:$R$505&gt;0),0),0)+5,"")))</f>
        <v/>
      </c>
      <c r="L155" s="110" t="str" cm="1">
        <f t="array" ref="L155">IF($K155="","",INDEX('2_Review &amp; Audit'!$H:$H,$K155))</f>
        <v/>
      </c>
      <c r="M155" s="111" t="str">
        <f t="array" ref="M155">IF($K155="","",INDEX('2_Review &amp; Audit'!$I:$I,$K155))</f>
        <v/>
      </c>
      <c r="N155" s="109" t="str" cm="1">
        <f t="array" ref="N155">IF($K155="","",MAX(0,INDEX('2_Review &amp; Audit'!$R:$R,$K155)-SUMIFS($O$7:O154,$K$7:K154,$K155)))</f>
        <v/>
      </c>
      <c r="O155" s="109" t="str">
        <f>IF(OR($K155="",$N155="",$F155=""),"",MIN($F155,$N155))</f>
        <v/>
      </c>
      <c r="P155" s="112" t="str">
        <f>IF($O155="","",$O155*$G155)</f>
        <v/>
      </c>
      <c r="Q155" s="112" t="str">
        <f>IF($M155="","",$H155-IF($P155="",0,$P155)-IF($Y155="",0,$Y155)-IF($AH155="",0,$AH155)-IF($AQ155="",0,$AQ155))</f>
        <v/>
      </c>
      <c r="R155" s="112" t="str">
        <f t="shared" si="24"/>
        <v/>
      </c>
      <c r="S155" s="96" t="str">
        <f>IF($M155="","",MAX(0,N($F155)-N($O155)))</f>
        <v/>
      </c>
      <c r="T155" s="96" t="str" cm="1">
        <f t="array" ref="T155">IF(OR($D155="",$S155="",N($S155)&lt;=0),"",IFERROR(MATCH(1,INDEX(('2_Review &amp; Audit'!$F$6:$F$505=$A155)*('2_Review &amp; Audit'!$I$6:$I$505&gt;=$E155-30)*('2_Review &amp; Audit'!$I$6:$I$505&lt;=$E155+30)*('2_Review &amp; Audit'!$R$6:$R$505&gt;0)*(ROW('2_Review &amp; Audit'!$R$6:$R$505)&gt;$K155),0),0)+5,""))</f>
        <v/>
      </c>
      <c r="U155" s="96" t="str" cm="1">
        <f t="array" ref="U155">IF($T155="","",INDEX('2_Review &amp; Audit'!$H:$H,$T155))</f>
        <v/>
      </c>
      <c r="V155" s="108" t="str">
        <f t="array" ref="V155">IF($T155="","",INDEX('2_Review &amp; Audit'!$I:$I,$T155))</f>
        <v/>
      </c>
      <c r="W155" s="96" t="str">
        <f t="array" ref="W155">IF($T155="","",MAX(0,INDEX('2_Review &amp; Audit'!$J:$J,$T155)-SUMIFS($X$7:X154,$T$7:T154,$T155)))</f>
        <v/>
      </c>
      <c r="X155" s="96" t="str">
        <f t="shared" si="21"/>
        <v/>
      </c>
      <c r="Y155" s="117" t="str">
        <f>IF($X155="","",$X155*$G155)</f>
        <v/>
      </c>
      <c r="Z155" s="117" t="str">
        <f>IF($T155="","",$H155-IF($P155="",0,$P155)-IF($Y155="",0,$Y155))</f>
        <v/>
      </c>
      <c r="AA155" s="117" t="str">
        <f t="shared" si="22"/>
        <v/>
      </c>
      <c r="AB155" s="96" t="str">
        <f t="shared" si="25"/>
        <v/>
      </c>
      <c r="AC155" s="96" t="str">
        <f t="array" ref="AC155">IF(OR($D155="",$AB155="",N($AB155)&lt;=0),"",IFERROR(MATCH(1,INDEX(('2_Review &amp; Audit'!$F$6:$F$505=$A155)*('2_Review &amp; Audit'!$I$6:$I$505&gt;=$E155-30)*('2_Review &amp; Audit'!$I$6:$I$505&lt;=$E155+30)*('2_Review &amp; Audit'!$R$6:$R$505&gt;0)*(ROW('2_Review &amp; Audit'!$R$6:$R$505)&gt;$T155),0),0)+5,""))</f>
        <v/>
      </c>
      <c r="AD155" s="96" t="str" cm="1">
        <f t="array" ref="AD155">IF($AC155="","",INDEX('2_Review &amp; Audit'!$H:$H,$AC155))</f>
        <v/>
      </c>
      <c r="AE155" s="108" t="str">
        <f t="array" ref="AE155">IF($AC155="","",INDEX('2_Review &amp; Audit'!$I:$I,$AC155))</f>
        <v/>
      </c>
      <c r="AF155" s="96" t="str">
        <f t="array" ref="AF155">IF($AC155="","",MAX(0,INDEX('2_Review &amp; Audit'!$J:$J,$AC155)-SUMIFS($AG$7:AG154,$AC$7:AC154,$AC155)))</f>
        <v/>
      </c>
      <c r="AG155" s="96" t="str">
        <f t="shared" si="23"/>
        <v/>
      </c>
      <c r="AH155" s="117" t="str">
        <f>IF($AG155="","",$AG155*$G155)</f>
        <v/>
      </c>
      <c r="AI155" s="117" t="str">
        <f>IF($AC155="","",$H155-IF($P155="",0,$P155)-IF($Y155="",0,$Y155)-IF($AH155="",0,$AH155))</f>
        <v/>
      </c>
      <c r="AJ155" s="117" t="str">
        <f t="shared" si="3"/>
        <v/>
      </c>
      <c r="AK155" s="96" t="str">
        <f t="shared" si="26"/>
        <v/>
      </c>
      <c r="AL155" s="96" t="str" cm="1">
        <f t="array" ref="AL155">IF(OR($D155="",$AK155="",N($AK155)&lt;=0),"",IFERROR(MATCH(1,INDEX(('2_Review &amp; Audit'!$F$6:$F$505=$A155)*('2_Review &amp; Audit'!$I$6:$I$505&gt;=$E155-30)*('2_Review &amp; Audit'!$I$6:$I$505&lt;=$E155+30)*('2_Review &amp; Audit'!$R$6:$R$505&gt;0)*(ROW('2_Review &amp; Audit'!$R$6:$R$505)&gt;$AC155),0),0)+5,""))</f>
        <v/>
      </c>
      <c r="AM155" s="96" t="str">
        <f>IF($AL155="","",INDEX('2_Review &amp; Audit'!$H:$H,$AL155))</f>
        <v/>
      </c>
      <c r="AN155" s="108" t="str">
        <f>IF($AL155="","",INDEX('2_Review &amp; Audit'!$I:$I,$AL155))</f>
        <v/>
      </c>
      <c r="AO155" s="96" t="str">
        <f>IF($AL155="","",MAX(0,INDEX('2_Review &amp; Audit'!$H:$H,$AL155)-SUMIFS($AP$7:AP154,$AL$7:AL154,$AL155)))</f>
        <v/>
      </c>
      <c r="AP155" s="96" t="str">
        <f>IF(OR($D155="",$AK155="",$AO155=""),"",MIN($AK155,$AO155))</f>
        <v/>
      </c>
      <c r="AQ155" s="117" t="str">
        <f>IF($AP155="","",$AP155*$G155)</f>
        <v/>
      </c>
      <c r="AR155" s="117" t="str">
        <f>IF($AL155="","",$H155-IF($P155="",0,$P155)-IF($Y155="",0,$Y155)-IF($AH155="",0,$AH155)-IF($AQ155="",0,$AQ155))</f>
        <v/>
      </c>
      <c r="AS155" s="117" t="str">
        <f t="shared" si="27"/>
        <v/>
      </c>
      <c r="AT155" s="96" t="str">
        <f t="shared" si="28"/>
        <v/>
      </c>
      <c r="AU155" s="96"/>
    </row>
    <row r="156" spans="1:47" ht="12.75" customHeight="1" x14ac:dyDescent="0.2">
      <c r="A156" s="96" t="str">
        <f>IFERROR(INDEX('2_Review &amp; Audit'!$F$6:$F$505,MATCH(ROW()-5,'2_Review &amp; Audit'!$AC$6:$AC$505,0)),"")</f>
        <v/>
      </c>
      <c r="B156" s="96" t="str">
        <f>IF($A156="","",INDEX('2_Review &amp; Audit'!$C$6:$C$505,MATCH(ROW()-5,'2_Review &amp; Audit'!$AC$6:$AC$505,0)))</f>
        <v/>
      </c>
      <c r="C156" s="96" t="str">
        <f>IF($A156="","",INDEX('2_Review &amp; Audit'!$D$6:$D$505,MATCH(ROW()-5,'2_Review &amp; Audit'!$AC$6:$AC$505,0)))</f>
        <v/>
      </c>
      <c r="D156" s="114" t="str">
        <f>IF($A156="","",INDEX('2_Review &amp; Audit'!$H$6:$H$505,MATCH(ROW()-5,'2_Review &amp; Audit'!$AC$6:$AC$505,0)))</f>
        <v/>
      </c>
      <c r="E156" s="108" t="str">
        <f>IF($A156="","",INDEX('2_Review &amp; Audit'!$M$6:$M$505,MATCH(ROW()-5,'2_Review &amp; Audit'!$AC$6:$AC$505,0)))</f>
        <v/>
      </c>
      <c r="F156" s="109" t="str">
        <f>IF($A156="","",IF(INDEX('2_Review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56" s="142" t="str">
        <f>IF(OR($A156="",$F156=0),"",ABS(INDEX('2_Review &amp; Audit'!$Q$6:$Q$505,MATCH(ROW()-5,'2_Review &amp; Audit'!$AC$6:$AC$505,0))/$F156))</f>
        <v/>
      </c>
      <c r="H156" s="142" t="str">
        <f>IF($A156="","",ABS(INDEX('2_Review &amp; Audit'!$Q$6:$Q$505,MATCH(ROW()-5,'2_Review &amp; Audit'!$AC$6:$AC$505,0))))</f>
        <v/>
      </c>
      <c r="I156" s="96" t="str">
        <f>IF($A156="","",INDEX('2_Review &amp; Audit'!$Y$6:$Y$505,MATCH(ROW()-5,'2_Review &amp; Audit'!$AC$6:$AC$505,0)))</f>
        <v/>
      </c>
      <c r="J156" s="110" t="str">
        <f>IF($A156="","",IFERROR(MATCH(ROW()-5,'2_Review &amp; Audit'!$AC$6:$AC$505,0)+5,""))</f>
        <v/>
      </c>
      <c r="K156" s="96" t="str" cm="1">
        <f t="array" ref="K156">IF($A156="","",IF($AU156&lt;&gt;"",IFERROR(MATCH($AU156,'2_Review &amp; Audit'!$H$6:$H$505,0)+5,""),IFERROR(MATCH(1,INDEX(('2_Review &amp; Audit'!$F$6:$F$505=$A156)*('2_Review &amp; Audit'!$I$6:$I$505&gt;=$E156-30)*('2_Review &amp; Audit'!$I$6:$I$505&lt;=$E156+30)*('2_Review &amp; Audit'!$R$6:$R$505&gt;0),0),0)+5,"")))</f>
        <v/>
      </c>
      <c r="L156" s="110" t="str" cm="1">
        <f t="array" ref="L156">IF($K156="","",INDEX('2_Review &amp; Audit'!$H:$H,$K156))</f>
        <v/>
      </c>
      <c r="M156" s="111" t="str">
        <f t="array" ref="M156">IF($K156="","",INDEX('2_Review &amp; Audit'!$I:$I,$K156))</f>
        <v/>
      </c>
      <c r="N156" s="109" t="str" cm="1">
        <f t="array" ref="N156">IF($K156="","",MAX(0,INDEX('2_Review &amp; Audit'!$R:$R,$K156)-SUMIFS($O$7:O155,$K$7:K155,$K156)))</f>
        <v/>
      </c>
      <c r="O156" s="109" t="str">
        <f>IF(OR($K156="",$N156="",$F156=""),"",MIN($F156,$N156))</f>
        <v/>
      </c>
      <c r="P156" s="112" t="str">
        <f>IF($O156="","",$O156*$G156)</f>
        <v/>
      </c>
      <c r="Q156" s="112" t="str">
        <f>IF($M156="","",$H156-IF($P156="",0,$P156)-IF($Y156="",0,$Y156)-IF($AH156="",0,$AH156)-IF($AQ156="",0,$AQ156))</f>
        <v/>
      </c>
      <c r="R156" s="112" t="str">
        <f t="shared" si="24"/>
        <v/>
      </c>
      <c r="S156" s="96" t="str">
        <f>IF($M156="","",MAX(0,N($F156)-N($O156)))</f>
        <v/>
      </c>
      <c r="T156" s="96" t="str" cm="1">
        <f t="array" ref="T156">IF(OR($D156="",$S156="",N($S156)&lt;=0),"",IFERROR(MATCH(1,INDEX(('2_Review &amp; Audit'!$F$6:$F$505=$A156)*('2_Review &amp; Audit'!$I$6:$I$505&gt;=$E156-30)*('2_Review &amp; Audit'!$I$6:$I$505&lt;=$E156+30)*('2_Review &amp; Audit'!$R$6:$R$505&gt;0)*(ROW('2_Review &amp; Audit'!$R$6:$R$505)&gt;$K156),0),0)+5,""))</f>
        <v/>
      </c>
      <c r="U156" s="96" t="str" cm="1">
        <f t="array" ref="U156">IF($T156="","",INDEX('2_Review &amp; Audit'!$H:$H,$T156))</f>
        <v/>
      </c>
      <c r="V156" s="108" t="str">
        <f t="array" ref="V156">IF($T156="","",INDEX('2_Review &amp; Audit'!$I:$I,$T156))</f>
        <v/>
      </c>
      <c r="W156" s="96" t="str">
        <f t="array" ref="W156">IF($T156="","",MAX(0,INDEX('2_Review &amp; Audit'!$J:$J,$T156)-SUMIFS($X$7:X155,$T$7:T155,$T156)))</f>
        <v/>
      </c>
      <c r="X156" s="96" t="str">
        <f t="shared" si="21"/>
        <v/>
      </c>
      <c r="Y156" s="117" t="str">
        <f>IF($X156="","",$X156*$G156)</f>
        <v/>
      </c>
      <c r="Z156" s="117" t="str">
        <f>IF($T156="","",$H156-IF($P156="",0,$P156)-IF($Y156="",0,$Y156))</f>
        <v/>
      </c>
      <c r="AA156" s="117" t="str">
        <f t="shared" si="22"/>
        <v/>
      </c>
      <c r="AB156" s="96" t="str">
        <f t="shared" si="25"/>
        <v/>
      </c>
      <c r="AC156" s="96" t="str">
        <f t="array" ref="AC156">IF(OR($D156="",$AB156="",N($AB156)&lt;=0),"",IFERROR(MATCH(1,INDEX(('2_Review &amp; Audit'!$F$6:$F$505=$A156)*('2_Review &amp; Audit'!$I$6:$I$505&gt;=$E156-30)*('2_Review &amp; Audit'!$I$6:$I$505&lt;=$E156+30)*('2_Review &amp; Audit'!$R$6:$R$505&gt;0)*(ROW('2_Review &amp; Audit'!$R$6:$R$505)&gt;$T156),0),0)+5,""))</f>
        <v/>
      </c>
      <c r="AD156" s="96" t="str" cm="1">
        <f t="array" ref="AD156">IF($AC156="","",INDEX('2_Review &amp; Audit'!$H:$H,$AC156))</f>
        <v/>
      </c>
      <c r="AE156" s="108" t="str">
        <f t="array" ref="AE156">IF($AC156="","",INDEX('2_Review &amp; Audit'!$I:$I,$AC156))</f>
        <v/>
      </c>
      <c r="AF156" s="96" t="str">
        <f t="array" ref="AF156">IF($AC156="","",MAX(0,INDEX('2_Review &amp; Audit'!$J:$J,$AC156)-SUMIFS($AG$7:AG155,$AC$7:AC155,$AC156)))</f>
        <v/>
      </c>
      <c r="AG156" s="96" t="str">
        <f t="shared" si="23"/>
        <v/>
      </c>
      <c r="AH156" s="117" t="str">
        <f>IF($AG156="","",$AG156*$G156)</f>
        <v/>
      </c>
      <c r="AI156" s="117" t="str">
        <f>IF($AC156="","",$H156-IF($P156="",0,$P156)-IF($Y156="",0,$Y156)-IF($AH156="",0,$AH156))</f>
        <v/>
      </c>
      <c r="AJ156" s="117" t="str">
        <f t="shared" si="3"/>
        <v/>
      </c>
      <c r="AK156" s="96" t="str">
        <f t="shared" si="26"/>
        <v/>
      </c>
      <c r="AL156" s="96" t="str" cm="1">
        <f t="array" ref="AL156">IF(OR($D156="",$AK156="",N($AK156)&lt;=0),"",IFERROR(MATCH(1,INDEX(('2_Review &amp; Audit'!$F$6:$F$505=$A156)*('2_Review &amp; Audit'!$I$6:$I$505&gt;=$E156-30)*('2_Review &amp; Audit'!$I$6:$I$505&lt;=$E156+30)*('2_Review &amp; Audit'!$R$6:$R$505&gt;0)*(ROW('2_Review &amp; Audit'!$R$6:$R$505)&gt;$AC156),0),0)+5,""))</f>
        <v/>
      </c>
      <c r="AM156" s="96" t="str">
        <f>IF($AL156="","",INDEX('2_Review &amp; Audit'!$H:$H,$AL156))</f>
        <v/>
      </c>
      <c r="AN156" s="108" t="str">
        <f>IF($AL156="","",INDEX('2_Review &amp; Audit'!$I:$I,$AL156))</f>
        <v/>
      </c>
      <c r="AO156" s="96" t="str">
        <f>IF($AL156="","",MAX(0,INDEX('2_Review &amp; Audit'!$H:$H,$AL156)-SUMIFS($AP$7:AP155,$AL$7:AL155,$AL156)))</f>
        <v/>
      </c>
      <c r="AP156" s="96" t="str">
        <f>IF(OR($D156="",$AK156="",$AO156=""),"",MIN($AK156,$AO156))</f>
        <v/>
      </c>
      <c r="AQ156" s="117" t="str">
        <f>IF($AP156="","",$AP156*$G156)</f>
        <v/>
      </c>
      <c r="AR156" s="117" t="str">
        <f>IF($AL156="","",$H156-IF($P156="",0,$P156)-IF($Y156="",0,$Y156)-IF($AH156="",0,$AH156)-IF($AQ156="",0,$AQ156))</f>
        <v/>
      </c>
      <c r="AS156" s="117" t="str">
        <f t="shared" si="27"/>
        <v/>
      </c>
      <c r="AT156" s="96" t="str">
        <f t="shared" si="28"/>
        <v/>
      </c>
      <c r="AU156" s="96"/>
    </row>
    <row r="157" spans="1:47" ht="12.75" customHeight="1" x14ac:dyDescent="0.2">
      <c r="A157" s="96" t="str">
        <f>IFERROR(INDEX('2_Review &amp; Audit'!$F$6:$F$505,MATCH(ROW()-5,'2_Review &amp; Audit'!$AC$6:$AC$505,0)),"")</f>
        <v/>
      </c>
      <c r="B157" s="96" t="str">
        <f>IF($A157="","",INDEX('2_Review &amp; Audit'!$C$6:$C$505,MATCH(ROW()-5,'2_Review &amp; Audit'!$AC$6:$AC$505,0)))</f>
        <v/>
      </c>
      <c r="C157" s="96" t="str">
        <f>IF($A157="","",INDEX('2_Review &amp; Audit'!$D$6:$D$505,MATCH(ROW()-5,'2_Review &amp; Audit'!$AC$6:$AC$505,0)))</f>
        <v/>
      </c>
      <c r="D157" s="114" t="str">
        <f>IF($A157="","",INDEX('2_Review &amp; Audit'!$H$6:$H$505,MATCH(ROW()-5,'2_Review &amp; Audit'!$AC$6:$AC$505,0)))</f>
        <v/>
      </c>
      <c r="E157" s="108" t="str">
        <f>IF($A157="","",INDEX('2_Review &amp; Audit'!$M$6:$M$505,MATCH(ROW()-5,'2_Review &amp; Audit'!$AC$6:$AC$505,0)))</f>
        <v/>
      </c>
      <c r="F157" s="109" t="str">
        <f>IF($A157="","",IF(INDEX('2_Review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57" s="142" t="str">
        <f>IF(OR($A157="",$F157=0),"",ABS(INDEX('2_Review &amp; Audit'!$Q$6:$Q$505,MATCH(ROW()-5,'2_Review &amp; Audit'!$AC$6:$AC$505,0))/$F157))</f>
        <v/>
      </c>
      <c r="H157" s="142" t="str">
        <f>IF($A157="","",ABS(INDEX('2_Review &amp; Audit'!$Q$6:$Q$505,MATCH(ROW()-5,'2_Review &amp; Audit'!$AC$6:$AC$505,0))))</f>
        <v/>
      </c>
      <c r="I157" s="96" t="str">
        <f>IF($A157="","",INDEX('2_Review &amp; Audit'!$Y$6:$Y$505,MATCH(ROW()-5,'2_Review &amp; Audit'!$AC$6:$AC$505,0)))</f>
        <v/>
      </c>
      <c r="J157" s="110" t="str">
        <f>IF($A157="","",IFERROR(MATCH(ROW()-5,'2_Review &amp; Audit'!$AC$6:$AC$505,0)+5,""))</f>
        <v/>
      </c>
      <c r="K157" s="96" t="str" cm="1">
        <f t="array" ref="K157">IF($A157="","",IF($AU157&lt;&gt;"",IFERROR(MATCH($AU157,'2_Review &amp; Audit'!$H$6:$H$505,0)+5,""),IFERROR(MATCH(1,INDEX(('2_Review &amp; Audit'!$F$6:$F$505=$A157)*('2_Review &amp; Audit'!$I$6:$I$505&gt;=$E157-30)*('2_Review &amp; Audit'!$I$6:$I$505&lt;=$E157+30)*('2_Review &amp; Audit'!$R$6:$R$505&gt;0),0),0)+5,"")))</f>
        <v/>
      </c>
      <c r="L157" s="110" t="str" cm="1">
        <f t="array" ref="L157">IF($K157="","",INDEX('2_Review &amp; Audit'!$H:$H,$K157))</f>
        <v/>
      </c>
      <c r="M157" s="111" t="str">
        <f t="array" ref="M157">IF($K157="","",INDEX('2_Review &amp; Audit'!$I:$I,$K157))</f>
        <v/>
      </c>
      <c r="N157" s="109" t="str" cm="1">
        <f t="array" ref="N157">IF($K157="","",MAX(0,INDEX('2_Review &amp; Audit'!$R:$R,$K157)-SUMIFS($O$7:O156,$K$7:K156,$K157)))</f>
        <v/>
      </c>
      <c r="O157" s="109" t="str">
        <f>IF(OR($K157="",$N157="",$F157=""),"",MIN($F157,$N157))</f>
        <v/>
      </c>
      <c r="P157" s="112" t="str">
        <f>IF($O157="","",$O157*$G157)</f>
        <v/>
      </c>
      <c r="Q157" s="112" t="str">
        <f>IF($M157="","",$H157-IF($P157="",0,$P157)-IF($Y157="",0,$Y157)-IF($AH157="",0,$AH157)-IF($AQ157="",0,$AQ157))</f>
        <v/>
      </c>
      <c r="R157" s="112" t="str">
        <f t="shared" si="24"/>
        <v/>
      </c>
      <c r="S157" s="96" t="str">
        <f>IF($M157="","",MAX(0,N($F157)-N($O157)))</f>
        <v/>
      </c>
      <c r="T157" s="96" t="str" cm="1">
        <f t="array" ref="T157">IF(OR($D157="",$S157="",N($S157)&lt;=0),"",IFERROR(MATCH(1,INDEX(('2_Review &amp; Audit'!$F$6:$F$505=$A157)*('2_Review &amp; Audit'!$I$6:$I$505&gt;=$E157-30)*('2_Review &amp; Audit'!$I$6:$I$505&lt;=$E157+30)*('2_Review &amp; Audit'!$R$6:$R$505&gt;0)*(ROW('2_Review &amp; Audit'!$R$6:$R$505)&gt;$K157),0),0)+5,""))</f>
        <v/>
      </c>
      <c r="U157" s="96" t="str" cm="1">
        <f t="array" ref="U157">IF($T157="","",INDEX('2_Review &amp; Audit'!$H:$H,$T157))</f>
        <v/>
      </c>
      <c r="V157" s="108" t="str">
        <f t="array" ref="V157">IF($T157="","",INDEX('2_Review &amp; Audit'!$I:$I,$T157))</f>
        <v/>
      </c>
      <c r="W157" s="96" t="str">
        <f t="array" ref="W157">IF($T157="","",MAX(0,INDEX('2_Review &amp; Audit'!$J:$J,$T157)-SUMIFS($X$7:X156,$T$7:T156,$T157)))</f>
        <v/>
      </c>
      <c r="X157" s="96" t="str">
        <f t="shared" si="21"/>
        <v/>
      </c>
      <c r="Y157" s="117" t="str">
        <f>IF($X157="","",$X157*$G157)</f>
        <v/>
      </c>
      <c r="Z157" s="117" t="str">
        <f>IF($T157="","",$H157-IF($P157="",0,$P157)-IF($Y157="",0,$Y157))</f>
        <v/>
      </c>
      <c r="AA157" s="117" t="str">
        <f t="shared" si="22"/>
        <v/>
      </c>
      <c r="AB157" s="96" t="str">
        <f t="shared" si="25"/>
        <v/>
      </c>
      <c r="AC157" s="96" t="str">
        <f t="array" ref="AC157">IF(OR($D157="",$AB157="",N($AB157)&lt;=0),"",IFERROR(MATCH(1,INDEX(('2_Review &amp; Audit'!$F$6:$F$505=$A157)*('2_Review &amp; Audit'!$I$6:$I$505&gt;=$E157-30)*('2_Review &amp; Audit'!$I$6:$I$505&lt;=$E157+30)*('2_Review &amp; Audit'!$R$6:$R$505&gt;0)*(ROW('2_Review &amp; Audit'!$R$6:$R$505)&gt;$T157),0),0)+5,""))</f>
        <v/>
      </c>
      <c r="AD157" s="96" t="str" cm="1">
        <f t="array" ref="AD157">IF($AC157="","",INDEX('2_Review &amp; Audit'!$H:$H,$AC157))</f>
        <v/>
      </c>
      <c r="AE157" s="108" t="str">
        <f t="array" ref="AE157">IF($AC157="","",INDEX('2_Review &amp; Audit'!$I:$I,$AC157))</f>
        <v/>
      </c>
      <c r="AF157" s="96" t="str">
        <f t="array" ref="AF157">IF($AC157="","",MAX(0,INDEX('2_Review &amp; Audit'!$J:$J,$AC157)-SUMIFS($AG$7:AG156,$AC$7:AC156,$AC157)))</f>
        <v/>
      </c>
      <c r="AG157" s="96" t="str">
        <f t="shared" si="23"/>
        <v/>
      </c>
      <c r="AH157" s="117" t="str">
        <f>IF($AG157="","",$AG157*$G157)</f>
        <v/>
      </c>
      <c r="AI157" s="117" t="str">
        <f>IF($AC157="","",$H157-IF($P157="",0,$P157)-IF($Y157="",0,$Y157)-IF($AH157="",0,$AH157))</f>
        <v/>
      </c>
      <c r="AJ157" s="117" t="str">
        <f t="shared" si="3"/>
        <v/>
      </c>
      <c r="AK157" s="96" t="str">
        <f t="shared" si="26"/>
        <v/>
      </c>
      <c r="AL157" s="96" t="str" cm="1">
        <f t="array" ref="AL157">IF(OR($D157="",$AK157="",N($AK157)&lt;=0),"",IFERROR(MATCH(1,INDEX(('2_Review &amp; Audit'!$F$6:$F$505=$A157)*('2_Review &amp; Audit'!$I$6:$I$505&gt;=$E157-30)*('2_Review &amp; Audit'!$I$6:$I$505&lt;=$E157+30)*('2_Review &amp; Audit'!$R$6:$R$505&gt;0)*(ROW('2_Review &amp; Audit'!$R$6:$R$505)&gt;$AC157),0),0)+5,""))</f>
        <v/>
      </c>
      <c r="AM157" s="96" t="str">
        <f>IF($AL157="","",INDEX('2_Review &amp; Audit'!$H:$H,$AL157))</f>
        <v/>
      </c>
      <c r="AN157" s="108" t="str">
        <f>IF($AL157="","",INDEX('2_Review &amp; Audit'!$I:$I,$AL157))</f>
        <v/>
      </c>
      <c r="AO157" s="96" t="str">
        <f>IF($AL157="","",MAX(0,INDEX('2_Review &amp; Audit'!$H:$H,$AL157)-SUMIFS($AP$7:AP156,$AL$7:AL156,$AL157)))</f>
        <v/>
      </c>
      <c r="AP157" s="96" t="str">
        <f>IF(OR($D157="",$AK157="",$AO157=""),"",MIN($AK157,$AO157))</f>
        <v/>
      </c>
      <c r="AQ157" s="117" t="str">
        <f>IF($AP157="","",$AP157*$G157)</f>
        <v/>
      </c>
      <c r="AR157" s="117" t="str">
        <f>IF($AL157="","",$H157-IF($P157="",0,$P157)-IF($Y157="",0,$Y157)-IF($AH157="",0,$AH157)-IF($AQ157="",0,$AQ157))</f>
        <v/>
      </c>
      <c r="AS157" s="117" t="str">
        <f t="shared" si="27"/>
        <v/>
      </c>
      <c r="AT157" s="96" t="str">
        <f t="shared" si="28"/>
        <v/>
      </c>
      <c r="AU157" s="96"/>
    </row>
    <row r="158" spans="1:47" ht="12.75" customHeight="1" x14ac:dyDescent="0.2">
      <c r="A158" s="96" t="str">
        <f>IFERROR(INDEX('2_Review &amp; Audit'!$F$6:$F$505,MATCH(ROW()-5,'2_Review &amp; Audit'!$AC$6:$AC$505,0)),"")</f>
        <v/>
      </c>
      <c r="B158" s="96" t="str">
        <f>IF($A158="","",INDEX('2_Review &amp; Audit'!$C$6:$C$505,MATCH(ROW()-5,'2_Review &amp; Audit'!$AC$6:$AC$505,0)))</f>
        <v/>
      </c>
      <c r="C158" s="96" t="str">
        <f>IF($A158="","",INDEX('2_Review &amp; Audit'!$D$6:$D$505,MATCH(ROW()-5,'2_Review &amp; Audit'!$AC$6:$AC$505,0)))</f>
        <v/>
      </c>
      <c r="D158" s="114" t="str">
        <f>IF($A158="","",INDEX('2_Review &amp; Audit'!$H$6:$H$505,MATCH(ROW()-5,'2_Review &amp; Audit'!$AC$6:$AC$505,0)))</f>
        <v/>
      </c>
      <c r="E158" s="108" t="str">
        <f>IF($A158="","",INDEX('2_Review &amp; Audit'!$M$6:$M$505,MATCH(ROW()-5,'2_Review &amp; Audit'!$AC$6:$AC$505,0)))</f>
        <v/>
      </c>
      <c r="F158" s="109" t="str">
        <f>IF($A158="","",IF(INDEX('2_Review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58" s="142" t="str">
        <f>IF(OR($A158="",$F158=0),"",ABS(INDEX('2_Review &amp; Audit'!$Q$6:$Q$505,MATCH(ROW()-5,'2_Review &amp; Audit'!$AC$6:$AC$505,0))/$F158))</f>
        <v/>
      </c>
      <c r="H158" s="142" t="str">
        <f>IF($A158="","",ABS(INDEX('2_Review &amp; Audit'!$Q$6:$Q$505,MATCH(ROW()-5,'2_Review &amp; Audit'!$AC$6:$AC$505,0))))</f>
        <v/>
      </c>
      <c r="I158" s="96" t="str">
        <f>IF($A158="","",INDEX('2_Review &amp; Audit'!$Y$6:$Y$505,MATCH(ROW()-5,'2_Review &amp; Audit'!$AC$6:$AC$505,0)))</f>
        <v/>
      </c>
      <c r="J158" s="110" t="str">
        <f>IF($A158="","",IFERROR(MATCH(ROW()-5,'2_Review &amp; Audit'!$AC$6:$AC$505,0)+5,""))</f>
        <v/>
      </c>
      <c r="K158" s="96" t="str" cm="1">
        <f t="array" ref="K158">IF($A158="","",IF($AU158&lt;&gt;"",IFERROR(MATCH($AU158,'2_Review &amp; Audit'!$H$6:$H$505,0)+5,""),IFERROR(MATCH(1,INDEX(('2_Review &amp; Audit'!$F$6:$F$505=$A158)*('2_Review &amp; Audit'!$I$6:$I$505&gt;=$E158-30)*('2_Review &amp; Audit'!$I$6:$I$505&lt;=$E158+30)*('2_Review &amp; Audit'!$R$6:$R$505&gt;0),0),0)+5,"")))</f>
        <v/>
      </c>
      <c r="L158" s="110" t="str" cm="1">
        <f t="array" ref="L158">IF($K158="","",INDEX('2_Review &amp; Audit'!$H:$H,$K158))</f>
        <v/>
      </c>
      <c r="M158" s="111" t="str">
        <f t="array" ref="M158">IF($K158="","",INDEX('2_Review &amp; Audit'!$I:$I,$K158))</f>
        <v/>
      </c>
      <c r="N158" s="109" t="str" cm="1">
        <f t="array" ref="N158">IF($K158="","",MAX(0,INDEX('2_Review &amp; Audit'!$R:$R,$K158)-SUMIFS($O$7:O157,$K$7:K157,$K158)))</f>
        <v/>
      </c>
      <c r="O158" s="109" t="str">
        <f>IF(OR($K158="",$N158="",$F158=""),"",MIN($F158,$N158))</f>
        <v/>
      </c>
      <c r="P158" s="112" t="str">
        <f>IF($O158="","",$O158*$G158)</f>
        <v/>
      </c>
      <c r="Q158" s="112" t="str">
        <f>IF($M158="","",$H158-IF($P158="",0,$P158)-IF($Y158="",0,$Y158)-IF($AH158="",0,$AH158)-IF($AQ158="",0,$AQ158))</f>
        <v/>
      </c>
      <c r="R158" s="112" t="str">
        <f t="shared" si="24"/>
        <v/>
      </c>
      <c r="S158" s="96" t="str">
        <f>IF($M158="","",MAX(0,N($F158)-N($O158)))</f>
        <v/>
      </c>
      <c r="T158" s="96" t="str" cm="1">
        <f t="array" ref="T158">IF(OR($D158="",$S158="",N($S158)&lt;=0),"",IFERROR(MATCH(1,INDEX(('2_Review &amp; Audit'!$F$6:$F$505=$A158)*('2_Review &amp; Audit'!$I$6:$I$505&gt;=$E158-30)*('2_Review &amp; Audit'!$I$6:$I$505&lt;=$E158+30)*('2_Review &amp; Audit'!$R$6:$R$505&gt;0)*(ROW('2_Review &amp; Audit'!$R$6:$R$505)&gt;$K158),0),0)+5,""))</f>
        <v/>
      </c>
      <c r="U158" s="96" t="str" cm="1">
        <f t="array" ref="U158">IF($T158="","",INDEX('2_Review &amp; Audit'!$H:$H,$T158))</f>
        <v/>
      </c>
      <c r="V158" s="108" t="str">
        <f t="array" ref="V158">IF($T158="","",INDEX('2_Review &amp; Audit'!$I:$I,$T158))</f>
        <v/>
      </c>
      <c r="W158" s="96" t="str">
        <f t="array" ref="W158">IF($T158="","",MAX(0,INDEX('2_Review &amp; Audit'!$J:$J,$T158)-SUMIFS($X$7:X157,$T$7:T157,$T158)))</f>
        <v/>
      </c>
      <c r="X158" s="96" t="str">
        <f t="shared" si="21"/>
        <v/>
      </c>
      <c r="Y158" s="117" t="str">
        <f>IF($X158="","",$X158*$G158)</f>
        <v/>
      </c>
      <c r="Z158" s="117" t="str">
        <f>IF($T158="","",$H158-IF($P158="",0,$P158)-IF($Y158="",0,$Y158))</f>
        <v/>
      </c>
      <c r="AA158" s="117" t="str">
        <f t="shared" si="22"/>
        <v/>
      </c>
      <c r="AB158" s="96" t="str">
        <f t="shared" si="25"/>
        <v/>
      </c>
      <c r="AC158" s="96" t="str">
        <f t="array" ref="AC158">IF(OR($D158="",$AB158="",N($AB158)&lt;=0),"",IFERROR(MATCH(1,INDEX(('2_Review &amp; Audit'!$F$6:$F$505=$A158)*('2_Review &amp; Audit'!$I$6:$I$505&gt;=$E158-30)*('2_Review &amp; Audit'!$I$6:$I$505&lt;=$E158+30)*('2_Review &amp; Audit'!$R$6:$R$505&gt;0)*(ROW('2_Review &amp; Audit'!$R$6:$R$505)&gt;$T158),0),0)+5,""))</f>
        <v/>
      </c>
      <c r="AD158" s="96" t="str" cm="1">
        <f t="array" ref="AD158">IF($AC158="","",INDEX('2_Review &amp; Audit'!$H:$H,$AC158))</f>
        <v/>
      </c>
      <c r="AE158" s="108" t="str">
        <f t="array" ref="AE158">IF($AC158="","",INDEX('2_Review &amp; Audit'!$I:$I,$AC158))</f>
        <v/>
      </c>
      <c r="AF158" s="96" t="str">
        <f t="array" ref="AF158">IF($AC158="","",MAX(0,INDEX('2_Review &amp; Audit'!$J:$J,$AC158)-SUMIFS($AG$7:AG157,$AC$7:AC157,$AC158)))</f>
        <v/>
      </c>
      <c r="AG158" s="96" t="str">
        <f t="shared" si="23"/>
        <v/>
      </c>
      <c r="AH158" s="117" t="str">
        <f>IF($AG158="","",$AG158*$G158)</f>
        <v/>
      </c>
      <c r="AI158" s="117" t="str">
        <f>IF($AC158="","",$H158-IF($P158="",0,$P158)-IF($Y158="",0,$Y158)-IF($AH158="",0,$AH158))</f>
        <v/>
      </c>
      <c r="AJ158" s="117" t="str">
        <f t="shared" si="3"/>
        <v/>
      </c>
      <c r="AK158" s="96" t="str">
        <f t="shared" si="26"/>
        <v/>
      </c>
      <c r="AL158" s="96" t="str" cm="1">
        <f t="array" ref="AL158">IF(OR($D158="",$AK158="",N($AK158)&lt;=0),"",IFERROR(MATCH(1,INDEX(('2_Review &amp; Audit'!$F$6:$F$505=$A158)*('2_Review &amp; Audit'!$I$6:$I$505&gt;=$E158-30)*('2_Review &amp; Audit'!$I$6:$I$505&lt;=$E158+30)*('2_Review &amp; Audit'!$R$6:$R$505&gt;0)*(ROW('2_Review &amp; Audit'!$R$6:$R$505)&gt;$AC158),0),0)+5,""))</f>
        <v/>
      </c>
      <c r="AM158" s="96" t="str">
        <f>IF($AL158="","",INDEX('2_Review &amp; Audit'!$H:$H,$AL158))</f>
        <v/>
      </c>
      <c r="AN158" s="108" t="str">
        <f>IF($AL158="","",INDEX('2_Review &amp; Audit'!$I:$I,$AL158))</f>
        <v/>
      </c>
      <c r="AO158" s="96" t="str">
        <f>IF($AL158="","",MAX(0,INDEX('2_Review &amp; Audit'!$H:$H,$AL158)-SUMIFS($AP$7:AP157,$AL$7:AL157,$AL158)))</f>
        <v/>
      </c>
      <c r="AP158" s="96" t="str">
        <f>IF(OR($D158="",$AK158="",$AO158=""),"",MIN($AK158,$AO158))</f>
        <v/>
      </c>
      <c r="AQ158" s="117" t="str">
        <f>IF($AP158="","",$AP158*$G158)</f>
        <v/>
      </c>
      <c r="AR158" s="117" t="str">
        <f>IF($AL158="","",$H158-IF($P158="",0,$P158)-IF($Y158="",0,$Y158)-IF($AH158="",0,$AH158)-IF($AQ158="",0,$AQ158))</f>
        <v/>
      </c>
      <c r="AS158" s="117" t="str">
        <f t="shared" si="27"/>
        <v/>
      </c>
      <c r="AT158" s="96" t="str">
        <f t="shared" si="28"/>
        <v/>
      </c>
      <c r="AU158" s="96"/>
    </row>
    <row r="159" spans="1:47" ht="12.75" customHeight="1" x14ac:dyDescent="0.2">
      <c r="A159" s="96" t="str">
        <f>IFERROR(INDEX('2_Review &amp; Audit'!$F$6:$F$505,MATCH(ROW()-5,'2_Review &amp; Audit'!$AC$6:$AC$505,0)),"")</f>
        <v/>
      </c>
      <c r="B159" s="96" t="str">
        <f>IF($A159="","",INDEX('2_Review &amp; Audit'!$C$6:$C$505,MATCH(ROW()-5,'2_Review &amp; Audit'!$AC$6:$AC$505,0)))</f>
        <v/>
      </c>
      <c r="C159" s="96" t="str">
        <f>IF($A159="","",INDEX('2_Review &amp; Audit'!$D$6:$D$505,MATCH(ROW()-5,'2_Review &amp; Audit'!$AC$6:$AC$505,0)))</f>
        <v/>
      </c>
      <c r="D159" s="114" t="str">
        <f>IF($A159="","",INDEX('2_Review &amp; Audit'!$H$6:$H$505,MATCH(ROW()-5,'2_Review &amp; Audit'!$AC$6:$AC$505,0)))</f>
        <v/>
      </c>
      <c r="E159" s="108" t="str">
        <f>IF($A159="","",INDEX('2_Review &amp; Audit'!$M$6:$M$505,MATCH(ROW()-5,'2_Review &amp; Audit'!$AC$6:$AC$505,0)))</f>
        <v/>
      </c>
      <c r="F159" s="109" t="str">
        <f>IF($A159="","",IF(INDEX('2_Review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59" s="142" t="str">
        <f>IF(OR($A159="",$F159=0),"",ABS(INDEX('2_Review &amp; Audit'!$Q$6:$Q$505,MATCH(ROW()-5,'2_Review &amp; Audit'!$AC$6:$AC$505,0))/$F159))</f>
        <v/>
      </c>
      <c r="H159" s="142" t="str">
        <f>IF($A159="","",ABS(INDEX('2_Review &amp; Audit'!$Q$6:$Q$505,MATCH(ROW()-5,'2_Review &amp; Audit'!$AC$6:$AC$505,0))))</f>
        <v/>
      </c>
      <c r="I159" s="96" t="str">
        <f>IF($A159="","",INDEX('2_Review &amp; Audit'!$Y$6:$Y$505,MATCH(ROW()-5,'2_Review &amp; Audit'!$AC$6:$AC$505,0)))</f>
        <v/>
      </c>
      <c r="J159" s="110" t="str">
        <f>IF($A159="","",IFERROR(MATCH(ROW()-5,'2_Review &amp; Audit'!$AC$6:$AC$505,0)+5,""))</f>
        <v/>
      </c>
      <c r="K159" s="96" t="str" cm="1">
        <f t="array" ref="K159">IF($A159="","",IF($AU159&lt;&gt;"",IFERROR(MATCH($AU159,'2_Review &amp; Audit'!$H$6:$H$505,0)+5,""),IFERROR(MATCH(1,INDEX(('2_Review &amp; Audit'!$F$6:$F$505=$A159)*('2_Review &amp; Audit'!$I$6:$I$505&gt;=$E159-30)*('2_Review &amp; Audit'!$I$6:$I$505&lt;=$E159+30)*('2_Review &amp; Audit'!$R$6:$R$505&gt;0),0),0)+5,"")))</f>
        <v/>
      </c>
      <c r="L159" s="110" t="str" cm="1">
        <f t="array" ref="L159">IF($K159="","",INDEX('2_Review &amp; Audit'!$H:$H,$K159))</f>
        <v/>
      </c>
      <c r="M159" s="111" t="str">
        <f t="array" ref="M159">IF($K159="","",INDEX('2_Review &amp; Audit'!$I:$I,$K159))</f>
        <v/>
      </c>
      <c r="N159" s="109" t="str" cm="1">
        <f t="array" ref="N159">IF($K159="","",MAX(0,INDEX('2_Review &amp; Audit'!$R:$R,$K159)-SUMIFS($O$7:O158,$K$7:K158,$K159)))</f>
        <v/>
      </c>
      <c r="O159" s="109" t="str">
        <f>IF(OR($K159="",$N159="",$F159=""),"",MIN($F159,$N159))</f>
        <v/>
      </c>
      <c r="P159" s="112" t="str">
        <f>IF($O159="","",$O159*$G159)</f>
        <v/>
      </c>
      <c r="Q159" s="112" t="str">
        <f>IF($M159="","",$H159-IF($P159="",0,$P159)-IF($Y159="",0,$Y159)-IF($AH159="",0,$AH159)-IF($AQ159="",0,$AQ159))</f>
        <v/>
      </c>
      <c r="R159" s="112" t="str">
        <f t="shared" si="24"/>
        <v/>
      </c>
      <c r="S159" s="96" t="str">
        <f>IF($M159="","",MAX(0,N($F159)-N($O159)))</f>
        <v/>
      </c>
      <c r="T159" s="96" t="str" cm="1">
        <f t="array" ref="T159">IF(OR($D159="",$S159="",N($S159)&lt;=0),"",IFERROR(MATCH(1,INDEX(('2_Review &amp; Audit'!$F$6:$F$505=$A159)*('2_Review &amp; Audit'!$I$6:$I$505&gt;=$E159-30)*('2_Review &amp; Audit'!$I$6:$I$505&lt;=$E159+30)*('2_Review &amp; Audit'!$R$6:$R$505&gt;0)*(ROW('2_Review &amp; Audit'!$R$6:$R$505)&gt;$K159),0),0)+5,""))</f>
        <v/>
      </c>
      <c r="U159" s="96" t="str" cm="1">
        <f t="array" ref="U159">IF($T159="","",INDEX('2_Review &amp; Audit'!$H:$H,$T159))</f>
        <v/>
      </c>
      <c r="V159" s="108" t="str">
        <f t="array" ref="V159">IF($T159="","",INDEX('2_Review &amp; Audit'!$I:$I,$T159))</f>
        <v/>
      </c>
      <c r="W159" s="96" t="str">
        <f t="array" ref="W159">IF($T159="","",MAX(0,INDEX('2_Review &amp; Audit'!$J:$J,$T159)-SUMIFS($X$7:X158,$T$7:T158,$T159)))</f>
        <v/>
      </c>
      <c r="X159" s="96" t="str">
        <f t="shared" si="21"/>
        <v/>
      </c>
      <c r="Y159" s="117" t="str">
        <f>IF($X159="","",$X159*$G159)</f>
        <v/>
      </c>
      <c r="Z159" s="117" t="str">
        <f>IF($T159="","",$H159-IF($P159="",0,$P159)-IF($Y159="",0,$Y159))</f>
        <v/>
      </c>
      <c r="AA159" s="117" t="str">
        <f t="shared" si="22"/>
        <v/>
      </c>
      <c r="AB159" s="96" t="str">
        <f t="shared" si="25"/>
        <v/>
      </c>
      <c r="AC159" s="96" t="str">
        <f t="array" ref="AC159">IF(OR($D159="",$AB159="",N($AB159)&lt;=0),"",IFERROR(MATCH(1,INDEX(('2_Review &amp; Audit'!$F$6:$F$505=$A159)*('2_Review &amp; Audit'!$I$6:$I$505&gt;=$E159-30)*('2_Review &amp; Audit'!$I$6:$I$505&lt;=$E159+30)*('2_Review &amp; Audit'!$R$6:$R$505&gt;0)*(ROW('2_Review &amp; Audit'!$R$6:$R$505)&gt;$T159),0),0)+5,""))</f>
        <v/>
      </c>
      <c r="AD159" s="96" t="str" cm="1">
        <f t="array" ref="AD159">IF($AC159="","",INDEX('2_Review &amp; Audit'!$H:$H,$AC159))</f>
        <v/>
      </c>
      <c r="AE159" s="108" t="str">
        <f t="array" ref="AE159">IF($AC159="","",INDEX('2_Review &amp; Audit'!$I:$I,$AC159))</f>
        <v/>
      </c>
      <c r="AF159" s="96" t="str">
        <f t="array" ref="AF159">IF($AC159="","",MAX(0,INDEX('2_Review &amp; Audit'!$J:$J,$AC159)-SUMIFS($AG$7:AG158,$AC$7:AC158,$AC159)))</f>
        <v/>
      </c>
      <c r="AG159" s="96" t="str">
        <f t="shared" si="23"/>
        <v/>
      </c>
      <c r="AH159" s="117" t="str">
        <f>IF($AG159="","",$AG159*$G159)</f>
        <v/>
      </c>
      <c r="AI159" s="117" t="str">
        <f>IF($AC159="","",$H159-IF($P159="",0,$P159)-IF($Y159="",0,$Y159)-IF($AH159="",0,$AH159))</f>
        <v/>
      </c>
      <c r="AJ159" s="117" t="str">
        <f t="shared" si="3"/>
        <v/>
      </c>
      <c r="AK159" s="96" t="str">
        <f t="shared" si="26"/>
        <v/>
      </c>
      <c r="AL159" s="96" t="str" cm="1">
        <f t="array" ref="AL159">IF(OR($D159="",$AK159="",N($AK159)&lt;=0),"",IFERROR(MATCH(1,INDEX(('2_Review &amp; Audit'!$F$6:$F$505=$A159)*('2_Review &amp; Audit'!$I$6:$I$505&gt;=$E159-30)*('2_Review &amp; Audit'!$I$6:$I$505&lt;=$E159+30)*('2_Review &amp; Audit'!$R$6:$R$505&gt;0)*(ROW('2_Review &amp; Audit'!$R$6:$R$505)&gt;$AC159),0),0)+5,""))</f>
        <v/>
      </c>
      <c r="AM159" s="96" t="str">
        <f>IF($AL159="","",INDEX('2_Review &amp; Audit'!$H:$H,$AL159))</f>
        <v/>
      </c>
      <c r="AN159" s="108" t="str">
        <f>IF($AL159="","",INDEX('2_Review &amp; Audit'!$I:$I,$AL159))</f>
        <v/>
      </c>
      <c r="AO159" s="96" t="str">
        <f>IF($AL159="","",MAX(0,INDEX('2_Review &amp; Audit'!$H:$H,$AL159)-SUMIFS($AP$7:AP158,$AL$7:AL158,$AL159)))</f>
        <v/>
      </c>
      <c r="AP159" s="96" t="str">
        <f>IF(OR($D159="",$AK159="",$AO159=""),"",MIN($AK159,$AO159))</f>
        <v/>
      </c>
      <c r="AQ159" s="117" t="str">
        <f>IF($AP159="","",$AP159*$G159)</f>
        <v/>
      </c>
      <c r="AR159" s="117" t="str">
        <f>IF($AL159="","",$H159-IF($P159="",0,$P159)-IF($Y159="",0,$Y159)-IF($AH159="",0,$AH159)-IF($AQ159="",0,$AQ159))</f>
        <v/>
      </c>
      <c r="AS159" s="117" t="str">
        <f t="shared" si="27"/>
        <v/>
      </c>
      <c r="AT159" s="96" t="str">
        <f t="shared" si="28"/>
        <v/>
      </c>
      <c r="AU159" s="96"/>
    </row>
    <row r="160" spans="1:47" ht="12.75" customHeight="1" x14ac:dyDescent="0.2">
      <c r="A160" s="96" t="str">
        <f>IFERROR(INDEX('2_Review &amp; Audit'!$F$6:$F$505,MATCH(ROW()-5,'2_Review &amp; Audit'!$AC$6:$AC$505,0)),"")</f>
        <v/>
      </c>
      <c r="B160" s="96" t="str">
        <f>IF($A160="","",INDEX('2_Review &amp; Audit'!$C$6:$C$505,MATCH(ROW()-5,'2_Review &amp; Audit'!$AC$6:$AC$505,0)))</f>
        <v/>
      </c>
      <c r="C160" s="96" t="str">
        <f>IF($A160="","",INDEX('2_Review &amp; Audit'!$D$6:$D$505,MATCH(ROW()-5,'2_Review &amp; Audit'!$AC$6:$AC$505,0)))</f>
        <v/>
      </c>
      <c r="D160" s="114" t="str">
        <f>IF($A160="","",INDEX('2_Review &amp; Audit'!$H$6:$H$505,MATCH(ROW()-5,'2_Review &amp; Audit'!$AC$6:$AC$505,0)))</f>
        <v/>
      </c>
      <c r="E160" s="108" t="str">
        <f>IF($A160="","",INDEX('2_Review &amp; Audit'!$M$6:$M$505,MATCH(ROW()-5,'2_Review &amp; Audit'!$AC$6:$AC$505,0)))</f>
        <v/>
      </c>
      <c r="F160" s="109" t="str">
        <f>IF($A160="","",IF(INDEX('2_Review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60" s="142" t="str">
        <f>IF(OR($A160="",$F160=0),"",ABS(INDEX('2_Review &amp; Audit'!$Q$6:$Q$505,MATCH(ROW()-5,'2_Review &amp; Audit'!$AC$6:$AC$505,0))/$F160))</f>
        <v/>
      </c>
      <c r="H160" s="142" t="str">
        <f>IF($A160="","",ABS(INDEX('2_Review &amp; Audit'!$Q$6:$Q$505,MATCH(ROW()-5,'2_Review &amp; Audit'!$AC$6:$AC$505,0))))</f>
        <v/>
      </c>
      <c r="I160" s="96" t="str">
        <f>IF($A160="","",INDEX('2_Review &amp; Audit'!$Y$6:$Y$505,MATCH(ROW()-5,'2_Review &amp; Audit'!$AC$6:$AC$505,0)))</f>
        <v/>
      </c>
      <c r="J160" s="110" t="str">
        <f>IF($A160="","",IFERROR(MATCH(ROW()-5,'2_Review &amp; Audit'!$AC$6:$AC$505,0)+5,""))</f>
        <v/>
      </c>
      <c r="K160" s="96" t="str" cm="1">
        <f t="array" ref="K160">IF($A160="","",IF($AU160&lt;&gt;"",IFERROR(MATCH($AU160,'2_Review &amp; Audit'!$H$6:$H$505,0)+5,""),IFERROR(MATCH(1,INDEX(('2_Review &amp; Audit'!$F$6:$F$505=$A160)*('2_Review &amp; Audit'!$I$6:$I$505&gt;=$E160-30)*('2_Review &amp; Audit'!$I$6:$I$505&lt;=$E160+30)*('2_Review &amp; Audit'!$R$6:$R$505&gt;0),0),0)+5,"")))</f>
        <v/>
      </c>
      <c r="L160" s="110" t="str" cm="1">
        <f t="array" ref="L160">IF($K160="","",INDEX('2_Review &amp; Audit'!$H:$H,$K160))</f>
        <v/>
      </c>
      <c r="M160" s="111" t="str">
        <f t="array" ref="M160">IF($K160="","",INDEX('2_Review &amp; Audit'!$I:$I,$K160))</f>
        <v/>
      </c>
      <c r="N160" s="109" t="str" cm="1">
        <f t="array" ref="N160">IF($K160="","",MAX(0,INDEX('2_Review &amp; Audit'!$R:$R,$K160)-SUMIFS($O$7:O159,$K$7:K159,$K160)))</f>
        <v/>
      </c>
      <c r="O160" s="109" t="str">
        <f>IF(OR($K160="",$N160="",$F160=""),"",MIN($F160,$N160))</f>
        <v/>
      </c>
      <c r="P160" s="112" t="str">
        <f>IF($O160="","",$O160*$G160)</f>
        <v/>
      </c>
      <c r="Q160" s="112" t="str">
        <f>IF($M160="","",$H160-IF($P160="",0,$P160)-IF($Y160="",0,$Y160)-IF($AH160="",0,$AH160)-IF($AQ160="",0,$AQ160))</f>
        <v/>
      </c>
      <c r="R160" s="112" t="str">
        <f t="shared" si="24"/>
        <v/>
      </c>
      <c r="S160" s="96" t="str">
        <f>IF($M160="","",MAX(0,N($F160)-N($O160)))</f>
        <v/>
      </c>
      <c r="T160" s="96" t="str" cm="1">
        <f t="array" ref="T160">IF(OR($D160="",$S160="",N($S160)&lt;=0),"",IFERROR(MATCH(1,INDEX(('2_Review &amp; Audit'!$F$6:$F$505=$A160)*('2_Review &amp; Audit'!$I$6:$I$505&gt;=$E160-30)*('2_Review &amp; Audit'!$I$6:$I$505&lt;=$E160+30)*('2_Review &amp; Audit'!$R$6:$R$505&gt;0)*(ROW('2_Review &amp; Audit'!$R$6:$R$505)&gt;$K160),0),0)+5,""))</f>
        <v/>
      </c>
      <c r="U160" s="96" t="str" cm="1">
        <f t="array" ref="U160">IF($T160="","",INDEX('2_Review &amp; Audit'!$H:$H,$T160))</f>
        <v/>
      </c>
      <c r="V160" s="108" t="str">
        <f t="array" ref="V160">IF($T160="","",INDEX('2_Review &amp; Audit'!$I:$I,$T160))</f>
        <v/>
      </c>
      <c r="W160" s="96" t="str">
        <f t="array" ref="W160">IF($T160="","",MAX(0,INDEX('2_Review &amp; Audit'!$J:$J,$T160)-SUMIFS($X$7:X159,$T$7:T159,$T160)))</f>
        <v/>
      </c>
      <c r="X160" s="96" t="str">
        <f t="shared" si="21"/>
        <v/>
      </c>
      <c r="Y160" s="117" t="str">
        <f>IF($X160="","",$X160*$G160)</f>
        <v/>
      </c>
      <c r="Z160" s="117" t="str">
        <f>IF($T160="","",$H160-IF($P160="",0,$P160)-IF($Y160="",0,$Y160))</f>
        <v/>
      </c>
      <c r="AA160" s="117" t="str">
        <f t="shared" si="22"/>
        <v/>
      </c>
      <c r="AB160" s="96" t="str">
        <f t="shared" si="25"/>
        <v/>
      </c>
      <c r="AC160" s="96" t="str">
        <f t="array" ref="AC160">IF(OR($D160="",$AB160="",N($AB160)&lt;=0),"",IFERROR(MATCH(1,INDEX(('2_Review &amp; Audit'!$F$6:$F$505=$A160)*('2_Review &amp; Audit'!$I$6:$I$505&gt;=$E160-30)*('2_Review &amp; Audit'!$I$6:$I$505&lt;=$E160+30)*('2_Review &amp; Audit'!$R$6:$R$505&gt;0)*(ROW('2_Review &amp; Audit'!$R$6:$R$505)&gt;$T160),0),0)+5,""))</f>
        <v/>
      </c>
      <c r="AD160" s="96" t="str" cm="1">
        <f t="array" ref="AD160">IF($AC160="","",INDEX('2_Review &amp; Audit'!$H:$H,$AC160))</f>
        <v/>
      </c>
      <c r="AE160" s="108" t="str">
        <f t="array" ref="AE160">IF($AC160="","",INDEX('2_Review &amp; Audit'!$I:$I,$AC160))</f>
        <v/>
      </c>
      <c r="AF160" s="96" t="str">
        <f t="array" ref="AF160">IF($AC160="","",MAX(0,INDEX('2_Review &amp; Audit'!$J:$J,$AC160)-SUMIFS($AG$7:AG159,$AC$7:AC159,$AC160)))</f>
        <v/>
      </c>
      <c r="AG160" s="96" t="str">
        <f t="shared" si="23"/>
        <v/>
      </c>
      <c r="AH160" s="117" t="str">
        <f>IF($AG160="","",$AG160*$G160)</f>
        <v/>
      </c>
      <c r="AI160" s="117" t="str">
        <f>IF($AC160="","",$H160-IF($P160="",0,$P160)-IF($Y160="",0,$Y160)-IF($AH160="",0,$AH160))</f>
        <v/>
      </c>
      <c r="AJ160" s="117" t="str">
        <f t="shared" si="3"/>
        <v/>
      </c>
      <c r="AK160" s="96" t="str">
        <f t="shared" si="26"/>
        <v/>
      </c>
      <c r="AL160" s="96" t="str" cm="1">
        <f t="array" ref="AL160">IF(OR($D160="",$AK160="",N($AK160)&lt;=0),"",IFERROR(MATCH(1,INDEX(('2_Review &amp; Audit'!$F$6:$F$505=$A160)*('2_Review &amp; Audit'!$I$6:$I$505&gt;=$E160-30)*('2_Review &amp; Audit'!$I$6:$I$505&lt;=$E160+30)*('2_Review &amp; Audit'!$R$6:$R$505&gt;0)*(ROW('2_Review &amp; Audit'!$R$6:$R$505)&gt;$AC160),0),0)+5,""))</f>
        <v/>
      </c>
      <c r="AM160" s="96" t="str">
        <f>IF($AL160="","",INDEX('2_Review &amp; Audit'!$H:$H,$AL160))</f>
        <v/>
      </c>
      <c r="AN160" s="108" t="str">
        <f>IF($AL160="","",INDEX('2_Review &amp; Audit'!$I:$I,$AL160))</f>
        <v/>
      </c>
      <c r="AO160" s="96" t="str">
        <f>IF($AL160="","",MAX(0,INDEX('2_Review &amp; Audit'!$H:$H,$AL160)-SUMIFS($AP$7:AP159,$AL$7:AL159,$AL160)))</f>
        <v/>
      </c>
      <c r="AP160" s="96" t="str">
        <f>IF(OR($D160="",$AK160="",$AO160=""),"",MIN($AK160,$AO160))</f>
        <v/>
      </c>
      <c r="AQ160" s="117" t="str">
        <f>IF($AP160="","",$AP160*$G160)</f>
        <v/>
      </c>
      <c r="AR160" s="117" t="str">
        <f>IF($AL160="","",$H160-IF($P160="",0,$P160)-IF($Y160="",0,$Y160)-IF($AH160="",0,$AH160)-IF($AQ160="",0,$AQ160))</f>
        <v/>
      </c>
      <c r="AS160" s="117" t="str">
        <f t="shared" si="27"/>
        <v/>
      </c>
      <c r="AT160" s="96" t="str">
        <f t="shared" si="28"/>
        <v/>
      </c>
      <c r="AU160" s="96"/>
    </row>
    <row r="161" spans="1:47" ht="12.75" customHeight="1" x14ac:dyDescent="0.2">
      <c r="A161" s="96" t="str">
        <f>IFERROR(INDEX('2_Review &amp; Audit'!$F$6:$F$505,MATCH(ROW()-5,'2_Review &amp; Audit'!$AC$6:$AC$505,0)),"")</f>
        <v/>
      </c>
      <c r="B161" s="96" t="str">
        <f>IF($A161="","",INDEX('2_Review &amp; Audit'!$C$6:$C$505,MATCH(ROW()-5,'2_Review &amp; Audit'!$AC$6:$AC$505,0)))</f>
        <v/>
      </c>
      <c r="C161" s="96" t="str">
        <f>IF($A161="","",INDEX('2_Review &amp; Audit'!$D$6:$D$505,MATCH(ROW()-5,'2_Review &amp; Audit'!$AC$6:$AC$505,0)))</f>
        <v/>
      </c>
      <c r="D161" s="114" t="str">
        <f>IF($A161="","",INDEX('2_Review &amp; Audit'!$H$6:$H$505,MATCH(ROW()-5,'2_Review &amp; Audit'!$AC$6:$AC$505,0)))</f>
        <v/>
      </c>
      <c r="E161" s="108" t="str">
        <f>IF($A161="","",INDEX('2_Review &amp; Audit'!$M$6:$M$505,MATCH(ROW()-5,'2_Review &amp; Audit'!$AC$6:$AC$505,0)))</f>
        <v/>
      </c>
      <c r="F161" s="109" t="str">
        <f>IF($A161="","",IF(INDEX('2_Review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61" s="142" t="str">
        <f>IF(OR($A161="",$F161=0),"",ABS(INDEX('2_Review &amp; Audit'!$Q$6:$Q$505,MATCH(ROW()-5,'2_Review &amp; Audit'!$AC$6:$AC$505,0))/$F161))</f>
        <v/>
      </c>
      <c r="H161" s="142" t="str">
        <f>IF($A161="","",ABS(INDEX('2_Review &amp; Audit'!$Q$6:$Q$505,MATCH(ROW()-5,'2_Review &amp; Audit'!$AC$6:$AC$505,0))))</f>
        <v/>
      </c>
      <c r="I161" s="96" t="str">
        <f>IF($A161="","",INDEX('2_Review &amp; Audit'!$Y$6:$Y$505,MATCH(ROW()-5,'2_Review &amp; Audit'!$AC$6:$AC$505,0)))</f>
        <v/>
      </c>
      <c r="J161" s="110" t="str">
        <f>IF($A161="","",IFERROR(MATCH(ROW()-5,'2_Review &amp; Audit'!$AC$6:$AC$505,0)+5,""))</f>
        <v/>
      </c>
      <c r="K161" s="96" t="str" cm="1">
        <f t="array" ref="K161">IF($A161="","",IF($AU161&lt;&gt;"",IFERROR(MATCH($AU161,'2_Review &amp; Audit'!$H$6:$H$505,0)+5,""),IFERROR(MATCH(1,INDEX(('2_Review &amp; Audit'!$F$6:$F$505=$A161)*('2_Review &amp; Audit'!$I$6:$I$505&gt;=$E161-30)*('2_Review &amp; Audit'!$I$6:$I$505&lt;=$E161+30)*('2_Review &amp; Audit'!$R$6:$R$505&gt;0),0),0)+5,"")))</f>
        <v/>
      </c>
      <c r="L161" s="110" t="str" cm="1">
        <f t="array" ref="L161">IF($K161="","",INDEX('2_Review &amp; Audit'!$H:$H,$K161))</f>
        <v/>
      </c>
      <c r="M161" s="111" t="str">
        <f t="array" ref="M161">IF($K161="","",INDEX('2_Review &amp; Audit'!$I:$I,$K161))</f>
        <v/>
      </c>
      <c r="N161" s="109" t="str" cm="1">
        <f t="array" ref="N161">IF($K161="","",MAX(0,INDEX('2_Review &amp; Audit'!$R:$R,$K161)-SUMIFS($O$7:O160,$K$7:K160,$K161)))</f>
        <v/>
      </c>
      <c r="O161" s="109" t="str">
        <f>IF(OR($K161="",$N161="",$F161=""),"",MIN($F161,$N161))</f>
        <v/>
      </c>
      <c r="P161" s="112" t="str">
        <f>IF($O161="","",$O161*$G161)</f>
        <v/>
      </c>
      <c r="Q161" s="112" t="str">
        <f>IF($M161="","",$H161-IF($P161="",0,$P161)-IF($Y161="",0,$Y161)-IF($AH161="",0,$AH161)-IF($AQ161="",0,$AQ161))</f>
        <v/>
      </c>
      <c r="R161" s="112" t="str">
        <f t="shared" si="24"/>
        <v/>
      </c>
      <c r="S161" s="96" t="str">
        <f>IF($M161="","",MAX(0,N($F161)-N($O161)))</f>
        <v/>
      </c>
      <c r="T161" s="96" t="str" cm="1">
        <f t="array" ref="T161">IF(OR($D161="",$S161="",N($S161)&lt;=0),"",IFERROR(MATCH(1,INDEX(('2_Review &amp; Audit'!$F$6:$F$505=$A161)*('2_Review &amp; Audit'!$I$6:$I$505&gt;=$E161-30)*('2_Review &amp; Audit'!$I$6:$I$505&lt;=$E161+30)*('2_Review &amp; Audit'!$R$6:$R$505&gt;0)*(ROW('2_Review &amp; Audit'!$R$6:$R$505)&gt;$K161),0),0)+5,""))</f>
        <v/>
      </c>
      <c r="U161" s="96" t="str" cm="1">
        <f t="array" ref="U161">IF($T161="","",INDEX('2_Review &amp; Audit'!$H:$H,$T161))</f>
        <v/>
      </c>
      <c r="V161" s="108" t="str">
        <f t="array" ref="V161">IF($T161="","",INDEX('2_Review &amp; Audit'!$I:$I,$T161))</f>
        <v/>
      </c>
      <c r="W161" s="96" t="str">
        <f t="array" ref="W161">IF($T161="","",MAX(0,INDEX('2_Review &amp; Audit'!$J:$J,$T161)-SUMIFS($X$7:X160,$T$7:T160,$T161)))</f>
        <v/>
      </c>
      <c r="X161" s="96" t="str">
        <f t="shared" si="21"/>
        <v/>
      </c>
      <c r="Y161" s="117" t="str">
        <f>IF($X161="","",$X161*$G161)</f>
        <v/>
      </c>
      <c r="Z161" s="117" t="str">
        <f>IF($T161="","",$H161-IF($P161="",0,$P161)-IF($Y161="",0,$Y161))</f>
        <v/>
      </c>
      <c r="AA161" s="117" t="str">
        <f t="shared" si="22"/>
        <v/>
      </c>
      <c r="AB161" s="96" t="str">
        <f t="shared" si="25"/>
        <v/>
      </c>
      <c r="AC161" s="96" t="str">
        <f t="array" ref="AC161">IF(OR($D161="",$AB161="",N($AB161)&lt;=0),"",IFERROR(MATCH(1,INDEX(('2_Review &amp; Audit'!$F$6:$F$505=$A161)*('2_Review &amp; Audit'!$I$6:$I$505&gt;=$E161-30)*('2_Review &amp; Audit'!$I$6:$I$505&lt;=$E161+30)*('2_Review &amp; Audit'!$R$6:$R$505&gt;0)*(ROW('2_Review &amp; Audit'!$R$6:$R$505)&gt;$T161),0),0)+5,""))</f>
        <v/>
      </c>
      <c r="AD161" s="96" t="str" cm="1">
        <f t="array" ref="AD161">IF($AC161="","",INDEX('2_Review &amp; Audit'!$H:$H,$AC161))</f>
        <v/>
      </c>
      <c r="AE161" s="108" t="str">
        <f t="array" ref="AE161">IF($AC161="","",INDEX('2_Review &amp; Audit'!$I:$I,$AC161))</f>
        <v/>
      </c>
      <c r="AF161" s="96" t="str">
        <f t="array" ref="AF161">IF($AC161="","",MAX(0,INDEX('2_Review &amp; Audit'!$J:$J,$AC161)-SUMIFS($AG$7:AG160,$AC$7:AC160,$AC161)))</f>
        <v/>
      </c>
      <c r="AG161" s="96" t="str">
        <f t="shared" si="23"/>
        <v/>
      </c>
      <c r="AH161" s="117" t="str">
        <f>IF($AG161="","",$AG161*$G161)</f>
        <v/>
      </c>
      <c r="AI161" s="117" t="str">
        <f>IF($AC161="","",$H161-IF($P161="",0,$P161)-IF($Y161="",0,$Y161)-IF($AH161="",0,$AH161))</f>
        <v/>
      </c>
      <c r="AJ161" s="117" t="str">
        <f t="shared" si="3"/>
        <v/>
      </c>
      <c r="AK161" s="96" t="str">
        <f t="shared" si="26"/>
        <v/>
      </c>
      <c r="AL161" s="96" t="str" cm="1">
        <f t="array" ref="AL161">IF(OR($D161="",$AK161="",N($AK161)&lt;=0),"",IFERROR(MATCH(1,INDEX(('2_Review &amp; Audit'!$F$6:$F$505=$A161)*('2_Review &amp; Audit'!$I$6:$I$505&gt;=$E161-30)*('2_Review &amp; Audit'!$I$6:$I$505&lt;=$E161+30)*('2_Review &amp; Audit'!$R$6:$R$505&gt;0)*(ROW('2_Review &amp; Audit'!$R$6:$R$505)&gt;$AC161),0),0)+5,""))</f>
        <v/>
      </c>
      <c r="AM161" s="96" t="str">
        <f>IF($AL161="","",INDEX('2_Review &amp; Audit'!$H:$H,$AL161))</f>
        <v/>
      </c>
      <c r="AN161" s="108" t="str">
        <f>IF($AL161="","",INDEX('2_Review &amp; Audit'!$I:$I,$AL161))</f>
        <v/>
      </c>
      <c r="AO161" s="96" t="str">
        <f>IF($AL161="","",MAX(0,INDEX('2_Review &amp; Audit'!$H:$H,$AL161)-SUMIFS($AP$7:AP160,$AL$7:AL160,$AL161)))</f>
        <v/>
      </c>
      <c r="AP161" s="96" t="str">
        <f>IF(OR($D161="",$AK161="",$AO161=""),"",MIN($AK161,$AO161))</f>
        <v/>
      </c>
      <c r="AQ161" s="117" t="str">
        <f>IF($AP161="","",$AP161*$G161)</f>
        <v/>
      </c>
      <c r="AR161" s="117" t="str">
        <f>IF($AL161="","",$H161-IF($P161="",0,$P161)-IF($Y161="",0,$Y161)-IF($AH161="",0,$AH161)-IF($AQ161="",0,$AQ161))</f>
        <v/>
      </c>
      <c r="AS161" s="117" t="str">
        <f t="shared" si="27"/>
        <v/>
      </c>
      <c r="AT161" s="96" t="str">
        <f t="shared" si="28"/>
        <v/>
      </c>
      <c r="AU161" s="96"/>
    </row>
    <row r="162" spans="1:47" ht="12.75" customHeight="1" x14ac:dyDescent="0.2">
      <c r="A162" s="96" t="str">
        <f>IFERROR(INDEX('2_Review &amp; Audit'!$F$6:$F$505,MATCH(ROW()-5,'2_Review &amp; Audit'!$AC$6:$AC$505,0)),"")</f>
        <v/>
      </c>
      <c r="B162" s="96" t="str">
        <f>IF($A162="","",INDEX('2_Review &amp; Audit'!$C$6:$C$505,MATCH(ROW()-5,'2_Review &amp; Audit'!$AC$6:$AC$505,0)))</f>
        <v/>
      </c>
      <c r="C162" s="96" t="str">
        <f>IF($A162="","",INDEX('2_Review &amp; Audit'!$D$6:$D$505,MATCH(ROW()-5,'2_Review &amp; Audit'!$AC$6:$AC$505,0)))</f>
        <v/>
      </c>
      <c r="D162" s="114" t="str">
        <f>IF($A162="","",INDEX('2_Review &amp; Audit'!$H$6:$H$505,MATCH(ROW()-5,'2_Review &amp; Audit'!$AC$6:$AC$505,0)))</f>
        <v/>
      </c>
      <c r="E162" s="108" t="str">
        <f>IF($A162="","",INDEX('2_Review &amp; Audit'!$M$6:$M$505,MATCH(ROW()-5,'2_Review &amp; Audit'!$AC$6:$AC$505,0)))</f>
        <v/>
      </c>
      <c r="F162" s="109" t="str">
        <f>IF($A162="","",IF(INDEX('2_Review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62" s="142" t="str">
        <f>IF(OR($A162="",$F162=0),"",ABS(INDEX('2_Review &amp; Audit'!$Q$6:$Q$505,MATCH(ROW()-5,'2_Review &amp; Audit'!$AC$6:$AC$505,0))/$F162))</f>
        <v/>
      </c>
      <c r="H162" s="142" t="str">
        <f>IF($A162="","",ABS(INDEX('2_Review &amp; Audit'!$Q$6:$Q$505,MATCH(ROW()-5,'2_Review &amp; Audit'!$AC$6:$AC$505,0))))</f>
        <v/>
      </c>
      <c r="I162" s="96" t="str">
        <f>IF($A162="","",INDEX('2_Review &amp; Audit'!$Y$6:$Y$505,MATCH(ROW()-5,'2_Review &amp; Audit'!$AC$6:$AC$505,0)))</f>
        <v/>
      </c>
      <c r="J162" s="110" t="str">
        <f>IF($A162="","",IFERROR(MATCH(ROW()-5,'2_Review &amp; Audit'!$AC$6:$AC$505,0)+5,""))</f>
        <v/>
      </c>
      <c r="K162" s="96" t="str" cm="1">
        <f t="array" ref="K162">IF($A162="","",IF($AU162&lt;&gt;"",IFERROR(MATCH($AU162,'2_Review &amp; Audit'!$H$6:$H$505,0)+5,""),IFERROR(MATCH(1,INDEX(('2_Review &amp; Audit'!$F$6:$F$505=$A162)*('2_Review &amp; Audit'!$I$6:$I$505&gt;=$E162-30)*('2_Review &amp; Audit'!$I$6:$I$505&lt;=$E162+30)*('2_Review &amp; Audit'!$R$6:$R$505&gt;0),0),0)+5,"")))</f>
        <v/>
      </c>
      <c r="L162" s="110" t="str" cm="1">
        <f t="array" ref="L162">IF($K162="","",INDEX('2_Review &amp; Audit'!$H:$H,$K162))</f>
        <v/>
      </c>
      <c r="M162" s="111" t="str">
        <f t="array" ref="M162">IF($K162="","",INDEX('2_Review &amp; Audit'!$I:$I,$K162))</f>
        <v/>
      </c>
      <c r="N162" s="109" t="str" cm="1">
        <f t="array" ref="N162">IF($K162="","",MAX(0,INDEX('2_Review &amp; Audit'!$R:$R,$K162)-SUMIFS($O$7:O161,$K$7:K161,$K162)))</f>
        <v/>
      </c>
      <c r="O162" s="109" t="str">
        <f>IF(OR($K162="",$N162="",$F162=""),"",MIN($F162,$N162))</f>
        <v/>
      </c>
      <c r="P162" s="112" t="str">
        <f>IF($O162="","",$O162*$G162)</f>
        <v/>
      </c>
      <c r="Q162" s="112" t="str">
        <f>IF($M162="","",$H162-IF($P162="",0,$P162)-IF($Y162="",0,$Y162)-IF($AH162="",0,$AH162)-IF($AQ162="",0,$AQ162))</f>
        <v/>
      </c>
      <c r="R162" s="112" t="str">
        <f t="shared" si="24"/>
        <v/>
      </c>
      <c r="S162" s="96" t="str">
        <f>IF($M162="","",MAX(0,N($F162)-N($O162)))</f>
        <v/>
      </c>
      <c r="T162" s="96" t="str" cm="1">
        <f t="array" ref="T162">IF(OR($D162="",$S162="",N($S162)&lt;=0),"",IFERROR(MATCH(1,INDEX(('2_Review &amp; Audit'!$F$6:$F$505=$A162)*('2_Review &amp; Audit'!$I$6:$I$505&gt;=$E162-30)*('2_Review &amp; Audit'!$I$6:$I$505&lt;=$E162+30)*('2_Review &amp; Audit'!$R$6:$R$505&gt;0)*(ROW('2_Review &amp; Audit'!$R$6:$R$505)&gt;$K162),0),0)+5,""))</f>
        <v/>
      </c>
      <c r="U162" s="96" t="str" cm="1">
        <f t="array" ref="U162">IF($T162="","",INDEX('2_Review &amp; Audit'!$H:$H,$T162))</f>
        <v/>
      </c>
      <c r="V162" s="108" t="str">
        <f t="array" ref="V162">IF($T162="","",INDEX('2_Review &amp; Audit'!$I:$I,$T162))</f>
        <v/>
      </c>
      <c r="W162" s="96" t="str">
        <f t="array" ref="W162">IF($T162="","",MAX(0,INDEX('2_Review &amp; Audit'!$J:$J,$T162)-SUMIFS($X$7:X161,$T$7:T161,$T162)))</f>
        <v/>
      </c>
      <c r="X162" s="96" t="str">
        <f t="shared" si="21"/>
        <v/>
      </c>
      <c r="Y162" s="117" t="str">
        <f>IF($X162="","",$X162*$G162)</f>
        <v/>
      </c>
      <c r="Z162" s="117" t="str">
        <f>IF($T162="","",$H162-IF($P162="",0,$P162)-IF($Y162="",0,$Y162))</f>
        <v/>
      </c>
      <c r="AA162" s="117" t="str">
        <f t="shared" si="22"/>
        <v/>
      </c>
      <c r="AB162" s="96" t="str">
        <f t="shared" si="25"/>
        <v/>
      </c>
      <c r="AC162" s="96" t="str">
        <f t="array" ref="AC162">IF(OR($D162="",$AB162="",N($AB162)&lt;=0),"",IFERROR(MATCH(1,INDEX(('2_Review &amp; Audit'!$F$6:$F$505=$A162)*('2_Review &amp; Audit'!$I$6:$I$505&gt;=$E162-30)*('2_Review &amp; Audit'!$I$6:$I$505&lt;=$E162+30)*('2_Review &amp; Audit'!$R$6:$R$505&gt;0)*(ROW('2_Review &amp; Audit'!$R$6:$R$505)&gt;$T162),0),0)+5,""))</f>
        <v/>
      </c>
      <c r="AD162" s="96" t="str" cm="1">
        <f t="array" ref="AD162">IF($AC162="","",INDEX('2_Review &amp; Audit'!$H:$H,$AC162))</f>
        <v/>
      </c>
      <c r="AE162" s="108" t="str">
        <f t="array" ref="AE162">IF($AC162="","",INDEX('2_Review &amp; Audit'!$I:$I,$AC162))</f>
        <v/>
      </c>
      <c r="AF162" s="96" t="str">
        <f t="array" ref="AF162">IF($AC162="","",MAX(0,INDEX('2_Review &amp; Audit'!$J:$J,$AC162)-SUMIFS($AG$7:AG161,$AC$7:AC161,$AC162)))</f>
        <v/>
      </c>
      <c r="AG162" s="96" t="str">
        <f t="shared" si="23"/>
        <v/>
      </c>
      <c r="AH162" s="117" t="str">
        <f>IF($AG162="","",$AG162*$G162)</f>
        <v/>
      </c>
      <c r="AI162" s="117" t="str">
        <f>IF($AC162="","",$H162-IF($P162="",0,$P162)-IF($Y162="",0,$Y162)-IF($AH162="",0,$AH162))</f>
        <v/>
      </c>
      <c r="AJ162" s="117" t="str">
        <f t="shared" si="3"/>
        <v/>
      </c>
      <c r="AK162" s="96" t="str">
        <f t="shared" si="26"/>
        <v/>
      </c>
      <c r="AL162" s="96" t="str" cm="1">
        <f t="array" ref="AL162">IF(OR($D162="",$AK162="",N($AK162)&lt;=0),"",IFERROR(MATCH(1,INDEX(('2_Review &amp; Audit'!$F$6:$F$505=$A162)*('2_Review &amp; Audit'!$I$6:$I$505&gt;=$E162-30)*('2_Review &amp; Audit'!$I$6:$I$505&lt;=$E162+30)*('2_Review &amp; Audit'!$R$6:$R$505&gt;0)*(ROW('2_Review &amp; Audit'!$R$6:$R$505)&gt;$AC162),0),0)+5,""))</f>
        <v/>
      </c>
      <c r="AM162" s="96" t="str">
        <f>IF($AL162="","",INDEX('2_Review &amp; Audit'!$H:$H,$AL162))</f>
        <v/>
      </c>
      <c r="AN162" s="108" t="str">
        <f>IF($AL162="","",INDEX('2_Review &amp; Audit'!$I:$I,$AL162))</f>
        <v/>
      </c>
      <c r="AO162" s="96" t="str">
        <f>IF($AL162="","",MAX(0,INDEX('2_Review &amp; Audit'!$H:$H,$AL162)-SUMIFS($AP$7:AP161,$AL$7:AL161,$AL162)))</f>
        <v/>
      </c>
      <c r="AP162" s="96" t="str">
        <f>IF(OR($D162="",$AK162="",$AO162=""),"",MIN($AK162,$AO162))</f>
        <v/>
      </c>
      <c r="AQ162" s="117" t="str">
        <f>IF($AP162="","",$AP162*$G162)</f>
        <v/>
      </c>
      <c r="AR162" s="117" t="str">
        <f>IF($AL162="","",$H162-IF($P162="",0,$P162)-IF($Y162="",0,$Y162)-IF($AH162="",0,$AH162)-IF($AQ162="",0,$AQ162))</f>
        <v/>
      </c>
      <c r="AS162" s="117" t="str">
        <f t="shared" si="27"/>
        <v/>
      </c>
      <c r="AT162" s="96" t="str">
        <f t="shared" si="28"/>
        <v/>
      </c>
      <c r="AU162" s="96"/>
    </row>
    <row r="163" spans="1:47" ht="12.75" customHeight="1" x14ac:dyDescent="0.2">
      <c r="A163" s="96" t="str">
        <f>IFERROR(INDEX('2_Review &amp; Audit'!$F$6:$F$505,MATCH(ROW()-5,'2_Review &amp; Audit'!$AC$6:$AC$505,0)),"")</f>
        <v/>
      </c>
      <c r="B163" s="96" t="str">
        <f>IF($A163="","",INDEX('2_Review &amp; Audit'!$C$6:$C$505,MATCH(ROW()-5,'2_Review &amp; Audit'!$AC$6:$AC$505,0)))</f>
        <v/>
      </c>
      <c r="C163" s="96" t="str">
        <f>IF($A163="","",INDEX('2_Review &amp; Audit'!$D$6:$D$505,MATCH(ROW()-5,'2_Review &amp; Audit'!$AC$6:$AC$505,0)))</f>
        <v/>
      </c>
      <c r="D163" s="114" t="str">
        <f>IF($A163="","",INDEX('2_Review &amp; Audit'!$H$6:$H$505,MATCH(ROW()-5,'2_Review &amp; Audit'!$AC$6:$AC$505,0)))</f>
        <v/>
      </c>
      <c r="E163" s="108" t="str">
        <f>IF($A163="","",INDEX('2_Review &amp; Audit'!$M$6:$M$505,MATCH(ROW()-5,'2_Review &amp; Audit'!$AC$6:$AC$505,0)))</f>
        <v/>
      </c>
      <c r="F163" s="109" t="str">
        <f>IF($A163="","",IF(INDEX('2_Review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63" s="142" t="str">
        <f>IF(OR($A163="",$F163=0),"",ABS(INDEX('2_Review &amp; Audit'!$Q$6:$Q$505,MATCH(ROW()-5,'2_Review &amp; Audit'!$AC$6:$AC$505,0))/$F163))</f>
        <v/>
      </c>
      <c r="H163" s="142" t="str">
        <f>IF($A163="","",ABS(INDEX('2_Review &amp; Audit'!$Q$6:$Q$505,MATCH(ROW()-5,'2_Review &amp; Audit'!$AC$6:$AC$505,0))))</f>
        <v/>
      </c>
      <c r="I163" s="96" t="str">
        <f>IF($A163="","",INDEX('2_Review &amp; Audit'!$Y$6:$Y$505,MATCH(ROW()-5,'2_Review &amp; Audit'!$AC$6:$AC$505,0)))</f>
        <v/>
      </c>
      <c r="J163" s="110" t="str">
        <f>IF($A163="","",IFERROR(MATCH(ROW()-5,'2_Review &amp; Audit'!$AC$6:$AC$505,0)+5,""))</f>
        <v/>
      </c>
      <c r="K163" s="96" t="str" cm="1">
        <f t="array" ref="K163">IF($A163="","",IF($AU163&lt;&gt;"",IFERROR(MATCH($AU163,'2_Review &amp; Audit'!$H$6:$H$505,0)+5,""),IFERROR(MATCH(1,INDEX(('2_Review &amp; Audit'!$F$6:$F$505=$A163)*('2_Review &amp; Audit'!$I$6:$I$505&gt;=$E163-30)*('2_Review &amp; Audit'!$I$6:$I$505&lt;=$E163+30)*('2_Review &amp; Audit'!$R$6:$R$505&gt;0),0),0)+5,"")))</f>
        <v/>
      </c>
      <c r="L163" s="110" t="str" cm="1">
        <f t="array" ref="L163">IF($K163="","",INDEX('2_Review &amp; Audit'!$H:$H,$K163))</f>
        <v/>
      </c>
      <c r="M163" s="111" t="str">
        <f t="array" ref="M163">IF($K163="","",INDEX('2_Review &amp; Audit'!$I:$I,$K163))</f>
        <v/>
      </c>
      <c r="N163" s="109" t="str" cm="1">
        <f t="array" ref="N163">IF($K163="","",MAX(0,INDEX('2_Review &amp; Audit'!$R:$R,$K163)-SUMIFS($O$7:O162,$K$7:K162,$K163)))</f>
        <v/>
      </c>
      <c r="O163" s="109" t="str">
        <f>IF(OR($K163="",$N163="",$F163=""),"",MIN($F163,$N163))</f>
        <v/>
      </c>
      <c r="P163" s="112" t="str">
        <f>IF($O163="","",$O163*$G163)</f>
        <v/>
      </c>
      <c r="Q163" s="112" t="str">
        <f>IF($M163="","",$H163-IF($P163="",0,$P163)-IF($Y163="",0,$Y163)-IF($AH163="",0,$AH163)-IF($AQ163="",0,$AQ163))</f>
        <v/>
      </c>
      <c r="R163" s="112" t="str">
        <f t="shared" si="24"/>
        <v/>
      </c>
      <c r="S163" s="96" t="str">
        <f>IF($M163="","",MAX(0,N($F163)-N($O163)))</f>
        <v/>
      </c>
      <c r="T163" s="96" t="str" cm="1">
        <f t="array" ref="T163">IF(OR($D163="",$S163="",N($S163)&lt;=0),"",IFERROR(MATCH(1,INDEX(('2_Review &amp; Audit'!$F$6:$F$505=$A163)*('2_Review &amp; Audit'!$I$6:$I$505&gt;=$E163-30)*('2_Review &amp; Audit'!$I$6:$I$505&lt;=$E163+30)*('2_Review &amp; Audit'!$R$6:$R$505&gt;0)*(ROW('2_Review &amp; Audit'!$R$6:$R$505)&gt;$K163),0),0)+5,""))</f>
        <v/>
      </c>
      <c r="U163" s="96" t="str" cm="1">
        <f t="array" ref="U163">IF($T163="","",INDEX('2_Review &amp; Audit'!$H:$H,$T163))</f>
        <v/>
      </c>
      <c r="V163" s="108" t="str">
        <f t="array" ref="V163">IF($T163="","",INDEX('2_Review &amp; Audit'!$I:$I,$T163))</f>
        <v/>
      </c>
      <c r="W163" s="96" t="str">
        <f t="array" ref="W163">IF($T163="","",MAX(0,INDEX('2_Review &amp; Audit'!$J:$J,$T163)-SUMIFS($X$7:X162,$T$7:T162,$T163)))</f>
        <v/>
      </c>
      <c r="X163" s="96" t="str">
        <f t="shared" si="21"/>
        <v/>
      </c>
      <c r="Y163" s="117" t="str">
        <f>IF($X163="","",$X163*$G163)</f>
        <v/>
      </c>
      <c r="Z163" s="117" t="str">
        <f>IF($T163="","",$H163-IF($P163="",0,$P163)-IF($Y163="",0,$Y163))</f>
        <v/>
      </c>
      <c r="AA163" s="117" t="str">
        <f t="shared" si="22"/>
        <v/>
      </c>
      <c r="AB163" s="96" t="str">
        <f t="shared" si="25"/>
        <v/>
      </c>
      <c r="AC163" s="96" t="str">
        <f t="array" ref="AC163">IF(OR($D163="",$AB163="",N($AB163)&lt;=0),"",IFERROR(MATCH(1,INDEX(('2_Review &amp; Audit'!$F$6:$F$505=$A163)*('2_Review &amp; Audit'!$I$6:$I$505&gt;=$E163-30)*('2_Review &amp; Audit'!$I$6:$I$505&lt;=$E163+30)*('2_Review &amp; Audit'!$R$6:$R$505&gt;0)*(ROW('2_Review &amp; Audit'!$R$6:$R$505)&gt;$T163),0),0)+5,""))</f>
        <v/>
      </c>
      <c r="AD163" s="96" t="str" cm="1">
        <f t="array" ref="AD163">IF($AC163="","",INDEX('2_Review &amp; Audit'!$H:$H,$AC163))</f>
        <v/>
      </c>
      <c r="AE163" s="108" t="str">
        <f t="array" ref="AE163">IF($AC163="","",INDEX('2_Review &amp; Audit'!$I:$I,$AC163))</f>
        <v/>
      </c>
      <c r="AF163" s="96" t="str">
        <f t="array" ref="AF163">IF($AC163="","",MAX(0,INDEX('2_Review &amp; Audit'!$J:$J,$AC163)-SUMIFS($AG$7:AG162,$AC$7:AC162,$AC163)))</f>
        <v/>
      </c>
      <c r="AG163" s="96" t="str">
        <f t="shared" si="23"/>
        <v/>
      </c>
      <c r="AH163" s="117" t="str">
        <f>IF($AG163="","",$AG163*$G163)</f>
        <v/>
      </c>
      <c r="AI163" s="117" t="str">
        <f>IF($AC163="","",$H163-IF($P163="",0,$P163)-IF($Y163="",0,$Y163)-IF($AH163="",0,$AH163))</f>
        <v/>
      </c>
      <c r="AJ163" s="117" t="str">
        <f t="shared" si="3"/>
        <v/>
      </c>
      <c r="AK163" s="96" t="str">
        <f t="shared" si="26"/>
        <v/>
      </c>
      <c r="AL163" s="96" t="str" cm="1">
        <f t="array" ref="AL163">IF(OR($D163="",$AK163="",N($AK163)&lt;=0),"",IFERROR(MATCH(1,INDEX(('2_Review &amp; Audit'!$F$6:$F$505=$A163)*('2_Review &amp; Audit'!$I$6:$I$505&gt;=$E163-30)*('2_Review &amp; Audit'!$I$6:$I$505&lt;=$E163+30)*('2_Review &amp; Audit'!$R$6:$R$505&gt;0)*(ROW('2_Review &amp; Audit'!$R$6:$R$505)&gt;$AC163),0),0)+5,""))</f>
        <v/>
      </c>
      <c r="AM163" s="96" t="str">
        <f>IF($AL163="","",INDEX('2_Review &amp; Audit'!$H:$H,$AL163))</f>
        <v/>
      </c>
      <c r="AN163" s="108" t="str">
        <f>IF($AL163="","",INDEX('2_Review &amp; Audit'!$I:$I,$AL163))</f>
        <v/>
      </c>
      <c r="AO163" s="96" t="str">
        <f>IF($AL163="","",MAX(0,INDEX('2_Review &amp; Audit'!$H:$H,$AL163)-SUMIFS($AP$7:AP162,$AL$7:AL162,$AL163)))</f>
        <v/>
      </c>
      <c r="AP163" s="96" t="str">
        <f>IF(OR($D163="",$AK163="",$AO163=""),"",MIN($AK163,$AO163))</f>
        <v/>
      </c>
      <c r="AQ163" s="117" t="str">
        <f>IF($AP163="","",$AP163*$G163)</f>
        <v/>
      </c>
      <c r="AR163" s="117" t="str">
        <f>IF($AL163="","",$H163-IF($P163="",0,$P163)-IF($Y163="",0,$Y163)-IF($AH163="",0,$AH163)-IF($AQ163="",0,$AQ163))</f>
        <v/>
      </c>
      <c r="AS163" s="117" t="str">
        <f t="shared" si="27"/>
        <v/>
      </c>
      <c r="AT163" s="96" t="str">
        <f t="shared" si="28"/>
        <v/>
      </c>
      <c r="AU163" s="96"/>
    </row>
    <row r="164" spans="1:47" ht="12.75" customHeight="1" x14ac:dyDescent="0.2">
      <c r="A164" s="96" t="str">
        <f>IFERROR(INDEX('2_Review &amp; Audit'!$F$6:$F$505,MATCH(ROW()-5,'2_Review &amp; Audit'!$AC$6:$AC$505,0)),"")</f>
        <v/>
      </c>
      <c r="B164" s="96" t="str">
        <f>IF($A164="","",INDEX('2_Review &amp; Audit'!$C$6:$C$505,MATCH(ROW()-5,'2_Review &amp; Audit'!$AC$6:$AC$505,0)))</f>
        <v/>
      </c>
      <c r="C164" s="96" t="str">
        <f>IF($A164="","",INDEX('2_Review &amp; Audit'!$D$6:$D$505,MATCH(ROW()-5,'2_Review &amp; Audit'!$AC$6:$AC$505,0)))</f>
        <v/>
      </c>
      <c r="D164" s="114" t="str">
        <f>IF($A164="","",INDEX('2_Review &amp; Audit'!$H$6:$H$505,MATCH(ROW()-5,'2_Review &amp; Audit'!$AC$6:$AC$505,0)))</f>
        <v/>
      </c>
      <c r="E164" s="108" t="str">
        <f>IF($A164="","",INDEX('2_Review &amp; Audit'!$M$6:$M$505,MATCH(ROW()-5,'2_Review &amp; Audit'!$AC$6:$AC$505,0)))</f>
        <v/>
      </c>
      <c r="F164" s="109" t="str">
        <f>IF($A164="","",IF(INDEX('2_Review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64" s="142" t="str">
        <f>IF(OR($A164="",$F164=0),"",ABS(INDEX('2_Review &amp; Audit'!$Q$6:$Q$505,MATCH(ROW()-5,'2_Review &amp; Audit'!$AC$6:$AC$505,0))/$F164))</f>
        <v/>
      </c>
      <c r="H164" s="142" t="str">
        <f>IF($A164="","",ABS(INDEX('2_Review &amp; Audit'!$Q$6:$Q$505,MATCH(ROW()-5,'2_Review &amp; Audit'!$AC$6:$AC$505,0))))</f>
        <v/>
      </c>
      <c r="I164" s="96" t="str">
        <f>IF($A164="","",INDEX('2_Review &amp; Audit'!$Y$6:$Y$505,MATCH(ROW()-5,'2_Review &amp; Audit'!$AC$6:$AC$505,0)))</f>
        <v/>
      </c>
      <c r="J164" s="110" t="str">
        <f>IF($A164="","",IFERROR(MATCH(ROW()-5,'2_Review &amp; Audit'!$AC$6:$AC$505,0)+5,""))</f>
        <v/>
      </c>
      <c r="K164" s="96" t="str" cm="1">
        <f t="array" ref="K164">IF($A164="","",IF($AU164&lt;&gt;"",IFERROR(MATCH($AU164,'2_Review &amp; Audit'!$H$6:$H$505,0)+5,""),IFERROR(MATCH(1,INDEX(('2_Review &amp; Audit'!$F$6:$F$505=$A164)*('2_Review &amp; Audit'!$I$6:$I$505&gt;=$E164-30)*('2_Review &amp; Audit'!$I$6:$I$505&lt;=$E164+30)*('2_Review &amp; Audit'!$R$6:$R$505&gt;0),0),0)+5,"")))</f>
        <v/>
      </c>
      <c r="L164" s="110" t="str" cm="1">
        <f t="array" ref="L164">IF($K164="","",INDEX('2_Review &amp; Audit'!$H:$H,$K164))</f>
        <v/>
      </c>
      <c r="M164" s="111" t="str">
        <f t="array" ref="M164">IF($K164="","",INDEX('2_Review &amp; Audit'!$I:$I,$K164))</f>
        <v/>
      </c>
      <c r="N164" s="109" t="str" cm="1">
        <f t="array" ref="N164">IF($K164="","",MAX(0,INDEX('2_Review &amp; Audit'!$R:$R,$K164)-SUMIFS($O$7:O163,$K$7:K163,$K164)))</f>
        <v/>
      </c>
      <c r="O164" s="109" t="str">
        <f>IF(OR($K164="",$N164="",$F164=""),"",MIN($F164,$N164))</f>
        <v/>
      </c>
      <c r="P164" s="112" t="str">
        <f>IF($O164="","",$O164*$G164)</f>
        <v/>
      </c>
      <c r="Q164" s="112" t="str">
        <f>IF($M164="","",$H164-IF($P164="",0,$P164)-IF($Y164="",0,$Y164)-IF($AH164="",0,$AH164)-IF($AQ164="",0,$AQ164))</f>
        <v/>
      </c>
      <c r="R164" s="112" t="str">
        <f t="shared" si="24"/>
        <v/>
      </c>
      <c r="S164" s="96" t="str">
        <f>IF($M164="","",MAX(0,N($F164)-N($O164)))</f>
        <v/>
      </c>
      <c r="T164" s="96" t="str" cm="1">
        <f t="array" ref="T164">IF(OR($D164="",$S164="",N($S164)&lt;=0),"",IFERROR(MATCH(1,INDEX(('2_Review &amp; Audit'!$F$6:$F$505=$A164)*('2_Review &amp; Audit'!$I$6:$I$505&gt;=$E164-30)*('2_Review &amp; Audit'!$I$6:$I$505&lt;=$E164+30)*('2_Review &amp; Audit'!$R$6:$R$505&gt;0)*(ROW('2_Review &amp; Audit'!$R$6:$R$505)&gt;$K164),0),0)+5,""))</f>
        <v/>
      </c>
      <c r="U164" s="96" t="str" cm="1">
        <f t="array" ref="U164">IF($T164="","",INDEX('2_Review &amp; Audit'!$H:$H,$T164))</f>
        <v/>
      </c>
      <c r="V164" s="108" t="str">
        <f t="array" ref="V164">IF($T164="","",INDEX('2_Review &amp; Audit'!$I:$I,$T164))</f>
        <v/>
      </c>
      <c r="W164" s="96" t="str">
        <f t="array" ref="W164">IF($T164="","",MAX(0,INDEX('2_Review &amp; Audit'!$J:$J,$T164)-SUMIFS($X$7:X163,$T$7:T163,$T164)))</f>
        <v/>
      </c>
      <c r="X164" s="96" t="str">
        <f t="shared" si="21"/>
        <v/>
      </c>
      <c r="Y164" s="117" t="str">
        <f>IF($X164="","",$X164*$G164)</f>
        <v/>
      </c>
      <c r="Z164" s="117" t="str">
        <f>IF($T164="","",$H164-IF($P164="",0,$P164)-IF($Y164="",0,$Y164))</f>
        <v/>
      </c>
      <c r="AA164" s="117" t="str">
        <f t="shared" si="22"/>
        <v/>
      </c>
      <c r="AB164" s="96" t="str">
        <f t="shared" si="25"/>
        <v/>
      </c>
      <c r="AC164" s="96" t="str">
        <f t="array" ref="AC164">IF(OR($D164="",$AB164="",N($AB164)&lt;=0),"",IFERROR(MATCH(1,INDEX(('2_Review &amp; Audit'!$F$6:$F$505=$A164)*('2_Review &amp; Audit'!$I$6:$I$505&gt;=$E164-30)*('2_Review &amp; Audit'!$I$6:$I$505&lt;=$E164+30)*('2_Review &amp; Audit'!$R$6:$R$505&gt;0)*(ROW('2_Review &amp; Audit'!$R$6:$R$505)&gt;$T164),0),0)+5,""))</f>
        <v/>
      </c>
      <c r="AD164" s="96" t="str" cm="1">
        <f t="array" ref="AD164">IF($AC164="","",INDEX('2_Review &amp; Audit'!$H:$H,$AC164))</f>
        <v/>
      </c>
      <c r="AE164" s="108" t="str">
        <f t="array" ref="AE164">IF($AC164="","",INDEX('2_Review &amp; Audit'!$I:$I,$AC164))</f>
        <v/>
      </c>
      <c r="AF164" s="96" t="str">
        <f t="array" ref="AF164">IF($AC164="","",MAX(0,INDEX('2_Review &amp; Audit'!$J:$J,$AC164)-SUMIFS($AG$7:AG163,$AC$7:AC163,$AC164)))</f>
        <v/>
      </c>
      <c r="AG164" s="96" t="str">
        <f t="shared" si="23"/>
        <v/>
      </c>
      <c r="AH164" s="117" t="str">
        <f>IF($AG164="","",$AG164*$G164)</f>
        <v/>
      </c>
      <c r="AI164" s="117" t="str">
        <f>IF($AC164="","",$H164-IF($P164="",0,$P164)-IF($Y164="",0,$Y164)-IF($AH164="",0,$AH164))</f>
        <v/>
      </c>
      <c r="AJ164" s="117" t="str">
        <f t="shared" si="3"/>
        <v/>
      </c>
      <c r="AK164" s="96" t="str">
        <f t="shared" si="26"/>
        <v/>
      </c>
      <c r="AL164" s="96" t="str" cm="1">
        <f t="array" ref="AL164">IF(OR($D164="",$AK164="",N($AK164)&lt;=0),"",IFERROR(MATCH(1,INDEX(('2_Review &amp; Audit'!$F$6:$F$505=$A164)*('2_Review &amp; Audit'!$I$6:$I$505&gt;=$E164-30)*('2_Review &amp; Audit'!$I$6:$I$505&lt;=$E164+30)*('2_Review &amp; Audit'!$R$6:$R$505&gt;0)*(ROW('2_Review &amp; Audit'!$R$6:$R$505)&gt;$AC164),0),0)+5,""))</f>
        <v/>
      </c>
      <c r="AM164" s="96" t="str">
        <f>IF($AL164="","",INDEX('2_Review &amp; Audit'!$H:$H,$AL164))</f>
        <v/>
      </c>
      <c r="AN164" s="108" t="str">
        <f>IF($AL164="","",INDEX('2_Review &amp; Audit'!$I:$I,$AL164))</f>
        <v/>
      </c>
      <c r="AO164" s="96" t="str">
        <f>IF($AL164="","",MAX(0,INDEX('2_Review &amp; Audit'!$H:$H,$AL164)-SUMIFS($AP$7:AP163,$AL$7:AL163,$AL164)))</f>
        <v/>
      </c>
      <c r="AP164" s="96" t="str">
        <f>IF(OR($D164="",$AK164="",$AO164=""),"",MIN($AK164,$AO164))</f>
        <v/>
      </c>
      <c r="AQ164" s="117" t="str">
        <f>IF($AP164="","",$AP164*$G164)</f>
        <v/>
      </c>
      <c r="AR164" s="117" t="str">
        <f>IF($AL164="","",$H164-IF($P164="",0,$P164)-IF($Y164="",0,$Y164)-IF($AH164="",0,$AH164)-IF($AQ164="",0,$AQ164))</f>
        <v/>
      </c>
      <c r="AS164" s="117" t="str">
        <f t="shared" si="27"/>
        <v/>
      </c>
      <c r="AT164" s="96" t="str">
        <f t="shared" si="28"/>
        <v/>
      </c>
      <c r="AU164" s="96"/>
    </row>
    <row r="165" spans="1:47" ht="12.75" customHeight="1" x14ac:dyDescent="0.2">
      <c r="A165" s="96" t="str">
        <f>IFERROR(INDEX('2_Review &amp; Audit'!$F$6:$F$505,MATCH(ROW()-5,'2_Review &amp; Audit'!$AC$6:$AC$505,0)),"")</f>
        <v/>
      </c>
      <c r="B165" s="96" t="str">
        <f>IF($A165="","",INDEX('2_Review &amp; Audit'!$C$6:$C$505,MATCH(ROW()-5,'2_Review &amp; Audit'!$AC$6:$AC$505,0)))</f>
        <v/>
      </c>
      <c r="C165" s="96" t="str">
        <f>IF($A165="","",INDEX('2_Review &amp; Audit'!$D$6:$D$505,MATCH(ROW()-5,'2_Review &amp; Audit'!$AC$6:$AC$505,0)))</f>
        <v/>
      </c>
      <c r="D165" s="114" t="str">
        <f>IF($A165="","",INDEX('2_Review &amp; Audit'!$H$6:$H$505,MATCH(ROW()-5,'2_Review &amp; Audit'!$AC$6:$AC$505,0)))</f>
        <v/>
      </c>
      <c r="E165" s="108" t="str">
        <f>IF($A165="","",INDEX('2_Review &amp; Audit'!$M$6:$M$505,MATCH(ROW()-5,'2_Review &amp; Audit'!$AC$6:$AC$505,0)))</f>
        <v/>
      </c>
      <c r="F165" s="109" t="str">
        <f>IF($A165="","",IF(INDEX('2_Review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65" s="142" t="str">
        <f>IF(OR($A165="",$F165=0),"",ABS(INDEX('2_Review &amp; Audit'!$Q$6:$Q$505,MATCH(ROW()-5,'2_Review &amp; Audit'!$AC$6:$AC$505,0))/$F165))</f>
        <v/>
      </c>
      <c r="H165" s="142" t="str">
        <f>IF($A165="","",ABS(INDEX('2_Review &amp; Audit'!$Q$6:$Q$505,MATCH(ROW()-5,'2_Review &amp; Audit'!$AC$6:$AC$505,0))))</f>
        <v/>
      </c>
      <c r="I165" s="96" t="str">
        <f>IF($A165="","",INDEX('2_Review &amp; Audit'!$Y$6:$Y$505,MATCH(ROW()-5,'2_Review &amp; Audit'!$AC$6:$AC$505,0)))</f>
        <v/>
      </c>
      <c r="J165" s="110" t="str">
        <f>IF($A165="","",IFERROR(MATCH(ROW()-5,'2_Review &amp; Audit'!$AC$6:$AC$505,0)+5,""))</f>
        <v/>
      </c>
      <c r="K165" s="96" t="str" cm="1">
        <f t="array" ref="K165">IF($A165="","",IF($AU165&lt;&gt;"",IFERROR(MATCH($AU165,'2_Review &amp; Audit'!$H$6:$H$505,0)+5,""),IFERROR(MATCH(1,INDEX(('2_Review &amp; Audit'!$F$6:$F$505=$A165)*('2_Review &amp; Audit'!$I$6:$I$505&gt;=$E165-30)*('2_Review &amp; Audit'!$I$6:$I$505&lt;=$E165+30)*('2_Review &amp; Audit'!$R$6:$R$505&gt;0),0),0)+5,"")))</f>
        <v/>
      </c>
      <c r="L165" s="110" t="str" cm="1">
        <f t="array" ref="L165">IF($K165="","",INDEX('2_Review &amp; Audit'!$H:$H,$K165))</f>
        <v/>
      </c>
      <c r="M165" s="111" t="str">
        <f t="array" ref="M165">IF($K165="","",INDEX('2_Review &amp; Audit'!$I:$I,$K165))</f>
        <v/>
      </c>
      <c r="N165" s="109" t="str" cm="1">
        <f t="array" ref="N165">IF($K165="","",MAX(0,INDEX('2_Review &amp; Audit'!$R:$R,$K165)-SUMIFS($O$7:O164,$K$7:K164,$K165)))</f>
        <v/>
      </c>
      <c r="O165" s="109" t="str">
        <f>IF(OR($K165="",$N165="",$F165=""),"",MIN($F165,$N165))</f>
        <v/>
      </c>
      <c r="P165" s="112" t="str">
        <f>IF($O165="","",$O165*$G165)</f>
        <v/>
      </c>
      <c r="Q165" s="112" t="str">
        <f>IF($M165="","",$H165-IF($P165="",0,$P165)-IF($Y165="",0,$Y165)-IF($AH165="",0,$AH165)-IF($AQ165="",0,$AQ165))</f>
        <v/>
      </c>
      <c r="R165" s="112" t="str">
        <f t="shared" si="24"/>
        <v/>
      </c>
      <c r="S165" s="96" t="str">
        <f>IF($M165="","",MAX(0,N($F165)-N($O165)))</f>
        <v/>
      </c>
      <c r="T165" s="96" t="str" cm="1">
        <f t="array" ref="T165">IF(OR($D165="",$S165="",N($S165)&lt;=0),"",IFERROR(MATCH(1,INDEX(('2_Review &amp; Audit'!$F$6:$F$505=$A165)*('2_Review &amp; Audit'!$I$6:$I$505&gt;=$E165-30)*('2_Review &amp; Audit'!$I$6:$I$505&lt;=$E165+30)*('2_Review &amp; Audit'!$R$6:$R$505&gt;0)*(ROW('2_Review &amp; Audit'!$R$6:$R$505)&gt;$K165),0),0)+5,""))</f>
        <v/>
      </c>
      <c r="U165" s="96" t="str" cm="1">
        <f t="array" ref="U165">IF($T165="","",INDEX('2_Review &amp; Audit'!$H:$H,$T165))</f>
        <v/>
      </c>
      <c r="V165" s="108" t="str">
        <f t="array" ref="V165">IF($T165="","",INDEX('2_Review &amp; Audit'!$I:$I,$T165))</f>
        <v/>
      </c>
      <c r="W165" s="96" t="str">
        <f t="array" ref="W165">IF($T165="","",MAX(0,INDEX('2_Review &amp; Audit'!$J:$J,$T165)-SUMIFS($X$7:X164,$T$7:T164,$T165)))</f>
        <v/>
      </c>
      <c r="X165" s="96" t="str">
        <f t="shared" si="21"/>
        <v/>
      </c>
      <c r="Y165" s="117" t="str">
        <f>IF($X165="","",$X165*$G165)</f>
        <v/>
      </c>
      <c r="Z165" s="117" t="str">
        <f>IF($T165="","",$H165-IF($P165="",0,$P165)-IF($Y165="",0,$Y165))</f>
        <v/>
      </c>
      <c r="AA165" s="117" t="str">
        <f t="shared" si="22"/>
        <v/>
      </c>
      <c r="AB165" s="96" t="str">
        <f t="shared" si="25"/>
        <v/>
      </c>
      <c r="AC165" s="96" t="str">
        <f t="array" ref="AC165">IF(OR($D165="",$AB165="",N($AB165)&lt;=0),"",IFERROR(MATCH(1,INDEX(('2_Review &amp; Audit'!$F$6:$F$505=$A165)*('2_Review &amp; Audit'!$I$6:$I$505&gt;=$E165-30)*('2_Review &amp; Audit'!$I$6:$I$505&lt;=$E165+30)*('2_Review &amp; Audit'!$R$6:$R$505&gt;0)*(ROW('2_Review &amp; Audit'!$R$6:$R$505)&gt;$T165),0),0)+5,""))</f>
        <v/>
      </c>
      <c r="AD165" s="96" t="str" cm="1">
        <f t="array" ref="AD165">IF($AC165="","",INDEX('2_Review &amp; Audit'!$H:$H,$AC165))</f>
        <v/>
      </c>
      <c r="AE165" s="108" t="str">
        <f t="array" ref="AE165">IF($AC165="","",INDEX('2_Review &amp; Audit'!$I:$I,$AC165))</f>
        <v/>
      </c>
      <c r="AF165" s="96" t="str">
        <f t="array" ref="AF165">IF($AC165="","",MAX(0,INDEX('2_Review &amp; Audit'!$J:$J,$AC165)-SUMIFS($AG$7:AG164,$AC$7:AC164,$AC165)))</f>
        <v/>
      </c>
      <c r="AG165" s="96" t="str">
        <f t="shared" si="23"/>
        <v/>
      </c>
      <c r="AH165" s="117" t="str">
        <f>IF($AG165="","",$AG165*$G165)</f>
        <v/>
      </c>
      <c r="AI165" s="117" t="str">
        <f>IF($AC165="","",$H165-IF($P165="",0,$P165)-IF($Y165="",0,$Y165)-IF($AH165="",0,$AH165))</f>
        <v/>
      </c>
      <c r="AJ165" s="117" t="str">
        <f t="shared" si="3"/>
        <v/>
      </c>
      <c r="AK165" s="96" t="str">
        <f t="shared" si="26"/>
        <v/>
      </c>
      <c r="AL165" s="96" t="str" cm="1">
        <f t="array" ref="AL165">IF(OR($D165="",$AK165="",N($AK165)&lt;=0),"",IFERROR(MATCH(1,INDEX(('2_Review &amp; Audit'!$F$6:$F$505=$A165)*('2_Review &amp; Audit'!$I$6:$I$505&gt;=$E165-30)*('2_Review &amp; Audit'!$I$6:$I$505&lt;=$E165+30)*('2_Review &amp; Audit'!$R$6:$R$505&gt;0)*(ROW('2_Review &amp; Audit'!$R$6:$R$505)&gt;$AC165),0),0)+5,""))</f>
        <v/>
      </c>
      <c r="AM165" s="96" t="str">
        <f>IF($AL165="","",INDEX('2_Review &amp; Audit'!$H:$H,$AL165))</f>
        <v/>
      </c>
      <c r="AN165" s="108" t="str">
        <f>IF($AL165="","",INDEX('2_Review &amp; Audit'!$I:$I,$AL165))</f>
        <v/>
      </c>
      <c r="AO165" s="96" t="str">
        <f>IF($AL165="","",MAX(0,INDEX('2_Review &amp; Audit'!$H:$H,$AL165)-SUMIFS($AP$7:AP164,$AL$7:AL164,$AL165)))</f>
        <v/>
      </c>
      <c r="AP165" s="96" t="str">
        <f>IF(OR($D165="",$AK165="",$AO165=""),"",MIN($AK165,$AO165))</f>
        <v/>
      </c>
      <c r="AQ165" s="117" t="str">
        <f>IF($AP165="","",$AP165*$G165)</f>
        <v/>
      </c>
      <c r="AR165" s="117" t="str">
        <f>IF($AL165="","",$H165-IF($P165="",0,$P165)-IF($Y165="",0,$Y165)-IF($AH165="",0,$AH165)-IF($AQ165="",0,$AQ165))</f>
        <v/>
      </c>
      <c r="AS165" s="117" t="str">
        <f t="shared" si="27"/>
        <v/>
      </c>
      <c r="AT165" s="96" t="str">
        <f t="shared" si="28"/>
        <v/>
      </c>
      <c r="AU165" s="96"/>
    </row>
    <row r="166" spans="1:47" ht="12.75" customHeight="1" x14ac:dyDescent="0.2">
      <c r="A166" s="96" t="str">
        <f>IFERROR(INDEX('2_Review &amp; Audit'!$F$6:$F$505,MATCH(ROW()-5,'2_Review &amp; Audit'!$AC$6:$AC$505,0)),"")</f>
        <v/>
      </c>
      <c r="B166" s="96" t="str">
        <f>IF($A166="","",INDEX('2_Review &amp; Audit'!$C$6:$C$505,MATCH(ROW()-5,'2_Review &amp; Audit'!$AC$6:$AC$505,0)))</f>
        <v/>
      </c>
      <c r="C166" s="96" t="str">
        <f>IF($A166="","",INDEX('2_Review &amp; Audit'!$D$6:$D$505,MATCH(ROW()-5,'2_Review &amp; Audit'!$AC$6:$AC$505,0)))</f>
        <v/>
      </c>
      <c r="D166" s="114" t="str">
        <f>IF($A166="","",INDEX('2_Review &amp; Audit'!$H$6:$H$505,MATCH(ROW()-5,'2_Review &amp; Audit'!$AC$6:$AC$505,0)))</f>
        <v/>
      </c>
      <c r="E166" s="108" t="str">
        <f>IF($A166="","",INDEX('2_Review &amp; Audit'!$M$6:$M$505,MATCH(ROW()-5,'2_Review &amp; Audit'!$AC$6:$AC$505,0)))</f>
        <v/>
      </c>
      <c r="F166" s="109" t="str">
        <f>IF($A166="","",IF(INDEX('2_Review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66" s="142" t="str">
        <f>IF(OR($A166="",$F166=0),"",ABS(INDEX('2_Review &amp; Audit'!$Q$6:$Q$505,MATCH(ROW()-5,'2_Review &amp; Audit'!$AC$6:$AC$505,0))/$F166))</f>
        <v/>
      </c>
      <c r="H166" s="142" t="str">
        <f>IF($A166="","",ABS(INDEX('2_Review &amp; Audit'!$Q$6:$Q$505,MATCH(ROW()-5,'2_Review &amp; Audit'!$AC$6:$AC$505,0))))</f>
        <v/>
      </c>
      <c r="I166" s="96" t="str">
        <f>IF($A166="","",INDEX('2_Review &amp; Audit'!$Y$6:$Y$505,MATCH(ROW()-5,'2_Review &amp; Audit'!$AC$6:$AC$505,0)))</f>
        <v/>
      </c>
      <c r="J166" s="110" t="str">
        <f>IF($A166="","",IFERROR(MATCH(ROW()-5,'2_Review &amp; Audit'!$AC$6:$AC$505,0)+5,""))</f>
        <v/>
      </c>
      <c r="K166" s="96" t="str" cm="1">
        <f t="array" ref="K166">IF($A166="","",IF($AU166&lt;&gt;"",IFERROR(MATCH($AU166,'2_Review &amp; Audit'!$H$6:$H$505,0)+5,""),IFERROR(MATCH(1,INDEX(('2_Review &amp; Audit'!$F$6:$F$505=$A166)*('2_Review &amp; Audit'!$I$6:$I$505&gt;=$E166-30)*('2_Review &amp; Audit'!$I$6:$I$505&lt;=$E166+30)*('2_Review &amp; Audit'!$R$6:$R$505&gt;0),0),0)+5,"")))</f>
        <v/>
      </c>
      <c r="L166" s="110" t="str" cm="1">
        <f t="array" ref="L166">IF($K166="","",INDEX('2_Review &amp; Audit'!$H:$H,$K166))</f>
        <v/>
      </c>
      <c r="M166" s="111" t="str">
        <f t="array" ref="M166">IF($K166="","",INDEX('2_Review &amp; Audit'!$I:$I,$K166))</f>
        <v/>
      </c>
      <c r="N166" s="109" t="str" cm="1">
        <f t="array" ref="N166">IF($K166="","",MAX(0,INDEX('2_Review &amp; Audit'!$R:$R,$K166)-SUMIFS($O$7:O165,$K$7:K165,$K166)))</f>
        <v/>
      </c>
      <c r="O166" s="109" t="str">
        <f>IF(OR($K166="",$N166="",$F166=""),"",MIN($F166,$N166))</f>
        <v/>
      </c>
      <c r="P166" s="112" t="str">
        <f>IF($O166="","",$O166*$G166)</f>
        <v/>
      </c>
      <c r="Q166" s="112" t="str">
        <f>IF($M166="","",$H166-IF($P166="",0,$P166)-IF($Y166="",0,$Y166)-IF($AH166="",0,$AH166)-IF($AQ166="",0,$AQ166))</f>
        <v/>
      </c>
      <c r="R166" s="112" t="str">
        <f t="shared" si="24"/>
        <v/>
      </c>
      <c r="S166" s="96" t="str">
        <f>IF($M166="","",MAX(0,N($F166)-N($O166)))</f>
        <v/>
      </c>
      <c r="T166" s="96" t="str" cm="1">
        <f t="array" ref="T166">IF(OR($D166="",$S166="",N($S166)&lt;=0),"",IFERROR(MATCH(1,INDEX(('2_Review &amp; Audit'!$F$6:$F$505=$A166)*('2_Review &amp; Audit'!$I$6:$I$505&gt;=$E166-30)*('2_Review &amp; Audit'!$I$6:$I$505&lt;=$E166+30)*('2_Review &amp; Audit'!$R$6:$R$505&gt;0)*(ROW('2_Review &amp; Audit'!$R$6:$R$505)&gt;$K166),0),0)+5,""))</f>
        <v/>
      </c>
      <c r="U166" s="96" t="str" cm="1">
        <f t="array" ref="U166">IF($T166="","",INDEX('2_Review &amp; Audit'!$H:$H,$T166))</f>
        <v/>
      </c>
      <c r="V166" s="108" t="str">
        <f t="array" ref="V166">IF($T166="","",INDEX('2_Review &amp; Audit'!$I:$I,$T166))</f>
        <v/>
      </c>
      <c r="W166" s="96" t="str">
        <f t="array" ref="W166">IF($T166="","",MAX(0,INDEX('2_Review &amp; Audit'!$J:$J,$T166)-SUMIFS($X$7:X165,$T$7:T165,$T166)))</f>
        <v/>
      </c>
      <c r="X166" s="96" t="str">
        <f t="shared" si="21"/>
        <v/>
      </c>
      <c r="Y166" s="117" t="str">
        <f>IF($X166="","",$X166*$G166)</f>
        <v/>
      </c>
      <c r="Z166" s="117" t="str">
        <f>IF($T166="","",$H166-IF($P166="",0,$P166)-IF($Y166="",0,$Y166))</f>
        <v/>
      </c>
      <c r="AA166" s="117" t="str">
        <f t="shared" si="22"/>
        <v/>
      </c>
      <c r="AB166" s="96" t="str">
        <f t="shared" si="25"/>
        <v/>
      </c>
      <c r="AC166" s="96" t="str">
        <f t="array" ref="AC166">IF(OR($D166="",$AB166="",N($AB166)&lt;=0),"",IFERROR(MATCH(1,INDEX(('2_Review &amp; Audit'!$F$6:$F$505=$A166)*('2_Review &amp; Audit'!$I$6:$I$505&gt;=$E166-30)*('2_Review &amp; Audit'!$I$6:$I$505&lt;=$E166+30)*('2_Review &amp; Audit'!$R$6:$R$505&gt;0)*(ROW('2_Review &amp; Audit'!$R$6:$R$505)&gt;$T166),0),0)+5,""))</f>
        <v/>
      </c>
      <c r="AD166" s="96" t="str" cm="1">
        <f t="array" ref="AD166">IF($AC166="","",INDEX('2_Review &amp; Audit'!$H:$H,$AC166))</f>
        <v/>
      </c>
      <c r="AE166" s="108" t="str">
        <f t="array" ref="AE166">IF($AC166="","",INDEX('2_Review &amp; Audit'!$I:$I,$AC166))</f>
        <v/>
      </c>
      <c r="AF166" s="96" t="str">
        <f t="array" ref="AF166">IF($AC166="","",MAX(0,INDEX('2_Review &amp; Audit'!$J:$J,$AC166)-SUMIFS($AG$7:AG165,$AC$7:AC165,$AC166)))</f>
        <v/>
      </c>
      <c r="AG166" s="96" t="str">
        <f t="shared" si="23"/>
        <v/>
      </c>
      <c r="AH166" s="117" t="str">
        <f>IF($AG166="","",$AG166*$G166)</f>
        <v/>
      </c>
      <c r="AI166" s="117" t="str">
        <f>IF($AC166="","",$H166-IF($P166="",0,$P166)-IF($Y166="",0,$Y166)-IF($AH166="",0,$AH166))</f>
        <v/>
      </c>
      <c r="AJ166" s="117" t="str">
        <f t="shared" si="3"/>
        <v/>
      </c>
      <c r="AK166" s="96" t="str">
        <f t="shared" si="26"/>
        <v/>
      </c>
      <c r="AL166" s="96" t="str" cm="1">
        <f t="array" ref="AL166">IF(OR($D166="",$AK166="",N($AK166)&lt;=0),"",IFERROR(MATCH(1,INDEX(('2_Review &amp; Audit'!$F$6:$F$505=$A166)*('2_Review &amp; Audit'!$I$6:$I$505&gt;=$E166-30)*('2_Review &amp; Audit'!$I$6:$I$505&lt;=$E166+30)*('2_Review &amp; Audit'!$R$6:$R$505&gt;0)*(ROW('2_Review &amp; Audit'!$R$6:$R$505)&gt;$AC166),0),0)+5,""))</f>
        <v/>
      </c>
      <c r="AM166" s="96" t="str">
        <f>IF($AL166="","",INDEX('2_Review &amp; Audit'!$H:$H,$AL166))</f>
        <v/>
      </c>
      <c r="AN166" s="108" t="str">
        <f>IF($AL166="","",INDEX('2_Review &amp; Audit'!$I:$I,$AL166))</f>
        <v/>
      </c>
      <c r="AO166" s="96" t="str">
        <f>IF($AL166="","",MAX(0,INDEX('2_Review &amp; Audit'!$H:$H,$AL166)-SUMIFS($AP$7:AP165,$AL$7:AL165,$AL166)))</f>
        <v/>
      </c>
      <c r="AP166" s="96" t="str">
        <f>IF(OR($D166="",$AK166="",$AO166=""),"",MIN($AK166,$AO166))</f>
        <v/>
      </c>
      <c r="AQ166" s="117" t="str">
        <f>IF($AP166="","",$AP166*$G166)</f>
        <v/>
      </c>
      <c r="AR166" s="117" t="str">
        <f>IF($AL166="","",$H166-IF($P166="",0,$P166)-IF($Y166="",0,$Y166)-IF($AH166="",0,$AH166)-IF($AQ166="",0,$AQ166))</f>
        <v/>
      </c>
      <c r="AS166" s="117" t="str">
        <f t="shared" si="27"/>
        <v/>
      </c>
      <c r="AT166" s="96" t="str">
        <f t="shared" si="28"/>
        <v/>
      </c>
      <c r="AU166" s="96"/>
    </row>
    <row r="167" spans="1:47" ht="12.75" customHeight="1" x14ac:dyDescent="0.2">
      <c r="A167" s="96" t="str">
        <f>IFERROR(INDEX('2_Review &amp; Audit'!$F$6:$F$505,MATCH(ROW()-5,'2_Review &amp; Audit'!$AC$6:$AC$505,0)),"")</f>
        <v/>
      </c>
      <c r="B167" s="96" t="str">
        <f>IF($A167="","",INDEX('2_Review &amp; Audit'!$C$6:$C$505,MATCH(ROW()-5,'2_Review &amp; Audit'!$AC$6:$AC$505,0)))</f>
        <v/>
      </c>
      <c r="C167" s="96" t="str">
        <f>IF($A167="","",INDEX('2_Review &amp; Audit'!$D$6:$D$505,MATCH(ROW()-5,'2_Review &amp; Audit'!$AC$6:$AC$505,0)))</f>
        <v/>
      </c>
      <c r="D167" s="114" t="str">
        <f>IF($A167="","",INDEX('2_Review &amp; Audit'!$H$6:$H$505,MATCH(ROW()-5,'2_Review &amp; Audit'!$AC$6:$AC$505,0)))</f>
        <v/>
      </c>
      <c r="E167" s="108" t="str">
        <f>IF($A167="","",INDEX('2_Review &amp; Audit'!$M$6:$M$505,MATCH(ROW()-5,'2_Review &amp; Audit'!$AC$6:$AC$505,0)))</f>
        <v/>
      </c>
      <c r="F167" s="109" t="str">
        <f>IF($A167="","",IF(INDEX('2_Review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67" s="142" t="str">
        <f>IF(OR($A167="",$F167=0),"",ABS(INDEX('2_Review &amp; Audit'!$Q$6:$Q$505,MATCH(ROW()-5,'2_Review &amp; Audit'!$AC$6:$AC$505,0))/$F167))</f>
        <v/>
      </c>
      <c r="H167" s="142" t="str">
        <f>IF($A167="","",ABS(INDEX('2_Review &amp; Audit'!$Q$6:$Q$505,MATCH(ROW()-5,'2_Review &amp; Audit'!$AC$6:$AC$505,0))))</f>
        <v/>
      </c>
      <c r="I167" s="96" t="str">
        <f>IF($A167="","",INDEX('2_Review &amp; Audit'!$Y$6:$Y$505,MATCH(ROW()-5,'2_Review &amp; Audit'!$AC$6:$AC$505,0)))</f>
        <v/>
      </c>
      <c r="J167" s="110" t="str">
        <f>IF($A167="","",IFERROR(MATCH(ROW()-5,'2_Review &amp; Audit'!$AC$6:$AC$505,0)+5,""))</f>
        <v/>
      </c>
      <c r="K167" s="96" t="str" cm="1">
        <f t="array" ref="K167">IF($A167="","",IF($AU167&lt;&gt;"",IFERROR(MATCH($AU167,'2_Review &amp; Audit'!$H$6:$H$505,0)+5,""),IFERROR(MATCH(1,INDEX(('2_Review &amp; Audit'!$F$6:$F$505=$A167)*('2_Review &amp; Audit'!$I$6:$I$505&gt;=$E167-30)*('2_Review &amp; Audit'!$I$6:$I$505&lt;=$E167+30)*('2_Review &amp; Audit'!$R$6:$R$505&gt;0),0),0)+5,"")))</f>
        <v/>
      </c>
      <c r="L167" s="110" t="str" cm="1">
        <f t="array" ref="L167">IF($K167="","",INDEX('2_Review &amp; Audit'!$H:$H,$K167))</f>
        <v/>
      </c>
      <c r="M167" s="111" t="str">
        <f t="array" ref="M167">IF($K167="","",INDEX('2_Review &amp; Audit'!$I:$I,$K167))</f>
        <v/>
      </c>
      <c r="N167" s="109" t="str" cm="1">
        <f t="array" ref="N167">IF($K167="","",MAX(0,INDEX('2_Review &amp; Audit'!$R:$R,$K167)-SUMIFS($O$7:O166,$K$7:K166,$K167)))</f>
        <v/>
      </c>
      <c r="O167" s="109" t="str">
        <f>IF(OR($K167="",$N167="",$F167=""),"",MIN($F167,$N167))</f>
        <v/>
      </c>
      <c r="P167" s="112" t="str">
        <f>IF($O167="","",$O167*$G167)</f>
        <v/>
      </c>
      <c r="Q167" s="112" t="str">
        <f>IF($M167="","",$H167-IF($P167="",0,$P167)-IF($Y167="",0,$Y167)-IF($AH167="",0,$AH167)-IF($AQ167="",0,$AQ167))</f>
        <v/>
      </c>
      <c r="R167" s="112" t="str">
        <f t="shared" si="24"/>
        <v/>
      </c>
      <c r="S167" s="96" t="str">
        <f>IF($M167="","",MAX(0,N($F167)-N($O167)))</f>
        <v/>
      </c>
      <c r="T167" s="96" t="str" cm="1">
        <f t="array" ref="T167">IF(OR($D167="",$S167="",N($S167)&lt;=0),"",IFERROR(MATCH(1,INDEX(('2_Review &amp; Audit'!$F$6:$F$505=$A167)*('2_Review &amp; Audit'!$I$6:$I$505&gt;=$E167-30)*('2_Review &amp; Audit'!$I$6:$I$505&lt;=$E167+30)*('2_Review &amp; Audit'!$R$6:$R$505&gt;0)*(ROW('2_Review &amp; Audit'!$R$6:$R$505)&gt;$K167),0),0)+5,""))</f>
        <v/>
      </c>
      <c r="U167" s="96" t="str" cm="1">
        <f t="array" ref="U167">IF($T167="","",INDEX('2_Review &amp; Audit'!$H:$H,$T167))</f>
        <v/>
      </c>
      <c r="V167" s="108" t="str">
        <f t="array" ref="V167">IF($T167="","",INDEX('2_Review &amp; Audit'!$I:$I,$T167))</f>
        <v/>
      </c>
      <c r="W167" s="96" t="str">
        <f t="array" ref="W167">IF($T167="","",MAX(0,INDEX('2_Review &amp; Audit'!$J:$J,$T167)-SUMIFS($X$7:X166,$T$7:T166,$T167)))</f>
        <v/>
      </c>
      <c r="X167" s="96" t="str">
        <f t="shared" si="21"/>
        <v/>
      </c>
      <c r="Y167" s="117" t="str">
        <f>IF($X167="","",$X167*$G167)</f>
        <v/>
      </c>
      <c r="Z167" s="117" t="str">
        <f>IF($T167="","",$H167-IF($P167="",0,$P167)-IF($Y167="",0,$Y167))</f>
        <v/>
      </c>
      <c r="AA167" s="117" t="str">
        <f t="shared" si="22"/>
        <v/>
      </c>
      <c r="AB167" s="96" t="str">
        <f t="shared" si="25"/>
        <v/>
      </c>
      <c r="AC167" s="96" t="str">
        <f t="array" ref="AC167">IF(OR($D167="",$AB167="",N($AB167)&lt;=0),"",IFERROR(MATCH(1,INDEX(('2_Review &amp; Audit'!$F$6:$F$505=$A167)*('2_Review &amp; Audit'!$I$6:$I$505&gt;=$E167-30)*('2_Review &amp; Audit'!$I$6:$I$505&lt;=$E167+30)*('2_Review &amp; Audit'!$R$6:$R$505&gt;0)*(ROW('2_Review &amp; Audit'!$R$6:$R$505)&gt;$T167),0),0)+5,""))</f>
        <v/>
      </c>
      <c r="AD167" s="96" t="str" cm="1">
        <f t="array" ref="AD167">IF($AC167="","",INDEX('2_Review &amp; Audit'!$H:$H,$AC167))</f>
        <v/>
      </c>
      <c r="AE167" s="108" t="str">
        <f t="array" ref="AE167">IF($AC167="","",INDEX('2_Review &amp; Audit'!$I:$I,$AC167))</f>
        <v/>
      </c>
      <c r="AF167" s="96" t="str">
        <f t="array" ref="AF167">IF($AC167="","",MAX(0,INDEX('2_Review &amp; Audit'!$J:$J,$AC167)-SUMIFS($AG$7:AG166,$AC$7:AC166,$AC167)))</f>
        <v/>
      </c>
      <c r="AG167" s="96" t="str">
        <f t="shared" ref="AG167:AG201" si="29">IF(OR($AC167="",$AF167="",$AB167=""),"",MIN($AB167,$AF167))</f>
        <v/>
      </c>
      <c r="AH167" s="117" t="str">
        <f>IF($AG167="","",$AG167*$G167)</f>
        <v/>
      </c>
      <c r="AI167" s="117" t="str">
        <f>IF($AC167="","",$H167-IF($P167="",0,$P167)-IF($Y167="",0,$Y167)-IF($AH167="",0,$AH167))</f>
        <v/>
      </c>
      <c r="AJ167" s="117" t="str">
        <f t="shared" si="3"/>
        <v/>
      </c>
      <c r="AK167" s="96" t="str">
        <f t="shared" si="26"/>
        <v/>
      </c>
      <c r="AL167" s="96" t="str" cm="1">
        <f t="array" ref="AL167">IF(OR($D167="",$AK167="",N($AK167)&lt;=0),"",IFERROR(MATCH(1,INDEX(('2_Review &amp; Audit'!$F$6:$F$505=$A167)*('2_Review &amp; Audit'!$I$6:$I$505&gt;=$E167-30)*('2_Review &amp; Audit'!$I$6:$I$505&lt;=$E167+30)*('2_Review &amp; Audit'!$R$6:$R$505&gt;0)*(ROW('2_Review &amp; Audit'!$R$6:$R$505)&gt;$AC167),0),0)+5,""))</f>
        <v/>
      </c>
      <c r="AM167" s="96" t="str">
        <f>IF($AL167="","",INDEX('2_Review &amp; Audit'!$H:$H,$AL167))</f>
        <v/>
      </c>
      <c r="AN167" s="108" t="str">
        <f>IF($AL167="","",INDEX('2_Review &amp; Audit'!$I:$I,$AL167))</f>
        <v/>
      </c>
      <c r="AO167" s="96" t="str">
        <f>IF($AL167="","",MAX(0,INDEX('2_Review &amp; Audit'!$H:$H,$AL167)-SUMIFS($AP$7:AP166,$AL$7:AL166,$AL167)))</f>
        <v/>
      </c>
      <c r="AP167" s="96" t="str">
        <f>IF(OR($D167="",$AK167="",$AO167=""),"",MIN($AK167,$AO167))</f>
        <v/>
      </c>
      <c r="AQ167" s="117" t="str">
        <f>IF($AP167="","",$AP167*$G167)</f>
        <v/>
      </c>
      <c r="AR167" s="117" t="str">
        <f>IF($AL167="","",$H167-IF($P167="",0,$P167)-IF($Y167="",0,$Y167)-IF($AH167="",0,$AH167)-IF($AQ167="",0,$AQ167))</f>
        <v/>
      </c>
      <c r="AS167" s="117" t="str">
        <f t="shared" si="27"/>
        <v/>
      </c>
      <c r="AT167" s="96" t="str">
        <f t="shared" si="28"/>
        <v/>
      </c>
      <c r="AU167" s="96"/>
    </row>
    <row r="168" spans="1:47" ht="12.75" customHeight="1" x14ac:dyDescent="0.2">
      <c r="A168" s="96" t="str">
        <f>IFERROR(INDEX('2_Review &amp; Audit'!$F$6:$F$505,MATCH(ROW()-5,'2_Review &amp; Audit'!$AC$6:$AC$505,0)),"")</f>
        <v/>
      </c>
      <c r="B168" s="96" t="str">
        <f>IF($A168="","",INDEX('2_Review &amp; Audit'!$C$6:$C$505,MATCH(ROW()-5,'2_Review &amp; Audit'!$AC$6:$AC$505,0)))</f>
        <v/>
      </c>
      <c r="C168" s="96" t="str">
        <f>IF($A168="","",INDEX('2_Review &amp; Audit'!$D$6:$D$505,MATCH(ROW()-5,'2_Review &amp; Audit'!$AC$6:$AC$505,0)))</f>
        <v/>
      </c>
      <c r="D168" s="114" t="str">
        <f>IF($A168="","",INDEX('2_Review &amp; Audit'!$H$6:$H$505,MATCH(ROW()-5,'2_Review &amp; Audit'!$AC$6:$AC$505,0)))</f>
        <v/>
      </c>
      <c r="E168" s="108" t="str">
        <f>IF($A168="","",INDEX('2_Review &amp; Audit'!$M$6:$M$505,MATCH(ROW()-5,'2_Review &amp; Audit'!$AC$6:$AC$505,0)))</f>
        <v/>
      </c>
      <c r="F168" s="109" t="str">
        <f>IF($A168="","",IF(INDEX('2_Review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68" s="142" t="str">
        <f>IF(OR($A168="",$F168=0),"",ABS(INDEX('2_Review &amp; Audit'!$Q$6:$Q$505,MATCH(ROW()-5,'2_Review &amp; Audit'!$AC$6:$AC$505,0))/$F168))</f>
        <v/>
      </c>
      <c r="H168" s="142" t="str">
        <f>IF($A168="","",ABS(INDEX('2_Review &amp; Audit'!$Q$6:$Q$505,MATCH(ROW()-5,'2_Review &amp; Audit'!$AC$6:$AC$505,0))))</f>
        <v/>
      </c>
      <c r="I168" s="96" t="str">
        <f>IF($A168="","",INDEX('2_Review &amp; Audit'!$Y$6:$Y$505,MATCH(ROW()-5,'2_Review &amp; Audit'!$AC$6:$AC$505,0)))</f>
        <v/>
      </c>
      <c r="J168" s="110" t="str">
        <f>IF($A168="","",IFERROR(MATCH(ROW()-5,'2_Review &amp; Audit'!$AC$6:$AC$505,0)+5,""))</f>
        <v/>
      </c>
      <c r="K168" s="96" t="str" cm="1">
        <f t="array" ref="K168">IF($A168="","",IF($AU168&lt;&gt;"",IFERROR(MATCH($AU168,'2_Review &amp; Audit'!$H$6:$H$505,0)+5,""),IFERROR(MATCH(1,INDEX(('2_Review &amp; Audit'!$F$6:$F$505=$A168)*('2_Review &amp; Audit'!$I$6:$I$505&gt;=$E168-30)*('2_Review &amp; Audit'!$I$6:$I$505&lt;=$E168+30)*('2_Review &amp; Audit'!$R$6:$R$505&gt;0),0),0)+5,"")))</f>
        <v/>
      </c>
      <c r="L168" s="110" t="str" cm="1">
        <f t="array" ref="L168">IF($K168="","",INDEX('2_Review &amp; Audit'!$H:$H,$K168))</f>
        <v/>
      </c>
      <c r="M168" s="111" t="str">
        <f t="array" ref="M168">IF($K168="","",INDEX('2_Review &amp; Audit'!$I:$I,$K168))</f>
        <v/>
      </c>
      <c r="N168" s="109" t="str" cm="1">
        <f t="array" ref="N168">IF($K168="","",MAX(0,INDEX('2_Review &amp; Audit'!$R:$R,$K168)-SUMIFS($O$7:O167,$K$7:K167,$K168)))</f>
        <v/>
      </c>
      <c r="O168" s="109" t="str">
        <f>IF(OR($K168="",$N168="",$F168=""),"",MIN($F168,$N168))</f>
        <v/>
      </c>
      <c r="P168" s="112" t="str">
        <f>IF($O168="","",$O168*$G168)</f>
        <v/>
      </c>
      <c r="Q168" s="112" t="str">
        <f>IF($M168="","",$H168-IF($P168="",0,$P168)-IF($Y168="",0,$Y168)-IF($AH168="",0,$AH168)-IF($AQ168="",0,$AQ168))</f>
        <v/>
      </c>
      <c r="R168" s="112" t="str">
        <f t="shared" si="24"/>
        <v/>
      </c>
      <c r="S168" s="96" t="str">
        <f>IF($M168="","",MAX(0,N($F168)-N($O168)))</f>
        <v/>
      </c>
      <c r="T168" s="96" t="str" cm="1">
        <f t="array" ref="T168">IF(OR($D168="",$S168="",N($S168)&lt;=0),"",IFERROR(MATCH(1,INDEX(('2_Review &amp; Audit'!$F$6:$F$505=$A168)*('2_Review &amp; Audit'!$I$6:$I$505&gt;=$E168-30)*('2_Review &amp; Audit'!$I$6:$I$505&lt;=$E168+30)*('2_Review &amp; Audit'!$R$6:$R$505&gt;0)*(ROW('2_Review &amp; Audit'!$R$6:$R$505)&gt;$K168),0),0)+5,""))</f>
        <v/>
      </c>
      <c r="U168" s="96" t="str" cm="1">
        <f t="array" ref="U168">IF($T168="","",INDEX('2_Review &amp; Audit'!$H:$H,$T168))</f>
        <v/>
      </c>
      <c r="V168" s="108" t="str">
        <f t="array" ref="V168">IF($T168="","",INDEX('2_Review &amp; Audit'!$I:$I,$T168))</f>
        <v/>
      </c>
      <c r="W168" s="96" t="str">
        <f t="array" ref="W168">IF($T168="","",MAX(0,INDEX('2_Review &amp; Audit'!$J:$J,$T168)-SUMIFS($X$7:X167,$T$7:T167,$T168)))</f>
        <v/>
      </c>
      <c r="X168" s="96" t="str">
        <f t="shared" si="21"/>
        <v/>
      </c>
      <c r="Y168" s="117" t="str">
        <f>IF($X168="","",$X168*$G168)</f>
        <v/>
      </c>
      <c r="Z168" s="117" t="str">
        <f>IF($T168="","",$H168-IF($P168="",0,$P168)-IF($Y168="",0,$Y168))</f>
        <v/>
      </c>
      <c r="AA168" s="117" t="str">
        <f t="shared" si="22"/>
        <v/>
      </c>
      <c r="AB168" s="96" t="str">
        <f t="shared" si="25"/>
        <v/>
      </c>
      <c r="AC168" s="96" t="str">
        <f t="array" ref="AC168">IF(OR($D168="",$AB168="",N($AB168)&lt;=0),"",IFERROR(MATCH(1,INDEX(('2_Review &amp; Audit'!$F$6:$F$505=$A168)*('2_Review &amp; Audit'!$I$6:$I$505&gt;=$E168-30)*('2_Review &amp; Audit'!$I$6:$I$505&lt;=$E168+30)*('2_Review &amp; Audit'!$R$6:$R$505&gt;0)*(ROW('2_Review &amp; Audit'!$R$6:$R$505)&gt;$T168),0),0)+5,""))</f>
        <v/>
      </c>
      <c r="AD168" s="96" t="str" cm="1">
        <f t="array" ref="AD168">IF($AC168="","",INDEX('2_Review &amp; Audit'!$H:$H,$AC168))</f>
        <v/>
      </c>
      <c r="AE168" s="108" t="str">
        <f t="array" ref="AE168">IF($AC168="","",INDEX('2_Review &amp; Audit'!$I:$I,$AC168))</f>
        <v/>
      </c>
      <c r="AF168" s="96" t="str">
        <f t="array" ref="AF168">IF($AC168="","",MAX(0,INDEX('2_Review &amp; Audit'!$J:$J,$AC168)-SUMIFS($AG$7:AG167,$AC$7:AC167,$AC168)))</f>
        <v/>
      </c>
      <c r="AG168" s="96" t="str">
        <f t="shared" si="29"/>
        <v/>
      </c>
      <c r="AH168" s="117" t="str">
        <f>IF($AG168="","",$AG168*$G168)</f>
        <v/>
      </c>
      <c r="AI168" s="117" t="str">
        <f>IF($AC168="","",$H168-IF($P168="",0,$P168)-IF($Y168="",0,$Y168)-IF($AH168="",0,$AH168))</f>
        <v/>
      </c>
      <c r="AJ168" s="117" t="str">
        <f t="shared" si="3"/>
        <v/>
      </c>
      <c r="AK168" s="96" t="str">
        <f t="shared" si="26"/>
        <v/>
      </c>
      <c r="AL168" s="96" t="str" cm="1">
        <f t="array" ref="AL168">IF(OR($D168="",$AK168="",N($AK168)&lt;=0),"",IFERROR(MATCH(1,INDEX(('2_Review &amp; Audit'!$F$6:$F$505=$A168)*('2_Review &amp; Audit'!$I$6:$I$505&gt;=$E168-30)*('2_Review &amp; Audit'!$I$6:$I$505&lt;=$E168+30)*('2_Review &amp; Audit'!$R$6:$R$505&gt;0)*(ROW('2_Review &amp; Audit'!$R$6:$R$505)&gt;$AC168),0),0)+5,""))</f>
        <v/>
      </c>
      <c r="AM168" s="96" t="str">
        <f>IF($AL168="","",INDEX('2_Review &amp; Audit'!$H:$H,$AL168))</f>
        <v/>
      </c>
      <c r="AN168" s="108" t="str">
        <f>IF($AL168="","",INDEX('2_Review &amp; Audit'!$I:$I,$AL168))</f>
        <v/>
      </c>
      <c r="AO168" s="96" t="str">
        <f>IF($AL168="","",MAX(0,INDEX('2_Review &amp; Audit'!$H:$H,$AL168)-SUMIFS($AP$7:AP167,$AL$7:AL167,$AL168)))</f>
        <v/>
      </c>
      <c r="AP168" s="96" t="str">
        <f>IF(OR($D168="",$AK168="",$AO168=""),"",MIN($AK168,$AO168))</f>
        <v/>
      </c>
      <c r="AQ168" s="117" t="str">
        <f>IF($AP168="","",$AP168*$G168)</f>
        <v/>
      </c>
      <c r="AR168" s="117" t="str">
        <f>IF($AL168="","",$H168-IF($P168="",0,$P168)-IF($Y168="",0,$Y168)-IF($AH168="",0,$AH168)-IF($AQ168="",0,$AQ168))</f>
        <v/>
      </c>
      <c r="AS168" s="117" t="str">
        <f t="shared" si="27"/>
        <v/>
      </c>
      <c r="AT168" s="96" t="str">
        <f t="shared" si="28"/>
        <v/>
      </c>
      <c r="AU168" s="96"/>
    </row>
    <row r="169" spans="1:47" ht="12.75" customHeight="1" x14ac:dyDescent="0.2">
      <c r="A169" s="96" t="str">
        <f>IFERROR(INDEX('2_Review &amp; Audit'!$F$6:$F$505,MATCH(ROW()-5,'2_Review &amp; Audit'!$AC$6:$AC$505,0)),"")</f>
        <v/>
      </c>
      <c r="B169" s="96" t="str">
        <f>IF($A169="","",INDEX('2_Review &amp; Audit'!$C$6:$C$505,MATCH(ROW()-5,'2_Review &amp; Audit'!$AC$6:$AC$505,0)))</f>
        <v/>
      </c>
      <c r="C169" s="96" t="str">
        <f>IF($A169="","",INDEX('2_Review &amp; Audit'!$D$6:$D$505,MATCH(ROW()-5,'2_Review &amp; Audit'!$AC$6:$AC$505,0)))</f>
        <v/>
      </c>
      <c r="D169" s="114" t="str">
        <f>IF($A169="","",INDEX('2_Review &amp; Audit'!$H$6:$H$505,MATCH(ROW()-5,'2_Review &amp; Audit'!$AC$6:$AC$505,0)))</f>
        <v/>
      </c>
      <c r="E169" s="108" t="str">
        <f>IF($A169="","",INDEX('2_Review &amp; Audit'!$M$6:$M$505,MATCH(ROW()-5,'2_Review &amp; Audit'!$AC$6:$AC$505,0)))</f>
        <v/>
      </c>
      <c r="F169" s="109" t="str">
        <f>IF($A169="","",IF(INDEX('2_Review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69" s="142" t="str">
        <f>IF(OR($A169="",$F169=0),"",ABS(INDEX('2_Review &amp; Audit'!$Q$6:$Q$505,MATCH(ROW()-5,'2_Review &amp; Audit'!$AC$6:$AC$505,0))/$F169))</f>
        <v/>
      </c>
      <c r="H169" s="142" t="str">
        <f>IF($A169="","",ABS(INDEX('2_Review &amp; Audit'!$Q$6:$Q$505,MATCH(ROW()-5,'2_Review &amp; Audit'!$AC$6:$AC$505,0))))</f>
        <v/>
      </c>
      <c r="I169" s="96" t="str">
        <f>IF($A169="","",INDEX('2_Review &amp; Audit'!$Y$6:$Y$505,MATCH(ROW()-5,'2_Review &amp; Audit'!$AC$6:$AC$505,0)))</f>
        <v/>
      </c>
      <c r="J169" s="110" t="str">
        <f>IF($A169="","",IFERROR(MATCH(ROW()-5,'2_Review &amp; Audit'!$AC$6:$AC$505,0)+5,""))</f>
        <v/>
      </c>
      <c r="K169" s="96" t="str" cm="1">
        <f t="array" ref="K169">IF($A169="","",IF($AU169&lt;&gt;"",IFERROR(MATCH($AU169,'2_Review &amp; Audit'!$H$6:$H$505,0)+5,""),IFERROR(MATCH(1,INDEX(('2_Review &amp; Audit'!$F$6:$F$505=$A169)*('2_Review &amp; Audit'!$I$6:$I$505&gt;=$E169-30)*('2_Review &amp; Audit'!$I$6:$I$505&lt;=$E169+30)*('2_Review &amp; Audit'!$R$6:$R$505&gt;0),0),0)+5,"")))</f>
        <v/>
      </c>
      <c r="L169" s="110" t="str" cm="1">
        <f t="array" ref="L169">IF($K169="","",INDEX('2_Review &amp; Audit'!$H:$H,$K169))</f>
        <v/>
      </c>
      <c r="M169" s="111" t="str">
        <f t="array" ref="M169">IF($K169="","",INDEX('2_Review &amp; Audit'!$I:$I,$K169))</f>
        <v/>
      </c>
      <c r="N169" s="109" t="str" cm="1">
        <f t="array" ref="N169">IF($K169="","",MAX(0,INDEX('2_Review &amp; Audit'!$R:$R,$K169)-SUMIFS($O$7:O168,$K$7:K168,$K169)))</f>
        <v/>
      </c>
      <c r="O169" s="109" t="str">
        <f>IF(OR($K169="",$N169="",$F169=""),"",MIN($F169,$N169))</f>
        <v/>
      </c>
      <c r="P169" s="112" t="str">
        <f>IF($O169="","",$O169*$G169)</f>
        <v/>
      </c>
      <c r="Q169" s="112" t="str">
        <f>IF($M169="","",$H169-IF($P169="",0,$P169)-IF($Y169="",0,$Y169)-IF($AH169="",0,$AH169)-IF($AQ169="",0,$AQ169))</f>
        <v/>
      </c>
      <c r="R169" s="112" t="str">
        <f t="shared" si="24"/>
        <v/>
      </c>
      <c r="S169" s="96" t="str">
        <f>IF($M169="","",MAX(0,N($F169)-N($O169)))</f>
        <v/>
      </c>
      <c r="T169" s="96" t="str" cm="1">
        <f t="array" ref="T169">IF(OR($D169="",$S169="",N($S169)&lt;=0),"",IFERROR(MATCH(1,INDEX(('2_Review &amp; Audit'!$F$6:$F$505=$A169)*('2_Review &amp; Audit'!$I$6:$I$505&gt;=$E169-30)*('2_Review &amp; Audit'!$I$6:$I$505&lt;=$E169+30)*('2_Review &amp; Audit'!$R$6:$R$505&gt;0)*(ROW('2_Review &amp; Audit'!$R$6:$R$505)&gt;$K169),0),0)+5,""))</f>
        <v/>
      </c>
      <c r="U169" s="96" t="str" cm="1">
        <f t="array" ref="U169">IF($T169="","",INDEX('2_Review &amp; Audit'!$H:$H,$T169))</f>
        <v/>
      </c>
      <c r="V169" s="108" t="str">
        <f t="array" ref="V169">IF($T169="","",INDEX('2_Review &amp; Audit'!$I:$I,$T169))</f>
        <v/>
      </c>
      <c r="W169" s="96" t="str">
        <f t="array" ref="W169">IF($T169="","",MAX(0,INDEX('2_Review &amp; Audit'!$J:$J,$T169)-SUMIFS($X$7:X168,$T$7:T168,$T169)))</f>
        <v/>
      </c>
      <c r="X169" s="96" t="str">
        <f t="shared" si="21"/>
        <v/>
      </c>
      <c r="Y169" s="117" t="str">
        <f>IF($X169="","",$X169*$G169)</f>
        <v/>
      </c>
      <c r="Z169" s="117" t="str">
        <f>IF($T169="","",$H169-IF($P169="",0,$P169)-IF($Y169="",0,$Y169))</f>
        <v/>
      </c>
      <c r="AA169" s="117" t="str">
        <f t="shared" si="22"/>
        <v/>
      </c>
      <c r="AB169" s="96" t="str">
        <f t="shared" si="25"/>
        <v/>
      </c>
      <c r="AC169" s="96" t="str">
        <f t="array" ref="AC169">IF(OR($D169="",$AB169="",N($AB169)&lt;=0),"",IFERROR(MATCH(1,INDEX(('2_Review &amp; Audit'!$F$6:$F$505=$A169)*('2_Review &amp; Audit'!$I$6:$I$505&gt;=$E169-30)*('2_Review &amp; Audit'!$I$6:$I$505&lt;=$E169+30)*('2_Review &amp; Audit'!$R$6:$R$505&gt;0)*(ROW('2_Review &amp; Audit'!$R$6:$R$505)&gt;$T169),0),0)+5,""))</f>
        <v/>
      </c>
      <c r="AD169" s="96" t="str" cm="1">
        <f t="array" ref="AD169">IF($AC169="","",INDEX('2_Review &amp; Audit'!$H:$H,$AC169))</f>
        <v/>
      </c>
      <c r="AE169" s="108" t="str">
        <f t="array" ref="AE169">IF($AC169="","",INDEX('2_Review &amp; Audit'!$I:$I,$AC169))</f>
        <v/>
      </c>
      <c r="AF169" s="96" t="str">
        <f t="array" ref="AF169">IF($AC169="","",MAX(0,INDEX('2_Review &amp; Audit'!$J:$J,$AC169)-SUMIFS($AG$7:AG168,$AC$7:AC168,$AC169)))</f>
        <v/>
      </c>
      <c r="AG169" s="96" t="str">
        <f t="shared" si="29"/>
        <v/>
      </c>
      <c r="AH169" s="117" t="str">
        <f>IF($AG169="","",$AG169*$G169)</f>
        <v/>
      </c>
      <c r="AI169" s="117" t="str">
        <f>IF($AC169="","",$H169-IF($P169="",0,$P169)-IF($Y169="",0,$Y169)-IF($AH169="",0,$AH169))</f>
        <v/>
      </c>
      <c r="AJ169" s="117" t="str">
        <f t="shared" si="3"/>
        <v/>
      </c>
      <c r="AK169" s="96" t="str">
        <f t="shared" si="26"/>
        <v/>
      </c>
      <c r="AL169" s="96" t="str" cm="1">
        <f t="array" ref="AL169">IF(OR($D169="",$AK169="",N($AK169)&lt;=0),"",IFERROR(MATCH(1,INDEX(('2_Review &amp; Audit'!$F$6:$F$505=$A169)*('2_Review &amp; Audit'!$I$6:$I$505&gt;=$E169-30)*('2_Review &amp; Audit'!$I$6:$I$505&lt;=$E169+30)*('2_Review &amp; Audit'!$R$6:$R$505&gt;0)*(ROW('2_Review &amp; Audit'!$R$6:$R$505)&gt;$AC169),0),0)+5,""))</f>
        <v/>
      </c>
      <c r="AM169" s="96" t="str">
        <f>IF($AL169="","",INDEX('2_Review &amp; Audit'!$H:$H,$AL169))</f>
        <v/>
      </c>
      <c r="AN169" s="108" t="str">
        <f>IF($AL169="","",INDEX('2_Review &amp; Audit'!$I:$I,$AL169))</f>
        <v/>
      </c>
      <c r="AO169" s="96" t="str">
        <f>IF($AL169="","",MAX(0,INDEX('2_Review &amp; Audit'!$H:$H,$AL169)-SUMIFS($AP$7:AP168,$AL$7:AL168,$AL169)))</f>
        <v/>
      </c>
      <c r="AP169" s="96" t="str">
        <f>IF(OR($D169="",$AK169="",$AO169=""),"",MIN($AK169,$AO169))</f>
        <v/>
      </c>
      <c r="AQ169" s="117" t="str">
        <f>IF($AP169="","",$AP169*$G169)</f>
        <v/>
      </c>
      <c r="AR169" s="117" t="str">
        <f>IF($AL169="","",$H169-IF($P169="",0,$P169)-IF($Y169="",0,$Y169)-IF($AH169="",0,$AH169)-IF($AQ169="",0,$AQ169))</f>
        <v/>
      </c>
      <c r="AS169" s="117" t="str">
        <f t="shared" si="27"/>
        <v/>
      </c>
      <c r="AT169" s="96" t="str">
        <f t="shared" si="28"/>
        <v/>
      </c>
      <c r="AU169" s="96"/>
    </row>
    <row r="170" spans="1:47" ht="12.75" customHeight="1" x14ac:dyDescent="0.2">
      <c r="A170" s="96" t="str">
        <f>IFERROR(INDEX('2_Review &amp; Audit'!$F$6:$F$505,MATCH(ROW()-5,'2_Review &amp; Audit'!$AC$6:$AC$505,0)),"")</f>
        <v/>
      </c>
      <c r="B170" s="96" t="str">
        <f>IF($A170="","",INDEX('2_Review &amp; Audit'!$C$6:$C$505,MATCH(ROW()-5,'2_Review &amp; Audit'!$AC$6:$AC$505,0)))</f>
        <v/>
      </c>
      <c r="C170" s="96" t="str">
        <f>IF($A170="","",INDEX('2_Review &amp; Audit'!$D$6:$D$505,MATCH(ROW()-5,'2_Review &amp; Audit'!$AC$6:$AC$505,0)))</f>
        <v/>
      </c>
      <c r="D170" s="114" t="str">
        <f>IF($A170="","",INDEX('2_Review &amp; Audit'!$H$6:$H$505,MATCH(ROW()-5,'2_Review &amp; Audit'!$AC$6:$AC$505,0)))</f>
        <v/>
      </c>
      <c r="E170" s="108" t="str">
        <f>IF($A170="","",INDEX('2_Review &amp; Audit'!$M$6:$M$505,MATCH(ROW()-5,'2_Review &amp; Audit'!$AC$6:$AC$505,0)))</f>
        <v/>
      </c>
      <c r="F170" s="109" t="str">
        <f>IF($A170="","",IF(INDEX('2_Review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70" s="142" t="str">
        <f>IF(OR($A170="",$F170=0),"",ABS(INDEX('2_Review &amp; Audit'!$Q$6:$Q$505,MATCH(ROW()-5,'2_Review &amp; Audit'!$AC$6:$AC$505,0))/$F170))</f>
        <v/>
      </c>
      <c r="H170" s="142" t="str">
        <f>IF($A170="","",ABS(INDEX('2_Review &amp; Audit'!$Q$6:$Q$505,MATCH(ROW()-5,'2_Review &amp; Audit'!$AC$6:$AC$505,0))))</f>
        <v/>
      </c>
      <c r="I170" s="96" t="str">
        <f>IF($A170="","",INDEX('2_Review &amp; Audit'!$Y$6:$Y$505,MATCH(ROW()-5,'2_Review &amp; Audit'!$AC$6:$AC$505,0)))</f>
        <v/>
      </c>
      <c r="J170" s="110" t="str">
        <f>IF($A170="","",IFERROR(MATCH(ROW()-5,'2_Review &amp; Audit'!$AC$6:$AC$505,0)+5,""))</f>
        <v/>
      </c>
      <c r="K170" s="96" t="str" cm="1">
        <f t="array" ref="K170">IF($A170="","",IF($AU170&lt;&gt;"",IFERROR(MATCH($AU170,'2_Review &amp; Audit'!$H$6:$H$505,0)+5,""),IFERROR(MATCH(1,INDEX(('2_Review &amp; Audit'!$F$6:$F$505=$A170)*('2_Review &amp; Audit'!$I$6:$I$505&gt;=$E170-30)*('2_Review &amp; Audit'!$I$6:$I$505&lt;=$E170+30)*('2_Review &amp; Audit'!$R$6:$R$505&gt;0),0),0)+5,"")))</f>
        <v/>
      </c>
      <c r="L170" s="110" t="str" cm="1">
        <f t="array" ref="L170">IF($K170="","",INDEX('2_Review &amp; Audit'!$H:$H,$K170))</f>
        <v/>
      </c>
      <c r="M170" s="111" t="str">
        <f t="array" ref="M170">IF($K170="","",INDEX('2_Review &amp; Audit'!$I:$I,$K170))</f>
        <v/>
      </c>
      <c r="N170" s="109" t="str" cm="1">
        <f t="array" ref="N170">IF($K170="","",MAX(0,INDEX('2_Review &amp; Audit'!$R:$R,$K170)-SUMIFS($O$7:O169,$K$7:K169,$K170)))</f>
        <v/>
      </c>
      <c r="O170" s="109" t="str">
        <f>IF(OR($K170="",$N170="",$F170=""),"",MIN($F170,$N170))</f>
        <v/>
      </c>
      <c r="P170" s="112" t="str">
        <f>IF($O170="","",$O170*$G170)</f>
        <v/>
      </c>
      <c r="Q170" s="112" t="str">
        <f>IF($M170="","",$H170-IF($P170="",0,$P170)-IF($Y170="",0,$Y170)-IF($AH170="",0,$AH170)-IF($AQ170="",0,$AQ170))</f>
        <v/>
      </c>
      <c r="R170" s="112" t="str">
        <f t="shared" si="24"/>
        <v/>
      </c>
      <c r="S170" s="96" t="str">
        <f>IF($M170="","",MAX(0,N($F170)-N($O170)))</f>
        <v/>
      </c>
      <c r="T170" s="96" t="str" cm="1">
        <f t="array" ref="T170">IF(OR($D170="",$S170="",N($S170)&lt;=0),"",IFERROR(MATCH(1,INDEX(('2_Review &amp; Audit'!$F$6:$F$505=$A170)*('2_Review &amp; Audit'!$I$6:$I$505&gt;=$E170-30)*('2_Review &amp; Audit'!$I$6:$I$505&lt;=$E170+30)*('2_Review &amp; Audit'!$R$6:$R$505&gt;0)*(ROW('2_Review &amp; Audit'!$R$6:$R$505)&gt;$K170),0),0)+5,""))</f>
        <v/>
      </c>
      <c r="U170" s="96" t="str" cm="1">
        <f t="array" ref="U170">IF($T170="","",INDEX('2_Review &amp; Audit'!$H:$H,$T170))</f>
        <v/>
      </c>
      <c r="V170" s="108" t="str">
        <f t="array" ref="V170">IF($T170="","",INDEX('2_Review &amp; Audit'!$I:$I,$T170))</f>
        <v/>
      </c>
      <c r="W170" s="96" t="str">
        <f t="array" ref="W170">IF($T170="","",MAX(0,INDEX('2_Review &amp; Audit'!$J:$J,$T170)-SUMIFS($X$7:X169,$T$7:T169,$T170)))</f>
        <v/>
      </c>
      <c r="X170" s="96" t="str">
        <f t="shared" si="21"/>
        <v/>
      </c>
      <c r="Y170" s="117" t="str">
        <f>IF($X170="","",$X170*$G170)</f>
        <v/>
      </c>
      <c r="Z170" s="117" t="str">
        <f>IF($T170="","",$H170-IF($P170="",0,$P170)-IF($Y170="",0,$Y170))</f>
        <v/>
      </c>
      <c r="AA170" s="117" t="str">
        <f t="shared" si="22"/>
        <v/>
      </c>
      <c r="AB170" s="96" t="str">
        <f t="shared" si="25"/>
        <v/>
      </c>
      <c r="AC170" s="96" t="str">
        <f t="array" ref="AC170">IF(OR($D170="",$AB170="",N($AB170)&lt;=0),"",IFERROR(MATCH(1,INDEX(('2_Review &amp; Audit'!$F$6:$F$505=$A170)*('2_Review &amp; Audit'!$I$6:$I$505&gt;=$E170-30)*('2_Review &amp; Audit'!$I$6:$I$505&lt;=$E170+30)*('2_Review &amp; Audit'!$R$6:$R$505&gt;0)*(ROW('2_Review &amp; Audit'!$R$6:$R$505)&gt;$T170),0),0)+5,""))</f>
        <v/>
      </c>
      <c r="AD170" s="96" t="str" cm="1">
        <f t="array" ref="AD170">IF($AC170="","",INDEX('2_Review &amp; Audit'!$H:$H,$AC170))</f>
        <v/>
      </c>
      <c r="AE170" s="108" t="str">
        <f t="array" ref="AE170">IF($AC170="","",INDEX('2_Review &amp; Audit'!$I:$I,$AC170))</f>
        <v/>
      </c>
      <c r="AF170" s="96" t="str">
        <f t="array" ref="AF170">IF($AC170="","",MAX(0,INDEX('2_Review &amp; Audit'!$J:$J,$AC170)-SUMIFS($AG$7:AG169,$AC$7:AC169,$AC170)))</f>
        <v/>
      </c>
      <c r="AG170" s="96" t="str">
        <f t="shared" si="29"/>
        <v/>
      </c>
      <c r="AH170" s="117" t="str">
        <f>IF($AG170="","",$AG170*$G170)</f>
        <v/>
      </c>
      <c r="AI170" s="117" t="str">
        <f>IF($AC170="","",$H170-IF($P170="",0,$P170)-IF($Y170="",0,$Y170)-IF($AH170="",0,$AH170))</f>
        <v/>
      </c>
      <c r="AJ170" s="117" t="str">
        <f t="shared" si="3"/>
        <v/>
      </c>
      <c r="AK170" s="96" t="str">
        <f t="shared" si="26"/>
        <v/>
      </c>
      <c r="AL170" s="96" t="str" cm="1">
        <f t="array" ref="AL170">IF(OR($D170="",$AK170="",N($AK170)&lt;=0),"",IFERROR(MATCH(1,INDEX(('2_Review &amp; Audit'!$F$6:$F$505=$A170)*('2_Review &amp; Audit'!$I$6:$I$505&gt;=$E170-30)*('2_Review &amp; Audit'!$I$6:$I$505&lt;=$E170+30)*('2_Review &amp; Audit'!$R$6:$R$505&gt;0)*(ROW('2_Review &amp; Audit'!$R$6:$R$505)&gt;$AC170),0),0)+5,""))</f>
        <v/>
      </c>
      <c r="AM170" s="96" t="str">
        <f>IF($AL170="","",INDEX('2_Review &amp; Audit'!$H:$H,$AL170))</f>
        <v/>
      </c>
      <c r="AN170" s="108" t="str">
        <f>IF($AL170="","",INDEX('2_Review &amp; Audit'!$I:$I,$AL170))</f>
        <v/>
      </c>
      <c r="AO170" s="96" t="str">
        <f>IF($AL170="","",MAX(0,INDEX('2_Review &amp; Audit'!$H:$H,$AL170)-SUMIFS($AP$7:AP169,$AL$7:AL169,$AL170)))</f>
        <v/>
      </c>
      <c r="AP170" s="96" t="str">
        <f>IF(OR($D170="",$AK170="",$AO170=""),"",MIN($AK170,$AO170))</f>
        <v/>
      </c>
      <c r="AQ170" s="117" t="str">
        <f>IF($AP170="","",$AP170*$G170)</f>
        <v/>
      </c>
      <c r="AR170" s="117" t="str">
        <f>IF($AL170="","",$H170-IF($P170="",0,$P170)-IF($Y170="",0,$Y170)-IF($AH170="",0,$AH170)-IF($AQ170="",0,$AQ170))</f>
        <v/>
      </c>
      <c r="AS170" s="117" t="str">
        <f t="shared" si="27"/>
        <v/>
      </c>
      <c r="AT170" s="96" t="str">
        <f t="shared" si="28"/>
        <v/>
      </c>
      <c r="AU170" s="96"/>
    </row>
    <row r="171" spans="1:47" ht="12.75" customHeight="1" x14ac:dyDescent="0.2">
      <c r="A171" s="96" t="str">
        <f>IFERROR(INDEX('2_Review &amp; Audit'!$F$6:$F$505,MATCH(ROW()-5,'2_Review &amp; Audit'!$AC$6:$AC$505,0)),"")</f>
        <v/>
      </c>
      <c r="B171" s="96" t="str">
        <f>IF($A171="","",INDEX('2_Review &amp; Audit'!$C$6:$C$505,MATCH(ROW()-5,'2_Review &amp; Audit'!$AC$6:$AC$505,0)))</f>
        <v/>
      </c>
      <c r="C171" s="96" t="str">
        <f>IF($A171="","",INDEX('2_Review &amp; Audit'!$D$6:$D$505,MATCH(ROW()-5,'2_Review &amp; Audit'!$AC$6:$AC$505,0)))</f>
        <v/>
      </c>
      <c r="D171" s="114" t="str">
        <f>IF($A171="","",INDEX('2_Review &amp; Audit'!$H$6:$H$505,MATCH(ROW()-5,'2_Review &amp; Audit'!$AC$6:$AC$505,0)))</f>
        <v/>
      </c>
      <c r="E171" s="108" t="str">
        <f>IF($A171="","",INDEX('2_Review &amp; Audit'!$M$6:$M$505,MATCH(ROW()-5,'2_Review &amp; Audit'!$AC$6:$AC$505,0)))</f>
        <v/>
      </c>
      <c r="F171" s="109" t="str">
        <f>IF($A171="","",IF(INDEX('2_Review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71" s="142" t="str">
        <f>IF(OR($A171="",$F171=0),"",ABS(INDEX('2_Review &amp; Audit'!$Q$6:$Q$505,MATCH(ROW()-5,'2_Review &amp; Audit'!$AC$6:$AC$505,0))/$F171))</f>
        <v/>
      </c>
      <c r="H171" s="142" t="str">
        <f>IF($A171="","",ABS(INDEX('2_Review &amp; Audit'!$Q$6:$Q$505,MATCH(ROW()-5,'2_Review &amp; Audit'!$AC$6:$AC$505,0))))</f>
        <v/>
      </c>
      <c r="I171" s="96" t="str">
        <f>IF($A171="","",INDEX('2_Review &amp; Audit'!$Y$6:$Y$505,MATCH(ROW()-5,'2_Review &amp; Audit'!$AC$6:$AC$505,0)))</f>
        <v/>
      </c>
      <c r="J171" s="110" t="str">
        <f>IF($A171="","",IFERROR(MATCH(ROW()-5,'2_Review &amp; Audit'!$AC$6:$AC$505,0)+5,""))</f>
        <v/>
      </c>
      <c r="K171" s="96" t="str" cm="1">
        <f t="array" ref="K171">IF($A171="","",IF($AU171&lt;&gt;"",IFERROR(MATCH($AU171,'2_Review &amp; Audit'!$H$6:$H$505,0)+5,""),IFERROR(MATCH(1,INDEX(('2_Review &amp; Audit'!$F$6:$F$505=$A171)*('2_Review &amp; Audit'!$I$6:$I$505&gt;=$E171-30)*('2_Review &amp; Audit'!$I$6:$I$505&lt;=$E171+30)*('2_Review &amp; Audit'!$R$6:$R$505&gt;0),0),0)+5,"")))</f>
        <v/>
      </c>
      <c r="L171" s="110" t="str" cm="1">
        <f t="array" ref="L171">IF($K171="","",INDEX('2_Review &amp; Audit'!$H:$H,$K171))</f>
        <v/>
      </c>
      <c r="M171" s="111" t="str">
        <f t="array" ref="M171">IF($K171="","",INDEX('2_Review &amp; Audit'!$I:$I,$K171))</f>
        <v/>
      </c>
      <c r="N171" s="109" t="str" cm="1">
        <f t="array" ref="N171">IF($K171="","",MAX(0,INDEX('2_Review &amp; Audit'!$R:$R,$K171)-SUMIFS($O$7:O170,$K$7:K170,$K171)))</f>
        <v/>
      </c>
      <c r="O171" s="109" t="str">
        <f>IF(OR($K171="",$N171="",$F171=""),"",MIN($F171,$N171))</f>
        <v/>
      </c>
      <c r="P171" s="112" t="str">
        <f>IF($O171="","",$O171*$G171)</f>
        <v/>
      </c>
      <c r="Q171" s="112" t="str">
        <f>IF($M171="","",$H171-IF($P171="",0,$P171)-IF($Y171="",0,$Y171)-IF($AH171="",0,$AH171)-IF($AQ171="",0,$AQ171))</f>
        <v/>
      </c>
      <c r="R171" s="112" t="str">
        <f t="shared" si="24"/>
        <v/>
      </c>
      <c r="S171" s="96" t="str">
        <f>IF($M171="","",MAX(0,N($F171)-N($O171)))</f>
        <v/>
      </c>
      <c r="T171" s="96" t="str" cm="1">
        <f t="array" ref="T171">IF(OR($D171="",$S171="",N($S171)&lt;=0),"",IFERROR(MATCH(1,INDEX(('2_Review &amp; Audit'!$F$6:$F$505=$A171)*('2_Review &amp; Audit'!$I$6:$I$505&gt;=$E171-30)*('2_Review &amp; Audit'!$I$6:$I$505&lt;=$E171+30)*('2_Review &amp; Audit'!$R$6:$R$505&gt;0)*(ROW('2_Review &amp; Audit'!$R$6:$R$505)&gt;$K171),0),0)+5,""))</f>
        <v/>
      </c>
      <c r="U171" s="96" t="str" cm="1">
        <f t="array" ref="U171">IF($T171="","",INDEX('2_Review &amp; Audit'!$H:$H,$T171))</f>
        <v/>
      </c>
      <c r="V171" s="108" t="str">
        <f t="array" ref="V171">IF($T171="","",INDEX('2_Review &amp; Audit'!$I:$I,$T171))</f>
        <v/>
      </c>
      <c r="W171" s="96" t="str">
        <f t="array" ref="W171">IF($T171="","",MAX(0,INDEX('2_Review &amp; Audit'!$J:$J,$T171)-SUMIFS($X$7:X170,$T$7:T170,$T171)))</f>
        <v/>
      </c>
      <c r="X171" s="96" t="str">
        <f t="shared" si="21"/>
        <v/>
      </c>
      <c r="Y171" s="117" t="str">
        <f>IF($X171="","",$X171*$G171)</f>
        <v/>
      </c>
      <c r="Z171" s="117" t="str">
        <f>IF($T171="","",$H171-IF($P171="",0,$P171)-IF($Y171="",0,$Y171))</f>
        <v/>
      </c>
      <c r="AA171" s="117" t="str">
        <f t="shared" si="22"/>
        <v/>
      </c>
      <c r="AB171" s="96" t="str">
        <f t="shared" si="25"/>
        <v/>
      </c>
      <c r="AC171" s="96" t="str">
        <f t="array" ref="AC171">IF(OR($D171="",$AB171="",N($AB171)&lt;=0),"",IFERROR(MATCH(1,INDEX(('2_Review &amp; Audit'!$F$6:$F$505=$A171)*('2_Review &amp; Audit'!$I$6:$I$505&gt;=$E171-30)*('2_Review &amp; Audit'!$I$6:$I$505&lt;=$E171+30)*('2_Review &amp; Audit'!$R$6:$R$505&gt;0)*(ROW('2_Review &amp; Audit'!$R$6:$R$505)&gt;$T171),0),0)+5,""))</f>
        <v/>
      </c>
      <c r="AD171" s="96" t="str" cm="1">
        <f t="array" ref="AD171">IF($AC171="","",INDEX('2_Review &amp; Audit'!$H:$H,$AC171))</f>
        <v/>
      </c>
      <c r="AE171" s="108" t="str">
        <f t="array" ref="AE171">IF($AC171="","",INDEX('2_Review &amp; Audit'!$I:$I,$AC171))</f>
        <v/>
      </c>
      <c r="AF171" s="96" t="str">
        <f t="array" ref="AF171">IF($AC171="","",MAX(0,INDEX('2_Review &amp; Audit'!$J:$J,$AC171)-SUMIFS($AG$7:AG170,$AC$7:AC170,$AC171)))</f>
        <v/>
      </c>
      <c r="AG171" s="96" t="str">
        <f t="shared" si="29"/>
        <v/>
      </c>
      <c r="AH171" s="117" t="str">
        <f>IF($AG171="","",$AG171*$G171)</f>
        <v/>
      </c>
      <c r="AI171" s="117" t="str">
        <f>IF($AC171="","",$H171-IF($P171="",0,$P171)-IF($Y171="",0,$Y171)-IF($AH171="",0,$AH171))</f>
        <v/>
      </c>
      <c r="AJ171" s="117" t="str">
        <f t="shared" si="3"/>
        <v/>
      </c>
      <c r="AK171" s="96" t="str">
        <f t="shared" si="26"/>
        <v/>
      </c>
      <c r="AL171" s="96" t="str" cm="1">
        <f t="array" ref="AL171">IF(OR($D171="",$AK171="",N($AK171)&lt;=0),"",IFERROR(MATCH(1,INDEX(('2_Review &amp; Audit'!$F$6:$F$505=$A171)*('2_Review &amp; Audit'!$I$6:$I$505&gt;=$E171-30)*('2_Review &amp; Audit'!$I$6:$I$505&lt;=$E171+30)*('2_Review &amp; Audit'!$R$6:$R$505&gt;0)*(ROW('2_Review &amp; Audit'!$R$6:$R$505)&gt;$AC171),0),0)+5,""))</f>
        <v/>
      </c>
      <c r="AM171" s="96" t="str">
        <f>IF($AL171="","",INDEX('2_Review &amp; Audit'!$H:$H,$AL171))</f>
        <v/>
      </c>
      <c r="AN171" s="108" t="str">
        <f>IF($AL171="","",INDEX('2_Review &amp; Audit'!$I:$I,$AL171))</f>
        <v/>
      </c>
      <c r="AO171" s="96" t="str">
        <f>IF($AL171="","",MAX(0,INDEX('2_Review &amp; Audit'!$H:$H,$AL171)-SUMIFS($AP$7:AP170,$AL$7:AL170,$AL171)))</f>
        <v/>
      </c>
      <c r="AP171" s="96" t="str">
        <f>IF(OR($D171="",$AK171="",$AO171=""),"",MIN($AK171,$AO171))</f>
        <v/>
      </c>
      <c r="AQ171" s="117" t="str">
        <f>IF($AP171="","",$AP171*$G171)</f>
        <v/>
      </c>
      <c r="AR171" s="117" t="str">
        <f>IF($AL171="","",$H171-IF($P171="",0,$P171)-IF($Y171="",0,$Y171)-IF($AH171="",0,$AH171)-IF($AQ171="",0,$AQ171))</f>
        <v/>
      </c>
      <c r="AS171" s="117" t="str">
        <f t="shared" si="27"/>
        <v/>
      </c>
      <c r="AT171" s="96" t="str">
        <f t="shared" si="28"/>
        <v/>
      </c>
      <c r="AU171" s="96"/>
    </row>
    <row r="172" spans="1:47" ht="12.75" customHeight="1" x14ac:dyDescent="0.2">
      <c r="A172" s="96" t="str">
        <f>IFERROR(INDEX('2_Review &amp; Audit'!$F$6:$F$505,MATCH(ROW()-5,'2_Review &amp; Audit'!$AC$6:$AC$505,0)),"")</f>
        <v/>
      </c>
      <c r="B172" s="96" t="str">
        <f>IF($A172="","",INDEX('2_Review &amp; Audit'!$C$6:$C$505,MATCH(ROW()-5,'2_Review &amp; Audit'!$AC$6:$AC$505,0)))</f>
        <v/>
      </c>
      <c r="C172" s="96" t="str">
        <f>IF($A172="","",INDEX('2_Review &amp; Audit'!$D$6:$D$505,MATCH(ROW()-5,'2_Review &amp; Audit'!$AC$6:$AC$505,0)))</f>
        <v/>
      </c>
      <c r="D172" s="114" t="str">
        <f>IF($A172="","",INDEX('2_Review &amp; Audit'!$H$6:$H$505,MATCH(ROW()-5,'2_Review &amp; Audit'!$AC$6:$AC$505,0)))</f>
        <v/>
      </c>
      <c r="E172" s="108" t="str">
        <f>IF($A172="","",INDEX('2_Review &amp; Audit'!$M$6:$M$505,MATCH(ROW()-5,'2_Review &amp; Audit'!$AC$6:$AC$505,0)))</f>
        <v/>
      </c>
      <c r="F172" s="109" t="str">
        <f>IF($A172="","",IF(INDEX('2_Review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72" s="142" t="str">
        <f>IF(OR($A172="",$F172=0),"",ABS(INDEX('2_Review &amp; Audit'!$Q$6:$Q$505,MATCH(ROW()-5,'2_Review &amp; Audit'!$AC$6:$AC$505,0))/$F172))</f>
        <v/>
      </c>
      <c r="H172" s="142" t="str">
        <f>IF($A172="","",ABS(INDEX('2_Review &amp; Audit'!$Q$6:$Q$505,MATCH(ROW()-5,'2_Review &amp; Audit'!$AC$6:$AC$505,0))))</f>
        <v/>
      </c>
      <c r="I172" s="96" t="str">
        <f>IF($A172="","",INDEX('2_Review &amp; Audit'!$Y$6:$Y$505,MATCH(ROW()-5,'2_Review &amp; Audit'!$AC$6:$AC$505,0)))</f>
        <v/>
      </c>
      <c r="J172" s="110" t="str">
        <f>IF($A172="","",IFERROR(MATCH(ROW()-5,'2_Review &amp; Audit'!$AC$6:$AC$505,0)+5,""))</f>
        <v/>
      </c>
      <c r="K172" s="96" t="str" cm="1">
        <f t="array" ref="K172">IF($A172="","",IF($AU172&lt;&gt;"",IFERROR(MATCH($AU172,'2_Review &amp; Audit'!$H$6:$H$505,0)+5,""),IFERROR(MATCH(1,INDEX(('2_Review &amp; Audit'!$F$6:$F$505=$A172)*('2_Review &amp; Audit'!$I$6:$I$505&gt;=$E172-30)*('2_Review &amp; Audit'!$I$6:$I$505&lt;=$E172+30)*('2_Review &amp; Audit'!$R$6:$R$505&gt;0),0),0)+5,"")))</f>
        <v/>
      </c>
      <c r="L172" s="110" t="str" cm="1">
        <f t="array" ref="L172">IF($K172="","",INDEX('2_Review &amp; Audit'!$H:$H,$K172))</f>
        <v/>
      </c>
      <c r="M172" s="111" t="str">
        <f t="array" ref="M172">IF($K172="","",INDEX('2_Review &amp; Audit'!$I:$I,$K172))</f>
        <v/>
      </c>
      <c r="N172" s="109" t="str" cm="1">
        <f t="array" ref="N172">IF($K172="","",MAX(0,INDEX('2_Review &amp; Audit'!$R:$R,$K172)-SUMIFS($O$7:O171,$K$7:K171,$K172)))</f>
        <v/>
      </c>
      <c r="O172" s="109" t="str">
        <f>IF(OR($K172="",$N172="",$F172=""),"",MIN($F172,$N172))</f>
        <v/>
      </c>
      <c r="P172" s="112" t="str">
        <f>IF($O172="","",$O172*$G172)</f>
        <v/>
      </c>
      <c r="Q172" s="112" t="str">
        <f>IF($M172="","",$H172-IF($P172="",0,$P172)-IF($Y172="",0,$Y172)-IF($AH172="",0,$AH172)-IF($AQ172="",0,$AQ172))</f>
        <v/>
      </c>
      <c r="R172" s="112" t="str">
        <f t="shared" si="24"/>
        <v/>
      </c>
      <c r="S172" s="96" t="str">
        <f>IF($M172="","",MAX(0,N($F172)-N($O172)))</f>
        <v/>
      </c>
      <c r="T172" s="96" t="str" cm="1">
        <f t="array" ref="T172">IF(OR($D172="",$S172="",N($S172)&lt;=0),"",IFERROR(MATCH(1,INDEX(('2_Review &amp; Audit'!$F$6:$F$505=$A172)*('2_Review &amp; Audit'!$I$6:$I$505&gt;=$E172-30)*('2_Review &amp; Audit'!$I$6:$I$505&lt;=$E172+30)*('2_Review &amp; Audit'!$R$6:$R$505&gt;0)*(ROW('2_Review &amp; Audit'!$R$6:$R$505)&gt;$K172),0),0)+5,""))</f>
        <v/>
      </c>
      <c r="U172" s="96" t="str" cm="1">
        <f t="array" ref="U172">IF($T172="","",INDEX('2_Review &amp; Audit'!$H:$H,$T172))</f>
        <v/>
      </c>
      <c r="V172" s="108" t="str">
        <f t="array" ref="V172">IF($T172="","",INDEX('2_Review &amp; Audit'!$I:$I,$T172))</f>
        <v/>
      </c>
      <c r="W172" s="96" t="str">
        <f t="array" ref="W172">IF($T172="","",MAX(0,INDEX('2_Review &amp; Audit'!$J:$J,$T172)-SUMIFS($X$7:X171,$T$7:T171,$T172)))</f>
        <v/>
      </c>
      <c r="X172" s="96" t="str">
        <f t="shared" si="21"/>
        <v/>
      </c>
      <c r="Y172" s="117" t="str">
        <f>IF($X172="","",$X172*$G172)</f>
        <v/>
      </c>
      <c r="Z172" s="117" t="str">
        <f>IF($T172="","",$H172-IF($P172="",0,$P172)-IF($Y172="",0,$Y172))</f>
        <v/>
      </c>
      <c r="AA172" s="117" t="str">
        <f t="shared" si="22"/>
        <v/>
      </c>
      <c r="AB172" s="96" t="str">
        <f t="shared" si="25"/>
        <v/>
      </c>
      <c r="AC172" s="96" t="str">
        <f t="array" ref="AC172">IF(OR($D172="",$AB172="",N($AB172)&lt;=0),"",IFERROR(MATCH(1,INDEX(('2_Review &amp; Audit'!$F$6:$F$505=$A172)*('2_Review &amp; Audit'!$I$6:$I$505&gt;=$E172-30)*('2_Review &amp; Audit'!$I$6:$I$505&lt;=$E172+30)*('2_Review &amp; Audit'!$R$6:$R$505&gt;0)*(ROW('2_Review &amp; Audit'!$R$6:$R$505)&gt;$T172),0),0)+5,""))</f>
        <v/>
      </c>
      <c r="AD172" s="96" t="str" cm="1">
        <f t="array" ref="AD172">IF($AC172="","",INDEX('2_Review &amp; Audit'!$H:$H,$AC172))</f>
        <v/>
      </c>
      <c r="AE172" s="108" t="str">
        <f t="array" ref="AE172">IF($AC172="","",INDEX('2_Review &amp; Audit'!$I:$I,$AC172))</f>
        <v/>
      </c>
      <c r="AF172" s="96" t="str">
        <f t="array" ref="AF172">IF($AC172="","",MAX(0,INDEX('2_Review &amp; Audit'!$J:$J,$AC172)-SUMIFS($AG$7:AG171,$AC$7:AC171,$AC172)))</f>
        <v/>
      </c>
      <c r="AG172" s="96" t="str">
        <f t="shared" si="29"/>
        <v/>
      </c>
      <c r="AH172" s="117" t="str">
        <f>IF($AG172="","",$AG172*$G172)</f>
        <v/>
      </c>
      <c r="AI172" s="117" t="str">
        <f>IF($AC172="","",$H172-IF($P172="",0,$P172)-IF($Y172="",0,$Y172)-IF($AH172="",0,$AH172))</f>
        <v/>
      </c>
      <c r="AJ172" s="117" t="str">
        <f t="shared" si="3"/>
        <v/>
      </c>
      <c r="AK172" s="96" t="str">
        <f t="shared" si="26"/>
        <v/>
      </c>
      <c r="AL172" s="96" t="str" cm="1">
        <f t="array" ref="AL172">IF(OR($D172="",$AK172="",N($AK172)&lt;=0),"",IFERROR(MATCH(1,INDEX(('2_Review &amp; Audit'!$F$6:$F$505=$A172)*('2_Review &amp; Audit'!$I$6:$I$505&gt;=$E172-30)*('2_Review &amp; Audit'!$I$6:$I$505&lt;=$E172+30)*('2_Review &amp; Audit'!$R$6:$R$505&gt;0)*(ROW('2_Review &amp; Audit'!$R$6:$R$505)&gt;$AC172),0),0)+5,""))</f>
        <v/>
      </c>
      <c r="AM172" s="96" t="str">
        <f>IF($AL172="","",INDEX('2_Review &amp; Audit'!$H:$H,$AL172))</f>
        <v/>
      </c>
      <c r="AN172" s="108" t="str">
        <f>IF($AL172="","",INDEX('2_Review &amp; Audit'!$I:$I,$AL172))</f>
        <v/>
      </c>
      <c r="AO172" s="96" t="str">
        <f>IF($AL172="","",MAX(0,INDEX('2_Review &amp; Audit'!$H:$H,$AL172)-SUMIFS($AP$7:AP171,$AL$7:AL171,$AL172)))</f>
        <v/>
      </c>
      <c r="AP172" s="96" t="str">
        <f>IF(OR($D172="",$AK172="",$AO172=""),"",MIN($AK172,$AO172))</f>
        <v/>
      </c>
      <c r="AQ172" s="117" t="str">
        <f>IF($AP172="","",$AP172*$G172)</f>
        <v/>
      </c>
      <c r="AR172" s="117" t="str">
        <f>IF($AL172="","",$H172-IF($P172="",0,$P172)-IF($Y172="",0,$Y172)-IF($AH172="",0,$AH172)-IF($AQ172="",0,$AQ172))</f>
        <v/>
      </c>
      <c r="AS172" s="117" t="str">
        <f t="shared" si="27"/>
        <v/>
      </c>
      <c r="AT172" s="96" t="str">
        <f t="shared" si="28"/>
        <v/>
      </c>
      <c r="AU172" s="96"/>
    </row>
    <row r="173" spans="1:47" ht="12.75" customHeight="1" x14ac:dyDescent="0.2">
      <c r="A173" s="96" t="str">
        <f>IFERROR(INDEX('2_Review &amp; Audit'!$F$6:$F$505,MATCH(ROW()-5,'2_Review &amp; Audit'!$AC$6:$AC$505,0)),"")</f>
        <v/>
      </c>
      <c r="B173" s="96" t="str">
        <f>IF($A173="","",INDEX('2_Review &amp; Audit'!$C$6:$C$505,MATCH(ROW()-5,'2_Review &amp; Audit'!$AC$6:$AC$505,0)))</f>
        <v/>
      </c>
      <c r="C173" s="96" t="str">
        <f>IF($A173="","",INDEX('2_Review &amp; Audit'!$D$6:$D$505,MATCH(ROW()-5,'2_Review &amp; Audit'!$AC$6:$AC$505,0)))</f>
        <v/>
      </c>
      <c r="D173" s="114" t="str">
        <f>IF($A173="","",INDEX('2_Review &amp; Audit'!$H$6:$H$505,MATCH(ROW()-5,'2_Review &amp; Audit'!$AC$6:$AC$505,0)))</f>
        <v/>
      </c>
      <c r="E173" s="108" t="str">
        <f>IF($A173="","",INDEX('2_Review &amp; Audit'!$M$6:$M$505,MATCH(ROW()-5,'2_Review &amp; Audit'!$AC$6:$AC$505,0)))</f>
        <v/>
      </c>
      <c r="F173" s="109" t="str">
        <f>IF($A173="","",IF(INDEX('2_Review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73" s="142" t="str">
        <f>IF(OR($A173="",$F173=0),"",ABS(INDEX('2_Review &amp; Audit'!$Q$6:$Q$505,MATCH(ROW()-5,'2_Review &amp; Audit'!$AC$6:$AC$505,0))/$F173))</f>
        <v/>
      </c>
      <c r="H173" s="142" t="str">
        <f>IF($A173="","",ABS(INDEX('2_Review &amp; Audit'!$Q$6:$Q$505,MATCH(ROW()-5,'2_Review &amp; Audit'!$AC$6:$AC$505,0))))</f>
        <v/>
      </c>
      <c r="I173" s="96" t="str">
        <f>IF($A173="","",INDEX('2_Review &amp; Audit'!$Y$6:$Y$505,MATCH(ROW()-5,'2_Review &amp; Audit'!$AC$6:$AC$505,0)))</f>
        <v/>
      </c>
      <c r="J173" s="110" t="str">
        <f>IF($A173="","",IFERROR(MATCH(ROW()-5,'2_Review &amp; Audit'!$AC$6:$AC$505,0)+5,""))</f>
        <v/>
      </c>
      <c r="K173" s="96" t="str" cm="1">
        <f t="array" ref="K173">IF($A173="","",IF($AU173&lt;&gt;"",IFERROR(MATCH($AU173,'2_Review &amp; Audit'!$H$6:$H$505,0)+5,""),IFERROR(MATCH(1,INDEX(('2_Review &amp; Audit'!$F$6:$F$505=$A173)*('2_Review &amp; Audit'!$I$6:$I$505&gt;=$E173-30)*('2_Review &amp; Audit'!$I$6:$I$505&lt;=$E173+30)*('2_Review &amp; Audit'!$R$6:$R$505&gt;0),0),0)+5,"")))</f>
        <v/>
      </c>
      <c r="L173" s="110" t="str" cm="1">
        <f t="array" ref="L173">IF($K173="","",INDEX('2_Review &amp; Audit'!$H:$H,$K173))</f>
        <v/>
      </c>
      <c r="M173" s="111" t="str">
        <f t="array" ref="M173">IF($K173="","",INDEX('2_Review &amp; Audit'!$I:$I,$K173))</f>
        <v/>
      </c>
      <c r="N173" s="109" t="str" cm="1">
        <f t="array" ref="N173">IF($K173="","",MAX(0,INDEX('2_Review &amp; Audit'!$R:$R,$K173)-SUMIFS($O$7:O172,$K$7:K172,$K173)))</f>
        <v/>
      </c>
      <c r="O173" s="109" t="str">
        <f>IF(OR($K173="",$N173="",$F173=""),"",MIN($F173,$N173))</f>
        <v/>
      </c>
      <c r="P173" s="112" t="str">
        <f>IF($O173="","",$O173*$G173)</f>
        <v/>
      </c>
      <c r="Q173" s="112" t="str">
        <f>IF($M173="","",$H173-IF($P173="",0,$P173)-IF($Y173="",0,$Y173)-IF($AH173="",0,$AH173)-IF($AQ173="",0,$AQ173))</f>
        <v/>
      </c>
      <c r="R173" s="112" t="str">
        <f t="shared" si="24"/>
        <v/>
      </c>
      <c r="S173" s="96" t="str">
        <f>IF($M173="","",MAX(0,N($F173)-N($O173)))</f>
        <v/>
      </c>
      <c r="T173" s="96" t="str" cm="1">
        <f t="array" ref="T173">IF(OR($D173="",$S173="",N($S173)&lt;=0),"",IFERROR(MATCH(1,INDEX(('2_Review &amp; Audit'!$F$6:$F$505=$A173)*('2_Review &amp; Audit'!$I$6:$I$505&gt;=$E173-30)*('2_Review &amp; Audit'!$I$6:$I$505&lt;=$E173+30)*('2_Review &amp; Audit'!$R$6:$R$505&gt;0)*(ROW('2_Review &amp; Audit'!$R$6:$R$505)&gt;$K173),0),0)+5,""))</f>
        <v/>
      </c>
      <c r="U173" s="96" t="str" cm="1">
        <f t="array" ref="U173">IF($T173="","",INDEX('2_Review &amp; Audit'!$H:$H,$T173))</f>
        <v/>
      </c>
      <c r="V173" s="108" t="str">
        <f t="array" ref="V173">IF($T173="","",INDEX('2_Review &amp; Audit'!$I:$I,$T173))</f>
        <v/>
      </c>
      <c r="W173" s="96" t="str">
        <f t="array" ref="W173">IF($T173="","",MAX(0,INDEX('2_Review &amp; Audit'!$J:$J,$T173)-SUMIFS($X$7:X172,$T$7:T172,$T173)))</f>
        <v/>
      </c>
      <c r="X173" s="96" t="str">
        <f t="shared" si="21"/>
        <v/>
      </c>
      <c r="Y173" s="117" t="str">
        <f>IF($X173="","",$X173*$G173)</f>
        <v/>
      </c>
      <c r="Z173" s="117" t="str">
        <f>IF($T173="","",$H173-IF($P173="",0,$P173)-IF($Y173="",0,$Y173))</f>
        <v/>
      </c>
      <c r="AA173" s="117" t="str">
        <f t="shared" si="22"/>
        <v/>
      </c>
      <c r="AB173" s="96" t="str">
        <f t="shared" si="25"/>
        <v/>
      </c>
      <c r="AC173" s="96" t="str">
        <f t="array" ref="AC173">IF(OR($D173="",$AB173="",N($AB173)&lt;=0),"",IFERROR(MATCH(1,INDEX(('2_Review &amp; Audit'!$F$6:$F$505=$A173)*('2_Review &amp; Audit'!$I$6:$I$505&gt;=$E173-30)*('2_Review &amp; Audit'!$I$6:$I$505&lt;=$E173+30)*('2_Review &amp; Audit'!$R$6:$R$505&gt;0)*(ROW('2_Review &amp; Audit'!$R$6:$R$505)&gt;$T173),0),0)+5,""))</f>
        <v/>
      </c>
      <c r="AD173" s="96" t="str" cm="1">
        <f t="array" ref="AD173">IF($AC173="","",INDEX('2_Review &amp; Audit'!$H:$H,$AC173))</f>
        <v/>
      </c>
      <c r="AE173" s="108" t="str">
        <f t="array" ref="AE173">IF($AC173="","",INDEX('2_Review &amp; Audit'!$I:$I,$AC173))</f>
        <v/>
      </c>
      <c r="AF173" s="96" t="str">
        <f t="array" ref="AF173">IF($AC173="","",MAX(0,INDEX('2_Review &amp; Audit'!$J:$J,$AC173)-SUMIFS($AG$7:AG172,$AC$7:AC172,$AC173)))</f>
        <v/>
      </c>
      <c r="AG173" s="96" t="str">
        <f t="shared" si="29"/>
        <v/>
      </c>
      <c r="AH173" s="117" t="str">
        <f>IF($AG173="","",$AG173*$G173)</f>
        <v/>
      </c>
      <c r="AI173" s="117" t="str">
        <f>IF($AC173="","",$H173-IF($P173="",0,$P173)-IF($Y173="",0,$Y173)-IF($AH173="",0,$AH173))</f>
        <v/>
      </c>
      <c r="AJ173" s="117" t="str">
        <f t="shared" si="3"/>
        <v/>
      </c>
      <c r="AK173" s="96" t="str">
        <f t="shared" si="26"/>
        <v/>
      </c>
      <c r="AL173" s="96" t="str" cm="1">
        <f t="array" ref="AL173">IF(OR($D173="",$AK173="",N($AK173)&lt;=0),"",IFERROR(MATCH(1,INDEX(('2_Review &amp; Audit'!$F$6:$F$505=$A173)*('2_Review &amp; Audit'!$I$6:$I$505&gt;=$E173-30)*('2_Review &amp; Audit'!$I$6:$I$505&lt;=$E173+30)*('2_Review &amp; Audit'!$R$6:$R$505&gt;0)*(ROW('2_Review &amp; Audit'!$R$6:$R$505)&gt;$AC173),0),0)+5,""))</f>
        <v/>
      </c>
      <c r="AM173" s="96" t="str">
        <f>IF($AL173="","",INDEX('2_Review &amp; Audit'!$H:$H,$AL173))</f>
        <v/>
      </c>
      <c r="AN173" s="108" t="str">
        <f>IF($AL173="","",INDEX('2_Review &amp; Audit'!$I:$I,$AL173))</f>
        <v/>
      </c>
      <c r="AO173" s="96" t="str">
        <f>IF($AL173="","",MAX(0,INDEX('2_Review &amp; Audit'!$H:$H,$AL173)-SUMIFS($AP$7:AP172,$AL$7:AL172,$AL173)))</f>
        <v/>
      </c>
      <c r="AP173" s="96" t="str">
        <f>IF(OR($D173="",$AK173="",$AO173=""),"",MIN($AK173,$AO173))</f>
        <v/>
      </c>
      <c r="AQ173" s="117" t="str">
        <f>IF($AP173="","",$AP173*$G173)</f>
        <v/>
      </c>
      <c r="AR173" s="117" t="str">
        <f>IF($AL173="","",$H173-IF($P173="",0,$P173)-IF($Y173="",0,$Y173)-IF($AH173="",0,$AH173)-IF($AQ173="",0,$AQ173))</f>
        <v/>
      </c>
      <c r="AS173" s="117" t="str">
        <f t="shared" si="27"/>
        <v/>
      </c>
      <c r="AT173" s="96" t="str">
        <f t="shared" si="28"/>
        <v/>
      </c>
      <c r="AU173" s="96"/>
    </row>
    <row r="174" spans="1:47" ht="12.75" customHeight="1" x14ac:dyDescent="0.2">
      <c r="A174" s="96" t="str">
        <f>IFERROR(INDEX('2_Review &amp; Audit'!$F$6:$F$505,MATCH(ROW()-5,'2_Review &amp; Audit'!$AC$6:$AC$505,0)),"")</f>
        <v/>
      </c>
      <c r="B174" s="96" t="str">
        <f>IF($A174="","",INDEX('2_Review &amp; Audit'!$C$6:$C$505,MATCH(ROW()-5,'2_Review &amp; Audit'!$AC$6:$AC$505,0)))</f>
        <v/>
      </c>
      <c r="C174" s="96" t="str">
        <f>IF($A174="","",INDEX('2_Review &amp; Audit'!$D$6:$D$505,MATCH(ROW()-5,'2_Review &amp; Audit'!$AC$6:$AC$505,0)))</f>
        <v/>
      </c>
      <c r="D174" s="114" t="str">
        <f>IF($A174="","",INDEX('2_Review &amp; Audit'!$H$6:$H$505,MATCH(ROW()-5,'2_Review &amp; Audit'!$AC$6:$AC$505,0)))</f>
        <v/>
      </c>
      <c r="E174" s="108" t="str">
        <f>IF($A174="","",INDEX('2_Review &amp; Audit'!$M$6:$M$505,MATCH(ROW()-5,'2_Review &amp; Audit'!$AC$6:$AC$505,0)))</f>
        <v/>
      </c>
      <c r="F174" s="109" t="str">
        <f>IF($A174="","",IF(INDEX('2_Review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74" s="142" t="str">
        <f>IF(OR($A174="",$F174=0),"",ABS(INDEX('2_Review &amp; Audit'!$Q$6:$Q$505,MATCH(ROW()-5,'2_Review &amp; Audit'!$AC$6:$AC$505,0))/$F174))</f>
        <v/>
      </c>
      <c r="H174" s="142" t="str">
        <f>IF($A174="","",ABS(INDEX('2_Review &amp; Audit'!$Q$6:$Q$505,MATCH(ROW()-5,'2_Review &amp; Audit'!$AC$6:$AC$505,0))))</f>
        <v/>
      </c>
      <c r="I174" s="96" t="str">
        <f>IF($A174="","",INDEX('2_Review &amp; Audit'!$Y$6:$Y$505,MATCH(ROW()-5,'2_Review &amp; Audit'!$AC$6:$AC$505,0)))</f>
        <v/>
      </c>
      <c r="J174" s="110" t="str">
        <f>IF($A174="","",IFERROR(MATCH(ROW()-5,'2_Review &amp; Audit'!$AC$6:$AC$505,0)+5,""))</f>
        <v/>
      </c>
      <c r="K174" s="96" t="str" cm="1">
        <f t="array" ref="K174">IF($A174="","",IF($AU174&lt;&gt;"",IFERROR(MATCH($AU174,'2_Review &amp; Audit'!$H$6:$H$505,0)+5,""),IFERROR(MATCH(1,INDEX(('2_Review &amp; Audit'!$F$6:$F$505=$A174)*('2_Review &amp; Audit'!$I$6:$I$505&gt;=$E174-30)*('2_Review &amp; Audit'!$I$6:$I$505&lt;=$E174+30)*('2_Review &amp; Audit'!$R$6:$R$505&gt;0),0),0)+5,"")))</f>
        <v/>
      </c>
      <c r="L174" s="110" t="str" cm="1">
        <f t="array" ref="L174">IF($K174="","",INDEX('2_Review &amp; Audit'!$H:$H,$K174))</f>
        <v/>
      </c>
      <c r="M174" s="111" t="str">
        <f t="array" ref="M174">IF($K174="","",INDEX('2_Review &amp; Audit'!$I:$I,$K174))</f>
        <v/>
      </c>
      <c r="N174" s="109" t="str" cm="1">
        <f t="array" ref="N174">IF($K174="","",MAX(0,INDEX('2_Review &amp; Audit'!$R:$R,$K174)-SUMIFS($O$7:O173,$K$7:K173,$K174)))</f>
        <v/>
      </c>
      <c r="O174" s="109" t="str">
        <f>IF(OR($K174="",$N174="",$F174=""),"",MIN($F174,$N174))</f>
        <v/>
      </c>
      <c r="P174" s="112" t="str">
        <f>IF($O174="","",$O174*$G174)</f>
        <v/>
      </c>
      <c r="Q174" s="112" t="str">
        <f>IF($M174="","",$H174-IF($P174="",0,$P174)-IF($Y174="",0,$Y174)-IF($AH174="",0,$AH174)-IF($AQ174="",0,$AQ174))</f>
        <v/>
      </c>
      <c r="R174" s="112" t="str">
        <f t="shared" si="24"/>
        <v/>
      </c>
      <c r="S174" s="96" t="str">
        <f>IF($M174="","",MAX(0,N($F174)-N($O174)))</f>
        <v/>
      </c>
      <c r="T174" s="96" t="str" cm="1">
        <f t="array" ref="T174">IF(OR($D174="",$S174="",N($S174)&lt;=0),"",IFERROR(MATCH(1,INDEX(('2_Review &amp; Audit'!$F$6:$F$505=$A174)*('2_Review &amp; Audit'!$I$6:$I$505&gt;=$E174-30)*('2_Review &amp; Audit'!$I$6:$I$505&lt;=$E174+30)*('2_Review &amp; Audit'!$R$6:$R$505&gt;0)*(ROW('2_Review &amp; Audit'!$R$6:$R$505)&gt;$K174),0),0)+5,""))</f>
        <v/>
      </c>
      <c r="U174" s="96" t="str" cm="1">
        <f t="array" ref="U174">IF($T174="","",INDEX('2_Review &amp; Audit'!$H:$H,$T174))</f>
        <v/>
      </c>
      <c r="V174" s="108" t="str">
        <f t="array" ref="V174">IF($T174="","",INDEX('2_Review &amp; Audit'!$I:$I,$T174))</f>
        <v/>
      </c>
      <c r="W174" s="96" t="str">
        <f t="array" ref="W174">IF($T174="","",MAX(0,INDEX('2_Review &amp; Audit'!$J:$J,$T174)-SUMIFS($X$7:X173,$T$7:T173,$T174)))</f>
        <v/>
      </c>
      <c r="X174" s="96" t="str">
        <f t="shared" si="21"/>
        <v/>
      </c>
      <c r="Y174" s="117" t="str">
        <f>IF($X174="","",$X174*$G174)</f>
        <v/>
      </c>
      <c r="Z174" s="117" t="str">
        <f>IF($T174="","",$H174-IF($P174="",0,$P174)-IF($Y174="",0,$Y174))</f>
        <v/>
      </c>
      <c r="AA174" s="117" t="str">
        <f t="shared" si="22"/>
        <v/>
      </c>
      <c r="AB174" s="96" t="str">
        <f t="shared" si="25"/>
        <v/>
      </c>
      <c r="AC174" s="96" t="str">
        <f t="array" ref="AC174">IF(OR($D174="",$AB174="",N($AB174)&lt;=0),"",IFERROR(MATCH(1,INDEX(('2_Review &amp; Audit'!$F$6:$F$505=$A174)*('2_Review &amp; Audit'!$I$6:$I$505&gt;=$E174-30)*('2_Review &amp; Audit'!$I$6:$I$505&lt;=$E174+30)*('2_Review &amp; Audit'!$R$6:$R$505&gt;0)*(ROW('2_Review &amp; Audit'!$R$6:$R$505)&gt;$T174),0),0)+5,""))</f>
        <v/>
      </c>
      <c r="AD174" s="96" t="str" cm="1">
        <f t="array" ref="AD174">IF($AC174="","",INDEX('2_Review &amp; Audit'!$H:$H,$AC174))</f>
        <v/>
      </c>
      <c r="AE174" s="108" t="str">
        <f t="array" ref="AE174">IF($AC174="","",INDEX('2_Review &amp; Audit'!$I:$I,$AC174))</f>
        <v/>
      </c>
      <c r="AF174" s="96" t="str">
        <f t="array" ref="AF174">IF($AC174="","",MAX(0,INDEX('2_Review &amp; Audit'!$J:$J,$AC174)-SUMIFS($AG$7:AG173,$AC$7:AC173,$AC174)))</f>
        <v/>
      </c>
      <c r="AG174" s="96" t="str">
        <f t="shared" si="29"/>
        <v/>
      </c>
      <c r="AH174" s="117" t="str">
        <f>IF($AG174="","",$AG174*$G174)</f>
        <v/>
      </c>
      <c r="AI174" s="117" t="str">
        <f>IF($AC174="","",$H174-IF($P174="",0,$P174)-IF($Y174="",0,$Y174)-IF($AH174="",0,$AH174))</f>
        <v/>
      </c>
      <c r="AJ174" s="117" t="str">
        <f t="shared" si="3"/>
        <v/>
      </c>
      <c r="AK174" s="96" t="str">
        <f t="shared" si="26"/>
        <v/>
      </c>
      <c r="AL174" s="96" t="str" cm="1">
        <f t="array" ref="AL174">IF(OR($D174="",$AK174="",N($AK174)&lt;=0),"",IFERROR(MATCH(1,INDEX(('2_Review &amp; Audit'!$F$6:$F$505=$A174)*('2_Review &amp; Audit'!$I$6:$I$505&gt;=$E174-30)*('2_Review &amp; Audit'!$I$6:$I$505&lt;=$E174+30)*('2_Review &amp; Audit'!$R$6:$R$505&gt;0)*(ROW('2_Review &amp; Audit'!$R$6:$R$505)&gt;$AC174),0),0)+5,""))</f>
        <v/>
      </c>
      <c r="AM174" s="96" t="str">
        <f>IF($AL174="","",INDEX('2_Review &amp; Audit'!$H:$H,$AL174))</f>
        <v/>
      </c>
      <c r="AN174" s="108" t="str">
        <f>IF($AL174="","",INDEX('2_Review &amp; Audit'!$I:$I,$AL174))</f>
        <v/>
      </c>
      <c r="AO174" s="96" t="str">
        <f>IF($AL174="","",MAX(0,INDEX('2_Review &amp; Audit'!$H:$H,$AL174)-SUMIFS($AP$7:AP173,$AL$7:AL173,$AL174)))</f>
        <v/>
      </c>
      <c r="AP174" s="96" t="str">
        <f>IF(OR($D174="",$AK174="",$AO174=""),"",MIN($AK174,$AO174))</f>
        <v/>
      </c>
      <c r="AQ174" s="117" t="str">
        <f>IF($AP174="","",$AP174*$G174)</f>
        <v/>
      </c>
      <c r="AR174" s="117" t="str">
        <f>IF($AL174="","",$H174-IF($P174="",0,$P174)-IF($Y174="",0,$Y174)-IF($AH174="",0,$AH174)-IF($AQ174="",0,$AQ174))</f>
        <v/>
      </c>
      <c r="AS174" s="117" t="str">
        <f t="shared" si="27"/>
        <v/>
      </c>
      <c r="AT174" s="96" t="str">
        <f t="shared" si="28"/>
        <v/>
      </c>
      <c r="AU174" s="96"/>
    </row>
    <row r="175" spans="1:47" ht="12.75" customHeight="1" x14ac:dyDescent="0.2">
      <c r="A175" s="96" t="str">
        <f>IFERROR(INDEX('2_Review &amp; Audit'!$F$6:$F$505,MATCH(ROW()-5,'2_Review &amp; Audit'!$AC$6:$AC$505,0)),"")</f>
        <v/>
      </c>
      <c r="B175" s="96" t="str">
        <f>IF($A175="","",INDEX('2_Review &amp; Audit'!$C$6:$C$505,MATCH(ROW()-5,'2_Review &amp; Audit'!$AC$6:$AC$505,0)))</f>
        <v/>
      </c>
      <c r="C175" s="96" t="str">
        <f>IF($A175="","",INDEX('2_Review &amp; Audit'!$D$6:$D$505,MATCH(ROW()-5,'2_Review &amp; Audit'!$AC$6:$AC$505,0)))</f>
        <v/>
      </c>
      <c r="D175" s="114" t="str">
        <f>IF($A175="","",INDEX('2_Review &amp; Audit'!$H$6:$H$505,MATCH(ROW()-5,'2_Review &amp; Audit'!$AC$6:$AC$505,0)))</f>
        <v/>
      </c>
      <c r="E175" s="108" t="str">
        <f>IF($A175="","",INDEX('2_Review &amp; Audit'!$M$6:$M$505,MATCH(ROW()-5,'2_Review &amp; Audit'!$AC$6:$AC$505,0)))</f>
        <v/>
      </c>
      <c r="F175" s="109" t="str">
        <f>IF($A175="","",IF(INDEX('2_Review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75" s="142" t="str">
        <f>IF(OR($A175="",$F175=0),"",ABS(INDEX('2_Review &amp; Audit'!$Q$6:$Q$505,MATCH(ROW()-5,'2_Review &amp; Audit'!$AC$6:$AC$505,0))/$F175))</f>
        <v/>
      </c>
      <c r="H175" s="142" t="str">
        <f>IF($A175="","",ABS(INDEX('2_Review &amp; Audit'!$Q$6:$Q$505,MATCH(ROW()-5,'2_Review &amp; Audit'!$AC$6:$AC$505,0))))</f>
        <v/>
      </c>
      <c r="I175" s="96" t="str">
        <f>IF($A175="","",INDEX('2_Review &amp; Audit'!$Y$6:$Y$505,MATCH(ROW()-5,'2_Review &amp; Audit'!$AC$6:$AC$505,0)))</f>
        <v/>
      </c>
      <c r="J175" s="110" t="str">
        <f>IF($A175="","",IFERROR(MATCH(ROW()-5,'2_Review &amp; Audit'!$AC$6:$AC$505,0)+5,""))</f>
        <v/>
      </c>
      <c r="K175" s="96" t="str" cm="1">
        <f t="array" ref="K175">IF($A175="","",IF($AU175&lt;&gt;"",IFERROR(MATCH($AU175,'2_Review &amp; Audit'!$H$6:$H$505,0)+5,""),IFERROR(MATCH(1,INDEX(('2_Review &amp; Audit'!$F$6:$F$505=$A175)*('2_Review &amp; Audit'!$I$6:$I$505&gt;=$E175-30)*('2_Review &amp; Audit'!$I$6:$I$505&lt;=$E175+30)*('2_Review &amp; Audit'!$R$6:$R$505&gt;0),0),0)+5,"")))</f>
        <v/>
      </c>
      <c r="L175" s="110" t="str" cm="1">
        <f t="array" ref="L175">IF($K175="","",INDEX('2_Review &amp; Audit'!$H:$H,$K175))</f>
        <v/>
      </c>
      <c r="M175" s="111" t="str">
        <f t="array" ref="M175">IF($K175="","",INDEX('2_Review &amp; Audit'!$I:$I,$K175))</f>
        <v/>
      </c>
      <c r="N175" s="109" t="str" cm="1">
        <f t="array" ref="N175">IF($K175="","",MAX(0,INDEX('2_Review &amp; Audit'!$R:$R,$K175)-SUMIFS($O$7:O174,$K$7:K174,$K175)))</f>
        <v/>
      </c>
      <c r="O175" s="109" t="str">
        <f>IF(OR($K175="",$N175="",$F175=""),"",MIN($F175,$N175))</f>
        <v/>
      </c>
      <c r="P175" s="112" t="str">
        <f>IF($O175="","",$O175*$G175)</f>
        <v/>
      </c>
      <c r="Q175" s="112" t="str">
        <f>IF($M175="","",$H175-IF($P175="",0,$P175)-IF($Y175="",0,$Y175)-IF($AH175="",0,$AH175)-IF($AQ175="",0,$AQ175))</f>
        <v/>
      </c>
      <c r="R175" s="112" t="str">
        <f t="shared" si="24"/>
        <v/>
      </c>
      <c r="S175" s="96" t="str">
        <f>IF($M175="","",MAX(0,N($F175)-N($O175)))</f>
        <v/>
      </c>
      <c r="T175" s="96" t="str" cm="1">
        <f t="array" ref="T175">IF(OR($D175="",$S175="",N($S175)&lt;=0),"",IFERROR(MATCH(1,INDEX(('2_Review &amp; Audit'!$F$6:$F$505=$A175)*('2_Review &amp; Audit'!$I$6:$I$505&gt;=$E175-30)*('2_Review &amp; Audit'!$I$6:$I$505&lt;=$E175+30)*('2_Review &amp; Audit'!$R$6:$R$505&gt;0)*(ROW('2_Review &amp; Audit'!$R$6:$R$505)&gt;$K175),0),0)+5,""))</f>
        <v/>
      </c>
      <c r="U175" s="96" t="str" cm="1">
        <f t="array" ref="U175">IF($T175="","",INDEX('2_Review &amp; Audit'!$H:$H,$T175))</f>
        <v/>
      </c>
      <c r="V175" s="108" t="str">
        <f t="array" ref="V175">IF($T175="","",INDEX('2_Review &amp; Audit'!$I:$I,$T175))</f>
        <v/>
      </c>
      <c r="W175" s="96" t="str">
        <f t="array" ref="W175">IF($T175="","",MAX(0,INDEX('2_Review &amp; Audit'!$J:$J,$T175)-SUMIFS($X$7:X174,$T$7:T174,$T175)))</f>
        <v/>
      </c>
      <c r="X175" s="96" t="str">
        <f t="shared" si="21"/>
        <v/>
      </c>
      <c r="Y175" s="117" t="str">
        <f>IF($X175="","",$X175*$G175)</f>
        <v/>
      </c>
      <c r="Z175" s="117" t="str">
        <f>IF($T175="","",$H175-IF($P175="",0,$P175)-IF($Y175="",0,$Y175))</f>
        <v/>
      </c>
      <c r="AA175" s="117" t="str">
        <f t="shared" si="22"/>
        <v/>
      </c>
      <c r="AB175" s="96" t="str">
        <f t="shared" si="25"/>
        <v/>
      </c>
      <c r="AC175" s="96" t="str">
        <f t="array" ref="AC175">IF(OR($D175="",$AB175="",N($AB175)&lt;=0),"",IFERROR(MATCH(1,INDEX(('2_Review &amp; Audit'!$F$6:$F$505=$A175)*('2_Review &amp; Audit'!$I$6:$I$505&gt;=$E175-30)*('2_Review &amp; Audit'!$I$6:$I$505&lt;=$E175+30)*('2_Review &amp; Audit'!$R$6:$R$505&gt;0)*(ROW('2_Review &amp; Audit'!$R$6:$R$505)&gt;$T175),0),0)+5,""))</f>
        <v/>
      </c>
      <c r="AD175" s="96" t="str" cm="1">
        <f t="array" ref="AD175">IF($AC175="","",INDEX('2_Review &amp; Audit'!$H:$H,$AC175))</f>
        <v/>
      </c>
      <c r="AE175" s="108" t="str">
        <f t="array" ref="AE175">IF($AC175="","",INDEX('2_Review &amp; Audit'!$I:$I,$AC175))</f>
        <v/>
      </c>
      <c r="AF175" s="96" t="str">
        <f t="array" ref="AF175">IF($AC175="","",MAX(0,INDEX('2_Review &amp; Audit'!$J:$J,$AC175)-SUMIFS($AG$7:AG174,$AC$7:AC174,$AC175)))</f>
        <v/>
      </c>
      <c r="AG175" s="96" t="str">
        <f t="shared" si="29"/>
        <v/>
      </c>
      <c r="AH175" s="117" t="str">
        <f>IF($AG175="","",$AG175*$G175)</f>
        <v/>
      </c>
      <c r="AI175" s="117" t="str">
        <f>IF($AC175="","",$H175-IF($P175="",0,$P175)-IF($Y175="",0,$Y175)-IF($AH175="",0,$AH175))</f>
        <v/>
      </c>
      <c r="AJ175" s="117" t="str">
        <f t="shared" si="3"/>
        <v/>
      </c>
      <c r="AK175" s="96" t="str">
        <f t="shared" si="26"/>
        <v/>
      </c>
      <c r="AL175" s="96" t="str" cm="1">
        <f t="array" ref="AL175">IF(OR($D175="",$AK175="",N($AK175)&lt;=0),"",IFERROR(MATCH(1,INDEX(('2_Review &amp; Audit'!$F$6:$F$505=$A175)*('2_Review &amp; Audit'!$I$6:$I$505&gt;=$E175-30)*('2_Review &amp; Audit'!$I$6:$I$505&lt;=$E175+30)*('2_Review &amp; Audit'!$R$6:$R$505&gt;0)*(ROW('2_Review &amp; Audit'!$R$6:$R$505)&gt;$AC175),0),0)+5,""))</f>
        <v/>
      </c>
      <c r="AM175" s="96" t="str">
        <f>IF($AL175="","",INDEX('2_Review &amp; Audit'!$H:$H,$AL175))</f>
        <v/>
      </c>
      <c r="AN175" s="108" t="str">
        <f>IF($AL175="","",INDEX('2_Review &amp; Audit'!$I:$I,$AL175))</f>
        <v/>
      </c>
      <c r="AO175" s="96" t="str">
        <f>IF($AL175="","",MAX(0,INDEX('2_Review &amp; Audit'!$H:$H,$AL175)-SUMIFS($AP$7:AP174,$AL$7:AL174,$AL175)))</f>
        <v/>
      </c>
      <c r="AP175" s="96" t="str">
        <f>IF(OR($D175="",$AK175="",$AO175=""),"",MIN($AK175,$AO175))</f>
        <v/>
      </c>
      <c r="AQ175" s="117" t="str">
        <f>IF($AP175="","",$AP175*$G175)</f>
        <v/>
      </c>
      <c r="AR175" s="117" t="str">
        <f>IF($AL175="","",$H175-IF($P175="",0,$P175)-IF($Y175="",0,$Y175)-IF($AH175="",0,$AH175)-IF($AQ175="",0,$AQ175))</f>
        <v/>
      </c>
      <c r="AS175" s="117" t="str">
        <f t="shared" si="27"/>
        <v/>
      </c>
      <c r="AT175" s="96" t="str">
        <f t="shared" si="28"/>
        <v/>
      </c>
      <c r="AU175" s="96"/>
    </row>
    <row r="176" spans="1:47" ht="12.75" customHeight="1" x14ac:dyDescent="0.2">
      <c r="A176" s="96" t="str">
        <f>IFERROR(INDEX('2_Review &amp; Audit'!$F$6:$F$505,MATCH(ROW()-5,'2_Review &amp; Audit'!$AC$6:$AC$505,0)),"")</f>
        <v/>
      </c>
      <c r="B176" s="96" t="str">
        <f>IF($A176="","",INDEX('2_Review &amp; Audit'!$C$6:$C$505,MATCH(ROW()-5,'2_Review &amp; Audit'!$AC$6:$AC$505,0)))</f>
        <v/>
      </c>
      <c r="C176" s="96" t="str">
        <f>IF($A176="","",INDEX('2_Review &amp; Audit'!$D$6:$D$505,MATCH(ROW()-5,'2_Review &amp; Audit'!$AC$6:$AC$505,0)))</f>
        <v/>
      </c>
      <c r="D176" s="114" t="str">
        <f>IF($A176="","",INDEX('2_Review &amp; Audit'!$H$6:$H$505,MATCH(ROW()-5,'2_Review &amp; Audit'!$AC$6:$AC$505,0)))</f>
        <v/>
      </c>
      <c r="E176" s="108" t="str">
        <f>IF($A176="","",INDEX('2_Review &amp; Audit'!$M$6:$M$505,MATCH(ROW()-5,'2_Review &amp; Audit'!$AC$6:$AC$505,0)))</f>
        <v/>
      </c>
      <c r="F176" s="109" t="str">
        <f>IF($A176="","",IF(INDEX('2_Review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76" s="142" t="str">
        <f>IF(OR($A176="",$F176=0),"",ABS(INDEX('2_Review &amp; Audit'!$Q$6:$Q$505,MATCH(ROW()-5,'2_Review &amp; Audit'!$AC$6:$AC$505,0))/$F176))</f>
        <v/>
      </c>
      <c r="H176" s="142" t="str">
        <f>IF($A176="","",ABS(INDEX('2_Review &amp; Audit'!$Q$6:$Q$505,MATCH(ROW()-5,'2_Review &amp; Audit'!$AC$6:$AC$505,0))))</f>
        <v/>
      </c>
      <c r="I176" s="96" t="str">
        <f>IF($A176="","",INDEX('2_Review &amp; Audit'!$Y$6:$Y$505,MATCH(ROW()-5,'2_Review &amp; Audit'!$AC$6:$AC$505,0)))</f>
        <v/>
      </c>
      <c r="J176" s="110" t="str">
        <f>IF($A176="","",IFERROR(MATCH(ROW()-5,'2_Review &amp; Audit'!$AC$6:$AC$505,0)+5,""))</f>
        <v/>
      </c>
      <c r="K176" s="96" t="str" cm="1">
        <f t="array" ref="K176">IF($A176="","",IF($AU176&lt;&gt;"",IFERROR(MATCH($AU176,'2_Review &amp; Audit'!$H$6:$H$505,0)+5,""),IFERROR(MATCH(1,INDEX(('2_Review &amp; Audit'!$F$6:$F$505=$A176)*('2_Review &amp; Audit'!$I$6:$I$505&gt;=$E176-30)*('2_Review &amp; Audit'!$I$6:$I$505&lt;=$E176+30)*('2_Review &amp; Audit'!$R$6:$R$505&gt;0),0),0)+5,"")))</f>
        <v/>
      </c>
      <c r="L176" s="110" t="str" cm="1">
        <f t="array" ref="L176">IF($K176="","",INDEX('2_Review &amp; Audit'!$H:$H,$K176))</f>
        <v/>
      </c>
      <c r="M176" s="111" t="str">
        <f t="array" ref="M176">IF($K176="","",INDEX('2_Review &amp; Audit'!$I:$I,$K176))</f>
        <v/>
      </c>
      <c r="N176" s="109" t="str" cm="1">
        <f t="array" ref="N176">IF($K176="","",MAX(0,INDEX('2_Review &amp; Audit'!$R:$R,$K176)-SUMIFS($O$7:O175,$K$7:K175,$K176)))</f>
        <v/>
      </c>
      <c r="O176" s="109" t="str">
        <f>IF(OR($K176="",$N176="",$F176=""),"",MIN($F176,$N176))</f>
        <v/>
      </c>
      <c r="P176" s="112" t="str">
        <f>IF($O176="","",$O176*$G176)</f>
        <v/>
      </c>
      <c r="Q176" s="112" t="str">
        <f>IF($M176="","",$H176-IF($P176="",0,$P176)-IF($Y176="",0,$Y176)-IF($AH176="",0,$AH176)-IF($AQ176="",0,$AQ176))</f>
        <v/>
      </c>
      <c r="R176" s="112" t="str">
        <f t="shared" si="24"/>
        <v/>
      </c>
      <c r="S176" s="96" t="str">
        <f>IF($M176="","",MAX(0,N($F176)-N($O176)))</f>
        <v/>
      </c>
      <c r="T176" s="96" t="str" cm="1">
        <f t="array" ref="T176">IF(OR($D176="",$S176="",N($S176)&lt;=0),"",IFERROR(MATCH(1,INDEX(('2_Review &amp; Audit'!$F$6:$F$505=$A176)*('2_Review &amp; Audit'!$I$6:$I$505&gt;=$E176-30)*('2_Review &amp; Audit'!$I$6:$I$505&lt;=$E176+30)*('2_Review &amp; Audit'!$R$6:$R$505&gt;0)*(ROW('2_Review &amp; Audit'!$R$6:$R$505)&gt;$K176),0),0)+5,""))</f>
        <v/>
      </c>
      <c r="U176" s="96" t="str" cm="1">
        <f t="array" ref="U176">IF($T176="","",INDEX('2_Review &amp; Audit'!$H:$H,$T176))</f>
        <v/>
      </c>
      <c r="V176" s="108" t="str">
        <f t="array" ref="V176">IF($T176="","",INDEX('2_Review &amp; Audit'!$I:$I,$T176))</f>
        <v/>
      </c>
      <c r="W176" s="96" t="str">
        <f t="array" ref="W176">IF($T176="","",MAX(0,INDEX('2_Review &amp; Audit'!$J:$J,$T176)-SUMIFS($X$7:X175,$T$7:T175,$T176)))</f>
        <v/>
      </c>
      <c r="X176" s="96" t="str">
        <f t="shared" si="21"/>
        <v/>
      </c>
      <c r="Y176" s="117" t="str">
        <f>IF($X176="","",$X176*$G176)</f>
        <v/>
      </c>
      <c r="Z176" s="117" t="str">
        <f>IF($T176="","",$H176-IF($P176="",0,$P176)-IF($Y176="",0,$Y176))</f>
        <v/>
      </c>
      <c r="AA176" s="117" t="str">
        <f t="shared" si="22"/>
        <v/>
      </c>
      <c r="AB176" s="96" t="str">
        <f t="shared" si="25"/>
        <v/>
      </c>
      <c r="AC176" s="96" t="str">
        <f t="array" ref="AC176">IF(OR($D176="",$AB176="",N($AB176)&lt;=0),"",IFERROR(MATCH(1,INDEX(('2_Review &amp; Audit'!$F$6:$F$505=$A176)*('2_Review &amp; Audit'!$I$6:$I$505&gt;=$E176-30)*('2_Review &amp; Audit'!$I$6:$I$505&lt;=$E176+30)*('2_Review &amp; Audit'!$R$6:$R$505&gt;0)*(ROW('2_Review &amp; Audit'!$R$6:$R$505)&gt;$T176),0),0)+5,""))</f>
        <v/>
      </c>
      <c r="AD176" s="96" t="str" cm="1">
        <f t="array" ref="AD176">IF($AC176="","",INDEX('2_Review &amp; Audit'!$H:$H,$AC176))</f>
        <v/>
      </c>
      <c r="AE176" s="108" t="str">
        <f t="array" ref="AE176">IF($AC176="","",INDEX('2_Review &amp; Audit'!$I:$I,$AC176))</f>
        <v/>
      </c>
      <c r="AF176" s="96" t="str">
        <f t="array" ref="AF176">IF($AC176="","",MAX(0,INDEX('2_Review &amp; Audit'!$J:$J,$AC176)-SUMIFS($AG$7:AG175,$AC$7:AC175,$AC176)))</f>
        <v/>
      </c>
      <c r="AG176" s="96" t="str">
        <f t="shared" si="29"/>
        <v/>
      </c>
      <c r="AH176" s="117" t="str">
        <f>IF($AG176="","",$AG176*$G176)</f>
        <v/>
      </c>
      <c r="AI176" s="117" t="str">
        <f>IF($AC176="","",$H176-IF($P176="",0,$P176)-IF($Y176="",0,$Y176)-IF($AH176="",0,$AH176))</f>
        <v/>
      </c>
      <c r="AJ176" s="117" t="str">
        <f t="shared" si="3"/>
        <v/>
      </c>
      <c r="AK176" s="96" t="str">
        <f t="shared" si="26"/>
        <v/>
      </c>
      <c r="AL176" s="96" t="str" cm="1">
        <f t="array" ref="AL176">IF(OR($D176="",$AK176="",N($AK176)&lt;=0),"",IFERROR(MATCH(1,INDEX(('2_Review &amp; Audit'!$F$6:$F$505=$A176)*('2_Review &amp; Audit'!$I$6:$I$505&gt;=$E176-30)*('2_Review &amp; Audit'!$I$6:$I$505&lt;=$E176+30)*('2_Review &amp; Audit'!$R$6:$R$505&gt;0)*(ROW('2_Review &amp; Audit'!$R$6:$R$505)&gt;$AC176),0),0)+5,""))</f>
        <v/>
      </c>
      <c r="AM176" s="96" t="str">
        <f>IF($AL176="","",INDEX('2_Review &amp; Audit'!$H:$H,$AL176))</f>
        <v/>
      </c>
      <c r="AN176" s="108" t="str">
        <f>IF($AL176="","",INDEX('2_Review &amp; Audit'!$I:$I,$AL176))</f>
        <v/>
      </c>
      <c r="AO176" s="96" t="str">
        <f>IF($AL176="","",MAX(0,INDEX('2_Review &amp; Audit'!$H:$H,$AL176)-SUMIFS($AP$7:AP175,$AL$7:AL175,$AL176)))</f>
        <v/>
      </c>
      <c r="AP176" s="96" t="str">
        <f>IF(OR($D176="",$AK176="",$AO176=""),"",MIN($AK176,$AO176))</f>
        <v/>
      </c>
      <c r="AQ176" s="117" t="str">
        <f>IF($AP176="","",$AP176*$G176)</f>
        <v/>
      </c>
      <c r="AR176" s="117" t="str">
        <f>IF($AL176="","",$H176-IF($P176="",0,$P176)-IF($Y176="",0,$Y176)-IF($AH176="",0,$AH176)-IF($AQ176="",0,$AQ176))</f>
        <v/>
      </c>
      <c r="AS176" s="117" t="str">
        <f t="shared" si="27"/>
        <v/>
      </c>
      <c r="AT176" s="96" t="str">
        <f t="shared" si="28"/>
        <v/>
      </c>
      <c r="AU176" s="96"/>
    </row>
    <row r="177" spans="1:47" ht="12.75" customHeight="1" x14ac:dyDescent="0.2">
      <c r="A177" s="96" t="str">
        <f>IFERROR(INDEX('2_Review &amp; Audit'!$F$6:$F$505,MATCH(ROW()-5,'2_Review &amp; Audit'!$AC$6:$AC$505,0)),"")</f>
        <v/>
      </c>
      <c r="B177" s="96" t="str">
        <f>IF($A177="","",INDEX('2_Review &amp; Audit'!$C$6:$C$505,MATCH(ROW()-5,'2_Review &amp; Audit'!$AC$6:$AC$505,0)))</f>
        <v/>
      </c>
      <c r="C177" s="96" t="str">
        <f>IF($A177="","",INDEX('2_Review &amp; Audit'!$D$6:$D$505,MATCH(ROW()-5,'2_Review &amp; Audit'!$AC$6:$AC$505,0)))</f>
        <v/>
      </c>
      <c r="D177" s="114" t="str">
        <f>IF($A177="","",INDEX('2_Review &amp; Audit'!$H$6:$H$505,MATCH(ROW()-5,'2_Review &amp; Audit'!$AC$6:$AC$505,0)))</f>
        <v/>
      </c>
      <c r="E177" s="108" t="str">
        <f>IF($A177="","",INDEX('2_Review &amp; Audit'!$M$6:$M$505,MATCH(ROW()-5,'2_Review &amp; Audit'!$AC$6:$AC$505,0)))</f>
        <v/>
      </c>
      <c r="F177" s="109" t="str">
        <f>IF($A177="","",IF(INDEX('2_Review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77" s="142" t="str">
        <f>IF(OR($A177="",$F177=0),"",ABS(INDEX('2_Review &amp; Audit'!$Q$6:$Q$505,MATCH(ROW()-5,'2_Review &amp; Audit'!$AC$6:$AC$505,0))/$F177))</f>
        <v/>
      </c>
      <c r="H177" s="142" t="str">
        <f>IF($A177="","",ABS(INDEX('2_Review &amp; Audit'!$Q$6:$Q$505,MATCH(ROW()-5,'2_Review &amp; Audit'!$AC$6:$AC$505,0))))</f>
        <v/>
      </c>
      <c r="I177" s="96" t="str">
        <f>IF($A177="","",INDEX('2_Review &amp; Audit'!$Y$6:$Y$505,MATCH(ROW()-5,'2_Review &amp; Audit'!$AC$6:$AC$505,0)))</f>
        <v/>
      </c>
      <c r="J177" s="110" t="str">
        <f>IF($A177="","",IFERROR(MATCH(ROW()-5,'2_Review &amp; Audit'!$AC$6:$AC$505,0)+5,""))</f>
        <v/>
      </c>
      <c r="K177" s="96" t="str" cm="1">
        <f t="array" ref="K177">IF($A177="","",IF($AU177&lt;&gt;"",IFERROR(MATCH($AU177,'2_Review &amp; Audit'!$H$6:$H$505,0)+5,""),IFERROR(MATCH(1,INDEX(('2_Review &amp; Audit'!$F$6:$F$505=$A177)*('2_Review &amp; Audit'!$I$6:$I$505&gt;=$E177-30)*('2_Review &amp; Audit'!$I$6:$I$505&lt;=$E177+30)*('2_Review &amp; Audit'!$R$6:$R$505&gt;0),0),0)+5,"")))</f>
        <v/>
      </c>
      <c r="L177" s="110" t="str" cm="1">
        <f t="array" ref="L177">IF($K177="","",INDEX('2_Review &amp; Audit'!$H:$H,$K177))</f>
        <v/>
      </c>
      <c r="M177" s="111" t="str">
        <f t="array" ref="M177">IF($K177="","",INDEX('2_Review &amp; Audit'!$I:$I,$K177))</f>
        <v/>
      </c>
      <c r="N177" s="109" t="str" cm="1">
        <f t="array" ref="N177">IF($K177="","",MAX(0,INDEX('2_Review &amp; Audit'!$R:$R,$K177)-SUMIFS($O$7:O176,$K$7:K176,$K177)))</f>
        <v/>
      </c>
      <c r="O177" s="109" t="str">
        <f>IF(OR($K177="",$N177="",$F177=""),"",MIN($F177,$N177))</f>
        <v/>
      </c>
      <c r="P177" s="112" t="str">
        <f>IF($O177="","",$O177*$G177)</f>
        <v/>
      </c>
      <c r="Q177" s="112" t="str">
        <f>IF($M177="","",$H177-IF($P177="",0,$P177)-IF($Y177="",0,$Y177)-IF($AH177="",0,$AH177)-IF($AQ177="",0,$AQ177))</f>
        <v/>
      </c>
      <c r="R177" s="112" t="str">
        <f t="shared" si="24"/>
        <v/>
      </c>
      <c r="S177" s="96" t="str">
        <f>IF($M177="","",MAX(0,N($F177)-N($O177)))</f>
        <v/>
      </c>
      <c r="T177" s="96" t="str" cm="1">
        <f t="array" ref="T177">IF(OR($D177="",$S177="",N($S177)&lt;=0),"",IFERROR(MATCH(1,INDEX(('2_Review &amp; Audit'!$F$6:$F$505=$A177)*('2_Review &amp; Audit'!$I$6:$I$505&gt;=$E177-30)*('2_Review &amp; Audit'!$I$6:$I$505&lt;=$E177+30)*('2_Review &amp; Audit'!$R$6:$R$505&gt;0)*(ROW('2_Review &amp; Audit'!$R$6:$R$505)&gt;$K177),0),0)+5,""))</f>
        <v/>
      </c>
      <c r="U177" s="96" t="str" cm="1">
        <f t="array" ref="U177">IF($T177="","",INDEX('2_Review &amp; Audit'!$H:$H,$T177))</f>
        <v/>
      </c>
      <c r="V177" s="108" t="str">
        <f t="array" ref="V177">IF($T177="","",INDEX('2_Review &amp; Audit'!$I:$I,$T177))</f>
        <v/>
      </c>
      <c r="W177" s="96" t="str">
        <f t="array" ref="W177">IF($T177="","",MAX(0,INDEX('2_Review &amp; Audit'!$J:$J,$T177)-SUMIFS($X$7:X176,$T$7:T176,$T177)))</f>
        <v/>
      </c>
      <c r="X177" s="96" t="str">
        <f t="shared" si="21"/>
        <v/>
      </c>
      <c r="Y177" s="117" t="str">
        <f>IF($X177="","",$X177*$G177)</f>
        <v/>
      </c>
      <c r="Z177" s="117" t="str">
        <f>IF($T177="","",$H177-IF($P177="",0,$P177)-IF($Y177="",0,$Y177))</f>
        <v/>
      </c>
      <c r="AA177" s="117" t="str">
        <f t="shared" si="22"/>
        <v/>
      </c>
      <c r="AB177" s="96" t="str">
        <f t="shared" si="25"/>
        <v/>
      </c>
      <c r="AC177" s="96" t="str">
        <f t="array" ref="AC177">IF(OR($D177="",$AB177="",N($AB177)&lt;=0),"",IFERROR(MATCH(1,INDEX(('2_Review &amp; Audit'!$F$6:$F$505=$A177)*('2_Review &amp; Audit'!$I$6:$I$505&gt;=$E177-30)*('2_Review &amp; Audit'!$I$6:$I$505&lt;=$E177+30)*('2_Review &amp; Audit'!$R$6:$R$505&gt;0)*(ROW('2_Review &amp; Audit'!$R$6:$R$505)&gt;$T177),0),0)+5,""))</f>
        <v/>
      </c>
      <c r="AD177" s="96" t="str" cm="1">
        <f t="array" ref="AD177">IF($AC177="","",INDEX('2_Review &amp; Audit'!$H:$H,$AC177))</f>
        <v/>
      </c>
      <c r="AE177" s="108" t="str">
        <f t="array" ref="AE177">IF($AC177="","",INDEX('2_Review &amp; Audit'!$I:$I,$AC177))</f>
        <v/>
      </c>
      <c r="AF177" s="96" t="str">
        <f t="array" ref="AF177">IF($AC177="","",MAX(0,INDEX('2_Review &amp; Audit'!$J:$J,$AC177)-SUMIFS($AG$7:AG176,$AC$7:AC176,$AC177)))</f>
        <v/>
      </c>
      <c r="AG177" s="96" t="str">
        <f t="shared" si="29"/>
        <v/>
      </c>
      <c r="AH177" s="117" t="str">
        <f>IF($AG177="","",$AG177*$G177)</f>
        <v/>
      </c>
      <c r="AI177" s="117" t="str">
        <f>IF($AC177="","",$H177-IF($P177="",0,$P177)-IF($Y177="",0,$Y177)-IF($AH177="",0,$AH177))</f>
        <v/>
      </c>
      <c r="AJ177" s="117" t="str">
        <f t="shared" si="3"/>
        <v/>
      </c>
      <c r="AK177" s="96" t="str">
        <f t="shared" si="26"/>
        <v/>
      </c>
      <c r="AL177" s="96" t="str" cm="1">
        <f t="array" ref="AL177">IF(OR($D177="",$AK177="",N($AK177)&lt;=0),"",IFERROR(MATCH(1,INDEX(('2_Review &amp; Audit'!$F$6:$F$505=$A177)*('2_Review &amp; Audit'!$I$6:$I$505&gt;=$E177-30)*('2_Review &amp; Audit'!$I$6:$I$505&lt;=$E177+30)*('2_Review &amp; Audit'!$R$6:$R$505&gt;0)*(ROW('2_Review &amp; Audit'!$R$6:$R$505)&gt;$AC177),0),0)+5,""))</f>
        <v/>
      </c>
      <c r="AM177" s="96" t="str">
        <f>IF($AL177="","",INDEX('2_Review &amp; Audit'!$H:$H,$AL177))</f>
        <v/>
      </c>
      <c r="AN177" s="108" t="str">
        <f>IF($AL177="","",INDEX('2_Review &amp; Audit'!$I:$I,$AL177))</f>
        <v/>
      </c>
      <c r="AO177" s="96" t="str">
        <f>IF($AL177="","",MAX(0,INDEX('2_Review &amp; Audit'!$H:$H,$AL177)-SUMIFS($AP$7:AP176,$AL$7:AL176,$AL177)))</f>
        <v/>
      </c>
      <c r="AP177" s="96" t="str">
        <f>IF(OR($D177="",$AK177="",$AO177=""),"",MIN($AK177,$AO177))</f>
        <v/>
      </c>
      <c r="AQ177" s="117" t="str">
        <f>IF($AP177="","",$AP177*$G177)</f>
        <v/>
      </c>
      <c r="AR177" s="117" t="str">
        <f>IF($AL177="","",$H177-IF($P177="",0,$P177)-IF($Y177="",0,$Y177)-IF($AH177="",0,$AH177)-IF($AQ177="",0,$AQ177))</f>
        <v/>
      </c>
      <c r="AS177" s="117" t="str">
        <f t="shared" si="27"/>
        <v/>
      </c>
      <c r="AT177" s="96" t="str">
        <f t="shared" si="28"/>
        <v/>
      </c>
      <c r="AU177" s="96"/>
    </row>
    <row r="178" spans="1:47" ht="12.75" customHeight="1" x14ac:dyDescent="0.2">
      <c r="A178" s="96" t="str">
        <f>IFERROR(INDEX('2_Review &amp; Audit'!$F$6:$F$505,MATCH(ROW()-5,'2_Review &amp; Audit'!$AC$6:$AC$505,0)),"")</f>
        <v/>
      </c>
      <c r="B178" s="96" t="str">
        <f>IF($A178="","",INDEX('2_Review &amp; Audit'!$C$6:$C$505,MATCH(ROW()-5,'2_Review &amp; Audit'!$AC$6:$AC$505,0)))</f>
        <v/>
      </c>
      <c r="C178" s="96" t="str">
        <f>IF($A178="","",INDEX('2_Review &amp; Audit'!$D$6:$D$505,MATCH(ROW()-5,'2_Review &amp; Audit'!$AC$6:$AC$505,0)))</f>
        <v/>
      </c>
      <c r="D178" s="114" t="str">
        <f>IF($A178="","",INDEX('2_Review &amp; Audit'!$H$6:$H$505,MATCH(ROW()-5,'2_Review &amp; Audit'!$AC$6:$AC$505,0)))</f>
        <v/>
      </c>
      <c r="E178" s="108" t="str">
        <f>IF($A178="","",INDEX('2_Review &amp; Audit'!$M$6:$M$505,MATCH(ROW()-5,'2_Review &amp; Audit'!$AC$6:$AC$505,0)))</f>
        <v/>
      </c>
      <c r="F178" s="109" t="str">
        <f>IF($A178="","",IF(INDEX('2_Review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78" s="142" t="str">
        <f>IF(OR($A178="",$F178=0),"",ABS(INDEX('2_Review &amp; Audit'!$Q$6:$Q$505,MATCH(ROW()-5,'2_Review &amp; Audit'!$AC$6:$AC$505,0))/$F178))</f>
        <v/>
      </c>
      <c r="H178" s="142" t="str">
        <f>IF($A178="","",ABS(INDEX('2_Review &amp; Audit'!$Q$6:$Q$505,MATCH(ROW()-5,'2_Review &amp; Audit'!$AC$6:$AC$505,0))))</f>
        <v/>
      </c>
      <c r="I178" s="96" t="str">
        <f>IF($A178="","",INDEX('2_Review &amp; Audit'!$Y$6:$Y$505,MATCH(ROW()-5,'2_Review &amp; Audit'!$AC$6:$AC$505,0)))</f>
        <v/>
      </c>
      <c r="J178" s="110" t="str">
        <f>IF($A178="","",IFERROR(MATCH(ROW()-5,'2_Review &amp; Audit'!$AC$6:$AC$505,0)+5,""))</f>
        <v/>
      </c>
      <c r="K178" s="96" t="str" cm="1">
        <f t="array" ref="K178">IF($A178="","",IF($AU178&lt;&gt;"",IFERROR(MATCH($AU178,'2_Review &amp; Audit'!$H$6:$H$505,0)+5,""),IFERROR(MATCH(1,INDEX(('2_Review &amp; Audit'!$F$6:$F$505=$A178)*('2_Review &amp; Audit'!$I$6:$I$505&gt;=$E178-30)*('2_Review &amp; Audit'!$I$6:$I$505&lt;=$E178+30)*('2_Review &amp; Audit'!$R$6:$R$505&gt;0),0),0)+5,"")))</f>
        <v/>
      </c>
      <c r="L178" s="110" t="str" cm="1">
        <f t="array" ref="L178">IF($K178="","",INDEX('2_Review &amp; Audit'!$H:$H,$K178))</f>
        <v/>
      </c>
      <c r="M178" s="111" t="str">
        <f t="array" ref="M178">IF($K178="","",INDEX('2_Review &amp; Audit'!$I:$I,$K178))</f>
        <v/>
      </c>
      <c r="N178" s="109" t="str" cm="1">
        <f t="array" ref="N178">IF($K178="","",MAX(0,INDEX('2_Review &amp; Audit'!$R:$R,$K178)-SUMIFS($O$7:O177,$K$7:K177,$K178)))</f>
        <v/>
      </c>
      <c r="O178" s="109" t="str">
        <f>IF(OR($K178="",$N178="",$F178=""),"",MIN($F178,$N178))</f>
        <v/>
      </c>
      <c r="P178" s="112" t="str">
        <f>IF($O178="","",$O178*$G178)</f>
        <v/>
      </c>
      <c r="Q178" s="112" t="str">
        <f>IF($M178="","",$H178-IF($P178="",0,$P178)-IF($Y178="",0,$Y178)-IF($AH178="",0,$AH178)-IF($AQ178="",0,$AQ178))</f>
        <v/>
      </c>
      <c r="R178" s="112" t="str">
        <f t="shared" si="24"/>
        <v/>
      </c>
      <c r="S178" s="96" t="str">
        <f>IF($M178="","",MAX(0,N($F178)-N($O178)))</f>
        <v/>
      </c>
      <c r="T178" s="96" t="str" cm="1">
        <f t="array" ref="T178">IF(OR($D178="",$S178="",N($S178)&lt;=0),"",IFERROR(MATCH(1,INDEX(('2_Review &amp; Audit'!$F$6:$F$505=$A178)*('2_Review &amp; Audit'!$I$6:$I$505&gt;=$E178-30)*('2_Review &amp; Audit'!$I$6:$I$505&lt;=$E178+30)*('2_Review &amp; Audit'!$R$6:$R$505&gt;0)*(ROW('2_Review &amp; Audit'!$R$6:$R$505)&gt;$K178),0),0)+5,""))</f>
        <v/>
      </c>
      <c r="U178" s="96" t="str" cm="1">
        <f t="array" ref="U178">IF($T178="","",INDEX('2_Review &amp; Audit'!$H:$H,$T178))</f>
        <v/>
      </c>
      <c r="V178" s="108" t="str">
        <f t="array" ref="V178">IF($T178="","",INDEX('2_Review &amp; Audit'!$I:$I,$T178))</f>
        <v/>
      </c>
      <c r="W178" s="96" t="str">
        <f t="array" ref="W178">IF($T178="","",MAX(0,INDEX('2_Review &amp; Audit'!$J:$J,$T178)-SUMIFS($X$7:X177,$T$7:T177,$T178)))</f>
        <v/>
      </c>
      <c r="X178" s="96" t="str">
        <f t="shared" si="21"/>
        <v/>
      </c>
      <c r="Y178" s="117" t="str">
        <f>IF($X178="","",$X178*$G178)</f>
        <v/>
      </c>
      <c r="Z178" s="117" t="str">
        <f>IF($T178="","",$H178-IF($P178="",0,$P178)-IF($Y178="",0,$Y178))</f>
        <v/>
      </c>
      <c r="AA178" s="117" t="str">
        <f t="shared" si="22"/>
        <v/>
      </c>
      <c r="AB178" s="96" t="str">
        <f t="shared" si="25"/>
        <v/>
      </c>
      <c r="AC178" s="96" t="str">
        <f t="array" ref="AC178">IF(OR($D178="",$AB178="",N($AB178)&lt;=0),"",IFERROR(MATCH(1,INDEX(('2_Review &amp; Audit'!$F$6:$F$505=$A178)*('2_Review &amp; Audit'!$I$6:$I$505&gt;=$E178-30)*('2_Review &amp; Audit'!$I$6:$I$505&lt;=$E178+30)*('2_Review &amp; Audit'!$R$6:$R$505&gt;0)*(ROW('2_Review &amp; Audit'!$R$6:$R$505)&gt;$T178),0),0)+5,""))</f>
        <v/>
      </c>
      <c r="AD178" s="96" t="str" cm="1">
        <f t="array" ref="AD178">IF($AC178="","",INDEX('2_Review &amp; Audit'!$H:$H,$AC178))</f>
        <v/>
      </c>
      <c r="AE178" s="108" t="str">
        <f t="array" ref="AE178">IF($AC178="","",INDEX('2_Review &amp; Audit'!$I:$I,$AC178))</f>
        <v/>
      </c>
      <c r="AF178" s="96" t="str">
        <f t="array" ref="AF178">IF($AC178="","",MAX(0,INDEX('2_Review &amp; Audit'!$J:$J,$AC178)-SUMIFS($AG$7:AG177,$AC$7:AC177,$AC178)))</f>
        <v/>
      </c>
      <c r="AG178" s="96" t="str">
        <f t="shared" si="29"/>
        <v/>
      </c>
      <c r="AH178" s="117" t="str">
        <f>IF($AG178="","",$AG178*$G178)</f>
        <v/>
      </c>
      <c r="AI178" s="117" t="str">
        <f>IF($AC178="","",$H178-IF($P178="",0,$P178)-IF($Y178="",0,$Y178)-IF($AH178="",0,$AH178))</f>
        <v/>
      </c>
      <c r="AJ178" s="117" t="str">
        <f t="shared" si="3"/>
        <v/>
      </c>
      <c r="AK178" s="96" t="str">
        <f t="shared" si="26"/>
        <v/>
      </c>
      <c r="AL178" s="96" t="str" cm="1">
        <f t="array" ref="AL178">IF(OR($D178="",$AK178="",N($AK178)&lt;=0),"",IFERROR(MATCH(1,INDEX(('2_Review &amp; Audit'!$F$6:$F$505=$A178)*('2_Review &amp; Audit'!$I$6:$I$505&gt;=$E178-30)*('2_Review &amp; Audit'!$I$6:$I$505&lt;=$E178+30)*('2_Review &amp; Audit'!$R$6:$R$505&gt;0)*(ROW('2_Review &amp; Audit'!$R$6:$R$505)&gt;$AC178),0),0)+5,""))</f>
        <v/>
      </c>
      <c r="AM178" s="96" t="str">
        <f>IF($AL178="","",INDEX('2_Review &amp; Audit'!$H:$H,$AL178))</f>
        <v/>
      </c>
      <c r="AN178" s="108" t="str">
        <f>IF($AL178="","",INDEX('2_Review &amp; Audit'!$I:$I,$AL178))</f>
        <v/>
      </c>
      <c r="AO178" s="96" t="str">
        <f>IF($AL178="","",MAX(0,INDEX('2_Review &amp; Audit'!$H:$H,$AL178)-SUMIFS($AP$7:AP177,$AL$7:AL177,$AL178)))</f>
        <v/>
      </c>
      <c r="AP178" s="96" t="str">
        <f>IF(OR($D178="",$AK178="",$AO178=""),"",MIN($AK178,$AO178))</f>
        <v/>
      </c>
      <c r="AQ178" s="117" t="str">
        <f>IF($AP178="","",$AP178*$G178)</f>
        <v/>
      </c>
      <c r="AR178" s="117" t="str">
        <f>IF($AL178="","",$H178-IF($P178="",0,$P178)-IF($Y178="",0,$Y178)-IF($AH178="",0,$AH178)-IF($AQ178="",0,$AQ178))</f>
        <v/>
      </c>
      <c r="AS178" s="117" t="str">
        <f t="shared" si="27"/>
        <v/>
      </c>
      <c r="AT178" s="96" t="str">
        <f t="shared" si="28"/>
        <v/>
      </c>
      <c r="AU178" s="96"/>
    </row>
    <row r="179" spans="1:47" ht="12.75" customHeight="1" x14ac:dyDescent="0.2">
      <c r="A179" s="96" t="str">
        <f>IFERROR(INDEX('2_Review &amp; Audit'!$F$6:$F$505,MATCH(ROW()-5,'2_Review &amp; Audit'!$AC$6:$AC$505,0)),"")</f>
        <v/>
      </c>
      <c r="B179" s="96" t="str">
        <f>IF($A179="","",INDEX('2_Review &amp; Audit'!$C$6:$C$505,MATCH(ROW()-5,'2_Review &amp; Audit'!$AC$6:$AC$505,0)))</f>
        <v/>
      </c>
      <c r="C179" s="96" t="str">
        <f>IF($A179="","",INDEX('2_Review &amp; Audit'!$D$6:$D$505,MATCH(ROW()-5,'2_Review &amp; Audit'!$AC$6:$AC$505,0)))</f>
        <v/>
      </c>
      <c r="D179" s="114" t="str">
        <f>IF($A179="","",INDEX('2_Review &amp; Audit'!$H$6:$H$505,MATCH(ROW()-5,'2_Review &amp; Audit'!$AC$6:$AC$505,0)))</f>
        <v/>
      </c>
      <c r="E179" s="108" t="str">
        <f>IF($A179="","",INDEX('2_Review &amp; Audit'!$M$6:$M$505,MATCH(ROW()-5,'2_Review &amp; Audit'!$AC$6:$AC$505,0)))</f>
        <v/>
      </c>
      <c r="F179" s="109" t="str">
        <f>IF($A179="","",IF(INDEX('2_Review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79" s="142" t="str">
        <f>IF(OR($A179="",$F179=0),"",ABS(INDEX('2_Review &amp; Audit'!$Q$6:$Q$505,MATCH(ROW()-5,'2_Review &amp; Audit'!$AC$6:$AC$505,0))/$F179))</f>
        <v/>
      </c>
      <c r="H179" s="142" t="str">
        <f>IF($A179="","",ABS(INDEX('2_Review &amp; Audit'!$Q$6:$Q$505,MATCH(ROW()-5,'2_Review &amp; Audit'!$AC$6:$AC$505,0))))</f>
        <v/>
      </c>
      <c r="I179" s="96" t="str">
        <f>IF($A179="","",INDEX('2_Review &amp; Audit'!$Y$6:$Y$505,MATCH(ROW()-5,'2_Review &amp; Audit'!$AC$6:$AC$505,0)))</f>
        <v/>
      </c>
      <c r="J179" s="110" t="str">
        <f>IF($A179="","",IFERROR(MATCH(ROW()-5,'2_Review &amp; Audit'!$AC$6:$AC$505,0)+5,""))</f>
        <v/>
      </c>
      <c r="K179" s="96" t="str" cm="1">
        <f t="array" ref="K179">IF($A179="","",IF($AU179&lt;&gt;"",IFERROR(MATCH($AU179,'2_Review &amp; Audit'!$H$6:$H$505,0)+5,""),IFERROR(MATCH(1,INDEX(('2_Review &amp; Audit'!$F$6:$F$505=$A179)*('2_Review &amp; Audit'!$I$6:$I$505&gt;=$E179-30)*('2_Review &amp; Audit'!$I$6:$I$505&lt;=$E179+30)*('2_Review &amp; Audit'!$R$6:$R$505&gt;0),0),0)+5,"")))</f>
        <v/>
      </c>
      <c r="L179" s="110" t="str" cm="1">
        <f t="array" ref="L179">IF($K179="","",INDEX('2_Review &amp; Audit'!$H:$H,$K179))</f>
        <v/>
      </c>
      <c r="M179" s="111" t="str">
        <f t="array" ref="M179">IF($K179="","",INDEX('2_Review &amp; Audit'!$I:$I,$K179))</f>
        <v/>
      </c>
      <c r="N179" s="109" t="str" cm="1">
        <f t="array" ref="N179">IF($K179="","",MAX(0,INDEX('2_Review &amp; Audit'!$R:$R,$K179)-SUMIFS($O$7:O178,$K$7:K178,$K179)))</f>
        <v/>
      </c>
      <c r="O179" s="109" t="str">
        <f>IF(OR($K179="",$N179="",$F179=""),"",MIN($F179,$N179))</f>
        <v/>
      </c>
      <c r="P179" s="112" t="str">
        <f>IF($O179="","",$O179*$G179)</f>
        <v/>
      </c>
      <c r="Q179" s="112" t="str">
        <f>IF($M179="","",$H179-IF($P179="",0,$P179)-IF($Y179="",0,$Y179)-IF($AH179="",0,$AH179)-IF($AQ179="",0,$AQ179))</f>
        <v/>
      </c>
      <c r="R179" s="112" t="str">
        <f t="shared" si="24"/>
        <v/>
      </c>
      <c r="S179" s="96" t="str">
        <f>IF($M179="","",MAX(0,N($F179)-N($O179)))</f>
        <v/>
      </c>
      <c r="T179" s="96" t="str" cm="1">
        <f t="array" ref="T179">IF(OR($D179="",$S179="",N($S179)&lt;=0),"",IFERROR(MATCH(1,INDEX(('2_Review &amp; Audit'!$F$6:$F$505=$A179)*('2_Review &amp; Audit'!$I$6:$I$505&gt;=$E179-30)*('2_Review &amp; Audit'!$I$6:$I$505&lt;=$E179+30)*('2_Review &amp; Audit'!$R$6:$R$505&gt;0)*(ROW('2_Review &amp; Audit'!$R$6:$R$505)&gt;$K179),0),0)+5,""))</f>
        <v/>
      </c>
      <c r="U179" s="96" t="str" cm="1">
        <f t="array" ref="U179">IF($T179="","",INDEX('2_Review &amp; Audit'!$H:$H,$T179))</f>
        <v/>
      </c>
      <c r="V179" s="108" t="str">
        <f t="array" ref="V179">IF($T179="","",INDEX('2_Review &amp; Audit'!$I:$I,$T179))</f>
        <v/>
      </c>
      <c r="W179" s="96" t="str">
        <f t="array" ref="W179">IF($T179="","",MAX(0,INDEX('2_Review &amp; Audit'!$J:$J,$T179)-SUMIFS($X$7:X178,$T$7:T178,$T179)))</f>
        <v/>
      </c>
      <c r="X179" s="96" t="str">
        <f t="shared" si="21"/>
        <v/>
      </c>
      <c r="Y179" s="117" t="str">
        <f>IF($X179="","",$X179*$G179)</f>
        <v/>
      </c>
      <c r="Z179" s="117" t="str">
        <f>IF($T179="","",$H179-IF($P179="",0,$P179)-IF($Y179="",0,$Y179))</f>
        <v/>
      </c>
      <c r="AA179" s="117" t="str">
        <f t="shared" si="22"/>
        <v/>
      </c>
      <c r="AB179" s="96" t="str">
        <f t="shared" si="25"/>
        <v/>
      </c>
      <c r="AC179" s="96" t="str">
        <f t="array" ref="AC179">IF(OR($D179="",$AB179="",N($AB179)&lt;=0),"",IFERROR(MATCH(1,INDEX(('2_Review &amp; Audit'!$F$6:$F$505=$A179)*('2_Review &amp; Audit'!$I$6:$I$505&gt;=$E179-30)*('2_Review &amp; Audit'!$I$6:$I$505&lt;=$E179+30)*('2_Review &amp; Audit'!$R$6:$R$505&gt;0)*(ROW('2_Review &amp; Audit'!$R$6:$R$505)&gt;$T179),0),0)+5,""))</f>
        <v/>
      </c>
      <c r="AD179" s="96" t="str" cm="1">
        <f t="array" ref="AD179">IF($AC179="","",INDEX('2_Review &amp; Audit'!$H:$H,$AC179))</f>
        <v/>
      </c>
      <c r="AE179" s="108" t="str">
        <f t="array" ref="AE179">IF($AC179="","",INDEX('2_Review &amp; Audit'!$I:$I,$AC179))</f>
        <v/>
      </c>
      <c r="AF179" s="96" t="str">
        <f t="array" ref="AF179">IF($AC179="","",MAX(0,INDEX('2_Review &amp; Audit'!$J:$J,$AC179)-SUMIFS($AG$7:AG178,$AC$7:AC178,$AC179)))</f>
        <v/>
      </c>
      <c r="AG179" s="96" t="str">
        <f t="shared" si="29"/>
        <v/>
      </c>
      <c r="AH179" s="117" t="str">
        <f>IF($AG179="","",$AG179*$G179)</f>
        <v/>
      </c>
      <c r="AI179" s="117" t="str">
        <f>IF($AC179="","",$H179-IF($P179="",0,$P179)-IF($Y179="",0,$Y179)-IF($AH179="",0,$AH179))</f>
        <v/>
      </c>
      <c r="AJ179" s="117" t="str">
        <f t="shared" si="3"/>
        <v/>
      </c>
      <c r="AK179" s="96" t="str">
        <f t="shared" si="26"/>
        <v/>
      </c>
      <c r="AL179" s="96" t="str" cm="1">
        <f t="array" ref="AL179">IF(OR($D179="",$AK179="",N($AK179)&lt;=0),"",IFERROR(MATCH(1,INDEX(('2_Review &amp; Audit'!$F$6:$F$505=$A179)*('2_Review &amp; Audit'!$I$6:$I$505&gt;=$E179-30)*('2_Review &amp; Audit'!$I$6:$I$505&lt;=$E179+30)*('2_Review &amp; Audit'!$R$6:$R$505&gt;0)*(ROW('2_Review &amp; Audit'!$R$6:$R$505)&gt;$AC179),0),0)+5,""))</f>
        <v/>
      </c>
      <c r="AM179" s="96" t="str">
        <f>IF($AL179="","",INDEX('2_Review &amp; Audit'!$H:$H,$AL179))</f>
        <v/>
      </c>
      <c r="AN179" s="108" t="str">
        <f>IF($AL179="","",INDEX('2_Review &amp; Audit'!$I:$I,$AL179))</f>
        <v/>
      </c>
      <c r="AO179" s="96" t="str">
        <f>IF($AL179="","",MAX(0,INDEX('2_Review &amp; Audit'!$H:$H,$AL179)-SUMIFS($AP$7:AP178,$AL$7:AL178,$AL179)))</f>
        <v/>
      </c>
      <c r="AP179" s="96" t="str">
        <f>IF(OR($D179="",$AK179="",$AO179=""),"",MIN($AK179,$AO179))</f>
        <v/>
      </c>
      <c r="AQ179" s="117" t="str">
        <f>IF($AP179="","",$AP179*$G179)</f>
        <v/>
      </c>
      <c r="AR179" s="117" t="str">
        <f>IF($AL179="","",$H179-IF($P179="",0,$P179)-IF($Y179="",0,$Y179)-IF($AH179="",0,$AH179)-IF($AQ179="",0,$AQ179))</f>
        <v/>
      </c>
      <c r="AS179" s="117" t="str">
        <f t="shared" si="27"/>
        <v/>
      </c>
      <c r="AT179" s="96" t="str">
        <f t="shared" si="28"/>
        <v/>
      </c>
      <c r="AU179" s="96"/>
    </row>
    <row r="180" spans="1:47" ht="12.75" customHeight="1" x14ac:dyDescent="0.2">
      <c r="A180" s="96" t="str">
        <f>IFERROR(INDEX('2_Review &amp; Audit'!$F$6:$F$505,MATCH(ROW()-5,'2_Review &amp; Audit'!$AC$6:$AC$505,0)),"")</f>
        <v/>
      </c>
      <c r="B180" s="96" t="str">
        <f>IF($A180="","",INDEX('2_Review &amp; Audit'!$C$6:$C$505,MATCH(ROW()-5,'2_Review &amp; Audit'!$AC$6:$AC$505,0)))</f>
        <v/>
      </c>
      <c r="C180" s="96" t="str">
        <f>IF($A180="","",INDEX('2_Review &amp; Audit'!$D$6:$D$505,MATCH(ROW()-5,'2_Review &amp; Audit'!$AC$6:$AC$505,0)))</f>
        <v/>
      </c>
      <c r="D180" s="114" t="str">
        <f>IF($A180="","",INDEX('2_Review &amp; Audit'!$H$6:$H$505,MATCH(ROW()-5,'2_Review &amp; Audit'!$AC$6:$AC$505,0)))</f>
        <v/>
      </c>
      <c r="E180" s="108" t="str">
        <f>IF($A180="","",INDEX('2_Review &amp; Audit'!$M$6:$M$505,MATCH(ROW()-5,'2_Review &amp; Audit'!$AC$6:$AC$505,0)))</f>
        <v/>
      </c>
      <c r="F180" s="109" t="str">
        <f>IF($A180="","",IF(INDEX('2_Review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80" s="142" t="str">
        <f>IF(OR($A180="",$F180=0),"",ABS(INDEX('2_Review &amp; Audit'!$Q$6:$Q$505,MATCH(ROW()-5,'2_Review &amp; Audit'!$AC$6:$AC$505,0))/$F180))</f>
        <v/>
      </c>
      <c r="H180" s="142" t="str">
        <f>IF($A180="","",ABS(INDEX('2_Review &amp; Audit'!$Q$6:$Q$505,MATCH(ROW()-5,'2_Review &amp; Audit'!$AC$6:$AC$505,0))))</f>
        <v/>
      </c>
      <c r="I180" s="96" t="str">
        <f>IF($A180="","",INDEX('2_Review &amp; Audit'!$Y$6:$Y$505,MATCH(ROW()-5,'2_Review &amp; Audit'!$AC$6:$AC$505,0)))</f>
        <v/>
      </c>
      <c r="J180" s="110" t="str">
        <f>IF($A180="","",IFERROR(MATCH(ROW()-5,'2_Review &amp; Audit'!$AC$6:$AC$505,0)+5,""))</f>
        <v/>
      </c>
      <c r="K180" s="96" t="str" cm="1">
        <f t="array" ref="K180">IF($A180="","",IF($AU180&lt;&gt;"",IFERROR(MATCH($AU180,'2_Review &amp; Audit'!$H$6:$H$505,0)+5,""),IFERROR(MATCH(1,INDEX(('2_Review &amp; Audit'!$F$6:$F$505=$A180)*('2_Review &amp; Audit'!$I$6:$I$505&gt;=$E180-30)*('2_Review &amp; Audit'!$I$6:$I$505&lt;=$E180+30)*('2_Review &amp; Audit'!$R$6:$R$505&gt;0),0),0)+5,"")))</f>
        <v/>
      </c>
      <c r="L180" s="110" t="str" cm="1">
        <f t="array" ref="L180">IF($K180="","",INDEX('2_Review &amp; Audit'!$H:$H,$K180))</f>
        <v/>
      </c>
      <c r="M180" s="111" t="str">
        <f t="array" ref="M180">IF($K180="","",INDEX('2_Review &amp; Audit'!$I:$I,$K180))</f>
        <v/>
      </c>
      <c r="N180" s="109" t="str" cm="1">
        <f t="array" ref="N180">IF($K180="","",MAX(0,INDEX('2_Review &amp; Audit'!$R:$R,$K180)-SUMIFS($O$7:O179,$K$7:K179,$K180)))</f>
        <v/>
      </c>
      <c r="O180" s="109" t="str">
        <f>IF(OR($K180="",$N180="",$F180=""),"",MIN($F180,$N180))</f>
        <v/>
      </c>
      <c r="P180" s="112" t="str">
        <f>IF($O180="","",$O180*$G180)</f>
        <v/>
      </c>
      <c r="Q180" s="112" t="str">
        <f>IF($M180="","",$H180-IF($P180="",0,$P180)-IF($Y180="",0,$Y180)-IF($AH180="",0,$AH180)-IF($AQ180="",0,$AQ180))</f>
        <v/>
      </c>
      <c r="R180" s="112" t="str">
        <f t="shared" si="24"/>
        <v/>
      </c>
      <c r="S180" s="96" t="str">
        <f>IF($M180="","",MAX(0,N($F180)-N($O180)))</f>
        <v/>
      </c>
      <c r="T180" s="96" t="str" cm="1">
        <f t="array" ref="T180">IF(OR($D180="",$S180="",N($S180)&lt;=0),"",IFERROR(MATCH(1,INDEX(('2_Review &amp; Audit'!$F$6:$F$505=$A180)*('2_Review &amp; Audit'!$I$6:$I$505&gt;=$E180-30)*('2_Review &amp; Audit'!$I$6:$I$505&lt;=$E180+30)*('2_Review &amp; Audit'!$R$6:$R$505&gt;0)*(ROW('2_Review &amp; Audit'!$R$6:$R$505)&gt;$K180),0),0)+5,""))</f>
        <v/>
      </c>
      <c r="U180" s="96" t="str" cm="1">
        <f t="array" ref="U180">IF($T180="","",INDEX('2_Review &amp; Audit'!$H:$H,$T180))</f>
        <v/>
      </c>
      <c r="V180" s="108" t="str">
        <f t="array" ref="V180">IF($T180="","",INDEX('2_Review &amp; Audit'!$I:$I,$T180))</f>
        <v/>
      </c>
      <c r="W180" s="96" t="str">
        <f t="array" ref="W180">IF($T180="","",MAX(0,INDEX('2_Review &amp; Audit'!$J:$J,$T180)-SUMIFS($X$7:X179,$T$7:T179,$T180)))</f>
        <v/>
      </c>
      <c r="X180" s="96" t="str">
        <f t="shared" si="21"/>
        <v/>
      </c>
      <c r="Y180" s="117" t="str">
        <f>IF($X180="","",$X180*$G180)</f>
        <v/>
      </c>
      <c r="Z180" s="117" t="str">
        <f>IF($T180="","",$H180-IF($P180="",0,$P180)-IF($Y180="",0,$Y180))</f>
        <v/>
      </c>
      <c r="AA180" s="117" t="str">
        <f t="shared" si="22"/>
        <v/>
      </c>
      <c r="AB180" s="96" t="str">
        <f t="shared" si="25"/>
        <v/>
      </c>
      <c r="AC180" s="96" t="str">
        <f t="array" ref="AC180">IF(OR($D180="",$AB180="",N($AB180)&lt;=0),"",IFERROR(MATCH(1,INDEX(('2_Review &amp; Audit'!$F$6:$F$505=$A180)*('2_Review &amp; Audit'!$I$6:$I$505&gt;=$E180-30)*('2_Review &amp; Audit'!$I$6:$I$505&lt;=$E180+30)*('2_Review &amp; Audit'!$R$6:$R$505&gt;0)*(ROW('2_Review &amp; Audit'!$R$6:$R$505)&gt;$T180),0),0)+5,""))</f>
        <v/>
      </c>
      <c r="AD180" s="96" t="str" cm="1">
        <f t="array" ref="AD180">IF($AC180="","",INDEX('2_Review &amp; Audit'!$H:$H,$AC180))</f>
        <v/>
      </c>
      <c r="AE180" s="108" t="str">
        <f t="array" ref="AE180">IF($AC180="","",INDEX('2_Review &amp; Audit'!$I:$I,$AC180))</f>
        <v/>
      </c>
      <c r="AF180" s="96" t="str">
        <f t="array" ref="AF180">IF($AC180="","",MAX(0,INDEX('2_Review &amp; Audit'!$J:$J,$AC180)-SUMIFS($AG$7:AG179,$AC$7:AC179,$AC180)))</f>
        <v/>
      </c>
      <c r="AG180" s="96" t="str">
        <f t="shared" si="29"/>
        <v/>
      </c>
      <c r="AH180" s="117" t="str">
        <f>IF($AG180="","",$AG180*$G180)</f>
        <v/>
      </c>
      <c r="AI180" s="117" t="str">
        <f>IF($AC180="","",$H180-IF($P180="",0,$P180)-IF($Y180="",0,$Y180)-IF($AH180="",0,$AH180))</f>
        <v/>
      </c>
      <c r="AJ180" s="117" t="str">
        <f t="shared" si="3"/>
        <v/>
      </c>
      <c r="AK180" s="96" t="str">
        <f t="shared" si="26"/>
        <v/>
      </c>
      <c r="AL180" s="96" t="str" cm="1">
        <f t="array" ref="AL180">IF(OR($D180="",$AK180="",N($AK180)&lt;=0),"",IFERROR(MATCH(1,INDEX(('2_Review &amp; Audit'!$F$6:$F$505=$A180)*('2_Review &amp; Audit'!$I$6:$I$505&gt;=$E180-30)*('2_Review &amp; Audit'!$I$6:$I$505&lt;=$E180+30)*('2_Review &amp; Audit'!$R$6:$R$505&gt;0)*(ROW('2_Review &amp; Audit'!$R$6:$R$505)&gt;$AC180),0),0)+5,""))</f>
        <v/>
      </c>
      <c r="AM180" s="96" t="str">
        <f>IF($AL180="","",INDEX('2_Review &amp; Audit'!$H:$H,$AL180))</f>
        <v/>
      </c>
      <c r="AN180" s="108" t="str">
        <f>IF($AL180="","",INDEX('2_Review &amp; Audit'!$I:$I,$AL180))</f>
        <v/>
      </c>
      <c r="AO180" s="96" t="str">
        <f>IF($AL180="","",MAX(0,INDEX('2_Review &amp; Audit'!$H:$H,$AL180)-SUMIFS($AP$7:AP179,$AL$7:AL179,$AL180)))</f>
        <v/>
      </c>
      <c r="AP180" s="96" t="str">
        <f>IF(OR($D180="",$AK180="",$AO180=""),"",MIN($AK180,$AO180))</f>
        <v/>
      </c>
      <c r="AQ180" s="117" t="str">
        <f>IF($AP180="","",$AP180*$G180)</f>
        <v/>
      </c>
      <c r="AR180" s="117" t="str">
        <f>IF($AL180="","",$H180-IF($P180="",0,$P180)-IF($Y180="",0,$Y180)-IF($AH180="",0,$AH180)-IF($AQ180="",0,$AQ180))</f>
        <v/>
      </c>
      <c r="AS180" s="117" t="str">
        <f t="shared" si="27"/>
        <v/>
      </c>
      <c r="AT180" s="96" t="str">
        <f t="shared" si="28"/>
        <v/>
      </c>
      <c r="AU180" s="96"/>
    </row>
    <row r="181" spans="1:47" ht="12.75" customHeight="1" x14ac:dyDescent="0.2">
      <c r="A181" s="96" t="str">
        <f>IFERROR(INDEX('2_Review &amp; Audit'!$F$6:$F$505,MATCH(ROW()-5,'2_Review &amp; Audit'!$AC$6:$AC$505,0)),"")</f>
        <v/>
      </c>
      <c r="B181" s="96" t="str">
        <f>IF($A181="","",INDEX('2_Review &amp; Audit'!$C$6:$C$505,MATCH(ROW()-5,'2_Review &amp; Audit'!$AC$6:$AC$505,0)))</f>
        <v/>
      </c>
      <c r="C181" s="96" t="str">
        <f>IF($A181="","",INDEX('2_Review &amp; Audit'!$D$6:$D$505,MATCH(ROW()-5,'2_Review &amp; Audit'!$AC$6:$AC$505,0)))</f>
        <v/>
      </c>
      <c r="D181" s="114" t="str">
        <f>IF($A181="","",INDEX('2_Review &amp; Audit'!$H$6:$H$505,MATCH(ROW()-5,'2_Review &amp; Audit'!$AC$6:$AC$505,0)))</f>
        <v/>
      </c>
      <c r="E181" s="108" t="str">
        <f>IF($A181="","",INDEX('2_Review &amp; Audit'!$M$6:$M$505,MATCH(ROW()-5,'2_Review &amp; Audit'!$AC$6:$AC$505,0)))</f>
        <v/>
      </c>
      <c r="F181" s="109" t="str">
        <f>IF($A181="","",IF(INDEX('2_Review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81" s="142" t="str">
        <f>IF(OR($A181="",$F181=0),"",ABS(INDEX('2_Review &amp; Audit'!$Q$6:$Q$505,MATCH(ROW()-5,'2_Review &amp; Audit'!$AC$6:$AC$505,0))/$F181))</f>
        <v/>
      </c>
      <c r="H181" s="142" t="str">
        <f>IF($A181="","",ABS(INDEX('2_Review &amp; Audit'!$Q$6:$Q$505,MATCH(ROW()-5,'2_Review &amp; Audit'!$AC$6:$AC$505,0))))</f>
        <v/>
      </c>
      <c r="I181" s="96" t="str">
        <f>IF($A181="","",INDEX('2_Review &amp; Audit'!$Y$6:$Y$505,MATCH(ROW()-5,'2_Review &amp; Audit'!$AC$6:$AC$505,0)))</f>
        <v/>
      </c>
      <c r="J181" s="110" t="str">
        <f>IF($A181="","",IFERROR(MATCH(ROW()-5,'2_Review &amp; Audit'!$AC$6:$AC$505,0)+5,""))</f>
        <v/>
      </c>
      <c r="K181" s="96" t="str" cm="1">
        <f t="array" ref="K181">IF($A181="","",IF($AU181&lt;&gt;"",IFERROR(MATCH($AU181,'2_Review &amp; Audit'!$H$6:$H$505,0)+5,""),IFERROR(MATCH(1,INDEX(('2_Review &amp; Audit'!$F$6:$F$505=$A181)*('2_Review &amp; Audit'!$I$6:$I$505&gt;=$E181-30)*('2_Review &amp; Audit'!$I$6:$I$505&lt;=$E181+30)*('2_Review &amp; Audit'!$R$6:$R$505&gt;0),0),0)+5,"")))</f>
        <v/>
      </c>
      <c r="L181" s="110" t="str" cm="1">
        <f t="array" ref="L181">IF($K181="","",INDEX('2_Review &amp; Audit'!$H:$H,$K181))</f>
        <v/>
      </c>
      <c r="M181" s="111" t="str">
        <f t="array" ref="M181">IF($K181="","",INDEX('2_Review &amp; Audit'!$I:$I,$K181))</f>
        <v/>
      </c>
      <c r="N181" s="109" t="str" cm="1">
        <f t="array" ref="N181">IF($K181="","",MAX(0,INDEX('2_Review &amp; Audit'!$R:$R,$K181)-SUMIFS($O$7:O180,$K$7:K180,$K181)))</f>
        <v/>
      </c>
      <c r="O181" s="109" t="str">
        <f>IF(OR($K181="",$N181="",$F181=""),"",MIN($F181,$N181))</f>
        <v/>
      </c>
      <c r="P181" s="112" t="str">
        <f>IF($O181="","",$O181*$G181)</f>
        <v/>
      </c>
      <c r="Q181" s="112" t="str">
        <f>IF($M181="","",$H181-IF($P181="",0,$P181)-IF($Y181="",0,$Y181)-IF($AH181="",0,$AH181)-IF($AQ181="",0,$AQ181))</f>
        <v/>
      </c>
      <c r="R181" s="112" t="str">
        <f t="shared" si="24"/>
        <v/>
      </c>
      <c r="S181" s="96" t="str">
        <f>IF($M181="","",MAX(0,N($F181)-N($O181)))</f>
        <v/>
      </c>
      <c r="T181" s="96" t="str" cm="1">
        <f t="array" ref="T181">IF(OR($D181="",$S181="",N($S181)&lt;=0),"",IFERROR(MATCH(1,INDEX(('2_Review &amp; Audit'!$F$6:$F$505=$A181)*('2_Review &amp; Audit'!$I$6:$I$505&gt;=$E181-30)*('2_Review &amp; Audit'!$I$6:$I$505&lt;=$E181+30)*('2_Review &amp; Audit'!$R$6:$R$505&gt;0)*(ROW('2_Review &amp; Audit'!$R$6:$R$505)&gt;$K181),0),0)+5,""))</f>
        <v/>
      </c>
      <c r="U181" s="96" t="str" cm="1">
        <f t="array" ref="U181">IF($T181="","",INDEX('2_Review &amp; Audit'!$H:$H,$T181))</f>
        <v/>
      </c>
      <c r="V181" s="108" t="str">
        <f t="array" ref="V181">IF($T181="","",INDEX('2_Review &amp; Audit'!$I:$I,$T181))</f>
        <v/>
      </c>
      <c r="W181" s="96" t="str">
        <f t="array" ref="W181">IF($T181="","",MAX(0,INDEX('2_Review &amp; Audit'!$J:$J,$T181)-SUMIFS($X$7:X180,$T$7:T180,$T181)))</f>
        <v/>
      </c>
      <c r="X181" s="96" t="str">
        <f t="shared" si="21"/>
        <v/>
      </c>
      <c r="Y181" s="117" t="str">
        <f>IF($X181="","",$X181*$G181)</f>
        <v/>
      </c>
      <c r="Z181" s="117" t="str">
        <f>IF($T181="","",$H181-IF($P181="",0,$P181)-IF($Y181="",0,$Y181))</f>
        <v/>
      </c>
      <c r="AA181" s="117" t="str">
        <f t="shared" si="22"/>
        <v/>
      </c>
      <c r="AB181" s="96" t="str">
        <f t="shared" si="25"/>
        <v/>
      </c>
      <c r="AC181" s="96" t="str">
        <f t="array" ref="AC181">IF(OR($D181="",$AB181="",N($AB181)&lt;=0),"",IFERROR(MATCH(1,INDEX(('2_Review &amp; Audit'!$F$6:$F$505=$A181)*('2_Review &amp; Audit'!$I$6:$I$505&gt;=$E181-30)*('2_Review &amp; Audit'!$I$6:$I$505&lt;=$E181+30)*('2_Review &amp; Audit'!$R$6:$R$505&gt;0)*(ROW('2_Review &amp; Audit'!$R$6:$R$505)&gt;$T181),0),0)+5,""))</f>
        <v/>
      </c>
      <c r="AD181" s="96" t="str" cm="1">
        <f t="array" ref="AD181">IF($AC181="","",INDEX('2_Review &amp; Audit'!$H:$H,$AC181))</f>
        <v/>
      </c>
      <c r="AE181" s="108" t="str">
        <f t="array" ref="AE181">IF($AC181="","",INDEX('2_Review &amp; Audit'!$I:$I,$AC181))</f>
        <v/>
      </c>
      <c r="AF181" s="96" t="str">
        <f t="array" ref="AF181">IF($AC181="","",MAX(0,INDEX('2_Review &amp; Audit'!$J:$J,$AC181)-SUMIFS($AG$7:AG180,$AC$7:AC180,$AC181)))</f>
        <v/>
      </c>
      <c r="AG181" s="96" t="str">
        <f t="shared" si="29"/>
        <v/>
      </c>
      <c r="AH181" s="117" t="str">
        <f>IF($AG181="","",$AG181*$G181)</f>
        <v/>
      </c>
      <c r="AI181" s="117" t="str">
        <f>IF($AC181="","",$H181-IF($P181="",0,$P181)-IF($Y181="",0,$Y181)-IF($AH181="",0,$AH181))</f>
        <v/>
      </c>
      <c r="AJ181" s="117" t="str">
        <f t="shared" si="3"/>
        <v/>
      </c>
      <c r="AK181" s="96" t="str">
        <f t="shared" si="26"/>
        <v/>
      </c>
      <c r="AL181" s="96" t="str" cm="1">
        <f t="array" ref="AL181">IF(OR($D181="",$AK181="",N($AK181)&lt;=0),"",IFERROR(MATCH(1,INDEX(('2_Review &amp; Audit'!$F$6:$F$505=$A181)*('2_Review &amp; Audit'!$I$6:$I$505&gt;=$E181-30)*('2_Review &amp; Audit'!$I$6:$I$505&lt;=$E181+30)*('2_Review &amp; Audit'!$R$6:$R$505&gt;0)*(ROW('2_Review &amp; Audit'!$R$6:$R$505)&gt;$AC181),0),0)+5,""))</f>
        <v/>
      </c>
      <c r="AM181" s="96" t="str">
        <f>IF($AL181="","",INDEX('2_Review &amp; Audit'!$H:$H,$AL181))</f>
        <v/>
      </c>
      <c r="AN181" s="108" t="str">
        <f>IF($AL181="","",INDEX('2_Review &amp; Audit'!$I:$I,$AL181))</f>
        <v/>
      </c>
      <c r="AO181" s="96" t="str">
        <f>IF($AL181="","",MAX(0,INDEX('2_Review &amp; Audit'!$H:$H,$AL181)-SUMIFS($AP$7:AP180,$AL$7:AL180,$AL181)))</f>
        <v/>
      </c>
      <c r="AP181" s="96" t="str">
        <f>IF(OR($D181="",$AK181="",$AO181=""),"",MIN($AK181,$AO181))</f>
        <v/>
      </c>
      <c r="AQ181" s="117" t="str">
        <f>IF($AP181="","",$AP181*$G181)</f>
        <v/>
      </c>
      <c r="AR181" s="117" t="str">
        <f>IF($AL181="","",$H181-IF($P181="",0,$P181)-IF($Y181="",0,$Y181)-IF($AH181="",0,$AH181)-IF($AQ181="",0,$AQ181))</f>
        <v/>
      </c>
      <c r="AS181" s="117" t="str">
        <f t="shared" si="27"/>
        <v/>
      </c>
      <c r="AT181" s="96" t="str">
        <f t="shared" si="28"/>
        <v/>
      </c>
      <c r="AU181" s="96"/>
    </row>
    <row r="182" spans="1:47" ht="12.75" customHeight="1" x14ac:dyDescent="0.2">
      <c r="A182" s="96" t="str">
        <f>IFERROR(INDEX('2_Review &amp; Audit'!$F$6:$F$505,MATCH(ROW()-5,'2_Review &amp; Audit'!$AC$6:$AC$505,0)),"")</f>
        <v/>
      </c>
      <c r="B182" s="96" t="str">
        <f>IF($A182="","",INDEX('2_Review &amp; Audit'!$C$6:$C$505,MATCH(ROW()-5,'2_Review &amp; Audit'!$AC$6:$AC$505,0)))</f>
        <v/>
      </c>
      <c r="C182" s="96" t="str">
        <f>IF($A182="","",INDEX('2_Review &amp; Audit'!$D$6:$D$505,MATCH(ROW()-5,'2_Review &amp; Audit'!$AC$6:$AC$505,0)))</f>
        <v/>
      </c>
      <c r="D182" s="114" t="str">
        <f>IF($A182="","",INDEX('2_Review &amp; Audit'!$H$6:$H$505,MATCH(ROW()-5,'2_Review &amp; Audit'!$AC$6:$AC$505,0)))</f>
        <v/>
      </c>
      <c r="E182" s="108" t="str">
        <f>IF($A182="","",INDEX('2_Review &amp; Audit'!$M$6:$M$505,MATCH(ROW()-5,'2_Review &amp; Audit'!$AC$6:$AC$505,0)))</f>
        <v/>
      </c>
      <c r="F182" s="109" t="str">
        <f>IF($A182="","",IF(INDEX('2_Review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82" s="142" t="str">
        <f>IF(OR($A182="",$F182=0),"",ABS(INDEX('2_Review &amp; Audit'!$Q$6:$Q$505,MATCH(ROW()-5,'2_Review &amp; Audit'!$AC$6:$AC$505,0))/$F182))</f>
        <v/>
      </c>
      <c r="H182" s="142" t="str">
        <f>IF($A182="","",ABS(INDEX('2_Review &amp; Audit'!$Q$6:$Q$505,MATCH(ROW()-5,'2_Review &amp; Audit'!$AC$6:$AC$505,0))))</f>
        <v/>
      </c>
      <c r="I182" s="96" t="str">
        <f>IF($A182="","",INDEX('2_Review &amp; Audit'!$Y$6:$Y$505,MATCH(ROW()-5,'2_Review &amp; Audit'!$AC$6:$AC$505,0)))</f>
        <v/>
      </c>
      <c r="J182" s="110" t="str">
        <f>IF($A182="","",IFERROR(MATCH(ROW()-5,'2_Review &amp; Audit'!$AC$6:$AC$505,0)+5,""))</f>
        <v/>
      </c>
      <c r="K182" s="96" t="str" cm="1">
        <f t="array" ref="K182">IF($A182="","",IF($AU182&lt;&gt;"",IFERROR(MATCH($AU182,'2_Review &amp; Audit'!$H$6:$H$505,0)+5,""),IFERROR(MATCH(1,INDEX(('2_Review &amp; Audit'!$F$6:$F$505=$A182)*('2_Review &amp; Audit'!$I$6:$I$505&gt;=$E182-30)*('2_Review &amp; Audit'!$I$6:$I$505&lt;=$E182+30)*('2_Review &amp; Audit'!$R$6:$R$505&gt;0),0),0)+5,"")))</f>
        <v/>
      </c>
      <c r="L182" s="110" t="str" cm="1">
        <f t="array" ref="L182">IF($K182="","",INDEX('2_Review &amp; Audit'!$H:$H,$K182))</f>
        <v/>
      </c>
      <c r="M182" s="111" t="str">
        <f t="array" ref="M182">IF($K182="","",INDEX('2_Review &amp; Audit'!$I:$I,$K182))</f>
        <v/>
      </c>
      <c r="N182" s="109" t="str" cm="1">
        <f t="array" ref="N182">IF($K182="","",MAX(0,INDEX('2_Review &amp; Audit'!$R:$R,$K182)-SUMIFS($O$7:O181,$K$7:K181,$K182)))</f>
        <v/>
      </c>
      <c r="O182" s="109" t="str">
        <f>IF(OR($K182="",$N182="",$F182=""),"",MIN($F182,$N182))</f>
        <v/>
      </c>
      <c r="P182" s="112" t="str">
        <f>IF($O182="","",$O182*$G182)</f>
        <v/>
      </c>
      <c r="Q182" s="112" t="str">
        <f>IF($M182="","",$H182-IF($P182="",0,$P182)-IF($Y182="",0,$Y182)-IF($AH182="",0,$AH182)-IF($AQ182="",0,$AQ182))</f>
        <v/>
      </c>
      <c r="R182" s="112" t="str">
        <f t="shared" si="24"/>
        <v/>
      </c>
      <c r="S182" s="96" t="str">
        <f>IF($M182="","",MAX(0,N($F182)-N($O182)))</f>
        <v/>
      </c>
      <c r="T182" s="96" t="str" cm="1">
        <f t="array" ref="T182">IF(OR($D182="",$S182="",N($S182)&lt;=0),"",IFERROR(MATCH(1,INDEX(('2_Review &amp; Audit'!$F$6:$F$505=$A182)*('2_Review &amp; Audit'!$I$6:$I$505&gt;=$E182-30)*('2_Review &amp; Audit'!$I$6:$I$505&lt;=$E182+30)*('2_Review &amp; Audit'!$R$6:$R$505&gt;0)*(ROW('2_Review &amp; Audit'!$R$6:$R$505)&gt;$K182),0),0)+5,""))</f>
        <v/>
      </c>
      <c r="U182" s="96" t="str" cm="1">
        <f t="array" ref="U182">IF($T182="","",INDEX('2_Review &amp; Audit'!$H:$H,$T182))</f>
        <v/>
      </c>
      <c r="V182" s="108" t="str">
        <f t="array" ref="V182">IF($T182="","",INDEX('2_Review &amp; Audit'!$I:$I,$T182))</f>
        <v/>
      </c>
      <c r="W182" s="96" t="str">
        <f t="array" ref="W182">IF($T182="","",MAX(0,INDEX('2_Review &amp; Audit'!$J:$J,$T182)-SUMIFS($X$7:X181,$T$7:T181,$T182)))</f>
        <v/>
      </c>
      <c r="X182" s="96" t="str">
        <f t="shared" si="21"/>
        <v/>
      </c>
      <c r="Y182" s="117" t="str">
        <f>IF($X182="","",$X182*$G182)</f>
        <v/>
      </c>
      <c r="Z182" s="117" t="str">
        <f>IF($T182="","",$H182-IF($P182="",0,$P182)-IF($Y182="",0,$Y182))</f>
        <v/>
      </c>
      <c r="AA182" s="117" t="str">
        <f t="shared" si="22"/>
        <v/>
      </c>
      <c r="AB182" s="96" t="str">
        <f t="shared" si="25"/>
        <v/>
      </c>
      <c r="AC182" s="96" t="str">
        <f t="array" ref="AC182">IF(OR($D182="",$AB182="",N($AB182)&lt;=0),"",IFERROR(MATCH(1,INDEX(('2_Review &amp; Audit'!$F$6:$F$505=$A182)*('2_Review &amp; Audit'!$I$6:$I$505&gt;=$E182-30)*('2_Review &amp; Audit'!$I$6:$I$505&lt;=$E182+30)*('2_Review &amp; Audit'!$R$6:$R$505&gt;0)*(ROW('2_Review &amp; Audit'!$R$6:$R$505)&gt;$T182),0),0)+5,""))</f>
        <v/>
      </c>
      <c r="AD182" s="96" t="str" cm="1">
        <f t="array" ref="AD182">IF($AC182="","",INDEX('2_Review &amp; Audit'!$H:$H,$AC182))</f>
        <v/>
      </c>
      <c r="AE182" s="108" t="str">
        <f t="array" ref="AE182">IF($AC182="","",INDEX('2_Review &amp; Audit'!$I:$I,$AC182))</f>
        <v/>
      </c>
      <c r="AF182" s="96" t="str">
        <f t="array" ref="AF182">IF($AC182="","",MAX(0,INDEX('2_Review &amp; Audit'!$J:$J,$AC182)-SUMIFS($AG$7:AG181,$AC$7:AC181,$AC182)))</f>
        <v/>
      </c>
      <c r="AG182" s="96" t="str">
        <f t="shared" si="29"/>
        <v/>
      </c>
      <c r="AH182" s="117" t="str">
        <f>IF($AG182="","",$AG182*$G182)</f>
        <v/>
      </c>
      <c r="AI182" s="117" t="str">
        <f>IF($AC182="","",$H182-IF($P182="",0,$P182)-IF($Y182="",0,$Y182)-IF($AH182="",0,$AH182))</f>
        <v/>
      </c>
      <c r="AJ182" s="117" t="str">
        <f t="shared" si="3"/>
        <v/>
      </c>
      <c r="AK182" s="96" t="str">
        <f t="shared" si="26"/>
        <v/>
      </c>
      <c r="AL182" s="96" t="str" cm="1">
        <f t="array" ref="AL182">IF(OR($D182="",$AK182="",N($AK182)&lt;=0),"",IFERROR(MATCH(1,INDEX(('2_Review &amp; Audit'!$F$6:$F$505=$A182)*('2_Review &amp; Audit'!$I$6:$I$505&gt;=$E182-30)*('2_Review &amp; Audit'!$I$6:$I$505&lt;=$E182+30)*('2_Review &amp; Audit'!$R$6:$R$505&gt;0)*(ROW('2_Review &amp; Audit'!$R$6:$R$505)&gt;$AC182),0),0)+5,""))</f>
        <v/>
      </c>
      <c r="AM182" s="96" t="str">
        <f>IF($AL182="","",INDEX('2_Review &amp; Audit'!$H:$H,$AL182))</f>
        <v/>
      </c>
      <c r="AN182" s="108" t="str">
        <f>IF($AL182="","",INDEX('2_Review &amp; Audit'!$I:$I,$AL182))</f>
        <v/>
      </c>
      <c r="AO182" s="96" t="str">
        <f>IF($AL182="","",MAX(0,INDEX('2_Review &amp; Audit'!$H:$H,$AL182)-SUMIFS($AP$7:AP181,$AL$7:AL181,$AL182)))</f>
        <v/>
      </c>
      <c r="AP182" s="96" t="str">
        <f>IF(OR($D182="",$AK182="",$AO182=""),"",MIN($AK182,$AO182))</f>
        <v/>
      </c>
      <c r="AQ182" s="117" t="str">
        <f>IF($AP182="","",$AP182*$G182)</f>
        <v/>
      </c>
      <c r="AR182" s="117" t="str">
        <f>IF($AL182="","",$H182-IF($P182="",0,$P182)-IF($Y182="",0,$Y182)-IF($AH182="",0,$AH182)-IF($AQ182="",0,$AQ182))</f>
        <v/>
      </c>
      <c r="AS182" s="117" t="str">
        <f t="shared" si="27"/>
        <v/>
      </c>
      <c r="AT182" s="96" t="str">
        <f t="shared" si="28"/>
        <v/>
      </c>
      <c r="AU182" s="96"/>
    </row>
    <row r="183" spans="1:47" ht="12.75" customHeight="1" x14ac:dyDescent="0.2">
      <c r="A183" s="96" t="str">
        <f>IFERROR(INDEX('2_Review &amp; Audit'!$F$6:$F$505,MATCH(ROW()-5,'2_Review &amp; Audit'!$AC$6:$AC$505,0)),"")</f>
        <v/>
      </c>
      <c r="B183" s="96" t="str">
        <f>IF($A183="","",INDEX('2_Review &amp; Audit'!$C$6:$C$505,MATCH(ROW()-5,'2_Review &amp; Audit'!$AC$6:$AC$505,0)))</f>
        <v/>
      </c>
      <c r="C183" s="96" t="str">
        <f>IF($A183="","",INDEX('2_Review &amp; Audit'!$D$6:$D$505,MATCH(ROW()-5,'2_Review &amp; Audit'!$AC$6:$AC$505,0)))</f>
        <v/>
      </c>
      <c r="D183" s="114" t="str">
        <f>IF($A183="","",INDEX('2_Review &amp; Audit'!$H$6:$H$505,MATCH(ROW()-5,'2_Review &amp; Audit'!$AC$6:$AC$505,0)))</f>
        <v/>
      </c>
      <c r="E183" s="108" t="str">
        <f>IF($A183="","",INDEX('2_Review &amp; Audit'!$M$6:$M$505,MATCH(ROW()-5,'2_Review &amp; Audit'!$AC$6:$AC$505,0)))</f>
        <v/>
      </c>
      <c r="F183" s="109" t="str">
        <f>IF($A183="","",IF(INDEX('2_Review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83" s="142" t="str">
        <f>IF(OR($A183="",$F183=0),"",ABS(INDEX('2_Review &amp; Audit'!$Q$6:$Q$505,MATCH(ROW()-5,'2_Review &amp; Audit'!$AC$6:$AC$505,0))/$F183))</f>
        <v/>
      </c>
      <c r="H183" s="142" t="str">
        <f>IF($A183="","",ABS(INDEX('2_Review &amp; Audit'!$Q$6:$Q$505,MATCH(ROW()-5,'2_Review &amp; Audit'!$AC$6:$AC$505,0))))</f>
        <v/>
      </c>
      <c r="I183" s="96" t="str">
        <f>IF($A183="","",INDEX('2_Review &amp; Audit'!$Y$6:$Y$505,MATCH(ROW()-5,'2_Review &amp; Audit'!$AC$6:$AC$505,0)))</f>
        <v/>
      </c>
      <c r="J183" s="110" t="str">
        <f>IF($A183="","",IFERROR(MATCH(ROW()-5,'2_Review &amp; Audit'!$AC$6:$AC$505,0)+5,""))</f>
        <v/>
      </c>
      <c r="K183" s="96" t="str" cm="1">
        <f t="array" ref="K183">IF($A183="","",IF($AU183&lt;&gt;"",IFERROR(MATCH($AU183,'2_Review &amp; Audit'!$H$6:$H$505,0)+5,""),IFERROR(MATCH(1,INDEX(('2_Review &amp; Audit'!$F$6:$F$505=$A183)*('2_Review &amp; Audit'!$I$6:$I$505&gt;=$E183-30)*('2_Review &amp; Audit'!$I$6:$I$505&lt;=$E183+30)*('2_Review &amp; Audit'!$R$6:$R$505&gt;0),0),0)+5,"")))</f>
        <v/>
      </c>
      <c r="L183" s="110" t="str" cm="1">
        <f t="array" ref="L183">IF($K183="","",INDEX('2_Review &amp; Audit'!$H:$H,$K183))</f>
        <v/>
      </c>
      <c r="M183" s="111" t="str">
        <f t="array" ref="M183">IF($K183="","",INDEX('2_Review &amp; Audit'!$I:$I,$K183))</f>
        <v/>
      </c>
      <c r="N183" s="109" t="str" cm="1">
        <f t="array" ref="N183">IF($K183="","",MAX(0,INDEX('2_Review &amp; Audit'!$R:$R,$K183)-SUMIFS($O$7:O182,$K$7:K182,$K183)))</f>
        <v/>
      </c>
      <c r="O183" s="109" t="str">
        <f>IF(OR($K183="",$N183="",$F183=""),"",MIN($F183,$N183))</f>
        <v/>
      </c>
      <c r="P183" s="112" t="str">
        <f>IF($O183="","",$O183*$G183)</f>
        <v/>
      </c>
      <c r="Q183" s="112" t="str">
        <f>IF($M183="","",$H183-IF($P183="",0,$P183)-IF($Y183="",0,$Y183)-IF($AH183="",0,$AH183)-IF($AQ183="",0,$AQ183))</f>
        <v/>
      </c>
      <c r="R183" s="112" t="str">
        <f t="shared" si="24"/>
        <v/>
      </c>
      <c r="S183" s="96" t="str">
        <f>IF($M183="","",MAX(0,N($F183)-N($O183)))</f>
        <v/>
      </c>
      <c r="T183" s="96" t="str" cm="1">
        <f t="array" ref="T183">IF(OR($D183="",$S183="",N($S183)&lt;=0),"",IFERROR(MATCH(1,INDEX(('2_Review &amp; Audit'!$F$6:$F$505=$A183)*('2_Review &amp; Audit'!$I$6:$I$505&gt;=$E183-30)*('2_Review &amp; Audit'!$I$6:$I$505&lt;=$E183+30)*('2_Review &amp; Audit'!$R$6:$R$505&gt;0)*(ROW('2_Review &amp; Audit'!$R$6:$R$505)&gt;$K183),0),0)+5,""))</f>
        <v/>
      </c>
      <c r="U183" s="96" t="str" cm="1">
        <f t="array" ref="U183">IF($T183="","",INDEX('2_Review &amp; Audit'!$H:$H,$T183))</f>
        <v/>
      </c>
      <c r="V183" s="108" t="str">
        <f t="array" ref="V183">IF($T183="","",INDEX('2_Review &amp; Audit'!$I:$I,$T183))</f>
        <v/>
      </c>
      <c r="W183" s="96" t="str">
        <f t="array" ref="W183">IF($T183="","",MAX(0,INDEX('2_Review &amp; Audit'!$J:$J,$T183)-SUMIFS($X$7:X182,$T$7:T182,$T183)))</f>
        <v/>
      </c>
      <c r="X183" s="96" t="str">
        <f t="shared" si="21"/>
        <v/>
      </c>
      <c r="Y183" s="117" t="str">
        <f>IF($X183="","",$X183*$G183)</f>
        <v/>
      </c>
      <c r="Z183" s="117" t="str">
        <f>IF($T183="","",$H183-IF($P183="",0,$P183)-IF($Y183="",0,$Y183))</f>
        <v/>
      </c>
      <c r="AA183" s="117" t="str">
        <f t="shared" si="22"/>
        <v/>
      </c>
      <c r="AB183" s="96" t="str">
        <f t="shared" si="25"/>
        <v/>
      </c>
      <c r="AC183" s="96" t="str">
        <f t="array" ref="AC183">IF(OR($D183="",$AB183="",N($AB183)&lt;=0),"",IFERROR(MATCH(1,INDEX(('2_Review &amp; Audit'!$F$6:$F$505=$A183)*('2_Review &amp; Audit'!$I$6:$I$505&gt;=$E183-30)*('2_Review &amp; Audit'!$I$6:$I$505&lt;=$E183+30)*('2_Review &amp; Audit'!$R$6:$R$505&gt;0)*(ROW('2_Review &amp; Audit'!$R$6:$R$505)&gt;$T183),0),0)+5,""))</f>
        <v/>
      </c>
      <c r="AD183" s="96" t="str" cm="1">
        <f t="array" ref="AD183">IF($AC183="","",INDEX('2_Review &amp; Audit'!$H:$H,$AC183))</f>
        <v/>
      </c>
      <c r="AE183" s="108" t="str">
        <f t="array" ref="AE183">IF($AC183="","",INDEX('2_Review &amp; Audit'!$I:$I,$AC183))</f>
        <v/>
      </c>
      <c r="AF183" s="96" t="str">
        <f t="array" ref="AF183">IF($AC183="","",MAX(0,INDEX('2_Review &amp; Audit'!$J:$J,$AC183)-SUMIFS($AG$7:AG182,$AC$7:AC182,$AC183)))</f>
        <v/>
      </c>
      <c r="AG183" s="96" t="str">
        <f t="shared" si="29"/>
        <v/>
      </c>
      <c r="AH183" s="117" t="str">
        <f>IF($AG183="","",$AG183*$G183)</f>
        <v/>
      </c>
      <c r="AI183" s="117" t="str">
        <f>IF($AC183="","",$H183-IF($P183="",0,$P183)-IF($Y183="",0,$Y183)-IF($AH183="",0,$AH183))</f>
        <v/>
      </c>
      <c r="AJ183" s="117" t="str">
        <f t="shared" si="3"/>
        <v/>
      </c>
      <c r="AK183" s="96" t="str">
        <f t="shared" si="26"/>
        <v/>
      </c>
      <c r="AL183" s="96" t="str" cm="1">
        <f t="array" ref="AL183">IF(OR($D183="",$AK183="",N($AK183)&lt;=0),"",IFERROR(MATCH(1,INDEX(('2_Review &amp; Audit'!$F$6:$F$505=$A183)*('2_Review &amp; Audit'!$I$6:$I$505&gt;=$E183-30)*('2_Review &amp; Audit'!$I$6:$I$505&lt;=$E183+30)*('2_Review &amp; Audit'!$R$6:$R$505&gt;0)*(ROW('2_Review &amp; Audit'!$R$6:$R$505)&gt;$AC183),0),0)+5,""))</f>
        <v/>
      </c>
      <c r="AM183" s="96" t="str">
        <f>IF($AL183="","",INDEX('2_Review &amp; Audit'!$H:$H,$AL183))</f>
        <v/>
      </c>
      <c r="AN183" s="108" t="str">
        <f>IF($AL183="","",INDEX('2_Review &amp; Audit'!$I:$I,$AL183))</f>
        <v/>
      </c>
      <c r="AO183" s="96" t="str">
        <f>IF($AL183="","",MAX(0,INDEX('2_Review &amp; Audit'!$H:$H,$AL183)-SUMIFS($AP$7:AP182,$AL$7:AL182,$AL183)))</f>
        <v/>
      </c>
      <c r="AP183" s="96" t="str">
        <f>IF(OR($D183="",$AK183="",$AO183=""),"",MIN($AK183,$AO183))</f>
        <v/>
      </c>
      <c r="AQ183" s="117" t="str">
        <f>IF($AP183="","",$AP183*$G183)</f>
        <v/>
      </c>
      <c r="AR183" s="117" t="str">
        <f>IF($AL183="","",$H183-IF($P183="",0,$P183)-IF($Y183="",0,$Y183)-IF($AH183="",0,$AH183)-IF($AQ183="",0,$AQ183))</f>
        <v/>
      </c>
      <c r="AS183" s="117" t="str">
        <f t="shared" si="27"/>
        <v/>
      </c>
      <c r="AT183" s="96" t="str">
        <f t="shared" si="28"/>
        <v/>
      </c>
      <c r="AU183" s="96"/>
    </row>
    <row r="184" spans="1:47" ht="12.75" customHeight="1" x14ac:dyDescent="0.2">
      <c r="A184" s="96" t="str">
        <f>IFERROR(INDEX('2_Review &amp; Audit'!$F$6:$F$505,MATCH(ROW()-5,'2_Review &amp; Audit'!$AC$6:$AC$505,0)),"")</f>
        <v/>
      </c>
      <c r="B184" s="96" t="str">
        <f>IF($A184="","",INDEX('2_Review &amp; Audit'!$C$6:$C$505,MATCH(ROW()-5,'2_Review &amp; Audit'!$AC$6:$AC$505,0)))</f>
        <v/>
      </c>
      <c r="C184" s="96" t="str">
        <f>IF($A184="","",INDEX('2_Review &amp; Audit'!$D$6:$D$505,MATCH(ROW()-5,'2_Review &amp; Audit'!$AC$6:$AC$505,0)))</f>
        <v/>
      </c>
      <c r="D184" s="114" t="str">
        <f>IF($A184="","",INDEX('2_Review &amp; Audit'!$H$6:$H$505,MATCH(ROW()-5,'2_Review &amp; Audit'!$AC$6:$AC$505,0)))</f>
        <v/>
      </c>
      <c r="E184" s="108" t="str">
        <f>IF($A184="","",INDEX('2_Review &amp; Audit'!$M$6:$M$505,MATCH(ROW()-5,'2_Review &amp; Audit'!$AC$6:$AC$505,0)))</f>
        <v/>
      </c>
      <c r="F184" s="109" t="str">
        <f>IF($A184="","",IF(INDEX('2_Review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84" s="142" t="str">
        <f>IF(OR($A184="",$F184=0),"",ABS(INDEX('2_Review &amp; Audit'!$Q$6:$Q$505,MATCH(ROW()-5,'2_Review &amp; Audit'!$AC$6:$AC$505,0))/$F184))</f>
        <v/>
      </c>
      <c r="H184" s="142" t="str">
        <f>IF($A184="","",ABS(INDEX('2_Review &amp; Audit'!$Q$6:$Q$505,MATCH(ROW()-5,'2_Review &amp; Audit'!$AC$6:$AC$505,0))))</f>
        <v/>
      </c>
      <c r="I184" s="96" t="str">
        <f>IF($A184="","",INDEX('2_Review &amp; Audit'!$Y$6:$Y$505,MATCH(ROW()-5,'2_Review &amp; Audit'!$AC$6:$AC$505,0)))</f>
        <v/>
      </c>
      <c r="J184" s="110" t="str">
        <f>IF($A184="","",IFERROR(MATCH(ROW()-5,'2_Review &amp; Audit'!$AC$6:$AC$505,0)+5,""))</f>
        <v/>
      </c>
      <c r="K184" s="96" t="str" cm="1">
        <f t="array" ref="K184">IF($A184="","",IF($AU184&lt;&gt;"",IFERROR(MATCH($AU184,'2_Review &amp; Audit'!$H$6:$H$505,0)+5,""),IFERROR(MATCH(1,INDEX(('2_Review &amp; Audit'!$F$6:$F$505=$A184)*('2_Review &amp; Audit'!$I$6:$I$505&gt;=$E184-30)*('2_Review &amp; Audit'!$I$6:$I$505&lt;=$E184+30)*('2_Review &amp; Audit'!$R$6:$R$505&gt;0),0),0)+5,"")))</f>
        <v/>
      </c>
      <c r="L184" s="110" t="str" cm="1">
        <f t="array" ref="L184">IF($K184="","",INDEX('2_Review &amp; Audit'!$H:$H,$K184))</f>
        <v/>
      </c>
      <c r="M184" s="111" t="str">
        <f t="array" ref="M184">IF($K184="","",INDEX('2_Review &amp; Audit'!$I:$I,$K184))</f>
        <v/>
      </c>
      <c r="N184" s="109" t="str" cm="1">
        <f t="array" ref="N184">IF($K184="","",MAX(0,INDEX('2_Review &amp; Audit'!$R:$R,$K184)-SUMIFS($O$7:O183,$K$7:K183,$K184)))</f>
        <v/>
      </c>
      <c r="O184" s="109" t="str">
        <f>IF(OR($K184="",$N184="",$F184=""),"",MIN($F184,$N184))</f>
        <v/>
      </c>
      <c r="P184" s="112" t="str">
        <f>IF($O184="","",$O184*$G184)</f>
        <v/>
      </c>
      <c r="Q184" s="112" t="str">
        <f>IF($M184="","",$H184-IF($P184="",0,$P184)-IF($Y184="",0,$Y184)-IF($AH184="",0,$AH184)-IF($AQ184="",0,$AQ184))</f>
        <v/>
      </c>
      <c r="R184" s="112" t="str">
        <f t="shared" si="24"/>
        <v/>
      </c>
      <c r="S184" s="96" t="str">
        <f>IF($M184="","",MAX(0,N($F184)-N($O184)))</f>
        <v/>
      </c>
      <c r="T184" s="96" t="str" cm="1">
        <f t="array" ref="T184">IF(OR($D184="",$S184="",N($S184)&lt;=0),"",IFERROR(MATCH(1,INDEX(('2_Review &amp; Audit'!$F$6:$F$505=$A184)*('2_Review &amp; Audit'!$I$6:$I$505&gt;=$E184-30)*('2_Review &amp; Audit'!$I$6:$I$505&lt;=$E184+30)*('2_Review &amp; Audit'!$R$6:$R$505&gt;0)*(ROW('2_Review &amp; Audit'!$R$6:$R$505)&gt;$K184),0),0)+5,""))</f>
        <v/>
      </c>
      <c r="U184" s="96" t="str" cm="1">
        <f t="array" ref="U184">IF($T184="","",INDEX('2_Review &amp; Audit'!$H:$H,$T184))</f>
        <v/>
      </c>
      <c r="V184" s="108" t="str">
        <f t="array" ref="V184">IF($T184="","",INDEX('2_Review &amp; Audit'!$I:$I,$T184))</f>
        <v/>
      </c>
      <c r="W184" s="96" t="str">
        <f t="array" ref="W184">IF($T184="","",MAX(0,INDEX('2_Review &amp; Audit'!$J:$J,$T184)-SUMIFS($X$7:X183,$T$7:T183,$T184)))</f>
        <v/>
      </c>
      <c r="X184" s="96" t="str">
        <f t="shared" si="21"/>
        <v/>
      </c>
      <c r="Y184" s="117" t="str">
        <f>IF($X184="","",$X184*$G184)</f>
        <v/>
      </c>
      <c r="Z184" s="117" t="str">
        <f>IF($T184="","",$H184-IF($P184="",0,$P184)-IF($Y184="",0,$Y184))</f>
        <v/>
      </c>
      <c r="AA184" s="117" t="str">
        <f t="shared" si="22"/>
        <v/>
      </c>
      <c r="AB184" s="96" t="str">
        <f t="shared" si="25"/>
        <v/>
      </c>
      <c r="AC184" s="96" t="str">
        <f t="array" ref="AC184">IF(OR($D184="",$AB184="",N($AB184)&lt;=0),"",IFERROR(MATCH(1,INDEX(('2_Review &amp; Audit'!$F$6:$F$505=$A184)*('2_Review &amp; Audit'!$I$6:$I$505&gt;=$E184-30)*('2_Review &amp; Audit'!$I$6:$I$505&lt;=$E184+30)*('2_Review &amp; Audit'!$R$6:$R$505&gt;0)*(ROW('2_Review &amp; Audit'!$R$6:$R$505)&gt;$T184),0),0)+5,""))</f>
        <v/>
      </c>
      <c r="AD184" s="96" t="str" cm="1">
        <f t="array" ref="AD184">IF($AC184="","",INDEX('2_Review &amp; Audit'!$H:$H,$AC184))</f>
        <v/>
      </c>
      <c r="AE184" s="108" t="str">
        <f t="array" ref="AE184">IF($AC184="","",INDEX('2_Review &amp; Audit'!$I:$I,$AC184))</f>
        <v/>
      </c>
      <c r="AF184" s="96" t="str">
        <f t="array" ref="AF184">IF($AC184="","",MAX(0,INDEX('2_Review &amp; Audit'!$J:$J,$AC184)-SUMIFS($AG$7:AG183,$AC$7:AC183,$AC184)))</f>
        <v/>
      </c>
      <c r="AG184" s="96" t="str">
        <f t="shared" si="29"/>
        <v/>
      </c>
      <c r="AH184" s="117" t="str">
        <f>IF($AG184="","",$AG184*$G184)</f>
        <v/>
      </c>
      <c r="AI184" s="117" t="str">
        <f>IF($AC184="","",$H184-IF($P184="",0,$P184)-IF($Y184="",0,$Y184)-IF($AH184="",0,$AH184))</f>
        <v/>
      </c>
      <c r="AJ184" s="117" t="str">
        <f t="shared" si="3"/>
        <v/>
      </c>
      <c r="AK184" s="96" t="str">
        <f t="shared" si="26"/>
        <v/>
      </c>
      <c r="AL184" s="96" t="str" cm="1">
        <f t="array" ref="AL184">IF(OR($D184="",$AK184="",N($AK184)&lt;=0),"",IFERROR(MATCH(1,INDEX(('2_Review &amp; Audit'!$F$6:$F$505=$A184)*('2_Review &amp; Audit'!$I$6:$I$505&gt;=$E184-30)*('2_Review &amp; Audit'!$I$6:$I$505&lt;=$E184+30)*('2_Review &amp; Audit'!$R$6:$R$505&gt;0)*(ROW('2_Review &amp; Audit'!$R$6:$R$505)&gt;$AC184),0),0)+5,""))</f>
        <v/>
      </c>
      <c r="AM184" s="96" t="str">
        <f>IF($AL184="","",INDEX('2_Review &amp; Audit'!$H:$H,$AL184))</f>
        <v/>
      </c>
      <c r="AN184" s="108" t="str">
        <f>IF($AL184="","",INDEX('2_Review &amp; Audit'!$I:$I,$AL184))</f>
        <v/>
      </c>
      <c r="AO184" s="96" t="str">
        <f>IF($AL184="","",MAX(0,INDEX('2_Review &amp; Audit'!$H:$H,$AL184)-SUMIFS($AP$7:AP183,$AL$7:AL183,$AL184)))</f>
        <v/>
      </c>
      <c r="AP184" s="96" t="str">
        <f>IF(OR($D184="",$AK184="",$AO184=""),"",MIN($AK184,$AO184))</f>
        <v/>
      </c>
      <c r="AQ184" s="117" t="str">
        <f>IF($AP184="","",$AP184*$G184)</f>
        <v/>
      </c>
      <c r="AR184" s="117" t="str">
        <f>IF($AL184="","",$H184-IF($P184="",0,$P184)-IF($Y184="",0,$Y184)-IF($AH184="",0,$AH184)-IF($AQ184="",0,$AQ184))</f>
        <v/>
      </c>
      <c r="AS184" s="117" t="str">
        <f t="shared" si="27"/>
        <v/>
      </c>
      <c r="AT184" s="96" t="str">
        <f t="shared" si="28"/>
        <v/>
      </c>
      <c r="AU184" s="96"/>
    </row>
    <row r="185" spans="1:47" ht="12.75" customHeight="1" x14ac:dyDescent="0.2">
      <c r="A185" s="96" t="str">
        <f>IFERROR(INDEX('2_Review &amp; Audit'!$F$6:$F$505,MATCH(ROW()-5,'2_Review &amp; Audit'!$AC$6:$AC$505,0)),"")</f>
        <v/>
      </c>
      <c r="B185" s="96" t="str">
        <f>IF($A185="","",INDEX('2_Review &amp; Audit'!$C$6:$C$505,MATCH(ROW()-5,'2_Review &amp; Audit'!$AC$6:$AC$505,0)))</f>
        <v/>
      </c>
      <c r="C185" s="96" t="str">
        <f>IF($A185="","",INDEX('2_Review &amp; Audit'!$D$6:$D$505,MATCH(ROW()-5,'2_Review &amp; Audit'!$AC$6:$AC$505,0)))</f>
        <v/>
      </c>
      <c r="D185" s="114" t="str">
        <f>IF($A185="","",INDEX('2_Review &amp; Audit'!$H$6:$H$505,MATCH(ROW()-5,'2_Review &amp; Audit'!$AC$6:$AC$505,0)))</f>
        <v/>
      </c>
      <c r="E185" s="108" t="str">
        <f>IF($A185="","",INDEX('2_Review &amp; Audit'!$M$6:$M$505,MATCH(ROW()-5,'2_Review &amp; Audit'!$AC$6:$AC$505,0)))</f>
        <v/>
      </c>
      <c r="F185" s="109" t="str">
        <f>IF($A185="","",IF(INDEX('2_Review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85" s="142" t="str">
        <f>IF(OR($A185="",$F185=0),"",ABS(INDEX('2_Review &amp; Audit'!$Q$6:$Q$505,MATCH(ROW()-5,'2_Review &amp; Audit'!$AC$6:$AC$505,0))/$F185))</f>
        <v/>
      </c>
      <c r="H185" s="142" t="str">
        <f>IF($A185="","",ABS(INDEX('2_Review &amp; Audit'!$Q$6:$Q$505,MATCH(ROW()-5,'2_Review &amp; Audit'!$AC$6:$AC$505,0))))</f>
        <v/>
      </c>
      <c r="I185" s="96" t="str">
        <f>IF($A185="","",INDEX('2_Review &amp; Audit'!$Y$6:$Y$505,MATCH(ROW()-5,'2_Review &amp; Audit'!$AC$6:$AC$505,0)))</f>
        <v/>
      </c>
      <c r="J185" s="110" t="str">
        <f>IF($A185="","",IFERROR(MATCH(ROW()-5,'2_Review &amp; Audit'!$AC$6:$AC$505,0)+5,""))</f>
        <v/>
      </c>
      <c r="K185" s="96" t="str" cm="1">
        <f t="array" ref="K185">IF($A185="","",IF($AU185&lt;&gt;"",IFERROR(MATCH($AU185,'2_Review &amp; Audit'!$H$6:$H$505,0)+5,""),IFERROR(MATCH(1,INDEX(('2_Review &amp; Audit'!$F$6:$F$505=$A185)*('2_Review &amp; Audit'!$I$6:$I$505&gt;=$E185-30)*('2_Review &amp; Audit'!$I$6:$I$505&lt;=$E185+30)*('2_Review &amp; Audit'!$R$6:$R$505&gt;0),0),0)+5,"")))</f>
        <v/>
      </c>
      <c r="L185" s="110" t="str" cm="1">
        <f t="array" ref="L185">IF($K185="","",INDEX('2_Review &amp; Audit'!$H:$H,$K185))</f>
        <v/>
      </c>
      <c r="M185" s="111" t="str">
        <f t="array" ref="M185">IF($K185="","",INDEX('2_Review &amp; Audit'!$I:$I,$K185))</f>
        <v/>
      </c>
      <c r="N185" s="109" t="str" cm="1">
        <f t="array" ref="N185">IF($K185="","",MAX(0,INDEX('2_Review &amp; Audit'!$R:$R,$K185)-SUMIFS($O$7:O184,$K$7:K184,$K185)))</f>
        <v/>
      </c>
      <c r="O185" s="109" t="str">
        <f>IF(OR($K185="",$N185="",$F185=""),"",MIN($F185,$N185))</f>
        <v/>
      </c>
      <c r="P185" s="112" t="str">
        <f>IF($O185="","",$O185*$G185)</f>
        <v/>
      </c>
      <c r="Q185" s="112" t="str">
        <f>IF($M185="","",$H185-IF($P185="",0,$P185)-IF($Y185="",0,$Y185)-IF($AH185="",0,$AH185)-IF($AQ185="",0,$AQ185))</f>
        <v/>
      </c>
      <c r="R185" s="112" t="str">
        <f t="shared" si="24"/>
        <v/>
      </c>
      <c r="S185" s="96" t="str">
        <f>IF($M185="","",MAX(0,N($F185)-N($O185)))</f>
        <v/>
      </c>
      <c r="T185" s="96" t="str" cm="1">
        <f t="array" ref="T185">IF(OR($D185="",$S185="",N($S185)&lt;=0),"",IFERROR(MATCH(1,INDEX(('2_Review &amp; Audit'!$F$6:$F$505=$A185)*('2_Review &amp; Audit'!$I$6:$I$505&gt;=$E185-30)*('2_Review &amp; Audit'!$I$6:$I$505&lt;=$E185+30)*('2_Review &amp; Audit'!$R$6:$R$505&gt;0)*(ROW('2_Review &amp; Audit'!$R$6:$R$505)&gt;$K185),0),0)+5,""))</f>
        <v/>
      </c>
      <c r="U185" s="96" t="str" cm="1">
        <f t="array" ref="U185">IF($T185="","",INDEX('2_Review &amp; Audit'!$H:$H,$T185))</f>
        <v/>
      </c>
      <c r="V185" s="108" t="str">
        <f t="array" ref="V185">IF($T185="","",INDEX('2_Review &amp; Audit'!$I:$I,$T185))</f>
        <v/>
      </c>
      <c r="W185" s="96" t="str">
        <f t="array" ref="W185">IF($T185="","",MAX(0,INDEX('2_Review &amp; Audit'!$J:$J,$T185)-SUMIFS($X$7:X184,$T$7:T184,$T185)))</f>
        <v/>
      </c>
      <c r="X185" s="96" t="str">
        <f t="shared" si="21"/>
        <v/>
      </c>
      <c r="Y185" s="117" t="str">
        <f>IF($X185="","",$X185*$G185)</f>
        <v/>
      </c>
      <c r="Z185" s="117" t="str">
        <f>IF($T185="","",$H185-IF($P185="",0,$P185)-IF($Y185="",0,$Y185))</f>
        <v/>
      </c>
      <c r="AA185" s="117" t="str">
        <f t="shared" si="22"/>
        <v/>
      </c>
      <c r="AB185" s="96" t="str">
        <f t="shared" si="25"/>
        <v/>
      </c>
      <c r="AC185" s="96" t="str">
        <f t="array" ref="AC185">IF(OR($D185="",$AB185="",N($AB185)&lt;=0),"",IFERROR(MATCH(1,INDEX(('2_Review &amp; Audit'!$F$6:$F$505=$A185)*('2_Review &amp; Audit'!$I$6:$I$505&gt;=$E185-30)*('2_Review &amp; Audit'!$I$6:$I$505&lt;=$E185+30)*('2_Review &amp; Audit'!$R$6:$R$505&gt;0)*(ROW('2_Review &amp; Audit'!$R$6:$R$505)&gt;$T185),0),0)+5,""))</f>
        <v/>
      </c>
      <c r="AD185" s="96" t="str" cm="1">
        <f t="array" ref="AD185">IF($AC185="","",INDEX('2_Review &amp; Audit'!$H:$H,$AC185))</f>
        <v/>
      </c>
      <c r="AE185" s="108" t="str">
        <f t="array" ref="AE185">IF($AC185="","",INDEX('2_Review &amp; Audit'!$I:$I,$AC185))</f>
        <v/>
      </c>
      <c r="AF185" s="96" t="str">
        <f t="array" ref="AF185">IF($AC185="","",MAX(0,INDEX('2_Review &amp; Audit'!$J:$J,$AC185)-SUMIFS($AG$7:AG184,$AC$7:AC184,$AC185)))</f>
        <v/>
      </c>
      <c r="AG185" s="96" t="str">
        <f t="shared" si="29"/>
        <v/>
      </c>
      <c r="AH185" s="117" t="str">
        <f>IF($AG185="","",$AG185*$G185)</f>
        <v/>
      </c>
      <c r="AI185" s="117" t="str">
        <f>IF($AC185="","",$H185-IF($P185="",0,$P185)-IF($Y185="",0,$Y185)-IF($AH185="",0,$AH185))</f>
        <v/>
      </c>
      <c r="AJ185" s="117" t="str">
        <f t="shared" si="3"/>
        <v/>
      </c>
      <c r="AK185" s="96" t="str">
        <f t="shared" si="26"/>
        <v/>
      </c>
      <c r="AL185" s="96" t="str" cm="1">
        <f t="array" ref="AL185">IF(OR($D185="",$AK185="",N($AK185)&lt;=0),"",IFERROR(MATCH(1,INDEX(('2_Review &amp; Audit'!$F$6:$F$505=$A185)*('2_Review &amp; Audit'!$I$6:$I$505&gt;=$E185-30)*('2_Review &amp; Audit'!$I$6:$I$505&lt;=$E185+30)*('2_Review &amp; Audit'!$R$6:$R$505&gt;0)*(ROW('2_Review &amp; Audit'!$R$6:$R$505)&gt;$AC185),0),0)+5,""))</f>
        <v/>
      </c>
      <c r="AM185" s="96" t="str">
        <f>IF($AL185="","",INDEX('2_Review &amp; Audit'!$H:$H,$AL185))</f>
        <v/>
      </c>
      <c r="AN185" s="108" t="str">
        <f>IF($AL185="","",INDEX('2_Review &amp; Audit'!$I:$I,$AL185))</f>
        <v/>
      </c>
      <c r="AO185" s="96" t="str">
        <f>IF($AL185="","",MAX(0,INDEX('2_Review &amp; Audit'!$H:$H,$AL185)-SUMIFS($AP$7:AP184,$AL$7:AL184,$AL185)))</f>
        <v/>
      </c>
      <c r="AP185" s="96" t="str">
        <f>IF(OR($D185="",$AK185="",$AO185=""),"",MIN($AK185,$AO185))</f>
        <v/>
      </c>
      <c r="AQ185" s="117" t="str">
        <f>IF($AP185="","",$AP185*$G185)</f>
        <v/>
      </c>
      <c r="AR185" s="117" t="str">
        <f>IF($AL185="","",$H185-IF($P185="",0,$P185)-IF($Y185="",0,$Y185)-IF($AH185="",0,$AH185)-IF($AQ185="",0,$AQ185))</f>
        <v/>
      </c>
      <c r="AS185" s="117" t="str">
        <f t="shared" si="27"/>
        <v/>
      </c>
      <c r="AT185" s="96" t="str">
        <f t="shared" si="28"/>
        <v/>
      </c>
      <c r="AU185" s="96"/>
    </row>
    <row r="186" spans="1:47" ht="12.75" customHeight="1" x14ac:dyDescent="0.2">
      <c r="A186" s="96" t="str">
        <f>IFERROR(INDEX('2_Review &amp; Audit'!$F$6:$F$505,MATCH(ROW()-5,'2_Review &amp; Audit'!$AC$6:$AC$505,0)),"")</f>
        <v/>
      </c>
      <c r="B186" s="96" t="str">
        <f>IF($A186="","",INDEX('2_Review &amp; Audit'!$C$6:$C$505,MATCH(ROW()-5,'2_Review &amp; Audit'!$AC$6:$AC$505,0)))</f>
        <v/>
      </c>
      <c r="C186" s="96" t="str">
        <f>IF($A186="","",INDEX('2_Review &amp; Audit'!$D$6:$D$505,MATCH(ROW()-5,'2_Review &amp; Audit'!$AC$6:$AC$505,0)))</f>
        <v/>
      </c>
      <c r="D186" s="114" t="str">
        <f>IF($A186="","",INDEX('2_Review &amp; Audit'!$H$6:$H$505,MATCH(ROW()-5,'2_Review &amp; Audit'!$AC$6:$AC$505,0)))</f>
        <v/>
      </c>
      <c r="E186" s="108" t="str">
        <f>IF($A186="","",INDEX('2_Review &amp; Audit'!$M$6:$M$505,MATCH(ROW()-5,'2_Review &amp; Audit'!$AC$6:$AC$505,0)))</f>
        <v/>
      </c>
      <c r="F186" s="109" t="str">
        <f>IF($A186="","",IF(INDEX('2_Review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86" s="142" t="str">
        <f>IF(OR($A186="",$F186=0),"",ABS(INDEX('2_Review &amp; Audit'!$Q$6:$Q$505,MATCH(ROW()-5,'2_Review &amp; Audit'!$AC$6:$AC$505,0))/$F186))</f>
        <v/>
      </c>
      <c r="H186" s="142" t="str">
        <f>IF($A186="","",ABS(INDEX('2_Review &amp; Audit'!$Q$6:$Q$505,MATCH(ROW()-5,'2_Review &amp; Audit'!$AC$6:$AC$505,0))))</f>
        <v/>
      </c>
      <c r="I186" s="96" t="str">
        <f>IF($A186="","",INDEX('2_Review &amp; Audit'!$Y$6:$Y$505,MATCH(ROW()-5,'2_Review &amp; Audit'!$AC$6:$AC$505,0)))</f>
        <v/>
      </c>
      <c r="J186" s="110" t="str">
        <f>IF($A186="","",IFERROR(MATCH(ROW()-5,'2_Review &amp; Audit'!$AC$6:$AC$505,0)+5,""))</f>
        <v/>
      </c>
      <c r="K186" s="96" t="str" cm="1">
        <f t="array" ref="K186">IF($A186="","",IF($AU186&lt;&gt;"",IFERROR(MATCH($AU186,'2_Review &amp; Audit'!$H$6:$H$505,0)+5,""),IFERROR(MATCH(1,INDEX(('2_Review &amp; Audit'!$F$6:$F$505=$A186)*('2_Review &amp; Audit'!$I$6:$I$505&gt;=$E186-30)*('2_Review &amp; Audit'!$I$6:$I$505&lt;=$E186+30)*('2_Review &amp; Audit'!$R$6:$R$505&gt;0),0),0)+5,"")))</f>
        <v/>
      </c>
      <c r="L186" s="110" t="str" cm="1">
        <f t="array" ref="L186">IF($K186="","",INDEX('2_Review &amp; Audit'!$H:$H,$K186))</f>
        <v/>
      </c>
      <c r="M186" s="111" t="str">
        <f t="array" ref="M186">IF($K186="","",INDEX('2_Review &amp; Audit'!$I:$I,$K186))</f>
        <v/>
      </c>
      <c r="N186" s="109" t="str" cm="1">
        <f t="array" ref="N186">IF($K186="","",MAX(0,INDEX('2_Review &amp; Audit'!$R:$R,$K186)-SUMIFS($O$7:O185,$K$7:K185,$K186)))</f>
        <v/>
      </c>
      <c r="O186" s="109" t="str">
        <f>IF(OR($K186="",$N186="",$F186=""),"",MIN($F186,$N186))</f>
        <v/>
      </c>
      <c r="P186" s="112" t="str">
        <f>IF($O186="","",$O186*$G186)</f>
        <v/>
      </c>
      <c r="Q186" s="112" t="str">
        <f>IF($M186="","",$H186-IF($P186="",0,$P186)-IF($Y186="",0,$Y186)-IF($AH186="",0,$AH186)-IF($AQ186="",0,$AQ186))</f>
        <v/>
      </c>
      <c r="R186" s="112" t="str">
        <f t="shared" si="24"/>
        <v/>
      </c>
      <c r="S186" s="96" t="str">
        <f>IF($M186="","",MAX(0,N($F186)-N($O186)))</f>
        <v/>
      </c>
      <c r="T186" s="96" t="str" cm="1">
        <f t="array" ref="T186">IF(OR($D186="",$S186="",N($S186)&lt;=0),"",IFERROR(MATCH(1,INDEX(('2_Review &amp; Audit'!$F$6:$F$505=$A186)*('2_Review &amp; Audit'!$I$6:$I$505&gt;=$E186-30)*('2_Review &amp; Audit'!$I$6:$I$505&lt;=$E186+30)*('2_Review &amp; Audit'!$R$6:$R$505&gt;0)*(ROW('2_Review &amp; Audit'!$R$6:$R$505)&gt;$K186),0),0)+5,""))</f>
        <v/>
      </c>
      <c r="U186" s="96" t="str" cm="1">
        <f t="array" ref="U186">IF($T186="","",INDEX('2_Review &amp; Audit'!$H:$H,$T186))</f>
        <v/>
      </c>
      <c r="V186" s="108" t="str">
        <f t="array" ref="V186">IF($T186="","",INDEX('2_Review &amp; Audit'!$I:$I,$T186))</f>
        <v/>
      </c>
      <c r="W186" s="96" t="str">
        <f t="array" ref="W186">IF($T186="","",MAX(0,INDEX('2_Review &amp; Audit'!$J:$J,$T186)-SUMIFS($X$7:X185,$T$7:T185,$T186)))</f>
        <v/>
      </c>
      <c r="X186" s="96" t="str">
        <f t="shared" si="21"/>
        <v/>
      </c>
      <c r="Y186" s="117" t="str">
        <f>IF($X186="","",$X186*$G186)</f>
        <v/>
      </c>
      <c r="Z186" s="117" t="str">
        <f>IF($T186="","",$H186-IF($P186="",0,$P186)-IF($Y186="",0,$Y186))</f>
        <v/>
      </c>
      <c r="AA186" s="117" t="str">
        <f t="shared" si="22"/>
        <v/>
      </c>
      <c r="AB186" s="96" t="str">
        <f t="shared" si="25"/>
        <v/>
      </c>
      <c r="AC186" s="96" t="str">
        <f t="array" ref="AC186">IF(OR($D186="",$AB186="",N($AB186)&lt;=0),"",IFERROR(MATCH(1,INDEX(('2_Review &amp; Audit'!$F$6:$F$505=$A186)*('2_Review &amp; Audit'!$I$6:$I$505&gt;=$E186-30)*('2_Review &amp; Audit'!$I$6:$I$505&lt;=$E186+30)*('2_Review &amp; Audit'!$R$6:$R$505&gt;0)*(ROW('2_Review &amp; Audit'!$R$6:$R$505)&gt;$T186),0),0)+5,""))</f>
        <v/>
      </c>
      <c r="AD186" s="96" t="str" cm="1">
        <f t="array" ref="AD186">IF($AC186="","",INDEX('2_Review &amp; Audit'!$H:$H,$AC186))</f>
        <v/>
      </c>
      <c r="AE186" s="108" t="str">
        <f t="array" ref="AE186">IF($AC186="","",INDEX('2_Review &amp; Audit'!$I:$I,$AC186))</f>
        <v/>
      </c>
      <c r="AF186" s="96" t="str">
        <f t="array" ref="AF186">IF($AC186="","",MAX(0,INDEX('2_Review &amp; Audit'!$J:$J,$AC186)-SUMIFS($AG$7:AG185,$AC$7:AC185,$AC186)))</f>
        <v/>
      </c>
      <c r="AG186" s="96" t="str">
        <f t="shared" si="29"/>
        <v/>
      </c>
      <c r="AH186" s="117" t="str">
        <f>IF($AG186="","",$AG186*$G186)</f>
        <v/>
      </c>
      <c r="AI186" s="117" t="str">
        <f>IF($AC186="","",$H186-IF($P186="",0,$P186)-IF($Y186="",0,$Y186)-IF($AH186="",0,$AH186))</f>
        <v/>
      </c>
      <c r="AJ186" s="117" t="str">
        <f t="shared" si="3"/>
        <v/>
      </c>
      <c r="AK186" s="96" t="str">
        <f t="shared" si="26"/>
        <v/>
      </c>
      <c r="AL186" s="96" t="str" cm="1">
        <f t="array" ref="AL186">IF(OR($D186="",$AK186="",N($AK186)&lt;=0),"",IFERROR(MATCH(1,INDEX(('2_Review &amp; Audit'!$F$6:$F$505=$A186)*('2_Review &amp; Audit'!$I$6:$I$505&gt;=$E186-30)*('2_Review &amp; Audit'!$I$6:$I$505&lt;=$E186+30)*('2_Review &amp; Audit'!$R$6:$R$505&gt;0)*(ROW('2_Review &amp; Audit'!$R$6:$R$505)&gt;$AC186),0),0)+5,""))</f>
        <v/>
      </c>
      <c r="AM186" s="96" t="str">
        <f>IF($AL186="","",INDEX('2_Review &amp; Audit'!$H:$H,$AL186))</f>
        <v/>
      </c>
      <c r="AN186" s="108" t="str">
        <f>IF($AL186="","",INDEX('2_Review &amp; Audit'!$I:$I,$AL186))</f>
        <v/>
      </c>
      <c r="AO186" s="96" t="str">
        <f>IF($AL186="","",MAX(0,INDEX('2_Review &amp; Audit'!$H:$H,$AL186)-SUMIFS($AP$7:AP185,$AL$7:AL185,$AL186)))</f>
        <v/>
      </c>
      <c r="AP186" s="96" t="str">
        <f>IF(OR($D186="",$AK186="",$AO186=""),"",MIN($AK186,$AO186))</f>
        <v/>
      </c>
      <c r="AQ186" s="117" t="str">
        <f>IF($AP186="","",$AP186*$G186)</f>
        <v/>
      </c>
      <c r="AR186" s="117" t="str">
        <f>IF($AL186="","",$H186-IF($P186="",0,$P186)-IF($Y186="",0,$Y186)-IF($AH186="",0,$AH186)-IF($AQ186="",0,$AQ186))</f>
        <v/>
      </c>
      <c r="AS186" s="117" t="str">
        <f t="shared" si="27"/>
        <v/>
      </c>
      <c r="AT186" s="96" t="str">
        <f t="shared" si="28"/>
        <v/>
      </c>
      <c r="AU186" s="96"/>
    </row>
    <row r="187" spans="1:47" ht="12.75" customHeight="1" x14ac:dyDescent="0.2">
      <c r="A187" s="96" t="str">
        <f>IFERROR(INDEX('2_Review &amp; Audit'!$F$6:$F$505,MATCH(ROW()-5,'2_Review &amp; Audit'!$AC$6:$AC$505,0)),"")</f>
        <v/>
      </c>
      <c r="B187" s="96" t="str">
        <f>IF($A187="","",INDEX('2_Review &amp; Audit'!$C$6:$C$505,MATCH(ROW()-5,'2_Review &amp; Audit'!$AC$6:$AC$505,0)))</f>
        <v/>
      </c>
      <c r="C187" s="96" t="str">
        <f>IF($A187="","",INDEX('2_Review &amp; Audit'!$D$6:$D$505,MATCH(ROW()-5,'2_Review &amp; Audit'!$AC$6:$AC$505,0)))</f>
        <v/>
      </c>
      <c r="D187" s="114" t="str">
        <f>IF($A187="","",INDEX('2_Review &amp; Audit'!$H$6:$H$505,MATCH(ROW()-5,'2_Review &amp; Audit'!$AC$6:$AC$505,0)))</f>
        <v/>
      </c>
      <c r="E187" s="108" t="str">
        <f>IF($A187="","",INDEX('2_Review &amp; Audit'!$M$6:$M$505,MATCH(ROW()-5,'2_Review &amp; Audit'!$AC$6:$AC$505,0)))</f>
        <v/>
      </c>
      <c r="F187" s="109" t="str">
        <f>IF($A187="","",IF(INDEX('2_Review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87" s="142" t="str">
        <f>IF(OR($A187="",$F187=0),"",ABS(INDEX('2_Review &amp; Audit'!$Q$6:$Q$505,MATCH(ROW()-5,'2_Review &amp; Audit'!$AC$6:$AC$505,0))/$F187))</f>
        <v/>
      </c>
      <c r="H187" s="142" t="str">
        <f>IF($A187="","",ABS(INDEX('2_Review &amp; Audit'!$Q$6:$Q$505,MATCH(ROW()-5,'2_Review &amp; Audit'!$AC$6:$AC$505,0))))</f>
        <v/>
      </c>
      <c r="I187" s="96" t="str">
        <f>IF($A187="","",INDEX('2_Review &amp; Audit'!$Y$6:$Y$505,MATCH(ROW()-5,'2_Review &amp; Audit'!$AC$6:$AC$505,0)))</f>
        <v/>
      </c>
      <c r="J187" s="110" t="str">
        <f>IF($A187="","",IFERROR(MATCH(ROW()-5,'2_Review &amp; Audit'!$AC$6:$AC$505,0)+5,""))</f>
        <v/>
      </c>
      <c r="K187" s="96" t="str" cm="1">
        <f t="array" ref="K187">IF($A187="","",IF($AU187&lt;&gt;"",IFERROR(MATCH($AU187,'2_Review &amp; Audit'!$H$6:$H$505,0)+5,""),IFERROR(MATCH(1,INDEX(('2_Review &amp; Audit'!$F$6:$F$505=$A187)*('2_Review &amp; Audit'!$I$6:$I$505&gt;=$E187-30)*('2_Review &amp; Audit'!$I$6:$I$505&lt;=$E187+30)*('2_Review &amp; Audit'!$R$6:$R$505&gt;0),0),0)+5,"")))</f>
        <v/>
      </c>
      <c r="L187" s="110" t="str" cm="1">
        <f t="array" ref="L187">IF($K187="","",INDEX('2_Review &amp; Audit'!$H:$H,$K187))</f>
        <v/>
      </c>
      <c r="M187" s="111" t="str">
        <f t="array" ref="M187">IF($K187="","",INDEX('2_Review &amp; Audit'!$I:$I,$K187))</f>
        <v/>
      </c>
      <c r="N187" s="109" t="str" cm="1">
        <f t="array" ref="N187">IF($K187="","",MAX(0,INDEX('2_Review &amp; Audit'!$R:$R,$K187)-SUMIFS($O$7:O186,$K$7:K186,$K187)))</f>
        <v/>
      </c>
      <c r="O187" s="109" t="str">
        <f>IF(OR($K187="",$N187="",$F187=""),"",MIN($F187,$N187))</f>
        <v/>
      </c>
      <c r="P187" s="112" t="str">
        <f>IF($O187="","",$O187*$G187)</f>
        <v/>
      </c>
      <c r="Q187" s="112" t="str">
        <f>IF($M187="","",$H187-IF($P187="",0,$P187)-IF($Y187="",0,$Y187)-IF($AH187="",0,$AH187)-IF($AQ187="",0,$AQ187))</f>
        <v/>
      </c>
      <c r="R187" s="112" t="str">
        <f t="shared" si="24"/>
        <v/>
      </c>
      <c r="S187" s="96" t="str">
        <f>IF($M187="","",MAX(0,N($F187)-N($O187)))</f>
        <v/>
      </c>
      <c r="T187" s="96" t="str" cm="1">
        <f t="array" ref="T187">IF(OR($D187="",$S187="",N($S187)&lt;=0),"",IFERROR(MATCH(1,INDEX(('2_Review &amp; Audit'!$F$6:$F$505=$A187)*('2_Review &amp; Audit'!$I$6:$I$505&gt;=$E187-30)*('2_Review &amp; Audit'!$I$6:$I$505&lt;=$E187+30)*('2_Review &amp; Audit'!$R$6:$R$505&gt;0)*(ROW('2_Review &amp; Audit'!$R$6:$R$505)&gt;$K187),0),0)+5,""))</f>
        <v/>
      </c>
      <c r="U187" s="96" t="str" cm="1">
        <f t="array" ref="U187">IF($T187="","",INDEX('2_Review &amp; Audit'!$H:$H,$T187))</f>
        <v/>
      </c>
      <c r="V187" s="108" t="str">
        <f t="array" ref="V187">IF($T187="","",INDEX('2_Review &amp; Audit'!$I:$I,$T187))</f>
        <v/>
      </c>
      <c r="W187" s="96" t="str">
        <f t="array" ref="W187">IF($T187="","",MAX(0,INDEX('2_Review &amp; Audit'!$J:$J,$T187)-SUMIFS($X$7:X186,$T$7:T186,$T187)))</f>
        <v/>
      </c>
      <c r="X187" s="96" t="str">
        <f t="shared" si="21"/>
        <v/>
      </c>
      <c r="Y187" s="117" t="str">
        <f>IF($X187="","",$X187*$G187)</f>
        <v/>
      </c>
      <c r="Z187" s="117" t="str">
        <f>IF($T187="","",$H187-IF($P187="",0,$P187)-IF($Y187="",0,$Y187))</f>
        <v/>
      </c>
      <c r="AA187" s="117" t="str">
        <f t="shared" si="22"/>
        <v/>
      </c>
      <c r="AB187" s="96" t="str">
        <f t="shared" si="25"/>
        <v/>
      </c>
      <c r="AC187" s="96" t="str">
        <f t="array" ref="AC187">IF(OR($D187="",$AB187="",N($AB187)&lt;=0),"",IFERROR(MATCH(1,INDEX(('2_Review &amp; Audit'!$F$6:$F$505=$A187)*('2_Review &amp; Audit'!$I$6:$I$505&gt;=$E187-30)*('2_Review &amp; Audit'!$I$6:$I$505&lt;=$E187+30)*('2_Review &amp; Audit'!$R$6:$R$505&gt;0)*(ROW('2_Review &amp; Audit'!$R$6:$R$505)&gt;$T187),0),0)+5,""))</f>
        <v/>
      </c>
      <c r="AD187" s="96" t="str" cm="1">
        <f t="array" ref="AD187">IF($AC187="","",INDEX('2_Review &amp; Audit'!$H:$H,$AC187))</f>
        <v/>
      </c>
      <c r="AE187" s="108" t="str">
        <f t="array" ref="AE187">IF($AC187="","",INDEX('2_Review &amp; Audit'!$I:$I,$AC187))</f>
        <v/>
      </c>
      <c r="AF187" s="96" t="str">
        <f t="array" ref="AF187">IF($AC187="","",MAX(0,INDEX('2_Review &amp; Audit'!$J:$J,$AC187)-SUMIFS($AG$7:AG186,$AC$7:AC186,$AC187)))</f>
        <v/>
      </c>
      <c r="AG187" s="96" t="str">
        <f t="shared" si="29"/>
        <v/>
      </c>
      <c r="AH187" s="117" t="str">
        <f>IF($AG187="","",$AG187*$G187)</f>
        <v/>
      </c>
      <c r="AI187" s="117" t="str">
        <f>IF($AC187="","",$H187-IF($P187="",0,$P187)-IF($Y187="",0,$Y187)-IF($AH187="",0,$AH187))</f>
        <v/>
      </c>
      <c r="AJ187" s="117" t="str">
        <f t="shared" si="3"/>
        <v/>
      </c>
      <c r="AK187" s="96" t="str">
        <f t="shared" si="26"/>
        <v/>
      </c>
      <c r="AL187" s="96" t="str" cm="1">
        <f t="array" ref="AL187">IF(OR($D187="",$AK187="",N($AK187)&lt;=0),"",IFERROR(MATCH(1,INDEX(('2_Review &amp; Audit'!$F$6:$F$505=$A187)*('2_Review &amp; Audit'!$I$6:$I$505&gt;=$E187-30)*('2_Review &amp; Audit'!$I$6:$I$505&lt;=$E187+30)*('2_Review &amp; Audit'!$R$6:$R$505&gt;0)*(ROW('2_Review &amp; Audit'!$R$6:$R$505)&gt;$AC187),0),0)+5,""))</f>
        <v/>
      </c>
      <c r="AM187" s="96" t="str">
        <f>IF($AL187="","",INDEX('2_Review &amp; Audit'!$H:$H,$AL187))</f>
        <v/>
      </c>
      <c r="AN187" s="108" t="str">
        <f>IF($AL187="","",INDEX('2_Review &amp; Audit'!$I:$I,$AL187))</f>
        <v/>
      </c>
      <c r="AO187" s="96" t="str">
        <f>IF($AL187="","",MAX(0,INDEX('2_Review &amp; Audit'!$H:$H,$AL187)-SUMIFS($AP$7:AP186,$AL$7:AL186,$AL187)))</f>
        <v/>
      </c>
      <c r="AP187" s="96" t="str">
        <f>IF(OR($D187="",$AK187="",$AO187=""),"",MIN($AK187,$AO187))</f>
        <v/>
      </c>
      <c r="AQ187" s="117" t="str">
        <f>IF($AP187="","",$AP187*$G187)</f>
        <v/>
      </c>
      <c r="AR187" s="117" t="str">
        <f>IF($AL187="","",$H187-IF($P187="",0,$P187)-IF($Y187="",0,$Y187)-IF($AH187="",0,$AH187)-IF($AQ187="",0,$AQ187))</f>
        <v/>
      </c>
      <c r="AS187" s="117" t="str">
        <f t="shared" si="27"/>
        <v/>
      </c>
      <c r="AT187" s="96" t="str">
        <f t="shared" si="28"/>
        <v/>
      </c>
      <c r="AU187" s="96"/>
    </row>
    <row r="188" spans="1:47" ht="12.75" customHeight="1" x14ac:dyDescent="0.2">
      <c r="A188" s="96" t="str">
        <f>IFERROR(INDEX('2_Review &amp; Audit'!$F$6:$F$505,MATCH(ROW()-5,'2_Review &amp; Audit'!$AC$6:$AC$505,0)),"")</f>
        <v/>
      </c>
      <c r="B188" s="96" t="str">
        <f>IF($A188="","",INDEX('2_Review &amp; Audit'!$C$6:$C$505,MATCH(ROW()-5,'2_Review &amp; Audit'!$AC$6:$AC$505,0)))</f>
        <v/>
      </c>
      <c r="C188" s="96" t="str">
        <f>IF($A188="","",INDEX('2_Review &amp; Audit'!$D$6:$D$505,MATCH(ROW()-5,'2_Review &amp; Audit'!$AC$6:$AC$505,0)))</f>
        <v/>
      </c>
      <c r="D188" s="114" t="str">
        <f>IF($A188="","",INDEX('2_Review &amp; Audit'!$H$6:$H$505,MATCH(ROW()-5,'2_Review &amp; Audit'!$AC$6:$AC$505,0)))</f>
        <v/>
      </c>
      <c r="E188" s="108" t="str">
        <f>IF($A188="","",INDEX('2_Review &amp; Audit'!$M$6:$M$505,MATCH(ROW()-5,'2_Review &amp; Audit'!$AC$6:$AC$505,0)))</f>
        <v/>
      </c>
      <c r="F188" s="109" t="str">
        <f>IF($A188="","",IF(INDEX('2_Review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88" s="142" t="str">
        <f>IF(OR($A188="",$F188=0),"",ABS(INDEX('2_Review &amp; Audit'!$Q$6:$Q$505,MATCH(ROW()-5,'2_Review &amp; Audit'!$AC$6:$AC$505,0))/$F188))</f>
        <v/>
      </c>
      <c r="H188" s="142" t="str">
        <f>IF($A188="","",ABS(INDEX('2_Review &amp; Audit'!$Q$6:$Q$505,MATCH(ROW()-5,'2_Review &amp; Audit'!$AC$6:$AC$505,0))))</f>
        <v/>
      </c>
      <c r="I188" s="96" t="str">
        <f>IF($A188="","",INDEX('2_Review &amp; Audit'!$Y$6:$Y$505,MATCH(ROW()-5,'2_Review &amp; Audit'!$AC$6:$AC$505,0)))</f>
        <v/>
      </c>
      <c r="J188" s="110" t="str">
        <f>IF($A188="","",IFERROR(MATCH(ROW()-5,'2_Review &amp; Audit'!$AC$6:$AC$505,0)+5,""))</f>
        <v/>
      </c>
      <c r="K188" s="96" t="str" cm="1">
        <f t="array" ref="K188">IF($A188="","",IF($AU188&lt;&gt;"",IFERROR(MATCH($AU188,'2_Review &amp; Audit'!$H$6:$H$505,0)+5,""),IFERROR(MATCH(1,INDEX(('2_Review &amp; Audit'!$F$6:$F$505=$A188)*('2_Review &amp; Audit'!$I$6:$I$505&gt;=$E188-30)*('2_Review &amp; Audit'!$I$6:$I$505&lt;=$E188+30)*('2_Review &amp; Audit'!$R$6:$R$505&gt;0),0),0)+5,"")))</f>
        <v/>
      </c>
      <c r="L188" s="110" t="str" cm="1">
        <f t="array" ref="L188">IF($K188="","",INDEX('2_Review &amp; Audit'!$H:$H,$K188))</f>
        <v/>
      </c>
      <c r="M188" s="111" t="str">
        <f t="array" ref="M188">IF($K188="","",INDEX('2_Review &amp; Audit'!$I:$I,$K188))</f>
        <v/>
      </c>
      <c r="N188" s="109" t="str" cm="1">
        <f t="array" ref="N188">IF($K188="","",MAX(0,INDEX('2_Review &amp; Audit'!$R:$R,$K188)-SUMIFS($O$7:O187,$K$7:K187,$K188)))</f>
        <v/>
      </c>
      <c r="O188" s="109" t="str">
        <f>IF(OR($K188="",$N188="",$F188=""),"",MIN($F188,$N188))</f>
        <v/>
      </c>
      <c r="P188" s="112" t="str">
        <f>IF($O188="","",$O188*$G188)</f>
        <v/>
      </c>
      <c r="Q188" s="112" t="str">
        <f>IF($M188="","",$H188-IF($P188="",0,$P188)-IF($Y188="",0,$Y188)-IF($AH188="",0,$AH188)-IF($AQ188="",0,$AQ188))</f>
        <v/>
      </c>
      <c r="R188" s="112" t="str">
        <f t="shared" si="24"/>
        <v/>
      </c>
      <c r="S188" s="96" t="str">
        <f>IF($M188="","",MAX(0,N($F188)-N($O188)))</f>
        <v/>
      </c>
      <c r="T188" s="96" t="str" cm="1">
        <f t="array" ref="T188">IF(OR($D188="",$S188="",N($S188)&lt;=0),"",IFERROR(MATCH(1,INDEX(('2_Review &amp; Audit'!$F$6:$F$505=$A188)*('2_Review &amp; Audit'!$I$6:$I$505&gt;=$E188-30)*('2_Review &amp; Audit'!$I$6:$I$505&lt;=$E188+30)*('2_Review &amp; Audit'!$R$6:$R$505&gt;0)*(ROW('2_Review &amp; Audit'!$R$6:$R$505)&gt;$K188),0),0)+5,""))</f>
        <v/>
      </c>
      <c r="U188" s="96" t="str" cm="1">
        <f t="array" ref="U188">IF($T188="","",INDEX('2_Review &amp; Audit'!$H:$H,$T188))</f>
        <v/>
      </c>
      <c r="V188" s="108" t="str">
        <f t="array" ref="V188">IF($T188="","",INDEX('2_Review &amp; Audit'!$I:$I,$T188))</f>
        <v/>
      </c>
      <c r="W188" s="96" t="str">
        <f t="array" ref="W188">IF($T188="","",MAX(0,INDEX('2_Review &amp; Audit'!$J:$J,$T188)-SUMIFS($X$7:X187,$T$7:T187,$T188)))</f>
        <v/>
      </c>
      <c r="X188" s="96" t="str">
        <f t="shared" si="21"/>
        <v/>
      </c>
      <c r="Y188" s="117" t="str">
        <f>IF($X188="","",$X188*$G188)</f>
        <v/>
      </c>
      <c r="Z188" s="117" t="str">
        <f>IF($T188="","",$H188-IF($P188="",0,$P188)-IF($Y188="",0,$Y188))</f>
        <v/>
      </c>
      <c r="AA188" s="117" t="str">
        <f t="shared" si="22"/>
        <v/>
      </c>
      <c r="AB188" s="96" t="str">
        <f t="shared" si="25"/>
        <v/>
      </c>
      <c r="AC188" s="96" t="str">
        <f t="array" ref="AC188">IF(OR($D188="",$AB188="",N($AB188)&lt;=0),"",IFERROR(MATCH(1,INDEX(('2_Review &amp; Audit'!$F$6:$F$505=$A188)*('2_Review &amp; Audit'!$I$6:$I$505&gt;=$E188-30)*('2_Review &amp; Audit'!$I$6:$I$505&lt;=$E188+30)*('2_Review &amp; Audit'!$R$6:$R$505&gt;0)*(ROW('2_Review &amp; Audit'!$R$6:$R$505)&gt;$T188),0),0)+5,""))</f>
        <v/>
      </c>
      <c r="AD188" s="96" t="str" cm="1">
        <f t="array" ref="AD188">IF($AC188="","",INDEX('2_Review &amp; Audit'!$H:$H,$AC188))</f>
        <v/>
      </c>
      <c r="AE188" s="108" t="str">
        <f t="array" ref="AE188">IF($AC188="","",INDEX('2_Review &amp; Audit'!$I:$I,$AC188))</f>
        <v/>
      </c>
      <c r="AF188" s="96" t="str">
        <f t="array" ref="AF188">IF($AC188="","",MAX(0,INDEX('2_Review &amp; Audit'!$J:$J,$AC188)-SUMIFS($AG$7:AG187,$AC$7:AC187,$AC188)))</f>
        <v/>
      </c>
      <c r="AG188" s="96" t="str">
        <f t="shared" si="29"/>
        <v/>
      </c>
      <c r="AH188" s="117" t="str">
        <f>IF($AG188="","",$AG188*$G188)</f>
        <v/>
      </c>
      <c r="AI188" s="117" t="str">
        <f>IF($AC188="","",$H188-IF($P188="",0,$P188)-IF($Y188="",0,$Y188)-IF($AH188="",0,$AH188))</f>
        <v/>
      </c>
      <c r="AJ188" s="117" t="str">
        <f t="shared" si="3"/>
        <v/>
      </c>
      <c r="AK188" s="96" t="str">
        <f t="shared" si="26"/>
        <v/>
      </c>
      <c r="AL188" s="96" t="str" cm="1">
        <f t="array" ref="AL188">IF(OR($D188="",$AK188="",N($AK188)&lt;=0),"",IFERROR(MATCH(1,INDEX(('2_Review &amp; Audit'!$F$6:$F$505=$A188)*('2_Review &amp; Audit'!$I$6:$I$505&gt;=$E188-30)*('2_Review &amp; Audit'!$I$6:$I$505&lt;=$E188+30)*('2_Review &amp; Audit'!$R$6:$R$505&gt;0)*(ROW('2_Review &amp; Audit'!$R$6:$R$505)&gt;$AC188),0),0)+5,""))</f>
        <v/>
      </c>
      <c r="AM188" s="96" t="str">
        <f>IF($AL188="","",INDEX('2_Review &amp; Audit'!$H:$H,$AL188))</f>
        <v/>
      </c>
      <c r="AN188" s="108" t="str">
        <f>IF($AL188="","",INDEX('2_Review &amp; Audit'!$I:$I,$AL188))</f>
        <v/>
      </c>
      <c r="AO188" s="96" t="str">
        <f>IF($AL188="","",MAX(0,INDEX('2_Review &amp; Audit'!$H:$H,$AL188)-SUMIFS($AP$7:AP187,$AL$7:AL187,$AL188)))</f>
        <v/>
      </c>
      <c r="AP188" s="96" t="str">
        <f>IF(OR($D188="",$AK188="",$AO188=""),"",MIN($AK188,$AO188))</f>
        <v/>
      </c>
      <c r="AQ188" s="117" t="str">
        <f>IF($AP188="","",$AP188*$G188)</f>
        <v/>
      </c>
      <c r="AR188" s="117" t="str">
        <f>IF($AL188="","",$H188-IF($P188="",0,$P188)-IF($Y188="",0,$Y188)-IF($AH188="",0,$AH188)-IF($AQ188="",0,$AQ188))</f>
        <v/>
      </c>
      <c r="AS188" s="117" t="str">
        <f t="shared" si="27"/>
        <v/>
      </c>
      <c r="AT188" s="96" t="str">
        <f t="shared" si="28"/>
        <v/>
      </c>
      <c r="AU188" s="96"/>
    </row>
    <row r="189" spans="1:47" ht="12.75" customHeight="1" x14ac:dyDescent="0.2">
      <c r="A189" s="96" t="str">
        <f>IFERROR(INDEX('2_Review &amp; Audit'!$F$6:$F$505,MATCH(ROW()-5,'2_Review &amp; Audit'!$AC$6:$AC$505,0)),"")</f>
        <v/>
      </c>
      <c r="B189" s="96" t="str">
        <f>IF($A189="","",INDEX('2_Review &amp; Audit'!$C$6:$C$505,MATCH(ROW()-5,'2_Review &amp; Audit'!$AC$6:$AC$505,0)))</f>
        <v/>
      </c>
      <c r="C189" s="96" t="str">
        <f>IF($A189="","",INDEX('2_Review &amp; Audit'!$D$6:$D$505,MATCH(ROW()-5,'2_Review &amp; Audit'!$AC$6:$AC$505,0)))</f>
        <v/>
      </c>
      <c r="D189" s="114" t="str">
        <f>IF($A189="","",INDEX('2_Review &amp; Audit'!$H$6:$H$505,MATCH(ROW()-5,'2_Review &amp; Audit'!$AC$6:$AC$505,0)))</f>
        <v/>
      </c>
      <c r="E189" s="108" t="str">
        <f>IF($A189="","",INDEX('2_Review &amp; Audit'!$M$6:$M$505,MATCH(ROW()-5,'2_Review &amp; Audit'!$AC$6:$AC$505,0)))</f>
        <v/>
      </c>
      <c r="F189" s="109" t="str">
        <f>IF($A189="","",IF(INDEX('2_Review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89" s="142" t="str">
        <f>IF(OR($A189="",$F189=0),"",ABS(INDEX('2_Review &amp; Audit'!$Q$6:$Q$505,MATCH(ROW()-5,'2_Review &amp; Audit'!$AC$6:$AC$505,0))/$F189))</f>
        <v/>
      </c>
      <c r="H189" s="142" t="str">
        <f>IF($A189="","",ABS(INDEX('2_Review &amp; Audit'!$Q$6:$Q$505,MATCH(ROW()-5,'2_Review &amp; Audit'!$AC$6:$AC$505,0))))</f>
        <v/>
      </c>
      <c r="I189" s="96" t="str">
        <f>IF($A189="","",INDEX('2_Review &amp; Audit'!$Y$6:$Y$505,MATCH(ROW()-5,'2_Review &amp; Audit'!$AC$6:$AC$505,0)))</f>
        <v/>
      </c>
      <c r="J189" s="110" t="str">
        <f>IF($A189="","",IFERROR(MATCH(ROW()-5,'2_Review &amp; Audit'!$AC$6:$AC$505,0)+5,""))</f>
        <v/>
      </c>
      <c r="K189" s="96" t="str" cm="1">
        <f t="array" ref="K189">IF($A189="","",IF($AU189&lt;&gt;"",IFERROR(MATCH($AU189,'2_Review &amp; Audit'!$H$6:$H$505,0)+5,""),IFERROR(MATCH(1,INDEX(('2_Review &amp; Audit'!$F$6:$F$505=$A189)*('2_Review &amp; Audit'!$I$6:$I$505&gt;=$E189-30)*('2_Review &amp; Audit'!$I$6:$I$505&lt;=$E189+30)*('2_Review &amp; Audit'!$R$6:$R$505&gt;0),0),0)+5,"")))</f>
        <v/>
      </c>
      <c r="L189" s="110" t="str" cm="1">
        <f t="array" ref="L189">IF($K189="","",INDEX('2_Review &amp; Audit'!$H:$H,$K189))</f>
        <v/>
      </c>
      <c r="M189" s="111" t="str">
        <f t="array" ref="M189">IF($K189="","",INDEX('2_Review &amp; Audit'!$I:$I,$K189))</f>
        <v/>
      </c>
      <c r="N189" s="109" t="str" cm="1">
        <f t="array" ref="N189">IF($K189="","",MAX(0,INDEX('2_Review &amp; Audit'!$R:$R,$K189)-SUMIFS($O$7:O188,$K$7:K188,$K189)))</f>
        <v/>
      </c>
      <c r="O189" s="109" t="str">
        <f>IF(OR($K189="",$N189="",$F189=""),"",MIN($F189,$N189))</f>
        <v/>
      </c>
      <c r="P189" s="112" t="str">
        <f>IF($O189="","",$O189*$G189)</f>
        <v/>
      </c>
      <c r="Q189" s="112" t="str">
        <f>IF($M189="","",$H189-IF($P189="",0,$P189)-IF($Y189="",0,$Y189)-IF($AH189="",0,$AH189)-IF($AQ189="",0,$AQ189))</f>
        <v/>
      </c>
      <c r="R189" s="112" t="str">
        <f t="shared" si="24"/>
        <v/>
      </c>
      <c r="S189" s="96" t="str">
        <f>IF($M189="","",MAX(0,N($F189)-N($O189)))</f>
        <v/>
      </c>
      <c r="T189" s="96" t="str" cm="1">
        <f t="array" ref="T189">IF(OR($D189="",$S189="",N($S189)&lt;=0),"",IFERROR(MATCH(1,INDEX(('2_Review &amp; Audit'!$F$6:$F$505=$A189)*('2_Review &amp; Audit'!$I$6:$I$505&gt;=$E189-30)*('2_Review &amp; Audit'!$I$6:$I$505&lt;=$E189+30)*('2_Review &amp; Audit'!$R$6:$R$505&gt;0)*(ROW('2_Review &amp; Audit'!$R$6:$R$505)&gt;$K189),0),0)+5,""))</f>
        <v/>
      </c>
      <c r="U189" s="96" t="str" cm="1">
        <f t="array" ref="U189">IF($T189="","",INDEX('2_Review &amp; Audit'!$H:$H,$T189))</f>
        <v/>
      </c>
      <c r="V189" s="108" t="str">
        <f t="array" ref="V189">IF($T189="","",INDEX('2_Review &amp; Audit'!$I:$I,$T189))</f>
        <v/>
      </c>
      <c r="W189" s="96" t="str">
        <f t="array" ref="W189">IF($T189="","",MAX(0,INDEX('2_Review &amp; Audit'!$J:$J,$T189)-SUMIFS($X$7:X188,$T$7:T188,$T189)))</f>
        <v/>
      </c>
      <c r="X189" s="96" t="str">
        <f t="shared" si="21"/>
        <v/>
      </c>
      <c r="Y189" s="117" t="str">
        <f>IF($X189="","",$X189*$G189)</f>
        <v/>
      </c>
      <c r="Z189" s="117" t="str">
        <f>IF($T189="","",$H189-IF($P189="",0,$P189)-IF($Y189="",0,$Y189))</f>
        <v/>
      </c>
      <c r="AA189" s="117" t="str">
        <f t="shared" si="22"/>
        <v/>
      </c>
      <c r="AB189" s="96" t="str">
        <f t="shared" si="25"/>
        <v/>
      </c>
      <c r="AC189" s="96" t="str">
        <f t="array" ref="AC189">IF(OR($D189="",$AB189="",N($AB189)&lt;=0),"",IFERROR(MATCH(1,INDEX(('2_Review &amp; Audit'!$F$6:$F$505=$A189)*('2_Review &amp; Audit'!$I$6:$I$505&gt;=$E189-30)*('2_Review &amp; Audit'!$I$6:$I$505&lt;=$E189+30)*('2_Review &amp; Audit'!$R$6:$R$505&gt;0)*(ROW('2_Review &amp; Audit'!$R$6:$R$505)&gt;$T189),0),0)+5,""))</f>
        <v/>
      </c>
      <c r="AD189" s="96" t="str" cm="1">
        <f t="array" ref="AD189">IF($AC189="","",INDEX('2_Review &amp; Audit'!$H:$H,$AC189))</f>
        <v/>
      </c>
      <c r="AE189" s="108" t="str">
        <f t="array" ref="AE189">IF($AC189="","",INDEX('2_Review &amp; Audit'!$I:$I,$AC189))</f>
        <v/>
      </c>
      <c r="AF189" s="96" t="str">
        <f t="array" ref="AF189">IF($AC189="","",MAX(0,INDEX('2_Review &amp; Audit'!$J:$J,$AC189)-SUMIFS($AG$7:AG188,$AC$7:AC188,$AC189)))</f>
        <v/>
      </c>
      <c r="AG189" s="96" t="str">
        <f t="shared" si="29"/>
        <v/>
      </c>
      <c r="AH189" s="117" t="str">
        <f>IF($AG189="","",$AG189*$G189)</f>
        <v/>
      </c>
      <c r="AI189" s="117" t="str">
        <f>IF($AC189="","",$H189-IF($P189="",0,$P189)-IF($Y189="",0,$Y189)-IF($AH189="",0,$AH189))</f>
        <v/>
      </c>
      <c r="AJ189" s="117" t="str">
        <f t="shared" si="3"/>
        <v/>
      </c>
      <c r="AK189" s="96" t="str">
        <f t="shared" si="26"/>
        <v/>
      </c>
      <c r="AL189" s="96" t="str" cm="1">
        <f t="array" ref="AL189">IF(OR($D189="",$AK189="",N($AK189)&lt;=0),"",IFERROR(MATCH(1,INDEX(('2_Review &amp; Audit'!$F$6:$F$505=$A189)*('2_Review &amp; Audit'!$I$6:$I$505&gt;=$E189-30)*('2_Review &amp; Audit'!$I$6:$I$505&lt;=$E189+30)*('2_Review &amp; Audit'!$R$6:$R$505&gt;0)*(ROW('2_Review &amp; Audit'!$R$6:$R$505)&gt;$AC189),0),0)+5,""))</f>
        <v/>
      </c>
      <c r="AM189" s="96" t="str">
        <f>IF($AL189="","",INDEX('2_Review &amp; Audit'!$H:$H,$AL189))</f>
        <v/>
      </c>
      <c r="AN189" s="108" t="str">
        <f>IF($AL189="","",INDEX('2_Review &amp; Audit'!$I:$I,$AL189))</f>
        <v/>
      </c>
      <c r="AO189" s="96" t="str">
        <f>IF($AL189="","",MAX(0,INDEX('2_Review &amp; Audit'!$H:$H,$AL189)-SUMIFS($AP$7:AP188,$AL$7:AL188,$AL189)))</f>
        <v/>
      </c>
      <c r="AP189" s="96" t="str">
        <f>IF(OR($D189="",$AK189="",$AO189=""),"",MIN($AK189,$AO189))</f>
        <v/>
      </c>
      <c r="AQ189" s="117" t="str">
        <f>IF($AP189="","",$AP189*$G189)</f>
        <v/>
      </c>
      <c r="AR189" s="117" t="str">
        <f>IF($AL189="","",$H189-IF($P189="",0,$P189)-IF($Y189="",0,$Y189)-IF($AH189="",0,$AH189)-IF($AQ189="",0,$AQ189))</f>
        <v/>
      </c>
      <c r="AS189" s="117" t="str">
        <f t="shared" si="27"/>
        <v/>
      </c>
      <c r="AT189" s="96" t="str">
        <f t="shared" si="28"/>
        <v/>
      </c>
      <c r="AU189" s="96"/>
    </row>
    <row r="190" spans="1:47" ht="12.75" customHeight="1" x14ac:dyDescent="0.2">
      <c r="A190" s="96" t="str">
        <f>IFERROR(INDEX('2_Review &amp; Audit'!$F$6:$F$505,MATCH(ROW()-5,'2_Review &amp; Audit'!$AC$6:$AC$505,0)),"")</f>
        <v/>
      </c>
      <c r="B190" s="96" t="str">
        <f>IF($A190="","",INDEX('2_Review &amp; Audit'!$C$6:$C$505,MATCH(ROW()-5,'2_Review &amp; Audit'!$AC$6:$AC$505,0)))</f>
        <v/>
      </c>
      <c r="C190" s="96" t="str">
        <f>IF($A190="","",INDEX('2_Review &amp; Audit'!$D$6:$D$505,MATCH(ROW()-5,'2_Review &amp; Audit'!$AC$6:$AC$505,0)))</f>
        <v/>
      </c>
      <c r="D190" s="114" t="str">
        <f>IF($A190="","",INDEX('2_Review &amp; Audit'!$H$6:$H$505,MATCH(ROW()-5,'2_Review &amp; Audit'!$AC$6:$AC$505,0)))</f>
        <v/>
      </c>
      <c r="E190" s="108" t="str">
        <f>IF($A190="","",INDEX('2_Review &amp; Audit'!$M$6:$M$505,MATCH(ROW()-5,'2_Review &amp; Audit'!$AC$6:$AC$505,0)))</f>
        <v/>
      </c>
      <c r="F190" s="109" t="str">
        <f>IF($A190="","",IF(INDEX('2_Review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90" s="142" t="str">
        <f>IF(OR($A190="",$F190=0),"",ABS(INDEX('2_Review &amp; Audit'!$Q$6:$Q$505,MATCH(ROW()-5,'2_Review &amp; Audit'!$AC$6:$AC$505,0))/$F190))</f>
        <v/>
      </c>
      <c r="H190" s="142" t="str">
        <f>IF($A190="","",ABS(INDEX('2_Review &amp; Audit'!$Q$6:$Q$505,MATCH(ROW()-5,'2_Review &amp; Audit'!$AC$6:$AC$505,0))))</f>
        <v/>
      </c>
      <c r="I190" s="96" t="str">
        <f>IF($A190="","",INDEX('2_Review &amp; Audit'!$Y$6:$Y$505,MATCH(ROW()-5,'2_Review &amp; Audit'!$AC$6:$AC$505,0)))</f>
        <v/>
      </c>
      <c r="J190" s="110" t="str">
        <f>IF($A190="","",IFERROR(MATCH(ROW()-5,'2_Review &amp; Audit'!$AC$6:$AC$505,0)+5,""))</f>
        <v/>
      </c>
      <c r="K190" s="96" t="str" cm="1">
        <f t="array" ref="K190">IF($A190="","",IF($AU190&lt;&gt;"",IFERROR(MATCH($AU190,'2_Review &amp; Audit'!$H$6:$H$505,0)+5,""),IFERROR(MATCH(1,INDEX(('2_Review &amp; Audit'!$F$6:$F$505=$A190)*('2_Review &amp; Audit'!$I$6:$I$505&gt;=$E190-30)*('2_Review &amp; Audit'!$I$6:$I$505&lt;=$E190+30)*('2_Review &amp; Audit'!$R$6:$R$505&gt;0),0),0)+5,"")))</f>
        <v/>
      </c>
      <c r="L190" s="110" t="str" cm="1">
        <f t="array" ref="L190">IF($K190="","",INDEX('2_Review &amp; Audit'!$H:$H,$K190))</f>
        <v/>
      </c>
      <c r="M190" s="111" t="str">
        <f t="array" ref="M190">IF($K190="","",INDEX('2_Review &amp; Audit'!$I:$I,$K190))</f>
        <v/>
      </c>
      <c r="N190" s="109" t="str" cm="1">
        <f t="array" ref="N190">IF($K190="","",MAX(0,INDEX('2_Review &amp; Audit'!$R:$R,$K190)-SUMIFS($O$7:O189,$K$7:K189,$K190)))</f>
        <v/>
      </c>
      <c r="O190" s="109" t="str">
        <f>IF(OR($K190="",$N190="",$F190=""),"",MIN($F190,$N190))</f>
        <v/>
      </c>
      <c r="P190" s="112" t="str">
        <f>IF($O190="","",$O190*$G190)</f>
        <v/>
      </c>
      <c r="Q190" s="112" t="str">
        <f>IF($M190="","",$H190-IF($P190="",0,$P190)-IF($Y190="",0,$Y190)-IF($AH190="",0,$AH190)-IF($AQ190="",0,$AQ190))</f>
        <v/>
      </c>
      <c r="R190" s="112" t="str">
        <f t="shared" si="24"/>
        <v/>
      </c>
      <c r="S190" s="96" t="str">
        <f>IF($M190="","",MAX(0,N($F190)-N($O190)))</f>
        <v/>
      </c>
      <c r="T190" s="96" t="str" cm="1">
        <f t="array" ref="T190">IF(OR($D190="",$S190="",N($S190)&lt;=0),"",IFERROR(MATCH(1,INDEX(('2_Review &amp; Audit'!$F$6:$F$505=$A190)*('2_Review &amp; Audit'!$I$6:$I$505&gt;=$E190-30)*('2_Review &amp; Audit'!$I$6:$I$505&lt;=$E190+30)*('2_Review &amp; Audit'!$R$6:$R$505&gt;0)*(ROW('2_Review &amp; Audit'!$R$6:$R$505)&gt;$K190),0),0)+5,""))</f>
        <v/>
      </c>
      <c r="U190" s="96" t="str" cm="1">
        <f t="array" ref="U190">IF($T190="","",INDEX('2_Review &amp; Audit'!$H:$H,$T190))</f>
        <v/>
      </c>
      <c r="V190" s="108" t="str">
        <f t="array" ref="V190">IF($T190="","",INDEX('2_Review &amp; Audit'!$I:$I,$T190))</f>
        <v/>
      </c>
      <c r="W190" s="96" t="str">
        <f t="array" ref="W190">IF($T190="","",MAX(0,INDEX('2_Review &amp; Audit'!$J:$J,$T190)-SUMIFS($X$7:X189,$T$7:T189,$T190)))</f>
        <v/>
      </c>
      <c r="X190" s="96" t="str">
        <f t="shared" si="21"/>
        <v/>
      </c>
      <c r="Y190" s="117" t="str">
        <f>IF($X190="","",$X190*$G190)</f>
        <v/>
      </c>
      <c r="Z190" s="117" t="str">
        <f>IF($T190="","",$H190-IF($P190="",0,$P190)-IF($Y190="",0,$Y190))</f>
        <v/>
      </c>
      <c r="AA190" s="117" t="str">
        <f t="shared" si="22"/>
        <v/>
      </c>
      <c r="AB190" s="96" t="str">
        <f t="shared" si="25"/>
        <v/>
      </c>
      <c r="AC190" s="96" t="str">
        <f t="array" ref="AC190">IF(OR($D190="",$AB190="",N($AB190)&lt;=0),"",IFERROR(MATCH(1,INDEX(('2_Review &amp; Audit'!$F$6:$F$505=$A190)*('2_Review &amp; Audit'!$I$6:$I$505&gt;=$E190-30)*('2_Review &amp; Audit'!$I$6:$I$505&lt;=$E190+30)*('2_Review &amp; Audit'!$R$6:$R$505&gt;0)*(ROW('2_Review &amp; Audit'!$R$6:$R$505)&gt;$T190),0),0)+5,""))</f>
        <v/>
      </c>
      <c r="AD190" s="96" t="str" cm="1">
        <f t="array" ref="AD190">IF($AC190="","",INDEX('2_Review &amp; Audit'!$H:$H,$AC190))</f>
        <v/>
      </c>
      <c r="AE190" s="108" t="str">
        <f t="array" ref="AE190">IF($AC190="","",INDEX('2_Review &amp; Audit'!$I:$I,$AC190))</f>
        <v/>
      </c>
      <c r="AF190" s="96" t="str">
        <f t="array" ref="AF190">IF($AC190="","",MAX(0,INDEX('2_Review &amp; Audit'!$J:$J,$AC190)-SUMIFS($AG$7:AG189,$AC$7:AC189,$AC190)))</f>
        <v/>
      </c>
      <c r="AG190" s="96" t="str">
        <f t="shared" si="29"/>
        <v/>
      </c>
      <c r="AH190" s="117" t="str">
        <f>IF($AG190="","",$AG190*$G190)</f>
        <v/>
      </c>
      <c r="AI190" s="117" t="str">
        <f>IF($AC190="","",$H190-IF($P190="",0,$P190)-IF($Y190="",0,$Y190)-IF($AH190="",0,$AH190))</f>
        <v/>
      </c>
      <c r="AJ190" s="117" t="str">
        <f t="shared" si="3"/>
        <v/>
      </c>
      <c r="AK190" s="96" t="str">
        <f t="shared" si="26"/>
        <v/>
      </c>
      <c r="AL190" s="96" t="str" cm="1">
        <f t="array" ref="AL190">IF(OR($D190="",$AK190="",N($AK190)&lt;=0),"",IFERROR(MATCH(1,INDEX(('2_Review &amp; Audit'!$F$6:$F$505=$A190)*('2_Review &amp; Audit'!$I$6:$I$505&gt;=$E190-30)*('2_Review &amp; Audit'!$I$6:$I$505&lt;=$E190+30)*('2_Review &amp; Audit'!$R$6:$R$505&gt;0)*(ROW('2_Review &amp; Audit'!$R$6:$R$505)&gt;$AC190),0),0)+5,""))</f>
        <v/>
      </c>
      <c r="AM190" s="96" t="str">
        <f>IF($AL190="","",INDEX('2_Review &amp; Audit'!$H:$H,$AL190))</f>
        <v/>
      </c>
      <c r="AN190" s="108" t="str">
        <f>IF($AL190="","",INDEX('2_Review &amp; Audit'!$I:$I,$AL190))</f>
        <v/>
      </c>
      <c r="AO190" s="96" t="str">
        <f>IF($AL190="","",MAX(0,INDEX('2_Review &amp; Audit'!$H:$H,$AL190)-SUMIFS($AP$7:AP189,$AL$7:AL189,$AL190)))</f>
        <v/>
      </c>
      <c r="AP190" s="96" t="str">
        <f>IF(OR($D190="",$AK190="",$AO190=""),"",MIN($AK190,$AO190))</f>
        <v/>
      </c>
      <c r="AQ190" s="117" t="str">
        <f>IF($AP190="","",$AP190*$G190)</f>
        <v/>
      </c>
      <c r="AR190" s="117" t="str">
        <f>IF($AL190="","",$H190-IF($P190="",0,$P190)-IF($Y190="",0,$Y190)-IF($AH190="",0,$AH190)-IF($AQ190="",0,$AQ190))</f>
        <v/>
      </c>
      <c r="AS190" s="117" t="str">
        <f t="shared" si="27"/>
        <v/>
      </c>
      <c r="AT190" s="96" t="str">
        <f t="shared" si="28"/>
        <v/>
      </c>
      <c r="AU190" s="96"/>
    </row>
    <row r="191" spans="1:47" ht="12.75" customHeight="1" x14ac:dyDescent="0.2">
      <c r="A191" s="96" t="str">
        <f>IFERROR(INDEX('2_Review &amp; Audit'!$F$6:$F$505,MATCH(ROW()-5,'2_Review &amp; Audit'!$AC$6:$AC$505,0)),"")</f>
        <v/>
      </c>
      <c r="B191" s="96" t="str">
        <f>IF($A191="","",INDEX('2_Review &amp; Audit'!$C$6:$C$505,MATCH(ROW()-5,'2_Review &amp; Audit'!$AC$6:$AC$505,0)))</f>
        <v/>
      </c>
      <c r="C191" s="96" t="str">
        <f>IF($A191="","",INDEX('2_Review &amp; Audit'!$D$6:$D$505,MATCH(ROW()-5,'2_Review &amp; Audit'!$AC$6:$AC$505,0)))</f>
        <v/>
      </c>
      <c r="D191" s="114" t="str">
        <f>IF($A191="","",INDEX('2_Review &amp; Audit'!$H$6:$H$505,MATCH(ROW()-5,'2_Review &amp; Audit'!$AC$6:$AC$505,0)))</f>
        <v/>
      </c>
      <c r="E191" s="108" t="str">
        <f>IF($A191="","",INDEX('2_Review &amp; Audit'!$M$6:$M$505,MATCH(ROW()-5,'2_Review &amp; Audit'!$AC$6:$AC$505,0)))</f>
        <v/>
      </c>
      <c r="F191" s="109" t="str">
        <f>IF($A191="","",IF(INDEX('2_Review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91" s="142" t="str">
        <f>IF(OR($A191="",$F191=0),"",ABS(INDEX('2_Review &amp; Audit'!$Q$6:$Q$505,MATCH(ROW()-5,'2_Review &amp; Audit'!$AC$6:$AC$505,0))/$F191))</f>
        <v/>
      </c>
      <c r="H191" s="142" t="str">
        <f>IF($A191="","",ABS(INDEX('2_Review &amp; Audit'!$Q$6:$Q$505,MATCH(ROW()-5,'2_Review &amp; Audit'!$AC$6:$AC$505,0))))</f>
        <v/>
      </c>
      <c r="I191" s="96" t="str">
        <f>IF($A191="","",INDEX('2_Review &amp; Audit'!$Y$6:$Y$505,MATCH(ROW()-5,'2_Review &amp; Audit'!$AC$6:$AC$505,0)))</f>
        <v/>
      </c>
      <c r="J191" s="110" t="str">
        <f>IF($A191="","",IFERROR(MATCH(ROW()-5,'2_Review &amp; Audit'!$AC$6:$AC$505,0)+5,""))</f>
        <v/>
      </c>
      <c r="K191" s="96" t="str" cm="1">
        <f t="array" ref="K191">IF($A191="","",IF($AU191&lt;&gt;"",IFERROR(MATCH($AU191,'2_Review &amp; Audit'!$H$6:$H$505,0)+5,""),IFERROR(MATCH(1,INDEX(('2_Review &amp; Audit'!$F$6:$F$505=$A191)*('2_Review &amp; Audit'!$I$6:$I$505&gt;=$E191-30)*('2_Review &amp; Audit'!$I$6:$I$505&lt;=$E191+30)*('2_Review &amp; Audit'!$R$6:$R$505&gt;0),0),0)+5,"")))</f>
        <v/>
      </c>
      <c r="L191" s="110" t="str" cm="1">
        <f t="array" ref="L191">IF($K191="","",INDEX('2_Review &amp; Audit'!$H:$H,$K191))</f>
        <v/>
      </c>
      <c r="M191" s="111" t="str">
        <f t="array" ref="M191">IF($K191="","",INDEX('2_Review &amp; Audit'!$I:$I,$K191))</f>
        <v/>
      </c>
      <c r="N191" s="109" t="str" cm="1">
        <f t="array" ref="N191">IF($K191="","",MAX(0,INDEX('2_Review &amp; Audit'!$R:$R,$K191)-SUMIFS($O$7:O190,$K$7:K190,$K191)))</f>
        <v/>
      </c>
      <c r="O191" s="109" t="str">
        <f>IF(OR($K191="",$N191="",$F191=""),"",MIN($F191,$N191))</f>
        <v/>
      </c>
      <c r="P191" s="112" t="str">
        <f>IF($O191="","",$O191*$G191)</f>
        <v/>
      </c>
      <c r="Q191" s="112" t="str">
        <f>IF($M191="","",$H191-IF($P191="",0,$P191)-IF($Y191="",0,$Y191)-IF($AH191="",0,$AH191)-IF($AQ191="",0,$AQ191))</f>
        <v/>
      </c>
      <c r="R191" s="112" t="str">
        <f t="shared" si="24"/>
        <v/>
      </c>
      <c r="S191" s="96" t="str">
        <f>IF($M191="","",MAX(0,N($F191)-N($O191)))</f>
        <v/>
      </c>
      <c r="T191" s="96" t="str" cm="1">
        <f t="array" ref="T191">IF(OR($D191="",$S191="",N($S191)&lt;=0),"",IFERROR(MATCH(1,INDEX(('2_Review &amp; Audit'!$F$6:$F$505=$A191)*('2_Review &amp; Audit'!$I$6:$I$505&gt;=$E191-30)*('2_Review &amp; Audit'!$I$6:$I$505&lt;=$E191+30)*('2_Review &amp; Audit'!$R$6:$R$505&gt;0)*(ROW('2_Review &amp; Audit'!$R$6:$R$505)&gt;$K191),0),0)+5,""))</f>
        <v/>
      </c>
      <c r="U191" s="96" t="str" cm="1">
        <f t="array" ref="U191">IF($T191="","",INDEX('2_Review &amp; Audit'!$H:$H,$T191))</f>
        <v/>
      </c>
      <c r="V191" s="108" t="str">
        <f t="array" ref="V191">IF($T191="","",INDEX('2_Review &amp; Audit'!$I:$I,$T191))</f>
        <v/>
      </c>
      <c r="W191" s="96" t="str">
        <f t="array" ref="W191">IF($T191="","",MAX(0,INDEX('2_Review &amp; Audit'!$J:$J,$T191)-SUMIFS($X$7:X190,$T$7:T190,$T191)))</f>
        <v/>
      </c>
      <c r="X191" s="96" t="str">
        <f t="shared" si="21"/>
        <v/>
      </c>
      <c r="Y191" s="117" t="str">
        <f>IF($X191="","",$X191*$G191)</f>
        <v/>
      </c>
      <c r="Z191" s="117" t="str">
        <f>IF($T191="","",$H191-IF($P191="",0,$P191)-IF($Y191="",0,$Y191))</f>
        <v/>
      </c>
      <c r="AA191" s="117" t="str">
        <f t="shared" si="22"/>
        <v/>
      </c>
      <c r="AB191" s="96" t="str">
        <f t="shared" si="25"/>
        <v/>
      </c>
      <c r="AC191" s="96" t="str">
        <f t="array" ref="AC191">IF(OR($D191="",$AB191="",N($AB191)&lt;=0),"",IFERROR(MATCH(1,INDEX(('2_Review &amp; Audit'!$F$6:$F$505=$A191)*('2_Review &amp; Audit'!$I$6:$I$505&gt;=$E191-30)*('2_Review &amp; Audit'!$I$6:$I$505&lt;=$E191+30)*('2_Review &amp; Audit'!$R$6:$R$505&gt;0)*(ROW('2_Review &amp; Audit'!$R$6:$R$505)&gt;$T191),0),0)+5,""))</f>
        <v/>
      </c>
      <c r="AD191" s="96" t="str" cm="1">
        <f t="array" ref="AD191">IF($AC191="","",INDEX('2_Review &amp; Audit'!$H:$H,$AC191))</f>
        <v/>
      </c>
      <c r="AE191" s="108" t="str">
        <f t="array" ref="AE191">IF($AC191="","",INDEX('2_Review &amp; Audit'!$I:$I,$AC191))</f>
        <v/>
      </c>
      <c r="AF191" s="96" t="str">
        <f t="array" ref="AF191">IF($AC191="","",MAX(0,INDEX('2_Review &amp; Audit'!$J:$J,$AC191)-SUMIFS($AG$7:AG190,$AC$7:AC190,$AC191)))</f>
        <v/>
      </c>
      <c r="AG191" s="96" t="str">
        <f t="shared" si="29"/>
        <v/>
      </c>
      <c r="AH191" s="117" t="str">
        <f>IF($AG191="","",$AG191*$G191)</f>
        <v/>
      </c>
      <c r="AI191" s="117" t="str">
        <f>IF($AC191="","",$H191-IF($P191="",0,$P191)-IF($Y191="",0,$Y191)-IF($AH191="",0,$AH191))</f>
        <v/>
      </c>
      <c r="AJ191" s="117" t="str">
        <f t="shared" si="3"/>
        <v/>
      </c>
      <c r="AK191" s="96" t="str">
        <f t="shared" si="26"/>
        <v/>
      </c>
      <c r="AL191" s="96" t="str" cm="1">
        <f t="array" ref="AL191">IF(OR($D191="",$AK191="",N($AK191)&lt;=0),"",IFERROR(MATCH(1,INDEX(('2_Review &amp; Audit'!$F$6:$F$505=$A191)*('2_Review &amp; Audit'!$I$6:$I$505&gt;=$E191-30)*('2_Review &amp; Audit'!$I$6:$I$505&lt;=$E191+30)*('2_Review &amp; Audit'!$R$6:$R$505&gt;0)*(ROW('2_Review &amp; Audit'!$R$6:$R$505)&gt;$AC191),0),0)+5,""))</f>
        <v/>
      </c>
      <c r="AM191" s="96" t="str">
        <f>IF($AL191="","",INDEX('2_Review &amp; Audit'!$H:$H,$AL191))</f>
        <v/>
      </c>
      <c r="AN191" s="108" t="str">
        <f>IF($AL191="","",INDEX('2_Review &amp; Audit'!$I:$I,$AL191))</f>
        <v/>
      </c>
      <c r="AO191" s="96" t="str">
        <f>IF($AL191="","",MAX(0,INDEX('2_Review &amp; Audit'!$H:$H,$AL191)-SUMIFS($AP$7:AP190,$AL$7:AL190,$AL191)))</f>
        <v/>
      </c>
      <c r="AP191" s="96" t="str">
        <f>IF(OR($D191="",$AK191="",$AO191=""),"",MIN($AK191,$AO191))</f>
        <v/>
      </c>
      <c r="AQ191" s="117" t="str">
        <f>IF($AP191="","",$AP191*$G191)</f>
        <v/>
      </c>
      <c r="AR191" s="117" t="str">
        <f>IF($AL191="","",$H191-IF($P191="",0,$P191)-IF($Y191="",0,$Y191)-IF($AH191="",0,$AH191)-IF($AQ191="",0,$AQ191))</f>
        <v/>
      </c>
      <c r="AS191" s="117" t="str">
        <f t="shared" si="27"/>
        <v/>
      </c>
      <c r="AT191" s="96" t="str">
        <f t="shared" si="28"/>
        <v/>
      </c>
      <c r="AU191" s="96"/>
    </row>
    <row r="192" spans="1:47" ht="12.75" customHeight="1" x14ac:dyDescent="0.2">
      <c r="A192" s="96" t="str">
        <f>IFERROR(INDEX('2_Review &amp; Audit'!$F$6:$F$505,MATCH(ROW()-5,'2_Review &amp; Audit'!$AC$6:$AC$505,0)),"")</f>
        <v/>
      </c>
      <c r="B192" s="96" t="str">
        <f>IF($A192="","",INDEX('2_Review &amp; Audit'!$C$6:$C$505,MATCH(ROW()-5,'2_Review &amp; Audit'!$AC$6:$AC$505,0)))</f>
        <v/>
      </c>
      <c r="C192" s="96" t="str">
        <f>IF($A192="","",INDEX('2_Review &amp; Audit'!$D$6:$D$505,MATCH(ROW()-5,'2_Review &amp; Audit'!$AC$6:$AC$505,0)))</f>
        <v/>
      </c>
      <c r="D192" s="114" t="str">
        <f>IF($A192="","",INDEX('2_Review &amp; Audit'!$H$6:$H$505,MATCH(ROW()-5,'2_Review &amp; Audit'!$AC$6:$AC$505,0)))</f>
        <v/>
      </c>
      <c r="E192" s="108" t="str">
        <f>IF($A192="","",INDEX('2_Review &amp; Audit'!$M$6:$M$505,MATCH(ROW()-5,'2_Review &amp; Audit'!$AC$6:$AC$505,0)))</f>
        <v/>
      </c>
      <c r="F192" s="109" t="str">
        <f>IF($A192="","",IF(INDEX('2_Review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92" s="142" t="str">
        <f>IF(OR($A192="",$F192=0),"",ABS(INDEX('2_Review &amp; Audit'!$Q$6:$Q$505,MATCH(ROW()-5,'2_Review &amp; Audit'!$AC$6:$AC$505,0))/$F192))</f>
        <v/>
      </c>
      <c r="H192" s="142" t="str">
        <f>IF($A192="","",ABS(INDEX('2_Review &amp; Audit'!$Q$6:$Q$505,MATCH(ROW()-5,'2_Review &amp; Audit'!$AC$6:$AC$505,0))))</f>
        <v/>
      </c>
      <c r="I192" s="96" t="str">
        <f>IF($A192="","",INDEX('2_Review &amp; Audit'!$Y$6:$Y$505,MATCH(ROW()-5,'2_Review &amp; Audit'!$AC$6:$AC$505,0)))</f>
        <v/>
      </c>
      <c r="J192" s="110" t="str">
        <f>IF($A192="","",IFERROR(MATCH(ROW()-5,'2_Review &amp; Audit'!$AC$6:$AC$505,0)+5,""))</f>
        <v/>
      </c>
      <c r="K192" s="96" t="str" cm="1">
        <f t="array" ref="K192">IF($A192="","",IF($AU192&lt;&gt;"",IFERROR(MATCH($AU192,'2_Review &amp; Audit'!$H$6:$H$505,0)+5,""),IFERROR(MATCH(1,INDEX(('2_Review &amp; Audit'!$F$6:$F$505=$A192)*('2_Review &amp; Audit'!$I$6:$I$505&gt;=$E192-30)*('2_Review &amp; Audit'!$I$6:$I$505&lt;=$E192+30)*('2_Review &amp; Audit'!$R$6:$R$505&gt;0),0),0)+5,"")))</f>
        <v/>
      </c>
      <c r="L192" s="110" t="str" cm="1">
        <f t="array" ref="L192">IF($K192="","",INDEX('2_Review &amp; Audit'!$H:$H,$K192))</f>
        <v/>
      </c>
      <c r="M192" s="111" t="str">
        <f t="array" ref="M192">IF($K192="","",INDEX('2_Review &amp; Audit'!$I:$I,$K192))</f>
        <v/>
      </c>
      <c r="N192" s="109" t="str" cm="1">
        <f t="array" ref="N192">IF($K192="","",MAX(0,INDEX('2_Review &amp; Audit'!$R:$R,$K192)-SUMIFS($O$7:O191,$K$7:K191,$K192)))</f>
        <v/>
      </c>
      <c r="O192" s="109" t="str">
        <f>IF(OR($K192="",$N192="",$F192=""),"",MIN($F192,$N192))</f>
        <v/>
      </c>
      <c r="P192" s="112" t="str">
        <f>IF($O192="","",$O192*$G192)</f>
        <v/>
      </c>
      <c r="Q192" s="112" t="str">
        <f>IF($M192="","",$H192-IF($P192="",0,$P192)-IF($Y192="",0,$Y192)-IF($AH192="",0,$AH192)-IF($AQ192="",0,$AQ192))</f>
        <v/>
      </c>
      <c r="R192" s="112" t="str">
        <f t="shared" si="24"/>
        <v/>
      </c>
      <c r="S192" s="96" t="str">
        <f>IF($M192="","",MAX(0,N($F192)-N($O192)))</f>
        <v/>
      </c>
      <c r="T192" s="96" t="str" cm="1">
        <f t="array" ref="T192">IF(OR($D192="",$S192="",N($S192)&lt;=0),"",IFERROR(MATCH(1,INDEX(('2_Review &amp; Audit'!$F$6:$F$505=$A192)*('2_Review &amp; Audit'!$I$6:$I$505&gt;=$E192-30)*('2_Review &amp; Audit'!$I$6:$I$505&lt;=$E192+30)*('2_Review &amp; Audit'!$R$6:$R$505&gt;0)*(ROW('2_Review &amp; Audit'!$R$6:$R$505)&gt;$K192),0),0)+5,""))</f>
        <v/>
      </c>
      <c r="U192" s="96" t="str" cm="1">
        <f t="array" ref="U192">IF($T192="","",INDEX('2_Review &amp; Audit'!$H:$H,$T192))</f>
        <v/>
      </c>
      <c r="V192" s="108" t="str">
        <f t="array" ref="V192">IF($T192="","",INDEX('2_Review &amp; Audit'!$I:$I,$T192))</f>
        <v/>
      </c>
      <c r="W192" s="96" t="str">
        <f t="array" ref="W192">IF($T192="","",MAX(0,INDEX('2_Review &amp; Audit'!$J:$J,$T192)-SUMIFS($X$7:X191,$T$7:T191,$T192)))</f>
        <v/>
      </c>
      <c r="X192" s="96" t="str">
        <f t="shared" si="21"/>
        <v/>
      </c>
      <c r="Y192" s="117" t="str">
        <f>IF($X192="","",$X192*$G192)</f>
        <v/>
      </c>
      <c r="Z192" s="117" t="str">
        <f>IF($T192="","",$H192-IF($P192="",0,$P192)-IF($Y192="",0,$Y192))</f>
        <v/>
      </c>
      <c r="AA192" s="117" t="str">
        <f t="shared" si="22"/>
        <v/>
      </c>
      <c r="AB192" s="96" t="str">
        <f t="shared" si="25"/>
        <v/>
      </c>
      <c r="AC192" s="96" t="str">
        <f t="array" ref="AC192">IF(OR($D192="",$AB192="",N($AB192)&lt;=0),"",IFERROR(MATCH(1,INDEX(('2_Review &amp; Audit'!$F$6:$F$505=$A192)*('2_Review &amp; Audit'!$I$6:$I$505&gt;=$E192-30)*('2_Review &amp; Audit'!$I$6:$I$505&lt;=$E192+30)*('2_Review &amp; Audit'!$R$6:$R$505&gt;0)*(ROW('2_Review &amp; Audit'!$R$6:$R$505)&gt;$T192),0),0)+5,""))</f>
        <v/>
      </c>
      <c r="AD192" s="96" t="str" cm="1">
        <f t="array" ref="AD192">IF($AC192="","",INDEX('2_Review &amp; Audit'!$H:$H,$AC192))</f>
        <v/>
      </c>
      <c r="AE192" s="108" t="str">
        <f t="array" ref="AE192">IF($AC192="","",INDEX('2_Review &amp; Audit'!$I:$I,$AC192))</f>
        <v/>
      </c>
      <c r="AF192" s="96" t="str">
        <f t="array" ref="AF192">IF($AC192="","",MAX(0,INDEX('2_Review &amp; Audit'!$J:$J,$AC192)-SUMIFS($AG$7:AG191,$AC$7:AC191,$AC192)))</f>
        <v/>
      </c>
      <c r="AG192" s="96" t="str">
        <f t="shared" si="29"/>
        <v/>
      </c>
      <c r="AH192" s="117" t="str">
        <f>IF($AG192="","",$AG192*$G192)</f>
        <v/>
      </c>
      <c r="AI192" s="117" t="str">
        <f>IF($AC192="","",$H192-IF($P192="",0,$P192)-IF($Y192="",0,$Y192)-IF($AH192="",0,$AH192))</f>
        <v/>
      </c>
      <c r="AJ192" s="117" t="str">
        <f t="shared" si="3"/>
        <v/>
      </c>
      <c r="AK192" s="96" t="str">
        <f t="shared" si="26"/>
        <v/>
      </c>
      <c r="AL192" s="96" t="str" cm="1">
        <f t="array" ref="AL192">IF(OR($D192="",$AK192="",N($AK192)&lt;=0),"",IFERROR(MATCH(1,INDEX(('2_Review &amp; Audit'!$F$6:$F$505=$A192)*('2_Review &amp; Audit'!$I$6:$I$505&gt;=$E192-30)*('2_Review &amp; Audit'!$I$6:$I$505&lt;=$E192+30)*('2_Review &amp; Audit'!$R$6:$R$505&gt;0)*(ROW('2_Review &amp; Audit'!$R$6:$R$505)&gt;$AC192),0),0)+5,""))</f>
        <v/>
      </c>
      <c r="AM192" s="96" t="str">
        <f>IF($AL192="","",INDEX('2_Review &amp; Audit'!$H:$H,$AL192))</f>
        <v/>
      </c>
      <c r="AN192" s="108" t="str">
        <f>IF($AL192="","",INDEX('2_Review &amp; Audit'!$I:$I,$AL192))</f>
        <v/>
      </c>
      <c r="AO192" s="96" t="str">
        <f>IF($AL192="","",MAX(0,INDEX('2_Review &amp; Audit'!$H:$H,$AL192)-SUMIFS($AP$7:AP191,$AL$7:AL191,$AL192)))</f>
        <v/>
      </c>
      <c r="AP192" s="96" t="str">
        <f>IF(OR($D192="",$AK192="",$AO192=""),"",MIN($AK192,$AO192))</f>
        <v/>
      </c>
      <c r="AQ192" s="117" t="str">
        <f>IF($AP192="","",$AP192*$G192)</f>
        <v/>
      </c>
      <c r="AR192" s="117" t="str">
        <f>IF($AL192="","",$H192-IF($P192="",0,$P192)-IF($Y192="",0,$Y192)-IF($AH192="",0,$AH192)-IF($AQ192="",0,$AQ192))</f>
        <v/>
      </c>
      <c r="AS192" s="117" t="str">
        <f t="shared" si="27"/>
        <v/>
      </c>
      <c r="AT192" s="96" t="str">
        <f t="shared" si="28"/>
        <v/>
      </c>
      <c r="AU192" s="96"/>
    </row>
    <row r="193" spans="1:47" ht="12.75" customHeight="1" x14ac:dyDescent="0.2">
      <c r="A193" s="96" t="str">
        <f>IFERROR(INDEX('2_Review &amp; Audit'!$F$6:$F$505,MATCH(ROW()-5,'2_Review &amp; Audit'!$AC$6:$AC$505,0)),"")</f>
        <v/>
      </c>
      <c r="B193" s="96" t="str">
        <f>IF($A193="","",INDEX('2_Review &amp; Audit'!$C$6:$C$505,MATCH(ROW()-5,'2_Review &amp; Audit'!$AC$6:$AC$505,0)))</f>
        <v/>
      </c>
      <c r="C193" s="96" t="str">
        <f>IF($A193="","",INDEX('2_Review &amp; Audit'!$D$6:$D$505,MATCH(ROW()-5,'2_Review &amp; Audit'!$AC$6:$AC$505,0)))</f>
        <v/>
      </c>
      <c r="D193" s="114" t="str">
        <f>IF($A193="","",INDEX('2_Review &amp; Audit'!$H$6:$H$505,MATCH(ROW()-5,'2_Review &amp; Audit'!$AC$6:$AC$505,0)))</f>
        <v/>
      </c>
      <c r="E193" s="108" t="str">
        <f>IF($A193="","",INDEX('2_Review &amp; Audit'!$M$6:$M$505,MATCH(ROW()-5,'2_Review &amp; Audit'!$AC$6:$AC$505,0)))</f>
        <v/>
      </c>
      <c r="F193" s="109" t="str">
        <f>IF($A193="","",IF(INDEX('2_Review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93" s="142" t="str">
        <f>IF(OR($A193="",$F193=0),"",ABS(INDEX('2_Review &amp; Audit'!$Q$6:$Q$505,MATCH(ROW()-5,'2_Review &amp; Audit'!$AC$6:$AC$505,0))/$F193))</f>
        <v/>
      </c>
      <c r="H193" s="142" t="str">
        <f>IF($A193="","",ABS(INDEX('2_Review &amp; Audit'!$Q$6:$Q$505,MATCH(ROW()-5,'2_Review &amp; Audit'!$AC$6:$AC$505,0))))</f>
        <v/>
      </c>
      <c r="I193" s="96" t="str">
        <f>IF($A193="","",INDEX('2_Review &amp; Audit'!$Y$6:$Y$505,MATCH(ROW()-5,'2_Review &amp; Audit'!$AC$6:$AC$505,0)))</f>
        <v/>
      </c>
      <c r="J193" s="110" t="str">
        <f>IF($A193="","",IFERROR(MATCH(ROW()-5,'2_Review &amp; Audit'!$AC$6:$AC$505,0)+5,""))</f>
        <v/>
      </c>
      <c r="K193" s="96" t="str" cm="1">
        <f t="array" ref="K193">IF($A193="","",IF($AU193&lt;&gt;"",IFERROR(MATCH($AU193,'2_Review &amp; Audit'!$H$6:$H$505,0)+5,""),IFERROR(MATCH(1,INDEX(('2_Review &amp; Audit'!$F$6:$F$505=$A193)*('2_Review &amp; Audit'!$I$6:$I$505&gt;=$E193-30)*('2_Review &amp; Audit'!$I$6:$I$505&lt;=$E193+30)*('2_Review &amp; Audit'!$R$6:$R$505&gt;0),0),0)+5,"")))</f>
        <v/>
      </c>
      <c r="L193" s="110" t="str" cm="1">
        <f t="array" ref="L193">IF($K193="","",INDEX('2_Review &amp; Audit'!$H:$H,$K193))</f>
        <v/>
      </c>
      <c r="M193" s="111" t="str">
        <f t="array" ref="M193">IF($K193="","",INDEX('2_Review &amp; Audit'!$I:$I,$K193))</f>
        <v/>
      </c>
      <c r="N193" s="109" t="str" cm="1">
        <f t="array" ref="N193">IF($K193="","",MAX(0,INDEX('2_Review &amp; Audit'!$R:$R,$K193)-SUMIFS($O$7:O192,$K$7:K192,$K193)))</f>
        <v/>
      </c>
      <c r="O193" s="109" t="str">
        <f>IF(OR($K193="",$N193="",$F193=""),"",MIN($F193,$N193))</f>
        <v/>
      </c>
      <c r="P193" s="112" t="str">
        <f>IF($O193="","",$O193*$G193)</f>
        <v/>
      </c>
      <c r="Q193" s="112" t="str">
        <f>IF($M193="","",$H193-IF($P193="",0,$P193)-IF($Y193="",0,$Y193)-IF($AH193="",0,$AH193)-IF($AQ193="",0,$AQ193))</f>
        <v/>
      </c>
      <c r="R193" s="112" t="str">
        <f t="shared" si="24"/>
        <v/>
      </c>
      <c r="S193" s="96" t="str">
        <f>IF($M193="","",MAX(0,N($F193)-N($O193)))</f>
        <v/>
      </c>
      <c r="T193" s="96" t="str" cm="1">
        <f t="array" ref="T193">IF(OR($D193="",$S193="",N($S193)&lt;=0),"",IFERROR(MATCH(1,INDEX(('2_Review &amp; Audit'!$F$6:$F$505=$A193)*('2_Review &amp; Audit'!$I$6:$I$505&gt;=$E193-30)*('2_Review &amp; Audit'!$I$6:$I$505&lt;=$E193+30)*('2_Review &amp; Audit'!$R$6:$R$505&gt;0)*(ROW('2_Review &amp; Audit'!$R$6:$R$505)&gt;$K193),0),0)+5,""))</f>
        <v/>
      </c>
      <c r="U193" s="96" t="str" cm="1">
        <f t="array" ref="U193">IF($T193="","",INDEX('2_Review &amp; Audit'!$H:$H,$T193))</f>
        <v/>
      </c>
      <c r="V193" s="108" t="str">
        <f t="array" ref="V193">IF($T193="","",INDEX('2_Review &amp; Audit'!$I:$I,$T193))</f>
        <v/>
      </c>
      <c r="W193" s="96" t="str">
        <f t="array" ref="W193">IF($T193="","",MAX(0,INDEX('2_Review &amp; Audit'!$J:$J,$T193)-SUMIFS($X$7:X192,$T$7:T192,$T193)))</f>
        <v/>
      </c>
      <c r="X193" s="96" t="str">
        <f t="shared" si="21"/>
        <v/>
      </c>
      <c r="Y193" s="117" t="str">
        <f>IF($X193="","",$X193*$G193)</f>
        <v/>
      </c>
      <c r="Z193" s="117" t="str">
        <f>IF($T193="","",$H193-IF($P193="",0,$P193)-IF($Y193="",0,$Y193))</f>
        <v/>
      </c>
      <c r="AA193" s="117" t="str">
        <f t="shared" si="22"/>
        <v/>
      </c>
      <c r="AB193" s="96" t="str">
        <f t="shared" si="25"/>
        <v/>
      </c>
      <c r="AC193" s="96" t="str">
        <f t="array" ref="AC193">IF(OR($D193="",$AB193="",N($AB193)&lt;=0),"",IFERROR(MATCH(1,INDEX(('2_Review &amp; Audit'!$F$6:$F$505=$A193)*('2_Review &amp; Audit'!$I$6:$I$505&gt;=$E193-30)*('2_Review &amp; Audit'!$I$6:$I$505&lt;=$E193+30)*('2_Review &amp; Audit'!$R$6:$R$505&gt;0)*(ROW('2_Review &amp; Audit'!$R$6:$R$505)&gt;$T193),0),0)+5,""))</f>
        <v/>
      </c>
      <c r="AD193" s="96" t="str" cm="1">
        <f t="array" ref="AD193">IF($AC193="","",INDEX('2_Review &amp; Audit'!$H:$H,$AC193))</f>
        <v/>
      </c>
      <c r="AE193" s="108" t="str">
        <f t="array" ref="AE193">IF($AC193="","",INDEX('2_Review &amp; Audit'!$I:$I,$AC193))</f>
        <v/>
      </c>
      <c r="AF193" s="96" t="str">
        <f t="array" ref="AF193">IF($AC193="","",MAX(0,INDEX('2_Review &amp; Audit'!$J:$J,$AC193)-SUMIFS($AG$7:AG192,$AC$7:AC192,$AC193)))</f>
        <v/>
      </c>
      <c r="AG193" s="96" t="str">
        <f t="shared" si="29"/>
        <v/>
      </c>
      <c r="AH193" s="117" t="str">
        <f>IF($AG193="","",$AG193*$G193)</f>
        <v/>
      </c>
      <c r="AI193" s="117" t="str">
        <f>IF($AC193="","",$H193-IF($P193="",0,$P193)-IF($Y193="",0,$Y193)-IF($AH193="",0,$AH193))</f>
        <v/>
      </c>
      <c r="AJ193" s="117" t="str">
        <f t="shared" si="3"/>
        <v/>
      </c>
      <c r="AK193" s="96" t="str">
        <f t="shared" si="26"/>
        <v/>
      </c>
      <c r="AL193" s="96" t="str" cm="1">
        <f t="array" ref="AL193">IF(OR($D193="",$AK193="",N($AK193)&lt;=0),"",IFERROR(MATCH(1,INDEX(('2_Review &amp; Audit'!$F$6:$F$505=$A193)*('2_Review &amp; Audit'!$I$6:$I$505&gt;=$E193-30)*('2_Review &amp; Audit'!$I$6:$I$505&lt;=$E193+30)*('2_Review &amp; Audit'!$R$6:$R$505&gt;0)*(ROW('2_Review &amp; Audit'!$R$6:$R$505)&gt;$AC193),0),0)+5,""))</f>
        <v/>
      </c>
      <c r="AM193" s="96" t="str">
        <f>IF($AL193="","",INDEX('2_Review &amp; Audit'!$H:$H,$AL193))</f>
        <v/>
      </c>
      <c r="AN193" s="108" t="str">
        <f>IF($AL193="","",INDEX('2_Review &amp; Audit'!$I:$I,$AL193))</f>
        <v/>
      </c>
      <c r="AO193" s="96" t="str">
        <f>IF($AL193="","",MAX(0,INDEX('2_Review &amp; Audit'!$H:$H,$AL193)-SUMIFS($AP$7:AP192,$AL$7:AL192,$AL193)))</f>
        <v/>
      </c>
      <c r="AP193" s="96" t="str">
        <f>IF(OR($D193="",$AK193="",$AO193=""),"",MIN($AK193,$AO193))</f>
        <v/>
      </c>
      <c r="AQ193" s="117" t="str">
        <f>IF($AP193="","",$AP193*$G193)</f>
        <v/>
      </c>
      <c r="AR193" s="117" t="str">
        <f>IF($AL193="","",$H193-IF($P193="",0,$P193)-IF($Y193="",0,$Y193)-IF($AH193="",0,$AH193)-IF($AQ193="",0,$AQ193))</f>
        <v/>
      </c>
      <c r="AS193" s="117" t="str">
        <f t="shared" si="27"/>
        <v/>
      </c>
      <c r="AT193" s="96" t="str">
        <f t="shared" si="28"/>
        <v/>
      </c>
      <c r="AU193" s="96"/>
    </row>
    <row r="194" spans="1:47" ht="12.75" customHeight="1" x14ac:dyDescent="0.2">
      <c r="A194" s="96" t="str">
        <f>IFERROR(INDEX('2_Review &amp; Audit'!$F$6:$F$505,MATCH(ROW()-5,'2_Review &amp; Audit'!$AC$6:$AC$505,0)),"")</f>
        <v/>
      </c>
      <c r="B194" s="96" t="str">
        <f>IF($A194="","",INDEX('2_Review &amp; Audit'!$C$6:$C$505,MATCH(ROW()-5,'2_Review &amp; Audit'!$AC$6:$AC$505,0)))</f>
        <v/>
      </c>
      <c r="C194" s="96" t="str">
        <f>IF($A194="","",INDEX('2_Review &amp; Audit'!$D$6:$D$505,MATCH(ROW()-5,'2_Review &amp; Audit'!$AC$6:$AC$505,0)))</f>
        <v/>
      </c>
      <c r="D194" s="114" t="str">
        <f>IF($A194="","",INDEX('2_Review &amp; Audit'!$H$6:$H$505,MATCH(ROW()-5,'2_Review &amp; Audit'!$AC$6:$AC$505,0)))</f>
        <v/>
      </c>
      <c r="E194" s="108" t="str">
        <f>IF($A194="","",INDEX('2_Review &amp; Audit'!$M$6:$M$505,MATCH(ROW()-5,'2_Review &amp; Audit'!$AC$6:$AC$505,0)))</f>
        <v/>
      </c>
      <c r="F194" s="109" t="str">
        <f>IF($A194="","",IF(INDEX('2_Review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94" s="142" t="str">
        <f>IF(OR($A194="",$F194=0),"",ABS(INDEX('2_Review &amp; Audit'!$Q$6:$Q$505,MATCH(ROW()-5,'2_Review &amp; Audit'!$AC$6:$AC$505,0))/$F194))</f>
        <v/>
      </c>
      <c r="H194" s="142" t="str">
        <f>IF($A194="","",ABS(INDEX('2_Review &amp; Audit'!$Q$6:$Q$505,MATCH(ROW()-5,'2_Review &amp; Audit'!$AC$6:$AC$505,0))))</f>
        <v/>
      </c>
      <c r="I194" s="96" t="str">
        <f>IF($A194="","",INDEX('2_Review &amp; Audit'!$Y$6:$Y$505,MATCH(ROW()-5,'2_Review &amp; Audit'!$AC$6:$AC$505,0)))</f>
        <v/>
      </c>
      <c r="J194" s="110" t="str">
        <f>IF($A194="","",IFERROR(MATCH(ROW()-5,'2_Review &amp; Audit'!$AC$6:$AC$505,0)+5,""))</f>
        <v/>
      </c>
      <c r="K194" s="96" t="str" cm="1">
        <f t="array" ref="K194">IF($A194="","",IF($AU194&lt;&gt;"",IFERROR(MATCH($AU194,'2_Review &amp; Audit'!$H$6:$H$505,0)+5,""),IFERROR(MATCH(1,INDEX(('2_Review &amp; Audit'!$F$6:$F$505=$A194)*('2_Review &amp; Audit'!$I$6:$I$505&gt;=$E194-30)*('2_Review &amp; Audit'!$I$6:$I$505&lt;=$E194+30)*('2_Review &amp; Audit'!$R$6:$R$505&gt;0),0),0)+5,"")))</f>
        <v/>
      </c>
      <c r="L194" s="110" t="str" cm="1">
        <f t="array" ref="L194">IF($K194="","",INDEX('2_Review &amp; Audit'!$H:$H,$K194))</f>
        <v/>
      </c>
      <c r="M194" s="111" t="str">
        <f t="array" ref="M194">IF($K194="","",INDEX('2_Review &amp; Audit'!$I:$I,$K194))</f>
        <v/>
      </c>
      <c r="N194" s="109" t="str" cm="1">
        <f t="array" ref="N194">IF($K194="","",MAX(0,INDEX('2_Review &amp; Audit'!$R:$R,$K194)-SUMIFS($O$7:O193,$K$7:K193,$K194)))</f>
        <v/>
      </c>
      <c r="O194" s="109" t="str">
        <f>IF(OR($K194="",$N194="",$F194=""),"",MIN($F194,$N194))</f>
        <v/>
      </c>
      <c r="P194" s="112" t="str">
        <f>IF($O194="","",$O194*$G194)</f>
        <v/>
      </c>
      <c r="Q194" s="112" t="str">
        <f>IF($M194="","",$H194-IF($P194="",0,$P194)-IF($Y194="",0,$Y194)-IF($AH194="",0,$AH194)-IF($AQ194="",0,$AQ194))</f>
        <v/>
      </c>
      <c r="R194" s="112" t="str">
        <f t="shared" si="24"/>
        <v/>
      </c>
      <c r="S194" s="96" t="str">
        <f>IF($M194="","",MAX(0,N($F194)-N($O194)))</f>
        <v/>
      </c>
      <c r="T194" s="96" t="str" cm="1">
        <f t="array" ref="T194">IF(OR($D194="",$S194="",N($S194)&lt;=0),"",IFERROR(MATCH(1,INDEX(('2_Review &amp; Audit'!$F$6:$F$505=$A194)*('2_Review &amp; Audit'!$I$6:$I$505&gt;=$E194-30)*('2_Review &amp; Audit'!$I$6:$I$505&lt;=$E194+30)*('2_Review &amp; Audit'!$R$6:$R$505&gt;0)*(ROW('2_Review &amp; Audit'!$R$6:$R$505)&gt;$K194),0),0)+5,""))</f>
        <v/>
      </c>
      <c r="U194" s="96" t="str" cm="1">
        <f t="array" ref="U194">IF($T194="","",INDEX('2_Review &amp; Audit'!$H:$H,$T194))</f>
        <v/>
      </c>
      <c r="V194" s="108" t="str">
        <f t="array" ref="V194">IF($T194="","",INDEX('2_Review &amp; Audit'!$I:$I,$T194))</f>
        <v/>
      </c>
      <c r="W194" s="96" t="str">
        <f t="array" ref="W194">IF($T194="","",MAX(0,INDEX('2_Review &amp; Audit'!$J:$J,$T194)-SUMIFS($X$7:X193,$T$7:T193,$T194)))</f>
        <v/>
      </c>
      <c r="X194" s="96" t="str">
        <f t="shared" si="21"/>
        <v/>
      </c>
      <c r="Y194" s="117" t="str">
        <f>IF($X194="","",$X194*$G194)</f>
        <v/>
      </c>
      <c r="Z194" s="117" t="str">
        <f>IF($T194="","",$H194-IF($P194="",0,$P194)-IF($Y194="",0,$Y194))</f>
        <v/>
      </c>
      <c r="AA194" s="117" t="str">
        <f t="shared" si="22"/>
        <v/>
      </c>
      <c r="AB194" s="96" t="str">
        <f t="shared" si="25"/>
        <v/>
      </c>
      <c r="AC194" s="96" t="str">
        <f t="array" ref="AC194">IF(OR($D194="",$AB194="",N($AB194)&lt;=0),"",IFERROR(MATCH(1,INDEX(('2_Review &amp; Audit'!$F$6:$F$505=$A194)*('2_Review &amp; Audit'!$I$6:$I$505&gt;=$E194-30)*('2_Review &amp; Audit'!$I$6:$I$505&lt;=$E194+30)*('2_Review &amp; Audit'!$R$6:$R$505&gt;0)*(ROW('2_Review &amp; Audit'!$R$6:$R$505)&gt;$T194),0),0)+5,""))</f>
        <v/>
      </c>
      <c r="AD194" s="96" t="str" cm="1">
        <f t="array" ref="AD194">IF($AC194="","",INDEX('2_Review &amp; Audit'!$H:$H,$AC194))</f>
        <v/>
      </c>
      <c r="AE194" s="108" t="str">
        <f t="array" ref="AE194">IF($AC194="","",INDEX('2_Review &amp; Audit'!$I:$I,$AC194))</f>
        <v/>
      </c>
      <c r="AF194" s="96" t="str">
        <f t="array" ref="AF194">IF($AC194="","",MAX(0,INDEX('2_Review &amp; Audit'!$J:$J,$AC194)-SUMIFS($AG$7:AG193,$AC$7:AC193,$AC194)))</f>
        <v/>
      </c>
      <c r="AG194" s="96" t="str">
        <f t="shared" si="29"/>
        <v/>
      </c>
      <c r="AH194" s="117" t="str">
        <f>IF($AG194="","",$AG194*$G194)</f>
        <v/>
      </c>
      <c r="AI194" s="117" t="str">
        <f>IF($AC194="","",$H194-IF($P194="",0,$P194)-IF($Y194="",0,$Y194)-IF($AH194="",0,$AH194))</f>
        <v/>
      </c>
      <c r="AJ194" s="117" t="str">
        <f t="shared" si="3"/>
        <v/>
      </c>
      <c r="AK194" s="96" t="str">
        <f t="shared" si="26"/>
        <v/>
      </c>
      <c r="AL194" s="96" t="str" cm="1">
        <f t="array" ref="AL194">IF(OR($D194="",$AK194="",N($AK194)&lt;=0),"",IFERROR(MATCH(1,INDEX(('2_Review &amp; Audit'!$F$6:$F$505=$A194)*('2_Review &amp; Audit'!$I$6:$I$505&gt;=$E194-30)*('2_Review &amp; Audit'!$I$6:$I$505&lt;=$E194+30)*('2_Review &amp; Audit'!$R$6:$R$505&gt;0)*(ROW('2_Review &amp; Audit'!$R$6:$R$505)&gt;$AC194),0),0)+5,""))</f>
        <v/>
      </c>
      <c r="AM194" s="96" t="str">
        <f>IF($AL194="","",INDEX('2_Review &amp; Audit'!$H:$H,$AL194))</f>
        <v/>
      </c>
      <c r="AN194" s="108" t="str">
        <f>IF($AL194="","",INDEX('2_Review &amp; Audit'!$I:$I,$AL194))</f>
        <v/>
      </c>
      <c r="AO194" s="96" t="str">
        <f>IF($AL194="","",MAX(0,INDEX('2_Review &amp; Audit'!$H:$H,$AL194)-SUMIFS($AP$7:AP193,$AL$7:AL193,$AL194)))</f>
        <v/>
      </c>
      <c r="AP194" s="96" t="str">
        <f>IF(OR($D194="",$AK194="",$AO194=""),"",MIN($AK194,$AO194))</f>
        <v/>
      </c>
      <c r="AQ194" s="117" t="str">
        <f>IF($AP194="","",$AP194*$G194)</f>
        <v/>
      </c>
      <c r="AR194" s="117" t="str">
        <f>IF($AL194="","",$H194-IF($P194="",0,$P194)-IF($Y194="",0,$Y194)-IF($AH194="",0,$AH194)-IF($AQ194="",0,$AQ194))</f>
        <v/>
      </c>
      <c r="AS194" s="117" t="str">
        <f t="shared" si="27"/>
        <v/>
      </c>
      <c r="AT194" s="96" t="str">
        <f t="shared" si="28"/>
        <v/>
      </c>
      <c r="AU194" s="96"/>
    </row>
    <row r="195" spans="1:47" ht="12.75" customHeight="1" x14ac:dyDescent="0.2">
      <c r="A195" s="96" t="str">
        <f>IFERROR(INDEX('2_Review &amp; Audit'!$F$6:$F$505,MATCH(ROW()-5,'2_Review &amp; Audit'!$AC$6:$AC$505,0)),"")</f>
        <v/>
      </c>
      <c r="B195" s="96" t="str">
        <f>IF($A195="","",INDEX('2_Review &amp; Audit'!$C$6:$C$505,MATCH(ROW()-5,'2_Review &amp; Audit'!$AC$6:$AC$505,0)))</f>
        <v/>
      </c>
      <c r="C195" s="96" t="str">
        <f>IF($A195="","",INDEX('2_Review &amp; Audit'!$D$6:$D$505,MATCH(ROW()-5,'2_Review &amp; Audit'!$AC$6:$AC$505,0)))</f>
        <v/>
      </c>
      <c r="D195" s="114" t="str">
        <f>IF($A195="","",INDEX('2_Review &amp; Audit'!$H$6:$H$505,MATCH(ROW()-5,'2_Review &amp; Audit'!$AC$6:$AC$505,0)))</f>
        <v/>
      </c>
      <c r="E195" s="108" t="str">
        <f>IF($A195="","",INDEX('2_Review &amp; Audit'!$M$6:$M$505,MATCH(ROW()-5,'2_Review &amp; Audit'!$AC$6:$AC$505,0)))</f>
        <v/>
      </c>
      <c r="F195" s="109" t="str">
        <f>IF($A195="","",IF(INDEX('2_Review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95" s="142" t="str">
        <f>IF(OR($A195="",$F195=0),"",ABS(INDEX('2_Review &amp; Audit'!$Q$6:$Q$505,MATCH(ROW()-5,'2_Review &amp; Audit'!$AC$6:$AC$505,0))/$F195))</f>
        <v/>
      </c>
      <c r="H195" s="142" t="str">
        <f>IF($A195="","",ABS(INDEX('2_Review &amp; Audit'!$Q$6:$Q$505,MATCH(ROW()-5,'2_Review &amp; Audit'!$AC$6:$AC$505,0))))</f>
        <v/>
      </c>
      <c r="I195" s="96" t="str">
        <f>IF($A195="","",INDEX('2_Review &amp; Audit'!$Y$6:$Y$505,MATCH(ROW()-5,'2_Review &amp; Audit'!$AC$6:$AC$505,0)))</f>
        <v/>
      </c>
      <c r="J195" s="110" t="str">
        <f>IF($A195="","",IFERROR(MATCH(ROW()-5,'2_Review &amp; Audit'!$AC$6:$AC$505,0)+5,""))</f>
        <v/>
      </c>
      <c r="K195" s="96" t="str" cm="1">
        <f t="array" ref="K195">IF($A195="","",IF($AU195&lt;&gt;"",IFERROR(MATCH($AU195,'2_Review &amp; Audit'!$H$6:$H$505,0)+5,""),IFERROR(MATCH(1,INDEX(('2_Review &amp; Audit'!$F$6:$F$505=$A195)*('2_Review &amp; Audit'!$I$6:$I$505&gt;=$E195-30)*('2_Review &amp; Audit'!$I$6:$I$505&lt;=$E195+30)*('2_Review &amp; Audit'!$R$6:$R$505&gt;0),0),0)+5,"")))</f>
        <v/>
      </c>
      <c r="L195" s="110" t="str" cm="1">
        <f t="array" ref="L195">IF($K195="","",INDEX('2_Review &amp; Audit'!$H:$H,$K195))</f>
        <v/>
      </c>
      <c r="M195" s="111" t="str">
        <f t="array" ref="M195">IF($K195="","",INDEX('2_Review &amp; Audit'!$I:$I,$K195))</f>
        <v/>
      </c>
      <c r="N195" s="109" t="str" cm="1">
        <f t="array" ref="N195">IF($K195="","",MAX(0,INDEX('2_Review &amp; Audit'!$R:$R,$K195)-SUMIFS($O$7:O194,$K$7:K194,$K195)))</f>
        <v/>
      </c>
      <c r="O195" s="109" t="str">
        <f>IF(OR($K195="",$N195="",$F195=""),"",MIN($F195,$N195))</f>
        <v/>
      </c>
      <c r="P195" s="112" t="str">
        <f>IF($O195="","",$O195*$G195)</f>
        <v/>
      </c>
      <c r="Q195" s="112" t="str">
        <f>IF($M195="","",$H195-IF($P195="",0,$P195)-IF($Y195="",0,$Y195)-IF($AH195="",0,$AH195)-IF($AQ195="",0,$AQ195))</f>
        <v/>
      </c>
      <c r="R195" s="112" t="str">
        <f t="shared" si="24"/>
        <v/>
      </c>
      <c r="S195" s="96" t="str">
        <f>IF($M195="","",MAX(0,N($F195)-N($O195)))</f>
        <v/>
      </c>
      <c r="T195" s="96" t="str" cm="1">
        <f t="array" ref="T195">IF(OR($D195="",$S195="",N($S195)&lt;=0),"",IFERROR(MATCH(1,INDEX(('2_Review &amp; Audit'!$F$6:$F$505=$A195)*('2_Review &amp; Audit'!$I$6:$I$505&gt;=$E195-30)*('2_Review &amp; Audit'!$I$6:$I$505&lt;=$E195+30)*('2_Review &amp; Audit'!$R$6:$R$505&gt;0)*(ROW('2_Review &amp; Audit'!$R$6:$R$505)&gt;$K195),0),0)+5,""))</f>
        <v/>
      </c>
      <c r="U195" s="96" t="str" cm="1">
        <f t="array" ref="U195">IF($T195="","",INDEX('2_Review &amp; Audit'!$H:$H,$T195))</f>
        <v/>
      </c>
      <c r="V195" s="108" t="str">
        <f t="array" ref="V195">IF($T195="","",INDEX('2_Review &amp; Audit'!$I:$I,$T195))</f>
        <v/>
      </c>
      <c r="W195" s="96" t="str">
        <f t="array" ref="W195">IF($T195="","",MAX(0,INDEX('2_Review &amp; Audit'!$J:$J,$T195)-SUMIFS($X$7:X194,$T$7:T194,$T195)))</f>
        <v/>
      </c>
      <c r="X195" s="96" t="str">
        <f t="shared" si="21"/>
        <v/>
      </c>
      <c r="Y195" s="117" t="str">
        <f>IF($X195="","",$X195*$G195)</f>
        <v/>
      </c>
      <c r="Z195" s="117" t="str">
        <f>IF($T195="","",$H195-IF($P195="",0,$P195)-IF($Y195="",0,$Y195))</f>
        <v/>
      </c>
      <c r="AA195" s="117" t="str">
        <f t="shared" si="22"/>
        <v/>
      </c>
      <c r="AB195" s="96" t="str">
        <f t="shared" si="25"/>
        <v/>
      </c>
      <c r="AC195" s="96" t="str">
        <f t="array" ref="AC195">IF(OR($D195="",$AB195="",N($AB195)&lt;=0),"",IFERROR(MATCH(1,INDEX(('2_Review &amp; Audit'!$F$6:$F$505=$A195)*('2_Review &amp; Audit'!$I$6:$I$505&gt;=$E195-30)*('2_Review &amp; Audit'!$I$6:$I$505&lt;=$E195+30)*('2_Review &amp; Audit'!$R$6:$R$505&gt;0)*(ROW('2_Review &amp; Audit'!$R$6:$R$505)&gt;$T195),0),0)+5,""))</f>
        <v/>
      </c>
      <c r="AD195" s="96" t="str" cm="1">
        <f t="array" ref="AD195">IF($AC195="","",INDEX('2_Review &amp; Audit'!$H:$H,$AC195))</f>
        <v/>
      </c>
      <c r="AE195" s="108" t="str">
        <f t="array" ref="AE195">IF($AC195="","",INDEX('2_Review &amp; Audit'!$I:$I,$AC195))</f>
        <v/>
      </c>
      <c r="AF195" s="96" t="str">
        <f t="array" ref="AF195">IF($AC195="","",MAX(0,INDEX('2_Review &amp; Audit'!$J:$J,$AC195)-SUMIFS($AG$7:AG194,$AC$7:AC194,$AC195)))</f>
        <v/>
      </c>
      <c r="AG195" s="96" t="str">
        <f t="shared" si="29"/>
        <v/>
      </c>
      <c r="AH195" s="117" t="str">
        <f>IF($AG195="","",$AG195*$G195)</f>
        <v/>
      </c>
      <c r="AI195" s="117" t="str">
        <f>IF($AC195="","",$H195-IF($P195="",0,$P195)-IF($Y195="",0,$Y195)-IF($AH195="",0,$AH195))</f>
        <v/>
      </c>
      <c r="AJ195" s="117" t="str">
        <f t="shared" si="3"/>
        <v/>
      </c>
      <c r="AK195" s="96" t="str">
        <f t="shared" si="26"/>
        <v/>
      </c>
      <c r="AL195" s="96" t="str" cm="1">
        <f t="array" ref="AL195">IF(OR($D195="",$AK195="",N($AK195)&lt;=0),"",IFERROR(MATCH(1,INDEX(('2_Review &amp; Audit'!$F$6:$F$505=$A195)*('2_Review &amp; Audit'!$I$6:$I$505&gt;=$E195-30)*('2_Review &amp; Audit'!$I$6:$I$505&lt;=$E195+30)*('2_Review &amp; Audit'!$R$6:$R$505&gt;0)*(ROW('2_Review &amp; Audit'!$R$6:$R$505)&gt;$AC195),0),0)+5,""))</f>
        <v/>
      </c>
      <c r="AM195" s="96" t="str">
        <f>IF($AL195="","",INDEX('2_Review &amp; Audit'!$H:$H,$AL195))</f>
        <v/>
      </c>
      <c r="AN195" s="108" t="str">
        <f>IF($AL195="","",INDEX('2_Review &amp; Audit'!$I:$I,$AL195))</f>
        <v/>
      </c>
      <c r="AO195" s="96" t="str">
        <f>IF($AL195="","",MAX(0,INDEX('2_Review &amp; Audit'!$H:$H,$AL195)-SUMIFS($AP$7:AP194,$AL$7:AL194,$AL195)))</f>
        <v/>
      </c>
      <c r="AP195" s="96" t="str">
        <f>IF(OR($D195="",$AK195="",$AO195=""),"",MIN($AK195,$AO195))</f>
        <v/>
      </c>
      <c r="AQ195" s="117" t="str">
        <f>IF($AP195="","",$AP195*$G195)</f>
        <v/>
      </c>
      <c r="AR195" s="117" t="str">
        <f>IF($AL195="","",$H195-IF($P195="",0,$P195)-IF($Y195="",0,$Y195)-IF($AH195="",0,$AH195)-IF($AQ195="",0,$AQ195))</f>
        <v/>
      </c>
      <c r="AS195" s="117" t="str">
        <f t="shared" si="27"/>
        <v/>
      </c>
      <c r="AT195" s="96" t="str">
        <f t="shared" si="28"/>
        <v/>
      </c>
      <c r="AU195" s="96"/>
    </row>
    <row r="196" spans="1:47" ht="12.75" customHeight="1" x14ac:dyDescent="0.2">
      <c r="A196" s="96" t="str">
        <f>IFERROR(INDEX('2_Review &amp; Audit'!$F$6:$F$505,MATCH(ROW()-5,'2_Review &amp; Audit'!$AC$6:$AC$505,0)),"")</f>
        <v/>
      </c>
      <c r="B196" s="96" t="str">
        <f>IF($A196="","",INDEX('2_Review &amp; Audit'!$C$6:$C$505,MATCH(ROW()-5,'2_Review &amp; Audit'!$AC$6:$AC$505,0)))</f>
        <v/>
      </c>
      <c r="C196" s="96" t="str">
        <f>IF($A196="","",INDEX('2_Review &amp; Audit'!$D$6:$D$505,MATCH(ROW()-5,'2_Review &amp; Audit'!$AC$6:$AC$505,0)))</f>
        <v/>
      </c>
      <c r="D196" s="114" t="str">
        <f>IF($A196="","",INDEX('2_Review &amp; Audit'!$H$6:$H$505,MATCH(ROW()-5,'2_Review &amp; Audit'!$AC$6:$AC$505,0)))</f>
        <v/>
      </c>
      <c r="E196" s="108" t="str">
        <f>IF($A196="","",INDEX('2_Review &amp; Audit'!$M$6:$M$505,MATCH(ROW()-5,'2_Review &amp; Audit'!$AC$6:$AC$505,0)))</f>
        <v/>
      </c>
      <c r="F196" s="109" t="str">
        <f>IF($A196="","",IF(INDEX('2_Review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96" s="142" t="str">
        <f>IF(OR($A196="",$F196=0),"",ABS(INDEX('2_Review &amp; Audit'!$Q$6:$Q$505,MATCH(ROW()-5,'2_Review &amp; Audit'!$AC$6:$AC$505,0))/$F196))</f>
        <v/>
      </c>
      <c r="H196" s="142" t="str">
        <f>IF($A196="","",ABS(INDEX('2_Review &amp; Audit'!$Q$6:$Q$505,MATCH(ROW()-5,'2_Review &amp; Audit'!$AC$6:$AC$505,0))))</f>
        <v/>
      </c>
      <c r="I196" s="96" t="str">
        <f>IF($A196="","",INDEX('2_Review &amp; Audit'!$Y$6:$Y$505,MATCH(ROW()-5,'2_Review &amp; Audit'!$AC$6:$AC$505,0)))</f>
        <v/>
      </c>
      <c r="J196" s="110" t="str">
        <f>IF($A196="","",IFERROR(MATCH(ROW()-5,'2_Review &amp; Audit'!$AC$6:$AC$505,0)+5,""))</f>
        <v/>
      </c>
      <c r="K196" s="96" t="str" cm="1">
        <f t="array" ref="K196">IF($A196="","",IF($AU196&lt;&gt;"",IFERROR(MATCH($AU196,'2_Review &amp; Audit'!$H$6:$H$505,0)+5,""),IFERROR(MATCH(1,INDEX(('2_Review &amp; Audit'!$F$6:$F$505=$A196)*('2_Review &amp; Audit'!$I$6:$I$505&gt;=$E196-30)*('2_Review &amp; Audit'!$I$6:$I$505&lt;=$E196+30)*('2_Review &amp; Audit'!$R$6:$R$505&gt;0),0),0)+5,"")))</f>
        <v/>
      </c>
      <c r="L196" s="110" t="str" cm="1">
        <f t="array" ref="L196">IF($K196="","",INDEX('2_Review &amp; Audit'!$H:$H,$K196))</f>
        <v/>
      </c>
      <c r="M196" s="111" t="str">
        <f t="array" ref="M196">IF($K196="","",INDEX('2_Review &amp; Audit'!$I:$I,$K196))</f>
        <v/>
      </c>
      <c r="N196" s="109" t="str" cm="1">
        <f t="array" ref="N196">IF($K196="","",MAX(0,INDEX('2_Review &amp; Audit'!$R:$R,$K196)-SUMIFS($O$7:O195,$K$7:K195,$K196)))</f>
        <v/>
      </c>
      <c r="O196" s="109" t="str">
        <f>IF(OR($K196="",$N196="",$F196=""),"",MIN($F196,$N196))</f>
        <v/>
      </c>
      <c r="P196" s="112" t="str">
        <f>IF($O196="","",$O196*$G196)</f>
        <v/>
      </c>
      <c r="Q196" s="112" t="str">
        <f>IF($M196="","",$H196-IF($P196="",0,$P196)-IF($Y196="",0,$Y196)-IF($AH196="",0,$AH196)-IF($AQ196="",0,$AQ196))</f>
        <v/>
      </c>
      <c r="R196" s="112" t="str">
        <f t="shared" si="24"/>
        <v/>
      </c>
      <c r="S196" s="96" t="str">
        <f>IF($M196="","",MAX(0,N($F196)-N($O196)))</f>
        <v/>
      </c>
      <c r="T196" s="96" t="str" cm="1">
        <f t="array" ref="T196">IF(OR($D196="",$S196="",N($S196)&lt;=0),"",IFERROR(MATCH(1,INDEX(('2_Review &amp; Audit'!$F$6:$F$505=$A196)*('2_Review &amp; Audit'!$I$6:$I$505&gt;=$E196-30)*('2_Review &amp; Audit'!$I$6:$I$505&lt;=$E196+30)*('2_Review &amp; Audit'!$R$6:$R$505&gt;0)*(ROW('2_Review &amp; Audit'!$R$6:$R$505)&gt;$K196),0),0)+5,""))</f>
        <v/>
      </c>
      <c r="U196" s="96" t="str" cm="1">
        <f t="array" ref="U196">IF($T196="","",INDEX('2_Review &amp; Audit'!$H:$H,$T196))</f>
        <v/>
      </c>
      <c r="V196" s="108" t="str">
        <f t="array" ref="V196">IF($T196="","",INDEX('2_Review &amp; Audit'!$I:$I,$T196))</f>
        <v/>
      </c>
      <c r="W196" s="96" t="str">
        <f t="array" ref="W196">IF($T196="","",MAX(0,INDEX('2_Review &amp; Audit'!$J:$J,$T196)-SUMIFS($X$7:X195,$T$7:T195,$T196)))</f>
        <v/>
      </c>
      <c r="X196" s="96" t="str">
        <f t="shared" si="21"/>
        <v/>
      </c>
      <c r="Y196" s="117" t="str">
        <f>IF($X196="","",$X196*$G196)</f>
        <v/>
      </c>
      <c r="Z196" s="117" t="str">
        <f>IF($T196="","",$H196-IF($P196="",0,$P196)-IF($Y196="",0,$Y196))</f>
        <v/>
      </c>
      <c r="AA196" s="117" t="str">
        <f t="shared" si="22"/>
        <v/>
      </c>
      <c r="AB196" s="96" t="str">
        <f t="shared" si="25"/>
        <v/>
      </c>
      <c r="AC196" s="96" t="str">
        <f t="array" ref="AC196">IF(OR($D196="",$AB196="",N($AB196)&lt;=0),"",IFERROR(MATCH(1,INDEX(('2_Review &amp; Audit'!$F$6:$F$505=$A196)*('2_Review &amp; Audit'!$I$6:$I$505&gt;=$E196-30)*('2_Review &amp; Audit'!$I$6:$I$505&lt;=$E196+30)*('2_Review &amp; Audit'!$R$6:$R$505&gt;0)*(ROW('2_Review &amp; Audit'!$R$6:$R$505)&gt;$T196),0),0)+5,""))</f>
        <v/>
      </c>
      <c r="AD196" s="96" t="str" cm="1">
        <f t="array" ref="AD196">IF($AC196="","",INDEX('2_Review &amp; Audit'!$H:$H,$AC196))</f>
        <v/>
      </c>
      <c r="AE196" s="108" t="str">
        <f t="array" ref="AE196">IF($AC196="","",INDEX('2_Review &amp; Audit'!$I:$I,$AC196))</f>
        <v/>
      </c>
      <c r="AF196" s="96" t="str">
        <f t="array" ref="AF196">IF($AC196="","",MAX(0,INDEX('2_Review &amp; Audit'!$J:$J,$AC196)-SUMIFS($AG$7:AG195,$AC$7:AC195,$AC196)))</f>
        <v/>
      </c>
      <c r="AG196" s="96" t="str">
        <f t="shared" si="29"/>
        <v/>
      </c>
      <c r="AH196" s="117" t="str">
        <f>IF($AG196="","",$AG196*$G196)</f>
        <v/>
      </c>
      <c r="AI196" s="117" t="str">
        <f>IF($AC196="","",$H196-IF($P196="",0,$P196)-IF($Y196="",0,$Y196)-IF($AH196="",0,$AH196))</f>
        <v/>
      </c>
      <c r="AJ196" s="117" t="str">
        <f t="shared" si="3"/>
        <v/>
      </c>
      <c r="AK196" s="96" t="str">
        <f t="shared" si="26"/>
        <v/>
      </c>
      <c r="AL196" s="96" t="str" cm="1">
        <f t="array" ref="AL196">IF(OR($D196="",$AK196="",N($AK196)&lt;=0),"",IFERROR(MATCH(1,INDEX(('2_Review &amp; Audit'!$F$6:$F$505=$A196)*('2_Review &amp; Audit'!$I$6:$I$505&gt;=$E196-30)*('2_Review &amp; Audit'!$I$6:$I$505&lt;=$E196+30)*('2_Review &amp; Audit'!$R$6:$R$505&gt;0)*(ROW('2_Review &amp; Audit'!$R$6:$R$505)&gt;$AC196),0),0)+5,""))</f>
        <v/>
      </c>
      <c r="AM196" s="96" t="str">
        <f>IF($AL196="","",INDEX('2_Review &amp; Audit'!$H:$H,$AL196))</f>
        <v/>
      </c>
      <c r="AN196" s="108" t="str">
        <f>IF($AL196="","",INDEX('2_Review &amp; Audit'!$I:$I,$AL196))</f>
        <v/>
      </c>
      <c r="AO196" s="96" t="str">
        <f>IF($AL196="","",MAX(0,INDEX('2_Review &amp; Audit'!$H:$H,$AL196)-SUMIFS($AP$7:AP195,$AL$7:AL195,$AL196)))</f>
        <v/>
      </c>
      <c r="AP196" s="96" t="str">
        <f>IF(OR($D196="",$AK196="",$AO196=""),"",MIN($AK196,$AO196))</f>
        <v/>
      </c>
      <c r="AQ196" s="117" t="str">
        <f>IF($AP196="","",$AP196*$G196)</f>
        <v/>
      </c>
      <c r="AR196" s="117" t="str">
        <f>IF($AL196="","",$H196-IF($P196="",0,$P196)-IF($Y196="",0,$Y196)-IF($AH196="",0,$AH196)-IF($AQ196="",0,$AQ196))</f>
        <v/>
      </c>
      <c r="AS196" s="117" t="str">
        <f t="shared" si="27"/>
        <v/>
      </c>
      <c r="AT196" s="96" t="str">
        <f t="shared" si="28"/>
        <v/>
      </c>
      <c r="AU196" s="96"/>
    </row>
    <row r="197" spans="1:47" ht="12.75" customHeight="1" x14ac:dyDescent="0.2">
      <c r="A197" s="96" t="str">
        <f>IFERROR(INDEX('2_Review &amp; Audit'!$F$6:$F$505,MATCH(ROW()-5,'2_Review &amp; Audit'!$AC$6:$AC$505,0)),"")</f>
        <v/>
      </c>
      <c r="B197" s="96" t="str">
        <f>IF($A197="","",INDEX('2_Review &amp; Audit'!$C$6:$C$505,MATCH(ROW()-5,'2_Review &amp; Audit'!$AC$6:$AC$505,0)))</f>
        <v/>
      </c>
      <c r="C197" s="96" t="str">
        <f>IF($A197="","",INDEX('2_Review &amp; Audit'!$D$6:$D$505,MATCH(ROW()-5,'2_Review &amp; Audit'!$AC$6:$AC$505,0)))</f>
        <v/>
      </c>
      <c r="D197" s="114" t="str">
        <f>IF($A197="","",INDEX('2_Review &amp; Audit'!$H$6:$H$505,MATCH(ROW()-5,'2_Review &amp; Audit'!$AC$6:$AC$505,0)))</f>
        <v/>
      </c>
      <c r="E197" s="108" t="str">
        <f>IF($A197="","",INDEX('2_Review &amp; Audit'!$M$6:$M$505,MATCH(ROW()-5,'2_Review &amp; Audit'!$AC$6:$AC$505,0)))</f>
        <v/>
      </c>
      <c r="F197" s="109" t="str">
        <f>IF($A197="","",IF(INDEX('2_Review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97" s="142" t="str">
        <f>IF(OR($A197="",$F197=0),"",ABS(INDEX('2_Review &amp; Audit'!$Q$6:$Q$505,MATCH(ROW()-5,'2_Review &amp; Audit'!$AC$6:$AC$505,0))/$F197))</f>
        <v/>
      </c>
      <c r="H197" s="142" t="str">
        <f>IF($A197="","",ABS(INDEX('2_Review &amp; Audit'!$Q$6:$Q$505,MATCH(ROW()-5,'2_Review &amp; Audit'!$AC$6:$AC$505,0))))</f>
        <v/>
      </c>
      <c r="I197" s="96" t="str">
        <f>IF($A197="","",INDEX('2_Review &amp; Audit'!$Y$6:$Y$505,MATCH(ROW()-5,'2_Review &amp; Audit'!$AC$6:$AC$505,0)))</f>
        <v/>
      </c>
      <c r="J197" s="110" t="str">
        <f>IF($A197="","",IFERROR(MATCH(ROW()-5,'2_Review &amp; Audit'!$AC$6:$AC$505,0)+5,""))</f>
        <v/>
      </c>
      <c r="K197" s="96" t="str" cm="1">
        <f t="array" ref="K197">IF($A197="","",IF($AU197&lt;&gt;"",IFERROR(MATCH($AU197,'2_Review &amp; Audit'!$H$6:$H$505,0)+5,""),IFERROR(MATCH(1,INDEX(('2_Review &amp; Audit'!$F$6:$F$505=$A197)*('2_Review &amp; Audit'!$I$6:$I$505&gt;=$E197-30)*('2_Review &amp; Audit'!$I$6:$I$505&lt;=$E197+30)*('2_Review &amp; Audit'!$R$6:$R$505&gt;0),0),0)+5,"")))</f>
        <v/>
      </c>
      <c r="L197" s="110" t="str" cm="1">
        <f t="array" ref="L197">IF($K197="","",INDEX('2_Review &amp; Audit'!$H:$H,$K197))</f>
        <v/>
      </c>
      <c r="M197" s="111" t="str">
        <f t="array" ref="M197">IF($K197="","",INDEX('2_Review &amp; Audit'!$I:$I,$K197))</f>
        <v/>
      </c>
      <c r="N197" s="109" t="str" cm="1">
        <f t="array" ref="N197">IF($K197="","",MAX(0,INDEX('2_Review &amp; Audit'!$R:$R,$K197)-SUMIFS($O$7:O196,$K$7:K196,$K197)))</f>
        <v/>
      </c>
      <c r="O197" s="109" t="str">
        <f>IF(OR($K197="",$N197="",$F197=""),"",MIN($F197,$N197))</f>
        <v/>
      </c>
      <c r="P197" s="112" t="str">
        <f>IF($O197="","",$O197*$G197)</f>
        <v/>
      </c>
      <c r="Q197" s="112" t="str">
        <f>IF($M197="","",$H197-IF($P197="",0,$P197)-IF($Y197="",0,$Y197)-IF($AH197="",0,$AH197)-IF($AQ197="",0,$AQ197))</f>
        <v/>
      </c>
      <c r="R197" s="112" t="str">
        <f t="shared" si="24"/>
        <v/>
      </c>
      <c r="S197" s="96" t="str">
        <f>IF($M197="","",MAX(0,N($F197)-N($O197)))</f>
        <v/>
      </c>
      <c r="T197" s="96" t="str" cm="1">
        <f t="array" ref="T197">IF(OR($D197="",$S197="",N($S197)&lt;=0),"",IFERROR(MATCH(1,INDEX(('2_Review &amp; Audit'!$F$6:$F$505=$A197)*('2_Review &amp; Audit'!$I$6:$I$505&gt;=$E197-30)*('2_Review &amp; Audit'!$I$6:$I$505&lt;=$E197+30)*('2_Review &amp; Audit'!$R$6:$R$505&gt;0)*(ROW('2_Review &amp; Audit'!$R$6:$R$505)&gt;$K197),0),0)+5,""))</f>
        <v/>
      </c>
      <c r="U197" s="96" t="str" cm="1">
        <f t="array" ref="U197">IF($T197="","",INDEX('2_Review &amp; Audit'!$H:$H,$T197))</f>
        <v/>
      </c>
      <c r="V197" s="108" t="str">
        <f t="array" ref="V197">IF($T197="","",INDEX('2_Review &amp; Audit'!$I:$I,$T197))</f>
        <v/>
      </c>
      <c r="W197" s="96" t="str">
        <f t="array" ref="W197">IF($T197="","",MAX(0,INDEX('2_Review &amp; Audit'!$J:$J,$T197)-SUMIFS($X$7:X196,$T$7:T196,$T197)))</f>
        <v/>
      </c>
      <c r="X197" s="96" t="str">
        <f t="shared" si="21"/>
        <v/>
      </c>
      <c r="Y197" s="117" t="str">
        <f>IF($X197="","",$X197*$G197)</f>
        <v/>
      </c>
      <c r="Z197" s="117" t="str">
        <f>IF($T197="","",$H197-IF($P197="",0,$P197)-IF($Y197="",0,$Y197))</f>
        <v/>
      </c>
      <c r="AA197" s="117" t="str">
        <f t="shared" si="22"/>
        <v/>
      </c>
      <c r="AB197" s="96" t="str">
        <f t="shared" si="25"/>
        <v/>
      </c>
      <c r="AC197" s="96" t="str">
        <f t="array" ref="AC197">IF(OR($D197="",$AB197="",N($AB197)&lt;=0),"",IFERROR(MATCH(1,INDEX(('2_Review &amp; Audit'!$F$6:$F$505=$A197)*('2_Review &amp; Audit'!$I$6:$I$505&gt;=$E197-30)*('2_Review &amp; Audit'!$I$6:$I$505&lt;=$E197+30)*('2_Review &amp; Audit'!$R$6:$R$505&gt;0)*(ROW('2_Review &amp; Audit'!$R$6:$R$505)&gt;$T197),0),0)+5,""))</f>
        <v/>
      </c>
      <c r="AD197" s="96" t="str" cm="1">
        <f t="array" ref="AD197">IF($AC197="","",INDEX('2_Review &amp; Audit'!$H:$H,$AC197))</f>
        <v/>
      </c>
      <c r="AE197" s="108" t="str">
        <f t="array" ref="AE197">IF($AC197="","",INDEX('2_Review &amp; Audit'!$I:$I,$AC197))</f>
        <v/>
      </c>
      <c r="AF197" s="96" t="str">
        <f t="array" ref="AF197">IF($AC197="","",MAX(0,INDEX('2_Review &amp; Audit'!$J:$J,$AC197)-SUMIFS($AG$7:AG196,$AC$7:AC196,$AC197)))</f>
        <v/>
      </c>
      <c r="AG197" s="96" t="str">
        <f t="shared" si="29"/>
        <v/>
      </c>
      <c r="AH197" s="117" t="str">
        <f>IF($AG197="","",$AG197*$G197)</f>
        <v/>
      </c>
      <c r="AI197" s="117" t="str">
        <f>IF($AC197="","",$H197-IF($P197="",0,$P197)-IF($Y197="",0,$Y197)-IF($AH197="",0,$AH197))</f>
        <v/>
      </c>
      <c r="AJ197" s="117" t="str">
        <f t="shared" si="3"/>
        <v/>
      </c>
      <c r="AK197" s="96" t="str">
        <f t="shared" si="26"/>
        <v/>
      </c>
      <c r="AL197" s="96" t="str" cm="1">
        <f t="array" ref="AL197">IF(OR($D197="",$AK197="",N($AK197)&lt;=0),"",IFERROR(MATCH(1,INDEX(('2_Review &amp; Audit'!$F$6:$F$505=$A197)*('2_Review &amp; Audit'!$I$6:$I$505&gt;=$E197-30)*('2_Review &amp; Audit'!$I$6:$I$505&lt;=$E197+30)*('2_Review &amp; Audit'!$R$6:$R$505&gt;0)*(ROW('2_Review &amp; Audit'!$R$6:$R$505)&gt;$AC197),0),0)+5,""))</f>
        <v/>
      </c>
      <c r="AM197" s="96" t="str">
        <f>IF($AL197="","",INDEX('2_Review &amp; Audit'!$H:$H,$AL197))</f>
        <v/>
      </c>
      <c r="AN197" s="108" t="str">
        <f>IF($AL197="","",INDEX('2_Review &amp; Audit'!$I:$I,$AL197))</f>
        <v/>
      </c>
      <c r="AO197" s="96" t="str">
        <f>IF($AL197="","",MAX(0,INDEX('2_Review &amp; Audit'!$H:$H,$AL197)-SUMIFS($AP$7:AP196,$AL$7:AL196,$AL197)))</f>
        <v/>
      </c>
      <c r="AP197" s="96" t="str">
        <f>IF(OR($D197="",$AK197="",$AO197=""),"",MIN($AK197,$AO197))</f>
        <v/>
      </c>
      <c r="AQ197" s="117" t="str">
        <f>IF($AP197="","",$AP197*$G197)</f>
        <v/>
      </c>
      <c r="AR197" s="117" t="str">
        <f>IF($AL197="","",$H197-IF($P197="",0,$P197)-IF($Y197="",0,$Y197)-IF($AH197="",0,$AH197)-IF($AQ197="",0,$AQ197))</f>
        <v/>
      </c>
      <c r="AS197" s="117" t="str">
        <f t="shared" si="27"/>
        <v/>
      </c>
      <c r="AT197" s="96" t="str">
        <f t="shared" si="28"/>
        <v/>
      </c>
      <c r="AU197" s="96"/>
    </row>
    <row r="198" spans="1:47" ht="12.75" customHeight="1" x14ac:dyDescent="0.2">
      <c r="A198" s="96" t="str">
        <f>IFERROR(INDEX('2_Review &amp; Audit'!$F$6:$F$505,MATCH(ROW()-5,'2_Review &amp; Audit'!$AC$6:$AC$505,0)),"")</f>
        <v/>
      </c>
      <c r="B198" s="96" t="str">
        <f>IF($A198="","",INDEX('2_Review &amp; Audit'!$C$6:$C$505,MATCH(ROW()-5,'2_Review &amp; Audit'!$AC$6:$AC$505,0)))</f>
        <v/>
      </c>
      <c r="C198" s="96" t="str">
        <f>IF($A198="","",INDEX('2_Review &amp; Audit'!$D$6:$D$505,MATCH(ROW()-5,'2_Review &amp; Audit'!$AC$6:$AC$505,0)))</f>
        <v/>
      </c>
      <c r="D198" s="114" t="str">
        <f>IF($A198="","",INDEX('2_Review &amp; Audit'!$H$6:$H$505,MATCH(ROW()-5,'2_Review &amp; Audit'!$AC$6:$AC$505,0)))</f>
        <v/>
      </c>
      <c r="E198" s="108" t="str">
        <f>IF($A198="","",INDEX('2_Review &amp; Audit'!$M$6:$M$505,MATCH(ROW()-5,'2_Review &amp; Audit'!$AC$6:$AC$505,0)))</f>
        <v/>
      </c>
      <c r="F198" s="109" t="str">
        <f>IF($A198="","",IF(INDEX('2_Review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98" s="142" t="str">
        <f>IF(OR($A198="",$F198=0),"",ABS(INDEX('2_Review &amp; Audit'!$Q$6:$Q$505,MATCH(ROW()-5,'2_Review &amp; Audit'!$AC$6:$AC$505,0))/$F198))</f>
        <v/>
      </c>
      <c r="H198" s="142" t="str">
        <f>IF($A198="","",ABS(INDEX('2_Review &amp; Audit'!$Q$6:$Q$505,MATCH(ROW()-5,'2_Review &amp; Audit'!$AC$6:$AC$505,0))))</f>
        <v/>
      </c>
      <c r="I198" s="96" t="str">
        <f>IF($A198="","",INDEX('2_Review &amp; Audit'!$Y$6:$Y$505,MATCH(ROW()-5,'2_Review &amp; Audit'!$AC$6:$AC$505,0)))</f>
        <v/>
      </c>
      <c r="J198" s="110" t="str">
        <f>IF($A198="","",IFERROR(MATCH(ROW()-5,'2_Review &amp; Audit'!$AC$6:$AC$505,0)+5,""))</f>
        <v/>
      </c>
      <c r="K198" s="96" t="str" cm="1">
        <f t="array" ref="K198">IF($A198="","",IF($AU198&lt;&gt;"",IFERROR(MATCH($AU198,'2_Review &amp; Audit'!$H$6:$H$505,0)+5,""),IFERROR(MATCH(1,INDEX(('2_Review &amp; Audit'!$F$6:$F$505=$A198)*('2_Review &amp; Audit'!$I$6:$I$505&gt;=$E198-30)*('2_Review &amp; Audit'!$I$6:$I$505&lt;=$E198+30)*('2_Review &amp; Audit'!$R$6:$R$505&gt;0),0),0)+5,"")))</f>
        <v/>
      </c>
      <c r="L198" s="110" t="str" cm="1">
        <f t="array" ref="L198">IF($K198="","",INDEX('2_Review &amp; Audit'!$H:$H,$K198))</f>
        <v/>
      </c>
      <c r="M198" s="111" t="str">
        <f t="array" ref="M198">IF($K198="","",INDEX('2_Review &amp; Audit'!$I:$I,$K198))</f>
        <v/>
      </c>
      <c r="N198" s="109" t="str" cm="1">
        <f t="array" ref="N198">IF($K198="","",MAX(0,INDEX('2_Review &amp; Audit'!$R:$R,$K198)-SUMIFS($O$7:O197,$K$7:K197,$K198)))</f>
        <v/>
      </c>
      <c r="O198" s="109" t="str">
        <f>IF(OR($K198="",$N198="",$F198=""),"",MIN($F198,$N198))</f>
        <v/>
      </c>
      <c r="P198" s="112" t="str">
        <f>IF($O198="","",$O198*$G198)</f>
        <v/>
      </c>
      <c r="Q198" s="112" t="str">
        <f>IF($M198="","",$H198-IF($P198="",0,$P198)-IF($Y198="",0,$Y198)-IF($AH198="",0,$AH198)-IF($AQ198="",0,$AQ198))</f>
        <v/>
      </c>
      <c r="R198" s="112" t="str">
        <f t="shared" si="24"/>
        <v/>
      </c>
      <c r="S198" s="96" t="str">
        <f>IF($M198="","",MAX(0,N($F198)-N($O198)))</f>
        <v/>
      </c>
      <c r="T198" s="96" t="str" cm="1">
        <f t="array" ref="T198">IF(OR($D198="",$S198="",N($S198)&lt;=0),"",IFERROR(MATCH(1,INDEX(('2_Review &amp; Audit'!$F$6:$F$505=$A198)*('2_Review &amp; Audit'!$I$6:$I$505&gt;=$E198-30)*('2_Review &amp; Audit'!$I$6:$I$505&lt;=$E198+30)*('2_Review &amp; Audit'!$R$6:$R$505&gt;0)*(ROW('2_Review &amp; Audit'!$R$6:$R$505)&gt;$K198),0),0)+5,""))</f>
        <v/>
      </c>
      <c r="U198" s="96" t="str" cm="1">
        <f t="array" ref="U198">IF($T198="","",INDEX('2_Review &amp; Audit'!$H:$H,$T198))</f>
        <v/>
      </c>
      <c r="V198" s="108" t="str">
        <f t="array" ref="V198">IF($T198="","",INDEX('2_Review &amp; Audit'!$I:$I,$T198))</f>
        <v/>
      </c>
      <c r="W198" s="96" t="str">
        <f t="array" ref="W198">IF($T198="","",MAX(0,INDEX('2_Review &amp; Audit'!$J:$J,$T198)-SUMIFS($X$7:X197,$T$7:T197,$T198)))</f>
        <v/>
      </c>
      <c r="X198" s="96" t="str">
        <f t="shared" si="21"/>
        <v/>
      </c>
      <c r="Y198" s="117" t="str">
        <f>IF($X198="","",$X198*$G198)</f>
        <v/>
      </c>
      <c r="Z198" s="117" t="str">
        <f>IF($T198="","",$H198-IF($P198="",0,$P198)-IF($Y198="",0,$Y198))</f>
        <v/>
      </c>
      <c r="AA198" s="117" t="str">
        <f t="shared" si="22"/>
        <v/>
      </c>
      <c r="AB198" s="96" t="str">
        <f t="shared" si="25"/>
        <v/>
      </c>
      <c r="AC198" s="96" t="str">
        <f t="array" ref="AC198">IF(OR($D198="",$AB198="",N($AB198)&lt;=0),"",IFERROR(MATCH(1,INDEX(('2_Review &amp; Audit'!$F$6:$F$505=$A198)*('2_Review &amp; Audit'!$I$6:$I$505&gt;=$E198-30)*('2_Review &amp; Audit'!$I$6:$I$505&lt;=$E198+30)*('2_Review &amp; Audit'!$R$6:$R$505&gt;0)*(ROW('2_Review &amp; Audit'!$R$6:$R$505)&gt;$T198),0),0)+5,""))</f>
        <v/>
      </c>
      <c r="AD198" s="96" t="str" cm="1">
        <f t="array" ref="AD198">IF($AC198="","",INDEX('2_Review &amp; Audit'!$H:$H,$AC198))</f>
        <v/>
      </c>
      <c r="AE198" s="108" t="str">
        <f t="array" ref="AE198">IF($AC198="","",INDEX('2_Review &amp; Audit'!$I:$I,$AC198))</f>
        <v/>
      </c>
      <c r="AF198" s="96" t="str">
        <f t="array" ref="AF198">IF($AC198="","",MAX(0,INDEX('2_Review &amp; Audit'!$J:$J,$AC198)-SUMIFS($AG$7:AG197,$AC$7:AC197,$AC198)))</f>
        <v/>
      </c>
      <c r="AG198" s="96" t="str">
        <f t="shared" si="29"/>
        <v/>
      </c>
      <c r="AH198" s="117" t="str">
        <f>IF($AG198="","",$AG198*$G198)</f>
        <v/>
      </c>
      <c r="AI198" s="117" t="str">
        <f>IF($AC198="","",$H198-IF($P198="",0,$P198)-IF($Y198="",0,$Y198)-IF($AH198="",0,$AH198))</f>
        <v/>
      </c>
      <c r="AJ198" s="117" t="str">
        <f t="shared" si="3"/>
        <v/>
      </c>
      <c r="AK198" s="96" t="str">
        <f t="shared" si="26"/>
        <v/>
      </c>
      <c r="AL198" s="96" t="str" cm="1">
        <f t="array" ref="AL198">IF(OR($D198="",$AK198="",N($AK198)&lt;=0),"",IFERROR(MATCH(1,INDEX(('2_Review &amp; Audit'!$F$6:$F$505=$A198)*('2_Review &amp; Audit'!$I$6:$I$505&gt;=$E198-30)*('2_Review &amp; Audit'!$I$6:$I$505&lt;=$E198+30)*('2_Review &amp; Audit'!$R$6:$R$505&gt;0)*(ROW('2_Review &amp; Audit'!$R$6:$R$505)&gt;$AC198),0),0)+5,""))</f>
        <v/>
      </c>
      <c r="AM198" s="96" t="str">
        <f>IF($AL198="","",INDEX('2_Review &amp; Audit'!$H:$H,$AL198))</f>
        <v/>
      </c>
      <c r="AN198" s="108" t="str">
        <f>IF($AL198="","",INDEX('2_Review &amp; Audit'!$I:$I,$AL198))</f>
        <v/>
      </c>
      <c r="AO198" s="96" t="str">
        <f>IF($AL198="","",MAX(0,INDEX('2_Review &amp; Audit'!$H:$H,$AL198)-SUMIFS($AP$7:AP197,$AL$7:AL197,$AL198)))</f>
        <v/>
      </c>
      <c r="AP198" s="96" t="str">
        <f>IF(OR($D198="",$AK198="",$AO198=""),"",MIN($AK198,$AO198))</f>
        <v/>
      </c>
      <c r="AQ198" s="117" t="str">
        <f>IF($AP198="","",$AP198*$G198)</f>
        <v/>
      </c>
      <c r="AR198" s="117" t="str">
        <f>IF($AL198="","",$H198-IF($P198="",0,$P198)-IF($Y198="",0,$Y198)-IF($AH198="",0,$AH198)-IF($AQ198="",0,$AQ198))</f>
        <v/>
      </c>
      <c r="AS198" s="117" t="str">
        <f t="shared" si="27"/>
        <v/>
      </c>
      <c r="AT198" s="96" t="str">
        <f t="shared" si="28"/>
        <v/>
      </c>
      <c r="AU198" s="96"/>
    </row>
    <row r="199" spans="1:47" ht="12.75" customHeight="1" x14ac:dyDescent="0.2">
      <c r="A199" s="96" t="str">
        <f>IFERROR(INDEX('2_Review &amp; Audit'!$F$6:$F$505,MATCH(ROW()-5,'2_Review &amp; Audit'!$AC$6:$AC$505,0)),"")</f>
        <v/>
      </c>
      <c r="B199" s="96" t="str">
        <f>IF($A199="","",INDEX('2_Review &amp; Audit'!$C$6:$C$505,MATCH(ROW()-5,'2_Review &amp; Audit'!$AC$6:$AC$505,0)))</f>
        <v/>
      </c>
      <c r="C199" s="96" t="str">
        <f>IF($A199="","",INDEX('2_Review &amp; Audit'!$D$6:$D$505,MATCH(ROW()-5,'2_Review &amp; Audit'!$AC$6:$AC$505,0)))</f>
        <v/>
      </c>
      <c r="D199" s="114" t="str">
        <f>IF($A199="","",INDEX('2_Review &amp; Audit'!$H$6:$H$505,MATCH(ROW()-5,'2_Review &amp; Audit'!$AC$6:$AC$505,0)))</f>
        <v/>
      </c>
      <c r="E199" s="108" t="str">
        <f>IF($A199="","",INDEX('2_Review &amp; Audit'!$M$6:$M$505,MATCH(ROW()-5,'2_Review &amp; Audit'!$AC$6:$AC$505,0)))</f>
        <v/>
      </c>
      <c r="F199" s="109" t="str">
        <f>IF($A199="","",IF(INDEX('2_Review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199" s="142" t="str">
        <f>IF(OR($A199="",$F199=0),"",ABS(INDEX('2_Review &amp; Audit'!$Q$6:$Q$505,MATCH(ROW()-5,'2_Review &amp; Audit'!$AC$6:$AC$505,0))/$F199))</f>
        <v/>
      </c>
      <c r="H199" s="142" t="str">
        <f>IF($A199="","",ABS(INDEX('2_Review &amp; Audit'!$Q$6:$Q$505,MATCH(ROW()-5,'2_Review &amp; Audit'!$AC$6:$AC$505,0))))</f>
        <v/>
      </c>
      <c r="I199" s="96" t="str">
        <f>IF($A199="","",INDEX('2_Review &amp; Audit'!$Y$6:$Y$505,MATCH(ROW()-5,'2_Review &amp; Audit'!$AC$6:$AC$505,0)))</f>
        <v/>
      </c>
      <c r="J199" s="110" t="str">
        <f>IF($A199="","",IFERROR(MATCH(ROW()-5,'2_Review &amp; Audit'!$AC$6:$AC$505,0)+5,""))</f>
        <v/>
      </c>
      <c r="K199" s="96" t="str" cm="1">
        <f t="array" ref="K199">IF($A199="","",IF($AU199&lt;&gt;"",IFERROR(MATCH($AU199,'2_Review &amp; Audit'!$H$6:$H$505,0)+5,""),IFERROR(MATCH(1,INDEX(('2_Review &amp; Audit'!$F$6:$F$505=$A199)*('2_Review &amp; Audit'!$I$6:$I$505&gt;=$E199-30)*('2_Review &amp; Audit'!$I$6:$I$505&lt;=$E199+30)*('2_Review &amp; Audit'!$R$6:$R$505&gt;0),0),0)+5,"")))</f>
        <v/>
      </c>
      <c r="L199" s="110" t="str" cm="1">
        <f t="array" ref="L199">IF($K199="","",INDEX('2_Review &amp; Audit'!$H:$H,$K199))</f>
        <v/>
      </c>
      <c r="M199" s="111" t="str">
        <f t="array" ref="M199">IF($K199="","",INDEX('2_Review &amp; Audit'!$I:$I,$K199))</f>
        <v/>
      </c>
      <c r="N199" s="109" t="str" cm="1">
        <f t="array" ref="N199">IF($K199="","",MAX(0,INDEX('2_Review &amp; Audit'!$R:$R,$K199)-SUMIFS($O$7:O198,$K$7:K198,$K199)))</f>
        <v/>
      </c>
      <c r="O199" s="109" t="str">
        <f>IF(OR($K199="",$N199="",$F199=""),"",MIN($F199,$N199))</f>
        <v/>
      </c>
      <c r="P199" s="112" t="str">
        <f>IF($O199="","",$O199*$G199)</f>
        <v/>
      </c>
      <c r="Q199" s="112" t="str">
        <f>IF($M199="","",$H199-IF($P199="",0,$P199)-IF($Y199="",0,$Y199)-IF($AH199="",0,$AH199)-IF($AQ199="",0,$AQ199))</f>
        <v/>
      </c>
      <c r="R199" s="112" t="str">
        <f t="shared" si="24"/>
        <v/>
      </c>
      <c r="S199" s="96" t="str">
        <f>IF($M199="","",MAX(0,N($F199)-N($O199)))</f>
        <v/>
      </c>
      <c r="T199" s="96" t="str" cm="1">
        <f t="array" ref="T199">IF(OR($D199="",$S199="",N($S199)&lt;=0),"",IFERROR(MATCH(1,INDEX(('2_Review &amp; Audit'!$F$6:$F$505=$A199)*('2_Review &amp; Audit'!$I$6:$I$505&gt;=$E199-30)*('2_Review &amp; Audit'!$I$6:$I$505&lt;=$E199+30)*('2_Review &amp; Audit'!$R$6:$R$505&gt;0)*(ROW('2_Review &amp; Audit'!$R$6:$R$505)&gt;$K199),0),0)+5,""))</f>
        <v/>
      </c>
      <c r="U199" s="96" t="str" cm="1">
        <f t="array" ref="U199">IF($T199="","",INDEX('2_Review &amp; Audit'!$H:$H,$T199))</f>
        <v/>
      </c>
      <c r="V199" s="108" t="str">
        <f t="array" ref="V199">IF($T199="","",INDEX('2_Review &amp; Audit'!$I:$I,$T199))</f>
        <v/>
      </c>
      <c r="W199" s="96" t="str">
        <f t="array" ref="W199">IF($T199="","",MAX(0,INDEX('2_Review &amp; Audit'!$J:$J,$T199)-SUMIFS($X$7:X198,$T$7:T198,$T199)))</f>
        <v/>
      </c>
      <c r="X199" s="96" t="str">
        <f t="shared" ref="X199:X262" si="30">IF(OR($T199="",$W199="",$S199=""),"",MIN($S199,$W199))</f>
        <v/>
      </c>
      <c r="Y199" s="117" t="str">
        <f>IF($X199="","",$X199*$G199)</f>
        <v/>
      </c>
      <c r="Z199" s="117" t="str">
        <f>IF($T199="","",$H199-IF($P199="",0,$P199)-IF($Y199="",0,$Y199))</f>
        <v/>
      </c>
      <c r="AA199" s="117" t="str">
        <f t="shared" ref="AA199:AA262" si="31">IF($Y199="","",$Y199)</f>
        <v/>
      </c>
      <c r="AB199" s="96" t="str">
        <f t="shared" si="25"/>
        <v/>
      </c>
      <c r="AC199" s="96" t="str">
        <f t="array" ref="AC199">IF(OR($D199="",$AB199="",N($AB199)&lt;=0),"",IFERROR(MATCH(1,INDEX(('2_Review &amp; Audit'!$F$6:$F$505=$A199)*('2_Review &amp; Audit'!$I$6:$I$505&gt;=$E199-30)*('2_Review &amp; Audit'!$I$6:$I$505&lt;=$E199+30)*('2_Review &amp; Audit'!$R$6:$R$505&gt;0)*(ROW('2_Review &amp; Audit'!$R$6:$R$505)&gt;$T199),0),0)+5,""))</f>
        <v/>
      </c>
      <c r="AD199" s="96" t="str" cm="1">
        <f t="array" ref="AD199">IF($AC199="","",INDEX('2_Review &amp; Audit'!$H:$H,$AC199))</f>
        <v/>
      </c>
      <c r="AE199" s="108" t="str">
        <f t="array" ref="AE199">IF($AC199="","",INDEX('2_Review &amp; Audit'!$I:$I,$AC199))</f>
        <v/>
      </c>
      <c r="AF199" s="96" t="str">
        <f t="array" ref="AF199">IF($AC199="","",MAX(0,INDEX('2_Review &amp; Audit'!$J:$J,$AC199)-SUMIFS($AG$7:AG198,$AC$7:AC198,$AC199)))</f>
        <v/>
      </c>
      <c r="AG199" s="96" t="str">
        <f t="shared" si="29"/>
        <v/>
      </c>
      <c r="AH199" s="117" t="str">
        <f>IF($AG199="","",$AG199*$G199)</f>
        <v/>
      </c>
      <c r="AI199" s="117" t="str">
        <f>IF($AC199="","",$H199-IF($P199="",0,$P199)-IF($Y199="",0,$Y199)-IF($AH199="",0,$AH199))</f>
        <v/>
      </c>
      <c r="AJ199" s="117" t="str">
        <f t="shared" ref="AJ199:AJ262" si="32">IF($AH199="","",$AH199)</f>
        <v/>
      </c>
      <c r="AK199" s="96" t="str">
        <f t="shared" si="26"/>
        <v/>
      </c>
      <c r="AL199" s="96" t="str" cm="1">
        <f t="array" ref="AL199">IF(OR($D199="",$AK199="",N($AK199)&lt;=0),"",IFERROR(MATCH(1,INDEX(('2_Review &amp; Audit'!$F$6:$F$505=$A199)*('2_Review &amp; Audit'!$I$6:$I$505&gt;=$E199-30)*('2_Review &amp; Audit'!$I$6:$I$505&lt;=$E199+30)*('2_Review &amp; Audit'!$R$6:$R$505&gt;0)*(ROW('2_Review &amp; Audit'!$R$6:$R$505)&gt;$AC199),0),0)+5,""))</f>
        <v/>
      </c>
      <c r="AM199" s="96" t="str">
        <f>IF($AL199="","",INDEX('2_Review &amp; Audit'!$H:$H,$AL199))</f>
        <v/>
      </c>
      <c r="AN199" s="108" t="str">
        <f>IF($AL199="","",INDEX('2_Review &amp; Audit'!$I:$I,$AL199))</f>
        <v/>
      </c>
      <c r="AO199" s="96" t="str">
        <f>IF($AL199="","",MAX(0,INDEX('2_Review &amp; Audit'!$H:$H,$AL199)-SUMIFS($AP$7:AP198,$AL$7:AL198,$AL199)))</f>
        <v/>
      </c>
      <c r="AP199" s="96" t="str">
        <f>IF(OR($D199="",$AK199="",$AO199=""),"",MIN($AK199,$AO199))</f>
        <v/>
      </c>
      <c r="AQ199" s="117" t="str">
        <f>IF($AP199="","",$AP199*$G199)</f>
        <v/>
      </c>
      <c r="AR199" s="117" t="str">
        <f>IF($AL199="","",$H199-IF($P199="",0,$P199)-IF($Y199="",0,$Y199)-IF($AH199="",0,$AH199)-IF($AQ199="",0,$AQ199))</f>
        <v/>
      </c>
      <c r="AS199" s="117" t="str">
        <f t="shared" si="27"/>
        <v/>
      </c>
      <c r="AT199" s="96" t="str">
        <f t="shared" si="28"/>
        <v/>
      </c>
      <c r="AU199" s="96"/>
    </row>
    <row r="200" spans="1:47" ht="12.75" customHeight="1" x14ac:dyDescent="0.2">
      <c r="A200" s="96" t="str">
        <f>IFERROR(INDEX('2_Review &amp; Audit'!$F$6:$F$505,MATCH(ROW()-5,'2_Review &amp; Audit'!$AC$6:$AC$505,0)),"")</f>
        <v/>
      </c>
      <c r="B200" s="96" t="str">
        <f>IF($A200="","",INDEX('2_Review &amp; Audit'!$C$6:$C$505,MATCH(ROW()-5,'2_Review &amp; Audit'!$AC$6:$AC$505,0)))</f>
        <v/>
      </c>
      <c r="C200" s="96" t="str">
        <f>IF($A200="","",INDEX('2_Review &amp; Audit'!$D$6:$D$505,MATCH(ROW()-5,'2_Review &amp; Audit'!$AC$6:$AC$505,0)))</f>
        <v/>
      </c>
      <c r="D200" s="114" t="str">
        <f>IF($A200="","",INDEX('2_Review &amp; Audit'!$H$6:$H$505,MATCH(ROW()-5,'2_Review &amp; Audit'!$AC$6:$AC$505,0)))</f>
        <v/>
      </c>
      <c r="E200" s="108" t="str">
        <f>IF($A200="","",INDEX('2_Review &amp; Audit'!$M$6:$M$505,MATCH(ROW()-5,'2_Review &amp; Audit'!$AC$6:$AC$505,0)))</f>
        <v/>
      </c>
      <c r="F200" s="109" t="str">
        <f>IF($A200="","",IF(INDEX('2_Review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00" s="142" t="str">
        <f>IF(OR($A200="",$F200=0),"",ABS(INDEX('2_Review &amp; Audit'!$Q$6:$Q$505,MATCH(ROW()-5,'2_Review &amp; Audit'!$AC$6:$AC$505,0))/$F200))</f>
        <v/>
      </c>
      <c r="H200" s="142" t="str">
        <f>IF($A200="","",ABS(INDEX('2_Review &amp; Audit'!$Q$6:$Q$505,MATCH(ROW()-5,'2_Review &amp; Audit'!$AC$6:$AC$505,0))))</f>
        <v/>
      </c>
      <c r="I200" s="96" t="str">
        <f>IF($A200="","",INDEX('2_Review &amp; Audit'!$Y$6:$Y$505,MATCH(ROW()-5,'2_Review &amp; Audit'!$AC$6:$AC$505,0)))</f>
        <v/>
      </c>
      <c r="J200" s="110" t="str">
        <f>IF($A200="","",IFERROR(MATCH(ROW()-5,'2_Review &amp; Audit'!$AC$6:$AC$505,0)+5,""))</f>
        <v/>
      </c>
      <c r="K200" s="96" t="str" cm="1">
        <f t="array" ref="K200">IF($A200="","",IF($AU200&lt;&gt;"",IFERROR(MATCH($AU200,'2_Review &amp; Audit'!$H$6:$H$505,0)+5,""),IFERROR(MATCH(1,INDEX(('2_Review &amp; Audit'!$F$6:$F$505=$A200)*('2_Review &amp; Audit'!$I$6:$I$505&gt;=$E200-30)*('2_Review &amp; Audit'!$I$6:$I$505&lt;=$E200+30)*('2_Review &amp; Audit'!$R$6:$R$505&gt;0),0),0)+5,"")))</f>
        <v/>
      </c>
      <c r="L200" s="110" t="str" cm="1">
        <f t="array" ref="L200">IF($K200="","",INDEX('2_Review &amp; Audit'!$H:$H,$K200))</f>
        <v/>
      </c>
      <c r="M200" s="111" t="str">
        <f t="array" ref="M200">IF($K200="","",INDEX('2_Review &amp; Audit'!$I:$I,$K200))</f>
        <v/>
      </c>
      <c r="N200" s="109" t="str" cm="1">
        <f t="array" ref="N200">IF($K200="","",MAX(0,INDEX('2_Review &amp; Audit'!$R:$R,$K200)-SUMIFS($O$7:O199,$K$7:K199,$K200)))</f>
        <v/>
      </c>
      <c r="O200" s="109" t="str">
        <f>IF(OR($K200="",$N200="",$F200=""),"",MIN($F200,$N200))</f>
        <v/>
      </c>
      <c r="P200" s="112" t="str">
        <f>IF($O200="","",$O200*$G200)</f>
        <v/>
      </c>
      <c r="Q200" s="112" t="str">
        <f>IF($M200="","",$H200-IF($P200="",0,$P200)-IF($Y200="",0,$Y200)-IF($AH200="",0,$AH200)-IF($AQ200="",0,$AQ200))</f>
        <v/>
      </c>
      <c r="R200" s="112" t="str">
        <f t="shared" ref="R200:R263" si="33">IF($M200="","",IF($P200="",0,$P200))</f>
        <v/>
      </c>
      <c r="S200" s="96" t="str">
        <f>IF($M200="","",MAX(0,N($F200)-N($O200)))</f>
        <v/>
      </c>
      <c r="T200" s="96" t="str" cm="1">
        <f t="array" ref="T200">IF(OR($D200="",$S200="",N($S200)&lt;=0),"",IFERROR(MATCH(1,INDEX(('2_Review &amp; Audit'!$F$6:$F$505=$A200)*('2_Review &amp; Audit'!$I$6:$I$505&gt;=$E200-30)*('2_Review &amp; Audit'!$I$6:$I$505&lt;=$E200+30)*('2_Review &amp; Audit'!$R$6:$R$505&gt;0)*(ROW('2_Review &amp; Audit'!$R$6:$R$505)&gt;$K200),0),0)+5,""))</f>
        <v/>
      </c>
      <c r="U200" s="96" t="str" cm="1">
        <f t="array" ref="U200">IF($T200="","",INDEX('2_Review &amp; Audit'!$H:$H,$T200))</f>
        <v/>
      </c>
      <c r="V200" s="108" t="str">
        <f t="array" ref="V200">IF($T200="","",INDEX('2_Review &amp; Audit'!$I:$I,$T200))</f>
        <v/>
      </c>
      <c r="W200" s="96" t="str">
        <f t="array" ref="W200">IF($T200="","",MAX(0,INDEX('2_Review &amp; Audit'!$J:$J,$T200)-SUMIFS($X$7:X199,$T$7:T199,$T200)))</f>
        <v/>
      </c>
      <c r="X200" s="96" t="str">
        <f t="shared" si="30"/>
        <v/>
      </c>
      <c r="Y200" s="117" t="str">
        <f>IF($X200="","",$X200*$G200)</f>
        <v/>
      </c>
      <c r="Z200" s="117" t="str">
        <f>IF($T200="","",$H200-IF($P200="",0,$P200)-IF($Y200="",0,$Y200))</f>
        <v/>
      </c>
      <c r="AA200" s="117" t="str">
        <f t="shared" si="31"/>
        <v/>
      </c>
      <c r="AB200" s="96" t="str">
        <f t="shared" ref="AB200:AB263" si="34">IF($T200="","",MAX(0,N($S200)-N($X200)))</f>
        <v/>
      </c>
      <c r="AC200" s="96" t="str">
        <f t="array" ref="AC200">IF(OR($D200="",$AB200="",N($AB200)&lt;=0),"",IFERROR(MATCH(1,INDEX(('2_Review &amp; Audit'!$F$6:$F$505=$A200)*('2_Review &amp; Audit'!$I$6:$I$505&gt;=$E200-30)*('2_Review &amp; Audit'!$I$6:$I$505&lt;=$E200+30)*('2_Review &amp; Audit'!$R$6:$R$505&gt;0)*(ROW('2_Review &amp; Audit'!$R$6:$R$505)&gt;$T200),0),0)+5,""))</f>
        <v/>
      </c>
      <c r="AD200" s="96" t="str" cm="1">
        <f t="array" ref="AD200">IF($AC200="","",INDEX('2_Review &amp; Audit'!$H:$H,$AC200))</f>
        <v/>
      </c>
      <c r="AE200" s="108" t="str">
        <f t="array" ref="AE200">IF($AC200="","",INDEX('2_Review &amp; Audit'!$I:$I,$AC200))</f>
        <v/>
      </c>
      <c r="AF200" s="96" t="str">
        <f t="array" ref="AF200">IF($AC200="","",MAX(0,INDEX('2_Review &amp; Audit'!$J:$J,$AC200)-SUMIFS($AG$7:AG199,$AC$7:AC199,$AC200)))</f>
        <v/>
      </c>
      <c r="AG200" s="96" t="str">
        <f t="shared" si="29"/>
        <v/>
      </c>
      <c r="AH200" s="117" t="str">
        <f>IF($AG200="","",$AG200*$G200)</f>
        <v/>
      </c>
      <c r="AI200" s="117" t="str">
        <f>IF($AC200="","",$H200-IF($P200="",0,$P200)-IF($Y200="",0,$Y200)-IF($AH200="",0,$AH200))</f>
        <v/>
      </c>
      <c r="AJ200" s="117" t="str">
        <f t="shared" si="32"/>
        <v/>
      </c>
      <c r="AK200" s="96" t="str">
        <f t="shared" ref="AK200:AK263" si="35">IF($AC200="","",MAX(0,N($AB200)-N($AG200)))</f>
        <v/>
      </c>
      <c r="AL200" s="96" t="str" cm="1">
        <f t="array" ref="AL200">IF(OR($D200="",$AK200="",N($AK200)&lt;=0),"",IFERROR(MATCH(1,INDEX(('2_Review &amp; Audit'!$F$6:$F$505=$A200)*('2_Review &amp; Audit'!$I$6:$I$505&gt;=$E200-30)*('2_Review &amp; Audit'!$I$6:$I$505&lt;=$E200+30)*('2_Review &amp; Audit'!$R$6:$R$505&gt;0)*(ROW('2_Review &amp; Audit'!$R$6:$R$505)&gt;$AC200),0),0)+5,""))</f>
        <v/>
      </c>
      <c r="AM200" s="96" t="str">
        <f>IF($AL200="","",INDEX('2_Review &amp; Audit'!$H:$H,$AL200))</f>
        <v/>
      </c>
      <c r="AN200" s="108" t="str">
        <f>IF($AL200="","",INDEX('2_Review &amp; Audit'!$I:$I,$AL200))</f>
        <v/>
      </c>
      <c r="AO200" s="96" t="str">
        <f>IF($AL200="","",MAX(0,INDEX('2_Review &amp; Audit'!$H:$H,$AL200)-SUMIFS($AP$7:AP199,$AL$7:AL199,$AL200)))</f>
        <v/>
      </c>
      <c r="AP200" s="96" t="str">
        <f>IF(OR($D200="",$AK200="",$AO200=""),"",MIN($AK200,$AO200))</f>
        <v/>
      </c>
      <c r="AQ200" s="117" t="str">
        <f>IF($AP200="","",$AP200*$G200)</f>
        <v/>
      </c>
      <c r="AR200" s="117" t="str">
        <f>IF($AL200="","",$H200-IF($P200="",0,$P200)-IF($Y200="",0,$Y200)-IF($AH200="",0,$AH200)-IF($AQ200="",0,$AQ200))</f>
        <v/>
      </c>
      <c r="AS200" s="117" t="str">
        <f t="shared" ref="AS200:AS263" si="36">IF($AQ200="","",$AQ200)</f>
        <v/>
      </c>
      <c r="AT200" s="96" t="str">
        <f t="shared" ref="AT200:AT263" si="37">IF($AL200="","",IF(ABS(N($AK200)-N($AP200))&lt;0.000001,0,MAX(0,N($AK200)-N($AP200))))</f>
        <v/>
      </c>
      <c r="AU200" s="96"/>
    </row>
    <row r="201" spans="1:47" ht="12.75" customHeight="1" x14ac:dyDescent="0.2">
      <c r="A201" s="96" t="str">
        <f>IFERROR(INDEX('2_Review &amp; Audit'!$F$6:$F$505,MATCH(ROW()-5,'2_Review &amp; Audit'!$AC$6:$AC$505,0)),"")</f>
        <v/>
      </c>
      <c r="B201" s="96" t="str">
        <f>IF($A201="","",INDEX('2_Review &amp; Audit'!$C$6:$C$505,MATCH(ROW()-5,'2_Review &amp; Audit'!$AC$6:$AC$505,0)))</f>
        <v/>
      </c>
      <c r="C201" s="96" t="str">
        <f>IF($A201="","",INDEX('2_Review &amp; Audit'!$D$6:$D$505,MATCH(ROW()-5,'2_Review &amp; Audit'!$AC$6:$AC$505,0)))</f>
        <v/>
      </c>
      <c r="D201" s="114" t="str">
        <f>IF($A201="","",INDEX('2_Review &amp; Audit'!$H$6:$H$505,MATCH(ROW()-5,'2_Review &amp; Audit'!$AC$6:$AC$505,0)))</f>
        <v/>
      </c>
      <c r="E201" s="108" t="str">
        <f>IF($A201="","",INDEX('2_Review &amp; Audit'!$M$6:$M$505,MATCH(ROW()-5,'2_Review &amp; Audit'!$AC$6:$AC$505,0)))</f>
        <v/>
      </c>
      <c r="F201" s="109" t="str">
        <f>IF($A201="","",IF(INDEX('2_Review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01" s="142" t="str">
        <f>IF(OR($A201="",$F201=0),"",ABS(INDEX('2_Review &amp; Audit'!$Q$6:$Q$505,MATCH(ROW()-5,'2_Review &amp; Audit'!$AC$6:$AC$505,0))/$F201))</f>
        <v/>
      </c>
      <c r="H201" s="142" t="str">
        <f>IF($A201="","",ABS(INDEX('2_Review &amp; Audit'!$Q$6:$Q$505,MATCH(ROW()-5,'2_Review &amp; Audit'!$AC$6:$AC$505,0))))</f>
        <v/>
      </c>
      <c r="I201" s="96" t="str">
        <f>IF($A201="","",INDEX('2_Review &amp; Audit'!$Y$6:$Y$505,MATCH(ROW()-5,'2_Review &amp; Audit'!$AC$6:$AC$505,0)))</f>
        <v/>
      </c>
      <c r="J201" s="110" t="str">
        <f>IF($A201="","",IFERROR(MATCH(ROW()-5,'2_Review &amp; Audit'!$AC$6:$AC$505,0)+5,""))</f>
        <v/>
      </c>
      <c r="K201" s="96" t="str" cm="1">
        <f t="array" ref="K201">IF($A201="","",IF($AU201&lt;&gt;"",IFERROR(MATCH($AU201,'2_Review &amp; Audit'!$H$6:$H$505,0)+5,""),IFERROR(MATCH(1,INDEX(('2_Review &amp; Audit'!$F$6:$F$505=$A201)*('2_Review &amp; Audit'!$I$6:$I$505&gt;=$E201-30)*('2_Review &amp; Audit'!$I$6:$I$505&lt;=$E201+30)*('2_Review &amp; Audit'!$R$6:$R$505&gt;0),0),0)+5,"")))</f>
        <v/>
      </c>
      <c r="L201" s="110" t="str" cm="1">
        <f t="array" ref="L201">IF($K201="","",INDEX('2_Review &amp; Audit'!$H:$H,$K201))</f>
        <v/>
      </c>
      <c r="M201" s="111" t="str">
        <f t="array" ref="M201">IF($K201="","",INDEX('2_Review &amp; Audit'!$I:$I,$K201))</f>
        <v/>
      </c>
      <c r="N201" s="109" t="str" cm="1">
        <f t="array" ref="N201">IF($K201="","",MAX(0,INDEX('2_Review &amp; Audit'!$R:$R,$K201)-SUMIFS($O$7:O200,$K$7:K200,$K201)))</f>
        <v/>
      </c>
      <c r="O201" s="109" t="str">
        <f>IF(OR($K201="",$N201="",$F201=""),"",MIN($F201,$N201))</f>
        <v/>
      </c>
      <c r="P201" s="112" t="str">
        <f>IF($O201="","",$O201*$G201)</f>
        <v/>
      </c>
      <c r="Q201" s="112" t="str">
        <f>IF($M201="","",$H201-IF($P201="",0,$P201)-IF($Y201="",0,$Y201)-IF($AH201="",0,$AH201)-IF($AQ201="",0,$AQ201))</f>
        <v/>
      </c>
      <c r="R201" s="112" t="str">
        <f t="shared" si="33"/>
        <v/>
      </c>
      <c r="S201" s="96" t="str">
        <f>IF($M201="","",MAX(0,N($F201)-N($O201)))</f>
        <v/>
      </c>
      <c r="T201" s="96" t="str" cm="1">
        <f t="array" ref="T201">IF(OR($D201="",$S201="",N($S201)&lt;=0),"",IFERROR(MATCH(1,INDEX(('2_Review &amp; Audit'!$F$6:$F$505=$A201)*('2_Review &amp; Audit'!$I$6:$I$505&gt;=$E201-30)*('2_Review &amp; Audit'!$I$6:$I$505&lt;=$E201+30)*('2_Review &amp; Audit'!$R$6:$R$505&gt;0)*(ROW('2_Review &amp; Audit'!$R$6:$R$505)&gt;$K201),0),0)+5,""))</f>
        <v/>
      </c>
      <c r="U201" s="96" t="str" cm="1">
        <f t="array" ref="U201">IF($T201="","",INDEX('2_Review &amp; Audit'!$H:$H,$T201))</f>
        <v/>
      </c>
      <c r="V201" s="108" t="str">
        <f t="array" ref="V201">IF($T201="","",INDEX('2_Review &amp; Audit'!$I:$I,$T201))</f>
        <v/>
      </c>
      <c r="W201" s="96" t="str">
        <f t="array" ref="W201">IF($T201="","",MAX(0,INDEX('2_Review &amp; Audit'!$J:$J,$T201)-SUMIFS($X$7:X200,$T$7:T200,$T201)))</f>
        <v/>
      </c>
      <c r="X201" s="96" t="str">
        <f t="shared" si="30"/>
        <v/>
      </c>
      <c r="Y201" s="117" t="str">
        <f>IF($X201="","",$X201*$G201)</f>
        <v/>
      </c>
      <c r="Z201" s="117" t="str">
        <f>IF($T201="","",$H201-IF($P201="",0,$P201)-IF($Y201="",0,$Y201))</f>
        <v/>
      </c>
      <c r="AA201" s="117" t="str">
        <f t="shared" si="31"/>
        <v/>
      </c>
      <c r="AB201" s="96" t="str">
        <f t="shared" si="34"/>
        <v/>
      </c>
      <c r="AC201" s="96" t="str">
        <f t="array" ref="AC201">IF(OR($D201="",$AB201="",N($AB201)&lt;=0),"",IFERROR(MATCH(1,INDEX(('2_Review &amp; Audit'!$F$6:$F$505=$A201)*('2_Review &amp; Audit'!$I$6:$I$505&gt;=$E201-30)*('2_Review &amp; Audit'!$I$6:$I$505&lt;=$E201+30)*('2_Review &amp; Audit'!$R$6:$R$505&gt;0)*(ROW('2_Review &amp; Audit'!$R$6:$R$505)&gt;$T201),0),0)+5,""))</f>
        <v/>
      </c>
      <c r="AD201" s="96" t="str" cm="1">
        <f t="array" ref="AD201">IF($AC201="","",INDEX('2_Review &amp; Audit'!$H:$H,$AC201))</f>
        <v/>
      </c>
      <c r="AE201" s="108" t="str">
        <f t="array" ref="AE201">IF($AC201="","",INDEX('2_Review &amp; Audit'!$I:$I,$AC201))</f>
        <v/>
      </c>
      <c r="AF201" s="96" t="str">
        <f t="array" ref="AF201">IF($AC201="","",MAX(0,INDEX('2_Review &amp; Audit'!$J:$J,$AC201)-SUMIFS($AG$7:AG200,$AC$7:AC200,$AC201)))</f>
        <v/>
      </c>
      <c r="AG201" s="96" t="str">
        <f t="shared" si="29"/>
        <v/>
      </c>
      <c r="AH201" s="117" t="str">
        <f>IF($AG201="","",$AG201*$G201)</f>
        <v/>
      </c>
      <c r="AI201" s="117" t="str">
        <f>IF($AC201="","",$H201-IF($P201="",0,$P201)-IF($Y201="",0,$Y201)-IF($AH201="",0,$AH201))</f>
        <v/>
      </c>
      <c r="AJ201" s="117" t="str">
        <f t="shared" si="32"/>
        <v/>
      </c>
      <c r="AK201" s="96" t="str">
        <f t="shared" si="35"/>
        <v/>
      </c>
      <c r="AL201" s="96" t="str" cm="1">
        <f t="array" ref="AL201">IF(OR($D201="",$AK201="",N($AK201)&lt;=0),"",IFERROR(MATCH(1,INDEX(('2_Review &amp; Audit'!$F$6:$F$505=$A201)*('2_Review &amp; Audit'!$I$6:$I$505&gt;=$E201-30)*('2_Review &amp; Audit'!$I$6:$I$505&lt;=$E201+30)*('2_Review &amp; Audit'!$R$6:$R$505&gt;0)*(ROW('2_Review &amp; Audit'!$R$6:$R$505)&gt;$AC201),0),0)+5,""))</f>
        <v/>
      </c>
      <c r="AM201" s="96" t="str">
        <f>IF($AL201="","",INDEX('2_Review &amp; Audit'!$H:$H,$AL201))</f>
        <v/>
      </c>
      <c r="AN201" s="108" t="str">
        <f>IF($AL201="","",INDEX('2_Review &amp; Audit'!$I:$I,$AL201))</f>
        <v/>
      </c>
      <c r="AO201" s="96" t="str">
        <f>IF($AL201="","",MAX(0,INDEX('2_Review &amp; Audit'!$H:$H,$AL201)-SUMIFS($AP$7:AP200,$AL$7:AL200,$AL201)))</f>
        <v/>
      </c>
      <c r="AP201" s="96" t="str">
        <f>IF(OR($D201="",$AK201="",$AO201=""),"",MIN($AK201,$AO201))</f>
        <v/>
      </c>
      <c r="AQ201" s="117" t="str">
        <f>IF($AP201="","",$AP201*$G201)</f>
        <v/>
      </c>
      <c r="AR201" s="117" t="str">
        <f>IF($AL201="","",$H201-IF($P201="",0,$P201)-IF($Y201="",0,$Y201)-IF($AH201="",0,$AH201)-IF($AQ201="",0,$AQ201))</f>
        <v/>
      </c>
      <c r="AS201" s="117" t="str">
        <f t="shared" si="36"/>
        <v/>
      </c>
      <c r="AT201" s="96" t="str">
        <f t="shared" si="37"/>
        <v/>
      </c>
      <c r="AU201" s="96"/>
    </row>
    <row r="202" spans="1:47" ht="12.75" customHeight="1" x14ac:dyDescent="0.2">
      <c r="A202" s="96" t="str">
        <f>IFERROR(INDEX('2_Review &amp; Audit'!$F$6:$F$505,MATCH(ROW()-5,'2_Review &amp; Audit'!$AC$6:$AC$505,0)),"")</f>
        <v/>
      </c>
      <c r="B202" s="96" t="str">
        <f>IF($A202="","",INDEX('2_Review &amp; Audit'!$C$6:$C$505,MATCH(ROW()-5,'2_Review &amp; Audit'!$AC$6:$AC$505,0)))</f>
        <v/>
      </c>
      <c r="C202" s="96" t="str">
        <f>IF($A202="","",INDEX('2_Review &amp; Audit'!$D$6:$D$505,MATCH(ROW()-5,'2_Review &amp; Audit'!$AC$6:$AC$505,0)))</f>
        <v/>
      </c>
      <c r="D202" s="114" t="str">
        <f>IF($A202="","",INDEX('2_Review &amp; Audit'!$H$6:$H$505,MATCH(ROW()-5,'2_Review &amp; Audit'!$AC$6:$AC$505,0)))</f>
        <v/>
      </c>
      <c r="E202" s="108" t="str">
        <f>IF($A202="","",INDEX('2_Review &amp; Audit'!$M$6:$M$505,MATCH(ROW()-5,'2_Review &amp; Audit'!$AC$6:$AC$505,0)))</f>
        <v/>
      </c>
      <c r="F202" s="109" t="str">
        <f>IF($A202="","",IF(INDEX('2_Review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02" s="142" t="str">
        <f>IF(OR($A202="",$F202=0),"",ABS(INDEX('2_Review &amp; Audit'!$Q$6:$Q$505,MATCH(ROW()-5,'2_Review &amp; Audit'!$AC$6:$AC$505,0))/$F202))</f>
        <v/>
      </c>
      <c r="H202" s="142" t="str">
        <f>IF($A202="","",ABS(INDEX('2_Review &amp; Audit'!$Q$6:$Q$505,MATCH(ROW()-5,'2_Review &amp; Audit'!$AC$6:$AC$505,0))))</f>
        <v/>
      </c>
      <c r="I202" s="96" t="str">
        <f>IF($A202="","",INDEX('2_Review &amp; Audit'!$Y$6:$Y$505,MATCH(ROW()-5,'2_Review &amp; Audit'!$AC$6:$AC$505,0)))</f>
        <v/>
      </c>
      <c r="J202" s="110" t="str">
        <f>IF($A202="","",IFERROR(MATCH(ROW()-5,'2_Review &amp; Audit'!$AC$6:$AC$505,0)+5,""))</f>
        <v/>
      </c>
      <c r="K202" s="96" t="str" cm="1">
        <f t="array" ref="K202">IF($A202="","",IF($AU202&lt;&gt;"",IFERROR(MATCH($AU202,'2_Review &amp; Audit'!$H$6:$H$505,0)+5,""),IFERROR(MATCH(1,INDEX(('2_Review &amp; Audit'!$F$6:$F$505=$A202)*('2_Review &amp; Audit'!$I$6:$I$505&gt;=$E202-30)*('2_Review &amp; Audit'!$I$6:$I$505&lt;=$E202+30)*('2_Review &amp; Audit'!$R$6:$R$505&gt;0),0),0)+5,"")))</f>
        <v/>
      </c>
      <c r="L202" s="110" t="str" cm="1">
        <f t="array" ref="L202">IF($K202="","",INDEX('2_Review &amp; Audit'!$H:$H,$K202))</f>
        <v/>
      </c>
      <c r="M202" s="111" t="str">
        <f>IF($K202="","",INDEX('2_Review &amp; Audit'!$I:$I,$K202))</f>
        <v/>
      </c>
      <c r="N202" s="109" t="str" cm="1">
        <f t="array" ref="N202">IF($K202="","",MAX(0,INDEX('2_Review &amp; Audit'!$R:$R,$K202)-SUMIFS($O$7:O201,$K$7:K201,$K202)))</f>
        <v/>
      </c>
      <c r="O202" s="109" t="str">
        <f>IF(OR($K202="",$N202="",$F202=""),"",MIN($F202,$N202))</f>
        <v/>
      </c>
      <c r="P202" s="112" t="str">
        <f>IF($O202="","",$O202*$G202)</f>
        <v/>
      </c>
      <c r="Q202" s="112" t="str">
        <f>IF($M202="","",$H202-IF($P202="",0,$P202)-IF($Y202="",0,$Y202)-IF($AH202="",0,$AH202)-IF($AQ202="",0,$AQ202))</f>
        <v/>
      </c>
      <c r="R202" s="112" t="str">
        <f t="shared" si="33"/>
        <v/>
      </c>
      <c r="S202" s="96" t="str">
        <f>IF($M202="","",MAX(0,N($F202)-N($O202)))</f>
        <v/>
      </c>
      <c r="T202" s="96" t="str" cm="1">
        <f t="array" ref="T202">IF(OR($D202="",$S202="",N($S202)&lt;=0),"",IFERROR(MATCH(1,INDEX(('2_Review &amp; Audit'!$F$6:$F$505=$A202)*('2_Review &amp; Audit'!$I$6:$I$505&gt;=$E202-30)*('2_Review &amp; Audit'!$I$6:$I$505&lt;=$E202+30)*('2_Review &amp; Audit'!$R$6:$R$505&gt;0)*(ROW('2_Review &amp; Audit'!$R$6:$R$505)&gt;$K202),0),0)+5,""))</f>
        <v/>
      </c>
      <c r="U202" s="96" t="str" cm="1">
        <f t="array" ref="U202">IF($T202="","",INDEX('2_Review &amp; Audit'!$H:$H,$T202))</f>
        <v/>
      </c>
      <c r="V202" s="108" t="str">
        <f t="array" ref="V202">IF($T202="","",INDEX('2_Review &amp; Audit'!$I:$I,$T202))</f>
        <v/>
      </c>
      <c r="W202" s="96" t="str">
        <f t="array" ref="W202">IF($T202="","",MAX(0,INDEX('2_Review &amp; Audit'!$H:$H,$T202)-SUMIFS($X$7:X201,$T$7:T201,$T202)))</f>
        <v/>
      </c>
      <c r="X202" s="96" t="str">
        <f t="shared" si="30"/>
        <v/>
      </c>
      <c r="Y202" s="117" t="str">
        <f>IF($X202="","",$X202*$G202)</f>
        <v/>
      </c>
      <c r="Z202" s="117" t="str">
        <f>IF($T202="","",$H202-IF($P202="",0,$P202)-IF($Y202="",0,$Y202))</f>
        <v/>
      </c>
      <c r="AA202" s="117" t="str">
        <f t="shared" si="31"/>
        <v/>
      </c>
      <c r="AB202" s="96" t="str">
        <f t="shared" si="34"/>
        <v/>
      </c>
      <c r="AC202" s="96" t="str">
        <f>IF(OR($D202="",$AB202="",N($AB202)&lt;=0),"",IFERROR(MATCH(1,INDEX(('2_Review &amp; Audit'!$F$6:$F$505=$A202)*('2_Review &amp; Audit'!$I$6:$I$505&gt;=$E202-30)*('2_Review &amp; Audit'!$I$6:$I$505&lt;=$E202+30)*('2_Review &amp; Audit'!$R$6:$R$505&gt;0)*(ROW('2_Review &amp; Audit'!$R$6:$R$505)&gt;$T202),0),0)+5,""))</f>
        <v/>
      </c>
      <c r="AD202" s="96" t="str" cm="1">
        <f t="array" ref="AD202">IF($AC202="","",INDEX('2_Review &amp; Audit'!$H:$H,$AC202))</f>
        <v/>
      </c>
      <c r="AE202" s="108" t="str">
        <f>IF($AC202="","",INDEX('2_Review &amp; Audit'!$I:$I,$AC202))</f>
        <v/>
      </c>
      <c r="AF202" s="96" t="str">
        <f>IF($AC202="","",MAX(0,INDEX('2_Review &amp; Audit'!$H:$H,$AC202)-SUMIFS($AG$7:AG201,$AC$7:AC201,$AC202)))</f>
        <v/>
      </c>
      <c r="AG202" s="96" t="str">
        <f>IF(OR($D202="",$AB202="",$AF202=""),"",MIN($AB202,$AF202))</f>
        <v/>
      </c>
      <c r="AH202" s="117" t="str">
        <f>IF($AG202="","",$AG202*$G202)</f>
        <v/>
      </c>
      <c r="AI202" s="117" t="str">
        <f>IF($AC202="","",$H202-IF($P202="",0,$P202)-IF($Y202="",0,$Y202)-IF($AH202="",0,$AH202))</f>
        <v/>
      </c>
      <c r="AJ202" s="117" t="str">
        <f t="shared" si="32"/>
        <v/>
      </c>
      <c r="AK202" s="96" t="str">
        <f t="shared" si="35"/>
        <v/>
      </c>
      <c r="AL202" s="96" t="str" cm="1">
        <f t="array" ref="AL202">IF(OR($D202="",$AK202="",N($AK202)&lt;=0),"",IFERROR(MATCH(1,INDEX(('2_Review &amp; Audit'!$F$6:$F$505=$A202)*('2_Review &amp; Audit'!$I$6:$I$505&gt;=$E202-30)*('2_Review &amp; Audit'!$I$6:$I$505&lt;=$E202+30)*('2_Review &amp; Audit'!$R$6:$R$505&gt;0)*(ROW('2_Review &amp; Audit'!$R$6:$R$505)&gt;$AC202),0),0)+5,""))</f>
        <v/>
      </c>
      <c r="AM202" s="96" t="str">
        <f>IF($AL202="","",INDEX('2_Review &amp; Audit'!$H:$H,$AL202))</f>
        <v/>
      </c>
      <c r="AN202" s="108" t="str">
        <f>IF($AL202="","",INDEX('2_Review &amp; Audit'!$I:$I,$AL202))</f>
        <v/>
      </c>
      <c r="AO202" s="96" t="str">
        <f>IF($AL202="","",MAX(0,INDEX('2_Review &amp; Audit'!$H:$H,$AL202)-SUMIFS($AP$7:AP201,$AL$7:AL201,$AL202)))</f>
        <v/>
      </c>
      <c r="AP202" s="96" t="str">
        <f>IF(OR($D202="",$AK202="",$AO202=""),"",MIN($AK202,$AO202))</f>
        <v/>
      </c>
      <c r="AQ202" s="117" t="str">
        <f>IF($AP202="","",$AP202*$G202)</f>
        <v/>
      </c>
      <c r="AR202" s="117" t="str">
        <f>IF($AL202="","",$H202-IF($P202="",0,$P202)-IF($Y202="",0,$Y202)-IF($AH202="",0,$AH202)-IF($AQ202="",0,$AQ202))</f>
        <v/>
      </c>
      <c r="AS202" s="117" t="str">
        <f t="shared" si="36"/>
        <v/>
      </c>
      <c r="AT202" s="96" t="str">
        <f t="shared" si="37"/>
        <v/>
      </c>
      <c r="AU202" s="96"/>
    </row>
    <row r="203" spans="1:47" ht="12.75" customHeight="1" x14ac:dyDescent="0.2">
      <c r="A203" s="96" t="str">
        <f>IFERROR(INDEX('2_Review &amp; Audit'!$F$6:$F$505,MATCH(ROW()-5,'2_Review &amp; Audit'!$AC$6:$AC$505,0)),"")</f>
        <v/>
      </c>
      <c r="B203" s="96" t="str">
        <f>IF($A203="","",INDEX('2_Review &amp; Audit'!$C$6:$C$505,MATCH(ROW()-5,'2_Review &amp; Audit'!$AC$6:$AC$505,0)))</f>
        <v/>
      </c>
      <c r="C203" s="96" t="str">
        <f>IF($A203="","",INDEX('2_Review &amp; Audit'!$D$6:$D$505,MATCH(ROW()-5,'2_Review &amp; Audit'!$AC$6:$AC$505,0)))</f>
        <v/>
      </c>
      <c r="D203" s="114" t="str">
        <f>IF($A203="","",INDEX('2_Review &amp; Audit'!$H$6:$H$505,MATCH(ROW()-5,'2_Review &amp; Audit'!$AC$6:$AC$505,0)))</f>
        <v/>
      </c>
      <c r="E203" s="108" t="str">
        <f>IF($A203="","",INDEX('2_Review &amp; Audit'!$M$6:$M$505,MATCH(ROW()-5,'2_Review &amp; Audit'!$AC$6:$AC$505,0)))</f>
        <v/>
      </c>
      <c r="F203" s="109" t="str">
        <f>IF($A203="","",IF(INDEX('2_Review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03" s="142" t="str">
        <f>IF(OR($A203="",$F203=0),"",ABS(INDEX('2_Review &amp; Audit'!$Q$6:$Q$505,MATCH(ROW()-5,'2_Review &amp; Audit'!$AC$6:$AC$505,0))/$F203))</f>
        <v/>
      </c>
      <c r="H203" s="142" t="str">
        <f>IF($A203="","",ABS(INDEX('2_Review &amp; Audit'!$Q$6:$Q$505,MATCH(ROW()-5,'2_Review &amp; Audit'!$AC$6:$AC$505,0))))</f>
        <v/>
      </c>
      <c r="I203" s="96" t="str">
        <f>IF($A203="","",INDEX('2_Review &amp; Audit'!$Y$6:$Y$505,MATCH(ROW()-5,'2_Review &amp; Audit'!$AC$6:$AC$505,0)))</f>
        <v/>
      </c>
      <c r="J203" s="110" t="str">
        <f>IF($A203="","",IFERROR(MATCH(ROW()-5,'2_Review &amp; Audit'!$AC$6:$AC$505,0)+5,""))</f>
        <v/>
      </c>
      <c r="K203" s="96" t="str" cm="1">
        <f t="array" ref="K203">IF($A203="","",IF($AU203&lt;&gt;"",IFERROR(MATCH($AU203,'2_Review &amp; Audit'!$H$6:$H$505,0)+5,""),IFERROR(MATCH(1,INDEX(('2_Review &amp; Audit'!$F$6:$F$505=$A203)*('2_Review &amp; Audit'!$I$6:$I$505&gt;=$E203-30)*('2_Review &amp; Audit'!$I$6:$I$505&lt;=$E203+30)*('2_Review &amp; Audit'!$R$6:$R$505&gt;0),0),0)+5,"")))</f>
        <v/>
      </c>
      <c r="L203" s="110" t="str" cm="1">
        <f t="array" ref="L203">IF($K203="","",INDEX('2_Review &amp; Audit'!$H:$H,$K203))</f>
        <v/>
      </c>
      <c r="M203" s="111" t="str">
        <f>IF($K203="","",INDEX('2_Review &amp; Audit'!$I:$I,$K203))</f>
        <v/>
      </c>
      <c r="N203" s="109" t="str" cm="1">
        <f t="array" ref="N203">IF($K203="","",MAX(0,INDEX('2_Review &amp; Audit'!$R:$R,$K203)-SUMIFS($O$7:O202,$K$7:K202,$K203)))</f>
        <v/>
      </c>
      <c r="O203" s="109" t="str">
        <f>IF(OR($K203="",$N203="",$F203=""),"",MIN($F203,$N203))</f>
        <v/>
      </c>
      <c r="P203" s="112" t="str">
        <f>IF($O203="","",$O203*$G203)</f>
        <v/>
      </c>
      <c r="Q203" s="112" t="str">
        <f>IF($M203="","",$H203-IF($P203="",0,$P203)-IF($Y203="",0,$Y203)-IF($AH203="",0,$AH203)-IF($AQ203="",0,$AQ203))</f>
        <v/>
      </c>
      <c r="R203" s="112" t="str">
        <f t="shared" si="33"/>
        <v/>
      </c>
      <c r="S203" s="96" t="str">
        <f>IF($M203="","",MAX(0,N($F203)-N($O203)))</f>
        <v/>
      </c>
      <c r="T203" s="96" t="str" cm="1">
        <f t="array" ref="T203">IF(OR($D203="",$S203="",N($S203)&lt;=0),"",IFERROR(MATCH(1,INDEX(('2_Review &amp; Audit'!$F$6:$F$505=$A203)*('2_Review &amp; Audit'!$I$6:$I$505&gt;=$E203-30)*('2_Review &amp; Audit'!$I$6:$I$505&lt;=$E203+30)*('2_Review &amp; Audit'!$R$6:$R$505&gt;0)*(ROW('2_Review &amp; Audit'!$R$6:$R$505)&gt;$K203),0),0)+5,""))</f>
        <v/>
      </c>
      <c r="U203" s="96" t="str" cm="1">
        <f t="array" ref="U203">IF($T203="","",INDEX('2_Review &amp; Audit'!$H:$H,$T203))</f>
        <v/>
      </c>
      <c r="V203" s="108" t="str">
        <f t="array" ref="V203">IF($T203="","",INDEX('2_Review &amp; Audit'!$I:$I,$T203))</f>
        <v/>
      </c>
      <c r="W203" s="96" t="str">
        <f t="array" ref="W203">IF($T203="","",MAX(0,INDEX('2_Review &amp; Audit'!$H:$H,$T203)-SUMIFS($X$7:X202,$T$7:T202,$T203)))</f>
        <v/>
      </c>
      <c r="X203" s="96" t="str">
        <f t="shared" si="30"/>
        <v/>
      </c>
      <c r="Y203" s="117" t="str">
        <f>IF($X203="","",$X203*$G203)</f>
        <v/>
      </c>
      <c r="Z203" s="117" t="str">
        <f>IF($T203="","",$H203-IF($P203="",0,$P203)-IF($Y203="",0,$Y203))</f>
        <v/>
      </c>
      <c r="AA203" s="117" t="str">
        <f t="shared" si="31"/>
        <v/>
      </c>
      <c r="AB203" s="96" t="str">
        <f t="shared" si="34"/>
        <v/>
      </c>
      <c r="AC203" s="96" t="str">
        <f>IF(OR($D203="",$AB203="",N($AB203)&lt;=0),"",IFERROR(MATCH(1,INDEX(('2_Review &amp; Audit'!$F$6:$F$505=$A203)*('2_Review &amp; Audit'!$I$6:$I$505&gt;=$E203-30)*('2_Review &amp; Audit'!$I$6:$I$505&lt;=$E203+30)*('2_Review &amp; Audit'!$R$6:$R$505&gt;0)*(ROW('2_Review &amp; Audit'!$R$6:$R$505)&gt;$T203),0),0)+5,""))</f>
        <v/>
      </c>
      <c r="AD203" s="96" t="str" cm="1">
        <f t="array" ref="AD203">IF($AC203="","",INDEX('2_Review &amp; Audit'!$H:$H,$AC203))</f>
        <v/>
      </c>
      <c r="AE203" s="108" t="str">
        <f>IF($AC203="","",INDEX('2_Review &amp; Audit'!$I:$I,$AC203))</f>
        <v/>
      </c>
      <c r="AF203" s="96" t="str">
        <f>IF($AC203="","",MAX(0,INDEX('2_Review &amp; Audit'!$H:$H,$AC203)-SUMIFS($AG$7:AG202,$AC$7:AC202,$AC203)))</f>
        <v/>
      </c>
      <c r="AG203" s="96" t="str">
        <f>IF(OR($D203="",$AB203="",$AF203=""),"",MIN($AB203,$AF203))</f>
        <v/>
      </c>
      <c r="AH203" s="117" t="str">
        <f>IF($AG203="","",$AG203*$G203)</f>
        <v/>
      </c>
      <c r="AI203" s="117" t="str">
        <f>IF($AC203="","",$H203-IF($P203="",0,$P203)-IF($Y203="",0,$Y203)-IF($AH203="",0,$AH203))</f>
        <v/>
      </c>
      <c r="AJ203" s="117" t="str">
        <f t="shared" si="32"/>
        <v/>
      </c>
      <c r="AK203" s="96" t="str">
        <f t="shared" si="35"/>
        <v/>
      </c>
      <c r="AL203" s="96" t="str" cm="1">
        <f t="array" ref="AL203">IF(OR($D203="",$AK203="",N($AK203)&lt;=0),"",IFERROR(MATCH(1,INDEX(('2_Review &amp; Audit'!$F$6:$F$505=$A203)*('2_Review &amp; Audit'!$I$6:$I$505&gt;=$E203-30)*('2_Review &amp; Audit'!$I$6:$I$505&lt;=$E203+30)*('2_Review &amp; Audit'!$R$6:$R$505&gt;0)*(ROW('2_Review &amp; Audit'!$R$6:$R$505)&gt;$AC203),0),0)+5,""))</f>
        <v/>
      </c>
      <c r="AM203" s="96" t="str">
        <f>IF($AL203="","",INDEX('2_Review &amp; Audit'!$H:$H,$AL203))</f>
        <v/>
      </c>
      <c r="AN203" s="108" t="str">
        <f>IF($AL203="","",INDEX('2_Review &amp; Audit'!$I:$I,$AL203))</f>
        <v/>
      </c>
      <c r="AO203" s="96" t="str">
        <f>IF($AL203="","",MAX(0,INDEX('2_Review &amp; Audit'!$H:$H,$AL203)-SUMIFS($AP$7:AP202,$AL$7:AL202,$AL203)))</f>
        <v/>
      </c>
      <c r="AP203" s="96" t="str">
        <f>IF(OR($D203="",$AK203="",$AO203=""),"",MIN($AK203,$AO203))</f>
        <v/>
      </c>
      <c r="AQ203" s="117" t="str">
        <f>IF($AP203="","",$AP203*$G203)</f>
        <v/>
      </c>
      <c r="AR203" s="117" t="str">
        <f>IF($AL203="","",$H203-IF($P203="",0,$P203)-IF($Y203="",0,$Y203)-IF($AH203="",0,$AH203)-IF($AQ203="",0,$AQ203))</f>
        <v/>
      </c>
      <c r="AS203" s="117" t="str">
        <f t="shared" si="36"/>
        <v/>
      </c>
      <c r="AT203" s="96" t="str">
        <f t="shared" si="37"/>
        <v/>
      </c>
      <c r="AU203" s="96"/>
    </row>
    <row r="204" spans="1:47" ht="12.75" customHeight="1" x14ac:dyDescent="0.2">
      <c r="A204" s="96" t="str">
        <f>IFERROR(INDEX('2_Review &amp; Audit'!$F$6:$F$505,MATCH(ROW()-5,'2_Review &amp; Audit'!$AC$6:$AC$505,0)),"")</f>
        <v/>
      </c>
      <c r="B204" s="96" t="str">
        <f>IF($A204="","",INDEX('2_Review &amp; Audit'!$C$6:$C$505,MATCH(ROW()-5,'2_Review &amp; Audit'!$AC$6:$AC$505,0)))</f>
        <v/>
      </c>
      <c r="C204" s="96" t="str">
        <f>IF($A204="","",INDEX('2_Review &amp; Audit'!$D$6:$D$505,MATCH(ROW()-5,'2_Review &amp; Audit'!$AC$6:$AC$505,0)))</f>
        <v/>
      </c>
      <c r="D204" s="114" t="str">
        <f>IF($A204="","",INDEX('2_Review &amp; Audit'!$H$6:$H$505,MATCH(ROW()-5,'2_Review &amp; Audit'!$AC$6:$AC$505,0)))</f>
        <v/>
      </c>
      <c r="E204" s="108" t="str">
        <f>IF($A204="","",INDEX('2_Review &amp; Audit'!$M$6:$M$505,MATCH(ROW()-5,'2_Review &amp; Audit'!$AC$6:$AC$505,0)))</f>
        <v/>
      </c>
      <c r="F204" s="109" t="str">
        <f>IF($A204="","",IF(INDEX('2_Review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04" s="142" t="str">
        <f>IF(OR($A204="",$F204=0),"",ABS(INDEX('2_Review &amp; Audit'!$Q$6:$Q$505,MATCH(ROW()-5,'2_Review &amp; Audit'!$AC$6:$AC$505,0))/$F204))</f>
        <v/>
      </c>
      <c r="H204" s="142" t="str">
        <f>IF($A204="","",ABS(INDEX('2_Review &amp; Audit'!$Q$6:$Q$505,MATCH(ROW()-5,'2_Review &amp; Audit'!$AC$6:$AC$505,0))))</f>
        <v/>
      </c>
      <c r="I204" s="96" t="str">
        <f>IF($A204="","",INDEX('2_Review &amp; Audit'!$Y$6:$Y$505,MATCH(ROW()-5,'2_Review &amp; Audit'!$AC$6:$AC$505,0)))</f>
        <v/>
      </c>
      <c r="J204" s="110" t="str">
        <f>IF($A204="","",IFERROR(MATCH(ROW()-5,'2_Review &amp; Audit'!$AC$6:$AC$505,0)+5,""))</f>
        <v/>
      </c>
      <c r="K204" s="96" t="str" cm="1">
        <f t="array" ref="K204">IF($A204="","",IF($AU204&lt;&gt;"",IFERROR(MATCH($AU204,'2_Review &amp; Audit'!$H$6:$H$505,0)+5,""),IFERROR(MATCH(1,INDEX(('2_Review &amp; Audit'!$F$6:$F$505=$A204)*('2_Review &amp; Audit'!$I$6:$I$505&gt;=$E204-30)*('2_Review &amp; Audit'!$I$6:$I$505&lt;=$E204+30)*('2_Review &amp; Audit'!$R$6:$R$505&gt;0),0),0)+5,"")))</f>
        <v/>
      </c>
      <c r="L204" s="110" t="str" cm="1">
        <f t="array" ref="L204">IF($K204="","",INDEX('2_Review &amp; Audit'!$H:$H,$K204))</f>
        <v/>
      </c>
      <c r="M204" s="111" t="str">
        <f>IF($K204="","",INDEX('2_Review &amp; Audit'!$I:$I,$K204))</f>
        <v/>
      </c>
      <c r="N204" s="109" t="str" cm="1">
        <f t="array" ref="N204">IF($K204="","",MAX(0,INDEX('2_Review &amp; Audit'!$R:$R,$K204)-SUMIFS($O$7:O203,$K$7:K203,$K204)))</f>
        <v/>
      </c>
      <c r="O204" s="109" t="str">
        <f>IF(OR($K204="",$N204="",$F204=""),"",MIN($F204,$N204))</f>
        <v/>
      </c>
      <c r="P204" s="112" t="str">
        <f>IF($O204="","",$O204*$G204)</f>
        <v/>
      </c>
      <c r="Q204" s="112" t="str">
        <f>IF($M204="","",$H204-IF($P204="",0,$P204)-IF($Y204="",0,$Y204)-IF($AH204="",0,$AH204)-IF($AQ204="",0,$AQ204))</f>
        <v/>
      </c>
      <c r="R204" s="112" t="str">
        <f t="shared" si="33"/>
        <v/>
      </c>
      <c r="S204" s="96" t="str">
        <f>IF($M204="","",MAX(0,N($F204)-N($O204)))</f>
        <v/>
      </c>
      <c r="T204" s="96" t="str" cm="1">
        <f t="array" ref="T204">IF(OR($D204="",$S204="",N($S204)&lt;=0),"",IFERROR(MATCH(1,INDEX(('2_Review &amp; Audit'!$F$6:$F$505=$A204)*('2_Review &amp; Audit'!$I$6:$I$505&gt;=$E204-30)*('2_Review &amp; Audit'!$I$6:$I$505&lt;=$E204+30)*('2_Review &amp; Audit'!$R$6:$R$505&gt;0)*(ROW('2_Review &amp; Audit'!$R$6:$R$505)&gt;$K204),0),0)+5,""))</f>
        <v/>
      </c>
      <c r="U204" s="96" t="str" cm="1">
        <f t="array" ref="U204">IF($T204="","",INDEX('2_Review &amp; Audit'!$H:$H,$T204))</f>
        <v/>
      </c>
      <c r="V204" s="108" t="str">
        <f t="array" ref="V204">IF($T204="","",INDEX('2_Review &amp; Audit'!$I:$I,$T204))</f>
        <v/>
      </c>
      <c r="W204" s="96" t="str">
        <f t="array" ref="W204">IF($T204="","",MAX(0,INDEX('2_Review &amp; Audit'!$H:$H,$T204)-SUMIFS($X$7:X203,$T$7:T203,$T204)))</f>
        <v/>
      </c>
      <c r="X204" s="96" t="str">
        <f t="shared" si="30"/>
        <v/>
      </c>
      <c r="Y204" s="117" t="str">
        <f>IF($X204="","",$X204*$G204)</f>
        <v/>
      </c>
      <c r="Z204" s="117" t="str">
        <f>IF($T204="","",$H204-IF($P204="",0,$P204)-IF($Y204="",0,$Y204))</f>
        <v/>
      </c>
      <c r="AA204" s="117" t="str">
        <f t="shared" si="31"/>
        <v/>
      </c>
      <c r="AB204" s="96" t="str">
        <f t="shared" si="34"/>
        <v/>
      </c>
      <c r="AC204" s="96" t="str">
        <f>IF(OR($D204="",$AB204="",N($AB204)&lt;=0),"",IFERROR(MATCH(1,INDEX(('2_Review &amp; Audit'!$F$6:$F$505=$A204)*('2_Review &amp; Audit'!$I$6:$I$505&gt;=$E204-30)*('2_Review &amp; Audit'!$I$6:$I$505&lt;=$E204+30)*('2_Review &amp; Audit'!$R$6:$R$505&gt;0)*(ROW('2_Review &amp; Audit'!$R$6:$R$505)&gt;$T204),0),0)+5,""))</f>
        <v/>
      </c>
      <c r="AD204" s="96" t="str" cm="1">
        <f t="array" ref="AD204">IF($AC204="","",INDEX('2_Review &amp; Audit'!$H:$H,$AC204))</f>
        <v/>
      </c>
      <c r="AE204" s="108" t="str">
        <f>IF($AC204="","",INDEX('2_Review &amp; Audit'!$I:$I,$AC204))</f>
        <v/>
      </c>
      <c r="AF204" s="96" t="str">
        <f>IF($AC204="","",MAX(0,INDEX('2_Review &amp; Audit'!$H:$H,$AC204)-SUMIFS($AG$7:AG203,$AC$7:AC203,$AC204)))</f>
        <v/>
      </c>
      <c r="AG204" s="96" t="str">
        <f>IF(OR($D204="",$AB204="",$AF204=""),"",MIN($AB204,$AF204))</f>
        <v/>
      </c>
      <c r="AH204" s="117" t="str">
        <f>IF($AG204="","",$AG204*$G204)</f>
        <v/>
      </c>
      <c r="AI204" s="117" t="str">
        <f>IF($AC204="","",$H204-IF($P204="",0,$P204)-IF($Y204="",0,$Y204)-IF($AH204="",0,$AH204))</f>
        <v/>
      </c>
      <c r="AJ204" s="117" t="str">
        <f t="shared" si="32"/>
        <v/>
      </c>
      <c r="AK204" s="96" t="str">
        <f t="shared" si="35"/>
        <v/>
      </c>
      <c r="AL204" s="96" t="str" cm="1">
        <f t="array" ref="AL204">IF(OR($D204="",$AK204="",N($AK204)&lt;=0),"",IFERROR(MATCH(1,INDEX(('2_Review &amp; Audit'!$F$6:$F$505=$A204)*('2_Review &amp; Audit'!$I$6:$I$505&gt;=$E204-30)*('2_Review &amp; Audit'!$I$6:$I$505&lt;=$E204+30)*('2_Review &amp; Audit'!$R$6:$R$505&gt;0)*(ROW('2_Review &amp; Audit'!$R$6:$R$505)&gt;$AC204),0),0)+5,""))</f>
        <v/>
      </c>
      <c r="AM204" s="96" t="str">
        <f>IF($AL204="","",INDEX('2_Review &amp; Audit'!$H:$H,$AL204))</f>
        <v/>
      </c>
      <c r="AN204" s="108" t="str">
        <f>IF($AL204="","",INDEX('2_Review &amp; Audit'!$I:$I,$AL204))</f>
        <v/>
      </c>
      <c r="AO204" s="96" t="str">
        <f>IF($AL204="","",MAX(0,INDEX('2_Review &amp; Audit'!$H:$H,$AL204)-SUMIFS($AP$7:AP203,$AL$7:AL203,$AL204)))</f>
        <v/>
      </c>
      <c r="AP204" s="96" t="str">
        <f>IF(OR($D204="",$AK204="",$AO204=""),"",MIN($AK204,$AO204))</f>
        <v/>
      </c>
      <c r="AQ204" s="117" t="str">
        <f>IF($AP204="","",$AP204*$G204)</f>
        <v/>
      </c>
      <c r="AR204" s="117" t="str">
        <f>IF($AL204="","",$H204-IF($P204="",0,$P204)-IF($Y204="",0,$Y204)-IF($AH204="",0,$AH204)-IF($AQ204="",0,$AQ204))</f>
        <v/>
      </c>
      <c r="AS204" s="117" t="str">
        <f t="shared" si="36"/>
        <v/>
      </c>
      <c r="AT204" s="96" t="str">
        <f t="shared" si="37"/>
        <v/>
      </c>
      <c r="AU204" s="96"/>
    </row>
    <row r="205" spans="1:47" ht="12.75" customHeight="1" x14ac:dyDescent="0.2">
      <c r="A205" s="96" t="str">
        <f>IFERROR(INDEX('2_Review &amp; Audit'!$F$6:$F$505,MATCH(ROW()-5,'2_Review &amp; Audit'!$AC$6:$AC$505,0)),"")</f>
        <v/>
      </c>
      <c r="B205" s="96" t="str">
        <f>IF($A205="","",INDEX('2_Review &amp; Audit'!$C$6:$C$505,MATCH(ROW()-5,'2_Review &amp; Audit'!$AC$6:$AC$505,0)))</f>
        <v/>
      </c>
      <c r="C205" s="96" t="str">
        <f>IF($A205="","",INDEX('2_Review &amp; Audit'!$D$6:$D$505,MATCH(ROW()-5,'2_Review &amp; Audit'!$AC$6:$AC$505,0)))</f>
        <v/>
      </c>
      <c r="D205" s="114" t="str">
        <f>IF($A205="","",INDEX('2_Review &amp; Audit'!$H$6:$H$505,MATCH(ROW()-5,'2_Review &amp; Audit'!$AC$6:$AC$505,0)))</f>
        <v/>
      </c>
      <c r="E205" s="108" t="str">
        <f>IF($A205="","",INDEX('2_Review &amp; Audit'!$M$6:$M$505,MATCH(ROW()-5,'2_Review &amp; Audit'!$AC$6:$AC$505,0)))</f>
        <v/>
      </c>
      <c r="F205" s="109" t="str">
        <f>IF($A205="","",IF(INDEX('2_Review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05" s="142" t="str">
        <f>IF(OR($A205="",$F205=0),"",ABS(INDEX('2_Review &amp; Audit'!$Q$6:$Q$505,MATCH(ROW()-5,'2_Review &amp; Audit'!$AC$6:$AC$505,0))/$F205))</f>
        <v/>
      </c>
      <c r="H205" s="142" t="str">
        <f>IF($A205="","",ABS(INDEX('2_Review &amp; Audit'!$Q$6:$Q$505,MATCH(ROW()-5,'2_Review &amp; Audit'!$AC$6:$AC$505,0))))</f>
        <v/>
      </c>
      <c r="I205" s="96" t="str">
        <f>IF($A205="","",INDEX('2_Review &amp; Audit'!$Y$6:$Y$505,MATCH(ROW()-5,'2_Review &amp; Audit'!$AC$6:$AC$505,0)))</f>
        <v/>
      </c>
      <c r="J205" s="110" t="str">
        <f>IF($A205="","",IFERROR(MATCH(ROW()-5,'2_Review &amp; Audit'!$AC$6:$AC$505,0)+5,""))</f>
        <v/>
      </c>
      <c r="K205" s="96" t="str" cm="1">
        <f t="array" ref="K205">IF($A205="","",IF($AU205&lt;&gt;"",IFERROR(MATCH($AU205,'2_Review &amp; Audit'!$H$6:$H$505,0)+5,""),IFERROR(MATCH(1,INDEX(('2_Review &amp; Audit'!$F$6:$F$505=$A205)*('2_Review &amp; Audit'!$I$6:$I$505&gt;=$E205-30)*('2_Review &amp; Audit'!$I$6:$I$505&lt;=$E205+30)*('2_Review &amp; Audit'!$R$6:$R$505&gt;0),0),0)+5,"")))</f>
        <v/>
      </c>
      <c r="L205" s="110" t="str" cm="1">
        <f t="array" ref="L205">IF($K205="","",INDEX('2_Review &amp; Audit'!$H:$H,$K205))</f>
        <v/>
      </c>
      <c r="M205" s="111" t="str">
        <f>IF($K205="","",INDEX('2_Review &amp; Audit'!$I:$I,$K205))</f>
        <v/>
      </c>
      <c r="N205" s="109" t="str" cm="1">
        <f t="array" ref="N205">IF($K205="","",MAX(0,INDEX('2_Review &amp; Audit'!$R:$R,$K205)-SUMIFS($O$7:O204,$K$7:K204,$K205)))</f>
        <v/>
      </c>
      <c r="O205" s="109" t="str">
        <f>IF(OR($K205="",$N205="",$F205=""),"",MIN($F205,$N205))</f>
        <v/>
      </c>
      <c r="P205" s="112" t="str">
        <f>IF($O205="","",$O205*$G205)</f>
        <v/>
      </c>
      <c r="Q205" s="112" t="str">
        <f>IF($M205="","",$H205-IF($P205="",0,$P205)-IF($Y205="",0,$Y205)-IF($AH205="",0,$AH205)-IF($AQ205="",0,$AQ205))</f>
        <v/>
      </c>
      <c r="R205" s="112" t="str">
        <f t="shared" si="33"/>
        <v/>
      </c>
      <c r="S205" s="96" t="str">
        <f>IF($M205="","",MAX(0,N($F205)-N($O205)))</f>
        <v/>
      </c>
      <c r="T205" s="96" t="str" cm="1">
        <f t="array" ref="T205">IF(OR($D205="",$S205="",N($S205)&lt;=0),"",IFERROR(MATCH(1,INDEX(('2_Review &amp; Audit'!$F$6:$F$505=$A205)*('2_Review &amp; Audit'!$I$6:$I$505&gt;=$E205-30)*('2_Review &amp; Audit'!$I$6:$I$505&lt;=$E205+30)*('2_Review &amp; Audit'!$R$6:$R$505&gt;0)*(ROW('2_Review &amp; Audit'!$R$6:$R$505)&gt;$K205),0),0)+5,""))</f>
        <v/>
      </c>
      <c r="U205" s="96" t="str" cm="1">
        <f t="array" ref="U205">IF($T205="","",INDEX('2_Review &amp; Audit'!$H:$H,$T205))</f>
        <v/>
      </c>
      <c r="V205" s="108" t="str">
        <f t="array" ref="V205">IF($T205="","",INDEX('2_Review &amp; Audit'!$I:$I,$T205))</f>
        <v/>
      </c>
      <c r="W205" s="96" t="str">
        <f t="array" ref="W205">IF($T205="","",MAX(0,INDEX('2_Review &amp; Audit'!$H:$H,$T205)-SUMIFS($X$7:X204,$T$7:T204,$T205)))</f>
        <v/>
      </c>
      <c r="X205" s="96" t="str">
        <f t="shared" si="30"/>
        <v/>
      </c>
      <c r="Y205" s="117" t="str">
        <f>IF($X205="","",$X205*$G205)</f>
        <v/>
      </c>
      <c r="Z205" s="117" t="str">
        <f>IF($T205="","",$H205-IF($P205="",0,$P205)-IF($Y205="",0,$Y205))</f>
        <v/>
      </c>
      <c r="AA205" s="117" t="str">
        <f t="shared" si="31"/>
        <v/>
      </c>
      <c r="AB205" s="96" t="str">
        <f t="shared" si="34"/>
        <v/>
      </c>
      <c r="AC205" s="96" t="str">
        <f>IF(OR($D205="",$AB205="",N($AB205)&lt;=0),"",IFERROR(MATCH(1,INDEX(('2_Review &amp; Audit'!$F$6:$F$505=$A205)*('2_Review &amp; Audit'!$I$6:$I$505&gt;=$E205-30)*('2_Review &amp; Audit'!$I$6:$I$505&lt;=$E205+30)*('2_Review &amp; Audit'!$R$6:$R$505&gt;0)*(ROW('2_Review &amp; Audit'!$R$6:$R$505)&gt;$T205),0),0)+5,""))</f>
        <v/>
      </c>
      <c r="AD205" s="96" t="str" cm="1">
        <f t="array" ref="AD205">IF($AC205="","",INDEX('2_Review &amp; Audit'!$H:$H,$AC205))</f>
        <v/>
      </c>
      <c r="AE205" s="108" t="str">
        <f>IF($AC205="","",INDEX('2_Review &amp; Audit'!$I:$I,$AC205))</f>
        <v/>
      </c>
      <c r="AF205" s="96" t="str">
        <f>IF($AC205="","",MAX(0,INDEX('2_Review &amp; Audit'!$H:$H,$AC205)-SUMIFS($AG$7:AG204,$AC$7:AC204,$AC205)))</f>
        <v/>
      </c>
      <c r="AG205" s="96" t="str">
        <f>IF(OR($D205="",$AB205="",$AF205=""),"",MIN($AB205,$AF205))</f>
        <v/>
      </c>
      <c r="AH205" s="117" t="str">
        <f>IF($AG205="","",$AG205*$G205)</f>
        <v/>
      </c>
      <c r="AI205" s="117" t="str">
        <f>IF($AC205="","",$H205-IF($P205="",0,$P205)-IF($Y205="",0,$Y205)-IF($AH205="",0,$AH205))</f>
        <v/>
      </c>
      <c r="AJ205" s="117" t="str">
        <f t="shared" si="32"/>
        <v/>
      </c>
      <c r="AK205" s="96" t="str">
        <f t="shared" si="35"/>
        <v/>
      </c>
      <c r="AL205" s="96" t="str" cm="1">
        <f t="array" ref="AL205">IF(OR($D205="",$AK205="",N($AK205)&lt;=0),"",IFERROR(MATCH(1,INDEX(('2_Review &amp; Audit'!$F$6:$F$505=$A205)*('2_Review &amp; Audit'!$I$6:$I$505&gt;=$E205-30)*('2_Review &amp; Audit'!$I$6:$I$505&lt;=$E205+30)*('2_Review &amp; Audit'!$R$6:$R$505&gt;0)*(ROW('2_Review &amp; Audit'!$R$6:$R$505)&gt;$AC205),0),0)+5,""))</f>
        <v/>
      </c>
      <c r="AM205" s="96" t="str">
        <f>IF($AL205="","",INDEX('2_Review &amp; Audit'!$H:$H,$AL205))</f>
        <v/>
      </c>
      <c r="AN205" s="108" t="str">
        <f>IF($AL205="","",INDEX('2_Review &amp; Audit'!$I:$I,$AL205))</f>
        <v/>
      </c>
      <c r="AO205" s="96" t="str">
        <f>IF($AL205="","",MAX(0,INDEX('2_Review &amp; Audit'!$H:$H,$AL205)-SUMIFS($AP$7:AP204,$AL$7:AL204,$AL205)))</f>
        <v/>
      </c>
      <c r="AP205" s="96" t="str">
        <f>IF(OR($D205="",$AK205="",$AO205=""),"",MIN($AK205,$AO205))</f>
        <v/>
      </c>
      <c r="AQ205" s="117" t="str">
        <f>IF($AP205="","",$AP205*$G205)</f>
        <v/>
      </c>
      <c r="AR205" s="117" t="str">
        <f>IF($AL205="","",$H205-IF($P205="",0,$P205)-IF($Y205="",0,$Y205)-IF($AH205="",0,$AH205)-IF($AQ205="",0,$AQ205))</f>
        <v/>
      </c>
      <c r="AS205" s="117" t="str">
        <f t="shared" si="36"/>
        <v/>
      </c>
      <c r="AT205" s="96" t="str">
        <f t="shared" si="37"/>
        <v/>
      </c>
      <c r="AU205" s="96"/>
    </row>
    <row r="206" spans="1:47" ht="12.75" customHeight="1" x14ac:dyDescent="0.2">
      <c r="A206" s="96" t="str">
        <f>IFERROR(INDEX('2_Review &amp; Audit'!$F$6:$F$505,MATCH(ROW()-5,'2_Review &amp; Audit'!$AC$6:$AC$505,0)),"")</f>
        <v/>
      </c>
      <c r="B206" s="96" t="str">
        <f>IF($A206="","",INDEX('2_Review &amp; Audit'!$C$6:$C$505,MATCH(ROW()-5,'2_Review &amp; Audit'!$AC$6:$AC$505,0)))</f>
        <v/>
      </c>
      <c r="C206" s="96" t="str">
        <f>IF($A206="","",INDEX('2_Review &amp; Audit'!$D$6:$D$505,MATCH(ROW()-5,'2_Review &amp; Audit'!$AC$6:$AC$505,0)))</f>
        <v/>
      </c>
      <c r="D206" s="114" t="str">
        <f>IF($A206="","",INDEX('2_Review &amp; Audit'!$H$6:$H$505,MATCH(ROW()-5,'2_Review &amp; Audit'!$AC$6:$AC$505,0)))</f>
        <v/>
      </c>
      <c r="E206" s="108" t="str">
        <f>IF($A206="","",INDEX('2_Review &amp; Audit'!$M$6:$M$505,MATCH(ROW()-5,'2_Review &amp; Audit'!$AC$6:$AC$505,0)))</f>
        <v/>
      </c>
      <c r="F206" s="109" t="str">
        <f>IF($A206="","",IF(INDEX('2_Review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06" s="142" t="str">
        <f>IF(OR($A206="",$F206=0),"",ABS(INDEX('2_Review &amp; Audit'!$Q$6:$Q$505,MATCH(ROW()-5,'2_Review &amp; Audit'!$AC$6:$AC$505,0))/$F206))</f>
        <v/>
      </c>
      <c r="H206" s="142" t="str">
        <f>IF($A206="","",ABS(INDEX('2_Review &amp; Audit'!$Q$6:$Q$505,MATCH(ROW()-5,'2_Review &amp; Audit'!$AC$6:$AC$505,0))))</f>
        <v/>
      </c>
      <c r="I206" s="96" t="str">
        <f>IF($A206="","",INDEX('2_Review &amp; Audit'!$Y$6:$Y$505,MATCH(ROW()-5,'2_Review &amp; Audit'!$AC$6:$AC$505,0)))</f>
        <v/>
      </c>
      <c r="J206" s="110" t="str">
        <f>IF($A206="","",IFERROR(MATCH(ROW()-5,'2_Review &amp; Audit'!$AC$6:$AC$505,0)+5,""))</f>
        <v/>
      </c>
      <c r="K206" s="96" t="str" cm="1">
        <f t="array" ref="K206">IF($A206="","",IF($AU206&lt;&gt;"",IFERROR(MATCH($AU206,'2_Review &amp; Audit'!$H$6:$H$505,0)+5,""),IFERROR(MATCH(1,INDEX(('2_Review &amp; Audit'!$F$6:$F$505=$A206)*('2_Review &amp; Audit'!$I$6:$I$505&gt;=$E206-30)*('2_Review &amp; Audit'!$I$6:$I$505&lt;=$E206+30)*('2_Review &amp; Audit'!$R$6:$R$505&gt;0),0),0)+5,"")))</f>
        <v/>
      </c>
      <c r="L206" s="110" t="str" cm="1">
        <f t="array" ref="L206">IF($K206="","",INDEX('2_Review &amp; Audit'!$H:$H,$K206))</f>
        <v/>
      </c>
      <c r="M206" s="111" t="str">
        <f>IF($K206="","",INDEX('2_Review &amp; Audit'!$I:$I,$K206))</f>
        <v/>
      </c>
      <c r="N206" s="109" t="str" cm="1">
        <f t="array" ref="N206">IF($K206="","",MAX(0,INDEX('2_Review &amp; Audit'!$R:$R,$K206)-SUMIFS($O$7:O205,$K$7:K205,$K206)))</f>
        <v/>
      </c>
      <c r="O206" s="109" t="str">
        <f>IF(OR($K206="",$N206="",$F206=""),"",MIN($F206,$N206))</f>
        <v/>
      </c>
      <c r="P206" s="112" t="str">
        <f>IF($O206="","",$O206*$G206)</f>
        <v/>
      </c>
      <c r="Q206" s="112" t="str">
        <f>IF($M206="","",$H206-IF($P206="",0,$P206)-IF($Y206="",0,$Y206)-IF($AH206="",0,$AH206)-IF($AQ206="",0,$AQ206))</f>
        <v/>
      </c>
      <c r="R206" s="112" t="str">
        <f t="shared" si="33"/>
        <v/>
      </c>
      <c r="S206" s="96" t="str">
        <f>IF($M206="","",MAX(0,N($F206)-N($O206)))</f>
        <v/>
      </c>
      <c r="T206" s="96" t="str" cm="1">
        <f t="array" ref="T206">IF(OR($D206="",$S206="",N($S206)&lt;=0),"",IFERROR(MATCH(1,INDEX(('2_Review &amp; Audit'!$F$6:$F$505=$A206)*('2_Review &amp; Audit'!$I$6:$I$505&gt;=$E206-30)*('2_Review &amp; Audit'!$I$6:$I$505&lt;=$E206+30)*('2_Review &amp; Audit'!$R$6:$R$505&gt;0)*(ROW('2_Review &amp; Audit'!$R$6:$R$505)&gt;$K206),0),0)+5,""))</f>
        <v/>
      </c>
      <c r="U206" s="96" t="str" cm="1">
        <f t="array" ref="U206">IF($T206="","",INDEX('2_Review &amp; Audit'!$H:$H,$T206))</f>
        <v/>
      </c>
      <c r="V206" s="108" t="str">
        <f t="array" ref="V206">IF($T206="","",INDEX('2_Review &amp; Audit'!$I:$I,$T206))</f>
        <v/>
      </c>
      <c r="W206" s="96" t="str">
        <f t="array" ref="W206">IF($T206="","",MAX(0,INDEX('2_Review &amp; Audit'!$H:$H,$T206)-SUMIFS($X$7:X205,$T$7:T205,$T206)))</f>
        <v/>
      </c>
      <c r="X206" s="96" t="str">
        <f t="shared" si="30"/>
        <v/>
      </c>
      <c r="Y206" s="117" t="str">
        <f>IF($X206="","",$X206*$G206)</f>
        <v/>
      </c>
      <c r="Z206" s="117" t="str">
        <f>IF($T206="","",$H206-IF($P206="",0,$P206)-IF($Y206="",0,$Y206))</f>
        <v/>
      </c>
      <c r="AA206" s="117" t="str">
        <f t="shared" si="31"/>
        <v/>
      </c>
      <c r="AB206" s="96" t="str">
        <f t="shared" si="34"/>
        <v/>
      </c>
      <c r="AC206" s="96" t="str">
        <f>IF(OR($D206="",$AB206="",N($AB206)&lt;=0),"",IFERROR(MATCH(1,INDEX(('2_Review &amp; Audit'!$F$6:$F$505=$A206)*('2_Review &amp; Audit'!$I$6:$I$505&gt;=$E206-30)*('2_Review &amp; Audit'!$I$6:$I$505&lt;=$E206+30)*('2_Review &amp; Audit'!$R$6:$R$505&gt;0)*(ROW('2_Review &amp; Audit'!$R$6:$R$505)&gt;$T206),0),0)+5,""))</f>
        <v/>
      </c>
      <c r="AD206" s="96" t="str" cm="1">
        <f t="array" ref="AD206">IF($AC206="","",INDEX('2_Review &amp; Audit'!$H:$H,$AC206))</f>
        <v/>
      </c>
      <c r="AE206" s="108" t="str">
        <f>IF($AC206="","",INDEX('2_Review &amp; Audit'!$I:$I,$AC206))</f>
        <v/>
      </c>
      <c r="AF206" s="96" t="str">
        <f>IF($AC206="","",MAX(0,INDEX('2_Review &amp; Audit'!$H:$H,$AC206)-SUMIFS($AG$7:AG205,$AC$7:AC205,$AC206)))</f>
        <v/>
      </c>
      <c r="AG206" s="96" t="str">
        <f>IF(OR($D206="",$AB206="",$AF206=""),"",MIN($AB206,$AF206))</f>
        <v/>
      </c>
      <c r="AH206" s="117" t="str">
        <f>IF($AG206="","",$AG206*$G206)</f>
        <v/>
      </c>
      <c r="AI206" s="117" t="str">
        <f>IF($AC206="","",$H206-IF($P206="",0,$P206)-IF($Y206="",0,$Y206)-IF($AH206="",0,$AH206))</f>
        <v/>
      </c>
      <c r="AJ206" s="117" t="str">
        <f t="shared" si="32"/>
        <v/>
      </c>
      <c r="AK206" s="96" t="str">
        <f t="shared" si="35"/>
        <v/>
      </c>
      <c r="AL206" s="96" t="str" cm="1">
        <f t="array" ref="AL206">IF(OR($D206="",$AK206="",N($AK206)&lt;=0),"",IFERROR(MATCH(1,INDEX(('2_Review &amp; Audit'!$F$6:$F$505=$A206)*('2_Review &amp; Audit'!$I$6:$I$505&gt;=$E206-30)*('2_Review &amp; Audit'!$I$6:$I$505&lt;=$E206+30)*('2_Review &amp; Audit'!$R$6:$R$505&gt;0)*(ROW('2_Review &amp; Audit'!$R$6:$R$505)&gt;$AC206),0),0)+5,""))</f>
        <v/>
      </c>
      <c r="AM206" s="96" t="str">
        <f>IF($AL206="","",INDEX('2_Review &amp; Audit'!$H:$H,$AL206))</f>
        <v/>
      </c>
      <c r="AN206" s="108" t="str">
        <f>IF($AL206="","",INDEX('2_Review &amp; Audit'!$I:$I,$AL206))</f>
        <v/>
      </c>
      <c r="AO206" s="96" t="str">
        <f>IF($AL206="","",MAX(0,INDEX('2_Review &amp; Audit'!$H:$H,$AL206)-SUMIFS($AP$7:AP205,$AL$7:AL205,$AL206)))</f>
        <v/>
      </c>
      <c r="AP206" s="96" t="str">
        <f>IF(OR($D206="",$AK206="",$AO206=""),"",MIN($AK206,$AO206))</f>
        <v/>
      </c>
      <c r="AQ206" s="117" t="str">
        <f>IF($AP206="","",$AP206*$G206)</f>
        <v/>
      </c>
      <c r="AR206" s="117" t="str">
        <f>IF($AL206="","",$H206-IF($P206="",0,$P206)-IF($Y206="",0,$Y206)-IF($AH206="",0,$AH206)-IF($AQ206="",0,$AQ206))</f>
        <v/>
      </c>
      <c r="AS206" s="117" t="str">
        <f t="shared" si="36"/>
        <v/>
      </c>
      <c r="AT206" s="96" t="str">
        <f t="shared" si="37"/>
        <v/>
      </c>
      <c r="AU206" s="96"/>
    </row>
    <row r="207" spans="1:47" ht="12.75" customHeight="1" x14ac:dyDescent="0.2">
      <c r="A207" s="96" t="str">
        <f>IFERROR(INDEX('2_Review &amp; Audit'!$F$6:$F$505,MATCH(ROW()-5,'2_Review &amp; Audit'!$AC$6:$AC$505,0)),"")</f>
        <v/>
      </c>
      <c r="B207" s="96" t="str">
        <f>IF($A207="","",INDEX('2_Review &amp; Audit'!$C$6:$C$505,MATCH(ROW()-5,'2_Review &amp; Audit'!$AC$6:$AC$505,0)))</f>
        <v/>
      </c>
      <c r="C207" s="96" t="str">
        <f>IF($A207="","",INDEX('2_Review &amp; Audit'!$D$6:$D$505,MATCH(ROW()-5,'2_Review &amp; Audit'!$AC$6:$AC$505,0)))</f>
        <v/>
      </c>
      <c r="D207" s="114" t="str">
        <f>IF($A207="","",INDEX('2_Review &amp; Audit'!$H$6:$H$505,MATCH(ROW()-5,'2_Review &amp; Audit'!$AC$6:$AC$505,0)))</f>
        <v/>
      </c>
      <c r="E207" s="108" t="str">
        <f>IF($A207="","",INDEX('2_Review &amp; Audit'!$M$6:$M$505,MATCH(ROW()-5,'2_Review &amp; Audit'!$AC$6:$AC$505,0)))</f>
        <v/>
      </c>
      <c r="F207" s="109" t="str">
        <f>IF($A207="","",IF(INDEX('2_Review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07" s="142" t="str">
        <f>IF(OR($A207="",$F207=0),"",ABS(INDEX('2_Review &amp; Audit'!$Q$6:$Q$505,MATCH(ROW()-5,'2_Review &amp; Audit'!$AC$6:$AC$505,0))/$F207))</f>
        <v/>
      </c>
      <c r="H207" s="142" t="str">
        <f>IF($A207="","",ABS(INDEX('2_Review &amp; Audit'!$Q$6:$Q$505,MATCH(ROW()-5,'2_Review &amp; Audit'!$AC$6:$AC$505,0))))</f>
        <v/>
      </c>
      <c r="I207" s="96" t="str">
        <f>IF($A207="","",INDEX('2_Review &amp; Audit'!$Y$6:$Y$505,MATCH(ROW()-5,'2_Review &amp; Audit'!$AC$6:$AC$505,0)))</f>
        <v/>
      </c>
      <c r="J207" s="110" t="str">
        <f>IF($A207="","",IFERROR(MATCH(ROW()-5,'2_Review &amp; Audit'!$AC$6:$AC$505,0)+5,""))</f>
        <v/>
      </c>
      <c r="K207" s="96" t="str" cm="1">
        <f t="array" ref="K207">IF($A207="","",IF($AU207&lt;&gt;"",IFERROR(MATCH($AU207,'2_Review &amp; Audit'!$H$6:$H$505,0)+5,""),IFERROR(MATCH(1,INDEX(('2_Review &amp; Audit'!$F$6:$F$505=$A207)*('2_Review &amp; Audit'!$I$6:$I$505&gt;=$E207-30)*('2_Review &amp; Audit'!$I$6:$I$505&lt;=$E207+30)*('2_Review &amp; Audit'!$R$6:$R$505&gt;0),0),0)+5,"")))</f>
        <v/>
      </c>
      <c r="L207" s="110" t="str" cm="1">
        <f t="array" ref="L207">IF($K207="","",INDEX('2_Review &amp; Audit'!$H:$H,$K207))</f>
        <v/>
      </c>
      <c r="M207" s="111" t="str">
        <f>IF($K207="","",INDEX('2_Review &amp; Audit'!$I:$I,$K207))</f>
        <v/>
      </c>
      <c r="N207" s="109" t="str" cm="1">
        <f t="array" ref="N207">IF($K207="","",MAX(0,INDEX('2_Review &amp; Audit'!$R:$R,$K207)-SUMIFS($O$7:O206,$K$7:K206,$K207)))</f>
        <v/>
      </c>
      <c r="O207" s="109" t="str">
        <f>IF(OR($K207="",$N207="",$F207=""),"",MIN($F207,$N207))</f>
        <v/>
      </c>
      <c r="P207" s="112" t="str">
        <f>IF($O207="","",$O207*$G207)</f>
        <v/>
      </c>
      <c r="Q207" s="112" t="str">
        <f>IF($M207="","",$H207-IF($P207="",0,$P207)-IF($Y207="",0,$Y207)-IF($AH207="",0,$AH207)-IF($AQ207="",0,$AQ207))</f>
        <v/>
      </c>
      <c r="R207" s="112" t="str">
        <f t="shared" si="33"/>
        <v/>
      </c>
      <c r="S207" s="96" t="str">
        <f>IF($M207="","",MAX(0,N($F207)-N($O207)))</f>
        <v/>
      </c>
      <c r="T207" s="96" t="str" cm="1">
        <f t="array" ref="T207">IF(OR($D207="",$S207="",N($S207)&lt;=0),"",IFERROR(MATCH(1,INDEX(('2_Review &amp; Audit'!$F$6:$F$505=$A207)*('2_Review &amp; Audit'!$I$6:$I$505&gt;=$E207-30)*('2_Review &amp; Audit'!$I$6:$I$505&lt;=$E207+30)*('2_Review &amp; Audit'!$R$6:$R$505&gt;0)*(ROW('2_Review &amp; Audit'!$R$6:$R$505)&gt;$K207),0),0)+5,""))</f>
        <v/>
      </c>
      <c r="U207" s="96" t="str" cm="1">
        <f t="array" ref="U207">IF($T207="","",INDEX('2_Review &amp; Audit'!$H:$H,$T207))</f>
        <v/>
      </c>
      <c r="V207" s="108" t="str">
        <f t="array" ref="V207">IF($T207="","",INDEX('2_Review &amp; Audit'!$I:$I,$T207))</f>
        <v/>
      </c>
      <c r="W207" s="96" t="str">
        <f t="array" ref="W207">IF($T207="","",MAX(0,INDEX('2_Review &amp; Audit'!$H:$H,$T207)-SUMIFS($X$7:X206,$T$7:T206,$T207)))</f>
        <v/>
      </c>
      <c r="X207" s="96" t="str">
        <f t="shared" si="30"/>
        <v/>
      </c>
      <c r="Y207" s="117" t="str">
        <f>IF($X207="","",$X207*$G207)</f>
        <v/>
      </c>
      <c r="Z207" s="117" t="str">
        <f>IF($T207="","",$H207-IF($P207="",0,$P207)-IF($Y207="",0,$Y207))</f>
        <v/>
      </c>
      <c r="AA207" s="117" t="str">
        <f t="shared" si="31"/>
        <v/>
      </c>
      <c r="AB207" s="96" t="str">
        <f t="shared" si="34"/>
        <v/>
      </c>
      <c r="AC207" s="96" t="str">
        <f>IF(OR($D207="",$AB207="",N($AB207)&lt;=0),"",IFERROR(MATCH(1,INDEX(('2_Review &amp; Audit'!$F$6:$F$505=$A207)*('2_Review &amp; Audit'!$I$6:$I$505&gt;=$E207-30)*('2_Review &amp; Audit'!$I$6:$I$505&lt;=$E207+30)*('2_Review &amp; Audit'!$R$6:$R$505&gt;0)*(ROW('2_Review &amp; Audit'!$R$6:$R$505)&gt;$T207),0),0)+5,""))</f>
        <v/>
      </c>
      <c r="AD207" s="96" t="str" cm="1">
        <f t="array" ref="AD207">IF($AC207="","",INDEX('2_Review &amp; Audit'!$H:$H,$AC207))</f>
        <v/>
      </c>
      <c r="AE207" s="108" t="str">
        <f>IF($AC207="","",INDEX('2_Review &amp; Audit'!$I:$I,$AC207))</f>
        <v/>
      </c>
      <c r="AF207" s="96" t="str">
        <f>IF($AC207="","",MAX(0,INDEX('2_Review &amp; Audit'!$H:$H,$AC207)-SUMIFS($AG$7:AG206,$AC$7:AC206,$AC207)))</f>
        <v/>
      </c>
      <c r="AG207" s="96" t="str">
        <f>IF(OR($D207="",$AB207="",$AF207=""),"",MIN($AB207,$AF207))</f>
        <v/>
      </c>
      <c r="AH207" s="117" t="str">
        <f>IF($AG207="","",$AG207*$G207)</f>
        <v/>
      </c>
      <c r="AI207" s="117" t="str">
        <f>IF($AC207="","",$H207-IF($P207="",0,$P207)-IF($Y207="",0,$Y207)-IF($AH207="",0,$AH207))</f>
        <v/>
      </c>
      <c r="AJ207" s="117" t="str">
        <f t="shared" si="32"/>
        <v/>
      </c>
      <c r="AK207" s="96" t="str">
        <f t="shared" si="35"/>
        <v/>
      </c>
      <c r="AL207" s="96" t="str" cm="1">
        <f t="array" ref="AL207">IF(OR($D207="",$AK207="",N($AK207)&lt;=0),"",IFERROR(MATCH(1,INDEX(('2_Review &amp; Audit'!$F$6:$F$505=$A207)*('2_Review &amp; Audit'!$I$6:$I$505&gt;=$E207-30)*('2_Review &amp; Audit'!$I$6:$I$505&lt;=$E207+30)*('2_Review &amp; Audit'!$R$6:$R$505&gt;0)*(ROW('2_Review &amp; Audit'!$R$6:$R$505)&gt;$AC207),0),0)+5,""))</f>
        <v/>
      </c>
      <c r="AM207" s="96" t="str">
        <f>IF($AL207="","",INDEX('2_Review &amp; Audit'!$H:$H,$AL207))</f>
        <v/>
      </c>
      <c r="AN207" s="108" t="str">
        <f>IF($AL207="","",INDEX('2_Review &amp; Audit'!$I:$I,$AL207))</f>
        <v/>
      </c>
      <c r="AO207" s="96" t="str">
        <f>IF($AL207="","",MAX(0,INDEX('2_Review &amp; Audit'!$H:$H,$AL207)-SUMIFS($AP$7:AP206,$AL$7:AL206,$AL207)))</f>
        <v/>
      </c>
      <c r="AP207" s="96" t="str">
        <f>IF(OR($D207="",$AK207="",$AO207=""),"",MIN($AK207,$AO207))</f>
        <v/>
      </c>
      <c r="AQ207" s="117" t="str">
        <f>IF($AP207="","",$AP207*$G207)</f>
        <v/>
      </c>
      <c r="AR207" s="117" t="str">
        <f>IF($AL207="","",$H207-IF($P207="",0,$P207)-IF($Y207="",0,$Y207)-IF($AH207="",0,$AH207)-IF($AQ207="",0,$AQ207))</f>
        <v/>
      </c>
      <c r="AS207" s="117" t="str">
        <f t="shared" si="36"/>
        <v/>
      </c>
      <c r="AT207" s="96" t="str">
        <f t="shared" si="37"/>
        <v/>
      </c>
      <c r="AU207" s="96"/>
    </row>
    <row r="208" spans="1:47" ht="12.75" customHeight="1" x14ac:dyDescent="0.2">
      <c r="A208" s="96" t="str">
        <f>IFERROR(INDEX('2_Review &amp; Audit'!$F$6:$F$505,MATCH(ROW()-5,'2_Review &amp; Audit'!$AC$6:$AC$505,0)),"")</f>
        <v/>
      </c>
      <c r="B208" s="96" t="str">
        <f>IF($A208="","",INDEX('2_Review &amp; Audit'!$C$6:$C$505,MATCH(ROW()-5,'2_Review &amp; Audit'!$AC$6:$AC$505,0)))</f>
        <v/>
      </c>
      <c r="C208" s="96" t="str">
        <f>IF($A208="","",INDEX('2_Review &amp; Audit'!$D$6:$D$505,MATCH(ROW()-5,'2_Review &amp; Audit'!$AC$6:$AC$505,0)))</f>
        <v/>
      </c>
      <c r="D208" s="114" t="str">
        <f>IF($A208="","",INDEX('2_Review &amp; Audit'!$H$6:$H$505,MATCH(ROW()-5,'2_Review &amp; Audit'!$AC$6:$AC$505,0)))</f>
        <v/>
      </c>
      <c r="E208" s="108" t="str">
        <f>IF($A208="","",INDEX('2_Review &amp; Audit'!$M$6:$M$505,MATCH(ROW()-5,'2_Review &amp; Audit'!$AC$6:$AC$505,0)))</f>
        <v/>
      </c>
      <c r="F208" s="109" t="str">
        <f>IF($A208="","",IF(INDEX('2_Review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08" s="142" t="str">
        <f>IF(OR($A208="",$F208=0),"",ABS(INDEX('2_Review &amp; Audit'!$Q$6:$Q$505,MATCH(ROW()-5,'2_Review &amp; Audit'!$AC$6:$AC$505,0))/$F208))</f>
        <v/>
      </c>
      <c r="H208" s="142" t="str">
        <f>IF($A208="","",ABS(INDEX('2_Review &amp; Audit'!$Q$6:$Q$505,MATCH(ROW()-5,'2_Review &amp; Audit'!$AC$6:$AC$505,0))))</f>
        <v/>
      </c>
      <c r="I208" s="96" t="str">
        <f>IF($A208="","",INDEX('2_Review &amp; Audit'!$Y$6:$Y$505,MATCH(ROW()-5,'2_Review &amp; Audit'!$AC$6:$AC$505,0)))</f>
        <v/>
      </c>
      <c r="J208" s="110" t="str">
        <f>IF($A208="","",IFERROR(MATCH(ROW()-5,'2_Review &amp; Audit'!$AC$6:$AC$505,0)+5,""))</f>
        <v/>
      </c>
      <c r="K208" s="96" t="str" cm="1">
        <f t="array" ref="K208">IF($A208="","",IF($AU208&lt;&gt;"",IFERROR(MATCH($AU208,'2_Review &amp; Audit'!$H$6:$H$505,0)+5,""),IFERROR(MATCH(1,INDEX(('2_Review &amp; Audit'!$F$6:$F$505=$A208)*('2_Review &amp; Audit'!$I$6:$I$505&gt;=$E208-30)*('2_Review &amp; Audit'!$I$6:$I$505&lt;=$E208+30)*('2_Review &amp; Audit'!$R$6:$R$505&gt;0),0),0)+5,"")))</f>
        <v/>
      </c>
      <c r="L208" s="110" t="str" cm="1">
        <f t="array" ref="L208">IF($K208="","",INDEX('2_Review &amp; Audit'!$H:$H,$K208))</f>
        <v/>
      </c>
      <c r="M208" s="111" t="str">
        <f>IF($K208="","",INDEX('2_Review &amp; Audit'!$I:$I,$K208))</f>
        <v/>
      </c>
      <c r="N208" s="109" t="str" cm="1">
        <f t="array" ref="N208">IF($K208="","",MAX(0,INDEX('2_Review &amp; Audit'!$R:$R,$K208)-SUMIFS($O$7:O207,$K$7:K207,$K208)))</f>
        <v/>
      </c>
      <c r="O208" s="109" t="str">
        <f>IF(OR($K208="",$N208="",$F208=""),"",MIN($F208,$N208))</f>
        <v/>
      </c>
      <c r="P208" s="112" t="str">
        <f>IF($O208="","",$O208*$G208)</f>
        <v/>
      </c>
      <c r="Q208" s="112" t="str">
        <f>IF($M208="","",$H208-IF($P208="",0,$P208)-IF($Y208="",0,$Y208)-IF($AH208="",0,$AH208)-IF($AQ208="",0,$AQ208))</f>
        <v/>
      </c>
      <c r="R208" s="112" t="str">
        <f t="shared" si="33"/>
        <v/>
      </c>
      <c r="S208" s="96" t="str">
        <f>IF($M208="","",MAX(0,N($F208)-N($O208)))</f>
        <v/>
      </c>
      <c r="T208" s="96" t="str" cm="1">
        <f t="array" ref="T208">IF(OR($D208="",$S208="",N($S208)&lt;=0),"",IFERROR(MATCH(1,INDEX(('2_Review &amp; Audit'!$F$6:$F$505=$A208)*('2_Review &amp; Audit'!$I$6:$I$505&gt;=$E208-30)*('2_Review &amp; Audit'!$I$6:$I$505&lt;=$E208+30)*('2_Review &amp; Audit'!$R$6:$R$505&gt;0)*(ROW('2_Review &amp; Audit'!$R$6:$R$505)&gt;$K208),0),0)+5,""))</f>
        <v/>
      </c>
      <c r="U208" s="96" t="str" cm="1">
        <f t="array" ref="U208">IF($T208="","",INDEX('2_Review &amp; Audit'!$H:$H,$T208))</f>
        <v/>
      </c>
      <c r="V208" s="108" t="str">
        <f t="array" ref="V208">IF($T208="","",INDEX('2_Review &amp; Audit'!$I:$I,$T208))</f>
        <v/>
      </c>
      <c r="W208" s="96" t="str">
        <f t="array" ref="W208">IF($T208="","",MAX(0,INDEX('2_Review &amp; Audit'!$H:$H,$T208)-SUMIFS($X$7:X207,$T$7:T207,$T208)))</f>
        <v/>
      </c>
      <c r="X208" s="96" t="str">
        <f t="shared" si="30"/>
        <v/>
      </c>
      <c r="Y208" s="117" t="str">
        <f>IF($X208="","",$X208*$G208)</f>
        <v/>
      </c>
      <c r="Z208" s="117" t="str">
        <f>IF($T208="","",$H208-IF($P208="",0,$P208)-IF($Y208="",0,$Y208))</f>
        <v/>
      </c>
      <c r="AA208" s="117" t="str">
        <f t="shared" si="31"/>
        <v/>
      </c>
      <c r="AB208" s="96" t="str">
        <f t="shared" si="34"/>
        <v/>
      </c>
      <c r="AC208" s="96" t="str">
        <f>IF(OR($D208="",$AB208="",N($AB208)&lt;=0),"",IFERROR(MATCH(1,INDEX(('2_Review &amp; Audit'!$F$6:$F$505=$A208)*('2_Review &amp; Audit'!$I$6:$I$505&gt;=$E208-30)*('2_Review &amp; Audit'!$I$6:$I$505&lt;=$E208+30)*('2_Review &amp; Audit'!$R$6:$R$505&gt;0)*(ROW('2_Review &amp; Audit'!$R$6:$R$505)&gt;$T208),0),0)+5,""))</f>
        <v/>
      </c>
      <c r="AD208" s="96" t="str" cm="1">
        <f t="array" ref="AD208">IF($AC208="","",INDEX('2_Review &amp; Audit'!$H:$H,$AC208))</f>
        <v/>
      </c>
      <c r="AE208" s="108" t="str">
        <f>IF($AC208="","",INDEX('2_Review &amp; Audit'!$I:$I,$AC208))</f>
        <v/>
      </c>
      <c r="AF208" s="96" t="str">
        <f>IF($AC208="","",MAX(0,INDEX('2_Review &amp; Audit'!$H:$H,$AC208)-SUMIFS($AG$7:AG207,$AC$7:AC207,$AC208)))</f>
        <v/>
      </c>
      <c r="AG208" s="96" t="str">
        <f>IF(OR($D208="",$AB208="",$AF208=""),"",MIN($AB208,$AF208))</f>
        <v/>
      </c>
      <c r="AH208" s="117" t="str">
        <f>IF($AG208="","",$AG208*$G208)</f>
        <v/>
      </c>
      <c r="AI208" s="117" t="str">
        <f>IF($AC208="","",$H208-IF($P208="",0,$P208)-IF($Y208="",0,$Y208)-IF($AH208="",0,$AH208))</f>
        <v/>
      </c>
      <c r="AJ208" s="117" t="str">
        <f t="shared" si="32"/>
        <v/>
      </c>
      <c r="AK208" s="96" t="str">
        <f t="shared" si="35"/>
        <v/>
      </c>
      <c r="AL208" s="96" t="str" cm="1">
        <f t="array" ref="AL208">IF(OR($D208="",$AK208="",N($AK208)&lt;=0),"",IFERROR(MATCH(1,INDEX(('2_Review &amp; Audit'!$F$6:$F$505=$A208)*('2_Review &amp; Audit'!$I$6:$I$505&gt;=$E208-30)*('2_Review &amp; Audit'!$I$6:$I$505&lt;=$E208+30)*('2_Review &amp; Audit'!$R$6:$R$505&gt;0)*(ROW('2_Review &amp; Audit'!$R$6:$R$505)&gt;$AC208),0),0)+5,""))</f>
        <v/>
      </c>
      <c r="AM208" s="96" t="str">
        <f>IF($AL208="","",INDEX('2_Review &amp; Audit'!$H:$H,$AL208))</f>
        <v/>
      </c>
      <c r="AN208" s="108" t="str">
        <f>IF($AL208="","",INDEX('2_Review &amp; Audit'!$I:$I,$AL208))</f>
        <v/>
      </c>
      <c r="AO208" s="96" t="str">
        <f>IF($AL208="","",MAX(0,INDEX('2_Review &amp; Audit'!$H:$H,$AL208)-SUMIFS($AP$7:AP207,$AL$7:AL207,$AL208)))</f>
        <v/>
      </c>
      <c r="AP208" s="96" t="str">
        <f>IF(OR($D208="",$AK208="",$AO208=""),"",MIN($AK208,$AO208))</f>
        <v/>
      </c>
      <c r="AQ208" s="117" t="str">
        <f>IF($AP208="","",$AP208*$G208)</f>
        <v/>
      </c>
      <c r="AR208" s="117" t="str">
        <f>IF($AL208="","",$H208-IF($P208="",0,$P208)-IF($Y208="",0,$Y208)-IF($AH208="",0,$AH208)-IF($AQ208="",0,$AQ208))</f>
        <v/>
      </c>
      <c r="AS208" s="117" t="str">
        <f t="shared" si="36"/>
        <v/>
      </c>
      <c r="AT208" s="96" t="str">
        <f t="shared" si="37"/>
        <v/>
      </c>
      <c r="AU208" s="96"/>
    </row>
    <row r="209" spans="1:47" ht="12.75" customHeight="1" x14ac:dyDescent="0.2">
      <c r="A209" s="96" t="str">
        <f>IFERROR(INDEX('2_Review &amp; Audit'!$F$6:$F$505,MATCH(ROW()-5,'2_Review &amp; Audit'!$AC$6:$AC$505,0)),"")</f>
        <v/>
      </c>
      <c r="B209" s="96" t="str">
        <f>IF($A209="","",INDEX('2_Review &amp; Audit'!$C$6:$C$505,MATCH(ROW()-5,'2_Review &amp; Audit'!$AC$6:$AC$505,0)))</f>
        <v/>
      </c>
      <c r="C209" s="96" t="str">
        <f>IF($A209="","",INDEX('2_Review &amp; Audit'!$D$6:$D$505,MATCH(ROW()-5,'2_Review &amp; Audit'!$AC$6:$AC$505,0)))</f>
        <v/>
      </c>
      <c r="D209" s="114" t="str">
        <f>IF($A209="","",INDEX('2_Review &amp; Audit'!$H$6:$H$505,MATCH(ROW()-5,'2_Review &amp; Audit'!$AC$6:$AC$505,0)))</f>
        <v/>
      </c>
      <c r="E209" s="108" t="str">
        <f>IF($A209="","",INDEX('2_Review &amp; Audit'!$M$6:$M$505,MATCH(ROW()-5,'2_Review &amp; Audit'!$AC$6:$AC$505,0)))</f>
        <v/>
      </c>
      <c r="F209" s="109" t="str">
        <f>IF($A209="","",IF(INDEX('2_Review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09" s="142" t="str">
        <f>IF(OR($A209="",$F209=0),"",ABS(INDEX('2_Review &amp; Audit'!$Q$6:$Q$505,MATCH(ROW()-5,'2_Review &amp; Audit'!$AC$6:$AC$505,0))/$F209))</f>
        <v/>
      </c>
      <c r="H209" s="142" t="str">
        <f>IF($A209="","",ABS(INDEX('2_Review &amp; Audit'!$Q$6:$Q$505,MATCH(ROW()-5,'2_Review &amp; Audit'!$AC$6:$AC$505,0))))</f>
        <v/>
      </c>
      <c r="I209" s="96" t="str">
        <f>IF($A209="","",INDEX('2_Review &amp; Audit'!$Y$6:$Y$505,MATCH(ROW()-5,'2_Review &amp; Audit'!$AC$6:$AC$505,0)))</f>
        <v/>
      </c>
      <c r="J209" s="110" t="str">
        <f>IF($A209="","",IFERROR(MATCH(ROW()-5,'2_Review &amp; Audit'!$AC$6:$AC$505,0)+5,""))</f>
        <v/>
      </c>
      <c r="K209" s="96" t="str" cm="1">
        <f t="array" ref="K209">IF($A209="","",IF($AU209&lt;&gt;"",IFERROR(MATCH($AU209,'2_Review &amp; Audit'!$H$6:$H$505,0)+5,""),IFERROR(MATCH(1,INDEX(('2_Review &amp; Audit'!$F$6:$F$505=$A209)*('2_Review &amp; Audit'!$I$6:$I$505&gt;=$E209-30)*('2_Review &amp; Audit'!$I$6:$I$505&lt;=$E209+30)*('2_Review &amp; Audit'!$R$6:$R$505&gt;0),0),0)+5,"")))</f>
        <v/>
      </c>
      <c r="L209" s="110" t="str" cm="1">
        <f t="array" ref="L209">IF($K209="","",INDEX('2_Review &amp; Audit'!$H:$H,$K209))</f>
        <v/>
      </c>
      <c r="M209" s="111" t="str">
        <f>IF($K209="","",INDEX('2_Review &amp; Audit'!$I:$I,$K209))</f>
        <v/>
      </c>
      <c r="N209" s="109" t="str" cm="1">
        <f t="array" ref="N209">IF($K209="","",MAX(0,INDEX('2_Review &amp; Audit'!$R:$R,$K209)-SUMIFS($O$7:O208,$K$7:K208,$K209)))</f>
        <v/>
      </c>
      <c r="O209" s="109" t="str">
        <f>IF(OR($K209="",$N209="",$F209=""),"",MIN($F209,$N209))</f>
        <v/>
      </c>
      <c r="P209" s="112" t="str">
        <f>IF($O209="","",$O209*$G209)</f>
        <v/>
      </c>
      <c r="Q209" s="112" t="str">
        <f>IF($M209="","",$H209-IF($P209="",0,$P209)-IF($Y209="",0,$Y209)-IF($AH209="",0,$AH209)-IF($AQ209="",0,$AQ209))</f>
        <v/>
      </c>
      <c r="R209" s="112" t="str">
        <f t="shared" si="33"/>
        <v/>
      </c>
      <c r="S209" s="96" t="str">
        <f>IF($M209="","",MAX(0,N($F209)-N($O209)))</f>
        <v/>
      </c>
      <c r="T209" s="96" t="str" cm="1">
        <f t="array" ref="T209">IF(OR($D209="",$S209="",N($S209)&lt;=0),"",IFERROR(MATCH(1,INDEX(('2_Review &amp; Audit'!$F$6:$F$505=$A209)*('2_Review &amp; Audit'!$I$6:$I$505&gt;=$E209-30)*('2_Review &amp; Audit'!$I$6:$I$505&lt;=$E209+30)*('2_Review &amp; Audit'!$R$6:$R$505&gt;0)*(ROW('2_Review &amp; Audit'!$R$6:$R$505)&gt;$K209),0),0)+5,""))</f>
        <v/>
      </c>
      <c r="U209" s="96" t="str" cm="1">
        <f t="array" ref="U209">IF($T209="","",INDEX('2_Review &amp; Audit'!$H:$H,$T209))</f>
        <v/>
      </c>
      <c r="V209" s="108" t="str">
        <f t="array" ref="V209">IF($T209="","",INDEX('2_Review &amp; Audit'!$I:$I,$T209))</f>
        <v/>
      </c>
      <c r="W209" s="96" t="str">
        <f t="array" ref="W209">IF($T209="","",MAX(0,INDEX('2_Review &amp; Audit'!$H:$H,$T209)-SUMIFS($X$7:X208,$T$7:T208,$T209)))</f>
        <v/>
      </c>
      <c r="X209" s="96" t="str">
        <f t="shared" si="30"/>
        <v/>
      </c>
      <c r="Y209" s="117" t="str">
        <f>IF($X209="","",$X209*$G209)</f>
        <v/>
      </c>
      <c r="Z209" s="117" t="str">
        <f>IF($T209="","",$H209-IF($P209="",0,$P209)-IF($Y209="",0,$Y209))</f>
        <v/>
      </c>
      <c r="AA209" s="117" t="str">
        <f t="shared" si="31"/>
        <v/>
      </c>
      <c r="AB209" s="96" t="str">
        <f t="shared" si="34"/>
        <v/>
      </c>
      <c r="AC209" s="96" t="str">
        <f>IF(OR($D209="",$AB209="",N($AB209)&lt;=0),"",IFERROR(MATCH(1,INDEX(('2_Review &amp; Audit'!$F$6:$F$505=$A209)*('2_Review &amp; Audit'!$I$6:$I$505&gt;=$E209-30)*('2_Review &amp; Audit'!$I$6:$I$505&lt;=$E209+30)*('2_Review &amp; Audit'!$R$6:$R$505&gt;0)*(ROW('2_Review &amp; Audit'!$R$6:$R$505)&gt;$T209),0),0)+5,""))</f>
        <v/>
      </c>
      <c r="AD209" s="96" t="str" cm="1">
        <f t="array" ref="AD209">IF($AC209="","",INDEX('2_Review &amp; Audit'!$H:$H,$AC209))</f>
        <v/>
      </c>
      <c r="AE209" s="108" t="str">
        <f>IF($AC209="","",INDEX('2_Review &amp; Audit'!$I:$I,$AC209))</f>
        <v/>
      </c>
      <c r="AF209" s="96" t="str">
        <f>IF($AC209="","",MAX(0,INDEX('2_Review &amp; Audit'!$H:$H,$AC209)-SUMIFS($AG$7:AG208,$AC$7:AC208,$AC209)))</f>
        <v/>
      </c>
      <c r="AG209" s="96" t="str">
        <f>IF(OR($D209="",$AB209="",$AF209=""),"",MIN($AB209,$AF209))</f>
        <v/>
      </c>
      <c r="AH209" s="117" t="str">
        <f>IF($AG209="","",$AG209*$G209)</f>
        <v/>
      </c>
      <c r="AI209" s="117" t="str">
        <f>IF($AC209="","",$H209-IF($P209="",0,$P209)-IF($Y209="",0,$Y209)-IF($AH209="",0,$AH209))</f>
        <v/>
      </c>
      <c r="AJ209" s="117" t="str">
        <f t="shared" si="32"/>
        <v/>
      </c>
      <c r="AK209" s="96" t="str">
        <f t="shared" si="35"/>
        <v/>
      </c>
      <c r="AL209" s="96" t="str" cm="1">
        <f t="array" ref="AL209">IF(OR($D209="",$AK209="",N($AK209)&lt;=0),"",IFERROR(MATCH(1,INDEX(('2_Review &amp; Audit'!$F$6:$F$505=$A209)*('2_Review &amp; Audit'!$I$6:$I$505&gt;=$E209-30)*('2_Review &amp; Audit'!$I$6:$I$505&lt;=$E209+30)*('2_Review &amp; Audit'!$R$6:$R$505&gt;0)*(ROW('2_Review &amp; Audit'!$R$6:$R$505)&gt;$AC209),0),0)+5,""))</f>
        <v/>
      </c>
      <c r="AM209" s="96" t="str">
        <f>IF($AL209="","",INDEX('2_Review &amp; Audit'!$H:$H,$AL209))</f>
        <v/>
      </c>
      <c r="AN209" s="108" t="str">
        <f>IF($AL209="","",INDEX('2_Review &amp; Audit'!$I:$I,$AL209))</f>
        <v/>
      </c>
      <c r="AO209" s="96" t="str">
        <f>IF($AL209="","",MAX(0,INDEX('2_Review &amp; Audit'!$H:$H,$AL209)-SUMIFS($AP$7:AP208,$AL$7:AL208,$AL209)))</f>
        <v/>
      </c>
      <c r="AP209" s="96" t="str">
        <f>IF(OR($D209="",$AK209="",$AO209=""),"",MIN($AK209,$AO209))</f>
        <v/>
      </c>
      <c r="AQ209" s="117" t="str">
        <f>IF($AP209="","",$AP209*$G209)</f>
        <v/>
      </c>
      <c r="AR209" s="117" t="str">
        <f>IF($AL209="","",$H209-IF($P209="",0,$P209)-IF($Y209="",0,$Y209)-IF($AH209="",0,$AH209)-IF($AQ209="",0,$AQ209))</f>
        <v/>
      </c>
      <c r="AS209" s="117" t="str">
        <f t="shared" si="36"/>
        <v/>
      </c>
      <c r="AT209" s="96" t="str">
        <f t="shared" si="37"/>
        <v/>
      </c>
      <c r="AU209" s="96"/>
    </row>
    <row r="210" spans="1:47" ht="12.75" customHeight="1" x14ac:dyDescent="0.2">
      <c r="A210" s="96" t="str">
        <f>IFERROR(INDEX('2_Review &amp; Audit'!$F$6:$F$505,MATCH(ROW()-5,'2_Review &amp; Audit'!$AC$6:$AC$505,0)),"")</f>
        <v/>
      </c>
      <c r="B210" s="96" t="str">
        <f>IF($A210="","",INDEX('2_Review &amp; Audit'!$C$6:$C$505,MATCH(ROW()-5,'2_Review &amp; Audit'!$AC$6:$AC$505,0)))</f>
        <v/>
      </c>
      <c r="C210" s="96" t="str">
        <f>IF($A210="","",INDEX('2_Review &amp; Audit'!$D$6:$D$505,MATCH(ROW()-5,'2_Review &amp; Audit'!$AC$6:$AC$505,0)))</f>
        <v/>
      </c>
      <c r="D210" s="114" t="str">
        <f>IF($A210="","",INDEX('2_Review &amp; Audit'!$H$6:$H$505,MATCH(ROW()-5,'2_Review &amp; Audit'!$AC$6:$AC$505,0)))</f>
        <v/>
      </c>
      <c r="E210" s="108" t="str">
        <f>IF($A210="","",INDEX('2_Review &amp; Audit'!$M$6:$M$505,MATCH(ROW()-5,'2_Review &amp; Audit'!$AC$6:$AC$505,0)))</f>
        <v/>
      </c>
      <c r="F210" s="109" t="str">
        <f>IF($A210="","",IF(INDEX('2_Review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10" s="142" t="str">
        <f>IF(OR($A210="",$F210=0),"",ABS(INDEX('2_Review &amp; Audit'!$Q$6:$Q$505,MATCH(ROW()-5,'2_Review &amp; Audit'!$AC$6:$AC$505,0))/$F210))</f>
        <v/>
      </c>
      <c r="H210" s="142" t="str">
        <f>IF($A210="","",ABS(INDEX('2_Review &amp; Audit'!$Q$6:$Q$505,MATCH(ROW()-5,'2_Review &amp; Audit'!$AC$6:$AC$505,0))))</f>
        <v/>
      </c>
      <c r="I210" s="96" t="str">
        <f>IF($A210="","",INDEX('2_Review &amp; Audit'!$Y$6:$Y$505,MATCH(ROW()-5,'2_Review &amp; Audit'!$AC$6:$AC$505,0)))</f>
        <v/>
      </c>
      <c r="J210" s="110" t="str">
        <f>IF($A210="","",IFERROR(MATCH(ROW()-5,'2_Review &amp; Audit'!$AC$6:$AC$505,0)+5,""))</f>
        <v/>
      </c>
      <c r="K210" s="96" t="str" cm="1">
        <f t="array" ref="K210">IF($A210="","",IF($AU210&lt;&gt;"",IFERROR(MATCH($AU210,'2_Review &amp; Audit'!$H$6:$H$505,0)+5,""),IFERROR(MATCH(1,INDEX(('2_Review &amp; Audit'!$F$6:$F$505=$A210)*('2_Review &amp; Audit'!$I$6:$I$505&gt;=$E210-30)*('2_Review &amp; Audit'!$I$6:$I$505&lt;=$E210+30)*('2_Review &amp; Audit'!$R$6:$R$505&gt;0),0),0)+5,"")))</f>
        <v/>
      </c>
      <c r="L210" s="110" t="str" cm="1">
        <f t="array" ref="L210">IF($K210="","",INDEX('2_Review &amp; Audit'!$H:$H,$K210))</f>
        <v/>
      </c>
      <c r="M210" s="111" t="str">
        <f>IF($K210="","",INDEX('2_Review &amp; Audit'!$I:$I,$K210))</f>
        <v/>
      </c>
      <c r="N210" s="109" t="str" cm="1">
        <f t="array" ref="N210">IF($K210="","",MAX(0,INDEX('2_Review &amp; Audit'!$R:$R,$K210)-SUMIFS($O$7:O209,$K$7:K209,$K210)))</f>
        <v/>
      </c>
      <c r="O210" s="109" t="str">
        <f>IF(OR($K210="",$N210="",$F210=""),"",MIN($F210,$N210))</f>
        <v/>
      </c>
      <c r="P210" s="112" t="str">
        <f>IF($O210="","",$O210*$G210)</f>
        <v/>
      </c>
      <c r="Q210" s="112" t="str">
        <f>IF($M210="","",$H210-IF($P210="",0,$P210)-IF($Y210="",0,$Y210)-IF($AH210="",0,$AH210)-IF($AQ210="",0,$AQ210))</f>
        <v/>
      </c>
      <c r="R210" s="112" t="str">
        <f t="shared" si="33"/>
        <v/>
      </c>
      <c r="S210" s="96" t="str">
        <f>IF($M210="","",MAX(0,N($F210)-N($O210)))</f>
        <v/>
      </c>
      <c r="T210" s="96" t="str" cm="1">
        <f t="array" ref="T210">IF(OR($D210="",$S210="",N($S210)&lt;=0),"",IFERROR(MATCH(1,INDEX(('2_Review &amp; Audit'!$F$6:$F$505=$A210)*('2_Review &amp; Audit'!$I$6:$I$505&gt;=$E210-30)*('2_Review &amp; Audit'!$I$6:$I$505&lt;=$E210+30)*('2_Review &amp; Audit'!$R$6:$R$505&gt;0)*(ROW('2_Review &amp; Audit'!$R$6:$R$505)&gt;$K210),0),0)+5,""))</f>
        <v/>
      </c>
      <c r="U210" s="96" t="str" cm="1">
        <f t="array" ref="U210">IF($T210="","",INDEX('2_Review &amp; Audit'!$H:$H,$T210))</f>
        <v/>
      </c>
      <c r="V210" s="108" t="str">
        <f t="array" ref="V210">IF($T210="","",INDEX('2_Review &amp; Audit'!$I:$I,$T210))</f>
        <v/>
      </c>
      <c r="W210" s="96" t="str">
        <f t="array" ref="W210">IF($T210="","",MAX(0,INDEX('2_Review &amp; Audit'!$H:$H,$T210)-SUMIFS($X$7:X209,$T$7:T209,$T210)))</f>
        <v/>
      </c>
      <c r="X210" s="96" t="str">
        <f t="shared" si="30"/>
        <v/>
      </c>
      <c r="Y210" s="117" t="str">
        <f>IF($X210="","",$X210*$G210)</f>
        <v/>
      </c>
      <c r="Z210" s="117" t="str">
        <f>IF($T210="","",$H210-IF($P210="",0,$P210)-IF($Y210="",0,$Y210))</f>
        <v/>
      </c>
      <c r="AA210" s="117" t="str">
        <f t="shared" si="31"/>
        <v/>
      </c>
      <c r="AB210" s="96" t="str">
        <f t="shared" si="34"/>
        <v/>
      </c>
      <c r="AC210" s="96" t="str">
        <f>IF(OR($D210="",$AB210="",N($AB210)&lt;=0),"",IFERROR(MATCH(1,INDEX(('2_Review &amp; Audit'!$F$6:$F$505=$A210)*('2_Review &amp; Audit'!$I$6:$I$505&gt;=$E210-30)*('2_Review &amp; Audit'!$I$6:$I$505&lt;=$E210+30)*('2_Review &amp; Audit'!$R$6:$R$505&gt;0)*(ROW('2_Review &amp; Audit'!$R$6:$R$505)&gt;$T210),0),0)+5,""))</f>
        <v/>
      </c>
      <c r="AD210" s="96" t="str" cm="1">
        <f t="array" ref="AD210">IF($AC210="","",INDEX('2_Review &amp; Audit'!$H:$H,$AC210))</f>
        <v/>
      </c>
      <c r="AE210" s="108" t="str">
        <f>IF($AC210="","",INDEX('2_Review &amp; Audit'!$I:$I,$AC210))</f>
        <v/>
      </c>
      <c r="AF210" s="96" t="str">
        <f>IF($AC210="","",MAX(0,INDEX('2_Review &amp; Audit'!$H:$H,$AC210)-SUMIFS($AG$7:AG209,$AC$7:AC209,$AC210)))</f>
        <v/>
      </c>
      <c r="AG210" s="96" t="str">
        <f>IF(OR($D210="",$AB210="",$AF210=""),"",MIN($AB210,$AF210))</f>
        <v/>
      </c>
      <c r="AH210" s="117" t="str">
        <f>IF($AG210="","",$AG210*$G210)</f>
        <v/>
      </c>
      <c r="AI210" s="117" t="str">
        <f>IF($AC210="","",$H210-IF($P210="",0,$P210)-IF($Y210="",0,$Y210)-IF($AH210="",0,$AH210))</f>
        <v/>
      </c>
      <c r="AJ210" s="117" t="str">
        <f t="shared" si="32"/>
        <v/>
      </c>
      <c r="AK210" s="96" t="str">
        <f t="shared" si="35"/>
        <v/>
      </c>
      <c r="AL210" s="96" t="str" cm="1">
        <f t="array" ref="AL210">IF(OR($D210="",$AK210="",N($AK210)&lt;=0),"",IFERROR(MATCH(1,INDEX(('2_Review &amp; Audit'!$F$6:$F$505=$A210)*('2_Review &amp; Audit'!$I$6:$I$505&gt;=$E210-30)*('2_Review &amp; Audit'!$I$6:$I$505&lt;=$E210+30)*('2_Review &amp; Audit'!$R$6:$R$505&gt;0)*(ROW('2_Review &amp; Audit'!$R$6:$R$505)&gt;$AC210),0),0)+5,""))</f>
        <v/>
      </c>
      <c r="AM210" s="96" t="str">
        <f>IF($AL210="","",INDEX('2_Review &amp; Audit'!$H:$H,$AL210))</f>
        <v/>
      </c>
      <c r="AN210" s="108" t="str">
        <f>IF($AL210="","",INDEX('2_Review &amp; Audit'!$I:$I,$AL210))</f>
        <v/>
      </c>
      <c r="AO210" s="96" t="str">
        <f>IF($AL210="","",MAX(0,INDEX('2_Review &amp; Audit'!$H:$H,$AL210)-SUMIFS($AP$7:AP209,$AL$7:AL209,$AL210)))</f>
        <v/>
      </c>
      <c r="AP210" s="96" t="str">
        <f>IF(OR($D210="",$AK210="",$AO210=""),"",MIN($AK210,$AO210))</f>
        <v/>
      </c>
      <c r="AQ210" s="117" t="str">
        <f>IF($AP210="","",$AP210*$G210)</f>
        <v/>
      </c>
      <c r="AR210" s="117" t="str">
        <f>IF($AL210="","",$H210-IF($P210="",0,$P210)-IF($Y210="",0,$Y210)-IF($AH210="",0,$AH210)-IF($AQ210="",0,$AQ210))</f>
        <v/>
      </c>
      <c r="AS210" s="117" t="str">
        <f t="shared" si="36"/>
        <v/>
      </c>
      <c r="AT210" s="96" t="str">
        <f t="shared" si="37"/>
        <v/>
      </c>
      <c r="AU210" s="96"/>
    </row>
    <row r="211" spans="1:47" ht="12.75" customHeight="1" x14ac:dyDescent="0.2">
      <c r="A211" s="96" t="str">
        <f>IFERROR(INDEX('2_Review &amp; Audit'!$F$6:$F$505,MATCH(ROW()-5,'2_Review &amp; Audit'!$AC$6:$AC$505,0)),"")</f>
        <v/>
      </c>
      <c r="B211" s="96" t="str">
        <f>IF($A211="","",INDEX('2_Review &amp; Audit'!$C$6:$C$505,MATCH(ROW()-5,'2_Review &amp; Audit'!$AC$6:$AC$505,0)))</f>
        <v/>
      </c>
      <c r="C211" s="96" t="str">
        <f>IF($A211="","",INDEX('2_Review &amp; Audit'!$D$6:$D$505,MATCH(ROW()-5,'2_Review &amp; Audit'!$AC$6:$AC$505,0)))</f>
        <v/>
      </c>
      <c r="D211" s="114" t="str">
        <f>IF($A211="","",INDEX('2_Review &amp; Audit'!$H$6:$H$505,MATCH(ROW()-5,'2_Review &amp; Audit'!$AC$6:$AC$505,0)))</f>
        <v/>
      </c>
      <c r="E211" s="108" t="str">
        <f>IF($A211="","",INDEX('2_Review &amp; Audit'!$M$6:$M$505,MATCH(ROW()-5,'2_Review &amp; Audit'!$AC$6:$AC$505,0)))</f>
        <v/>
      </c>
      <c r="F211" s="109" t="str">
        <f>IF($A211="","",IF(INDEX('2_Review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11" s="142" t="str">
        <f>IF(OR($A211="",$F211=0),"",ABS(INDEX('2_Review &amp; Audit'!$Q$6:$Q$505,MATCH(ROW()-5,'2_Review &amp; Audit'!$AC$6:$AC$505,0))/$F211))</f>
        <v/>
      </c>
      <c r="H211" s="142" t="str">
        <f>IF($A211="","",ABS(INDEX('2_Review &amp; Audit'!$Q$6:$Q$505,MATCH(ROW()-5,'2_Review &amp; Audit'!$AC$6:$AC$505,0))))</f>
        <v/>
      </c>
      <c r="I211" s="96" t="str">
        <f>IF($A211="","",INDEX('2_Review &amp; Audit'!$Y$6:$Y$505,MATCH(ROW()-5,'2_Review &amp; Audit'!$AC$6:$AC$505,0)))</f>
        <v/>
      </c>
      <c r="J211" s="110" t="str">
        <f>IF($A211="","",IFERROR(MATCH(ROW()-5,'2_Review &amp; Audit'!$AC$6:$AC$505,0)+5,""))</f>
        <v/>
      </c>
      <c r="K211" s="96" t="str" cm="1">
        <f t="array" ref="K211">IF($A211="","",IF($AU211&lt;&gt;"",IFERROR(MATCH($AU211,'2_Review &amp; Audit'!$H$6:$H$505,0)+5,""),IFERROR(MATCH(1,INDEX(('2_Review &amp; Audit'!$F$6:$F$505=$A211)*('2_Review &amp; Audit'!$I$6:$I$505&gt;=$E211-30)*('2_Review &amp; Audit'!$I$6:$I$505&lt;=$E211+30)*('2_Review &amp; Audit'!$R$6:$R$505&gt;0),0),0)+5,"")))</f>
        <v/>
      </c>
      <c r="L211" s="110" t="str" cm="1">
        <f t="array" ref="L211">IF($K211="","",INDEX('2_Review &amp; Audit'!$H:$H,$K211))</f>
        <v/>
      </c>
      <c r="M211" s="111" t="str">
        <f>IF($K211="","",INDEX('2_Review &amp; Audit'!$I:$I,$K211))</f>
        <v/>
      </c>
      <c r="N211" s="109" t="str" cm="1">
        <f t="array" ref="N211">IF($K211="","",MAX(0,INDEX('2_Review &amp; Audit'!$R:$R,$K211)-SUMIFS($O$7:O210,$K$7:K210,$K211)))</f>
        <v/>
      </c>
      <c r="O211" s="109" t="str">
        <f>IF(OR($K211="",$N211="",$F211=""),"",MIN($F211,$N211))</f>
        <v/>
      </c>
      <c r="P211" s="112" t="str">
        <f>IF($O211="","",$O211*$G211)</f>
        <v/>
      </c>
      <c r="Q211" s="112" t="str">
        <f>IF($M211="","",$H211-IF($P211="",0,$P211)-IF($Y211="",0,$Y211)-IF($AH211="",0,$AH211)-IF($AQ211="",0,$AQ211))</f>
        <v/>
      </c>
      <c r="R211" s="112" t="str">
        <f t="shared" si="33"/>
        <v/>
      </c>
      <c r="S211" s="96" t="str">
        <f>IF($M211="","",MAX(0,N($F211)-N($O211)))</f>
        <v/>
      </c>
      <c r="T211" s="96" t="str" cm="1">
        <f t="array" ref="T211">IF(OR($D211="",$S211="",N($S211)&lt;=0),"",IFERROR(MATCH(1,INDEX(('2_Review &amp; Audit'!$F$6:$F$505=$A211)*('2_Review &amp; Audit'!$I$6:$I$505&gt;=$E211-30)*('2_Review &amp; Audit'!$I$6:$I$505&lt;=$E211+30)*('2_Review &amp; Audit'!$R$6:$R$505&gt;0)*(ROW('2_Review &amp; Audit'!$R$6:$R$505)&gt;$K211),0),0)+5,""))</f>
        <v/>
      </c>
      <c r="U211" s="96" t="str" cm="1">
        <f t="array" ref="U211">IF($T211="","",INDEX('2_Review &amp; Audit'!$H:$H,$T211))</f>
        <v/>
      </c>
      <c r="V211" s="108" t="str">
        <f t="array" ref="V211">IF($T211="","",INDEX('2_Review &amp; Audit'!$I:$I,$T211))</f>
        <v/>
      </c>
      <c r="W211" s="96" t="str">
        <f t="array" ref="W211">IF($T211="","",MAX(0,INDEX('2_Review &amp; Audit'!$H:$H,$T211)-SUMIFS($X$7:X210,$T$7:T210,$T211)))</f>
        <v/>
      </c>
      <c r="X211" s="96" t="str">
        <f t="shared" si="30"/>
        <v/>
      </c>
      <c r="Y211" s="117" t="str">
        <f>IF($X211="","",$X211*$G211)</f>
        <v/>
      </c>
      <c r="Z211" s="117" t="str">
        <f>IF($T211="","",$H211-IF($P211="",0,$P211)-IF($Y211="",0,$Y211))</f>
        <v/>
      </c>
      <c r="AA211" s="117" t="str">
        <f t="shared" si="31"/>
        <v/>
      </c>
      <c r="AB211" s="96" t="str">
        <f t="shared" si="34"/>
        <v/>
      </c>
      <c r="AC211" s="96" t="str">
        <f>IF(OR($D211="",$AB211="",N($AB211)&lt;=0),"",IFERROR(MATCH(1,INDEX(('2_Review &amp; Audit'!$F$6:$F$505=$A211)*('2_Review &amp; Audit'!$I$6:$I$505&gt;=$E211-30)*('2_Review &amp; Audit'!$I$6:$I$505&lt;=$E211+30)*('2_Review &amp; Audit'!$R$6:$R$505&gt;0)*(ROW('2_Review &amp; Audit'!$R$6:$R$505)&gt;$T211),0),0)+5,""))</f>
        <v/>
      </c>
      <c r="AD211" s="96" t="str" cm="1">
        <f t="array" ref="AD211">IF($AC211="","",INDEX('2_Review &amp; Audit'!$H:$H,$AC211))</f>
        <v/>
      </c>
      <c r="AE211" s="108" t="str">
        <f>IF($AC211="","",INDEX('2_Review &amp; Audit'!$I:$I,$AC211))</f>
        <v/>
      </c>
      <c r="AF211" s="96" t="str">
        <f>IF($AC211="","",MAX(0,INDEX('2_Review &amp; Audit'!$H:$H,$AC211)-SUMIFS($AG$7:AG210,$AC$7:AC210,$AC211)))</f>
        <v/>
      </c>
      <c r="AG211" s="96" t="str">
        <f>IF(OR($D211="",$AB211="",$AF211=""),"",MIN($AB211,$AF211))</f>
        <v/>
      </c>
      <c r="AH211" s="117" t="str">
        <f>IF($AG211="","",$AG211*$G211)</f>
        <v/>
      </c>
      <c r="AI211" s="117" t="str">
        <f>IF($AC211="","",$H211-IF($P211="",0,$P211)-IF($Y211="",0,$Y211)-IF($AH211="",0,$AH211))</f>
        <v/>
      </c>
      <c r="AJ211" s="117" t="str">
        <f t="shared" si="32"/>
        <v/>
      </c>
      <c r="AK211" s="96" t="str">
        <f t="shared" si="35"/>
        <v/>
      </c>
      <c r="AL211" s="96" t="str" cm="1">
        <f t="array" ref="AL211">IF(OR($D211="",$AK211="",N($AK211)&lt;=0),"",IFERROR(MATCH(1,INDEX(('2_Review &amp; Audit'!$F$6:$F$505=$A211)*('2_Review &amp; Audit'!$I$6:$I$505&gt;=$E211-30)*('2_Review &amp; Audit'!$I$6:$I$505&lt;=$E211+30)*('2_Review &amp; Audit'!$R$6:$R$505&gt;0)*(ROW('2_Review &amp; Audit'!$R$6:$R$505)&gt;$AC211),0),0)+5,""))</f>
        <v/>
      </c>
      <c r="AM211" s="96" t="str">
        <f>IF($AL211="","",INDEX('2_Review &amp; Audit'!$H:$H,$AL211))</f>
        <v/>
      </c>
      <c r="AN211" s="108" t="str">
        <f>IF($AL211="","",INDEX('2_Review &amp; Audit'!$I:$I,$AL211))</f>
        <v/>
      </c>
      <c r="AO211" s="96" t="str">
        <f>IF($AL211="","",MAX(0,INDEX('2_Review &amp; Audit'!$H:$H,$AL211)-SUMIFS($AP$7:AP210,$AL$7:AL210,$AL211)))</f>
        <v/>
      </c>
      <c r="AP211" s="96" t="str">
        <f>IF(OR($D211="",$AK211="",$AO211=""),"",MIN($AK211,$AO211))</f>
        <v/>
      </c>
      <c r="AQ211" s="117" t="str">
        <f>IF($AP211="","",$AP211*$G211)</f>
        <v/>
      </c>
      <c r="AR211" s="117" t="str">
        <f>IF($AL211="","",$H211-IF($P211="",0,$P211)-IF($Y211="",0,$Y211)-IF($AH211="",0,$AH211)-IF($AQ211="",0,$AQ211))</f>
        <v/>
      </c>
      <c r="AS211" s="117" t="str">
        <f t="shared" si="36"/>
        <v/>
      </c>
      <c r="AT211" s="96" t="str">
        <f t="shared" si="37"/>
        <v/>
      </c>
      <c r="AU211" s="96"/>
    </row>
    <row r="212" spans="1:47" ht="12.75" customHeight="1" x14ac:dyDescent="0.2">
      <c r="A212" s="96" t="str">
        <f>IFERROR(INDEX('2_Review &amp; Audit'!$F$6:$F$505,MATCH(ROW()-5,'2_Review &amp; Audit'!$AC$6:$AC$505,0)),"")</f>
        <v/>
      </c>
      <c r="B212" s="96" t="str">
        <f>IF($A212="","",INDEX('2_Review &amp; Audit'!$C$6:$C$505,MATCH(ROW()-5,'2_Review &amp; Audit'!$AC$6:$AC$505,0)))</f>
        <v/>
      </c>
      <c r="C212" s="96" t="str">
        <f>IF($A212="","",INDEX('2_Review &amp; Audit'!$D$6:$D$505,MATCH(ROW()-5,'2_Review &amp; Audit'!$AC$6:$AC$505,0)))</f>
        <v/>
      </c>
      <c r="D212" s="114" t="str">
        <f>IF($A212="","",INDEX('2_Review &amp; Audit'!$H$6:$H$505,MATCH(ROW()-5,'2_Review &amp; Audit'!$AC$6:$AC$505,0)))</f>
        <v/>
      </c>
      <c r="E212" s="108" t="str">
        <f>IF($A212="","",INDEX('2_Review &amp; Audit'!$M$6:$M$505,MATCH(ROW()-5,'2_Review &amp; Audit'!$AC$6:$AC$505,0)))</f>
        <v/>
      </c>
      <c r="F212" s="109" t="str">
        <f>IF($A212="","",IF(INDEX('2_Review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12" s="142" t="str">
        <f>IF(OR($A212="",$F212=0),"",ABS(INDEX('2_Review &amp; Audit'!$Q$6:$Q$505,MATCH(ROW()-5,'2_Review &amp; Audit'!$AC$6:$AC$505,0))/$F212))</f>
        <v/>
      </c>
      <c r="H212" s="142" t="str">
        <f>IF($A212="","",ABS(INDEX('2_Review &amp; Audit'!$Q$6:$Q$505,MATCH(ROW()-5,'2_Review &amp; Audit'!$AC$6:$AC$505,0))))</f>
        <v/>
      </c>
      <c r="I212" s="96" t="str">
        <f>IF($A212="","",INDEX('2_Review &amp; Audit'!$Y$6:$Y$505,MATCH(ROW()-5,'2_Review &amp; Audit'!$AC$6:$AC$505,0)))</f>
        <v/>
      </c>
      <c r="J212" s="110" t="str">
        <f>IF($A212="","",IFERROR(MATCH(ROW()-5,'2_Review &amp; Audit'!$AC$6:$AC$505,0)+5,""))</f>
        <v/>
      </c>
      <c r="K212" s="96" t="str" cm="1">
        <f t="array" ref="K212">IF($A212="","",IF($AU212&lt;&gt;"",IFERROR(MATCH($AU212,'2_Review &amp; Audit'!$H$6:$H$505,0)+5,""),IFERROR(MATCH(1,INDEX(('2_Review &amp; Audit'!$F$6:$F$505=$A212)*('2_Review &amp; Audit'!$I$6:$I$505&gt;=$E212-30)*('2_Review &amp; Audit'!$I$6:$I$505&lt;=$E212+30)*('2_Review &amp; Audit'!$R$6:$R$505&gt;0),0),0)+5,"")))</f>
        <v/>
      </c>
      <c r="L212" s="110" t="str" cm="1">
        <f t="array" ref="L212">IF($K212="","",INDEX('2_Review &amp; Audit'!$H:$H,$K212))</f>
        <v/>
      </c>
      <c r="M212" s="111" t="str">
        <f>IF($K212="","",INDEX('2_Review &amp; Audit'!$I:$I,$K212))</f>
        <v/>
      </c>
      <c r="N212" s="109" t="str" cm="1">
        <f t="array" ref="N212">IF($K212="","",MAX(0,INDEX('2_Review &amp; Audit'!$R:$R,$K212)-SUMIFS($O$7:O211,$K$7:K211,$K212)))</f>
        <v/>
      </c>
      <c r="O212" s="109" t="str">
        <f>IF(OR($K212="",$N212="",$F212=""),"",MIN($F212,$N212))</f>
        <v/>
      </c>
      <c r="P212" s="112" t="str">
        <f>IF($O212="","",$O212*$G212)</f>
        <v/>
      </c>
      <c r="Q212" s="112" t="str">
        <f>IF($M212="","",$H212-IF($P212="",0,$P212)-IF($Y212="",0,$Y212)-IF($AH212="",0,$AH212)-IF($AQ212="",0,$AQ212))</f>
        <v/>
      </c>
      <c r="R212" s="112" t="str">
        <f t="shared" si="33"/>
        <v/>
      </c>
      <c r="S212" s="96" t="str">
        <f>IF($M212="","",MAX(0,N($F212)-N($O212)))</f>
        <v/>
      </c>
      <c r="T212" s="96" t="str" cm="1">
        <f t="array" ref="T212">IF(OR($D212="",$S212="",N($S212)&lt;=0),"",IFERROR(MATCH(1,INDEX(('2_Review &amp; Audit'!$F$6:$F$505=$A212)*('2_Review &amp; Audit'!$I$6:$I$505&gt;=$E212-30)*('2_Review &amp; Audit'!$I$6:$I$505&lt;=$E212+30)*('2_Review &amp; Audit'!$R$6:$R$505&gt;0)*(ROW('2_Review &amp; Audit'!$R$6:$R$505)&gt;$K212),0),0)+5,""))</f>
        <v/>
      </c>
      <c r="U212" s="96" t="str" cm="1">
        <f t="array" ref="U212">IF($T212="","",INDEX('2_Review &amp; Audit'!$H:$H,$T212))</f>
        <v/>
      </c>
      <c r="V212" s="108" t="str">
        <f t="array" ref="V212">IF($T212="","",INDEX('2_Review &amp; Audit'!$I:$I,$T212))</f>
        <v/>
      </c>
      <c r="W212" s="96" t="str">
        <f t="array" ref="W212">IF($T212="","",MAX(0,INDEX('2_Review &amp; Audit'!$H:$H,$T212)-SUMIFS($X$7:X211,$T$7:T211,$T212)))</f>
        <v/>
      </c>
      <c r="X212" s="96" t="str">
        <f t="shared" si="30"/>
        <v/>
      </c>
      <c r="Y212" s="117" t="str">
        <f>IF($X212="","",$X212*$G212)</f>
        <v/>
      </c>
      <c r="Z212" s="117" t="str">
        <f>IF($T212="","",$H212-IF($P212="",0,$P212)-IF($Y212="",0,$Y212))</f>
        <v/>
      </c>
      <c r="AA212" s="117" t="str">
        <f t="shared" si="31"/>
        <v/>
      </c>
      <c r="AB212" s="96" t="str">
        <f t="shared" si="34"/>
        <v/>
      </c>
      <c r="AC212" s="96" t="str">
        <f>IF(OR($D212="",$AB212="",N($AB212)&lt;=0),"",IFERROR(MATCH(1,INDEX(('2_Review &amp; Audit'!$F$6:$F$505=$A212)*('2_Review &amp; Audit'!$I$6:$I$505&gt;=$E212-30)*('2_Review &amp; Audit'!$I$6:$I$505&lt;=$E212+30)*('2_Review &amp; Audit'!$R$6:$R$505&gt;0)*(ROW('2_Review &amp; Audit'!$R$6:$R$505)&gt;$T212),0),0)+5,""))</f>
        <v/>
      </c>
      <c r="AD212" s="96" t="str" cm="1">
        <f t="array" ref="AD212">IF($AC212="","",INDEX('2_Review &amp; Audit'!$H:$H,$AC212))</f>
        <v/>
      </c>
      <c r="AE212" s="108" t="str">
        <f>IF($AC212="","",INDEX('2_Review &amp; Audit'!$I:$I,$AC212))</f>
        <v/>
      </c>
      <c r="AF212" s="96" t="str">
        <f>IF($AC212="","",MAX(0,INDEX('2_Review &amp; Audit'!$H:$H,$AC212)-SUMIFS($AG$7:AG211,$AC$7:AC211,$AC212)))</f>
        <v/>
      </c>
      <c r="AG212" s="96" t="str">
        <f>IF(OR($D212="",$AB212="",$AF212=""),"",MIN($AB212,$AF212))</f>
        <v/>
      </c>
      <c r="AH212" s="117" t="str">
        <f>IF($AG212="","",$AG212*$G212)</f>
        <v/>
      </c>
      <c r="AI212" s="117" t="str">
        <f>IF($AC212="","",$H212-IF($P212="",0,$P212)-IF($Y212="",0,$Y212)-IF($AH212="",0,$AH212))</f>
        <v/>
      </c>
      <c r="AJ212" s="117" t="str">
        <f t="shared" si="32"/>
        <v/>
      </c>
      <c r="AK212" s="96" t="str">
        <f t="shared" si="35"/>
        <v/>
      </c>
      <c r="AL212" s="96" t="str" cm="1">
        <f t="array" ref="AL212">IF(OR($D212="",$AK212="",N($AK212)&lt;=0),"",IFERROR(MATCH(1,INDEX(('2_Review &amp; Audit'!$F$6:$F$505=$A212)*('2_Review &amp; Audit'!$I$6:$I$505&gt;=$E212-30)*('2_Review &amp; Audit'!$I$6:$I$505&lt;=$E212+30)*('2_Review &amp; Audit'!$R$6:$R$505&gt;0)*(ROW('2_Review &amp; Audit'!$R$6:$R$505)&gt;$AC212),0),0)+5,""))</f>
        <v/>
      </c>
      <c r="AM212" s="96" t="str">
        <f>IF($AL212="","",INDEX('2_Review &amp; Audit'!$H:$H,$AL212))</f>
        <v/>
      </c>
      <c r="AN212" s="108" t="str">
        <f>IF($AL212="","",INDEX('2_Review &amp; Audit'!$I:$I,$AL212))</f>
        <v/>
      </c>
      <c r="AO212" s="96" t="str">
        <f>IF($AL212="","",MAX(0,INDEX('2_Review &amp; Audit'!$H:$H,$AL212)-SUMIFS($AP$7:AP211,$AL$7:AL211,$AL212)))</f>
        <v/>
      </c>
      <c r="AP212" s="96" t="str">
        <f>IF(OR($D212="",$AK212="",$AO212=""),"",MIN($AK212,$AO212))</f>
        <v/>
      </c>
      <c r="AQ212" s="117" t="str">
        <f>IF($AP212="","",$AP212*$G212)</f>
        <v/>
      </c>
      <c r="AR212" s="117" t="str">
        <f>IF($AL212="","",$H212-IF($P212="",0,$P212)-IF($Y212="",0,$Y212)-IF($AH212="",0,$AH212)-IF($AQ212="",0,$AQ212))</f>
        <v/>
      </c>
      <c r="AS212" s="117" t="str">
        <f t="shared" si="36"/>
        <v/>
      </c>
      <c r="AT212" s="96" t="str">
        <f t="shared" si="37"/>
        <v/>
      </c>
      <c r="AU212" s="96"/>
    </row>
    <row r="213" spans="1:47" ht="12.75" customHeight="1" x14ac:dyDescent="0.2">
      <c r="A213" s="96" t="str">
        <f>IFERROR(INDEX('2_Review &amp; Audit'!$F$6:$F$505,MATCH(ROW()-5,'2_Review &amp; Audit'!$AC$6:$AC$505,0)),"")</f>
        <v/>
      </c>
      <c r="B213" s="96" t="str">
        <f>IF($A213="","",INDEX('2_Review &amp; Audit'!$C$6:$C$505,MATCH(ROW()-5,'2_Review &amp; Audit'!$AC$6:$AC$505,0)))</f>
        <v/>
      </c>
      <c r="C213" s="96" t="str">
        <f>IF($A213="","",INDEX('2_Review &amp; Audit'!$D$6:$D$505,MATCH(ROW()-5,'2_Review &amp; Audit'!$AC$6:$AC$505,0)))</f>
        <v/>
      </c>
      <c r="D213" s="114" t="str">
        <f>IF($A213="","",INDEX('2_Review &amp; Audit'!$H$6:$H$505,MATCH(ROW()-5,'2_Review &amp; Audit'!$AC$6:$AC$505,0)))</f>
        <v/>
      </c>
      <c r="E213" s="108" t="str">
        <f>IF($A213="","",INDEX('2_Review &amp; Audit'!$M$6:$M$505,MATCH(ROW()-5,'2_Review &amp; Audit'!$AC$6:$AC$505,0)))</f>
        <v/>
      </c>
      <c r="F213" s="109" t="str">
        <f>IF($A213="","",IF(INDEX('2_Review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13" s="142" t="str">
        <f>IF(OR($A213="",$F213=0),"",ABS(INDEX('2_Review &amp; Audit'!$Q$6:$Q$505,MATCH(ROW()-5,'2_Review &amp; Audit'!$AC$6:$AC$505,0))/$F213))</f>
        <v/>
      </c>
      <c r="H213" s="142" t="str">
        <f>IF($A213="","",ABS(INDEX('2_Review &amp; Audit'!$Q$6:$Q$505,MATCH(ROW()-5,'2_Review &amp; Audit'!$AC$6:$AC$505,0))))</f>
        <v/>
      </c>
      <c r="I213" s="96" t="str">
        <f>IF($A213="","",INDEX('2_Review &amp; Audit'!$Y$6:$Y$505,MATCH(ROW()-5,'2_Review &amp; Audit'!$AC$6:$AC$505,0)))</f>
        <v/>
      </c>
      <c r="J213" s="110" t="str">
        <f>IF($A213="","",IFERROR(MATCH(ROW()-5,'2_Review &amp; Audit'!$AC$6:$AC$505,0)+5,""))</f>
        <v/>
      </c>
      <c r="K213" s="96" t="str" cm="1">
        <f t="array" ref="K213">IF($A213="","",IF($AU213&lt;&gt;"",IFERROR(MATCH($AU213,'2_Review &amp; Audit'!$H$6:$H$505,0)+5,""),IFERROR(MATCH(1,INDEX(('2_Review &amp; Audit'!$F$6:$F$505=$A213)*('2_Review &amp; Audit'!$I$6:$I$505&gt;=$E213-30)*('2_Review &amp; Audit'!$I$6:$I$505&lt;=$E213+30)*('2_Review &amp; Audit'!$R$6:$R$505&gt;0),0),0)+5,"")))</f>
        <v/>
      </c>
      <c r="L213" s="110" t="str" cm="1">
        <f t="array" ref="L213">IF($K213="","",INDEX('2_Review &amp; Audit'!$H:$H,$K213))</f>
        <v/>
      </c>
      <c r="M213" s="111" t="str">
        <f>IF($K213="","",INDEX('2_Review &amp; Audit'!$I:$I,$K213))</f>
        <v/>
      </c>
      <c r="N213" s="109" t="str" cm="1">
        <f t="array" ref="N213">IF($K213="","",MAX(0,INDEX('2_Review &amp; Audit'!$R:$R,$K213)-SUMIFS($O$7:O212,$K$7:K212,$K213)))</f>
        <v/>
      </c>
      <c r="O213" s="109" t="str">
        <f>IF(OR($K213="",$N213="",$F213=""),"",MIN($F213,$N213))</f>
        <v/>
      </c>
      <c r="P213" s="112" t="str">
        <f>IF($O213="","",$O213*$G213)</f>
        <v/>
      </c>
      <c r="Q213" s="112" t="str">
        <f>IF($M213="","",$H213-IF($P213="",0,$P213)-IF($Y213="",0,$Y213)-IF($AH213="",0,$AH213)-IF($AQ213="",0,$AQ213))</f>
        <v/>
      </c>
      <c r="R213" s="112" t="str">
        <f t="shared" si="33"/>
        <v/>
      </c>
      <c r="S213" s="96" t="str">
        <f>IF($M213="","",MAX(0,N($F213)-N($O213)))</f>
        <v/>
      </c>
      <c r="T213" s="96" t="str" cm="1">
        <f t="array" ref="T213">IF(OR($D213="",$S213="",N($S213)&lt;=0),"",IFERROR(MATCH(1,INDEX(('2_Review &amp; Audit'!$F$6:$F$505=$A213)*('2_Review &amp; Audit'!$I$6:$I$505&gt;=$E213-30)*('2_Review &amp; Audit'!$I$6:$I$505&lt;=$E213+30)*('2_Review &amp; Audit'!$R$6:$R$505&gt;0)*(ROW('2_Review &amp; Audit'!$R$6:$R$505)&gt;$K213),0),0)+5,""))</f>
        <v/>
      </c>
      <c r="U213" s="96" t="str" cm="1">
        <f t="array" ref="U213">IF($T213="","",INDEX('2_Review &amp; Audit'!$H:$H,$T213))</f>
        <v/>
      </c>
      <c r="V213" s="108" t="str">
        <f t="array" ref="V213">IF($T213="","",INDEX('2_Review &amp; Audit'!$I:$I,$T213))</f>
        <v/>
      </c>
      <c r="W213" s="96" t="str">
        <f t="array" ref="W213">IF($T213="","",MAX(0,INDEX('2_Review &amp; Audit'!$H:$H,$T213)-SUMIFS($X$7:X212,$T$7:T212,$T213)))</f>
        <v/>
      </c>
      <c r="X213" s="96" t="str">
        <f t="shared" si="30"/>
        <v/>
      </c>
      <c r="Y213" s="117" t="str">
        <f>IF($X213="","",$X213*$G213)</f>
        <v/>
      </c>
      <c r="Z213" s="117" t="str">
        <f>IF($T213="","",$H213-IF($P213="",0,$P213)-IF($Y213="",0,$Y213))</f>
        <v/>
      </c>
      <c r="AA213" s="117" t="str">
        <f t="shared" si="31"/>
        <v/>
      </c>
      <c r="AB213" s="96" t="str">
        <f t="shared" si="34"/>
        <v/>
      </c>
      <c r="AC213" s="96" t="str">
        <f>IF(OR($D213="",$AB213="",N($AB213)&lt;=0),"",IFERROR(MATCH(1,INDEX(('2_Review &amp; Audit'!$F$6:$F$505=$A213)*('2_Review &amp; Audit'!$I$6:$I$505&gt;=$E213-30)*('2_Review &amp; Audit'!$I$6:$I$505&lt;=$E213+30)*('2_Review &amp; Audit'!$R$6:$R$505&gt;0)*(ROW('2_Review &amp; Audit'!$R$6:$R$505)&gt;$T213),0),0)+5,""))</f>
        <v/>
      </c>
      <c r="AD213" s="96" t="str" cm="1">
        <f t="array" ref="AD213">IF($AC213="","",INDEX('2_Review &amp; Audit'!$H:$H,$AC213))</f>
        <v/>
      </c>
      <c r="AE213" s="108" t="str">
        <f>IF($AC213="","",INDEX('2_Review &amp; Audit'!$I:$I,$AC213))</f>
        <v/>
      </c>
      <c r="AF213" s="96" t="str">
        <f>IF($AC213="","",MAX(0,INDEX('2_Review &amp; Audit'!$H:$H,$AC213)-SUMIFS($AG$7:AG212,$AC$7:AC212,$AC213)))</f>
        <v/>
      </c>
      <c r="AG213" s="96" t="str">
        <f>IF(OR($D213="",$AB213="",$AF213=""),"",MIN($AB213,$AF213))</f>
        <v/>
      </c>
      <c r="AH213" s="117" t="str">
        <f>IF($AG213="","",$AG213*$G213)</f>
        <v/>
      </c>
      <c r="AI213" s="117" t="str">
        <f>IF($AC213="","",$H213-IF($P213="",0,$P213)-IF($Y213="",0,$Y213)-IF($AH213="",0,$AH213))</f>
        <v/>
      </c>
      <c r="AJ213" s="117" t="str">
        <f t="shared" si="32"/>
        <v/>
      </c>
      <c r="AK213" s="96" t="str">
        <f t="shared" si="35"/>
        <v/>
      </c>
      <c r="AL213" s="96" t="str" cm="1">
        <f t="array" ref="AL213">IF(OR($D213="",$AK213="",N($AK213)&lt;=0),"",IFERROR(MATCH(1,INDEX(('2_Review &amp; Audit'!$F$6:$F$505=$A213)*('2_Review &amp; Audit'!$I$6:$I$505&gt;=$E213-30)*('2_Review &amp; Audit'!$I$6:$I$505&lt;=$E213+30)*('2_Review &amp; Audit'!$R$6:$R$505&gt;0)*(ROW('2_Review &amp; Audit'!$R$6:$R$505)&gt;$AC213),0),0)+5,""))</f>
        <v/>
      </c>
      <c r="AM213" s="96" t="str">
        <f>IF($AL213="","",INDEX('2_Review &amp; Audit'!$H:$H,$AL213))</f>
        <v/>
      </c>
      <c r="AN213" s="108" t="str">
        <f>IF($AL213="","",INDEX('2_Review &amp; Audit'!$I:$I,$AL213))</f>
        <v/>
      </c>
      <c r="AO213" s="96" t="str">
        <f>IF($AL213="","",MAX(0,INDEX('2_Review &amp; Audit'!$H:$H,$AL213)-SUMIFS($AP$7:AP212,$AL$7:AL212,$AL213)))</f>
        <v/>
      </c>
      <c r="AP213" s="96" t="str">
        <f>IF(OR($D213="",$AK213="",$AO213=""),"",MIN($AK213,$AO213))</f>
        <v/>
      </c>
      <c r="AQ213" s="117" t="str">
        <f>IF($AP213="","",$AP213*$G213)</f>
        <v/>
      </c>
      <c r="AR213" s="117" t="str">
        <f>IF($AL213="","",$H213-IF($P213="",0,$P213)-IF($Y213="",0,$Y213)-IF($AH213="",0,$AH213)-IF($AQ213="",0,$AQ213))</f>
        <v/>
      </c>
      <c r="AS213" s="117" t="str">
        <f t="shared" si="36"/>
        <v/>
      </c>
      <c r="AT213" s="96" t="str">
        <f t="shared" si="37"/>
        <v/>
      </c>
      <c r="AU213" s="96"/>
    </row>
    <row r="214" spans="1:47" ht="12.75" customHeight="1" x14ac:dyDescent="0.2">
      <c r="A214" s="96" t="str">
        <f>IFERROR(INDEX('2_Review &amp; Audit'!$F$6:$F$505,MATCH(ROW()-5,'2_Review &amp; Audit'!$AC$6:$AC$505,0)),"")</f>
        <v/>
      </c>
      <c r="B214" s="96" t="str">
        <f>IF($A214="","",INDEX('2_Review &amp; Audit'!$C$6:$C$505,MATCH(ROW()-5,'2_Review &amp; Audit'!$AC$6:$AC$505,0)))</f>
        <v/>
      </c>
      <c r="C214" s="96" t="str">
        <f>IF($A214="","",INDEX('2_Review &amp; Audit'!$D$6:$D$505,MATCH(ROW()-5,'2_Review &amp; Audit'!$AC$6:$AC$505,0)))</f>
        <v/>
      </c>
      <c r="D214" s="114" t="str">
        <f>IF($A214="","",INDEX('2_Review &amp; Audit'!$H$6:$H$505,MATCH(ROW()-5,'2_Review &amp; Audit'!$AC$6:$AC$505,0)))</f>
        <v/>
      </c>
      <c r="E214" s="108" t="str">
        <f>IF($A214="","",INDEX('2_Review &amp; Audit'!$M$6:$M$505,MATCH(ROW()-5,'2_Review &amp; Audit'!$AC$6:$AC$505,0)))</f>
        <v/>
      </c>
      <c r="F214" s="109" t="str">
        <f>IF($A214="","",IF(INDEX('2_Review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14" s="142" t="str">
        <f>IF(OR($A214="",$F214=0),"",ABS(INDEX('2_Review &amp; Audit'!$Q$6:$Q$505,MATCH(ROW()-5,'2_Review &amp; Audit'!$AC$6:$AC$505,0))/$F214))</f>
        <v/>
      </c>
      <c r="H214" s="142" t="str">
        <f>IF($A214="","",ABS(INDEX('2_Review &amp; Audit'!$Q$6:$Q$505,MATCH(ROW()-5,'2_Review &amp; Audit'!$AC$6:$AC$505,0))))</f>
        <v/>
      </c>
      <c r="I214" s="96" t="str">
        <f>IF($A214="","",INDEX('2_Review &amp; Audit'!$Y$6:$Y$505,MATCH(ROW()-5,'2_Review &amp; Audit'!$AC$6:$AC$505,0)))</f>
        <v/>
      </c>
      <c r="J214" s="110" t="str">
        <f>IF($A214="","",IFERROR(MATCH(ROW()-5,'2_Review &amp; Audit'!$AC$6:$AC$505,0)+5,""))</f>
        <v/>
      </c>
      <c r="K214" s="96" t="str" cm="1">
        <f t="array" ref="K214">IF($A214="","",IF($AU214&lt;&gt;"",IFERROR(MATCH($AU214,'2_Review &amp; Audit'!$H$6:$H$505,0)+5,""),IFERROR(MATCH(1,INDEX(('2_Review &amp; Audit'!$F$6:$F$505=$A214)*('2_Review &amp; Audit'!$I$6:$I$505&gt;=$E214-30)*('2_Review &amp; Audit'!$I$6:$I$505&lt;=$E214+30)*('2_Review &amp; Audit'!$R$6:$R$505&gt;0),0),0)+5,"")))</f>
        <v/>
      </c>
      <c r="L214" s="110" t="str" cm="1">
        <f t="array" ref="L214">IF($K214="","",INDEX('2_Review &amp; Audit'!$H:$H,$K214))</f>
        <v/>
      </c>
      <c r="M214" s="111" t="str">
        <f>IF($K214="","",INDEX('2_Review &amp; Audit'!$I:$I,$K214))</f>
        <v/>
      </c>
      <c r="N214" s="109" t="str" cm="1">
        <f t="array" ref="N214">IF($K214="","",MAX(0,INDEX('2_Review &amp; Audit'!$R:$R,$K214)-SUMIFS($O$7:O213,$K$7:K213,$K214)))</f>
        <v/>
      </c>
      <c r="O214" s="109" t="str">
        <f>IF(OR($K214="",$N214="",$F214=""),"",MIN($F214,$N214))</f>
        <v/>
      </c>
      <c r="P214" s="112" t="str">
        <f>IF($O214="","",$O214*$G214)</f>
        <v/>
      </c>
      <c r="Q214" s="112" t="str">
        <f>IF($M214="","",$H214-IF($P214="",0,$P214)-IF($Y214="",0,$Y214)-IF($AH214="",0,$AH214)-IF($AQ214="",0,$AQ214))</f>
        <v/>
      </c>
      <c r="R214" s="112" t="str">
        <f t="shared" si="33"/>
        <v/>
      </c>
      <c r="S214" s="96" t="str">
        <f>IF($M214="","",MAX(0,N($F214)-N($O214)))</f>
        <v/>
      </c>
      <c r="T214" s="96" t="str" cm="1">
        <f t="array" ref="T214">IF(OR($D214="",$S214="",N($S214)&lt;=0),"",IFERROR(MATCH(1,INDEX(('2_Review &amp; Audit'!$F$6:$F$505=$A214)*('2_Review &amp; Audit'!$I$6:$I$505&gt;=$E214-30)*('2_Review &amp; Audit'!$I$6:$I$505&lt;=$E214+30)*('2_Review &amp; Audit'!$R$6:$R$505&gt;0)*(ROW('2_Review &amp; Audit'!$R$6:$R$505)&gt;$K214),0),0)+5,""))</f>
        <v/>
      </c>
      <c r="U214" s="96" t="str" cm="1">
        <f t="array" ref="U214">IF($T214="","",INDEX('2_Review &amp; Audit'!$H:$H,$T214))</f>
        <v/>
      </c>
      <c r="V214" s="108" t="str">
        <f t="array" ref="V214">IF($T214="","",INDEX('2_Review &amp; Audit'!$I:$I,$T214))</f>
        <v/>
      </c>
      <c r="W214" s="96" t="str">
        <f t="array" ref="W214">IF($T214="","",MAX(0,INDEX('2_Review &amp; Audit'!$H:$H,$T214)-SUMIFS($X$7:X213,$T$7:T213,$T214)))</f>
        <v/>
      </c>
      <c r="X214" s="96" t="str">
        <f t="shared" si="30"/>
        <v/>
      </c>
      <c r="Y214" s="117" t="str">
        <f>IF($X214="","",$X214*$G214)</f>
        <v/>
      </c>
      <c r="Z214" s="117" t="str">
        <f>IF($T214="","",$H214-IF($P214="",0,$P214)-IF($Y214="",0,$Y214))</f>
        <v/>
      </c>
      <c r="AA214" s="117" t="str">
        <f t="shared" si="31"/>
        <v/>
      </c>
      <c r="AB214" s="96" t="str">
        <f t="shared" si="34"/>
        <v/>
      </c>
      <c r="AC214" s="96" t="str">
        <f>IF(OR($D214="",$AB214="",N($AB214)&lt;=0),"",IFERROR(MATCH(1,INDEX(('2_Review &amp; Audit'!$F$6:$F$505=$A214)*('2_Review &amp; Audit'!$I$6:$I$505&gt;=$E214-30)*('2_Review &amp; Audit'!$I$6:$I$505&lt;=$E214+30)*('2_Review &amp; Audit'!$R$6:$R$505&gt;0)*(ROW('2_Review &amp; Audit'!$R$6:$R$505)&gt;$T214),0),0)+5,""))</f>
        <v/>
      </c>
      <c r="AD214" s="96" t="str" cm="1">
        <f t="array" ref="AD214">IF($AC214="","",INDEX('2_Review &amp; Audit'!$H:$H,$AC214))</f>
        <v/>
      </c>
      <c r="AE214" s="108" t="str">
        <f>IF($AC214="","",INDEX('2_Review &amp; Audit'!$I:$I,$AC214))</f>
        <v/>
      </c>
      <c r="AF214" s="96" t="str">
        <f>IF($AC214="","",MAX(0,INDEX('2_Review &amp; Audit'!$H:$H,$AC214)-SUMIFS($AG$7:AG213,$AC$7:AC213,$AC214)))</f>
        <v/>
      </c>
      <c r="AG214" s="96" t="str">
        <f>IF(OR($D214="",$AB214="",$AF214=""),"",MIN($AB214,$AF214))</f>
        <v/>
      </c>
      <c r="AH214" s="117" t="str">
        <f>IF($AG214="","",$AG214*$G214)</f>
        <v/>
      </c>
      <c r="AI214" s="117" t="str">
        <f>IF($AC214="","",$H214-IF($P214="",0,$P214)-IF($Y214="",0,$Y214)-IF($AH214="",0,$AH214))</f>
        <v/>
      </c>
      <c r="AJ214" s="117" t="str">
        <f t="shared" si="32"/>
        <v/>
      </c>
      <c r="AK214" s="96" t="str">
        <f t="shared" si="35"/>
        <v/>
      </c>
      <c r="AL214" s="96" t="str" cm="1">
        <f t="array" ref="AL214">IF(OR($D214="",$AK214="",N($AK214)&lt;=0),"",IFERROR(MATCH(1,INDEX(('2_Review &amp; Audit'!$F$6:$F$505=$A214)*('2_Review &amp; Audit'!$I$6:$I$505&gt;=$E214-30)*('2_Review &amp; Audit'!$I$6:$I$505&lt;=$E214+30)*('2_Review &amp; Audit'!$R$6:$R$505&gt;0)*(ROW('2_Review &amp; Audit'!$R$6:$R$505)&gt;$AC214),0),0)+5,""))</f>
        <v/>
      </c>
      <c r="AM214" s="96" t="str">
        <f>IF($AL214="","",INDEX('2_Review &amp; Audit'!$H:$H,$AL214))</f>
        <v/>
      </c>
      <c r="AN214" s="108" t="str">
        <f>IF($AL214="","",INDEX('2_Review &amp; Audit'!$I:$I,$AL214))</f>
        <v/>
      </c>
      <c r="AO214" s="96" t="str">
        <f>IF($AL214="","",MAX(0,INDEX('2_Review &amp; Audit'!$H:$H,$AL214)-SUMIFS($AP$7:AP213,$AL$7:AL213,$AL214)))</f>
        <v/>
      </c>
      <c r="AP214" s="96" t="str">
        <f>IF(OR($D214="",$AK214="",$AO214=""),"",MIN($AK214,$AO214))</f>
        <v/>
      </c>
      <c r="AQ214" s="117" t="str">
        <f>IF($AP214="","",$AP214*$G214)</f>
        <v/>
      </c>
      <c r="AR214" s="117" t="str">
        <f>IF($AL214="","",$H214-IF($P214="",0,$P214)-IF($Y214="",0,$Y214)-IF($AH214="",0,$AH214)-IF($AQ214="",0,$AQ214))</f>
        <v/>
      </c>
      <c r="AS214" s="117" t="str">
        <f t="shared" si="36"/>
        <v/>
      </c>
      <c r="AT214" s="96" t="str">
        <f t="shared" si="37"/>
        <v/>
      </c>
      <c r="AU214" s="96"/>
    </row>
    <row r="215" spans="1:47" ht="12.75" customHeight="1" x14ac:dyDescent="0.2">
      <c r="A215" s="96" t="str">
        <f>IFERROR(INDEX('2_Review &amp; Audit'!$F$6:$F$505,MATCH(ROW()-5,'2_Review &amp; Audit'!$AC$6:$AC$505,0)),"")</f>
        <v/>
      </c>
      <c r="B215" s="96" t="str">
        <f>IF($A215="","",INDEX('2_Review &amp; Audit'!$C$6:$C$505,MATCH(ROW()-5,'2_Review &amp; Audit'!$AC$6:$AC$505,0)))</f>
        <v/>
      </c>
      <c r="C215" s="96" t="str">
        <f>IF($A215="","",INDEX('2_Review &amp; Audit'!$D$6:$D$505,MATCH(ROW()-5,'2_Review &amp; Audit'!$AC$6:$AC$505,0)))</f>
        <v/>
      </c>
      <c r="D215" s="114" t="str">
        <f>IF($A215="","",INDEX('2_Review &amp; Audit'!$H$6:$H$505,MATCH(ROW()-5,'2_Review &amp; Audit'!$AC$6:$AC$505,0)))</f>
        <v/>
      </c>
      <c r="E215" s="108" t="str">
        <f>IF($A215="","",INDEX('2_Review &amp; Audit'!$M$6:$M$505,MATCH(ROW()-5,'2_Review &amp; Audit'!$AC$6:$AC$505,0)))</f>
        <v/>
      </c>
      <c r="F215" s="109" t="str">
        <f>IF($A215="","",IF(INDEX('2_Review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15" s="142" t="str">
        <f>IF(OR($A215="",$F215=0),"",ABS(INDEX('2_Review &amp; Audit'!$Q$6:$Q$505,MATCH(ROW()-5,'2_Review &amp; Audit'!$AC$6:$AC$505,0))/$F215))</f>
        <v/>
      </c>
      <c r="H215" s="142" t="str">
        <f>IF($A215="","",ABS(INDEX('2_Review &amp; Audit'!$Q$6:$Q$505,MATCH(ROW()-5,'2_Review &amp; Audit'!$AC$6:$AC$505,0))))</f>
        <v/>
      </c>
      <c r="I215" s="96" t="str">
        <f>IF($A215="","",INDEX('2_Review &amp; Audit'!$Y$6:$Y$505,MATCH(ROW()-5,'2_Review &amp; Audit'!$AC$6:$AC$505,0)))</f>
        <v/>
      </c>
      <c r="J215" s="110" t="str">
        <f>IF($A215="","",IFERROR(MATCH(ROW()-5,'2_Review &amp; Audit'!$AC$6:$AC$505,0)+5,""))</f>
        <v/>
      </c>
      <c r="K215" s="96" t="str" cm="1">
        <f t="array" ref="K215">IF($A215="","",IF($AU215&lt;&gt;"",IFERROR(MATCH($AU215,'2_Review &amp; Audit'!$H$6:$H$505,0)+5,""),IFERROR(MATCH(1,INDEX(('2_Review &amp; Audit'!$F$6:$F$505=$A215)*('2_Review &amp; Audit'!$I$6:$I$505&gt;=$E215-30)*('2_Review &amp; Audit'!$I$6:$I$505&lt;=$E215+30)*('2_Review &amp; Audit'!$R$6:$R$505&gt;0),0),0)+5,"")))</f>
        <v/>
      </c>
      <c r="L215" s="110" t="str" cm="1">
        <f t="array" ref="L215">IF($K215="","",INDEX('2_Review &amp; Audit'!$H:$H,$K215))</f>
        <v/>
      </c>
      <c r="M215" s="111" t="str">
        <f>IF($K215="","",INDEX('2_Review &amp; Audit'!$I:$I,$K215))</f>
        <v/>
      </c>
      <c r="N215" s="109" t="str" cm="1">
        <f t="array" ref="N215">IF($K215="","",MAX(0,INDEX('2_Review &amp; Audit'!$R:$R,$K215)-SUMIFS($O$7:O214,$K$7:K214,$K215)))</f>
        <v/>
      </c>
      <c r="O215" s="109" t="str">
        <f>IF(OR($K215="",$N215="",$F215=""),"",MIN($F215,$N215))</f>
        <v/>
      </c>
      <c r="P215" s="112" t="str">
        <f>IF($O215="","",$O215*$G215)</f>
        <v/>
      </c>
      <c r="Q215" s="112" t="str">
        <f>IF($M215="","",$H215-IF($P215="",0,$P215)-IF($Y215="",0,$Y215)-IF($AH215="",0,$AH215)-IF($AQ215="",0,$AQ215))</f>
        <v/>
      </c>
      <c r="R215" s="112" t="str">
        <f t="shared" si="33"/>
        <v/>
      </c>
      <c r="S215" s="96" t="str">
        <f>IF($M215="","",MAX(0,N($F215)-N($O215)))</f>
        <v/>
      </c>
      <c r="T215" s="96" t="str" cm="1">
        <f t="array" ref="T215">IF(OR($D215="",$S215="",N($S215)&lt;=0),"",IFERROR(MATCH(1,INDEX(('2_Review &amp; Audit'!$F$6:$F$505=$A215)*('2_Review &amp; Audit'!$I$6:$I$505&gt;=$E215-30)*('2_Review &amp; Audit'!$I$6:$I$505&lt;=$E215+30)*('2_Review &amp; Audit'!$R$6:$R$505&gt;0)*(ROW('2_Review &amp; Audit'!$R$6:$R$505)&gt;$K215),0),0)+5,""))</f>
        <v/>
      </c>
      <c r="U215" s="96" t="str" cm="1">
        <f t="array" ref="U215">IF($T215="","",INDEX('2_Review &amp; Audit'!$H:$H,$T215))</f>
        <v/>
      </c>
      <c r="V215" s="108" t="str">
        <f t="array" ref="V215">IF($T215="","",INDEX('2_Review &amp; Audit'!$I:$I,$T215))</f>
        <v/>
      </c>
      <c r="W215" s="96" t="str">
        <f t="array" ref="W215">IF($T215="","",MAX(0,INDEX('2_Review &amp; Audit'!$H:$H,$T215)-SUMIFS($X$7:X214,$T$7:T214,$T215)))</f>
        <v/>
      </c>
      <c r="X215" s="96" t="str">
        <f t="shared" si="30"/>
        <v/>
      </c>
      <c r="Y215" s="117" t="str">
        <f>IF($X215="","",$X215*$G215)</f>
        <v/>
      </c>
      <c r="Z215" s="117" t="str">
        <f>IF($T215="","",$H215-IF($P215="",0,$P215)-IF($Y215="",0,$Y215))</f>
        <v/>
      </c>
      <c r="AA215" s="117" t="str">
        <f t="shared" si="31"/>
        <v/>
      </c>
      <c r="AB215" s="96" t="str">
        <f t="shared" si="34"/>
        <v/>
      </c>
      <c r="AC215" s="96" t="str">
        <f>IF(OR($D215="",$AB215="",N($AB215)&lt;=0),"",IFERROR(MATCH(1,INDEX(('2_Review &amp; Audit'!$F$6:$F$505=$A215)*('2_Review &amp; Audit'!$I$6:$I$505&gt;=$E215-30)*('2_Review &amp; Audit'!$I$6:$I$505&lt;=$E215+30)*('2_Review &amp; Audit'!$R$6:$R$505&gt;0)*(ROW('2_Review &amp; Audit'!$R$6:$R$505)&gt;$T215),0),0)+5,""))</f>
        <v/>
      </c>
      <c r="AD215" s="96" t="str" cm="1">
        <f t="array" ref="AD215">IF($AC215="","",INDEX('2_Review &amp; Audit'!$H:$H,$AC215))</f>
        <v/>
      </c>
      <c r="AE215" s="108" t="str">
        <f>IF($AC215="","",INDEX('2_Review &amp; Audit'!$I:$I,$AC215))</f>
        <v/>
      </c>
      <c r="AF215" s="96" t="str">
        <f>IF($AC215="","",MAX(0,INDEX('2_Review &amp; Audit'!$H:$H,$AC215)-SUMIFS($AG$7:AG214,$AC$7:AC214,$AC215)))</f>
        <v/>
      </c>
      <c r="AG215" s="96" t="str">
        <f>IF(OR($D215="",$AB215="",$AF215=""),"",MIN($AB215,$AF215))</f>
        <v/>
      </c>
      <c r="AH215" s="117" t="str">
        <f>IF($AG215="","",$AG215*$G215)</f>
        <v/>
      </c>
      <c r="AI215" s="117" t="str">
        <f>IF($AC215="","",$H215-IF($P215="",0,$P215)-IF($Y215="",0,$Y215)-IF($AH215="",0,$AH215))</f>
        <v/>
      </c>
      <c r="AJ215" s="117" t="str">
        <f t="shared" si="32"/>
        <v/>
      </c>
      <c r="AK215" s="96" t="str">
        <f t="shared" si="35"/>
        <v/>
      </c>
      <c r="AL215" s="96" t="str" cm="1">
        <f t="array" ref="AL215">IF(OR($D215="",$AK215="",N($AK215)&lt;=0),"",IFERROR(MATCH(1,INDEX(('2_Review &amp; Audit'!$F$6:$F$505=$A215)*('2_Review &amp; Audit'!$I$6:$I$505&gt;=$E215-30)*('2_Review &amp; Audit'!$I$6:$I$505&lt;=$E215+30)*('2_Review &amp; Audit'!$R$6:$R$505&gt;0)*(ROW('2_Review &amp; Audit'!$R$6:$R$505)&gt;$AC215),0),0)+5,""))</f>
        <v/>
      </c>
      <c r="AM215" s="96" t="str">
        <f>IF($AL215="","",INDEX('2_Review &amp; Audit'!$H:$H,$AL215))</f>
        <v/>
      </c>
      <c r="AN215" s="108" t="str">
        <f>IF($AL215="","",INDEX('2_Review &amp; Audit'!$I:$I,$AL215))</f>
        <v/>
      </c>
      <c r="AO215" s="96" t="str">
        <f>IF($AL215="","",MAX(0,INDEX('2_Review &amp; Audit'!$H:$H,$AL215)-SUMIFS($AP$7:AP214,$AL$7:AL214,$AL215)))</f>
        <v/>
      </c>
      <c r="AP215" s="96" t="str">
        <f>IF(OR($D215="",$AK215="",$AO215=""),"",MIN($AK215,$AO215))</f>
        <v/>
      </c>
      <c r="AQ215" s="117" t="str">
        <f>IF($AP215="","",$AP215*$G215)</f>
        <v/>
      </c>
      <c r="AR215" s="117" t="str">
        <f>IF($AL215="","",$H215-IF($P215="",0,$P215)-IF($Y215="",0,$Y215)-IF($AH215="",0,$AH215)-IF($AQ215="",0,$AQ215))</f>
        <v/>
      </c>
      <c r="AS215" s="117" t="str">
        <f t="shared" si="36"/>
        <v/>
      </c>
      <c r="AT215" s="96" t="str">
        <f t="shared" si="37"/>
        <v/>
      </c>
      <c r="AU215" s="96"/>
    </row>
    <row r="216" spans="1:47" ht="12.75" customHeight="1" x14ac:dyDescent="0.2">
      <c r="A216" s="96" t="str">
        <f>IFERROR(INDEX('2_Review &amp; Audit'!$F$6:$F$505,MATCH(ROW()-5,'2_Review &amp; Audit'!$AC$6:$AC$505,0)),"")</f>
        <v/>
      </c>
      <c r="B216" s="96" t="str">
        <f>IF($A216="","",INDEX('2_Review &amp; Audit'!$C$6:$C$505,MATCH(ROW()-5,'2_Review &amp; Audit'!$AC$6:$AC$505,0)))</f>
        <v/>
      </c>
      <c r="C216" s="96" t="str">
        <f>IF($A216="","",INDEX('2_Review &amp; Audit'!$D$6:$D$505,MATCH(ROW()-5,'2_Review &amp; Audit'!$AC$6:$AC$505,0)))</f>
        <v/>
      </c>
      <c r="D216" s="114" t="str">
        <f>IF($A216="","",INDEX('2_Review &amp; Audit'!$H$6:$H$505,MATCH(ROW()-5,'2_Review &amp; Audit'!$AC$6:$AC$505,0)))</f>
        <v/>
      </c>
      <c r="E216" s="108" t="str">
        <f>IF($A216="","",INDEX('2_Review &amp; Audit'!$M$6:$M$505,MATCH(ROW()-5,'2_Review &amp; Audit'!$AC$6:$AC$505,0)))</f>
        <v/>
      </c>
      <c r="F216" s="109" t="str">
        <f>IF($A216="","",IF(INDEX('2_Review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16" s="142" t="str">
        <f>IF(OR($A216="",$F216=0),"",ABS(INDEX('2_Review &amp; Audit'!$Q$6:$Q$505,MATCH(ROW()-5,'2_Review &amp; Audit'!$AC$6:$AC$505,0))/$F216))</f>
        <v/>
      </c>
      <c r="H216" s="142" t="str">
        <f>IF($A216="","",ABS(INDEX('2_Review &amp; Audit'!$Q$6:$Q$505,MATCH(ROW()-5,'2_Review &amp; Audit'!$AC$6:$AC$505,0))))</f>
        <v/>
      </c>
      <c r="I216" s="96" t="str">
        <f>IF($A216="","",INDEX('2_Review &amp; Audit'!$Y$6:$Y$505,MATCH(ROW()-5,'2_Review &amp; Audit'!$AC$6:$AC$505,0)))</f>
        <v/>
      </c>
      <c r="J216" s="110" t="str">
        <f>IF($A216="","",IFERROR(MATCH(ROW()-5,'2_Review &amp; Audit'!$AC$6:$AC$505,0)+5,""))</f>
        <v/>
      </c>
      <c r="K216" s="96" t="str" cm="1">
        <f t="array" ref="K216">IF($A216="","",IF($AU216&lt;&gt;"",IFERROR(MATCH($AU216,'2_Review &amp; Audit'!$H$6:$H$505,0)+5,""),IFERROR(MATCH(1,INDEX(('2_Review &amp; Audit'!$F$6:$F$505=$A216)*('2_Review &amp; Audit'!$I$6:$I$505&gt;=$E216-30)*('2_Review &amp; Audit'!$I$6:$I$505&lt;=$E216+30)*('2_Review &amp; Audit'!$R$6:$R$505&gt;0),0),0)+5,"")))</f>
        <v/>
      </c>
      <c r="L216" s="110" t="str" cm="1">
        <f t="array" ref="L216">IF($K216="","",INDEX('2_Review &amp; Audit'!$H:$H,$K216))</f>
        <v/>
      </c>
      <c r="M216" s="111" t="str">
        <f>IF($K216="","",INDEX('2_Review &amp; Audit'!$I:$I,$K216))</f>
        <v/>
      </c>
      <c r="N216" s="109" t="str" cm="1">
        <f t="array" ref="N216">IF($K216="","",MAX(0,INDEX('2_Review &amp; Audit'!$R:$R,$K216)-SUMIFS($O$7:O215,$K$7:K215,$K216)))</f>
        <v/>
      </c>
      <c r="O216" s="109" t="str">
        <f>IF(OR($K216="",$N216="",$F216=""),"",MIN($F216,$N216))</f>
        <v/>
      </c>
      <c r="P216" s="112" t="str">
        <f>IF($O216="","",$O216*$G216)</f>
        <v/>
      </c>
      <c r="Q216" s="112" t="str">
        <f>IF($M216="","",$H216-IF($P216="",0,$P216)-IF($Y216="",0,$Y216)-IF($AH216="",0,$AH216)-IF($AQ216="",0,$AQ216))</f>
        <v/>
      </c>
      <c r="R216" s="112" t="str">
        <f t="shared" si="33"/>
        <v/>
      </c>
      <c r="S216" s="96" t="str">
        <f>IF($M216="","",MAX(0,N($F216)-N($O216)))</f>
        <v/>
      </c>
      <c r="T216" s="96" t="str" cm="1">
        <f t="array" ref="T216">IF(OR($D216="",$S216="",N($S216)&lt;=0),"",IFERROR(MATCH(1,INDEX(('2_Review &amp; Audit'!$F$6:$F$505=$A216)*('2_Review &amp; Audit'!$I$6:$I$505&gt;=$E216-30)*('2_Review &amp; Audit'!$I$6:$I$505&lt;=$E216+30)*('2_Review &amp; Audit'!$R$6:$R$505&gt;0)*(ROW('2_Review &amp; Audit'!$R$6:$R$505)&gt;$K216),0),0)+5,""))</f>
        <v/>
      </c>
      <c r="U216" s="96" t="str" cm="1">
        <f t="array" ref="U216">IF($T216="","",INDEX('2_Review &amp; Audit'!$H:$H,$T216))</f>
        <v/>
      </c>
      <c r="V216" s="108" t="str">
        <f t="array" ref="V216">IF($T216="","",INDEX('2_Review &amp; Audit'!$I:$I,$T216))</f>
        <v/>
      </c>
      <c r="W216" s="96" t="str">
        <f t="array" ref="W216">IF($T216="","",MAX(0,INDEX('2_Review &amp; Audit'!$H:$H,$T216)-SUMIFS($X$7:X215,$T$7:T215,$T216)))</f>
        <v/>
      </c>
      <c r="X216" s="96" t="str">
        <f t="shared" si="30"/>
        <v/>
      </c>
      <c r="Y216" s="117" t="str">
        <f>IF($X216="","",$X216*$G216)</f>
        <v/>
      </c>
      <c r="Z216" s="117" t="str">
        <f>IF($T216="","",$H216-IF($P216="",0,$P216)-IF($Y216="",0,$Y216))</f>
        <v/>
      </c>
      <c r="AA216" s="117" t="str">
        <f t="shared" si="31"/>
        <v/>
      </c>
      <c r="AB216" s="96" t="str">
        <f t="shared" si="34"/>
        <v/>
      </c>
      <c r="AC216" s="96" t="str">
        <f>IF(OR($D216="",$AB216="",N($AB216)&lt;=0),"",IFERROR(MATCH(1,INDEX(('2_Review &amp; Audit'!$F$6:$F$505=$A216)*('2_Review &amp; Audit'!$I$6:$I$505&gt;=$E216-30)*('2_Review &amp; Audit'!$I$6:$I$505&lt;=$E216+30)*('2_Review &amp; Audit'!$R$6:$R$505&gt;0)*(ROW('2_Review &amp; Audit'!$R$6:$R$505)&gt;$T216),0),0)+5,""))</f>
        <v/>
      </c>
      <c r="AD216" s="96" t="str" cm="1">
        <f t="array" ref="AD216">IF($AC216="","",INDEX('2_Review &amp; Audit'!$H:$H,$AC216))</f>
        <v/>
      </c>
      <c r="AE216" s="108" t="str">
        <f>IF($AC216="","",INDEX('2_Review &amp; Audit'!$I:$I,$AC216))</f>
        <v/>
      </c>
      <c r="AF216" s="96" t="str">
        <f>IF($AC216="","",MAX(0,INDEX('2_Review &amp; Audit'!$H:$H,$AC216)-SUMIFS($AG$7:AG215,$AC$7:AC215,$AC216)))</f>
        <v/>
      </c>
      <c r="AG216" s="96" t="str">
        <f>IF(OR($D216="",$AB216="",$AF216=""),"",MIN($AB216,$AF216))</f>
        <v/>
      </c>
      <c r="AH216" s="117" t="str">
        <f>IF($AG216="","",$AG216*$G216)</f>
        <v/>
      </c>
      <c r="AI216" s="117" t="str">
        <f>IF($AC216="","",$H216-IF($P216="",0,$P216)-IF($Y216="",0,$Y216)-IF($AH216="",0,$AH216))</f>
        <v/>
      </c>
      <c r="AJ216" s="117" t="str">
        <f t="shared" si="32"/>
        <v/>
      </c>
      <c r="AK216" s="96" t="str">
        <f t="shared" si="35"/>
        <v/>
      </c>
      <c r="AL216" s="96" t="str" cm="1">
        <f t="array" ref="AL216">IF(OR($D216="",$AK216="",N($AK216)&lt;=0),"",IFERROR(MATCH(1,INDEX(('2_Review &amp; Audit'!$F$6:$F$505=$A216)*('2_Review &amp; Audit'!$I$6:$I$505&gt;=$E216-30)*('2_Review &amp; Audit'!$I$6:$I$505&lt;=$E216+30)*('2_Review &amp; Audit'!$R$6:$R$505&gt;0)*(ROW('2_Review &amp; Audit'!$R$6:$R$505)&gt;$AC216),0),0)+5,""))</f>
        <v/>
      </c>
      <c r="AM216" s="96" t="str">
        <f>IF($AL216="","",INDEX('2_Review &amp; Audit'!$H:$H,$AL216))</f>
        <v/>
      </c>
      <c r="AN216" s="108" t="str">
        <f>IF($AL216="","",INDEX('2_Review &amp; Audit'!$I:$I,$AL216))</f>
        <v/>
      </c>
      <c r="AO216" s="96" t="str">
        <f>IF($AL216="","",MAX(0,INDEX('2_Review &amp; Audit'!$H:$H,$AL216)-SUMIFS($AP$7:AP215,$AL$7:AL215,$AL216)))</f>
        <v/>
      </c>
      <c r="AP216" s="96" t="str">
        <f>IF(OR($D216="",$AK216="",$AO216=""),"",MIN($AK216,$AO216))</f>
        <v/>
      </c>
      <c r="AQ216" s="117" t="str">
        <f>IF($AP216="","",$AP216*$G216)</f>
        <v/>
      </c>
      <c r="AR216" s="117" t="str">
        <f>IF($AL216="","",$H216-IF($P216="",0,$P216)-IF($Y216="",0,$Y216)-IF($AH216="",0,$AH216)-IF($AQ216="",0,$AQ216))</f>
        <v/>
      </c>
      <c r="AS216" s="117" t="str">
        <f t="shared" si="36"/>
        <v/>
      </c>
      <c r="AT216" s="96" t="str">
        <f t="shared" si="37"/>
        <v/>
      </c>
      <c r="AU216" s="96"/>
    </row>
    <row r="217" spans="1:47" ht="12.75" customHeight="1" x14ac:dyDescent="0.2">
      <c r="A217" s="96" t="str">
        <f>IFERROR(INDEX('2_Review &amp; Audit'!$F$6:$F$505,MATCH(ROW()-5,'2_Review &amp; Audit'!$AC$6:$AC$505,0)),"")</f>
        <v/>
      </c>
      <c r="B217" s="96" t="str">
        <f>IF($A217="","",INDEX('2_Review &amp; Audit'!$C$6:$C$505,MATCH(ROW()-5,'2_Review &amp; Audit'!$AC$6:$AC$505,0)))</f>
        <v/>
      </c>
      <c r="C217" s="96" t="str">
        <f>IF($A217="","",INDEX('2_Review &amp; Audit'!$D$6:$D$505,MATCH(ROW()-5,'2_Review &amp; Audit'!$AC$6:$AC$505,0)))</f>
        <v/>
      </c>
      <c r="D217" s="114" t="str">
        <f>IF($A217="","",INDEX('2_Review &amp; Audit'!$H$6:$H$505,MATCH(ROW()-5,'2_Review &amp; Audit'!$AC$6:$AC$505,0)))</f>
        <v/>
      </c>
      <c r="E217" s="108" t="str">
        <f>IF($A217="","",INDEX('2_Review &amp; Audit'!$M$6:$M$505,MATCH(ROW()-5,'2_Review &amp; Audit'!$AC$6:$AC$505,0)))</f>
        <v/>
      </c>
      <c r="F217" s="109" t="str">
        <f>IF($A217="","",IF(INDEX('2_Review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17" s="142" t="str">
        <f>IF(OR($A217="",$F217=0),"",ABS(INDEX('2_Review &amp; Audit'!$Q$6:$Q$505,MATCH(ROW()-5,'2_Review &amp; Audit'!$AC$6:$AC$505,0))/$F217))</f>
        <v/>
      </c>
      <c r="H217" s="142" t="str">
        <f>IF($A217="","",ABS(INDEX('2_Review &amp; Audit'!$Q$6:$Q$505,MATCH(ROW()-5,'2_Review &amp; Audit'!$AC$6:$AC$505,0))))</f>
        <v/>
      </c>
      <c r="I217" s="96" t="str">
        <f>IF($A217="","",INDEX('2_Review &amp; Audit'!$Y$6:$Y$505,MATCH(ROW()-5,'2_Review &amp; Audit'!$AC$6:$AC$505,0)))</f>
        <v/>
      </c>
      <c r="J217" s="110" t="str">
        <f>IF($A217="","",IFERROR(MATCH(ROW()-5,'2_Review &amp; Audit'!$AC$6:$AC$505,0)+5,""))</f>
        <v/>
      </c>
      <c r="K217" s="96" t="str" cm="1">
        <f t="array" ref="K217">IF($A217="","",IF($AU217&lt;&gt;"",IFERROR(MATCH($AU217,'2_Review &amp; Audit'!$H$6:$H$505,0)+5,""),IFERROR(MATCH(1,INDEX(('2_Review &amp; Audit'!$F$6:$F$505=$A217)*('2_Review &amp; Audit'!$I$6:$I$505&gt;=$E217-30)*('2_Review &amp; Audit'!$I$6:$I$505&lt;=$E217+30)*('2_Review &amp; Audit'!$R$6:$R$505&gt;0),0),0)+5,"")))</f>
        <v/>
      </c>
      <c r="L217" s="110" t="str" cm="1">
        <f t="array" ref="L217">IF($K217="","",INDEX('2_Review &amp; Audit'!$H:$H,$K217))</f>
        <v/>
      </c>
      <c r="M217" s="111" t="str">
        <f>IF($K217="","",INDEX('2_Review &amp; Audit'!$I:$I,$K217))</f>
        <v/>
      </c>
      <c r="N217" s="109" t="str" cm="1">
        <f t="array" ref="N217">IF($K217="","",MAX(0,INDEX('2_Review &amp; Audit'!$R:$R,$K217)-SUMIFS($O$7:O216,$K$7:K216,$K217)))</f>
        <v/>
      </c>
      <c r="O217" s="109" t="str">
        <f>IF(OR($K217="",$N217="",$F217=""),"",MIN($F217,$N217))</f>
        <v/>
      </c>
      <c r="P217" s="112" t="str">
        <f>IF($O217="","",$O217*$G217)</f>
        <v/>
      </c>
      <c r="Q217" s="112" t="str">
        <f>IF($M217="","",$H217-IF($P217="",0,$P217)-IF($Y217="",0,$Y217)-IF($AH217="",0,$AH217)-IF($AQ217="",0,$AQ217))</f>
        <v/>
      </c>
      <c r="R217" s="112" t="str">
        <f t="shared" si="33"/>
        <v/>
      </c>
      <c r="S217" s="96" t="str">
        <f>IF($M217="","",MAX(0,N($F217)-N($O217)))</f>
        <v/>
      </c>
      <c r="T217" s="96" t="str" cm="1">
        <f t="array" ref="T217">IF(OR($D217="",$S217="",N($S217)&lt;=0),"",IFERROR(MATCH(1,INDEX(('2_Review &amp; Audit'!$F$6:$F$505=$A217)*('2_Review &amp; Audit'!$I$6:$I$505&gt;=$E217-30)*('2_Review &amp; Audit'!$I$6:$I$505&lt;=$E217+30)*('2_Review &amp; Audit'!$R$6:$R$505&gt;0)*(ROW('2_Review &amp; Audit'!$R$6:$R$505)&gt;$K217),0),0)+5,""))</f>
        <v/>
      </c>
      <c r="U217" s="96" t="str" cm="1">
        <f t="array" ref="U217">IF($T217="","",INDEX('2_Review &amp; Audit'!$H:$H,$T217))</f>
        <v/>
      </c>
      <c r="V217" s="108" t="str">
        <f t="array" ref="V217">IF($T217="","",INDEX('2_Review &amp; Audit'!$I:$I,$T217))</f>
        <v/>
      </c>
      <c r="W217" s="96" t="str">
        <f t="array" ref="W217">IF($T217="","",MAX(0,INDEX('2_Review &amp; Audit'!$H:$H,$T217)-SUMIFS($X$7:X216,$T$7:T216,$T217)))</f>
        <v/>
      </c>
      <c r="X217" s="96" t="str">
        <f t="shared" si="30"/>
        <v/>
      </c>
      <c r="Y217" s="117" t="str">
        <f>IF($X217="","",$X217*$G217)</f>
        <v/>
      </c>
      <c r="Z217" s="117" t="str">
        <f>IF($T217="","",$H217-IF($P217="",0,$P217)-IF($Y217="",0,$Y217))</f>
        <v/>
      </c>
      <c r="AA217" s="117" t="str">
        <f t="shared" si="31"/>
        <v/>
      </c>
      <c r="AB217" s="96" t="str">
        <f t="shared" si="34"/>
        <v/>
      </c>
      <c r="AC217" s="96" t="str">
        <f>IF(OR($D217="",$AB217="",N($AB217)&lt;=0),"",IFERROR(MATCH(1,INDEX(('2_Review &amp; Audit'!$F$6:$F$505=$A217)*('2_Review &amp; Audit'!$I$6:$I$505&gt;=$E217-30)*('2_Review &amp; Audit'!$I$6:$I$505&lt;=$E217+30)*('2_Review &amp; Audit'!$R$6:$R$505&gt;0)*(ROW('2_Review &amp; Audit'!$R$6:$R$505)&gt;$T217),0),0)+5,""))</f>
        <v/>
      </c>
      <c r="AD217" s="96" t="str" cm="1">
        <f t="array" ref="AD217">IF($AC217="","",INDEX('2_Review &amp; Audit'!$H:$H,$AC217))</f>
        <v/>
      </c>
      <c r="AE217" s="108" t="str">
        <f>IF($AC217="","",INDEX('2_Review &amp; Audit'!$I:$I,$AC217))</f>
        <v/>
      </c>
      <c r="AF217" s="96" t="str">
        <f>IF($AC217="","",MAX(0,INDEX('2_Review &amp; Audit'!$H:$H,$AC217)-SUMIFS($AG$7:AG216,$AC$7:AC216,$AC217)))</f>
        <v/>
      </c>
      <c r="AG217" s="96" t="str">
        <f>IF(OR($D217="",$AB217="",$AF217=""),"",MIN($AB217,$AF217))</f>
        <v/>
      </c>
      <c r="AH217" s="117" t="str">
        <f>IF($AG217="","",$AG217*$G217)</f>
        <v/>
      </c>
      <c r="AI217" s="117" t="str">
        <f>IF($AC217="","",$H217-IF($P217="",0,$P217)-IF($Y217="",0,$Y217)-IF($AH217="",0,$AH217))</f>
        <v/>
      </c>
      <c r="AJ217" s="117" t="str">
        <f t="shared" si="32"/>
        <v/>
      </c>
      <c r="AK217" s="96" t="str">
        <f t="shared" si="35"/>
        <v/>
      </c>
      <c r="AL217" s="96" t="str" cm="1">
        <f t="array" ref="AL217">IF(OR($D217="",$AK217="",N($AK217)&lt;=0),"",IFERROR(MATCH(1,INDEX(('2_Review &amp; Audit'!$F$6:$F$505=$A217)*('2_Review &amp; Audit'!$I$6:$I$505&gt;=$E217-30)*('2_Review &amp; Audit'!$I$6:$I$505&lt;=$E217+30)*('2_Review &amp; Audit'!$R$6:$R$505&gt;0)*(ROW('2_Review &amp; Audit'!$R$6:$R$505)&gt;$AC217),0),0)+5,""))</f>
        <v/>
      </c>
      <c r="AM217" s="96" t="str">
        <f>IF($AL217="","",INDEX('2_Review &amp; Audit'!$H:$H,$AL217))</f>
        <v/>
      </c>
      <c r="AN217" s="108" t="str">
        <f>IF($AL217="","",INDEX('2_Review &amp; Audit'!$I:$I,$AL217))</f>
        <v/>
      </c>
      <c r="AO217" s="96" t="str">
        <f>IF($AL217="","",MAX(0,INDEX('2_Review &amp; Audit'!$H:$H,$AL217)-SUMIFS($AP$7:AP216,$AL$7:AL216,$AL217)))</f>
        <v/>
      </c>
      <c r="AP217" s="96" t="str">
        <f>IF(OR($D217="",$AK217="",$AO217=""),"",MIN($AK217,$AO217))</f>
        <v/>
      </c>
      <c r="AQ217" s="117" t="str">
        <f>IF($AP217="","",$AP217*$G217)</f>
        <v/>
      </c>
      <c r="AR217" s="117" t="str">
        <f>IF($AL217="","",$H217-IF($P217="",0,$P217)-IF($Y217="",0,$Y217)-IF($AH217="",0,$AH217)-IF($AQ217="",0,$AQ217))</f>
        <v/>
      </c>
      <c r="AS217" s="117" t="str">
        <f t="shared" si="36"/>
        <v/>
      </c>
      <c r="AT217" s="96" t="str">
        <f t="shared" si="37"/>
        <v/>
      </c>
      <c r="AU217" s="96"/>
    </row>
    <row r="218" spans="1:47" ht="12.75" customHeight="1" x14ac:dyDescent="0.2">
      <c r="A218" s="96" t="str">
        <f>IFERROR(INDEX('2_Review &amp; Audit'!$F$6:$F$505,MATCH(ROW()-5,'2_Review &amp; Audit'!$AC$6:$AC$505,0)),"")</f>
        <v/>
      </c>
      <c r="B218" s="96" t="str">
        <f>IF($A218="","",INDEX('2_Review &amp; Audit'!$C$6:$C$505,MATCH(ROW()-5,'2_Review &amp; Audit'!$AC$6:$AC$505,0)))</f>
        <v/>
      </c>
      <c r="C218" s="96" t="str">
        <f>IF($A218="","",INDEX('2_Review &amp; Audit'!$D$6:$D$505,MATCH(ROW()-5,'2_Review &amp; Audit'!$AC$6:$AC$505,0)))</f>
        <v/>
      </c>
      <c r="D218" s="114" t="str">
        <f>IF($A218="","",INDEX('2_Review &amp; Audit'!$H$6:$H$505,MATCH(ROW()-5,'2_Review &amp; Audit'!$AC$6:$AC$505,0)))</f>
        <v/>
      </c>
      <c r="E218" s="108" t="str">
        <f>IF($A218="","",INDEX('2_Review &amp; Audit'!$M$6:$M$505,MATCH(ROW()-5,'2_Review &amp; Audit'!$AC$6:$AC$505,0)))</f>
        <v/>
      </c>
      <c r="F218" s="109" t="str">
        <f>IF($A218="","",IF(INDEX('2_Review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18" s="142" t="str">
        <f>IF(OR($A218="",$F218=0),"",ABS(INDEX('2_Review &amp; Audit'!$Q$6:$Q$505,MATCH(ROW()-5,'2_Review &amp; Audit'!$AC$6:$AC$505,0))/$F218))</f>
        <v/>
      </c>
      <c r="H218" s="142" t="str">
        <f>IF($A218="","",ABS(INDEX('2_Review &amp; Audit'!$Q$6:$Q$505,MATCH(ROW()-5,'2_Review &amp; Audit'!$AC$6:$AC$505,0))))</f>
        <v/>
      </c>
      <c r="I218" s="96" t="str">
        <f>IF($A218="","",INDEX('2_Review &amp; Audit'!$Y$6:$Y$505,MATCH(ROW()-5,'2_Review &amp; Audit'!$AC$6:$AC$505,0)))</f>
        <v/>
      </c>
      <c r="J218" s="110" t="str">
        <f>IF($A218="","",IFERROR(MATCH(ROW()-5,'2_Review &amp; Audit'!$AC$6:$AC$505,0)+5,""))</f>
        <v/>
      </c>
      <c r="K218" s="96" t="str" cm="1">
        <f t="array" ref="K218">IF($A218="","",IF($AU218&lt;&gt;"",IFERROR(MATCH($AU218,'2_Review &amp; Audit'!$H$6:$H$505,0)+5,""),IFERROR(MATCH(1,INDEX(('2_Review &amp; Audit'!$F$6:$F$505=$A218)*('2_Review &amp; Audit'!$I$6:$I$505&gt;=$E218-30)*('2_Review &amp; Audit'!$I$6:$I$505&lt;=$E218+30)*('2_Review &amp; Audit'!$R$6:$R$505&gt;0),0),0)+5,"")))</f>
        <v/>
      </c>
      <c r="L218" s="110" t="str" cm="1">
        <f t="array" ref="L218">IF($K218="","",INDEX('2_Review &amp; Audit'!$H:$H,$K218))</f>
        <v/>
      </c>
      <c r="M218" s="111" t="str">
        <f>IF($K218="","",INDEX('2_Review &amp; Audit'!$I:$I,$K218))</f>
        <v/>
      </c>
      <c r="N218" s="109" t="str" cm="1">
        <f t="array" ref="N218">IF($K218="","",MAX(0,INDEX('2_Review &amp; Audit'!$R:$R,$K218)-SUMIFS($O$7:O217,$K$7:K217,$K218)))</f>
        <v/>
      </c>
      <c r="O218" s="109" t="str">
        <f>IF(OR($K218="",$N218="",$F218=""),"",MIN($F218,$N218))</f>
        <v/>
      </c>
      <c r="P218" s="112" t="str">
        <f>IF($O218="","",$O218*$G218)</f>
        <v/>
      </c>
      <c r="Q218" s="112" t="str">
        <f>IF($M218="","",$H218-IF($P218="",0,$P218)-IF($Y218="",0,$Y218)-IF($AH218="",0,$AH218)-IF($AQ218="",0,$AQ218))</f>
        <v/>
      </c>
      <c r="R218" s="112" t="str">
        <f t="shared" si="33"/>
        <v/>
      </c>
      <c r="S218" s="96" t="str">
        <f>IF($M218="","",MAX(0,N($F218)-N($O218)))</f>
        <v/>
      </c>
      <c r="T218" s="96" t="str" cm="1">
        <f t="array" ref="T218">IF(OR($D218="",$S218="",N($S218)&lt;=0),"",IFERROR(MATCH(1,INDEX(('2_Review &amp; Audit'!$F$6:$F$505=$A218)*('2_Review &amp; Audit'!$I$6:$I$505&gt;=$E218-30)*('2_Review &amp; Audit'!$I$6:$I$505&lt;=$E218+30)*('2_Review &amp; Audit'!$R$6:$R$505&gt;0)*(ROW('2_Review &amp; Audit'!$R$6:$R$505)&gt;$K218),0),0)+5,""))</f>
        <v/>
      </c>
      <c r="U218" s="96" t="str" cm="1">
        <f t="array" ref="U218">IF($T218="","",INDEX('2_Review &amp; Audit'!$H:$H,$T218))</f>
        <v/>
      </c>
      <c r="V218" s="108" t="str">
        <f t="array" ref="V218">IF($T218="","",INDEX('2_Review &amp; Audit'!$I:$I,$T218))</f>
        <v/>
      </c>
      <c r="W218" s="96" t="str">
        <f t="array" ref="W218">IF($T218="","",MAX(0,INDEX('2_Review &amp; Audit'!$H:$H,$T218)-SUMIFS($X$7:X217,$T$7:T217,$T218)))</f>
        <v/>
      </c>
      <c r="X218" s="96" t="str">
        <f t="shared" si="30"/>
        <v/>
      </c>
      <c r="Y218" s="117" t="str">
        <f>IF($X218="","",$X218*$G218)</f>
        <v/>
      </c>
      <c r="Z218" s="117" t="str">
        <f>IF($T218="","",$H218-IF($P218="",0,$P218)-IF($Y218="",0,$Y218))</f>
        <v/>
      </c>
      <c r="AA218" s="117" t="str">
        <f t="shared" si="31"/>
        <v/>
      </c>
      <c r="AB218" s="96" t="str">
        <f t="shared" si="34"/>
        <v/>
      </c>
      <c r="AC218" s="96" t="str">
        <f>IF(OR($D218="",$AB218="",N($AB218)&lt;=0),"",IFERROR(MATCH(1,INDEX(('2_Review &amp; Audit'!$F$6:$F$505=$A218)*('2_Review &amp; Audit'!$I$6:$I$505&gt;=$E218-30)*('2_Review &amp; Audit'!$I$6:$I$505&lt;=$E218+30)*('2_Review &amp; Audit'!$R$6:$R$505&gt;0)*(ROW('2_Review &amp; Audit'!$R$6:$R$505)&gt;$T218),0),0)+5,""))</f>
        <v/>
      </c>
      <c r="AD218" s="96" t="str" cm="1">
        <f t="array" ref="AD218">IF($AC218="","",INDEX('2_Review &amp; Audit'!$H:$H,$AC218))</f>
        <v/>
      </c>
      <c r="AE218" s="108" t="str">
        <f>IF($AC218="","",INDEX('2_Review &amp; Audit'!$I:$I,$AC218))</f>
        <v/>
      </c>
      <c r="AF218" s="96" t="str">
        <f>IF($AC218="","",MAX(0,INDEX('2_Review &amp; Audit'!$H:$H,$AC218)-SUMIFS($AG$7:AG217,$AC$7:AC217,$AC218)))</f>
        <v/>
      </c>
      <c r="AG218" s="96" t="str">
        <f>IF(OR($D218="",$AB218="",$AF218=""),"",MIN($AB218,$AF218))</f>
        <v/>
      </c>
      <c r="AH218" s="117" t="str">
        <f>IF($AG218="","",$AG218*$G218)</f>
        <v/>
      </c>
      <c r="AI218" s="117" t="str">
        <f>IF($AC218="","",$H218-IF($P218="",0,$P218)-IF($Y218="",0,$Y218)-IF($AH218="",0,$AH218))</f>
        <v/>
      </c>
      <c r="AJ218" s="117" t="str">
        <f t="shared" si="32"/>
        <v/>
      </c>
      <c r="AK218" s="96" t="str">
        <f t="shared" si="35"/>
        <v/>
      </c>
      <c r="AL218" s="96" t="str" cm="1">
        <f t="array" ref="AL218">IF(OR($D218="",$AK218="",N($AK218)&lt;=0),"",IFERROR(MATCH(1,INDEX(('2_Review &amp; Audit'!$F$6:$F$505=$A218)*('2_Review &amp; Audit'!$I$6:$I$505&gt;=$E218-30)*('2_Review &amp; Audit'!$I$6:$I$505&lt;=$E218+30)*('2_Review &amp; Audit'!$R$6:$R$505&gt;0)*(ROW('2_Review &amp; Audit'!$R$6:$R$505)&gt;$AC218),0),0)+5,""))</f>
        <v/>
      </c>
      <c r="AM218" s="96" t="str">
        <f>IF($AL218="","",INDEX('2_Review &amp; Audit'!$H:$H,$AL218))</f>
        <v/>
      </c>
      <c r="AN218" s="108" t="str">
        <f>IF($AL218="","",INDEX('2_Review &amp; Audit'!$I:$I,$AL218))</f>
        <v/>
      </c>
      <c r="AO218" s="96" t="str">
        <f>IF($AL218="","",MAX(0,INDEX('2_Review &amp; Audit'!$H:$H,$AL218)-SUMIFS($AP$7:AP217,$AL$7:AL217,$AL218)))</f>
        <v/>
      </c>
      <c r="AP218" s="96" t="str">
        <f>IF(OR($D218="",$AK218="",$AO218=""),"",MIN($AK218,$AO218))</f>
        <v/>
      </c>
      <c r="AQ218" s="117" t="str">
        <f>IF($AP218="","",$AP218*$G218)</f>
        <v/>
      </c>
      <c r="AR218" s="117" t="str">
        <f>IF($AL218="","",$H218-IF($P218="",0,$P218)-IF($Y218="",0,$Y218)-IF($AH218="",0,$AH218)-IF($AQ218="",0,$AQ218))</f>
        <v/>
      </c>
      <c r="AS218" s="117" t="str">
        <f t="shared" si="36"/>
        <v/>
      </c>
      <c r="AT218" s="96" t="str">
        <f t="shared" si="37"/>
        <v/>
      </c>
      <c r="AU218" s="96"/>
    </row>
    <row r="219" spans="1:47" ht="12.75" customHeight="1" x14ac:dyDescent="0.2">
      <c r="A219" s="96" t="str">
        <f>IFERROR(INDEX('2_Review &amp; Audit'!$F$6:$F$505,MATCH(ROW()-5,'2_Review &amp; Audit'!$AC$6:$AC$505,0)),"")</f>
        <v/>
      </c>
      <c r="B219" s="96" t="str">
        <f>IF($A219="","",INDEX('2_Review &amp; Audit'!$C$6:$C$505,MATCH(ROW()-5,'2_Review &amp; Audit'!$AC$6:$AC$505,0)))</f>
        <v/>
      </c>
      <c r="C219" s="96" t="str">
        <f>IF($A219="","",INDEX('2_Review &amp; Audit'!$D$6:$D$505,MATCH(ROW()-5,'2_Review &amp; Audit'!$AC$6:$AC$505,0)))</f>
        <v/>
      </c>
      <c r="D219" s="114" t="str">
        <f>IF($A219="","",INDEX('2_Review &amp; Audit'!$H$6:$H$505,MATCH(ROW()-5,'2_Review &amp; Audit'!$AC$6:$AC$505,0)))</f>
        <v/>
      </c>
      <c r="E219" s="108" t="str">
        <f>IF($A219="","",INDEX('2_Review &amp; Audit'!$M$6:$M$505,MATCH(ROW()-5,'2_Review &amp; Audit'!$AC$6:$AC$505,0)))</f>
        <v/>
      </c>
      <c r="F219" s="109" t="str">
        <f>IF($A219="","",IF(INDEX('2_Review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19" s="142" t="str">
        <f>IF(OR($A219="",$F219=0),"",ABS(INDEX('2_Review &amp; Audit'!$Q$6:$Q$505,MATCH(ROW()-5,'2_Review &amp; Audit'!$AC$6:$AC$505,0))/$F219))</f>
        <v/>
      </c>
      <c r="H219" s="142" t="str">
        <f>IF($A219="","",ABS(INDEX('2_Review &amp; Audit'!$Q$6:$Q$505,MATCH(ROW()-5,'2_Review &amp; Audit'!$AC$6:$AC$505,0))))</f>
        <v/>
      </c>
      <c r="I219" s="96" t="str">
        <f>IF($A219="","",INDEX('2_Review &amp; Audit'!$Y$6:$Y$505,MATCH(ROW()-5,'2_Review &amp; Audit'!$AC$6:$AC$505,0)))</f>
        <v/>
      </c>
      <c r="J219" s="110" t="str">
        <f>IF($A219="","",IFERROR(MATCH(ROW()-5,'2_Review &amp; Audit'!$AC$6:$AC$505,0)+5,""))</f>
        <v/>
      </c>
      <c r="K219" s="96" t="str" cm="1">
        <f t="array" ref="K219">IF($A219="","",IF($AU219&lt;&gt;"",IFERROR(MATCH($AU219,'2_Review &amp; Audit'!$H$6:$H$505,0)+5,""),IFERROR(MATCH(1,INDEX(('2_Review &amp; Audit'!$F$6:$F$505=$A219)*('2_Review &amp; Audit'!$I$6:$I$505&gt;=$E219-30)*('2_Review &amp; Audit'!$I$6:$I$505&lt;=$E219+30)*('2_Review &amp; Audit'!$R$6:$R$505&gt;0),0),0)+5,"")))</f>
        <v/>
      </c>
      <c r="L219" s="110" t="str" cm="1">
        <f t="array" ref="L219">IF($K219="","",INDEX('2_Review &amp; Audit'!$H:$H,$K219))</f>
        <v/>
      </c>
      <c r="M219" s="111" t="str">
        <f>IF($K219="","",INDEX('2_Review &amp; Audit'!$I:$I,$K219))</f>
        <v/>
      </c>
      <c r="N219" s="109" t="str" cm="1">
        <f t="array" ref="N219">IF($K219="","",MAX(0,INDEX('2_Review &amp; Audit'!$R:$R,$K219)-SUMIFS($O$7:O218,$K$7:K218,$K219)))</f>
        <v/>
      </c>
      <c r="O219" s="109" t="str">
        <f>IF(OR($K219="",$N219="",$F219=""),"",MIN($F219,$N219))</f>
        <v/>
      </c>
      <c r="P219" s="112" t="str">
        <f>IF($O219="","",$O219*$G219)</f>
        <v/>
      </c>
      <c r="Q219" s="112" t="str">
        <f>IF($M219="","",$H219-IF($P219="",0,$P219)-IF($Y219="",0,$Y219)-IF($AH219="",0,$AH219)-IF($AQ219="",0,$AQ219))</f>
        <v/>
      </c>
      <c r="R219" s="112" t="str">
        <f t="shared" si="33"/>
        <v/>
      </c>
      <c r="S219" s="96" t="str">
        <f>IF($M219="","",MAX(0,N($F219)-N($O219)))</f>
        <v/>
      </c>
      <c r="T219" s="96" t="str" cm="1">
        <f t="array" ref="T219">IF(OR($D219="",$S219="",N($S219)&lt;=0),"",IFERROR(MATCH(1,INDEX(('2_Review &amp; Audit'!$F$6:$F$505=$A219)*('2_Review &amp; Audit'!$I$6:$I$505&gt;=$E219-30)*('2_Review &amp; Audit'!$I$6:$I$505&lt;=$E219+30)*('2_Review &amp; Audit'!$R$6:$R$505&gt;0)*(ROW('2_Review &amp; Audit'!$R$6:$R$505)&gt;$K219),0),0)+5,""))</f>
        <v/>
      </c>
      <c r="U219" s="96" t="str" cm="1">
        <f t="array" ref="U219">IF($T219="","",INDEX('2_Review &amp; Audit'!$H:$H,$T219))</f>
        <v/>
      </c>
      <c r="V219" s="108" t="str">
        <f t="array" ref="V219">IF($T219="","",INDEX('2_Review &amp; Audit'!$I:$I,$T219))</f>
        <v/>
      </c>
      <c r="W219" s="96" t="str">
        <f t="array" ref="W219">IF($T219="","",MAX(0,INDEX('2_Review &amp; Audit'!$H:$H,$T219)-SUMIFS($X$7:X218,$T$7:T218,$T219)))</f>
        <v/>
      </c>
      <c r="X219" s="96" t="str">
        <f t="shared" si="30"/>
        <v/>
      </c>
      <c r="Y219" s="117" t="str">
        <f>IF($X219="","",$X219*$G219)</f>
        <v/>
      </c>
      <c r="Z219" s="117" t="str">
        <f>IF($T219="","",$H219-IF($P219="",0,$P219)-IF($Y219="",0,$Y219))</f>
        <v/>
      </c>
      <c r="AA219" s="117" t="str">
        <f t="shared" si="31"/>
        <v/>
      </c>
      <c r="AB219" s="96" t="str">
        <f t="shared" si="34"/>
        <v/>
      </c>
      <c r="AC219" s="96" t="str">
        <f>IF(OR($D219="",$AB219="",N($AB219)&lt;=0),"",IFERROR(MATCH(1,INDEX(('2_Review &amp; Audit'!$F$6:$F$505=$A219)*('2_Review &amp; Audit'!$I$6:$I$505&gt;=$E219-30)*('2_Review &amp; Audit'!$I$6:$I$505&lt;=$E219+30)*('2_Review &amp; Audit'!$R$6:$R$505&gt;0)*(ROW('2_Review &amp; Audit'!$R$6:$R$505)&gt;$T219),0),0)+5,""))</f>
        <v/>
      </c>
      <c r="AD219" s="96" t="str" cm="1">
        <f t="array" ref="AD219">IF($AC219="","",INDEX('2_Review &amp; Audit'!$H:$H,$AC219))</f>
        <v/>
      </c>
      <c r="AE219" s="108" t="str">
        <f>IF($AC219="","",INDEX('2_Review &amp; Audit'!$I:$I,$AC219))</f>
        <v/>
      </c>
      <c r="AF219" s="96" t="str">
        <f>IF($AC219="","",MAX(0,INDEX('2_Review &amp; Audit'!$H:$H,$AC219)-SUMIFS($AG$7:AG218,$AC$7:AC218,$AC219)))</f>
        <v/>
      </c>
      <c r="AG219" s="96" t="str">
        <f>IF(OR($D219="",$AB219="",$AF219=""),"",MIN($AB219,$AF219))</f>
        <v/>
      </c>
      <c r="AH219" s="117" t="str">
        <f>IF($AG219="","",$AG219*$G219)</f>
        <v/>
      </c>
      <c r="AI219" s="117" t="str">
        <f>IF($AC219="","",$H219-IF($P219="",0,$P219)-IF($Y219="",0,$Y219)-IF($AH219="",0,$AH219))</f>
        <v/>
      </c>
      <c r="AJ219" s="117" t="str">
        <f t="shared" si="32"/>
        <v/>
      </c>
      <c r="AK219" s="96" t="str">
        <f t="shared" si="35"/>
        <v/>
      </c>
      <c r="AL219" s="96" t="str" cm="1">
        <f t="array" ref="AL219">IF(OR($D219="",$AK219="",N($AK219)&lt;=0),"",IFERROR(MATCH(1,INDEX(('2_Review &amp; Audit'!$F$6:$F$505=$A219)*('2_Review &amp; Audit'!$I$6:$I$505&gt;=$E219-30)*('2_Review &amp; Audit'!$I$6:$I$505&lt;=$E219+30)*('2_Review &amp; Audit'!$R$6:$R$505&gt;0)*(ROW('2_Review &amp; Audit'!$R$6:$R$505)&gt;$AC219),0),0)+5,""))</f>
        <v/>
      </c>
      <c r="AM219" s="96" t="str">
        <f>IF($AL219="","",INDEX('2_Review &amp; Audit'!$H:$H,$AL219))</f>
        <v/>
      </c>
      <c r="AN219" s="108" t="str">
        <f>IF($AL219="","",INDEX('2_Review &amp; Audit'!$I:$I,$AL219))</f>
        <v/>
      </c>
      <c r="AO219" s="96" t="str">
        <f>IF($AL219="","",MAX(0,INDEX('2_Review &amp; Audit'!$H:$H,$AL219)-SUMIFS($AP$7:AP218,$AL$7:AL218,$AL219)))</f>
        <v/>
      </c>
      <c r="AP219" s="96" t="str">
        <f>IF(OR($D219="",$AK219="",$AO219=""),"",MIN($AK219,$AO219))</f>
        <v/>
      </c>
      <c r="AQ219" s="117" t="str">
        <f>IF($AP219="","",$AP219*$G219)</f>
        <v/>
      </c>
      <c r="AR219" s="117" t="str">
        <f>IF($AL219="","",$H219-IF($P219="",0,$P219)-IF($Y219="",0,$Y219)-IF($AH219="",0,$AH219)-IF($AQ219="",0,$AQ219))</f>
        <v/>
      </c>
      <c r="AS219" s="117" t="str">
        <f t="shared" si="36"/>
        <v/>
      </c>
      <c r="AT219" s="96" t="str">
        <f t="shared" si="37"/>
        <v/>
      </c>
      <c r="AU219" s="96"/>
    </row>
    <row r="220" spans="1:47" ht="12.75" customHeight="1" x14ac:dyDescent="0.2">
      <c r="A220" s="96" t="str">
        <f>IFERROR(INDEX('2_Review &amp; Audit'!$F$6:$F$505,MATCH(ROW()-5,'2_Review &amp; Audit'!$AC$6:$AC$505,0)),"")</f>
        <v/>
      </c>
      <c r="B220" s="96" t="str">
        <f>IF($A220="","",INDEX('2_Review &amp; Audit'!$C$6:$C$505,MATCH(ROW()-5,'2_Review &amp; Audit'!$AC$6:$AC$505,0)))</f>
        <v/>
      </c>
      <c r="C220" s="96" t="str">
        <f>IF($A220="","",INDEX('2_Review &amp; Audit'!$D$6:$D$505,MATCH(ROW()-5,'2_Review &amp; Audit'!$AC$6:$AC$505,0)))</f>
        <v/>
      </c>
      <c r="D220" s="114" t="str">
        <f>IF($A220="","",INDEX('2_Review &amp; Audit'!$H$6:$H$505,MATCH(ROW()-5,'2_Review &amp; Audit'!$AC$6:$AC$505,0)))</f>
        <v/>
      </c>
      <c r="E220" s="108" t="str">
        <f>IF($A220="","",INDEX('2_Review &amp; Audit'!$M$6:$M$505,MATCH(ROW()-5,'2_Review &amp; Audit'!$AC$6:$AC$505,0)))</f>
        <v/>
      </c>
      <c r="F220" s="109" t="str">
        <f>IF($A220="","",IF(INDEX('2_Review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20" s="142" t="str">
        <f>IF(OR($A220="",$F220=0),"",ABS(INDEX('2_Review &amp; Audit'!$Q$6:$Q$505,MATCH(ROW()-5,'2_Review &amp; Audit'!$AC$6:$AC$505,0))/$F220))</f>
        <v/>
      </c>
      <c r="H220" s="142" t="str">
        <f>IF($A220="","",ABS(INDEX('2_Review &amp; Audit'!$Q$6:$Q$505,MATCH(ROW()-5,'2_Review &amp; Audit'!$AC$6:$AC$505,0))))</f>
        <v/>
      </c>
      <c r="I220" s="96" t="str">
        <f>IF($A220="","",INDEX('2_Review &amp; Audit'!$Y$6:$Y$505,MATCH(ROW()-5,'2_Review &amp; Audit'!$AC$6:$AC$505,0)))</f>
        <v/>
      </c>
      <c r="J220" s="110" t="str">
        <f>IF($A220="","",IFERROR(MATCH(ROW()-5,'2_Review &amp; Audit'!$AC$6:$AC$505,0)+5,""))</f>
        <v/>
      </c>
      <c r="K220" s="96" t="str" cm="1">
        <f t="array" ref="K220">IF($A220="","",IF($AU220&lt;&gt;"",IFERROR(MATCH($AU220,'2_Review &amp; Audit'!$H$6:$H$505,0)+5,""),IFERROR(MATCH(1,INDEX(('2_Review &amp; Audit'!$F$6:$F$505=$A220)*('2_Review &amp; Audit'!$I$6:$I$505&gt;=$E220-30)*('2_Review &amp; Audit'!$I$6:$I$505&lt;=$E220+30)*('2_Review &amp; Audit'!$R$6:$R$505&gt;0),0),0)+5,"")))</f>
        <v/>
      </c>
      <c r="L220" s="110" t="str" cm="1">
        <f t="array" ref="L220">IF($K220="","",INDEX('2_Review &amp; Audit'!$H:$H,$K220))</f>
        <v/>
      </c>
      <c r="M220" s="111" t="str">
        <f>IF($K220="","",INDEX('2_Review &amp; Audit'!$I:$I,$K220))</f>
        <v/>
      </c>
      <c r="N220" s="109" t="str" cm="1">
        <f t="array" ref="N220">IF($K220="","",MAX(0,INDEX('2_Review &amp; Audit'!$R:$R,$K220)-SUMIFS($O$7:O219,$K$7:K219,$K220)))</f>
        <v/>
      </c>
      <c r="O220" s="109" t="str">
        <f>IF(OR($K220="",$N220="",$F220=""),"",MIN($F220,$N220))</f>
        <v/>
      </c>
      <c r="P220" s="112" t="str">
        <f>IF($O220="","",$O220*$G220)</f>
        <v/>
      </c>
      <c r="Q220" s="112" t="str">
        <f>IF($M220="","",$H220-IF($P220="",0,$P220)-IF($Y220="",0,$Y220)-IF($AH220="",0,$AH220)-IF($AQ220="",0,$AQ220))</f>
        <v/>
      </c>
      <c r="R220" s="112" t="str">
        <f t="shared" si="33"/>
        <v/>
      </c>
      <c r="S220" s="96" t="str">
        <f>IF($M220="","",MAX(0,N($F220)-N($O220)))</f>
        <v/>
      </c>
      <c r="T220" s="96" t="str" cm="1">
        <f t="array" ref="T220">IF(OR($D220="",$S220="",N($S220)&lt;=0),"",IFERROR(MATCH(1,INDEX(('2_Review &amp; Audit'!$F$6:$F$505=$A220)*('2_Review &amp; Audit'!$I$6:$I$505&gt;=$E220-30)*('2_Review &amp; Audit'!$I$6:$I$505&lt;=$E220+30)*('2_Review &amp; Audit'!$R$6:$R$505&gt;0)*(ROW('2_Review &amp; Audit'!$R$6:$R$505)&gt;$K220),0),0)+5,""))</f>
        <v/>
      </c>
      <c r="U220" s="96" t="str" cm="1">
        <f t="array" ref="U220">IF($T220="","",INDEX('2_Review &amp; Audit'!$H:$H,$T220))</f>
        <v/>
      </c>
      <c r="V220" s="108" t="str">
        <f t="array" ref="V220">IF($T220="","",INDEX('2_Review &amp; Audit'!$I:$I,$T220))</f>
        <v/>
      </c>
      <c r="W220" s="96" t="str">
        <f t="array" ref="W220">IF($T220="","",MAX(0,INDEX('2_Review &amp; Audit'!$H:$H,$T220)-SUMIFS($X$7:X219,$T$7:T219,$T220)))</f>
        <v/>
      </c>
      <c r="X220" s="96" t="str">
        <f t="shared" si="30"/>
        <v/>
      </c>
      <c r="Y220" s="117" t="str">
        <f>IF($X220="","",$X220*$G220)</f>
        <v/>
      </c>
      <c r="Z220" s="117" t="str">
        <f>IF($T220="","",$H220-IF($P220="",0,$P220)-IF($Y220="",0,$Y220))</f>
        <v/>
      </c>
      <c r="AA220" s="117" t="str">
        <f t="shared" si="31"/>
        <v/>
      </c>
      <c r="AB220" s="96" t="str">
        <f t="shared" si="34"/>
        <v/>
      </c>
      <c r="AC220" s="96" t="str">
        <f>IF(OR($D220="",$AB220="",N($AB220)&lt;=0),"",IFERROR(MATCH(1,INDEX(('2_Review &amp; Audit'!$F$6:$F$505=$A220)*('2_Review &amp; Audit'!$I$6:$I$505&gt;=$E220-30)*('2_Review &amp; Audit'!$I$6:$I$505&lt;=$E220+30)*('2_Review &amp; Audit'!$R$6:$R$505&gt;0)*(ROW('2_Review &amp; Audit'!$R$6:$R$505)&gt;$T220),0),0)+5,""))</f>
        <v/>
      </c>
      <c r="AD220" s="96" t="str" cm="1">
        <f t="array" ref="AD220">IF($AC220="","",INDEX('2_Review &amp; Audit'!$H:$H,$AC220))</f>
        <v/>
      </c>
      <c r="AE220" s="108" t="str">
        <f>IF($AC220="","",INDEX('2_Review &amp; Audit'!$I:$I,$AC220))</f>
        <v/>
      </c>
      <c r="AF220" s="96" t="str">
        <f>IF($AC220="","",MAX(0,INDEX('2_Review &amp; Audit'!$H:$H,$AC220)-SUMIFS($AG$7:AG219,$AC$7:AC219,$AC220)))</f>
        <v/>
      </c>
      <c r="AG220" s="96" t="str">
        <f>IF(OR($D220="",$AB220="",$AF220=""),"",MIN($AB220,$AF220))</f>
        <v/>
      </c>
      <c r="AH220" s="117" t="str">
        <f>IF($AG220="","",$AG220*$G220)</f>
        <v/>
      </c>
      <c r="AI220" s="117" t="str">
        <f>IF($AC220="","",$H220-IF($P220="",0,$P220)-IF($Y220="",0,$Y220)-IF($AH220="",0,$AH220))</f>
        <v/>
      </c>
      <c r="AJ220" s="117" t="str">
        <f t="shared" si="32"/>
        <v/>
      </c>
      <c r="AK220" s="96" t="str">
        <f t="shared" si="35"/>
        <v/>
      </c>
      <c r="AL220" s="96" t="str" cm="1">
        <f t="array" ref="AL220">IF(OR($D220="",$AK220="",N($AK220)&lt;=0),"",IFERROR(MATCH(1,INDEX(('2_Review &amp; Audit'!$F$6:$F$505=$A220)*('2_Review &amp; Audit'!$I$6:$I$505&gt;=$E220-30)*('2_Review &amp; Audit'!$I$6:$I$505&lt;=$E220+30)*('2_Review &amp; Audit'!$R$6:$R$505&gt;0)*(ROW('2_Review &amp; Audit'!$R$6:$R$505)&gt;$AC220),0),0)+5,""))</f>
        <v/>
      </c>
      <c r="AM220" s="96" t="str">
        <f>IF($AL220="","",INDEX('2_Review &amp; Audit'!$H:$H,$AL220))</f>
        <v/>
      </c>
      <c r="AN220" s="108" t="str">
        <f>IF($AL220="","",INDEX('2_Review &amp; Audit'!$I:$I,$AL220))</f>
        <v/>
      </c>
      <c r="AO220" s="96" t="str">
        <f>IF($AL220="","",MAX(0,INDEX('2_Review &amp; Audit'!$H:$H,$AL220)-SUMIFS($AP$7:AP219,$AL$7:AL219,$AL220)))</f>
        <v/>
      </c>
      <c r="AP220" s="96" t="str">
        <f>IF(OR($D220="",$AK220="",$AO220=""),"",MIN($AK220,$AO220))</f>
        <v/>
      </c>
      <c r="AQ220" s="117" t="str">
        <f>IF($AP220="","",$AP220*$G220)</f>
        <v/>
      </c>
      <c r="AR220" s="117" t="str">
        <f>IF($AL220="","",$H220-IF($P220="",0,$P220)-IF($Y220="",0,$Y220)-IF($AH220="",0,$AH220)-IF($AQ220="",0,$AQ220))</f>
        <v/>
      </c>
      <c r="AS220" s="117" t="str">
        <f t="shared" si="36"/>
        <v/>
      </c>
      <c r="AT220" s="96" t="str">
        <f t="shared" si="37"/>
        <v/>
      </c>
      <c r="AU220" s="96"/>
    </row>
    <row r="221" spans="1:47" ht="12.75" customHeight="1" x14ac:dyDescent="0.2">
      <c r="A221" s="96" t="str">
        <f>IFERROR(INDEX('2_Review &amp; Audit'!$F$6:$F$505,MATCH(ROW()-5,'2_Review &amp; Audit'!$AC$6:$AC$505,0)),"")</f>
        <v/>
      </c>
      <c r="B221" s="96" t="str">
        <f>IF($A221="","",INDEX('2_Review &amp; Audit'!$C$6:$C$505,MATCH(ROW()-5,'2_Review &amp; Audit'!$AC$6:$AC$505,0)))</f>
        <v/>
      </c>
      <c r="C221" s="96" t="str">
        <f>IF($A221="","",INDEX('2_Review &amp; Audit'!$D$6:$D$505,MATCH(ROW()-5,'2_Review &amp; Audit'!$AC$6:$AC$505,0)))</f>
        <v/>
      </c>
      <c r="D221" s="114" t="str">
        <f>IF($A221="","",INDEX('2_Review &amp; Audit'!$H$6:$H$505,MATCH(ROW()-5,'2_Review &amp; Audit'!$AC$6:$AC$505,0)))</f>
        <v/>
      </c>
      <c r="E221" s="108" t="str">
        <f>IF($A221="","",INDEX('2_Review &amp; Audit'!$M$6:$M$505,MATCH(ROW()-5,'2_Review &amp; Audit'!$AC$6:$AC$505,0)))</f>
        <v/>
      </c>
      <c r="F221" s="109" t="str">
        <f>IF($A221="","",IF(INDEX('2_Review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21" s="142" t="str">
        <f>IF(OR($A221="",$F221=0),"",ABS(INDEX('2_Review &amp; Audit'!$Q$6:$Q$505,MATCH(ROW()-5,'2_Review &amp; Audit'!$AC$6:$AC$505,0))/$F221))</f>
        <v/>
      </c>
      <c r="H221" s="142" t="str">
        <f>IF($A221="","",ABS(INDEX('2_Review &amp; Audit'!$Q$6:$Q$505,MATCH(ROW()-5,'2_Review &amp; Audit'!$AC$6:$AC$505,0))))</f>
        <v/>
      </c>
      <c r="I221" s="96" t="str">
        <f>IF($A221="","",INDEX('2_Review &amp; Audit'!$Y$6:$Y$505,MATCH(ROW()-5,'2_Review &amp; Audit'!$AC$6:$AC$505,0)))</f>
        <v/>
      </c>
      <c r="J221" s="110" t="str">
        <f>IF($A221="","",IFERROR(MATCH(ROW()-5,'2_Review &amp; Audit'!$AC$6:$AC$505,0)+5,""))</f>
        <v/>
      </c>
      <c r="K221" s="96" t="str" cm="1">
        <f t="array" ref="K221">IF($A221="","",IF($AU221&lt;&gt;"",IFERROR(MATCH($AU221,'2_Review &amp; Audit'!$H$6:$H$505,0)+5,""),IFERROR(MATCH(1,INDEX(('2_Review &amp; Audit'!$F$6:$F$505=$A221)*('2_Review &amp; Audit'!$I$6:$I$505&gt;=$E221-30)*('2_Review &amp; Audit'!$I$6:$I$505&lt;=$E221+30)*('2_Review &amp; Audit'!$R$6:$R$505&gt;0),0),0)+5,"")))</f>
        <v/>
      </c>
      <c r="L221" s="110" t="str" cm="1">
        <f t="array" ref="L221">IF($K221="","",INDEX('2_Review &amp; Audit'!$H:$H,$K221))</f>
        <v/>
      </c>
      <c r="M221" s="111" t="str">
        <f>IF($K221="","",INDEX('2_Review &amp; Audit'!$I:$I,$K221))</f>
        <v/>
      </c>
      <c r="N221" s="109" t="str" cm="1">
        <f t="array" ref="N221">IF($K221="","",MAX(0,INDEX('2_Review &amp; Audit'!$R:$R,$K221)-SUMIFS($O$7:O220,$K$7:K220,$K221)))</f>
        <v/>
      </c>
      <c r="O221" s="109" t="str">
        <f>IF(OR($K221="",$N221="",$F221=""),"",MIN($F221,$N221))</f>
        <v/>
      </c>
      <c r="P221" s="112" t="str">
        <f>IF($O221="","",$O221*$G221)</f>
        <v/>
      </c>
      <c r="Q221" s="112" t="str">
        <f>IF($M221="","",$H221-IF($P221="",0,$P221)-IF($Y221="",0,$Y221)-IF($AH221="",0,$AH221)-IF($AQ221="",0,$AQ221))</f>
        <v/>
      </c>
      <c r="R221" s="112" t="str">
        <f t="shared" si="33"/>
        <v/>
      </c>
      <c r="S221" s="96" t="str">
        <f>IF($M221="","",MAX(0,N($F221)-N($O221)))</f>
        <v/>
      </c>
      <c r="T221" s="96" t="str" cm="1">
        <f t="array" ref="T221">IF(OR($D221="",$S221="",N($S221)&lt;=0),"",IFERROR(MATCH(1,INDEX(('2_Review &amp; Audit'!$F$6:$F$505=$A221)*('2_Review &amp; Audit'!$I$6:$I$505&gt;=$E221-30)*('2_Review &amp; Audit'!$I$6:$I$505&lt;=$E221+30)*('2_Review &amp; Audit'!$R$6:$R$505&gt;0)*(ROW('2_Review &amp; Audit'!$R$6:$R$505)&gt;$K221),0),0)+5,""))</f>
        <v/>
      </c>
      <c r="U221" s="96" t="str" cm="1">
        <f t="array" ref="U221">IF($T221="","",INDEX('2_Review &amp; Audit'!$H:$H,$T221))</f>
        <v/>
      </c>
      <c r="V221" s="108" t="str">
        <f t="array" ref="V221">IF($T221="","",INDEX('2_Review &amp; Audit'!$I:$I,$T221))</f>
        <v/>
      </c>
      <c r="W221" s="96" t="str">
        <f t="array" ref="W221">IF($T221="","",MAX(0,INDEX('2_Review &amp; Audit'!$H:$H,$T221)-SUMIFS($X$7:X220,$T$7:T220,$T221)))</f>
        <v/>
      </c>
      <c r="X221" s="96" t="str">
        <f t="shared" si="30"/>
        <v/>
      </c>
      <c r="Y221" s="117" t="str">
        <f>IF($X221="","",$X221*$G221)</f>
        <v/>
      </c>
      <c r="Z221" s="117" t="str">
        <f>IF($T221="","",$H221-IF($P221="",0,$P221)-IF($Y221="",0,$Y221))</f>
        <v/>
      </c>
      <c r="AA221" s="117" t="str">
        <f t="shared" si="31"/>
        <v/>
      </c>
      <c r="AB221" s="96" t="str">
        <f t="shared" si="34"/>
        <v/>
      </c>
      <c r="AC221" s="96" t="str">
        <f>IF(OR($D221="",$AB221="",N($AB221)&lt;=0),"",IFERROR(MATCH(1,INDEX(('2_Review &amp; Audit'!$F$6:$F$505=$A221)*('2_Review &amp; Audit'!$I$6:$I$505&gt;=$E221-30)*('2_Review &amp; Audit'!$I$6:$I$505&lt;=$E221+30)*('2_Review &amp; Audit'!$R$6:$R$505&gt;0)*(ROW('2_Review &amp; Audit'!$R$6:$R$505)&gt;$T221),0),0)+5,""))</f>
        <v/>
      </c>
      <c r="AD221" s="96" t="str" cm="1">
        <f t="array" ref="AD221">IF($AC221="","",INDEX('2_Review &amp; Audit'!$H:$H,$AC221))</f>
        <v/>
      </c>
      <c r="AE221" s="108" t="str">
        <f>IF($AC221="","",INDEX('2_Review &amp; Audit'!$I:$I,$AC221))</f>
        <v/>
      </c>
      <c r="AF221" s="96" t="str">
        <f>IF($AC221="","",MAX(0,INDEX('2_Review &amp; Audit'!$H:$H,$AC221)-SUMIFS($AG$7:AG220,$AC$7:AC220,$AC221)))</f>
        <v/>
      </c>
      <c r="AG221" s="96" t="str">
        <f>IF(OR($D221="",$AB221="",$AF221=""),"",MIN($AB221,$AF221))</f>
        <v/>
      </c>
      <c r="AH221" s="117" t="str">
        <f>IF($AG221="","",$AG221*$G221)</f>
        <v/>
      </c>
      <c r="AI221" s="117" t="str">
        <f>IF($AC221="","",$H221-IF($P221="",0,$P221)-IF($Y221="",0,$Y221)-IF($AH221="",0,$AH221))</f>
        <v/>
      </c>
      <c r="AJ221" s="117" t="str">
        <f t="shared" si="32"/>
        <v/>
      </c>
      <c r="AK221" s="96" t="str">
        <f t="shared" si="35"/>
        <v/>
      </c>
      <c r="AL221" s="96" t="str" cm="1">
        <f t="array" ref="AL221">IF(OR($D221="",$AK221="",N($AK221)&lt;=0),"",IFERROR(MATCH(1,INDEX(('2_Review &amp; Audit'!$F$6:$F$505=$A221)*('2_Review &amp; Audit'!$I$6:$I$505&gt;=$E221-30)*('2_Review &amp; Audit'!$I$6:$I$505&lt;=$E221+30)*('2_Review &amp; Audit'!$R$6:$R$505&gt;0)*(ROW('2_Review &amp; Audit'!$R$6:$R$505)&gt;$AC221),0),0)+5,""))</f>
        <v/>
      </c>
      <c r="AM221" s="96" t="str">
        <f>IF($AL221="","",INDEX('2_Review &amp; Audit'!$H:$H,$AL221))</f>
        <v/>
      </c>
      <c r="AN221" s="108" t="str">
        <f>IF($AL221="","",INDEX('2_Review &amp; Audit'!$I:$I,$AL221))</f>
        <v/>
      </c>
      <c r="AO221" s="96" t="str">
        <f>IF($AL221="","",MAX(0,INDEX('2_Review &amp; Audit'!$H:$H,$AL221)-SUMIFS($AP$7:AP220,$AL$7:AL220,$AL221)))</f>
        <v/>
      </c>
      <c r="AP221" s="96" t="str">
        <f>IF(OR($D221="",$AK221="",$AO221=""),"",MIN($AK221,$AO221))</f>
        <v/>
      </c>
      <c r="AQ221" s="117" t="str">
        <f>IF($AP221="","",$AP221*$G221)</f>
        <v/>
      </c>
      <c r="AR221" s="117" t="str">
        <f>IF($AL221="","",$H221-IF($P221="",0,$P221)-IF($Y221="",0,$Y221)-IF($AH221="",0,$AH221)-IF($AQ221="",0,$AQ221))</f>
        <v/>
      </c>
      <c r="AS221" s="117" t="str">
        <f t="shared" si="36"/>
        <v/>
      </c>
      <c r="AT221" s="96" t="str">
        <f t="shared" si="37"/>
        <v/>
      </c>
      <c r="AU221" s="96"/>
    </row>
    <row r="222" spans="1:47" ht="12.75" customHeight="1" x14ac:dyDescent="0.2">
      <c r="A222" s="96" t="str">
        <f>IFERROR(INDEX('2_Review &amp; Audit'!$F$6:$F$505,MATCH(ROW()-5,'2_Review &amp; Audit'!$AC$6:$AC$505,0)),"")</f>
        <v/>
      </c>
      <c r="B222" s="96" t="str">
        <f>IF($A222="","",INDEX('2_Review &amp; Audit'!$C$6:$C$505,MATCH(ROW()-5,'2_Review &amp; Audit'!$AC$6:$AC$505,0)))</f>
        <v/>
      </c>
      <c r="C222" s="96" t="str">
        <f>IF($A222="","",INDEX('2_Review &amp; Audit'!$D$6:$D$505,MATCH(ROW()-5,'2_Review &amp; Audit'!$AC$6:$AC$505,0)))</f>
        <v/>
      </c>
      <c r="D222" s="114" t="str">
        <f>IF($A222="","",INDEX('2_Review &amp; Audit'!$H$6:$H$505,MATCH(ROW()-5,'2_Review &amp; Audit'!$AC$6:$AC$505,0)))</f>
        <v/>
      </c>
      <c r="E222" s="108" t="str">
        <f>IF($A222="","",INDEX('2_Review &amp; Audit'!$M$6:$M$505,MATCH(ROW()-5,'2_Review &amp; Audit'!$AC$6:$AC$505,0)))</f>
        <v/>
      </c>
      <c r="F222" s="109" t="str">
        <f>IF($A222="","",IF(INDEX('2_Review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22" s="142" t="str">
        <f>IF(OR($A222="",$F222=0),"",ABS(INDEX('2_Review &amp; Audit'!$Q$6:$Q$505,MATCH(ROW()-5,'2_Review &amp; Audit'!$AC$6:$AC$505,0))/$F222))</f>
        <v/>
      </c>
      <c r="H222" s="142" t="str">
        <f>IF($A222="","",ABS(INDEX('2_Review &amp; Audit'!$Q$6:$Q$505,MATCH(ROW()-5,'2_Review &amp; Audit'!$AC$6:$AC$505,0))))</f>
        <v/>
      </c>
      <c r="I222" s="96" t="str">
        <f>IF($A222="","",INDEX('2_Review &amp; Audit'!$Y$6:$Y$505,MATCH(ROW()-5,'2_Review &amp; Audit'!$AC$6:$AC$505,0)))</f>
        <v/>
      </c>
      <c r="J222" s="110" t="str">
        <f>IF($A222="","",IFERROR(MATCH(ROW()-5,'2_Review &amp; Audit'!$AC$6:$AC$505,0)+5,""))</f>
        <v/>
      </c>
      <c r="K222" s="96" t="str" cm="1">
        <f t="array" ref="K222">IF($A222="","",IF($AU222&lt;&gt;"",IFERROR(MATCH($AU222,'2_Review &amp; Audit'!$H$6:$H$505,0)+5,""),IFERROR(MATCH(1,INDEX(('2_Review &amp; Audit'!$F$6:$F$505=$A222)*('2_Review &amp; Audit'!$I$6:$I$505&gt;=$E222-30)*('2_Review &amp; Audit'!$I$6:$I$505&lt;=$E222+30)*('2_Review &amp; Audit'!$R$6:$R$505&gt;0),0),0)+5,"")))</f>
        <v/>
      </c>
      <c r="L222" s="110" t="str" cm="1">
        <f t="array" ref="L222">IF($K222="","",INDEX('2_Review &amp; Audit'!$H:$H,$K222))</f>
        <v/>
      </c>
      <c r="M222" s="111" t="str">
        <f>IF($K222="","",INDEX('2_Review &amp; Audit'!$I:$I,$K222))</f>
        <v/>
      </c>
      <c r="N222" s="109" t="str" cm="1">
        <f t="array" ref="N222">IF($K222="","",MAX(0,INDEX('2_Review &amp; Audit'!$R:$R,$K222)-SUMIFS($O$7:O221,$K$7:K221,$K222)))</f>
        <v/>
      </c>
      <c r="O222" s="109" t="str">
        <f>IF(OR($K222="",$N222="",$F222=""),"",MIN($F222,$N222))</f>
        <v/>
      </c>
      <c r="P222" s="112" t="str">
        <f>IF($O222="","",$O222*$G222)</f>
        <v/>
      </c>
      <c r="Q222" s="112" t="str">
        <f>IF($M222="","",$H222-IF($P222="",0,$P222)-IF($Y222="",0,$Y222)-IF($AH222="",0,$AH222)-IF($AQ222="",0,$AQ222))</f>
        <v/>
      </c>
      <c r="R222" s="112" t="str">
        <f t="shared" si="33"/>
        <v/>
      </c>
      <c r="S222" s="96" t="str">
        <f>IF($M222="","",MAX(0,N($F222)-N($O222)))</f>
        <v/>
      </c>
      <c r="T222" s="96" t="str" cm="1">
        <f t="array" ref="T222">IF(OR($D222="",$S222="",N($S222)&lt;=0),"",IFERROR(MATCH(1,INDEX(('2_Review &amp; Audit'!$F$6:$F$505=$A222)*('2_Review &amp; Audit'!$I$6:$I$505&gt;=$E222-30)*('2_Review &amp; Audit'!$I$6:$I$505&lt;=$E222+30)*('2_Review &amp; Audit'!$R$6:$R$505&gt;0)*(ROW('2_Review &amp; Audit'!$R$6:$R$505)&gt;$K222),0),0)+5,""))</f>
        <v/>
      </c>
      <c r="U222" s="96" t="str" cm="1">
        <f t="array" ref="U222">IF($T222="","",INDEX('2_Review &amp; Audit'!$H:$H,$T222))</f>
        <v/>
      </c>
      <c r="V222" s="108" t="str">
        <f t="array" ref="V222">IF($T222="","",INDEX('2_Review &amp; Audit'!$I:$I,$T222))</f>
        <v/>
      </c>
      <c r="W222" s="96" t="str">
        <f t="array" ref="W222">IF($T222="","",MAX(0,INDEX('2_Review &amp; Audit'!$H:$H,$T222)-SUMIFS($X$7:X221,$T$7:T221,$T222)))</f>
        <v/>
      </c>
      <c r="X222" s="96" t="str">
        <f t="shared" si="30"/>
        <v/>
      </c>
      <c r="Y222" s="117" t="str">
        <f>IF($X222="","",$X222*$G222)</f>
        <v/>
      </c>
      <c r="Z222" s="117" t="str">
        <f>IF($T222="","",$H222-IF($P222="",0,$P222)-IF($Y222="",0,$Y222))</f>
        <v/>
      </c>
      <c r="AA222" s="117" t="str">
        <f t="shared" si="31"/>
        <v/>
      </c>
      <c r="AB222" s="96" t="str">
        <f t="shared" si="34"/>
        <v/>
      </c>
      <c r="AC222" s="96" t="str">
        <f>IF(OR($D222="",$AB222="",N($AB222)&lt;=0),"",IFERROR(MATCH(1,INDEX(('2_Review &amp; Audit'!$F$6:$F$505=$A222)*('2_Review &amp; Audit'!$I$6:$I$505&gt;=$E222-30)*('2_Review &amp; Audit'!$I$6:$I$505&lt;=$E222+30)*('2_Review &amp; Audit'!$R$6:$R$505&gt;0)*(ROW('2_Review &amp; Audit'!$R$6:$R$505)&gt;$T222),0),0)+5,""))</f>
        <v/>
      </c>
      <c r="AD222" s="96" t="str" cm="1">
        <f t="array" ref="AD222">IF($AC222="","",INDEX('2_Review &amp; Audit'!$H:$H,$AC222))</f>
        <v/>
      </c>
      <c r="AE222" s="108" t="str">
        <f>IF($AC222="","",INDEX('2_Review &amp; Audit'!$I:$I,$AC222))</f>
        <v/>
      </c>
      <c r="AF222" s="96" t="str">
        <f>IF($AC222="","",MAX(0,INDEX('2_Review &amp; Audit'!$H:$H,$AC222)-SUMIFS($AG$7:AG221,$AC$7:AC221,$AC222)))</f>
        <v/>
      </c>
      <c r="AG222" s="96" t="str">
        <f>IF(OR($D222="",$AB222="",$AF222=""),"",MIN($AB222,$AF222))</f>
        <v/>
      </c>
      <c r="AH222" s="117" t="str">
        <f>IF($AG222="","",$AG222*$G222)</f>
        <v/>
      </c>
      <c r="AI222" s="117" t="str">
        <f>IF($AC222="","",$H222-IF($P222="",0,$P222)-IF($Y222="",0,$Y222)-IF($AH222="",0,$AH222))</f>
        <v/>
      </c>
      <c r="AJ222" s="117" t="str">
        <f t="shared" si="32"/>
        <v/>
      </c>
      <c r="AK222" s="96" t="str">
        <f t="shared" si="35"/>
        <v/>
      </c>
      <c r="AL222" s="96" t="str" cm="1">
        <f t="array" ref="AL222">IF(OR($D222="",$AK222="",N($AK222)&lt;=0),"",IFERROR(MATCH(1,INDEX(('2_Review &amp; Audit'!$F$6:$F$505=$A222)*('2_Review &amp; Audit'!$I$6:$I$505&gt;=$E222-30)*('2_Review &amp; Audit'!$I$6:$I$505&lt;=$E222+30)*('2_Review &amp; Audit'!$R$6:$R$505&gt;0)*(ROW('2_Review &amp; Audit'!$R$6:$R$505)&gt;$AC222),0),0)+5,""))</f>
        <v/>
      </c>
      <c r="AM222" s="96" t="str">
        <f>IF($AL222="","",INDEX('2_Review &amp; Audit'!$H:$H,$AL222))</f>
        <v/>
      </c>
      <c r="AN222" s="108" t="str">
        <f>IF($AL222="","",INDEX('2_Review &amp; Audit'!$I:$I,$AL222))</f>
        <v/>
      </c>
      <c r="AO222" s="96" t="str">
        <f>IF($AL222="","",MAX(0,INDEX('2_Review &amp; Audit'!$H:$H,$AL222)-SUMIFS($AP$7:AP221,$AL$7:AL221,$AL222)))</f>
        <v/>
      </c>
      <c r="AP222" s="96" t="str">
        <f>IF(OR($D222="",$AK222="",$AO222=""),"",MIN($AK222,$AO222))</f>
        <v/>
      </c>
      <c r="AQ222" s="117" t="str">
        <f>IF($AP222="","",$AP222*$G222)</f>
        <v/>
      </c>
      <c r="AR222" s="117" t="str">
        <f>IF($AL222="","",$H222-IF($P222="",0,$P222)-IF($Y222="",0,$Y222)-IF($AH222="",0,$AH222)-IF($AQ222="",0,$AQ222))</f>
        <v/>
      </c>
      <c r="AS222" s="117" t="str">
        <f t="shared" si="36"/>
        <v/>
      </c>
      <c r="AT222" s="96" t="str">
        <f t="shared" si="37"/>
        <v/>
      </c>
      <c r="AU222" s="96"/>
    </row>
    <row r="223" spans="1:47" ht="12.75" customHeight="1" x14ac:dyDescent="0.2">
      <c r="A223" s="96" t="str">
        <f>IFERROR(INDEX('2_Review &amp; Audit'!$F$6:$F$505,MATCH(ROW()-5,'2_Review &amp; Audit'!$AC$6:$AC$505,0)),"")</f>
        <v/>
      </c>
      <c r="B223" s="96" t="str">
        <f>IF($A223="","",INDEX('2_Review &amp; Audit'!$C$6:$C$505,MATCH(ROW()-5,'2_Review &amp; Audit'!$AC$6:$AC$505,0)))</f>
        <v/>
      </c>
      <c r="C223" s="96" t="str">
        <f>IF($A223="","",INDEX('2_Review &amp; Audit'!$D$6:$D$505,MATCH(ROW()-5,'2_Review &amp; Audit'!$AC$6:$AC$505,0)))</f>
        <v/>
      </c>
      <c r="D223" s="114" t="str">
        <f>IF($A223="","",INDEX('2_Review &amp; Audit'!$H$6:$H$505,MATCH(ROW()-5,'2_Review &amp; Audit'!$AC$6:$AC$505,0)))</f>
        <v/>
      </c>
      <c r="E223" s="108" t="str">
        <f>IF($A223="","",INDEX('2_Review &amp; Audit'!$M$6:$M$505,MATCH(ROW()-5,'2_Review &amp; Audit'!$AC$6:$AC$505,0)))</f>
        <v/>
      </c>
      <c r="F223" s="109" t="str">
        <f>IF($A223="","",IF(INDEX('2_Review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23" s="142" t="str">
        <f>IF(OR($A223="",$F223=0),"",ABS(INDEX('2_Review &amp; Audit'!$Q$6:$Q$505,MATCH(ROW()-5,'2_Review &amp; Audit'!$AC$6:$AC$505,0))/$F223))</f>
        <v/>
      </c>
      <c r="H223" s="142" t="str">
        <f>IF($A223="","",ABS(INDEX('2_Review &amp; Audit'!$Q$6:$Q$505,MATCH(ROW()-5,'2_Review &amp; Audit'!$AC$6:$AC$505,0))))</f>
        <v/>
      </c>
      <c r="I223" s="96" t="str">
        <f>IF($A223="","",INDEX('2_Review &amp; Audit'!$Y$6:$Y$505,MATCH(ROW()-5,'2_Review &amp; Audit'!$AC$6:$AC$505,0)))</f>
        <v/>
      </c>
      <c r="J223" s="110" t="str">
        <f>IF($A223="","",IFERROR(MATCH(ROW()-5,'2_Review &amp; Audit'!$AC$6:$AC$505,0)+5,""))</f>
        <v/>
      </c>
      <c r="K223" s="96" t="str" cm="1">
        <f t="array" ref="K223">IF($A223="","",IF($AU223&lt;&gt;"",IFERROR(MATCH($AU223,'2_Review &amp; Audit'!$H$6:$H$505,0)+5,""),IFERROR(MATCH(1,INDEX(('2_Review &amp; Audit'!$F$6:$F$505=$A223)*('2_Review &amp; Audit'!$I$6:$I$505&gt;=$E223-30)*('2_Review &amp; Audit'!$I$6:$I$505&lt;=$E223+30)*('2_Review &amp; Audit'!$R$6:$R$505&gt;0),0),0)+5,"")))</f>
        <v/>
      </c>
      <c r="L223" s="110" t="str" cm="1">
        <f t="array" ref="L223">IF($K223="","",INDEX('2_Review &amp; Audit'!$H:$H,$K223))</f>
        <v/>
      </c>
      <c r="M223" s="111" t="str">
        <f>IF($K223="","",INDEX('2_Review &amp; Audit'!$I:$I,$K223))</f>
        <v/>
      </c>
      <c r="N223" s="109" t="str" cm="1">
        <f t="array" ref="N223">IF($K223="","",MAX(0,INDEX('2_Review &amp; Audit'!$R:$R,$K223)-SUMIFS($O$7:O222,$K$7:K222,$K223)))</f>
        <v/>
      </c>
      <c r="O223" s="109" t="str">
        <f>IF(OR($K223="",$N223="",$F223=""),"",MIN($F223,$N223))</f>
        <v/>
      </c>
      <c r="P223" s="112" t="str">
        <f>IF($O223="","",$O223*$G223)</f>
        <v/>
      </c>
      <c r="Q223" s="112" t="str">
        <f>IF($M223="","",$H223-IF($P223="",0,$P223)-IF($Y223="",0,$Y223)-IF($AH223="",0,$AH223)-IF($AQ223="",0,$AQ223))</f>
        <v/>
      </c>
      <c r="R223" s="112" t="str">
        <f t="shared" si="33"/>
        <v/>
      </c>
      <c r="S223" s="96" t="str">
        <f>IF($M223="","",MAX(0,N($F223)-N($O223)))</f>
        <v/>
      </c>
      <c r="T223" s="96" t="str" cm="1">
        <f t="array" ref="T223">IF(OR($D223="",$S223="",N($S223)&lt;=0),"",IFERROR(MATCH(1,INDEX(('2_Review &amp; Audit'!$F$6:$F$505=$A223)*('2_Review &amp; Audit'!$I$6:$I$505&gt;=$E223-30)*('2_Review &amp; Audit'!$I$6:$I$505&lt;=$E223+30)*('2_Review &amp; Audit'!$R$6:$R$505&gt;0)*(ROW('2_Review &amp; Audit'!$R$6:$R$505)&gt;$K223),0),0)+5,""))</f>
        <v/>
      </c>
      <c r="U223" s="96" t="str" cm="1">
        <f t="array" ref="U223">IF($T223="","",INDEX('2_Review &amp; Audit'!$H:$H,$T223))</f>
        <v/>
      </c>
      <c r="V223" s="108" t="str">
        <f t="array" ref="V223">IF($T223="","",INDEX('2_Review &amp; Audit'!$I:$I,$T223))</f>
        <v/>
      </c>
      <c r="W223" s="96" t="str">
        <f t="array" ref="W223">IF($T223="","",MAX(0,INDEX('2_Review &amp; Audit'!$H:$H,$T223)-SUMIFS($X$7:X222,$T$7:T222,$T223)))</f>
        <v/>
      </c>
      <c r="X223" s="96" t="str">
        <f t="shared" si="30"/>
        <v/>
      </c>
      <c r="Y223" s="117" t="str">
        <f>IF($X223="","",$X223*$G223)</f>
        <v/>
      </c>
      <c r="Z223" s="117" t="str">
        <f>IF($T223="","",$H223-IF($P223="",0,$P223)-IF($Y223="",0,$Y223))</f>
        <v/>
      </c>
      <c r="AA223" s="117" t="str">
        <f t="shared" si="31"/>
        <v/>
      </c>
      <c r="AB223" s="96" t="str">
        <f t="shared" si="34"/>
        <v/>
      </c>
      <c r="AC223" s="96" t="str">
        <f>IF(OR($D223="",$AB223="",N($AB223)&lt;=0),"",IFERROR(MATCH(1,INDEX(('2_Review &amp; Audit'!$F$6:$F$505=$A223)*('2_Review &amp; Audit'!$I$6:$I$505&gt;=$E223-30)*('2_Review &amp; Audit'!$I$6:$I$505&lt;=$E223+30)*('2_Review &amp; Audit'!$R$6:$R$505&gt;0)*(ROW('2_Review &amp; Audit'!$R$6:$R$505)&gt;$T223),0),0)+5,""))</f>
        <v/>
      </c>
      <c r="AD223" s="96" t="str" cm="1">
        <f t="array" ref="AD223">IF($AC223="","",INDEX('2_Review &amp; Audit'!$H:$H,$AC223))</f>
        <v/>
      </c>
      <c r="AE223" s="108" t="str">
        <f>IF($AC223="","",INDEX('2_Review &amp; Audit'!$I:$I,$AC223))</f>
        <v/>
      </c>
      <c r="AF223" s="96" t="str">
        <f>IF($AC223="","",MAX(0,INDEX('2_Review &amp; Audit'!$H:$H,$AC223)-SUMIFS($AG$7:AG222,$AC$7:AC222,$AC223)))</f>
        <v/>
      </c>
      <c r="AG223" s="96" t="str">
        <f>IF(OR($D223="",$AB223="",$AF223=""),"",MIN($AB223,$AF223))</f>
        <v/>
      </c>
      <c r="AH223" s="117" t="str">
        <f>IF($AG223="","",$AG223*$G223)</f>
        <v/>
      </c>
      <c r="AI223" s="117" t="str">
        <f>IF($AC223="","",$H223-IF($P223="",0,$P223)-IF($Y223="",0,$Y223)-IF($AH223="",0,$AH223))</f>
        <v/>
      </c>
      <c r="AJ223" s="117" t="str">
        <f t="shared" si="32"/>
        <v/>
      </c>
      <c r="AK223" s="96" t="str">
        <f t="shared" si="35"/>
        <v/>
      </c>
      <c r="AL223" s="96" t="str" cm="1">
        <f t="array" ref="AL223">IF(OR($D223="",$AK223="",N($AK223)&lt;=0),"",IFERROR(MATCH(1,INDEX(('2_Review &amp; Audit'!$F$6:$F$505=$A223)*('2_Review &amp; Audit'!$I$6:$I$505&gt;=$E223-30)*('2_Review &amp; Audit'!$I$6:$I$505&lt;=$E223+30)*('2_Review &amp; Audit'!$R$6:$R$505&gt;0)*(ROW('2_Review &amp; Audit'!$R$6:$R$505)&gt;$AC223),0),0)+5,""))</f>
        <v/>
      </c>
      <c r="AM223" s="96" t="str">
        <f>IF($AL223="","",INDEX('2_Review &amp; Audit'!$H:$H,$AL223))</f>
        <v/>
      </c>
      <c r="AN223" s="108" t="str">
        <f>IF($AL223="","",INDEX('2_Review &amp; Audit'!$I:$I,$AL223))</f>
        <v/>
      </c>
      <c r="AO223" s="96" t="str">
        <f>IF($AL223="","",MAX(0,INDEX('2_Review &amp; Audit'!$H:$H,$AL223)-SUMIFS($AP$7:AP222,$AL$7:AL222,$AL223)))</f>
        <v/>
      </c>
      <c r="AP223" s="96" t="str">
        <f>IF(OR($D223="",$AK223="",$AO223=""),"",MIN($AK223,$AO223))</f>
        <v/>
      </c>
      <c r="AQ223" s="117" t="str">
        <f>IF($AP223="","",$AP223*$G223)</f>
        <v/>
      </c>
      <c r="AR223" s="117" t="str">
        <f>IF($AL223="","",$H223-IF($P223="",0,$P223)-IF($Y223="",0,$Y223)-IF($AH223="",0,$AH223)-IF($AQ223="",0,$AQ223))</f>
        <v/>
      </c>
      <c r="AS223" s="117" t="str">
        <f t="shared" si="36"/>
        <v/>
      </c>
      <c r="AT223" s="96" t="str">
        <f t="shared" si="37"/>
        <v/>
      </c>
      <c r="AU223" s="96"/>
    </row>
    <row r="224" spans="1:47" ht="12.75" customHeight="1" x14ac:dyDescent="0.2">
      <c r="A224" s="96" t="str">
        <f>IFERROR(INDEX('2_Review &amp; Audit'!$F$6:$F$505,MATCH(ROW()-5,'2_Review &amp; Audit'!$AC$6:$AC$505,0)),"")</f>
        <v/>
      </c>
      <c r="B224" s="96" t="str">
        <f>IF($A224="","",INDEX('2_Review &amp; Audit'!$C$6:$C$505,MATCH(ROW()-5,'2_Review &amp; Audit'!$AC$6:$AC$505,0)))</f>
        <v/>
      </c>
      <c r="C224" s="96" t="str">
        <f>IF($A224="","",INDEX('2_Review &amp; Audit'!$D$6:$D$505,MATCH(ROW()-5,'2_Review &amp; Audit'!$AC$6:$AC$505,0)))</f>
        <v/>
      </c>
      <c r="D224" s="114" t="str">
        <f>IF($A224="","",INDEX('2_Review &amp; Audit'!$H$6:$H$505,MATCH(ROW()-5,'2_Review &amp; Audit'!$AC$6:$AC$505,0)))</f>
        <v/>
      </c>
      <c r="E224" s="108" t="str">
        <f>IF($A224="","",INDEX('2_Review &amp; Audit'!$M$6:$M$505,MATCH(ROW()-5,'2_Review &amp; Audit'!$AC$6:$AC$505,0)))</f>
        <v/>
      </c>
      <c r="F224" s="109" t="str">
        <f>IF($A224="","",IF(INDEX('2_Review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24" s="142" t="str">
        <f>IF(OR($A224="",$F224=0),"",ABS(INDEX('2_Review &amp; Audit'!$Q$6:$Q$505,MATCH(ROW()-5,'2_Review &amp; Audit'!$AC$6:$AC$505,0))/$F224))</f>
        <v/>
      </c>
      <c r="H224" s="142" t="str">
        <f>IF($A224="","",ABS(INDEX('2_Review &amp; Audit'!$Q$6:$Q$505,MATCH(ROW()-5,'2_Review &amp; Audit'!$AC$6:$AC$505,0))))</f>
        <v/>
      </c>
      <c r="I224" s="96" t="str">
        <f>IF($A224="","",INDEX('2_Review &amp; Audit'!$Y$6:$Y$505,MATCH(ROW()-5,'2_Review &amp; Audit'!$AC$6:$AC$505,0)))</f>
        <v/>
      </c>
      <c r="J224" s="110" t="str">
        <f>IF($A224="","",IFERROR(MATCH(ROW()-5,'2_Review &amp; Audit'!$AC$6:$AC$505,0)+5,""))</f>
        <v/>
      </c>
      <c r="K224" s="96" t="str" cm="1">
        <f t="array" ref="K224">IF($A224="","",IF($AU224&lt;&gt;"",IFERROR(MATCH($AU224,'2_Review &amp; Audit'!$H$6:$H$505,0)+5,""),IFERROR(MATCH(1,INDEX(('2_Review &amp; Audit'!$F$6:$F$505=$A224)*('2_Review &amp; Audit'!$I$6:$I$505&gt;=$E224-30)*('2_Review &amp; Audit'!$I$6:$I$505&lt;=$E224+30)*('2_Review &amp; Audit'!$R$6:$R$505&gt;0),0),0)+5,"")))</f>
        <v/>
      </c>
      <c r="L224" s="110" t="str" cm="1">
        <f t="array" ref="L224">IF($K224="","",INDEX('2_Review &amp; Audit'!$H:$H,$K224))</f>
        <v/>
      </c>
      <c r="M224" s="111" t="str">
        <f>IF($K224="","",INDEX('2_Review &amp; Audit'!$I:$I,$K224))</f>
        <v/>
      </c>
      <c r="N224" s="109" t="str" cm="1">
        <f t="array" ref="N224">IF($K224="","",MAX(0,INDEX('2_Review &amp; Audit'!$R:$R,$K224)-SUMIFS($O$7:O223,$K$7:K223,$K224)))</f>
        <v/>
      </c>
      <c r="O224" s="109" t="str">
        <f>IF(OR($K224="",$N224="",$F224=""),"",MIN($F224,$N224))</f>
        <v/>
      </c>
      <c r="P224" s="112" t="str">
        <f>IF($O224="","",$O224*$G224)</f>
        <v/>
      </c>
      <c r="Q224" s="112" t="str">
        <f>IF($M224="","",$H224-IF($P224="",0,$P224)-IF($Y224="",0,$Y224)-IF($AH224="",0,$AH224)-IF($AQ224="",0,$AQ224))</f>
        <v/>
      </c>
      <c r="R224" s="112" t="str">
        <f t="shared" si="33"/>
        <v/>
      </c>
      <c r="S224" s="96" t="str">
        <f>IF($M224="","",MAX(0,N($F224)-N($O224)))</f>
        <v/>
      </c>
      <c r="T224" s="96" t="str" cm="1">
        <f t="array" ref="T224">IF(OR($D224="",$S224="",N($S224)&lt;=0),"",IFERROR(MATCH(1,INDEX(('2_Review &amp; Audit'!$F$6:$F$505=$A224)*('2_Review &amp; Audit'!$I$6:$I$505&gt;=$E224-30)*('2_Review &amp; Audit'!$I$6:$I$505&lt;=$E224+30)*('2_Review &amp; Audit'!$R$6:$R$505&gt;0)*(ROW('2_Review &amp; Audit'!$R$6:$R$505)&gt;$K224),0),0)+5,""))</f>
        <v/>
      </c>
      <c r="U224" s="96" t="str" cm="1">
        <f t="array" ref="U224">IF($T224="","",INDEX('2_Review &amp; Audit'!$H:$H,$T224))</f>
        <v/>
      </c>
      <c r="V224" s="108" t="str">
        <f t="array" ref="V224">IF($T224="","",INDEX('2_Review &amp; Audit'!$I:$I,$T224))</f>
        <v/>
      </c>
      <c r="W224" s="96" t="str">
        <f t="array" ref="W224">IF($T224="","",MAX(0,INDEX('2_Review &amp; Audit'!$H:$H,$T224)-SUMIFS($X$7:X223,$T$7:T223,$T224)))</f>
        <v/>
      </c>
      <c r="X224" s="96" t="str">
        <f t="shared" si="30"/>
        <v/>
      </c>
      <c r="Y224" s="117" t="str">
        <f>IF($X224="","",$X224*$G224)</f>
        <v/>
      </c>
      <c r="Z224" s="117" t="str">
        <f>IF($T224="","",$H224-IF($P224="",0,$P224)-IF($Y224="",0,$Y224))</f>
        <v/>
      </c>
      <c r="AA224" s="117" t="str">
        <f t="shared" si="31"/>
        <v/>
      </c>
      <c r="AB224" s="96" t="str">
        <f t="shared" si="34"/>
        <v/>
      </c>
      <c r="AC224" s="96" t="str">
        <f>IF(OR($D224="",$AB224="",N($AB224)&lt;=0),"",IFERROR(MATCH(1,INDEX(('2_Review &amp; Audit'!$F$6:$F$505=$A224)*('2_Review &amp; Audit'!$I$6:$I$505&gt;=$E224-30)*('2_Review &amp; Audit'!$I$6:$I$505&lt;=$E224+30)*('2_Review &amp; Audit'!$R$6:$R$505&gt;0)*(ROW('2_Review &amp; Audit'!$R$6:$R$505)&gt;$T224),0),0)+5,""))</f>
        <v/>
      </c>
      <c r="AD224" s="96" t="str" cm="1">
        <f t="array" ref="AD224">IF($AC224="","",INDEX('2_Review &amp; Audit'!$H:$H,$AC224))</f>
        <v/>
      </c>
      <c r="AE224" s="108" t="str">
        <f>IF($AC224="","",INDEX('2_Review &amp; Audit'!$I:$I,$AC224))</f>
        <v/>
      </c>
      <c r="AF224" s="96" t="str">
        <f>IF($AC224="","",MAX(0,INDEX('2_Review &amp; Audit'!$H:$H,$AC224)-SUMIFS($AG$7:AG223,$AC$7:AC223,$AC224)))</f>
        <v/>
      </c>
      <c r="AG224" s="96" t="str">
        <f>IF(OR($D224="",$AB224="",$AF224=""),"",MIN($AB224,$AF224))</f>
        <v/>
      </c>
      <c r="AH224" s="117" t="str">
        <f>IF($AG224="","",$AG224*$G224)</f>
        <v/>
      </c>
      <c r="AI224" s="117" t="str">
        <f>IF($AC224="","",$H224-IF($P224="",0,$P224)-IF($Y224="",0,$Y224)-IF($AH224="",0,$AH224))</f>
        <v/>
      </c>
      <c r="AJ224" s="117" t="str">
        <f t="shared" si="32"/>
        <v/>
      </c>
      <c r="AK224" s="96" t="str">
        <f t="shared" si="35"/>
        <v/>
      </c>
      <c r="AL224" s="96" t="str" cm="1">
        <f t="array" ref="AL224">IF(OR($D224="",$AK224="",N($AK224)&lt;=0),"",IFERROR(MATCH(1,INDEX(('2_Review &amp; Audit'!$F$6:$F$505=$A224)*('2_Review &amp; Audit'!$I$6:$I$505&gt;=$E224-30)*('2_Review &amp; Audit'!$I$6:$I$505&lt;=$E224+30)*('2_Review &amp; Audit'!$R$6:$R$505&gt;0)*(ROW('2_Review &amp; Audit'!$R$6:$R$505)&gt;$AC224),0),0)+5,""))</f>
        <v/>
      </c>
      <c r="AM224" s="96" t="str">
        <f>IF($AL224="","",INDEX('2_Review &amp; Audit'!$H:$H,$AL224))</f>
        <v/>
      </c>
      <c r="AN224" s="108" t="str">
        <f>IF($AL224="","",INDEX('2_Review &amp; Audit'!$I:$I,$AL224))</f>
        <v/>
      </c>
      <c r="AO224" s="96" t="str">
        <f>IF($AL224="","",MAX(0,INDEX('2_Review &amp; Audit'!$H:$H,$AL224)-SUMIFS($AP$7:AP223,$AL$7:AL223,$AL224)))</f>
        <v/>
      </c>
      <c r="AP224" s="96" t="str">
        <f>IF(OR($D224="",$AK224="",$AO224=""),"",MIN($AK224,$AO224))</f>
        <v/>
      </c>
      <c r="AQ224" s="117" t="str">
        <f>IF($AP224="","",$AP224*$G224)</f>
        <v/>
      </c>
      <c r="AR224" s="117" t="str">
        <f>IF($AL224="","",$H224-IF($P224="",0,$P224)-IF($Y224="",0,$Y224)-IF($AH224="",0,$AH224)-IF($AQ224="",0,$AQ224))</f>
        <v/>
      </c>
      <c r="AS224" s="117" t="str">
        <f t="shared" si="36"/>
        <v/>
      </c>
      <c r="AT224" s="96" t="str">
        <f t="shared" si="37"/>
        <v/>
      </c>
      <c r="AU224" s="96"/>
    </row>
    <row r="225" spans="1:47" ht="12.75" customHeight="1" x14ac:dyDescent="0.2">
      <c r="A225" s="96" t="str">
        <f>IFERROR(INDEX('2_Review &amp; Audit'!$F$6:$F$505,MATCH(ROW()-5,'2_Review &amp; Audit'!$AC$6:$AC$505,0)),"")</f>
        <v/>
      </c>
      <c r="B225" s="96" t="str">
        <f>IF($A225="","",INDEX('2_Review &amp; Audit'!$C$6:$C$505,MATCH(ROW()-5,'2_Review &amp; Audit'!$AC$6:$AC$505,0)))</f>
        <v/>
      </c>
      <c r="C225" s="96" t="str">
        <f>IF($A225="","",INDEX('2_Review &amp; Audit'!$D$6:$D$505,MATCH(ROW()-5,'2_Review &amp; Audit'!$AC$6:$AC$505,0)))</f>
        <v/>
      </c>
      <c r="D225" s="114" t="str">
        <f>IF($A225="","",INDEX('2_Review &amp; Audit'!$H$6:$H$505,MATCH(ROW()-5,'2_Review &amp; Audit'!$AC$6:$AC$505,0)))</f>
        <v/>
      </c>
      <c r="E225" s="108" t="str">
        <f>IF($A225="","",INDEX('2_Review &amp; Audit'!$M$6:$M$505,MATCH(ROW()-5,'2_Review &amp; Audit'!$AC$6:$AC$505,0)))</f>
        <v/>
      </c>
      <c r="F225" s="109" t="str">
        <f>IF($A225="","",IF(INDEX('2_Review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25" s="142" t="str">
        <f>IF(OR($A225="",$F225=0),"",ABS(INDEX('2_Review &amp; Audit'!$Q$6:$Q$505,MATCH(ROW()-5,'2_Review &amp; Audit'!$AC$6:$AC$505,0))/$F225))</f>
        <v/>
      </c>
      <c r="H225" s="142" t="str">
        <f>IF($A225="","",ABS(INDEX('2_Review &amp; Audit'!$Q$6:$Q$505,MATCH(ROW()-5,'2_Review &amp; Audit'!$AC$6:$AC$505,0))))</f>
        <v/>
      </c>
      <c r="I225" s="96" t="str">
        <f>IF($A225="","",INDEX('2_Review &amp; Audit'!$Y$6:$Y$505,MATCH(ROW()-5,'2_Review &amp; Audit'!$AC$6:$AC$505,0)))</f>
        <v/>
      </c>
      <c r="J225" s="110" t="str">
        <f>IF($A225="","",IFERROR(MATCH(ROW()-5,'2_Review &amp; Audit'!$AC$6:$AC$505,0)+5,""))</f>
        <v/>
      </c>
      <c r="K225" s="96" t="str" cm="1">
        <f t="array" ref="K225">IF($A225="","",IF($AU225&lt;&gt;"",IFERROR(MATCH($AU225,'2_Review &amp; Audit'!$H$6:$H$505,0)+5,""),IFERROR(MATCH(1,INDEX(('2_Review &amp; Audit'!$F$6:$F$505=$A225)*('2_Review &amp; Audit'!$I$6:$I$505&gt;=$E225-30)*('2_Review &amp; Audit'!$I$6:$I$505&lt;=$E225+30)*('2_Review &amp; Audit'!$R$6:$R$505&gt;0),0),0)+5,"")))</f>
        <v/>
      </c>
      <c r="L225" s="110" t="str" cm="1">
        <f t="array" ref="L225">IF($K225="","",INDEX('2_Review &amp; Audit'!$H:$H,$K225))</f>
        <v/>
      </c>
      <c r="M225" s="111" t="str">
        <f>IF($K225="","",INDEX('2_Review &amp; Audit'!$I:$I,$K225))</f>
        <v/>
      </c>
      <c r="N225" s="109" t="str" cm="1">
        <f t="array" ref="N225">IF($K225="","",MAX(0,INDEX('2_Review &amp; Audit'!$R:$R,$K225)-SUMIFS($O$7:O224,$K$7:K224,$K225)))</f>
        <v/>
      </c>
      <c r="O225" s="109" t="str">
        <f>IF(OR($K225="",$N225="",$F225=""),"",MIN($F225,$N225))</f>
        <v/>
      </c>
      <c r="P225" s="112" t="str">
        <f>IF($O225="","",$O225*$G225)</f>
        <v/>
      </c>
      <c r="Q225" s="112" t="str">
        <f>IF($M225="","",$H225-IF($P225="",0,$P225)-IF($Y225="",0,$Y225)-IF($AH225="",0,$AH225)-IF($AQ225="",0,$AQ225))</f>
        <v/>
      </c>
      <c r="R225" s="112" t="str">
        <f t="shared" si="33"/>
        <v/>
      </c>
      <c r="S225" s="96" t="str">
        <f>IF($M225="","",MAX(0,N($F225)-N($O225)))</f>
        <v/>
      </c>
      <c r="T225" s="96" t="str" cm="1">
        <f t="array" ref="T225">IF(OR($D225="",$S225="",N($S225)&lt;=0),"",IFERROR(MATCH(1,INDEX(('2_Review &amp; Audit'!$F$6:$F$505=$A225)*('2_Review &amp; Audit'!$I$6:$I$505&gt;=$E225-30)*('2_Review &amp; Audit'!$I$6:$I$505&lt;=$E225+30)*('2_Review &amp; Audit'!$R$6:$R$505&gt;0)*(ROW('2_Review &amp; Audit'!$R$6:$R$505)&gt;$K225),0),0)+5,""))</f>
        <v/>
      </c>
      <c r="U225" s="96" t="str" cm="1">
        <f t="array" ref="U225">IF($T225="","",INDEX('2_Review &amp; Audit'!$H:$H,$T225))</f>
        <v/>
      </c>
      <c r="V225" s="108" t="str">
        <f t="array" ref="V225">IF($T225="","",INDEX('2_Review &amp; Audit'!$I:$I,$T225))</f>
        <v/>
      </c>
      <c r="W225" s="96" t="str">
        <f t="array" ref="W225">IF($T225="","",MAX(0,INDEX('2_Review &amp; Audit'!$H:$H,$T225)-SUMIFS($X$7:X224,$T$7:T224,$T225)))</f>
        <v/>
      </c>
      <c r="X225" s="96" t="str">
        <f t="shared" si="30"/>
        <v/>
      </c>
      <c r="Y225" s="117" t="str">
        <f>IF($X225="","",$X225*$G225)</f>
        <v/>
      </c>
      <c r="Z225" s="117" t="str">
        <f>IF($T225="","",$H225-IF($P225="",0,$P225)-IF($Y225="",0,$Y225))</f>
        <v/>
      </c>
      <c r="AA225" s="117" t="str">
        <f t="shared" si="31"/>
        <v/>
      </c>
      <c r="AB225" s="96" t="str">
        <f t="shared" si="34"/>
        <v/>
      </c>
      <c r="AC225" s="96" t="str">
        <f>IF(OR($D225="",$AB225="",N($AB225)&lt;=0),"",IFERROR(MATCH(1,INDEX(('2_Review &amp; Audit'!$F$6:$F$505=$A225)*('2_Review &amp; Audit'!$I$6:$I$505&gt;=$E225-30)*('2_Review &amp; Audit'!$I$6:$I$505&lt;=$E225+30)*('2_Review &amp; Audit'!$R$6:$R$505&gt;0)*(ROW('2_Review &amp; Audit'!$R$6:$R$505)&gt;$T225),0),0)+5,""))</f>
        <v/>
      </c>
      <c r="AD225" s="96" t="str" cm="1">
        <f t="array" ref="AD225">IF($AC225="","",INDEX('2_Review &amp; Audit'!$H:$H,$AC225))</f>
        <v/>
      </c>
      <c r="AE225" s="108" t="str">
        <f>IF($AC225="","",INDEX('2_Review &amp; Audit'!$I:$I,$AC225))</f>
        <v/>
      </c>
      <c r="AF225" s="96" t="str">
        <f>IF($AC225="","",MAX(0,INDEX('2_Review &amp; Audit'!$H:$H,$AC225)-SUMIFS($AG$7:AG224,$AC$7:AC224,$AC225)))</f>
        <v/>
      </c>
      <c r="AG225" s="96" t="str">
        <f>IF(OR($D225="",$AB225="",$AF225=""),"",MIN($AB225,$AF225))</f>
        <v/>
      </c>
      <c r="AH225" s="117" t="str">
        <f>IF($AG225="","",$AG225*$G225)</f>
        <v/>
      </c>
      <c r="AI225" s="117" t="str">
        <f>IF($AC225="","",$H225-IF($P225="",0,$P225)-IF($Y225="",0,$Y225)-IF($AH225="",0,$AH225))</f>
        <v/>
      </c>
      <c r="AJ225" s="117" t="str">
        <f t="shared" si="32"/>
        <v/>
      </c>
      <c r="AK225" s="96" t="str">
        <f t="shared" si="35"/>
        <v/>
      </c>
      <c r="AL225" s="96" t="str" cm="1">
        <f t="array" ref="AL225">IF(OR($D225="",$AK225="",N($AK225)&lt;=0),"",IFERROR(MATCH(1,INDEX(('2_Review &amp; Audit'!$F$6:$F$505=$A225)*('2_Review &amp; Audit'!$I$6:$I$505&gt;=$E225-30)*('2_Review &amp; Audit'!$I$6:$I$505&lt;=$E225+30)*('2_Review &amp; Audit'!$R$6:$R$505&gt;0)*(ROW('2_Review &amp; Audit'!$R$6:$R$505)&gt;$AC225),0),0)+5,""))</f>
        <v/>
      </c>
      <c r="AM225" s="96" t="str">
        <f>IF($AL225="","",INDEX('2_Review &amp; Audit'!$H:$H,$AL225))</f>
        <v/>
      </c>
      <c r="AN225" s="108" t="str">
        <f>IF($AL225="","",INDEX('2_Review &amp; Audit'!$I:$I,$AL225))</f>
        <v/>
      </c>
      <c r="AO225" s="96" t="str">
        <f>IF($AL225="","",MAX(0,INDEX('2_Review &amp; Audit'!$H:$H,$AL225)-SUMIFS($AP$7:AP224,$AL$7:AL224,$AL225)))</f>
        <v/>
      </c>
      <c r="AP225" s="96" t="str">
        <f>IF(OR($D225="",$AK225="",$AO225=""),"",MIN($AK225,$AO225))</f>
        <v/>
      </c>
      <c r="AQ225" s="117" t="str">
        <f>IF($AP225="","",$AP225*$G225)</f>
        <v/>
      </c>
      <c r="AR225" s="117" t="str">
        <f>IF($AL225="","",$H225-IF($P225="",0,$P225)-IF($Y225="",0,$Y225)-IF($AH225="",0,$AH225)-IF($AQ225="",0,$AQ225))</f>
        <v/>
      </c>
      <c r="AS225" s="117" t="str">
        <f t="shared" si="36"/>
        <v/>
      </c>
      <c r="AT225" s="96" t="str">
        <f t="shared" si="37"/>
        <v/>
      </c>
      <c r="AU225" s="96"/>
    </row>
    <row r="226" spans="1:47" ht="12.75" customHeight="1" x14ac:dyDescent="0.2">
      <c r="A226" s="96" t="str">
        <f>IFERROR(INDEX('2_Review &amp; Audit'!$F$6:$F$505,MATCH(ROW()-5,'2_Review &amp; Audit'!$AC$6:$AC$505,0)),"")</f>
        <v/>
      </c>
      <c r="B226" s="96" t="str">
        <f>IF($A226="","",INDEX('2_Review &amp; Audit'!$C$6:$C$505,MATCH(ROW()-5,'2_Review &amp; Audit'!$AC$6:$AC$505,0)))</f>
        <v/>
      </c>
      <c r="C226" s="96" t="str">
        <f>IF($A226="","",INDEX('2_Review &amp; Audit'!$D$6:$D$505,MATCH(ROW()-5,'2_Review &amp; Audit'!$AC$6:$AC$505,0)))</f>
        <v/>
      </c>
      <c r="D226" s="114" t="str">
        <f>IF($A226="","",INDEX('2_Review &amp; Audit'!$H$6:$H$505,MATCH(ROW()-5,'2_Review &amp; Audit'!$AC$6:$AC$505,0)))</f>
        <v/>
      </c>
      <c r="E226" s="108" t="str">
        <f>IF($A226="","",INDEX('2_Review &amp; Audit'!$M$6:$M$505,MATCH(ROW()-5,'2_Review &amp; Audit'!$AC$6:$AC$505,0)))</f>
        <v/>
      </c>
      <c r="F226" s="109" t="str">
        <f>IF($A226="","",IF(INDEX('2_Review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26" s="142" t="str">
        <f>IF(OR($A226="",$F226=0),"",ABS(INDEX('2_Review &amp; Audit'!$Q$6:$Q$505,MATCH(ROW()-5,'2_Review &amp; Audit'!$AC$6:$AC$505,0))/$F226))</f>
        <v/>
      </c>
      <c r="H226" s="142" t="str">
        <f>IF($A226="","",ABS(INDEX('2_Review &amp; Audit'!$Q$6:$Q$505,MATCH(ROW()-5,'2_Review &amp; Audit'!$AC$6:$AC$505,0))))</f>
        <v/>
      </c>
      <c r="I226" s="96" t="str">
        <f>IF($A226="","",INDEX('2_Review &amp; Audit'!$Y$6:$Y$505,MATCH(ROW()-5,'2_Review &amp; Audit'!$AC$6:$AC$505,0)))</f>
        <v/>
      </c>
      <c r="J226" s="110" t="str">
        <f>IF($A226="","",IFERROR(MATCH(ROW()-5,'2_Review &amp; Audit'!$AC$6:$AC$505,0)+5,""))</f>
        <v/>
      </c>
      <c r="K226" s="96" t="str" cm="1">
        <f t="array" ref="K226">IF($A226="","",IF($AU226&lt;&gt;"",IFERROR(MATCH($AU226,'2_Review &amp; Audit'!$H$6:$H$505,0)+5,""),IFERROR(MATCH(1,INDEX(('2_Review &amp; Audit'!$F$6:$F$505=$A226)*('2_Review &amp; Audit'!$I$6:$I$505&gt;=$E226-30)*('2_Review &amp; Audit'!$I$6:$I$505&lt;=$E226+30)*('2_Review &amp; Audit'!$R$6:$R$505&gt;0),0),0)+5,"")))</f>
        <v/>
      </c>
      <c r="L226" s="110" t="str" cm="1">
        <f t="array" ref="L226">IF($K226="","",INDEX('2_Review &amp; Audit'!$H:$H,$K226))</f>
        <v/>
      </c>
      <c r="M226" s="111" t="str">
        <f>IF($K226="","",INDEX('2_Review &amp; Audit'!$I:$I,$K226))</f>
        <v/>
      </c>
      <c r="N226" s="109" t="str" cm="1">
        <f t="array" ref="N226">IF($K226="","",MAX(0,INDEX('2_Review &amp; Audit'!$R:$R,$K226)-SUMIFS($O$7:O225,$K$7:K225,$K226)))</f>
        <v/>
      </c>
      <c r="O226" s="109" t="str">
        <f>IF(OR($K226="",$N226="",$F226=""),"",MIN($F226,$N226))</f>
        <v/>
      </c>
      <c r="P226" s="112" t="str">
        <f>IF($O226="","",$O226*$G226)</f>
        <v/>
      </c>
      <c r="Q226" s="112" t="str">
        <f>IF($M226="","",$H226-IF($P226="",0,$P226)-IF($Y226="",0,$Y226)-IF($AH226="",0,$AH226)-IF($AQ226="",0,$AQ226))</f>
        <v/>
      </c>
      <c r="R226" s="112" t="str">
        <f t="shared" si="33"/>
        <v/>
      </c>
      <c r="S226" s="96" t="str">
        <f>IF($M226="","",MAX(0,N($F226)-N($O226)))</f>
        <v/>
      </c>
      <c r="T226" s="96" t="str" cm="1">
        <f t="array" ref="T226">IF(OR($D226="",$S226="",N($S226)&lt;=0),"",IFERROR(MATCH(1,INDEX(('2_Review &amp; Audit'!$F$6:$F$505=$A226)*('2_Review &amp; Audit'!$I$6:$I$505&gt;=$E226-30)*('2_Review &amp; Audit'!$I$6:$I$505&lt;=$E226+30)*('2_Review &amp; Audit'!$R$6:$R$505&gt;0)*(ROW('2_Review &amp; Audit'!$R$6:$R$505)&gt;$K226),0),0)+5,""))</f>
        <v/>
      </c>
      <c r="U226" s="96" t="str" cm="1">
        <f t="array" ref="U226">IF($T226="","",INDEX('2_Review &amp; Audit'!$H:$H,$T226))</f>
        <v/>
      </c>
      <c r="V226" s="108" t="str">
        <f t="array" ref="V226">IF($T226="","",INDEX('2_Review &amp; Audit'!$I:$I,$T226))</f>
        <v/>
      </c>
      <c r="W226" s="96" t="str">
        <f t="array" ref="W226">IF($T226="","",MAX(0,INDEX('2_Review &amp; Audit'!$H:$H,$T226)-SUMIFS($X$7:X225,$T$7:T225,$T226)))</f>
        <v/>
      </c>
      <c r="X226" s="96" t="str">
        <f t="shared" si="30"/>
        <v/>
      </c>
      <c r="Y226" s="117" t="str">
        <f>IF($X226="","",$X226*$G226)</f>
        <v/>
      </c>
      <c r="Z226" s="117" t="str">
        <f>IF($T226="","",$H226-IF($P226="",0,$P226)-IF($Y226="",0,$Y226))</f>
        <v/>
      </c>
      <c r="AA226" s="117" t="str">
        <f t="shared" si="31"/>
        <v/>
      </c>
      <c r="AB226" s="96" t="str">
        <f t="shared" si="34"/>
        <v/>
      </c>
      <c r="AC226" s="96" t="str">
        <f>IF(OR($D226="",$AB226="",N($AB226)&lt;=0),"",IFERROR(MATCH(1,INDEX(('2_Review &amp; Audit'!$F$6:$F$505=$A226)*('2_Review &amp; Audit'!$I$6:$I$505&gt;=$E226-30)*('2_Review &amp; Audit'!$I$6:$I$505&lt;=$E226+30)*('2_Review &amp; Audit'!$R$6:$R$505&gt;0)*(ROW('2_Review &amp; Audit'!$R$6:$R$505)&gt;$T226),0),0)+5,""))</f>
        <v/>
      </c>
      <c r="AD226" s="96" t="str" cm="1">
        <f t="array" ref="AD226">IF($AC226="","",INDEX('2_Review &amp; Audit'!$H:$H,$AC226))</f>
        <v/>
      </c>
      <c r="AE226" s="108" t="str">
        <f>IF($AC226="","",INDEX('2_Review &amp; Audit'!$I:$I,$AC226))</f>
        <v/>
      </c>
      <c r="AF226" s="96" t="str">
        <f>IF($AC226="","",MAX(0,INDEX('2_Review &amp; Audit'!$H:$H,$AC226)-SUMIFS($AG$7:AG225,$AC$7:AC225,$AC226)))</f>
        <v/>
      </c>
      <c r="AG226" s="96" t="str">
        <f>IF(OR($D226="",$AB226="",$AF226=""),"",MIN($AB226,$AF226))</f>
        <v/>
      </c>
      <c r="AH226" s="117" t="str">
        <f>IF($AG226="","",$AG226*$G226)</f>
        <v/>
      </c>
      <c r="AI226" s="117" t="str">
        <f>IF($AC226="","",$H226-IF($P226="",0,$P226)-IF($Y226="",0,$Y226)-IF($AH226="",0,$AH226))</f>
        <v/>
      </c>
      <c r="AJ226" s="117" t="str">
        <f t="shared" si="32"/>
        <v/>
      </c>
      <c r="AK226" s="96" t="str">
        <f t="shared" si="35"/>
        <v/>
      </c>
      <c r="AL226" s="96" t="str" cm="1">
        <f t="array" ref="AL226">IF(OR($D226="",$AK226="",N($AK226)&lt;=0),"",IFERROR(MATCH(1,INDEX(('2_Review &amp; Audit'!$F$6:$F$505=$A226)*('2_Review &amp; Audit'!$I$6:$I$505&gt;=$E226-30)*('2_Review &amp; Audit'!$I$6:$I$505&lt;=$E226+30)*('2_Review &amp; Audit'!$R$6:$R$505&gt;0)*(ROW('2_Review &amp; Audit'!$R$6:$R$505)&gt;$AC226),0),0)+5,""))</f>
        <v/>
      </c>
      <c r="AM226" s="96" t="str">
        <f>IF($AL226="","",INDEX('2_Review &amp; Audit'!$H:$H,$AL226))</f>
        <v/>
      </c>
      <c r="AN226" s="108" t="str">
        <f>IF($AL226="","",INDEX('2_Review &amp; Audit'!$I:$I,$AL226))</f>
        <v/>
      </c>
      <c r="AO226" s="96" t="str">
        <f>IF($AL226="","",MAX(0,INDEX('2_Review &amp; Audit'!$H:$H,$AL226)-SUMIFS($AP$7:AP225,$AL$7:AL225,$AL226)))</f>
        <v/>
      </c>
      <c r="AP226" s="96" t="str">
        <f>IF(OR($D226="",$AK226="",$AO226=""),"",MIN($AK226,$AO226))</f>
        <v/>
      </c>
      <c r="AQ226" s="117" t="str">
        <f>IF($AP226="","",$AP226*$G226)</f>
        <v/>
      </c>
      <c r="AR226" s="117" t="str">
        <f>IF($AL226="","",$H226-IF($P226="",0,$P226)-IF($Y226="",0,$Y226)-IF($AH226="",0,$AH226)-IF($AQ226="",0,$AQ226))</f>
        <v/>
      </c>
      <c r="AS226" s="117" t="str">
        <f t="shared" si="36"/>
        <v/>
      </c>
      <c r="AT226" s="96" t="str">
        <f t="shared" si="37"/>
        <v/>
      </c>
      <c r="AU226" s="96"/>
    </row>
    <row r="227" spans="1:47" ht="12.75" customHeight="1" x14ac:dyDescent="0.2">
      <c r="A227" s="96" t="str">
        <f>IFERROR(INDEX('2_Review &amp; Audit'!$F$6:$F$505,MATCH(ROW()-5,'2_Review &amp; Audit'!$AC$6:$AC$505,0)),"")</f>
        <v/>
      </c>
      <c r="B227" s="96" t="str">
        <f>IF($A227="","",INDEX('2_Review &amp; Audit'!$C$6:$C$505,MATCH(ROW()-5,'2_Review &amp; Audit'!$AC$6:$AC$505,0)))</f>
        <v/>
      </c>
      <c r="C227" s="96" t="str">
        <f>IF($A227="","",INDEX('2_Review &amp; Audit'!$D$6:$D$505,MATCH(ROW()-5,'2_Review &amp; Audit'!$AC$6:$AC$505,0)))</f>
        <v/>
      </c>
      <c r="D227" s="114" t="str">
        <f>IF($A227="","",INDEX('2_Review &amp; Audit'!$H$6:$H$505,MATCH(ROW()-5,'2_Review &amp; Audit'!$AC$6:$AC$505,0)))</f>
        <v/>
      </c>
      <c r="E227" s="108" t="str">
        <f>IF($A227="","",INDEX('2_Review &amp; Audit'!$M$6:$M$505,MATCH(ROW()-5,'2_Review &amp; Audit'!$AC$6:$AC$505,0)))</f>
        <v/>
      </c>
      <c r="F227" s="109" t="str">
        <f>IF($A227="","",IF(INDEX('2_Review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27" s="142" t="str">
        <f>IF(OR($A227="",$F227=0),"",ABS(INDEX('2_Review &amp; Audit'!$Q$6:$Q$505,MATCH(ROW()-5,'2_Review &amp; Audit'!$AC$6:$AC$505,0))/$F227))</f>
        <v/>
      </c>
      <c r="H227" s="142" t="str">
        <f>IF($A227="","",ABS(INDEX('2_Review &amp; Audit'!$Q$6:$Q$505,MATCH(ROW()-5,'2_Review &amp; Audit'!$AC$6:$AC$505,0))))</f>
        <v/>
      </c>
      <c r="I227" s="96" t="str">
        <f>IF($A227="","",INDEX('2_Review &amp; Audit'!$Y$6:$Y$505,MATCH(ROW()-5,'2_Review &amp; Audit'!$AC$6:$AC$505,0)))</f>
        <v/>
      </c>
      <c r="J227" s="110" t="str">
        <f>IF($A227="","",IFERROR(MATCH(ROW()-5,'2_Review &amp; Audit'!$AC$6:$AC$505,0)+5,""))</f>
        <v/>
      </c>
      <c r="K227" s="96" t="str" cm="1">
        <f t="array" ref="K227">IF($A227="","",IF($AU227&lt;&gt;"",IFERROR(MATCH($AU227,'2_Review &amp; Audit'!$H$6:$H$505,0)+5,""),IFERROR(MATCH(1,INDEX(('2_Review &amp; Audit'!$F$6:$F$505=$A227)*('2_Review &amp; Audit'!$I$6:$I$505&gt;=$E227-30)*('2_Review &amp; Audit'!$I$6:$I$505&lt;=$E227+30)*('2_Review &amp; Audit'!$R$6:$R$505&gt;0),0),0)+5,"")))</f>
        <v/>
      </c>
      <c r="L227" s="110" t="str" cm="1">
        <f t="array" ref="L227">IF($K227="","",INDEX('2_Review &amp; Audit'!$H:$H,$K227))</f>
        <v/>
      </c>
      <c r="M227" s="111" t="str">
        <f>IF($K227="","",INDEX('2_Review &amp; Audit'!$I:$I,$K227))</f>
        <v/>
      </c>
      <c r="N227" s="109" t="str" cm="1">
        <f t="array" ref="N227">IF($K227="","",MAX(0,INDEX('2_Review &amp; Audit'!$R:$R,$K227)-SUMIFS($O$7:O226,$K$7:K226,$K227)))</f>
        <v/>
      </c>
      <c r="O227" s="109" t="str">
        <f>IF(OR($K227="",$N227="",$F227=""),"",MIN($F227,$N227))</f>
        <v/>
      </c>
      <c r="P227" s="112" t="str">
        <f>IF($O227="","",$O227*$G227)</f>
        <v/>
      </c>
      <c r="Q227" s="112" t="str">
        <f>IF($M227="","",$H227-IF($P227="",0,$P227)-IF($Y227="",0,$Y227)-IF($AH227="",0,$AH227)-IF($AQ227="",0,$AQ227))</f>
        <v/>
      </c>
      <c r="R227" s="112" t="str">
        <f t="shared" si="33"/>
        <v/>
      </c>
      <c r="S227" s="96" t="str">
        <f>IF($M227="","",MAX(0,N($F227)-N($O227)))</f>
        <v/>
      </c>
      <c r="T227" s="96" t="str" cm="1">
        <f t="array" ref="T227">IF(OR($D227="",$S227="",N($S227)&lt;=0),"",IFERROR(MATCH(1,INDEX(('2_Review &amp; Audit'!$F$6:$F$505=$A227)*('2_Review &amp; Audit'!$I$6:$I$505&gt;=$E227-30)*('2_Review &amp; Audit'!$I$6:$I$505&lt;=$E227+30)*('2_Review &amp; Audit'!$R$6:$R$505&gt;0)*(ROW('2_Review &amp; Audit'!$R$6:$R$505)&gt;$K227),0),0)+5,""))</f>
        <v/>
      </c>
      <c r="U227" s="96" t="str" cm="1">
        <f t="array" ref="U227">IF($T227="","",INDEX('2_Review &amp; Audit'!$H:$H,$T227))</f>
        <v/>
      </c>
      <c r="V227" s="108" t="str">
        <f t="array" ref="V227">IF($T227="","",INDEX('2_Review &amp; Audit'!$I:$I,$T227))</f>
        <v/>
      </c>
      <c r="W227" s="96" t="str">
        <f t="array" ref="W227">IF($T227="","",MAX(0,INDEX('2_Review &amp; Audit'!$H:$H,$T227)-SUMIFS($X$7:X226,$T$7:T226,$T227)))</f>
        <v/>
      </c>
      <c r="X227" s="96" t="str">
        <f t="shared" si="30"/>
        <v/>
      </c>
      <c r="Y227" s="117" t="str">
        <f>IF($X227="","",$X227*$G227)</f>
        <v/>
      </c>
      <c r="Z227" s="117" t="str">
        <f>IF($T227="","",$H227-IF($P227="",0,$P227)-IF($Y227="",0,$Y227))</f>
        <v/>
      </c>
      <c r="AA227" s="117" t="str">
        <f t="shared" si="31"/>
        <v/>
      </c>
      <c r="AB227" s="96" t="str">
        <f t="shared" si="34"/>
        <v/>
      </c>
      <c r="AC227" s="96" t="str">
        <f>IF(OR($D227="",$AB227="",N($AB227)&lt;=0),"",IFERROR(MATCH(1,INDEX(('2_Review &amp; Audit'!$F$6:$F$505=$A227)*('2_Review &amp; Audit'!$I$6:$I$505&gt;=$E227-30)*('2_Review &amp; Audit'!$I$6:$I$505&lt;=$E227+30)*('2_Review &amp; Audit'!$R$6:$R$505&gt;0)*(ROW('2_Review &amp; Audit'!$R$6:$R$505)&gt;$T227),0),0)+5,""))</f>
        <v/>
      </c>
      <c r="AD227" s="96" t="str" cm="1">
        <f t="array" ref="AD227">IF($AC227="","",INDEX('2_Review &amp; Audit'!$H:$H,$AC227))</f>
        <v/>
      </c>
      <c r="AE227" s="108" t="str">
        <f>IF($AC227="","",INDEX('2_Review &amp; Audit'!$I:$I,$AC227))</f>
        <v/>
      </c>
      <c r="AF227" s="96" t="str">
        <f>IF($AC227="","",MAX(0,INDEX('2_Review &amp; Audit'!$H:$H,$AC227)-SUMIFS($AG$7:AG226,$AC$7:AC226,$AC227)))</f>
        <v/>
      </c>
      <c r="AG227" s="96" t="str">
        <f>IF(OR($D227="",$AB227="",$AF227=""),"",MIN($AB227,$AF227))</f>
        <v/>
      </c>
      <c r="AH227" s="117" t="str">
        <f>IF($AG227="","",$AG227*$G227)</f>
        <v/>
      </c>
      <c r="AI227" s="117" t="str">
        <f>IF($AC227="","",$H227-IF($P227="",0,$P227)-IF($Y227="",0,$Y227)-IF($AH227="",0,$AH227))</f>
        <v/>
      </c>
      <c r="AJ227" s="117" t="str">
        <f t="shared" si="32"/>
        <v/>
      </c>
      <c r="AK227" s="96" t="str">
        <f t="shared" si="35"/>
        <v/>
      </c>
      <c r="AL227" s="96" t="str" cm="1">
        <f t="array" ref="AL227">IF(OR($D227="",$AK227="",N($AK227)&lt;=0),"",IFERROR(MATCH(1,INDEX(('2_Review &amp; Audit'!$F$6:$F$505=$A227)*('2_Review &amp; Audit'!$I$6:$I$505&gt;=$E227-30)*('2_Review &amp; Audit'!$I$6:$I$505&lt;=$E227+30)*('2_Review &amp; Audit'!$R$6:$R$505&gt;0)*(ROW('2_Review &amp; Audit'!$R$6:$R$505)&gt;$AC227),0),0)+5,""))</f>
        <v/>
      </c>
      <c r="AM227" s="96" t="str">
        <f>IF($AL227="","",INDEX('2_Review &amp; Audit'!$H:$H,$AL227))</f>
        <v/>
      </c>
      <c r="AN227" s="108" t="str">
        <f>IF($AL227="","",INDEX('2_Review &amp; Audit'!$I:$I,$AL227))</f>
        <v/>
      </c>
      <c r="AO227" s="96" t="str">
        <f>IF($AL227="","",MAX(0,INDEX('2_Review &amp; Audit'!$H:$H,$AL227)-SUMIFS($AP$7:AP226,$AL$7:AL226,$AL227)))</f>
        <v/>
      </c>
      <c r="AP227" s="96" t="str">
        <f>IF(OR($D227="",$AK227="",$AO227=""),"",MIN($AK227,$AO227))</f>
        <v/>
      </c>
      <c r="AQ227" s="117" t="str">
        <f>IF($AP227="","",$AP227*$G227)</f>
        <v/>
      </c>
      <c r="AR227" s="117" t="str">
        <f>IF($AL227="","",$H227-IF($P227="",0,$P227)-IF($Y227="",0,$Y227)-IF($AH227="",0,$AH227)-IF($AQ227="",0,$AQ227))</f>
        <v/>
      </c>
      <c r="AS227" s="117" t="str">
        <f t="shared" si="36"/>
        <v/>
      </c>
      <c r="AT227" s="96" t="str">
        <f t="shared" si="37"/>
        <v/>
      </c>
      <c r="AU227" s="96"/>
    </row>
    <row r="228" spans="1:47" ht="12.75" customHeight="1" x14ac:dyDescent="0.2">
      <c r="A228" s="96" t="str">
        <f>IFERROR(INDEX('2_Review &amp; Audit'!$F$6:$F$505,MATCH(ROW()-5,'2_Review &amp; Audit'!$AC$6:$AC$505,0)),"")</f>
        <v/>
      </c>
      <c r="B228" s="96" t="str">
        <f>IF($A228="","",INDEX('2_Review &amp; Audit'!$C$6:$C$505,MATCH(ROW()-5,'2_Review &amp; Audit'!$AC$6:$AC$505,0)))</f>
        <v/>
      </c>
      <c r="C228" s="96" t="str">
        <f>IF($A228="","",INDEX('2_Review &amp; Audit'!$D$6:$D$505,MATCH(ROW()-5,'2_Review &amp; Audit'!$AC$6:$AC$505,0)))</f>
        <v/>
      </c>
      <c r="D228" s="114" t="str">
        <f>IF($A228="","",INDEX('2_Review &amp; Audit'!$H$6:$H$505,MATCH(ROW()-5,'2_Review &amp; Audit'!$AC$6:$AC$505,0)))</f>
        <v/>
      </c>
      <c r="E228" s="108" t="str">
        <f>IF($A228="","",INDEX('2_Review &amp; Audit'!$M$6:$M$505,MATCH(ROW()-5,'2_Review &amp; Audit'!$AC$6:$AC$505,0)))</f>
        <v/>
      </c>
      <c r="F228" s="109" t="str">
        <f>IF($A228="","",IF(INDEX('2_Review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28" s="142" t="str">
        <f>IF(OR($A228="",$F228=0),"",ABS(INDEX('2_Review &amp; Audit'!$Q$6:$Q$505,MATCH(ROW()-5,'2_Review &amp; Audit'!$AC$6:$AC$505,0))/$F228))</f>
        <v/>
      </c>
      <c r="H228" s="142" t="str">
        <f>IF($A228="","",ABS(INDEX('2_Review &amp; Audit'!$Q$6:$Q$505,MATCH(ROW()-5,'2_Review &amp; Audit'!$AC$6:$AC$505,0))))</f>
        <v/>
      </c>
      <c r="I228" s="96" t="str">
        <f>IF($A228="","",INDEX('2_Review &amp; Audit'!$Y$6:$Y$505,MATCH(ROW()-5,'2_Review &amp; Audit'!$AC$6:$AC$505,0)))</f>
        <v/>
      </c>
      <c r="J228" s="110" t="str">
        <f>IF($A228="","",IFERROR(MATCH(ROW()-5,'2_Review &amp; Audit'!$AC$6:$AC$505,0)+5,""))</f>
        <v/>
      </c>
      <c r="K228" s="96" t="str" cm="1">
        <f t="array" ref="K228">IF($A228="","",IF($AU228&lt;&gt;"",IFERROR(MATCH($AU228,'2_Review &amp; Audit'!$H$6:$H$505,0)+5,""),IFERROR(MATCH(1,INDEX(('2_Review &amp; Audit'!$F$6:$F$505=$A228)*('2_Review &amp; Audit'!$I$6:$I$505&gt;=$E228-30)*('2_Review &amp; Audit'!$I$6:$I$505&lt;=$E228+30)*('2_Review &amp; Audit'!$R$6:$R$505&gt;0),0),0)+5,"")))</f>
        <v/>
      </c>
      <c r="L228" s="110" t="str" cm="1">
        <f t="array" ref="L228">IF($K228="","",INDEX('2_Review &amp; Audit'!$H:$H,$K228))</f>
        <v/>
      </c>
      <c r="M228" s="111" t="str">
        <f>IF($K228="","",INDEX('2_Review &amp; Audit'!$I:$I,$K228))</f>
        <v/>
      </c>
      <c r="N228" s="109" t="str" cm="1">
        <f t="array" ref="N228">IF($K228="","",MAX(0,INDEX('2_Review &amp; Audit'!$R:$R,$K228)-SUMIFS($O$7:O227,$K$7:K227,$K228)))</f>
        <v/>
      </c>
      <c r="O228" s="109" t="str">
        <f>IF(OR($K228="",$N228="",$F228=""),"",MIN($F228,$N228))</f>
        <v/>
      </c>
      <c r="P228" s="112" t="str">
        <f>IF($O228="","",$O228*$G228)</f>
        <v/>
      </c>
      <c r="Q228" s="112" t="str">
        <f>IF($M228="","",$H228-IF($P228="",0,$P228)-IF($Y228="",0,$Y228)-IF($AH228="",0,$AH228)-IF($AQ228="",0,$AQ228))</f>
        <v/>
      </c>
      <c r="R228" s="112" t="str">
        <f t="shared" si="33"/>
        <v/>
      </c>
      <c r="S228" s="96" t="str">
        <f>IF($M228="","",MAX(0,N($F228)-N($O228)))</f>
        <v/>
      </c>
      <c r="T228" s="96" t="str" cm="1">
        <f t="array" ref="T228">IF(OR($D228="",$S228="",N($S228)&lt;=0),"",IFERROR(MATCH(1,INDEX(('2_Review &amp; Audit'!$F$6:$F$505=$A228)*('2_Review &amp; Audit'!$I$6:$I$505&gt;=$E228-30)*('2_Review &amp; Audit'!$I$6:$I$505&lt;=$E228+30)*('2_Review &amp; Audit'!$R$6:$R$505&gt;0)*(ROW('2_Review &amp; Audit'!$R$6:$R$505)&gt;$K228),0),0)+5,""))</f>
        <v/>
      </c>
      <c r="U228" s="96" t="str" cm="1">
        <f t="array" ref="U228">IF($T228="","",INDEX('2_Review &amp; Audit'!$H:$H,$T228))</f>
        <v/>
      </c>
      <c r="V228" s="108" t="str">
        <f t="array" ref="V228">IF($T228="","",INDEX('2_Review &amp; Audit'!$I:$I,$T228))</f>
        <v/>
      </c>
      <c r="W228" s="96" t="str">
        <f t="array" ref="W228">IF($T228="","",MAX(0,INDEX('2_Review &amp; Audit'!$H:$H,$T228)-SUMIFS($X$7:X227,$T$7:T227,$T228)))</f>
        <v/>
      </c>
      <c r="X228" s="96" t="str">
        <f t="shared" si="30"/>
        <v/>
      </c>
      <c r="Y228" s="117" t="str">
        <f>IF($X228="","",$X228*$G228)</f>
        <v/>
      </c>
      <c r="Z228" s="117" t="str">
        <f>IF($T228="","",$H228-IF($P228="",0,$P228)-IF($Y228="",0,$Y228))</f>
        <v/>
      </c>
      <c r="AA228" s="117" t="str">
        <f t="shared" si="31"/>
        <v/>
      </c>
      <c r="AB228" s="96" t="str">
        <f t="shared" si="34"/>
        <v/>
      </c>
      <c r="AC228" s="96" t="str">
        <f>IF(OR($D228="",$AB228="",N($AB228)&lt;=0),"",IFERROR(MATCH(1,INDEX(('2_Review &amp; Audit'!$F$6:$F$505=$A228)*('2_Review &amp; Audit'!$I$6:$I$505&gt;=$E228-30)*('2_Review &amp; Audit'!$I$6:$I$505&lt;=$E228+30)*('2_Review &amp; Audit'!$R$6:$R$505&gt;0)*(ROW('2_Review &amp; Audit'!$R$6:$R$505)&gt;$T228),0),0)+5,""))</f>
        <v/>
      </c>
      <c r="AD228" s="96" t="str" cm="1">
        <f t="array" ref="AD228">IF($AC228="","",INDEX('2_Review &amp; Audit'!$H:$H,$AC228))</f>
        <v/>
      </c>
      <c r="AE228" s="108" t="str">
        <f>IF($AC228="","",INDEX('2_Review &amp; Audit'!$I:$I,$AC228))</f>
        <v/>
      </c>
      <c r="AF228" s="96" t="str">
        <f>IF($AC228="","",MAX(0,INDEX('2_Review &amp; Audit'!$H:$H,$AC228)-SUMIFS($AG$7:AG227,$AC$7:AC227,$AC228)))</f>
        <v/>
      </c>
      <c r="AG228" s="96" t="str">
        <f>IF(OR($D228="",$AB228="",$AF228=""),"",MIN($AB228,$AF228))</f>
        <v/>
      </c>
      <c r="AH228" s="117" t="str">
        <f>IF($AG228="","",$AG228*$G228)</f>
        <v/>
      </c>
      <c r="AI228" s="117" t="str">
        <f>IF($AC228="","",$H228-IF($P228="",0,$P228)-IF($Y228="",0,$Y228)-IF($AH228="",0,$AH228))</f>
        <v/>
      </c>
      <c r="AJ228" s="117" t="str">
        <f t="shared" si="32"/>
        <v/>
      </c>
      <c r="AK228" s="96" t="str">
        <f t="shared" si="35"/>
        <v/>
      </c>
      <c r="AL228" s="96" t="str" cm="1">
        <f t="array" ref="AL228">IF(OR($D228="",$AK228="",N($AK228)&lt;=0),"",IFERROR(MATCH(1,INDEX(('2_Review &amp; Audit'!$F$6:$F$505=$A228)*('2_Review &amp; Audit'!$I$6:$I$505&gt;=$E228-30)*('2_Review &amp; Audit'!$I$6:$I$505&lt;=$E228+30)*('2_Review &amp; Audit'!$R$6:$R$505&gt;0)*(ROW('2_Review &amp; Audit'!$R$6:$R$505)&gt;$AC228),0),0)+5,""))</f>
        <v/>
      </c>
      <c r="AM228" s="96" t="str">
        <f>IF($AL228="","",INDEX('2_Review &amp; Audit'!$H:$H,$AL228))</f>
        <v/>
      </c>
      <c r="AN228" s="108" t="str">
        <f>IF($AL228="","",INDEX('2_Review &amp; Audit'!$I:$I,$AL228))</f>
        <v/>
      </c>
      <c r="AO228" s="96" t="str">
        <f>IF($AL228="","",MAX(0,INDEX('2_Review &amp; Audit'!$H:$H,$AL228)-SUMIFS($AP$7:AP227,$AL$7:AL227,$AL228)))</f>
        <v/>
      </c>
      <c r="AP228" s="96" t="str">
        <f>IF(OR($D228="",$AK228="",$AO228=""),"",MIN($AK228,$AO228))</f>
        <v/>
      </c>
      <c r="AQ228" s="117" t="str">
        <f>IF($AP228="","",$AP228*$G228)</f>
        <v/>
      </c>
      <c r="AR228" s="117" t="str">
        <f>IF($AL228="","",$H228-IF($P228="",0,$P228)-IF($Y228="",0,$Y228)-IF($AH228="",0,$AH228)-IF($AQ228="",0,$AQ228))</f>
        <v/>
      </c>
      <c r="AS228" s="117" t="str">
        <f t="shared" si="36"/>
        <v/>
      </c>
      <c r="AT228" s="96" t="str">
        <f t="shared" si="37"/>
        <v/>
      </c>
      <c r="AU228" s="96"/>
    </row>
    <row r="229" spans="1:47" ht="12.75" customHeight="1" x14ac:dyDescent="0.2">
      <c r="A229" s="96" t="str">
        <f>IFERROR(INDEX('2_Review &amp; Audit'!$F$6:$F$505,MATCH(ROW()-5,'2_Review &amp; Audit'!$AC$6:$AC$505,0)),"")</f>
        <v/>
      </c>
      <c r="B229" s="96" t="str">
        <f>IF($A229="","",INDEX('2_Review &amp; Audit'!$C$6:$C$505,MATCH(ROW()-5,'2_Review &amp; Audit'!$AC$6:$AC$505,0)))</f>
        <v/>
      </c>
      <c r="C229" s="96" t="str">
        <f>IF($A229="","",INDEX('2_Review &amp; Audit'!$D$6:$D$505,MATCH(ROW()-5,'2_Review &amp; Audit'!$AC$6:$AC$505,0)))</f>
        <v/>
      </c>
      <c r="D229" s="114" t="str">
        <f>IF($A229="","",INDEX('2_Review &amp; Audit'!$H$6:$H$505,MATCH(ROW()-5,'2_Review &amp; Audit'!$AC$6:$AC$505,0)))</f>
        <v/>
      </c>
      <c r="E229" s="108" t="str">
        <f>IF($A229="","",INDEX('2_Review &amp; Audit'!$M$6:$M$505,MATCH(ROW()-5,'2_Review &amp; Audit'!$AC$6:$AC$505,0)))</f>
        <v/>
      </c>
      <c r="F229" s="109" t="str">
        <f>IF($A229="","",IF(INDEX('2_Review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29" s="142" t="str">
        <f>IF(OR($A229="",$F229=0),"",ABS(INDEX('2_Review &amp; Audit'!$Q$6:$Q$505,MATCH(ROW()-5,'2_Review &amp; Audit'!$AC$6:$AC$505,0))/$F229))</f>
        <v/>
      </c>
      <c r="H229" s="142" t="str">
        <f>IF($A229="","",ABS(INDEX('2_Review &amp; Audit'!$Q$6:$Q$505,MATCH(ROW()-5,'2_Review &amp; Audit'!$AC$6:$AC$505,0))))</f>
        <v/>
      </c>
      <c r="I229" s="96" t="str">
        <f>IF($A229="","",INDEX('2_Review &amp; Audit'!$Y$6:$Y$505,MATCH(ROW()-5,'2_Review &amp; Audit'!$AC$6:$AC$505,0)))</f>
        <v/>
      </c>
      <c r="J229" s="110" t="str">
        <f>IF($A229="","",IFERROR(MATCH(ROW()-5,'2_Review &amp; Audit'!$AC$6:$AC$505,0)+5,""))</f>
        <v/>
      </c>
      <c r="K229" s="96" t="str" cm="1">
        <f t="array" ref="K229">IF($A229="","",IF($AU229&lt;&gt;"",IFERROR(MATCH($AU229,'2_Review &amp; Audit'!$H$6:$H$505,0)+5,""),IFERROR(MATCH(1,INDEX(('2_Review &amp; Audit'!$F$6:$F$505=$A229)*('2_Review &amp; Audit'!$I$6:$I$505&gt;=$E229-30)*('2_Review &amp; Audit'!$I$6:$I$505&lt;=$E229+30)*('2_Review &amp; Audit'!$R$6:$R$505&gt;0),0),0)+5,"")))</f>
        <v/>
      </c>
      <c r="L229" s="110" t="str" cm="1">
        <f t="array" ref="L229">IF($K229="","",INDEX('2_Review &amp; Audit'!$H:$H,$K229))</f>
        <v/>
      </c>
      <c r="M229" s="111" t="str">
        <f>IF($K229="","",INDEX('2_Review &amp; Audit'!$I:$I,$K229))</f>
        <v/>
      </c>
      <c r="N229" s="109" t="str" cm="1">
        <f t="array" ref="N229">IF($K229="","",MAX(0,INDEX('2_Review &amp; Audit'!$R:$R,$K229)-SUMIFS($O$7:O228,$K$7:K228,$K229)))</f>
        <v/>
      </c>
      <c r="O229" s="109" t="str">
        <f>IF(OR($K229="",$N229="",$F229=""),"",MIN($F229,$N229))</f>
        <v/>
      </c>
      <c r="P229" s="112" t="str">
        <f>IF($O229="","",$O229*$G229)</f>
        <v/>
      </c>
      <c r="Q229" s="112" t="str">
        <f>IF($M229="","",$H229-IF($P229="",0,$P229)-IF($Y229="",0,$Y229)-IF($AH229="",0,$AH229)-IF($AQ229="",0,$AQ229))</f>
        <v/>
      </c>
      <c r="R229" s="112" t="str">
        <f t="shared" si="33"/>
        <v/>
      </c>
      <c r="S229" s="96" t="str">
        <f>IF($M229="","",MAX(0,N($F229)-N($O229)))</f>
        <v/>
      </c>
      <c r="T229" s="96" t="str" cm="1">
        <f t="array" ref="T229">IF(OR($D229="",$S229="",N($S229)&lt;=0),"",IFERROR(MATCH(1,INDEX(('2_Review &amp; Audit'!$F$6:$F$505=$A229)*('2_Review &amp; Audit'!$I$6:$I$505&gt;=$E229-30)*('2_Review &amp; Audit'!$I$6:$I$505&lt;=$E229+30)*('2_Review &amp; Audit'!$R$6:$R$505&gt;0)*(ROW('2_Review &amp; Audit'!$R$6:$R$505)&gt;$K229),0),0)+5,""))</f>
        <v/>
      </c>
      <c r="U229" s="96" t="str" cm="1">
        <f t="array" ref="U229">IF($T229="","",INDEX('2_Review &amp; Audit'!$H:$H,$T229))</f>
        <v/>
      </c>
      <c r="V229" s="108" t="str">
        <f t="array" ref="V229">IF($T229="","",INDEX('2_Review &amp; Audit'!$I:$I,$T229))</f>
        <v/>
      </c>
      <c r="W229" s="96" t="str">
        <f t="array" ref="W229">IF($T229="","",MAX(0,INDEX('2_Review &amp; Audit'!$H:$H,$T229)-SUMIFS($X$7:X228,$T$7:T228,$T229)))</f>
        <v/>
      </c>
      <c r="X229" s="96" t="str">
        <f t="shared" si="30"/>
        <v/>
      </c>
      <c r="Y229" s="117" t="str">
        <f>IF($X229="","",$X229*$G229)</f>
        <v/>
      </c>
      <c r="Z229" s="117" t="str">
        <f>IF($T229="","",$H229-IF($P229="",0,$P229)-IF($Y229="",0,$Y229))</f>
        <v/>
      </c>
      <c r="AA229" s="117" t="str">
        <f t="shared" si="31"/>
        <v/>
      </c>
      <c r="AB229" s="96" t="str">
        <f t="shared" si="34"/>
        <v/>
      </c>
      <c r="AC229" s="96" t="str">
        <f>IF(OR($D229="",$AB229="",N($AB229)&lt;=0),"",IFERROR(MATCH(1,INDEX(('2_Review &amp; Audit'!$F$6:$F$505=$A229)*('2_Review &amp; Audit'!$I$6:$I$505&gt;=$E229-30)*('2_Review &amp; Audit'!$I$6:$I$505&lt;=$E229+30)*('2_Review &amp; Audit'!$R$6:$R$505&gt;0)*(ROW('2_Review &amp; Audit'!$R$6:$R$505)&gt;$T229),0),0)+5,""))</f>
        <v/>
      </c>
      <c r="AD229" s="96" t="str" cm="1">
        <f t="array" ref="AD229">IF($AC229="","",INDEX('2_Review &amp; Audit'!$H:$H,$AC229))</f>
        <v/>
      </c>
      <c r="AE229" s="108" t="str">
        <f>IF($AC229="","",INDEX('2_Review &amp; Audit'!$I:$I,$AC229))</f>
        <v/>
      </c>
      <c r="AF229" s="96" t="str">
        <f>IF($AC229="","",MAX(0,INDEX('2_Review &amp; Audit'!$H:$H,$AC229)-SUMIFS($AG$7:AG228,$AC$7:AC228,$AC229)))</f>
        <v/>
      </c>
      <c r="AG229" s="96" t="str">
        <f>IF(OR($D229="",$AB229="",$AF229=""),"",MIN($AB229,$AF229))</f>
        <v/>
      </c>
      <c r="AH229" s="117" t="str">
        <f>IF($AG229="","",$AG229*$G229)</f>
        <v/>
      </c>
      <c r="AI229" s="117" t="str">
        <f>IF($AC229="","",$H229-IF($P229="",0,$P229)-IF($Y229="",0,$Y229)-IF($AH229="",0,$AH229))</f>
        <v/>
      </c>
      <c r="AJ229" s="117" t="str">
        <f t="shared" si="32"/>
        <v/>
      </c>
      <c r="AK229" s="96" t="str">
        <f t="shared" si="35"/>
        <v/>
      </c>
      <c r="AL229" s="96" t="str" cm="1">
        <f t="array" ref="AL229">IF(OR($D229="",$AK229="",N($AK229)&lt;=0),"",IFERROR(MATCH(1,INDEX(('2_Review &amp; Audit'!$F$6:$F$505=$A229)*('2_Review &amp; Audit'!$I$6:$I$505&gt;=$E229-30)*('2_Review &amp; Audit'!$I$6:$I$505&lt;=$E229+30)*('2_Review &amp; Audit'!$R$6:$R$505&gt;0)*(ROW('2_Review &amp; Audit'!$R$6:$R$505)&gt;$AC229),0),0)+5,""))</f>
        <v/>
      </c>
      <c r="AM229" s="96" t="str">
        <f>IF($AL229="","",INDEX('2_Review &amp; Audit'!$H:$H,$AL229))</f>
        <v/>
      </c>
      <c r="AN229" s="108" t="str">
        <f>IF($AL229="","",INDEX('2_Review &amp; Audit'!$I:$I,$AL229))</f>
        <v/>
      </c>
      <c r="AO229" s="96" t="str">
        <f>IF($AL229="","",MAX(0,INDEX('2_Review &amp; Audit'!$H:$H,$AL229)-SUMIFS($AP$7:AP228,$AL$7:AL228,$AL229)))</f>
        <v/>
      </c>
      <c r="AP229" s="96" t="str">
        <f>IF(OR($D229="",$AK229="",$AO229=""),"",MIN($AK229,$AO229))</f>
        <v/>
      </c>
      <c r="AQ229" s="117" t="str">
        <f>IF($AP229="","",$AP229*$G229)</f>
        <v/>
      </c>
      <c r="AR229" s="117" t="str">
        <f>IF($AL229="","",$H229-IF($P229="",0,$P229)-IF($Y229="",0,$Y229)-IF($AH229="",0,$AH229)-IF($AQ229="",0,$AQ229))</f>
        <v/>
      </c>
      <c r="AS229" s="117" t="str">
        <f t="shared" si="36"/>
        <v/>
      </c>
      <c r="AT229" s="96" t="str">
        <f t="shared" si="37"/>
        <v/>
      </c>
      <c r="AU229" s="96"/>
    </row>
    <row r="230" spans="1:47" ht="12.75" customHeight="1" x14ac:dyDescent="0.2">
      <c r="A230" s="96" t="str">
        <f>IFERROR(INDEX('2_Review &amp; Audit'!$F$6:$F$505,MATCH(ROW()-5,'2_Review &amp; Audit'!$AC$6:$AC$505,0)),"")</f>
        <v/>
      </c>
      <c r="B230" s="96" t="str">
        <f>IF($A230="","",INDEX('2_Review &amp; Audit'!$C$6:$C$505,MATCH(ROW()-5,'2_Review &amp; Audit'!$AC$6:$AC$505,0)))</f>
        <v/>
      </c>
      <c r="C230" s="96" t="str">
        <f>IF($A230="","",INDEX('2_Review &amp; Audit'!$D$6:$D$505,MATCH(ROW()-5,'2_Review &amp; Audit'!$AC$6:$AC$505,0)))</f>
        <v/>
      </c>
      <c r="D230" s="114" t="str">
        <f>IF($A230="","",INDEX('2_Review &amp; Audit'!$H$6:$H$505,MATCH(ROW()-5,'2_Review &amp; Audit'!$AC$6:$AC$505,0)))</f>
        <v/>
      </c>
      <c r="E230" s="108" t="str">
        <f>IF($A230="","",INDEX('2_Review &amp; Audit'!$M$6:$M$505,MATCH(ROW()-5,'2_Review &amp; Audit'!$AC$6:$AC$505,0)))</f>
        <v/>
      </c>
      <c r="F230" s="109" t="str">
        <f>IF($A230="","",IF(INDEX('2_Review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30" s="142" t="str">
        <f>IF(OR($A230="",$F230=0),"",ABS(INDEX('2_Review &amp; Audit'!$Q$6:$Q$505,MATCH(ROW()-5,'2_Review &amp; Audit'!$AC$6:$AC$505,0))/$F230))</f>
        <v/>
      </c>
      <c r="H230" s="142" t="str">
        <f>IF($A230="","",ABS(INDEX('2_Review &amp; Audit'!$Q$6:$Q$505,MATCH(ROW()-5,'2_Review &amp; Audit'!$AC$6:$AC$505,0))))</f>
        <v/>
      </c>
      <c r="I230" s="96" t="str">
        <f>IF($A230="","",INDEX('2_Review &amp; Audit'!$Y$6:$Y$505,MATCH(ROW()-5,'2_Review &amp; Audit'!$AC$6:$AC$505,0)))</f>
        <v/>
      </c>
      <c r="J230" s="110" t="str">
        <f>IF($A230="","",IFERROR(MATCH(ROW()-5,'2_Review &amp; Audit'!$AC$6:$AC$505,0)+5,""))</f>
        <v/>
      </c>
      <c r="K230" s="96" t="str" cm="1">
        <f t="array" ref="K230">IF($A230="","",IF($AU230&lt;&gt;"",IFERROR(MATCH($AU230,'2_Review &amp; Audit'!$H$6:$H$505,0)+5,""),IFERROR(MATCH(1,INDEX(('2_Review &amp; Audit'!$F$6:$F$505=$A230)*('2_Review &amp; Audit'!$I$6:$I$505&gt;=$E230-30)*('2_Review &amp; Audit'!$I$6:$I$505&lt;=$E230+30)*('2_Review &amp; Audit'!$R$6:$R$505&gt;0),0),0)+5,"")))</f>
        <v/>
      </c>
      <c r="L230" s="110" t="str" cm="1">
        <f t="array" ref="L230">IF($K230="","",INDEX('2_Review &amp; Audit'!$H:$H,$K230))</f>
        <v/>
      </c>
      <c r="M230" s="111" t="str">
        <f>IF($K230="","",INDEX('2_Review &amp; Audit'!$I:$I,$K230))</f>
        <v/>
      </c>
      <c r="N230" s="109" t="str" cm="1">
        <f t="array" ref="N230">IF($K230="","",MAX(0,INDEX('2_Review &amp; Audit'!$R:$R,$K230)-SUMIFS($O$7:O229,$K$7:K229,$K230)))</f>
        <v/>
      </c>
      <c r="O230" s="109" t="str">
        <f>IF(OR($K230="",$N230="",$F230=""),"",MIN($F230,$N230))</f>
        <v/>
      </c>
      <c r="P230" s="112" t="str">
        <f>IF($O230="","",$O230*$G230)</f>
        <v/>
      </c>
      <c r="Q230" s="112" t="str">
        <f>IF($M230="","",$H230-IF($P230="",0,$P230)-IF($Y230="",0,$Y230)-IF($AH230="",0,$AH230)-IF($AQ230="",0,$AQ230))</f>
        <v/>
      </c>
      <c r="R230" s="112" t="str">
        <f t="shared" si="33"/>
        <v/>
      </c>
      <c r="S230" s="96" t="str">
        <f>IF($M230="","",MAX(0,N($F230)-N($O230)))</f>
        <v/>
      </c>
      <c r="T230" s="96" t="str" cm="1">
        <f t="array" ref="T230">IF(OR($D230="",$S230="",N($S230)&lt;=0),"",IFERROR(MATCH(1,INDEX(('2_Review &amp; Audit'!$F$6:$F$505=$A230)*('2_Review &amp; Audit'!$I$6:$I$505&gt;=$E230-30)*('2_Review &amp; Audit'!$I$6:$I$505&lt;=$E230+30)*('2_Review &amp; Audit'!$R$6:$R$505&gt;0)*(ROW('2_Review &amp; Audit'!$R$6:$R$505)&gt;$K230),0),0)+5,""))</f>
        <v/>
      </c>
      <c r="U230" s="96" t="str" cm="1">
        <f t="array" ref="U230">IF($T230="","",INDEX('2_Review &amp; Audit'!$H:$H,$T230))</f>
        <v/>
      </c>
      <c r="V230" s="108" t="str">
        <f t="array" ref="V230">IF($T230="","",INDEX('2_Review &amp; Audit'!$I:$I,$T230))</f>
        <v/>
      </c>
      <c r="W230" s="96" t="str">
        <f t="array" ref="W230">IF($T230="","",MAX(0,INDEX('2_Review &amp; Audit'!$H:$H,$T230)-SUMIFS($X$7:X229,$T$7:T229,$T230)))</f>
        <v/>
      </c>
      <c r="X230" s="96" t="str">
        <f t="shared" si="30"/>
        <v/>
      </c>
      <c r="Y230" s="117" t="str">
        <f>IF($X230="","",$X230*$G230)</f>
        <v/>
      </c>
      <c r="Z230" s="117" t="str">
        <f>IF($T230="","",$H230-IF($P230="",0,$P230)-IF($Y230="",0,$Y230))</f>
        <v/>
      </c>
      <c r="AA230" s="117" t="str">
        <f t="shared" si="31"/>
        <v/>
      </c>
      <c r="AB230" s="96" t="str">
        <f t="shared" si="34"/>
        <v/>
      </c>
      <c r="AC230" s="96" t="str">
        <f>IF(OR($D230="",$AB230="",N($AB230)&lt;=0),"",IFERROR(MATCH(1,INDEX(('2_Review &amp; Audit'!$F$6:$F$505=$A230)*('2_Review &amp; Audit'!$I$6:$I$505&gt;=$E230-30)*('2_Review &amp; Audit'!$I$6:$I$505&lt;=$E230+30)*('2_Review &amp; Audit'!$R$6:$R$505&gt;0)*(ROW('2_Review &amp; Audit'!$R$6:$R$505)&gt;$T230),0),0)+5,""))</f>
        <v/>
      </c>
      <c r="AD230" s="96" t="str" cm="1">
        <f t="array" ref="AD230">IF($AC230="","",INDEX('2_Review &amp; Audit'!$H:$H,$AC230))</f>
        <v/>
      </c>
      <c r="AE230" s="108" t="str">
        <f>IF($AC230="","",INDEX('2_Review &amp; Audit'!$I:$I,$AC230))</f>
        <v/>
      </c>
      <c r="AF230" s="96" t="str">
        <f>IF($AC230="","",MAX(0,INDEX('2_Review &amp; Audit'!$H:$H,$AC230)-SUMIFS($AG$7:AG229,$AC$7:AC229,$AC230)))</f>
        <v/>
      </c>
      <c r="AG230" s="96" t="str">
        <f>IF(OR($D230="",$AB230="",$AF230=""),"",MIN($AB230,$AF230))</f>
        <v/>
      </c>
      <c r="AH230" s="117" t="str">
        <f>IF($AG230="","",$AG230*$G230)</f>
        <v/>
      </c>
      <c r="AI230" s="117" t="str">
        <f>IF($AC230="","",$H230-IF($P230="",0,$P230)-IF($Y230="",0,$Y230)-IF($AH230="",0,$AH230))</f>
        <v/>
      </c>
      <c r="AJ230" s="117" t="str">
        <f t="shared" si="32"/>
        <v/>
      </c>
      <c r="AK230" s="96" t="str">
        <f t="shared" si="35"/>
        <v/>
      </c>
      <c r="AL230" s="96" t="str" cm="1">
        <f t="array" ref="AL230">IF(OR($D230="",$AK230="",N($AK230)&lt;=0),"",IFERROR(MATCH(1,INDEX(('2_Review &amp; Audit'!$F$6:$F$505=$A230)*('2_Review &amp; Audit'!$I$6:$I$505&gt;=$E230-30)*('2_Review &amp; Audit'!$I$6:$I$505&lt;=$E230+30)*('2_Review &amp; Audit'!$R$6:$R$505&gt;0)*(ROW('2_Review &amp; Audit'!$R$6:$R$505)&gt;$AC230),0),0)+5,""))</f>
        <v/>
      </c>
      <c r="AM230" s="96" t="str">
        <f>IF($AL230="","",INDEX('2_Review &amp; Audit'!$H:$H,$AL230))</f>
        <v/>
      </c>
      <c r="AN230" s="108" t="str">
        <f>IF($AL230="","",INDEX('2_Review &amp; Audit'!$I:$I,$AL230))</f>
        <v/>
      </c>
      <c r="AO230" s="96" t="str">
        <f>IF($AL230="","",MAX(0,INDEX('2_Review &amp; Audit'!$H:$H,$AL230)-SUMIFS($AP$7:AP229,$AL$7:AL229,$AL230)))</f>
        <v/>
      </c>
      <c r="AP230" s="96" t="str">
        <f>IF(OR($D230="",$AK230="",$AO230=""),"",MIN($AK230,$AO230))</f>
        <v/>
      </c>
      <c r="AQ230" s="117" t="str">
        <f>IF($AP230="","",$AP230*$G230)</f>
        <v/>
      </c>
      <c r="AR230" s="117" t="str">
        <f>IF($AL230="","",$H230-IF($P230="",0,$P230)-IF($Y230="",0,$Y230)-IF($AH230="",0,$AH230)-IF($AQ230="",0,$AQ230))</f>
        <v/>
      </c>
      <c r="AS230" s="117" t="str">
        <f t="shared" si="36"/>
        <v/>
      </c>
      <c r="AT230" s="96" t="str">
        <f t="shared" si="37"/>
        <v/>
      </c>
      <c r="AU230" s="96"/>
    </row>
    <row r="231" spans="1:47" ht="12.75" customHeight="1" x14ac:dyDescent="0.2">
      <c r="A231" s="96" t="str">
        <f>IFERROR(INDEX('2_Review &amp; Audit'!$F$6:$F$505,MATCH(ROW()-5,'2_Review &amp; Audit'!$AC$6:$AC$505,0)),"")</f>
        <v/>
      </c>
      <c r="B231" s="96" t="str">
        <f>IF($A231="","",INDEX('2_Review &amp; Audit'!$C$6:$C$505,MATCH(ROW()-5,'2_Review &amp; Audit'!$AC$6:$AC$505,0)))</f>
        <v/>
      </c>
      <c r="C231" s="96" t="str">
        <f>IF($A231="","",INDEX('2_Review &amp; Audit'!$D$6:$D$505,MATCH(ROW()-5,'2_Review &amp; Audit'!$AC$6:$AC$505,0)))</f>
        <v/>
      </c>
      <c r="D231" s="114" t="str">
        <f>IF($A231="","",INDEX('2_Review &amp; Audit'!$H$6:$H$505,MATCH(ROW()-5,'2_Review &amp; Audit'!$AC$6:$AC$505,0)))</f>
        <v/>
      </c>
      <c r="E231" s="108" t="str">
        <f>IF($A231="","",INDEX('2_Review &amp; Audit'!$M$6:$M$505,MATCH(ROW()-5,'2_Review &amp; Audit'!$AC$6:$AC$505,0)))</f>
        <v/>
      </c>
      <c r="F231" s="109" t="str">
        <f>IF($A231="","",IF(INDEX('2_Review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31" s="142" t="str">
        <f>IF(OR($A231="",$F231=0),"",ABS(INDEX('2_Review &amp; Audit'!$Q$6:$Q$505,MATCH(ROW()-5,'2_Review &amp; Audit'!$AC$6:$AC$505,0))/$F231))</f>
        <v/>
      </c>
      <c r="H231" s="142" t="str">
        <f>IF($A231="","",ABS(INDEX('2_Review &amp; Audit'!$Q$6:$Q$505,MATCH(ROW()-5,'2_Review &amp; Audit'!$AC$6:$AC$505,0))))</f>
        <v/>
      </c>
      <c r="I231" s="96" t="str">
        <f>IF($A231="","",INDEX('2_Review &amp; Audit'!$Y$6:$Y$505,MATCH(ROW()-5,'2_Review &amp; Audit'!$AC$6:$AC$505,0)))</f>
        <v/>
      </c>
      <c r="J231" s="110" t="str">
        <f>IF($A231="","",IFERROR(MATCH(ROW()-5,'2_Review &amp; Audit'!$AC$6:$AC$505,0)+5,""))</f>
        <v/>
      </c>
      <c r="K231" s="96" t="str" cm="1">
        <f t="array" ref="K231">IF($A231="","",IF($AU231&lt;&gt;"",IFERROR(MATCH($AU231,'2_Review &amp; Audit'!$H$6:$H$505,0)+5,""),IFERROR(MATCH(1,INDEX(('2_Review &amp; Audit'!$F$6:$F$505=$A231)*('2_Review &amp; Audit'!$I$6:$I$505&gt;=$E231-30)*('2_Review &amp; Audit'!$I$6:$I$505&lt;=$E231+30)*('2_Review &amp; Audit'!$R$6:$R$505&gt;0),0),0)+5,"")))</f>
        <v/>
      </c>
      <c r="L231" s="110" t="str" cm="1">
        <f t="array" ref="L231">IF($K231="","",INDEX('2_Review &amp; Audit'!$H:$H,$K231))</f>
        <v/>
      </c>
      <c r="M231" s="111" t="str">
        <f>IF($K231="","",INDEX('2_Review &amp; Audit'!$I:$I,$K231))</f>
        <v/>
      </c>
      <c r="N231" s="109" t="str" cm="1">
        <f t="array" ref="N231">IF($K231="","",MAX(0,INDEX('2_Review &amp; Audit'!$R:$R,$K231)-SUMIFS($O$7:O230,$K$7:K230,$K231)))</f>
        <v/>
      </c>
      <c r="O231" s="109" t="str">
        <f>IF(OR($K231="",$N231="",$F231=""),"",MIN($F231,$N231))</f>
        <v/>
      </c>
      <c r="P231" s="112" t="str">
        <f>IF($O231="","",$O231*$G231)</f>
        <v/>
      </c>
      <c r="Q231" s="112" t="str">
        <f>IF($M231="","",$H231-IF($P231="",0,$P231)-IF($Y231="",0,$Y231)-IF($AH231="",0,$AH231)-IF($AQ231="",0,$AQ231))</f>
        <v/>
      </c>
      <c r="R231" s="112" t="str">
        <f t="shared" si="33"/>
        <v/>
      </c>
      <c r="S231" s="96" t="str">
        <f>IF($M231="","",MAX(0,N($F231)-N($O231)))</f>
        <v/>
      </c>
      <c r="T231" s="96" t="str" cm="1">
        <f t="array" ref="T231">IF(OR($D231="",$S231="",N($S231)&lt;=0),"",IFERROR(MATCH(1,INDEX(('2_Review &amp; Audit'!$F$6:$F$505=$A231)*('2_Review &amp; Audit'!$I$6:$I$505&gt;=$E231-30)*('2_Review &amp; Audit'!$I$6:$I$505&lt;=$E231+30)*('2_Review &amp; Audit'!$R$6:$R$505&gt;0)*(ROW('2_Review &amp; Audit'!$R$6:$R$505)&gt;$K231),0),0)+5,""))</f>
        <v/>
      </c>
      <c r="U231" s="96" t="str" cm="1">
        <f t="array" ref="U231">IF($T231="","",INDEX('2_Review &amp; Audit'!$H:$H,$T231))</f>
        <v/>
      </c>
      <c r="V231" s="108" t="str">
        <f t="array" ref="V231">IF($T231="","",INDEX('2_Review &amp; Audit'!$I:$I,$T231))</f>
        <v/>
      </c>
      <c r="W231" s="96" t="str">
        <f t="array" ref="W231">IF($T231="","",MAX(0,INDEX('2_Review &amp; Audit'!$H:$H,$T231)-SUMIFS($X$7:X230,$T$7:T230,$T231)))</f>
        <v/>
      </c>
      <c r="X231" s="96" t="str">
        <f t="shared" si="30"/>
        <v/>
      </c>
      <c r="Y231" s="117" t="str">
        <f>IF($X231="","",$X231*$G231)</f>
        <v/>
      </c>
      <c r="Z231" s="117" t="str">
        <f>IF($T231="","",$H231-IF($P231="",0,$P231)-IF($Y231="",0,$Y231))</f>
        <v/>
      </c>
      <c r="AA231" s="117" t="str">
        <f t="shared" si="31"/>
        <v/>
      </c>
      <c r="AB231" s="96" t="str">
        <f t="shared" si="34"/>
        <v/>
      </c>
      <c r="AC231" s="96" t="str">
        <f>IF(OR($D231="",$AB231="",N($AB231)&lt;=0),"",IFERROR(MATCH(1,INDEX(('2_Review &amp; Audit'!$F$6:$F$505=$A231)*('2_Review &amp; Audit'!$I$6:$I$505&gt;=$E231-30)*('2_Review &amp; Audit'!$I$6:$I$505&lt;=$E231+30)*('2_Review &amp; Audit'!$R$6:$R$505&gt;0)*(ROW('2_Review &amp; Audit'!$R$6:$R$505)&gt;$T231),0),0)+5,""))</f>
        <v/>
      </c>
      <c r="AD231" s="96" t="str" cm="1">
        <f t="array" ref="AD231">IF($AC231="","",INDEX('2_Review &amp; Audit'!$H:$H,$AC231))</f>
        <v/>
      </c>
      <c r="AE231" s="108" t="str">
        <f>IF($AC231="","",INDEX('2_Review &amp; Audit'!$I:$I,$AC231))</f>
        <v/>
      </c>
      <c r="AF231" s="96" t="str">
        <f>IF($AC231="","",MAX(0,INDEX('2_Review &amp; Audit'!$H:$H,$AC231)-SUMIFS($AG$7:AG230,$AC$7:AC230,$AC231)))</f>
        <v/>
      </c>
      <c r="AG231" s="96" t="str">
        <f>IF(OR($D231="",$AB231="",$AF231=""),"",MIN($AB231,$AF231))</f>
        <v/>
      </c>
      <c r="AH231" s="117" t="str">
        <f>IF($AG231="","",$AG231*$G231)</f>
        <v/>
      </c>
      <c r="AI231" s="117" t="str">
        <f>IF($AC231="","",$H231-IF($P231="",0,$P231)-IF($Y231="",0,$Y231)-IF($AH231="",0,$AH231))</f>
        <v/>
      </c>
      <c r="AJ231" s="117" t="str">
        <f t="shared" si="32"/>
        <v/>
      </c>
      <c r="AK231" s="96" t="str">
        <f t="shared" si="35"/>
        <v/>
      </c>
      <c r="AL231" s="96" t="str" cm="1">
        <f t="array" ref="AL231">IF(OR($D231="",$AK231="",N($AK231)&lt;=0),"",IFERROR(MATCH(1,INDEX(('2_Review &amp; Audit'!$F$6:$F$505=$A231)*('2_Review &amp; Audit'!$I$6:$I$505&gt;=$E231-30)*('2_Review &amp; Audit'!$I$6:$I$505&lt;=$E231+30)*('2_Review &amp; Audit'!$R$6:$R$505&gt;0)*(ROW('2_Review &amp; Audit'!$R$6:$R$505)&gt;$AC231),0),0)+5,""))</f>
        <v/>
      </c>
      <c r="AM231" s="96" t="str">
        <f>IF($AL231="","",INDEX('2_Review &amp; Audit'!$H:$H,$AL231))</f>
        <v/>
      </c>
      <c r="AN231" s="108" t="str">
        <f>IF($AL231="","",INDEX('2_Review &amp; Audit'!$I:$I,$AL231))</f>
        <v/>
      </c>
      <c r="AO231" s="96" t="str">
        <f>IF($AL231="","",MAX(0,INDEX('2_Review &amp; Audit'!$H:$H,$AL231)-SUMIFS($AP$7:AP230,$AL$7:AL230,$AL231)))</f>
        <v/>
      </c>
      <c r="AP231" s="96" t="str">
        <f>IF(OR($D231="",$AK231="",$AO231=""),"",MIN($AK231,$AO231))</f>
        <v/>
      </c>
      <c r="AQ231" s="117" t="str">
        <f>IF($AP231="","",$AP231*$G231)</f>
        <v/>
      </c>
      <c r="AR231" s="117" t="str">
        <f>IF($AL231="","",$H231-IF($P231="",0,$P231)-IF($Y231="",0,$Y231)-IF($AH231="",0,$AH231)-IF($AQ231="",0,$AQ231))</f>
        <v/>
      </c>
      <c r="AS231" s="117" t="str">
        <f t="shared" si="36"/>
        <v/>
      </c>
      <c r="AT231" s="96" t="str">
        <f t="shared" si="37"/>
        <v/>
      </c>
      <c r="AU231" s="96"/>
    </row>
    <row r="232" spans="1:47" ht="12.75" customHeight="1" x14ac:dyDescent="0.2">
      <c r="A232" s="96" t="str">
        <f>IFERROR(INDEX('2_Review &amp; Audit'!$F$6:$F$505,MATCH(ROW()-5,'2_Review &amp; Audit'!$AC$6:$AC$505,0)),"")</f>
        <v/>
      </c>
      <c r="B232" s="96" t="str">
        <f>IF($A232="","",INDEX('2_Review &amp; Audit'!$C$6:$C$505,MATCH(ROW()-5,'2_Review &amp; Audit'!$AC$6:$AC$505,0)))</f>
        <v/>
      </c>
      <c r="C232" s="96" t="str">
        <f>IF($A232="","",INDEX('2_Review &amp; Audit'!$D$6:$D$505,MATCH(ROW()-5,'2_Review &amp; Audit'!$AC$6:$AC$505,0)))</f>
        <v/>
      </c>
      <c r="D232" s="114" t="str">
        <f>IF($A232="","",INDEX('2_Review &amp; Audit'!$H$6:$H$505,MATCH(ROW()-5,'2_Review &amp; Audit'!$AC$6:$AC$505,0)))</f>
        <v/>
      </c>
      <c r="E232" s="108" t="str">
        <f>IF($A232="","",INDEX('2_Review &amp; Audit'!$M$6:$M$505,MATCH(ROW()-5,'2_Review &amp; Audit'!$AC$6:$AC$505,0)))</f>
        <v/>
      </c>
      <c r="F232" s="109" t="str">
        <f>IF($A232="","",IF(INDEX('2_Review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32" s="142" t="str">
        <f>IF(OR($A232="",$F232=0),"",ABS(INDEX('2_Review &amp; Audit'!$Q$6:$Q$505,MATCH(ROW()-5,'2_Review &amp; Audit'!$AC$6:$AC$505,0))/$F232))</f>
        <v/>
      </c>
      <c r="H232" s="142" t="str">
        <f>IF($A232="","",ABS(INDEX('2_Review &amp; Audit'!$Q$6:$Q$505,MATCH(ROW()-5,'2_Review &amp; Audit'!$AC$6:$AC$505,0))))</f>
        <v/>
      </c>
      <c r="I232" s="96" t="str">
        <f>IF($A232="","",INDEX('2_Review &amp; Audit'!$Y$6:$Y$505,MATCH(ROW()-5,'2_Review &amp; Audit'!$AC$6:$AC$505,0)))</f>
        <v/>
      </c>
      <c r="J232" s="110" t="str">
        <f>IF($A232="","",IFERROR(MATCH(ROW()-5,'2_Review &amp; Audit'!$AC$6:$AC$505,0)+5,""))</f>
        <v/>
      </c>
      <c r="K232" s="96" t="str" cm="1">
        <f t="array" ref="K232">IF($A232="","",IF($AU232&lt;&gt;"",IFERROR(MATCH($AU232,'2_Review &amp; Audit'!$H$6:$H$505,0)+5,""),IFERROR(MATCH(1,INDEX(('2_Review &amp; Audit'!$F$6:$F$505=$A232)*('2_Review &amp; Audit'!$I$6:$I$505&gt;=$E232-30)*('2_Review &amp; Audit'!$I$6:$I$505&lt;=$E232+30)*('2_Review &amp; Audit'!$R$6:$R$505&gt;0),0),0)+5,"")))</f>
        <v/>
      </c>
      <c r="L232" s="110" t="str" cm="1">
        <f t="array" ref="L232">IF($K232="","",INDEX('2_Review &amp; Audit'!$H:$H,$K232))</f>
        <v/>
      </c>
      <c r="M232" s="111" t="str">
        <f>IF($K232="","",INDEX('2_Review &amp; Audit'!$I:$I,$K232))</f>
        <v/>
      </c>
      <c r="N232" s="109" t="str" cm="1">
        <f t="array" ref="N232">IF($K232="","",MAX(0,INDEX('2_Review &amp; Audit'!$R:$R,$K232)-SUMIFS($O$7:O231,$K$7:K231,$K232)))</f>
        <v/>
      </c>
      <c r="O232" s="109" t="str">
        <f>IF(OR($K232="",$N232="",$F232=""),"",MIN($F232,$N232))</f>
        <v/>
      </c>
      <c r="P232" s="112" t="str">
        <f>IF($O232="","",$O232*$G232)</f>
        <v/>
      </c>
      <c r="Q232" s="112" t="str">
        <f>IF($M232="","",$H232-IF($P232="",0,$P232)-IF($Y232="",0,$Y232)-IF($AH232="",0,$AH232)-IF($AQ232="",0,$AQ232))</f>
        <v/>
      </c>
      <c r="R232" s="112" t="str">
        <f t="shared" si="33"/>
        <v/>
      </c>
      <c r="S232" s="96" t="str">
        <f>IF($M232="","",MAX(0,N($F232)-N($O232)))</f>
        <v/>
      </c>
      <c r="T232" s="96" t="str" cm="1">
        <f t="array" ref="T232">IF(OR($D232="",$S232="",N($S232)&lt;=0),"",IFERROR(MATCH(1,INDEX(('2_Review &amp; Audit'!$F$6:$F$505=$A232)*('2_Review &amp; Audit'!$I$6:$I$505&gt;=$E232-30)*('2_Review &amp; Audit'!$I$6:$I$505&lt;=$E232+30)*('2_Review &amp; Audit'!$R$6:$R$505&gt;0)*(ROW('2_Review &amp; Audit'!$R$6:$R$505)&gt;$K232),0),0)+5,""))</f>
        <v/>
      </c>
      <c r="U232" s="96" t="str" cm="1">
        <f t="array" ref="U232">IF($T232="","",INDEX('2_Review &amp; Audit'!$H:$H,$T232))</f>
        <v/>
      </c>
      <c r="V232" s="108" t="str">
        <f t="array" ref="V232">IF($T232="","",INDEX('2_Review &amp; Audit'!$I:$I,$T232))</f>
        <v/>
      </c>
      <c r="W232" s="96" t="str">
        <f t="array" ref="W232">IF($T232="","",MAX(0,INDEX('2_Review &amp; Audit'!$H:$H,$T232)-SUMIFS($X$7:X231,$T$7:T231,$T232)))</f>
        <v/>
      </c>
      <c r="X232" s="96" t="str">
        <f t="shared" si="30"/>
        <v/>
      </c>
      <c r="Y232" s="117" t="str">
        <f>IF($X232="","",$X232*$G232)</f>
        <v/>
      </c>
      <c r="Z232" s="117" t="str">
        <f>IF($T232="","",$H232-IF($P232="",0,$P232)-IF($Y232="",0,$Y232))</f>
        <v/>
      </c>
      <c r="AA232" s="117" t="str">
        <f t="shared" si="31"/>
        <v/>
      </c>
      <c r="AB232" s="96" t="str">
        <f t="shared" si="34"/>
        <v/>
      </c>
      <c r="AC232" s="96" t="str">
        <f>IF(OR($D232="",$AB232="",N($AB232)&lt;=0),"",IFERROR(MATCH(1,INDEX(('2_Review &amp; Audit'!$F$6:$F$505=$A232)*('2_Review &amp; Audit'!$I$6:$I$505&gt;=$E232-30)*('2_Review &amp; Audit'!$I$6:$I$505&lt;=$E232+30)*('2_Review &amp; Audit'!$R$6:$R$505&gt;0)*(ROW('2_Review &amp; Audit'!$R$6:$R$505)&gt;$T232),0),0)+5,""))</f>
        <v/>
      </c>
      <c r="AD232" s="96" t="str" cm="1">
        <f t="array" ref="AD232">IF($AC232="","",INDEX('2_Review &amp; Audit'!$H:$H,$AC232))</f>
        <v/>
      </c>
      <c r="AE232" s="108" t="str">
        <f>IF($AC232="","",INDEX('2_Review &amp; Audit'!$I:$I,$AC232))</f>
        <v/>
      </c>
      <c r="AF232" s="96" t="str">
        <f>IF($AC232="","",MAX(0,INDEX('2_Review &amp; Audit'!$H:$H,$AC232)-SUMIFS($AG$7:AG231,$AC$7:AC231,$AC232)))</f>
        <v/>
      </c>
      <c r="AG232" s="96" t="str">
        <f>IF(OR($D232="",$AB232="",$AF232=""),"",MIN($AB232,$AF232))</f>
        <v/>
      </c>
      <c r="AH232" s="117" t="str">
        <f>IF($AG232="","",$AG232*$G232)</f>
        <v/>
      </c>
      <c r="AI232" s="117" t="str">
        <f>IF($AC232="","",$H232-IF($P232="",0,$P232)-IF($Y232="",0,$Y232)-IF($AH232="",0,$AH232))</f>
        <v/>
      </c>
      <c r="AJ232" s="117" t="str">
        <f t="shared" si="32"/>
        <v/>
      </c>
      <c r="AK232" s="96" t="str">
        <f t="shared" si="35"/>
        <v/>
      </c>
      <c r="AL232" s="96" t="str" cm="1">
        <f t="array" ref="AL232">IF(OR($D232="",$AK232="",N($AK232)&lt;=0),"",IFERROR(MATCH(1,INDEX(('2_Review &amp; Audit'!$F$6:$F$505=$A232)*('2_Review &amp; Audit'!$I$6:$I$505&gt;=$E232-30)*('2_Review &amp; Audit'!$I$6:$I$505&lt;=$E232+30)*('2_Review &amp; Audit'!$R$6:$R$505&gt;0)*(ROW('2_Review &amp; Audit'!$R$6:$R$505)&gt;$AC232),0),0)+5,""))</f>
        <v/>
      </c>
      <c r="AM232" s="96" t="str">
        <f>IF($AL232="","",INDEX('2_Review &amp; Audit'!$H:$H,$AL232))</f>
        <v/>
      </c>
      <c r="AN232" s="108" t="str">
        <f>IF($AL232="","",INDEX('2_Review &amp; Audit'!$I:$I,$AL232))</f>
        <v/>
      </c>
      <c r="AO232" s="96" t="str">
        <f>IF($AL232="","",MAX(0,INDEX('2_Review &amp; Audit'!$H:$H,$AL232)-SUMIFS($AP$7:AP231,$AL$7:AL231,$AL232)))</f>
        <v/>
      </c>
      <c r="AP232" s="96" t="str">
        <f>IF(OR($D232="",$AK232="",$AO232=""),"",MIN($AK232,$AO232))</f>
        <v/>
      </c>
      <c r="AQ232" s="117" t="str">
        <f>IF($AP232="","",$AP232*$G232)</f>
        <v/>
      </c>
      <c r="AR232" s="117" t="str">
        <f>IF($AL232="","",$H232-IF($P232="",0,$P232)-IF($Y232="",0,$Y232)-IF($AH232="",0,$AH232)-IF($AQ232="",0,$AQ232))</f>
        <v/>
      </c>
      <c r="AS232" s="117" t="str">
        <f t="shared" si="36"/>
        <v/>
      </c>
      <c r="AT232" s="96" t="str">
        <f t="shared" si="37"/>
        <v/>
      </c>
      <c r="AU232" s="96"/>
    </row>
    <row r="233" spans="1:47" ht="12.75" customHeight="1" x14ac:dyDescent="0.2">
      <c r="A233" s="96" t="str">
        <f>IFERROR(INDEX('2_Review &amp; Audit'!$F$6:$F$505,MATCH(ROW()-5,'2_Review &amp; Audit'!$AC$6:$AC$505,0)),"")</f>
        <v/>
      </c>
      <c r="B233" s="96" t="str">
        <f>IF($A233="","",INDEX('2_Review &amp; Audit'!$C$6:$C$505,MATCH(ROW()-5,'2_Review &amp; Audit'!$AC$6:$AC$505,0)))</f>
        <v/>
      </c>
      <c r="C233" s="96" t="str">
        <f>IF($A233="","",INDEX('2_Review &amp; Audit'!$D$6:$D$505,MATCH(ROW()-5,'2_Review &amp; Audit'!$AC$6:$AC$505,0)))</f>
        <v/>
      </c>
      <c r="D233" s="114" t="str">
        <f>IF($A233="","",INDEX('2_Review &amp; Audit'!$H$6:$H$505,MATCH(ROW()-5,'2_Review &amp; Audit'!$AC$6:$AC$505,0)))</f>
        <v/>
      </c>
      <c r="E233" s="108" t="str">
        <f>IF($A233="","",INDEX('2_Review &amp; Audit'!$M$6:$M$505,MATCH(ROW()-5,'2_Review &amp; Audit'!$AC$6:$AC$505,0)))</f>
        <v/>
      </c>
      <c r="F233" s="109" t="str">
        <f>IF($A233="","",IF(INDEX('2_Review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33" s="142" t="str">
        <f>IF(OR($A233="",$F233=0),"",ABS(INDEX('2_Review &amp; Audit'!$Q$6:$Q$505,MATCH(ROW()-5,'2_Review &amp; Audit'!$AC$6:$AC$505,0))/$F233))</f>
        <v/>
      </c>
      <c r="H233" s="142" t="str">
        <f>IF($A233="","",ABS(INDEX('2_Review &amp; Audit'!$Q$6:$Q$505,MATCH(ROW()-5,'2_Review &amp; Audit'!$AC$6:$AC$505,0))))</f>
        <v/>
      </c>
      <c r="I233" s="96" t="str">
        <f>IF($A233="","",INDEX('2_Review &amp; Audit'!$Y$6:$Y$505,MATCH(ROW()-5,'2_Review &amp; Audit'!$AC$6:$AC$505,0)))</f>
        <v/>
      </c>
      <c r="J233" s="110" t="str">
        <f>IF($A233="","",IFERROR(MATCH(ROW()-5,'2_Review &amp; Audit'!$AC$6:$AC$505,0)+5,""))</f>
        <v/>
      </c>
      <c r="K233" s="96" t="str" cm="1">
        <f t="array" ref="K233">IF($A233="","",IF($AU233&lt;&gt;"",IFERROR(MATCH($AU233,'2_Review &amp; Audit'!$H$6:$H$505,0)+5,""),IFERROR(MATCH(1,INDEX(('2_Review &amp; Audit'!$F$6:$F$505=$A233)*('2_Review &amp; Audit'!$I$6:$I$505&gt;=$E233-30)*('2_Review &amp; Audit'!$I$6:$I$505&lt;=$E233+30)*('2_Review &amp; Audit'!$R$6:$R$505&gt;0),0),0)+5,"")))</f>
        <v/>
      </c>
      <c r="L233" s="110" t="str" cm="1">
        <f t="array" ref="L233">IF($K233="","",INDEX('2_Review &amp; Audit'!$H:$H,$K233))</f>
        <v/>
      </c>
      <c r="M233" s="111" t="str">
        <f>IF($K233="","",INDEX('2_Review &amp; Audit'!$I:$I,$K233))</f>
        <v/>
      </c>
      <c r="N233" s="109" t="str" cm="1">
        <f t="array" ref="N233">IF($K233="","",MAX(0,INDEX('2_Review &amp; Audit'!$R:$R,$K233)-SUMIFS($O$7:O232,$K$7:K232,$K233)))</f>
        <v/>
      </c>
      <c r="O233" s="109" t="str">
        <f>IF(OR($K233="",$N233="",$F233=""),"",MIN($F233,$N233))</f>
        <v/>
      </c>
      <c r="P233" s="112" t="str">
        <f>IF($O233="","",$O233*$G233)</f>
        <v/>
      </c>
      <c r="Q233" s="112" t="str">
        <f>IF($M233="","",$H233-IF($P233="",0,$P233)-IF($Y233="",0,$Y233)-IF($AH233="",0,$AH233)-IF($AQ233="",0,$AQ233))</f>
        <v/>
      </c>
      <c r="R233" s="112" t="str">
        <f t="shared" si="33"/>
        <v/>
      </c>
      <c r="S233" s="96" t="str">
        <f>IF($M233="","",MAX(0,N($F233)-N($O233)))</f>
        <v/>
      </c>
      <c r="T233" s="96" t="str" cm="1">
        <f t="array" ref="T233">IF(OR($D233="",$S233="",N($S233)&lt;=0),"",IFERROR(MATCH(1,INDEX(('2_Review &amp; Audit'!$F$6:$F$505=$A233)*('2_Review &amp; Audit'!$I$6:$I$505&gt;=$E233-30)*('2_Review &amp; Audit'!$I$6:$I$505&lt;=$E233+30)*('2_Review &amp; Audit'!$R$6:$R$505&gt;0)*(ROW('2_Review &amp; Audit'!$R$6:$R$505)&gt;$K233),0),0)+5,""))</f>
        <v/>
      </c>
      <c r="U233" s="96" t="str" cm="1">
        <f t="array" ref="U233">IF($T233="","",INDEX('2_Review &amp; Audit'!$H:$H,$T233))</f>
        <v/>
      </c>
      <c r="V233" s="108" t="str">
        <f t="array" ref="V233">IF($T233="","",INDEX('2_Review &amp; Audit'!$I:$I,$T233))</f>
        <v/>
      </c>
      <c r="W233" s="96" t="str">
        <f t="array" ref="W233">IF($T233="","",MAX(0,INDEX('2_Review &amp; Audit'!$H:$H,$T233)-SUMIFS($X$7:X232,$T$7:T232,$T233)))</f>
        <v/>
      </c>
      <c r="X233" s="96" t="str">
        <f t="shared" si="30"/>
        <v/>
      </c>
      <c r="Y233" s="117" t="str">
        <f>IF($X233="","",$X233*$G233)</f>
        <v/>
      </c>
      <c r="Z233" s="117" t="str">
        <f>IF($T233="","",$H233-IF($P233="",0,$P233)-IF($Y233="",0,$Y233))</f>
        <v/>
      </c>
      <c r="AA233" s="117" t="str">
        <f t="shared" si="31"/>
        <v/>
      </c>
      <c r="AB233" s="96" t="str">
        <f t="shared" si="34"/>
        <v/>
      </c>
      <c r="AC233" s="96" t="str">
        <f>IF(OR($D233="",$AB233="",N($AB233)&lt;=0),"",IFERROR(MATCH(1,INDEX(('2_Review &amp; Audit'!$F$6:$F$505=$A233)*('2_Review &amp; Audit'!$I$6:$I$505&gt;=$E233-30)*('2_Review &amp; Audit'!$I$6:$I$505&lt;=$E233+30)*('2_Review &amp; Audit'!$R$6:$R$505&gt;0)*(ROW('2_Review &amp; Audit'!$R$6:$R$505)&gt;$T233),0),0)+5,""))</f>
        <v/>
      </c>
      <c r="AD233" s="96" t="str" cm="1">
        <f t="array" ref="AD233">IF($AC233="","",INDEX('2_Review &amp; Audit'!$H:$H,$AC233))</f>
        <v/>
      </c>
      <c r="AE233" s="108" t="str">
        <f>IF($AC233="","",INDEX('2_Review &amp; Audit'!$I:$I,$AC233))</f>
        <v/>
      </c>
      <c r="AF233" s="96" t="str">
        <f>IF($AC233="","",MAX(0,INDEX('2_Review &amp; Audit'!$H:$H,$AC233)-SUMIFS($AG$7:AG232,$AC$7:AC232,$AC233)))</f>
        <v/>
      </c>
      <c r="AG233" s="96" t="str">
        <f>IF(OR($D233="",$AB233="",$AF233=""),"",MIN($AB233,$AF233))</f>
        <v/>
      </c>
      <c r="AH233" s="117" t="str">
        <f>IF($AG233="","",$AG233*$G233)</f>
        <v/>
      </c>
      <c r="AI233" s="117" t="str">
        <f>IF($AC233="","",$H233-IF($P233="",0,$P233)-IF($Y233="",0,$Y233)-IF($AH233="",0,$AH233))</f>
        <v/>
      </c>
      <c r="AJ233" s="117" t="str">
        <f t="shared" si="32"/>
        <v/>
      </c>
      <c r="AK233" s="96" t="str">
        <f t="shared" si="35"/>
        <v/>
      </c>
      <c r="AL233" s="96" t="str" cm="1">
        <f t="array" ref="AL233">IF(OR($D233="",$AK233="",N($AK233)&lt;=0),"",IFERROR(MATCH(1,INDEX(('2_Review &amp; Audit'!$F$6:$F$505=$A233)*('2_Review &amp; Audit'!$I$6:$I$505&gt;=$E233-30)*('2_Review &amp; Audit'!$I$6:$I$505&lt;=$E233+30)*('2_Review &amp; Audit'!$R$6:$R$505&gt;0)*(ROW('2_Review &amp; Audit'!$R$6:$R$505)&gt;$AC233),0),0)+5,""))</f>
        <v/>
      </c>
      <c r="AM233" s="96" t="str">
        <f>IF($AL233="","",INDEX('2_Review &amp; Audit'!$H:$H,$AL233))</f>
        <v/>
      </c>
      <c r="AN233" s="108" t="str">
        <f>IF($AL233="","",INDEX('2_Review &amp; Audit'!$I:$I,$AL233))</f>
        <v/>
      </c>
      <c r="AO233" s="96" t="str">
        <f>IF($AL233="","",MAX(0,INDEX('2_Review &amp; Audit'!$H:$H,$AL233)-SUMIFS($AP$7:AP232,$AL$7:AL232,$AL233)))</f>
        <v/>
      </c>
      <c r="AP233" s="96" t="str">
        <f>IF(OR($D233="",$AK233="",$AO233=""),"",MIN($AK233,$AO233))</f>
        <v/>
      </c>
      <c r="AQ233" s="117" t="str">
        <f>IF($AP233="","",$AP233*$G233)</f>
        <v/>
      </c>
      <c r="AR233" s="117" t="str">
        <f>IF($AL233="","",$H233-IF($P233="",0,$P233)-IF($Y233="",0,$Y233)-IF($AH233="",0,$AH233)-IF($AQ233="",0,$AQ233))</f>
        <v/>
      </c>
      <c r="AS233" s="117" t="str">
        <f t="shared" si="36"/>
        <v/>
      </c>
      <c r="AT233" s="96" t="str">
        <f t="shared" si="37"/>
        <v/>
      </c>
      <c r="AU233" s="96"/>
    </row>
    <row r="234" spans="1:47" ht="12.75" customHeight="1" x14ac:dyDescent="0.2">
      <c r="A234" s="96" t="str">
        <f>IFERROR(INDEX('2_Review &amp; Audit'!$F$6:$F$505,MATCH(ROW()-5,'2_Review &amp; Audit'!$AC$6:$AC$505,0)),"")</f>
        <v/>
      </c>
      <c r="B234" s="96" t="str">
        <f>IF($A234="","",INDEX('2_Review &amp; Audit'!$C$6:$C$505,MATCH(ROW()-5,'2_Review &amp; Audit'!$AC$6:$AC$505,0)))</f>
        <v/>
      </c>
      <c r="C234" s="96" t="str">
        <f>IF($A234="","",INDEX('2_Review &amp; Audit'!$D$6:$D$505,MATCH(ROW()-5,'2_Review &amp; Audit'!$AC$6:$AC$505,0)))</f>
        <v/>
      </c>
      <c r="D234" s="114" t="str">
        <f>IF($A234="","",INDEX('2_Review &amp; Audit'!$H$6:$H$505,MATCH(ROW()-5,'2_Review &amp; Audit'!$AC$6:$AC$505,0)))</f>
        <v/>
      </c>
      <c r="E234" s="108" t="str">
        <f>IF($A234="","",INDEX('2_Review &amp; Audit'!$M$6:$M$505,MATCH(ROW()-5,'2_Review &amp; Audit'!$AC$6:$AC$505,0)))</f>
        <v/>
      </c>
      <c r="F234" s="109" t="str">
        <f>IF($A234="","",IF(INDEX('2_Review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34" s="142" t="str">
        <f>IF(OR($A234="",$F234=0),"",ABS(INDEX('2_Review &amp; Audit'!$Q$6:$Q$505,MATCH(ROW()-5,'2_Review &amp; Audit'!$AC$6:$AC$505,0))/$F234))</f>
        <v/>
      </c>
      <c r="H234" s="142" t="str">
        <f>IF($A234="","",ABS(INDEX('2_Review &amp; Audit'!$Q$6:$Q$505,MATCH(ROW()-5,'2_Review &amp; Audit'!$AC$6:$AC$505,0))))</f>
        <v/>
      </c>
      <c r="I234" s="96" t="str">
        <f>IF($A234="","",INDEX('2_Review &amp; Audit'!$Y$6:$Y$505,MATCH(ROW()-5,'2_Review &amp; Audit'!$AC$6:$AC$505,0)))</f>
        <v/>
      </c>
      <c r="J234" s="110" t="str">
        <f>IF($A234="","",IFERROR(MATCH(ROW()-5,'2_Review &amp; Audit'!$AC$6:$AC$505,0)+5,""))</f>
        <v/>
      </c>
      <c r="K234" s="96" t="str" cm="1">
        <f t="array" ref="K234">IF($A234="","",IF($AU234&lt;&gt;"",IFERROR(MATCH($AU234,'2_Review &amp; Audit'!$H$6:$H$505,0)+5,""),IFERROR(MATCH(1,INDEX(('2_Review &amp; Audit'!$F$6:$F$505=$A234)*('2_Review &amp; Audit'!$I$6:$I$505&gt;=$E234-30)*('2_Review &amp; Audit'!$I$6:$I$505&lt;=$E234+30)*('2_Review &amp; Audit'!$R$6:$R$505&gt;0),0),0)+5,"")))</f>
        <v/>
      </c>
      <c r="L234" s="110" t="str" cm="1">
        <f t="array" ref="L234">IF($K234="","",INDEX('2_Review &amp; Audit'!$H:$H,$K234))</f>
        <v/>
      </c>
      <c r="M234" s="111" t="str">
        <f>IF($K234="","",INDEX('2_Review &amp; Audit'!$I:$I,$K234))</f>
        <v/>
      </c>
      <c r="N234" s="109" t="str" cm="1">
        <f t="array" ref="N234">IF($K234="","",MAX(0,INDEX('2_Review &amp; Audit'!$R:$R,$K234)-SUMIFS($O$7:O233,$K$7:K233,$K234)))</f>
        <v/>
      </c>
      <c r="O234" s="109" t="str">
        <f>IF(OR($K234="",$N234="",$F234=""),"",MIN($F234,$N234))</f>
        <v/>
      </c>
      <c r="P234" s="112" t="str">
        <f>IF($O234="","",$O234*$G234)</f>
        <v/>
      </c>
      <c r="Q234" s="112" t="str">
        <f>IF($M234="","",$H234-IF($P234="",0,$P234)-IF($Y234="",0,$Y234)-IF($AH234="",0,$AH234)-IF($AQ234="",0,$AQ234))</f>
        <v/>
      </c>
      <c r="R234" s="112" t="str">
        <f t="shared" si="33"/>
        <v/>
      </c>
      <c r="S234" s="96" t="str">
        <f>IF($M234="","",MAX(0,N($F234)-N($O234)))</f>
        <v/>
      </c>
      <c r="T234" s="96" t="str" cm="1">
        <f t="array" ref="T234">IF(OR($D234="",$S234="",N($S234)&lt;=0),"",IFERROR(MATCH(1,INDEX(('2_Review &amp; Audit'!$F$6:$F$505=$A234)*('2_Review &amp; Audit'!$I$6:$I$505&gt;=$E234-30)*('2_Review &amp; Audit'!$I$6:$I$505&lt;=$E234+30)*('2_Review &amp; Audit'!$R$6:$R$505&gt;0)*(ROW('2_Review &amp; Audit'!$R$6:$R$505)&gt;$K234),0),0)+5,""))</f>
        <v/>
      </c>
      <c r="U234" s="96" t="str" cm="1">
        <f t="array" ref="U234">IF($T234="","",INDEX('2_Review &amp; Audit'!$H:$H,$T234))</f>
        <v/>
      </c>
      <c r="V234" s="108" t="str">
        <f t="array" ref="V234">IF($T234="","",INDEX('2_Review &amp; Audit'!$I:$I,$T234))</f>
        <v/>
      </c>
      <c r="W234" s="96" t="str">
        <f t="array" ref="W234">IF($T234="","",MAX(0,INDEX('2_Review &amp; Audit'!$H:$H,$T234)-SUMIFS($X$7:X233,$T$7:T233,$T234)))</f>
        <v/>
      </c>
      <c r="X234" s="96" t="str">
        <f t="shared" si="30"/>
        <v/>
      </c>
      <c r="Y234" s="117" t="str">
        <f>IF($X234="","",$X234*$G234)</f>
        <v/>
      </c>
      <c r="Z234" s="117" t="str">
        <f>IF($T234="","",$H234-IF($P234="",0,$P234)-IF($Y234="",0,$Y234))</f>
        <v/>
      </c>
      <c r="AA234" s="117" t="str">
        <f t="shared" si="31"/>
        <v/>
      </c>
      <c r="AB234" s="96" t="str">
        <f t="shared" si="34"/>
        <v/>
      </c>
      <c r="AC234" s="96" t="str">
        <f>IF(OR($D234="",$AB234="",N($AB234)&lt;=0),"",IFERROR(MATCH(1,INDEX(('2_Review &amp; Audit'!$F$6:$F$505=$A234)*('2_Review &amp; Audit'!$I$6:$I$505&gt;=$E234-30)*('2_Review &amp; Audit'!$I$6:$I$505&lt;=$E234+30)*('2_Review &amp; Audit'!$R$6:$R$505&gt;0)*(ROW('2_Review &amp; Audit'!$R$6:$R$505)&gt;$T234),0),0)+5,""))</f>
        <v/>
      </c>
      <c r="AD234" s="96" t="str" cm="1">
        <f t="array" ref="AD234">IF($AC234="","",INDEX('2_Review &amp; Audit'!$H:$H,$AC234))</f>
        <v/>
      </c>
      <c r="AE234" s="108" t="str">
        <f>IF($AC234="","",INDEX('2_Review &amp; Audit'!$I:$I,$AC234))</f>
        <v/>
      </c>
      <c r="AF234" s="96" t="str">
        <f>IF($AC234="","",MAX(0,INDEX('2_Review &amp; Audit'!$H:$H,$AC234)-SUMIFS($AG$7:AG233,$AC$7:AC233,$AC234)))</f>
        <v/>
      </c>
      <c r="AG234" s="96" t="str">
        <f>IF(OR($D234="",$AB234="",$AF234=""),"",MIN($AB234,$AF234))</f>
        <v/>
      </c>
      <c r="AH234" s="117" t="str">
        <f>IF($AG234="","",$AG234*$G234)</f>
        <v/>
      </c>
      <c r="AI234" s="117" t="str">
        <f>IF($AC234="","",$H234-IF($P234="",0,$P234)-IF($Y234="",0,$Y234)-IF($AH234="",0,$AH234))</f>
        <v/>
      </c>
      <c r="AJ234" s="117" t="str">
        <f t="shared" si="32"/>
        <v/>
      </c>
      <c r="AK234" s="96" t="str">
        <f t="shared" si="35"/>
        <v/>
      </c>
      <c r="AL234" s="96" t="str" cm="1">
        <f t="array" ref="AL234">IF(OR($D234="",$AK234="",N($AK234)&lt;=0),"",IFERROR(MATCH(1,INDEX(('2_Review &amp; Audit'!$F$6:$F$505=$A234)*('2_Review &amp; Audit'!$I$6:$I$505&gt;=$E234-30)*('2_Review &amp; Audit'!$I$6:$I$505&lt;=$E234+30)*('2_Review &amp; Audit'!$R$6:$R$505&gt;0)*(ROW('2_Review &amp; Audit'!$R$6:$R$505)&gt;$AC234),0),0)+5,""))</f>
        <v/>
      </c>
      <c r="AM234" s="96" t="str">
        <f>IF($AL234="","",INDEX('2_Review &amp; Audit'!$H:$H,$AL234))</f>
        <v/>
      </c>
      <c r="AN234" s="108" t="str">
        <f>IF($AL234="","",INDEX('2_Review &amp; Audit'!$I:$I,$AL234))</f>
        <v/>
      </c>
      <c r="AO234" s="96" t="str">
        <f>IF($AL234="","",MAX(0,INDEX('2_Review &amp; Audit'!$H:$H,$AL234)-SUMIFS($AP$7:AP233,$AL$7:AL233,$AL234)))</f>
        <v/>
      </c>
      <c r="AP234" s="96" t="str">
        <f>IF(OR($D234="",$AK234="",$AO234=""),"",MIN($AK234,$AO234))</f>
        <v/>
      </c>
      <c r="AQ234" s="117" t="str">
        <f>IF($AP234="","",$AP234*$G234)</f>
        <v/>
      </c>
      <c r="AR234" s="117" t="str">
        <f>IF($AL234="","",$H234-IF($P234="",0,$P234)-IF($Y234="",0,$Y234)-IF($AH234="",0,$AH234)-IF($AQ234="",0,$AQ234))</f>
        <v/>
      </c>
      <c r="AS234" s="117" t="str">
        <f t="shared" si="36"/>
        <v/>
      </c>
      <c r="AT234" s="96" t="str">
        <f t="shared" si="37"/>
        <v/>
      </c>
      <c r="AU234" s="96"/>
    </row>
    <row r="235" spans="1:47" ht="12.75" customHeight="1" x14ac:dyDescent="0.2">
      <c r="A235" s="96" t="str">
        <f>IFERROR(INDEX('2_Review &amp; Audit'!$F$6:$F$505,MATCH(ROW()-5,'2_Review &amp; Audit'!$AC$6:$AC$505,0)),"")</f>
        <v/>
      </c>
      <c r="B235" s="96" t="str">
        <f>IF($A235="","",INDEX('2_Review &amp; Audit'!$C$6:$C$505,MATCH(ROW()-5,'2_Review &amp; Audit'!$AC$6:$AC$505,0)))</f>
        <v/>
      </c>
      <c r="C235" s="96" t="str">
        <f>IF($A235="","",INDEX('2_Review &amp; Audit'!$D$6:$D$505,MATCH(ROW()-5,'2_Review &amp; Audit'!$AC$6:$AC$505,0)))</f>
        <v/>
      </c>
      <c r="D235" s="114" t="str">
        <f>IF($A235="","",INDEX('2_Review &amp; Audit'!$H$6:$H$505,MATCH(ROW()-5,'2_Review &amp; Audit'!$AC$6:$AC$505,0)))</f>
        <v/>
      </c>
      <c r="E235" s="108" t="str">
        <f>IF($A235="","",INDEX('2_Review &amp; Audit'!$M$6:$M$505,MATCH(ROW()-5,'2_Review &amp; Audit'!$AC$6:$AC$505,0)))</f>
        <v/>
      </c>
      <c r="F235" s="109" t="str">
        <f>IF($A235="","",IF(INDEX('2_Review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35" s="142" t="str">
        <f>IF(OR($A235="",$F235=0),"",ABS(INDEX('2_Review &amp; Audit'!$Q$6:$Q$505,MATCH(ROW()-5,'2_Review &amp; Audit'!$AC$6:$AC$505,0))/$F235))</f>
        <v/>
      </c>
      <c r="H235" s="142" t="str">
        <f>IF($A235="","",ABS(INDEX('2_Review &amp; Audit'!$Q$6:$Q$505,MATCH(ROW()-5,'2_Review &amp; Audit'!$AC$6:$AC$505,0))))</f>
        <v/>
      </c>
      <c r="I235" s="96" t="str">
        <f>IF($A235="","",INDEX('2_Review &amp; Audit'!$Y$6:$Y$505,MATCH(ROW()-5,'2_Review &amp; Audit'!$AC$6:$AC$505,0)))</f>
        <v/>
      </c>
      <c r="J235" s="110" t="str">
        <f>IF($A235="","",IFERROR(MATCH(ROW()-5,'2_Review &amp; Audit'!$AC$6:$AC$505,0)+5,""))</f>
        <v/>
      </c>
      <c r="K235" s="96" t="str" cm="1">
        <f t="array" ref="K235">IF($A235="","",IF($AU235&lt;&gt;"",IFERROR(MATCH($AU235,'2_Review &amp; Audit'!$H$6:$H$505,0)+5,""),IFERROR(MATCH(1,INDEX(('2_Review &amp; Audit'!$F$6:$F$505=$A235)*('2_Review &amp; Audit'!$I$6:$I$505&gt;=$E235-30)*('2_Review &amp; Audit'!$I$6:$I$505&lt;=$E235+30)*('2_Review &amp; Audit'!$R$6:$R$505&gt;0),0),0)+5,"")))</f>
        <v/>
      </c>
      <c r="L235" s="110" t="str" cm="1">
        <f t="array" ref="L235">IF($K235="","",INDEX('2_Review &amp; Audit'!$H:$H,$K235))</f>
        <v/>
      </c>
      <c r="M235" s="111" t="str">
        <f>IF($K235="","",INDEX('2_Review &amp; Audit'!$I:$I,$K235))</f>
        <v/>
      </c>
      <c r="N235" s="109" t="str" cm="1">
        <f t="array" ref="N235">IF($K235="","",MAX(0,INDEX('2_Review &amp; Audit'!$R:$R,$K235)-SUMIFS($O$7:O234,$K$7:K234,$K235)))</f>
        <v/>
      </c>
      <c r="O235" s="109" t="str">
        <f>IF(OR($K235="",$N235="",$F235=""),"",MIN($F235,$N235))</f>
        <v/>
      </c>
      <c r="P235" s="112" t="str">
        <f>IF($O235="","",$O235*$G235)</f>
        <v/>
      </c>
      <c r="Q235" s="112" t="str">
        <f>IF($M235="","",$H235-IF($P235="",0,$P235)-IF($Y235="",0,$Y235)-IF($AH235="",0,$AH235)-IF($AQ235="",0,$AQ235))</f>
        <v/>
      </c>
      <c r="R235" s="112" t="str">
        <f t="shared" si="33"/>
        <v/>
      </c>
      <c r="S235" s="96" t="str">
        <f>IF($M235="","",MAX(0,N($F235)-N($O235)))</f>
        <v/>
      </c>
      <c r="T235" s="96" t="str" cm="1">
        <f t="array" ref="T235">IF(OR($D235="",$S235="",N($S235)&lt;=0),"",IFERROR(MATCH(1,INDEX(('2_Review &amp; Audit'!$F$6:$F$505=$A235)*('2_Review &amp; Audit'!$I$6:$I$505&gt;=$E235-30)*('2_Review &amp; Audit'!$I$6:$I$505&lt;=$E235+30)*('2_Review &amp; Audit'!$R$6:$R$505&gt;0)*(ROW('2_Review &amp; Audit'!$R$6:$R$505)&gt;$K235),0),0)+5,""))</f>
        <v/>
      </c>
      <c r="U235" s="96" t="str" cm="1">
        <f t="array" ref="U235">IF($T235="","",INDEX('2_Review &amp; Audit'!$H:$H,$T235))</f>
        <v/>
      </c>
      <c r="V235" s="108" t="str">
        <f t="array" ref="V235">IF($T235="","",INDEX('2_Review &amp; Audit'!$I:$I,$T235))</f>
        <v/>
      </c>
      <c r="W235" s="96" t="str">
        <f t="array" ref="W235">IF($T235="","",MAX(0,INDEX('2_Review &amp; Audit'!$H:$H,$T235)-SUMIFS($X$7:X234,$T$7:T234,$T235)))</f>
        <v/>
      </c>
      <c r="X235" s="96" t="str">
        <f t="shared" si="30"/>
        <v/>
      </c>
      <c r="Y235" s="117" t="str">
        <f>IF($X235="","",$X235*$G235)</f>
        <v/>
      </c>
      <c r="Z235" s="117" t="str">
        <f>IF($T235="","",$H235-IF($P235="",0,$P235)-IF($Y235="",0,$Y235))</f>
        <v/>
      </c>
      <c r="AA235" s="117" t="str">
        <f t="shared" si="31"/>
        <v/>
      </c>
      <c r="AB235" s="96" t="str">
        <f t="shared" si="34"/>
        <v/>
      </c>
      <c r="AC235" s="96" t="str">
        <f>IF(OR($D235="",$AB235="",N($AB235)&lt;=0),"",IFERROR(MATCH(1,INDEX(('2_Review &amp; Audit'!$F$6:$F$505=$A235)*('2_Review &amp; Audit'!$I$6:$I$505&gt;=$E235-30)*('2_Review &amp; Audit'!$I$6:$I$505&lt;=$E235+30)*('2_Review &amp; Audit'!$R$6:$R$505&gt;0)*(ROW('2_Review &amp; Audit'!$R$6:$R$505)&gt;$T235),0),0)+5,""))</f>
        <v/>
      </c>
      <c r="AD235" s="96" t="str" cm="1">
        <f t="array" ref="AD235">IF($AC235="","",INDEX('2_Review &amp; Audit'!$H:$H,$AC235))</f>
        <v/>
      </c>
      <c r="AE235" s="108" t="str">
        <f>IF($AC235="","",INDEX('2_Review &amp; Audit'!$I:$I,$AC235))</f>
        <v/>
      </c>
      <c r="AF235" s="96" t="str">
        <f>IF($AC235="","",MAX(0,INDEX('2_Review &amp; Audit'!$H:$H,$AC235)-SUMIFS($AG$7:AG234,$AC$7:AC234,$AC235)))</f>
        <v/>
      </c>
      <c r="AG235" s="96" t="str">
        <f>IF(OR($D235="",$AB235="",$AF235=""),"",MIN($AB235,$AF235))</f>
        <v/>
      </c>
      <c r="AH235" s="117" t="str">
        <f>IF($AG235="","",$AG235*$G235)</f>
        <v/>
      </c>
      <c r="AI235" s="117" t="str">
        <f>IF($AC235="","",$H235-IF($P235="",0,$P235)-IF($Y235="",0,$Y235)-IF($AH235="",0,$AH235))</f>
        <v/>
      </c>
      <c r="AJ235" s="117" t="str">
        <f t="shared" si="32"/>
        <v/>
      </c>
      <c r="AK235" s="96" t="str">
        <f t="shared" si="35"/>
        <v/>
      </c>
      <c r="AL235" s="96" t="str" cm="1">
        <f t="array" ref="AL235">IF(OR($D235="",$AK235="",N($AK235)&lt;=0),"",IFERROR(MATCH(1,INDEX(('2_Review &amp; Audit'!$F$6:$F$505=$A235)*('2_Review &amp; Audit'!$I$6:$I$505&gt;=$E235-30)*('2_Review &amp; Audit'!$I$6:$I$505&lt;=$E235+30)*('2_Review &amp; Audit'!$R$6:$R$505&gt;0)*(ROW('2_Review &amp; Audit'!$R$6:$R$505)&gt;$AC235),0),0)+5,""))</f>
        <v/>
      </c>
      <c r="AM235" s="96" t="str">
        <f>IF($AL235="","",INDEX('2_Review &amp; Audit'!$H:$H,$AL235))</f>
        <v/>
      </c>
      <c r="AN235" s="108" t="str">
        <f>IF($AL235="","",INDEX('2_Review &amp; Audit'!$I:$I,$AL235))</f>
        <v/>
      </c>
      <c r="AO235" s="96" t="str">
        <f>IF($AL235="","",MAX(0,INDEX('2_Review &amp; Audit'!$H:$H,$AL235)-SUMIFS($AP$7:AP234,$AL$7:AL234,$AL235)))</f>
        <v/>
      </c>
      <c r="AP235" s="96" t="str">
        <f>IF(OR($D235="",$AK235="",$AO235=""),"",MIN($AK235,$AO235))</f>
        <v/>
      </c>
      <c r="AQ235" s="117" t="str">
        <f>IF($AP235="","",$AP235*$G235)</f>
        <v/>
      </c>
      <c r="AR235" s="117" t="str">
        <f>IF($AL235="","",$H235-IF($P235="",0,$P235)-IF($Y235="",0,$Y235)-IF($AH235="",0,$AH235)-IF($AQ235="",0,$AQ235))</f>
        <v/>
      </c>
      <c r="AS235" s="117" t="str">
        <f t="shared" si="36"/>
        <v/>
      </c>
      <c r="AT235" s="96" t="str">
        <f t="shared" si="37"/>
        <v/>
      </c>
      <c r="AU235" s="96"/>
    </row>
    <row r="236" spans="1:47" ht="12.75" customHeight="1" x14ac:dyDescent="0.2">
      <c r="A236" s="96" t="str">
        <f>IFERROR(INDEX('2_Review &amp; Audit'!$F$6:$F$505,MATCH(ROW()-5,'2_Review &amp; Audit'!$AC$6:$AC$505,0)),"")</f>
        <v/>
      </c>
      <c r="B236" s="96" t="str">
        <f>IF($A236="","",INDEX('2_Review &amp; Audit'!$C$6:$C$505,MATCH(ROW()-5,'2_Review &amp; Audit'!$AC$6:$AC$505,0)))</f>
        <v/>
      </c>
      <c r="C236" s="96" t="str">
        <f>IF($A236="","",INDEX('2_Review &amp; Audit'!$D$6:$D$505,MATCH(ROW()-5,'2_Review &amp; Audit'!$AC$6:$AC$505,0)))</f>
        <v/>
      </c>
      <c r="D236" s="114" t="str">
        <f>IF($A236="","",INDEX('2_Review &amp; Audit'!$H$6:$H$505,MATCH(ROW()-5,'2_Review &amp; Audit'!$AC$6:$AC$505,0)))</f>
        <v/>
      </c>
      <c r="E236" s="108" t="str">
        <f>IF($A236="","",INDEX('2_Review &amp; Audit'!$M$6:$M$505,MATCH(ROW()-5,'2_Review &amp; Audit'!$AC$6:$AC$505,0)))</f>
        <v/>
      </c>
      <c r="F236" s="109" t="str">
        <f>IF($A236="","",IF(INDEX('2_Review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36" s="142" t="str">
        <f>IF(OR($A236="",$F236=0),"",ABS(INDEX('2_Review &amp; Audit'!$Q$6:$Q$505,MATCH(ROW()-5,'2_Review &amp; Audit'!$AC$6:$AC$505,0))/$F236))</f>
        <v/>
      </c>
      <c r="H236" s="142" t="str">
        <f>IF($A236="","",ABS(INDEX('2_Review &amp; Audit'!$Q$6:$Q$505,MATCH(ROW()-5,'2_Review &amp; Audit'!$AC$6:$AC$505,0))))</f>
        <v/>
      </c>
      <c r="I236" s="96" t="str">
        <f>IF($A236="","",INDEX('2_Review &amp; Audit'!$Y$6:$Y$505,MATCH(ROW()-5,'2_Review &amp; Audit'!$AC$6:$AC$505,0)))</f>
        <v/>
      </c>
      <c r="J236" s="110" t="str">
        <f>IF($A236="","",IFERROR(MATCH(ROW()-5,'2_Review &amp; Audit'!$AC$6:$AC$505,0)+5,""))</f>
        <v/>
      </c>
      <c r="K236" s="96" t="str" cm="1">
        <f t="array" ref="K236">IF($A236="","",IF($AU236&lt;&gt;"",IFERROR(MATCH($AU236,'2_Review &amp; Audit'!$H$6:$H$505,0)+5,""),IFERROR(MATCH(1,INDEX(('2_Review &amp; Audit'!$F$6:$F$505=$A236)*('2_Review &amp; Audit'!$I$6:$I$505&gt;=$E236-30)*('2_Review &amp; Audit'!$I$6:$I$505&lt;=$E236+30)*('2_Review &amp; Audit'!$R$6:$R$505&gt;0),0),0)+5,"")))</f>
        <v/>
      </c>
      <c r="L236" s="110" t="str" cm="1">
        <f t="array" ref="L236">IF($K236="","",INDEX('2_Review &amp; Audit'!$H:$H,$K236))</f>
        <v/>
      </c>
      <c r="M236" s="111" t="str">
        <f>IF($K236="","",INDEX('2_Review &amp; Audit'!$I:$I,$K236))</f>
        <v/>
      </c>
      <c r="N236" s="109" t="str" cm="1">
        <f t="array" ref="N236">IF($K236="","",MAX(0,INDEX('2_Review &amp; Audit'!$R:$R,$K236)-SUMIFS($O$7:O235,$K$7:K235,$K236)))</f>
        <v/>
      </c>
      <c r="O236" s="109" t="str">
        <f>IF(OR($K236="",$N236="",$F236=""),"",MIN($F236,$N236))</f>
        <v/>
      </c>
      <c r="P236" s="112" t="str">
        <f>IF($O236="","",$O236*$G236)</f>
        <v/>
      </c>
      <c r="Q236" s="112" t="str">
        <f>IF($M236="","",$H236-IF($P236="",0,$P236)-IF($Y236="",0,$Y236)-IF($AH236="",0,$AH236)-IF($AQ236="",0,$AQ236))</f>
        <v/>
      </c>
      <c r="R236" s="112" t="str">
        <f t="shared" si="33"/>
        <v/>
      </c>
      <c r="S236" s="96" t="str">
        <f>IF($M236="","",MAX(0,N($F236)-N($O236)))</f>
        <v/>
      </c>
      <c r="T236" s="96" t="str" cm="1">
        <f t="array" ref="T236">IF(OR($D236="",$S236="",N($S236)&lt;=0),"",IFERROR(MATCH(1,INDEX(('2_Review &amp; Audit'!$F$6:$F$505=$A236)*('2_Review &amp; Audit'!$I$6:$I$505&gt;=$E236-30)*('2_Review &amp; Audit'!$I$6:$I$505&lt;=$E236+30)*('2_Review &amp; Audit'!$R$6:$R$505&gt;0)*(ROW('2_Review &amp; Audit'!$R$6:$R$505)&gt;$K236),0),0)+5,""))</f>
        <v/>
      </c>
      <c r="U236" s="96" t="str" cm="1">
        <f t="array" ref="U236">IF($T236="","",INDEX('2_Review &amp; Audit'!$H:$H,$T236))</f>
        <v/>
      </c>
      <c r="V236" s="108" t="str">
        <f t="array" ref="V236">IF($T236="","",INDEX('2_Review &amp; Audit'!$I:$I,$T236))</f>
        <v/>
      </c>
      <c r="W236" s="96" t="str">
        <f t="array" ref="W236">IF($T236="","",MAX(0,INDEX('2_Review &amp; Audit'!$H:$H,$T236)-SUMIFS($X$7:X235,$T$7:T235,$T236)))</f>
        <v/>
      </c>
      <c r="X236" s="96" t="str">
        <f t="shared" si="30"/>
        <v/>
      </c>
      <c r="Y236" s="117" t="str">
        <f>IF($X236="","",$X236*$G236)</f>
        <v/>
      </c>
      <c r="Z236" s="117" t="str">
        <f>IF($T236="","",$H236-IF($P236="",0,$P236)-IF($Y236="",0,$Y236))</f>
        <v/>
      </c>
      <c r="AA236" s="117" t="str">
        <f t="shared" si="31"/>
        <v/>
      </c>
      <c r="AB236" s="96" t="str">
        <f t="shared" si="34"/>
        <v/>
      </c>
      <c r="AC236" s="96" t="str">
        <f>IF(OR($D236="",$AB236="",N($AB236)&lt;=0),"",IFERROR(MATCH(1,INDEX(('2_Review &amp; Audit'!$F$6:$F$505=$A236)*('2_Review &amp; Audit'!$I$6:$I$505&gt;=$E236-30)*('2_Review &amp; Audit'!$I$6:$I$505&lt;=$E236+30)*('2_Review &amp; Audit'!$R$6:$R$505&gt;0)*(ROW('2_Review &amp; Audit'!$R$6:$R$505)&gt;$T236),0),0)+5,""))</f>
        <v/>
      </c>
      <c r="AD236" s="96" t="str" cm="1">
        <f t="array" ref="AD236">IF($AC236="","",INDEX('2_Review &amp; Audit'!$H:$H,$AC236))</f>
        <v/>
      </c>
      <c r="AE236" s="108" t="str">
        <f>IF($AC236="","",INDEX('2_Review &amp; Audit'!$I:$I,$AC236))</f>
        <v/>
      </c>
      <c r="AF236" s="96" t="str">
        <f>IF($AC236="","",MAX(0,INDEX('2_Review &amp; Audit'!$H:$H,$AC236)-SUMIFS($AG$7:AG235,$AC$7:AC235,$AC236)))</f>
        <v/>
      </c>
      <c r="AG236" s="96" t="str">
        <f>IF(OR($D236="",$AB236="",$AF236=""),"",MIN($AB236,$AF236))</f>
        <v/>
      </c>
      <c r="AH236" s="117" t="str">
        <f>IF($AG236="","",$AG236*$G236)</f>
        <v/>
      </c>
      <c r="AI236" s="117" t="str">
        <f>IF($AC236="","",$H236-IF($P236="",0,$P236)-IF($Y236="",0,$Y236)-IF($AH236="",0,$AH236))</f>
        <v/>
      </c>
      <c r="AJ236" s="117" t="str">
        <f t="shared" si="32"/>
        <v/>
      </c>
      <c r="AK236" s="96" t="str">
        <f t="shared" si="35"/>
        <v/>
      </c>
      <c r="AL236" s="96" t="str" cm="1">
        <f t="array" ref="AL236">IF(OR($D236="",$AK236="",N($AK236)&lt;=0),"",IFERROR(MATCH(1,INDEX(('2_Review &amp; Audit'!$F$6:$F$505=$A236)*('2_Review &amp; Audit'!$I$6:$I$505&gt;=$E236-30)*('2_Review &amp; Audit'!$I$6:$I$505&lt;=$E236+30)*('2_Review &amp; Audit'!$R$6:$R$505&gt;0)*(ROW('2_Review &amp; Audit'!$R$6:$R$505)&gt;$AC236),0),0)+5,""))</f>
        <v/>
      </c>
      <c r="AM236" s="96" t="str">
        <f>IF($AL236="","",INDEX('2_Review &amp; Audit'!$H:$H,$AL236))</f>
        <v/>
      </c>
      <c r="AN236" s="108" t="str">
        <f>IF($AL236="","",INDEX('2_Review &amp; Audit'!$I:$I,$AL236))</f>
        <v/>
      </c>
      <c r="AO236" s="96" t="str">
        <f>IF($AL236="","",MAX(0,INDEX('2_Review &amp; Audit'!$H:$H,$AL236)-SUMIFS($AP$7:AP235,$AL$7:AL235,$AL236)))</f>
        <v/>
      </c>
      <c r="AP236" s="96" t="str">
        <f>IF(OR($D236="",$AK236="",$AO236=""),"",MIN($AK236,$AO236))</f>
        <v/>
      </c>
      <c r="AQ236" s="117" t="str">
        <f>IF($AP236="","",$AP236*$G236)</f>
        <v/>
      </c>
      <c r="AR236" s="117" t="str">
        <f>IF($AL236="","",$H236-IF($P236="",0,$P236)-IF($Y236="",0,$Y236)-IF($AH236="",0,$AH236)-IF($AQ236="",0,$AQ236))</f>
        <v/>
      </c>
      <c r="AS236" s="117" t="str">
        <f t="shared" si="36"/>
        <v/>
      </c>
      <c r="AT236" s="96" t="str">
        <f t="shared" si="37"/>
        <v/>
      </c>
      <c r="AU236" s="96"/>
    </row>
    <row r="237" spans="1:47" ht="12.75" customHeight="1" x14ac:dyDescent="0.2">
      <c r="A237" s="96" t="str">
        <f>IFERROR(INDEX('2_Review &amp; Audit'!$F$6:$F$505,MATCH(ROW()-5,'2_Review &amp; Audit'!$AC$6:$AC$505,0)),"")</f>
        <v/>
      </c>
      <c r="B237" s="96" t="str">
        <f>IF($A237="","",INDEX('2_Review &amp; Audit'!$C$6:$C$505,MATCH(ROW()-5,'2_Review &amp; Audit'!$AC$6:$AC$505,0)))</f>
        <v/>
      </c>
      <c r="C237" s="96" t="str">
        <f>IF($A237="","",INDEX('2_Review &amp; Audit'!$D$6:$D$505,MATCH(ROW()-5,'2_Review &amp; Audit'!$AC$6:$AC$505,0)))</f>
        <v/>
      </c>
      <c r="D237" s="114" t="str">
        <f>IF($A237="","",INDEX('2_Review &amp; Audit'!$H$6:$H$505,MATCH(ROW()-5,'2_Review &amp; Audit'!$AC$6:$AC$505,0)))</f>
        <v/>
      </c>
      <c r="E237" s="108" t="str">
        <f>IF($A237="","",INDEX('2_Review &amp; Audit'!$M$6:$M$505,MATCH(ROW()-5,'2_Review &amp; Audit'!$AC$6:$AC$505,0)))</f>
        <v/>
      </c>
      <c r="F237" s="109" t="str">
        <f>IF($A237="","",IF(INDEX('2_Review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37" s="142" t="str">
        <f>IF(OR($A237="",$F237=0),"",ABS(INDEX('2_Review &amp; Audit'!$Q$6:$Q$505,MATCH(ROW()-5,'2_Review &amp; Audit'!$AC$6:$AC$505,0))/$F237))</f>
        <v/>
      </c>
      <c r="H237" s="142" t="str">
        <f>IF($A237="","",ABS(INDEX('2_Review &amp; Audit'!$Q$6:$Q$505,MATCH(ROW()-5,'2_Review &amp; Audit'!$AC$6:$AC$505,0))))</f>
        <v/>
      </c>
      <c r="I237" s="96" t="str">
        <f>IF($A237="","",INDEX('2_Review &amp; Audit'!$Y$6:$Y$505,MATCH(ROW()-5,'2_Review &amp; Audit'!$AC$6:$AC$505,0)))</f>
        <v/>
      </c>
      <c r="J237" s="110" t="str">
        <f>IF($A237="","",IFERROR(MATCH(ROW()-5,'2_Review &amp; Audit'!$AC$6:$AC$505,0)+5,""))</f>
        <v/>
      </c>
      <c r="K237" s="96" t="str" cm="1">
        <f t="array" ref="K237">IF($A237="","",IF($AU237&lt;&gt;"",IFERROR(MATCH($AU237,'2_Review &amp; Audit'!$H$6:$H$505,0)+5,""),IFERROR(MATCH(1,INDEX(('2_Review &amp; Audit'!$F$6:$F$505=$A237)*('2_Review &amp; Audit'!$I$6:$I$505&gt;=$E237-30)*('2_Review &amp; Audit'!$I$6:$I$505&lt;=$E237+30)*('2_Review &amp; Audit'!$R$6:$R$505&gt;0),0),0)+5,"")))</f>
        <v/>
      </c>
      <c r="L237" s="110" t="str" cm="1">
        <f t="array" ref="L237">IF($K237="","",INDEX('2_Review &amp; Audit'!$H:$H,$K237))</f>
        <v/>
      </c>
      <c r="M237" s="111" t="str">
        <f>IF($K237="","",INDEX('2_Review &amp; Audit'!$I:$I,$K237))</f>
        <v/>
      </c>
      <c r="N237" s="109" t="str" cm="1">
        <f t="array" ref="N237">IF($K237="","",MAX(0,INDEX('2_Review &amp; Audit'!$R:$R,$K237)-SUMIFS($O$7:O236,$K$7:K236,$K237)))</f>
        <v/>
      </c>
      <c r="O237" s="109" t="str">
        <f>IF(OR($K237="",$N237="",$F237=""),"",MIN($F237,$N237))</f>
        <v/>
      </c>
      <c r="P237" s="112" t="str">
        <f>IF($O237="","",$O237*$G237)</f>
        <v/>
      </c>
      <c r="Q237" s="112" t="str">
        <f>IF($M237="","",$H237-IF($P237="",0,$P237)-IF($Y237="",0,$Y237)-IF($AH237="",0,$AH237)-IF($AQ237="",0,$AQ237))</f>
        <v/>
      </c>
      <c r="R237" s="112" t="str">
        <f t="shared" si="33"/>
        <v/>
      </c>
      <c r="S237" s="96" t="str">
        <f>IF($M237="","",MAX(0,N($F237)-N($O237)))</f>
        <v/>
      </c>
      <c r="T237" s="96" t="str" cm="1">
        <f t="array" ref="T237">IF(OR($D237="",$S237="",N($S237)&lt;=0),"",IFERROR(MATCH(1,INDEX(('2_Review &amp; Audit'!$F$6:$F$505=$A237)*('2_Review &amp; Audit'!$I$6:$I$505&gt;=$E237-30)*('2_Review &amp; Audit'!$I$6:$I$505&lt;=$E237+30)*('2_Review &amp; Audit'!$R$6:$R$505&gt;0)*(ROW('2_Review &amp; Audit'!$R$6:$R$505)&gt;$K237),0),0)+5,""))</f>
        <v/>
      </c>
      <c r="U237" s="96" t="str" cm="1">
        <f t="array" ref="U237">IF($T237="","",INDEX('2_Review &amp; Audit'!$H:$H,$T237))</f>
        <v/>
      </c>
      <c r="V237" s="108" t="str">
        <f t="array" ref="V237">IF($T237="","",INDEX('2_Review &amp; Audit'!$I:$I,$T237))</f>
        <v/>
      </c>
      <c r="W237" s="96" t="str">
        <f t="array" ref="W237">IF($T237="","",MAX(0,INDEX('2_Review &amp; Audit'!$H:$H,$T237)-SUMIFS($X$7:X236,$T$7:T236,$T237)))</f>
        <v/>
      </c>
      <c r="X237" s="96" t="str">
        <f t="shared" si="30"/>
        <v/>
      </c>
      <c r="Y237" s="117" t="str">
        <f>IF($X237="","",$X237*$G237)</f>
        <v/>
      </c>
      <c r="Z237" s="117" t="str">
        <f>IF($T237="","",$H237-IF($P237="",0,$P237)-IF($Y237="",0,$Y237))</f>
        <v/>
      </c>
      <c r="AA237" s="117" t="str">
        <f t="shared" si="31"/>
        <v/>
      </c>
      <c r="AB237" s="96" t="str">
        <f t="shared" si="34"/>
        <v/>
      </c>
      <c r="AC237" s="96" t="str">
        <f>IF(OR($D237="",$AB237="",N($AB237)&lt;=0),"",IFERROR(MATCH(1,INDEX(('2_Review &amp; Audit'!$F$6:$F$505=$A237)*('2_Review &amp; Audit'!$I$6:$I$505&gt;=$E237-30)*('2_Review &amp; Audit'!$I$6:$I$505&lt;=$E237+30)*('2_Review &amp; Audit'!$R$6:$R$505&gt;0)*(ROW('2_Review &amp; Audit'!$R$6:$R$505)&gt;$T237),0),0)+5,""))</f>
        <v/>
      </c>
      <c r="AD237" s="96" t="str" cm="1">
        <f t="array" ref="AD237">IF($AC237="","",INDEX('2_Review &amp; Audit'!$H:$H,$AC237))</f>
        <v/>
      </c>
      <c r="AE237" s="108" t="str">
        <f>IF($AC237="","",INDEX('2_Review &amp; Audit'!$I:$I,$AC237))</f>
        <v/>
      </c>
      <c r="AF237" s="96" t="str">
        <f>IF($AC237="","",MAX(0,INDEX('2_Review &amp; Audit'!$H:$H,$AC237)-SUMIFS($AG$7:AG236,$AC$7:AC236,$AC237)))</f>
        <v/>
      </c>
      <c r="AG237" s="96" t="str">
        <f>IF(OR($D237="",$AB237="",$AF237=""),"",MIN($AB237,$AF237))</f>
        <v/>
      </c>
      <c r="AH237" s="117" t="str">
        <f>IF($AG237="","",$AG237*$G237)</f>
        <v/>
      </c>
      <c r="AI237" s="117" t="str">
        <f>IF($AC237="","",$H237-IF($P237="",0,$P237)-IF($Y237="",0,$Y237)-IF($AH237="",0,$AH237))</f>
        <v/>
      </c>
      <c r="AJ237" s="117" t="str">
        <f t="shared" si="32"/>
        <v/>
      </c>
      <c r="AK237" s="96" t="str">
        <f t="shared" si="35"/>
        <v/>
      </c>
      <c r="AL237" s="96" t="str" cm="1">
        <f t="array" ref="AL237">IF(OR($D237="",$AK237="",N($AK237)&lt;=0),"",IFERROR(MATCH(1,INDEX(('2_Review &amp; Audit'!$F$6:$F$505=$A237)*('2_Review &amp; Audit'!$I$6:$I$505&gt;=$E237-30)*('2_Review &amp; Audit'!$I$6:$I$505&lt;=$E237+30)*('2_Review &amp; Audit'!$R$6:$R$505&gt;0)*(ROW('2_Review &amp; Audit'!$R$6:$R$505)&gt;$AC237),0),0)+5,""))</f>
        <v/>
      </c>
      <c r="AM237" s="96" t="str">
        <f>IF($AL237="","",INDEX('2_Review &amp; Audit'!$H:$H,$AL237))</f>
        <v/>
      </c>
      <c r="AN237" s="108" t="str">
        <f>IF($AL237="","",INDEX('2_Review &amp; Audit'!$I:$I,$AL237))</f>
        <v/>
      </c>
      <c r="AO237" s="96" t="str">
        <f>IF($AL237="","",MAX(0,INDEX('2_Review &amp; Audit'!$H:$H,$AL237)-SUMIFS($AP$7:AP236,$AL$7:AL236,$AL237)))</f>
        <v/>
      </c>
      <c r="AP237" s="96" t="str">
        <f>IF(OR($D237="",$AK237="",$AO237=""),"",MIN($AK237,$AO237))</f>
        <v/>
      </c>
      <c r="AQ237" s="117" t="str">
        <f>IF($AP237="","",$AP237*$G237)</f>
        <v/>
      </c>
      <c r="AR237" s="117" t="str">
        <f>IF($AL237="","",$H237-IF($P237="",0,$P237)-IF($Y237="",0,$Y237)-IF($AH237="",0,$AH237)-IF($AQ237="",0,$AQ237))</f>
        <v/>
      </c>
      <c r="AS237" s="117" t="str">
        <f t="shared" si="36"/>
        <v/>
      </c>
      <c r="AT237" s="96" t="str">
        <f t="shared" si="37"/>
        <v/>
      </c>
      <c r="AU237" s="96"/>
    </row>
    <row r="238" spans="1:47" ht="12.75" customHeight="1" x14ac:dyDescent="0.2">
      <c r="A238" s="96" t="str">
        <f>IFERROR(INDEX('2_Review &amp; Audit'!$F$6:$F$505,MATCH(ROW()-5,'2_Review &amp; Audit'!$AC$6:$AC$505,0)),"")</f>
        <v/>
      </c>
      <c r="B238" s="96" t="str">
        <f>IF($A238="","",INDEX('2_Review &amp; Audit'!$C$6:$C$505,MATCH(ROW()-5,'2_Review &amp; Audit'!$AC$6:$AC$505,0)))</f>
        <v/>
      </c>
      <c r="C238" s="96" t="str">
        <f>IF($A238="","",INDEX('2_Review &amp; Audit'!$D$6:$D$505,MATCH(ROW()-5,'2_Review &amp; Audit'!$AC$6:$AC$505,0)))</f>
        <v/>
      </c>
      <c r="D238" s="114" t="str">
        <f>IF($A238="","",INDEX('2_Review &amp; Audit'!$H$6:$H$505,MATCH(ROW()-5,'2_Review &amp; Audit'!$AC$6:$AC$505,0)))</f>
        <v/>
      </c>
      <c r="E238" s="108" t="str">
        <f>IF($A238="","",INDEX('2_Review &amp; Audit'!$M$6:$M$505,MATCH(ROW()-5,'2_Review &amp; Audit'!$AC$6:$AC$505,0)))</f>
        <v/>
      </c>
      <c r="F238" s="109" t="str">
        <f>IF($A238="","",IF(INDEX('2_Review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38" s="142" t="str">
        <f>IF(OR($A238="",$F238=0),"",ABS(INDEX('2_Review &amp; Audit'!$Q$6:$Q$505,MATCH(ROW()-5,'2_Review &amp; Audit'!$AC$6:$AC$505,0))/$F238))</f>
        <v/>
      </c>
      <c r="H238" s="142" t="str">
        <f>IF($A238="","",ABS(INDEX('2_Review &amp; Audit'!$Q$6:$Q$505,MATCH(ROW()-5,'2_Review &amp; Audit'!$AC$6:$AC$505,0))))</f>
        <v/>
      </c>
      <c r="I238" s="96" t="str">
        <f>IF($A238="","",INDEX('2_Review &amp; Audit'!$Y$6:$Y$505,MATCH(ROW()-5,'2_Review &amp; Audit'!$AC$6:$AC$505,0)))</f>
        <v/>
      </c>
      <c r="J238" s="110" t="str">
        <f>IF($A238="","",IFERROR(MATCH(ROW()-5,'2_Review &amp; Audit'!$AC$6:$AC$505,0)+5,""))</f>
        <v/>
      </c>
      <c r="K238" s="96" t="str" cm="1">
        <f t="array" ref="K238">IF($A238="","",IF($AU238&lt;&gt;"",IFERROR(MATCH($AU238,'2_Review &amp; Audit'!$H$6:$H$505,0)+5,""),IFERROR(MATCH(1,INDEX(('2_Review &amp; Audit'!$F$6:$F$505=$A238)*('2_Review &amp; Audit'!$I$6:$I$505&gt;=$E238-30)*('2_Review &amp; Audit'!$I$6:$I$505&lt;=$E238+30)*('2_Review &amp; Audit'!$R$6:$R$505&gt;0),0),0)+5,"")))</f>
        <v/>
      </c>
      <c r="L238" s="110" t="str" cm="1">
        <f t="array" ref="L238">IF($K238="","",INDEX('2_Review &amp; Audit'!$H:$H,$K238))</f>
        <v/>
      </c>
      <c r="M238" s="111" t="str">
        <f>IF($K238="","",INDEX('2_Review &amp; Audit'!$I:$I,$K238))</f>
        <v/>
      </c>
      <c r="N238" s="109" t="str" cm="1">
        <f t="array" ref="N238">IF($K238="","",MAX(0,INDEX('2_Review &amp; Audit'!$R:$R,$K238)-SUMIFS($O$7:O237,$K$7:K237,$K238)))</f>
        <v/>
      </c>
      <c r="O238" s="109" t="str">
        <f>IF(OR($K238="",$N238="",$F238=""),"",MIN($F238,$N238))</f>
        <v/>
      </c>
      <c r="P238" s="112" t="str">
        <f>IF($O238="","",$O238*$G238)</f>
        <v/>
      </c>
      <c r="Q238" s="112" t="str">
        <f>IF($M238="","",$H238-IF($P238="",0,$P238)-IF($Y238="",0,$Y238)-IF($AH238="",0,$AH238)-IF($AQ238="",0,$AQ238))</f>
        <v/>
      </c>
      <c r="R238" s="112" t="str">
        <f t="shared" si="33"/>
        <v/>
      </c>
      <c r="S238" s="96" t="str">
        <f>IF($M238="","",MAX(0,N($F238)-N($O238)))</f>
        <v/>
      </c>
      <c r="T238" s="96" t="str" cm="1">
        <f t="array" ref="T238">IF(OR($D238="",$S238="",N($S238)&lt;=0),"",IFERROR(MATCH(1,INDEX(('2_Review &amp; Audit'!$F$6:$F$505=$A238)*('2_Review &amp; Audit'!$I$6:$I$505&gt;=$E238-30)*('2_Review &amp; Audit'!$I$6:$I$505&lt;=$E238+30)*('2_Review &amp; Audit'!$R$6:$R$505&gt;0)*(ROW('2_Review &amp; Audit'!$R$6:$R$505)&gt;$K238),0),0)+5,""))</f>
        <v/>
      </c>
      <c r="U238" s="96" t="str" cm="1">
        <f t="array" ref="U238">IF($T238="","",INDEX('2_Review &amp; Audit'!$H:$H,$T238))</f>
        <v/>
      </c>
      <c r="V238" s="108" t="str">
        <f t="array" ref="V238">IF($T238="","",INDEX('2_Review &amp; Audit'!$I:$I,$T238))</f>
        <v/>
      </c>
      <c r="W238" s="96" t="str">
        <f t="array" ref="W238">IF($T238="","",MAX(0,INDEX('2_Review &amp; Audit'!$H:$H,$T238)-SUMIFS($X$7:X237,$T$7:T237,$T238)))</f>
        <v/>
      </c>
      <c r="X238" s="96" t="str">
        <f t="shared" si="30"/>
        <v/>
      </c>
      <c r="Y238" s="117" t="str">
        <f>IF($X238="","",$X238*$G238)</f>
        <v/>
      </c>
      <c r="Z238" s="117" t="str">
        <f>IF($T238="","",$H238-IF($P238="",0,$P238)-IF($Y238="",0,$Y238))</f>
        <v/>
      </c>
      <c r="AA238" s="117" t="str">
        <f t="shared" si="31"/>
        <v/>
      </c>
      <c r="AB238" s="96" t="str">
        <f t="shared" si="34"/>
        <v/>
      </c>
      <c r="AC238" s="96" t="str">
        <f>IF(OR($D238="",$AB238="",N($AB238)&lt;=0),"",IFERROR(MATCH(1,INDEX(('2_Review &amp; Audit'!$F$6:$F$505=$A238)*('2_Review &amp; Audit'!$I$6:$I$505&gt;=$E238-30)*('2_Review &amp; Audit'!$I$6:$I$505&lt;=$E238+30)*('2_Review &amp; Audit'!$R$6:$R$505&gt;0)*(ROW('2_Review &amp; Audit'!$R$6:$R$505)&gt;$T238),0),0)+5,""))</f>
        <v/>
      </c>
      <c r="AD238" s="96" t="str" cm="1">
        <f t="array" ref="AD238">IF($AC238="","",INDEX('2_Review &amp; Audit'!$H:$H,$AC238))</f>
        <v/>
      </c>
      <c r="AE238" s="108" t="str">
        <f>IF($AC238="","",INDEX('2_Review &amp; Audit'!$I:$I,$AC238))</f>
        <v/>
      </c>
      <c r="AF238" s="96" t="str">
        <f>IF($AC238="","",MAX(0,INDEX('2_Review &amp; Audit'!$H:$H,$AC238)-SUMIFS($AG$7:AG237,$AC$7:AC237,$AC238)))</f>
        <v/>
      </c>
      <c r="AG238" s="96" t="str">
        <f>IF(OR($D238="",$AB238="",$AF238=""),"",MIN($AB238,$AF238))</f>
        <v/>
      </c>
      <c r="AH238" s="117" t="str">
        <f>IF($AG238="","",$AG238*$G238)</f>
        <v/>
      </c>
      <c r="AI238" s="117" t="str">
        <f>IF($AC238="","",$H238-IF($P238="",0,$P238)-IF($Y238="",0,$Y238)-IF($AH238="",0,$AH238))</f>
        <v/>
      </c>
      <c r="AJ238" s="117" t="str">
        <f t="shared" si="32"/>
        <v/>
      </c>
      <c r="AK238" s="96" t="str">
        <f t="shared" si="35"/>
        <v/>
      </c>
      <c r="AL238" s="96" t="str" cm="1">
        <f t="array" ref="AL238">IF(OR($D238="",$AK238="",N($AK238)&lt;=0),"",IFERROR(MATCH(1,INDEX(('2_Review &amp; Audit'!$F$6:$F$505=$A238)*('2_Review &amp; Audit'!$I$6:$I$505&gt;=$E238-30)*('2_Review &amp; Audit'!$I$6:$I$505&lt;=$E238+30)*('2_Review &amp; Audit'!$R$6:$R$505&gt;0)*(ROW('2_Review &amp; Audit'!$R$6:$R$505)&gt;$AC238),0),0)+5,""))</f>
        <v/>
      </c>
      <c r="AM238" s="96" t="str">
        <f>IF($AL238="","",INDEX('2_Review &amp; Audit'!$H:$H,$AL238))</f>
        <v/>
      </c>
      <c r="AN238" s="108" t="str">
        <f>IF($AL238="","",INDEX('2_Review &amp; Audit'!$I:$I,$AL238))</f>
        <v/>
      </c>
      <c r="AO238" s="96" t="str">
        <f>IF($AL238="","",MAX(0,INDEX('2_Review &amp; Audit'!$H:$H,$AL238)-SUMIFS($AP$7:AP237,$AL$7:AL237,$AL238)))</f>
        <v/>
      </c>
      <c r="AP238" s="96" t="str">
        <f>IF(OR($D238="",$AK238="",$AO238=""),"",MIN($AK238,$AO238))</f>
        <v/>
      </c>
      <c r="AQ238" s="117" t="str">
        <f>IF($AP238="","",$AP238*$G238)</f>
        <v/>
      </c>
      <c r="AR238" s="117" t="str">
        <f>IF($AL238="","",$H238-IF($P238="",0,$P238)-IF($Y238="",0,$Y238)-IF($AH238="",0,$AH238)-IF($AQ238="",0,$AQ238))</f>
        <v/>
      </c>
      <c r="AS238" s="117" t="str">
        <f t="shared" si="36"/>
        <v/>
      </c>
      <c r="AT238" s="96" t="str">
        <f t="shared" si="37"/>
        <v/>
      </c>
      <c r="AU238" s="96"/>
    </row>
    <row r="239" spans="1:47" ht="12.75" customHeight="1" x14ac:dyDescent="0.2">
      <c r="A239" s="96" t="str">
        <f>IFERROR(INDEX('2_Review &amp; Audit'!$F$6:$F$505,MATCH(ROW()-5,'2_Review &amp; Audit'!$AC$6:$AC$505,0)),"")</f>
        <v/>
      </c>
      <c r="B239" s="96" t="str">
        <f>IF($A239="","",INDEX('2_Review &amp; Audit'!$C$6:$C$505,MATCH(ROW()-5,'2_Review &amp; Audit'!$AC$6:$AC$505,0)))</f>
        <v/>
      </c>
      <c r="C239" s="96" t="str">
        <f>IF($A239="","",INDEX('2_Review &amp; Audit'!$D$6:$D$505,MATCH(ROW()-5,'2_Review &amp; Audit'!$AC$6:$AC$505,0)))</f>
        <v/>
      </c>
      <c r="D239" s="114" t="str">
        <f>IF($A239="","",INDEX('2_Review &amp; Audit'!$H$6:$H$505,MATCH(ROW()-5,'2_Review &amp; Audit'!$AC$6:$AC$505,0)))</f>
        <v/>
      </c>
      <c r="E239" s="108" t="str">
        <f>IF($A239="","",INDEX('2_Review &amp; Audit'!$M$6:$M$505,MATCH(ROW()-5,'2_Review &amp; Audit'!$AC$6:$AC$505,0)))</f>
        <v/>
      </c>
      <c r="F239" s="109" t="str">
        <f>IF($A239="","",IF(INDEX('2_Review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39" s="142" t="str">
        <f>IF(OR($A239="",$F239=0),"",ABS(INDEX('2_Review &amp; Audit'!$Q$6:$Q$505,MATCH(ROW()-5,'2_Review &amp; Audit'!$AC$6:$AC$505,0))/$F239))</f>
        <v/>
      </c>
      <c r="H239" s="142" t="str">
        <f>IF($A239="","",ABS(INDEX('2_Review &amp; Audit'!$Q$6:$Q$505,MATCH(ROW()-5,'2_Review &amp; Audit'!$AC$6:$AC$505,0))))</f>
        <v/>
      </c>
      <c r="I239" s="96" t="str">
        <f>IF($A239="","",INDEX('2_Review &amp; Audit'!$Y$6:$Y$505,MATCH(ROW()-5,'2_Review &amp; Audit'!$AC$6:$AC$505,0)))</f>
        <v/>
      </c>
      <c r="J239" s="110" t="str">
        <f>IF($A239="","",IFERROR(MATCH(ROW()-5,'2_Review &amp; Audit'!$AC$6:$AC$505,0)+5,""))</f>
        <v/>
      </c>
      <c r="K239" s="96" t="str" cm="1">
        <f t="array" ref="K239">IF($A239="","",IF($AU239&lt;&gt;"",IFERROR(MATCH($AU239,'2_Review &amp; Audit'!$H$6:$H$505,0)+5,""),IFERROR(MATCH(1,INDEX(('2_Review &amp; Audit'!$F$6:$F$505=$A239)*('2_Review &amp; Audit'!$I$6:$I$505&gt;=$E239-30)*('2_Review &amp; Audit'!$I$6:$I$505&lt;=$E239+30)*('2_Review &amp; Audit'!$R$6:$R$505&gt;0),0),0)+5,"")))</f>
        <v/>
      </c>
      <c r="L239" s="110" t="str" cm="1">
        <f t="array" ref="L239">IF($K239="","",INDEX('2_Review &amp; Audit'!$H:$H,$K239))</f>
        <v/>
      </c>
      <c r="M239" s="111" t="str">
        <f>IF($K239="","",INDEX('2_Review &amp; Audit'!$I:$I,$K239))</f>
        <v/>
      </c>
      <c r="N239" s="109" t="str" cm="1">
        <f t="array" ref="N239">IF($K239="","",MAX(0,INDEX('2_Review &amp; Audit'!$R:$R,$K239)-SUMIFS($O$7:O238,$K$7:K238,$K239)))</f>
        <v/>
      </c>
      <c r="O239" s="109" t="str">
        <f>IF(OR($K239="",$N239="",$F239=""),"",MIN($F239,$N239))</f>
        <v/>
      </c>
      <c r="P239" s="112" t="str">
        <f>IF($O239="","",$O239*$G239)</f>
        <v/>
      </c>
      <c r="Q239" s="112" t="str">
        <f>IF($M239="","",$H239-IF($P239="",0,$P239)-IF($Y239="",0,$Y239)-IF($AH239="",0,$AH239)-IF($AQ239="",0,$AQ239))</f>
        <v/>
      </c>
      <c r="R239" s="112" t="str">
        <f t="shared" si="33"/>
        <v/>
      </c>
      <c r="S239" s="96" t="str">
        <f>IF($M239="","",MAX(0,N($F239)-N($O239)))</f>
        <v/>
      </c>
      <c r="T239" s="96" t="str" cm="1">
        <f t="array" ref="T239">IF(OR($D239="",$S239="",N($S239)&lt;=0),"",IFERROR(MATCH(1,INDEX(('2_Review &amp; Audit'!$F$6:$F$505=$A239)*('2_Review &amp; Audit'!$I$6:$I$505&gt;=$E239-30)*('2_Review &amp; Audit'!$I$6:$I$505&lt;=$E239+30)*('2_Review &amp; Audit'!$R$6:$R$505&gt;0)*(ROW('2_Review &amp; Audit'!$R$6:$R$505)&gt;$K239),0),0)+5,""))</f>
        <v/>
      </c>
      <c r="U239" s="96" t="str" cm="1">
        <f t="array" ref="U239">IF($T239="","",INDEX('2_Review &amp; Audit'!$H:$H,$T239))</f>
        <v/>
      </c>
      <c r="V239" s="108" t="str">
        <f t="array" ref="V239">IF($T239="","",INDEX('2_Review &amp; Audit'!$I:$I,$T239))</f>
        <v/>
      </c>
      <c r="W239" s="96" t="str">
        <f t="array" ref="W239">IF($T239="","",MAX(0,INDEX('2_Review &amp; Audit'!$H:$H,$T239)-SUMIFS($X$7:X238,$T$7:T238,$T239)))</f>
        <v/>
      </c>
      <c r="X239" s="96" t="str">
        <f t="shared" si="30"/>
        <v/>
      </c>
      <c r="Y239" s="117" t="str">
        <f>IF($X239="","",$X239*$G239)</f>
        <v/>
      </c>
      <c r="Z239" s="117" t="str">
        <f>IF($T239="","",$H239-IF($P239="",0,$P239)-IF($Y239="",0,$Y239))</f>
        <v/>
      </c>
      <c r="AA239" s="117" t="str">
        <f t="shared" si="31"/>
        <v/>
      </c>
      <c r="AB239" s="96" t="str">
        <f t="shared" si="34"/>
        <v/>
      </c>
      <c r="AC239" s="96" t="str">
        <f>IF(OR($D239="",$AB239="",N($AB239)&lt;=0),"",IFERROR(MATCH(1,INDEX(('2_Review &amp; Audit'!$F$6:$F$505=$A239)*('2_Review &amp; Audit'!$I$6:$I$505&gt;=$E239-30)*('2_Review &amp; Audit'!$I$6:$I$505&lt;=$E239+30)*('2_Review &amp; Audit'!$R$6:$R$505&gt;0)*(ROW('2_Review &amp; Audit'!$R$6:$R$505)&gt;$T239),0),0)+5,""))</f>
        <v/>
      </c>
      <c r="AD239" s="96" t="str" cm="1">
        <f t="array" ref="AD239">IF($AC239="","",INDEX('2_Review &amp; Audit'!$H:$H,$AC239))</f>
        <v/>
      </c>
      <c r="AE239" s="108" t="str">
        <f>IF($AC239="","",INDEX('2_Review &amp; Audit'!$I:$I,$AC239))</f>
        <v/>
      </c>
      <c r="AF239" s="96" t="str">
        <f>IF($AC239="","",MAX(0,INDEX('2_Review &amp; Audit'!$H:$H,$AC239)-SUMIFS($AG$7:AG238,$AC$7:AC238,$AC239)))</f>
        <v/>
      </c>
      <c r="AG239" s="96" t="str">
        <f>IF(OR($D239="",$AB239="",$AF239=""),"",MIN($AB239,$AF239))</f>
        <v/>
      </c>
      <c r="AH239" s="117" t="str">
        <f>IF($AG239="","",$AG239*$G239)</f>
        <v/>
      </c>
      <c r="AI239" s="117" t="str">
        <f>IF($AC239="","",$H239-IF($P239="",0,$P239)-IF($Y239="",0,$Y239)-IF($AH239="",0,$AH239))</f>
        <v/>
      </c>
      <c r="AJ239" s="117" t="str">
        <f t="shared" si="32"/>
        <v/>
      </c>
      <c r="AK239" s="96" t="str">
        <f t="shared" si="35"/>
        <v/>
      </c>
      <c r="AL239" s="96" t="str" cm="1">
        <f t="array" ref="AL239">IF(OR($D239="",$AK239="",N($AK239)&lt;=0),"",IFERROR(MATCH(1,INDEX(('2_Review &amp; Audit'!$F$6:$F$505=$A239)*('2_Review &amp; Audit'!$I$6:$I$505&gt;=$E239-30)*('2_Review &amp; Audit'!$I$6:$I$505&lt;=$E239+30)*('2_Review &amp; Audit'!$R$6:$R$505&gt;0)*(ROW('2_Review &amp; Audit'!$R$6:$R$505)&gt;$AC239),0),0)+5,""))</f>
        <v/>
      </c>
      <c r="AM239" s="96" t="str">
        <f>IF($AL239="","",INDEX('2_Review &amp; Audit'!$H:$H,$AL239))</f>
        <v/>
      </c>
      <c r="AN239" s="108" t="str">
        <f>IF($AL239="","",INDEX('2_Review &amp; Audit'!$I:$I,$AL239))</f>
        <v/>
      </c>
      <c r="AO239" s="96" t="str">
        <f>IF($AL239="","",MAX(0,INDEX('2_Review &amp; Audit'!$H:$H,$AL239)-SUMIFS($AP$7:AP238,$AL$7:AL238,$AL239)))</f>
        <v/>
      </c>
      <c r="AP239" s="96" t="str">
        <f>IF(OR($D239="",$AK239="",$AO239=""),"",MIN($AK239,$AO239))</f>
        <v/>
      </c>
      <c r="AQ239" s="117" t="str">
        <f>IF($AP239="","",$AP239*$G239)</f>
        <v/>
      </c>
      <c r="AR239" s="117" t="str">
        <f>IF($AL239="","",$H239-IF($P239="",0,$P239)-IF($Y239="",0,$Y239)-IF($AH239="",0,$AH239)-IF($AQ239="",0,$AQ239))</f>
        <v/>
      </c>
      <c r="AS239" s="117" t="str">
        <f t="shared" si="36"/>
        <v/>
      </c>
      <c r="AT239" s="96" t="str">
        <f t="shared" si="37"/>
        <v/>
      </c>
      <c r="AU239" s="96"/>
    </row>
    <row r="240" spans="1:47" ht="12.75" customHeight="1" x14ac:dyDescent="0.2">
      <c r="A240" s="96" t="str">
        <f>IFERROR(INDEX('2_Review &amp; Audit'!$F$6:$F$505,MATCH(ROW()-5,'2_Review &amp; Audit'!$AC$6:$AC$505,0)),"")</f>
        <v/>
      </c>
      <c r="B240" s="96" t="str">
        <f>IF($A240="","",INDEX('2_Review &amp; Audit'!$C$6:$C$505,MATCH(ROW()-5,'2_Review &amp; Audit'!$AC$6:$AC$505,0)))</f>
        <v/>
      </c>
      <c r="C240" s="96" t="str">
        <f>IF($A240="","",INDEX('2_Review &amp; Audit'!$D$6:$D$505,MATCH(ROW()-5,'2_Review &amp; Audit'!$AC$6:$AC$505,0)))</f>
        <v/>
      </c>
      <c r="D240" s="114" t="str">
        <f>IF($A240="","",INDEX('2_Review &amp; Audit'!$H$6:$H$505,MATCH(ROW()-5,'2_Review &amp; Audit'!$AC$6:$AC$505,0)))</f>
        <v/>
      </c>
      <c r="E240" s="108" t="str">
        <f>IF($A240="","",INDEX('2_Review &amp; Audit'!$M$6:$M$505,MATCH(ROW()-5,'2_Review &amp; Audit'!$AC$6:$AC$505,0)))</f>
        <v/>
      </c>
      <c r="F240" s="109" t="str">
        <f>IF($A240="","",IF(INDEX('2_Review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40" s="142" t="str">
        <f>IF(OR($A240="",$F240=0),"",ABS(INDEX('2_Review &amp; Audit'!$Q$6:$Q$505,MATCH(ROW()-5,'2_Review &amp; Audit'!$AC$6:$AC$505,0))/$F240))</f>
        <v/>
      </c>
      <c r="H240" s="142" t="str">
        <f>IF($A240="","",ABS(INDEX('2_Review &amp; Audit'!$Q$6:$Q$505,MATCH(ROW()-5,'2_Review &amp; Audit'!$AC$6:$AC$505,0))))</f>
        <v/>
      </c>
      <c r="I240" s="96" t="str">
        <f>IF($A240="","",INDEX('2_Review &amp; Audit'!$Y$6:$Y$505,MATCH(ROW()-5,'2_Review &amp; Audit'!$AC$6:$AC$505,0)))</f>
        <v/>
      </c>
      <c r="J240" s="110" t="str">
        <f>IF($A240="","",IFERROR(MATCH(ROW()-5,'2_Review &amp; Audit'!$AC$6:$AC$505,0)+5,""))</f>
        <v/>
      </c>
      <c r="K240" s="96" t="str" cm="1">
        <f t="array" ref="K240">IF($A240="","",IF($AU240&lt;&gt;"",IFERROR(MATCH($AU240,'2_Review &amp; Audit'!$H$6:$H$505,0)+5,""),IFERROR(MATCH(1,INDEX(('2_Review &amp; Audit'!$F$6:$F$505=$A240)*('2_Review &amp; Audit'!$I$6:$I$505&gt;=$E240-30)*('2_Review &amp; Audit'!$I$6:$I$505&lt;=$E240+30)*('2_Review &amp; Audit'!$R$6:$R$505&gt;0),0),0)+5,"")))</f>
        <v/>
      </c>
      <c r="L240" s="110" t="str" cm="1">
        <f t="array" ref="L240">IF($K240="","",INDEX('2_Review &amp; Audit'!$H:$H,$K240))</f>
        <v/>
      </c>
      <c r="M240" s="111" t="str">
        <f>IF($K240="","",INDEX('2_Review &amp; Audit'!$I:$I,$K240))</f>
        <v/>
      </c>
      <c r="N240" s="109" t="str" cm="1">
        <f t="array" ref="N240">IF($K240="","",MAX(0,INDEX('2_Review &amp; Audit'!$R:$R,$K240)-SUMIFS($O$7:O239,$K$7:K239,$K240)))</f>
        <v/>
      </c>
      <c r="O240" s="109" t="str">
        <f>IF(OR($K240="",$N240="",$F240=""),"",MIN($F240,$N240))</f>
        <v/>
      </c>
      <c r="P240" s="112" t="str">
        <f>IF($O240="","",$O240*$G240)</f>
        <v/>
      </c>
      <c r="Q240" s="112" t="str">
        <f>IF($M240="","",$H240-IF($P240="",0,$P240)-IF($Y240="",0,$Y240)-IF($AH240="",0,$AH240)-IF($AQ240="",0,$AQ240))</f>
        <v/>
      </c>
      <c r="R240" s="112" t="str">
        <f t="shared" si="33"/>
        <v/>
      </c>
      <c r="S240" s="96" t="str">
        <f>IF($M240="","",MAX(0,N($F240)-N($O240)))</f>
        <v/>
      </c>
      <c r="T240" s="96" t="str" cm="1">
        <f t="array" ref="T240">IF(OR($D240="",$S240="",N($S240)&lt;=0),"",IFERROR(MATCH(1,INDEX(('2_Review &amp; Audit'!$F$6:$F$505=$A240)*('2_Review &amp; Audit'!$I$6:$I$505&gt;=$E240-30)*('2_Review &amp; Audit'!$I$6:$I$505&lt;=$E240+30)*('2_Review &amp; Audit'!$R$6:$R$505&gt;0)*(ROW('2_Review &amp; Audit'!$R$6:$R$505)&gt;$K240),0),0)+5,""))</f>
        <v/>
      </c>
      <c r="U240" s="96" t="str" cm="1">
        <f t="array" ref="U240">IF($T240="","",INDEX('2_Review &amp; Audit'!$H:$H,$T240))</f>
        <v/>
      </c>
      <c r="V240" s="108" t="str">
        <f t="array" ref="V240">IF($T240="","",INDEX('2_Review &amp; Audit'!$I:$I,$T240))</f>
        <v/>
      </c>
      <c r="W240" s="96" t="str">
        <f t="array" ref="W240">IF($T240="","",MAX(0,INDEX('2_Review &amp; Audit'!$H:$H,$T240)-SUMIFS($X$7:X239,$T$7:T239,$T240)))</f>
        <v/>
      </c>
      <c r="X240" s="96" t="str">
        <f t="shared" si="30"/>
        <v/>
      </c>
      <c r="Y240" s="117" t="str">
        <f>IF($X240="","",$X240*$G240)</f>
        <v/>
      </c>
      <c r="Z240" s="117" t="str">
        <f>IF($T240="","",$H240-IF($P240="",0,$P240)-IF($Y240="",0,$Y240))</f>
        <v/>
      </c>
      <c r="AA240" s="117" t="str">
        <f t="shared" si="31"/>
        <v/>
      </c>
      <c r="AB240" s="96" t="str">
        <f t="shared" si="34"/>
        <v/>
      </c>
      <c r="AC240" s="96" t="str">
        <f>IF(OR($D240="",$AB240="",N($AB240)&lt;=0),"",IFERROR(MATCH(1,INDEX(('2_Review &amp; Audit'!$F$6:$F$505=$A240)*('2_Review &amp; Audit'!$I$6:$I$505&gt;=$E240-30)*('2_Review &amp; Audit'!$I$6:$I$505&lt;=$E240+30)*('2_Review &amp; Audit'!$R$6:$R$505&gt;0)*(ROW('2_Review &amp; Audit'!$R$6:$R$505)&gt;$T240),0),0)+5,""))</f>
        <v/>
      </c>
      <c r="AD240" s="96" t="str" cm="1">
        <f t="array" ref="AD240">IF($AC240="","",INDEX('2_Review &amp; Audit'!$H:$H,$AC240))</f>
        <v/>
      </c>
      <c r="AE240" s="108" t="str">
        <f>IF($AC240="","",INDEX('2_Review &amp; Audit'!$I:$I,$AC240))</f>
        <v/>
      </c>
      <c r="AF240" s="96" t="str">
        <f>IF($AC240="","",MAX(0,INDEX('2_Review &amp; Audit'!$H:$H,$AC240)-SUMIFS($AG$7:AG239,$AC$7:AC239,$AC240)))</f>
        <v/>
      </c>
      <c r="AG240" s="96" t="str">
        <f>IF(OR($D240="",$AB240="",$AF240=""),"",MIN($AB240,$AF240))</f>
        <v/>
      </c>
      <c r="AH240" s="117" t="str">
        <f>IF($AG240="","",$AG240*$G240)</f>
        <v/>
      </c>
      <c r="AI240" s="117" t="str">
        <f>IF($AC240="","",$H240-IF($P240="",0,$P240)-IF($Y240="",0,$Y240)-IF($AH240="",0,$AH240))</f>
        <v/>
      </c>
      <c r="AJ240" s="117" t="str">
        <f t="shared" si="32"/>
        <v/>
      </c>
      <c r="AK240" s="96" t="str">
        <f t="shared" si="35"/>
        <v/>
      </c>
      <c r="AL240" s="96" t="str" cm="1">
        <f t="array" ref="AL240">IF(OR($D240="",$AK240="",N($AK240)&lt;=0),"",IFERROR(MATCH(1,INDEX(('2_Review &amp; Audit'!$F$6:$F$505=$A240)*('2_Review &amp; Audit'!$I$6:$I$505&gt;=$E240-30)*('2_Review &amp; Audit'!$I$6:$I$505&lt;=$E240+30)*('2_Review &amp; Audit'!$R$6:$R$505&gt;0)*(ROW('2_Review &amp; Audit'!$R$6:$R$505)&gt;$AC240),0),0)+5,""))</f>
        <v/>
      </c>
      <c r="AM240" s="96" t="str">
        <f>IF($AL240="","",INDEX('2_Review &amp; Audit'!$H:$H,$AL240))</f>
        <v/>
      </c>
      <c r="AN240" s="108" t="str">
        <f>IF($AL240="","",INDEX('2_Review &amp; Audit'!$I:$I,$AL240))</f>
        <v/>
      </c>
      <c r="AO240" s="96" t="str">
        <f>IF($AL240="","",MAX(0,INDEX('2_Review &amp; Audit'!$H:$H,$AL240)-SUMIFS($AP$7:AP239,$AL$7:AL239,$AL240)))</f>
        <v/>
      </c>
      <c r="AP240" s="96" t="str">
        <f>IF(OR($D240="",$AK240="",$AO240=""),"",MIN($AK240,$AO240))</f>
        <v/>
      </c>
      <c r="AQ240" s="117" t="str">
        <f>IF($AP240="","",$AP240*$G240)</f>
        <v/>
      </c>
      <c r="AR240" s="117" t="str">
        <f>IF($AL240="","",$H240-IF($P240="",0,$P240)-IF($Y240="",0,$Y240)-IF($AH240="",0,$AH240)-IF($AQ240="",0,$AQ240))</f>
        <v/>
      </c>
      <c r="AS240" s="117" t="str">
        <f t="shared" si="36"/>
        <v/>
      </c>
      <c r="AT240" s="96" t="str">
        <f t="shared" si="37"/>
        <v/>
      </c>
      <c r="AU240" s="96"/>
    </row>
    <row r="241" spans="1:47" ht="12.75" customHeight="1" x14ac:dyDescent="0.2">
      <c r="A241" s="96" t="str">
        <f>IFERROR(INDEX('2_Review &amp; Audit'!$F$6:$F$505,MATCH(ROW()-5,'2_Review &amp; Audit'!$AC$6:$AC$505,0)),"")</f>
        <v/>
      </c>
      <c r="B241" s="96" t="str">
        <f>IF($A241="","",INDEX('2_Review &amp; Audit'!$C$6:$C$505,MATCH(ROW()-5,'2_Review &amp; Audit'!$AC$6:$AC$505,0)))</f>
        <v/>
      </c>
      <c r="C241" s="96" t="str">
        <f>IF($A241="","",INDEX('2_Review &amp; Audit'!$D$6:$D$505,MATCH(ROW()-5,'2_Review &amp; Audit'!$AC$6:$AC$505,0)))</f>
        <v/>
      </c>
      <c r="D241" s="114" t="str">
        <f>IF($A241="","",INDEX('2_Review &amp; Audit'!$H$6:$H$505,MATCH(ROW()-5,'2_Review &amp; Audit'!$AC$6:$AC$505,0)))</f>
        <v/>
      </c>
      <c r="E241" s="108" t="str">
        <f>IF($A241="","",INDEX('2_Review &amp; Audit'!$M$6:$M$505,MATCH(ROW()-5,'2_Review &amp; Audit'!$AC$6:$AC$505,0)))</f>
        <v/>
      </c>
      <c r="F241" s="109" t="str">
        <f>IF($A241="","",IF(INDEX('2_Review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41" s="142" t="str">
        <f>IF(OR($A241="",$F241=0),"",ABS(INDEX('2_Review &amp; Audit'!$Q$6:$Q$505,MATCH(ROW()-5,'2_Review &amp; Audit'!$AC$6:$AC$505,0))/$F241))</f>
        <v/>
      </c>
      <c r="H241" s="142" t="str">
        <f>IF($A241="","",ABS(INDEX('2_Review &amp; Audit'!$Q$6:$Q$505,MATCH(ROW()-5,'2_Review &amp; Audit'!$AC$6:$AC$505,0))))</f>
        <v/>
      </c>
      <c r="I241" s="96" t="str">
        <f>IF($A241="","",INDEX('2_Review &amp; Audit'!$Y$6:$Y$505,MATCH(ROW()-5,'2_Review &amp; Audit'!$AC$6:$AC$505,0)))</f>
        <v/>
      </c>
      <c r="J241" s="110" t="str">
        <f>IF($A241="","",IFERROR(MATCH(ROW()-5,'2_Review &amp; Audit'!$AC$6:$AC$505,0)+5,""))</f>
        <v/>
      </c>
      <c r="K241" s="96" t="str" cm="1">
        <f t="array" ref="K241">IF($A241="","",IF($AU241&lt;&gt;"",IFERROR(MATCH($AU241,'2_Review &amp; Audit'!$H$6:$H$505,0)+5,""),IFERROR(MATCH(1,INDEX(('2_Review &amp; Audit'!$F$6:$F$505=$A241)*('2_Review &amp; Audit'!$I$6:$I$505&gt;=$E241-30)*('2_Review &amp; Audit'!$I$6:$I$505&lt;=$E241+30)*('2_Review &amp; Audit'!$R$6:$R$505&gt;0),0),0)+5,"")))</f>
        <v/>
      </c>
      <c r="L241" s="110" t="str" cm="1">
        <f t="array" ref="L241">IF($K241="","",INDEX('2_Review &amp; Audit'!$H:$H,$K241))</f>
        <v/>
      </c>
      <c r="M241" s="111" t="str">
        <f>IF($K241="","",INDEX('2_Review &amp; Audit'!$I:$I,$K241))</f>
        <v/>
      </c>
      <c r="N241" s="109" t="str" cm="1">
        <f t="array" ref="N241">IF($K241="","",MAX(0,INDEX('2_Review &amp; Audit'!$R:$R,$K241)-SUMIFS($O$7:O240,$K$7:K240,$K241)))</f>
        <v/>
      </c>
      <c r="O241" s="109" t="str">
        <f>IF(OR($K241="",$N241="",$F241=""),"",MIN($F241,$N241))</f>
        <v/>
      </c>
      <c r="P241" s="112" t="str">
        <f>IF($O241="","",$O241*$G241)</f>
        <v/>
      </c>
      <c r="Q241" s="112" t="str">
        <f>IF($M241="","",$H241-IF($P241="",0,$P241)-IF($Y241="",0,$Y241)-IF($AH241="",0,$AH241)-IF($AQ241="",0,$AQ241))</f>
        <v/>
      </c>
      <c r="R241" s="112" t="str">
        <f t="shared" si="33"/>
        <v/>
      </c>
      <c r="S241" s="96" t="str">
        <f>IF($M241="","",MAX(0,N($F241)-N($O241)))</f>
        <v/>
      </c>
      <c r="T241" s="96" t="str" cm="1">
        <f t="array" ref="T241">IF(OR($D241="",$S241="",N($S241)&lt;=0),"",IFERROR(MATCH(1,INDEX(('2_Review &amp; Audit'!$F$6:$F$505=$A241)*('2_Review &amp; Audit'!$I$6:$I$505&gt;=$E241-30)*('2_Review &amp; Audit'!$I$6:$I$505&lt;=$E241+30)*('2_Review &amp; Audit'!$R$6:$R$505&gt;0)*(ROW('2_Review &amp; Audit'!$R$6:$R$505)&gt;$K241),0),0)+5,""))</f>
        <v/>
      </c>
      <c r="U241" s="96" t="str" cm="1">
        <f t="array" ref="U241">IF($T241="","",INDEX('2_Review &amp; Audit'!$H:$H,$T241))</f>
        <v/>
      </c>
      <c r="V241" s="108" t="str">
        <f t="array" ref="V241">IF($T241="","",INDEX('2_Review &amp; Audit'!$I:$I,$T241))</f>
        <v/>
      </c>
      <c r="W241" s="96" t="str">
        <f t="array" ref="W241">IF($T241="","",MAX(0,INDEX('2_Review &amp; Audit'!$H:$H,$T241)-SUMIFS($X$7:X240,$T$7:T240,$T241)))</f>
        <v/>
      </c>
      <c r="X241" s="96" t="str">
        <f t="shared" si="30"/>
        <v/>
      </c>
      <c r="Y241" s="117" t="str">
        <f>IF($X241="","",$X241*$G241)</f>
        <v/>
      </c>
      <c r="Z241" s="117" t="str">
        <f>IF($T241="","",$H241-IF($P241="",0,$P241)-IF($Y241="",0,$Y241))</f>
        <v/>
      </c>
      <c r="AA241" s="117" t="str">
        <f t="shared" si="31"/>
        <v/>
      </c>
      <c r="AB241" s="96" t="str">
        <f t="shared" si="34"/>
        <v/>
      </c>
      <c r="AC241" s="96" t="str">
        <f>IF(OR($D241="",$AB241="",N($AB241)&lt;=0),"",IFERROR(MATCH(1,INDEX(('2_Review &amp; Audit'!$F$6:$F$505=$A241)*('2_Review &amp; Audit'!$I$6:$I$505&gt;=$E241-30)*('2_Review &amp; Audit'!$I$6:$I$505&lt;=$E241+30)*('2_Review &amp; Audit'!$R$6:$R$505&gt;0)*(ROW('2_Review &amp; Audit'!$R$6:$R$505)&gt;$T241),0),0)+5,""))</f>
        <v/>
      </c>
      <c r="AD241" s="96" t="str" cm="1">
        <f t="array" ref="AD241">IF($AC241="","",INDEX('2_Review &amp; Audit'!$H:$H,$AC241))</f>
        <v/>
      </c>
      <c r="AE241" s="108" t="str">
        <f>IF($AC241="","",INDEX('2_Review &amp; Audit'!$I:$I,$AC241))</f>
        <v/>
      </c>
      <c r="AF241" s="96" t="str">
        <f>IF($AC241="","",MAX(0,INDEX('2_Review &amp; Audit'!$H:$H,$AC241)-SUMIFS($AG$7:AG240,$AC$7:AC240,$AC241)))</f>
        <v/>
      </c>
      <c r="AG241" s="96" t="str">
        <f>IF(OR($D241="",$AB241="",$AF241=""),"",MIN($AB241,$AF241))</f>
        <v/>
      </c>
      <c r="AH241" s="117" t="str">
        <f>IF($AG241="","",$AG241*$G241)</f>
        <v/>
      </c>
      <c r="AI241" s="117" t="str">
        <f>IF($AC241="","",$H241-IF($P241="",0,$P241)-IF($Y241="",0,$Y241)-IF($AH241="",0,$AH241))</f>
        <v/>
      </c>
      <c r="AJ241" s="117" t="str">
        <f t="shared" si="32"/>
        <v/>
      </c>
      <c r="AK241" s="96" t="str">
        <f t="shared" si="35"/>
        <v/>
      </c>
      <c r="AL241" s="96" t="str" cm="1">
        <f t="array" ref="AL241">IF(OR($D241="",$AK241="",N($AK241)&lt;=0),"",IFERROR(MATCH(1,INDEX(('2_Review &amp; Audit'!$F$6:$F$505=$A241)*('2_Review &amp; Audit'!$I$6:$I$505&gt;=$E241-30)*('2_Review &amp; Audit'!$I$6:$I$505&lt;=$E241+30)*('2_Review &amp; Audit'!$R$6:$R$505&gt;0)*(ROW('2_Review &amp; Audit'!$R$6:$R$505)&gt;$AC241),0),0)+5,""))</f>
        <v/>
      </c>
      <c r="AM241" s="96" t="str">
        <f>IF($AL241="","",INDEX('2_Review &amp; Audit'!$H:$H,$AL241))</f>
        <v/>
      </c>
      <c r="AN241" s="108" t="str">
        <f>IF($AL241="","",INDEX('2_Review &amp; Audit'!$I:$I,$AL241))</f>
        <v/>
      </c>
      <c r="AO241" s="96" t="str">
        <f>IF($AL241="","",MAX(0,INDEX('2_Review &amp; Audit'!$H:$H,$AL241)-SUMIFS($AP$7:AP240,$AL$7:AL240,$AL241)))</f>
        <v/>
      </c>
      <c r="AP241" s="96" t="str">
        <f>IF(OR($D241="",$AK241="",$AO241=""),"",MIN($AK241,$AO241))</f>
        <v/>
      </c>
      <c r="AQ241" s="117" t="str">
        <f>IF($AP241="","",$AP241*$G241)</f>
        <v/>
      </c>
      <c r="AR241" s="117" t="str">
        <f>IF($AL241="","",$H241-IF($P241="",0,$P241)-IF($Y241="",0,$Y241)-IF($AH241="",0,$AH241)-IF($AQ241="",0,$AQ241))</f>
        <v/>
      </c>
      <c r="AS241" s="117" t="str">
        <f t="shared" si="36"/>
        <v/>
      </c>
      <c r="AT241" s="96" t="str">
        <f t="shared" si="37"/>
        <v/>
      </c>
      <c r="AU241" s="96"/>
    </row>
    <row r="242" spans="1:47" ht="12.75" customHeight="1" x14ac:dyDescent="0.2">
      <c r="A242" s="96" t="str">
        <f>IFERROR(INDEX('2_Review &amp; Audit'!$F$6:$F$505,MATCH(ROW()-5,'2_Review &amp; Audit'!$AC$6:$AC$505,0)),"")</f>
        <v/>
      </c>
      <c r="B242" s="96" t="str">
        <f>IF($A242="","",INDEX('2_Review &amp; Audit'!$C$6:$C$505,MATCH(ROW()-5,'2_Review &amp; Audit'!$AC$6:$AC$505,0)))</f>
        <v/>
      </c>
      <c r="C242" s="96" t="str">
        <f>IF($A242="","",INDEX('2_Review &amp; Audit'!$D$6:$D$505,MATCH(ROW()-5,'2_Review &amp; Audit'!$AC$6:$AC$505,0)))</f>
        <v/>
      </c>
      <c r="D242" s="114" t="str">
        <f>IF($A242="","",INDEX('2_Review &amp; Audit'!$H$6:$H$505,MATCH(ROW()-5,'2_Review &amp; Audit'!$AC$6:$AC$505,0)))</f>
        <v/>
      </c>
      <c r="E242" s="108" t="str">
        <f>IF($A242="","",INDEX('2_Review &amp; Audit'!$M$6:$M$505,MATCH(ROW()-5,'2_Review &amp; Audit'!$AC$6:$AC$505,0)))</f>
        <v/>
      </c>
      <c r="F242" s="109" t="str">
        <f>IF($A242="","",IF(INDEX('2_Review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42" s="142" t="str">
        <f>IF(OR($A242="",$F242=0),"",ABS(INDEX('2_Review &amp; Audit'!$Q$6:$Q$505,MATCH(ROW()-5,'2_Review &amp; Audit'!$AC$6:$AC$505,0))/$F242))</f>
        <v/>
      </c>
      <c r="H242" s="142" t="str">
        <f>IF($A242="","",ABS(INDEX('2_Review &amp; Audit'!$Q$6:$Q$505,MATCH(ROW()-5,'2_Review &amp; Audit'!$AC$6:$AC$505,0))))</f>
        <v/>
      </c>
      <c r="I242" s="96" t="str">
        <f>IF($A242="","",INDEX('2_Review &amp; Audit'!$Y$6:$Y$505,MATCH(ROW()-5,'2_Review &amp; Audit'!$AC$6:$AC$505,0)))</f>
        <v/>
      </c>
      <c r="J242" s="110" t="str">
        <f>IF($A242="","",IFERROR(MATCH(ROW()-5,'2_Review &amp; Audit'!$AC$6:$AC$505,0)+5,""))</f>
        <v/>
      </c>
      <c r="K242" s="96" t="str" cm="1">
        <f t="array" ref="K242">IF($A242="","",IF($AU242&lt;&gt;"",IFERROR(MATCH($AU242,'2_Review &amp; Audit'!$H$6:$H$505,0)+5,""),IFERROR(MATCH(1,INDEX(('2_Review &amp; Audit'!$F$6:$F$505=$A242)*('2_Review &amp; Audit'!$I$6:$I$505&gt;=$E242-30)*('2_Review &amp; Audit'!$I$6:$I$505&lt;=$E242+30)*('2_Review &amp; Audit'!$R$6:$R$505&gt;0),0),0)+5,"")))</f>
        <v/>
      </c>
      <c r="L242" s="110" t="str" cm="1">
        <f t="array" ref="L242">IF($K242="","",INDEX('2_Review &amp; Audit'!$H:$H,$K242))</f>
        <v/>
      </c>
      <c r="M242" s="111" t="str">
        <f>IF($K242="","",INDEX('2_Review &amp; Audit'!$I:$I,$K242))</f>
        <v/>
      </c>
      <c r="N242" s="109" t="str" cm="1">
        <f t="array" ref="N242">IF($K242="","",MAX(0,INDEX('2_Review &amp; Audit'!$R:$R,$K242)-SUMIFS($O$7:O241,$K$7:K241,$K242)))</f>
        <v/>
      </c>
      <c r="O242" s="109" t="str">
        <f>IF(OR($K242="",$N242="",$F242=""),"",MIN($F242,$N242))</f>
        <v/>
      </c>
      <c r="P242" s="112" t="str">
        <f>IF($O242="","",$O242*$G242)</f>
        <v/>
      </c>
      <c r="Q242" s="112" t="str">
        <f>IF($M242="","",$H242-IF($P242="",0,$P242)-IF($Y242="",0,$Y242)-IF($AH242="",0,$AH242)-IF($AQ242="",0,$AQ242))</f>
        <v/>
      </c>
      <c r="R242" s="112" t="str">
        <f t="shared" si="33"/>
        <v/>
      </c>
      <c r="S242" s="96" t="str">
        <f>IF($M242="","",MAX(0,N($F242)-N($O242)))</f>
        <v/>
      </c>
      <c r="T242" s="96" t="str" cm="1">
        <f t="array" ref="T242">IF(OR($D242="",$S242="",N($S242)&lt;=0),"",IFERROR(MATCH(1,INDEX(('2_Review &amp; Audit'!$F$6:$F$505=$A242)*('2_Review &amp; Audit'!$I$6:$I$505&gt;=$E242-30)*('2_Review &amp; Audit'!$I$6:$I$505&lt;=$E242+30)*('2_Review &amp; Audit'!$R$6:$R$505&gt;0)*(ROW('2_Review &amp; Audit'!$R$6:$R$505)&gt;$K242),0),0)+5,""))</f>
        <v/>
      </c>
      <c r="U242" s="96" t="str" cm="1">
        <f t="array" ref="U242">IF($T242="","",INDEX('2_Review &amp; Audit'!$H:$H,$T242))</f>
        <v/>
      </c>
      <c r="V242" s="108" t="str">
        <f t="array" ref="V242">IF($T242="","",INDEX('2_Review &amp; Audit'!$I:$I,$T242))</f>
        <v/>
      </c>
      <c r="W242" s="96" t="str">
        <f t="array" ref="W242">IF($T242="","",MAX(0,INDEX('2_Review &amp; Audit'!$H:$H,$T242)-SUMIFS($X$7:X241,$T$7:T241,$T242)))</f>
        <v/>
      </c>
      <c r="X242" s="96" t="str">
        <f t="shared" si="30"/>
        <v/>
      </c>
      <c r="Y242" s="117" t="str">
        <f>IF($X242="","",$X242*$G242)</f>
        <v/>
      </c>
      <c r="Z242" s="117" t="str">
        <f>IF($T242="","",$H242-IF($P242="",0,$P242)-IF($Y242="",0,$Y242))</f>
        <v/>
      </c>
      <c r="AA242" s="117" t="str">
        <f t="shared" si="31"/>
        <v/>
      </c>
      <c r="AB242" s="96" t="str">
        <f t="shared" si="34"/>
        <v/>
      </c>
      <c r="AC242" s="96" t="str">
        <f>IF(OR($D242="",$AB242="",N($AB242)&lt;=0),"",IFERROR(MATCH(1,INDEX(('2_Review &amp; Audit'!$F$6:$F$505=$A242)*('2_Review &amp; Audit'!$I$6:$I$505&gt;=$E242-30)*('2_Review &amp; Audit'!$I$6:$I$505&lt;=$E242+30)*('2_Review &amp; Audit'!$R$6:$R$505&gt;0)*(ROW('2_Review &amp; Audit'!$R$6:$R$505)&gt;$T242),0),0)+5,""))</f>
        <v/>
      </c>
      <c r="AD242" s="96" t="str" cm="1">
        <f t="array" ref="AD242">IF($AC242="","",INDEX('2_Review &amp; Audit'!$H:$H,$AC242))</f>
        <v/>
      </c>
      <c r="AE242" s="108" t="str">
        <f>IF($AC242="","",INDEX('2_Review &amp; Audit'!$I:$I,$AC242))</f>
        <v/>
      </c>
      <c r="AF242" s="96" t="str">
        <f>IF($AC242="","",MAX(0,INDEX('2_Review &amp; Audit'!$H:$H,$AC242)-SUMIFS($AG$7:AG241,$AC$7:AC241,$AC242)))</f>
        <v/>
      </c>
      <c r="AG242" s="96" t="str">
        <f>IF(OR($D242="",$AB242="",$AF242=""),"",MIN($AB242,$AF242))</f>
        <v/>
      </c>
      <c r="AH242" s="117" t="str">
        <f>IF($AG242="","",$AG242*$G242)</f>
        <v/>
      </c>
      <c r="AI242" s="117" t="str">
        <f>IF($AC242="","",$H242-IF($P242="",0,$P242)-IF($Y242="",0,$Y242)-IF($AH242="",0,$AH242))</f>
        <v/>
      </c>
      <c r="AJ242" s="117" t="str">
        <f t="shared" si="32"/>
        <v/>
      </c>
      <c r="AK242" s="96" t="str">
        <f t="shared" si="35"/>
        <v/>
      </c>
      <c r="AL242" s="96" t="str" cm="1">
        <f t="array" ref="AL242">IF(OR($D242="",$AK242="",N($AK242)&lt;=0),"",IFERROR(MATCH(1,INDEX(('2_Review &amp; Audit'!$F$6:$F$505=$A242)*('2_Review &amp; Audit'!$I$6:$I$505&gt;=$E242-30)*('2_Review &amp; Audit'!$I$6:$I$505&lt;=$E242+30)*('2_Review &amp; Audit'!$R$6:$R$505&gt;0)*(ROW('2_Review &amp; Audit'!$R$6:$R$505)&gt;$AC242),0),0)+5,""))</f>
        <v/>
      </c>
      <c r="AM242" s="96" t="str">
        <f>IF($AL242="","",INDEX('2_Review &amp; Audit'!$H:$H,$AL242))</f>
        <v/>
      </c>
      <c r="AN242" s="108" t="str">
        <f>IF($AL242="","",INDEX('2_Review &amp; Audit'!$I:$I,$AL242))</f>
        <v/>
      </c>
      <c r="AO242" s="96" t="str">
        <f>IF($AL242="","",MAX(0,INDEX('2_Review &amp; Audit'!$H:$H,$AL242)-SUMIFS($AP$7:AP241,$AL$7:AL241,$AL242)))</f>
        <v/>
      </c>
      <c r="AP242" s="96" t="str">
        <f>IF(OR($D242="",$AK242="",$AO242=""),"",MIN($AK242,$AO242))</f>
        <v/>
      </c>
      <c r="AQ242" s="117" t="str">
        <f>IF($AP242="","",$AP242*$G242)</f>
        <v/>
      </c>
      <c r="AR242" s="117" t="str">
        <f>IF($AL242="","",$H242-IF($P242="",0,$P242)-IF($Y242="",0,$Y242)-IF($AH242="",0,$AH242)-IF($AQ242="",0,$AQ242))</f>
        <v/>
      </c>
      <c r="AS242" s="117" t="str">
        <f t="shared" si="36"/>
        <v/>
      </c>
      <c r="AT242" s="96" t="str">
        <f t="shared" si="37"/>
        <v/>
      </c>
      <c r="AU242" s="96"/>
    </row>
    <row r="243" spans="1:47" ht="12.75" customHeight="1" x14ac:dyDescent="0.2">
      <c r="A243" s="96" t="str">
        <f>IFERROR(INDEX('2_Review &amp; Audit'!$F$6:$F$505,MATCH(ROW()-5,'2_Review &amp; Audit'!$AC$6:$AC$505,0)),"")</f>
        <v/>
      </c>
      <c r="B243" s="96" t="str">
        <f>IF($A243="","",INDEX('2_Review &amp; Audit'!$C$6:$C$505,MATCH(ROW()-5,'2_Review &amp; Audit'!$AC$6:$AC$505,0)))</f>
        <v/>
      </c>
      <c r="C243" s="96" t="str">
        <f>IF($A243="","",INDEX('2_Review &amp; Audit'!$D$6:$D$505,MATCH(ROW()-5,'2_Review &amp; Audit'!$AC$6:$AC$505,0)))</f>
        <v/>
      </c>
      <c r="D243" s="114" t="str">
        <f>IF($A243="","",INDEX('2_Review &amp; Audit'!$H$6:$H$505,MATCH(ROW()-5,'2_Review &amp; Audit'!$AC$6:$AC$505,0)))</f>
        <v/>
      </c>
      <c r="E243" s="108" t="str">
        <f>IF($A243="","",INDEX('2_Review &amp; Audit'!$M$6:$M$505,MATCH(ROW()-5,'2_Review &amp; Audit'!$AC$6:$AC$505,0)))</f>
        <v/>
      </c>
      <c r="F243" s="109" t="str">
        <f>IF($A243="","",IF(INDEX('2_Review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43" s="142" t="str">
        <f>IF(OR($A243="",$F243=0),"",ABS(INDEX('2_Review &amp; Audit'!$Q$6:$Q$505,MATCH(ROW()-5,'2_Review &amp; Audit'!$AC$6:$AC$505,0))/$F243))</f>
        <v/>
      </c>
      <c r="H243" s="142" t="str">
        <f>IF($A243="","",ABS(INDEX('2_Review &amp; Audit'!$Q$6:$Q$505,MATCH(ROW()-5,'2_Review &amp; Audit'!$AC$6:$AC$505,0))))</f>
        <v/>
      </c>
      <c r="I243" s="96" t="str">
        <f>IF($A243="","",INDEX('2_Review &amp; Audit'!$Y$6:$Y$505,MATCH(ROW()-5,'2_Review &amp; Audit'!$AC$6:$AC$505,0)))</f>
        <v/>
      </c>
      <c r="J243" s="110" t="str">
        <f>IF($A243="","",IFERROR(MATCH(ROW()-5,'2_Review &amp; Audit'!$AC$6:$AC$505,0)+5,""))</f>
        <v/>
      </c>
      <c r="K243" s="96" t="str" cm="1">
        <f t="array" ref="K243">IF($A243="","",IF($AU243&lt;&gt;"",IFERROR(MATCH($AU243,'2_Review &amp; Audit'!$H$6:$H$505,0)+5,""),IFERROR(MATCH(1,INDEX(('2_Review &amp; Audit'!$F$6:$F$505=$A243)*('2_Review &amp; Audit'!$I$6:$I$505&gt;=$E243-30)*('2_Review &amp; Audit'!$I$6:$I$505&lt;=$E243+30)*('2_Review &amp; Audit'!$R$6:$R$505&gt;0),0),0)+5,"")))</f>
        <v/>
      </c>
      <c r="L243" s="110" t="str" cm="1">
        <f t="array" ref="L243">IF($K243="","",INDEX('2_Review &amp; Audit'!$H:$H,$K243))</f>
        <v/>
      </c>
      <c r="M243" s="111" t="str">
        <f>IF($K243="","",INDEX('2_Review &amp; Audit'!$I:$I,$K243))</f>
        <v/>
      </c>
      <c r="N243" s="109" t="str" cm="1">
        <f t="array" ref="N243">IF($K243="","",MAX(0,INDEX('2_Review &amp; Audit'!$R:$R,$K243)-SUMIFS($O$7:O242,$K$7:K242,$K243)))</f>
        <v/>
      </c>
      <c r="O243" s="109" t="str">
        <f>IF(OR($K243="",$N243="",$F243=""),"",MIN($F243,$N243))</f>
        <v/>
      </c>
      <c r="P243" s="112" t="str">
        <f>IF($O243="","",$O243*$G243)</f>
        <v/>
      </c>
      <c r="Q243" s="112" t="str">
        <f>IF($M243="","",$H243-IF($P243="",0,$P243)-IF($Y243="",0,$Y243)-IF($AH243="",0,$AH243)-IF($AQ243="",0,$AQ243))</f>
        <v/>
      </c>
      <c r="R243" s="112" t="str">
        <f t="shared" si="33"/>
        <v/>
      </c>
      <c r="S243" s="96" t="str">
        <f>IF($M243="","",MAX(0,N($F243)-N($O243)))</f>
        <v/>
      </c>
      <c r="T243" s="96" t="str" cm="1">
        <f t="array" ref="T243">IF(OR($D243="",$S243="",N($S243)&lt;=0),"",IFERROR(MATCH(1,INDEX(('2_Review &amp; Audit'!$F$6:$F$505=$A243)*('2_Review &amp; Audit'!$I$6:$I$505&gt;=$E243-30)*('2_Review &amp; Audit'!$I$6:$I$505&lt;=$E243+30)*('2_Review &amp; Audit'!$R$6:$R$505&gt;0)*(ROW('2_Review &amp; Audit'!$R$6:$R$505)&gt;$K243),0),0)+5,""))</f>
        <v/>
      </c>
      <c r="U243" s="96" t="str" cm="1">
        <f t="array" ref="U243">IF($T243="","",INDEX('2_Review &amp; Audit'!$H:$H,$T243))</f>
        <v/>
      </c>
      <c r="V243" s="108" t="str">
        <f t="array" ref="V243">IF($T243="","",INDEX('2_Review &amp; Audit'!$I:$I,$T243))</f>
        <v/>
      </c>
      <c r="W243" s="96" t="str">
        <f t="array" ref="W243">IF($T243="","",MAX(0,INDEX('2_Review &amp; Audit'!$H:$H,$T243)-SUMIFS($X$7:X242,$T$7:T242,$T243)))</f>
        <v/>
      </c>
      <c r="X243" s="96" t="str">
        <f t="shared" si="30"/>
        <v/>
      </c>
      <c r="Y243" s="117" t="str">
        <f>IF($X243="","",$X243*$G243)</f>
        <v/>
      </c>
      <c r="Z243" s="117" t="str">
        <f>IF($T243="","",$H243-IF($P243="",0,$P243)-IF($Y243="",0,$Y243))</f>
        <v/>
      </c>
      <c r="AA243" s="117" t="str">
        <f t="shared" si="31"/>
        <v/>
      </c>
      <c r="AB243" s="96" t="str">
        <f t="shared" si="34"/>
        <v/>
      </c>
      <c r="AC243" s="96" t="str">
        <f>IF(OR($D243="",$AB243="",N($AB243)&lt;=0),"",IFERROR(MATCH(1,INDEX(('2_Review &amp; Audit'!$F$6:$F$505=$A243)*('2_Review &amp; Audit'!$I$6:$I$505&gt;=$E243-30)*('2_Review &amp; Audit'!$I$6:$I$505&lt;=$E243+30)*('2_Review &amp; Audit'!$R$6:$R$505&gt;0)*(ROW('2_Review &amp; Audit'!$R$6:$R$505)&gt;$T243),0),0)+5,""))</f>
        <v/>
      </c>
      <c r="AD243" s="96" t="str" cm="1">
        <f t="array" ref="AD243">IF($AC243="","",INDEX('2_Review &amp; Audit'!$H:$H,$AC243))</f>
        <v/>
      </c>
      <c r="AE243" s="108" t="str">
        <f>IF($AC243="","",INDEX('2_Review &amp; Audit'!$I:$I,$AC243))</f>
        <v/>
      </c>
      <c r="AF243" s="96" t="str">
        <f>IF($AC243="","",MAX(0,INDEX('2_Review &amp; Audit'!$H:$H,$AC243)-SUMIFS($AG$7:AG242,$AC$7:AC242,$AC243)))</f>
        <v/>
      </c>
      <c r="AG243" s="96" t="str">
        <f>IF(OR($D243="",$AB243="",$AF243=""),"",MIN($AB243,$AF243))</f>
        <v/>
      </c>
      <c r="AH243" s="117" t="str">
        <f>IF($AG243="","",$AG243*$G243)</f>
        <v/>
      </c>
      <c r="AI243" s="117" t="str">
        <f>IF($AC243="","",$H243-IF($P243="",0,$P243)-IF($Y243="",0,$Y243)-IF($AH243="",0,$AH243))</f>
        <v/>
      </c>
      <c r="AJ243" s="117" t="str">
        <f t="shared" si="32"/>
        <v/>
      </c>
      <c r="AK243" s="96" t="str">
        <f t="shared" si="35"/>
        <v/>
      </c>
      <c r="AL243" s="96" t="str" cm="1">
        <f t="array" ref="AL243">IF(OR($D243="",$AK243="",N($AK243)&lt;=0),"",IFERROR(MATCH(1,INDEX(('2_Review &amp; Audit'!$F$6:$F$505=$A243)*('2_Review &amp; Audit'!$I$6:$I$505&gt;=$E243-30)*('2_Review &amp; Audit'!$I$6:$I$505&lt;=$E243+30)*('2_Review &amp; Audit'!$R$6:$R$505&gt;0)*(ROW('2_Review &amp; Audit'!$R$6:$R$505)&gt;$AC243),0),0)+5,""))</f>
        <v/>
      </c>
      <c r="AM243" s="96" t="str">
        <f>IF($AL243="","",INDEX('2_Review &amp; Audit'!$H:$H,$AL243))</f>
        <v/>
      </c>
      <c r="AN243" s="108" t="str">
        <f>IF($AL243="","",INDEX('2_Review &amp; Audit'!$I:$I,$AL243))</f>
        <v/>
      </c>
      <c r="AO243" s="96" t="str">
        <f>IF($AL243="","",MAX(0,INDEX('2_Review &amp; Audit'!$H:$H,$AL243)-SUMIFS($AP$7:AP242,$AL$7:AL242,$AL243)))</f>
        <v/>
      </c>
      <c r="AP243" s="96" t="str">
        <f>IF(OR($D243="",$AK243="",$AO243=""),"",MIN($AK243,$AO243))</f>
        <v/>
      </c>
      <c r="AQ243" s="117" t="str">
        <f>IF($AP243="","",$AP243*$G243)</f>
        <v/>
      </c>
      <c r="AR243" s="117" t="str">
        <f>IF($AL243="","",$H243-IF($P243="",0,$P243)-IF($Y243="",0,$Y243)-IF($AH243="",0,$AH243)-IF($AQ243="",0,$AQ243))</f>
        <v/>
      </c>
      <c r="AS243" s="117" t="str">
        <f t="shared" si="36"/>
        <v/>
      </c>
      <c r="AT243" s="96" t="str">
        <f t="shared" si="37"/>
        <v/>
      </c>
      <c r="AU243" s="96"/>
    </row>
    <row r="244" spans="1:47" ht="12.75" customHeight="1" x14ac:dyDescent="0.2">
      <c r="A244" s="96" t="str">
        <f>IFERROR(INDEX('2_Review &amp; Audit'!$F$6:$F$505,MATCH(ROW()-5,'2_Review &amp; Audit'!$AC$6:$AC$505,0)),"")</f>
        <v/>
      </c>
      <c r="B244" s="96" t="str">
        <f>IF($A244="","",INDEX('2_Review &amp; Audit'!$C$6:$C$505,MATCH(ROW()-5,'2_Review &amp; Audit'!$AC$6:$AC$505,0)))</f>
        <v/>
      </c>
      <c r="C244" s="96" t="str">
        <f>IF($A244="","",INDEX('2_Review &amp; Audit'!$D$6:$D$505,MATCH(ROW()-5,'2_Review &amp; Audit'!$AC$6:$AC$505,0)))</f>
        <v/>
      </c>
      <c r="D244" s="114" t="str">
        <f>IF($A244="","",INDEX('2_Review &amp; Audit'!$H$6:$H$505,MATCH(ROW()-5,'2_Review &amp; Audit'!$AC$6:$AC$505,0)))</f>
        <v/>
      </c>
      <c r="E244" s="108" t="str">
        <f>IF($A244="","",INDEX('2_Review &amp; Audit'!$M$6:$M$505,MATCH(ROW()-5,'2_Review &amp; Audit'!$AC$6:$AC$505,0)))</f>
        <v/>
      </c>
      <c r="F244" s="109" t="str">
        <f>IF($A244="","",IF(INDEX('2_Review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44" s="142" t="str">
        <f>IF(OR($A244="",$F244=0),"",ABS(INDEX('2_Review &amp; Audit'!$Q$6:$Q$505,MATCH(ROW()-5,'2_Review &amp; Audit'!$AC$6:$AC$505,0))/$F244))</f>
        <v/>
      </c>
      <c r="H244" s="142" t="str">
        <f>IF($A244="","",ABS(INDEX('2_Review &amp; Audit'!$Q$6:$Q$505,MATCH(ROW()-5,'2_Review &amp; Audit'!$AC$6:$AC$505,0))))</f>
        <v/>
      </c>
      <c r="I244" s="96" t="str">
        <f>IF($A244="","",INDEX('2_Review &amp; Audit'!$Y$6:$Y$505,MATCH(ROW()-5,'2_Review &amp; Audit'!$AC$6:$AC$505,0)))</f>
        <v/>
      </c>
      <c r="J244" s="110" t="str">
        <f>IF($A244="","",IFERROR(MATCH(ROW()-5,'2_Review &amp; Audit'!$AC$6:$AC$505,0)+5,""))</f>
        <v/>
      </c>
      <c r="K244" s="96" t="str" cm="1">
        <f t="array" ref="K244">IF($A244="","",IF($AU244&lt;&gt;"",IFERROR(MATCH($AU244,'2_Review &amp; Audit'!$H$6:$H$505,0)+5,""),IFERROR(MATCH(1,INDEX(('2_Review &amp; Audit'!$F$6:$F$505=$A244)*('2_Review &amp; Audit'!$I$6:$I$505&gt;=$E244-30)*('2_Review &amp; Audit'!$I$6:$I$505&lt;=$E244+30)*('2_Review &amp; Audit'!$R$6:$R$505&gt;0),0),0)+5,"")))</f>
        <v/>
      </c>
      <c r="L244" s="110" t="str" cm="1">
        <f t="array" ref="L244">IF($K244="","",INDEX('2_Review &amp; Audit'!$H:$H,$K244))</f>
        <v/>
      </c>
      <c r="M244" s="111" t="str">
        <f>IF($K244="","",INDEX('2_Review &amp; Audit'!$I:$I,$K244))</f>
        <v/>
      </c>
      <c r="N244" s="109" t="str" cm="1">
        <f t="array" ref="N244">IF($K244="","",MAX(0,INDEX('2_Review &amp; Audit'!$R:$R,$K244)-SUMIFS($O$7:O243,$K$7:K243,$K244)))</f>
        <v/>
      </c>
      <c r="O244" s="109" t="str">
        <f>IF(OR($K244="",$N244="",$F244=""),"",MIN($F244,$N244))</f>
        <v/>
      </c>
      <c r="P244" s="112" t="str">
        <f>IF($O244="","",$O244*$G244)</f>
        <v/>
      </c>
      <c r="Q244" s="112" t="str">
        <f>IF($M244="","",$H244-IF($P244="",0,$P244)-IF($Y244="",0,$Y244)-IF($AH244="",0,$AH244)-IF($AQ244="",0,$AQ244))</f>
        <v/>
      </c>
      <c r="R244" s="112" t="str">
        <f t="shared" si="33"/>
        <v/>
      </c>
      <c r="S244" s="96" t="str">
        <f>IF($M244="","",MAX(0,N($F244)-N($O244)))</f>
        <v/>
      </c>
      <c r="T244" s="96" t="str" cm="1">
        <f t="array" ref="T244">IF(OR($D244="",$S244="",N($S244)&lt;=0),"",IFERROR(MATCH(1,INDEX(('2_Review &amp; Audit'!$F$6:$F$505=$A244)*('2_Review &amp; Audit'!$I$6:$I$505&gt;=$E244-30)*('2_Review &amp; Audit'!$I$6:$I$505&lt;=$E244+30)*('2_Review &amp; Audit'!$R$6:$R$505&gt;0)*(ROW('2_Review &amp; Audit'!$R$6:$R$505)&gt;$K244),0),0)+5,""))</f>
        <v/>
      </c>
      <c r="U244" s="96" t="str" cm="1">
        <f t="array" ref="U244">IF($T244="","",INDEX('2_Review &amp; Audit'!$H:$H,$T244))</f>
        <v/>
      </c>
      <c r="V244" s="108" t="str">
        <f t="array" ref="V244">IF($T244="","",INDEX('2_Review &amp; Audit'!$I:$I,$T244))</f>
        <v/>
      </c>
      <c r="W244" s="96" t="str">
        <f t="array" ref="W244">IF($T244="","",MAX(0,INDEX('2_Review &amp; Audit'!$H:$H,$T244)-SUMIFS($X$7:X243,$T$7:T243,$T244)))</f>
        <v/>
      </c>
      <c r="X244" s="96" t="str">
        <f t="shared" si="30"/>
        <v/>
      </c>
      <c r="Y244" s="117" t="str">
        <f>IF($X244="","",$X244*$G244)</f>
        <v/>
      </c>
      <c r="Z244" s="117" t="str">
        <f>IF($T244="","",$H244-IF($P244="",0,$P244)-IF($Y244="",0,$Y244))</f>
        <v/>
      </c>
      <c r="AA244" s="117" t="str">
        <f t="shared" si="31"/>
        <v/>
      </c>
      <c r="AB244" s="96" t="str">
        <f t="shared" si="34"/>
        <v/>
      </c>
      <c r="AC244" s="96" t="str">
        <f>IF(OR($D244="",$AB244="",N($AB244)&lt;=0),"",IFERROR(MATCH(1,INDEX(('2_Review &amp; Audit'!$F$6:$F$505=$A244)*('2_Review &amp; Audit'!$I$6:$I$505&gt;=$E244-30)*('2_Review &amp; Audit'!$I$6:$I$505&lt;=$E244+30)*('2_Review &amp; Audit'!$R$6:$R$505&gt;0)*(ROW('2_Review &amp; Audit'!$R$6:$R$505)&gt;$T244),0),0)+5,""))</f>
        <v/>
      </c>
      <c r="AD244" s="96" t="str" cm="1">
        <f t="array" ref="AD244">IF($AC244="","",INDEX('2_Review &amp; Audit'!$H:$H,$AC244))</f>
        <v/>
      </c>
      <c r="AE244" s="108" t="str">
        <f>IF($AC244="","",INDEX('2_Review &amp; Audit'!$I:$I,$AC244))</f>
        <v/>
      </c>
      <c r="AF244" s="96" t="str">
        <f>IF($AC244="","",MAX(0,INDEX('2_Review &amp; Audit'!$H:$H,$AC244)-SUMIFS($AG$7:AG243,$AC$7:AC243,$AC244)))</f>
        <v/>
      </c>
      <c r="AG244" s="96" t="str">
        <f>IF(OR($D244="",$AB244="",$AF244=""),"",MIN($AB244,$AF244))</f>
        <v/>
      </c>
      <c r="AH244" s="117" t="str">
        <f>IF($AG244="","",$AG244*$G244)</f>
        <v/>
      </c>
      <c r="AI244" s="117" t="str">
        <f>IF($AC244="","",$H244-IF($P244="",0,$P244)-IF($Y244="",0,$Y244)-IF($AH244="",0,$AH244))</f>
        <v/>
      </c>
      <c r="AJ244" s="117" t="str">
        <f t="shared" si="32"/>
        <v/>
      </c>
      <c r="AK244" s="96" t="str">
        <f t="shared" si="35"/>
        <v/>
      </c>
      <c r="AL244" s="96" t="str" cm="1">
        <f t="array" ref="AL244">IF(OR($D244="",$AK244="",N($AK244)&lt;=0),"",IFERROR(MATCH(1,INDEX(('2_Review &amp; Audit'!$F$6:$F$505=$A244)*('2_Review &amp; Audit'!$I$6:$I$505&gt;=$E244-30)*('2_Review &amp; Audit'!$I$6:$I$505&lt;=$E244+30)*('2_Review &amp; Audit'!$R$6:$R$505&gt;0)*(ROW('2_Review &amp; Audit'!$R$6:$R$505)&gt;$AC244),0),0)+5,""))</f>
        <v/>
      </c>
      <c r="AM244" s="96" t="str">
        <f>IF($AL244="","",INDEX('2_Review &amp; Audit'!$H:$H,$AL244))</f>
        <v/>
      </c>
      <c r="AN244" s="108" t="str">
        <f>IF($AL244="","",INDEX('2_Review &amp; Audit'!$I:$I,$AL244))</f>
        <v/>
      </c>
      <c r="AO244" s="96" t="str">
        <f>IF($AL244="","",MAX(0,INDEX('2_Review &amp; Audit'!$H:$H,$AL244)-SUMIFS($AP$7:AP243,$AL$7:AL243,$AL244)))</f>
        <v/>
      </c>
      <c r="AP244" s="96" t="str">
        <f>IF(OR($D244="",$AK244="",$AO244=""),"",MIN($AK244,$AO244))</f>
        <v/>
      </c>
      <c r="AQ244" s="117" t="str">
        <f>IF($AP244="","",$AP244*$G244)</f>
        <v/>
      </c>
      <c r="AR244" s="117" t="str">
        <f>IF($AL244="","",$H244-IF($P244="",0,$P244)-IF($Y244="",0,$Y244)-IF($AH244="",0,$AH244)-IF($AQ244="",0,$AQ244))</f>
        <v/>
      </c>
      <c r="AS244" s="117" t="str">
        <f t="shared" si="36"/>
        <v/>
      </c>
      <c r="AT244" s="96" t="str">
        <f t="shared" si="37"/>
        <v/>
      </c>
      <c r="AU244" s="96"/>
    </row>
    <row r="245" spans="1:47" ht="12.75" customHeight="1" x14ac:dyDescent="0.2">
      <c r="A245" s="96" t="str">
        <f>IFERROR(INDEX('2_Review &amp; Audit'!$F$6:$F$505,MATCH(ROW()-5,'2_Review &amp; Audit'!$AC$6:$AC$505,0)),"")</f>
        <v/>
      </c>
      <c r="B245" s="96" t="str">
        <f>IF($A245="","",INDEX('2_Review &amp; Audit'!$C$6:$C$505,MATCH(ROW()-5,'2_Review &amp; Audit'!$AC$6:$AC$505,0)))</f>
        <v/>
      </c>
      <c r="C245" s="96" t="str">
        <f>IF($A245="","",INDEX('2_Review &amp; Audit'!$D$6:$D$505,MATCH(ROW()-5,'2_Review &amp; Audit'!$AC$6:$AC$505,0)))</f>
        <v/>
      </c>
      <c r="D245" s="114" t="str">
        <f>IF($A245="","",INDEX('2_Review &amp; Audit'!$H$6:$H$505,MATCH(ROW()-5,'2_Review &amp; Audit'!$AC$6:$AC$505,0)))</f>
        <v/>
      </c>
      <c r="E245" s="108" t="str">
        <f>IF($A245="","",INDEX('2_Review &amp; Audit'!$M$6:$M$505,MATCH(ROW()-5,'2_Review &amp; Audit'!$AC$6:$AC$505,0)))</f>
        <v/>
      </c>
      <c r="F245" s="109" t="str">
        <f>IF($A245="","",IF(INDEX('2_Review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45" s="142" t="str">
        <f>IF(OR($A245="",$F245=0),"",ABS(INDEX('2_Review &amp; Audit'!$Q$6:$Q$505,MATCH(ROW()-5,'2_Review &amp; Audit'!$AC$6:$AC$505,0))/$F245))</f>
        <v/>
      </c>
      <c r="H245" s="142" t="str">
        <f>IF($A245="","",ABS(INDEX('2_Review &amp; Audit'!$Q$6:$Q$505,MATCH(ROW()-5,'2_Review &amp; Audit'!$AC$6:$AC$505,0))))</f>
        <v/>
      </c>
      <c r="I245" s="96" t="str">
        <f>IF($A245="","",INDEX('2_Review &amp; Audit'!$Y$6:$Y$505,MATCH(ROW()-5,'2_Review &amp; Audit'!$AC$6:$AC$505,0)))</f>
        <v/>
      </c>
      <c r="J245" s="110" t="str">
        <f>IF($A245="","",IFERROR(MATCH(ROW()-5,'2_Review &amp; Audit'!$AC$6:$AC$505,0)+5,""))</f>
        <v/>
      </c>
      <c r="K245" s="96" t="str" cm="1">
        <f t="array" ref="K245">IF($A245="","",IF($AU245&lt;&gt;"",IFERROR(MATCH($AU245,'2_Review &amp; Audit'!$H$6:$H$505,0)+5,""),IFERROR(MATCH(1,INDEX(('2_Review &amp; Audit'!$F$6:$F$505=$A245)*('2_Review &amp; Audit'!$I$6:$I$505&gt;=$E245-30)*('2_Review &amp; Audit'!$I$6:$I$505&lt;=$E245+30)*('2_Review &amp; Audit'!$R$6:$R$505&gt;0),0),0)+5,"")))</f>
        <v/>
      </c>
      <c r="L245" s="110" t="str" cm="1">
        <f t="array" ref="L245">IF($K245="","",INDEX('2_Review &amp; Audit'!$H:$H,$K245))</f>
        <v/>
      </c>
      <c r="M245" s="111" t="str">
        <f>IF($K245="","",INDEX('2_Review &amp; Audit'!$I:$I,$K245))</f>
        <v/>
      </c>
      <c r="N245" s="109" t="str" cm="1">
        <f t="array" ref="N245">IF($K245="","",MAX(0,INDEX('2_Review &amp; Audit'!$R:$R,$K245)-SUMIFS($O$7:O244,$K$7:K244,$K245)))</f>
        <v/>
      </c>
      <c r="O245" s="109" t="str">
        <f>IF(OR($K245="",$N245="",$F245=""),"",MIN($F245,$N245))</f>
        <v/>
      </c>
      <c r="P245" s="112" t="str">
        <f>IF($O245="","",$O245*$G245)</f>
        <v/>
      </c>
      <c r="Q245" s="112" t="str">
        <f>IF($M245="","",$H245-IF($P245="",0,$P245)-IF($Y245="",0,$Y245)-IF($AH245="",0,$AH245)-IF($AQ245="",0,$AQ245))</f>
        <v/>
      </c>
      <c r="R245" s="112" t="str">
        <f t="shared" si="33"/>
        <v/>
      </c>
      <c r="S245" s="96" t="str">
        <f>IF($M245="","",MAX(0,N($F245)-N($O245)))</f>
        <v/>
      </c>
      <c r="T245" s="96" t="str" cm="1">
        <f t="array" ref="T245">IF(OR($D245="",$S245="",N($S245)&lt;=0),"",IFERROR(MATCH(1,INDEX(('2_Review &amp; Audit'!$F$6:$F$505=$A245)*('2_Review &amp; Audit'!$I$6:$I$505&gt;=$E245-30)*('2_Review &amp; Audit'!$I$6:$I$505&lt;=$E245+30)*('2_Review &amp; Audit'!$R$6:$R$505&gt;0)*(ROW('2_Review &amp; Audit'!$R$6:$R$505)&gt;$K245),0),0)+5,""))</f>
        <v/>
      </c>
      <c r="U245" s="96" t="str" cm="1">
        <f t="array" ref="U245">IF($T245="","",INDEX('2_Review &amp; Audit'!$H:$H,$T245))</f>
        <v/>
      </c>
      <c r="V245" s="108" t="str">
        <f t="array" ref="V245">IF($T245="","",INDEX('2_Review &amp; Audit'!$I:$I,$T245))</f>
        <v/>
      </c>
      <c r="W245" s="96" t="str">
        <f t="array" ref="W245">IF($T245="","",MAX(0,INDEX('2_Review &amp; Audit'!$H:$H,$T245)-SUMIFS($X$7:X244,$T$7:T244,$T245)))</f>
        <v/>
      </c>
      <c r="X245" s="96" t="str">
        <f t="shared" si="30"/>
        <v/>
      </c>
      <c r="Y245" s="117" t="str">
        <f>IF($X245="","",$X245*$G245)</f>
        <v/>
      </c>
      <c r="Z245" s="117" t="str">
        <f>IF($T245="","",$H245-IF($P245="",0,$P245)-IF($Y245="",0,$Y245))</f>
        <v/>
      </c>
      <c r="AA245" s="117" t="str">
        <f t="shared" si="31"/>
        <v/>
      </c>
      <c r="AB245" s="96" t="str">
        <f t="shared" si="34"/>
        <v/>
      </c>
      <c r="AC245" s="96" t="str">
        <f>IF(OR($D245="",$AB245="",N($AB245)&lt;=0),"",IFERROR(MATCH(1,INDEX(('2_Review &amp; Audit'!$F$6:$F$505=$A245)*('2_Review &amp; Audit'!$I$6:$I$505&gt;=$E245-30)*('2_Review &amp; Audit'!$I$6:$I$505&lt;=$E245+30)*('2_Review &amp; Audit'!$R$6:$R$505&gt;0)*(ROW('2_Review &amp; Audit'!$R$6:$R$505)&gt;$T245),0),0)+5,""))</f>
        <v/>
      </c>
      <c r="AD245" s="96" t="str" cm="1">
        <f t="array" ref="AD245">IF($AC245="","",INDEX('2_Review &amp; Audit'!$H:$H,$AC245))</f>
        <v/>
      </c>
      <c r="AE245" s="108" t="str">
        <f>IF($AC245="","",INDEX('2_Review &amp; Audit'!$I:$I,$AC245))</f>
        <v/>
      </c>
      <c r="AF245" s="96" t="str">
        <f>IF($AC245="","",MAX(0,INDEX('2_Review &amp; Audit'!$H:$H,$AC245)-SUMIFS($AG$7:AG244,$AC$7:AC244,$AC245)))</f>
        <v/>
      </c>
      <c r="AG245" s="96" t="str">
        <f>IF(OR($D245="",$AB245="",$AF245=""),"",MIN($AB245,$AF245))</f>
        <v/>
      </c>
      <c r="AH245" s="117" t="str">
        <f>IF($AG245="","",$AG245*$G245)</f>
        <v/>
      </c>
      <c r="AI245" s="117" t="str">
        <f>IF($AC245="","",$H245-IF($P245="",0,$P245)-IF($Y245="",0,$Y245)-IF($AH245="",0,$AH245))</f>
        <v/>
      </c>
      <c r="AJ245" s="117" t="str">
        <f t="shared" si="32"/>
        <v/>
      </c>
      <c r="AK245" s="96" t="str">
        <f t="shared" si="35"/>
        <v/>
      </c>
      <c r="AL245" s="96" t="str" cm="1">
        <f t="array" ref="AL245">IF(OR($D245="",$AK245="",N($AK245)&lt;=0),"",IFERROR(MATCH(1,INDEX(('2_Review &amp; Audit'!$F$6:$F$505=$A245)*('2_Review &amp; Audit'!$I$6:$I$505&gt;=$E245-30)*('2_Review &amp; Audit'!$I$6:$I$505&lt;=$E245+30)*('2_Review &amp; Audit'!$R$6:$R$505&gt;0)*(ROW('2_Review &amp; Audit'!$R$6:$R$505)&gt;$AC245),0),0)+5,""))</f>
        <v/>
      </c>
      <c r="AM245" s="96" t="str">
        <f>IF($AL245="","",INDEX('2_Review &amp; Audit'!$H:$H,$AL245))</f>
        <v/>
      </c>
      <c r="AN245" s="108" t="str">
        <f>IF($AL245="","",INDEX('2_Review &amp; Audit'!$I:$I,$AL245))</f>
        <v/>
      </c>
      <c r="AO245" s="96" t="str">
        <f>IF($AL245="","",MAX(0,INDEX('2_Review &amp; Audit'!$H:$H,$AL245)-SUMIFS($AP$7:AP244,$AL$7:AL244,$AL245)))</f>
        <v/>
      </c>
      <c r="AP245" s="96" t="str">
        <f>IF(OR($D245="",$AK245="",$AO245=""),"",MIN($AK245,$AO245))</f>
        <v/>
      </c>
      <c r="AQ245" s="117" t="str">
        <f>IF($AP245="","",$AP245*$G245)</f>
        <v/>
      </c>
      <c r="AR245" s="117" t="str">
        <f>IF($AL245="","",$H245-IF($P245="",0,$P245)-IF($Y245="",0,$Y245)-IF($AH245="",0,$AH245)-IF($AQ245="",0,$AQ245))</f>
        <v/>
      </c>
      <c r="AS245" s="117" t="str">
        <f t="shared" si="36"/>
        <v/>
      </c>
      <c r="AT245" s="96" t="str">
        <f t="shared" si="37"/>
        <v/>
      </c>
      <c r="AU245" s="96"/>
    </row>
    <row r="246" spans="1:47" ht="12.75" customHeight="1" x14ac:dyDescent="0.2">
      <c r="A246" s="96" t="str">
        <f>IFERROR(INDEX('2_Review &amp; Audit'!$F$6:$F$505,MATCH(ROW()-5,'2_Review &amp; Audit'!$AC$6:$AC$505,0)),"")</f>
        <v/>
      </c>
      <c r="B246" s="96" t="str">
        <f>IF($A246="","",INDEX('2_Review &amp; Audit'!$C$6:$C$505,MATCH(ROW()-5,'2_Review &amp; Audit'!$AC$6:$AC$505,0)))</f>
        <v/>
      </c>
      <c r="C246" s="96" t="str">
        <f>IF($A246="","",INDEX('2_Review &amp; Audit'!$D$6:$D$505,MATCH(ROW()-5,'2_Review &amp; Audit'!$AC$6:$AC$505,0)))</f>
        <v/>
      </c>
      <c r="D246" s="114" t="str">
        <f>IF($A246="","",INDEX('2_Review &amp; Audit'!$H$6:$H$505,MATCH(ROW()-5,'2_Review &amp; Audit'!$AC$6:$AC$505,0)))</f>
        <v/>
      </c>
      <c r="E246" s="108" t="str">
        <f>IF($A246="","",INDEX('2_Review &amp; Audit'!$M$6:$M$505,MATCH(ROW()-5,'2_Review &amp; Audit'!$AC$6:$AC$505,0)))</f>
        <v/>
      </c>
      <c r="F246" s="109" t="str">
        <f>IF($A246="","",IF(INDEX('2_Review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46" s="142" t="str">
        <f>IF(OR($A246="",$F246=0),"",ABS(INDEX('2_Review &amp; Audit'!$Q$6:$Q$505,MATCH(ROW()-5,'2_Review &amp; Audit'!$AC$6:$AC$505,0))/$F246))</f>
        <v/>
      </c>
      <c r="H246" s="142" t="str">
        <f>IF($A246="","",ABS(INDEX('2_Review &amp; Audit'!$Q$6:$Q$505,MATCH(ROW()-5,'2_Review &amp; Audit'!$AC$6:$AC$505,0))))</f>
        <v/>
      </c>
      <c r="I246" s="96" t="str">
        <f>IF($A246="","",INDEX('2_Review &amp; Audit'!$Y$6:$Y$505,MATCH(ROW()-5,'2_Review &amp; Audit'!$AC$6:$AC$505,0)))</f>
        <v/>
      </c>
      <c r="J246" s="110" t="str">
        <f>IF($A246="","",IFERROR(MATCH(ROW()-5,'2_Review &amp; Audit'!$AC$6:$AC$505,0)+5,""))</f>
        <v/>
      </c>
      <c r="K246" s="96" t="str" cm="1">
        <f t="array" ref="K246">IF($A246="","",IF($AU246&lt;&gt;"",IFERROR(MATCH($AU246,'2_Review &amp; Audit'!$H$6:$H$505,0)+5,""),IFERROR(MATCH(1,INDEX(('2_Review &amp; Audit'!$F$6:$F$505=$A246)*('2_Review &amp; Audit'!$I$6:$I$505&gt;=$E246-30)*('2_Review &amp; Audit'!$I$6:$I$505&lt;=$E246+30)*('2_Review &amp; Audit'!$R$6:$R$505&gt;0),0),0)+5,"")))</f>
        <v/>
      </c>
      <c r="L246" s="110" t="str" cm="1">
        <f t="array" ref="L246">IF($K246="","",INDEX('2_Review &amp; Audit'!$H:$H,$K246))</f>
        <v/>
      </c>
      <c r="M246" s="111" t="str">
        <f>IF($K246="","",INDEX('2_Review &amp; Audit'!$I:$I,$K246))</f>
        <v/>
      </c>
      <c r="N246" s="109" t="str" cm="1">
        <f t="array" ref="N246">IF($K246="","",MAX(0,INDEX('2_Review &amp; Audit'!$R:$R,$K246)-SUMIFS($O$7:O245,$K$7:K245,$K246)))</f>
        <v/>
      </c>
      <c r="O246" s="109" t="str">
        <f>IF(OR($K246="",$N246="",$F246=""),"",MIN($F246,$N246))</f>
        <v/>
      </c>
      <c r="P246" s="112" t="str">
        <f>IF($O246="","",$O246*$G246)</f>
        <v/>
      </c>
      <c r="Q246" s="112" t="str">
        <f>IF($M246="","",$H246-IF($P246="",0,$P246)-IF($Y246="",0,$Y246)-IF($AH246="",0,$AH246)-IF($AQ246="",0,$AQ246))</f>
        <v/>
      </c>
      <c r="R246" s="112" t="str">
        <f t="shared" si="33"/>
        <v/>
      </c>
      <c r="S246" s="96" t="str">
        <f>IF($M246="","",MAX(0,N($F246)-N($O246)))</f>
        <v/>
      </c>
      <c r="T246" s="96" t="str" cm="1">
        <f t="array" ref="T246">IF(OR($D246="",$S246="",N($S246)&lt;=0),"",IFERROR(MATCH(1,INDEX(('2_Review &amp; Audit'!$F$6:$F$505=$A246)*('2_Review &amp; Audit'!$I$6:$I$505&gt;=$E246-30)*('2_Review &amp; Audit'!$I$6:$I$505&lt;=$E246+30)*('2_Review &amp; Audit'!$R$6:$R$505&gt;0)*(ROW('2_Review &amp; Audit'!$R$6:$R$505)&gt;$K246),0),0)+5,""))</f>
        <v/>
      </c>
      <c r="U246" s="96" t="str" cm="1">
        <f t="array" ref="U246">IF($T246="","",INDEX('2_Review &amp; Audit'!$H:$H,$T246))</f>
        <v/>
      </c>
      <c r="V246" s="108" t="str">
        <f t="array" ref="V246">IF($T246="","",INDEX('2_Review &amp; Audit'!$I:$I,$T246))</f>
        <v/>
      </c>
      <c r="W246" s="96" t="str">
        <f t="array" ref="W246">IF($T246="","",MAX(0,INDEX('2_Review &amp; Audit'!$H:$H,$T246)-SUMIFS($X$7:X245,$T$7:T245,$T246)))</f>
        <v/>
      </c>
      <c r="X246" s="96" t="str">
        <f t="shared" si="30"/>
        <v/>
      </c>
      <c r="Y246" s="117" t="str">
        <f>IF($X246="","",$X246*$G246)</f>
        <v/>
      </c>
      <c r="Z246" s="117" t="str">
        <f>IF($T246="","",$H246-IF($P246="",0,$P246)-IF($Y246="",0,$Y246))</f>
        <v/>
      </c>
      <c r="AA246" s="117" t="str">
        <f t="shared" si="31"/>
        <v/>
      </c>
      <c r="AB246" s="96" t="str">
        <f t="shared" si="34"/>
        <v/>
      </c>
      <c r="AC246" s="96" t="str">
        <f>IF(OR($D246="",$AB246="",N($AB246)&lt;=0),"",IFERROR(MATCH(1,INDEX(('2_Review &amp; Audit'!$F$6:$F$505=$A246)*('2_Review &amp; Audit'!$I$6:$I$505&gt;=$E246-30)*('2_Review &amp; Audit'!$I$6:$I$505&lt;=$E246+30)*('2_Review &amp; Audit'!$R$6:$R$505&gt;0)*(ROW('2_Review &amp; Audit'!$R$6:$R$505)&gt;$T246),0),0)+5,""))</f>
        <v/>
      </c>
      <c r="AD246" s="96" t="str" cm="1">
        <f t="array" ref="AD246">IF($AC246="","",INDEX('2_Review &amp; Audit'!$H:$H,$AC246))</f>
        <v/>
      </c>
      <c r="AE246" s="108" t="str">
        <f>IF($AC246="","",INDEX('2_Review &amp; Audit'!$I:$I,$AC246))</f>
        <v/>
      </c>
      <c r="AF246" s="96" t="str">
        <f>IF($AC246="","",MAX(0,INDEX('2_Review &amp; Audit'!$H:$H,$AC246)-SUMIFS($AG$7:AG245,$AC$7:AC245,$AC246)))</f>
        <v/>
      </c>
      <c r="AG246" s="96" t="str">
        <f>IF(OR($D246="",$AB246="",$AF246=""),"",MIN($AB246,$AF246))</f>
        <v/>
      </c>
      <c r="AH246" s="117" t="str">
        <f>IF($AG246="","",$AG246*$G246)</f>
        <v/>
      </c>
      <c r="AI246" s="117" t="str">
        <f>IF($AC246="","",$H246-IF($P246="",0,$P246)-IF($Y246="",0,$Y246)-IF($AH246="",0,$AH246))</f>
        <v/>
      </c>
      <c r="AJ246" s="117" t="str">
        <f t="shared" si="32"/>
        <v/>
      </c>
      <c r="AK246" s="96" t="str">
        <f t="shared" si="35"/>
        <v/>
      </c>
      <c r="AL246" s="96" t="str" cm="1">
        <f t="array" ref="AL246">IF(OR($D246="",$AK246="",N($AK246)&lt;=0),"",IFERROR(MATCH(1,INDEX(('2_Review &amp; Audit'!$F$6:$F$505=$A246)*('2_Review &amp; Audit'!$I$6:$I$505&gt;=$E246-30)*('2_Review &amp; Audit'!$I$6:$I$505&lt;=$E246+30)*('2_Review &amp; Audit'!$R$6:$R$505&gt;0)*(ROW('2_Review &amp; Audit'!$R$6:$R$505)&gt;$AC246),0),0)+5,""))</f>
        <v/>
      </c>
      <c r="AM246" s="96" t="str">
        <f>IF($AL246="","",INDEX('2_Review &amp; Audit'!$H:$H,$AL246))</f>
        <v/>
      </c>
      <c r="AN246" s="108" t="str">
        <f>IF($AL246="","",INDEX('2_Review &amp; Audit'!$I:$I,$AL246))</f>
        <v/>
      </c>
      <c r="AO246" s="96" t="str">
        <f>IF($AL246="","",MAX(0,INDEX('2_Review &amp; Audit'!$H:$H,$AL246)-SUMIFS($AP$7:AP245,$AL$7:AL245,$AL246)))</f>
        <v/>
      </c>
      <c r="AP246" s="96" t="str">
        <f>IF(OR($D246="",$AK246="",$AO246=""),"",MIN($AK246,$AO246))</f>
        <v/>
      </c>
      <c r="AQ246" s="117" t="str">
        <f>IF($AP246="","",$AP246*$G246)</f>
        <v/>
      </c>
      <c r="AR246" s="117" t="str">
        <f>IF($AL246="","",$H246-IF($P246="",0,$P246)-IF($Y246="",0,$Y246)-IF($AH246="",0,$AH246)-IF($AQ246="",0,$AQ246))</f>
        <v/>
      </c>
      <c r="AS246" s="117" t="str">
        <f t="shared" si="36"/>
        <v/>
      </c>
      <c r="AT246" s="96" t="str">
        <f t="shared" si="37"/>
        <v/>
      </c>
      <c r="AU246" s="96"/>
    </row>
    <row r="247" spans="1:47" ht="12.75" customHeight="1" x14ac:dyDescent="0.2">
      <c r="A247" s="96" t="str">
        <f>IFERROR(INDEX('2_Review &amp; Audit'!$F$6:$F$505,MATCH(ROW()-5,'2_Review &amp; Audit'!$AC$6:$AC$505,0)),"")</f>
        <v/>
      </c>
      <c r="B247" s="96" t="str">
        <f>IF($A247="","",INDEX('2_Review &amp; Audit'!$C$6:$C$505,MATCH(ROW()-5,'2_Review &amp; Audit'!$AC$6:$AC$505,0)))</f>
        <v/>
      </c>
      <c r="C247" s="96" t="str">
        <f>IF($A247="","",INDEX('2_Review &amp; Audit'!$D$6:$D$505,MATCH(ROW()-5,'2_Review &amp; Audit'!$AC$6:$AC$505,0)))</f>
        <v/>
      </c>
      <c r="D247" s="114" t="str">
        <f>IF($A247="","",INDEX('2_Review &amp; Audit'!$H$6:$H$505,MATCH(ROW()-5,'2_Review &amp; Audit'!$AC$6:$AC$505,0)))</f>
        <v/>
      </c>
      <c r="E247" s="108" t="str">
        <f>IF($A247="","",INDEX('2_Review &amp; Audit'!$M$6:$M$505,MATCH(ROW()-5,'2_Review &amp; Audit'!$AC$6:$AC$505,0)))</f>
        <v/>
      </c>
      <c r="F247" s="109" t="str">
        <f>IF($A247="","",IF(INDEX('2_Review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47" s="142" t="str">
        <f>IF(OR($A247="",$F247=0),"",ABS(INDEX('2_Review &amp; Audit'!$Q$6:$Q$505,MATCH(ROW()-5,'2_Review &amp; Audit'!$AC$6:$AC$505,0))/$F247))</f>
        <v/>
      </c>
      <c r="H247" s="142" t="str">
        <f>IF($A247="","",ABS(INDEX('2_Review &amp; Audit'!$Q$6:$Q$505,MATCH(ROW()-5,'2_Review &amp; Audit'!$AC$6:$AC$505,0))))</f>
        <v/>
      </c>
      <c r="I247" s="96" t="str">
        <f>IF($A247="","",INDEX('2_Review &amp; Audit'!$Y$6:$Y$505,MATCH(ROW()-5,'2_Review &amp; Audit'!$AC$6:$AC$505,0)))</f>
        <v/>
      </c>
      <c r="J247" s="110" t="str">
        <f>IF($A247="","",IFERROR(MATCH(ROW()-5,'2_Review &amp; Audit'!$AC$6:$AC$505,0)+5,""))</f>
        <v/>
      </c>
      <c r="K247" s="96" t="str" cm="1">
        <f t="array" ref="K247">IF($A247="","",IF($AU247&lt;&gt;"",IFERROR(MATCH($AU247,'2_Review &amp; Audit'!$H$6:$H$505,0)+5,""),IFERROR(MATCH(1,INDEX(('2_Review &amp; Audit'!$F$6:$F$505=$A247)*('2_Review &amp; Audit'!$I$6:$I$505&gt;=$E247-30)*('2_Review &amp; Audit'!$I$6:$I$505&lt;=$E247+30)*('2_Review &amp; Audit'!$R$6:$R$505&gt;0),0),0)+5,"")))</f>
        <v/>
      </c>
      <c r="L247" s="110" t="str" cm="1">
        <f t="array" ref="L247">IF($K247="","",INDEX('2_Review &amp; Audit'!$H:$H,$K247))</f>
        <v/>
      </c>
      <c r="M247" s="111" t="str">
        <f>IF($K247="","",INDEX('2_Review &amp; Audit'!$I:$I,$K247))</f>
        <v/>
      </c>
      <c r="N247" s="109" t="str" cm="1">
        <f t="array" ref="N247">IF($K247="","",MAX(0,INDEX('2_Review &amp; Audit'!$R:$R,$K247)-SUMIFS($O$7:O246,$K$7:K246,$K247)))</f>
        <v/>
      </c>
      <c r="O247" s="109" t="str">
        <f>IF(OR($K247="",$N247="",$F247=""),"",MIN($F247,$N247))</f>
        <v/>
      </c>
      <c r="P247" s="112" t="str">
        <f>IF($O247="","",$O247*$G247)</f>
        <v/>
      </c>
      <c r="Q247" s="112" t="str">
        <f>IF($M247="","",$H247-IF($P247="",0,$P247)-IF($Y247="",0,$Y247)-IF($AH247="",0,$AH247)-IF($AQ247="",0,$AQ247))</f>
        <v/>
      </c>
      <c r="R247" s="112" t="str">
        <f t="shared" si="33"/>
        <v/>
      </c>
      <c r="S247" s="96" t="str">
        <f>IF($M247="","",MAX(0,N($F247)-N($O247)))</f>
        <v/>
      </c>
      <c r="T247" s="96" t="str" cm="1">
        <f t="array" ref="T247">IF(OR($D247="",$S247="",N($S247)&lt;=0),"",IFERROR(MATCH(1,INDEX(('2_Review &amp; Audit'!$F$6:$F$505=$A247)*('2_Review &amp; Audit'!$I$6:$I$505&gt;=$E247-30)*('2_Review &amp; Audit'!$I$6:$I$505&lt;=$E247+30)*('2_Review &amp; Audit'!$R$6:$R$505&gt;0)*(ROW('2_Review &amp; Audit'!$R$6:$R$505)&gt;$K247),0),0)+5,""))</f>
        <v/>
      </c>
      <c r="U247" s="96" t="str" cm="1">
        <f t="array" ref="U247">IF($T247="","",INDEX('2_Review &amp; Audit'!$H:$H,$T247))</f>
        <v/>
      </c>
      <c r="V247" s="108" t="str">
        <f t="array" ref="V247">IF($T247="","",INDEX('2_Review &amp; Audit'!$I:$I,$T247))</f>
        <v/>
      </c>
      <c r="W247" s="96" t="str">
        <f t="array" ref="W247">IF($T247="","",MAX(0,INDEX('2_Review &amp; Audit'!$H:$H,$T247)-SUMIFS($X$7:X246,$T$7:T246,$T247)))</f>
        <v/>
      </c>
      <c r="X247" s="96" t="str">
        <f t="shared" si="30"/>
        <v/>
      </c>
      <c r="Y247" s="117" t="str">
        <f>IF($X247="","",$X247*$G247)</f>
        <v/>
      </c>
      <c r="Z247" s="117" t="str">
        <f>IF($T247="","",$H247-IF($P247="",0,$P247)-IF($Y247="",0,$Y247))</f>
        <v/>
      </c>
      <c r="AA247" s="117" t="str">
        <f t="shared" si="31"/>
        <v/>
      </c>
      <c r="AB247" s="96" t="str">
        <f t="shared" si="34"/>
        <v/>
      </c>
      <c r="AC247" s="96" t="str">
        <f>IF(OR($D247="",$AB247="",N($AB247)&lt;=0),"",IFERROR(MATCH(1,INDEX(('2_Review &amp; Audit'!$F$6:$F$505=$A247)*('2_Review &amp; Audit'!$I$6:$I$505&gt;=$E247-30)*('2_Review &amp; Audit'!$I$6:$I$505&lt;=$E247+30)*('2_Review &amp; Audit'!$R$6:$R$505&gt;0)*(ROW('2_Review &amp; Audit'!$R$6:$R$505)&gt;$T247),0),0)+5,""))</f>
        <v/>
      </c>
      <c r="AD247" s="96" t="str" cm="1">
        <f t="array" ref="AD247">IF($AC247="","",INDEX('2_Review &amp; Audit'!$H:$H,$AC247))</f>
        <v/>
      </c>
      <c r="AE247" s="108" t="str">
        <f>IF($AC247="","",INDEX('2_Review &amp; Audit'!$I:$I,$AC247))</f>
        <v/>
      </c>
      <c r="AF247" s="96" t="str">
        <f>IF($AC247="","",MAX(0,INDEX('2_Review &amp; Audit'!$H:$H,$AC247)-SUMIFS($AG$7:AG246,$AC$7:AC246,$AC247)))</f>
        <v/>
      </c>
      <c r="AG247" s="96" t="str">
        <f>IF(OR($D247="",$AB247="",$AF247=""),"",MIN($AB247,$AF247))</f>
        <v/>
      </c>
      <c r="AH247" s="117" t="str">
        <f>IF($AG247="","",$AG247*$G247)</f>
        <v/>
      </c>
      <c r="AI247" s="117" t="str">
        <f>IF($AC247="","",$H247-IF($P247="",0,$P247)-IF($Y247="",0,$Y247)-IF($AH247="",0,$AH247))</f>
        <v/>
      </c>
      <c r="AJ247" s="117" t="str">
        <f t="shared" si="32"/>
        <v/>
      </c>
      <c r="AK247" s="96" t="str">
        <f t="shared" si="35"/>
        <v/>
      </c>
      <c r="AL247" s="96" t="str" cm="1">
        <f t="array" ref="AL247">IF(OR($D247="",$AK247="",N($AK247)&lt;=0),"",IFERROR(MATCH(1,INDEX(('2_Review &amp; Audit'!$F$6:$F$505=$A247)*('2_Review &amp; Audit'!$I$6:$I$505&gt;=$E247-30)*('2_Review &amp; Audit'!$I$6:$I$505&lt;=$E247+30)*('2_Review &amp; Audit'!$R$6:$R$505&gt;0)*(ROW('2_Review &amp; Audit'!$R$6:$R$505)&gt;$AC247),0),0)+5,""))</f>
        <v/>
      </c>
      <c r="AM247" s="96" t="str">
        <f>IF($AL247="","",INDEX('2_Review &amp; Audit'!$H:$H,$AL247))</f>
        <v/>
      </c>
      <c r="AN247" s="108" t="str">
        <f>IF($AL247="","",INDEX('2_Review &amp; Audit'!$I:$I,$AL247))</f>
        <v/>
      </c>
      <c r="AO247" s="96" t="str">
        <f>IF($AL247="","",MAX(0,INDEX('2_Review &amp; Audit'!$H:$H,$AL247)-SUMIFS($AP$7:AP246,$AL$7:AL246,$AL247)))</f>
        <v/>
      </c>
      <c r="AP247" s="96" t="str">
        <f>IF(OR($D247="",$AK247="",$AO247=""),"",MIN($AK247,$AO247))</f>
        <v/>
      </c>
      <c r="AQ247" s="117" t="str">
        <f>IF($AP247="","",$AP247*$G247)</f>
        <v/>
      </c>
      <c r="AR247" s="117" t="str">
        <f>IF($AL247="","",$H247-IF($P247="",0,$P247)-IF($Y247="",0,$Y247)-IF($AH247="",0,$AH247)-IF($AQ247="",0,$AQ247))</f>
        <v/>
      </c>
      <c r="AS247" s="117" t="str">
        <f t="shared" si="36"/>
        <v/>
      </c>
      <c r="AT247" s="96" t="str">
        <f t="shared" si="37"/>
        <v/>
      </c>
      <c r="AU247" s="96"/>
    </row>
    <row r="248" spans="1:47" ht="12.75" customHeight="1" x14ac:dyDescent="0.2">
      <c r="A248" s="96" t="str">
        <f>IFERROR(INDEX('2_Review &amp; Audit'!$F$6:$F$505,MATCH(ROW()-5,'2_Review &amp; Audit'!$AC$6:$AC$505,0)),"")</f>
        <v/>
      </c>
      <c r="B248" s="96" t="str">
        <f>IF($A248="","",INDEX('2_Review &amp; Audit'!$C$6:$C$505,MATCH(ROW()-5,'2_Review &amp; Audit'!$AC$6:$AC$505,0)))</f>
        <v/>
      </c>
      <c r="C248" s="96" t="str">
        <f>IF($A248="","",INDEX('2_Review &amp; Audit'!$D$6:$D$505,MATCH(ROW()-5,'2_Review &amp; Audit'!$AC$6:$AC$505,0)))</f>
        <v/>
      </c>
      <c r="D248" s="114" t="str">
        <f>IF($A248="","",INDEX('2_Review &amp; Audit'!$H$6:$H$505,MATCH(ROW()-5,'2_Review &amp; Audit'!$AC$6:$AC$505,0)))</f>
        <v/>
      </c>
      <c r="E248" s="108" t="str">
        <f>IF($A248="","",INDEX('2_Review &amp; Audit'!$M$6:$M$505,MATCH(ROW()-5,'2_Review &amp; Audit'!$AC$6:$AC$505,0)))</f>
        <v/>
      </c>
      <c r="F248" s="109" t="str">
        <f>IF($A248="","",IF(INDEX('2_Review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48" s="142" t="str">
        <f>IF(OR($A248="",$F248=0),"",ABS(INDEX('2_Review &amp; Audit'!$Q$6:$Q$505,MATCH(ROW()-5,'2_Review &amp; Audit'!$AC$6:$AC$505,0))/$F248))</f>
        <v/>
      </c>
      <c r="H248" s="142" t="str">
        <f>IF($A248="","",ABS(INDEX('2_Review &amp; Audit'!$Q$6:$Q$505,MATCH(ROW()-5,'2_Review &amp; Audit'!$AC$6:$AC$505,0))))</f>
        <v/>
      </c>
      <c r="I248" s="96" t="str">
        <f>IF($A248="","",INDEX('2_Review &amp; Audit'!$Y$6:$Y$505,MATCH(ROW()-5,'2_Review &amp; Audit'!$AC$6:$AC$505,0)))</f>
        <v/>
      </c>
      <c r="J248" s="110" t="str">
        <f>IF($A248="","",IFERROR(MATCH(ROW()-5,'2_Review &amp; Audit'!$AC$6:$AC$505,0)+5,""))</f>
        <v/>
      </c>
      <c r="K248" s="96" t="str" cm="1">
        <f t="array" ref="K248">IF($A248="","",IF($AU248&lt;&gt;"",IFERROR(MATCH($AU248,'2_Review &amp; Audit'!$H$6:$H$505,0)+5,""),IFERROR(MATCH(1,INDEX(('2_Review &amp; Audit'!$F$6:$F$505=$A248)*('2_Review &amp; Audit'!$I$6:$I$505&gt;=$E248-30)*('2_Review &amp; Audit'!$I$6:$I$505&lt;=$E248+30)*('2_Review &amp; Audit'!$R$6:$R$505&gt;0),0),0)+5,"")))</f>
        <v/>
      </c>
      <c r="L248" s="110" t="str" cm="1">
        <f t="array" ref="L248">IF($K248="","",INDEX('2_Review &amp; Audit'!$H:$H,$K248))</f>
        <v/>
      </c>
      <c r="M248" s="111" t="str">
        <f>IF($K248="","",INDEX('2_Review &amp; Audit'!$I:$I,$K248))</f>
        <v/>
      </c>
      <c r="N248" s="109" t="str" cm="1">
        <f t="array" ref="N248">IF($K248="","",MAX(0,INDEX('2_Review &amp; Audit'!$R:$R,$K248)-SUMIFS($O$7:O247,$K$7:K247,$K248)))</f>
        <v/>
      </c>
      <c r="O248" s="109" t="str">
        <f>IF(OR($K248="",$N248="",$F248=""),"",MIN($F248,$N248))</f>
        <v/>
      </c>
      <c r="P248" s="112" t="str">
        <f>IF($O248="","",$O248*$G248)</f>
        <v/>
      </c>
      <c r="Q248" s="112" t="str">
        <f>IF($M248="","",$H248-IF($P248="",0,$P248)-IF($Y248="",0,$Y248)-IF($AH248="",0,$AH248)-IF($AQ248="",0,$AQ248))</f>
        <v/>
      </c>
      <c r="R248" s="112" t="str">
        <f t="shared" si="33"/>
        <v/>
      </c>
      <c r="S248" s="96" t="str">
        <f>IF($M248="","",MAX(0,N($F248)-N($O248)))</f>
        <v/>
      </c>
      <c r="T248" s="96" t="str" cm="1">
        <f t="array" ref="T248">IF(OR($D248="",$S248="",N($S248)&lt;=0),"",IFERROR(MATCH(1,INDEX(('2_Review &amp; Audit'!$F$6:$F$505=$A248)*('2_Review &amp; Audit'!$I$6:$I$505&gt;=$E248-30)*('2_Review &amp; Audit'!$I$6:$I$505&lt;=$E248+30)*('2_Review &amp; Audit'!$R$6:$R$505&gt;0)*(ROW('2_Review &amp; Audit'!$R$6:$R$505)&gt;$K248),0),0)+5,""))</f>
        <v/>
      </c>
      <c r="U248" s="96" t="str" cm="1">
        <f t="array" ref="U248">IF($T248="","",INDEX('2_Review &amp; Audit'!$H:$H,$T248))</f>
        <v/>
      </c>
      <c r="V248" s="108" t="str">
        <f t="array" ref="V248">IF($T248="","",INDEX('2_Review &amp; Audit'!$I:$I,$T248))</f>
        <v/>
      </c>
      <c r="W248" s="96" t="str">
        <f t="array" ref="W248">IF($T248="","",MAX(0,INDEX('2_Review &amp; Audit'!$H:$H,$T248)-SUMIFS($X$7:X247,$T$7:T247,$T248)))</f>
        <v/>
      </c>
      <c r="X248" s="96" t="str">
        <f t="shared" si="30"/>
        <v/>
      </c>
      <c r="Y248" s="117" t="str">
        <f>IF($X248="","",$X248*$G248)</f>
        <v/>
      </c>
      <c r="Z248" s="117" t="str">
        <f>IF($T248="","",$H248-IF($P248="",0,$P248)-IF($Y248="",0,$Y248))</f>
        <v/>
      </c>
      <c r="AA248" s="117" t="str">
        <f t="shared" si="31"/>
        <v/>
      </c>
      <c r="AB248" s="96" t="str">
        <f t="shared" si="34"/>
        <v/>
      </c>
      <c r="AC248" s="96" t="str">
        <f>IF(OR($D248="",$AB248="",N($AB248)&lt;=0),"",IFERROR(MATCH(1,INDEX(('2_Review &amp; Audit'!$F$6:$F$505=$A248)*('2_Review &amp; Audit'!$I$6:$I$505&gt;=$E248-30)*('2_Review &amp; Audit'!$I$6:$I$505&lt;=$E248+30)*('2_Review &amp; Audit'!$R$6:$R$505&gt;0)*(ROW('2_Review &amp; Audit'!$R$6:$R$505)&gt;$T248),0),0)+5,""))</f>
        <v/>
      </c>
      <c r="AD248" s="96" t="str" cm="1">
        <f t="array" ref="AD248">IF($AC248="","",INDEX('2_Review &amp; Audit'!$H:$H,$AC248))</f>
        <v/>
      </c>
      <c r="AE248" s="108" t="str">
        <f>IF($AC248="","",INDEX('2_Review &amp; Audit'!$I:$I,$AC248))</f>
        <v/>
      </c>
      <c r="AF248" s="96" t="str">
        <f>IF($AC248="","",MAX(0,INDEX('2_Review &amp; Audit'!$H:$H,$AC248)-SUMIFS($AG$7:AG247,$AC$7:AC247,$AC248)))</f>
        <v/>
      </c>
      <c r="AG248" s="96" t="str">
        <f>IF(OR($D248="",$AB248="",$AF248=""),"",MIN($AB248,$AF248))</f>
        <v/>
      </c>
      <c r="AH248" s="117" t="str">
        <f>IF($AG248="","",$AG248*$G248)</f>
        <v/>
      </c>
      <c r="AI248" s="117" t="str">
        <f>IF($AC248="","",$H248-IF($P248="",0,$P248)-IF($Y248="",0,$Y248)-IF($AH248="",0,$AH248))</f>
        <v/>
      </c>
      <c r="AJ248" s="117" t="str">
        <f t="shared" si="32"/>
        <v/>
      </c>
      <c r="AK248" s="96" t="str">
        <f t="shared" si="35"/>
        <v/>
      </c>
      <c r="AL248" s="96" t="str" cm="1">
        <f t="array" ref="AL248">IF(OR($D248="",$AK248="",N($AK248)&lt;=0),"",IFERROR(MATCH(1,INDEX(('2_Review &amp; Audit'!$F$6:$F$505=$A248)*('2_Review &amp; Audit'!$I$6:$I$505&gt;=$E248-30)*('2_Review &amp; Audit'!$I$6:$I$505&lt;=$E248+30)*('2_Review &amp; Audit'!$R$6:$R$505&gt;0)*(ROW('2_Review &amp; Audit'!$R$6:$R$505)&gt;$AC248),0),0)+5,""))</f>
        <v/>
      </c>
      <c r="AM248" s="96" t="str">
        <f>IF($AL248="","",INDEX('2_Review &amp; Audit'!$H:$H,$AL248))</f>
        <v/>
      </c>
      <c r="AN248" s="108" t="str">
        <f>IF($AL248="","",INDEX('2_Review &amp; Audit'!$I:$I,$AL248))</f>
        <v/>
      </c>
      <c r="AO248" s="96" t="str">
        <f>IF($AL248="","",MAX(0,INDEX('2_Review &amp; Audit'!$H:$H,$AL248)-SUMIFS($AP$7:AP247,$AL$7:AL247,$AL248)))</f>
        <v/>
      </c>
      <c r="AP248" s="96" t="str">
        <f>IF(OR($D248="",$AK248="",$AO248=""),"",MIN($AK248,$AO248))</f>
        <v/>
      </c>
      <c r="AQ248" s="117" t="str">
        <f>IF($AP248="","",$AP248*$G248)</f>
        <v/>
      </c>
      <c r="AR248" s="117" t="str">
        <f>IF($AL248="","",$H248-IF($P248="",0,$P248)-IF($Y248="",0,$Y248)-IF($AH248="",0,$AH248)-IF($AQ248="",0,$AQ248))</f>
        <v/>
      </c>
      <c r="AS248" s="117" t="str">
        <f t="shared" si="36"/>
        <v/>
      </c>
      <c r="AT248" s="96" t="str">
        <f t="shared" si="37"/>
        <v/>
      </c>
      <c r="AU248" s="96"/>
    </row>
    <row r="249" spans="1:47" ht="12.75" customHeight="1" x14ac:dyDescent="0.2">
      <c r="A249" s="96" t="str">
        <f>IFERROR(INDEX('2_Review &amp; Audit'!$F$6:$F$505,MATCH(ROW()-5,'2_Review &amp; Audit'!$AC$6:$AC$505,0)),"")</f>
        <v/>
      </c>
      <c r="B249" s="96" t="str">
        <f>IF($A249="","",INDEX('2_Review &amp; Audit'!$C$6:$C$505,MATCH(ROW()-5,'2_Review &amp; Audit'!$AC$6:$AC$505,0)))</f>
        <v/>
      </c>
      <c r="C249" s="96" t="str">
        <f>IF($A249="","",INDEX('2_Review &amp; Audit'!$D$6:$D$505,MATCH(ROW()-5,'2_Review &amp; Audit'!$AC$6:$AC$505,0)))</f>
        <v/>
      </c>
      <c r="D249" s="114" t="str">
        <f>IF($A249="","",INDEX('2_Review &amp; Audit'!$H$6:$H$505,MATCH(ROW()-5,'2_Review &amp; Audit'!$AC$6:$AC$505,0)))</f>
        <v/>
      </c>
      <c r="E249" s="108" t="str">
        <f>IF($A249="","",INDEX('2_Review &amp; Audit'!$M$6:$M$505,MATCH(ROW()-5,'2_Review &amp; Audit'!$AC$6:$AC$505,0)))</f>
        <v/>
      </c>
      <c r="F249" s="109" t="str">
        <f>IF($A249="","",IF(INDEX('2_Review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49" s="142" t="str">
        <f>IF(OR($A249="",$F249=0),"",ABS(INDEX('2_Review &amp; Audit'!$Q$6:$Q$505,MATCH(ROW()-5,'2_Review &amp; Audit'!$AC$6:$AC$505,0))/$F249))</f>
        <v/>
      </c>
      <c r="H249" s="142" t="str">
        <f>IF($A249="","",ABS(INDEX('2_Review &amp; Audit'!$Q$6:$Q$505,MATCH(ROW()-5,'2_Review &amp; Audit'!$AC$6:$AC$505,0))))</f>
        <v/>
      </c>
      <c r="I249" s="96" t="str">
        <f>IF($A249="","",INDEX('2_Review &amp; Audit'!$Y$6:$Y$505,MATCH(ROW()-5,'2_Review &amp; Audit'!$AC$6:$AC$505,0)))</f>
        <v/>
      </c>
      <c r="J249" s="110" t="str">
        <f>IF($A249="","",IFERROR(MATCH(ROW()-5,'2_Review &amp; Audit'!$AC$6:$AC$505,0)+5,""))</f>
        <v/>
      </c>
      <c r="K249" s="96" t="str" cm="1">
        <f t="array" ref="K249">IF($A249="","",IF($AU249&lt;&gt;"",IFERROR(MATCH($AU249,'2_Review &amp; Audit'!$H$6:$H$505,0)+5,""),IFERROR(MATCH(1,INDEX(('2_Review &amp; Audit'!$F$6:$F$505=$A249)*('2_Review &amp; Audit'!$I$6:$I$505&gt;=$E249-30)*('2_Review &amp; Audit'!$I$6:$I$505&lt;=$E249+30)*('2_Review &amp; Audit'!$R$6:$R$505&gt;0),0),0)+5,"")))</f>
        <v/>
      </c>
      <c r="L249" s="110" t="str" cm="1">
        <f t="array" ref="L249">IF($K249="","",INDEX('2_Review &amp; Audit'!$H:$H,$K249))</f>
        <v/>
      </c>
      <c r="M249" s="111" t="str">
        <f>IF($K249="","",INDEX('2_Review &amp; Audit'!$I:$I,$K249))</f>
        <v/>
      </c>
      <c r="N249" s="109" t="str" cm="1">
        <f t="array" ref="N249">IF($K249="","",MAX(0,INDEX('2_Review &amp; Audit'!$R:$R,$K249)-SUMIFS($O$7:O248,$K$7:K248,$K249)))</f>
        <v/>
      </c>
      <c r="O249" s="109" t="str">
        <f>IF(OR($K249="",$N249="",$F249=""),"",MIN($F249,$N249))</f>
        <v/>
      </c>
      <c r="P249" s="112" t="str">
        <f>IF($O249="","",$O249*$G249)</f>
        <v/>
      </c>
      <c r="Q249" s="112" t="str">
        <f>IF($M249="","",$H249-IF($P249="",0,$P249)-IF($Y249="",0,$Y249)-IF($AH249="",0,$AH249)-IF($AQ249="",0,$AQ249))</f>
        <v/>
      </c>
      <c r="R249" s="112" t="str">
        <f t="shared" si="33"/>
        <v/>
      </c>
      <c r="S249" s="96" t="str">
        <f>IF($M249="","",MAX(0,N($F249)-N($O249)))</f>
        <v/>
      </c>
      <c r="T249" s="96" t="str" cm="1">
        <f t="array" ref="T249">IF(OR($D249="",$S249="",N($S249)&lt;=0),"",IFERROR(MATCH(1,INDEX(('2_Review &amp; Audit'!$F$6:$F$505=$A249)*('2_Review &amp; Audit'!$I$6:$I$505&gt;=$E249-30)*('2_Review &amp; Audit'!$I$6:$I$505&lt;=$E249+30)*('2_Review &amp; Audit'!$R$6:$R$505&gt;0)*(ROW('2_Review &amp; Audit'!$R$6:$R$505)&gt;$K249),0),0)+5,""))</f>
        <v/>
      </c>
      <c r="U249" s="96" t="str" cm="1">
        <f t="array" ref="U249">IF($T249="","",INDEX('2_Review &amp; Audit'!$H:$H,$T249))</f>
        <v/>
      </c>
      <c r="V249" s="108" t="str">
        <f t="array" ref="V249">IF($T249="","",INDEX('2_Review &amp; Audit'!$I:$I,$T249))</f>
        <v/>
      </c>
      <c r="W249" s="96" t="str">
        <f t="array" ref="W249">IF($T249="","",MAX(0,INDEX('2_Review &amp; Audit'!$H:$H,$T249)-SUMIFS($X$7:X248,$T$7:T248,$T249)))</f>
        <v/>
      </c>
      <c r="X249" s="96" t="str">
        <f t="shared" si="30"/>
        <v/>
      </c>
      <c r="Y249" s="117" t="str">
        <f>IF($X249="","",$X249*$G249)</f>
        <v/>
      </c>
      <c r="Z249" s="117" t="str">
        <f>IF($T249="","",$H249-IF($P249="",0,$P249)-IF($Y249="",0,$Y249))</f>
        <v/>
      </c>
      <c r="AA249" s="117" t="str">
        <f t="shared" si="31"/>
        <v/>
      </c>
      <c r="AB249" s="96" t="str">
        <f t="shared" si="34"/>
        <v/>
      </c>
      <c r="AC249" s="96" t="str">
        <f>IF(OR($D249="",$AB249="",N($AB249)&lt;=0),"",IFERROR(MATCH(1,INDEX(('2_Review &amp; Audit'!$F$6:$F$505=$A249)*('2_Review &amp; Audit'!$I$6:$I$505&gt;=$E249-30)*('2_Review &amp; Audit'!$I$6:$I$505&lt;=$E249+30)*('2_Review &amp; Audit'!$R$6:$R$505&gt;0)*(ROW('2_Review &amp; Audit'!$R$6:$R$505)&gt;$T249),0),0)+5,""))</f>
        <v/>
      </c>
      <c r="AD249" s="96" t="str" cm="1">
        <f t="array" ref="AD249">IF($AC249="","",INDEX('2_Review &amp; Audit'!$H:$H,$AC249))</f>
        <v/>
      </c>
      <c r="AE249" s="108" t="str">
        <f>IF($AC249="","",INDEX('2_Review &amp; Audit'!$I:$I,$AC249))</f>
        <v/>
      </c>
      <c r="AF249" s="96" t="str">
        <f>IF($AC249="","",MAX(0,INDEX('2_Review &amp; Audit'!$H:$H,$AC249)-SUMIFS($AG$7:AG248,$AC$7:AC248,$AC249)))</f>
        <v/>
      </c>
      <c r="AG249" s="96" t="str">
        <f>IF(OR($D249="",$AB249="",$AF249=""),"",MIN($AB249,$AF249))</f>
        <v/>
      </c>
      <c r="AH249" s="117" t="str">
        <f>IF($AG249="","",$AG249*$G249)</f>
        <v/>
      </c>
      <c r="AI249" s="117" t="str">
        <f>IF($AC249="","",$H249-IF($P249="",0,$P249)-IF($Y249="",0,$Y249)-IF($AH249="",0,$AH249))</f>
        <v/>
      </c>
      <c r="AJ249" s="117" t="str">
        <f t="shared" si="32"/>
        <v/>
      </c>
      <c r="AK249" s="96" t="str">
        <f t="shared" si="35"/>
        <v/>
      </c>
      <c r="AL249" s="96" t="str" cm="1">
        <f t="array" ref="AL249">IF(OR($D249="",$AK249="",N($AK249)&lt;=0),"",IFERROR(MATCH(1,INDEX(('2_Review &amp; Audit'!$F$6:$F$505=$A249)*('2_Review &amp; Audit'!$I$6:$I$505&gt;=$E249-30)*('2_Review &amp; Audit'!$I$6:$I$505&lt;=$E249+30)*('2_Review &amp; Audit'!$R$6:$R$505&gt;0)*(ROW('2_Review &amp; Audit'!$R$6:$R$505)&gt;$AC249),0),0)+5,""))</f>
        <v/>
      </c>
      <c r="AM249" s="96" t="str">
        <f>IF($AL249="","",INDEX('2_Review &amp; Audit'!$H:$H,$AL249))</f>
        <v/>
      </c>
      <c r="AN249" s="108" t="str">
        <f>IF($AL249="","",INDEX('2_Review &amp; Audit'!$I:$I,$AL249))</f>
        <v/>
      </c>
      <c r="AO249" s="96" t="str">
        <f>IF($AL249="","",MAX(0,INDEX('2_Review &amp; Audit'!$H:$H,$AL249)-SUMIFS($AP$7:AP248,$AL$7:AL248,$AL249)))</f>
        <v/>
      </c>
      <c r="AP249" s="96" t="str">
        <f>IF(OR($D249="",$AK249="",$AO249=""),"",MIN($AK249,$AO249))</f>
        <v/>
      </c>
      <c r="AQ249" s="117" t="str">
        <f>IF($AP249="","",$AP249*$G249)</f>
        <v/>
      </c>
      <c r="AR249" s="117" t="str">
        <f>IF($AL249="","",$H249-IF($P249="",0,$P249)-IF($Y249="",0,$Y249)-IF($AH249="",0,$AH249)-IF($AQ249="",0,$AQ249))</f>
        <v/>
      </c>
      <c r="AS249" s="117" t="str">
        <f t="shared" si="36"/>
        <v/>
      </c>
      <c r="AT249" s="96" t="str">
        <f t="shared" si="37"/>
        <v/>
      </c>
      <c r="AU249" s="96"/>
    </row>
    <row r="250" spans="1:47" ht="12.75" customHeight="1" x14ac:dyDescent="0.2">
      <c r="A250" s="96" t="str">
        <f>IFERROR(INDEX('2_Review &amp; Audit'!$F$6:$F$505,MATCH(ROW()-5,'2_Review &amp; Audit'!$AC$6:$AC$505,0)),"")</f>
        <v/>
      </c>
      <c r="B250" s="96" t="str">
        <f>IF($A250="","",INDEX('2_Review &amp; Audit'!$C$6:$C$505,MATCH(ROW()-5,'2_Review &amp; Audit'!$AC$6:$AC$505,0)))</f>
        <v/>
      </c>
      <c r="C250" s="96" t="str">
        <f>IF($A250="","",INDEX('2_Review &amp; Audit'!$D$6:$D$505,MATCH(ROW()-5,'2_Review &amp; Audit'!$AC$6:$AC$505,0)))</f>
        <v/>
      </c>
      <c r="D250" s="114" t="str">
        <f>IF($A250="","",INDEX('2_Review &amp; Audit'!$H$6:$H$505,MATCH(ROW()-5,'2_Review &amp; Audit'!$AC$6:$AC$505,0)))</f>
        <v/>
      </c>
      <c r="E250" s="108" t="str">
        <f>IF($A250="","",INDEX('2_Review &amp; Audit'!$M$6:$M$505,MATCH(ROW()-5,'2_Review &amp; Audit'!$AC$6:$AC$505,0)))</f>
        <v/>
      </c>
      <c r="F250" s="109" t="str">
        <f>IF($A250="","",IF(INDEX('2_Review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50" s="142" t="str">
        <f>IF(OR($A250="",$F250=0),"",ABS(INDEX('2_Review &amp; Audit'!$Q$6:$Q$505,MATCH(ROW()-5,'2_Review &amp; Audit'!$AC$6:$AC$505,0))/$F250))</f>
        <v/>
      </c>
      <c r="H250" s="142" t="str">
        <f>IF($A250="","",ABS(INDEX('2_Review &amp; Audit'!$Q$6:$Q$505,MATCH(ROW()-5,'2_Review &amp; Audit'!$AC$6:$AC$505,0))))</f>
        <v/>
      </c>
      <c r="I250" s="96" t="str">
        <f>IF($A250="","",INDEX('2_Review &amp; Audit'!$Y$6:$Y$505,MATCH(ROW()-5,'2_Review &amp; Audit'!$AC$6:$AC$505,0)))</f>
        <v/>
      </c>
      <c r="J250" s="110" t="str">
        <f>IF($A250="","",IFERROR(MATCH(ROW()-5,'2_Review &amp; Audit'!$AC$6:$AC$505,0)+5,""))</f>
        <v/>
      </c>
      <c r="K250" s="96" t="str" cm="1">
        <f t="array" ref="K250">IF($A250="","",IF($AU250&lt;&gt;"",IFERROR(MATCH($AU250,'2_Review &amp; Audit'!$H$6:$H$505,0)+5,""),IFERROR(MATCH(1,INDEX(('2_Review &amp; Audit'!$F$6:$F$505=$A250)*('2_Review &amp; Audit'!$I$6:$I$505&gt;=$E250-30)*('2_Review &amp; Audit'!$I$6:$I$505&lt;=$E250+30)*('2_Review &amp; Audit'!$R$6:$R$505&gt;0),0),0)+5,"")))</f>
        <v/>
      </c>
      <c r="L250" s="110" t="str" cm="1">
        <f t="array" ref="L250">IF($K250="","",INDEX('2_Review &amp; Audit'!$H:$H,$K250))</f>
        <v/>
      </c>
      <c r="M250" s="111" t="str">
        <f>IF($K250="","",INDEX('2_Review &amp; Audit'!$I:$I,$K250))</f>
        <v/>
      </c>
      <c r="N250" s="109" t="str" cm="1">
        <f t="array" ref="N250">IF($K250="","",MAX(0,INDEX('2_Review &amp; Audit'!$R:$R,$K250)-SUMIFS($O$7:O249,$K$7:K249,$K250)))</f>
        <v/>
      </c>
      <c r="O250" s="109" t="str">
        <f>IF(OR($K250="",$N250="",$F250=""),"",MIN($F250,$N250))</f>
        <v/>
      </c>
      <c r="P250" s="112" t="str">
        <f>IF($O250="","",$O250*$G250)</f>
        <v/>
      </c>
      <c r="Q250" s="112" t="str">
        <f>IF($M250="","",$H250-IF($P250="",0,$P250)-IF($Y250="",0,$Y250)-IF($AH250="",0,$AH250)-IF($AQ250="",0,$AQ250))</f>
        <v/>
      </c>
      <c r="R250" s="112" t="str">
        <f t="shared" si="33"/>
        <v/>
      </c>
      <c r="S250" s="96" t="str">
        <f>IF($M250="","",MAX(0,N($F250)-N($O250)))</f>
        <v/>
      </c>
      <c r="T250" s="96" t="str" cm="1">
        <f t="array" ref="T250">IF(OR($D250="",$S250="",N($S250)&lt;=0),"",IFERROR(MATCH(1,INDEX(('2_Review &amp; Audit'!$F$6:$F$505=$A250)*('2_Review &amp; Audit'!$I$6:$I$505&gt;=$E250-30)*('2_Review &amp; Audit'!$I$6:$I$505&lt;=$E250+30)*('2_Review &amp; Audit'!$R$6:$R$505&gt;0)*(ROW('2_Review &amp; Audit'!$R$6:$R$505)&gt;$K250),0),0)+5,""))</f>
        <v/>
      </c>
      <c r="U250" s="96" t="str" cm="1">
        <f t="array" ref="U250">IF($T250="","",INDEX('2_Review &amp; Audit'!$H:$H,$T250))</f>
        <v/>
      </c>
      <c r="V250" s="108" t="str">
        <f t="array" ref="V250">IF($T250="","",INDEX('2_Review &amp; Audit'!$I:$I,$T250))</f>
        <v/>
      </c>
      <c r="W250" s="96" t="str">
        <f t="array" ref="W250">IF($T250="","",MAX(0,INDEX('2_Review &amp; Audit'!$H:$H,$T250)-SUMIFS($X$7:X249,$T$7:T249,$T250)))</f>
        <v/>
      </c>
      <c r="X250" s="96" t="str">
        <f t="shared" si="30"/>
        <v/>
      </c>
      <c r="Y250" s="117" t="str">
        <f>IF($X250="","",$X250*$G250)</f>
        <v/>
      </c>
      <c r="Z250" s="117" t="str">
        <f>IF($T250="","",$H250-IF($P250="",0,$P250)-IF($Y250="",0,$Y250))</f>
        <v/>
      </c>
      <c r="AA250" s="117" t="str">
        <f t="shared" si="31"/>
        <v/>
      </c>
      <c r="AB250" s="96" t="str">
        <f t="shared" si="34"/>
        <v/>
      </c>
      <c r="AC250" s="96" t="str">
        <f>IF(OR($D250="",$AB250="",N($AB250)&lt;=0),"",IFERROR(MATCH(1,INDEX(('2_Review &amp; Audit'!$F$6:$F$505=$A250)*('2_Review &amp; Audit'!$I$6:$I$505&gt;=$E250-30)*('2_Review &amp; Audit'!$I$6:$I$505&lt;=$E250+30)*('2_Review &amp; Audit'!$R$6:$R$505&gt;0)*(ROW('2_Review &amp; Audit'!$R$6:$R$505)&gt;$T250),0),0)+5,""))</f>
        <v/>
      </c>
      <c r="AD250" s="96" t="str" cm="1">
        <f t="array" ref="AD250">IF($AC250="","",INDEX('2_Review &amp; Audit'!$H:$H,$AC250))</f>
        <v/>
      </c>
      <c r="AE250" s="108" t="str">
        <f>IF($AC250="","",INDEX('2_Review &amp; Audit'!$I:$I,$AC250))</f>
        <v/>
      </c>
      <c r="AF250" s="96" t="str">
        <f>IF($AC250="","",MAX(0,INDEX('2_Review &amp; Audit'!$H:$H,$AC250)-SUMIFS($AG$7:AG249,$AC$7:AC249,$AC250)))</f>
        <v/>
      </c>
      <c r="AG250" s="96" t="str">
        <f>IF(OR($D250="",$AB250="",$AF250=""),"",MIN($AB250,$AF250))</f>
        <v/>
      </c>
      <c r="AH250" s="117" t="str">
        <f>IF($AG250="","",$AG250*$G250)</f>
        <v/>
      </c>
      <c r="AI250" s="117" t="str">
        <f>IF($AC250="","",$H250-IF($P250="",0,$P250)-IF($Y250="",0,$Y250)-IF($AH250="",0,$AH250))</f>
        <v/>
      </c>
      <c r="AJ250" s="117" t="str">
        <f t="shared" si="32"/>
        <v/>
      </c>
      <c r="AK250" s="96" t="str">
        <f t="shared" si="35"/>
        <v/>
      </c>
      <c r="AL250" s="96" t="str" cm="1">
        <f t="array" ref="AL250">IF(OR($D250="",$AK250="",N($AK250)&lt;=0),"",IFERROR(MATCH(1,INDEX(('2_Review &amp; Audit'!$F$6:$F$505=$A250)*('2_Review &amp; Audit'!$I$6:$I$505&gt;=$E250-30)*('2_Review &amp; Audit'!$I$6:$I$505&lt;=$E250+30)*('2_Review &amp; Audit'!$R$6:$R$505&gt;0)*(ROW('2_Review &amp; Audit'!$R$6:$R$505)&gt;$AC250),0),0)+5,""))</f>
        <v/>
      </c>
      <c r="AM250" s="96" t="str">
        <f>IF($AL250="","",INDEX('2_Review &amp; Audit'!$H:$H,$AL250))</f>
        <v/>
      </c>
      <c r="AN250" s="108" t="str">
        <f>IF($AL250="","",INDEX('2_Review &amp; Audit'!$I:$I,$AL250))</f>
        <v/>
      </c>
      <c r="AO250" s="96" t="str">
        <f>IF($AL250="","",MAX(0,INDEX('2_Review &amp; Audit'!$H:$H,$AL250)-SUMIFS($AP$7:AP249,$AL$7:AL249,$AL250)))</f>
        <v/>
      </c>
      <c r="AP250" s="96" t="str">
        <f>IF(OR($D250="",$AK250="",$AO250=""),"",MIN($AK250,$AO250))</f>
        <v/>
      </c>
      <c r="AQ250" s="117" t="str">
        <f>IF($AP250="","",$AP250*$G250)</f>
        <v/>
      </c>
      <c r="AR250" s="117" t="str">
        <f>IF($AL250="","",$H250-IF($P250="",0,$P250)-IF($Y250="",0,$Y250)-IF($AH250="",0,$AH250)-IF($AQ250="",0,$AQ250))</f>
        <v/>
      </c>
      <c r="AS250" s="117" t="str">
        <f t="shared" si="36"/>
        <v/>
      </c>
      <c r="AT250" s="96" t="str">
        <f t="shared" si="37"/>
        <v/>
      </c>
      <c r="AU250" s="96"/>
    </row>
    <row r="251" spans="1:47" ht="12.75" customHeight="1" x14ac:dyDescent="0.2">
      <c r="A251" s="96" t="str">
        <f>IFERROR(INDEX('2_Review &amp; Audit'!$F$6:$F$505,MATCH(ROW()-5,'2_Review &amp; Audit'!$AC$6:$AC$505,0)),"")</f>
        <v/>
      </c>
      <c r="B251" s="96" t="str">
        <f>IF($A251="","",INDEX('2_Review &amp; Audit'!$C$6:$C$505,MATCH(ROW()-5,'2_Review &amp; Audit'!$AC$6:$AC$505,0)))</f>
        <v/>
      </c>
      <c r="C251" s="96" t="str">
        <f>IF($A251="","",INDEX('2_Review &amp; Audit'!$D$6:$D$505,MATCH(ROW()-5,'2_Review &amp; Audit'!$AC$6:$AC$505,0)))</f>
        <v/>
      </c>
      <c r="D251" s="114" t="str">
        <f>IF($A251="","",INDEX('2_Review &amp; Audit'!$H$6:$H$505,MATCH(ROW()-5,'2_Review &amp; Audit'!$AC$6:$AC$505,0)))</f>
        <v/>
      </c>
      <c r="E251" s="108" t="str">
        <f>IF($A251="","",INDEX('2_Review &amp; Audit'!$M$6:$M$505,MATCH(ROW()-5,'2_Review &amp; Audit'!$AC$6:$AC$505,0)))</f>
        <v/>
      </c>
      <c r="F251" s="109" t="str">
        <f>IF($A251="","",IF(INDEX('2_Review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51" s="142" t="str">
        <f>IF(OR($A251="",$F251=0),"",ABS(INDEX('2_Review &amp; Audit'!$Q$6:$Q$505,MATCH(ROW()-5,'2_Review &amp; Audit'!$AC$6:$AC$505,0))/$F251))</f>
        <v/>
      </c>
      <c r="H251" s="142" t="str">
        <f>IF($A251="","",ABS(INDEX('2_Review &amp; Audit'!$Q$6:$Q$505,MATCH(ROW()-5,'2_Review &amp; Audit'!$AC$6:$AC$505,0))))</f>
        <v/>
      </c>
      <c r="I251" s="96" t="str">
        <f>IF($A251="","",INDEX('2_Review &amp; Audit'!$Y$6:$Y$505,MATCH(ROW()-5,'2_Review &amp; Audit'!$AC$6:$AC$505,0)))</f>
        <v/>
      </c>
      <c r="J251" s="110" t="str">
        <f>IF($A251="","",IFERROR(MATCH(ROW()-5,'2_Review &amp; Audit'!$AC$6:$AC$505,0)+5,""))</f>
        <v/>
      </c>
      <c r="K251" s="96" t="str" cm="1">
        <f t="array" ref="K251">IF($A251="","",IF($AU251&lt;&gt;"",IFERROR(MATCH($AU251,'2_Review &amp; Audit'!$H$6:$H$505,0)+5,""),IFERROR(MATCH(1,INDEX(('2_Review &amp; Audit'!$F$6:$F$505=$A251)*('2_Review &amp; Audit'!$I$6:$I$505&gt;=$E251-30)*('2_Review &amp; Audit'!$I$6:$I$505&lt;=$E251+30)*('2_Review &amp; Audit'!$R$6:$R$505&gt;0),0),0)+5,"")))</f>
        <v/>
      </c>
      <c r="L251" s="110" t="str" cm="1">
        <f t="array" ref="L251">IF($K251="","",INDEX('2_Review &amp; Audit'!$H:$H,$K251))</f>
        <v/>
      </c>
      <c r="M251" s="111" t="str">
        <f>IF($K251="","",INDEX('2_Review &amp; Audit'!$I:$I,$K251))</f>
        <v/>
      </c>
      <c r="N251" s="109" t="str" cm="1">
        <f t="array" ref="N251">IF($K251="","",MAX(0,INDEX('2_Review &amp; Audit'!$R:$R,$K251)-SUMIFS($O$7:O250,$K$7:K250,$K251)))</f>
        <v/>
      </c>
      <c r="O251" s="109" t="str">
        <f>IF(OR($K251="",$N251="",$F251=""),"",MIN($F251,$N251))</f>
        <v/>
      </c>
      <c r="P251" s="112" t="str">
        <f>IF($O251="","",$O251*$G251)</f>
        <v/>
      </c>
      <c r="Q251" s="112" t="str">
        <f>IF($M251="","",$H251-IF($P251="",0,$P251)-IF($Y251="",0,$Y251)-IF($AH251="",0,$AH251)-IF($AQ251="",0,$AQ251))</f>
        <v/>
      </c>
      <c r="R251" s="112" t="str">
        <f t="shared" si="33"/>
        <v/>
      </c>
      <c r="S251" s="96" t="str">
        <f>IF($M251="","",MAX(0,N($F251)-N($O251)))</f>
        <v/>
      </c>
      <c r="T251" s="96" t="str" cm="1">
        <f t="array" ref="T251">IF(OR($D251="",$S251="",N($S251)&lt;=0),"",IFERROR(MATCH(1,INDEX(('2_Review &amp; Audit'!$F$6:$F$505=$A251)*('2_Review &amp; Audit'!$I$6:$I$505&gt;=$E251-30)*('2_Review &amp; Audit'!$I$6:$I$505&lt;=$E251+30)*('2_Review &amp; Audit'!$R$6:$R$505&gt;0)*(ROW('2_Review &amp; Audit'!$R$6:$R$505)&gt;$K251),0),0)+5,""))</f>
        <v/>
      </c>
      <c r="U251" s="96" t="str" cm="1">
        <f t="array" ref="U251">IF($T251="","",INDEX('2_Review &amp; Audit'!$H:$H,$T251))</f>
        <v/>
      </c>
      <c r="V251" s="108" t="str">
        <f t="array" ref="V251">IF($T251="","",INDEX('2_Review &amp; Audit'!$I:$I,$T251))</f>
        <v/>
      </c>
      <c r="W251" s="96" t="str">
        <f t="array" ref="W251">IF($T251="","",MAX(0,INDEX('2_Review &amp; Audit'!$H:$H,$T251)-SUMIFS($X$7:X250,$T$7:T250,$T251)))</f>
        <v/>
      </c>
      <c r="X251" s="96" t="str">
        <f t="shared" si="30"/>
        <v/>
      </c>
      <c r="Y251" s="117" t="str">
        <f>IF($X251="","",$X251*$G251)</f>
        <v/>
      </c>
      <c r="Z251" s="117" t="str">
        <f>IF($T251="","",$H251-IF($P251="",0,$P251)-IF($Y251="",0,$Y251))</f>
        <v/>
      </c>
      <c r="AA251" s="117" t="str">
        <f t="shared" si="31"/>
        <v/>
      </c>
      <c r="AB251" s="96" t="str">
        <f t="shared" si="34"/>
        <v/>
      </c>
      <c r="AC251" s="96" t="str">
        <f>IF(OR($D251="",$AB251="",N($AB251)&lt;=0),"",IFERROR(MATCH(1,INDEX(('2_Review &amp; Audit'!$F$6:$F$505=$A251)*('2_Review &amp; Audit'!$I$6:$I$505&gt;=$E251-30)*('2_Review &amp; Audit'!$I$6:$I$505&lt;=$E251+30)*('2_Review &amp; Audit'!$R$6:$R$505&gt;0)*(ROW('2_Review &amp; Audit'!$R$6:$R$505)&gt;$T251),0),0)+5,""))</f>
        <v/>
      </c>
      <c r="AD251" s="96" t="str" cm="1">
        <f t="array" ref="AD251">IF($AC251="","",INDEX('2_Review &amp; Audit'!$H:$H,$AC251))</f>
        <v/>
      </c>
      <c r="AE251" s="108" t="str">
        <f>IF($AC251="","",INDEX('2_Review &amp; Audit'!$I:$I,$AC251))</f>
        <v/>
      </c>
      <c r="AF251" s="96" t="str">
        <f>IF($AC251="","",MAX(0,INDEX('2_Review &amp; Audit'!$H:$H,$AC251)-SUMIFS($AG$7:AG250,$AC$7:AC250,$AC251)))</f>
        <v/>
      </c>
      <c r="AG251" s="96" t="str">
        <f>IF(OR($D251="",$AB251="",$AF251=""),"",MIN($AB251,$AF251))</f>
        <v/>
      </c>
      <c r="AH251" s="117" t="str">
        <f>IF($AG251="","",$AG251*$G251)</f>
        <v/>
      </c>
      <c r="AI251" s="117" t="str">
        <f>IF($AC251="","",$H251-IF($P251="",0,$P251)-IF($Y251="",0,$Y251)-IF($AH251="",0,$AH251))</f>
        <v/>
      </c>
      <c r="AJ251" s="117" t="str">
        <f t="shared" si="32"/>
        <v/>
      </c>
      <c r="AK251" s="96" t="str">
        <f t="shared" si="35"/>
        <v/>
      </c>
      <c r="AL251" s="96" t="str" cm="1">
        <f t="array" ref="AL251">IF(OR($D251="",$AK251="",N($AK251)&lt;=0),"",IFERROR(MATCH(1,INDEX(('2_Review &amp; Audit'!$F$6:$F$505=$A251)*('2_Review &amp; Audit'!$I$6:$I$505&gt;=$E251-30)*('2_Review &amp; Audit'!$I$6:$I$505&lt;=$E251+30)*('2_Review &amp; Audit'!$R$6:$R$505&gt;0)*(ROW('2_Review &amp; Audit'!$R$6:$R$505)&gt;$AC251),0),0)+5,""))</f>
        <v/>
      </c>
      <c r="AM251" s="96" t="str">
        <f>IF($AL251="","",INDEX('2_Review &amp; Audit'!$H:$H,$AL251))</f>
        <v/>
      </c>
      <c r="AN251" s="108" t="str">
        <f>IF($AL251="","",INDEX('2_Review &amp; Audit'!$I:$I,$AL251))</f>
        <v/>
      </c>
      <c r="AO251" s="96" t="str">
        <f>IF($AL251="","",MAX(0,INDEX('2_Review &amp; Audit'!$H:$H,$AL251)-SUMIFS($AP$7:AP250,$AL$7:AL250,$AL251)))</f>
        <v/>
      </c>
      <c r="AP251" s="96" t="str">
        <f>IF(OR($D251="",$AK251="",$AO251=""),"",MIN($AK251,$AO251))</f>
        <v/>
      </c>
      <c r="AQ251" s="117" t="str">
        <f>IF($AP251="","",$AP251*$G251)</f>
        <v/>
      </c>
      <c r="AR251" s="117" t="str">
        <f>IF($AL251="","",$H251-IF($P251="",0,$P251)-IF($Y251="",0,$Y251)-IF($AH251="",0,$AH251)-IF($AQ251="",0,$AQ251))</f>
        <v/>
      </c>
      <c r="AS251" s="117" t="str">
        <f t="shared" si="36"/>
        <v/>
      </c>
      <c r="AT251" s="96" t="str">
        <f t="shared" si="37"/>
        <v/>
      </c>
      <c r="AU251" s="96"/>
    </row>
    <row r="252" spans="1:47" ht="12.75" customHeight="1" x14ac:dyDescent="0.2">
      <c r="A252" s="96" t="str">
        <f>IFERROR(INDEX('2_Review &amp; Audit'!$F$6:$F$505,MATCH(ROW()-5,'2_Review &amp; Audit'!$AC$6:$AC$505,0)),"")</f>
        <v/>
      </c>
      <c r="B252" s="96" t="str">
        <f>IF($A252="","",INDEX('2_Review &amp; Audit'!$C$6:$C$505,MATCH(ROW()-5,'2_Review &amp; Audit'!$AC$6:$AC$505,0)))</f>
        <v/>
      </c>
      <c r="C252" s="96" t="str">
        <f>IF($A252="","",INDEX('2_Review &amp; Audit'!$D$6:$D$505,MATCH(ROW()-5,'2_Review &amp; Audit'!$AC$6:$AC$505,0)))</f>
        <v/>
      </c>
      <c r="D252" s="114" t="str">
        <f>IF($A252="","",INDEX('2_Review &amp; Audit'!$H$6:$H$505,MATCH(ROW()-5,'2_Review &amp; Audit'!$AC$6:$AC$505,0)))</f>
        <v/>
      </c>
      <c r="E252" s="108" t="str">
        <f>IF($A252="","",INDEX('2_Review &amp; Audit'!$M$6:$M$505,MATCH(ROW()-5,'2_Review &amp; Audit'!$AC$6:$AC$505,0)))</f>
        <v/>
      </c>
      <c r="F252" s="109" t="str">
        <f>IF($A252="","",IF(INDEX('2_Review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52" s="142" t="str">
        <f>IF(OR($A252="",$F252=0),"",ABS(INDEX('2_Review &amp; Audit'!$Q$6:$Q$505,MATCH(ROW()-5,'2_Review &amp; Audit'!$AC$6:$AC$505,0))/$F252))</f>
        <v/>
      </c>
      <c r="H252" s="142" t="str">
        <f>IF($A252="","",ABS(INDEX('2_Review &amp; Audit'!$Q$6:$Q$505,MATCH(ROW()-5,'2_Review &amp; Audit'!$AC$6:$AC$505,0))))</f>
        <v/>
      </c>
      <c r="I252" s="96" t="str">
        <f>IF($A252="","",INDEX('2_Review &amp; Audit'!$Y$6:$Y$505,MATCH(ROW()-5,'2_Review &amp; Audit'!$AC$6:$AC$505,0)))</f>
        <v/>
      </c>
      <c r="J252" s="110" t="str">
        <f>IF($A252="","",IFERROR(MATCH(ROW()-5,'2_Review &amp; Audit'!$AC$6:$AC$505,0)+5,""))</f>
        <v/>
      </c>
      <c r="K252" s="96" t="str" cm="1">
        <f t="array" ref="K252">IF($A252="","",IF($AU252&lt;&gt;"",IFERROR(MATCH($AU252,'2_Review &amp; Audit'!$H$6:$H$505,0)+5,""),IFERROR(MATCH(1,INDEX(('2_Review &amp; Audit'!$F$6:$F$505=$A252)*('2_Review &amp; Audit'!$I$6:$I$505&gt;=$E252-30)*('2_Review &amp; Audit'!$I$6:$I$505&lt;=$E252+30)*('2_Review &amp; Audit'!$R$6:$R$505&gt;0),0),0)+5,"")))</f>
        <v/>
      </c>
      <c r="L252" s="110" t="str" cm="1">
        <f t="array" ref="L252">IF($K252="","",INDEX('2_Review &amp; Audit'!$H:$H,$K252))</f>
        <v/>
      </c>
      <c r="M252" s="111" t="str">
        <f>IF($K252="","",INDEX('2_Review &amp; Audit'!$I:$I,$K252))</f>
        <v/>
      </c>
      <c r="N252" s="109" t="str" cm="1">
        <f t="array" ref="N252">IF($K252="","",MAX(0,INDEX('2_Review &amp; Audit'!$R:$R,$K252)-SUMIFS($O$7:O251,$K$7:K251,$K252)))</f>
        <v/>
      </c>
      <c r="O252" s="109" t="str">
        <f>IF(OR($K252="",$N252="",$F252=""),"",MIN($F252,$N252))</f>
        <v/>
      </c>
      <c r="P252" s="112" t="str">
        <f>IF($O252="","",$O252*$G252)</f>
        <v/>
      </c>
      <c r="Q252" s="112" t="str">
        <f>IF($M252="","",$H252-IF($P252="",0,$P252)-IF($Y252="",0,$Y252)-IF($AH252="",0,$AH252)-IF($AQ252="",0,$AQ252))</f>
        <v/>
      </c>
      <c r="R252" s="112" t="str">
        <f t="shared" si="33"/>
        <v/>
      </c>
      <c r="S252" s="96" t="str">
        <f>IF($M252="","",MAX(0,N($F252)-N($O252)))</f>
        <v/>
      </c>
      <c r="T252" s="96" t="str" cm="1">
        <f t="array" ref="T252">IF(OR($D252="",$S252="",N($S252)&lt;=0),"",IFERROR(MATCH(1,INDEX(('2_Review &amp; Audit'!$F$6:$F$505=$A252)*('2_Review &amp; Audit'!$I$6:$I$505&gt;=$E252-30)*('2_Review &amp; Audit'!$I$6:$I$505&lt;=$E252+30)*('2_Review &amp; Audit'!$R$6:$R$505&gt;0)*(ROW('2_Review &amp; Audit'!$R$6:$R$505)&gt;$K252),0),0)+5,""))</f>
        <v/>
      </c>
      <c r="U252" s="96" t="str" cm="1">
        <f t="array" ref="U252">IF($T252="","",INDEX('2_Review &amp; Audit'!$H:$H,$T252))</f>
        <v/>
      </c>
      <c r="V252" s="108" t="str">
        <f t="array" ref="V252">IF($T252="","",INDEX('2_Review &amp; Audit'!$I:$I,$T252))</f>
        <v/>
      </c>
      <c r="W252" s="96" t="str">
        <f t="array" ref="W252">IF($T252="","",MAX(0,INDEX('2_Review &amp; Audit'!$H:$H,$T252)-SUMIFS($X$7:X251,$T$7:T251,$T252)))</f>
        <v/>
      </c>
      <c r="X252" s="96" t="str">
        <f t="shared" si="30"/>
        <v/>
      </c>
      <c r="Y252" s="117" t="str">
        <f>IF($X252="","",$X252*$G252)</f>
        <v/>
      </c>
      <c r="Z252" s="117" t="str">
        <f>IF($T252="","",$H252-IF($P252="",0,$P252)-IF($Y252="",0,$Y252))</f>
        <v/>
      </c>
      <c r="AA252" s="117" t="str">
        <f t="shared" si="31"/>
        <v/>
      </c>
      <c r="AB252" s="96" t="str">
        <f t="shared" si="34"/>
        <v/>
      </c>
      <c r="AC252" s="96" t="str">
        <f>IF(OR($D252="",$AB252="",N($AB252)&lt;=0),"",IFERROR(MATCH(1,INDEX(('2_Review &amp; Audit'!$F$6:$F$505=$A252)*('2_Review &amp; Audit'!$I$6:$I$505&gt;=$E252-30)*('2_Review &amp; Audit'!$I$6:$I$505&lt;=$E252+30)*('2_Review &amp; Audit'!$R$6:$R$505&gt;0)*(ROW('2_Review &amp; Audit'!$R$6:$R$505)&gt;$T252),0),0)+5,""))</f>
        <v/>
      </c>
      <c r="AD252" s="96" t="str" cm="1">
        <f t="array" ref="AD252">IF($AC252="","",INDEX('2_Review &amp; Audit'!$H:$H,$AC252))</f>
        <v/>
      </c>
      <c r="AE252" s="108" t="str">
        <f>IF($AC252="","",INDEX('2_Review &amp; Audit'!$I:$I,$AC252))</f>
        <v/>
      </c>
      <c r="AF252" s="96" t="str">
        <f>IF($AC252="","",MAX(0,INDEX('2_Review &amp; Audit'!$H:$H,$AC252)-SUMIFS($AG$7:AG251,$AC$7:AC251,$AC252)))</f>
        <v/>
      </c>
      <c r="AG252" s="96" t="str">
        <f>IF(OR($D252="",$AB252="",$AF252=""),"",MIN($AB252,$AF252))</f>
        <v/>
      </c>
      <c r="AH252" s="117" t="str">
        <f>IF($AG252="","",$AG252*$G252)</f>
        <v/>
      </c>
      <c r="AI252" s="117" t="str">
        <f>IF($AC252="","",$H252-IF($P252="",0,$P252)-IF($Y252="",0,$Y252)-IF($AH252="",0,$AH252))</f>
        <v/>
      </c>
      <c r="AJ252" s="117" t="str">
        <f t="shared" si="32"/>
        <v/>
      </c>
      <c r="AK252" s="96" t="str">
        <f t="shared" si="35"/>
        <v/>
      </c>
      <c r="AL252" s="96" t="str" cm="1">
        <f t="array" ref="AL252">IF(OR($D252="",$AK252="",N($AK252)&lt;=0),"",IFERROR(MATCH(1,INDEX(('2_Review &amp; Audit'!$F$6:$F$505=$A252)*('2_Review &amp; Audit'!$I$6:$I$505&gt;=$E252-30)*('2_Review &amp; Audit'!$I$6:$I$505&lt;=$E252+30)*('2_Review &amp; Audit'!$R$6:$R$505&gt;0)*(ROW('2_Review &amp; Audit'!$R$6:$R$505)&gt;$AC252),0),0)+5,""))</f>
        <v/>
      </c>
      <c r="AM252" s="96" t="str">
        <f>IF($AL252="","",INDEX('2_Review &amp; Audit'!$H:$H,$AL252))</f>
        <v/>
      </c>
      <c r="AN252" s="108" t="str">
        <f>IF($AL252="","",INDEX('2_Review &amp; Audit'!$I:$I,$AL252))</f>
        <v/>
      </c>
      <c r="AO252" s="96" t="str">
        <f>IF($AL252="","",MAX(0,INDEX('2_Review &amp; Audit'!$H:$H,$AL252)-SUMIFS($AP$7:AP251,$AL$7:AL251,$AL252)))</f>
        <v/>
      </c>
      <c r="AP252" s="96" t="str">
        <f>IF(OR($D252="",$AK252="",$AO252=""),"",MIN($AK252,$AO252))</f>
        <v/>
      </c>
      <c r="AQ252" s="117" t="str">
        <f>IF($AP252="","",$AP252*$G252)</f>
        <v/>
      </c>
      <c r="AR252" s="117" t="str">
        <f>IF($AL252="","",$H252-IF($P252="",0,$P252)-IF($Y252="",0,$Y252)-IF($AH252="",0,$AH252)-IF($AQ252="",0,$AQ252))</f>
        <v/>
      </c>
      <c r="AS252" s="117" t="str">
        <f t="shared" si="36"/>
        <v/>
      </c>
      <c r="AT252" s="96" t="str">
        <f t="shared" si="37"/>
        <v/>
      </c>
      <c r="AU252" s="96"/>
    </row>
    <row r="253" spans="1:47" ht="12.75" customHeight="1" x14ac:dyDescent="0.2">
      <c r="A253" s="96" t="str">
        <f>IFERROR(INDEX('2_Review &amp; Audit'!$F$6:$F$505,MATCH(ROW()-5,'2_Review &amp; Audit'!$AC$6:$AC$505,0)),"")</f>
        <v/>
      </c>
      <c r="B253" s="96" t="str">
        <f>IF($A253="","",INDEX('2_Review &amp; Audit'!$C$6:$C$505,MATCH(ROW()-5,'2_Review &amp; Audit'!$AC$6:$AC$505,0)))</f>
        <v/>
      </c>
      <c r="C253" s="96" t="str">
        <f>IF($A253="","",INDEX('2_Review &amp; Audit'!$D$6:$D$505,MATCH(ROW()-5,'2_Review &amp; Audit'!$AC$6:$AC$505,0)))</f>
        <v/>
      </c>
      <c r="D253" s="114" t="str">
        <f>IF($A253="","",INDEX('2_Review &amp; Audit'!$H$6:$H$505,MATCH(ROW()-5,'2_Review &amp; Audit'!$AC$6:$AC$505,0)))</f>
        <v/>
      </c>
      <c r="E253" s="108" t="str">
        <f>IF($A253="","",INDEX('2_Review &amp; Audit'!$M$6:$M$505,MATCH(ROW()-5,'2_Review &amp; Audit'!$AC$6:$AC$505,0)))</f>
        <v/>
      </c>
      <c r="F253" s="109" t="str">
        <f>IF($A253="","",IF(INDEX('2_Review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53" s="142" t="str">
        <f>IF(OR($A253="",$F253=0),"",ABS(INDEX('2_Review &amp; Audit'!$Q$6:$Q$505,MATCH(ROW()-5,'2_Review &amp; Audit'!$AC$6:$AC$505,0))/$F253))</f>
        <v/>
      </c>
      <c r="H253" s="142" t="str">
        <f>IF($A253="","",ABS(INDEX('2_Review &amp; Audit'!$Q$6:$Q$505,MATCH(ROW()-5,'2_Review &amp; Audit'!$AC$6:$AC$505,0))))</f>
        <v/>
      </c>
      <c r="I253" s="96" t="str">
        <f>IF($A253="","",INDEX('2_Review &amp; Audit'!$Y$6:$Y$505,MATCH(ROW()-5,'2_Review &amp; Audit'!$AC$6:$AC$505,0)))</f>
        <v/>
      </c>
      <c r="J253" s="110" t="str">
        <f>IF($A253="","",IFERROR(MATCH(ROW()-5,'2_Review &amp; Audit'!$AC$6:$AC$505,0)+5,""))</f>
        <v/>
      </c>
      <c r="K253" s="96" t="str" cm="1">
        <f t="array" ref="K253">IF($A253="","",IF($AU253&lt;&gt;"",IFERROR(MATCH($AU253,'2_Review &amp; Audit'!$H$6:$H$505,0)+5,""),IFERROR(MATCH(1,INDEX(('2_Review &amp; Audit'!$F$6:$F$505=$A253)*('2_Review &amp; Audit'!$I$6:$I$505&gt;=$E253-30)*('2_Review &amp; Audit'!$I$6:$I$505&lt;=$E253+30)*('2_Review &amp; Audit'!$R$6:$R$505&gt;0),0),0)+5,"")))</f>
        <v/>
      </c>
      <c r="L253" s="110" t="str" cm="1">
        <f t="array" ref="L253">IF($K253="","",INDEX('2_Review &amp; Audit'!$H:$H,$K253))</f>
        <v/>
      </c>
      <c r="M253" s="111" t="str">
        <f>IF($K253="","",INDEX('2_Review &amp; Audit'!$I:$I,$K253))</f>
        <v/>
      </c>
      <c r="N253" s="109" t="str" cm="1">
        <f t="array" ref="N253">IF($K253="","",MAX(0,INDEX('2_Review &amp; Audit'!$R:$R,$K253)-SUMIFS($O$7:O252,$K$7:K252,$K253)))</f>
        <v/>
      </c>
      <c r="O253" s="109" t="str">
        <f>IF(OR($K253="",$N253="",$F253=""),"",MIN($F253,$N253))</f>
        <v/>
      </c>
      <c r="P253" s="112" t="str">
        <f>IF($O253="","",$O253*$G253)</f>
        <v/>
      </c>
      <c r="Q253" s="112" t="str">
        <f>IF($M253="","",$H253-IF($P253="",0,$P253)-IF($Y253="",0,$Y253)-IF($AH253="",0,$AH253)-IF($AQ253="",0,$AQ253))</f>
        <v/>
      </c>
      <c r="R253" s="112" t="str">
        <f t="shared" si="33"/>
        <v/>
      </c>
      <c r="S253" s="96" t="str">
        <f>IF($M253="","",MAX(0,N($F253)-N($O253)))</f>
        <v/>
      </c>
      <c r="T253" s="96" t="str" cm="1">
        <f t="array" ref="T253">IF(OR($D253="",$S253="",N($S253)&lt;=0),"",IFERROR(MATCH(1,INDEX(('2_Review &amp; Audit'!$F$6:$F$505=$A253)*('2_Review &amp; Audit'!$I$6:$I$505&gt;=$E253-30)*('2_Review &amp; Audit'!$I$6:$I$505&lt;=$E253+30)*('2_Review &amp; Audit'!$R$6:$R$505&gt;0)*(ROW('2_Review &amp; Audit'!$R$6:$R$505)&gt;$K253),0),0)+5,""))</f>
        <v/>
      </c>
      <c r="U253" s="96" t="str" cm="1">
        <f t="array" ref="U253">IF($T253="","",INDEX('2_Review &amp; Audit'!$H:$H,$T253))</f>
        <v/>
      </c>
      <c r="V253" s="108" t="str">
        <f t="array" ref="V253">IF($T253="","",INDEX('2_Review &amp; Audit'!$I:$I,$T253))</f>
        <v/>
      </c>
      <c r="W253" s="96" t="str">
        <f t="array" ref="W253">IF($T253="","",MAX(0,INDEX('2_Review &amp; Audit'!$H:$H,$T253)-SUMIFS($X$7:X252,$T$7:T252,$T253)))</f>
        <v/>
      </c>
      <c r="X253" s="96" t="str">
        <f t="shared" si="30"/>
        <v/>
      </c>
      <c r="Y253" s="117" t="str">
        <f>IF($X253="","",$X253*$G253)</f>
        <v/>
      </c>
      <c r="Z253" s="117" t="str">
        <f>IF($T253="","",$H253-IF($P253="",0,$P253)-IF($Y253="",0,$Y253))</f>
        <v/>
      </c>
      <c r="AA253" s="117" t="str">
        <f t="shared" si="31"/>
        <v/>
      </c>
      <c r="AB253" s="96" t="str">
        <f t="shared" si="34"/>
        <v/>
      </c>
      <c r="AC253" s="96" t="str">
        <f>IF(OR($D253="",$AB253="",N($AB253)&lt;=0),"",IFERROR(MATCH(1,INDEX(('2_Review &amp; Audit'!$F$6:$F$505=$A253)*('2_Review &amp; Audit'!$I$6:$I$505&gt;=$E253-30)*('2_Review &amp; Audit'!$I$6:$I$505&lt;=$E253+30)*('2_Review &amp; Audit'!$R$6:$R$505&gt;0)*(ROW('2_Review &amp; Audit'!$R$6:$R$505)&gt;$T253),0),0)+5,""))</f>
        <v/>
      </c>
      <c r="AD253" s="96" t="str" cm="1">
        <f t="array" ref="AD253">IF($AC253="","",INDEX('2_Review &amp; Audit'!$H:$H,$AC253))</f>
        <v/>
      </c>
      <c r="AE253" s="108" t="str">
        <f>IF($AC253="","",INDEX('2_Review &amp; Audit'!$I:$I,$AC253))</f>
        <v/>
      </c>
      <c r="AF253" s="96" t="str">
        <f>IF($AC253="","",MAX(0,INDEX('2_Review &amp; Audit'!$H:$H,$AC253)-SUMIFS($AG$7:AG252,$AC$7:AC252,$AC253)))</f>
        <v/>
      </c>
      <c r="AG253" s="96" t="str">
        <f>IF(OR($D253="",$AB253="",$AF253=""),"",MIN($AB253,$AF253))</f>
        <v/>
      </c>
      <c r="AH253" s="117" t="str">
        <f>IF($AG253="","",$AG253*$G253)</f>
        <v/>
      </c>
      <c r="AI253" s="117" t="str">
        <f>IF($AC253="","",$H253-IF($P253="",0,$P253)-IF($Y253="",0,$Y253)-IF($AH253="",0,$AH253))</f>
        <v/>
      </c>
      <c r="AJ253" s="117" t="str">
        <f t="shared" si="32"/>
        <v/>
      </c>
      <c r="AK253" s="96" t="str">
        <f t="shared" si="35"/>
        <v/>
      </c>
      <c r="AL253" s="96" t="str" cm="1">
        <f t="array" ref="AL253">IF(OR($D253="",$AK253="",N($AK253)&lt;=0),"",IFERROR(MATCH(1,INDEX(('2_Review &amp; Audit'!$F$6:$F$505=$A253)*('2_Review &amp; Audit'!$I$6:$I$505&gt;=$E253-30)*('2_Review &amp; Audit'!$I$6:$I$505&lt;=$E253+30)*('2_Review &amp; Audit'!$R$6:$R$505&gt;0)*(ROW('2_Review &amp; Audit'!$R$6:$R$505)&gt;$AC253),0),0)+5,""))</f>
        <v/>
      </c>
      <c r="AM253" s="96" t="str">
        <f>IF($AL253="","",INDEX('2_Review &amp; Audit'!$H:$H,$AL253))</f>
        <v/>
      </c>
      <c r="AN253" s="108" t="str">
        <f>IF($AL253="","",INDEX('2_Review &amp; Audit'!$I:$I,$AL253))</f>
        <v/>
      </c>
      <c r="AO253" s="96" t="str">
        <f>IF($AL253="","",MAX(0,INDEX('2_Review &amp; Audit'!$H:$H,$AL253)-SUMIFS($AP$7:AP252,$AL$7:AL252,$AL253)))</f>
        <v/>
      </c>
      <c r="AP253" s="96" t="str">
        <f>IF(OR($D253="",$AK253="",$AO253=""),"",MIN($AK253,$AO253))</f>
        <v/>
      </c>
      <c r="AQ253" s="117" t="str">
        <f>IF($AP253="","",$AP253*$G253)</f>
        <v/>
      </c>
      <c r="AR253" s="117" t="str">
        <f>IF($AL253="","",$H253-IF($P253="",0,$P253)-IF($Y253="",0,$Y253)-IF($AH253="",0,$AH253)-IF($AQ253="",0,$AQ253))</f>
        <v/>
      </c>
      <c r="AS253" s="117" t="str">
        <f t="shared" si="36"/>
        <v/>
      </c>
      <c r="AT253" s="96" t="str">
        <f t="shared" si="37"/>
        <v/>
      </c>
      <c r="AU253" s="96"/>
    </row>
    <row r="254" spans="1:47" ht="12.75" customHeight="1" x14ac:dyDescent="0.2">
      <c r="A254" s="96" t="str">
        <f>IFERROR(INDEX('2_Review &amp; Audit'!$F$6:$F$505,MATCH(ROW()-5,'2_Review &amp; Audit'!$AC$6:$AC$505,0)),"")</f>
        <v/>
      </c>
      <c r="B254" s="96" t="str">
        <f>IF($A254="","",INDEX('2_Review &amp; Audit'!$C$6:$C$505,MATCH(ROW()-5,'2_Review &amp; Audit'!$AC$6:$AC$505,0)))</f>
        <v/>
      </c>
      <c r="C254" s="96" t="str">
        <f>IF($A254="","",INDEX('2_Review &amp; Audit'!$D$6:$D$505,MATCH(ROW()-5,'2_Review &amp; Audit'!$AC$6:$AC$505,0)))</f>
        <v/>
      </c>
      <c r="D254" s="114" t="str">
        <f>IF($A254="","",INDEX('2_Review &amp; Audit'!$H$6:$H$505,MATCH(ROW()-5,'2_Review &amp; Audit'!$AC$6:$AC$505,0)))</f>
        <v/>
      </c>
      <c r="E254" s="108" t="str">
        <f>IF($A254="","",INDEX('2_Review &amp; Audit'!$M$6:$M$505,MATCH(ROW()-5,'2_Review &amp; Audit'!$AC$6:$AC$505,0)))</f>
        <v/>
      </c>
      <c r="F254" s="109" t="str">
        <f>IF($A254="","",IF(INDEX('2_Review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54" s="142" t="str">
        <f>IF(OR($A254="",$F254=0),"",ABS(INDEX('2_Review &amp; Audit'!$Q$6:$Q$505,MATCH(ROW()-5,'2_Review &amp; Audit'!$AC$6:$AC$505,0))/$F254))</f>
        <v/>
      </c>
      <c r="H254" s="142" t="str">
        <f>IF($A254="","",ABS(INDEX('2_Review &amp; Audit'!$Q$6:$Q$505,MATCH(ROW()-5,'2_Review &amp; Audit'!$AC$6:$AC$505,0))))</f>
        <v/>
      </c>
      <c r="I254" s="96" t="str">
        <f>IF($A254="","",INDEX('2_Review &amp; Audit'!$Y$6:$Y$505,MATCH(ROW()-5,'2_Review &amp; Audit'!$AC$6:$AC$505,0)))</f>
        <v/>
      </c>
      <c r="J254" s="110" t="str">
        <f>IF($A254="","",IFERROR(MATCH(ROW()-5,'2_Review &amp; Audit'!$AC$6:$AC$505,0)+5,""))</f>
        <v/>
      </c>
      <c r="K254" s="96" t="str" cm="1">
        <f t="array" ref="K254">IF($A254="","",IF($AU254&lt;&gt;"",IFERROR(MATCH($AU254,'2_Review &amp; Audit'!$H$6:$H$505,0)+5,""),IFERROR(MATCH(1,INDEX(('2_Review &amp; Audit'!$F$6:$F$505=$A254)*('2_Review &amp; Audit'!$I$6:$I$505&gt;=$E254-30)*('2_Review &amp; Audit'!$I$6:$I$505&lt;=$E254+30)*('2_Review &amp; Audit'!$R$6:$R$505&gt;0),0),0)+5,"")))</f>
        <v/>
      </c>
      <c r="L254" s="110" t="str" cm="1">
        <f t="array" ref="L254">IF($K254="","",INDEX('2_Review &amp; Audit'!$H:$H,$K254))</f>
        <v/>
      </c>
      <c r="M254" s="111" t="str">
        <f>IF($K254="","",INDEX('2_Review &amp; Audit'!$I:$I,$K254))</f>
        <v/>
      </c>
      <c r="N254" s="109" t="str" cm="1">
        <f t="array" ref="N254">IF($K254="","",MAX(0,INDEX('2_Review &amp; Audit'!$R:$R,$K254)-SUMIFS($O$7:O253,$K$7:K253,$K254)))</f>
        <v/>
      </c>
      <c r="O254" s="109" t="str">
        <f>IF(OR($K254="",$N254="",$F254=""),"",MIN($F254,$N254))</f>
        <v/>
      </c>
      <c r="P254" s="112" t="str">
        <f>IF($O254="","",$O254*$G254)</f>
        <v/>
      </c>
      <c r="Q254" s="112" t="str">
        <f>IF($M254="","",$H254-IF($P254="",0,$P254)-IF($Y254="",0,$Y254)-IF($AH254="",0,$AH254)-IF($AQ254="",0,$AQ254))</f>
        <v/>
      </c>
      <c r="R254" s="112" t="str">
        <f t="shared" si="33"/>
        <v/>
      </c>
      <c r="S254" s="96" t="str">
        <f>IF($M254="","",MAX(0,N($F254)-N($O254)))</f>
        <v/>
      </c>
      <c r="T254" s="96" t="str" cm="1">
        <f t="array" ref="T254">IF(OR($D254="",$S254="",N($S254)&lt;=0),"",IFERROR(MATCH(1,INDEX(('2_Review &amp; Audit'!$F$6:$F$505=$A254)*('2_Review &amp; Audit'!$I$6:$I$505&gt;=$E254-30)*('2_Review &amp; Audit'!$I$6:$I$505&lt;=$E254+30)*('2_Review &amp; Audit'!$R$6:$R$505&gt;0)*(ROW('2_Review &amp; Audit'!$R$6:$R$505)&gt;$K254),0),0)+5,""))</f>
        <v/>
      </c>
      <c r="U254" s="96" t="str" cm="1">
        <f t="array" ref="U254">IF($T254="","",INDEX('2_Review &amp; Audit'!$H:$H,$T254))</f>
        <v/>
      </c>
      <c r="V254" s="108" t="str">
        <f t="array" ref="V254">IF($T254="","",INDEX('2_Review &amp; Audit'!$I:$I,$T254))</f>
        <v/>
      </c>
      <c r="W254" s="96" t="str">
        <f t="array" ref="W254">IF($T254="","",MAX(0,INDEX('2_Review &amp; Audit'!$H:$H,$T254)-SUMIFS($X$7:X253,$T$7:T253,$T254)))</f>
        <v/>
      </c>
      <c r="X254" s="96" t="str">
        <f t="shared" si="30"/>
        <v/>
      </c>
      <c r="Y254" s="117" t="str">
        <f>IF($X254="","",$X254*$G254)</f>
        <v/>
      </c>
      <c r="Z254" s="117" t="str">
        <f>IF($T254="","",$H254-IF($P254="",0,$P254)-IF($Y254="",0,$Y254))</f>
        <v/>
      </c>
      <c r="AA254" s="117" t="str">
        <f t="shared" si="31"/>
        <v/>
      </c>
      <c r="AB254" s="96" t="str">
        <f t="shared" si="34"/>
        <v/>
      </c>
      <c r="AC254" s="96" t="str">
        <f>IF(OR($D254="",$AB254="",N($AB254)&lt;=0),"",IFERROR(MATCH(1,INDEX(('2_Review &amp; Audit'!$F$6:$F$505=$A254)*('2_Review &amp; Audit'!$I$6:$I$505&gt;=$E254-30)*('2_Review &amp; Audit'!$I$6:$I$505&lt;=$E254+30)*('2_Review &amp; Audit'!$R$6:$R$505&gt;0)*(ROW('2_Review &amp; Audit'!$R$6:$R$505)&gt;$T254),0),0)+5,""))</f>
        <v/>
      </c>
      <c r="AD254" s="96" t="str" cm="1">
        <f t="array" ref="AD254">IF($AC254="","",INDEX('2_Review &amp; Audit'!$H:$H,$AC254))</f>
        <v/>
      </c>
      <c r="AE254" s="108" t="str">
        <f>IF($AC254="","",INDEX('2_Review &amp; Audit'!$I:$I,$AC254))</f>
        <v/>
      </c>
      <c r="AF254" s="96" t="str">
        <f>IF($AC254="","",MAX(0,INDEX('2_Review &amp; Audit'!$H:$H,$AC254)-SUMIFS($AG$7:AG253,$AC$7:AC253,$AC254)))</f>
        <v/>
      </c>
      <c r="AG254" s="96" t="str">
        <f>IF(OR($D254="",$AB254="",$AF254=""),"",MIN($AB254,$AF254))</f>
        <v/>
      </c>
      <c r="AH254" s="117" t="str">
        <f>IF($AG254="","",$AG254*$G254)</f>
        <v/>
      </c>
      <c r="AI254" s="117" t="str">
        <f>IF($AC254="","",$H254-IF($P254="",0,$P254)-IF($Y254="",0,$Y254)-IF($AH254="",0,$AH254))</f>
        <v/>
      </c>
      <c r="AJ254" s="117" t="str">
        <f t="shared" si="32"/>
        <v/>
      </c>
      <c r="AK254" s="96" t="str">
        <f t="shared" si="35"/>
        <v/>
      </c>
      <c r="AL254" s="96" t="str" cm="1">
        <f t="array" ref="AL254">IF(OR($D254="",$AK254="",N($AK254)&lt;=0),"",IFERROR(MATCH(1,INDEX(('2_Review &amp; Audit'!$F$6:$F$505=$A254)*('2_Review &amp; Audit'!$I$6:$I$505&gt;=$E254-30)*('2_Review &amp; Audit'!$I$6:$I$505&lt;=$E254+30)*('2_Review &amp; Audit'!$R$6:$R$505&gt;0)*(ROW('2_Review &amp; Audit'!$R$6:$R$505)&gt;$AC254),0),0)+5,""))</f>
        <v/>
      </c>
      <c r="AM254" s="96" t="str">
        <f>IF($AL254="","",INDEX('2_Review &amp; Audit'!$H:$H,$AL254))</f>
        <v/>
      </c>
      <c r="AN254" s="108" t="str">
        <f>IF($AL254="","",INDEX('2_Review &amp; Audit'!$I:$I,$AL254))</f>
        <v/>
      </c>
      <c r="AO254" s="96" t="str">
        <f>IF($AL254="","",MAX(0,INDEX('2_Review &amp; Audit'!$H:$H,$AL254)-SUMIFS($AP$7:AP253,$AL$7:AL253,$AL254)))</f>
        <v/>
      </c>
      <c r="AP254" s="96" t="str">
        <f>IF(OR($D254="",$AK254="",$AO254=""),"",MIN($AK254,$AO254))</f>
        <v/>
      </c>
      <c r="AQ254" s="117" t="str">
        <f>IF($AP254="","",$AP254*$G254)</f>
        <v/>
      </c>
      <c r="AR254" s="117" t="str">
        <f>IF($AL254="","",$H254-IF($P254="",0,$P254)-IF($Y254="",0,$Y254)-IF($AH254="",0,$AH254)-IF($AQ254="",0,$AQ254))</f>
        <v/>
      </c>
      <c r="AS254" s="117" t="str">
        <f t="shared" si="36"/>
        <v/>
      </c>
      <c r="AT254" s="96" t="str">
        <f t="shared" si="37"/>
        <v/>
      </c>
      <c r="AU254" s="96"/>
    </row>
    <row r="255" spans="1:47" ht="12.75" customHeight="1" x14ac:dyDescent="0.2">
      <c r="A255" s="96" t="str">
        <f>IFERROR(INDEX('2_Review &amp; Audit'!$F$6:$F$505,MATCH(ROW()-5,'2_Review &amp; Audit'!$AC$6:$AC$505,0)),"")</f>
        <v/>
      </c>
      <c r="B255" s="96" t="str">
        <f>IF($A255="","",INDEX('2_Review &amp; Audit'!$C$6:$C$505,MATCH(ROW()-5,'2_Review &amp; Audit'!$AC$6:$AC$505,0)))</f>
        <v/>
      </c>
      <c r="C255" s="96" t="str">
        <f>IF($A255="","",INDEX('2_Review &amp; Audit'!$D$6:$D$505,MATCH(ROW()-5,'2_Review &amp; Audit'!$AC$6:$AC$505,0)))</f>
        <v/>
      </c>
      <c r="D255" s="114" t="str">
        <f>IF($A255="","",INDEX('2_Review &amp; Audit'!$H$6:$H$505,MATCH(ROW()-5,'2_Review &amp; Audit'!$AC$6:$AC$505,0)))</f>
        <v/>
      </c>
      <c r="E255" s="108" t="str">
        <f>IF($A255="","",INDEX('2_Review &amp; Audit'!$M$6:$M$505,MATCH(ROW()-5,'2_Review &amp; Audit'!$AC$6:$AC$505,0)))</f>
        <v/>
      </c>
      <c r="F255" s="109" t="str">
        <f>IF($A255="","",IF(INDEX('2_Review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55" s="142" t="str">
        <f>IF(OR($A255="",$F255=0),"",ABS(INDEX('2_Review &amp; Audit'!$Q$6:$Q$505,MATCH(ROW()-5,'2_Review &amp; Audit'!$AC$6:$AC$505,0))/$F255))</f>
        <v/>
      </c>
      <c r="H255" s="142" t="str">
        <f>IF($A255="","",ABS(INDEX('2_Review &amp; Audit'!$Q$6:$Q$505,MATCH(ROW()-5,'2_Review &amp; Audit'!$AC$6:$AC$505,0))))</f>
        <v/>
      </c>
      <c r="I255" s="96" t="str">
        <f>IF($A255="","",INDEX('2_Review &amp; Audit'!$Y$6:$Y$505,MATCH(ROW()-5,'2_Review &amp; Audit'!$AC$6:$AC$505,0)))</f>
        <v/>
      </c>
      <c r="J255" s="110" t="str">
        <f>IF($A255="","",IFERROR(MATCH(ROW()-5,'2_Review &amp; Audit'!$AC$6:$AC$505,0)+5,""))</f>
        <v/>
      </c>
      <c r="K255" s="96" t="str" cm="1">
        <f t="array" ref="K255">IF($A255="","",IF($AU255&lt;&gt;"",IFERROR(MATCH($AU255,'2_Review &amp; Audit'!$H$6:$H$505,0)+5,""),IFERROR(MATCH(1,INDEX(('2_Review &amp; Audit'!$F$6:$F$505=$A255)*('2_Review &amp; Audit'!$I$6:$I$505&gt;=$E255-30)*('2_Review &amp; Audit'!$I$6:$I$505&lt;=$E255+30)*('2_Review &amp; Audit'!$R$6:$R$505&gt;0),0),0)+5,"")))</f>
        <v/>
      </c>
      <c r="L255" s="110" t="str" cm="1">
        <f t="array" ref="L255">IF($K255="","",INDEX('2_Review &amp; Audit'!$H:$H,$K255))</f>
        <v/>
      </c>
      <c r="M255" s="111" t="str">
        <f>IF($K255="","",INDEX('2_Review &amp; Audit'!$I:$I,$K255))</f>
        <v/>
      </c>
      <c r="N255" s="109" t="str" cm="1">
        <f t="array" ref="N255">IF($K255="","",MAX(0,INDEX('2_Review &amp; Audit'!$R:$R,$K255)-SUMIFS($O$7:O254,$K$7:K254,$K255)))</f>
        <v/>
      </c>
      <c r="O255" s="109" t="str">
        <f>IF(OR($K255="",$N255="",$F255=""),"",MIN($F255,$N255))</f>
        <v/>
      </c>
      <c r="P255" s="112" t="str">
        <f>IF($O255="","",$O255*$G255)</f>
        <v/>
      </c>
      <c r="Q255" s="112" t="str">
        <f>IF($M255="","",$H255-IF($P255="",0,$P255)-IF($Y255="",0,$Y255)-IF($AH255="",0,$AH255)-IF($AQ255="",0,$AQ255))</f>
        <v/>
      </c>
      <c r="R255" s="112" t="str">
        <f t="shared" si="33"/>
        <v/>
      </c>
      <c r="S255" s="96" t="str">
        <f>IF($M255="","",MAX(0,N($F255)-N($O255)))</f>
        <v/>
      </c>
      <c r="T255" s="96" t="str" cm="1">
        <f t="array" ref="T255">IF(OR($D255="",$S255="",N($S255)&lt;=0),"",IFERROR(MATCH(1,INDEX(('2_Review &amp; Audit'!$F$6:$F$505=$A255)*('2_Review &amp; Audit'!$I$6:$I$505&gt;=$E255-30)*('2_Review &amp; Audit'!$I$6:$I$505&lt;=$E255+30)*('2_Review &amp; Audit'!$R$6:$R$505&gt;0)*(ROW('2_Review &amp; Audit'!$R$6:$R$505)&gt;$K255),0),0)+5,""))</f>
        <v/>
      </c>
      <c r="U255" s="96" t="str" cm="1">
        <f t="array" ref="U255">IF($T255="","",INDEX('2_Review &amp; Audit'!$H:$H,$T255))</f>
        <v/>
      </c>
      <c r="V255" s="108" t="str">
        <f t="array" ref="V255">IF($T255="","",INDEX('2_Review &amp; Audit'!$I:$I,$T255))</f>
        <v/>
      </c>
      <c r="W255" s="96" t="str">
        <f t="array" ref="W255">IF($T255="","",MAX(0,INDEX('2_Review &amp; Audit'!$H:$H,$T255)-SUMIFS($X$7:X254,$T$7:T254,$T255)))</f>
        <v/>
      </c>
      <c r="X255" s="96" t="str">
        <f t="shared" si="30"/>
        <v/>
      </c>
      <c r="Y255" s="117" t="str">
        <f>IF($X255="","",$X255*$G255)</f>
        <v/>
      </c>
      <c r="Z255" s="117" t="str">
        <f>IF($T255="","",$H255-IF($P255="",0,$P255)-IF($Y255="",0,$Y255))</f>
        <v/>
      </c>
      <c r="AA255" s="117" t="str">
        <f t="shared" si="31"/>
        <v/>
      </c>
      <c r="AB255" s="96" t="str">
        <f t="shared" si="34"/>
        <v/>
      </c>
      <c r="AC255" s="96" t="str">
        <f>IF(OR($D255="",$AB255="",N($AB255)&lt;=0),"",IFERROR(MATCH(1,INDEX(('2_Review &amp; Audit'!$F$6:$F$505=$A255)*('2_Review &amp; Audit'!$I$6:$I$505&gt;=$E255-30)*('2_Review &amp; Audit'!$I$6:$I$505&lt;=$E255+30)*('2_Review &amp; Audit'!$R$6:$R$505&gt;0)*(ROW('2_Review &amp; Audit'!$R$6:$R$505)&gt;$T255),0),0)+5,""))</f>
        <v/>
      </c>
      <c r="AD255" s="96" t="str" cm="1">
        <f t="array" ref="AD255">IF($AC255="","",INDEX('2_Review &amp; Audit'!$H:$H,$AC255))</f>
        <v/>
      </c>
      <c r="AE255" s="108" t="str">
        <f>IF($AC255="","",INDEX('2_Review &amp; Audit'!$I:$I,$AC255))</f>
        <v/>
      </c>
      <c r="AF255" s="96" t="str">
        <f>IF($AC255="","",MAX(0,INDEX('2_Review &amp; Audit'!$H:$H,$AC255)-SUMIFS($AG$7:AG254,$AC$7:AC254,$AC255)))</f>
        <v/>
      </c>
      <c r="AG255" s="96" t="str">
        <f>IF(OR($D255="",$AB255="",$AF255=""),"",MIN($AB255,$AF255))</f>
        <v/>
      </c>
      <c r="AH255" s="117" t="str">
        <f>IF($AG255="","",$AG255*$G255)</f>
        <v/>
      </c>
      <c r="AI255" s="117" t="str">
        <f>IF($AC255="","",$H255-IF($P255="",0,$P255)-IF($Y255="",0,$Y255)-IF($AH255="",0,$AH255))</f>
        <v/>
      </c>
      <c r="AJ255" s="117" t="str">
        <f t="shared" si="32"/>
        <v/>
      </c>
      <c r="AK255" s="96" t="str">
        <f t="shared" si="35"/>
        <v/>
      </c>
      <c r="AL255" s="96" t="str" cm="1">
        <f t="array" ref="AL255">IF(OR($D255="",$AK255="",N($AK255)&lt;=0),"",IFERROR(MATCH(1,INDEX(('2_Review &amp; Audit'!$F$6:$F$505=$A255)*('2_Review &amp; Audit'!$I$6:$I$505&gt;=$E255-30)*('2_Review &amp; Audit'!$I$6:$I$505&lt;=$E255+30)*('2_Review &amp; Audit'!$R$6:$R$505&gt;0)*(ROW('2_Review &amp; Audit'!$R$6:$R$505)&gt;$AC255),0),0)+5,""))</f>
        <v/>
      </c>
      <c r="AM255" s="96" t="str">
        <f>IF($AL255="","",INDEX('2_Review &amp; Audit'!$H:$H,$AL255))</f>
        <v/>
      </c>
      <c r="AN255" s="108" t="str">
        <f>IF($AL255="","",INDEX('2_Review &amp; Audit'!$I:$I,$AL255))</f>
        <v/>
      </c>
      <c r="AO255" s="96" t="str">
        <f>IF($AL255="","",MAX(0,INDEX('2_Review &amp; Audit'!$H:$H,$AL255)-SUMIFS($AP$7:AP254,$AL$7:AL254,$AL255)))</f>
        <v/>
      </c>
      <c r="AP255" s="96" t="str">
        <f>IF(OR($D255="",$AK255="",$AO255=""),"",MIN($AK255,$AO255))</f>
        <v/>
      </c>
      <c r="AQ255" s="117" t="str">
        <f>IF($AP255="","",$AP255*$G255)</f>
        <v/>
      </c>
      <c r="AR255" s="117" t="str">
        <f>IF($AL255="","",$H255-IF($P255="",0,$P255)-IF($Y255="",0,$Y255)-IF($AH255="",0,$AH255)-IF($AQ255="",0,$AQ255))</f>
        <v/>
      </c>
      <c r="AS255" s="117" t="str">
        <f t="shared" si="36"/>
        <v/>
      </c>
      <c r="AT255" s="96" t="str">
        <f t="shared" si="37"/>
        <v/>
      </c>
      <c r="AU255" s="96"/>
    </row>
    <row r="256" spans="1:47" ht="12.75" customHeight="1" x14ac:dyDescent="0.2">
      <c r="A256" s="96" t="str">
        <f>IFERROR(INDEX('2_Review &amp; Audit'!$F$6:$F$505,MATCH(ROW()-5,'2_Review &amp; Audit'!$AC$6:$AC$505,0)),"")</f>
        <v/>
      </c>
      <c r="B256" s="96" t="str">
        <f>IF($A256="","",INDEX('2_Review &amp; Audit'!$C$6:$C$505,MATCH(ROW()-5,'2_Review &amp; Audit'!$AC$6:$AC$505,0)))</f>
        <v/>
      </c>
      <c r="C256" s="96" t="str">
        <f>IF($A256="","",INDEX('2_Review &amp; Audit'!$D$6:$D$505,MATCH(ROW()-5,'2_Review &amp; Audit'!$AC$6:$AC$505,0)))</f>
        <v/>
      </c>
      <c r="D256" s="114" t="str">
        <f>IF($A256="","",INDEX('2_Review &amp; Audit'!$H$6:$H$505,MATCH(ROW()-5,'2_Review &amp; Audit'!$AC$6:$AC$505,0)))</f>
        <v/>
      </c>
      <c r="E256" s="108" t="str">
        <f>IF($A256="","",INDEX('2_Review &amp; Audit'!$M$6:$M$505,MATCH(ROW()-5,'2_Review &amp; Audit'!$AC$6:$AC$505,0)))</f>
        <v/>
      </c>
      <c r="F256" s="109" t="str">
        <f>IF($A256="","",IF(INDEX('2_Review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56" s="142" t="str">
        <f>IF(OR($A256="",$F256=0),"",ABS(INDEX('2_Review &amp; Audit'!$Q$6:$Q$505,MATCH(ROW()-5,'2_Review &amp; Audit'!$AC$6:$AC$505,0))/$F256))</f>
        <v/>
      </c>
      <c r="H256" s="142" t="str">
        <f>IF($A256="","",ABS(INDEX('2_Review &amp; Audit'!$Q$6:$Q$505,MATCH(ROW()-5,'2_Review &amp; Audit'!$AC$6:$AC$505,0))))</f>
        <v/>
      </c>
      <c r="I256" s="96" t="str">
        <f>IF($A256="","",INDEX('2_Review &amp; Audit'!$Y$6:$Y$505,MATCH(ROW()-5,'2_Review &amp; Audit'!$AC$6:$AC$505,0)))</f>
        <v/>
      </c>
      <c r="J256" s="110" t="str">
        <f>IF($A256="","",IFERROR(MATCH(ROW()-5,'2_Review &amp; Audit'!$AC$6:$AC$505,0)+5,""))</f>
        <v/>
      </c>
      <c r="K256" s="96" t="str" cm="1">
        <f t="array" ref="K256">IF($A256="","",IF($AU256&lt;&gt;"",IFERROR(MATCH($AU256,'2_Review &amp; Audit'!$H$6:$H$505,0)+5,""),IFERROR(MATCH(1,INDEX(('2_Review &amp; Audit'!$F$6:$F$505=$A256)*('2_Review &amp; Audit'!$I$6:$I$505&gt;=$E256-30)*('2_Review &amp; Audit'!$I$6:$I$505&lt;=$E256+30)*('2_Review &amp; Audit'!$R$6:$R$505&gt;0),0),0)+5,"")))</f>
        <v/>
      </c>
      <c r="L256" s="110" t="str" cm="1">
        <f t="array" ref="L256">IF($K256="","",INDEX('2_Review &amp; Audit'!$H:$H,$K256))</f>
        <v/>
      </c>
      <c r="M256" s="111" t="str">
        <f>IF($K256="","",INDEX('2_Review &amp; Audit'!$I:$I,$K256))</f>
        <v/>
      </c>
      <c r="N256" s="109" t="str" cm="1">
        <f t="array" ref="N256">IF($K256="","",MAX(0,INDEX('2_Review &amp; Audit'!$R:$R,$K256)-SUMIFS($O$7:O255,$K$7:K255,$K256)))</f>
        <v/>
      </c>
      <c r="O256" s="109" t="str">
        <f>IF(OR($K256="",$N256="",$F256=""),"",MIN($F256,$N256))</f>
        <v/>
      </c>
      <c r="P256" s="112" t="str">
        <f>IF($O256="","",$O256*$G256)</f>
        <v/>
      </c>
      <c r="Q256" s="112" t="str">
        <f>IF($M256="","",$H256-IF($P256="",0,$P256)-IF($Y256="",0,$Y256)-IF($AH256="",0,$AH256)-IF($AQ256="",0,$AQ256))</f>
        <v/>
      </c>
      <c r="R256" s="112" t="str">
        <f t="shared" si="33"/>
        <v/>
      </c>
      <c r="S256" s="96" t="str">
        <f>IF($M256="","",MAX(0,N($F256)-N($O256)))</f>
        <v/>
      </c>
      <c r="T256" s="96" t="str" cm="1">
        <f t="array" ref="T256">IF(OR($D256="",$S256="",N($S256)&lt;=0),"",IFERROR(MATCH(1,INDEX(('2_Review &amp; Audit'!$F$6:$F$505=$A256)*('2_Review &amp; Audit'!$I$6:$I$505&gt;=$E256-30)*('2_Review &amp; Audit'!$I$6:$I$505&lt;=$E256+30)*('2_Review &amp; Audit'!$R$6:$R$505&gt;0)*(ROW('2_Review &amp; Audit'!$R$6:$R$505)&gt;$K256),0),0)+5,""))</f>
        <v/>
      </c>
      <c r="U256" s="96" t="str" cm="1">
        <f t="array" ref="U256">IF($T256="","",INDEX('2_Review &amp; Audit'!$H:$H,$T256))</f>
        <v/>
      </c>
      <c r="V256" s="108" t="str">
        <f t="array" ref="V256">IF($T256="","",INDEX('2_Review &amp; Audit'!$I:$I,$T256))</f>
        <v/>
      </c>
      <c r="W256" s="96" t="str">
        <f t="array" ref="W256">IF($T256="","",MAX(0,INDEX('2_Review &amp; Audit'!$H:$H,$T256)-SUMIFS($X$7:X255,$T$7:T255,$T256)))</f>
        <v/>
      </c>
      <c r="X256" s="96" t="str">
        <f t="shared" si="30"/>
        <v/>
      </c>
      <c r="Y256" s="117" t="str">
        <f>IF($X256="","",$X256*$G256)</f>
        <v/>
      </c>
      <c r="Z256" s="117" t="str">
        <f>IF($T256="","",$H256-IF($P256="",0,$P256)-IF($Y256="",0,$Y256))</f>
        <v/>
      </c>
      <c r="AA256" s="117" t="str">
        <f t="shared" si="31"/>
        <v/>
      </c>
      <c r="AB256" s="96" t="str">
        <f t="shared" si="34"/>
        <v/>
      </c>
      <c r="AC256" s="96" t="str">
        <f>IF(OR($D256="",$AB256="",N($AB256)&lt;=0),"",IFERROR(MATCH(1,INDEX(('2_Review &amp; Audit'!$F$6:$F$505=$A256)*('2_Review &amp; Audit'!$I$6:$I$505&gt;=$E256-30)*('2_Review &amp; Audit'!$I$6:$I$505&lt;=$E256+30)*('2_Review &amp; Audit'!$R$6:$R$505&gt;0)*(ROW('2_Review &amp; Audit'!$R$6:$R$505)&gt;$T256),0),0)+5,""))</f>
        <v/>
      </c>
      <c r="AD256" s="96" t="str" cm="1">
        <f t="array" ref="AD256">IF($AC256="","",INDEX('2_Review &amp; Audit'!$H:$H,$AC256))</f>
        <v/>
      </c>
      <c r="AE256" s="108" t="str">
        <f>IF($AC256="","",INDEX('2_Review &amp; Audit'!$I:$I,$AC256))</f>
        <v/>
      </c>
      <c r="AF256" s="96" t="str">
        <f>IF($AC256="","",MAX(0,INDEX('2_Review &amp; Audit'!$H:$H,$AC256)-SUMIFS($AG$7:AG255,$AC$7:AC255,$AC256)))</f>
        <v/>
      </c>
      <c r="AG256" s="96" t="str">
        <f>IF(OR($D256="",$AB256="",$AF256=""),"",MIN($AB256,$AF256))</f>
        <v/>
      </c>
      <c r="AH256" s="117" t="str">
        <f>IF($AG256="","",$AG256*$G256)</f>
        <v/>
      </c>
      <c r="AI256" s="117" t="str">
        <f>IF($AC256="","",$H256-IF($P256="",0,$P256)-IF($Y256="",0,$Y256)-IF($AH256="",0,$AH256))</f>
        <v/>
      </c>
      <c r="AJ256" s="117" t="str">
        <f t="shared" si="32"/>
        <v/>
      </c>
      <c r="AK256" s="96" t="str">
        <f t="shared" si="35"/>
        <v/>
      </c>
      <c r="AL256" s="96" t="str" cm="1">
        <f t="array" ref="AL256">IF(OR($D256="",$AK256="",N($AK256)&lt;=0),"",IFERROR(MATCH(1,INDEX(('2_Review &amp; Audit'!$F$6:$F$505=$A256)*('2_Review &amp; Audit'!$I$6:$I$505&gt;=$E256-30)*('2_Review &amp; Audit'!$I$6:$I$505&lt;=$E256+30)*('2_Review &amp; Audit'!$R$6:$R$505&gt;0)*(ROW('2_Review &amp; Audit'!$R$6:$R$505)&gt;$AC256),0),0)+5,""))</f>
        <v/>
      </c>
      <c r="AM256" s="96" t="str">
        <f>IF($AL256="","",INDEX('2_Review &amp; Audit'!$H:$H,$AL256))</f>
        <v/>
      </c>
      <c r="AN256" s="108" t="str">
        <f>IF($AL256="","",INDEX('2_Review &amp; Audit'!$I:$I,$AL256))</f>
        <v/>
      </c>
      <c r="AO256" s="96" t="str">
        <f>IF($AL256="","",MAX(0,INDEX('2_Review &amp; Audit'!$H:$H,$AL256)-SUMIFS($AP$7:AP255,$AL$7:AL255,$AL256)))</f>
        <v/>
      </c>
      <c r="AP256" s="96" t="str">
        <f>IF(OR($D256="",$AK256="",$AO256=""),"",MIN($AK256,$AO256))</f>
        <v/>
      </c>
      <c r="AQ256" s="117" t="str">
        <f>IF($AP256="","",$AP256*$G256)</f>
        <v/>
      </c>
      <c r="AR256" s="117" t="str">
        <f>IF($AL256="","",$H256-IF($P256="",0,$P256)-IF($Y256="",0,$Y256)-IF($AH256="",0,$AH256)-IF($AQ256="",0,$AQ256))</f>
        <v/>
      </c>
      <c r="AS256" s="117" t="str">
        <f t="shared" si="36"/>
        <v/>
      </c>
      <c r="AT256" s="96" t="str">
        <f t="shared" si="37"/>
        <v/>
      </c>
      <c r="AU256" s="96"/>
    </row>
    <row r="257" spans="1:47" ht="12.75" customHeight="1" x14ac:dyDescent="0.2">
      <c r="A257" s="96" t="str">
        <f>IFERROR(INDEX('2_Review &amp; Audit'!$F$6:$F$505,MATCH(ROW()-5,'2_Review &amp; Audit'!$AC$6:$AC$505,0)),"")</f>
        <v/>
      </c>
      <c r="B257" s="96" t="str">
        <f>IF($A257="","",INDEX('2_Review &amp; Audit'!$C$6:$C$505,MATCH(ROW()-5,'2_Review &amp; Audit'!$AC$6:$AC$505,0)))</f>
        <v/>
      </c>
      <c r="C257" s="96" t="str">
        <f>IF($A257="","",INDEX('2_Review &amp; Audit'!$D$6:$D$505,MATCH(ROW()-5,'2_Review &amp; Audit'!$AC$6:$AC$505,0)))</f>
        <v/>
      </c>
      <c r="D257" s="114" t="str">
        <f>IF($A257="","",INDEX('2_Review &amp; Audit'!$H$6:$H$505,MATCH(ROW()-5,'2_Review &amp; Audit'!$AC$6:$AC$505,0)))</f>
        <v/>
      </c>
      <c r="E257" s="108" t="str">
        <f>IF($A257="","",INDEX('2_Review &amp; Audit'!$M$6:$M$505,MATCH(ROW()-5,'2_Review &amp; Audit'!$AC$6:$AC$505,0)))</f>
        <v/>
      </c>
      <c r="F257" s="109" t="str">
        <f>IF($A257="","",IF(INDEX('2_Review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57" s="142" t="str">
        <f>IF(OR($A257="",$F257=0),"",ABS(INDEX('2_Review &amp; Audit'!$Q$6:$Q$505,MATCH(ROW()-5,'2_Review &amp; Audit'!$AC$6:$AC$505,0))/$F257))</f>
        <v/>
      </c>
      <c r="H257" s="142" t="str">
        <f>IF($A257="","",ABS(INDEX('2_Review &amp; Audit'!$Q$6:$Q$505,MATCH(ROW()-5,'2_Review &amp; Audit'!$AC$6:$AC$505,0))))</f>
        <v/>
      </c>
      <c r="I257" s="96" t="str">
        <f>IF($A257="","",INDEX('2_Review &amp; Audit'!$Y$6:$Y$505,MATCH(ROW()-5,'2_Review &amp; Audit'!$AC$6:$AC$505,0)))</f>
        <v/>
      </c>
      <c r="J257" s="110" t="str">
        <f>IF($A257="","",IFERROR(MATCH(ROW()-5,'2_Review &amp; Audit'!$AC$6:$AC$505,0)+5,""))</f>
        <v/>
      </c>
      <c r="K257" s="96" t="str" cm="1">
        <f t="array" ref="K257">IF($A257="","",IF($AU257&lt;&gt;"",IFERROR(MATCH($AU257,'2_Review &amp; Audit'!$H$6:$H$505,0)+5,""),IFERROR(MATCH(1,INDEX(('2_Review &amp; Audit'!$F$6:$F$505=$A257)*('2_Review &amp; Audit'!$I$6:$I$505&gt;=$E257-30)*('2_Review &amp; Audit'!$I$6:$I$505&lt;=$E257+30)*('2_Review &amp; Audit'!$R$6:$R$505&gt;0),0),0)+5,"")))</f>
        <v/>
      </c>
      <c r="L257" s="110" t="str" cm="1">
        <f t="array" ref="L257">IF($K257="","",INDEX('2_Review &amp; Audit'!$H:$H,$K257))</f>
        <v/>
      </c>
      <c r="M257" s="111" t="str">
        <f>IF($K257="","",INDEX('2_Review &amp; Audit'!$I:$I,$K257))</f>
        <v/>
      </c>
      <c r="N257" s="109" t="str" cm="1">
        <f t="array" ref="N257">IF($K257="","",MAX(0,INDEX('2_Review &amp; Audit'!$R:$R,$K257)-SUMIFS($O$7:O256,$K$7:K256,$K257)))</f>
        <v/>
      </c>
      <c r="O257" s="109" t="str">
        <f>IF(OR($K257="",$N257="",$F257=""),"",MIN($F257,$N257))</f>
        <v/>
      </c>
      <c r="P257" s="112" t="str">
        <f>IF($O257="","",$O257*$G257)</f>
        <v/>
      </c>
      <c r="Q257" s="112" t="str">
        <f>IF($M257="","",$H257-IF($P257="",0,$P257)-IF($Y257="",0,$Y257)-IF($AH257="",0,$AH257)-IF($AQ257="",0,$AQ257))</f>
        <v/>
      </c>
      <c r="R257" s="112" t="str">
        <f t="shared" si="33"/>
        <v/>
      </c>
      <c r="S257" s="96" t="str">
        <f>IF($M257="","",MAX(0,N($F257)-N($O257)))</f>
        <v/>
      </c>
      <c r="T257" s="96" t="str" cm="1">
        <f t="array" ref="T257">IF(OR($D257="",$S257="",N($S257)&lt;=0),"",IFERROR(MATCH(1,INDEX(('2_Review &amp; Audit'!$F$6:$F$505=$A257)*('2_Review &amp; Audit'!$I$6:$I$505&gt;=$E257-30)*('2_Review &amp; Audit'!$I$6:$I$505&lt;=$E257+30)*('2_Review &amp; Audit'!$R$6:$R$505&gt;0)*(ROW('2_Review &amp; Audit'!$R$6:$R$505)&gt;$K257),0),0)+5,""))</f>
        <v/>
      </c>
      <c r="U257" s="96" t="str" cm="1">
        <f t="array" ref="U257">IF($T257="","",INDEX('2_Review &amp; Audit'!$H:$H,$T257))</f>
        <v/>
      </c>
      <c r="V257" s="108" t="str">
        <f t="array" ref="V257">IF($T257="","",INDEX('2_Review &amp; Audit'!$I:$I,$T257))</f>
        <v/>
      </c>
      <c r="W257" s="96" t="str">
        <f t="array" ref="W257">IF($T257="","",MAX(0,INDEX('2_Review &amp; Audit'!$H:$H,$T257)-SUMIFS($X$7:X256,$T$7:T256,$T257)))</f>
        <v/>
      </c>
      <c r="X257" s="96" t="str">
        <f t="shared" si="30"/>
        <v/>
      </c>
      <c r="Y257" s="117" t="str">
        <f>IF($X257="","",$X257*$G257)</f>
        <v/>
      </c>
      <c r="Z257" s="117" t="str">
        <f>IF($T257="","",$H257-IF($P257="",0,$P257)-IF($Y257="",0,$Y257))</f>
        <v/>
      </c>
      <c r="AA257" s="117" t="str">
        <f t="shared" si="31"/>
        <v/>
      </c>
      <c r="AB257" s="96" t="str">
        <f t="shared" si="34"/>
        <v/>
      </c>
      <c r="AC257" s="96" t="str">
        <f>IF(OR($D257="",$AB257="",N($AB257)&lt;=0),"",IFERROR(MATCH(1,INDEX(('2_Review &amp; Audit'!$F$6:$F$505=$A257)*('2_Review &amp; Audit'!$I$6:$I$505&gt;=$E257-30)*('2_Review &amp; Audit'!$I$6:$I$505&lt;=$E257+30)*('2_Review &amp; Audit'!$R$6:$R$505&gt;0)*(ROW('2_Review &amp; Audit'!$R$6:$R$505)&gt;$T257),0),0)+5,""))</f>
        <v/>
      </c>
      <c r="AD257" s="96" t="str" cm="1">
        <f t="array" ref="AD257">IF($AC257="","",INDEX('2_Review &amp; Audit'!$H:$H,$AC257))</f>
        <v/>
      </c>
      <c r="AE257" s="108" t="str">
        <f>IF($AC257="","",INDEX('2_Review &amp; Audit'!$I:$I,$AC257))</f>
        <v/>
      </c>
      <c r="AF257" s="96" t="str">
        <f>IF($AC257="","",MAX(0,INDEX('2_Review &amp; Audit'!$H:$H,$AC257)-SUMIFS($AG$7:AG256,$AC$7:AC256,$AC257)))</f>
        <v/>
      </c>
      <c r="AG257" s="96" t="str">
        <f>IF(OR($D257="",$AB257="",$AF257=""),"",MIN($AB257,$AF257))</f>
        <v/>
      </c>
      <c r="AH257" s="117" t="str">
        <f>IF($AG257="","",$AG257*$G257)</f>
        <v/>
      </c>
      <c r="AI257" s="117" t="str">
        <f>IF($AC257="","",$H257-IF($P257="",0,$P257)-IF($Y257="",0,$Y257)-IF($AH257="",0,$AH257))</f>
        <v/>
      </c>
      <c r="AJ257" s="117" t="str">
        <f t="shared" si="32"/>
        <v/>
      </c>
      <c r="AK257" s="96" t="str">
        <f t="shared" si="35"/>
        <v/>
      </c>
      <c r="AL257" s="96" t="str" cm="1">
        <f t="array" ref="AL257">IF(OR($D257="",$AK257="",N($AK257)&lt;=0),"",IFERROR(MATCH(1,INDEX(('2_Review &amp; Audit'!$F$6:$F$505=$A257)*('2_Review &amp; Audit'!$I$6:$I$505&gt;=$E257-30)*('2_Review &amp; Audit'!$I$6:$I$505&lt;=$E257+30)*('2_Review &amp; Audit'!$R$6:$R$505&gt;0)*(ROW('2_Review &amp; Audit'!$R$6:$R$505)&gt;$AC257),0),0)+5,""))</f>
        <v/>
      </c>
      <c r="AM257" s="96" t="str">
        <f>IF($AL257="","",INDEX('2_Review &amp; Audit'!$H:$H,$AL257))</f>
        <v/>
      </c>
      <c r="AN257" s="108" t="str">
        <f>IF($AL257="","",INDEX('2_Review &amp; Audit'!$I:$I,$AL257))</f>
        <v/>
      </c>
      <c r="AO257" s="96" t="str">
        <f>IF($AL257="","",MAX(0,INDEX('2_Review &amp; Audit'!$H:$H,$AL257)-SUMIFS($AP$7:AP256,$AL$7:AL256,$AL257)))</f>
        <v/>
      </c>
      <c r="AP257" s="96" t="str">
        <f>IF(OR($D257="",$AK257="",$AO257=""),"",MIN($AK257,$AO257))</f>
        <v/>
      </c>
      <c r="AQ257" s="117" t="str">
        <f>IF($AP257="","",$AP257*$G257)</f>
        <v/>
      </c>
      <c r="AR257" s="117" t="str">
        <f>IF($AL257="","",$H257-IF($P257="",0,$P257)-IF($Y257="",0,$Y257)-IF($AH257="",0,$AH257)-IF($AQ257="",0,$AQ257))</f>
        <v/>
      </c>
      <c r="AS257" s="117" t="str">
        <f t="shared" si="36"/>
        <v/>
      </c>
      <c r="AT257" s="96" t="str">
        <f t="shared" si="37"/>
        <v/>
      </c>
      <c r="AU257" s="96"/>
    </row>
    <row r="258" spans="1:47" ht="12.75" customHeight="1" x14ac:dyDescent="0.2">
      <c r="A258" s="96" t="str">
        <f>IFERROR(INDEX('2_Review &amp; Audit'!$F$6:$F$505,MATCH(ROW()-5,'2_Review &amp; Audit'!$AC$6:$AC$505,0)),"")</f>
        <v/>
      </c>
      <c r="B258" s="96" t="str">
        <f>IF($A258="","",INDEX('2_Review &amp; Audit'!$C$6:$C$505,MATCH(ROW()-5,'2_Review &amp; Audit'!$AC$6:$AC$505,0)))</f>
        <v/>
      </c>
      <c r="C258" s="96" t="str">
        <f>IF($A258="","",INDEX('2_Review &amp; Audit'!$D$6:$D$505,MATCH(ROW()-5,'2_Review &amp; Audit'!$AC$6:$AC$505,0)))</f>
        <v/>
      </c>
      <c r="D258" s="114" t="str">
        <f>IF($A258="","",INDEX('2_Review &amp; Audit'!$H$6:$H$505,MATCH(ROW()-5,'2_Review &amp; Audit'!$AC$6:$AC$505,0)))</f>
        <v/>
      </c>
      <c r="E258" s="108" t="str">
        <f>IF($A258="","",INDEX('2_Review &amp; Audit'!$M$6:$M$505,MATCH(ROW()-5,'2_Review &amp; Audit'!$AC$6:$AC$505,0)))</f>
        <v/>
      </c>
      <c r="F258" s="109" t="str">
        <f>IF($A258="","",IF(INDEX('2_Review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58" s="142" t="str">
        <f>IF(OR($A258="",$F258=0),"",ABS(INDEX('2_Review &amp; Audit'!$Q$6:$Q$505,MATCH(ROW()-5,'2_Review &amp; Audit'!$AC$6:$AC$505,0))/$F258))</f>
        <v/>
      </c>
      <c r="H258" s="142" t="str">
        <f>IF($A258="","",ABS(INDEX('2_Review &amp; Audit'!$Q$6:$Q$505,MATCH(ROW()-5,'2_Review &amp; Audit'!$AC$6:$AC$505,0))))</f>
        <v/>
      </c>
      <c r="I258" s="96" t="str">
        <f>IF($A258="","",INDEX('2_Review &amp; Audit'!$Y$6:$Y$505,MATCH(ROW()-5,'2_Review &amp; Audit'!$AC$6:$AC$505,0)))</f>
        <v/>
      </c>
      <c r="J258" s="110" t="str">
        <f>IF($A258="","",IFERROR(MATCH(ROW()-5,'2_Review &amp; Audit'!$AC$6:$AC$505,0)+5,""))</f>
        <v/>
      </c>
      <c r="K258" s="96" t="str" cm="1">
        <f t="array" ref="K258">IF($A258="","",IF($AU258&lt;&gt;"",IFERROR(MATCH($AU258,'2_Review &amp; Audit'!$H$6:$H$505,0)+5,""),IFERROR(MATCH(1,INDEX(('2_Review &amp; Audit'!$F$6:$F$505=$A258)*('2_Review &amp; Audit'!$I$6:$I$505&gt;=$E258-30)*('2_Review &amp; Audit'!$I$6:$I$505&lt;=$E258+30)*('2_Review &amp; Audit'!$R$6:$R$505&gt;0),0),0)+5,"")))</f>
        <v/>
      </c>
      <c r="L258" s="110" t="str" cm="1">
        <f t="array" ref="L258">IF($K258="","",INDEX('2_Review &amp; Audit'!$H:$H,$K258))</f>
        <v/>
      </c>
      <c r="M258" s="111" t="str">
        <f>IF($K258="","",INDEX('2_Review &amp; Audit'!$I:$I,$K258))</f>
        <v/>
      </c>
      <c r="N258" s="109" t="str" cm="1">
        <f t="array" ref="N258">IF($K258="","",MAX(0,INDEX('2_Review &amp; Audit'!$R:$R,$K258)-SUMIFS($O$7:O257,$K$7:K257,$K258)))</f>
        <v/>
      </c>
      <c r="O258" s="109" t="str">
        <f>IF(OR($K258="",$N258="",$F258=""),"",MIN($F258,$N258))</f>
        <v/>
      </c>
      <c r="P258" s="112" t="str">
        <f>IF($O258="","",$O258*$G258)</f>
        <v/>
      </c>
      <c r="Q258" s="112" t="str">
        <f>IF($M258="","",$H258-IF($P258="",0,$P258)-IF($Y258="",0,$Y258)-IF($AH258="",0,$AH258)-IF($AQ258="",0,$AQ258))</f>
        <v/>
      </c>
      <c r="R258" s="112" t="str">
        <f t="shared" si="33"/>
        <v/>
      </c>
      <c r="S258" s="96" t="str">
        <f>IF($M258="","",MAX(0,N($F258)-N($O258)))</f>
        <v/>
      </c>
      <c r="T258" s="96" t="str" cm="1">
        <f t="array" ref="T258">IF(OR($D258="",$S258="",N($S258)&lt;=0),"",IFERROR(MATCH(1,INDEX(('2_Review &amp; Audit'!$F$6:$F$505=$A258)*('2_Review &amp; Audit'!$I$6:$I$505&gt;=$E258-30)*('2_Review &amp; Audit'!$I$6:$I$505&lt;=$E258+30)*('2_Review &amp; Audit'!$R$6:$R$505&gt;0)*(ROW('2_Review &amp; Audit'!$R$6:$R$505)&gt;$K258),0),0)+5,""))</f>
        <v/>
      </c>
      <c r="U258" s="96" t="str" cm="1">
        <f t="array" ref="U258">IF($T258="","",INDEX('2_Review &amp; Audit'!$H:$H,$T258))</f>
        <v/>
      </c>
      <c r="V258" s="108" t="str">
        <f t="array" ref="V258">IF($T258="","",INDEX('2_Review &amp; Audit'!$I:$I,$T258))</f>
        <v/>
      </c>
      <c r="W258" s="96" t="str">
        <f t="array" ref="W258">IF($T258="","",MAX(0,INDEX('2_Review &amp; Audit'!$H:$H,$T258)-SUMIFS($X$7:X257,$T$7:T257,$T258)))</f>
        <v/>
      </c>
      <c r="X258" s="96" t="str">
        <f t="shared" si="30"/>
        <v/>
      </c>
      <c r="Y258" s="117" t="str">
        <f>IF($X258="","",$X258*$G258)</f>
        <v/>
      </c>
      <c r="Z258" s="117" t="str">
        <f>IF($T258="","",$H258-IF($P258="",0,$P258)-IF($Y258="",0,$Y258))</f>
        <v/>
      </c>
      <c r="AA258" s="117" t="str">
        <f t="shared" si="31"/>
        <v/>
      </c>
      <c r="AB258" s="96" t="str">
        <f t="shared" si="34"/>
        <v/>
      </c>
      <c r="AC258" s="96" t="str">
        <f>IF(OR($D258="",$AB258="",N($AB258)&lt;=0),"",IFERROR(MATCH(1,INDEX(('2_Review &amp; Audit'!$F$6:$F$505=$A258)*('2_Review &amp; Audit'!$I$6:$I$505&gt;=$E258-30)*('2_Review &amp; Audit'!$I$6:$I$505&lt;=$E258+30)*('2_Review &amp; Audit'!$R$6:$R$505&gt;0)*(ROW('2_Review &amp; Audit'!$R$6:$R$505)&gt;$T258),0),0)+5,""))</f>
        <v/>
      </c>
      <c r="AD258" s="96" t="str" cm="1">
        <f t="array" ref="AD258">IF($AC258="","",INDEX('2_Review &amp; Audit'!$H:$H,$AC258))</f>
        <v/>
      </c>
      <c r="AE258" s="108" t="str">
        <f>IF($AC258="","",INDEX('2_Review &amp; Audit'!$I:$I,$AC258))</f>
        <v/>
      </c>
      <c r="AF258" s="96" t="str">
        <f>IF($AC258="","",MAX(0,INDEX('2_Review &amp; Audit'!$H:$H,$AC258)-SUMIFS($AG$7:AG257,$AC$7:AC257,$AC258)))</f>
        <v/>
      </c>
      <c r="AG258" s="96" t="str">
        <f>IF(OR($D258="",$AB258="",$AF258=""),"",MIN($AB258,$AF258))</f>
        <v/>
      </c>
      <c r="AH258" s="117" t="str">
        <f>IF($AG258="","",$AG258*$G258)</f>
        <v/>
      </c>
      <c r="AI258" s="117" t="str">
        <f>IF($AC258="","",$H258-IF($P258="",0,$P258)-IF($Y258="",0,$Y258)-IF($AH258="",0,$AH258))</f>
        <v/>
      </c>
      <c r="AJ258" s="117" t="str">
        <f t="shared" si="32"/>
        <v/>
      </c>
      <c r="AK258" s="96" t="str">
        <f t="shared" si="35"/>
        <v/>
      </c>
      <c r="AL258" s="96" t="str" cm="1">
        <f t="array" ref="AL258">IF(OR($D258="",$AK258="",N($AK258)&lt;=0),"",IFERROR(MATCH(1,INDEX(('2_Review &amp; Audit'!$F$6:$F$505=$A258)*('2_Review &amp; Audit'!$I$6:$I$505&gt;=$E258-30)*('2_Review &amp; Audit'!$I$6:$I$505&lt;=$E258+30)*('2_Review &amp; Audit'!$R$6:$R$505&gt;0)*(ROW('2_Review &amp; Audit'!$R$6:$R$505)&gt;$AC258),0),0)+5,""))</f>
        <v/>
      </c>
      <c r="AM258" s="96" t="str">
        <f>IF($AL258="","",INDEX('2_Review &amp; Audit'!$H:$H,$AL258))</f>
        <v/>
      </c>
      <c r="AN258" s="108" t="str">
        <f>IF($AL258="","",INDEX('2_Review &amp; Audit'!$I:$I,$AL258))</f>
        <v/>
      </c>
      <c r="AO258" s="96" t="str">
        <f>IF($AL258="","",MAX(0,INDEX('2_Review &amp; Audit'!$H:$H,$AL258)-SUMIFS($AP$7:AP257,$AL$7:AL257,$AL258)))</f>
        <v/>
      </c>
      <c r="AP258" s="96" t="str">
        <f>IF(OR($D258="",$AK258="",$AO258=""),"",MIN($AK258,$AO258))</f>
        <v/>
      </c>
      <c r="AQ258" s="117" t="str">
        <f>IF($AP258="","",$AP258*$G258)</f>
        <v/>
      </c>
      <c r="AR258" s="117" t="str">
        <f>IF($AL258="","",$H258-IF($P258="",0,$P258)-IF($Y258="",0,$Y258)-IF($AH258="",0,$AH258)-IF($AQ258="",0,$AQ258))</f>
        <v/>
      </c>
      <c r="AS258" s="117" t="str">
        <f t="shared" si="36"/>
        <v/>
      </c>
      <c r="AT258" s="96" t="str">
        <f t="shared" si="37"/>
        <v/>
      </c>
      <c r="AU258" s="96"/>
    </row>
    <row r="259" spans="1:47" ht="12.75" customHeight="1" x14ac:dyDescent="0.2">
      <c r="A259" s="96" t="str">
        <f>IFERROR(INDEX('2_Review &amp; Audit'!$F$6:$F$505,MATCH(ROW()-5,'2_Review &amp; Audit'!$AC$6:$AC$505,0)),"")</f>
        <v/>
      </c>
      <c r="B259" s="96" t="str">
        <f>IF($A259="","",INDEX('2_Review &amp; Audit'!$C$6:$C$505,MATCH(ROW()-5,'2_Review &amp; Audit'!$AC$6:$AC$505,0)))</f>
        <v/>
      </c>
      <c r="C259" s="96" t="str">
        <f>IF($A259="","",INDEX('2_Review &amp; Audit'!$D$6:$D$505,MATCH(ROW()-5,'2_Review &amp; Audit'!$AC$6:$AC$505,0)))</f>
        <v/>
      </c>
      <c r="D259" s="114" t="str">
        <f>IF($A259="","",INDEX('2_Review &amp; Audit'!$H$6:$H$505,MATCH(ROW()-5,'2_Review &amp; Audit'!$AC$6:$AC$505,0)))</f>
        <v/>
      </c>
      <c r="E259" s="108" t="str">
        <f>IF($A259="","",INDEX('2_Review &amp; Audit'!$M$6:$M$505,MATCH(ROW()-5,'2_Review &amp; Audit'!$AC$6:$AC$505,0)))</f>
        <v/>
      </c>
      <c r="F259" s="109" t="str">
        <f>IF($A259="","",IF(INDEX('2_Review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59" s="142" t="str">
        <f>IF(OR($A259="",$F259=0),"",ABS(INDEX('2_Review &amp; Audit'!$Q$6:$Q$505,MATCH(ROW()-5,'2_Review &amp; Audit'!$AC$6:$AC$505,0))/$F259))</f>
        <v/>
      </c>
      <c r="H259" s="142" t="str">
        <f>IF($A259="","",ABS(INDEX('2_Review &amp; Audit'!$Q$6:$Q$505,MATCH(ROW()-5,'2_Review &amp; Audit'!$AC$6:$AC$505,0))))</f>
        <v/>
      </c>
      <c r="I259" s="96" t="str">
        <f>IF($A259="","",INDEX('2_Review &amp; Audit'!$Y$6:$Y$505,MATCH(ROW()-5,'2_Review &amp; Audit'!$AC$6:$AC$505,0)))</f>
        <v/>
      </c>
      <c r="J259" s="110" t="str">
        <f>IF($A259="","",IFERROR(MATCH(ROW()-5,'2_Review &amp; Audit'!$AC$6:$AC$505,0)+5,""))</f>
        <v/>
      </c>
      <c r="K259" s="96" t="str" cm="1">
        <f t="array" ref="K259">IF($A259="","",IF($AU259&lt;&gt;"",IFERROR(MATCH($AU259,'2_Review &amp; Audit'!$H$6:$H$505,0)+5,""),IFERROR(MATCH(1,INDEX(('2_Review &amp; Audit'!$F$6:$F$505=$A259)*('2_Review &amp; Audit'!$I$6:$I$505&gt;=$E259-30)*('2_Review &amp; Audit'!$I$6:$I$505&lt;=$E259+30)*('2_Review &amp; Audit'!$R$6:$R$505&gt;0),0),0)+5,"")))</f>
        <v/>
      </c>
      <c r="L259" s="110" t="str" cm="1">
        <f t="array" ref="L259">IF($K259="","",INDEX('2_Review &amp; Audit'!$H:$H,$K259))</f>
        <v/>
      </c>
      <c r="M259" s="111" t="str">
        <f>IF($K259="","",INDEX('2_Review &amp; Audit'!$I:$I,$K259))</f>
        <v/>
      </c>
      <c r="N259" s="109" t="str" cm="1">
        <f t="array" ref="N259">IF($K259="","",MAX(0,INDEX('2_Review &amp; Audit'!$R:$R,$K259)-SUMIFS($O$7:O258,$K$7:K258,$K259)))</f>
        <v/>
      </c>
      <c r="O259" s="109" t="str">
        <f>IF(OR($K259="",$N259="",$F259=""),"",MIN($F259,$N259))</f>
        <v/>
      </c>
      <c r="P259" s="112" t="str">
        <f>IF($O259="","",$O259*$G259)</f>
        <v/>
      </c>
      <c r="Q259" s="112" t="str">
        <f>IF($M259="","",$H259-IF($P259="",0,$P259)-IF($Y259="",0,$Y259)-IF($AH259="",0,$AH259)-IF($AQ259="",0,$AQ259))</f>
        <v/>
      </c>
      <c r="R259" s="112" t="str">
        <f t="shared" si="33"/>
        <v/>
      </c>
      <c r="S259" s="96" t="str">
        <f>IF($M259="","",MAX(0,N($F259)-N($O259)))</f>
        <v/>
      </c>
      <c r="T259" s="96" t="str" cm="1">
        <f t="array" ref="T259">IF(OR($D259="",$S259="",N($S259)&lt;=0),"",IFERROR(MATCH(1,INDEX(('2_Review &amp; Audit'!$F$6:$F$505=$A259)*('2_Review &amp; Audit'!$I$6:$I$505&gt;=$E259-30)*('2_Review &amp; Audit'!$I$6:$I$505&lt;=$E259+30)*('2_Review &amp; Audit'!$R$6:$R$505&gt;0)*(ROW('2_Review &amp; Audit'!$R$6:$R$505)&gt;$K259),0),0)+5,""))</f>
        <v/>
      </c>
      <c r="U259" s="96" t="str" cm="1">
        <f t="array" ref="U259">IF($T259="","",INDEX('2_Review &amp; Audit'!$H:$H,$T259))</f>
        <v/>
      </c>
      <c r="V259" s="108" t="str">
        <f t="array" ref="V259">IF($T259="","",INDEX('2_Review &amp; Audit'!$I:$I,$T259))</f>
        <v/>
      </c>
      <c r="W259" s="96" t="str">
        <f t="array" ref="W259">IF($T259="","",MAX(0,INDEX('2_Review &amp; Audit'!$H:$H,$T259)-SUMIFS($X$7:X258,$T$7:T258,$T259)))</f>
        <v/>
      </c>
      <c r="X259" s="96" t="str">
        <f t="shared" si="30"/>
        <v/>
      </c>
      <c r="Y259" s="117" t="str">
        <f>IF($X259="","",$X259*$G259)</f>
        <v/>
      </c>
      <c r="Z259" s="117" t="str">
        <f>IF($T259="","",$H259-IF($P259="",0,$P259)-IF($Y259="",0,$Y259))</f>
        <v/>
      </c>
      <c r="AA259" s="117" t="str">
        <f t="shared" si="31"/>
        <v/>
      </c>
      <c r="AB259" s="96" t="str">
        <f t="shared" si="34"/>
        <v/>
      </c>
      <c r="AC259" s="96" t="str">
        <f>IF(OR($D259="",$AB259="",N($AB259)&lt;=0),"",IFERROR(MATCH(1,INDEX(('2_Review &amp; Audit'!$F$6:$F$505=$A259)*('2_Review &amp; Audit'!$I$6:$I$505&gt;=$E259-30)*('2_Review &amp; Audit'!$I$6:$I$505&lt;=$E259+30)*('2_Review &amp; Audit'!$R$6:$R$505&gt;0)*(ROW('2_Review &amp; Audit'!$R$6:$R$505)&gt;$T259),0),0)+5,""))</f>
        <v/>
      </c>
      <c r="AD259" s="96" t="str" cm="1">
        <f t="array" ref="AD259">IF($AC259="","",INDEX('2_Review &amp; Audit'!$H:$H,$AC259))</f>
        <v/>
      </c>
      <c r="AE259" s="108" t="str">
        <f>IF($AC259="","",INDEX('2_Review &amp; Audit'!$I:$I,$AC259))</f>
        <v/>
      </c>
      <c r="AF259" s="96" t="str">
        <f>IF($AC259="","",MAX(0,INDEX('2_Review &amp; Audit'!$H:$H,$AC259)-SUMIFS($AG$7:AG258,$AC$7:AC258,$AC259)))</f>
        <v/>
      </c>
      <c r="AG259" s="96" t="str">
        <f>IF(OR($D259="",$AB259="",$AF259=""),"",MIN($AB259,$AF259))</f>
        <v/>
      </c>
      <c r="AH259" s="117" t="str">
        <f>IF($AG259="","",$AG259*$G259)</f>
        <v/>
      </c>
      <c r="AI259" s="117" t="str">
        <f>IF($AC259="","",$H259-IF($P259="",0,$P259)-IF($Y259="",0,$Y259)-IF($AH259="",0,$AH259))</f>
        <v/>
      </c>
      <c r="AJ259" s="117" t="str">
        <f t="shared" si="32"/>
        <v/>
      </c>
      <c r="AK259" s="96" t="str">
        <f t="shared" si="35"/>
        <v/>
      </c>
      <c r="AL259" s="96" t="str" cm="1">
        <f t="array" ref="AL259">IF(OR($D259="",$AK259="",N($AK259)&lt;=0),"",IFERROR(MATCH(1,INDEX(('2_Review &amp; Audit'!$F$6:$F$505=$A259)*('2_Review &amp; Audit'!$I$6:$I$505&gt;=$E259-30)*('2_Review &amp; Audit'!$I$6:$I$505&lt;=$E259+30)*('2_Review &amp; Audit'!$R$6:$R$505&gt;0)*(ROW('2_Review &amp; Audit'!$R$6:$R$505)&gt;$AC259),0),0)+5,""))</f>
        <v/>
      </c>
      <c r="AM259" s="96" t="str">
        <f>IF($AL259="","",INDEX('2_Review &amp; Audit'!$H:$H,$AL259))</f>
        <v/>
      </c>
      <c r="AN259" s="108" t="str">
        <f>IF($AL259="","",INDEX('2_Review &amp; Audit'!$I:$I,$AL259))</f>
        <v/>
      </c>
      <c r="AO259" s="96" t="str">
        <f>IF($AL259="","",MAX(0,INDEX('2_Review &amp; Audit'!$H:$H,$AL259)-SUMIFS($AP$7:AP258,$AL$7:AL258,$AL259)))</f>
        <v/>
      </c>
      <c r="AP259" s="96" t="str">
        <f>IF(OR($D259="",$AK259="",$AO259=""),"",MIN($AK259,$AO259))</f>
        <v/>
      </c>
      <c r="AQ259" s="117" t="str">
        <f>IF($AP259="","",$AP259*$G259)</f>
        <v/>
      </c>
      <c r="AR259" s="117" t="str">
        <f>IF($AL259="","",$H259-IF($P259="",0,$P259)-IF($Y259="",0,$Y259)-IF($AH259="",0,$AH259)-IF($AQ259="",0,$AQ259))</f>
        <v/>
      </c>
      <c r="AS259" s="117" t="str">
        <f t="shared" si="36"/>
        <v/>
      </c>
      <c r="AT259" s="96" t="str">
        <f t="shared" si="37"/>
        <v/>
      </c>
      <c r="AU259" s="96"/>
    </row>
    <row r="260" spans="1:47" ht="12.75" customHeight="1" x14ac:dyDescent="0.2">
      <c r="A260" s="96" t="str">
        <f>IFERROR(INDEX('2_Review &amp; Audit'!$F$6:$F$505,MATCH(ROW()-5,'2_Review &amp; Audit'!$AC$6:$AC$505,0)),"")</f>
        <v/>
      </c>
      <c r="B260" s="96" t="str">
        <f>IF($A260="","",INDEX('2_Review &amp; Audit'!$C$6:$C$505,MATCH(ROW()-5,'2_Review &amp; Audit'!$AC$6:$AC$505,0)))</f>
        <v/>
      </c>
      <c r="C260" s="96" t="str">
        <f>IF($A260="","",INDEX('2_Review &amp; Audit'!$D$6:$D$505,MATCH(ROW()-5,'2_Review &amp; Audit'!$AC$6:$AC$505,0)))</f>
        <v/>
      </c>
      <c r="D260" s="114" t="str">
        <f>IF($A260="","",INDEX('2_Review &amp; Audit'!$H$6:$H$505,MATCH(ROW()-5,'2_Review &amp; Audit'!$AC$6:$AC$505,0)))</f>
        <v/>
      </c>
      <c r="E260" s="108" t="str">
        <f>IF($A260="","",INDEX('2_Review &amp; Audit'!$M$6:$M$505,MATCH(ROW()-5,'2_Review &amp; Audit'!$AC$6:$AC$505,0)))</f>
        <v/>
      </c>
      <c r="F260" s="109" t="str">
        <f>IF($A260="","",IF(INDEX('2_Review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60" s="142" t="str">
        <f>IF(OR($A260="",$F260=0),"",ABS(INDEX('2_Review &amp; Audit'!$Q$6:$Q$505,MATCH(ROW()-5,'2_Review &amp; Audit'!$AC$6:$AC$505,0))/$F260))</f>
        <v/>
      </c>
      <c r="H260" s="142" t="str">
        <f>IF($A260="","",ABS(INDEX('2_Review &amp; Audit'!$Q$6:$Q$505,MATCH(ROW()-5,'2_Review &amp; Audit'!$AC$6:$AC$505,0))))</f>
        <v/>
      </c>
      <c r="I260" s="96" t="str">
        <f>IF($A260="","",INDEX('2_Review &amp; Audit'!$Y$6:$Y$505,MATCH(ROW()-5,'2_Review &amp; Audit'!$AC$6:$AC$505,0)))</f>
        <v/>
      </c>
      <c r="J260" s="110" t="str">
        <f>IF($A260="","",IFERROR(MATCH(ROW()-5,'2_Review &amp; Audit'!$AC$6:$AC$505,0)+5,""))</f>
        <v/>
      </c>
      <c r="K260" s="96" t="str" cm="1">
        <f t="array" ref="K260">IF($A260="","",IF($AU260&lt;&gt;"",IFERROR(MATCH($AU260,'2_Review &amp; Audit'!$H$6:$H$505,0)+5,""),IFERROR(MATCH(1,INDEX(('2_Review &amp; Audit'!$F$6:$F$505=$A260)*('2_Review &amp; Audit'!$I$6:$I$505&gt;=$E260-30)*('2_Review &amp; Audit'!$I$6:$I$505&lt;=$E260+30)*('2_Review &amp; Audit'!$R$6:$R$505&gt;0),0),0)+5,"")))</f>
        <v/>
      </c>
      <c r="L260" s="110" t="str" cm="1">
        <f t="array" ref="L260">IF($K260="","",INDEX('2_Review &amp; Audit'!$H:$H,$K260))</f>
        <v/>
      </c>
      <c r="M260" s="111" t="str">
        <f>IF($K260="","",INDEX('2_Review &amp; Audit'!$I:$I,$K260))</f>
        <v/>
      </c>
      <c r="N260" s="109" t="str" cm="1">
        <f t="array" ref="N260">IF($K260="","",MAX(0,INDEX('2_Review &amp; Audit'!$R:$R,$K260)-SUMIFS($O$7:O259,$K$7:K259,$K260)))</f>
        <v/>
      </c>
      <c r="O260" s="109" t="str">
        <f>IF(OR($K260="",$N260="",$F260=""),"",MIN($F260,$N260))</f>
        <v/>
      </c>
      <c r="P260" s="112" t="str">
        <f>IF($O260="","",$O260*$G260)</f>
        <v/>
      </c>
      <c r="Q260" s="112" t="str">
        <f>IF($M260="","",$H260-IF($P260="",0,$P260)-IF($Y260="",0,$Y260)-IF($AH260="",0,$AH260)-IF($AQ260="",0,$AQ260))</f>
        <v/>
      </c>
      <c r="R260" s="112" t="str">
        <f t="shared" si="33"/>
        <v/>
      </c>
      <c r="S260" s="96" t="str">
        <f>IF($M260="","",MAX(0,N($F260)-N($O260)))</f>
        <v/>
      </c>
      <c r="T260" s="96" t="str" cm="1">
        <f t="array" ref="T260">IF(OR($D260="",$S260="",N($S260)&lt;=0),"",IFERROR(MATCH(1,INDEX(('2_Review &amp; Audit'!$F$6:$F$505=$A260)*('2_Review &amp; Audit'!$I$6:$I$505&gt;=$E260-30)*('2_Review &amp; Audit'!$I$6:$I$505&lt;=$E260+30)*('2_Review &amp; Audit'!$R$6:$R$505&gt;0)*(ROW('2_Review &amp; Audit'!$R$6:$R$505)&gt;$K260),0),0)+5,""))</f>
        <v/>
      </c>
      <c r="U260" s="96" t="str" cm="1">
        <f t="array" ref="U260">IF($T260="","",INDEX('2_Review &amp; Audit'!$H:$H,$T260))</f>
        <v/>
      </c>
      <c r="V260" s="108" t="str">
        <f t="array" ref="V260">IF($T260="","",INDEX('2_Review &amp; Audit'!$I:$I,$T260))</f>
        <v/>
      </c>
      <c r="W260" s="96" t="str">
        <f t="array" ref="W260">IF($T260="","",MAX(0,INDEX('2_Review &amp; Audit'!$H:$H,$T260)-SUMIFS($X$7:X259,$T$7:T259,$T260)))</f>
        <v/>
      </c>
      <c r="X260" s="96" t="str">
        <f t="shared" si="30"/>
        <v/>
      </c>
      <c r="Y260" s="117" t="str">
        <f>IF($X260="","",$X260*$G260)</f>
        <v/>
      </c>
      <c r="Z260" s="117" t="str">
        <f>IF($T260="","",$H260-IF($P260="",0,$P260)-IF($Y260="",0,$Y260))</f>
        <v/>
      </c>
      <c r="AA260" s="117" t="str">
        <f t="shared" si="31"/>
        <v/>
      </c>
      <c r="AB260" s="96" t="str">
        <f t="shared" si="34"/>
        <v/>
      </c>
      <c r="AC260" s="96" t="str">
        <f>IF(OR($D260="",$AB260="",N($AB260)&lt;=0),"",IFERROR(MATCH(1,INDEX(('2_Review &amp; Audit'!$F$6:$F$505=$A260)*('2_Review &amp; Audit'!$I$6:$I$505&gt;=$E260-30)*('2_Review &amp; Audit'!$I$6:$I$505&lt;=$E260+30)*('2_Review &amp; Audit'!$R$6:$R$505&gt;0)*(ROW('2_Review &amp; Audit'!$R$6:$R$505)&gt;$T260),0),0)+5,""))</f>
        <v/>
      </c>
      <c r="AD260" s="96" t="str" cm="1">
        <f t="array" ref="AD260">IF($AC260="","",INDEX('2_Review &amp; Audit'!$H:$H,$AC260))</f>
        <v/>
      </c>
      <c r="AE260" s="108" t="str">
        <f>IF($AC260="","",INDEX('2_Review &amp; Audit'!$I:$I,$AC260))</f>
        <v/>
      </c>
      <c r="AF260" s="96" t="str">
        <f>IF($AC260="","",MAX(0,INDEX('2_Review &amp; Audit'!$H:$H,$AC260)-SUMIFS($AG$7:AG259,$AC$7:AC259,$AC260)))</f>
        <v/>
      </c>
      <c r="AG260" s="96" t="str">
        <f>IF(OR($D260="",$AB260="",$AF260=""),"",MIN($AB260,$AF260))</f>
        <v/>
      </c>
      <c r="AH260" s="117" t="str">
        <f>IF($AG260="","",$AG260*$G260)</f>
        <v/>
      </c>
      <c r="AI260" s="117" t="str">
        <f>IF($AC260="","",$H260-IF($P260="",0,$P260)-IF($Y260="",0,$Y260)-IF($AH260="",0,$AH260))</f>
        <v/>
      </c>
      <c r="AJ260" s="117" t="str">
        <f t="shared" si="32"/>
        <v/>
      </c>
      <c r="AK260" s="96" t="str">
        <f t="shared" si="35"/>
        <v/>
      </c>
      <c r="AL260" s="96" t="str" cm="1">
        <f t="array" ref="AL260">IF(OR($D260="",$AK260="",N($AK260)&lt;=0),"",IFERROR(MATCH(1,INDEX(('2_Review &amp; Audit'!$F$6:$F$505=$A260)*('2_Review &amp; Audit'!$I$6:$I$505&gt;=$E260-30)*('2_Review &amp; Audit'!$I$6:$I$505&lt;=$E260+30)*('2_Review &amp; Audit'!$R$6:$R$505&gt;0)*(ROW('2_Review &amp; Audit'!$R$6:$R$505)&gt;$AC260),0),0)+5,""))</f>
        <v/>
      </c>
      <c r="AM260" s="96" t="str">
        <f>IF($AL260="","",INDEX('2_Review &amp; Audit'!$H:$H,$AL260))</f>
        <v/>
      </c>
      <c r="AN260" s="108" t="str">
        <f>IF($AL260="","",INDEX('2_Review &amp; Audit'!$I:$I,$AL260))</f>
        <v/>
      </c>
      <c r="AO260" s="96" t="str">
        <f>IF($AL260="","",MAX(0,INDEX('2_Review &amp; Audit'!$H:$H,$AL260)-SUMIFS($AP$7:AP259,$AL$7:AL259,$AL260)))</f>
        <v/>
      </c>
      <c r="AP260" s="96" t="str">
        <f>IF(OR($D260="",$AK260="",$AO260=""),"",MIN($AK260,$AO260))</f>
        <v/>
      </c>
      <c r="AQ260" s="117" t="str">
        <f>IF($AP260="","",$AP260*$G260)</f>
        <v/>
      </c>
      <c r="AR260" s="117" t="str">
        <f>IF($AL260="","",$H260-IF($P260="",0,$P260)-IF($Y260="",0,$Y260)-IF($AH260="",0,$AH260)-IF($AQ260="",0,$AQ260))</f>
        <v/>
      </c>
      <c r="AS260" s="117" t="str">
        <f t="shared" si="36"/>
        <v/>
      </c>
      <c r="AT260" s="96" t="str">
        <f t="shared" si="37"/>
        <v/>
      </c>
      <c r="AU260" s="96"/>
    </row>
    <row r="261" spans="1:47" ht="12.75" customHeight="1" x14ac:dyDescent="0.2">
      <c r="A261" s="96" t="str">
        <f>IFERROR(INDEX('2_Review &amp; Audit'!$F$6:$F$505,MATCH(ROW()-5,'2_Review &amp; Audit'!$AC$6:$AC$505,0)),"")</f>
        <v/>
      </c>
      <c r="B261" s="96" t="str">
        <f>IF($A261="","",INDEX('2_Review &amp; Audit'!$C$6:$C$505,MATCH(ROW()-5,'2_Review &amp; Audit'!$AC$6:$AC$505,0)))</f>
        <v/>
      </c>
      <c r="C261" s="96" t="str">
        <f>IF($A261="","",INDEX('2_Review &amp; Audit'!$D$6:$D$505,MATCH(ROW()-5,'2_Review &amp; Audit'!$AC$6:$AC$505,0)))</f>
        <v/>
      </c>
      <c r="D261" s="114" t="str">
        <f>IF($A261="","",INDEX('2_Review &amp; Audit'!$H$6:$H$505,MATCH(ROW()-5,'2_Review &amp; Audit'!$AC$6:$AC$505,0)))</f>
        <v/>
      </c>
      <c r="E261" s="108" t="str">
        <f>IF($A261="","",INDEX('2_Review &amp; Audit'!$M$6:$M$505,MATCH(ROW()-5,'2_Review &amp; Audit'!$AC$6:$AC$505,0)))</f>
        <v/>
      </c>
      <c r="F261" s="109" t="str">
        <f>IF($A261="","",IF(INDEX('2_Review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61" s="142" t="str">
        <f>IF(OR($A261="",$F261=0),"",ABS(INDEX('2_Review &amp; Audit'!$Q$6:$Q$505,MATCH(ROW()-5,'2_Review &amp; Audit'!$AC$6:$AC$505,0))/$F261))</f>
        <v/>
      </c>
      <c r="H261" s="142" t="str">
        <f>IF($A261="","",ABS(INDEX('2_Review &amp; Audit'!$Q$6:$Q$505,MATCH(ROW()-5,'2_Review &amp; Audit'!$AC$6:$AC$505,0))))</f>
        <v/>
      </c>
      <c r="I261" s="96" t="str">
        <f>IF($A261="","",INDEX('2_Review &amp; Audit'!$Y$6:$Y$505,MATCH(ROW()-5,'2_Review &amp; Audit'!$AC$6:$AC$505,0)))</f>
        <v/>
      </c>
      <c r="J261" s="110" t="str">
        <f>IF($A261="","",IFERROR(MATCH(ROW()-5,'2_Review &amp; Audit'!$AC$6:$AC$505,0)+5,""))</f>
        <v/>
      </c>
      <c r="K261" s="96" t="str" cm="1">
        <f t="array" ref="K261">IF($A261="","",IF($AU261&lt;&gt;"",IFERROR(MATCH($AU261,'2_Review &amp; Audit'!$H$6:$H$505,0)+5,""),IFERROR(MATCH(1,INDEX(('2_Review &amp; Audit'!$F$6:$F$505=$A261)*('2_Review &amp; Audit'!$I$6:$I$505&gt;=$E261-30)*('2_Review &amp; Audit'!$I$6:$I$505&lt;=$E261+30)*('2_Review &amp; Audit'!$R$6:$R$505&gt;0),0),0)+5,"")))</f>
        <v/>
      </c>
      <c r="L261" s="110" t="str" cm="1">
        <f t="array" ref="L261">IF($K261="","",INDEX('2_Review &amp; Audit'!$H:$H,$K261))</f>
        <v/>
      </c>
      <c r="M261" s="111" t="str">
        <f>IF($K261="","",INDEX('2_Review &amp; Audit'!$I:$I,$K261))</f>
        <v/>
      </c>
      <c r="N261" s="109" t="str" cm="1">
        <f t="array" ref="N261">IF($K261="","",MAX(0,INDEX('2_Review &amp; Audit'!$R:$R,$K261)-SUMIFS($O$7:O260,$K$7:K260,$K261)))</f>
        <v/>
      </c>
      <c r="O261" s="109" t="str">
        <f>IF(OR($K261="",$N261="",$F261=""),"",MIN($F261,$N261))</f>
        <v/>
      </c>
      <c r="P261" s="112" t="str">
        <f>IF($O261="","",$O261*$G261)</f>
        <v/>
      </c>
      <c r="Q261" s="112" t="str">
        <f>IF($M261="","",$H261-IF($P261="",0,$P261)-IF($Y261="",0,$Y261)-IF($AH261="",0,$AH261)-IF($AQ261="",0,$AQ261))</f>
        <v/>
      </c>
      <c r="R261" s="112" t="str">
        <f t="shared" si="33"/>
        <v/>
      </c>
      <c r="S261" s="96" t="str">
        <f>IF($M261="","",MAX(0,N($F261)-N($O261)))</f>
        <v/>
      </c>
      <c r="T261" s="96" t="str" cm="1">
        <f t="array" ref="T261">IF(OR($D261="",$S261="",N($S261)&lt;=0),"",IFERROR(MATCH(1,INDEX(('2_Review &amp; Audit'!$F$6:$F$505=$A261)*('2_Review &amp; Audit'!$I$6:$I$505&gt;=$E261-30)*('2_Review &amp; Audit'!$I$6:$I$505&lt;=$E261+30)*('2_Review &amp; Audit'!$R$6:$R$505&gt;0)*(ROW('2_Review &amp; Audit'!$R$6:$R$505)&gt;$K261),0),0)+5,""))</f>
        <v/>
      </c>
      <c r="U261" s="96" t="str" cm="1">
        <f t="array" ref="U261">IF($T261="","",INDEX('2_Review &amp; Audit'!$H:$H,$T261))</f>
        <v/>
      </c>
      <c r="V261" s="108" t="str">
        <f t="array" ref="V261">IF($T261="","",INDEX('2_Review &amp; Audit'!$I:$I,$T261))</f>
        <v/>
      </c>
      <c r="W261" s="96" t="str">
        <f t="array" ref="W261">IF($T261="","",MAX(0,INDEX('2_Review &amp; Audit'!$H:$H,$T261)-SUMIFS($X$7:X260,$T$7:T260,$T261)))</f>
        <v/>
      </c>
      <c r="X261" s="96" t="str">
        <f t="shared" si="30"/>
        <v/>
      </c>
      <c r="Y261" s="117" t="str">
        <f>IF($X261="","",$X261*$G261)</f>
        <v/>
      </c>
      <c r="Z261" s="117" t="str">
        <f>IF($T261="","",$H261-IF($P261="",0,$P261)-IF($Y261="",0,$Y261))</f>
        <v/>
      </c>
      <c r="AA261" s="117" t="str">
        <f t="shared" si="31"/>
        <v/>
      </c>
      <c r="AB261" s="96" t="str">
        <f t="shared" si="34"/>
        <v/>
      </c>
      <c r="AC261" s="96" t="str">
        <f>IF(OR($D261="",$AB261="",N($AB261)&lt;=0),"",IFERROR(MATCH(1,INDEX(('2_Review &amp; Audit'!$F$6:$F$505=$A261)*('2_Review &amp; Audit'!$I$6:$I$505&gt;=$E261-30)*('2_Review &amp; Audit'!$I$6:$I$505&lt;=$E261+30)*('2_Review &amp; Audit'!$R$6:$R$505&gt;0)*(ROW('2_Review &amp; Audit'!$R$6:$R$505)&gt;$T261),0),0)+5,""))</f>
        <v/>
      </c>
      <c r="AD261" s="96" t="str" cm="1">
        <f t="array" ref="AD261">IF($AC261="","",INDEX('2_Review &amp; Audit'!$H:$H,$AC261))</f>
        <v/>
      </c>
      <c r="AE261" s="108" t="str">
        <f>IF($AC261="","",INDEX('2_Review &amp; Audit'!$I:$I,$AC261))</f>
        <v/>
      </c>
      <c r="AF261" s="96" t="str">
        <f>IF($AC261="","",MAX(0,INDEX('2_Review &amp; Audit'!$H:$H,$AC261)-SUMIFS($AG$7:AG260,$AC$7:AC260,$AC261)))</f>
        <v/>
      </c>
      <c r="AG261" s="96" t="str">
        <f>IF(OR($D261="",$AB261="",$AF261=""),"",MIN($AB261,$AF261))</f>
        <v/>
      </c>
      <c r="AH261" s="117" t="str">
        <f>IF($AG261="","",$AG261*$G261)</f>
        <v/>
      </c>
      <c r="AI261" s="117" t="str">
        <f>IF($AC261="","",$H261-IF($P261="",0,$P261)-IF($Y261="",0,$Y261)-IF($AH261="",0,$AH261))</f>
        <v/>
      </c>
      <c r="AJ261" s="117" t="str">
        <f t="shared" si="32"/>
        <v/>
      </c>
      <c r="AK261" s="96" t="str">
        <f t="shared" si="35"/>
        <v/>
      </c>
      <c r="AL261" s="96" t="str" cm="1">
        <f t="array" ref="AL261">IF(OR($D261="",$AK261="",N($AK261)&lt;=0),"",IFERROR(MATCH(1,INDEX(('2_Review &amp; Audit'!$F$6:$F$505=$A261)*('2_Review &amp; Audit'!$I$6:$I$505&gt;=$E261-30)*('2_Review &amp; Audit'!$I$6:$I$505&lt;=$E261+30)*('2_Review &amp; Audit'!$R$6:$R$505&gt;0)*(ROW('2_Review &amp; Audit'!$R$6:$R$505)&gt;$AC261),0),0)+5,""))</f>
        <v/>
      </c>
      <c r="AM261" s="96" t="str">
        <f>IF($AL261="","",INDEX('2_Review &amp; Audit'!$H:$H,$AL261))</f>
        <v/>
      </c>
      <c r="AN261" s="108" t="str">
        <f>IF($AL261="","",INDEX('2_Review &amp; Audit'!$I:$I,$AL261))</f>
        <v/>
      </c>
      <c r="AO261" s="96" t="str">
        <f>IF($AL261="","",MAX(0,INDEX('2_Review &amp; Audit'!$H:$H,$AL261)-SUMIFS($AP$7:AP260,$AL$7:AL260,$AL261)))</f>
        <v/>
      </c>
      <c r="AP261" s="96" t="str">
        <f>IF(OR($D261="",$AK261="",$AO261=""),"",MIN($AK261,$AO261))</f>
        <v/>
      </c>
      <c r="AQ261" s="117" t="str">
        <f>IF($AP261="","",$AP261*$G261)</f>
        <v/>
      </c>
      <c r="AR261" s="117" t="str">
        <f>IF($AL261="","",$H261-IF($P261="",0,$P261)-IF($Y261="",0,$Y261)-IF($AH261="",0,$AH261)-IF($AQ261="",0,$AQ261))</f>
        <v/>
      </c>
      <c r="AS261" s="117" t="str">
        <f t="shared" si="36"/>
        <v/>
      </c>
      <c r="AT261" s="96" t="str">
        <f t="shared" si="37"/>
        <v/>
      </c>
      <c r="AU261" s="96"/>
    </row>
    <row r="262" spans="1:47" ht="12.75" customHeight="1" x14ac:dyDescent="0.2">
      <c r="A262" s="96" t="str">
        <f>IFERROR(INDEX('2_Review &amp; Audit'!$F$6:$F$505,MATCH(ROW()-5,'2_Review &amp; Audit'!$AC$6:$AC$505,0)),"")</f>
        <v/>
      </c>
      <c r="B262" s="96" t="str">
        <f>IF($A262="","",INDEX('2_Review &amp; Audit'!$C$6:$C$505,MATCH(ROW()-5,'2_Review &amp; Audit'!$AC$6:$AC$505,0)))</f>
        <v/>
      </c>
      <c r="C262" s="96" t="str">
        <f>IF($A262="","",INDEX('2_Review &amp; Audit'!$D$6:$D$505,MATCH(ROW()-5,'2_Review &amp; Audit'!$AC$6:$AC$505,0)))</f>
        <v/>
      </c>
      <c r="D262" s="114" t="str">
        <f>IF($A262="","",INDEX('2_Review &amp; Audit'!$H$6:$H$505,MATCH(ROW()-5,'2_Review &amp; Audit'!$AC$6:$AC$505,0)))</f>
        <v/>
      </c>
      <c r="E262" s="108" t="str">
        <f>IF($A262="","",INDEX('2_Review &amp; Audit'!$M$6:$M$505,MATCH(ROW()-5,'2_Review &amp; Audit'!$AC$6:$AC$505,0)))</f>
        <v/>
      </c>
      <c r="F262" s="109" t="str">
        <f>IF($A262="","",IF(INDEX('2_Review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62" s="142" t="str">
        <f>IF(OR($A262="",$F262=0),"",ABS(INDEX('2_Review &amp; Audit'!$Q$6:$Q$505,MATCH(ROW()-5,'2_Review &amp; Audit'!$AC$6:$AC$505,0))/$F262))</f>
        <v/>
      </c>
      <c r="H262" s="142" t="str">
        <f>IF($A262="","",ABS(INDEX('2_Review &amp; Audit'!$Q$6:$Q$505,MATCH(ROW()-5,'2_Review &amp; Audit'!$AC$6:$AC$505,0))))</f>
        <v/>
      </c>
      <c r="I262" s="96" t="str">
        <f>IF($A262="","",INDEX('2_Review &amp; Audit'!$Y$6:$Y$505,MATCH(ROW()-5,'2_Review &amp; Audit'!$AC$6:$AC$505,0)))</f>
        <v/>
      </c>
      <c r="J262" s="110" t="str">
        <f>IF($A262="","",IFERROR(MATCH(ROW()-5,'2_Review &amp; Audit'!$AC$6:$AC$505,0)+5,""))</f>
        <v/>
      </c>
      <c r="K262" s="96" t="str" cm="1">
        <f t="array" ref="K262">IF($A262="","",IF($AU262&lt;&gt;"",IFERROR(MATCH($AU262,'2_Review &amp; Audit'!$H$6:$H$505,0)+5,""),IFERROR(MATCH(1,INDEX(('2_Review &amp; Audit'!$F$6:$F$505=$A262)*('2_Review &amp; Audit'!$I$6:$I$505&gt;=$E262-30)*('2_Review &amp; Audit'!$I$6:$I$505&lt;=$E262+30)*('2_Review &amp; Audit'!$R$6:$R$505&gt;0),0),0)+5,"")))</f>
        <v/>
      </c>
      <c r="L262" s="110" t="str" cm="1">
        <f t="array" ref="L262">IF($K262="","",INDEX('2_Review &amp; Audit'!$H:$H,$K262))</f>
        <v/>
      </c>
      <c r="M262" s="111" t="str">
        <f>IF($K262="","",INDEX('2_Review &amp; Audit'!$I:$I,$K262))</f>
        <v/>
      </c>
      <c r="N262" s="109" t="str" cm="1">
        <f t="array" ref="N262">IF($K262="","",MAX(0,INDEX('2_Review &amp; Audit'!$R:$R,$K262)-SUMIFS($O$7:O261,$K$7:K261,$K262)))</f>
        <v/>
      </c>
      <c r="O262" s="109" t="str">
        <f>IF(OR($K262="",$N262="",$F262=""),"",MIN($F262,$N262))</f>
        <v/>
      </c>
      <c r="P262" s="112" t="str">
        <f>IF($O262="","",$O262*$G262)</f>
        <v/>
      </c>
      <c r="Q262" s="112" t="str">
        <f>IF($M262="","",$H262-IF($P262="",0,$P262)-IF($Y262="",0,$Y262)-IF($AH262="",0,$AH262)-IF($AQ262="",0,$AQ262))</f>
        <v/>
      </c>
      <c r="R262" s="112" t="str">
        <f t="shared" si="33"/>
        <v/>
      </c>
      <c r="S262" s="96" t="str">
        <f>IF($M262="","",MAX(0,N($F262)-N($O262)))</f>
        <v/>
      </c>
      <c r="T262" s="96" t="str" cm="1">
        <f t="array" ref="T262">IF(OR($D262="",$S262="",N($S262)&lt;=0),"",IFERROR(MATCH(1,INDEX(('2_Review &amp; Audit'!$F$6:$F$505=$A262)*('2_Review &amp; Audit'!$I$6:$I$505&gt;=$E262-30)*('2_Review &amp; Audit'!$I$6:$I$505&lt;=$E262+30)*('2_Review &amp; Audit'!$R$6:$R$505&gt;0)*(ROW('2_Review &amp; Audit'!$R$6:$R$505)&gt;$K262),0),0)+5,""))</f>
        <v/>
      </c>
      <c r="U262" s="96" t="str" cm="1">
        <f t="array" ref="U262">IF($T262="","",INDEX('2_Review &amp; Audit'!$H:$H,$T262))</f>
        <v/>
      </c>
      <c r="V262" s="108" t="str">
        <f t="array" ref="V262">IF($T262="","",INDEX('2_Review &amp; Audit'!$I:$I,$T262))</f>
        <v/>
      </c>
      <c r="W262" s="96" t="str">
        <f t="array" ref="W262">IF($T262="","",MAX(0,INDEX('2_Review &amp; Audit'!$H:$H,$T262)-SUMIFS($X$7:X261,$T$7:T261,$T262)))</f>
        <v/>
      </c>
      <c r="X262" s="96" t="str">
        <f t="shared" si="30"/>
        <v/>
      </c>
      <c r="Y262" s="117" t="str">
        <f>IF($X262="","",$X262*$G262)</f>
        <v/>
      </c>
      <c r="Z262" s="117" t="str">
        <f>IF($T262="","",$H262-IF($P262="",0,$P262)-IF($Y262="",0,$Y262))</f>
        <v/>
      </c>
      <c r="AA262" s="117" t="str">
        <f t="shared" si="31"/>
        <v/>
      </c>
      <c r="AB262" s="96" t="str">
        <f t="shared" si="34"/>
        <v/>
      </c>
      <c r="AC262" s="96" t="str">
        <f>IF(OR($D262="",$AB262="",N($AB262)&lt;=0),"",IFERROR(MATCH(1,INDEX(('2_Review &amp; Audit'!$F$6:$F$505=$A262)*('2_Review &amp; Audit'!$I$6:$I$505&gt;=$E262-30)*('2_Review &amp; Audit'!$I$6:$I$505&lt;=$E262+30)*('2_Review &amp; Audit'!$R$6:$R$505&gt;0)*(ROW('2_Review &amp; Audit'!$R$6:$R$505)&gt;$T262),0),0)+5,""))</f>
        <v/>
      </c>
      <c r="AD262" s="96" t="str" cm="1">
        <f t="array" ref="AD262">IF($AC262="","",INDEX('2_Review &amp; Audit'!$H:$H,$AC262))</f>
        <v/>
      </c>
      <c r="AE262" s="108" t="str">
        <f>IF($AC262="","",INDEX('2_Review &amp; Audit'!$I:$I,$AC262))</f>
        <v/>
      </c>
      <c r="AF262" s="96" t="str">
        <f>IF($AC262="","",MAX(0,INDEX('2_Review &amp; Audit'!$H:$H,$AC262)-SUMIFS($AG$7:AG261,$AC$7:AC261,$AC262)))</f>
        <v/>
      </c>
      <c r="AG262" s="96" t="str">
        <f>IF(OR($D262="",$AB262="",$AF262=""),"",MIN($AB262,$AF262))</f>
        <v/>
      </c>
      <c r="AH262" s="117" t="str">
        <f>IF($AG262="","",$AG262*$G262)</f>
        <v/>
      </c>
      <c r="AI262" s="117" t="str">
        <f>IF($AC262="","",$H262-IF($P262="",0,$P262)-IF($Y262="",0,$Y262)-IF($AH262="",0,$AH262))</f>
        <v/>
      </c>
      <c r="AJ262" s="117" t="str">
        <f t="shared" si="32"/>
        <v/>
      </c>
      <c r="AK262" s="96" t="str">
        <f t="shared" si="35"/>
        <v/>
      </c>
      <c r="AL262" s="96" t="str" cm="1">
        <f t="array" ref="AL262">IF(OR($D262="",$AK262="",N($AK262)&lt;=0),"",IFERROR(MATCH(1,INDEX(('2_Review &amp; Audit'!$F$6:$F$505=$A262)*('2_Review &amp; Audit'!$I$6:$I$505&gt;=$E262-30)*('2_Review &amp; Audit'!$I$6:$I$505&lt;=$E262+30)*('2_Review &amp; Audit'!$R$6:$R$505&gt;0)*(ROW('2_Review &amp; Audit'!$R$6:$R$505)&gt;$AC262),0),0)+5,""))</f>
        <v/>
      </c>
      <c r="AM262" s="96" t="str">
        <f>IF($AL262="","",INDEX('2_Review &amp; Audit'!$H:$H,$AL262))</f>
        <v/>
      </c>
      <c r="AN262" s="108" t="str">
        <f>IF($AL262="","",INDEX('2_Review &amp; Audit'!$I:$I,$AL262))</f>
        <v/>
      </c>
      <c r="AO262" s="96" t="str">
        <f>IF($AL262="","",MAX(0,INDEX('2_Review &amp; Audit'!$H:$H,$AL262)-SUMIFS($AP$7:AP261,$AL$7:AL261,$AL262)))</f>
        <v/>
      </c>
      <c r="AP262" s="96" t="str">
        <f>IF(OR($D262="",$AK262="",$AO262=""),"",MIN($AK262,$AO262))</f>
        <v/>
      </c>
      <c r="AQ262" s="117" t="str">
        <f>IF($AP262="","",$AP262*$G262)</f>
        <v/>
      </c>
      <c r="AR262" s="117" t="str">
        <f>IF($AL262="","",$H262-IF($P262="",0,$P262)-IF($Y262="",0,$Y262)-IF($AH262="",0,$AH262)-IF($AQ262="",0,$AQ262))</f>
        <v/>
      </c>
      <c r="AS262" s="117" t="str">
        <f t="shared" si="36"/>
        <v/>
      </c>
      <c r="AT262" s="96" t="str">
        <f t="shared" si="37"/>
        <v/>
      </c>
      <c r="AU262" s="96"/>
    </row>
    <row r="263" spans="1:47" ht="12.75" customHeight="1" x14ac:dyDescent="0.2">
      <c r="A263" s="96" t="str">
        <f>IFERROR(INDEX('2_Review &amp; Audit'!$F$6:$F$505,MATCH(ROW()-5,'2_Review &amp; Audit'!$AC$6:$AC$505,0)),"")</f>
        <v/>
      </c>
      <c r="B263" s="96" t="str">
        <f>IF($A263="","",INDEX('2_Review &amp; Audit'!$C$6:$C$505,MATCH(ROW()-5,'2_Review &amp; Audit'!$AC$6:$AC$505,0)))</f>
        <v/>
      </c>
      <c r="C263" s="96" t="str">
        <f>IF($A263="","",INDEX('2_Review &amp; Audit'!$D$6:$D$505,MATCH(ROW()-5,'2_Review &amp; Audit'!$AC$6:$AC$505,0)))</f>
        <v/>
      </c>
      <c r="D263" s="114" t="str">
        <f>IF($A263="","",INDEX('2_Review &amp; Audit'!$H$6:$H$505,MATCH(ROW()-5,'2_Review &amp; Audit'!$AC$6:$AC$505,0)))</f>
        <v/>
      </c>
      <c r="E263" s="108" t="str">
        <f>IF($A263="","",INDEX('2_Review &amp; Audit'!$M$6:$M$505,MATCH(ROW()-5,'2_Review &amp; Audit'!$AC$6:$AC$505,0)))</f>
        <v/>
      </c>
      <c r="F263" s="109" t="str">
        <f>IF($A263="","",IF(INDEX('2_Review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63" s="142" t="str">
        <f>IF(OR($A263="",$F263=0),"",ABS(INDEX('2_Review &amp; Audit'!$Q$6:$Q$505,MATCH(ROW()-5,'2_Review &amp; Audit'!$AC$6:$AC$505,0))/$F263))</f>
        <v/>
      </c>
      <c r="H263" s="142" t="str">
        <f>IF($A263="","",ABS(INDEX('2_Review &amp; Audit'!$Q$6:$Q$505,MATCH(ROW()-5,'2_Review &amp; Audit'!$AC$6:$AC$505,0))))</f>
        <v/>
      </c>
      <c r="I263" s="96" t="str">
        <f>IF($A263="","",INDEX('2_Review &amp; Audit'!$Y$6:$Y$505,MATCH(ROW()-5,'2_Review &amp; Audit'!$AC$6:$AC$505,0)))</f>
        <v/>
      </c>
      <c r="J263" s="110" t="str">
        <f>IF($A263="","",IFERROR(MATCH(ROW()-5,'2_Review &amp; Audit'!$AC$6:$AC$505,0)+5,""))</f>
        <v/>
      </c>
      <c r="K263" s="96" t="str" cm="1">
        <f t="array" ref="K263">IF($A263="","",IF($AU263&lt;&gt;"",IFERROR(MATCH($AU263,'2_Review &amp; Audit'!$H$6:$H$505,0)+5,""),IFERROR(MATCH(1,INDEX(('2_Review &amp; Audit'!$F$6:$F$505=$A263)*('2_Review &amp; Audit'!$I$6:$I$505&gt;=$E263-30)*('2_Review &amp; Audit'!$I$6:$I$505&lt;=$E263+30)*('2_Review &amp; Audit'!$R$6:$R$505&gt;0),0),0)+5,"")))</f>
        <v/>
      </c>
      <c r="L263" s="110" t="str" cm="1">
        <f t="array" ref="L263">IF($K263="","",INDEX('2_Review &amp; Audit'!$H:$H,$K263))</f>
        <v/>
      </c>
      <c r="M263" s="111" t="str">
        <f>IF($K263="","",INDEX('2_Review &amp; Audit'!$I:$I,$K263))</f>
        <v/>
      </c>
      <c r="N263" s="109" t="str" cm="1">
        <f t="array" ref="N263">IF($K263="","",MAX(0,INDEX('2_Review &amp; Audit'!$R:$R,$K263)-SUMIFS($O$7:O262,$K$7:K262,$K263)))</f>
        <v/>
      </c>
      <c r="O263" s="109" t="str">
        <f>IF(OR($K263="",$N263="",$F263=""),"",MIN($F263,$N263))</f>
        <v/>
      </c>
      <c r="P263" s="112" t="str">
        <f>IF($O263="","",$O263*$G263)</f>
        <v/>
      </c>
      <c r="Q263" s="112" t="str">
        <f>IF($M263="","",$H263-IF($P263="",0,$P263)-IF($Y263="",0,$Y263)-IF($AH263="",0,$AH263)-IF($AQ263="",0,$AQ263))</f>
        <v/>
      </c>
      <c r="R263" s="112" t="str">
        <f t="shared" si="33"/>
        <v/>
      </c>
      <c r="S263" s="96" t="str">
        <f>IF($M263="","",MAX(0,N($F263)-N($O263)))</f>
        <v/>
      </c>
      <c r="T263" s="96" t="str" cm="1">
        <f t="array" ref="T263">IF(OR($D263="",$S263="",N($S263)&lt;=0),"",IFERROR(MATCH(1,INDEX(('2_Review &amp; Audit'!$F$6:$F$505=$A263)*('2_Review &amp; Audit'!$I$6:$I$505&gt;=$E263-30)*('2_Review &amp; Audit'!$I$6:$I$505&lt;=$E263+30)*('2_Review &amp; Audit'!$R$6:$R$505&gt;0)*(ROW('2_Review &amp; Audit'!$R$6:$R$505)&gt;$K263),0),0)+5,""))</f>
        <v/>
      </c>
      <c r="U263" s="96" t="str" cm="1">
        <f t="array" ref="U263">IF($T263="","",INDEX('2_Review &amp; Audit'!$H:$H,$T263))</f>
        <v/>
      </c>
      <c r="V263" s="108" t="str">
        <f t="array" ref="V263">IF($T263="","",INDEX('2_Review &amp; Audit'!$I:$I,$T263))</f>
        <v/>
      </c>
      <c r="W263" s="96" t="str">
        <f t="array" ref="W263">IF($T263="","",MAX(0,INDEX('2_Review &amp; Audit'!$H:$H,$T263)-SUMIFS($X$7:X262,$T$7:T262,$T263)))</f>
        <v/>
      </c>
      <c r="X263" s="96" t="str">
        <f t="shared" ref="X263:X326" si="38">IF(OR($T263="",$W263="",$S263=""),"",MIN($S263,$W263))</f>
        <v/>
      </c>
      <c r="Y263" s="117" t="str">
        <f>IF($X263="","",$X263*$G263)</f>
        <v/>
      </c>
      <c r="Z263" s="117" t="str">
        <f>IF($T263="","",$H263-IF($P263="",0,$P263)-IF($Y263="",0,$Y263))</f>
        <v/>
      </c>
      <c r="AA263" s="117" t="str">
        <f t="shared" ref="AA263:AA326" si="39">IF($Y263="","",$Y263)</f>
        <v/>
      </c>
      <c r="AB263" s="96" t="str">
        <f t="shared" si="34"/>
        <v/>
      </c>
      <c r="AC263" s="96" t="str">
        <f>IF(OR($D263="",$AB263="",N($AB263)&lt;=0),"",IFERROR(MATCH(1,INDEX(('2_Review &amp; Audit'!$F$6:$F$505=$A263)*('2_Review &amp; Audit'!$I$6:$I$505&gt;=$E263-30)*('2_Review &amp; Audit'!$I$6:$I$505&lt;=$E263+30)*('2_Review &amp; Audit'!$R$6:$R$505&gt;0)*(ROW('2_Review &amp; Audit'!$R$6:$R$505)&gt;$T263),0),0)+5,""))</f>
        <v/>
      </c>
      <c r="AD263" s="96" t="str" cm="1">
        <f t="array" ref="AD263">IF($AC263="","",INDEX('2_Review &amp; Audit'!$H:$H,$AC263))</f>
        <v/>
      </c>
      <c r="AE263" s="108" t="str">
        <f>IF($AC263="","",INDEX('2_Review &amp; Audit'!$I:$I,$AC263))</f>
        <v/>
      </c>
      <c r="AF263" s="96" t="str">
        <f>IF($AC263="","",MAX(0,INDEX('2_Review &amp; Audit'!$H:$H,$AC263)-SUMIFS($AG$7:AG262,$AC$7:AC262,$AC263)))</f>
        <v/>
      </c>
      <c r="AG263" s="96" t="str">
        <f>IF(OR($D263="",$AB263="",$AF263=""),"",MIN($AB263,$AF263))</f>
        <v/>
      </c>
      <c r="AH263" s="117" t="str">
        <f>IF($AG263="","",$AG263*$G263)</f>
        <v/>
      </c>
      <c r="AI263" s="117" t="str">
        <f>IF($AC263="","",$H263-IF($P263="",0,$P263)-IF($Y263="",0,$Y263)-IF($AH263="",0,$AH263))</f>
        <v/>
      </c>
      <c r="AJ263" s="117" t="str">
        <f t="shared" ref="AJ263:AJ326" si="40">IF($AH263="","",$AH263)</f>
        <v/>
      </c>
      <c r="AK263" s="96" t="str">
        <f t="shared" si="35"/>
        <v/>
      </c>
      <c r="AL263" s="96" t="str" cm="1">
        <f t="array" ref="AL263">IF(OR($D263="",$AK263="",N($AK263)&lt;=0),"",IFERROR(MATCH(1,INDEX(('2_Review &amp; Audit'!$F$6:$F$505=$A263)*('2_Review &amp; Audit'!$I$6:$I$505&gt;=$E263-30)*('2_Review &amp; Audit'!$I$6:$I$505&lt;=$E263+30)*('2_Review &amp; Audit'!$R$6:$R$505&gt;0)*(ROW('2_Review &amp; Audit'!$R$6:$R$505)&gt;$AC263),0),0)+5,""))</f>
        <v/>
      </c>
      <c r="AM263" s="96" t="str">
        <f>IF($AL263="","",INDEX('2_Review &amp; Audit'!$H:$H,$AL263))</f>
        <v/>
      </c>
      <c r="AN263" s="108" t="str">
        <f>IF($AL263="","",INDEX('2_Review &amp; Audit'!$I:$I,$AL263))</f>
        <v/>
      </c>
      <c r="AO263" s="96" t="str">
        <f>IF($AL263="","",MAX(0,INDEX('2_Review &amp; Audit'!$H:$H,$AL263)-SUMIFS($AP$7:AP262,$AL$7:AL262,$AL263)))</f>
        <v/>
      </c>
      <c r="AP263" s="96" t="str">
        <f>IF(OR($D263="",$AK263="",$AO263=""),"",MIN($AK263,$AO263))</f>
        <v/>
      </c>
      <c r="AQ263" s="117" t="str">
        <f>IF($AP263="","",$AP263*$G263)</f>
        <v/>
      </c>
      <c r="AR263" s="117" t="str">
        <f>IF($AL263="","",$H263-IF($P263="",0,$P263)-IF($Y263="",0,$Y263)-IF($AH263="",0,$AH263)-IF($AQ263="",0,$AQ263))</f>
        <v/>
      </c>
      <c r="AS263" s="117" t="str">
        <f t="shared" si="36"/>
        <v/>
      </c>
      <c r="AT263" s="96" t="str">
        <f t="shared" si="37"/>
        <v/>
      </c>
      <c r="AU263" s="96"/>
    </row>
    <row r="264" spans="1:47" ht="12.75" customHeight="1" x14ac:dyDescent="0.2">
      <c r="A264" s="96" t="str">
        <f>IFERROR(INDEX('2_Review &amp; Audit'!$F$6:$F$505,MATCH(ROW()-5,'2_Review &amp; Audit'!$AC$6:$AC$505,0)),"")</f>
        <v/>
      </c>
      <c r="B264" s="96" t="str">
        <f>IF($A264="","",INDEX('2_Review &amp; Audit'!$C$6:$C$505,MATCH(ROW()-5,'2_Review &amp; Audit'!$AC$6:$AC$505,0)))</f>
        <v/>
      </c>
      <c r="C264" s="96" t="str">
        <f>IF($A264="","",INDEX('2_Review &amp; Audit'!$D$6:$D$505,MATCH(ROW()-5,'2_Review &amp; Audit'!$AC$6:$AC$505,0)))</f>
        <v/>
      </c>
      <c r="D264" s="114" t="str">
        <f>IF($A264="","",INDEX('2_Review &amp; Audit'!$H$6:$H$505,MATCH(ROW()-5,'2_Review &amp; Audit'!$AC$6:$AC$505,0)))</f>
        <v/>
      </c>
      <c r="E264" s="108" t="str">
        <f>IF($A264="","",INDEX('2_Review &amp; Audit'!$M$6:$M$505,MATCH(ROW()-5,'2_Review &amp; Audit'!$AC$6:$AC$505,0)))</f>
        <v/>
      </c>
      <c r="F264" s="109" t="str">
        <f>IF($A264="","",IF(INDEX('2_Review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64" s="142" t="str">
        <f>IF(OR($A264="",$F264=0),"",ABS(INDEX('2_Review &amp; Audit'!$Q$6:$Q$505,MATCH(ROW()-5,'2_Review &amp; Audit'!$AC$6:$AC$505,0))/$F264))</f>
        <v/>
      </c>
      <c r="H264" s="142" t="str">
        <f>IF($A264="","",ABS(INDEX('2_Review &amp; Audit'!$Q$6:$Q$505,MATCH(ROW()-5,'2_Review &amp; Audit'!$AC$6:$AC$505,0))))</f>
        <v/>
      </c>
      <c r="I264" s="96" t="str">
        <f>IF($A264="","",INDEX('2_Review &amp; Audit'!$Y$6:$Y$505,MATCH(ROW()-5,'2_Review &amp; Audit'!$AC$6:$AC$505,0)))</f>
        <v/>
      </c>
      <c r="J264" s="110" t="str">
        <f>IF($A264="","",IFERROR(MATCH(ROW()-5,'2_Review &amp; Audit'!$AC$6:$AC$505,0)+5,""))</f>
        <v/>
      </c>
      <c r="K264" s="96" t="str" cm="1">
        <f t="array" ref="K264">IF($A264="","",IF($AU264&lt;&gt;"",IFERROR(MATCH($AU264,'2_Review &amp; Audit'!$H$6:$H$505,0)+5,""),IFERROR(MATCH(1,INDEX(('2_Review &amp; Audit'!$F$6:$F$505=$A264)*('2_Review &amp; Audit'!$I$6:$I$505&gt;=$E264-30)*('2_Review &amp; Audit'!$I$6:$I$505&lt;=$E264+30)*('2_Review &amp; Audit'!$R$6:$R$505&gt;0),0),0)+5,"")))</f>
        <v/>
      </c>
      <c r="L264" s="110" t="str" cm="1">
        <f t="array" ref="L264">IF($K264="","",INDEX('2_Review &amp; Audit'!$H:$H,$K264))</f>
        <v/>
      </c>
      <c r="M264" s="111" t="str">
        <f>IF($K264="","",INDEX('2_Review &amp; Audit'!$I:$I,$K264))</f>
        <v/>
      </c>
      <c r="N264" s="109" t="str" cm="1">
        <f t="array" ref="N264">IF($K264="","",MAX(0,INDEX('2_Review &amp; Audit'!$R:$R,$K264)-SUMIFS($O$7:O263,$K$7:K263,$K264)))</f>
        <v/>
      </c>
      <c r="O264" s="109" t="str">
        <f>IF(OR($K264="",$N264="",$F264=""),"",MIN($F264,$N264))</f>
        <v/>
      </c>
      <c r="P264" s="112" t="str">
        <f>IF($O264="","",$O264*$G264)</f>
        <v/>
      </c>
      <c r="Q264" s="112" t="str">
        <f>IF($M264="","",$H264-IF($P264="",0,$P264)-IF($Y264="",0,$Y264)-IF($AH264="",0,$AH264)-IF($AQ264="",0,$AQ264))</f>
        <v/>
      </c>
      <c r="R264" s="112" t="str">
        <f t="shared" ref="R264:R327" si="41">IF($M264="","",IF($P264="",0,$P264))</f>
        <v/>
      </c>
      <c r="S264" s="96" t="str">
        <f>IF($M264="","",MAX(0,N($F264)-N($O264)))</f>
        <v/>
      </c>
      <c r="T264" s="96" t="str" cm="1">
        <f t="array" ref="T264">IF(OR($D264="",$S264="",N($S264)&lt;=0),"",IFERROR(MATCH(1,INDEX(('2_Review &amp; Audit'!$F$6:$F$505=$A264)*('2_Review &amp; Audit'!$I$6:$I$505&gt;=$E264-30)*('2_Review &amp; Audit'!$I$6:$I$505&lt;=$E264+30)*('2_Review &amp; Audit'!$R$6:$R$505&gt;0)*(ROW('2_Review &amp; Audit'!$R$6:$R$505)&gt;$K264),0),0)+5,""))</f>
        <v/>
      </c>
      <c r="U264" s="96" t="str" cm="1">
        <f t="array" ref="U264">IF($T264="","",INDEX('2_Review &amp; Audit'!$H:$H,$T264))</f>
        <v/>
      </c>
      <c r="V264" s="108" t="str">
        <f t="array" ref="V264">IF($T264="","",INDEX('2_Review &amp; Audit'!$I:$I,$T264))</f>
        <v/>
      </c>
      <c r="W264" s="96" t="str">
        <f t="array" ref="W264">IF($T264="","",MAX(0,INDEX('2_Review &amp; Audit'!$H:$H,$T264)-SUMIFS($X$7:X263,$T$7:T263,$T264)))</f>
        <v/>
      </c>
      <c r="X264" s="96" t="str">
        <f t="shared" si="38"/>
        <v/>
      </c>
      <c r="Y264" s="117" t="str">
        <f>IF($X264="","",$X264*$G264)</f>
        <v/>
      </c>
      <c r="Z264" s="117" t="str">
        <f>IF($T264="","",$H264-IF($P264="",0,$P264)-IF($Y264="",0,$Y264))</f>
        <v/>
      </c>
      <c r="AA264" s="117" t="str">
        <f t="shared" si="39"/>
        <v/>
      </c>
      <c r="AB264" s="96" t="str">
        <f t="shared" ref="AB264:AB327" si="42">IF($T264="","",MAX(0,N($S264)-N($X264)))</f>
        <v/>
      </c>
      <c r="AC264" s="96" t="str">
        <f>IF(OR($D264="",$AB264="",N($AB264)&lt;=0),"",IFERROR(MATCH(1,INDEX(('2_Review &amp; Audit'!$F$6:$F$505=$A264)*('2_Review &amp; Audit'!$I$6:$I$505&gt;=$E264-30)*('2_Review &amp; Audit'!$I$6:$I$505&lt;=$E264+30)*('2_Review &amp; Audit'!$R$6:$R$505&gt;0)*(ROW('2_Review &amp; Audit'!$R$6:$R$505)&gt;$T264),0),0)+5,""))</f>
        <v/>
      </c>
      <c r="AD264" s="96" t="str" cm="1">
        <f t="array" ref="AD264">IF($AC264="","",INDEX('2_Review &amp; Audit'!$H:$H,$AC264))</f>
        <v/>
      </c>
      <c r="AE264" s="108" t="str">
        <f>IF($AC264="","",INDEX('2_Review &amp; Audit'!$I:$I,$AC264))</f>
        <v/>
      </c>
      <c r="AF264" s="96" t="str">
        <f>IF($AC264="","",MAX(0,INDEX('2_Review &amp; Audit'!$H:$H,$AC264)-SUMIFS($AG$7:AG263,$AC$7:AC263,$AC264)))</f>
        <v/>
      </c>
      <c r="AG264" s="96" t="str">
        <f>IF(OR($D264="",$AB264="",$AF264=""),"",MIN($AB264,$AF264))</f>
        <v/>
      </c>
      <c r="AH264" s="117" t="str">
        <f>IF($AG264="","",$AG264*$G264)</f>
        <v/>
      </c>
      <c r="AI264" s="117" t="str">
        <f>IF($AC264="","",$H264-IF($P264="",0,$P264)-IF($Y264="",0,$Y264)-IF($AH264="",0,$AH264))</f>
        <v/>
      </c>
      <c r="AJ264" s="117" t="str">
        <f t="shared" si="40"/>
        <v/>
      </c>
      <c r="AK264" s="96" t="str">
        <f t="shared" ref="AK264:AK327" si="43">IF($AC264="","",MAX(0,N($AB264)-N($AG264)))</f>
        <v/>
      </c>
      <c r="AL264" s="96" t="str" cm="1">
        <f t="array" ref="AL264">IF(OR($D264="",$AK264="",N($AK264)&lt;=0),"",IFERROR(MATCH(1,INDEX(('2_Review &amp; Audit'!$F$6:$F$505=$A264)*('2_Review &amp; Audit'!$I$6:$I$505&gt;=$E264-30)*('2_Review &amp; Audit'!$I$6:$I$505&lt;=$E264+30)*('2_Review &amp; Audit'!$R$6:$R$505&gt;0)*(ROW('2_Review &amp; Audit'!$R$6:$R$505)&gt;$AC264),0),0)+5,""))</f>
        <v/>
      </c>
      <c r="AM264" s="96" t="str">
        <f>IF($AL264="","",INDEX('2_Review &amp; Audit'!$H:$H,$AL264))</f>
        <v/>
      </c>
      <c r="AN264" s="108" t="str">
        <f>IF($AL264="","",INDEX('2_Review &amp; Audit'!$I:$I,$AL264))</f>
        <v/>
      </c>
      <c r="AO264" s="96" t="str">
        <f>IF($AL264="","",MAX(0,INDEX('2_Review &amp; Audit'!$H:$H,$AL264)-SUMIFS($AP$7:AP263,$AL$7:AL263,$AL264)))</f>
        <v/>
      </c>
      <c r="AP264" s="96" t="str">
        <f>IF(OR($D264="",$AK264="",$AO264=""),"",MIN($AK264,$AO264))</f>
        <v/>
      </c>
      <c r="AQ264" s="117" t="str">
        <f>IF($AP264="","",$AP264*$G264)</f>
        <v/>
      </c>
      <c r="AR264" s="117" t="str">
        <f>IF($AL264="","",$H264-IF($P264="",0,$P264)-IF($Y264="",0,$Y264)-IF($AH264="",0,$AH264)-IF($AQ264="",0,$AQ264))</f>
        <v/>
      </c>
      <c r="AS264" s="117" t="str">
        <f t="shared" ref="AS264:AS327" si="44">IF($AQ264="","",$AQ264)</f>
        <v/>
      </c>
      <c r="AT264" s="96" t="str">
        <f t="shared" ref="AT264:AT327" si="45">IF($AL264="","",IF(ABS(N($AK264)-N($AP264))&lt;0.000001,0,MAX(0,N($AK264)-N($AP264))))</f>
        <v/>
      </c>
      <c r="AU264" s="96"/>
    </row>
    <row r="265" spans="1:47" ht="12.75" customHeight="1" x14ac:dyDescent="0.2">
      <c r="A265" s="96" t="str">
        <f>IFERROR(INDEX('2_Review &amp; Audit'!$F$6:$F$505,MATCH(ROW()-5,'2_Review &amp; Audit'!$AC$6:$AC$505,0)),"")</f>
        <v/>
      </c>
      <c r="B265" s="96" t="str">
        <f>IF($A265="","",INDEX('2_Review &amp; Audit'!$C$6:$C$505,MATCH(ROW()-5,'2_Review &amp; Audit'!$AC$6:$AC$505,0)))</f>
        <v/>
      </c>
      <c r="C265" s="96" t="str">
        <f>IF($A265="","",INDEX('2_Review &amp; Audit'!$D$6:$D$505,MATCH(ROW()-5,'2_Review &amp; Audit'!$AC$6:$AC$505,0)))</f>
        <v/>
      </c>
      <c r="D265" s="114" t="str">
        <f>IF($A265="","",INDEX('2_Review &amp; Audit'!$H$6:$H$505,MATCH(ROW()-5,'2_Review &amp; Audit'!$AC$6:$AC$505,0)))</f>
        <v/>
      </c>
      <c r="E265" s="108" t="str">
        <f>IF($A265="","",INDEX('2_Review &amp; Audit'!$M$6:$M$505,MATCH(ROW()-5,'2_Review &amp; Audit'!$AC$6:$AC$505,0)))</f>
        <v/>
      </c>
      <c r="F265" s="109" t="str">
        <f>IF($A265="","",IF(INDEX('2_Review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65" s="142" t="str">
        <f>IF(OR($A265="",$F265=0),"",ABS(INDEX('2_Review &amp; Audit'!$Q$6:$Q$505,MATCH(ROW()-5,'2_Review &amp; Audit'!$AC$6:$AC$505,0))/$F265))</f>
        <v/>
      </c>
      <c r="H265" s="142" t="str">
        <f>IF($A265="","",ABS(INDEX('2_Review &amp; Audit'!$Q$6:$Q$505,MATCH(ROW()-5,'2_Review &amp; Audit'!$AC$6:$AC$505,0))))</f>
        <v/>
      </c>
      <c r="I265" s="96" t="str">
        <f>IF($A265="","",INDEX('2_Review &amp; Audit'!$Y$6:$Y$505,MATCH(ROW()-5,'2_Review &amp; Audit'!$AC$6:$AC$505,0)))</f>
        <v/>
      </c>
      <c r="J265" s="110" t="str">
        <f>IF($A265="","",IFERROR(MATCH(ROW()-5,'2_Review &amp; Audit'!$AC$6:$AC$505,0)+5,""))</f>
        <v/>
      </c>
      <c r="K265" s="96" t="str" cm="1">
        <f t="array" ref="K265">IF($A265="","",IF($AU265&lt;&gt;"",IFERROR(MATCH($AU265,'2_Review &amp; Audit'!$H$6:$H$505,0)+5,""),IFERROR(MATCH(1,INDEX(('2_Review &amp; Audit'!$F$6:$F$505=$A265)*('2_Review &amp; Audit'!$I$6:$I$505&gt;=$E265-30)*('2_Review &amp; Audit'!$I$6:$I$505&lt;=$E265+30)*('2_Review &amp; Audit'!$R$6:$R$505&gt;0),0),0)+5,"")))</f>
        <v/>
      </c>
      <c r="L265" s="110" t="str" cm="1">
        <f t="array" ref="L265">IF($K265="","",INDEX('2_Review &amp; Audit'!$H:$H,$K265))</f>
        <v/>
      </c>
      <c r="M265" s="111" t="str">
        <f>IF($K265="","",INDEX('2_Review &amp; Audit'!$I:$I,$K265))</f>
        <v/>
      </c>
      <c r="N265" s="109" t="str" cm="1">
        <f t="array" ref="N265">IF($K265="","",MAX(0,INDEX('2_Review &amp; Audit'!$R:$R,$K265)-SUMIFS($O$7:O264,$K$7:K264,$K265)))</f>
        <v/>
      </c>
      <c r="O265" s="109" t="str">
        <f>IF(OR($K265="",$N265="",$F265=""),"",MIN($F265,$N265))</f>
        <v/>
      </c>
      <c r="P265" s="112" t="str">
        <f>IF($O265="","",$O265*$G265)</f>
        <v/>
      </c>
      <c r="Q265" s="112" t="str">
        <f>IF($M265="","",$H265-IF($P265="",0,$P265)-IF($Y265="",0,$Y265)-IF($AH265="",0,$AH265)-IF($AQ265="",0,$AQ265))</f>
        <v/>
      </c>
      <c r="R265" s="112" t="str">
        <f t="shared" si="41"/>
        <v/>
      </c>
      <c r="S265" s="96" t="str">
        <f>IF($M265="","",MAX(0,N($F265)-N($O265)))</f>
        <v/>
      </c>
      <c r="T265" s="96" t="str" cm="1">
        <f t="array" ref="T265">IF(OR($D265="",$S265="",N($S265)&lt;=0),"",IFERROR(MATCH(1,INDEX(('2_Review &amp; Audit'!$F$6:$F$505=$A265)*('2_Review &amp; Audit'!$I$6:$I$505&gt;=$E265-30)*('2_Review &amp; Audit'!$I$6:$I$505&lt;=$E265+30)*('2_Review &amp; Audit'!$R$6:$R$505&gt;0)*(ROW('2_Review &amp; Audit'!$R$6:$R$505)&gt;$K265),0),0)+5,""))</f>
        <v/>
      </c>
      <c r="U265" s="96" t="str" cm="1">
        <f t="array" ref="U265">IF($T265="","",INDEX('2_Review &amp; Audit'!$H:$H,$T265))</f>
        <v/>
      </c>
      <c r="V265" s="108" t="str">
        <f t="array" ref="V265">IF($T265="","",INDEX('2_Review &amp; Audit'!$I:$I,$T265))</f>
        <v/>
      </c>
      <c r="W265" s="96" t="str">
        <f t="array" ref="W265">IF($T265="","",MAX(0,INDEX('2_Review &amp; Audit'!$H:$H,$T265)-SUMIFS($X$7:X264,$T$7:T264,$T265)))</f>
        <v/>
      </c>
      <c r="X265" s="96" t="str">
        <f t="shared" si="38"/>
        <v/>
      </c>
      <c r="Y265" s="117" t="str">
        <f>IF($X265="","",$X265*$G265)</f>
        <v/>
      </c>
      <c r="Z265" s="117" t="str">
        <f>IF($T265="","",$H265-IF($P265="",0,$P265)-IF($Y265="",0,$Y265))</f>
        <v/>
      </c>
      <c r="AA265" s="117" t="str">
        <f t="shared" si="39"/>
        <v/>
      </c>
      <c r="AB265" s="96" t="str">
        <f t="shared" si="42"/>
        <v/>
      </c>
      <c r="AC265" s="96" t="str">
        <f>IF(OR($D265="",$AB265="",N($AB265)&lt;=0),"",IFERROR(MATCH(1,INDEX(('2_Review &amp; Audit'!$F$6:$F$505=$A265)*('2_Review &amp; Audit'!$I$6:$I$505&gt;=$E265-30)*('2_Review &amp; Audit'!$I$6:$I$505&lt;=$E265+30)*('2_Review &amp; Audit'!$R$6:$R$505&gt;0)*(ROW('2_Review &amp; Audit'!$R$6:$R$505)&gt;$T265),0),0)+5,""))</f>
        <v/>
      </c>
      <c r="AD265" s="96" t="str" cm="1">
        <f t="array" ref="AD265">IF($AC265="","",INDEX('2_Review &amp; Audit'!$H:$H,$AC265))</f>
        <v/>
      </c>
      <c r="AE265" s="108" t="str">
        <f>IF($AC265="","",INDEX('2_Review &amp; Audit'!$I:$I,$AC265))</f>
        <v/>
      </c>
      <c r="AF265" s="96" t="str">
        <f>IF($AC265="","",MAX(0,INDEX('2_Review &amp; Audit'!$H:$H,$AC265)-SUMIFS($AG$7:AG264,$AC$7:AC264,$AC265)))</f>
        <v/>
      </c>
      <c r="AG265" s="96" t="str">
        <f>IF(OR($D265="",$AB265="",$AF265=""),"",MIN($AB265,$AF265))</f>
        <v/>
      </c>
      <c r="AH265" s="117" t="str">
        <f>IF($AG265="","",$AG265*$G265)</f>
        <v/>
      </c>
      <c r="AI265" s="117" t="str">
        <f>IF($AC265="","",$H265-IF($P265="",0,$P265)-IF($Y265="",0,$Y265)-IF($AH265="",0,$AH265))</f>
        <v/>
      </c>
      <c r="AJ265" s="117" t="str">
        <f t="shared" si="40"/>
        <v/>
      </c>
      <c r="AK265" s="96" t="str">
        <f t="shared" si="43"/>
        <v/>
      </c>
      <c r="AL265" s="96" t="str" cm="1">
        <f t="array" ref="AL265">IF(OR($D265="",$AK265="",N($AK265)&lt;=0),"",IFERROR(MATCH(1,INDEX(('2_Review &amp; Audit'!$F$6:$F$505=$A265)*('2_Review &amp; Audit'!$I$6:$I$505&gt;=$E265-30)*('2_Review &amp; Audit'!$I$6:$I$505&lt;=$E265+30)*('2_Review &amp; Audit'!$R$6:$R$505&gt;0)*(ROW('2_Review &amp; Audit'!$R$6:$R$505)&gt;$AC265),0),0)+5,""))</f>
        <v/>
      </c>
      <c r="AM265" s="96" t="str">
        <f>IF($AL265="","",INDEX('2_Review &amp; Audit'!$H:$H,$AL265))</f>
        <v/>
      </c>
      <c r="AN265" s="108" t="str">
        <f>IF($AL265="","",INDEX('2_Review &amp; Audit'!$I:$I,$AL265))</f>
        <v/>
      </c>
      <c r="AO265" s="96" t="str">
        <f>IF($AL265="","",MAX(0,INDEX('2_Review &amp; Audit'!$H:$H,$AL265)-SUMIFS($AP$7:AP264,$AL$7:AL264,$AL265)))</f>
        <v/>
      </c>
      <c r="AP265" s="96" t="str">
        <f>IF(OR($D265="",$AK265="",$AO265=""),"",MIN($AK265,$AO265))</f>
        <v/>
      </c>
      <c r="AQ265" s="117" t="str">
        <f>IF($AP265="","",$AP265*$G265)</f>
        <v/>
      </c>
      <c r="AR265" s="117" t="str">
        <f>IF($AL265="","",$H265-IF($P265="",0,$P265)-IF($Y265="",0,$Y265)-IF($AH265="",0,$AH265)-IF($AQ265="",0,$AQ265))</f>
        <v/>
      </c>
      <c r="AS265" s="117" t="str">
        <f t="shared" si="44"/>
        <v/>
      </c>
      <c r="AT265" s="96" t="str">
        <f t="shared" si="45"/>
        <v/>
      </c>
      <c r="AU265" s="96"/>
    </row>
    <row r="266" spans="1:47" ht="12.75" customHeight="1" x14ac:dyDescent="0.2">
      <c r="A266" s="96" t="str">
        <f>IFERROR(INDEX('2_Review &amp; Audit'!$F$6:$F$505,MATCH(ROW()-5,'2_Review &amp; Audit'!$AC$6:$AC$505,0)),"")</f>
        <v/>
      </c>
      <c r="B266" s="96" t="str">
        <f>IF($A266="","",INDEX('2_Review &amp; Audit'!$C$6:$C$505,MATCH(ROW()-5,'2_Review &amp; Audit'!$AC$6:$AC$505,0)))</f>
        <v/>
      </c>
      <c r="C266" s="96" t="str">
        <f>IF($A266="","",INDEX('2_Review &amp; Audit'!$D$6:$D$505,MATCH(ROW()-5,'2_Review &amp; Audit'!$AC$6:$AC$505,0)))</f>
        <v/>
      </c>
      <c r="D266" s="114" t="str">
        <f>IF($A266="","",INDEX('2_Review &amp; Audit'!$H$6:$H$505,MATCH(ROW()-5,'2_Review &amp; Audit'!$AC$6:$AC$505,0)))</f>
        <v/>
      </c>
      <c r="E266" s="108" t="str">
        <f>IF($A266="","",INDEX('2_Review &amp; Audit'!$M$6:$M$505,MATCH(ROW()-5,'2_Review &amp; Audit'!$AC$6:$AC$505,0)))</f>
        <v/>
      </c>
      <c r="F266" s="109" t="str">
        <f>IF($A266="","",IF(INDEX('2_Review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66" s="142" t="str">
        <f>IF(OR($A266="",$F266=0),"",ABS(INDEX('2_Review &amp; Audit'!$Q$6:$Q$505,MATCH(ROW()-5,'2_Review &amp; Audit'!$AC$6:$AC$505,0))/$F266))</f>
        <v/>
      </c>
      <c r="H266" s="142" t="str">
        <f>IF($A266="","",ABS(INDEX('2_Review &amp; Audit'!$Q$6:$Q$505,MATCH(ROW()-5,'2_Review &amp; Audit'!$AC$6:$AC$505,0))))</f>
        <v/>
      </c>
      <c r="I266" s="96" t="str">
        <f>IF($A266="","",INDEX('2_Review &amp; Audit'!$Y$6:$Y$505,MATCH(ROW()-5,'2_Review &amp; Audit'!$AC$6:$AC$505,0)))</f>
        <v/>
      </c>
      <c r="J266" s="110" t="str">
        <f>IF($A266="","",IFERROR(MATCH(ROW()-5,'2_Review &amp; Audit'!$AC$6:$AC$505,0)+5,""))</f>
        <v/>
      </c>
      <c r="K266" s="96" t="str" cm="1">
        <f t="array" ref="K266">IF($A266="","",IF($AU266&lt;&gt;"",IFERROR(MATCH($AU266,'2_Review &amp; Audit'!$H$6:$H$505,0)+5,""),IFERROR(MATCH(1,INDEX(('2_Review &amp; Audit'!$F$6:$F$505=$A266)*('2_Review &amp; Audit'!$I$6:$I$505&gt;=$E266-30)*('2_Review &amp; Audit'!$I$6:$I$505&lt;=$E266+30)*('2_Review &amp; Audit'!$R$6:$R$505&gt;0),0),0)+5,"")))</f>
        <v/>
      </c>
      <c r="L266" s="110" t="str" cm="1">
        <f t="array" ref="L266">IF($K266="","",INDEX('2_Review &amp; Audit'!$H:$H,$K266))</f>
        <v/>
      </c>
      <c r="M266" s="111" t="str">
        <f>IF($K266="","",INDEX('2_Review &amp; Audit'!$I:$I,$K266))</f>
        <v/>
      </c>
      <c r="N266" s="109" t="str" cm="1">
        <f t="array" ref="N266">IF($K266="","",MAX(0,INDEX('2_Review &amp; Audit'!$R:$R,$K266)-SUMIFS($O$7:O265,$K$7:K265,$K266)))</f>
        <v/>
      </c>
      <c r="O266" s="109" t="str">
        <f>IF(OR($K266="",$N266="",$F266=""),"",MIN($F266,$N266))</f>
        <v/>
      </c>
      <c r="P266" s="112" t="str">
        <f>IF($O266="","",$O266*$G266)</f>
        <v/>
      </c>
      <c r="Q266" s="112" t="str">
        <f>IF($M266="","",$H266-IF($P266="",0,$P266)-IF($Y266="",0,$Y266)-IF($AH266="",0,$AH266)-IF($AQ266="",0,$AQ266))</f>
        <v/>
      </c>
      <c r="R266" s="112" t="str">
        <f t="shared" si="41"/>
        <v/>
      </c>
      <c r="S266" s="96" t="str">
        <f>IF($M266="","",MAX(0,N($F266)-N($O266)))</f>
        <v/>
      </c>
      <c r="T266" s="96" t="str" cm="1">
        <f t="array" ref="T266">IF(OR($D266="",$S266="",N($S266)&lt;=0),"",IFERROR(MATCH(1,INDEX(('2_Review &amp; Audit'!$F$6:$F$505=$A266)*('2_Review &amp; Audit'!$I$6:$I$505&gt;=$E266-30)*('2_Review &amp; Audit'!$I$6:$I$505&lt;=$E266+30)*('2_Review &amp; Audit'!$R$6:$R$505&gt;0)*(ROW('2_Review &amp; Audit'!$R$6:$R$505)&gt;$K266),0),0)+5,""))</f>
        <v/>
      </c>
      <c r="U266" s="96" t="str" cm="1">
        <f t="array" ref="U266">IF($T266="","",INDEX('2_Review &amp; Audit'!$H:$H,$T266))</f>
        <v/>
      </c>
      <c r="V266" s="108" t="str">
        <f t="array" ref="V266">IF($T266="","",INDEX('2_Review &amp; Audit'!$I:$I,$T266))</f>
        <v/>
      </c>
      <c r="W266" s="96" t="str">
        <f t="array" ref="W266">IF($T266="","",MAX(0,INDEX('2_Review &amp; Audit'!$H:$H,$T266)-SUMIFS($X$7:X265,$T$7:T265,$T266)))</f>
        <v/>
      </c>
      <c r="X266" s="96" t="str">
        <f t="shared" si="38"/>
        <v/>
      </c>
      <c r="Y266" s="117" t="str">
        <f>IF($X266="","",$X266*$G266)</f>
        <v/>
      </c>
      <c r="Z266" s="117" t="str">
        <f>IF($T266="","",$H266-IF($P266="",0,$P266)-IF($Y266="",0,$Y266))</f>
        <v/>
      </c>
      <c r="AA266" s="117" t="str">
        <f t="shared" si="39"/>
        <v/>
      </c>
      <c r="AB266" s="96" t="str">
        <f t="shared" si="42"/>
        <v/>
      </c>
      <c r="AC266" s="96" t="str">
        <f>IF(OR($D266="",$AB266="",N($AB266)&lt;=0),"",IFERROR(MATCH(1,INDEX(('2_Review &amp; Audit'!$F$6:$F$505=$A266)*('2_Review &amp; Audit'!$I$6:$I$505&gt;=$E266-30)*('2_Review &amp; Audit'!$I$6:$I$505&lt;=$E266+30)*('2_Review &amp; Audit'!$R$6:$R$505&gt;0)*(ROW('2_Review &amp; Audit'!$R$6:$R$505)&gt;$T266),0),0)+5,""))</f>
        <v/>
      </c>
      <c r="AD266" s="96" t="str" cm="1">
        <f t="array" ref="AD266">IF($AC266="","",INDEX('2_Review &amp; Audit'!$H:$H,$AC266))</f>
        <v/>
      </c>
      <c r="AE266" s="108" t="str">
        <f>IF($AC266="","",INDEX('2_Review &amp; Audit'!$I:$I,$AC266))</f>
        <v/>
      </c>
      <c r="AF266" s="96" t="str">
        <f>IF($AC266="","",MAX(0,INDEX('2_Review &amp; Audit'!$H:$H,$AC266)-SUMIFS($AG$7:AG265,$AC$7:AC265,$AC266)))</f>
        <v/>
      </c>
      <c r="AG266" s="96" t="str">
        <f>IF(OR($D266="",$AB266="",$AF266=""),"",MIN($AB266,$AF266))</f>
        <v/>
      </c>
      <c r="AH266" s="117" t="str">
        <f>IF($AG266="","",$AG266*$G266)</f>
        <v/>
      </c>
      <c r="AI266" s="117" t="str">
        <f>IF($AC266="","",$H266-IF($P266="",0,$P266)-IF($Y266="",0,$Y266)-IF($AH266="",0,$AH266))</f>
        <v/>
      </c>
      <c r="AJ266" s="117" t="str">
        <f t="shared" si="40"/>
        <v/>
      </c>
      <c r="AK266" s="96" t="str">
        <f t="shared" si="43"/>
        <v/>
      </c>
      <c r="AL266" s="96" t="str" cm="1">
        <f t="array" ref="AL266">IF(OR($D266="",$AK266="",N($AK266)&lt;=0),"",IFERROR(MATCH(1,INDEX(('2_Review &amp; Audit'!$F$6:$F$505=$A266)*('2_Review &amp; Audit'!$I$6:$I$505&gt;=$E266-30)*('2_Review &amp; Audit'!$I$6:$I$505&lt;=$E266+30)*('2_Review &amp; Audit'!$R$6:$R$505&gt;0)*(ROW('2_Review &amp; Audit'!$R$6:$R$505)&gt;$AC266),0),0)+5,""))</f>
        <v/>
      </c>
      <c r="AM266" s="96" t="str">
        <f>IF($AL266="","",INDEX('2_Review &amp; Audit'!$H:$H,$AL266))</f>
        <v/>
      </c>
      <c r="AN266" s="108" t="str">
        <f>IF($AL266="","",INDEX('2_Review &amp; Audit'!$I:$I,$AL266))</f>
        <v/>
      </c>
      <c r="AO266" s="96" t="str">
        <f>IF($AL266="","",MAX(0,INDEX('2_Review &amp; Audit'!$H:$H,$AL266)-SUMIFS($AP$7:AP265,$AL$7:AL265,$AL266)))</f>
        <v/>
      </c>
      <c r="AP266" s="96" t="str">
        <f>IF(OR($D266="",$AK266="",$AO266=""),"",MIN($AK266,$AO266))</f>
        <v/>
      </c>
      <c r="AQ266" s="117" t="str">
        <f>IF($AP266="","",$AP266*$G266)</f>
        <v/>
      </c>
      <c r="AR266" s="117" t="str">
        <f>IF($AL266="","",$H266-IF($P266="",0,$P266)-IF($Y266="",0,$Y266)-IF($AH266="",0,$AH266)-IF($AQ266="",0,$AQ266))</f>
        <v/>
      </c>
      <c r="AS266" s="117" t="str">
        <f t="shared" si="44"/>
        <v/>
      </c>
      <c r="AT266" s="96" t="str">
        <f t="shared" si="45"/>
        <v/>
      </c>
      <c r="AU266" s="96"/>
    </row>
    <row r="267" spans="1:47" ht="12.75" customHeight="1" x14ac:dyDescent="0.2">
      <c r="A267" s="96" t="str">
        <f>IFERROR(INDEX('2_Review &amp; Audit'!$F$6:$F$505,MATCH(ROW()-5,'2_Review &amp; Audit'!$AC$6:$AC$505,0)),"")</f>
        <v/>
      </c>
      <c r="B267" s="96" t="str">
        <f>IF($A267="","",INDEX('2_Review &amp; Audit'!$C$6:$C$505,MATCH(ROW()-5,'2_Review &amp; Audit'!$AC$6:$AC$505,0)))</f>
        <v/>
      </c>
      <c r="C267" s="96" t="str">
        <f>IF($A267="","",INDEX('2_Review &amp; Audit'!$D$6:$D$505,MATCH(ROW()-5,'2_Review &amp; Audit'!$AC$6:$AC$505,0)))</f>
        <v/>
      </c>
      <c r="D267" s="114" t="str">
        <f>IF($A267="","",INDEX('2_Review &amp; Audit'!$H$6:$H$505,MATCH(ROW()-5,'2_Review &amp; Audit'!$AC$6:$AC$505,0)))</f>
        <v/>
      </c>
      <c r="E267" s="108" t="str">
        <f>IF($A267="","",INDEX('2_Review &amp; Audit'!$M$6:$M$505,MATCH(ROW()-5,'2_Review &amp; Audit'!$AC$6:$AC$505,0)))</f>
        <v/>
      </c>
      <c r="F267" s="109" t="str">
        <f>IF($A267="","",IF(INDEX('2_Review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67" s="142" t="str">
        <f>IF(OR($A267="",$F267=0),"",ABS(INDEX('2_Review &amp; Audit'!$Q$6:$Q$505,MATCH(ROW()-5,'2_Review &amp; Audit'!$AC$6:$AC$505,0))/$F267))</f>
        <v/>
      </c>
      <c r="H267" s="142" t="str">
        <f>IF($A267="","",ABS(INDEX('2_Review &amp; Audit'!$Q$6:$Q$505,MATCH(ROW()-5,'2_Review &amp; Audit'!$AC$6:$AC$505,0))))</f>
        <v/>
      </c>
      <c r="I267" s="96" t="str">
        <f>IF($A267="","",INDEX('2_Review &amp; Audit'!$Y$6:$Y$505,MATCH(ROW()-5,'2_Review &amp; Audit'!$AC$6:$AC$505,0)))</f>
        <v/>
      </c>
      <c r="J267" s="110" t="str">
        <f>IF($A267="","",IFERROR(MATCH(ROW()-5,'2_Review &amp; Audit'!$AC$6:$AC$505,0)+5,""))</f>
        <v/>
      </c>
      <c r="K267" s="96" t="str" cm="1">
        <f t="array" ref="K267">IF($A267="","",IF($AU267&lt;&gt;"",IFERROR(MATCH($AU267,'2_Review &amp; Audit'!$H$6:$H$505,0)+5,""),IFERROR(MATCH(1,INDEX(('2_Review &amp; Audit'!$F$6:$F$505=$A267)*('2_Review &amp; Audit'!$I$6:$I$505&gt;=$E267-30)*('2_Review &amp; Audit'!$I$6:$I$505&lt;=$E267+30)*('2_Review &amp; Audit'!$R$6:$R$505&gt;0),0),0)+5,"")))</f>
        <v/>
      </c>
      <c r="L267" s="110" t="str" cm="1">
        <f t="array" ref="L267">IF($K267="","",INDEX('2_Review &amp; Audit'!$H:$H,$K267))</f>
        <v/>
      </c>
      <c r="M267" s="111" t="str">
        <f>IF($K267="","",INDEX('2_Review &amp; Audit'!$I:$I,$K267))</f>
        <v/>
      </c>
      <c r="N267" s="109" t="str" cm="1">
        <f t="array" ref="N267">IF($K267="","",MAX(0,INDEX('2_Review &amp; Audit'!$R:$R,$K267)-SUMIFS($O$7:O266,$K$7:K266,$K267)))</f>
        <v/>
      </c>
      <c r="O267" s="109" t="str">
        <f>IF(OR($K267="",$N267="",$F267=""),"",MIN($F267,$N267))</f>
        <v/>
      </c>
      <c r="P267" s="112" t="str">
        <f>IF($O267="","",$O267*$G267)</f>
        <v/>
      </c>
      <c r="Q267" s="112" t="str">
        <f>IF($M267="","",$H267-IF($P267="",0,$P267)-IF($Y267="",0,$Y267)-IF($AH267="",0,$AH267)-IF($AQ267="",0,$AQ267))</f>
        <v/>
      </c>
      <c r="R267" s="112" t="str">
        <f t="shared" si="41"/>
        <v/>
      </c>
      <c r="S267" s="96" t="str">
        <f>IF($M267="","",MAX(0,N($F267)-N($O267)))</f>
        <v/>
      </c>
      <c r="T267" s="96" t="str" cm="1">
        <f t="array" ref="T267">IF(OR($D267="",$S267="",N($S267)&lt;=0),"",IFERROR(MATCH(1,INDEX(('2_Review &amp; Audit'!$F$6:$F$505=$A267)*('2_Review &amp; Audit'!$I$6:$I$505&gt;=$E267-30)*('2_Review &amp; Audit'!$I$6:$I$505&lt;=$E267+30)*('2_Review &amp; Audit'!$R$6:$R$505&gt;0)*(ROW('2_Review &amp; Audit'!$R$6:$R$505)&gt;$K267),0),0)+5,""))</f>
        <v/>
      </c>
      <c r="U267" s="96" t="str" cm="1">
        <f t="array" ref="U267">IF($T267="","",INDEX('2_Review &amp; Audit'!$H:$H,$T267))</f>
        <v/>
      </c>
      <c r="V267" s="108" t="str">
        <f t="array" ref="V267">IF($T267="","",INDEX('2_Review &amp; Audit'!$I:$I,$T267))</f>
        <v/>
      </c>
      <c r="W267" s="96" t="str">
        <f t="array" ref="W267">IF($T267="","",MAX(0,INDEX('2_Review &amp; Audit'!$H:$H,$T267)-SUMIFS($X$7:X266,$T$7:T266,$T267)))</f>
        <v/>
      </c>
      <c r="X267" s="96" t="str">
        <f t="shared" si="38"/>
        <v/>
      </c>
      <c r="Y267" s="117" t="str">
        <f>IF($X267="","",$X267*$G267)</f>
        <v/>
      </c>
      <c r="Z267" s="117" t="str">
        <f>IF($T267="","",$H267-IF($P267="",0,$P267)-IF($Y267="",0,$Y267))</f>
        <v/>
      </c>
      <c r="AA267" s="117" t="str">
        <f t="shared" si="39"/>
        <v/>
      </c>
      <c r="AB267" s="96" t="str">
        <f t="shared" si="42"/>
        <v/>
      </c>
      <c r="AC267" s="96" t="str">
        <f>IF(OR($D267="",$AB267="",N($AB267)&lt;=0),"",IFERROR(MATCH(1,INDEX(('2_Review &amp; Audit'!$F$6:$F$505=$A267)*('2_Review &amp; Audit'!$I$6:$I$505&gt;=$E267-30)*('2_Review &amp; Audit'!$I$6:$I$505&lt;=$E267+30)*('2_Review &amp; Audit'!$R$6:$R$505&gt;0)*(ROW('2_Review &amp; Audit'!$R$6:$R$505)&gt;$T267),0),0)+5,""))</f>
        <v/>
      </c>
      <c r="AD267" s="96" t="str" cm="1">
        <f t="array" ref="AD267">IF($AC267="","",INDEX('2_Review &amp; Audit'!$H:$H,$AC267))</f>
        <v/>
      </c>
      <c r="AE267" s="108" t="str">
        <f>IF($AC267="","",INDEX('2_Review &amp; Audit'!$I:$I,$AC267))</f>
        <v/>
      </c>
      <c r="AF267" s="96" t="str">
        <f>IF($AC267="","",MAX(0,INDEX('2_Review &amp; Audit'!$H:$H,$AC267)-SUMIFS($AG$7:AG266,$AC$7:AC266,$AC267)))</f>
        <v/>
      </c>
      <c r="AG267" s="96" t="str">
        <f>IF(OR($D267="",$AB267="",$AF267=""),"",MIN($AB267,$AF267))</f>
        <v/>
      </c>
      <c r="AH267" s="117" t="str">
        <f>IF($AG267="","",$AG267*$G267)</f>
        <v/>
      </c>
      <c r="AI267" s="117" t="str">
        <f>IF($AC267="","",$H267-IF($P267="",0,$P267)-IF($Y267="",0,$Y267)-IF($AH267="",0,$AH267))</f>
        <v/>
      </c>
      <c r="AJ267" s="117" t="str">
        <f t="shared" si="40"/>
        <v/>
      </c>
      <c r="AK267" s="96" t="str">
        <f t="shared" si="43"/>
        <v/>
      </c>
      <c r="AL267" s="96" t="str" cm="1">
        <f t="array" ref="AL267">IF(OR($D267="",$AK267="",N($AK267)&lt;=0),"",IFERROR(MATCH(1,INDEX(('2_Review &amp; Audit'!$F$6:$F$505=$A267)*('2_Review &amp; Audit'!$I$6:$I$505&gt;=$E267-30)*('2_Review &amp; Audit'!$I$6:$I$505&lt;=$E267+30)*('2_Review &amp; Audit'!$R$6:$R$505&gt;0)*(ROW('2_Review &amp; Audit'!$R$6:$R$505)&gt;$AC267),0),0)+5,""))</f>
        <v/>
      </c>
      <c r="AM267" s="96" t="str">
        <f>IF($AL267="","",INDEX('2_Review &amp; Audit'!$H:$H,$AL267))</f>
        <v/>
      </c>
      <c r="AN267" s="108" t="str">
        <f>IF($AL267="","",INDEX('2_Review &amp; Audit'!$I:$I,$AL267))</f>
        <v/>
      </c>
      <c r="AO267" s="96" t="str">
        <f>IF($AL267="","",MAX(0,INDEX('2_Review &amp; Audit'!$H:$H,$AL267)-SUMIFS($AP$7:AP266,$AL$7:AL266,$AL267)))</f>
        <v/>
      </c>
      <c r="AP267" s="96" t="str">
        <f>IF(OR($D267="",$AK267="",$AO267=""),"",MIN($AK267,$AO267))</f>
        <v/>
      </c>
      <c r="AQ267" s="117" t="str">
        <f>IF($AP267="","",$AP267*$G267)</f>
        <v/>
      </c>
      <c r="AR267" s="117" t="str">
        <f>IF($AL267="","",$H267-IF($P267="",0,$P267)-IF($Y267="",0,$Y267)-IF($AH267="",0,$AH267)-IF($AQ267="",0,$AQ267))</f>
        <v/>
      </c>
      <c r="AS267" s="117" t="str">
        <f t="shared" si="44"/>
        <v/>
      </c>
      <c r="AT267" s="96" t="str">
        <f t="shared" si="45"/>
        <v/>
      </c>
      <c r="AU267" s="96"/>
    </row>
    <row r="268" spans="1:47" ht="12.75" customHeight="1" x14ac:dyDescent="0.2">
      <c r="A268" s="96" t="str">
        <f>IFERROR(INDEX('2_Review &amp; Audit'!$F$6:$F$505,MATCH(ROW()-5,'2_Review &amp; Audit'!$AC$6:$AC$505,0)),"")</f>
        <v/>
      </c>
      <c r="B268" s="96" t="str">
        <f>IF($A268="","",INDEX('2_Review &amp; Audit'!$C$6:$C$505,MATCH(ROW()-5,'2_Review &amp; Audit'!$AC$6:$AC$505,0)))</f>
        <v/>
      </c>
      <c r="C268" s="96" t="str">
        <f>IF($A268="","",INDEX('2_Review &amp; Audit'!$D$6:$D$505,MATCH(ROW()-5,'2_Review &amp; Audit'!$AC$6:$AC$505,0)))</f>
        <v/>
      </c>
      <c r="D268" s="114" t="str">
        <f>IF($A268="","",INDEX('2_Review &amp; Audit'!$H$6:$H$505,MATCH(ROW()-5,'2_Review &amp; Audit'!$AC$6:$AC$505,0)))</f>
        <v/>
      </c>
      <c r="E268" s="108" t="str">
        <f>IF($A268="","",INDEX('2_Review &amp; Audit'!$M$6:$M$505,MATCH(ROW()-5,'2_Review &amp; Audit'!$AC$6:$AC$505,0)))</f>
        <v/>
      </c>
      <c r="F268" s="109" t="str">
        <f>IF($A268="","",IF(INDEX('2_Review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68" s="142" t="str">
        <f>IF(OR($A268="",$F268=0),"",ABS(INDEX('2_Review &amp; Audit'!$Q$6:$Q$505,MATCH(ROW()-5,'2_Review &amp; Audit'!$AC$6:$AC$505,0))/$F268))</f>
        <v/>
      </c>
      <c r="H268" s="142" t="str">
        <f>IF($A268="","",ABS(INDEX('2_Review &amp; Audit'!$Q$6:$Q$505,MATCH(ROW()-5,'2_Review &amp; Audit'!$AC$6:$AC$505,0))))</f>
        <v/>
      </c>
      <c r="I268" s="96" t="str">
        <f>IF($A268="","",INDEX('2_Review &amp; Audit'!$Y$6:$Y$505,MATCH(ROW()-5,'2_Review &amp; Audit'!$AC$6:$AC$505,0)))</f>
        <v/>
      </c>
      <c r="J268" s="110" t="str">
        <f>IF($A268="","",IFERROR(MATCH(ROW()-5,'2_Review &amp; Audit'!$AC$6:$AC$505,0)+5,""))</f>
        <v/>
      </c>
      <c r="K268" s="96" t="str" cm="1">
        <f t="array" ref="K268">IF($A268="","",IF($AU268&lt;&gt;"",IFERROR(MATCH($AU268,'2_Review &amp; Audit'!$H$6:$H$505,0)+5,""),IFERROR(MATCH(1,INDEX(('2_Review &amp; Audit'!$F$6:$F$505=$A268)*('2_Review &amp; Audit'!$I$6:$I$505&gt;=$E268-30)*('2_Review &amp; Audit'!$I$6:$I$505&lt;=$E268+30)*('2_Review &amp; Audit'!$R$6:$R$505&gt;0),0),0)+5,"")))</f>
        <v/>
      </c>
      <c r="L268" s="110" t="str" cm="1">
        <f t="array" ref="L268">IF($K268="","",INDEX('2_Review &amp; Audit'!$H:$H,$K268))</f>
        <v/>
      </c>
      <c r="M268" s="111" t="str">
        <f>IF($K268="","",INDEX('2_Review &amp; Audit'!$I:$I,$K268))</f>
        <v/>
      </c>
      <c r="N268" s="109" t="str" cm="1">
        <f t="array" ref="N268">IF($K268="","",MAX(0,INDEX('2_Review &amp; Audit'!$R:$R,$K268)-SUMIFS($O$7:O267,$K$7:K267,$K268)))</f>
        <v/>
      </c>
      <c r="O268" s="109" t="str">
        <f>IF(OR($K268="",$N268="",$F268=""),"",MIN($F268,$N268))</f>
        <v/>
      </c>
      <c r="P268" s="112" t="str">
        <f>IF($O268="","",$O268*$G268)</f>
        <v/>
      </c>
      <c r="Q268" s="112" t="str">
        <f>IF($M268="","",$H268-IF($P268="",0,$P268)-IF($Y268="",0,$Y268)-IF($AH268="",0,$AH268)-IF($AQ268="",0,$AQ268))</f>
        <v/>
      </c>
      <c r="R268" s="112" t="str">
        <f t="shared" si="41"/>
        <v/>
      </c>
      <c r="S268" s="96" t="str">
        <f>IF($M268="","",MAX(0,N($F268)-N($O268)))</f>
        <v/>
      </c>
      <c r="T268" s="96" t="str" cm="1">
        <f t="array" ref="T268">IF(OR($D268="",$S268="",N($S268)&lt;=0),"",IFERROR(MATCH(1,INDEX(('2_Review &amp; Audit'!$F$6:$F$505=$A268)*('2_Review &amp; Audit'!$I$6:$I$505&gt;=$E268-30)*('2_Review &amp; Audit'!$I$6:$I$505&lt;=$E268+30)*('2_Review &amp; Audit'!$R$6:$R$505&gt;0)*(ROW('2_Review &amp; Audit'!$R$6:$R$505)&gt;$K268),0),0)+5,""))</f>
        <v/>
      </c>
      <c r="U268" s="96" t="str" cm="1">
        <f t="array" ref="U268">IF($T268="","",INDEX('2_Review &amp; Audit'!$H:$H,$T268))</f>
        <v/>
      </c>
      <c r="V268" s="108" t="str">
        <f t="array" ref="V268">IF($T268="","",INDEX('2_Review &amp; Audit'!$I:$I,$T268))</f>
        <v/>
      </c>
      <c r="W268" s="96" t="str">
        <f t="array" ref="W268">IF($T268="","",MAX(0,INDEX('2_Review &amp; Audit'!$H:$H,$T268)-SUMIFS($X$7:X267,$T$7:T267,$T268)))</f>
        <v/>
      </c>
      <c r="X268" s="96" t="str">
        <f t="shared" si="38"/>
        <v/>
      </c>
      <c r="Y268" s="117" t="str">
        <f>IF($X268="","",$X268*$G268)</f>
        <v/>
      </c>
      <c r="Z268" s="117" t="str">
        <f>IF($T268="","",$H268-IF($P268="",0,$P268)-IF($Y268="",0,$Y268))</f>
        <v/>
      </c>
      <c r="AA268" s="117" t="str">
        <f t="shared" si="39"/>
        <v/>
      </c>
      <c r="AB268" s="96" t="str">
        <f t="shared" si="42"/>
        <v/>
      </c>
      <c r="AC268" s="96" t="str">
        <f>IF(OR($D268="",$AB268="",N($AB268)&lt;=0),"",IFERROR(MATCH(1,INDEX(('2_Review &amp; Audit'!$F$6:$F$505=$A268)*('2_Review &amp; Audit'!$I$6:$I$505&gt;=$E268-30)*('2_Review &amp; Audit'!$I$6:$I$505&lt;=$E268+30)*('2_Review &amp; Audit'!$R$6:$R$505&gt;0)*(ROW('2_Review &amp; Audit'!$R$6:$R$505)&gt;$T268),0),0)+5,""))</f>
        <v/>
      </c>
      <c r="AD268" s="96" t="str" cm="1">
        <f t="array" ref="AD268">IF($AC268="","",INDEX('2_Review &amp; Audit'!$H:$H,$AC268))</f>
        <v/>
      </c>
      <c r="AE268" s="108" t="str">
        <f>IF($AC268="","",INDEX('2_Review &amp; Audit'!$I:$I,$AC268))</f>
        <v/>
      </c>
      <c r="AF268" s="96" t="str">
        <f>IF($AC268="","",MAX(0,INDEX('2_Review &amp; Audit'!$H:$H,$AC268)-SUMIFS($AG$7:AG267,$AC$7:AC267,$AC268)))</f>
        <v/>
      </c>
      <c r="AG268" s="96" t="str">
        <f>IF(OR($D268="",$AB268="",$AF268=""),"",MIN($AB268,$AF268))</f>
        <v/>
      </c>
      <c r="AH268" s="117" t="str">
        <f>IF($AG268="","",$AG268*$G268)</f>
        <v/>
      </c>
      <c r="AI268" s="117" t="str">
        <f>IF($AC268="","",$H268-IF($P268="",0,$P268)-IF($Y268="",0,$Y268)-IF($AH268="",0,$AH268))</f>
        <v/>
      </c>
      <c r="AJ268" s="117" t="str">
        <f t="shared" si="40"/>
        <v/>
      </c>
      <c r="AK268" s="96" t="str">
        <f t="shared" si="43"/>
        <v/>
      </c>
      <c r="AL268" s="96" t="str" cm="1">
        <f t="array" ref="AL268">IF(OR($D268="",$AK268="",N($AK268)&lt;=0),"",IFERROR(MATCH(1,INDEX(('2_Review &amp; Audit'!$F$6:$F$505=$A268)*('2_Review &amp; Audit'!$I$6:$I$505&gt;=$E268-30)*('2_Review &amp; Audit'!$I$6:$I$505&lt;=$E268+30)*('2_Review &amp; Audit'!$R$6:$R$505&gt;0)*(ROW('2_Review &amp; Audit'!$R$6:$R$505)&gt;$AC268),0),0)+5,""))</f>
        <v/>
      </c>
      <c r="AM268" s="96" t="str">
        <f>IF($AL268="","",INDEX('2_Review &amp; Audit'!$H:$H,$AL268))</f>
        <v/>
      </c>
      <c r="AN268" s="108" t="str">
        <f>IF($AL268="","",INDEX('2_Review &amp; Audit'!$I:$I,$AL268))</f>
        <v/>
      </c>
      <c r="AO268" s="96" t="str">
        <f>IF($AL268="","",MAX(0,INDEX('2_Review &amp; Audit'!$H:$H,$AL268)-SUMIFS($AP$7:AP267,$AL$7:AL267,$AL268)))</f>
        <v/>
      </c>
      <c r="AP268" s="96" t="str">
        <f>IF(OR($D268="",$AK268="",$AO268=""),"",MIN($AK268,$AO268))</f>
        <v/>
      </c>
      <c r="AQ268" s="117" t="str">
        <f>IF($AP268="","",$AP268*$G268)</f>
        <v/>
      </c>
      <c r="AR268" s="117" t="str">
        <f>IF($AL268="","",$H268-IF($P268="",0,$P268)-IF($Y268="",0,$Y268)-IF($AH268="",0,$AH268)-IF($AQ268="",0,$AQ268))</f>
        <v/>
      </c>
      <c r="AS268" s="117" t="str">
        <f t="shared" si="44"/>
        <v/>
      </c>
      <c r="AT268" s="96" t="str">
        <f t="shared" si="45"/>
        <v/>
      </c>
      <c r="AU268" s="96"/>
    </row>
    <row r="269" spans="1:47" ht="12.75" customHeight="1" x14ac:dyDescent="0.2">
      <c r="A269" s="96" t="str">
        <f>IFERROR(INDEX('2_Review &amp; Audit'!$F$6:$F$505,MATCH(ROW()-5,'2_Review &amp; Audit'!$AC$6:$AC$505,0)),"")</f>
        <v/>
      </c>
      <c r="B269" s="96" t="str">
        <f>IF($A269="","",INDEX('2_Review &amp; Audit'!$C$6:$C$505,MATCH(ROW()-5,'2_Review &amp; Audit'!$AC$6:$AC$505,0)))</f>
        <v/>
      </c>
      <c r="C269" s="96" t="str">
        <f>IF($A269="","",INDEX('2_Review &amp; Audit'!$D$6:$D$505,MATCH(ROW()-5,'2_Review &amp; Audit'!$AC$6:$AC$505,0)))</f>
        <v/>
      </c>
      <c r="D269" s="114" t="str">
        <f>IF($A269="","",INDEX('2_Review &amp; Audit'!$H$6:$H$505,MATCH(ROW()-5,'2_Review &amp; Audit'!$AC$6:$AC$505,0)))</f>
        <v/>
      </c>
      <c r="E269" s="108" t="str">
        <f>IF($A269="","",INDEX('2_Review &amp; Audit'!$M$6:$M$505,MATCH(ROW()-5,'2_Review &amp; Audit'!$AC$6:$AC$505,0)))</f>
        <v/>
      </c>
      <c r="F269" s="109" t="str">
        <f>IF($A269="","",IF(INDEX('2_Review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69" s="142" t="str">
        <f>IF(OR($A269="",$F269=0),"",ABS(INDEX('2_Review &amp; Audit'!$Q$6:$Q$505,MATCH(ROW()-5,'2_Review &amp; Audit'!$AC$6:$AC$505,0))/$F269))</f>
        <v/>
      </c>
      <c r="H269" s="142" t="str">
        <f>IF($A269="","",ABS(INDEX('2_Review &amp; Audit'!$Q$6:$Q$505,MATCH(ROW()-5,'2_Review &amp; Audit'!$AC$6:$AC$505,0))))</f>
        <v/>
      </c>
      <c r="I269" s="96" t="str">
        <f>IF($A269="","",INDEX('2_Review &amp; Audit'!$Y$6:$Y$505,MATCH(ROW()-5,'2_Review &amp; Audit'!$AC$6:$AC$505,0)))</f>
        <v/>
      </c>
      <c r="J269" s="110" t="str">
        <f>IF($A269="","",IFERROR(MATCH(ROW()-5,'2_Review &amp; Audit'!$AC$6:$AC$505,0)+5,""))</f>
        <v/>
      </c>
      <c r="K269" s="96" t="str" cm="1">
        <f t="array" ref="K269">IF($A269="","",IF($AU269&lt;&gt;"",IFERROR(MATCH($AU269,'2_Review &amp; Audit'!$H$6:$H$505,0)+5,""),IFERROR(MATCH(1,INDEX(('2_Review &amp; Audit'!$F$6:$F$505=$A269)*('2_Review &amp; Audit'!$I$6:$I$505&gt;=$E269-30)*('2_Review &amp; Audit'!$I$6:$I$505&lt;=$E269+30)*('2_Review &amp; Audit'!$R$6:$R$505&gt;0),0),0)+5,"")))</f>
        <v/>
      </c>
      <c r="L269" s="110" t="str" cm="1">
        <f t="array" ref="L269">IF($K269="","",INDEX('2_Review &amp; Audit'!$H:$H,$K269))</f>
        <v/>
      </c>
      <c r="M269" s="111" t="str">
        <f>IF($K269="","",INDEX('2_Review &amp; Audit'!$I:$I,$K269))</f>
        <v/>
      </c>
      <c r="N269" s="109" t="str" cm="1">
        <f t="array" ref="N269">IF($K269="","",MAX(0,INDEX('2_Review &amp; Audit'!$R:$R,$K269)-SUMIFS($O$7:O268,$K$7:K268,$K269)))</f>
        <v/>
      </c>
      <c r="O269" s="109" t="str">
        <f>IF(OR($K269="",$N269="",$F269=""),"",MIN($F269,$N269))</f>
        <v/>
      </c>
      <c r="P269" s="112" t="str">
        <f>IF($O269="","",$O269*$G269)</f>
        <v/>
      </c>
      <c r="Q269" s="112" t="str">
        <f>IF($M269="","",$H269-IF($P269="",0,$P269)-IF($Y269="",0,$Y269)-IF($AH269="",0,$AH269)-IF($AQ269="",0,$AQ269))</f>
        <v/>
      </c>
      <c r="R269" s="112" t="str">
        <f t="shared" si="41"/>
        <v/>
      </c>
      <c r="S269" s="96" t="str">
        <f>IF($M269="","",MAX(0,N($F269)-N($O269)))</f>
        <v/>
      </c>
      <c r="T269" s="96" t="str" cm="1">
        <f t="array" ref="T269">IF(OR($D269="",$S269="",N($S269)&lt;=0),"",IFERROR(MATCH(1,INDEX(('2_Review &amp; Audit'!$F$6:$F$505=$A269)*('2_Review &amp; Audit'!$I$6:$I$505&gt;=$E269-30)*('2_Review &amp; Audit'!$I$6:$I$505&lt;=$E269+30)*('2_Review &amp; Audit'!$R$6:$R$505&gt;0)*(ROW('2_Review &amp; Audit'!$R$6:$R$505)&gt;$K269),0),0)+5,""))</f>
        <v/>
      </c>
      <c r="U269" s="96" t="str" cm="1">
        <f t="array" ref="U269">IF($T269="","",INDEX('2_Review &amp; Audit'!$H:$H,$T269))</f>
        <v/>
      </c>
      <c r="V269" s="108" t="str">
        <f t="array" ref="V269">IF($T269="","",INDEX('2_Review &amp; Audit'!$I:$I,$T269))</f>
        <v/>
      </c>
      <c r="W269" s="96" t="str">
        <f t="array" ref="W269">IF($T269="","",MAX(0,INDEX('2_Review &amp; Audit'!$H:$H,$T269)-SUMIFS($X$7:X268,$T$7:T268,$T269)))</f>
        <v/>
      </c>
      <c r="X269" s="96" t="str">
        <f t="shared" si="38"/>
        <v/>
      </c>
      <c r="Y269" s="117" t="str">
        <f>IF($X269="","",$X269*$G269)</f>
        <v/>
      </c>
      <c r="Z269" s="117" t="str">
        <f>IF($T269="","",$H269-IF($P269="",0,$P269)-IF($Y269="",0,$Y269))</f>
        <v/>
      </c>
      <c r="AA269" s="117" t="str">
        <f t="shared" si="39"/>
        <v/>
      </c>
      <c r="AB269" s="96" t="str">
        <f t="shared" si="42"/>
        <v/>
      </c>
      <c r="AC269" s="96" t="str">
        <f>IF(OR($D269="",$AB269="",N($AB269)&lt;=0),"",IFERROR(MATCH(1,INDEX(('2_Review &amp; Audit'!$F$6:$F$505=$A269)*('2_Review &amp; Audit'!$I$6:$I$505&gt;=$E269-30)*('2_Review &amp; Audit'!$I$6:$I$505&lt;=$E269+30)*('2_Review &amp; Audit'!$R$6:$R$505&gt;0)*(ROW('2_Review &amp; Audit'!$R$6:$R$505)&gt;$T269),0),0)+5,""))</f>
        <v/>
      </c>
      <c r="AD269" s="96" t="str" cm="1">
        <f t="array" ref="AD269">IF($AC269="","",INDEX('2_Review &amp; Audit'!$H:$H,$AC269))</f>
        <v/>
      </c>
      <c r="AE269" s="108" t="str">
        <f>IF($AC269="","",INDEX('2_Review &amp; Audit'!$I:$I,$AC269))</f>
        <v/>
      </c>
      <c r="AF269" s="96" t="str">
        <f>IF($AC269="","",MAX(0,INDEX('2_Review &amp; Audit'!$H:$H,$AC269)-SUMIFS($AG$7:AG268,$AC$7:AC268,$AC269)))</f>
        <v/>
      </c>
      <c r="AG269" s="96" t="str">
        <f>IF(OR($D269="",$AB269="",$AF269=""),"",MIN($AB269,$AF269))</f>
        <v/>
      </c>
      <c r="AH269" s="117" t="str">
        <f>IF($AG269="","",$AG269*$G269)</f>
        <v/>
      </c>
      <c r="AI269" s="117" t="str">
        <f>IF($AC269="","",$H269-IF($P269="",0,$P269)-IF($Y269="",0,$Y269)-IF($AH269="",0,$AH269))</f>
        <v/>
      </c>
      <c r="AJ269" s="117" t="str">
        <f t="shared" si="40"/>
        <v/>
      </c>
      <c r="AK269" s="96" t="str">
        <f t="shared" si="43"/>
        <v/>
      </c>
      <c r="AL269" s="96" t="str" cm="1">
        <f t="array" ref="AL269">IF(OR($D269="",$AK269="",N($AK269)&lt;=0),"",IFERROR(MATCH(1,INDEX(('2_Review &amp; Audit'!$F$6:$F$505=$A269)*('2_Review &amp; Audit'!$I$6:$I$505&gt;=$E269-30)*('2_Review &amp; Audit'!$I$6:$I$505&lt;=$E269+30)*('2_Review &amp; Audit'!$R$6:$R$505&gt;0)*(ROW('2_Review &amp; Audit'!$R$6:$R$505)&gt;$AC269),0),0)+5,""))</f>
        <v/>
      </c>
      <c r="AM269" s="96" t="str">
        <f>IF($AL269="","",INDEX('2_Review &amp; Audit'!$H:$H,$AL269))</f>
        <v/>
      </c>
      <c r="AN269" s="108" t="str">
        <f>IF($AL269="","",INDEX('2_Review &amp; Audit'!$I:$I,$AL269))</f>
        <v/>
      </c>
      <c r="AO269" s="96" t="str">
        <f>IF($AL269="","",MAX(0,INDEX('2_Review &amp; Audit'!$H:$H,$AL269)-SUMIFS($AP$7:AP268,$AL$7:AL268,$AL269)))</f>
        <v/>
      </c>
      <c r="AP269" s="96" t="str">
        <f>IF(OR($D269="",$AK269="",$AO269=""),"",MIN($AK269,$AO269))</f>
        <v/>
      </c>
      <c r="AQ269" s="117" t="str">
        <f>IF($AP269="","",$AP269*$G269)</f>
        <v/>
      </c>
      <c r="AR269" s="117" t="str">
        <f>IF($AL269="","",$H269-IF($P269="",0,$P269)-IF($Y269="",0,$Y269)-IF($AH269="",0,$AH269)-IF($AQ269="",0,$AQ269))</f>
        <v/>
      </c>
      <c r="AS269" s="117" t="str">
        <f t="shared" si="44"/>
        <v/>
      </c>
      <c r="AT269" s="96" t="str">
        <f t="shared" si="45"/>
        <v/>
      </c>
      <c r="AU269" s="96"/>
    </row>
    <row r="270" spans="1:47" ht="12.75" customHeight="1" x14ac:dyDescent="0.2">
      <c r="A270" s="96" t="str">
        <f>IFERROR(INDEX('2_Review &amp; Audit'!$F$6:$F$505,MATCH(ROW()-5,'2_Review &amp; Audit'!$AC$6:$AC$505,0)),"")</f>
        <v/>
      </c>
      <c r="B270" s="96" t="str">
        <f>IF($A270="","",INDEX('2_Review &amp; Audit'!$C$6:$C$505,MATCH(ROW()-5,'2_Review &amp; Audit'!$AC$6:$AC$505,0)))</f>
        <v/>
      </c>
      <c r="C270" s="96" t="str">
        <f>IF($A270="","",INDEX('2_Review &amp; Audit'!$D$6:$D$505,MATCH(ROW()-5,'2_Review &amp; Audit'!$AC$6:$AC$505,0)))</f>
        <v/>
      </c>
      <c r="D270" s="114" t="str">
        <f>IF($A270="","",INDEX('2_Review &amp; Audit'!$H$6:$H$505,MATCH(ROW()-5,'2_Review &amp; Audit'!$AC$6:$AC$505,0)))</f>
        <v/>
      </c>
      <c r="E270" s="108" t="str">
        <f>IF($A270="","",INDEX('2_Review &amp; Audit'!$M$6:$M$505,MATCH(ROW()-5,'2_Review &amp; Audit'!$AC$6:$AC$505,0)))</f>
        <v/>
      </c>
      <c r="F270" s="109" t="str">
        <f>IF($A270="","",IF(INDEX('2_Review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70" s="142" t="str">
        <f>IF(OR($A270="",$F270=0),"",ABS(INDEX('2_Review &amp; Audit'!$Q$6:$Q$505,MATCH(ROW()-5,'2_Review &amp; Audit'!$AC$6:$AC$505,0))/$F270))</f>
        <v/>
      </c>
      <c r="H270" s="142" t="str">
        <f>IF($A270="","",ABS(INDEX('2_Review &amp; Audit'!$Q$6:$Q$505,MATCH(ROW()-5,'2_Review &amp; Audit'!$AC$6:$AC$505,0))))</f>
        <v/>
      </c>
      <c r="I270" s="96" t="str">
        <f>IF($A270="","",INDEX('2_Review &amp; Audit'!$Y$6:$Y$505,MATCH(ROW()-5,'2_Review &amp; Audit'!$AC$6:$AC$505,0)))</f>
        <v/>
      </c>
      <c r="J270" s="110" t="str">
        <f>IF($A270="","",IFERROR(MATCH(ROW()-5,'2_Review &amp; Audit'!$AC$6:$AC$505,0)+5,""))</f>
        <v/>
      </c>
      <c r="K270" s="96" t="str" cm="1">
        <f t="array" ref="K270">IF($A270="","",IF($AU270&lt;&gt;"",IFERROR(MATCH($AU270,'2_Review &amp; Audit'!$H$6:$H$505,0)+5,""),IFERROR(MATCH(1,INDEX(('2_Review &amp; Audit'!$F$6:$F$505=$A270)*('2_Review &amp; Audit'!$I$6:$I$505&gt;=$E270-30)*('2_Review &amp; Audit'!$I$6:$I$505&lt;=$E270+30)*('2_Review &amp; Audit'!$R$6:$R$505&gt;0),0),0)+5,"")))</f>
        <v/>
      </c>
      <c r="L270" s="110" t="str" cm="1">
        <f t="array" ref="L270">IF($K270="","",INDEX('2_Review &amp; Audit'!$H:$H,$K270))</f>
        <v/>
      </c>
      <c r="M270" s="111" t="str">
        <f>IF($K270="","",INDEX('2_Review &amp; Audit'!$I:$I,$K270))</f>
        <v/>
      </c>
      <c r="N270" s="109" t="str" cm="1">
        <f t="array" ref="N270">IF($K270="","",MAX(0,INDEX('2_Review &amp; Audit'!$R:$R,$K270)-SUMIFS($O$7:O269,$K$7:K269,$K270)))</f>
        <v/>
      </c>
      <c r="O270" s="109" t="str">
        <f>IF(OR($K270="",$N270="",$F270=""),"",MIN($F270,$N270))</f>
        <v/>
      </c>
      <c r="P270" s="112" t="str">
        <f>IF($O270="","",$O270*$G270)</f>
        <v/>
      </c>
      <c r="Q270" s="112" t="str">
        <f>IF($M270="","",$H270-IF($P270="",0,$P270)-IF($Y270="",0,$Y270)-IF($AH270="",0,$AH270)-IF($AQ270="",0,$AQ270))</f>
        <v/>
      </c>
      <c r="R270" s="112" t="str">
        <f t="shared" si="41"/>
        <v/>
      </c>
      <c r="S270" s="96" t="str">
        <f>IF($M270="","",MAX(0,N($F270)-N($O270)))</f>
        <v/>
      </c>
      <c r="T270" s="96" t="str" cm="1">
        <f t="array" ref="T270">IF(OR($D270="",$S270="",N($S270)&lt;=0),"",IFERROR(MATCH(1,INDEX(('2_Review &amp; Audit'!$F$6:$F$505=$A270)*('2_Review &amp; Audit'!$I$6:$I$505&gt;=$E270-30)*('2_Review &amp; Audit'!$I$6:$I$505&lt;=$E270+30)*('2_Review &amp; Audit'!$R$6:$R$505&gt;0)*(ROW('2_Review &amp; Audit'!$R$6:$R$505)&gt;$K270),0),0)+5,""))</f>
        <v/>
      </c>
      <c r="U270" s="96" t="str" cm="1">
        <f t="array" ref="U270">IF($T270="","",INDEX('2_Review &amp; Audit'!$H:$H,$T270))</f>
        <v/>
      </c>
      <c r="V270" s="108" t="str">
        <f t="array" ref="V270">IF($T270="","",INDEX('2_Review &amp; Audit'!$I:$I,$T270))</f>
        <v/>
      </c>
      <c r="W270" s="96" t="str">
        <f t="array" ref="W270">IF($T270="","",MAX(0,INDEX('2_Review &amp; Audit'!$H:$H,$T270)-SUMIFS($X$7:X269,$T$7:T269,$T270)))</f>
        <v/>
      </c>
      <c r="X270" s="96" t="str">
        <f t="shared" si="38"/>
        <v/>
      </c>
      <c r="Y270" s="117" t="str">
        <f>IF($X270="","",$X270*$G270)</f>
        <v/>
      </c>
      <c r="Z270" s="117" t="str">
        <f>IF($T270="","",$H270-IF($P270="",0,$P270)-IF($Y270="",0,$Y270))</f>
        <v/>
      </c>
      <c r="AA270" s="117" t="str">
        <f t="shared" si="39"/>
        <v/>
      </c>
      <c r="AB270" s="96" t="str">
        <f t="shared" si="42"/>
        <v/>
      </c>
      <c r="AC270" s="96" t="str">
        <f>IF(OR($D270="",$AB270="",N($AB270)&lt;=0),"",IFERROR(MATCH(1,INDEX(('2_Review &amp; Audit'!$F$6:$F$505=$A270)*('2_Review &amp; Audit'!$I$6:$I$505&gt;=$E270-30)*('2_Review &amp; Audit'!$I$6:$I$505&lt;=$E270+30)*('2_Review &amp; Audit'!$R$6:$R$505&gt;0)*(ROW('2_Review &amp; Audit'!$R$6:$R$505)&gt;$T270),0),0)+5,""))</f>
        <v/>
      </c>
      <c r="AD270" s="96" t="str" cm="1">
        <f t="array" ref="AD270">IF($AC270="","",INDEX('2_Review &amp; Audit'!$H:$H,$AC270))</f>
        <v/>
      </c>
      <c r="AE270" s="108" t="str">
        <f>IF($AC270="","",INDEX('2_Review &amp; Audit'!$I:$I,$AC270))</f>
        <v/>
      </c>
      <c r="AF270" s="96" t="str">
        <f>IF($AC270="","",MAX(0,INDEX('2_Review &amp; Audit'!$H:$H,$AC270)-SUMIFS($AG$7:AG269,$AC$7:AC269,$AC270)))</f>
        <v/>
      </c>
      <c r="AG270" s="96" t="str">
        <f>IF(OR($D270="",$AB270="",$AF270=""),"",MIN($AB270,$AF270))</f>
        <v/>
      </c>
      <c r="AH270" s="117" t="str">
        <f>IF($AG270="","",$AG270*$G270)</f>
        <v/>
      </c>
      <c r="AI270" s="117" t="str">
        <f>IF($AC270="","",$H270-IF($P270="",0,$P270)-IF($Y270="",0,$Y270)-IF($AH270="",0,$AH270))</f>
        <v/>
      </c>
      <c r="AJ270" s="117" t="str">
        <f t="shared" si="40"/>
        <v/>
      </c>
      <c r="AK270" s="96" t="str">
        <f t="shared" si="43"/>
        <v/>
      </c>
      <c r="AL270" s="96" t="str" cm="1">
        <f t="array" ref="AL270">IF(OR($D270="",$AK270="",N($AK270)&lt;=0),"",IFERROR(MATCH(1,INDEX(('2_Review &amp; Audit'!$F$6:$F$505=$A270)*('2_Review &amp; Audit'!$I$6:$I$505&gt;=$E270-30)*('2_Review &amp; Audit'!$I$6:$I$505&lt;=$E270+30)*('2_Review &amp; Audit'!$R$6:$R$505&gt;0)*(ROW('2_Review &amp; Audit'!$R$6:$R$505)&gt;$AC270),0),0)+5,""))</f>
        <v/>
      </c>
      <c r="AM270" s="96" t="str">
        <f>IF($AL270="","",INDEX('2_Review &amp; Audit'!$H:$H,$AL270))</f>
        <v/>
      </c>
      <c r="AN270" s="108" t="str">
        <f>IF($AL270="","",INDEX('2_Review &amp; Audit'!$I:$I,$AL270))</f>
        <v/>
      </c>
      <c r="AO270" s="96" t="str">
        <f>IF($AL270="","",MAX(0,INDEX('2_Review &amp; Audit'!$H:$H,$AL270)-SUMIFS($AP$7:AP269,$AL$7:AL269,$AL270)))</f>
        <v/>
      </c>
      <c r="AP270" s="96" t="str">
        <f>IF(OR($D270="",$AK270="",$AO270=""),"",MIN($AK270,$AO270))</f>
        <v/>
      </c>
      <c r="AQ270" s="117" t="str">
        <f>IF($AP270="","",$AP270*$G270)</f>
        <v/>
      </c>
      <c r="AR270" s="117" t="str">
        <f>IF($AL270="","",$H270-IF($P270="",0,$P270)-IF($Y270="",0,$Y270)-IF($AH270="",0,$AH270)-IF($AQ270="",0,$AQ270))</f>
        <v/>
      </c>
      <c r="AS270" s="117" t="str">
        <f t="shared" si="44"/>
        <v/>
      </c>
      <c r="AT270" s="96" t="str">
        <f t="shared" si="45"/>
        <v/>
      </c>
      <c r="AU270" s="96"/>
    </row>
    <row r="271" spans="1:47" ht="12.75" customHeight="1" x14ac:dyDescent="0.2">
      <c r="A271" s="96" t="str">
        <f>IFERROR(INDEX('2_Review &amp; Audit'!$F$6:$F$505,MATCH(ROW()-5,'2_Review &amp; Audit'!$AC$6:$AC$505,0)),"")</f>
        <v/>
      </c>
      <c r="B271" s="96" t="str">
        <f>IF($A271="","",INDEX('2_Review &amp; Audit'!$C$6:$C$505,MATCH(ROW()-5,'2_Review &amp; Audit'!$AC$6:$AC$505,0)))</f>
        <v/>
      </c>
      <c r="C271" s="96" t="str">
        <f>IF($A271="","",INDEX('2_Review &amp; Audit'!$D$6:$D$505,MATCH(ROW()-5,'2_Review &amp; Audit'!$AC$6:$AC$505,0)))</f>
        <v/>
      </c>
      <c r="D271" s="114" t="str">
        <f>IF($A271="","",INDEX('2_Review &amp; Audit'!$H$6:$H$505,MATCH(ROW()-5,'2_Review &amp; Audit'!$AC$6:$AC$505,0)))</f>
        <v/>
      </c>
      <c r="E271" s="108" t="str">
        <f>IF($A271="","",INDEX('2_Review &amp; Audit'!$M$6:$M$505,MATCH(ROW()-5,'2_Review &amp; Audit'!$AC$6:$AC$505,0)))</f>
        <v/>
      </c>
      <c r="F271" s="109" t="str">
        <f>IF($A271="","",IF(INDEX('2_Review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71" s="142" t="str">
        <f>IF(OR($A271="",$F271=0),"",ABS(INDEX('2_Review &amp; Audit'!$Q$6:$Q$505,MATCH(ROW()-5,'2_Review &amp; Audit'!$AC$6:$AC$505,0))/$F271))</f>
        <v/>
      </c>
      <c r="H271" s="142" t="str">
        <f>IF($A271="","",ABS(INDEX('2_Review &amp; Audit'!$Q$6:$Q$505,MATCH(ROW()-5,'2_Review &amp; Audit'!$AC$6:$AC$505,0))))</f>
        <v/>
      </c>
      <c r="I271" s="96" t="str">
        <f>IF($A271="","",INDEX('2_Review &amp; Audit'!$Y$6:$Y$505,MATCH(ROW()-5,'2_Review &amp; Audit'!$AC$6:$AC$505,0)))</f>
        <v/>
      </c>
      <c r="J271" s="110" t="str">
        <f>IF($A271="","",IFERROR(MATCH(ROW()-5,'2_Review &amp; Audit'!$AC$6:$AC$505,0)+5,""))</f>
        <v/>
      </c>
      <c r="K271" s="96" t="str" cm="1">
        <f t="array" ref="K271">IF($A271="","",IF($AU271&lt;&gt;"",IFERROR(MATCH($AU271,'2_Review &amp; Audit'!$H$6:$H$505,0)+5,""),IFERROR(MATCH(1,INDEX(('2_Review &amp; Audit'!$F$6:$F$505=$A271)*('2_Review &amp; Audit'!$I$6:$I$505&gt;=$E271-30)*('2_Review &amp; Audit'!$I$6:$I$505&lt;=$E271+30)*('2_Review &amp; Audit'!$R$6:$R$505&gt;0),0),0)+5,"")))</f>
        <v/>
      </c>
      <c r="L271" s="110" t="str" cm="1">
        <f t="array" ref="L271">IF($K271="","",INDEX('2_Review &amp; Audit'!$H:$H,$K271))</f>
        <v/>
      </c>
      <c r="M271" s="111" t="str">
        <f>IF($K271="","",INDEX('2_Review &amp; Audit'!$I:$I,$K271))</f>
        <v/>
      </c>
      <c r="N271" s="109" t="str" cm="1">
        <f t="array" ref="N271">IF($K271="","",MAX(0,INDEX('2_Review &amp; Audit'!$R:$R,$K271)-SUMIFS($O$7:O270,$K$7:K270,$K271)))</f>
        <v/>
      </c>
      <c r="O271" s="109" t="str">
        <f>IF(OR($K271="",$N271="",$F271=""),"",MIN($F271,$N271))</f>
        <v/>
      </c>
      <c r="P271" s="112" t="str">
        <f>IF($O271="","",$O271*$G271)</f>
        <v/>
      </c>
      <c r="Q271" s="112" t="str">
        <f>IF($M271="","",$H271-IF($P271="",0,$P271)-IF($Y271="",0,$Y271)-IF($AH271="",0,$AH271)-IF($AQ271="",0,$AQ271))</f>
        <v/>
      </c>
      <c r="R271" s="112" t="str">
        <f t="shared" si="41"/>
        <v/>
      </c>
      <c r="S271" s="96" t="str">
        <f>IF($M271="","",MAX(0,N($F271)-N($O271)))</f>
        <v/>
      </c>
      <c r="T271" s="96" t="str" cm="1">
        <f t="array" ref="T271">IF(OR($D271="",$S271="",N($S271)&lt;=0),"",IFERROR(MATCH(1,INDEX(('2_Review &amp; Audit'!$F$6:$F$505=$A271)*('2_Review &amp; Audit'!$I$6:$I$505&gt;=$E271-30)*('2_Review &amp; Audit'!$I$6:$I$505&lt;=$E271+30)*('2_Review &amp; Audit'!$R$6:$R$505&gt;0)*(ROW('2_Review &amp; Audit'!$R$6:$R$505)&gt;$K271),0),0)+5,""))</f>
        <v/>
      </c>
      <c r="U271" s="96" t="str" cm="1">
        <f t="array" ref="U271">IF($T271="","",INDEX('2_Review &amp; Audit'!$H:$H,$T271))</f>
        <v/>
      </c>
      <c r="V271" s="108" t="str">
        <f t="array" ref="V271">IF($T271="","",INDEX('2_Review &amp; Audit'!$I:$I,$T271))</f>
        <v/>
      </c>
      <c r="W271" s="96" t="str">
        <f t="array" ref="W271">IF($T271="","",MAX(0,INDEX('2_Review &amp; Audit'!$H:$H,$T271)-SUMIFS($X$7:X270,$T$7:T270,$T271)))</f>
        <v/>
      </c>
      <c r="X271" s="96" t="str">
        <f t="shared" si="38"/>
        <v/>
      </c>
      <c r="Y271" s="117" t="str">
        <f>IF($X271="","",$X271*$G271)</f>
        <v/>
      </c>
      <c r="Z271" s="117" t="str">
        <f>IF($T271="","",$H271-IF($P271="",0,$P271)-IF($Y271="",0,$Y271))</f>
        <v/>
      </c>
      <c r="AA271" s="117" t="str">
        <f t="shared" si="39"/>
        <v/>
      </c>
      <c r="AB271" s="96" t="str">
        <f t="shared" si="42"/>
        <v/>
      </c>
      <c r="AC271" s="96" t="str">
        <f>IF(OR($D271="",$AB271="",N($AB271)&lt;=0),"",IFERROR(MATCH(1,INDEX(('2_Review &amp; Audit'!$F$6:$F$505=$A271)*('2_Review &amp; Audit'!$I$6:$I$505&gt;=$E271-30)*('2_Review &amp; Audit'!$I$6:$I$505&lt;=$E271+30)*('2_Review &amp; Audit'!$R$6:$R$505&gt;0)*(ROW('2_Review &amp; Audit'!$R$6:$R$505)&gt;$T271),0),0)+5,""))</f>
        <v/>
      </c>
      <c r="AD271" s="96" t="str" cm="1">
        <f t="array" ref="AD271">IF($AC271="","",INDEX('2_Review &amp; Audit'!$H:$H,$AC271))</f>
        <v/>
      </c>
      <c r="AE271" s="108" t="str">
        <f>IF($AC271="","",INDEX('2_Review &amp; Audit'!$I:$I,$AC271))</f>
        <v/>
      </c>
      <c r="AF271" s="96" t="str">
        <f>IF($AC271="","",MAX(0,INDEX('2_Review &amp; Audit'!$H:$H,$AC271)-SUMIFS($AG$7:AG270,$AC$7:AC270,$AC271)))</f>
        <v/>
      </c>
      <c r="AG271" s="96" t="str">
        <f>IF(OR($D271="",$AB271="",$AF271=""),"",MIN($AB271,$AF271))</f>
        <v/>
      </c>
      <c r="AH271" s="117" t="str">
        <f>IF($AG271="","",$AG271*$G271)</f>
        <v/>
      </c>
      <c r="AI271" s="117" t="str">
        <f>IF($AC271="","",$H271-IF($P271="",0,$P271)-IF($Y271="",0,$Y271)-IF($AH271="",0,$AH271))</f>
        <v/>
      </c>
      <c r="AJ271" s="117" t="str">
        <f t="shared" si="40"/>
        <v/>
      </c>
      <c r="AK271" s="96" t="str">
        <f t="shared" si="43"/>
        <v/>
      </c>
      <c r="AL271" s="96" t="str" cm="1">
        <f t="array" ref="AL271">IF(OR($D271="",$AK271="",N($AK271)&lt;=0),"",IFERROR(MATCH(1,INDEX(('2_Review &amp; Audit'!$F$6:$F$505=$A271)*('2_Review &amp; Audit'!$I$6:$I$505&gt;=$E271-30)*('2_Review &amp; Audit'!$I$6:$I$505&lt;=$E271+30)*('2_Review &amp; Audit'!$R$6:$R$505&gt;0)*(ROW('2_Review &amp; Audit'!$R$6:$R$505)&gt;$AC271),0),0)+5,""))</f>
        <v/>
      </c>
      <c r="AM271" s="96" t="str">
        <f>IF($AL271="","",INDEX('2_Review &amp; Audit'!$H:$H,$AL271))</f>
        <v/>
      </c>
      <c r="AN271" s="108" t="str">
        <f>IF($AL271="","",INDEX('2_Review &amp; Audit'!$I:$I,$AL271))</f>
        <v/>
      </c>
      <c r="AO271" s="96" t="str">
        <f>IF($AL271="","",MAX(0,INDEX('2_Review &amp; Audit'!$H:$H,$AL271)-SUMIFS($AP$7:AP270,$AL$7:AL270,$AL271)))</f>
        <v/>
      </c>
      <c r="AP271" s="96" t="str">
        <f>IF(OR($D271="",$AK271="",$AO271=""),"",MIN($AK271,$AO271))</f>
        <v/>
      </c>
      <c r="AQ271" s="117" t="str">
        <f>IF($AP271="","",$AP271*$G271)</f>
        <v/>
      </c>
      <c r="AR271" s="117" t="str">
        <f>IF($AL271="","",$H271-IF($P271="",0,$P271)-IF($Y271="",0,$Y271)-IF($AH271="",0,$AH271)-IF($AQ271="",0,$AQ271))</f>
        <v/>
      </c>
      <c r="AS271" s="117" t="str">
        <f t="shared" si="44"/>
        <v/>
      </c>
      <c r="AT271" s="96" t="str">
        <f t="shared" si="45"/>
        <v/>
      </c>
      <c r="AU271" s="96"/>
    </row>
    <row r="272" spans="1:47" ht="12.75" customHeight="1" x14ac:dyDescent="0.2">
      <c r="A272" s="96" t="str">
        <f>IFERROR(INDEX('2_Review &amp; Audit'!$F$6:$F$505,MATCH(ROW()-5,'2_Review &amp; Audit'!$AC$6:$AC$505,0)),"")</f>
        <v/>
      </c>
      <c r="B272" s="96" t="str">
        <f>IF($A272="","",INDEX('2_Review &amp; Audit'!$C$6:$C$505,MATCH(ROW()-5,'2_Review &amp; Audit'!$AC$6:$AC$505,0)))</f>
        <v/>
      </c>
      <c r="C272" s="96" t="str">
        <f>IF($A272="","",INDEX('2_Review &amp; Audit'!$D$6:$D$505,MATCH(ROW()-5,'2_Review &amp; Audit'!$AC$6:$AC$505,0)))</f>
        <v/>
      </c>
      <c r="D272" s="114" t="str">
        <f>IF($A272="","",INDEX('2_Review &amp; Audit'!$H$6:$H$505,MATCH(ROW()-5,'2_Review &amp; Audit'!$AC$6:$AC$505,0)))</f>
        <v/>
      </c>
      <c r="E272" s="108" t="str">
        <f>IF($A272="","",INDEX('2_Review &amp; Audit'!$M$6:$M$505,MATCH(ROW()-5,'2_Review &amp; Audit'!$AC$6:$AC$505,0)))</f>
        <v/>
      </c>
      <c r="F272" s="109" t="str">
        <f>IF($A272="","",IF(INDEX('2_Review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72" s="142" t="str">
        <f>IF(OR($A272="",$F272=0),"",ABS(INDEX('2_Review &amp; Audit'!$Q$6:$Q$505,MATCH(ROW()-5,'2_Review &amp; Audit'!$AC$6:$AC$505,0))/$F272))</f>
        <v/>
      </c>
      <c r="H272" s="142" t="str">
        <f>IF($A272="","",ABS(INDEX('2_Review &amp; Audit'!$Q$6:$Q$505,MATCH(ROW()-5,'2_Review &amp; Audit'!$AC$6:$AC$505,0))))</f>
        <v/>
      </c>
      <c r="I272" s="96" t="str">
        <f>IF($A272="","",INDEX('2_Review &amp; Audit'!$Y$6:$Y$505,MATCH(ROW()-5,'2_Review &amp; Audit'!$AC$6:$AC$505,0)))</f>
        <v/>
      </c>
      <c r="J272" s="110" t="str">
        <f>IF($A272="","",IFERROR(MATCH(ROW()-5,'2_Review &amp; Audit'!$AC$6:$AC$505,0)+5,""))</f>
        <v/>
      </c>
      <c r="K272" s="96" t="str" cm="1">
        <f t="array" ref="K272">IF($A272="","",IF($AU272&lt;&gt;"",IFERROR(MATCH($AU272,'2_Review &amp; Audit'!$H$6:$H$505,0)+5,""),IFERROR(MATCH(1,INDEX(('2_Review &amp; Audit'!$F$6:$F$505=$A272)*('2_Review &amp; Audit'!$I$6:$I$505&gt;=$E272-30)*('2_Review &amp; Audit'!$I$6:$I$505&lt;=$E272+30)*('2_Review &amp; Audit'!$R$6:$R$505&gt;0),0),0)+5,"")))</f>
        <v/>
      </c>
      <c r="L272" s="110" t="str" cm="1">
        <f t="array" ref="L272">IF($K272="","",INDEX('2_Review &amp; Audit'!$H:$H,$K272))</f>
        <v/>
      </c>
      <c r="M272" s="111" t="str">
        <f>IF($K272="","",INDEX('2_Review &amp; Audit'!$I:$I,$K272))</f>
        <v/>
      </c>
      <c r="N272" s="109" t="str" cm="1">
        <f t="array" ref="N272">IF($K272="","",MAX(0,INDEX('2_Review &amp; Audit'!$R:$R,$K272)-SUMIFS($O$7:O271,$K$7:K271,$K272)))</f>
        <v/>
      </c>
      <c r="O272" s="109" t="str">
        <f>IF(OR($K272="",$N272="",$F272=""),"",MIN($F272,$N272))</f>
        <v/>
      </c>
      <c r="P272" s="112" t="str">
        <f>IF($O272="","",$O272*$G272)</f>
        <v/>
      </c>
      <c r="Q272" s="112" t="str">
        <f>IF($M272="","",$H272-IF($P272="",0,$P272)-IF($Y272="",0,$Y272)-IF($AH272="",0,$AH272)-IF($AQ272="",0,$AQ272))</f>
        <v/>
      </c>
      <c r="R272" s="112" t="str">
        <f t="shared" si="41"/>
        <v/>
      </c>
      <c r="S272" s="96" t="str">
        <f>IF($M272="","",MAX(0,N($F272)-N($O272)))</f>
        <v/>
      </c>
      <c r="T272" s="96" t="str" cm="1">
        <f t="array" ref="T272">IF(OR($D272="",$S272="",N($S272)&lt;=0),"",IFERROR(MATCH(1,INDEX(('2_Review &amp; Audit'!$F$6:$F$505=$A272)*('2_Review &amp; Audit'!$I$6:$I$505&gt;=$E272-30)*('2_Review &amp; Audit'!$I$6:$I$505&lt;=$E272+30)*('2_Review &amp; Audit'!$R$6:$R$505&gt;0)*(ROW('2_Review &amp; Audit'!$R$6:$R$505)&gt;$K272),0),0)+5,""))</f>
        <v/>
      </c>
      <c r="U272" s="96" t="str" cm="1">
        <f t="array" ref="U272">IF($T272="","",INDEX('2_Review &amp; Audit'!$H:$H,$T272))</f>
        <v/>
      </c>
      <c r="V272" s="108" t="str">
        <f t="array" ref="V272">IF($T272="","",INDEX('2_Review &amp; Audit'!$I:$I,$T272))</f>
        <v/>
      </c>
      <c r="W272" s="96" t="str">
        <f t="array" ref="W272">IF($T272="","",MAX(0,INDEX('2_Review &amp; Audit'!$H:$H,$T272)-SUMIFS($X$7:X271,$T$7:T271,$T272)))</f>
        <v/>
      </c>
      <c r="X272" s="96" t="str">
        <f t="shared" si="38"/>
        <v/>
      </c>
      <c r="Y272" s="117" t="str">
        <f>IF($X272="","",$X272*$G272)</f>
        <v/>
      </c>
      <c r="Z272" s="117" t="str">
        <f>IF($T272="","",$H272-IF($P272="",0,$P272)-IF($Y272="",0,$Y272))</f>
        <v/>
      </c>
      <c r="AA272" s="117" t="str">
        <f t="shared" si="39"/>
        <v/>
      </c>
      <c r="AB272" s="96" t="str">
        <f t="shared" si="42"/>
        <v/>
      </c>
      <c r="AC272" s="96" t="str">
        <f>IF(OR($D272="",$AB272="",N($AB272)&lt;=0),"",IFERROR(MATCH(1,INDEX(('2_Review &amp; Audit'!$F$6:$F$505=$A272)*('2_Review &amp; Audit'!$I$6:$I$505&gt;=$E272-30)*('2_Review &amp; Audit'!$I$6:$I$505&lt;=$E272+30)*('2_Review &amp; Audit'!$R$6:$R$505&gt;0)*(ROW('2_Review &amp; Audit'!$R$6:$R$505)&gt;$T272),0),0)+5,""))</f>
        <v/>
      </c>
      <c r="AD272" s="96" t="str" cm="1">
        <f t="array" ref="AD272">IF($AC272="","",INDEX('2_Review &amp; Audit'!$H:$H,$AC272))</f>
        <v/>
      </c>
      <c r="AE272" s="108" t="str">
        <f>IF($AC272="","",INDEX('2_Review &amp; Audit'!$I:$I,$AC272))</f>
        <v/>
      </c>
      <c r="AF272" s="96" t="str">
        <f>IF($AC272="","",MAX(0,INDEX('2_Review &amp; Audit'!$H:$H,$AC272)-SUMIFS($AG$7:AG271,$AC$7:AC271,$AC272)))</f>
        <v/>
      </c>
      <c r="AG272" s="96" t="str">
        <f>IF(OR($D272="",$AB272="",$AF272=""),"",MIN($AB272,$AF272))</f>
        <v/>
      </c>
      <c r="AH272" s="117" t="str">
        <f>IF($AG272="","",$AG272*$G272)</f>
        <v/>
      </c>
      <c r="AI272" s="117" t="str">
        <f>IF($AC272="","",$H272-IF($P272="",0,$P272)-IF($Y272="",0,$Y272)-IF($AH272="",0,$AH272))</f>
        <v/>
      </c>
      <c r="AJ272" s="117" t="str">
        <f t="shared" si="40"/>
        <v/>
      </c>
      <c r="AK272" s="96" t="str">
        <f t="shared" si="43"/>
        <v/>
      </c>
      <c r="AL272" s="96" t="str" cm="1">
        <f t="array" ref="AL272">IF(OR($D272="",$AK272="",N($AK272)&lt;=0),"",IFERROR(MATCH(1,INDEX(('2_Review &amp; Audit'!$F$6:$F$505=$A272)*('2_Review &amp; Audit'!$I$6:$I$505&gt;=$E272-30)*('2_Review &amp; Audit'!$I$6:$I$505&lt;=$E272+30)*('2_Review &amp; Audit'!$R$6:$R$505&gt;0)*(ROW('2_Review &amp; Audit'!$R$6:$R$505)&gt;$AC272),0),0)+5,""))</f>
        <v/>
      </c>
      <c r="AM272" s="96" t="str">
        <f>IF($AL272="","",INDEX('2_Review &amp; Audit'!$H:$H,$AL272))</f>
        <v/>
      </c>
      <c r="AN272" s="108" t="str">
        <f>IF($AL272="","",INDEX('2_Review &amp; Audit'!$I:$I,$AL272))</f>
        <v/>
      </c>
      <c r="AO272" s="96" t="str">
        <f>IF($AL272="","",MAX(0,INDEX('2_Review &amp; Audit'!$H:$H,$AL272)-SUMIFS($AP$7:AP271,$AL$7:AL271,$AL272)))</f>
        <v/>
      </c>
      <c r="AP272" s="96" t="str">
        <f>IF(OR($D272="",$AK272="",$AO272=""),"",MIN($AK272,$AO272))</f>
        <v/>
      </c>
      <c r="AQ272" s="117" t="str">
        <f>IF($AP272="","",$AP272*$G272)</f>
        <v/>
      </c>
      <c r="AR272" s="117" t="str">
        <f>IF($AL272="","",$H272-IF($P272="",0,$P272)-IF($Y272="",0,$Y272)-IF($AH272="",0,$AH272)-IF($AQ272="",0,$AQ272))</f>
        <v/>
      </c>
      <c r="AS272" s="117" t="str">
        <f t="shared" si="44"/>
        <v/>
      </c>
      <c r="AT272" s="96" t="str">
        <f t="shared" si="45"/>
        <v/>
      </c>
      <c r="AU272" s="96"/>
    </row>
    <row r="273" spans="1:47" ht="12.75" customHeight="1" x14ac:dyDescent="0.2">
      <c r="A273" s="96" t="str">
        <f>IFERROR(INDEX('2_Review &amp; Audit'!$F$6:$F$505,MATCH(ROW()-5,'2_Review &amp; Audit'!$AC$6:$AC$505,0)),"")</f>
        <v/>
      </c>
      <c r="B273" s="96" t="str">
        <f>IF($A273="","",INDEX('2_Review &amp; Audit'!$C$6:$C$505,MATCH(ROW()-5,'2_Review &amp; Audit'!$AC$6:$AC$505,0)))</f>
        <v/>
      </c>
      <c r="C273" s="96" t="str">
        <f>IF($A273="","",INDEX('2_Review &amp; Audit'!$D$6:$D$505,MATCH(ROW()-5,'2_Review &amp; Audit'!$AC$6:$AC$505,0)))</f>
        <v/>
      </c>
      <c r="D273" s="114" t="str">
        <f>IF($A273="","",INDEX('2_Review &amp; Audit'!$H$6:$H$505,MATCH(ROW()-5,'2_Review &amp; Audit'!$AC$6:$AC$505,0)))</f>
        <v/>
      </c>
      <c r="E273" s="108" t="str">
        <f>IF($A273="","",INDEX('2_Review &amp; Audit'!$M$6:$M$505,MATCH(ROW()-5,'2_Review &amp; Audit'!$AC$6:$AC$505,0)))</f>
        <v/>
      </c>
      <c r="F273" s="109" t="str">
        <f>IF($A273="","",IF(INDEX('2_Review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73" s="142" t="str">
        <f>IF(OR($A273="",$F273=0),"",ABS(INDEX('2_Review &amp; Audit'!$Q$6:$Q$505,MATCH(ROW()-5,'2_Review &amp; Audit'!$AC$6:$AC$505,0))/$F273))</f>
        <v/>
      </c>
      <c r="H273" s="142" t="str">
        <f>IF($A273="","",ABS(INDEX('2_Review &amp; Audit'!$Q$6:$Q$505,MATCH(ROW()-5,'2_Review &amp; Audit'!$AC$6:$AC$505,0))))</f>
        <v/>
      </c>
      <c r="I273" s="96" t="str">
        <f>IF($A273="","",INDEX('2_Review &amp; Audit'!$Y$6:$Y$505,MATCH(ROW()-5,'2_Review &amp; Audit'!$AC$6:$AC$505,0)))</f>
        <v/>
      </c>
      <c r="J273" s="110" t="str">
        <f>IF($A273="","",IFERROR(MATCH(ROW()-5,'2_Review &amp; Audit'!$AC$6:$AC$505,0)+5,""))</f>
        <v/>
      </c>
      <c r="K273" s="96" t="str" cm="1">
        <f t="array" ref="K273">IF($A273="","",IF($AU273&lt;&gt;"",IFERROR(MATCH($AU273,'2_Review &amp; Audit'!$H$6:$H$505,0)+5,""),IFERROR(MATCH(1,INDEX(('2_Review &amp; Audit'!$F$6:$F$505=$A273)*('2_Review &amp; Audit'!$I$6:$I$505&gt;=$E273-30)*('2_Review &amp; Audit'!$I$6:$I$505&lt;=$E273+30)*('2_Review &amp; Audit'!$R$6:$R$505&gt;0),0),0)+5,"")))</f>
        <v/>
      </c>
      <c r="L273" s="110" t="str" cm="1">
        <f t="array" ref="L273">IF($K273="","",INDEX('2_Review &amp; Audit'!$H:$H,$K273))</f>
        <v/>
      </c>
      <c r="M273" s="111" t="str">
        <f>IF($K273="","",INDEX('2_Review &amp; Audit'!$I:$I,$K273))</f>
        <v/>
      </c>
      <c r="N273" s="109" t="str" cm="1">
        <f t="array" ref="N273">IF($K273="","",MAX(0,INDEX('2_Review &amp; Audit'!$R:$R,$K273)-SUMIFS($O$7:O272,$K$7:K272,$K273)))</f>
        <v/>
      </c>
      <c r="O273" s="109" t="str">
        <f>IF(OR($K273="",$N273="",$F273=""),"",MIN($F273,$N273))</f>
        <v/>
      </c>
      <c r="P273" s="112" t="str">
        <f>IF($O273="","",$O273*$G273)</f>
        <v/>
      </c>
      <c r="Q273" s="112" t="str">
        <f>IF($M273="","",$H273-IF($P273="",0,$P273)-IF($Y273="",0,$Y273)-IF($AH273="",0,$AH273)-IF($AQ273="",0,$AQ273))</f>
        <v/>
      </c>
      <c r="R273" s="112" t="str">
        <f t="shared" si="41"/>
        <v/>
      </c>
      <c r="S273" s="96" t="str">
        <f>IF($M273="","",MAX(0,N($F273)-N($O273)))</f>
        <v/>
      </c>
      <c r="T273" s="96" t="str" cm="1">
        <f t="array" ref="T273">IF(OR($D273="",$S273="",N($S273)&lt;=0),"",IFERROR(MATCH(1,INDEX(('2_Review &amp; Audit'!$F$6:$F$505=$A273)*('2_Review &amp; Audit'!$I$6:$I$505&gt;=$E273-30)*('2_Review &amp; Audit'!$I$6:$I$505&lt;=$E273+30)*('2_Review &amp; Audit'!$R$6:$R$505&gt;0)*(ROW('2_Review &amp; Audit'!$R$6:$R$505)&gt;$K273),0),0)+5,""))</f>
        <v/>
      </c>
      <c r="U273" s="96" t="str" cm="1">
        <f t="array" ref="U273">IF($T273="","",INDEX('2_Review &amp; Audit'!$H:$H,$T273))</f>
        <v/>
      </c>
      <c r="V273" s="108" t="str">
        <f t="array" ref="V273">IF($T273="","",INDEX('2_Review &amp; Audit'!$I:$I,$T273))</f>
        <v/>
      </c>
      <c r="W273" s="96" t="str">
        <f t="array" ref="W273">IF($T273="","",MAX(0,INDEX('2_Review &amp; Audit'!$H:$H,$T273)-SUMIFS($X$7:X272,$T$7:T272,$T273)))</f>
        <v/>
      </c>
      <c r="X273" s="96" t="str">
        <f t="shared" si="38"/>
        <v/>
      </c>
      <c r="Y273" s="117" t="str">
        <f>IF($X273="","",$X273*$G273)</f>
        <v/>
      </c>
      <c r="Z273" s="117" t="str">
        <f>IF($T273="","",$H273-IF($P273="",0,$P273)-IF($Y273="",0,$Y273))</f>
        <v/>
      </c>
      <c r="AA273" s="117" t="str">
        <f t="shared" si="39"/>
        <v/>
      </c>
      <c r="AB273" s="96" t="str">
        <f t="shared" si="42"/>
        <v/>
      </c>
      <c r="AC273" s="96" t="str">
        <f>IF(OR($D273="",$AB273="",N($AB273)&lt;=0),"",IFERROR(MATCH(1,INDEX(('2_Review &amp; Audit'!$F$6:$F$505=$A273)*('2_Review &amp; Audit'!$I$6:$I$505&gt;=$E273-30)*('2_Review &amp; Audit'!$I$6:$I$505&lt;=$E273+30)*('2_Review &amp; Audit'!$R$6:$R$505&gt;0)*(ROW('2_Review &amp; Audit'!$R$6:$R$505)&gt;$T273),0),0)+5,""))</f>
        <v/>
      </c>
      <c r="AD273" s="96" t="str" cm="1">
        <f t="array" ref="AD273">IF($AC273="","",INDEX('2_Review &amp; Audit'!$H:$H,$AC273))</f>
        <v/>
      </c>
      <c r="AE273" s="108" t="str">
        <f>IF($AC273="","",INDEX('2_Review &amp; Audit'!$I:$I,$AC273))</f>
        <v/>
      </c>
      <c r="AF273" s="96" t="str">
        <f>IF($AC273="","",MAX(0,INDEX('2_Review &amp; Audit'!$H:$H,$AC273)-SUMIFS($AG$7:AG272,$AC$7:AC272,$AC273)))</f>
        <v/>
      </c>
      <c r="AG273" s="96" t="str">
        <f>IF(OR($D273="",$AB273="",$AF273=""),"",MIN($AB273,$AF273))</f>
        <v/>
      </c>
      <c r="AH273" s="117" t="str">
        <f>IF($AG273="","",$AG273*$G273)</f>
        <v/>
      </c>
      <c r="AI273" s="117" t="str">
        <f>IF($AC273="","",$H273-IF($P273="",0,$P273)-IF($Y273="",0,$Y273)-IF($AH273="",0,$AH273))</f>
        <v/>
      </c>
      <c r="AJ273" s="117" t="str">
        <f t="shared" si="40"/>
        <v/>
      </c>
      <c r="AK273" s="96" t="str">
        <f t="shared" si="43"/>
        <v/>
      </c>
      <c r="AL273" s="96" t="str" cm="1">
        <f t="array" ref="AL273">IF(OR($D273="",$AK273="",N($AK273)&lt;=0),"",IFERROR(MATCH(1,INDEX(('2_Review &amp; Audit'!$F$6:$F$505=$A273)*('2_Review &amp; Audit'!$I$6:$I$505&gt;=$E273-30)*('2_Review &amp; Audit'!$I$6:$I$505&lt;=$E273+30)*('2_Review &amp; Audit'!$R$6:$R$505&gt;0)*(ROW('2_Review &amp; Audit'!$R$6:$R$505)&gt;$AC273),0),0)+5,""))</f>
        <v/>
      </c>
      <c r="AM273" s="96" t="str">
        <f>IF($AL273="","",INDEX('2_Review &amp; Audit'!$H:$H,$AL273))</f>
        <v/>
      </c>
      <c r="AN273" s="108" t="str">
        <f>IF($AL273="","",INDEX('2_Review &amp; Audit'!$I:$I,$AL273))</f>
        <v/>
      </c>
      <c r="AO273" s="96" t="str">
        <f>IF($AL273="","",MAX(0,INDEX('2_Review &amp; Audit'!$H:$H,$AL273)-SUMIFS($AP$7:AP272,$AL$7:AL272,$AL273)))</f>
        <v/>
      </c>
      <c r="AP273" s="96" t="str">
        <f>IF(OR($D273="",$AK273="",$AO273=""),"",MIN($AK273,$AO273))</f>
        <v/>
      </c>
      <c r="AQ273" s="117" t="str">
        <f>IF($AP273="","",$AP273*$G273)</f>
        <v/>
      </c>
      <c r="AR273" s="117" t="str">
        <f>IF($AL273="","",$H273-IF($P273="",0,$P273)-IF($Y273="",0,$Y273)-IF($AH273="",0,$AH273)-IF($AQ273="",0,$AQ273))</f>
        <v/>
      </c>
      <c r="AS273" s="117" t="str">
        <f t="shared" si="44"/>
        <v/>
      </c>
      <c r="AT273" s="96" t="str">
        <f t="shared" si="45"/>
        <v/>
      </c>
      <c r="AU273" s="96"/>
    </row>
    <row r="274" spans="1:47" ht="12.75" customHeight="1" x14ac:dyDescent="0.2">
      <c r="A274" s="96" t="str">
        <f>IFERROR(INDEX('2_Review &amp; Audit'!$F$6:$F$505,MATCH(ROW()-5,'2_Review &amp; Audit'!$AC$6:$AC$505,0)),"")</f>
        <v/>
      </c>
      <c r="B274" s="96" t="str">
        <f>IF($A274="","",INDEX('2_Review &amp; Audit'!$C$6:$C$505,MATCH(ROW()-5,'2_Review &amp; Audit'!$AC$6:$AC$505,0)))</f>
        <v/>
      </c>
      <c r="C274" s="96" t="str">
        <f>IF($A274="","",INDEX('2_Review &amp; Audit'!$D$6:$D$505,MATCH(ROW()-5,'2_Review &amp; Audit'!$AC$6:$AC$505,0)))</f>
        <v/>
      </c>
      <c r="D274" s="114" t="str">
        <f>IF($A274="","",INDEX('2_Review &amp; Audit'!$H$6:$H$505,MATCH(ROW()-5,'2_Review &amp; Audit'!$AC$6:$AC$505,0)))</f>
        <v/>
      </c>
      <c r="E274" s="108" t="str">
        <f>IF($A274="","",INDEX('2_Review &amp; Audit'!$M$6:$M$505,MATCH(ROW()-5,'2_Review &amp; Audit'!$AC$6:$AC$505,0)))</f>
        <v/>
      </c>
      <c r="F274" s="109" t="str">
        <f>IF($A274="","",IF(INDEX('2_Review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74" s="142" t="str">
        <f>IF(OR($A274="",$F274=0),"",ABS(INDEX('2_Review &amp; Audit'!$Q$6:$Q$505,MATCH(ROW()-5,'2_Review &amp; Audit'!$AC$6:$AC$505,0))/$F274))</f>
        <v/>
      </c>
      <c r="H274" s="142" t="str">
        <f>IF($A274="","",ABS(INDEX('2_Review &amp; Audit'!$Q$6:$Q$505,MATCH(ROW()-5,'2_Review &amp; Audit'!$AC$6:$AC$505,0))))</f>
        <v/>
      </c>
      <c r="I274" s="96" t="str">
        <f>IF($A274="","",INDEX('2_Review &amp; Audit'!$Y$6:$Y$505,MATCH(ROW()-5,'2_Review &amp; Audit'!$AC$6:$AC$505,0)))</f>
        <v/>
      </c>
      <c r="J274" s="110" t="str">
        <f>IF($A274="","",IFERROR(MATCH(ROW()-5,'2_Review &amp; Audit'!$AC$6:$AC$505,0)+5,""))</f>
        <v/>
      </c>
      <c r="K274" s="96" t="str" cm="1">
        <f t="array" ref="K274">IF($A274="","",IF($AU274&lt;&gt;"",IFERROR(MATCH($AU274,'2_Review &amp; Audit'!$H$6:$H$505,0)+5,""),IFERROR(MATCH(1,INDEX(('2_Review &amp; Audit'!$F$6:$F$505=$A274)*('2_Review &amp; Audit'!$I$6:$I$505&gt;=$E274-30)*('2_Review &amp; Audit'!$I$6:$I$505&lt;=$E274+30)*('2_Review &amp; Audit'!$R$6:$R$505&gt;0),0),0)+5,"")))</f>
        <v/>
      </c>
      <c r="L274" s="110" t="str" cm="1">
        <f t="array" ref="L274">IF($K274="","",INDEX('2_Review &amp; Audit'!$H:$H,$K274))</f>
        <v/>
      </c>
      <c r="M274" s="111" t="str">
        <f>IF($K274="","",INDEX('2_Review &amp; Audit'!$I:$I,$K274))</f>
        <v/>
      </c>
      <c r="N274" s="109" t="str" cm="1">
        <f t="array" ref="N274">IF($K274="","",MAX(0,INDEX('2_Review &amp; Audit'!$R:$R,$K274)-SUMIFS($O$7:O273,$K$7:K273,$K274)))</f>
        <v/>
      </c>
      <c r="O274" s="109" t="str">
        <f>IF(OR($K274="",$N274="",$F274=""),"",MIN($F274,$N274))</f>
        <v/>
      </c>
      <c r="P274" s="112" t="str">
        <f>IF($O274="","",$O274*$G274)</f>
        <v/>
      </c>
      <c r="Q274" s="112" t="str">
        <f>IF($M274="","",$H274-IF($P274="",0,$P274)-IF($Y274="",0,$Y274)-IF($AH274="",0,$AH274)-IF($AQ274="",0,$AQ274))</f>
        <v/>
      </c>
      <c r="R274" s="112" t="str">
        <f t="shared" si="41"/>
        <v/>
      </c>
      <c r="S274" s="96" t="str">
        <f>IF($M274="","",MAX(0,N($F274)-N($O274)))</f>
        <v/>
      </c>
      <c r="T274" s="96" t="str" cm="1">
        <f t="array" ref="T274">IF(OR($D274="",$S274="",N($S274)&lt;=0),"",IFERROR(MATCH(1,INDEX(('2_Review &amp; Audit'!$F$6:$F$505=$A274)*('2_Review &amp; Audit'!$I$6:$I$505&gt;=$E274-30)*('2_Review &amp; Audit'!$I$6:$I$505&lt;=$E274+30)*('2_Review &amp; Audit'!$R$6:$R$505&gt;0)*(ROW('2_Review &amp; Audit'!$R$6:$R$505)&gt;$K274),0),0)+5,""))</f>
        <v/>
      </c>
      <c r="U274" s="96" t="str" cm="1">
        <f t="array" ref="U274">IF($T274="","",INDEX('2_Review &amp; Audit'!$H:$H,$T274))</f>
        <v/>
      </c>
      <c r="V274" s="108" t="str">
        <f t="array" ref="V274">IF($T274="","",INDEX('2_Review &amp; Audit'!$I:$I,$T274))</f>
        <v/>
      </c>
      <c r="W274" s="96" t="str">
        <f t="array" ref="W274">IF($T274="","",MAX(0,INDEX('2_Review &amp; Audit'!$H:$H,$T274)-SUMIFS($X$7:X273,$T$7:T273,$T274)))</f>
        <v/>
      </c>
      <c r="X274" s="96" t="str">
        <f t="shared" si="38"/>
        <v/>
      </c>
      <c r="Y274" s="117" t="str">
        <f>IF($X274="","",$X274*$G274)</f>
        <v/>
      </c>
      <c r="Z274" s="117" t="str">
        <f>IF($T274="","",$H274-IF($P274="",0,$P274)-IF($Y274="",0,$Y274))</f>
        <v/>
      </c>
      <c r="AA274" s="117" t="str">
        <f t="shared" si="39"/>
        <v/>
      </c>
      <c r="AB274" s="96" t="str">
        <f t="shared" si="42"/>
        <v/>
      </c>
      <c r="AC274" s="96" t="str">
        <f>IF(OR($D274="",$AB274="",N($AB274)&lt;=0),"",IFERROR(MATCH(1,INDEX(('2_Review &amp; Audit'!$F$6:$F$505=$A274)*('2_Review &amp; Audit'!$I$6:$I$505&gt;=$E274-30)*('2_Review &amp; Audit'!$I$6:$I$505&lt;=$E274+30)*('2_Review &amp; Audit'!$R$6:$R$505&gt;0)*(ROW('2_Review &amp; Audit'!$R$6:$R$505)&gt;$T274),0),0)+5,""))</f>
        <v/>
      </c>
      <c r="AD274" s="96" t="str" cm="1">
        <f t="array" ref="AD274">IF($AC274="","",INDEX('2_Review &amp; Audit'!$H:$H,$AC274))</f>
        <v/>
      </c>
      <c r="AE274" s="108" t="str">
        <f>IF($AC274="","",INDEX('2_Review &amp; Audit'!$I:$I,$AC274))</f>
        <v/>
      </c>
      <c r="AF274" s="96" t="str">
        <f>IF($AC274="","",MAX(0,INDEX('2_Review &amp; Audit'!$H:$H,$AC274)-SUMIFS($AG$7:AG273,$AC$7:AC273,$AC274)))</f>
        <v/>
      </c>
      <c r="AG274" s="96" t="str">
        <f>IF(OR($D274="",$AB274="",$AF274=""),"",MIN($AB274,$AF274))</f>
        <v/>
      </c>
      <c r="AH274" s="117" t="str">
        <f>IF($AG274="","",$AG274*$G274)</f>
        <v/>
      </c>
      <c r="AI274" s="117" t="str">
        <f>IF($AC274="","",$H274-IF($P274="",0,$P274)-IF($Y274="",0,$Y274)-IF($AH274="",0,$AH274))</f>
        <v/>
      </c>
      <c r="AJ274" s="117" t="str">
        <f t="shared" si="40"/>
        <v/>
      </c>
      <c r="AK274" s="96" t="str">
        <f t="shared" si="43"/>
        <v/>
      </c>
      <c r="AL274" s="96" t="str" cm="1">
        <f t="array" ref="AL274">IF(OR($D274="",$AK274="",N($AK274)&lt;=0),"",IFERROR(MATCH(1,INDEX(('2_Review &amp; Audit'!$F$6:$F$505=$A274)*('2_Review &amp; Audit'!$I$6:$I$505&gt;=$E274-30)*('2_Review &amp; Audit'!$I$6:$I$505&lt;=$E274+30)*('2_Review &amp; Audit'!$R$6:$R$505&gt;0)*(ROW('2_Review &amp; Audit'!$R$6:$R$505)&gt;$AC274),0),0)+5,""))</f>
        <v/>
      </c>
      <c r="AM274" s="96" t="str">
        <f>IF($AL274="","",INDEX('2_Review &amp; Audit'!$H:$H,$AL274))</f>
        <v/>
      </c>
      <c r="AN274" s="108" t="str">
        <f>IF($AL274="","",INDEX('2_Review &amp; Audit'!$I:$I,$AL274))</f>
        <v/>
      </c>
      <c r="AO274" s="96" t="str">
        <f>IF($AL274="","",MAX(0,INDEX('2_Review &amp; Audit'!$H:$H,$AL274)-SUMIFS($AP$7:AP273,$AL$7:AL273,$AL274)))</f>
        <v/>
      </c>
      <c r="AP274" s="96" t="str">
        <f>IF(OR($D274="",$AK274="",$AO274=""),"",MIN($AK274,$AO274))</f>
        <v/>
      </c>
      <c r="AQ274" s="117" t="str">
        <f>IF($AP274="","",$AP274*$G274)</f>
        <v/>
      </c>
      <c r="AR274" s="117" t="str">
        <f>IF($AL274="","",$H274-IF($P274="",0,$P274)-IF($Y274="",0,$Y274)-IF($AH274="",0,$AH274)-IF($AQ274="",0,$AQ274))</f>
        <v/>
      </c>
      <c r="AS274" s="117" t="str">
        <f t="shared" si="44"/>
        <v/>
      </c>
      <c r="AT274" s="96" t="str">
        <f t="shared" si="45"/>
        <v/>
      </c>
      <c r="AU274" s="96"/>
    </row>
    <row r="275" spans="1:47" ht="12.75" customHeight="1" x14ac:dyDescent="0.2">
      <c r="A275" s="96" t="str">
        <f>IFERROR(INDEX('2_Review &amp; Audit'!$F$6:$F$505,MATCH(ROW()-5,'2_Review &amp; Audit'!$AC$6:$AC$505,0)),"")</f>
        <v/>
      </c>
      <c r="B275" s="96" t="str">
        <f>IF($A275="","",INDEX('2_Review &amp; Audit'!$C$6:$C$505,MATCH(ROW()-5,'2_Review &amp; Audit'!$AC$6:$AC$505,0)))</f>
        <v/>
      </c>
      <c r="C275" s="96" t="str">
        <f>IF($A275="","",INDEX('2_Review &amp; Audit'!$D$6:$D$505,MATCH(ROW()-5,'2_Review &amp; Audit'!$AC$6:$AC$505,0)))</f>
        <v/>
      </c>
      <c r="D275" s="114" t="str">
        <f>IF($A275="","",INDEX('2_Review &amp; Audit'!$H$6:$H$505,MATCH(ROW()-5,'2_Review &amp; Audit'!$AC$6:$AC$505,0)))</f>
        <v/>
      </c>
      <c r="E275" s="108" t="str">
        <f>IF($A275="","",INDEX('2_Review &amp; Audit'!$M$6:$M$505,MATCH(ROW()-5,'2_Review &amp; Audit'!$AC$6:$AC$505,0)))</f>
        <v/>
      </c>
      <c r="F275" s="109" t="str">
        <f>IF($A275="","",IF(INDEX('2_Review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75" s="142" t="str">
        <f>IF(OR($A275="",$F275=0),"",ABS(INDEX('2_Review &amp; Audit'!$Q$6:$Q$505,MATCH(ROW()-5,'2_Review &amp; Audit'!$AC$6:$AC$505,0))/$F275))</f>
        <v/>
      </c>
      <c r="H275" s="142" t="str">
        <f>IF($A275="","",ABS(INDEX('2_Review &amp; Audit'!$Q$6:$Q$505,MATCH(ROW()-5,'2_Review &amp; Audit'!$AC$6:$AC$505,0))))</f>
        <v/>
      </c>
      <c r="I275" s="96" t="str">
        <f>IF($A275="","",INDEX('2_Review &amp; Audit'!$Y$6:$Y$505,MATCH(ROW()-5,'2_Review &amp; Audit'!$AC$6:$AC$505,0)))</f>
        <v/>
      </c>
      <c r="J275" s="110" t="str">
        <f>IF($A275="","",IFERROR(MATCH(ROW()-5,'2_Review &amp; Audit'!$AC$6:$AC$505,0)+5,""))</f>
        <v/>
      </c>
      <c r="K275" s="96" t="str" cm="1">
        <f t="array" ref="K275">IF($A275="","",IF($AU275&lt;&gt;"",IFERROR(MATCH($AU275,'2_Review &amp; Audit'!$H$6:$H$505,0)+5,""),IFERROR(MATCH(1,INDEX(('2_Review &amp; Audit'!$F$6:$F$505=$A275)*('2_Review &amp; Audit'!$I$6:$I$505&gt;=$E275-30)*('2_Review &amp; Audit'!$I$6:$I$505&lt;=$E275+30)*('2_Review &amp; Audit'!$R$6:$R$505&gt;0),0),0)+5,"")))</f>
        <v/>
      </c>
      <c r="L275" s="110" t="str" cm="1">
        <f t="array" ref="L275">IF($K275="","",INDEX('2_Review &amp; Audit'!$H:$H,$K275))</f>
        <v/>
      </c>
      <c r="M275" s="111" t="str">
        <f>IF($K275="","",INDEX('2_Review &amp; Audit'!$I:$I,$K275))</f>
        <v/>
      </c>
      <c r="N275" s="109" t="str" cm="1">
        <f t="array" ref="N275">IF($K275="","",MAX(0,INDEX('2_Review &amp; Audit'!$R:$R,$K275)-SUMIFS($O$7:O274,$K$7:K274,$K275)))</f>
        <v/>
      </c>
      <c r="O275" s="109" t="str">
        <f>IF(OR($K275="",$N275="",$F275=""),"",MIN($F275,$N275))</f>
        <v/>
      </c>
      <c r="P275" s="112" t="str">
        <f>IF($O275="","",$O275*$G275)</f>
        <v/>
      </c>
      <c r="Q275" s="112" t="str">
        <f>IF($M275="","",$H275-IF($P275="",0,$P275)-IF($Y275="",0,$Y275)-IF($AH275="",0,$AH275)-IF($AQ275="",0,$AQ275))</f>
        <v/>
      </c>
      <c r="R275" s="112" t="str">
        <f t="shared" si="41"/>
        <v/>
      </c>
      <c r="S275" s="96" t="str">
        <f>IF($M275="","",MAX(0,N($F275)-N($O275)))</f>
        <v/>
      </c>
      <c r="T275" s="96" t="str" cm="1">
        <f t="array" ref="T275">IF(OR($D275="",$S275="",N($S275)&lt;=0),"",IFERROR(MATCH(1,INDEX(('2_Review &amp; Audit'!$F$6:$F$505=$A275)*('2_Review &amp; Audit'!$I$6:$I$505&gt;=$E275-30)*('2_Review &amp; Audit'!$I$6:$I$505&lt;=$E275+30)*('2_Review &amp; Audit'!$R$6:$R$505&gt;0)*(ROW('2_Review &amp; Audit'!$R$6:$R$505)&gt;$K275),0),0)+5,""))</f>
        <v/>
      </c>
      <c r="U275" s="96" t="str" cm="1">
        <f t="array" ref="U275">IF($T275="","",INDEX('2_Review &amp; Audit'!$H:$H,$T275))</f>
        <v/>
      </c>
      <c r="V275" s="108" t="str">
        <f t="array" ref="V275">IF($T275="","",INDEX('2_Review &amp; Audit'!$I:$I,$T275))</f>
        <v/>
      </c>
      <c r="W275" s="96" t="str">
        <f t="array" ref="W275">IF($T275="","",MAX(0,INDEX('2_Review &amp; Audit'!$H:$H,$T275)-SUMIFS($X$7:X274,$T$7:T274,$T275)))</f>
        <v/>
      </c>
      <c r="X275" s="96" t="str">
        <f t="shared" si="38"/>
        <v/>
      </c>
      <c r="Y275" s="117" t="str">
        <f>IF($X275="","",$X275*$G275)</f>
        <v/>
      </c>
      <c r="Z275" s="117" t="str">
        <f>IF($T275="","",$H275-IF($P275="",0,$P275)-IF($Y275="",0,$Y275))</f>
        <v/>
      </c>
      <c r="AA275" s="117" t="str">
        <f t="shared" si="39"/>
        <v/>
      </c>
      <c r="AB275" s="96" t="str">
        <f t="shared" si="42"/>
        <v/>
      </c>
      <c r="AC275" s="96" t="str">
        <f>IF(OR($D275="",$AB275="",N($AB275)&lt;=0),"",IFERROR(MATCH(1,INDEX(('2_Review &amp; Audit'!$F$6:$F$505=$A275)*('2_Review &amp; Audit'!$I$6:$I$505&gt;=$E275-30)*('2_Review &amp; Audit'!$I$6:$I$505&lt;=$E275+30)*('2_Review &amp; Audit'!$R$6:$R$505&gt;0)*(ROW('2_Review &amp; Audit'!$R$6:$R$505)&gt;$T275),0),0)+5,""))</f>
        <v/>
      </c>
      <c r="AD275" s="96" t="str" cm="1">
        <f t="array" ref="AD275">IF($AC275="","",INDEX('2_Review &amp; Audit'!$H:$H,$AC275))</f>
        <v/>
      </c>
      <c r="AE275" s="108" t="str">
        <f>IF($AC275="","",INDEX('2_Review &amp; Audit'!$I:$I,$AC275))</f>
        <v/>
      </c>
      <c r="AF275" s="96" t="str">
        <f>IF($AC275="","",MAX(0,INDEX('2_Review &amp; Audit'!$H:$H,$AC275)-SUMIFS($AG$7:AG274,$AC$7:AC274,$AC275)))</f>
        <v/>
      </c>
      <c r="AG275" s="96" t="str">
        <f>IF(OR($D275="",$AB275="",$AF275=""),"",MIN($AB275,$AF275))</f>
        <v/>
      </c>
      <c r="AH275" s="117" t="str">
        <f>IF($AG275="","",$AG275*$G275)</f>
        <v/>
      </c>
      <c r="AI275" s="117" t="str">
        <f>IF($AC275="","",$H275-IF($P275="",0,$P275)-IF($Y275="",0,$Y275)-IF($AH275="",0,$AH275))</f>
        <v/>
      </c>
      <c r="AJ275" s="117" t="str">
        <f t="shared" si="40"/>
        <v/>
      </c>
      <c r="AK275" s="96" t="str">
        <f t="shared" si="43"/>
        <v/>
      </c>
      <c r="AL275" s="96" t="str" cm="1">
        <f t="array" ref="AL275">IF(OR($D275="",$AK275="",N($AK275)&lt;=0),"",IFERROR(MATCH(1,INDEX(('2_Review &amp; Audit'!$F$6:$F$505=$A275)*('2_Review &amp; Audit'!$I$6:$I$505&gt;=$E275-30)*('2_Review &amp; Audit'!$I$6:$I$505&lt;=$E275+30)*('2_Review &amp; Audit'!$R$6:$R$505&gt;0)*(ROW('2_Review &amp; Audit'!$R$6:$R$505)&gt;$AC275),0),0)+5,""))</f>
        <v/>
      </c>
      <c r="AM275" s="96" t="str">
        <f>IF($AL275="","",INDEX('2_Review &amp; Audit'!$H:$H,$AL275))</f>
        <v/>
      </c>
      <c r="AN275" s="108" t="str">
        <f>IF($AL275="","",INDEX('2_Review &amp; Audit'!$I:$I,$AL275))</f>
        <v/>
      </c>
      <c r="AO275" s="96" t="str">
        <f>IF($AL275="","",MAX(0,INDEX('2_Review &amp; Audit'!$H:$H,$AL275)-SUMIFS($AP$7:AP274,$AL$7:AL274,$AL275)))</f>
        <v/>
      </c>
      <c r="AP275" s="96" t="str">
        <f>IF(OR($D275="",$AK275="",$AO275=""),"",MIN($AK275,$AO275))</f>
        <v/>
      </c>
      <c r="AQ275" s="117" t="str">
        <f>IF($AP275="","",$AP275*$G275)</f>
        <v/>
      </c>
      <c r="AR275" s="117" t="str">
        <f>IF($AL275="","",$H275-IF($P275="",0,$P275)-IF($Y275="",0,$Y275)-IF($AH275="",0,$AH275)-IF($AQ275="",0,$AQ275))</f>
        <v/>
      </c>
      <c r="AS275" s="117" t="str">
        <f t="shared" si="44"/>
        <v/>
      </c>
      <c r="AT275" s="96" t="str">
        <f t="shared" si="45"/>
        <v/>
      </c>
      <c r="AU275" s="96"/>
    </row>
    <row r="276" spans="1:47" ht="12.75" customHeight="1" x14ac:dyDescent="0.2">
      <c r="A276" s="96" t="str">
        <f>IFERROR(INDEX('2_Review &amp; Audit'!$F$6:$F$505,MATCH(ROW()-5,'2_Review &amp; Audit'!$AC$6:$AC$505,0)),"")</f>
        <v/>
      </c>
      <c r="B276" s="96" t="str">
        <f>IF($A276="","",INDEX('2_Review &amp; Audit'!$C$6:$C$505,MATCH(ROW()-5,'2_Review &amp; Audit'!$AC$6:$AC$505,0)))</f>
        <v/>
      </c>
      <c r="C276" s="96" t="str">
        <f>IF($A276="","",INDEX('2_Review &amp; Audit'!$D$6:$D$505,MATCH(ROW()-5,'2_Review &amp; Audit'!$AC$6:$AC$505,0)))</f>
        <v/>
      </c>
      <c r="D276" s="114" t="str">
        <f>IF($A276="","",INDEX('2_Review &amp; Audit'!$H$6:$H$505,MATCH(ROW()-5,'2_Review &amp; Audit'!$AC$6:$AC$505,0)))</f>
        <v/>
      </c>
      <c r="E276" s="108" t="str">
        <f>IF($A276="","",INDEX('2_Review &amp; Audit'!$M$6:$M$505,MATCH(ROW()-5,'2_Review &amp; Audit'!$AC$6:$AC$505,0)))</f>
        <v/>
      </c>
      <c r="F276" s="109" t="str">
        <f>IF($A276="","",IF(INDEX('2_Review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76" s="142" t="str">
        <f>IF(OR($A276="",$F276=0),"",ABS(INDEX('2_Review &amp; Audit'!$Q$6:$Q$505,MATCH(ROW()-5,'2_Review &amp; Audit'!$AC$6:$AC$505,0))/$F276))</f>
        <v/>
      </c>
      <c r="H276" s="142" t="str">
        <f>IF($A276="","",ABS(INDEX('2_Review &amp; Audit'!$Q$6:$Q$505,MATCH(ROW()-5,'2_Review &amp; Audit'!$AC$6:$AC$505,0))))</f>
        <v/>
      </c>
      <c r="I276" s="96" t="str">
        <f>IF($A276="","",INDEX('2_Review &amp; Audit'!$Y$6:$Y$505,MATCH(ROW()-5,'2_Review &amp; Audit'!$AC$6:$AC$505,0)))</f>
        <v/>
      </c>
      <c r="J276" s="110" t="str">
        <f>IF($A276="","",IFERROR(MATCH(ROW()-5,'2_Review &amp; Audit'!$AC$6:$AC$505,0)+5,""))</f>
        <v/>
      </c>
      <c r="K276" s="96" t="str" cm="1">
        <f t="array" ref="K276">IF($A276="","",IF($AU276&lt;&gt;"",IFERROR(MATCH($AU276,'2_Review &amp; Audit'!$H$6:$H$505,0)+5,""),IFERROR(MATCH(1,INDEX(('2_Review &amp; Audit'!$F$6:$F$505=$A276)*('2_Review &amp; Audit'!$I$6:$I$505&gt;=$E276-30)*('2_Review &amp; Audit'!$I$6:$I$505&lt;=$E276+30)*('2_Review &amp; Audit'!$R$6:$R$505&gt;0),0),0)+5,"")))</f>
        <v/>
      </c>
      <c r="L276" s="110" t="str" cm="1">
        <f t="array" ref="L276">IF($K276="","",INDEX('2_Review &amp; Audit'!$H:$H,$K276))</f>
        <v/>
      </c>
      <c r="M276" s="111" t="str">
        <f>IF($K276="","",INDEX('2_Review &amp; Audit'!$I:$I,$K276))</f>
        <v/>
      </c>
      <c r="N276" s="109" t="str" cm="1">
        <f t="array" ref="N276">IF($K276="","",MAX(0,INDEX('2_Review &amp; Audit'!$R:$R,$K276)-SUMIFS($O$7:O275,$K$7:K275,$K276)))</f>
        <v/>
      </c>
      <c r="O276" s="109" t="str">
        <f>IF(OR($K276="",$N276="",$F276=""),"",MIN($F276,$N276))</f>
        <v/>
      </c>
      <c r="P276" s="112" t="str">
        <f>IF($O276="","",$O276*$G276)</f>
        <v/>
      </c>
      <c r="Q276" s="112" t="str">
        <f>IF($M276="","",$H276-IF($P276="",0,$P276)-IF($Y276="",0,$Y276)-IF($AH276="",0,$AH276)-IF($AQ276="",0,$AQ276))</f>
        <v/>
      </c>
      <c r="R276" s="112" t="str">
        <f t="shared" si="41"/>
        <v/>
      </c>
      <c r="S276" s="96" t="str">
        <f>IF($M276="","",MAX(0,N($F276)-N($O276)))</f>
        <v/>
      </c>
      <c r="T276" s="96" t="str" cm="1">
        <f t="array" ref="T276">IF(OR($D276="",$S276="",N($S276)&lt;=0),"",IFERROR(MATCH(1,INDEX(('2_Review &amp; Audit'!$F$6:$F$505=$A276)*('2_Review &amp; Audit'!$I$6:$I$505&gt;=$E276-30)*('2_Review &amp; Audit'!$I$6:$I$505&lt;=$E276+30)*('2_Review &amp; Audit'!$R$6:$R$505&gt;0)*(ROW('2_Review &amp; Audit'!$R$6:$R$505)&gt;$K276),0),0)+5,""))</f>
        <v/>
      </c>
      <c r="U276" s="96" t="str" cm="1">
        <f t="array" ref="U276">IF($T276="","",INDEX('2_Review &amp; Audit'!$H:$H,$T276))</f>
        <v/>
      </c>
      <c r="V276" s="108" t="str">
        <f t="array" ref="V276">IF($T276="","",INDEX('2_Review &amp; Audit'!$I:$I,$T276))</f>
        <v/>
      </c>
      <c r="W276" s="96" t="str">
        <f t="array" ref="W276">IF($T276="","",MAX(0,INDEX('2_Review &amp; Audit'!$H:$H,$T276)-SUMIFS($X$7:X275,$T$7:T275,$T276)))</f>
        <v/>
      </c>
      <c r="X276" s="96" t="str">
        <f t="shared" si="38"/>
        <v/>
      </c>
      <c r="Y276" s="117" t="str">
        <f>IF($X276="","",$X276*$G276)</f>
        <v/>
      </c>
      <c r="Z276" s="117" t="str">
        <f>IF($T276="","",$H276-IF($P276="",0,$P276)-IF($Y276="",0,$Y276))</f>
        <v/>
      </c>
      <c r="AA276" s="117" t="str">
        <f t="shared" si="39"/>
        <v/>
      </c>
      <c r="AB276" s="96" t="str">
        <f t="shared" si="42"/>
        <v/>
      </c>
      <c r="AC276" s="96" t="str">
        <f>IF(OR($D276="",$AB276="",N($AB276)&lt;=0),"",IFERROR(MATCH(1,INDEX(('2_Review &amp; Audit'!$F$6:$F$505=$A276)*('2_Review &amp; Audit'!$I$6:$I$505&gt;=$E276-30)*('2_Review &amp; Audit'!$I$6:$I$505&lt;=$E276+30)*('2_Review &amp; Audit'!$R$6:$R$505&gt;0)*(ROW('2_Review &amp; Audit'!$R$6:$R$505)&gt;$T276),0),0)+5,""))</f>
        <v/>
      </c>
      <c r="AD276" s="96" t="str" cm="1">
        <f t="array" ref="AD276">IF($AC276="","",INDEX('2_Review &amp; Audit'!$H:$H,$AC276))</f>
        <v/>
      </c>
      <c r="AE276" s="108" t="str">
        <f>IF($AC276="","",INDEX('2_Review &amp; Audit'!$I:$I,$AC276))</f>
        <v/>
      </c>
      <c r="AF276" s="96" t="str">
        <f>IF($AC276="","",MAX(0,INDEX('2_Review &amp; Audit'!$H:$H,$AC276)-SUMIFS($AG$7:AG275,$AC$7:AC275,$AC276)))</f>
        <v/>
      </c>
      <c r="AG276" s="96" t="str">
        <f>IF(OR($D276="",$AB276="",$AF276=""),"",MIN($AB276,$AF276))</f>
        <v/>
      </c>
      <c r="AH276" s="117" t="str">
        <f>IF($AG276="","",$AG276*$G276)</f>
        <v/>
      </c>
      <c r="AI276" s="117" t="str">
        <f>IF($AC276="","",$H276-IF($P276="",0,$P276)-IF($Y276="",0,$Y276)-IF($AH276="",0,$AH276))</f>
        <v/>
      </c>
      <c r="AJ276" s="117" t="str">
        <f t="shared" si="40"/>
        <v/>
      </c>
      <c r="AK276" s="96" t="str">
        <f t="shared" si="43"/>
        <v/>
      </c>
      <c r="AL276" s="96" t="str" cm="1">
        <f t="array" ref="AL276">IF(OR($D276="",$AK276="",N($AK276)&lt;=0),"",IFERROR(MATCH(1,INDEX(('2_Review &amp; Audit'!$F$6:$F$505=$A276)*('2_Review &amp; Audit'!$I$6:$I$505&gt;=$E276-30)*('2_Review &amp; Audit'!$I$6:$I$505&lt;=$E276+30)*('2_Review &amp; Audit'!$R$6:$R$505&gt;0)*(ROW('2_Review &amp; Audit'!$R$6:$R$505)&gt;$AC276),0),0)+5,""))</f>
        <v/>
      </c>
      <c r="AM276" s="96" t="str">
        <f>IF($AL276="","",INDEX('2_Review &amp; Audit'!$H:$H,$AL276))</f>
        <v/>
      </c>
      <c r="AN276" s="108" t="str">
        <f>IF($AL276="","",INDEX('2_Review &amp; Audit'!$I:$I,$AL276))</f>
        <v/>
      </c>
      <c r="AO276" s="96" t="str">
        <f>IF($AL276="","",MAX(0,INDEX('2_Review &amp; Audit'!$H:$H,$AL276)-SUMIFS($AP$7:AP275,$AL$7:AL275,$AL276)))</f>
        <v/>
      </c>
      <c r="AP276" s="96" t="str">
        <f>IF(OR($D276="",$AK276="",$AO276=""),"",MIN($AK276,$AO276))</f>
        <v/>
      </c>
      <c r="AQ276" s="117" t="str">
        <f>IF($AP276="","",$AP276*$G276)</f>
        <v/>
      </c>
      <c r="AR276" s="117" t="str">
        <f>IF($AL276="","",$H276-IF($P276="",0,$P276)-IF($Y276="",0,$Y276)-IF($AH276="",0,$AH276)-IF($AQ276="",0,$AQ276))</f>
        <v/>
      </c>
      <c r="AS276" s="117" t="str">
        <f t="shared" si="44"/>
        <v/>
      </c>
      <c r="AT276" s="96" t="str">
        <f t="shared" si="45"/>
        <v/>
      </c>
      <c r="AU276" s="96"/>
    </row>
    <row r="277" spans="1:47" ht="12.75" customHeight="1" x14ac:dyDescent="0.2">
      <c r="A277" s="96" t="str">
        <f>IFERROR(INDEX('2_Review &amp; Audit'!$F$6:$F$505,MATCH(ROW()-5,'2_Review &amp; Audit'!$AC$6:$AC$505,0)),"")</f>
        <v/>
      </c>
      <c r="B277" s="96" t="str">
        <f>IF($A277="","",INDEX('2_Review &amp; Audit'!$C$6:$C$505,MATCH(ROW()-5,'2_Review &amp; Audit'!$AC$6:$AC$505,0)))</f>
        <v/>
      </c>
      <c r="C277" s="96" t="str">
        <f>IF($A277="","",INDEX('2_Review &amp; Audit'!$D$6:$D$505,MATCH(ROW()-5,'2_Review &amp; Audit'!$AC$6:$AC$505,0)))</f>
        <v/>
      </c>
      <c r="D277" s="114" t="str">
        <f>IF($A277="","",INDEX('2_Review &amp; Audit'!$H$6:$H$505,MATCH(ROW()-5,'2_Review &amp; Audit'!$AC$6:$AC$505,0)))</f>
        <v/>
      </c>
      <c r="E277" s="108" t="str">
        <f>IF($A277="","",INDEX('2_Review &amp; Audit'!$M$6:$M$505,MATCH(ROW()-5,'2_Review &amp; Audit'!$AC$6:$AC$505,0)))</f>
        <v/>
      </c>
      <c r="F277" s="109" t="str">
        <f>IF($A277="","",IF(INDEX('2_Review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77" s="142" t="str">
        <f>IF(OR($A277="",$F277=0),"",ABS(INDEX('2_Review &amp; Audit'!$Q$6:$Q$505,MATCH(ROW()-5,'2_Review &amp; Audit'!$AC$6:$AC$505,0))/$F277))</f>
        <v/>
      </c>
      <c r="H277" s="142" t="str">
        <f>IF($A277="","",ABS(INDEX('2_Review &amp; Audit'!$Q$6:$Q$505,MATCH(ROW()-5,'2_Review &amp; Audit'!$AC$6:$AC$505,0))))</f>
        <v/>
      </c>
      <c r="I277" s="96" t="str">
        <f>IF($A277="","",INDEX('2_Review &amp; Audit'!$Y$6:$Y$505,MATCH(ROW()-5,'2_Review &amp; Audit'!$AC$6:$AC$505,0)))</f>
        <v/>
      </c>
      <c r="J277" s="110" t="str">
        <f>IF($A277="","",IFERROR(MATCH(ROW()-5,'2_Review &amp; Audit'!$AC$6:$AC$505,0)+5,""))</f>
        <v/>
      </c>
      <c r="K277" s="96" t="str" cm="1">
        <f t="array" ref="K277">IF($A277="","",IF($AU277&lt;&gt;"",IFERROR(MATCH($AU277,'2_Review &amp; Audit'!$H$6:$H$505,0)+5,""),IFERROR(MATCH(1,INDEX(('2_Review &amp; Audit'!$F$6:$F$505=$A277)*('2_Review &amp; Audit'!$I$6:$I$505&gt;=$E277-30)*('2_Review &amp; Audit'!$I$6:$I$505&lt;=$E277+30)*('2_Review &amp; Audit'!$R$6:$R$505&gt;0),0),0)+5,"")))</f>
        <v/>
      </c>
      <c r="L277" s="110" t="str" cm="1">
        <f t="array" ref="L277">IF($K277="","",INDEX('2_Review &amp; Audit'!$H:$H,$K277))</f>
        <v/>
      </c>
      <c r="M277" s="111" t="str">
        <f>IF($K277="","",INDEX('2_Review &amp; Audit'!$I:$I,$K277))</f>
        <v/>
      </c>
      <c r="N277" s="109" t="str" cm="1">
        <f t="array" ref="N277">IF($K277="","",MAX(0,INDEX('2_Review &amp; Audit'!$R:$R,$K277)-SUMIFS($O$7:O276,$K$7:K276,$K277)))</f>
        <v/>
      </c>
      <c r="O277" s="109" t="str">
        <f>IF(OR($K277="",$N277="",$F277=""),"",MIN($F277,$N277))</f>
        <v/>
      </c>
      <c r="P277" s="112" t="str">
        <f>IF($O277="","",$O277*$G277)</f>
        <v/>
      </c>
      <c r="Q277" s="112" t="str">
        <f>IF($M277="","",$H277-IF($P277="",0,$P277)-IF($Y277="",0,$Y277)-IF($AH277="",0,$AH277)-IF($AQ277="",0,$AQ277))</f>
        <v/>
      </c>
      <c r="R277" s="112" t="str">
        <f t="shared" si="41"/>
        <v/>
      </c>
      <c r="S277" s="96" t="str">
        <f>IF($M277="","",MAX(0,N($F277)-N($O277)))</f>
        <v/>
      </c>
      <c r="T277" s="96" t="str" cm="1">
        <f t="array" ref="T277">IF(OR($D277="",$S277="",N($S277)&lt;=0),"",IFERROR(MATCH(1,INDEX(('2_Review &amp; Audit'!$F$6:$F$505=$A277)*('2_Review &amp; Audit'!$I$6:$I$505&gt;=$E277-30)*('2_Review &amp; Audit'!$I$6:$I$505&lt;=$E277+30)*('2_Review &amp; Audit'!$R$6:$R$505&gt;0)*(ROW('2_Review &amp; Audit'!$R$6:$R$505)&gt;$K277),0),0)+5,""))</f>
        <v/>
      </c>
      <c r="U277" s="96" t="str" cm="1">
        <f t="array" ref="U277">IF($T277="","",INDEX('2_Review &amp; Audit'!$H:$H,$T277))</f>
        <v/>
      </c>
      <c r="V277" s="108" t="str">
        <f t="array" ref="V277">IF($T277="","",INDEX('2_Review &amp; Audit'!$I:$I,$T277))</f>
        <v/>
      </c>
      <c r="W277" s="96" t="str">
        <f t="array" ref="W277">IF($T277="","",MAX(0,INDEX('2_Review &amp; Audit'!$H:$H,$T277)-SUMIFS($X$7:X276,$T$7:T276,$T277)))</f>
        <v/>
      </c>
      <c r="X277" s="96" t="str">
        <f t="shared" si="38"/>
        <v/>
      </c>
      <c r="Y277" s="117" t="str">
        <f>IF($X277="","",$X277*$G277)</f>
        <v/>
      </c>
      <c r="Z277" s="117" t="str">
        <f>IF($T277="","",$H277-IF($P277="",0,$P277)-IF($Y277="",0,$Y277))</f>
        <v/>
      </c>
      <c r="AA277" s="117" t="str">
        <f t="shared" si="39"/>
        <v/>
      </c>
      <c r="AB277" s="96" t="str">
        <f t="shared" si="42"/>
        <v/>
      </c>
      <c r="AC277" s="96" t="str">
        <f>IF(OR($D277="",$AB277="",N($AB277)&lt;=0),"",IFERROR(MATCH(1,INDEX(('2_Review &amp; Audit'!$F$6:$F$505=$A277)*('2_Review &amp; Audit'!$I$6:$I$505&gt;=$E277-30)*('2_Review &amp; Audit'!$I$6:$I$505&lt;=$E277+30)*('2_Review &amp; Audit'!$R$6:$R$505&gt;0)*(ROW('2_Review &amp; Audit'!$R$6:$R$505)&gt;$T277),0),0)+5,""))</f>
        <v/>
      </c>
      <c r="AD277" s="96" t="str" cm="1">
        <f t="array" ref="AD277">IF($AC277="","",INDEX('2_Review &amp; Audit'!$H:$H,$AC277))</f>
        <v/>
      </c>
      <c r="AE277" s="108" t="str">
        <f>IF($AC277="","",INDEX('2_Review &amp; Audit'!$I:$I,$AC277))</f>
        <v/>
      </c>
      <c r="AF277" s="96" t="str">
        <f>IF($AC277="","",MAX(0,INDEX('2_Review &amp; Audit'!$H:$H,$AC277)-SUMIFS($AG$7:AG276,$AC$7:AC276,$AC277)))</f>
        <v/>
      </c>
      <c r="AG277" s="96" t="str">
        <f>IF(OR($D277="",$AB277="",$AF277=""),"",MIN($AB277,$AF277))</f>
        <v/>
      </c>
      <c r="AH277" s="117" t="str">
        <f>IF($AG277="","",$AG277*$G277)</f>
        <v/>
      </c>
      <c r="AI277" s="117" t="str">
        <f>IF($AC277="","",$H277-IF($P277="",0,$P277)-IF($Y277="",0,$Y277)-IF($AH277="",0,$AH277))</f>
        <v/>
      </c>
      <c r="AJ277" s="117" t="str">
        <f t="shared" si="40"/>
        <v/>
      </c>
      <c r="AK277" s="96" t="str">
        <f t="shared" si="43"/>
        <v/>
      </c>
      <c r="AL277" s="96" t="str" cm="1">
        <f t="array" ref="AL277">IF(OR($D277="",$AK277="",N($AK277)&lt;=0),"",IFERROR(MATCH(1,INDEX(('2_Review &amp; Audit'!$F$6:$F$505=$A277)*('2_Review &amp; Audit'!$I$6:$I$505&gt;=$E277-30)*('2_Review &amp; Audit'!$I$6:$I$505&lt;=$E277+30)*('2_Review &amp; Audit'!$R$6:$R$505&gt;0)*(ROW('2_Review &amp; Audit'!$R$6:$R$505)&gt;$AC277),0),0)+5,""))</f>
        <v/>
      </c>
      <c r="AM277" s="96" t="str">
        <f>IF($AL277="","",INDEX('2_Review &amp; Audit'!$H:$H,$AL277))</f>
        <v/>
      </c>
      <c r="AN277" s="108" t="str">
        <f>IF($AL277="","",INDEX('2_Review &amp; Audit'!$I:$I,$AL277))</f>
        <v/>
      </c>
      <c r="AO277" s="96" t="str">
        <f>IF($AL277="","",MAX(0,INDEX('2_Review &amp; Audit'!$H:$H,$AL277)-SUMIFS($AP$7:AP276,$AL$7:AL276,$AL277)))</f>
        <v/>
      </c>
      <c r="AP277" s="96" t="str">
        <f>IF(OR($D277="",$AK277="",$AO277=""),"",MIN($AK277,$AO277))</f>
        <v/>
      </c>
      <c r="AQ277" s="117" t="str">
        <f>IF($AP277="","",$AP277*$G277)</f>
        <v/>
      </c>
      <c r="AR277" s="117" t="str">
        <f>IF($AL277="","",$H277-IF($P277="",0,$P277)-IF($Y277="",0,$Y277)-IF($AH277="",0,$AH277)-IF($AQ277="",0,$AQ277))</f>
        <v/>
      </c>
      <c r="AS277" s="117" t="str">
        <f t="shared" si="44"/>
        <v/>
      </c>
      <c r="AT277" s="96" t="str">
        <f t="shared" si="45"/>
        <v/>
      </c>
      <c r="AU277" s="96"/>
    </row>
    <row r="278" spans="1:47" ht="12.75" customHeight="1" x14ac:dyDescent="0.2">
      <c r="A278" s="96" t="str">
        <f>IFERROR(INDEX('2_Review &amp; Audit'!$F$6:$F$505,MATCH(ROW()-5,'2_Review &amp; Audit'!$AC$6:$AC$505,0)),"")</f>
        <v/>
      </c>
      <c r="B278" s="96" t="str">
        <f>IF($A278="","",INDEX('2_Review &amp; Audit'!$C$6:$C$505,MATCH(ROW()-5,'2_Review &amp; Audit'!$AC$6:$AC$505,0)))</f>
        <v/>
      </c>
      <c r="C278" s="96" t="str">
        <f>IF($A278="","",INDEX('2_Review &amp; Audit'!$D$6:$D$505,MATCH(ROW()-5,'2_Review &amp; Audit'!$AC$6:$AC$505,0)))</f>
        <v/>
      </c>
      <c r="D278" s="114" t="str">
        <f>IF($A278="","",INDEX('2_Review &amp; Audit'!$H$6:$H$505,MATCH(ROW()-5,'2_Review &amp; Audit'!$AC$6:$AC$505,0)))</f>
        <v/>
      </c>
      <c r="E278" s="108" t="str">
        <f>IF($A278="","",INDEX('2_Review &amp; Audit'!$M$6:$M$505,MATCH(ROW()-5,'2_Review &amp; Audit'!$AC$6:$AC$505,0)))</f>
        <v/>
      </c>
      <c r="F278" s="109" t="str">
        <f>IF($A278="","",IF(INDEX('2_Review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78" s="142" t="str">
        <f>IF(OR($A278="",$F278=0),"",ABS(INDEX('2_Review &amp; Audit'!$Q$6:$Q$505,MATCH(ROW()-5,'2_Review &amp; Audit'!$AC$6:$AC$505,0))/$F278))</f>
        <v/>
      </c>
      <c r="H278" s="142" t="str">
        <f>IF($A278="","",ABS(INDEX('2_Review &amp; Audit'!$Q$6:$Q$505,MATCH(ROW()-5,'2_Review &amp; Audit'!$AC$6:$AC$505,0))))</f>
        <v/>
      </c>
      <c r="I278" s="96" t="str">
        <f>IF($A278="","",INDEX('2_Review &amp; Audit'!$Y$6:$Y$505,MATCH(ROW()-5,'2_Review &amp; Audit'!$AC$6:$AC$505,0)))</f>
        <v/>
      </c>
      <c r="J278" s="110" t="str">
        <f>IF($A278="","",IFERROR(MATCH(ROW()-5,'2_Review &amp; Audit'!$AC$6:$AC$505,0)+5,""))</f>
        <v/>
      </c>
      <c r="K278" s="96" t="str" cm="1">
        <f t="array" ref="K278">IF($A278="","",IF($AU278&lt;&gt;"",IFERROR(MATCH($AU278,'2_Review &amp; Audit'!$H$6:$H$505,0)+5,""),IFERROR(MATCH(1,INDEX(('2_Review &amp; Audit'!$F$6:$F$505=$A278)*('2_Review &amp; Audit'!$I$6:$I$505&gt;=$E278-30)*('2_Review &amp; Audit'!$I$6:$I$505&lt;=$E278+30)*('2_Review &amp; Audit'!$R$6:$R$505&gt;0),0),0)+5,"")))</f>
        <v/>
      </c>
      <c r="L278" s="110" t="str" cm="1">
        <f t="array" ref="L278">IF($K278="","",INDEX('2_Review &amp; Audit'!$H:$H,$K278))</f>
        <v/>
      </c>
      <c r="M278" s="111" t="str">
        <f>IF($K278="","",INDEX('2_Review &amp; Audit'!$I:$I,$K278))</f>
        <v/>
      </c>
      <c r="N278" s="109" t="str" cm="1">
        <f t="array" ref="N278">IF($K278="","",MAX(0,INDEX('2_Review &amp; Audit'!$R:$R,$K278)-SUMIFS($O$7:O277,$K$7:K277,$K278)))</f>
        <v/>
      </c>
      <c r="O278" s="109" t="str">
        <f>IF(OR($K278="",$N278="",$F278=""),"",MIN($F278,$N278))</f>
        <v/>
      </c>
      <c r="P278" s="112" t="str">
        <f>IF($O278="","",$O278*$G278)</f>
        <v/>
      </c>
      <c r="Q278" s="112" t="str">
        <f>IF($M278="","",$H278-IF($P278="",0,$P278)-IF($Y278="",0,$Y278)-IF($AH278="",0,$AH278)-IF($AQ278="",0,$AQ278))</f>
        <v/>
      </c>
      <c r="R278" s="112" t="str">
        <f t="shared" si="41"/>
        <v/>
      </c>
      <c r="S278" s="96" t="str">
        <f>IF($M278="","",MAX(0,N($F278)-N($O278)))</f>
        <v/>
      </c>
      <c r="T278" s="96" t="str" cm="1">
        <f t="array" ref="T278">IF(OR($D278="",$S278="",N($S278)&lt;=0),"",IFERROR(MATCH(1,INDEX(('2_Review &amp; Audit'!$F$6:$F$505=$A278)*('2_Review &amp; Audit'!$I$6:$I$505&gt;=$E278-30)*('2_Review &amp; Audit'!$I$6:$I$505&lt;=$E278+30)*('2_Review &amp; Audit'!$R$6:$R$505&gt;0)*(ROW('2_Review &amp; Audit'!$R$6:$R$505)&gt;$K278),0),0)+5,""))</f>
        <v/>
      </c>
      <c r="U278" s="96" t="str" cm="1">
        <f t="array" ref="U278">IF($T278="","",INDEX('2_Review &amp; Audit'!$H:$H,$T278))</f>
        <v/>
      </c>
      <c r="V278" s="96" t="str">
        <f t="array" ref="V278">IF($T278="","",INDEX('2_Review &amp; Audit'!$I:$I,$T278))</f>
        <v/>
      </c>
      <c r="W278" s="96" t="str">
        <f t="array" ref="W278">IF($T278="","",MAX(0,INDEX('2_Review &amp; Audit'!$H:$H,$T278)-SUMIFS($X$7:X277,$T$7:T277,$T278)))</f>
        <v/>
      </c>
      <c r="X278" s="96" t="str">
        <f t="shared" si="38"/>
        <v/>
      </c>
      <c r="Y278" s="117" t="str">
        <f>IF($X278="","",$X278*$G278)</f>
        <v/>
      </c>
      <c r="Z278" s="117" t="str">
        <f>IF($T278="","",$H278-IF($P278="",0,$P278)-IF($Y278="",0,$Y278))</f>
        <v/>
      </c>
      <c r="AA278" s="117" t="str">
        <f t="shared" si="39"/>
        <v/>
      </c>
      <c r="AB278" s="96" t="str">
        <f t="shared" si="42"/>
        <v/>
      </c>
      <c r="AC278" s="96" t="str">
        <f>IF(OR($D278="",$AB278="",N($AB278)&lt;=0),"",IFERROR(MATCH(1,INDEX(('2_Review &amp; Audit'!$F$6:$F$505=$A278)*('2_Review &amp; Audit'!$I$6:$I$505&gt;=$E278-30)*('2_Review &amp; Audit'!$I$6:$I$505&lt;=$E278+30)*('2_Review &amp; Audit'!$R$6:$R$505&gt;0)*(ROW('2_Review &amp; Audit'!$R$6:$R$505)&gt;$T278),0),0)+5,""))</f>
        <v/>
      </c>
      <c r="AD278" s="96" t="str" cm="1">
        <f t="array" ref="AD278">IF($AC278="","",INDEX('2_Review &amp; Audit'!$H:$H,$AC278))</f>
        <v/>
      </c>
      <c r="AE278" s="108" t="str">
        <f>IF($AC278="","",INDEX('2_Review &amp; Audit'!$I:$I,$AC278))</f>
        <v/>
      </c>
      <c r="AF278" s="96" t="str">
        <f>IF($AC278="","",MAX(0,INDEX('2_Review &amp; Audit'!$H:$H,$AC278)-SUMIFS($AG$7:AG277,$AC$7:AC277,$AC278)))</f>
        <v/>
      </c>
      <c r="AG278" s="96" t="str">
        <f>IF(OR($D278="",$AB278="",$AF278=""),"",MIN($AB278,$AF278))</f>
        <v/>
      </c>
      <c r="AH278" s="117" t="str">
        <f>IF($AG278="","",$AG278*$G278)</f>
        <v/>
      </c>
      <c r="AI278" s="117" t="str">
        <f>IF($AC278="","",$H278-IF($P278="",0,$P278)-IF($Y278="",0,$Y278)-IF($AH278="",0,$AH278))</f>
        <v/>
      </c>
      <c r="AJ278" s="117" t="str">
        <f t="shared" si="40"/>
        <v/>
      </c>
      <c r="AK278" s="96" t="str">
        <f t="shared" si="43"/>
        <v/>
      </c>
      <c r="AL278" s="96" t="str" cm="1">
        <f t="array" ref="AL278">IF(OR($D278="",$AK278="",N($AK278)&lt;=0),"",IFERROR(MATCH(1,INDEX(('2_Review &amp; Audit'!$F$6:$F$505=$A278)*('2_Review &amp; Audit'!$I$6:$I$505&gt;=$E278-30)*('2_Review &amp; Audit'!$I$6:$I$505&lt;=$E278+30)*('2_Review &amp; Audit'!$R$6:$R$505&gt;0)*(ROW('2_Review &amp; Audit'!$R$6:$R$505)&gt;$AC278),0),0)+5,""))</f>
        <v/>
      </c>
      <c r="AM278" s="96" t="str">
        <f>IF($AL278="","",INDEX('2_Review &amp; Audit'!$H:$H,$AL278))</f>
        <v/>
      </c>
      <c r="AN278" s="108" t="str">
        <f>IF($AL278="","",INDEX('2_Review &amp; Audit'!$I:$I,$AL278))</f>
        <v/>
      </c>
      <c r="AO278" s="96" t="str">
        <f>IF($AL278="","",MAX(0,INDEX('2_Review &amp; Audit'!$H:$H,$AL278)-SUMIFS($AP$7:AP277,$AL$7:AL277,$AL278)))</f>
        <v/>
      </c>
      <c r="AP278" s="96" t="str">
        <f>IF(OR($D278="",$AK278="",$AO278=""),"",MIN($AK278,$AO278))</f>
        <v/>
      </c>
      <c r="AQ278" s="117" t="str">
        <f>IF($AP278="","",$AP278*$G278)</f>
        <v/>
      </c>
      <c r="AR278" s="117" t="str">
        <f>IF($AL278="","",$H278-IF($P278="",0,$P278)-IF($Y278="",0,$Y278)-IF($AH278="",0,$AH278)-IF($AQ278="",0,$AQ278))</f>
        <v/>
      </c>
      <c r="AS278" s="117" t="str">
        <f t="shared" si="44"/>
        <v/>
      </c>
      <c r="AT278" s="96" t="str">
        <f t="shared" si="45"/>
        <v/>
      </c>
      <c r="AU278" s="96"/>
    </row>
    <row r="279" spans="1:47" ht="12.75" customHeight="1" x14ac:dyDescent="0.2">
      <c r="A279" s="96" t="str">
        <f>IFERROR(INDEX('2_Review &amp; Audit'!$F$6:$F$505,MATCH(ROW()-5,'2_Review &amp; Audit'!$AC$6:$AC$505,0)),"")</f>
        <v/>
      </c>
      <c r="B279" s="96" t="str">
        <f>IF($A279="","",INDEX('2_Review &amp; Audit'!$C$6:$C$505,MATCH(ROW()-5,'2_Review &amp; Audit'!$AC$6:$AC$505,0)))</f>
        <v/>
      </c>
      <c r="C279" s="96" t="str">
        <f>IF($A279="","",INDEX('2_Review &amp; Audit'!$D$6:$D$505,MATCH(ROW()-5,'2_Review &amp; Audit'!$AC$6:$AC$505,0)))</f>
        <v/>
      </c>
      <c r="D279" s="114" t="str">
        <f>IF($A279="","",INDEX('2_Review &amp; Audit'!$H$6:$H$505,MATCH(ROW()-5,'2_Review &amp; Audit'!$AC$6:$AC$505,0)))</f>
        <v/>
      </c>
      <c r="E279" s="108" t="str">
        <f>IF($A279="","",INDEX('2_Review &amp; Audit'!$M$6:$M$505,MATCH(ROW()-5,'2_Review &amp; Audit'!$AC$6:$AC$505,0)))</f>
        <v/>
      </c>
      <c r="F279" s="109" t="str">
        <f>IF($A279="","",IF(INDEX('2_Review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79" s="142" t="str">
        <f>IF(OR($A279="",$F279=0),"",ABS(INDEX('2_Review &amp; Audit'!$Q$6:$Q$505,MATCH(ROW()-5,'2_Review &amp; Audit'!$AC$6:$AC$505,0))/$F279))</f>
        <v/>
      </c>
      <c r="H279" s="142" t="str">
        <f>IF($A279="","",ABS(INDEX('2_Review &amp; Audit'!$Q$6:$Q$505,MATCH(ROW()-5,'2_Review &amp; Audit'!$AC$6:$AC$505,0))))</f>
        <v/>
      </c>
      <c r="I279" s="96" t="str">
        <f>IF($A279="","",INDEX('2_Review &amp; Audit'!$Y$6:$Y$505,MATCH(ROW()-5,'2_Review &amp; Audit'!$AC$6:$AC$505,0)))</f>
        <v/>
      </c>
      <c r="J279" s="110" t="str">
        <f>IF($A279="","",IFERROR(MATCH(ROW()-5,'2_Review &amp; Audit'!$AC$6:$AC$505,0)+5,""))</f>
        <v/>
      </c>
      <c r="K279" s="96" t="str" cm="1">
        <f t="array" ref="K279">IF($A279="","",IF($AU279&lt;&gt;"",IFERROR(MATCH($AU279,'2_Review &amp; Audit'!$H$6:$H$505,0)+5,""),IFERROR(MATCH(1,INDEX(('2_Review &amp; Audit'!$F$6:$F$505=$A279)*('2_Review &amp; Audit'!$I$6:$I$505&gt;=$E279-30)*('2_Review &amp; Audit'!$I$6:$I$505&lt;=$E279+30)*('2_Review &amp; Audit'!$R$6:$R$505&gt;0),0),0)+5,"")))</f>
        <v/>
      </c>
      <c r="L279" s="110" t="str" cm="1">
        <f t="array" ref="L279">IF($K279="","",INDEX('2_Review &amp; Audit'!$H:$H,$K279))</f>
        <v/>
      </c>
      <c r="M279" s="111" t="str">
        <f>IF($K279="","",INDEX('2_Review &amp; Audit'!$I:$I,$K279))</f>
        <v/>
      </c>
      <c r="N279" s="109" t="str" cm="1">
        <f t="array" ref="N279">IF($K279="","",MAX(0,INDEX('2_Review &amp; Audit'!$R:$R,$K279)-SUMIFS($O$7:O278,$K$7:K278,$K279)))</f>
        <v/>
      </c>
      <c r="O279" s="109" t="str">
        <f>IF(OR($K279="",$N279="",$F279=""),"",MIN($F279,$N279))</f>
        <v/>
      </c>
      <c r="P279" s="112" t="str">
        <f>IF($O279="","",$O279*$G279)</f>
        <v/>
      </c>
      <c r="Q279" s="112" t="str">
        <f>IF($M279="","",$H279-IF($P279="",0,$P279)-IF($Y279="",0,$Y279)-IF($AH279="",0,$AH279)-IF($AQ279="",0,$AQ279))</f>
        <v/>
      </c>
      <c r="R279" s="112" t="str">
        <f t="shared" si="41"/>
        <v/>
      </c>
      <c r="S279" s="96" t="str">
        <f>IF($M279="","",MAX(0,N($F279)-N($O279)))</f>
        <v/>
      </c>
      <c r="T279" s="96" t="str" cm="1">
        <f t="array" ref="T279">IF(OR($D279="",$S279="",N($S279)&lt;=0),"",IFERROR(MATCH(1,INDEX(('2_Review &amp; Audit'!$F$6:$F$505=$A279)*('2_Review &amp; Audit'!$I$6:$I$505&gt;=$E279-30)*('2_Review &amp; Audit'!$I$6:$I$505&lt;=$E279+30)*('2_Review &amp; Audit'!$R$6:$R$505&gt;0)*(ROW('2_Review &amp; Audit'!$R$6:$R$505)&gt;$K279),0),0)+5,""))</f>
        <v/>
      </c>
      <c r="U279" s="96" t="str" cm="1">
        <f t="array" ref="U279">IF($T279="","",INDEX('2_Review &amp; Audit'!$H:$H,$T279))</f>
        <v/>
      </c>
      <c r="V279" s="96" t="str">
        <f t="array" ref="V279">IF($T279="","",INDEX('2_Review &amp; Audit'!$I:$I,$T279))</f>
        <v/>
      </c>
      <c r="W279" s="96" t="str">
        <f t="array" ref="W279">IF($T279="","",MAX(0,INDEX('2_Review &amp; Audit'!$H:$H,$T279)-SUMIFS($X$7:X278,$T$7:T278,$T279)))</f>
        <v/>
      </c>
      <c r="X279" s="96" t="str">
        <f t="shared" si="38"/>
        <v/>
      </c>
      <c r="Y279" s="117" t="str">
        <f>IF($X279="","",$X279*$G279)</f>
        <v/>
      </c>
      <c r="Z279" s="117" t="str">
        <f>IF($T279="","",$H279-IF($P279="",0,$P279)-IF($Y279="",0,$Y279))</f>
        <v/>
      </c>
      <c r="AA279" s="117" t="str">
        <f t="shared" si="39"/>
        <v/>
      </c>
      <c r="AB279" s="96" t="str">
        <f t="shared" si="42"/>
        <v/>
      </c>
      <c r="AC279" s="96" t="str">
        <f>IF(OR($D279="",$AB279="",N($AB279)&lt;=0),"",IFERROR(MATCH(1,INDEX(('2_Review &amp; Audit'!$F$6:$F$505=$A279)*('2_Review &amp; Audit'!$I$6:$I$505&gt;=$E279-30)*('2_Review &amp; Audit'!$I$6:$I$505&lt;=$E279+30)*('2_Review &amp; Audit'!$R$6:$R$505&gt;0)*(ROW('2_Review &amp; Audit'!$R$6:$R$505)&gt;$T279),0),0)+5,""))</f>
        <v/>
      </c>
      <c r="AD279" s="96" t="str" cm="1">
        <f t="array" ref="AD279">IF($AC279="","",INDEX('2_Review &amp; Audit'!$H:$H,$AC279))</f>
        <v/>
      </c>
      <c r="AE279" s="108" t="str">
        <f>IF($AC279="","",INDEX('2_Review &amp; Audit'!$I:$I,$AC279))</f>
        <v/>
      </c>
      <c r="AF279" s="96" t="str">
        <f>IF($AC279="","",MAX(0,INDEX('2_Review &amp; Audit'!$H:$H,$AC279)-SUMIFS($AG$7:AG278,$AC$7:AC278,$AC279)))</f>
        <v/>
      </c>
      <c r="AG279" s="96" t="str">
        <f>IF(OR($D279="",$AB279="",$AF279=""),"",MIN($AB279,$AF279))</f>
        <v/>
      </c>
      <c r="AH279" s="117" t="str">
        <f>IF($AG279="","",$AG279*$G279)</f>
        <v/>
      </c>
      <c r="AI279" s="117" t="str">
        <f>IF($AC279="","",$H279-IF($P279="",0,$P279)-IF($Y279="",0,$Y279)-IF($AH279="",0,$AH279))</f>
        <v/>
      </c>
      <c r="AJ279" s="117" t="str">
        <f t="shared" si="40"/>
        <v/>
      </c>
      <c r="AK279" s="96" t="str">
        <f t="shared" si="43"/>
        <v/>
      </c>
      <c r="AL279" s="96" t="str" cm="1">
        <f t="array" ref="AL279">IF(OR($D279="",$AK279="",N($AK279)&lt;=0),"",IFERROR(MATCH(1,INDEX(('2_Review &amp; Audit'!$F$6:$F$505=$A279)*('2_Review &amp; Audit'!$I$6:$I$505&gt;=$E279-30)*('2_Review &amp; Audit'!$I$6:$I$505&lt;=$E279+30)*('2_Review &amp; Audit'!$R$6:$R$505&gt;0)*(ROW('2_Review &amp; Audit'!$R$6:$R$505)&gt;$AC279),0),0)+5,""))</f>
        <v/>
      </c>
      <c r="AM279" s="96" t="str">
        <f>IF($AL279="","",INDEX('2_Review &amp; Audit'!$H:$H,$AL279))</f>
        <v/>
      </c>
      <c r="AN279" s="108" t="str">
        <f>IF($AL279="","",INDEX('2_Review &amp; Audit'!$I:$I,$AL279))</f>
        <v/>
      </c>
      <c r="AO279" s="96" t="str">
        <f>IF($AL279="","",MAX(0,INDEX('2_Review &amp; Audit'!$H:$H,$AL279)-SUMIFS($AP$7:AP278,$AL$7:AL278,$AL279)))</f>
        <v/>
      </c>
      <c r="AP279" s="96" t="str">
        <f>IF(OR($D279="",$AK279="",$AO279=""),"",MIN($AK279,$AO279))</f>
        <v/>
      </c>
      <c r="AQ279" s="117" t="str">
        <f>IF($AP279="","",$AP279*$G279)</f>
        <v/>
      </c>
      <c r="AR279" s="117" t="str">
        <f>IF($AL279="","",$H279-IF($P279="",0,$P279)-IF($Y279="",0,$Y279)-IF($AH279="",0,$AH279)-IF($AQ279="",0,$AQ279))</f>
        <v/>
      </c>
      <c r="AS279" s="117" t="str">
        <f t="shared" si="44"/>
        <v/>
      </c>
      <c r="AT279" s="96" t="str">
        <f t="shared" si="45"/>
        <v/>
      </c>
      <c r="AU279" s="96"/>
    </row>
    <row r="280" spans="1:47" ht="12.75" customHeight="1" x14ac:dyDescent="0.2">
      <c r="A280" s="96" t="str">
        <f>IFERROR(INDEX('2_Review &amp; Audit'!$F$6:$F$505,MATCH(ROW()-5,'2_Review &amp; Audit'!$AC$6:$AC$505,0)),"")</f>
        <v/>
      </c>
      <c r="B280" s="96" t="str">
        <f>IF($A280="","",INDEX('2_Review &amp; Audit'!$C$6:$C$505,MATCH(ROW()-5,'2_Review &amp; Audit'!$AC$6:$AC$505,0)))</f>
        <v/>
      </c>
      <c r="C280" s="96" t="str">
        <f>IF($A280="","",INDEX('2_Review &amp; Audit'!$D$6:$D$505,MATCH(ROW()-5,'2_Review &amp; Audit'!$AC$6:$AC$505,0)))</f>
        <v/>
      </c>
      <c r="D280" s="114" t="str">
        <f>IF($A280="","",INDEX('2_Review &amp; Audit'!$H$6:$H$505,MATCH(ROW()-5,'2_Review &amp; Audit'!$AC$6:$AC$505,0)))</f>
        <v/>
      </c>
      <c r="E280" s="108" t="str">
        <f>IF($A280="","",INDEX('2_Review &amp; Audit'!$M$6:$M$505,MATCH(ROW()-5,'2_Review &amp; Audit'!$AC$6:$AC$505,0)))</f>
        <v/>
      </c>
      <c r="F280" s="109" t="str">
        <f>IF($A280="","",IF(INDEX('2_Review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80" s="142" t="str">
        <f>IF(OR($A280="",$F280=0),"",ABS(INDEX('2_Review &amp; Audit'!$Q$6:$Q$505,MATCH(ROW()-5,'2_Review &amp; Audit'!$AC$6:$AC$505,0))/$F280))</f>
        <v/>
      </c>
      <c r="H280" s="142" t="str">
        <f>IF($A280="","",ABS(INDEX('2_Review &amp; Audit'!$Q$6:$Q$505,MATCH(ROW()-5,'2_Review &amp; Audit'!$AC$6:$AC$505,0))))</f>
        <v/>
      </c>
      <c r="I280" s="96" t="str">
        <f>IF($A280="","",INDEX('2_Review &amp; Audit'!$Y$6:$Y$505,MATCH(ROW()-5,'2_Review &amp; Audit'!$AC$6:$AC$505,0)))</f>
        <v/>
      </c>
      <c r="J280" s="110" t="str">
        <f>IF($A280="","",IFERROR(MATCH(ROW()-5,'2_Review &amp; Audit'!$AC$6:$AC$505,0)+5,""))</f>
        <v/>
      </c>
      <c r="K280" s="96" t="str" cm="1">
        <f t="array" ref="K280">IF($A280="","",IF($AU280&lt;&gt;"",IFERROR(MATCH($AU280,'2_Review &amp; Audit'!$H$6:$H$505,0)+5,""),IFERROR(MATCH(1,INDEX(('2_Review &amp; Audit'!$F$6:$F$505=$A280)*('2_Review &amp; Audit'!$I$6:$I$505&gt;=$E280-30)*('2_Review &amp; Audit'!$I$6:$I$505&lt;=$E280+30)*('2_Review &amp; Audit'!$R$6:$R$505&gt;0),0),0)+5,"")))</f>
        <v/>
      </c>
      <c r="L280" s="110" t="str" cm="1">
        <f t="array" ref="L280">IF($K280="","",INDEX('2_Review &amp; Audit'!$H:$H,$K280))</f>
        <v/>
      </c>
      <c r="M280" s="111" t="str">
        <f>IF($K280="","",INDEX('2_Review &amp; Audit'!$I:$I,$K280))</f>
        <v/>
      </c>
      <c r="N280" s="109" t="str" cm="1">
        <f t="array" ref="N280">IF($K280="","",MAX(0,INDEX('2_Review &amp; Audit'!$R:$R,$K280)-SUMIFS($O$7:O279,$K$7:K279,$K280)))</f>
        <v/>
      </c>
      <c r="O280" s="109" t="str">
        <f>IF(OR($K280="",$N280="",$F280=""),"",MIN($F280,$N280))</f>
        <v/>
      </c>
      <c r="P280" s="112" t="str">
        <f>IF($O280="","",$O280*$G280)</f>
        <v/>
      </c>
      <c r="Q280" s="112" t="str">
        <f>IF($M280="","",$H280-IF($P280="",0,$P280)-IF($Y280="",0,$Y280)-IF($AH280="",0,$AH280)-IF($AQ280="",0,$AQ280))</f>
        <v/>
      </c>
      <c r="R280" s="112" t="str">
        <f t="shared" si="41"/>
        <v/>
      </c>
      <c r="S280" s="96" t="str">
        <f>IF($M280="","",MAX(0,N($F280)-N($O280)))</f>
        <v/>
      </c>
      <c r="T280" s="96" t="str" cm="1">
        <f t="array" ref="T280">IF(OR($D280="",$S280="",N($S280)&lt;=0),"",IFERROR(MATCH(1,INDEX(('2_Review &amp; Audit'!$F$6:$F$505=$A280)*('2_Review &amp; Audit'!$I$6:$I$505&gt;=$E280-30)*('2_Review &amp; Audit'!$I$6:$I$505&lt;=$E280+30)*('2_Review &amp; Audit'!$R$6:$R$505&gt;0)*(ROW('2_Review &amp; Audit'!$R$6:$R$505)&gt;$K280),0),0)+5,""))</f>
        <v/>
      </c>
      <c r="U280" s="96" t="str" cm="1">
        <f t="array" ref="U280">IF($T280="","",INDEX('2_Review &amp; Audit'!$H:$H,$T280))</f>
        <v/>
      </c>
      <c r="V280" s="96" t="str">
        <f t="array" ref="V280">IF($T280="","",INDEX('2_Review &amp; Audit'!$I:$I,$T280))</f>
        <v/>
      </c>
      <c r="W280" s="96" t="str">
        <f t="array" ref="W280">IF($T280="","",MAX(0,INDEX('2_Review &amp; Audit'!$H:$H,$T280)-SUMIFS($X$7:X279,$T$7:T279,$T280)))</f>
        <v/>
      </c>
      <c r="X280" s="96" t="str">
        <f t="shared" si="38"/>
        <v/>
      </c>
      <c r="Y280" s="117" t="str">
        <f>IF($X280="","",$X280*$G280)</f>
        <v/>
      </c>
      <c r="Z280" s="117" t="str">
        <f>IF($T280="","",$H280-IF($P280="",0,$P280)-IF($Y280="",0,$Y280))</f>
        <v/>
      </c>
      <c r="AA280" s="117" t="str">
        <f t="shared" si="39"/>
        <v/>
      </c>
      <c r="AB280" s="96" t="str">
        <f t="shared" si="42"/>
        <v/>
      </c>
      <c r="AC280" s="96" t="str">
        <f>IF(OR($D280="",$AB280="",N($AB280)&lt;=0),"",IFERROR(MATCH(1,INDEX(('2_Review &amp; Audit'!$F$6:$F$505=$A280)*('2_Review &amp; Audit'!$I$6:$I$505&gt;=$E280-30)*('2_Review &amp; Audit'!$I$6:$I$505&lt;=$E280+30)*('2_Review &amp; Audit'!$R$6:$R$505&gt;0)*(ROW('2_Review &amp; Audit'!$R$6:$R$505)&gt;$T280),0),0)+5,""))</f>
        <v/>
      </c>
      <c r="AD280" s="96" t="str" cm="1">
        <f t="array" ref="AD280">IF($AC280="","",INDEX('2_Review &amp; Audit'!$H:$H,$AC280))</f>
        <v/>
      </c>
      <c r="AE280" s="108" t="str">
        <f>IF($AC280="","",INDEX('2_Review &amp; Audit'!$I:$I,$AC280))</f>
        <v/>
      </c>
      <c r="AF280" s="96" t="str">
        <f>IF($AC280="","",MAX(0,INDEX('2_Review &amp; Audit'!$H:$H,$AC280)-SUMIFS($AG$7:AG279,$AC$7:AC279,$AC280)))</f>
        <v/>
      </c>
      <c r="AG280" s="96" t="str">
        <f>IF(OR($D280="",$AB280="",$AF280=""),"",MIN($AB280,$AF280))</f>
        <v/>
      </c>
      <c r="AH280" s="117" t="str">
        <f>IF($AG280="","",$AG280*$G280)</f>
        <v/>
      </c>
      <c r="AI280" s="117" t="str">
        <f>IF($AC280="","",$H280-IF($P280="",0,$P280)-IF($Y280="",0,$Y280)-IF($AH280="",0,$AH280))</f>
        <v/>
      </c>
      <c r="AJ280" s="117" t="str">
        <f t="shared" si="40"/>
        <v/>
      </c>
      <c r="AK280" s="96" t="str">
        <f t="shared" si="43"/>
        <v/>
      </c>
      <c r="AL280" s="96" t="str" cm="1">
        <f t="array" ref="AL280">IF(OR($D280="",$AK280="",N($AK280)&lt;=0),"",IFERROR(MATCH(1,INDEX(('2_Review &amp; Audit'!$F$6:$F$505=$A280)*('2_Review &amp; Audit'!$I$6:$I$505&gt;=$E280-30)*('2_Review &amp; Audit'!$I$6:$I$505&lt;=$E280+30)*('2_Review &amp; Audit'!$R$6:$R$505&gt;0)*(ROW('2_Review &amp; Audit'!$R$6:$R$505)&gt;$AC280),0),0)+5,""))</f>
        <v/>
      </c>
      <c r="AM280" s="96" t="str">
        <f>IF($AL280="","",INDEX('2_Review &amp; Audit'!$H:$H,$AL280))</f>
        <v/>
      </c>
      <c r="AN280" s="108" t="str">
        <f>IF($AL280="","",INDEX('2_Review &amp; Audit'!$I:$I,$AL280))</f>
        <v/>
      </c>
      <c r="AO280" s="96" t="str">
        <f>IF($AL280="","",MAX(0,INDEX('2_Review &amp; Audit'!$H:$H,$AL280)-SUMIFS($AP$7:AP279,$AL$7:AL279,$AL280)))</f>
        <v/>
      </c>
      <c r="AP280" s="96" t="str">
        <f>IF(OR($D280="",$AK280="",$AO280=""),"",MIN($AK280,$AO280))</f>
        <v/>
      </c>
      <c r="AQ280" s="117" t="str">
        <f>IF($AP280="","",$AP280*$G280)</f>
        <v/>
      </c>
      <c r="AR280" s="117" t="str">
        <f>IF($AL280="","",$H280-IF($P280="",0,$P280)-IF($Y280="",0,$Y280)-IF($AH280="",0,$AH280)-IF($AQ280="",0,$AQ280))</f>
        <v/>
      </c>
      <c r="AS280" s="117" t="str">
        <f t="shared" si="44"/>
        <v/>
      </c>
      <c r="AT280" s="96" t="str">
        <f t="shared" si="45"/>
        <v/>
      </c>
      <c r="AU280" s="96"/>
    </row>
    <row r="281" spans="1:47" ht="12.75" customHeight="1" x14ac:dyDescent="0.2">
      <c r="A281" s="96" t="str">
        <f>IFERROR(INDEX('2_Review &amp; Audit'!$F$6:$F$505,MATCH(ROW()-5,'2_Review &amp; Audit'!$AC$6:$AC$505,0)),"")</f>
        <v/>
      </c>
      <c r="B281" s="96" t="str">
        <f>IF($A281="","",INDEX('2_Review &amp; Audit'!$C$6:$C$505,MATCH(ROW()-5,'2_Review &amp; Audit'!$AC$6:$AC$505,0)))</f>
        <v/>
      </c>
      <c r="C281" s="96" t="str">
        <f>IF($A281="","",INDEX('2_Review &amp; Audit'!$D$6:$D$505,MATCH(ROW()-5,'2_Review &amp; Audit'!$AC$6:$AC$505,0)))</f>
        <v/>
      </c>
      <c r="D281" s="114" t="str">
        <f>IF($A281="","",INDEX('2_Review &amp; Audit'!$H$6:$H$505,MATCH(ROW()-5,'2_Review &amp; Audit'!$AC$6:$AC$505,0)))</f>
        <v/>
      </c>
      <c r="E281" s="108" t="str">
        <f>IF($A281="","",INDEX('2_Review &amp; Audit'!$M$6:$M$505,MATCH(ROW()-5,'2_Review &amp; Audit'!$AC$6:$AC$505,0)))</f>
        <v/>
      </c>
      <c r="F281" s="109" t="str">
        <f>IF($A281="","",IF(INDEX('2_Review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81" s="142" t="str">
        <f>IF(OR($A281="",$F281=0),"",ABS(INDEX('2_Review &amp; Audit'!$Q$6:$Q$505,MATCH(ROW()-5,'2_Review &amp; Audit'!$AC$6:$AC$505,0))/$F281))</f>
        <v/>
      </c>
      <c r="H281" s="142" t="str">
        <f>IF($A281="","",ABS(INDEX('2_Review &amp; Audit'!$Q$6:$Q$505,MATCH(ROW()-5,'2_Review &amp; Audit'!$AC$6:$AC$505,0))))</f>
        <v/>
      </c>
      <c r="I281" s="96" t="str">
        <f>IF($A281="","",INDEX('2_Review &amp; Audit'!$Y$6:$Y$505,MATCH(ROW()-5,'2_Review &amp; Audit'!$AC$6:$AC$505,0)))</f>
        <v/>
      </c>
      <c r="J281" s="110" t="str">
        <f>IF($A281="","",IFERROR(MATCH(ROW()-5,'2_Review &amp; Audit'!$AC$6:$AC$505,0)+5,""))</f>
        <v/>
      </c>
      <c r="K281" s="96" t="str" cm="1">
        <f t="array" ref="K281">IF($A281="","",IF($AU281&lt;&gt;"",IFERROR(MATCH($AU281,'2_Review &amp; Audit'!$H$6:$H$505,0)+5,""),IFERROR(MATCH(1,INDEX(('2_Review &amp; Audit'!$F$6:$F$505=$A281)*('2_Review &amp; Audit'!$I$6:$I$505&gt;=$E281-30)*('2_Review &amp; Audit'!$I$6:$I$505&lt;=$E281+30)*('2_Review &amp; Audit'!$R$6:$R$505&gt;0),0),0)+5,"")))</f>
        <v/>
      </c>
      <c r="L281" s="110" t="str" cm="1">
        <f t="array" ref="L281">IF($K281="","",INDEX('2_Review &amp; Audit'!$H:$H,$K281))</f>
        <v/>
      </c>
      <c r="M281" s="111" t="str">
        <f>IF($K281="","",INDEX('2_Review &amp; Audit'!$I:$I,$K281))</f>
        <v/>
      </c>
      <c r="N281" s="109" t="str" cm="1">
        <f t="array" ref="N281">IF($K281="","",MAX(0,INDEX('2_Review &amp; Audit'!$R:$R,$K281)-SUMIFS($O$7:O280,$K$7:K280,$K281)))</f>
        <v/>
      </c>
      <c r="O281" s="109" t="str">
        <f>IF(OR($K281="",$N281="",$F281=""),"",MIN($F281,$N281))</f>
        <v/>
      </c>
      <c r="P281" s="112" t="str">
        <f>IF($O281="","",$O281*$G281)</f>
        <v/>
      </c>
      <c r="Q281" s="112" t="str">
        <f>IF($M281="","",$H281-IF($P281="",0,$P281)-IF($Y281="",0,$Y281)-IF($AH281="",0,$AH281)-IF($AQ281="",0,$AQ281))</f>
        <v/>
      </c>
      <c r="R281" s="112" t="str">
        <f t="shared" si="41"/>
        <v/>
      </c>
      <c r="S281" s="96" t="str">
        <f>IF($M281="","",MAX(0,N($F281)-N($O281)))</f>
        <v/>
      </c>
      <c r="T281" s="96" t="str" cm="1">
        <f t="array" ref="T281">IF(OR($D281="",$S281="",N($S281)&lt;=0),"",IFERROR(MATCH(1,INDEX(('2_Review &amp; Audit'!$F$6:$F$505=$A281)*('2_Review &amp; Audit'!$I$6:$I$505&gt;=$E281-30)*('2_Review &amp; Audit'!$I$6:$I$505&lt;=$E281+30)*('2_Review &amp; Audit'!$R$6:$R$505&gt;0)*(ROW('2_Review &amp; Audit'!$R$6:$R$505)&gt;$K281),0),0)+5,""))</f>
        <v/>
      </c>
      <c r="U281" s="96" t="str" cm="1">
        <f t="array" ref="U281">IF($T281="","",INDEX('2_Review &amp; Audit'!$H:$H,$T281))</f>
        <v/>
      </c>
      <c r="V281" s="96" t="str">
        <f t="array" ref="V281">IF($T281="","",INDEX('2_Review &amp; Audit'!$I:$I,$T281))</f>
        <v/>
      </c>
      <c r="W281" s="96" t="str">
        <f t="array" ref="W281">IF($T281="","",MAX(0,INDEX('2_Review &amp; Audit'!$H:$H,$T281)-SUMIFS($X$7:X280,$T$7:T280,$T281)))</f>
        <v/>
      </c>
      <c r="X281" s="96" t="str">
        <f t="shared" si="38"/>
        <v/>
      </c>
      <c r="Y281" s="117" t="str">
        <f>IF($X281="","",$X281*$G281)</f>
        <v/>
      </c>
      <c r="Z281" s="117" t="str">
        <f>IF($T281="","",$H281-IF($P281="",0,$P281)-IF($Y281="",0,$Y281))</f>
        <v/>
      </c>
      <c r="AA281" s="117" t="str">
        <f t="shared" si="39"/>
        <v/>
      </c>
      <c r="AB281" s="96" t="str">
        <f t="shared" si="42"/>
        <v/>
      </c>
      <c r="AC281" s="96" t="str">
        <f>IF(OR($D281="",$AB281="",N($AB281)&lt;=0),"",IFERROR(MATCH(1,INDEX(('2_Review &amp; Audit'!$F$6:$F$505=$A281)*('2_Review &amp; Audit'!$I$6:$I$505&gt;=$E281-30)*('2_Review &amp; Audit'!$I$6:$I$505&lt;=$E281+30)*('2_Review &amp; Audit'!$R$6:$R$505&gt;0)*(ROW('2_Review &amp; Audit'!$R$6:$R$505)&gt;$T281),0),0)+5,""))</f>
        <v/>
      </c>
      <c r="AD281" s="96" t="str" cm="1">
        <f t="array" ref="AD281">IF($AC281="","",INDEX('2_Review &amp; Audit'!$H:$H,$AC281))</f>
        <v/>
      </c>
      <c r="AE281" s="108" t="str">
        <f>IF($AC281="","",INDEX('2_Review &amp; Audit'!$I:$I,$AC281))</f>
        <v/>
      </c>
      <c r="AF281" s="96" t="str">
        <f>IF($AC281="","",MAX(0,INDEX('2_Review &amp; Audit'!$H:$H,$AC281)-SUMIFS($AG$7:AG280,$AC$7:AC280,$AC281)))</f>
        <v/>
      </c>
      <c r="AG281" s="96" t="str">
        <f>IF(OR($D281="",$AB281="",$AF281=""),"",MIN($AB281,$AF281))</f>
        <v/>
      </c>
      <c r="AH281" s="117" t="str">
        <f>IF($AG281="","",$AG281*$G281)</f>
        <v/>
      </c>
      <c r="AI281" s="117" t="str">
        <f>IF($AC281="","",$H281-IF($P281="",0,$P281)-IF($Y281="",0,$Y281)-IF($AH281="",0,$AH281))</f>
        <v/>
      </c>
      <c r="AJ281" s="117" t="str">
        <f t="shared" si="40"/>
        <v/>
      </c>
      <c r="AK281" s="96" t="str">
        <f t="shared" si="43"/>
        <v/>
      </c>
      <c r="AL281" s="96" t="str" cm="1">
        <f t="array" ref="AL281">IF(OR($D281="",$AK281="",N($AK281)&lt;=0),"",IFERROR(MATCH(1,INDEX(('2_Review &amp; Audit'!$F$6:$F$505=$A281)*('2_Review &amp; Audit'!$I$6:$I$505&gt;=$E281-30)*('2_Review &amp; Audit'!$I$6:$I$505&lt;=$E281+30)*('2_Review &amp; Audit'!$R$6:$R$505&gt;0)*(ROW('2_Review &amp; Audit'!$R$6:$R$505)&gt;$AC281),0),0)+5,""))</f>
        <v/>
      </c>
      <c r="AM281" s="96" t="str">
        <f>IF($AL281="","",INDEX('2_Review &amp; Audit'!$H:$H,$AL281))</f>
        <v/>
      </c>
      <c r="AN281" s="108" t="str">
        <f>IF($AL281="","",INDEX('2_Review &amp; Audit'!$I:$I,$AL281))</f>
        <v/>
      </c>
      <c r="AO281" s="96" t="str">
        <f>IF($AL281="","",MAX(0,INDEX('2_Review &amp; Audit'!$H:$H,$AL281)-SUMIFS($AP$7:AP280,$AL$7:AL280,$AL281)))</f>
        <v/>
      </c>
      <c r="AP281" s="96" t="str">
        <f>IF(OR($D281="",$AK281="",$AO281=""),"",MIN($AK281,$AO281))</f>
        <v/>
      </c>
      <c r="AQ281" s="117" t="str">
        <f>IF($AP281="","",$AP281*$G281)</f>
        <v/>
      </c>
      <c r="AR281" s="117" t="str">
        <f>IF($AL281="","",$H281-IF($P281="",0,$P281)-IF($Y281="",0,$Y281)-IF($AH281="",0,$AH281)-IF($AQ281="",0,$AQ281))</f>
        <v/>
      </c>
      <c r="AS281" s="117" t="str">
        <f t="shared" si="44"/>
        <v/>
      </c>
      <c r="AT281" s="96" t="str">
        <f t="shared" si="45"/>
        <v/>
      </c>
      <c r="AU281" s="96"/>
    </row>
    <row r="282" spans="1:47" ht="12.75" customHeight="1" x14ac:dyDescent="0.2">
      <c r="A282" s="96" t="str">
        <f>IFERROR(INDEX('2_Review &amp; Audit'!$F$6:$F$505,MATCH(ROW()-5,'2_Review &amp; Audit'!$AC$6:$AC$505,0)),"")</f>
        <v/>
      </c>
      <c r="B282" s="96" t="str">
        <f>IF($A282="","",INDEX('2_Review &amp; Audit'!$C$6:$C$505,MATCH(ROW()-5,'2_Review &amp; Audit'!$AC$6:$AC$505,0)))</f>
        <v/>
      </c>
      <c r="C282" s="96" t="str">
        <f>IF($A282="","",INDEX('2_Review &amp; Audit'!$D$6:$D$505,MATCH(ROW()-5,'2_Review &amp; Audit'!$AC$6:$AC$505,0)))</f>
        <v/>
      </c>
      <c r="D282" s="114" t="str">
        <f>IF($A282="","",INDEX('2_Review &amp; Audit'!$H$6:$H$505,MATCH(ROW()-5,'2_Review &amp; Audit'!$AC$6:$AC$505,0)))</f>
        <v/>
      </c>
      <c r="E282" s="108" t="str">
        <f>IF($A282="","",INDEX('2_Review &amp; Audit'!$M$6:$M$505,MATCH(ROW()-5,'2_Review &amp; Audit'!$AC$6:$AC$505,0)))</f>
        <v/>
      </c>
      <c r="F282" s="109" t="str">
        <f>IF($A282="","",IF(INDEX('2_Review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82" s="142" t="str">
        <f>IF(OR($A282="",$F282=0),"",ABS(INDEX('2_Review &amp; Audit'!$Q$6:$Q$505,MATCH(ROW()-5,'2_Review &amp; Audit'!$AC$6:$AC$505,0))/$F282))</f>
        <v/>
      </c>
      <c r="H282" s="142" t="str">
        <f>IF($A282="","",ABS(INDEX('2_Review &amp; Audit'!$Q$6:$Q$505,MATCH(ROW()-5,'2_Review &amp; Audit'!$AC$6:$AC$505,0))))</f>
        <v/>
      </c>
      <c r="I282" s="96" t="str">
        <f>IF($A282="","",INDEX('2_Review &amp; Audit'!$Y$6:$Y$505,MATCH(ROW()-5,'2_Review &amp; Audit'!$AC$6:$AC$505,0)))</f>
        <v/>
      </c>
      <c r="J282" s="110" t="str">
        <f>IF($A282="","",IFERROR(MATCH(ROW()-5,'2_Review &amp; Audit'!$AC$6:$AC$505,0)+5,""))</f>
        <v/>
      </c>
      <c r="K282" s="96" t="str" cm="1">
        <f t="array" ref="K282">IF($A282="","",IF($AU282&lt;&gt;"",IFERROR(MATCH($AU282,'2_Review &amp; Audit'!$H$6:$H$505,0)+5,""),IFERROR(MATCH(1,INDEX(('2_Review &amp; Audit'!$F$6:$F$505=$A282)*('2_Review &amp; Audit'!$I$6:$I$505&gt;=$E282-30)*('2_Review &amp; Audit'!$I$6:$I$505&lt;=$E282+30)*('2_Review &amp; Audit'!$R$6:$R$505&gt;0),0),0)+5,"")))</f>
        <v/>
      </c>
      <c r="L282" s="110" t="str" cm="1">
        <f t="array" ref="L282">IF($K282="","",INDEX('2_Review &amp; Audit'!$H:$H,$K282))</f>
        <v/>
      </c>
      <c r="M282" s="111" t="str">
        <f>IF($K282="","",INDEX('2_Review &amp; Audit'!$I:$I,$K282))</f>
        <v/>
      </c>
      <c r="N282" s="109" t="str" cm="1">
        <f t="array" ref="N282">IF($K282="","",MAX(0,INDEX('2_Review &amp; Audit'!$R:$R,$K282)-SUMIFS($O$7:O281,$K$7:K281,$K282)))</f>
        <v/>
      </c>
      <c r="O282" s="109" t="str">
        <f>IF(OR($K282="",$N282="",$F282=""),"",MIN($F282,$N282))</f>
        <v/>
      </c>
      <c r="P282" s="112" t="str">
        <f>IF($O282="","",$O282*$G282)</f>
        <v/>
      </c>
      <c r="Q282" s="112" t="str">
        <f>IF($M282="","",$H282-IF($P282="",0,$P282)-IF($Y282="",0,$Y282)-IF($AH282="",0,$AH282)-IF($AQ282="",0,$AQ282))</f>
        <v/>
      </c>
      <c r="R282" s="112" t="str">
        <f t="shared" si="41"/>
        <v/>
      </c>
      <c r="S282" s="96" t="str">
        <f>IF($M282="","",MAX(0,N($F282)-N($O282)))</f>
        <v/>
      </c>
      <c r="T282" s="96" t="str" cm="1">
        <f t="array" ref="T282">IF(OR($D282="",$S282="",N($S282)&lt;=0),"",IFERROR(MATCH(1,INDEX(('2_Review &amp; Audit'!$F$6:$F$505=$A282)*('2_Review &amp; Audit'!$I$6:$I$505&gt;=$E282-30)*('2_Review &amp; Audit'!$I$6:$I$505&lt;=$E282+30)*('2_Review &amp; Audit'!$R$6:$R$505&gt;0)*(ROW('2_Review &amp; Audit'!$R$6:$R$505)&gt;$K282),0),0)+5,""))</f>
        <v/>
      </c>
      <c r="U282" s="96" t="str" cm="1">
        <f t="array" ref="U282">IF($T282="","",INDEX('2_Review &amp; Audit'!$H:$H,$T282))</f>
        <v/>
      </c>
      <c r="V282" s="96" t="str">
        <f t="array" ref="V282">IF($T282="","",INDEX('2_Review &amp; Audit'!$I:$I,$T282))</f>
        <v/>
      </c>
      <c r="W282" s="96" t="str">
        <f t="array" ref="W282">IF($T282="","",MAX(0,INDEX('2_Review &amp; Audit'!$H:$H,$T282)-SUMIFS($X$7:X281,$T$7:T281,$T282)))</f>
        <v/>
      </c>
      <c r="X282" s="96" t="str">
        <f t="shared" si="38"/>
        <v/>
      </c>
      <c r="Y282" s="117" t="str">
        <f>IF($X282="","",$X282*$G282)</f>
        <v/>
      </c>
      <c r="Z282" s="117" t="str">
        <f>IF($T282="","",$H282-IF($P282="",0,$P282)-IF($Y282="",0,$Y282))</f>
        <v/>
      </c>
      <c r="AA282" s="117" t="str">
        <f t="shared" si="39"/>
        <v/>
      </c>
      <c r="AB282" s="96" t="str">
        <f t="shared" si="42"/>
        <v/>
      </c>
      <c r="AC282" s="96" t="str">
        <f>IF(OR($D282="",$AB282="",N($AB282)&lt;=0),"",IFERROR(MATCH(1,INDEX(('2_Review &amp; Audit'!$F$6:$F$505=$A282)*('2_Review &amp; Audit'!$I$6:$I$505&gt;=$E282-30)*('2_Review &amp; Audit'!$I$6:$I$505&lt;=$E282+30)*('2_Review &amp; Audit'!$R$6:$R$505&gt;0)*(ROW('2_Review &amp; Audit'!$R$6:$R$505)&gt;$T282),0),0)+5,""))</f>
        <v/>
      </c>
      <c r="AD282" s="96" t="str" cm="1">
        <f t="array" ref="AD282">IF($AC282="","",INDEX('2_Review &amp; Audit'!$H:$H,$AC282))</f>
        <v/>
      </c>
      <c r="AE282" s="108" t="str">
        <f>IF($AC282="","",INDEX('2_Review &amp; Audit'!$I:$I,$AC282))</f>
        <v/>
      </c>
      <c r="AF282" s="96" t="str">
        <f>IF($AC282="","",MAX(0,INDEX('2_Review &amp; Audit'!$H:$H,$AC282)-SUMIFS($AG$7:AG281,$AC$7:AC281,$AC282)))</f>
        <v/>
      </c>
      <c r="AG282" s="96" t="str">
        <f>IF(OR($D282="",$AB282="",$AF282=""),"",MIN($AB282,$AF282))</f>
        <v/>
      </c>
      <c r="AH282" s="117" t="str">
        <f>IF($AG282="","",$AG282*$G282)</f>
        <v/>
      </c>
      <c r="AI282" s="117" t="str">
        <f>IF($AC282="","",$H282-IF($P282="",0,$P282)-IF($Y282="",0,$Y282)-IF($AH282="",0,$AH282))</f>
        <v/>
      </c>
      <c r="AJ282" s="117" t="str">
        <f t="shared" si="40"/>
        <v/>
      </c>
      <c r="AK282" s="96" t="str">
        <f t="shared" si="43"/>
        <v/>
      </c>
      <c r="AL282" s="96" t="str" cm="1">
        <f t="array" ref="AL282">IF(OR($D282="",$AK282="",N($AK282)&lt;=0),"",IFERROR(MATCH(1,INDEX(('2_Review &amp; Audit'!$F$6:$F$505=$A282)*('2_Review &amp; Audit'!$I$6:$I$505&gt;=$E282-30)*('2_Review &amp; Audit'!$I$6:$I$505&lt;=$E282+30)*('2_Review &amp; Audit'!$R$6:$R$505&gt;0)*(ROW('2_Review &amp; Audit'!$R$6:$R$505)&gt;$AC282),0),0)+5,""))</f>
        <v/>
      </c>
      <c r="AM282" s="96" t="str">
        <f>IF($AL282="","",INDEX('2_Review &amp; Audit'!$H:$H,$AL282))</f>
        <v/>
      </c>
      <c r="AN282" s="108" t="str">
        <f>IF($AL282="","",INDEX('2_Review &amp; Audit'!$I:$I,$AL282))</f>
        <v/>
      </c>
      <c r="AO282" s="96" t="str">
        <f>IF($AL282="","",MAX(0,INDEX('2_Review &amp; Audit'!$H:$H,$AL282)-SUMIFS($AP$7:AP281,$AL$7:AL281,$AL282)))</f>
        <v/>
      </c>
      <c r="AP282" s="96" t="str">
        <f>IF(OR($D282="",$AK282="",$AO282=""),"",MIN($AK282,$AO282))</f>
        <v/>
      </c>
      <c r="AQ282" s="117" t="str">
        <f>IF($AP282="","",$AP282*$G282)</f>
        <v/>
      </c>
      <c r="AR282" s="117" t="str">
        <f>IF($AL282="","",$H282-IF($P282="",0,$P282)-IF($Y282="",0,$Y282)-IF($AH282="",0,$AH282)-IF($AQ282="",0,$AQ282))</f>
        <v/>
      </c>
      <c r="AS282" s="117" t="str">
        <f t="shared" si="44"/>
        <v/>
      </c>
      <c r="AT282" s="96" t="str">
        <f t="shared" si="45"/>
        <v/>
      </c>
      <c r="AU282" s="96"/>
    </row>
    <row r="283" spans="1:47" ht="12.75" customHeight="1" x14ac:dyDescent="0.2">
      <c r="A283" s="96" t="str">
        <f>IFERROR(INDEX('2_Review &amp; Audit'!$F$6:$F$505,MATCH(ROW()-5,'2_Review &amp; Audit'!$AC$6:$AC$505,0)),"")</f>
        <v/>
      </c>
      <c r="B283" s="96" t="str">
        <f>IF($A283="","",INDEX('2_Review &amp; Audit'!$C$6:$C$505,MATCH(ROW()-5,'2_Review &amp; Audit'!$AC$6:$AC$505,0)))</f>
        <v/>
      </c>
      <c r="C283" s="96" t="str">
        <f>IF($A283="","",INDEX('2_Review &amp; Audit'!$D$6:$D$505,MATCH(ROW()-5,'2_Review &amp; Audit'!$AC$6:$AC$505,0)))</f>
        <v/>
      </c>
      <c r="D283" s="114" t="str">
        <f>IF($A283="","",INDEX('2_Review &amp; Audit'!$H$6:$H$505,MATCH(ROW()-5,'2_Review &amp; Audit'!$AC$6:$AC$505,0)))</f>
        <v/>
      </c>
      <c r="E283" s="108" t="str">
        <f>IF($A283="","",INDEX('2_Review &amp; Audit'!$M$6:$M$505,MATCH(ROW()-5,'2_Review &amp; Audit'!$AC$6:$AC$505,0)))</f>
        <v/>
      </c>
      <c r="F283" s="109" t="str">
        <f>IF($A283="","",IF(INDEX('2_Review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83" s="142" t="str">
        <f>IF(OR($A283="",$F283=0),"",ABS(INDEX('2_Review &amp; Audit'!$Q$6:$Q$505,MATCH(ROW()-5,'2_Review &amp; Audit'!$AC$6:$AC$505,0))/$F283))</f>
        <v/>
      </c>
      <c r="H283" s="142" t="str">
        <f>IF($A283="","",ABS(INDEX('2_Review &amp; Audit'!$Q$6:$Q$505,MATCH(ROW()-5,'2_Review &amp; Audit'!$AC$6:$AC$505,0))))</f>
        <v/>
      </c>
      <c r="I283" s="96" t="str">
        <f>IF($A283="","",INDEX('2_Review &amp; Audit'!$Y$6:$Y$505,MATCH(ROW()-5,'2_Review &amp; Audit'!$AC$6:$AC$505,0)))</f>
        <v/>
      </c>
      <c r="J283" s="110" t="str">
        <f>IF($A283="","",IFERROR(MATCH(ROW()-5,'2_Review &amp; Audit'!$AC$6:$AC$505,0)+5,""))</f>
        <v/>
      </c>
      <c r="K283" s="96" t="str" cm="1">
        <f t="array" ref="K283">IF($A283="","",IF($AU283&lt;&gt;"",IFERROR(MATCH($AU283,'2_Review &amp; Audit'!$H$6:$H$505,0)+5,""),IFERROR(MATCH(1,INDEX(('2_Review &amp; Audit'!$F$6:$F$505=$A283)*('2_Review &amp; Audit'!$I$6:$I$505&gt;=$E283-30)*('2_Review &amp; Audit'!$I$6:$I$505&lt;=$E283+30)*('2_Review &amp; Audit'!$R$6:$R$505&gt;0),0),0)+5,"")))</f>
        <v/>
      </c>
      <c r="L283" s="110" t="str" cm="1">
        <f t="array" ref="L283">IF($K283="","",INDEX('2_Review &amp; Audit'!$H:$H,$K283))</f>
        <v/>
      </c>
      <c r="M283" s="111" t="str">
        <f>IF($K283="","",INDEX('2_Review &amp; Audit'!$I:$I,$K283))</f>
        <v/>
      </c>
      <c r="N283" s="109" t="str" cm="1">
        <f t="array" ref="N283">IF($K283="","",MAX(0,INDEX('2_Review &amp; Audit'!$R:$R,$K283)-SUMIFS($O$7:O282,$K$7:K282,$K283)))</f>
        <v/>
      </c>
      <c r="O283" s="109" t="str">
        <f>IF(OR($K283="",$N283="",$F283=""),"",MIN($F283,$N283))</f>
        <v/>
      </c>
      <c r="P283" s="112" t="str">
        <f>IF($O283="","",$O283*$G283)</f>
        <v/>
      </c>
      <c r="Q283" s="112" t="str">
        <f>IF($M283="","",$H283-IF($P283="",0,$P283)-IF($Y283="",0,$Y283)-IF($AH283="",0,$AH283)-IF($AQ283="",0,$AQ283))</f>
        <v/>
      </c>
      <c r="R283" s="112" t="str">
        <f t="shared" si="41"/>
        <v/>
      </c>
      <c r="S283" s="96" t="str">
        <f>IF($M283="","",MAX(0,N($F283)-N($O283)))</f>
        <v/>
      </c>
      <c r="T283" s="96" t="str" cm="1">
        <f t="array" ref="T283">IF(OR($D283="",$S283="",N($S283)&lt;=0),"",IFERROR(MATCH(1,INDEX(('2_Review &amp; Audit'!$F$6:$F$505=$A283)*('2_Review &amp; Audit'!$I$6:$I$505&gt;=$E283-30)*('2_Review &amp; Audit'!$I$6:$I$505&lt;=$E283+30)*('2_Review &amp; Audit'!$R$6:$R$505&gt;0)*(ROW('2_Review &amp; Audit'!$R$6:$R$505)&gt;$K283),0),0)+5,""))</f>
        <v/>
      </c>
      <c r="U283" s="96" t="str" cm="1">
        <f t="array" ref="U283">IF($T283="","",INDEX('2_Review &amp; Audit'!$H:$H,$T283))</f>
        <v/>
      </c>
      <c r="V283" s="96" t="str">
        <f t="array" ref="V283">IF($T283="","",INDEX('2_Review &amp; Audit'!$I:$I,$T283))</f>
        <v/>
      </c>
      <c r="W283" s="96" t="str">
        <f t="array" ref="W283">IF($T283="","",MAX(0,INDEX('2_Review &amp; Audit'!$H:$H,$T283)-SUMIFS($X$7:X282,$T$7:T282,$T283)))</f>
        <v/>
      </c>
      <c r="X283" s="96" t="str">
        <f t="shared" si="38"/>
        <v/>
      </c>
      <c r="Y283" s="117" t="str">
        <f>IF($X283="","",$X283*$G283)</f>
        <v/>
      </c>
      <c r="Z283" s="117" t="str">
        <f>IF($T283="","",$H283-IF($P283="",0,$P283)-IF($Y283="",0,$Y283))</f>
        <v/>
      </c>
      <c r="AA283" s="117" t="str">
        <f t="shared" si="39"/>
        <v/>
      </c>
      <c r="AB283" s="96" t="str">
        <f t="shared" si="42"/>
        <v/>
      </c>
      <c r="AC283" s="96" t="str">
        <f>IF(OR($D283="",$AB283="",N($AB283)&lt;=0),"",IFERROR(MATCH(1,INDEX(('2_Review &amp; Audit'!$F$6:$F$505=$A283)*('2_Review &amp; Audit'!$I$6:$I$505&gt;=$E283-30)*('2_Review &amp; Audit'!$I$6:$I$505&lt;=$E283+30)*('2_Review &amp; Audit'!$R$6:$R$505&gt;0)*(ROW('2_Review &amp; Audit'!$R$6:$R$505)&gt;$T283),0),0)+5,""))</f>
        <v/>
      </c>
      <c r="AD283" s="96" t="str" cm="1">
        <f t="array" ref="AD283">IF($AC283="","",INDEX('2_Review &amp; Audit'!$H:$H,$AC283))</f>
        <v/>
      </c>
      <c r="AE283" s="108" t="str">
        <f>IF($AC283="","",INDEX('2_Review &amp; Audit'!$I:$I,$AC283))</f>
        <v/>
      </c>
      <c r="AF283" s="96" t="str">
        <f>IF($AC283="","",MAX(0,INDEX('2_Review &amp; Audit'!$H:$H,$AC283)-SUMIFS($AG$7:AG282,$AC$7:AC282,$AC283)))</f>
        <v/>
      </c>
      <c r="AG283" s="96" t="str">
        <f>IF(OR($D283="",$AB283="",$AF283=""),"",MIN($AB283,$AF283))</f>
        <v/>
      </c>
      <c r="AH283" s="117" t="str">
        <f>IF($AG283="","",$AG283*$G283)</f>
        <v/>
      </c>
      <c r="AI283" s="117" t="str">
        <f>IF($AC283="","",$H283-IF($P283="",0,$P283)-IF($Y283="",0,$Y283)-IF($AH283="",0,$AH283))</f>
        <v/>
      </c>
      <c r="AJ283" s="117" t="str">
        <f t="shared" si="40"/>
        <v/>
      </c>
      <c r="AK283" s="96" t="str">
        <f t="shared" si="43"/>
        <v/>
      </c>
      <c r="AL283" s="96" t="str" cm="1">
        <f t="array" ref="AL283">IF(OR($D283="",$AK283="",N($AK283)&lt;=0),"",IFERROR(MATCH(1,INDEX(('2_Review &amp; Audit'!$F$6:$F$505=$A283)*('2_Review &amp; Audit'!$I$6:$I$505&gt;=$E283-30)*('2_Review &amp; Audit'!$I$6:$I$505&lt;=$E283+30)*('2_Review &amp; Audit'!$R$6:$R$505&gt;0)*(ROW('2_Review &amp; Audit'!$R$6:$R$505)&gt;$AC283),0),0)+5,""))</f>
        <v/>
      </c>
      <c r="AM283" s="96" t="str">
        <f>IF($AL283="","",INDEX('2_Review &amp; Audit'!$H:$H,$AL283))</f>
        <v/>
      </c>
      <c r="AN283" s="108" t="str">
        <f>IF($AL283="","",INDEX('2_Review &amp; Audit'!$I:$I,$AL283))</f>
        <v/>
      </c>
      <c r="AO283" s="96" t="str">
        <f>IF($AL283="","",MAX(0,INDEX('2_Review &amp; Audit'!$H:$H,$AL283)-SUMIFS($AP$7:AP282,$AL$7:AL282,$AL283)))</f>
        <v/>
      </c>
      <c r="AP283" s="96" t="str">
        <f>IF(OR($D283="",$AK283="",$AO283=""),"",MIN($AK283,$AO283))</f>
        <v/>
      </c>
      <c r="AQ283" s="117" t="str">
        <f>IF($AP283="","",$AP283*$G283)</f>
        <v/>
      </c>
      <c r="AR283" s="117" t="str">
        <f>IF($AL283="","",$H283-IF($P283="",0,$P283)-IF($Y283="",0,$Y283)-IF($AH283="",0,$AH283)-IF($AQ283="",0,$AQ283))</f>
        <v/>
      </c>
      <c r="AS283" s="117" t="str">
        <f t="shared" si="44"/>
        <v/>
      </c>
      <c r="AT283" s="96" t="str">
        <f t="shared" si="45"/>
        <v/>
      </c>
      <c r="AU283" s="96"/>
    </row>
    <row r="284" spans="1:47" ht="12.75" customHeight="1" x14ac:dyDescent="0.2">
      <c r="A284" s="96" t="str">
        <f>IFERROR(INDEX('2_Review &amp; Audit'!$F$6:$F$505,MATCH(ROW()-5,'2_Review &amp; Audit'!$AC$6:$AC$505,0)),"")</f>
        <v/>
      </c>
      <c r="B284" s="96" t="str">
        <f>IF($A284="","",INDEX('2_Review &amp; Audit'!$C$6:$C$505,MATCH(ROW()-5,'2_Review &amp; Audit'!$AC$6:$AC$505,0)))</f>
        <v/>
      </c>
      <c r="C284" s="96" t="str">
        <f>IF($A284="","",INDEX('2_Review &amp; Audit'!$D$6:$D$505,MATCH(ROW()-5,'2_Review &amp; Audit'!$AC$6:$AC$505,0)))</f>
        <v/>
      </c>
      <c r="D284" s="114" t="str">
        <f>IF($A284="","",INDEX('2_Review &amp; Audit'!$H$6:$H$505,MATCH(ROW()-5,'2_Review &amp; Audit'!$AC$6:$AC$505,0)))</f>
        <v/>
      </c>
      <c r="E284" s="108" t="str">
        <f>IF($A284="","",INDEX('2_Review &amp; Audit'!$M$6:$M$505,MATCH(ROW()-5,'2_Review &amp; Audit'!$AC$6:$AC$505,0)))</f>
        <v/>
      </c>
      <c r="F284" s="109" t="str">
        <f>IF($A284="","",IF(INDEX('2_Review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84" s="142" t="str">
        <f>IF(OR($A284="",$F284=0),"",ABS(INDEX('2_Review &amp; Audit'!$Q$6:$Q$505,MATCH(ROW()-5,'2_Review &amp; Audit'!$AC$6:$AC$505,0))/$F284))</f>
        <v/>
      </c>
      <c r="H284" s="142" t="str">
        <f>IF($A284="","",ABS(INDEX('2_Review &amp; Audit'!$Q$6:$Q$505,MATCH(ROW()-5,'2_Review &amp; Audit'!$AC$6:$AC$505,0))))</f>
        <v/>
      </c>
      <c r="I284" s="96" t="str">
        <f>IF($A284="","",INDEX('2_Review &amp; Audit'!$Y$6:$Y$505,MATCH(ROW()-5,'2_Review &amp; Audit'!$AC$6:$AC$505,0)))</f>
        <v/>
      </c>
      <c r="J284" s="110" t="str">
        <f>IF($A284="","",IFERROR(MATCH(ROW()-5,'2_Review &amp; Audit'!$AC$6:$AC$505,0)+5,""))</f>
        <v/>
      </c>
      <c r="K284" s="96" t="str" cm="1">
        <f t="array" ref="K284">IF($A284="","",IF($AU284&lt;&gt;"",IFERROR(MATCH($AU284,'2_Review &amp; Audit'!$H$6:$H$505,0)+5,""),IFERROR(MATCH(1,INDEX(('2_Review &amp; Audit'!$F$6:$F$505=$A284)*('2_Review &amp; Audit'!$I$6:$I$505&gt;=$E284-30)*('2_Review &amp; Audit'!$I$6:$I$505&lt;=$E284+30)*('2_Review &amp; Audit'!$R$6:$R$505&gt;0),0),0)+5,"")))</f>
        <v/>
      </c>
      <c r="L284" s="110" t="str" cm="1">
        <f t="array" ref="L284">IF($K284="","",INDEX('2_Review &amp; Audit'!$H:$H,$K284))</f>
        <v/>
      </c>
      <c r="M284" s="111" t="str">
        <f>IF($K284="","",INDEX('2_Review &amp; Audit'!$I:$I,$K284))</f>
        <v/>
      </c>
      <c r="N284" s="109" t="str" cm="1">
        <f t="array" ref="N284">IF($K284="","",MAX(0,INDEX('2_Review &amp; Audit'!$R:$R,$K284)-SUMIFS($O$7:O283,$K$7:K283,$K284)))</f>
        <v/>
      </c>
      <c r="O284" s="109" t="str">
        <f>IF(OR($K284="",$N284="",$F284=""),"",MIN($F284,$N284))</f>
        <v/>
      </c>
      <c r="P284" s="112" t="str">
        <f>IF($O284="","",$O284*$G284)</f>
        <v/>
      </c>
      <c r="Q284" s="112" t="str">
        <f>IF($M284="","",$H284-IF($P284="",0,$P284)-IF($Y284="",0,$Y284)-IF($AH284="",0,$AH284)-IF($AQ284="",0,$AQ284))</f>
        <v/>
      </c>
      <c r="R284" s="112" t="str">
        <f t="shared" si="41"/>
        <v/>
      </c>
      <c r="S284" s="96" t="str">
        <f>IF($M284="","",MAX(0,N($F284)-N($O284)))</f>
        <v/>
      </c>
      <c r="T284" s="96" t="str" cm="1">
        <f t="array" ref="T284">IF(OR($D284="",$S284="",N($S284)&lt;=0),"",IFERROR(MATCH(1,INDEX(('2_Review &amp; Audit'!$F$6:$F$505=$A284)*('2_Review &amp; Audit'!$I$6:$I$505&gt;=$E284-30)*('2_Review &amp; Audit'!$I$6:$I$505&lt;=$E284+30)*('2_Review &amp; Audit'!$R$6:$R$505&gt;0)*(ROW('2_Review &amp; Audit'!$R$6:$R$505)&gt;$K284),0),0)+5,""))</f>
        <v/>
      </c>
      <c r="U284" s="96" t="str" cm="1">
        <f t="array" ref="U284">IF($T284="","",INDEX('2_Review &amp; Audit'!$H:$H,$T284))</f>
        <v/>
      </c>
      <c r="V284" s="96" t="str">
        <f t="array" ref="V284">IF($T284="","",INDEX('2_Review &amp; Audit'!$I:$I,$T284))</f>
        <v/>
      </c>
      <c r="W284" s="96" t="str">
        <f t="array" ref="W284">IF($T284="","",MAX(0,INDEX('2_Review &amp; Audit'!$H:$H,$T284)-SUMIFS($X$7:X283,$T$7:T283,$T284)))</f>
        <v/>
      </c>
      <c r="X284" s="96" t="str">
        <f t="shared" si="38"/>
        <v/>
      </c>
      <c r="Y284" s="117" t="str">
        <f>IF($X284="","",$X284*$G284)</f>
        <v/>
      </c>
      <c r="Z284" s="117" t="str">
        <f>IF($T284="","",$H284-IF($P284="",0,$P284)-IF($Y284="",0,$Y284))</f>
        <v/>
      </c>
      <c r="AA284" s="117" t="str">
        <f t="shared" si="39"/>
        <v/>
      </c>
      <c r="AB284" s="96" t="str">
        <f t="shared" si="42"/>
        <v/>
      </c>
      <c r="AC284" s="96" t="str">
        <f>IF(OR($D284="",$AB284="",N($AB284)&lt;=0),"",IFERROR(MATCH(1,INDEX(('2_Review &amp; Audit'!$F$6:$F$505=$A284)*('2_Review &amp; Audit'!$I$6:$I$505&gt;=$E284-30)*('2_Review &amp; Audit'!$I$6:$I$505&lt;=$E284+30)*('2_Review &amp; Audit'!$R$6:$R$505&gt;0)*(ROW('2_Review &amp; Audit'!$R$6:$R$505)&gt;$T284),0),0)+5,""))</f>
        <v/>
      </c>
      <c r="AD284" s="96" t="str" cm="1">
        <f t="array" ref="AD284">IF($AC284="","",INDEX('2_Review &amp; Audit'!$H:$H,$AC284))</f>
        <v/>
      </c>
      <c r="AE284" s="108" t="str">
        <f>IF($AC284="","",INDEX('2_Review &amp; Audit'!$I:$I,$AC284))</f>
        <v/>
      </c>
      <c r="AF284" s="96" t="str">
        <f>IF($AC284="","",MAX(0,INDEX('2_Review &amp; Audit'!$H:$H,$AC284)-SUMIFS($AG$7:AG283,$AC$7:AC283,$AC284)))</f>
        <v/>
      </c>
      <c r="AG284" s="96" t="str">
        <f>IF(OR($D284="",$AB284="",$AF284=""),"",MIN($AB284,$AF284))</f>
        <v/>
      </c>
      <c r="AH284" s="117" t="str">
        <f>IF($AG284="","",$AG284*$G284)</f>
        <v/>
      </c>
      <c r="AI284" s="117" t="str">
        <f>IF($AC284="","",$H284-IF($P284="",0,$P284)-IF($Y284="",0,$Y284)-IF($AH284="",0,$AH284))</f>
        <v/>
      </c>
      <c r="AJ284" s="117" t="str">
        <f t="shared" si="40"/>
        <v/>
      </c>
      <c r="AK284" s="96" t="str">
        <f t="shared" si="43"/>
        <v/>
      </c>
      <c r="AL284" s="96" t="str" cm="1">
        <f t="array" ref="AL284">IF(OR($D284="",$AK284="",N($AK284)&lt;=0),"",IFERROR(MATCH(1,INDEX(('2_Review &amp; Audit'!$F$6:$F$505=$A284)*('2_Review &amp; Audit'!$I$6:$I$505&gt;=$E284-30)*('2_Review &amp; Audit'!$I$6:$I$505&lt;=$E284+30)*('2_Review &amp; Audit'!$R$6:$R$505&gt;0)*(ROW('2_Review &amp; Audit'!$R$6:$R$505)&gt;$AC284),0),0)+5,""))</f>
        <v/>
      </c>
      <c r="AM284" s="96" t="str">
        <f>IF($AL284="","",INDEX('2_Review &amp; Audit'!$H:$H,$AL284))</f>
        <v/>
      </c>
      <c r="AN284" s="108" t="str">
        <f>IF($AL284="","",INDEX('2_Review &amp; Audit'!$I:$I,$AL284))</f>
        <v/>
      </c>
      <c r="AO284" s="96" t="str">
        <f>IF($AL284="","",MAX(0,INDEX('2_Review &amp; Audit'!$H:$H,$AL284)-SUMIFS($AP$7:AP283,$AL$7:AL283,$AL284)))</f>
        <v/>
      </c>
      <c r="AP284" s="96" t="str">
        <f>IF(OR($D284="",$AK284="",$AO284=""),"",MIN($AK284,$AO284))</f>
        <v/>
      </c>
      <c r="AQ284" s="117" t="str">
        <f>IF($AP284="","",$AP284*$G284)</f>
        <v/>
      </c>
      <c r="AR284" s="117" t="str">
        <f>IF($AL284="","",$H284-IF($P284="",0,$P284)-IF($Y284="",0,$Y284)-IF($AH284="",0,$AH284)-IF($AQ284="",0,$AQ284))</f>
        <v/>
      </c>
      <c r="AS284" s="117" t="str">
        <f t="shared" si="44"/>
        <v/>
      </c>
      <c r="AT284" s="96" t="str">
        <f t="shared" si="45"/>
        <v/>
      </c>
      <c r="AU284" s="96"/>
    </row>
    <row r="285" spans="1:47" ht="12.75" customHeight="1" x14ac:dyDescent="0.2">
      <c r="A285" s="96" t="str">
        <f>IFERROR(INDEX('2_Review &amp; Audit'!$F$6:$F$505,MATCH(ROW()-5,'2_Review &amp; Audit'!$AC$6:$AC$505,0)),"")</f>
        <v/>
      </c>
      <c r="B285" s="96" t="str">
        <f>IF($A285="","",INDEX('2_Review &amp; Audit'!$C$6:$C$505,MATCH(ROW()-5,'2_Review &amp; Audit'!$AC$6:$AC$505,0)))</f>
        <v/>
      </c>
      <c r="C285" s="96" t="str">
        <f>IF($A285="","",INDEX('2_Review &amp; Audit'!$D$6:$D$505,MATCH(ROW()-5,'2_Review &amp; Audit'!$AC$6:$AC$505,0)))</f>
        <v/>
      </c>
      <c r="D285" s="114" t="str">
        <f>IF($A285="","",INDEX('2_Review &amp; Audit'!$H$6:$H$505,MATCH(ROW()-5,'2_Review &amp; Audit'!$AC$6:$AC$505,0)))</f>
        <v/>
      </c>
      <c r="E285" s="108" t="str">
        <f>IF($A285="","",INDEX('2_Review &amp; Audit'!$M$6:$M$505,MATCH(ROW()-5,'2_Review &amp; Audit'!$AC$6:$AC$505,0)))</f>
        <v/>
      </c>
      <c r="F285" s="109" t="str">
        <f>IF($A285="","",IF(INDEX('2_Review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85" s="142" t="str">
        <f>IF(OR($A285="",$F285=0),"",ABS(INDEX('2_Review &amp; Audit'!$Q$6:$Q$505,MATCH(ROW()-5,'2_Review &amp; Audit'!$AC$6:$AC$505,0))/$F285))</f>
        <v/>
      </c>
      <c r="H285" s="142" t="str">
        <f>IF($A285="","",ABS(INDEX('2_Review &amp; Audit'!$Q$6:$Q$505,MATCH(ROW()-5,'2_Review &amp; Audit'!$AC$6:$AC$505,0))))</f>
        <v/>
      </c>
      <c r="I285" s="96" t="str">
        <f>IF($A285="","",INDEX('2_Review &amp; Audit'!$Y$6:$Y$505,MATCH(ROW()-5,'2_Review &amp; Audit'!$AC$6:$AC$505,0)))</f>
        <v/>
      </c>
      <c r="J285" s="110" t="str">
        <f>IF($A285="","",IFERROR(MATCH(ROW()-5,'2_Review &amp; Audit'!$AC$6:$AC$505,0)+5,""))</f>
        <v/>
      </c>
      <c r="K285" s="96" t="str" cm="1">
        <f t="array" ref="K285">IF($A285="","",IF($AU285&lt;&gt;"",IFERROR(MATCH($AU285,'2_Review &amp; Audit'!$H$6:$H$505,0)+5,""),IFERROR(MATCH(1,INDEX(('2_Review &amp; Audit'!$F$6:$F$505=$A285)*('2_Review &amp; Audit'!$I$6:$I$505&gt;=$E285-30)*('2_Review &amp; Audit'!$I$6:$I$505&lt;=$E285+30)*('2_Review &amp; Audit'!$R$6:$R$505&gt;0),0),0)+5,"")))</f>
        <v/>
      </c>
      <c r="L285" s="110" t="str" cm="1">
        <f t="array" ref="L285">IF($K285="","",INDEX('2_Review &amp; Audit'!$H:$H,$K285))</f>
        <v/>
      </c>
      <c r="M285" s="111" t="str">
        <f>IF($K285="","",INDEX('2_Review &amp; Audit'!$I:$I,$K285))</f>
        <v/>
      </c>
      <c r="N285" s="109" t="str" cm="1">
        <f t="array" ref="N285">IF($K285="","",MAX(0,INDEX('2_Review &amp; Audit'!$R:$R,$K285)-SUMIFS($O$7:O284,$K$7:K284,$K285)))</f>
        <v/>
      </c>
      <c r="O285" s="109" t="str">
        <f>IF(OR($K285="",$N285="",$F285=""),"",MIN($F285,$N285))</f>
        <v/>
      </c>
      <c r="P285" s="112" t="str">
        <f>IF($O285="","",$O285*$G285)</f>
        <v/>
      </c>
      <c r="Q285" s="112" t="str">
        <f>IF($M285="","",$H285-IF($P285="",0,$P285)-IF($Y285="",0,$Y285)-IF($AH285="",0,$AH285)-IF($AQ285="",0,$AQ285))</f>
        <v/>
      </c>
      <c r="R285" s="112" t="str">
        <f t="shared" si="41"/>
        <v/>
      </c>
      <c r="S285" s="96" t="str">
        <f>IF($M285="","",MAX(0,N($F285)-N($O285)))</f>
        <v/>
      </c>
      <c r="T285" s="96" t="str" cm="1">
        <f t="array" ref="T285">IF(OR($D285="",$S285="",N($S285)&lt;=0),"",IFERROR(MATCH(1,INDEX(('2_Review &amp; Audit'!$F$6:$F$505=$A285)*('2_Review &amp; Audit'!$I$6:$I$505&gt;=$E285-30)*('2_Review &amp; Audit'!$I$6:$I$505&lt;=$E285+30)*('2_Review &amp; Audit'!$R$6:$R$505&gt;0)*(ROW('2_Review &amp; Audit'!$R$6:$R$505)&gt;$K285),0),0)+5,""))</f>
        <v/>
      </c>
      <c r="U285" s="96" t="str" cm="1">
        <f t="array" ref="U285">IF($T285="","",INDEX('2_Review &amp; Audit'!$H:$H,$T285))</f>
        <v/>
      </c>
      <c r="V285" s="96" t="str">
        <f t="array" ref="V285">IF($T285="","",INDEX('2_Review &amp; Audit'!$I:$I,$T285))</f>
        <v/>
      </c>
      <c r="W285" s="96" t="str">
        <f t="array" ref="W285">IF($T285="","",MAX(0,INDEX('2_Review &amp; Audit'!$H:$H,$T285)-SUMIFS($X$7:X284,$T$7:T284,$T285)))</f>
        <v/>
      </c>
      <c r="X285" s="96" t="str">
        <f t="shared" si="38"/>
        <v/>
      </c>
      <c r="Y285" s="117" t="str">
        <f>IF($X285="","",$X285*$G285)</f>
        <v/>
      </c>
      <c r="Z285" s="117" t="str">
        <f>IF($T285="","",$H285-IF($P285="",0,$P285)-IF($Y285="",0,$Y285))</f>
        <v/>
      </c>
      <c r="AA285" s="117" t="str">
        <f t="shared" si="39"/>
        <v/>
      </c>
      <c r="AB285" s="96" t="str">
        <f t="shared" si="42"/>
        <v/>
      </c>
      <c r="AC285" s="96" t="str">
        <f>IF(OR($D285="",$AB285="",N($AB285)&lt;=0),"",IFERROR(MATCH(1,INDEX(('2_Review &amp; Audit'!$F$6:$F$505=$A285)*('2_Review &amp; Audit'!$I$6:$I$505&gt;=$E285-30)*('2_Review &amp; Audit'!$I$6:$I$505&lt;=$E285+30)*('2_Review &amp; Audit'!$R$6:$R$505&gt;0)*(ROW('2_Review &amp; Audit'!$R$6:$R$505)&gt;$T285),0),0)+5,""))</f>
        <v/>
      </c>
      <c r="AD285" s="96" t="str" cm="1">
        <f t="array" ref="AD285">IF($AC285="","",INDEX('2_Review &amp; Audit'!$H:$H,$AC285))</f>
        <v/>
      </c>
      <c r="AE285" s="108" t="str">
        <f>IF($AC285="","",INDEX('2_Review &amp; Audit'!$I:$I,$AC285))</f>
        <v/>
      </c>
      <c r="AF285" s="96" t="str">
        <f>IF($AC285="","",MAX(0,INDEX('2_Review &amp; Audit'!$H:$H,$AC285)-SUMIFS($AG$7:AG284,$AC$7:AC284,$AC285)))</f>
        <v/>
      </c>
      <c r="AG285" s="96" t="str">
        <f>IF(OR($D285="",$AB285="",$AF285=""),"",MIN($AB285,$AF285))</f>
        <v/>
      </c>
      <c r="AH285" s="117" t="str">
        <f>IF($AG285="","",$AG285*$G285)</f>
        <v/>
      </c>
      <c r="AI285" s="117" t="str">
        <f>IF($AC285="","",$H285-IF($P285="",0,$P285)-IF($Y285="",0,$Y285)-IF($AH285="",0,$AH285))</f>
        <v/>
      </c>
      <c r="AJ285" s="117" t="str">
        <f t="shared" si="40"/>
        <v/>
      </c>
      <c r="AK285" s="96" t="str">
        <f t="shared" si="43"/>
        <v/>
      </c>
      <c r="AL285" s="96" t="str" cm="1">
        <f t="array" ref="AL285">IF(OR($D285="",$AK285="",N($AK285)&lt;=0),"",IFERROR(MATCH(1,INDEX(('2_Review &amp; Audit'!$F$6:$F$505=$A285)*('2_Review &amp; Audit'!$I$6:$I$505&gt;=$E285-30)*('2_Review &amp; Audit'!$I$6:$I$505&lt;=$E285+30)*('2_Review &amp; Audit'!$R$6:$R$505&gt;0)*(ROW('2_Review &amp; Audit'!$R$6:$R$505)&gt;$AC285),0),0)+5,""))</f>
        <v/>
      </c>
      <c r="AM285" s="96" t="str">
        <f>IF($AL285="","",INDEX('2_Review &amp; Audit'!$H:$H,$AL285))</f>
        <v/>
      </c>
      <c r="AN285" s="108" t="str">
        <f>IF($AL285="","",INDEX('2_Review &amp; Audit'!$I:$I,$AL285))</f>
        <v/>
      </c>
      <c r="AO285" s="96" t="str">
        <f>IF($AL285="","",MAX(0,INDEX('2_Review &amp; Audit'!$H:$H,$AL285)-SUMIFS($AP$7:AP284,$AL$7:AL284,$AL285)))</f>
        <v/>
      </c>
      <c r="AP285" s="96" t="str">
        <f>IF(OR($D285="",$AK285="",$AO285=""),"",MIN($AK285,$AO285))</f>
        <v/>
      </c>
      <c r="AQ285" s="117" t="str">
        <f>IF($AP285="","",$AP285*$G285)</f>
        <v/>
      </c>
      <c r="AR285" s="117" t="str">
        <f>IF($AL285="","",$H285-IF($P285="",0,$P285)-IF($Y285="",0,$Y285)-IF($AH285="",0,$AH285)-IF($AQ285="",0,$AQ285))</f>
        <v/>
      </c>
      <c r="AS285" s="117" t="str">
        <f t="shared" si="44"/>
        <v/>
      </c>
      <c r="AT285" s="96" t="str">
        <f t="shared" si="45"/>
        <v/>
      </c>
      <c r="AU285" s="96"/>
    </row>
    <row r="286" spans="1:47" ht="12.75" customHeight="1" x14ac:dyDescent="0.2">
      <c r="A286" s="96" t="str">
        <f>IFERROR(INDEX('2_Review &amp; Audit'!$F$6:$F$505,MATCH(ROW()-5,'2_Review &amp; Audit'!$AC$6:$AC$505,0)),"")</f>
        <v/>
      </c>
      <c r="B286" s="96" t="str">
        <f>IF($A286="","",INDEX('2_Review &amp; Audit'!$C$6:$C$505,MATCH(ROW()-5,'2_Review &amp; Audit'!$AC$6:$AC$505,0)))</f>
        <v/>
      </c>
      <c r="C286" s="96" t="str">
        <f>IF($A286="","",INDEX('2_Review &amp; Audit'!$D$6:$D$505,MATCH(ROW()-5,'2_Review &amp; Audit'!$AC$6:$AC$505,0)))</f>
        <v/>
      </c>
      <c r="D286" s="114" t="str">
        <f>IF($A286="","",INDEX('2_Review &amp; Audit'!$H$6:$H$505,MATCH(ROW()-5,'2_Review &amp; Audit'!$AC$6:$AC$505,0)))</f>
        <v/>
      </c>
      <c r="E286" s="108" t="str">
        <f>IF($A286="","",INDEX('2_Review &amp; Audit'!$M$6:$M$505,MATCH(ROW()-5,'2_Review &amp; Audit'!$AC$6:$AC$505,0)))</f>
        <v/>
      </c>
      <c r="F286" s="109" t="str">
        <f>IF($A286="","",IF(INDEX('2_Review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86" s="142" t="str">
        <f>IF(OR($A286="",$F286=0),"",ABS(INDEX('2_Review &amp; Audit'!$Q$6:$Q$505,MATCH(ROW()-5,'2_Review &amp; Audit'!$AC$6:$AC$505,0))/$F286))</f>
        <v/>
      </c>
      <c r="H286" s="142" t="str">
        <f>IF($A286="","",ABS(INDEX('2_Review &amp; Audit'!$Q$6:$Q$505,MATCH(ROW()-5,'2_Review &amp; Audit'!$AC$6:$AC$505,0))))</f>
        <v/>
      </c>
      <c r="I286" s="96" t="str">
        <f>IF($A286="","",INDEX('2_Review &amp; Audit'!$Y$6:$Y$505,MATCH(ROW()-5,'2_Review &amp; Audit'!$AC$6:$AC$505,0)))</f>
        <v/>
      </c>
      <c r="J286" s="110" t="str">
        <f>IF($A286="","",IFERROR(MATCH(ROW()-5,'2_Review &amp; Audit'!$AC$6:$AC$505,0)+5,""))</f>
        <v/>
      </c>
      <c r="K286" s="96" t="str" cm="1">
        <f t="array" ref="K286">IF($A286="","",IF($AU286&lt;&gt;"",IFERROR(MATCH($AU286,'2_Review &amp; Audit'!$H$6:$H$505,0)+5,""),IFERROR(MATCH(1,INDEX(('2_Review &amp; Audit'!$F$6:$F$505=$A286)*('2_Review &amp; Audit'!$I$6:$I$505&gt;=$E286-30)*('2_Review &amp; Audit'!$I$6:$I$505&lt;=$E286+30)*('2_Review &amp; Audit'!$R$6:$R$505&gt;0),0),0)+5,"")))</f>
        <v/>
      </c>
      <c r="L286" s="110" t="str" cm="1">
        <f t="array" ref="L286">IF($K286="","",INDEX('2_Review &amp; Audit'!$H:$H,$K286))</f>
        <v/>
      </c>
      <c r="M286" s="111" t="str">
        <f>IF($K286="","",INDEX('2_Review &amp; Audit'!$I:$I,$K286))</f>
        <v/>
      </c>
      <c r="N286" s="109" t="str" cm="1">
        <f t="array" ref="N286">IF($K286="","",MAX(0,INDEX('2_Review &amp; Audit'!$R:$R,$K286)-SUMIFS($O$7:O285,$K$7:K285,$K286)))</f>
        <v/>
      </c>
      <c r="O286" s="109" t="str">
        <f>IF(OR($K286="",$N286="",$F286=""),"",MIN($F286,$N286))</f>
        <v/>
      </c>
      <c r="P286" s="112" t="str">
        <f>IF($O286="","",$O286*$G286)</f>
        <v/>
      </c>
      <c r="Q286" s="112" t="str">
        <f>IF($M286="","",$H286-IF($P286="",0,$P286)-IF($Y286="",0,$Y286)-IF($AH286="",0,$AH286)-IF($AQ286="",0,$AQ286))</f>
        <v/>
      </c>
      <c r="R286" s="112" t="str">
        <f t="shared" si="41"/>
        <v/>
      </c>
      <c r="S286" s="96" t="str">
        <f>IF($M286="","",MAX(0,N($F286)-N($O286)))</f>
        <v/>
      </c>
      <c r="T286" s="96" t="str" cm="1">
        <f t="array" ref="T286">IF(OR($D286="",$S286="",N($S286)&lt;=0),"",IFERROR(MATCH(1,INDEX(('2_Review &amp; Audit'!$F$6:$F$505=$A286)*('2_Review &amp; Audit'!$I$6:$I$505&gt;=$E286-30)*('2_Review &amp; Audit'!$I$6:$I$505&lt;=$E286+30)*('2_Review &amp; Audit'!$R$6:$R$505&gt;0)*(ROW('2_Review &amp; Audit'!$R$6:$R$505)&gt;$K286),0),0)+5,""))</f>
        <v/>
      </c>
      <c r="U286" s="96" t="str" cm="1">
        <f t="array" ref="U286">IF($T286="","",INDEX('2_Review &amp; Audit'!$H:$H,$T286))</f>
        <v/>
      </c>
      <c r="V286" s="96" t="str">
        <f t="array" ref="V286">IF($T286="","",INDEX('2_Review &amp; Audit'!$I:$I,$T286))</f>
        <v/>
      </c>
      <c r="W286" s="96" t="str">
        <f t="array" ref="W286">IF($T286="","",MAX(0,INDEX('2_Review &amp; Audit'!$H:$H,$T286)-SUMIFS($X$7:X285,$T$7:T285,$T286)))</f>
        <v/>
      </c>
      <c r="X286" s="96" t="str">
        <f t="shared" si="38"/>
        <v/>
      </c>
      <c r="Y286" s="117" t="str">
        <f>IF($X286="","",$X286*$G286)</f>
        <v/>
      </c>
      <c r="Z286" s="117" t="str">
        <f>IF($T286="","",$H286-IF($P286="",0,$P286)-IF($Y286="",0,$Y286))</f>
        <v/>
      </c>
      <c r="AA286" s="117" t="str">
        <f t="shared" si="39"/>
        <v/>
      </c>
      <c r="AB286" s="96" t="str">
        <f t="shared" si="42"/>
        <v/>
      </c>
      <c r="AC286" s="96" t="str">
        <f>IF(OR($D286="",$AB286="",N($AB286)&lt;=0),"",IFERROR(MATCH(1,INDEX(('2_Review &amp; Audit'!$F$6:$F$505=$A286)*('2_Review &amp; Audit'!$I$6:$I$505&gt;=$E286-30)*('2_Review &amp; Audit'!$I$6:$I$505&lt;=$E286+30)*('2_Review &amp; Audit'!$R$6:$R$505&gt;0)*(ROW('2_Review &amp; Audit'!$R$6:$R$505)&gt;$T286),0),0)+5,""))</f>
        <v/>
      </c>
      <c r="AD286" s="96" t="str" cm="1">
        <f t="array" ref="AD286">IF($AC286="","",INDEX('2_Review &amp; Audit'!$H:$H,$AC286))</f>
        <v/>
      </c>
      <c r="AE286" s="108" t="str">
        <f>IF($AC286="","",INDEX('2_Review &amp; Audit'!$I:$I,$AC286))</f>
        <v/>
      </c>
      <c r="AF286" s="96" t="str">
        <f>IF($AC286="","",MAX(0,INDEX('2_Review &amp; Audit'!$H:$H,$AC286)-SUMIFS($AG$7:AG285,$AC$7:AC285,$AC286)))</f>
        <v/>
      </c>
      <c r="AG286" s="96" t="str">
        <f>IF(OR($D286="",$AB286="",$AF286=""),"",MIN($AB286,$AF286))</f>
        <v/>
      </c>
      <c r="AH286" s="117" t="str">
        <f>IF($AG286="","",$AG286*$G286)</f>
        <v/>
      </c>
      <c r="AI286" s="117" t="str">
        <f>IF($AC286="","",$H286-IF($P286="",0,$P286)-IF($Y286="",0,$Y286)-IF($AH286="",0,$AH286))</f>
        <v/>
      </c>
      <c r="AJ286" s="117" t="str">
        <f t="shared" si="40"/>
        <v/>
      </c>
      <c r="AK286" s="96" t="str">
        <f t="shared" si="43"/>
        <v/>
      </c>
      <c r="AL286" s="96" t="str" cm="1">
        <f t="array" ref="AL286">IF(OR($D286="",$AK286="",N($AK286)&lt;=0),"",IFERROR(MATCH(1,INDEX(('2_Review &amp; Audit'!$F$6:$F$505=$A286)*('2_Review &amp; Audit'!$I$6:$I$505&gt;=$E286-30)*('2_Review &amp; Audit'!$I$6:$I$505&lt;=$E286+30)*('2_Review &amp; Audit'!$R$6:$R$505&gt;0)*(ROW('2_Review &amp; Audit'!$R$6:$R$505)&gt;$AC286),0),0)+5,""))</f>
        <v/>
      </c>
      <c r="AM286" s="96" t="str">
        <f>IF($AL286="","",INDEX('2_Review &amp; Audit'!$H:$H,$AL286))</f>
        <v/>
      </c>
      <c r="AN286" s="108" t="str">
        <f>IF($AL286="","",INDEX('2_Review &amp; Audit'!$I:$I,$AL286))</f>
        <v/>
      </c>
      <c r="AO286" s="96" t="str">
        <f>IF($AL286="","",MAX(0,INDEX('2_Review &amp; Audit'!$H:$H,$AL286)-SUMIFS($AP$7:AP285,$AL$7:AL285,$AL286)))</f>
        <v/>
      </c>
      <c r="AP286" s="96" t="str">
        <f>IF(OR($D286="",$AK286="",$AO286=""),"",MIN($AK286,$AO286))</f>
        <v/>
      </c>
      <c r="AQ286" s="117" t="str">
        <f>IF($AP286="","",$AP286*$G286)</f>
        <v/>
      </c>
      <c r="AR286" s="117" t="str">
        <f>IF($AL286="","",$H286-IF($P286="",0,$P286)-IF($Y286="",0,$Y286)-IF($AH286="",0,$AH286)-IF($AQ286="",0,$AQ286))</f>
        <v/>
      </c>
      <c r="AS286" s="117" t="str">
        <f t="shared" si="44"/>
        <v/>
      </c>
      <c r="AT286" s="96" t="str">
        <f t="shared" si="45"/>
        <v/>
      </c>
      <c r="AU286" s="96"/>
    </row>
    <row r="287" spans="1:47" ht="12.75" customHeight="1" x14ac:dyDescent="0.2">
      <c r="A287" s="96" t="str">
        <f>IFERROR(INDEX('2_Review &amp; Audit'!$F$6:$F$505,MATCH(ROW()-5,'2_Review &amp; Audit'!$AC$6:$AC$505,0)),"")</f>
        <v/>
      </c>
      <c r="B287" s="96" t="str">
        <f>IF($A287="","",INDEX('2_Review &amp; Audit'!$C$6:$C$505,MATCH(ROW()-5,'2_Review &amp; Audit'!$AC$6:$AC$505,0)))</f>
        <v/>
      </c>
      <c r="C287" s="96" t="str">
        <f>IF($A287="","",INDEX('2_Review &amp; Audit'!$D$6:$D$505,MATCH(ROW()-5,'2_Review &amp; Audit'!$AC$6:$AC$505,0)))</f>
        <v/>
      </c>
      <c r="D287" s="114" t="str">
        <f>IF($A287="","",INDEX('2_Review &amp; Audit'!$H$6:$H$505,MATCH(ROW()-5,'2_Review &amp; Audit'!$AC$6:$AC$505,0)))</f>
        <v/>
      </c>
      <c r="E287" s="108" t="str">
        <f>IF($A287="","",INDEX('2_Review &amp; Audit'!$M$6:$M$505,MATCH(ROW()-5,'2_Review &amp; Audit'!$AC$6:$AC$505,0)))</f>
        <v/>
      </c>
      <c r="F287" s="109" t="str">
        <f>IF($A287="","",IF(INDEX('2_Review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87" s="142" t="str">
        <f>IF(OR($A287="",$F287=0),"",ABS(INDEX('2_Review &amp; Audit'!$Q$6:$Q$505,MATCH(ROW()-5,'2_Review &amp; Audit'!$AC$6:$AC$505,0))/$F287))</f>
        <v/>
      </c>
      <c r="H287" s="142" t="str">
        <f>IF($A287="","",ABS(INDEX('2_Review &amp; Audit'!$Q$6:$Q$505,MATCH(ROW()-5,'2_Review &amp; Audit'!$AC$6:$AC$505,0))))</f>
        <v/>
      </c>
      <c r="I287" s="96" t="str">
        <f>IF($A287="","",INDEX('2_Review &amp; Audit'!$Y$6:$Y$505,MATCH(ROW()-5,'2_Review &amp; Audit'!$AC$6:$AC$505,0)))</f>
        <v/>
      </c>
      <c r="J287" s="110" t="str">
        <f>IF($A287="","",IFERROR(MATCH(ROW()-5,'2_Review &amp; Audit'!$AC$6:$AC$505,0)+5,""))</f>
        <v/>
      </c>
      <c r="K287" s="96" t="str" cm="1">
        <f t="array" ref="K287">IF($A287="","",IF($AU287&lt;&gt;"",IFERROR(MATCH($AU287,'2_Review &amp; Audit'!$H$6:$H$505,0)+5,""),IFERROR(MATCH(1,INDEX(('2_Review &amp; Audit'!$F$6:$F$505=$A287)*('2_Review &amp; Audit'!$I$6:$I$505&gt;=$E287-30)*('2_Review &amp; Audit'!$I$6:$I$505&lt;=$E287+30)*('2_Review &amp; Audit'!$R$6:$R$505&gt;0),0),0)+5,"")))</f>
        <v/>
      </c>
      <c r="L287" s="110" t="str" cm="1">
        <f t="array" ref="L287">IF($K287="","",INDEX('2_Review &amp; Audit'!$H:$H,$K287))</f>
        <v/>
      </c>
      <c r="M287" s="111" t="str">
        <f>IF($K287="","",INDEX('2_Review &amp; Audit'!$I:$I,$K287))</f>
        <v/>
      </c>
      <c r="N287" s="109" t="str" cm="1">
        <f t="array" ref="N287">IF($K287="","",MAX(0,INDEX('2_Review &amp; Audit'!$R:$R,$K287)-SUMIFS($O$7:O286,$K$7:K286,$K287)))</f>
        <v/>
      </c>
      <c r="O287" s="109" t="str">
        <f>IF(OR($K287="",$N287="",$F287=""),"",MIN($F287,$N287))</f>
        <v/>
      </c>
      <c r="P287" s="112" t="str">
        <f>IF($O287="","",$O287*$G287)</f>
        <v/>
      </c>
      <c r="Q287" s="112" t="str">
        <f>IF($M287="","",$H287-IF($P287="",0,$P287)-IF($Y287="",0,$Y287)-IF($AH287="",0,$AH287)-IF($AQ287="",0,$AQ287))</f>
        <v/>
      </c>
      <c r="R287" s="112" t="str">
        <f t="shared" si="41"/>
        <v/>
      </c>
      <c r="S287" s="96" t="str">
        <f>IF($M287="","",MAX(0,N($F287)-N($O287)))</f>
        <v/>
      </c>
      <c r="T287" s="96" t="str" cm="1">
        <f t="array" ref="T287">IF(OR($D287="",$S287="",N($S287)&lt;=0),"",IFERROR(MATCH(1,INDEX(('2_Review &amp; Audit'!$F$6:$F$505=$A287)*('2_Review &amp; Audit'!$I$6:$I$505&gt;=$E287-30)*('2_Review &amp; Audit'!$I$6:$I$505&lt;=$E287+30)*('2_Review &amp; Audit'!$R$6:$R$505&gt;0)*(ROW('2_Review &amp; Audit'!$R$6:$R$505)&gt;$K287),0),0)+5,""))</f>
        <v/>
      </c>
      <c r="U287" s="96" t="str" cm="1">
        <f t="array" ref="U287">IF($T287="","",INDEX('2_Review &amp; Audit'!$H:$H,$T287))</f>
        <v/>
      </c>
      <c r="V287" s="96" t="str">
        <f t="array" ref="V287">IF($T287="","",INDEX('2_Review &amp; Audit'!$I:$I,$T287))</f>
        <v/>
      </c>
      <c r="W287" s="96" t="str">
        <f t="array" ref="W287">IF($T287="","",MAX(0,INDEX('2_Review &amp; Audit'!$H:$H,$T287)-SUMIFS($X$7:X286,$T$7:T286,$T287)))</f>
        <v/>
      </c>
      <c r="X287" s="96" t="str">
        <f t="shared" si="38"/>
        <v/>
      </c>
      <c r="Y287" s="117" t="str">
        <f>IF($X287="","",$X287*$G287)</f>
        <v/>
      </c>
      <c r="Z287" s="117" t="str">
        <f>IF($T287="","",$H287-IF($P287="",0,$P287)-IF($Y287="",0,$Y287))</f>
        <v/>
      </c>
      <c r="AA287" s="117" t="str">
        <f t="shared" si="39"/>
        <v/>
      </c>
      <c r="AB287" s="96" t="str">
        <f t="shared" si="42"/>
        <v/>
      </c>
      <c r="AC287" s="96" t="str">
        <f>IF(OR($D287="",$AB287="",N($AB287)&lt;=0),"",IFERROR(MATCH(1,INDEX(('2_Review &amp; Audit'!$F$6:$F$505=$A287)*('2_Review &amp; Audit'!$I$6:$I$505&gt;=$E287-30)*('2_Review &amp; Audit'!$I$6:$I$505&lt;=$E287+30)*('2_Review &amp; Audit'!$R$6:$R$505&gt;0)*(ROW('2_Review &amp; Audit'!$R$6:$R$505)&gt;$T287),0),0)+5,""))</f>
        <v/>
      </c>
      <c r="AD287" s="96" t="str" cm="1">
        <f t="array" ref="AD287">IF($AC287="","",INDEX('2_Review &amp; Audit'!$H:$H,$AC287))</f>
        <v/>
      </c>
      <c r="AE287" s="108" t="str">
        <f>IF($AC287="","",INDEX('2_Review &amp; Audit'!$I:$I,$AC287))</f>
        <v/>
      </c>
      <c r="AF287" s="96" t="str">
        <f>IF($AC287="","",MAX(0,INDEX('2_Review &amp; Audit'!$H:$H,$AC287)-SUMIFS($AG$7:AG286,$AC$7:AC286,$AC287)))</f>
        <v/>
      </c>
      <c r="AG287" s="96" t="str">
        <f>IF(OR($D287="",$AB287="",$AF287=""),"",MIN($AB287,$AF287))</f>
        <v/>
      </c>
      <c r="AH287" s="117" t="str">
        <f>IF($AG287="","",$AG287*$G287)</f>
        <v/>
      </c>
      <c r="AI287" s="117" t="str">
        <f>IF($AC287="","",$H287-IF($P287="",0,$P287)-IF($Y287="",0,$Y287)-IF($AH287="",0,$AH287))</f>
        <v/>
      </c>
      <c r="AJ287" s="117" t="str">
        <f t="shared" si="40"/>
        <v/>
      </c>
      <c r="AK287" s="96" t="str">
        <f t="shared" si="43"/>
        <v/>
      </c>
      <c r="AL287" s="96" t="str" cm="1">
        <f t="array" ref="AL287">IF(OR($D287="",$AK287="",N($AK287)&lt;=0),"",IFERROR(MATCH(1,INDEX(('2_Review &amp; Audit'!$F$6:$F$505=$A287)*('2_Review &amp; Audit'!$I$6:$I$505&gt;=$E287-30)*('2_Review &amp; Audit'!$I$6:$I$505&lt;=$E287+30)*('2_Review &amp; Audit'!$R$6:$R$505&gt;0)*(ROW('2_Review &amp; Audit'!$R$6:$R$505)&gt;$AC287),0),0)+5,""))</f>
        <v/>
      </c>
      <c r="AM287" s="96" t="str">
        <f>IF($AL287="","",INDEX('2_Review &amp; Audit'!$H:$H,$AL287))</f>
        <v/>
      </c>
      <c r="AN287" s="108" t="str">
        <f>IF($AL287="","",INDEX('2_Review &amp; Audit'!$I:$I,$AL287))</f>
        <v/>
      </c>
      <c r="AO287" s="96" t="str">
        <f>IF($AL287="","",MAX(0,INDEX('2_Review &amp; Audit'!$H:$H,$AL287)-SUMIFS($AP$7:AP286,$AL$7:AL286,$AL287)))</f>
        <v/>
      </c>
      <c r="AP287" s="96" t="str">
        <f>IF(OR($D287="",$AK287="",$AO287=""),"",MIN($AK287,$AO287))</f>
        <v/>
      </c>
      <c r="AQ287" s="117" t="str">
        <f>IF($AP287="","",$AP287*$G287)</f>
        <v/>
      </c>
      <c r="AR287" s="117" t="str">
        <f>IF($AL287="","",$H287-IF($P287="",0,$P287)-IF($Y287="",0,$Y287)-IF($AH287="",0,$AH287)-IF($AQ287="",0,$AQ287))</f>
        <v/>
      </c>
      <c r="AS287" s="117" t="str">
        <f t="shared" si="44"/>
        <v/>
      </c>
      <c r="AT287" s="96" t="str">
        <f t="shared" si="45"/>
        <v/>
      </c>
      <c r="AU287" s="96"/>
    </row>
    <row r="288" spans="1:47" ht="12.75" customHeight="1" x14ac:dyDescent="0.2">
      <c r="A288" s="96" t="str">
        <f>IFERROR(INDEX('2_Review &amp; Audit'!$F$6:$F$505,MATCH(ROW()-5,'2_Review &amp; Audit'!$AC$6:$AC$505,0)),"")</f>
        <v/>
      </c>
      <c r="B288" s="96" t="str">
        <f>IF($A288="","",INDEX('2_Review &amp; Audit'!$C$6:$C$505,MATCH(ROW()-5,'2_Review &amp; Audit'!$AC$6:$AC$505,0)))</f>
        <v/>
      </c>
      <c r="C288" s="96" t="str">
        <f>IF($A288="","",INDEX('2_Review &amp; Audit'!$D$6:$D$505,MATCH(ROW()-5,'2_Review &amp; Audit'!$AC$6:$AC$505,0)))</f>
        <v/>
      </c>
      <c r="D288" s="114" t="str">
        <f>IF($A288="","",INDEX('2_Review &amp; Audit'!$H$6:$H$505,MATCH(ROW()-5,'2_Review &amp; Audit'!$AC$6:$AC$505,0)))</f>
        <v/>
      </c>
      <c r="E288" s="108" t="str">
        <f>IF($A288="","",INDEX('2_Review &amp; Audit'!$M$6:$M$505,MATCH(ROW()-5,'2_Review &amp; Audit'!$AC$6:$AC$505,0)))</f>
        <v/>
      </c>
      <c r="F288" s="109" t="str">
        <f>IF($A288="","",IF(INDEX('2_Review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88" s="142" t="str">
        <f>IF(OR($A288="",$F288=0),"",ABS(INDEX('2_Review &amp; Audit'!$Q$6:$Q$505,MATCH(ROW()-5,'2_Review &amp; Audit'!$AC$6:$AC$505,0))/$F288))</f>
        <v/>
      </c>
      <c r="H288" s="142" t="str">
        <f>IF($A288="","",ABS(INDEX('2_Review &amp; Audit'!$Q$6:$Q$505,MATCH(ROW()-5,'2_Review &amp; Audit'!$AC$6:$AC$505,0))))</f>
        <v/>
      </c>
      <c r="I288" s="96" t="str">
        <f>IF($A288="","",INDEX('2_Review &amp; Audit'!$Y$6:$Y$505,MATCH(ROW()-5,'2_Review &amp; Audit'!$AC$6:$AC$505,0)))</f>
        <v/>
      </c>
      <c r="J288" s="110" t="str">
        <f>IF($A288="","",IFERROR(MATCH(ROW()-5,'2_Review &amp; Audit'!$AC$6:$AC$505,0)+5,""))</f>
        <v/>
      </c>
      <c r="K288" s="96" t="str" cm="1">
        <f t="array" ref="K288">IF($A288="","",IF($AU288&lt;&gt;"",IFERROR(MATCH($AU288,'2_Review &amp; Audit'!$H$6:$H$505,0)+5,""),IFERROR(MATCH(1,INDEX(('2_Review &amp; Audit'!$F$6:$F$505=$A288)*('2_Review &amp; Audit'!$I$6:$I$505&gt;=$E288-30)*('2_Review &amp; Audit'!$I$6:$I$505&lt;=$E288+30)*('2_Review &amp; Audit'!$R$6:$R$505&gt;0),0),0)+5,"")))</f>
        <v/>
      </c>
      <c r="L288" s="110" t="str" cm="1">
        <f t="array" ref="L288">IF($K288="","",INDEX('2_Review &amp; Audit'!$H:$H,$K288))</f>
        <v/>
      </c>
      <c r="M288" s="111" t="str">
        <f>IF($K288="","",INDEX('2_Review &amp; Audit'!$I:$I,$K288))</f>
        <v/>
      </c>
      <c r="N288" s="109" t="str" cm="1">
        <f t="array" ref="N288">IF($K288="","",MAX(0,INDEX('2_Review &amp; Audit'!$R:$R,$K288)-SUMIFS($O$7:O287,$K$7:K287,$K288)))</f>
        <v/>
      </c>
      <c r="O288" s="109" t="str">
        <f>IF(OR($K288="",$N288="",$F288=""),"",MIN($F288,$N288))</f>
        <v/>
      </c>
      <c r="P288" s="112" t="str">
        <f>IF($O288="","",$O288*$G288)</f>
        <v/>
      </c>
      <c r="Q288" s="112" t="str">
        <f>IF($M288="","",$H288-IF($P288="",0,$P288)-IF($Y288="",0,$Y288)-IF($AH288="",0,$AH288)-IF($AQ288="",0,$AQ288))</f>
        <v/>
      </c>
      <c r="R288" s="112" t="str">
        <f t="shared" si="41"/>
        <v/>
      </c>
      <c r="S288" s="96" t="str">
        <f>IF($M288="","",MAX(0,N($F288)-N($O288)))</f>
        <v/>
      </c>
      <c r="T288" s="96" t="str" cm="1">
        <f t="array" ref="T288">IF(OR($D288="",$S288="",N($S288)&lt;=0),"",IFERROR(MATCH(1,INDEX(('2_Review &amp; Audit'!$F$6:$F$505=$A288)*('2_Review &amp; Audit'!$I$6:$I$505&gt;=$E288-30)*('2_Review &amp; Audit'!$I$6:$I$505&lt;=$E288+30)*('2_Review &amp; Audit'!$R$6:$R$505&gt;0)*(ROW('2_Review &amp; Audit'!$R$6:$R$505)&gt;$K288),0),0)+5,""))</f>
        <v/>
      </c>
      <c r="U288" s="96" t="str" cm="1">
        <f t="array" ref="U288">IF($T288="","",INDEX('2_Review &amp; Audit'!$H:$H,$T288))</f>
        <v/>
      </c>
      <c r="V288" s="96" t="str">
        <f t="array" ref="V288">IF($T288="","",INDEX('2_Review &amp; Audit'!$I:$I,$T288))</f>
        <v/>
      </c>
      <c r="W288" s="96" t="str">
        <f t="array" ref="W288">IF($T288="","",MAX(0,INDEX('2_Review &amp; Audit'!$H:$H,$T288)-SUMIFS($X$7:X287,$T$7:T287,$T288)))</f>
        <v/>
      </c>
      <c r="X288" s="96" t="str">
        <f t="shared" si="38"/>
        <v/>
      </c>
      <c r="Y288" s="117" t="str">
        <f>IF($X288="","",$X288*$G288)</f>
        <v/>
      </c>
      <c r="Z288" s="117" t="str">
        <f>IF($T288="","",$H288-IF($P288="",0,$P288)-IF($Y288="",0,$Y288))</f>
        <v/>
      </c>
      <c r="AA288" s="117" t="str">
        <f t="shared" si="39"/>
        <v/>
      </c>
      <c r="AB288" s="96" t="str">
        <f t="shared" si="42"/>
        <v/>
      </c>
      <c r="AC288" s="96" t="str">
        <f>IF(OR($D288="",$AB288="",N($AB288)&lt;=0),"",IFERROR(MATCH(1,INDEX(('2_Review &amp; Audit'!$F$6:$F$505=$A288)*('2_Review &amp; Audit'!$I$6:$I$505&gt;=$E288-30)*('2_Review &amp; Audit'!$I$6:$I$505&lt;=$E288+30)*('2_Review &amp; Audit'!$R$6:$R$505&gt;0)*(ROW('2_Review &amp; Audit'!$R$6:$R$505)&gt;$T288),0),0)+5,""))</f>
        <v/>
      </c>
      <c r="AD288" s="96" t="str" cm="1">
        <f t="array" ref="AD288">IF($AC288="","",INDEX('2_Review &amp; Audit'!$H:$H,$AC288))</f>
        <v/>
      </c>
      <c r="AE288" s="108" t="str">
        <f>IF($AC288="","",INDEX('2_Review &amp; Audit'!$I:$I,$AC288))</f>
        <v/>
      </c>
      <c r="AF288" s="96" t="str">
        <f>IF($AC288="","",MAX(0,INDEX('2_Review &amp; Audit'!$H:$H,$AC288)-SUMIFS($AG$7:AG287,$AC$7:AC287,$AC288)))</f>
        <v/>
      </c>
      <c r="AG288" s="96" t="str">
        <f>IF(OR($D288="",$AB288="",$AF288=""),"",MIN($AB288,$AF288))</f>
        <v/>
      </c>
      <c r="AH288" s="117" t="str">
        <f>IF($AG288="","",$AG288*$G288)</f>
        <v/>
      </c>
      <c r="AI288" s="117" t="str">
        <f>IF($AC288="","",$H288-IF($P288="",0,$P288)-IF($Y288="",0,$Y288)-IF($AH288="",0,$AH288))</f>
        <v/>
      </c>
      <c r="AJ288" s="117" t="str">
        <f t="shared" si="40"/>
        <v/>
      </c>
      <c r="AK288" s="96" t="str">
        <f t="shared" si="43"/>
        <v/>
      </c>
      <c r="AL288" s="96" t="str" cm="1">
        <f t="array" ref="AL288">IF(OR($D288="",$AK288="",N($AK288)&lt;=0),"",IFERROR(MATCH(1,INDEX(('2_Review &amp; Audit'!$F$6:$F$505=$A288)*('2_Review &amp; Audit'!$I$6:$I$505&gt;=$E288-30)*('2_Review &amp; Audit'!$I$6:$I$505&lt;=$E288+30)*('2_Review &amp; Audit'!$R$6:$R$505&gt;0)*(ROW('2_Review &amp; Audit'!$R$6:$R$505)&gt;$AC288),0),0)+5,""))</f>
        <v/>
      </c>
      <c r="AM288" s="96" t="str">
        <f>IF($AL288="","",INDEX('2_Review &amp; Audit'!$H:$H,$AL288))</f>
        <v/>
      </c>
      <c r="AN288" s="108" t="str">
        <f>IF($AL288="","",INDEX('2_Review &amp; Audit'!$I:$I,$AL288))</f>
        <v/>
      </c>
      <c r="AO288" s="96" t="str">
        <f>IF($AL288="","",MAX(0,INDEX('2_Review &amp; Audit'!$H:$H,$AL288)-SUMIFS($AP$7:AP287,$AL$7:AL287,$AL288)))</f>
        <v/>
      </c>
      <c r="AP288" s="96" t="str">
        <f>IF(OR($D288="",$AK288="",$AO288=""),"",MIN($AK288,$AO288))</f>
        <v/>
      </c>
      <c r="AQ288" s="117" t="str">
        <f>IF($AP288="","",$AP288*$G288)</f>
        <v/>
      </c>
      <c r="AR288" s="117" t="str">
        <f>IF($AL288="","",$H288-IF($P288="",0,$P288)-IF($Y288="",0,$Y288)-IF($AH288="",0,$AH288)-IF($AQ288="",0,$AQ288))</f>
        <v/>
      </c>
      <c r="AS288" s="117" t="str">
        <f t="shared" si="44"/>
        <v/>
      </c>
      <c r="AT288" s="96" t="str">
        <f t="shared" si="45"/>
        <v/>
      </c>
      <c r="AU288" s="96"/>
    </row>
    <row r="289" spans="1:47" ht="12.75" customHeight="1" x14ac:dyDescent="0.2">
      <c r="A289" s="96" t="str">
        <f>IFERROR(INDEX('2_Review &amp; Audit'!$F$6:$F$505,MATCH(ROW()-5,'2_Review &amp; Audit'!$AC$6:$AC$505,0)),"")</f>
        <v/>
      </c>
      <c r="B289" s="96" t="str">
        <f>IF($A289="","",INDEX('2_Review &amp; Audit'!$C$6:$C$505,MATCH(ROW()-5,'2_Review &amp; Audit'!$AC$6:$AC$505,0)))</f>
        <v/>
      </c>
      <c r="C289" s="96" t="str">
        <f>IF($A289="","",INDEX('2_Review &amp; Audit'!$D$6:$D$505,MATCH(ROW()-5,'2_Review &amp; Audit'!$AC$6:$AC$505,0)))</f>
        <v/>
      </c>
      <c r="D289" s="114" t="str">
        <f>IF($A289="","",INDEX('2_Review &amp; Audit'!$H$6:$H$505,MATCH(ROW()-5,'2_Review &amp; Audit'!$AC$6:$AC$505,0)))</f>
        <v/>
      </c>
      <c r="E289" s="108" t="str">
        <f>IF($A289="","",INDEX('2_Review &amp; Audit'!$M$6:$M$505,MATCH(ROW()-5,'2_Review &amp; Audit'!$AC$6:$AC$505,0)))</f>
        <v/>
      </c>
      <c r="F289" s="109" t="str">
        <f>IF($A289="","",IF(INDEX('2_Review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89" s="142" t="str">
        <f>IF(OR($A289="",$F289=0),"",ABS(INDEX('2_Review &amp; Audit'!$Q$6:$Q$505,MATCH(ROW()-5,'2_Review &amp; Audit'!$AC$6:$AC$505,0))/$F289))</f>
        <v/>
      </c>
      <c r="H289" s="142" t="str">
        <f>IF($A289="","",ABS(INDEX('2_Review &amp; Audit'!$Q$6:$Q$505,MATCH(ROW()-5,'2_Review &amp; Audit'!$AC$6:$AC$505,0))))</f>
        <v/>
      </c>
      <c r="I289" s="96" t="str">
        <f>IF($A289="","",INDEX('2_Review &amp; Audit'!$Y$6:$Y$505,MATCH(ROW()-5,'2_Review &amp; Audit'!$AC$6:$AC$505,0)))</f>
        <v/>
      </c>
      <c r="J289" s="110" t="str">
        <f>IF($A289="","",IFERROR(MATCH(ROW()-5,'2_Review &amp; Audit'!$AC$6:$AC$505,0)+5,""))</f>
        <v/>
      </c>
      <c r="K289" s="96" t="str" cm="1">
        <f t="array" ref="K289">IF($A289="","",IF($AU289&lt;&gt;"",IFERROR(MATCH($AU289,'2_Review &amp; Audit'!$H$6:$H$505,0)+5,""),IFERROR(MATCH(1,INDEX(('2_Review &amp; Audit'!$F$6:$F$505=$A289)*('2_Review &amp; Audit'!$I$6:$I$505&gt;=$E289-30)*('2_Review &amp; Audit'!$I$6:$I$505&lt;=$E289+30)*('2_Review &amp; Audit'!$R$6:$R$505&gt;0),0),0)+5,"")))</f>
        <v/>
      </c>
      <c r="L289" s="110" t="str" cm="1">
        <f t="array" ref="L289">IF($K289="","",INDEX('2_Review &amp; Audit'!$H:$H,$K289))</f>
        <v/>
      </c>
      <c r="M289" s="111" t="str">
        <f>IF($K289="","",INDEX('2_Review &amp; Audit'!$I:$I,$K289))</f>
        <v/>
      </c>
      <c r="N289" s="109" t="str" cm="1">
        <f t="array" ref="N289">IF($K289="","",MAX(0,INDEX('2_Review &amp; Audit'!$R:$R,$K289)-SUMIFS($O$7:O288,$K$7:K288,$K289)))</f>
        <v/>
      </c>
      <c r="O289" s="109" t="str">
        <f>IF(OR($K289="",$N289="",$F289=""),"",MIN($F289,$N289))</f>
        <v/>
      </c>
      <c r="P289" s="112" t="str">
        <f>IF($O289="","",$O289*$G289)</f>
        <v/>
      </c>
      <c r="Q289" s="112" t="str">
        <f>IF($M289="","",$H289-IF($P289="",0,$P289)-IF($Y289="",0,$Y289)-IF($AH289="",0,$AH289)-IF($AQ289="",0,$AQ289))</f>
        <v/>
      </c>
      <c r="R289" s="112" t="str">
        <f t="shared" si="41"/>
        <v/>
      </c>
      <c r="S289" s="96" t="str">
        <f>IF($M289="","",MAX(0,N($F289)-N($O289)))</f>
        <v/>
      </c>
      <c r="T289" s="96" t="str" cm="1">
        <f t="array" ref="T289">IF(OR($D289="",$S289="",N($S289)&lt;=0),"",IFERROR(MATCH(1,INDEX(('2_Review &amp; Audit'!$F$6:$F$505=$A289)*('2_Review &amp; Audit'!$I$6:$I$505&gt;=$E289-30)*('2_Review &amp; Audit'!$I$6:$I$505&lt;=$E289+30)*('2_Review &amp; Audit'!$R$6:$R$505&gt;0)*(ROW('2_Review &amp; Audit'!$R$6:$R$505)&gt;$K289),0),0)+5,""))</f>
        <v/>
      </c>
      <c r="U289" s="96" t="str" cm="1">
        <f t="array" ref="U289">IF($T289="","",INDEX('2_Review &amp; Audit'!$H:$H,$T289))</f>
        <v/>
      </c>
      <c r="V289" s="96" t="str">
        <f t="array" ref="V289">IF($T289="","",INDEX('2_Review &amp; Audit'!$I:$I,$T289))</f>
        <v/>
      </c>
      <c r="W289" s="96" t="str">
        <f t="array" ref="W289">IF($T289="","",MAX(0,INDEX('2_Review &amp; Audit'!$H:$H,$T289)-SUMIFS($X$7:X288,$T$7:T288,$T289)))</f>
        <v/>
      </c>
      <c r="X289" s="96" t="str">
        <f t="shared" si="38"/>
        <v/>
      </c>
      <c r="Y289" s="117" t="str">
        <f>IF($X289="","",$X289*$G289)</f>
        <v/>
      </c>
      <c r="Z289" s="117" t="str">
        <f>IF($T289="","",$H289-IF($P289="",0,$P289)-IF($Y289="",0,$Y289))</f>
        <v/>
      </c>
      <c r="AA289" s="117" t="str">
        <f t="shared" si="39"/>
        <v/>
      </c>
      <c r="AB289" s="96" t="str">
        <f t="shared" si="42"/>
        <v/>
      </c>
      <c r="AC289" s="96" t="str">
        <f>IF(OR($D289="",$AB289="",N($AB289)&lt;=0),"",IFERROR(MATCH(1,INDEX(('2_Review &amp; Audit'!$F$6:$F$505=$A289)*('2_Review &amp; Audit'!$I$6:$I$505&gt;=$E289-30)*('2_Review &amp; Audit'!$I$6:$I$505&lt;=$E289+30)*('2_Review &amp; Audit'!$R$6:$R$505&gt;0)*(ROW('2_Review &amp; Audit'!$R$6:$R$505)&gt;$T289),0),0)+5,""))</f>
        <v/>
      </c>
      <c r="AD289" s="96" t="str" cm="1">
        <f t="array" ref="AD289">IF($AC289="","",INDEX('2_Review &amp; Audit'!$H:$H,$AC289))</f>
        <v/>
      </c>
      <c r="AE289" s="108" t="str">
        <f>IF($AC289="","",INDEX('2_Review &amp; Audit'!$I:$I,$AC289))</f>
        <v/>
      </c>
      <c r="AF289" s="96" t="str">
        <f>IF($AC289="","",MAX(0,INDEX('2_Review &amp; Audit'!$H:$H,$AC289)-SUMIFS($AG$7:AG288,$AC$7:AC288,$AC289)))</f>
        <v/>
      </c>
      <c r="AG289" s="96" t="str">
        <f>IF(OR($D289="",$AB289="",$AF289=""),"",MIN($AB289,$AF289))</f>
        <v/>
      </c>
      <c r="AH289" s="117" t="str">
        <f>IF($AG289="","",$AG289*$G289)</f>
        <v/>
      </c>
      <c r="AI289" s="117" t="str">
        <f>IF($AC289="","",$H289-IF($P289="",0,$P289)-IF($Y289="",0,$Y289)-IF($AH289="",0,$AH289))</f>
        <v/>
      </c>
      <c r="AJ289" s="117" t="str">
        <f t="shared" si="40"/>
        <v/>
      </c>
      <c r="AK289" s="96" t="str">
        <f t="shared" si="43"/>
        <v/>
      </c>
      <c r="AL289" s="96" t="str" cm="1">
        <f t="array" ref="AL289">IF(OR($D289="",$AK289="",N($AK289)&lt;=0),"",IFERROR(MATCH(1,INDEX(('2_Review &amp; Audit'!$F$6:$F$505=$A289)*('2_Review &amp; Audit'!$I$6:$I$505&gt;=$E289-30)*('2_Review &amp; Audit'!$I$6:$I$505&lt;=$E289+30)*('2_Review &amp; Audit'!$R$6:$R$505&gt;0)*(ROW('2_Review &amp; Audit'!$R$6:$R$505)&gt;$AC289),0),0)+5,""))</f>
        <v/>
      </c>
      <c r="AM289" s="96" t="str">
        <f>IF($AL289="","",INDEX('2_Review &amp; Audit'!$H:$H,$AL289))</f>
        <v/>
      </c>
      <c r="AN289" s="108" t="str">
        <f>IF($AL289="","",INDEX('2_Review &amp; Audit'!$I:$I,$AL289))</f>
        <v/>
      </c>
      <c r="AO289" s="96" t="str">
        <f>IF($AL289="","",MAX(0,INDEX('2_Review &amp; Audit'!$H:$H,$AL289)-SUMIFS($AP$7:AP288,$AL$7:AL288,$AL289)))</f>
        <v/>
      </c>
      <c r="AP289" s="96" t="str">
        <f>IF(OR($D289="",$AK289="",$AO289=""),"",MIN($AK289,$AO289))</f>
        <v/>
      </c>
      <c r="AQ289" s="117" t="str">
        <f>IF($AP289="","",$AP289*$G289)</f>
        <v/>
      </c>
      <c r="AR289" s="117" t="str">
        <f>IF($AL289="","",$H289-IF($P289="",0,$P289)-IF($Y289="",0,$Y289)-IF($AH289="",0,$AH289)-IF($AQ289="",0,$AQ289))</f>
        <v/>
      </c>
      <c r="AS289" s="117" t="str">
        <f t="shared" si="44"/>
        <v/>
      </c>
      <c r="AT289" s="96" t="str">
        <f t="shared" si="45"/>
        <v/>
      </c>
      <c r="AU289" s="96"/>
    </row>
    <row r="290" spans="1:47" ht="12.75" customHeight="1" x14ac:dyDescent="0.2">
      <c r="A290" s="96" t="str">
        <f>IFERROR(INDEX('2_Review &amp; Audit'!$F$6:$F$505,MATCH(ROW()-5,'2_Review &amp; Audit'!$AC$6:$AC$505,0)),"")</f>
        <v/>
      </c>
      <c r="B290" s="96" t="str">
        <f>IF($A290="","",INDEX('2_Review &amp; Audit'!$C$6:$C$505,MATCH(ROW()-5,'2_Review &amp; Audit'!$AC$6:$AC$505,0)))</f>
        <v/>
      </c>
      <c r="C290" s="96" t="str">
        <f>IF($A290="","",INDEX('2_Review &amp; Audit'!$D$6:$D$505,MATCH(ROW()-5,'2_Review &amp; Audit'!$AC$6:$AC$505,0)))</f>
        <v/>
      </c>
      <c r="D290" s="114" t="str">
        <f>IF($A290="","",INDEX('2_Review &amp; Audit'!$H$6:$H$505,MATCH(ROW()-5,'2_Review &amp; Audit'!$AC$6:$AC$505,0)))</f>
        <v/>
      </c>
      <c r="E290" s="108" t="str">
        <f>IF($A290="","",INDEX('2_Review &amp; Audit'!$M$6:$M$505,MATCH(ROW()-5,'2_Review &amp; Audit'!$AC$6:$AC$505,0)))</f>
        <v/>
      </c>
      <c r="F290" s="109" t="str">
        <f>IF($A290="","",IF(INDEX('2_Review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90" s="142" t="str">
        <f>IF(OR($A290="",$F290=0),"",ABS(INDEX('2_Review &amp; Audit'!$Q$6:$Q$505,MATCH(ROW()-5,'2_Review &amp; Audit'!$AC$6:$AC$505,0))/$F290))</f>
        <v/>
      </c>
      <c r="H290" s="142" t="str">
        <f>IF($A290="","",ABS(INDEX('2_Review &amp; Audit'!$Q$6:$Q$505,MATCH(ROW()-5,'2_Review &amp; Audit'!$AC$6:$AC$505,0))))</f>
        <v/>
      </c>
      <c r="I290" s="96" t="str">
        <f>IF($A290="","",INDEX('2_Review &amp; Audit'!$Y$6:$Y$505,MATCH(ROW()-5,'2_Review &amp; Audit'!$AC$6:$AC$505,0)))</f>
        <v/>
      </c>
      <c r="J290" s="110" t="str">
        <f>IF($A290="","",IFERROR(MATCH(ROW()-5,'2_Review &amp; Audit'!$AC$6:$AC$505,0)+5,""))</f>
        <v/>
      </c>
      <c r="K290" s="96" t="str" cm="1">
        <f t="array" ref="K290">IF($A290="","",IF($AU290&lt;&gt;"",IFERROR(MATCH($AU290,'2_Review &amp; Audit'!$H$6:$H$505,0)+5,""),IFERROR(MATCH(1,INDEX(('2_Review &amp; Audit'!$F$6:$F$505=$A290)*('2_Review &amp; Audit'!$I$6:$I$505&gt;=$E290-30)*('2_Review &amp; Audit'!$I$6:$I$505&lt;=$E290+30)*('2_Review &amp; Audit'!$R$6:$R$505&gt;0),0),0)+5,"")))</f>
        <v/>
      </c>
      <c r="L290" s="110" t="str" cm="1">
        <f t="array" ref="L290">IF($K290="","",INDEX('2_Review &amp; Audit'!$H:$H,$K290))</f>
        <v/>
      </c>
      <c r="M290" s="111" t="str">
        <f>IF($K290="","",INDEX('2_Review &amp; Audit'!$I:$I,$K290))</f>
        <v/>
      </c>
      <c r="N290" s="109" t="str" cm="1">
        <f t="array" ref="N290">IF($K290="","",MAX(0,INDEX('2_Review &amp; Audit'!$R:$R,$K290)-SUMIFS($O$7:O289,$K$7:K289,$K290)))</f>
        <v/>
      </c>
      <c r="O290" s="109" t="str">
        <f>IF(OR($K290="",$N290="",$F290=""),"",MIN($F290,$N290))</f>
        <v/>
      </c>
      <c r="P290" s="112" t="str">
        <f>IF($O290="","",$O290*$G290)</f>
        <v/>
      </c>
      <c r="Q290" s="112" t="str">
        <f>IF($M290="","",$H290-IF($P290="",0,$P290)-IF($Y290="",0,$Y290)-IF($AH290="",0,$AH290)-IF($AQ290="",0,$AQ290))</f>
        <v/>
      </c>
      <c r="R290" s="112" t="str">
        <f t="shared" si="41"/>
        <v/>
      </c>
      <c r="S290" s="96" t="str">
        <f>IF($M290="","",MAX(0,N($F290)-N($O290)))</f>
        <v/>
      </c>
      <c r="T290" s="96" t="str" cm="1">
        <f t="array" ref="T290">IF(OR($D290="",$S290="",N($S290)&lt;=0),"",IFERROR(MATCH(1,INDEX(('2_Review &amp; Audit'!$F$6:$F$505=$A290)*('2_Review &amp; Audit'!$I$6:$I$505&gt;=$E290-30)*('2_Review &amp; Audit'!$I$6:$I$505&lt;=$E290+30)*('2_Review &amp; Audit'!$R$6:$R$505&gt;0)*(ROW('2_Review &amp; Audit'!$R$6:$R$505)&gt;$K290),0),0)+5,""))</f>
        <v/>
      </c>
      <c r="U290" s="96" t="str" cm="1">
        <f t="array" ref="U290">IF($T290="","",INDEX('2_Review &amp; Audit'!$H:$H,$T290))</f>
        <v/>
      </c>
      <c r="V290" s="96" t="str">
        <f t="array" ref="V290">IF($T290="","",INDEX('2_Review &amp; Audit'!$I:$I,$T290))</f>
        <v/>
      </c>
      <c r="W290" s="96" t="str">
        <f t="array" ref="W290">IF($T290="","",MAX(0,INDEX('2_Review &amp; Audit'!$H:$H,$T290)-SUMIFS($X$7:X289,$T$7:T289,$T290)))</f>
        <v/>
      </c>
      <c r="X290" s="96" t="str">
        <f t="shared" si="38"/>
        <v/>
      </c>
      <c r="Y290" s="117" t="str">
        <f>IF($X290="","",$X290*$G290)</f>
        <v/>
      </c>
      <c r="Z290" s="117" t="str">
        <f>IF($T290="","",$H290-IF($P290="",0,$P290)-IF($Y290="",0,$Y290))</f>
        <v/>
      </c>
      <c r="AA290" s="117" t="str">
        <f t="shared" si="39"/>
        <v/>
      </c>
      <c r="AB290" s="96" t="str">
        <f t="shared" si="42"/>
        <v/>
      </c>
      <c r="AC290" s="96" t="str">
        <f>IF(OR($D290="",$AB290="",N($AB290)&lt;=0),"",IFERROR(MATCH(1,INDEX(('2_Review &amp; Audit'!$F$6:$F$505=$A290)*('2_Review &amp; Audit'!$I$6:$I$505&gt;=$E290-30)*('2_Review &amp; Audit'!$I$6:$I$505&lt;=$E290+30)*('2_Review &amp; Audit'!$R$6:$R$505&gt;0)*(ROW('2_Review &amp; Audit'!$R$6:$R$505)&gt;$T290),0),0)+5,""))</f>
        <v/>
      </c>
      <c r="AD290" s="96" t="str" cm="1">
        <f t="array" ref="AD290">IF($AC290="","",INDEX('2_Review &amp; Audit'!$H:$H,$AC290))</f>
        <v/>
      </c>
      <c r="AE290" s="108" t="str">
        <f>IF($AC290="","",INDEX('2_Review &amp; Audit'!$I:$I,$AC290))</f>
        <v/>
      </c>
      <c r="AF290" s="96" t="str">
        <f>IF($AC290="","",MAX(0,INDEX('2_Review &amp; Audit'!$H:$H,$AC290)-SUMIFS($AG$7:AG289,$AC$7:AC289,$AC290)))</f>
        <v/>
      </c>
      <c r="AG290" s="96" t="str">
        <f>IF(OR($D290="",$AB290="",$AF290=""),"",MIN($AB290,$AF290))</f>
        <v/>
      </c>
      <c r="AH290" s="117" t="str">
        <f>IF($AG290="","",$AG290*$G290)</f>
        <v/>
      </c>
      <c r="AI290" s="117" t="str">
        <f>IF($AC290="","",$H290-IF($P290="",0,$P290)-IF($Y290="",0,$Y290)-IF($AH290="",0,$AH290))</f>
        <v/>
      </c>
      <c r="AJ290" s="117" t="str">
        <f t="shared" si="40"/>
        <v/>
      </c>
      <c r="AK290" s="96" t="str">
        <f t="shared" si="43"/>
        <v/>
      </c>
      <c r="AL290" s="96" t="str" cm="1">
        <f t="array" ref="AL290">IF(OR($D290="",$AK290="",N($AK290)&lt;=0),"",IFERROR(MATCH(1,INDEX(('2_Review &amp; Audit'!$F$6:$F$505=$A290)*('2_Review &amp; Audit'!$I$6:$I$505&gt;=$E290-30)*('2_Review &amp; Audit'!$I$6:$I$505&lt;=$E290+30)*('2_Review &amp; Audit'!$R$6:$R$505&gt;0)*(ROW('2_Review &amp; Audit'!$R$6:$R$505)&gt;$AC290),0),0)+5,""))</f>
        <v/>
      </c>
      <c r="AM290" s="96" t="str">
        <f>IF($AL290="","",INDEX('2_Review &amp; Audit'!$H:$H,$AL290))</f>
        <v/>
      </c>
      <c r="AN290" s="108" t="str">
        <f>IF($AL290="","",INDEX('2_Review &amp; Audit'!$I:$I,$AL290))</f>
        <v/>
      </c>
      <c r="AO290" s="96" t="str">
        <f>IF($AL290="","",MAX(0,INDEX('2_Review &amp; Audit'!$H:$H,$AL290)-SUMIFS($AP$7:AP289,$AL$7:AL289,$AL290)))</f>
        <v/>
      </c>
      <c r="AP290" s="96" t="str">
        <f>IF(OR($D290="",$AK290="",$AO290=""),"",MIN($AK290,$AO290))</f>
        <v/>
      </c>
      <c r="AQ290" s="117" t="str">
        <f>IF($AP290="","",$AP290*$G290)</f>
        <v/>
      </c>
      <c r="AR290" s="117" t="str">
        <f>IF($AL290="","",$H290-IF($P290="",0,$P290)-IF($Y290="",0,$Y290)-IF($AH290="",0,$AH290)-IF($AQ290="",0,$AQ290))</f>
        <v/>
      </c>
      <c r="AS290" s="117" t="str">
        <f t="shared" si="44"/>
        <v/>
      </c>
      <c r="AT290" s="96" t="str">
        <f t="shared" si="45"/>
        <v/>
      </c>
      <c r="AU290" s="96"/>
    </row>
    <row r="291" spans="1:47" ht="12.75" customHeight="1" x14ac:dyDescent="0.2">
      <c r="A291" s="96" t="str">
        <f>IFERROR(INDEX('2_Review &amp; Audit'!$F$6:$F$505,MATCH(ROW()-5,'2_Review &amp; Audit'!$AC$6:$AC$505,0)),"")</f>
        <v/>
      </c>
      <c r="B291" s="96" t="str">
        <f>IF($A291="","",INDEX('2_Review &amp; Audit'!$C$6:$C$505,MATCH(ROW()-5,'2_Review &amp; Audit'!$AC$6:$AC$505,0)))</f>
        <v/>
      </c>
      <c r="C291" s="96" t="str">
        <f>IF($A291="","",INDEX('2_Review &amp; Audit'!$D$6:$D$505,MATCH(ROW()-5,'2_Review &amp; Audit'!$AC$6:$AC$505,0)))</f>
        <v/>
      </c>
      <c r="D291" s="114" t="str">
        <f>IF($A291="","",INDEX('2_Review &amp; Audit'!$H$6:$H$505,MATCH(ROW()-5,'2_Review &amp; Audit'!$AC$6:$AC$505,0)))</f>
        <v/>
      </c>
      <c r="E291" s="108" t="str">
        <f>IF($A291="","",INDEX('2_Review &amp; Audit'!$M$6:$M$505,MATCH(ROW()-5,'2_Review &amp; Audit'!$AC$6:$AC$505,0)))</f>
        <v/>
      </c>
      <c r="F291" s="109" t="str">
        <f>IF($A291="","",IF(INDEX('2_Review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91" s="142" t="str">
        <f>IF(OR($A291="",$F291=0),"",ABS(INDEX('2_Review &amp; Audit'!$Q$6:$Q$505,MATCH(ROW()-5,'2_Review &amp; Audit'!$AC$6:$AC$505,0))/$F291))</f>
        <v/>
      </c>
      <c r="H291" s="142" t="str">
        <f>IF($A291="","",ABS(INDEX('2_Review &amp; Audit'!$Q$6:$Q$505,MATCH(ROW()-5,'2_Review &amp; Audit'!$AC$6:$AC$505,0))))</f>
        <v/>
      </c>
      <c r="I291" s="96" t="str">
        <f>IF($A291="","",INDEX('2_Review &amp; Audit'!$Y$6:$Y$505,MATCH(ROW()-5,'2_Review &amp; Audit'!$AC$6:$AC$505,0)))</f>
        <v/>
      </c>
      <c r="J291" s="110" t="str">
        <f>IF($A291="","",IFERROR(MATCH(ROW()-5,'2_Review &amp; Audit'!$AC$6:$AC$505,0)+5,""))</f>
        <v/>
      </c>
      <c r="K291" s="96" t="str" cm="1">
        <f t="array" ref="K291">IF($A291="","",IF($AU291&lt;&gt;"",IFERROR(MATCH($AU291,'2_Review &amp; Audit'!$H$6:$H$505,0)+5,""),IFERROR(MATCH(1,INDEX(('2_Review &amp; Audit'!$F$6:$F$505=$A291)*('2_Review &amp; Audit'!$I$6:$I$505&gt;=$E291-30)*('2_Review &amp; Audit'!$I$6:$I$505&lt;=$E291+30)*('2_Review &amp; Audit'!$R$6:$R$505&gt;0),0),0)+5,"")))</f>
        <v/>
      </c>
      <c r="L291" s="110" t="str" cm="1">
        <f t="array" ref="L291">IF($K291="","",INDEX('2_Review &amp; Audit'!$H:$H,$K291))</f>
        <v/>
      </c>
      <c r="M291" s="111" t="str">
        <f>IF($K291="","",INDEX('2_Review &amp; Audit'!$I:$I,$K291))</f>
        <v/>
      </c>
      <c r="N291" s="109" t="str" cm="1">
        <f t="array" ref="N291">IF($K291="","",MAX(0,INDEX('2_Review &amp; Audit'!$R:$R,$K291)-SUMIFS($O$7:O290,$K$7:K290,$K291)))</f>
        <v/>
      </c>
      <c r="O291" s="109" t="str">
        <f>IF(OR($K291="",$N291="",$F291=""),"",MIN($F291,$N291))</f>
        <v/>
      </c>
      <c r="P291" s="112" t="str">
        <f>IF($O291="","",$O291*$G291)</f>
        <v/>
      </c>
      <c r="Q291" s="112" t="str">
        <f>IF($M291="","",$H291-IF($P291="",0,$P291)-IF($Y291="",0,$Y291)-IF($AH291="",0,$AH291)-IF($AQ291="",0,$AQ291))</f>
        <v/>
      </c>
      <c r="R291" s="112" t="str">
        <f t="shared" si="41"/>
        <v/>
      </c>
      <c r="S291" s="96" t="str">
        <f>IF($M291="","",MAX(0,N($F291)-N($O291)))</f>
        <v/>
      </c>
      <c r="T291" s="96" t="str" cm="1">
        <f t="array" ref="T291">IF(OR($D291="",$S291="",N($S291)&lt;=0),"",IFERROR(MATCH(1,INDEX(('2_Review &amp; Audit'!$F$6:$F$505=$A291)*('2_Review &amp; Audit'!$I$6:$I$505&gt;=$E291-30)*('2_Review &amp; Audit'!$I$6:$I$505&lt;=$E291+30)*('2_Review &amp; Audit'!$R$6:$R$505&gt;0)*(ROW('2_Review &amp; Audit'!$R$6:$R$505)&gt;$K291),0),0)+5,""))</f>
        <v/>
      </c>
      <c r="U291" s="96" t="str" cm="1">
        <f t="array" ref="U291">IF($T291="","",INDEX('2_Review &amp; Audit'!$H:$H,$T291))</f>
        <v/>
      </c>
      <c r="V291" s="96" t="str">
        <f t="array" ref="V291">IF($T291="","",INDEX('2_Review &amp; Audit'!$I:$I,$T291))</f>
        <v/>
      </c>
      <c r="W291" s="96" t="str">
        <f t="array" ref="W291">IF($T291="","",MAX(0,INDEX('2_Review &amp; Audit'!$H:$H,$T291)-SUMIFS($X$7:X290,$T$7:T290,$T291)))</f>
        <v/>
      </c>
      <c r="X291" s="96" t="str">
        <f t="shared" si="38"/>
        <v/>
      </c>
      <c r="Y291" s="117" t="str">
        <f>IF($X291="","",$X291*$G291)</f>
        <v/>
      </c>
      <c r="Z291" s="117" t="str">
        <f>IF($T291="","",$H291-IF($P291="",0,$P291)-IF($Y291="",0,$Y291))</f>
        <v/>
      </c>
      <c r="AA291" s="117" t="str">
        <f t="shared" si="39"/>
        <v/>
      </c>
      <c r="AB291" s="96" t="str">
        <f t="shared" si="42"/>
        <v/>
      </c>
      <c r="AC291" s="96" t="str">
        <f>IF(OR($D291="",$AB291="",N($AB291)&lt;=0),"",IFERROR(MATCH(1,INDEX(('2_Review &amp; Audit'!$F$6:$F$505=$A291)*('2_Review &amp; Audit'!$I$6:$I$505&gt;=$E291-30)*('2_Review &amp; Audit'!$I$6:$I$505&lt;=$E291+30)*('2_Review &amp; Audit'!$R$6:$R$505&gt;0)*(ROW('2_Review &amp; Audit'!$R$6:$R$505)&gt;$T291),0),0)+5,""))</f>
        <v/>
      </c>
      <c r="AD291" s="96" t="str" cm="1">
        <f t="array" ref="AD291">IF($AC291="","",INDEX('2_Review &amp; Audit'!$H:$H,$AC291))</f>
        <v/>
      </c>
      <c r="AE291" s="108" t="str">
        <f>IF($AC291="","",INDEX('2_Review &amp; Audit'!$I:$I,$AC291))</f>
        <v/>
      </c>
      <c r="AF291" s="96" t="str">
        <f>IF($AC291="","",MAX(0,INDEX('2_Review &amp; Audit'!$H:$H,$AC291)-SUMIFS($AG$7:AG290,$AC$7:AC290,$AC291)))</f>
        <v/>
      </c>
      <c r="AG291" s="96" t="str">
        <f>IF(OR($D291="",$AB291="",$AF291=""),"",MIN($AB291,$AF291))</f>
        <v/>
      </c>
      <c r="AH291" s="117" t="str">
        <f>IF($AG291="","",$AG291*$G291)</f>
        <v/>
      </c>
      <c r="AI291" s="117" t="str">
        <f>IF($AC291="","",$H291-IF($P291="",0,$P291)-IF($Y291="",0,$Y291)-IF($AH291="",0,$AH291))</f>
        <v/>
      </c>
      <c r="AJ291" s="117" t="str">
        <f t="shared" si="40"/>
        <v/>
      </c>
      <c r="AK291" s="96" t="str">
        <f t="shared" si="43"/>
        <v/>
      </c>
      <c r="AL291" s="96" t="str" cm="1">
        <f t="array" ref="AL291">IF(OR($D291="",$AK291="",N($AK291)&lt;=0),"",IFERROR(MATCH(1,INDEX(('2_Review &amp; Audit'!$F$6:$F$505=$A291)*('2_Review &amp; Audit'!$I$6:$I$505&gt;=$E291-30)*('2_Review &amp; Audit'!$I$6:$I$505&lt;=$E291+30)*('2_Review &amp; Audit'!$R$6:$R$505&gt;0)*(ROW('2_Review &amp; Audit'!$R$6:$R$505)&gt;$AC291),0),0)+5,""))</f>
        <v/>
      </c>
      <c r="AM291" s="96" t="str">
        <f>IF($AL291="","",INDEX('2_Review &amp; Audit'!$H:$H,$AL291))</f>
        <v/>
      </c>
      <c r="AN291" s="108" t="str">
        <f>IF($AL291="","",INDEX('2_Review &amp; Audit'!$I:$I,$AL291))</f>
        <v/>
      </c>
      <c r="AO291" s="96" t="str">
        <f>IF($AL291="","",MAX(0,INDEX('2_Review &amp; Audit'!$H:$H,$AL291)-SUMIFS($AP$7:AP290,$AL$7:AL290,$AL291)))</f>
        <v/>
      </c>
      <c r="AP291" s="96" t="str">
        <f>IF(OR($D291="",$AK291="",$AO291=""),"",MIN($AK291,$AO291))</f>
        <v/>
      </c>
      <c r="AQ291" s="117" t="str">
        <f>IF($AP291="","",$AP291*$G291)</f>
        <v/>
      </c>
      <c r="AR291" s="117" t="str">
        <f>IF($AL291="","",$H291-IF($P291="",0,$P291)-IF($Y291="",0,$Y291)-IF($AH291="",0,$AH291)-IF($AQ291="",0,$AQ291))</f>
        <v/>
      </c>
      <c r="AS291" s="117" t="str">
        <f t="shared" si="44"/>
        <v/>
      </c>
      <c r="AT291" s="96" t="str">
        <f t="shared" si="45"/>
        <v/>
      </c>
      <c r="AU291" s="96"/>
    </row>
    <row r="292" spans="1:47" ht="12.75" customHeight="1" x14ac:dyDescent="0.2">
      <c r="A292" s="96" t="str">
        <f>IFERROR(INDEX('2_Review &amp; Audit'!$F$6:$F$505,MATCH(ROW()-5,'2_Review &amp; Audit'!$AC$6:$AC$505,0)),"")</f>
        <v/>
      </c>
      <c r="B292" s="96" t="str">
        <f>IF($A292="","",INDEX('2_Review &amp; Audit'!$C$6:$C$505,MATCH(ROW()-5,'2_Review &amp; Audit'!$AC$6:$AC$505,0)))</f>
        <v/>
      </c>
      <c r="C292" s="96" t="str">
        <f>IF($A292="","",INDEX('2_Review &amp; Audit'!$D$6:$D$505,MATCH(ROW()-5,'2_Review &amp; Audit'!$AC$6:$AC$505,0)))</f>
        <v/>
      </c>
      <c r="D292" s="114" t="str">
        <f>IF($A292="","",INDEX('2_Review &amp; Audit'!$H$6:$H$505,MATCH(ROW()-5,'2_Review &amp; Audit'!$AC$6:$AC$505,0)))</f>
        <v/>
      </c>
      <c r="E292" s="108" t="str">
        <f>IF($A292="","",INDEX('2_Review &amp; Audit'!$M$6:$M$505,MATCH(ROW()-5,'2_Review &amp; Audit'!$AC$6:$AC$505,0)))</f>
        <v/>
      </c>
      <c r="F292" s="109" t="str">
        <f>IF($A292="","",IF(INDEX('2_Review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92" s="142" t="str">
        <f>IF(OR($A292="",$F292=0),"",ABS(INDEX('2_Review &amp; Audit'!$Q$6:$Q$505,MATCH(ROW()-5,'2_Review &amp; Audit'!$AC$6:$AC$505,0))/$F292))</f>
        <v/>
      </c>
      <c r="H292" s="142" t="str">
        <f>IF($A292="","",ABS(INDEX('2_Review &amp; Audit'!$Q$6:$Q$505,MATCH(ROW()-5,'2_Review &amp; Audit'!$AC$6:$AC$505,0))))</f>
        <v/>
      </c>
      <c r="I292" s="96" t="str">
        <f>IF($A292="","",INDEX('2_Review &amp; Audit'!$Y$6:$Y$505,MATCH(ROW()-5,'2_Review &amp; Audit'!$AC$6:$AC$505,0)))</f>
        <v/>
      </c>
      <c r="J292" s="110" t="str">
        <f>IF($A292="","",IFERROR(MATCH(ROW()-5,'2_Review &amp; Audit'!$AC$6:$AC$505,0)+5,""))</f>
        <v/>
      </c>
      <c r="K292" s="96" t="str" cm="1">
        <f t="array" ref="K292">IF($A292="","",IF($AU292&lt;&gt;"",IFERROR(MATCH($AU292,'2_Review &amp; Audit'!$H$6:$H$505,0)+5,""),IFERROR(MATCH(1,INDEX(('2_Review &amp; Audit'!$F$6:$F$505=$A292)*('2_Review &amp; Audit'!$I$6:$I$505&gt;=$E292-30)*('2_Review &amp; Audit'!$I$6:$I$505&lt;=$E292+30)*('2_Review &amp; Audit'!$R$6:$R$505&gt;0),0),0)+5,"")))</f>
        <v/>
      </c>
      <c r="L292" s="110" t="str" cm="1">
        <f t="array" ref="L292">IF($K292="","",INDEX('2_Review &amp; Audit'!$H:$H,$K292))</f>
        <v/>
      </c>
      <c r="M292" s="111" t="str">
        <f>IF($K292="","",INDEX('2_Review &amp; Audit'!$I:$I,$K292))</f>
        <v/>
      </c>
      <c r="N292" s="109" t="str" cm="1">
        <f t="array" ref="N292">IF($K292="","",MAX(0,INDEX('2_Review &amp; Audit'!$R:$R,$K292)-SUMIFS($O$7:O291,$K$7:K291,$K292)))</f>
        <v/>
      </c>
      <c r="O292" s="109" t="str">
        <f>IF(OR($K292="",$N292="",$F292=""),"",MIN($F292,$N292))</f>
        <v/>
      </c>
      <c r="P292" s="112" t="str">
        <f>IF($O292="","",$O292*$G292)</f>
        <v/>
      </c>
      <c r="Q292" s="112" t="str">
        <f>IF($M292="","",$H292-IF($P292="",0,$P292)-IF($Y292="",0,$Y292)-IF($AH292="",0,$AH292)-IF($AQ292="",0,$AQ292))</f>
        <v/>
      </c>
      <c r="R292" s="112" t="str">
        <f t="shared" si="41"/>
        <v/>
      </c>
      <c r="S292" s="96" t="str">
        <f>IF($M292="","",MAX(0,N($F292)-N($O292)))</f>
        <v/>
      </c>
      <c r="T292" s="96" t="str" cm="1">
        <f t="array" ref="T292">IF(OR($D292="",$S292="",N($S292)&lt;=0),"",IFERROR(MATCH(1,INDEX(('2_Review &amp; Audit'!$F$6:$F$505=$A292)*('2_Review &amp; Audit'!$I$6:$I$505&gt;=$E292-30)*('2_Review &amp; Audit'!$I$6:$I$505&lt;=$E292+30)*('2_Review &amp; Audit'!$R$6:$R$505&gt;0)*(ROW('2_Review &amp; Audit'!$R$6:$R$505)&gt;$K292),0),0)+5,""))</f>
        <v/>
      </c>
      <c r="U292" s="96" t="str" cm="1">
        <f t="array" ref="U292">IF($T292="","",INDEX('2_Review &amp; Audit'!$H:$H,$T292))</f>
        <v/>
      </c>
      <c r="V292" s="96" t="str">
        <f t="array" ref="V292">IF($T292="","",INDEX('2_Review &amp; Audit'!$I:$I,$T292))</f>
        <v/>
      </c>
      <c r="W292" s="96" t="str">
        <f t="array" ref="W292">IF($T292="","",MAX(0,INDEX('2_Review &amp; Audit'!$H:$H,$T292)-SUMIFS($X$7:X291,$T$7:T291,$T292)))</f>
        <v/>
      </c>
      <c r="X292" s="96" t="str">
        <f t="shared" si="38"/>
        <v/>
      </c>
      <c r="Y292" s="117" t="str">
        <f>IF($X292="","",$X292*$G292)</f>
        <v/>
      </c>
      <c r="Z292" s="117" t="str">
        <f>IF($T292="","",$H292-IF($P292="",0,$P292)-IF($Y292="",0,$Y292))</f>
        <v/>
      </c>
      <c r="AA292" s="117" t="str">
        <f t="shared" si="39"/>
        <v/>
      </c>
      <c r="AB292" s="96" t="str">
        <f t="shared" si="42"/>
        <v/>
      </c>
      <c r="AC292" s="96" t="str">
        <f>IF(OR($D292="",$AB292="",N($AB292)&lt;=0),"",IFERROR(MATCH(1,INDEX(('2_Review &amp; Audit'!$F$6:$F$505=$A292)*('2_Review &amp; Audit'!$I$6:$I$505&gt;=$E292-30)*('2_Review &amp; Audit'!$I$6:$I$505&lt;=$E292+30)*('2_Review &amp; Audit'!$R$6:$R$505&gt;0)*(ROW('2_Review &amp; Audit'!$R$6:$R$505)&gt;$T292),0),0)+5,""))</f>
        <v/>
      </c>
      <c r="AD292" s="96" t="str" cm="1">
        <f t="array" ref="AD292">IF($AC292="","",INDEX('2_Review &amp; Audit'!$H:$H,$AC292))</f>
        <v/>
      </c>
      <c r="AE292" s="108" t="str">
        <f>IF($AC292="","",INDEX('2_Review &amp; Audit'!$I:$I,$AC292))</f>
        <v/>
      </c>
      <c r="AF292" s="96" t="str">
        <f>IF($AC292="","",MAX(0,INDEX('2_Review &amp; Audit'!$H:$H,$AC292)-SUMIFS($AG$7:AG291,$AC$7:AC291,$AC292)))</f>
        <v/>
      </c>
      <c r="AG292" s="96" t="str">
        <f>IF(OR($D292="",$AB292="",$AF292=""),"",MIN($AB292,$AF292))</f>
        <v/>
      </c>
      <c r="AH292" s="117" t="str">
        <f>IF($AG292="","",$AG292*$G292)</f>
        <v/>
      </c>
      <c r="AI292" s="117" t="str">
        <f>IF($AC292="","",$H292-IF($P292="",0,$P292)-IF($Y292="",0,$Y292)-IF($AH292="",0,$AH292))</f>
        <v/>
      </c>
      <c r="AJ292" s="117" t="str">
        <f t="shared" si="40"/>
        <v/>
      </c>
      <c r="AK292" s="96" t="str">
        <f t="shared" si="43"/>
        <v/>
      </c>
      <c r="AL292" s="96" t="str" cm="1">
        <f t="array" ref="AL292">IF(OR($D292="",$AK292="",N($AK292)&lt;=0),"",IFERROR(MATCH(1,INDEX(('2_Review &amp; Audit'!$F$6:$F$505=$A292)*('2_Review &amp; Audit'!$I$6:$I$505&gt;=$E292-30)*('2_Review &amp; Audit'!$I$6:$I$505&lt;=$E292+30)*('2_Review &amp; Audit'!$R$6:$R$505&gt;0)*(ROW('2_Review &amp; Audit'!$R$6:$R$505)&gt;$AC292),0),0)+5,""))</f>
        <v/>
      </c>
      <c r="AM292" s="96" t="str">
        <f>IF($AL292="","",INDEX('2_Review &amp; Audit'!$H:$H,$AL292))</f>
        <v/>
      </c>
      <c r="AN292" s="108" t="str">
        <f>IF($AL292="","",INDEX('2_Review &amp; Audit'!$I:$I,$AL292))</f>
        <v/>
      </c>
      <c r="AO292" s="96" t="str">
        <f>IF($AL292="","",MAX(0,INDEX('2_Review &amp; Audit'!$H:$H,$AL292)-SUMIFS($AP$7:AP291,$AL$7:AL291,$AL292)))</f>
        <v/>
      </c>
      <c r="AP292" s="96" t="str">
        <f>IF(OR($D292="",$AK292="",$AO292=""),"",MIN($AK292,$AO292))</f>
        <v/>
      </c>
      <c r="AQ292" s="117" t="str">
        <f>IF($AP292="","",$AP292*$G292)</f>
        <v/>
      </c>
      <c r="AR292" s="117" t="str">
        <f>IF($AL292="","",$H292-IF($P292="",0,$P292)-IF($Y292="",0,$Y292)-IF($AH292="",0,$AH292)-IF($AQ292="",0,$AQ292))</f>
        <v/>
      </c>
      <c r="AS292" s="117" t="str">
        <f t="shared" si="44"/>
        <v/>
      </c>
      <c r="AT292" s="96" t="str">
        <f t="shared" si="45"/>
        <v/>
      </c>
      <c r="AU292" s="96"/>
    </row>
    <row r="293" spans="1:47" ht="12.75" customHeight="1" x14ac:dyDescent="0.2">
      <c r="A293" s="96" t="str">
        <f>IFERROR(INDEX('2_Review &amp; Audit'!$F$6:$F$505,MATCH(ROW()-5,'2_Review &amp; Audit'!$AC$6:$AC$505,0)),"")</f>
        <v/>
      </c>
      <c r="B293" s="96" t="str">
        <f>IF($A293="","",INDEX('2_Review &amp; Audit'!$C$6:$C$505,MATCH(ROW()-5,'2_Review &amp; Audit'!$AC$6:$AC$505,0)))</f>
        <v/>
      </c>
      <c r="C293" s="96" t="str">
        <f>IF($A293="","",INDEX('2_Review &amp; Audit'!$D$6:$D$505,MATCH(ROW()-5,'2_Review &amp; Audit'!$AC$6:$AC$505,0)))</f>
        <v/>
      </c>
      <c r="D293" s="114" t="str">
        <f>IF($A293="","",INDEX('2_Review &amp; Audit'!$H$6:$H$505,MATCH(ROW()-5,'2_Review &amp; Audit'!$AC$6:$AC$505,0)))</f>
        <v/>
      </c>
      <c r="E293" s="108" t="str">
        <f>IF($A293="","",INDEX('2_Review &amp; Audit'!$M$6:$M$505,MATCH(ROW()-5,'2_Review &amp; Audit'!$AC$6:$AC$505,0)))</f>
        <v/>
      </c>
      <c r="F293" s="109" t="str">
        <f>IF($A293="","",IF(INDEX('2_Review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93" s="142" t="str">
        <f>IF(OR($A293="",$F293=0),"",ABS(INDEX('2_Review &amp; Audit'!$Q$6:$Q$505,MATCH(ROW()-5,'2_Review &amp; Audit'!$AC$6:$AC$505,0))/$F293))</f>
        <v/>
      </c>
      <c r="H293" s="142" t="str">
        <f>IF($A293="","",ABS(INDEX('2_Review &amp; Audit'!$Q$6:$Q$505,MATCH(ROW()-5,'2_Review &amp; Audit'!$AC$6:$AC$505,0))))</f>
        <v/>
      </c>
      <c r="I293" s="96" t="str">
        <f>IF($A293="","",INDEX('2_Review &amp; Audit'!$Y$6:$Y$505,MATCH(ROW()-5,'2_Review &amp; Audit'!$AC$6:$AC$505,0)))</f>
        <v/>
      </c>
      <c r="J293" s="110" t="str">
        <f>IF($A293="","",IFERROR(MATCH(ROW()-5,'2_Review &amp; Audit'!$AC$6:$AC$505,0)+5,""))</f>
        <v/>
      </c>
      <c r="K293" s="96" t="str" cm="1">
        <f t="array" ref="K293">IF($A293="","",IF($AU293&lt;&gt;"",IFERROR(MATCH($AU293,'2_Review &amp; Audit'!$H$6:$H$505,0)+5,""),IFERROR(MATCH(1,INDEX(('2_Review &amp; Audit'!$F$6:$F$505=$A293)*('2_Review &amp; Audit'!$I$6:$I$505&gt;=$E293-30)*('2_Review &amp; Audit'!$I$6:$I$505&lt;=$E293+30)*('2_Review &amp; Audit'!$R$6:$R$505&gt;0),0),0)+5,"")))</f>
        <v/>
      </c>
      <c r="L293" s="110" t="str" cm="1">
        <f t="array" ref="L293">IF($K293="","",INDEX('2_Review &amp; Audit'!$H:$H,$K293))</f>
        <v/>
      </c>
      <c r="M293" s="111" t="str">
        <f>IF($K293="","",INDEX('2_Review &amp; Audit'!$I:$I,$K293))</f>
        <v/>
      </c>
      <c r="N293" s="109" t="str" cm="1">
        <f t="array" ref="N293">IF($K293="","",MAX(0,INDEX('2_Review &amp; Audit'!$R:$R,$K293)-SUMIFS($O$7:O292,$K$7:K292,$K293)))</f>
        <v/>
      </c>
      <c r="O293" s="109" t="str">
        <f>IF(OR($K293="",$N293="",$F293=""),"",MIN($F293,$N293))</f>
        <v/>
      </c>
      <c r="P293" s="112" t="str">
        <f>IF($O293="","",$O293*$G293)</f>
        <v/>
      </c>
      <c r="Q293" s="112" t="str">
        <f>IF($M293="","",$H293-IF($P293="",0,$P293)-IF($Y293="",0,$Y293)-IF($AH293="",0,$AH293)-IF($AQ293="",0,$AQ293))</f>
        <v/>
      </c>
      <c r="R293" s="112" t="str">
        <f t="shared" si="41"/>
        <v/>
      </c>
      <c r="S293" s="96" t="str">
        <f>IF($M293="","",MAX(0,N($F293)-N($O293)))</f>
        <v/>
      </c>
      <c r="T293" s="96" t="str" cm="1">
        <f t="array" ref="T293">IF(OR($D293="",$S293="",N($S293)&lt;=0),"",IFERROR(MATCH(1,INDEX(('2_Review &amp; Audit'!$F$6:$F$505=$A293)*('2_Review &amp; Audit'!$I$6:$I$505&gt;=$E293-30)*('2_Review &amp; Audit'!$I$6:$I$505&lt;=$E293+30)*('2_Review &amp; Audit'!$R$6:$R$505&gt;0)*(ROW('2_Review &amp; Audit'!$R$6:$R$505)&gt;$K293),0),0)+5,""))</f>
        <v/>
      </c>
      <c r="U293" s="96" t="str" cm="1">
        <f t="array" ref="U293">IF($T293="","",INDEX('2_Review &amp; Audit'!$H:$H,$T293))</f>
        <v/>
      </c>
      <c r="V293" s="96" t="str">
        <f t="array" ref="V293">IF($T293="","",INDEX('2_Review &amp; Audit'!$I:$I,$T293))</f>
        <v/>
      </c>
      <c r="W293" s="96" t="str">
        <f t="array" ref="W293">IF($T293="","",MAX(0,INDEX('2_Review &amp; Audit'!$H:$H,$T293)-SUMIFS($X$7:X292,$T$7:T292,$T293)))</f>
        <v/>
      </c>
      <c r="X293" s="96" t="str">
        <f t="shared" si="38"/>
        <v/>
      </c>
      <c r="Y293" s="117" t="str">
        <f>IF($X293="","",$X293*$G293)</f>
        <v/>
      </c>
      <c r="Z293" s="117" t="str">
        <f>IF($T293="","",$H293-IF($P293="",0,$P293)-IF($Y293="",0,$Y293))</f>
        <v/>
      </c>
      <c r="AA293" s="117" t="str">
        <f t="shared" si="39"/>
        <v/>
      </c>
      <c r="AB293" s="96" t="str">
        <f t="shared" si="42"/>
        <v/>
      </c>
      <c r="AC293" s="96" t="str">
        <f>IF(OR($D293="",$AB293="",N($AB293)&lt;=0),"",IFERROR(MATCH(1,INDEX(('2_Review &amp; Audit'!$F$6:$F$505=$A293)*('2_Review &amp; Audit'!$I$6:$I$505&gt;=$E293-30)*('2_Review &amp; Audit'!$I$6:$I$505&lt;=$E293+30)*('2_Review &amp; Audit'!$R$6:$R$505&gt;0)*(ROW('2_Review &amp; Audit'!$R$6:$R$505)&gt;$T293),0),0)+5,""))</f>
        <v/>
      </c>
      <c r="AD293" s="96" t="str" cm="1">
        <f t="array" ref="AD293">IF($AC293="","",INDEX('2_Review &amp; Audit'!$H:$H,$AC293))</f>
        <v/>
      </c>
      <c r="AE293" s="108" t="str">
        <f>IF($AC293="","",INDEX('2_Review &amp; Audit'!$I:$I,$AC293))</f>
        <v/>
      </c>
      <c r="AF293" s="96" t="str">
        <f>IF($AC293="","",MAX(0,INDEX('2_Review &amp; Audit'!$H:$H,$AC293)-SUMIFS($AG$7:AG292,$AC$7:AC292,$AC293)))</f>
        <v/>
      </c>
      <c r="AG293" s="96" t="str">
        <f>IF(OR($D293="",$AB293="",$AF293=""),"",MIN($AB293,$AF293))</f>
        <v/>
      </c>
      <c r="AH293" s="117" t="str">
        <f>IF($AG293="","",$AG293*$G293)</f>
        <v/>
      </c>
      <c r="AI293" s="117" t="str">
        <f>IF($AC293="","",$H293-IF($P293="",0,$P293)-IF($Y293="",0,$Y293)-IF($AH293="",0,$AH293))</f>
        <v/>
      </c>
      <c r="AJ293" s="117" t="str">
        <f t="shared" si="40"/>
        <v/>
      </c>
      <c r="AK293" s="96" t="str">
        <f t="shared" si="43"/>
        <v/>
      </c>
      <c r="AL293" s="96" t="str" cm="1">
        <f t="array" ref="AL293">IF(OR($D293="",$AK293="",N($AK293)&lt;=0),"",IFERROR(MATCH(1,INDEX(('2_Review &amp; Audit'!$F$6:$F$505=$A293)*('2_Review &amp; Audit'!$I$6:$I$505&gt;=$E293-30)*('2_Review &amp; Audit'!$I$6:$I$505&lt;=$E293+30)*('2_Review &amp; Audit'!$R$6:$R$505&gt;0)*(ROW('2_Review &amp; Audit'!$R$6:$R$505)&gt;$AC293),0),0)+5,""))</f>
        <v/>
      </c>
      <c r="AM293" s="96" t="str">
        <f>IF($AL293="","",INDEX('2_Review &amp; Audit'!$H:$H,$AL293))</f>
        <v/>
      </c>
      <c r="AN293" s="108" t="str">
        <f>IF($AL293="","",INDEX('2_Review &amp; Audit'!$I:$I,$AL293))</f>
        <v/>
      </c>
      <c r="AO293" s="96" t="str">
        <f>IF($AL293="","",MAX(0,INDEX('2_Review &amp; Audit'!$H:$H,$AL293)-SUMIFS($AP$7:AP292,$AL$7:AL292,$AL293)))</f>
        <v/>
      </c>
      <c r="AP293" s="96" t="str">
        <f>IF(OR($D293="",$AK293="",$AO293=""),"",MIN($AK293,$AO293))</f>
        <v/>
      </c>
      <c r="AQ293" s="117" t="str">
        <f>IF($AP293="","",$AP293*$G293)</f>
        <v/>
      </c>
      <c r="AR293" s="117" t="str">
        <f>IF($AL293="","",$H293-IF($P293="",0,$P293)-IF($Y293="",0,$Y293)-IF($AH293="",0,$AH293)-IF($AQ293="",0,$AQ293))</f>
        <v/>
      </c>
      <c r="AS293" s="117" t="str">
        <f t="shared" si="44"/>
        <v/>
      </c>
      <c r="AT293" s="96" t="str">
        <f t="shared" si="45"/>
        <v/>
      </c>
      <c r="AU293" s="96"/>
    </row>
    <row r="294" spans="1:47" ht="12.75" customHeight="1" x14ac:dyDescent="0.2">
      <c r="A294" s="96" t="str">
        <f>IFERROR(INDEX('2_Review &amp; Audit'!$F$6:$F$505,MATCH(ROW()-5,'2_Review &amp; Audit'!$AC$6:$AC$505,0)),"")</f>
        <v/>
      </c>
      <c r="B294" s="96" t="str">
        <f>IF($A294="","",INDEX('2_Review &amp; Audit'!$C$6:$C$505,MATCH(ROW()-5,'2_Review &amp; Audit'!$AC$6:$AC$505,0)))</f>
        <v/>
      </c>
      <c r="C294" s="96" t="str">
        <f>IF($A294="","",INDEX('2_Review &amp; Audit'!$D$6:$D$505,MATCH(ROW()-5,'2_Review &amp; Audit'!$AC$6:$AC$505,0)))</f>
        <v/>
      </c>
      <c r="D294" s="114" t="str">
        <f>IF($A294="","",INDEX('2_Review &amp; Audit'!$H$6:$H$505,MATCH(ROW()-5,'2_Review &amp; Audit'!$AC$6:$AC$505,0)))</f>
        <v/>
      </c>
      <c r="E294" s="108" t="str">
        <f>IF($A294="","",INDEX('2_Review &amp; Audit'!$M$6:$M$505,MATCH(ROW()-5,'2_Review &amp; Audit'!$AC$6:$AC$505,0)))</f>
        <v/>
      </c>
      <c r="F294" s="109" t="str">
        <f>IF($A294="","",IF(INDEX('2_Review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94" s="142" t="str">
        <f>IF(OR($A294="",$F294=0),"",ABS(INDEX('2_Review &amp; Audit'!$Q$6:$Q$505,MATCH(ROW()-5,'2_Review &amp; Audit'!$AC$6:$AC$505,0))/$F294))</f>
        <v/>
      </c>
      <c r="H294" s="142" t="str">
        <f>IF($A294="","",ABS(INDEX('2_Review &amp; Audit'!$Q$6:$Q$505,MATCH(ROW()-5,'2_Review &amp; Audit'!$AC$6:$AC$505,0))))</f>
        <v/>
      </c>
      <c r="I294" s="96" t="str">
        <f>IF($A294="","",INDEX('2_Review &amp; Audit'!$Y$6:$Y$505,MATCH(ROW()-5,'2_Review &amp; Audit'!$AC$6:$AC$505,0)))</f>
        <v/>
      </c>
      <c r="J294" s="110" t="str">
        <f>IF($A294="","",IFERROR(MATCH(ROW()-5,'2_Review &amp; Audit'!$AC$6:$AC$505,0)+5,""))</f>
        <v/>
      </c>
      <c r="K294" s="96" t="str" cm="1">
        <f t="array" ref="K294">IF($A294="","",IF($AU294&lt;&gt;"",IFERROR(MATCH($AU294,'2_Review &amp; Audit'!$H$6:$H$505,0)+5,""),IFERROR(MATCH(1,INDEX(('2_Review &amp; Audit'!$F$6:$F$505=$A294)*('2_Review &amp; Audit'!$I$6:$I$505&gt;=$E294-30)*('2_Review &amp; Audit'!$I$6:$I$505&lt;=$E294+30)*('2_Review &amp; Audit'!$R$6:$R$505&gt;0),0),0)+5,"")))</f>
        <v/>
      </c>
      <c r="L294" s="110" t="str" cm="1">
        <f t="array" ref="L294">IF($K294="","",INDEX('2_Review &amp; Audit'!$H:$H,$K294))</f>
        <v/>
      </c>
      <c r="M294" s="111" t="str">
        <f>IF($K294="","",INDEX('2_Review &amp; Audit'!$I:$I,$K294))</f>
        <v/>
      </c>
      <c r="N294" s="109" t="str" cm="1">
        <f t="array" ref="N294">IF($K294="","",MAX(0,INDEX('2_Review &amp; Audit'!$R:$R,$K294)-SUMIFS($O$7:O293,$K$7:K293,$K294)))</f>
        <v/>
      </c>
      <c r="O294" s="109" t="str">
        <f>IF(OR($K294="",$N294="",$F294=""),"",MIN($F294,$N294))</f>
        <v/>
      </c>
      <c r="P294" s="112" t="str">
        <f>IF($O294="","",$O294*$G294)</f>
        <v/>
      </c>
      <c r="Q294" s="112" t="str">
        <f>IF($M294="","",$H294-IF($P294="",0,$P294)-IF($Y294="",0,$Y294)-IF($AH294="",0,$AH294)-IF($AQ294="",0,$AQ294))</f>
        <v/>
      </c>
      <c r="R294" s="112" t="str">
        <f t="shared" si="41"/>
        <v/>
      </c>
      <c r="S294" s="96" t="str">
        <f>IF($M294="","",MAX(0,N($F294)-N($O294)))</f>
        <v/>
      </c>
      <c r="T294" s="96" t="str" cm="1">
        <f t="array" ref="T294">IF(OR($D294="",$S294="",N($S294)&lt;=0),"",IFERROR(MATCH(1,INDEX(('2_Review &amp; Audit'!$F$6:$F$505=$A294)*('2_Review &amp; Audit'!$I$6:$I$505&gt;=$E294-30)*('2_Review &amp; Audit'!$I$6:$I$505&lt;=$E294+30)*('2_Review &amp; Audit'!$R$6:$R$505&gt;0)*(ROW('2_Review &amp; Audit'!$R$6:$R$505)&gt;$K294),0),0)+5,""))</f>
        <v/>
      </c>
      <c r="U294" s="96" t="str" cm="1">
        <f t="array" ref="U294">IF($T294="","",INDEX('2_Review &amp; Audit'!$H:$H,$T294))</f>
        <v/>
      </c>
      <c r="V294" s="96" t="str">
        <f t="array" ref="V294">IF($T294="","",INDEX('2_Review &amp; Audit'!$I:$I,$T294))</f>
        <v/>
      </c>
      <c r="W294" s="96" t="str">
        <f t="array" ref="W294">IF($T294="","",MAX(0,INDEX('2_Review &amp; Audit'!$H:$H,$T294)-SUMIFS($X$7:X293,$T$7:T293,$T294)))</f>
        <v/>
      </c>
      <c r="X294" s="96" t="str">
        <f t="shared" si="38"/>
        <v/>
      </c>
      <c r="Y294" s="117" t="str">
        <f>IF($X294="","",$X294*$G294)</f>
        <v/>
      </c>
      <c r="Z294" s="117" t="str">
        <f>IF($T294="","",$H294-IF($P294="",0,$P294)-IF($Y294="",0,$Y294))</f>
        <v/>
      </c>
      <c r="AA294" s="117" t="str">
        <f t="shared" si="39"/>
        <v/>
      </c>
      <c r="AB294" s="96" t="str">
        <f t="shared" si="42"/>
        <v/>
      </c>
      <c r="AC294" s="96" t="str">
        <f>IF(OR($D294="",$AB294="",N($AB294)&lt;=0),"",IFERROR(MATCH(1,INDEX(('2_Review &amp; Audit'!$F$6:$F$505=$A294)*('2_Review &amp; Audit'!$I$6:$I$505&gt;=$E294-30)*('2_Review &amp; Audit'!$I$6:$I$505&lt;=$E294+30)*('2_Review &amp; Audit'!$R$6:$R$505&gt;0)*(ROW('2_Review &amp; Audit'!$R$6:$R$505)&gt;$T294),0),0)+5,""))</f>
        <v/>
      </c>
      <c r="AD294" s="96" t="str" cm="1">
        <f t="array" ref="AD294">IF($AC294="","",INDEX('2_Review &amp; Audit'!$H:$H,$AC294))</f>
        <v/>
      </c>
      <c r="AE294" s="108" t="str">
        <f>IF($AC294="","",INDEX('2_Review &amp; Audit'!$I:$I,$AC294))</f>
        <v/>
      </c>
      <c r="AF294" s="96" t="str">
        <f>IF($AC294="","",MAX(0,INDEX('2_Review &amp; Audit'!$H:$H,$AC294)-SUMIFS($AG$7:AG293,$AC$7:AC293,$AC294)))</f>
        <v/>
      </c>
      <c r="AG294" s="96" t="str">
        <f>IF(OR($D294="",$AB294="",$AF294=""),"",MIN($AB294,$AF294))</f>
        <v/>
      </c>
      <c r="AH294" s="117" t="str">
        <f>IF($AG294="","",$AG294*$G294)</f>
        <v/>
      </c>
      <c r="AI294" s="117" t="str">
        <f>IF($AC294="","",$H294-IF($P294="",0,$P294)-IF($Y294="",0,$Y294)-IF($AH294="",0,$AH294))</f>
        <v/>
      </c>
      <c r="AJ294" s="117" t="str">
        <f t="shared" si="40"/>
        <v/>
      </c>
      <c r="AK294" s="96" t="str">
        <f t="shared" si="43"/>
        <v/>
      </c>
      <c r="AL294" s="96" t="str" cm="1">
        <f t="array" ref="AL294">IF(OR($D294="",$AK294="",N($AK294)&lt;=0),"",IFERROR(MATCH(1,INDEX(('2_Review &amp; Audit'!$F$6:$F$505=$A294)*('2_Review &amp; Audit'!$I$6:$I$505&gt;=$E294-30)*('2_Review &amp; Audit'!$I$6:$I$505&lt;=$E294+30)*('2_Review &amp; Audit'!$R$6:$R$505&gt;0)*(ROW('2_Review &amp; Audit'!$R$6:$R$505)&gt;$AC294),0),0)+5,""))</f>
        <v/>
      </c>
      <c r="AM294" s="96" t="str">
        <f>IF($AL294="","",INDEX('2_Review &amp; Audit'!$H:$H,$AL294))</f>
        <v/>
      </c>
      <c r="AN294" s="108" t="str">
        <f>IF($AL294="","",INDEX('2_Review &amp; Audit'!$I:$I,$AL294))</f>
        <v/>
      </c>
      <c r="AO294" s="96" t="str">
        <f>IF($AL294="","",MAX(0,INDEX('2_Review &amp; Audit'!$H:$H,$AL294)-SUMIFS($AP$7:AP293,$AL$7:AL293,$AL294)))</f>
        <v/>
      </c>
      <c r="AP294" s="96" t="str">
        <f>IF(OR($D294="",$AK294="",$AO294=""),"",MIN($AK294,$AO294))</f>
        <v/>
      </c>
      <c r="AQ294" s="117" t="str">
        <f>IF($AP294="","",$AP294*$G294)</f>
        <v/>
      </c>
      <c r="AR294" s="117" t="str">
        <f>IF($AL294="","",$H294-IF($P294="",0,$P294)-IF($Y294="",0,$Y294)-IF($AH294="",0,$AH294)-IF($AQ294="",0,$AQ294))</f>
        <v/>
      </c>
      <c r="AS294" s="117" t="str">
        <f t="shared" si="44"/>
        <v/>
      </c>
      <c r="AT294" s="96" t="str">
        <f t="shared" si="45"/>
        <v/>
      </c>
      <c r="AU294" s="96"/>
    </row>
    <row r="295" spans="1:47" ht="12.75" customHeight="1" x14ac:dyDescent="0.2">
      <c r="A295" s="96" t="str">
        <f>IFERROR(INDEX('2_Review &amp; Audit'!$F$6:$F$505,MATCH(ROW()-5,'2_Review &amp; Audit'!$AC$6:$AC$505,0)),"")</f>
        <v/>
      </c>
      <c r="B295" s="96" t="str">
        <f>IF($A295="","",INDEX('2_Review &amp; Audit'!$C$6:$C$505,MATCH(ROW()-5,'2_Review &amp; Audit'!$AC$6:$AC$505,0)))</f>
        <v/>
      </c>
      <c r="C295" s="96" t="str">
        <f>IF($A295="","",INDEX('2_Review &amp; Audit'!$D$6:$D$505,MATCH(ROW()-5,'2_Review &amp; Audit'!$AC$6:$AC$505,0)))</f>
        <v/>
      </c>
      <c r="D295" s="114" t="str">
        <f>IF($A295="","",INDEX('2_Review &amp; Audit'!$H$6:$H$505,MATCH(ROW()-5,'2_Review &amp; Audit'!$AC$6:$AC$505,0)))</f>
        <v/>
      </c>
      <c r="E295" s="108" t="str">
        <f>IF($A295="","",INDEX('2_Review &amp; Audit'!$M$6:$M$505,MATCH(ROW()-5,'2_Review &amp; Audit'!$AC$6:$AC$505,0)))</f>
        <v/>
      </c>
      <c r="F295" s="109" t="str">
        <f>IF($A295="","",IF(INDEX('2_Review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95" s="142" t="str">
        <f>IF(OR($A295="",$F295=0),"",ABS(INDEX('2_Review &amp; Audit'!$Q$6:$Q$505,MATCH(ROW()-5,'2_Review &amp; Audit'!$AC$6:$AC$505,0))/$F295))</f>
        <v/>
      </c>
      <c r="H295" s="142" t="str">
        <f>IF($A295="","",ABS(INDEX('2_Review &amp; Audit'!$Q$6:$Q$505,MATCH(ROW()-5,'2_Review &amp; Audit'!$AC$6:$AC$505,0))))</f>
        <v/>
      </c>
      <c r="I295" s="96" t="str">
        <f>IF($A295="","",INDEX('2_Review &amp; Audit'!$Y$6:$Y$505,MATCH(ROW()-5,'2_Review &amp; Audit'!$AC$6:$AC$505,0)))</f>
        <v/>
      </c>
      <c r="J295" s="110" t="str">
        <f>IF($A295="","",IFERROR(MATCH(ROW()-5,'2_Review &amp; Audit'!$AC$6:$AC$505,0)+5,""))</f>
        <v/>
      </c>
      <c r="K295" s="96" t="str" cm="1">
        <f t="array" ref="K295">IF($A295="","",IF($AU295&lt;&gt;"",IFERROR(MATCH($AU295,'2_Review &amp; Audit'!$H$6:$H$505,0)+5,""),IFERROR(MATCH(1,INDEX(('2_Review &amp; Audit'!$F$6:$F$505=$A295)*('2_Review &amp; Audit'!$I$6:$I$505&gt;=$E295-30)*('2_Review &amp; Audit'!$I$6:$I$505&lt;=$E295+30)*('2_Review &amp; Audit'!$R$6:$R$505&gt;0),0),0)+5,"")))</f>
        <v/>
      </c>
      <c r="L295" s="110" t="str" cm="1">
        <f t="array" ref="L295">IF($K295="","",INDEX('2_Review &amp; Audit'!$H:$H,$K295))</f>
        <v/>
      </c>
      <c r="M295" s="111" t="str">
        <f>IF($K295="","",INDEX('2_Review &amp; Audit'!$I:$I,$K295))</f>
        <v/>
      </c>
      <c r="N295" s="109" t="str" cm="1">
        <f t="array" ref="N295">IF($K295="","",MAX(0,INDEX('2_Review &amp; Audit'!$R:$R,$K295)-SUMIFS($O$7:O294,$K$7:K294,$K295)))</f>
        <v/>
      </c>
      <c r="O295" s="109" t="str">
        <f>IF(OR($K295="",$N295="",$F295=""),"",MIN($F295,$N295))</f>
        <v/>
      </c>
      <c r="P295" s="112" t="str">
        <f>IF($O295="","",$O295*$G295)</f>
        <v/>
      </c>
      <c r="Q295" s="112" t="str">
        <f>IF($M295="","",$H295-IF($P295="",0,$P295)-IF($Y295="",0,$Y295)-IF($AH295="",0,$AH295)-IF($AQ295="",0,$AQ295))</f>
        <v/>
      </c>
      <c r="R295" s="112" t="str">
        <f t="shared" si="41"/>
        <v/>
      </c>
      <c r="S295" s="96" t="str">
        <f>IF($M295="","",MAX(0,N($F295)-N($O295)))</f>
        <v/>
      </c>
      <c r="T295" s="96" t="str" cm="1">
        <f t="array" ref="T295">IF(OR($D295="",$S295="",N($S295)&lt;=0),"",IFERROR(MATCH(1,INDEX(('2_Review &amp; Audit'!$F$6:$F$505=$A295)*('2_Review &amp; Audit'!$I$6:$I$505&gt;=$E295-30)*('2_Review &amp; Audit'!$I$6:$I$505&lt;=$E295+30)*('2_Review &amp; Audit'!$R$6:$R$505&gt;0)*(ROW('2_Review &amp; Audit'!$R$6:$R$505)&gt;$K295),0),0)+5,""))</f>
        <v/>
      </c>
      <c r="U295" s="96" t="str" cm="1">
        <f t="array" ref="U295">IF($T295="","",INDEX('2_Review &amp; Audit'!$H:$H,$T295))</f>
        <v/>
      </c>
      <c r="V295" s="96" t="str">
        <f t="array" ref="V295">IF($T295="","",INDEX('2_Review &amp; Audit'!$I:$I,$T295))</f>
        <v/>
      </c>
      <c r="W295" s="96" t="str">
        <f t="array" ref="W295">IF($T295="","",MAX(0,INDEX('2_Review &amp; Audit'!$H:$H,$T295)-SUMIFS($X$7:X294,$T$7:T294,$T295)))</f>
        <v/>
      </c>
      <c r="X295" s="96" t="str">
        <f t="shared" si="38"/>
        <v/>
      </c>
      <c r="Y295" s="117" t="str">
        <f>IF($X295="","",$X295*$G295)</f>
        <v/>
      </c>
      <c r="Z295" s="117" t="str">
        <f>IF($T295="","",$H295-IF($P295="",0,$P295)-IF($Y295="",0,$Y295))</f>
        <v/>
      </c>
      <c r="AA295" s="117" t="str">
        <f t="shared" si="39"/>
        <v/>
      </c>
      <c r="AB295" s="96" t="str">
        <f t="shared" si="42"/>
        <v/>
      </c>
      <c r="AC295" s="96" t="str">
        <f>IF(OR($D295="",$AB295="",N($AB295)&lt;=0),"",IFERROR(MATCH(1,INDEX(('2_Review &amp; Audit'!$F$6:$F$505=$A295)*('2_Review &amp; Audit'!$I$6:$I$505&gt;=$E295-30)*('2_Review &amp; Audit'!$I$6:$I$505&lt;=$E295+30)*('2_Review &amp; Audit'!$R$6:$R$505&gt;0)*(ROW('2_Review &amp; Audit'!$R$6:$R$505)&gt;$T295),0),0)+5,""))</f>
        <v/>
      </c>
      <c r="AD295" s="96" t="str" cm="1">
        <f t="array" ref="AD295">IF($AC295="","",INDEX('2_Review &amp; Audit'!$H:$H,$AC295))</f>
        <v/>
      </c>
      <c r="AE295" s="108" t="str">
        <f>IF($AC295="","",INDEX('2_Review &amp; Audit'!$I:$I,$AC295))</f>
        <v/>
      </c>
      <c r="AF295" s="96" t="str">
        <f>IF($AC295="","",MAX(0,INDEX('2_Review &amp; Audit'!$H:$H,$AC295)-SUMIFS($AG$7:AG294,$AC$7:AC294,$AC295)))</f>
        <v/>
      </c>
      <c r="AG295" s="96" t="str">
        <f>IF(OR($D295="",$AB295="",$AF295=""),"",MIN($AB295,$AF295))</f>
        <v/>
      </c>
      <c r="AH295" s="117" t="str">
        <f>IF($AG295="","",$AG295*$G295)</f>
        <v/>
      </c>
      <c r="AI295" s="117" t="str">
        <f>IF($AC295="","",$H295-IF($P295="",0,$P295)-IF($Y295="",0,$Y295)-IF($AH295="",0,$AH295))</f>
        <v/>
      </c>
      <c r="AJ295" s="117" t="str">
        <f t="shared" si="40"/>
        <v/>
      </c>
      <c r="AK295" s="96" t="str">
        <f t="shared" si="43"/>
        <v/>
      </c>
      <c r="AL295" s="96" t="str" cm="1">
        <f t="array" ref="AL295">IF(OR($D295="",$AK295="",N($AK295)&lt;=0),"",IFERROR(MATCH(1,INDEX(('2_Review &amp; Audit'!$F$6:$F$505=$A295)*('2_Review &amp; Audit'!$I$6:$I$505&gt;=$E295-30)*('2_Review &amp; Audit'!$I$6:$I$505&lt;=$E295+30)*('2_Review &amp; Audit'!$R$6:$R$505&gt;0)*(ROW('2_Review &amp; Audit'!$R$6:$R$505)&gt;$AC295),0),0)+5,""))</f>
        <v/>
      </c>
      <c r="AM295" s="96" t="str">
        <f>IF($AL295="","",INDEX('2_Review &amp; Audit'!$H:$H,$AL295))</f>
        <v/>
      </c>
      <c r="AN295" s="108" t="str">
        <f>IF($AL295="","",INDEX('2_Review &amp; Audit'!$I:$I,$AL295))</f>
        <v/>
      </c>
      <c r="AO295" s="96" t="str">
        <f>IF($AL295="","",MAX(0,INDEX('2_Review &amp; Audit'!$H:$H,$AL295)-SUMIFS($AP$7:AP294,$AL$7:AL294,$AL295)))</f>
        <v/>
      </c>
      <c r="AP295" s="96" t="str">
        <f>IF(OR($D295="",$AK295="",$AO295=""),"",MIN($AK295,$AO295))</f>
        <v/>
      </c>
      <c r="AQ295" s="117" t="str">
        <f>IF($AP295="","",$AP295*$G295)</f>
        <v/>
      </c>
      <c r="AR295" s="117" t="str">
        <f>IF($AL295="","",$H295-IF($P295="",0,$P295)-IF($Y295="",0,$Y295)-IF($AH295="",0,$AH295)-IF($AQ295="",0,$AQ295))</f>
        <v/>
      </c>
      <c r="AS295" s="117" t="str">
        <f t="shared" si="44"/>
        <v/>
      </c>
      <c r="AT295" s="96" t="str">
        <f t="shared" si="45"/>
        <v/>
      </c>
      <c r="AU295" s="96"/>
    </row>
    <row r="296" spans="1:47" ht="12.75" customHeight="1" x14ac:dyDescent="0.2">
      <c r="A296" s="96" t="str">
        <f>IFERROR(INDEX('2_Review &amp; Audit'!$F$6:$F$505,MATCH(ROW()-5,'2_Review &amp; Audit'!$AC$6:$AC$505,0)),"")</f>
        <v/>
      </c>
      <c r="B296" s="96" t="str">
        <f>IF($A296="","",INDEX('2_Review &amp; Audit'!$C$6:$C$505,MATCH(ROW()-5,'2_Review &amp; Audit'!$AC$6:$AC$505,0)))</f>
        <v/>
      </c>
      <c r="C296" s="96" t="str">
        <f>IF($A296="","",INDEX('2_Review &amp; Audit'!$D$6:$D$505,MATCH(ROW()-5,'2_Review &amp; Audit'!$AC$6:$AC$505,0)))</f>
        <v/>
      </c>
      <c r="D296" s="114" t="str">
        <f>IF($A296="","",INDEX('2_Review &amp; Audit'!$H$6:$H$505,MATCH(ROW()-5,'2_Review &amp; Audit'!$AC$6:$AC$505,0)))</f>
        <v/>
      </c>
      <c r="E296" s="108" t="str">
        <f>IF($A296="","",INDEX('2_Review &amp; Audit'!$M$6:$M$505,MATCH(ROW()-5,'2_Review &amp; Audit'!$AC$6:$AC$505,0)))</f>
        <v/>
      </c>
      <c r="F296" s="109" t="str">
        <f>IF($A296="","",IF(INDEX('2_Review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96" s="142" t="str">
        <f>IF(OR($A296="",$F296=0),"",ABS(INDEX('2_Review &amp; Audit'!$Q$6:$Q$505,MATCH(ROW()-5,'2_Review &amp; Audit'!$AC$6:$AC$505,0))/$F296))</f>
        <v/>
      </c>
      <c r="H296" s="142" t="str">
        <f>IF($A296="","",ABS(INDEX('2_Review &amp; Audit'!$Q$6:$Q$505,MATCH(ROW()-5,'2_Review &amp; Audit'!$AC$6:$AC$505,0))))</f>
        <v/>
      </c>
      <c r="I296" s="96" t="str">
        <f>IF($A296="","",INDEX('2_Review &amp; Audit'!$Y$6:$Y$505,MATCH(ROW()-5,'2_Review &amp; Audit'!$AC$6:$AC$505,0)))</f>
        <v/>
      </c>
      <c r="J296" s="110" t="str">
        <f>IF($A296="","",IFERROR(MATCH(ROW()-5,'2_Review &amp; Audit'!$AC$6:$AC$505,0)+5,""))</f>
        <v/>
      </c>
      <c r="K296" s="96" t="str" cm="1">
        <f t="array" ref="K296">IF($A296="","",IF($AU296&lt;&gt;"",IFERROR(MATCH($AU296,'2_Review &amp; Audit'!$H$6:$H$505,0)+5,""),IFERROR(MATCH(1,INDEX(('2_Review &amp; Audit'!$F$6:$F$505=$A296)*('2_Review &amp; Audit'!$I$6:$I$505&gt;=$E296-30)*('2_Review &amp; Audit'!$I$6:$I$505&lt;=$E296+30)*('2_Review &amp; Audit'!$R$6:$R$505&gt;0),0),0)+5,"")))</f>
        <v/>
      </c>
      <c r="L296" s="110" t="str" cm="1">
        <f t="array" ref="L296">IF($K296="","",INDEX('2_Review &amp; Audit'!$H:$H,$K296))</f>
        <v/>
      </c>
      <c r="M296" s="111" t="str">
        <f>IF($K296="","",INDEX('2_Review &amp; Audit'!$I:$I,$K296))</f>
        <v/>
      </c>
      <c r="N296" s="109" t="str" cm="1">
        <f t="array" ref="N296">IF($K296="","",MAX(0,INDEX('2_Review &amp; Audit'!$R:$R,$K296)-SUMIFS($O$7:O295,$K$7:K295,$K296)))</f>
        <v/>
      </c>
      <c r="O296" s="109" t="str">
        <f>IF(OR($K296="",$N296="",$F296=""),"",MIN($F296,$N296))</f>
        <v/>
      </c>
      <c r="P296" s="112" t="str">
        <f>IF($O296="","",$O296*$G296)</f>
        <v/>
      </c>
      <c r="Q296" s="112" t="str">
        <f>IF($M296="","",$H296-IF($P296="",0,$P296)-IF($Y296="",0,$Y296)-IF($AH296="",0,$AH296)-IF($AQ296="",0,$AQ296))</f>
        <v/>
      </c>
      <c r="R296" s="112" t="str">
        <f t="shared" si="41"/>
        <v/>
      </c>
      <c r="S296" s="96" t="str">
        <f>IF($M296="","",MAX(0,N($F296)-N($O296)))</f>
        <v/>
      </c>
      <c r="T296" s="96" t="str" cm="1">
        <f t="array" ref="T296">IF(OR($D296="",$S296="",N($S296)&lt;=0),"",IFERROR(MATCH(1,INDEX(('2_Review &amp; Audit'!$F$6:$F$505=$A296)*('2_Review &amp; Audit'!$I$6:$I$505&gt;=$E296-30)*('2_Review &amp; Audit'!$I$6:$I$505&lt;=$E296+30)*('2_Review &amp; Audit'!$R$6:$R$505&gt;0)*(ROW('2_Review &amp; Audit'!$R$6:$R$505)&gt;$K296),0),0)+5,""))</f>
        <v/>
      </c>
      <c r="U296" s="96" t="str" cm="1">
        <f t="array" ref="U296">IF($T296="","",INDEX('2_Review &amp; Audit'!$H:$H,$T296))</f>
        <v/>
      </c>
      <c r="V296" s="96" t="str">
        <f t="array" ref="V296">IF($T296="","",INDEX('2_Review &amp; Audit'!$I:$I,$T296))</f>
        <v/>
      </c>
      <c r="W296" s="96" t="str">
        <f t="array" ref="W296">IF($T296="","",MAX(0,INDEX('2_Review &amp; Audit'!$H:$H,$T296)-SUMIFS($X$7:X295,$T$7:T295,$T296)))</f>
        <v/>
      </c>
      <c r="X296" s="96" t="str">
        <f t="shared" si="38"/>
        <v/>
      </c>
      <c r="Y296" s="117" t="str">
        <f>IF($X296="","",$X296*$G296)</f>
        <v/>
      </c>
      <c r="Z296" s="117" t="str">
        <f>IF($T296="","",$H296-IF($P296="",0,$P296)-IF($Y296="",0,$Y296))</f>
        <v/>
      </c>
      <c r="AA296" s="117" t="str">
        <f t="shared" si="39"/>
        <v/>
      </c>
      <c r="AB296" s="96" t="str">
        <f t="shared" si="42"/>
        <v/>
      </c>
      <c r="AC296" s="96" t="str">
        <f>IF(OR($D296="",$AB296="",N($AB296)&lt;=0),"",IFERROR(MATCH(1,INDEX(('2_Review &amp; Audit'!$F$6:$F$505=$A296)*('2_Review &amp; Audit'!$I$6:$I$505&gt;=$E296-30)*('2_Review &amp; Audit'!$I$6:$I$505&lt;=$E296+30)*('2_Review &amp; Audit'!$R$6:$R$505&gt;0)*(ROW('2_Review &amp; Audit'!$R$6:$R$505)&gt;$T296),0),0)+5,""))</f>
        <v/>
      </c>
      <c r="AD296" s="96" t="str" cm="1">
        <f t="array" ref="AD296">IF($AC296="","",INDEX('2_Review &amp; Audit'!$H:$H,$AC296))</f>
        <v/>
      </c>
      <c r="AE296" s="108" t="str">
        <f>IF($AC296="","",INDEX('2_Review &amp; Audit'!$I:$I,$AC296))</f>
        <v/>
      </c>
      <c r="AF296" s="96" t="str">
        <f>IF($AC296="","",MAX(0,INDEX('2_Review &amp; Audit'!$H:$H,$AC296)-SUMIFS($AG$7:AG295,$AC$7:AC295,$AC296)))</f>
        <v/>
      </c>
      <c r="AG296" s="96" t="str">
        <f>IF(OR($D296="",$AB296="",$AF296=""),"",MIN($AB296,$AF296))</f>
        <v/>
      </c>
      <c r="AH296" s="117" t="str">
        <f>IF($AG296="","",$AG296*$G296)</f>
        <v/>
      </c>
      <c r="AI296" s="117" t="str">
        <f>IF($AC296="","",$H296-IF($P296="",0,$P296)-IF($Y296="",0,$Y296)-IF($AH296="",0,$AH296))</f>
        <v/>
      </c>
      <c r="AJ296" s="117" t="str">
        <f t="shared" si="40"/>
        <v/>
      </c>
      <c r="AK296" s="96" t="str">
        <f t="shared" si="43"/>
        <v/>
      </c>
      <c r="AL296" s="96" t="str" cm="1">
        <f t="array" ref="AL296">IF(OR($D296="",$AK296="",N($AK296)&lt;=0),"",IFERROR(MATCH(1,INDEX(('2_Review &amp; Audit'!$F$6:$F$505=$A296)*('2_Review &amp; Audit'!$I$6:$I$505&gt;=$E296-30)*('2_Review &amp; Audit'!$I$6:$I$505&lt;=$E296+30)*('2_Review &amp; Audit'!$R$6:$R$505&gt;0)*(ROW('2_Review &amp; Audit'!$R$6:$R$505)&gt;$AC296),0),0)+5,""))</f>
        <v/>
      </c>
      <c r="AM296" s="96" t="str">
        <f>IF($AL296="","",INDEX('2_Review &amp; Audit'!$H:$H,$AL296))</f>
        <v/>
      </c>
      <c r="AN296" s="108" t="str">
        <f>IF($AL296="","",INDEX('2_Review &amp; Audit'!$I:$I,$AL296))</f>
        <v/>
      </c>
      <c r="AO296" s="96" t="str">
        <f>IF($AL296="","",MAX(0,INDEX('2_Review &amp; Audit'!$H:$H,$AL296)-SUMIFS($AP$7:AP295,$AL$7:AL295,$AL296)))</f>
        <v/>
      </c>
      <c r="AP296" s="96" t="str">
        <f>IF(OR($D296="",$AK296="",$AO296=""),"",MIN($AK296,$AO296))</f>
        <v/>
      </c>
      <c r="AQ296" s="117" t="str">
        <f>IF($AP296="","",$AP296*$G296)</f>
        <v/>
      </c>
      <c r="AR296" s="117" t="str">
        <f>IF($AL296="","",$H296-IF($P296="",0,$P296)-IF($Y296="",0,$Y296)-IF($AH296="",0,$AH296)-IF($AQ296="",0,$AQ296))</f>
        <v/>
      </c>
      <c r="AS296" s="117" t="str">
        <f t="shared" si="44"/>
        <v/>
      </c>
      <c r="AT296" s="96" t="str">
        <f t="shared" si="45"/>
        <v/>
      </c>
      <c r="AU296" s="96"/>
    </row>
    <row r="297" spans="1:47" ht="12.75" customHeight="1" x14ac:dyDescent="0.2">
      <c r="A297" s="96" t="str">
        <f>IFERROR(INDEX('2_Review &amp; Audit'!$F$6:$F$505,MATCH(ROW()-5,'2_Review &amp; Audit'!$AC$6:$AC$505,0)),"")</f>
        <v/>
      </c>
      <c r="B297" s="96" t="str">
        <f>IF($A297="","",INDEX('2_Review &amp; Audit'!$C$6:$C$505,MATCH(ROW()-5,'2_Review &amp; Audit'!$AC$6:$AC$505,0)))</f>
        <v/>
      </c>
      <c r="C297" s="96" t="str">
        <f>IF($A297="","",INDEX('2_Review &amp; Audit'!$D$6:$D$505,MATCH(ROW()-5,'2_Review &amp; Audit'!$AC$6:$AC$505,0)))</f>
        <v/>
      </c>
      <c r="D297" s="114" t="str">
        <f>IF($A297="","",INDEX('2_Review &amp; Audit'!$H$6:$H$505,MATCH(ROW()-5,'2_Review &amp; Audit'!$AC$6:$AC$505,0)))</f>
        <v/>
      </c>
      <c r="E297" s="108" t="str">
        <f>IF($A297="","",INDEX('2_Review &amp; Audit'!$M$6:$M$505,MATCH(ROW()-5,'2_Review &amp; Audit'!$AC$6:$AC$505,0)))</f>
        <v/>
      </c>
      <c r="F297" s="109" t="str">
        <f>IF($A297="","",IF(INDEX('2_Review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97" s="142" t="str">
        <f>IF(OR($A297="",$F297=0),"",ABS(INDEX('2_Review &amp; Audit'!$Q$6:$Q$505,MATCH(ROW()-5,'2_Review &amp; Audit'!$AC$6:$AC$505,0))/$F297))</f>
        <v/>
      </c>
      <c r="H297" s="142" t="str">
        <f>IF($A297="","",ABS(INDEX('2_Review &amp; Audit'!$Q$6:$Q$505,MATCH(ROW()-5,'2_Review &amp; Audit'!$AC$6:$AC$505,0))))</f>
        <v/>
      </c>
      <c r="I297" s="96" t="str">
        <f>IF($A297="","",INDEX('2_Review &amp; Audit'!$Y$6:$Y$505,MATCH(ROW()-5,'2_Review &amp; Audit'!$AC$6:$AC$505,0)))</f>
        <v/>
      </c>
      <c r="J297" s="110" t="str">
        <f>IF($A297="","",IFERROR(MATCH(ROW()-5,'2_Review &amp; Audit'!$AC$6:$AC$505,0)+5,""))</f>
        <v/>
      </c>
      <c r="K297" s="96" t="str" cm="1">
        <f t="array" ref="K297">IF($A297="","",IF($AU297&lt;&gt;"",IFERROR(MATCH($AU297,'2_Review &amp; Audit'!$H$6:$H$505,0)+5,""),IFERROR(MATCH(1,INDEX(('2_Review &amp; Audit'!$F$6:$F$505=$A297)*('2_Review &amp; Audit'!$I$6:$I$505&gt;=$E297-30)*('2_Review &amp; Audit'!$I$6:$I$505&lt;=$E297+30)*('2_Review &amp; Audit'!$R$6:$R$505&gt;0),0),0)+5,"")))</f>
        <v/>
      </c>
      <c r="L297" s="110" t="str" cm="1">
        <f t="array" ref="L297">IF($K297="","",INDEX('2_Review &amp; Audit'!$H:$H,$K297))</f>
        <v/>
      </c>
      <c r="M297" s="111" t="str">
        <f>IF($K297="","",INDEX('2_Review &amp; Audit'!$I:$I,$K297))</f>
        <v/>
      </c>
      <c r="N297" s="109" t="str" cm="1">
        <f t="array" ref="N297">IF($K297="","",MAX(0,INDEX('2_Review &amp; Audit'!$R:$R,$K297)-SUMIFS($O$7:O296,$K$7:K296,$K297)))</f>
        <v/>
      </c>
      <c r="O297" s="109" t="str">
        <f>IF(OR($K297="",$N297="",$F297=""),"",MIN($F297,$N297))</f>
        <v/>
      </c>
      <c r="P297" s="112" t="str">
        <f>IF($O297="","",$O297*$G297)</f>
        <v/>
      </c>
      <c r="Q297" s="112" t="str">
        <f>IF($M297="","",$H297-IF($P297="",0,$P297)-IF($Y297="",0,$Y297)-IF($AH297="",0,$AH297)-IF($AQ297="",0,$AQ297))</f>
        <v/>
      </c>
      <c r="R297" s="112" t="str">
        <f t="shared" si="41"/>
        <v/>
      </c>
      <c r="S297" s="96" t="str">
        <f>IF($M297="","",MAX(0,N($F297)-N($O297)))</f>
        <v/>
      </c>
      <c r="T297" s="96" t="str" cm="1">
        <f t="array" ref="T297">IF(OR($D297="",$S297="",N($S297)&lt;=0),"",IFERROR(MATCH(1,INDEX(('2_Review &amp; Audit'!$F$6:$F$505=$A297)*('2_Review &amp; Audit'!$I$6:$I$505&gt;=$E297-30)*('2_Review &amp; Audit'!$I$6:$I$505&lt;=$E297+30)*('2_Review &amp; Audit'!$R$6:$R$505&gt;0)*(ROW('2_Review &amp; Audit'!$R$6:$R$505)&gt;$K297),0),0)+5,""))</f>
        <v/>
      </c>
      <c r="U297" s="96" t="str" cm="1">
        <f t="array" ref="U297">IF($T297="","",INDEX('2_Review &amp; Audit'!$H:$H,$T297))</f>
        <v/>
      </c>
      <c r="V297" s="96" t="str">
        <f t="array" ref="V297">IF($T297="","",INDEX('2_Review &amp; Audit'!$I:$I,$T297))</f>
        <v/>
      </c>
      <c r="W297" s="96" t="str">
        <f t="array" ref="W297">IF($T297="","",MAX(0,INDEX('2_Review &amp; Audit'!$H:$H,$T297)-SUMIFS($X$7:X296,$T$7:T296,$T297)))</f>
        <v/>
      </c>
      <c r="X297" s="96" t="str">
        <f t="shared" si="38"/>
        <v/>
      </c>
      <c r="Y297" s="117" t="str">
        <f>IF($X297="","",$X297*$G297)</f>
        <v/>
      </c>
      <c r="Z297" s="117" t="str">
        <f>IF($T297="","",$H297-IF($P297="",0,$P297)-IF($Y297="",0,$Y297))</f>
        <v/>
      </c>
      <c r="AA297" s="117" t="str">
        <f t="shared" si="39"/>
        <v/>
      </c>
      <c r="AB297" s="96" t="str">
        <f t="shared" si="42"/>
        <v/>
      </c>
      <c r="AC297" s="96" t="str">
        <f>IF(OR($D297="",$AB297="",N($AB297)&lt;=0),"",IFERROR(MATCH(1,INDEX(('2_Review &amp; Audit'!$F$6:$F$505=$A297)*('2_Review &amp; Audit'!$I$6:$I$505&gt;=$E297-30)*('2_Review &amp; Audit'!$I$6:$I$505&lt;=$E297+30)*('2_Review &amp; Audit'!$R$6:$R$505&gt;0)*(ROW('2_Review &amp; Audit'!$R$6:$R$505)&gt;$T297),0),0)+5,""))</f>
        <v/>
      </c>
      <c r="AD297" s="96" t="str" cm="1">
        <f t="array" ref="AD297">IF($AC297="","",INDEX('2_Review &amp; Audit'!$H:$H,$AC297))</f>
        <v/>
      </c>
      <c r="AE297" s="108" t="str">
        <f>IF($AC297="","",INDEX('2_Review &amp; Audit'!$I:$I,$AC297))</f>
        <v/>
      </c>
      <c r="AF297" s="96" t="str">
        <f>IF($AC297="","",MAX(0,INDEX('2_Review &amp; Audit'!$H:$H,$AC297)-SUMIFS($AG$7:AG296,$AC$7:AC296,$AC297)))</f>
        <v/>
      </c>
      <c r="AG297" s="96" t="str">
        <f>IF(OR($D297="",$AB297="",$AF297=""),"",MIN($AB297,$AF297))</f>
        <v/>
      </c>
      <c r="AH297" s="117" t="str">
        <f>IF($AG297="","",$AG297*$G297)</f>
        <v/>
      </c>
      <c r="AI297" s="117" t="str">
        <f>IF($AC297="","",$H297-IF($P297="",0,$P297)-IF($Y297="",0,$Y297)-IF($AH297="",0,$AH297))</f>
        <v/>
      </c>
      <c r="AJ297" s="117" t="str">
        <f t="shared" si="40"/>
        <v/>
      </c>
      <c r="AK297" s="96" t="str">
        <f t="shared" si="43"/>
        <v/>
      </c>
      <c r="AL297" s="96" t="str" cm="1">
        <f t="array" ref="AL297">IF(OR($D297="",$AK297="",N($AK297)&lt;=0),"",IFERROR(MATCH(1,INDEX(('2_Review &amp; Audit'!$F$6:$F$505=$A297)*('2_Review &amp; Audit'!$I$6:$I$505&gt;=$E297-30)*('2_Review &amp; Audit'!$I$6:$I$505&lt;=$E297+30)*('2_Review &amp; Audit'!$R$6:$R$505&gt;0)*(ROW('2_Review &amp; Audit'!$R$6:$R$505)&gt;$AC297),0),0)+5,""))</f>
        <v/>
      </c>
      <c r="AM297" s="96" t="str">
        <f>IF($AL297="","",INDEX('2_Review &amp; Audit'!$H:$H,$AL297))</f>
        <v/>
      </c>
      <c r="AN297" s="108" t="str">
        <f>IF($AL297="","",INDEX('2_Review &amp; Audit'!$I:$I,$AL297))</f>
        <v/>
      </c>
      <c r="AO297" s="96" t="str">
        <f>IF($AL297="","",MAX(0,INDEX('2_Review &amp; Audit'!$H:$H,$AL297)-SUMIFS($AP$7:AP296,$AL$7:AL296,$AL297)))</f>
        <v/>
      </c>
      <c r="AP297" s="96" t="str">
        <f>IF(OR($D297="",$AK297="",$AO297=""),"",MIN($AK297,$AO297))</f>
        <v/>
      </c>
      <c r="AQ297" s="117" t="str">
        <f>IF($AP297="","",$AP297*$G297)</f>
        <v/>
      </c>
      <c r="AR297" s="117" t="str">
        <f>IF($AL297="","",$H297-IF($P297="",0,$P297)-IF($Y297="",0,$Y297)-IF($AH297="",0,$AH297)-IF($AQ297="",0,$AQ297))</f>
        <v/>
      </c>
      <c r="AS297" s="117" t="str">
        <f t="shared" si="44"/>
        <v/>
      </c>
      <c r="AT297" s="96" t="str">
        <f t="shared" si="45"/>
        <v/>
      </c>
      <c r="AU297" s="96"/>
    </row>
    <row r="298" spans="1:47" ht="12.75" customHeight="1" x14ac:dyDescent="0.2">
      <c r="A298" s="96" t="str">
        <f>IFERROR(INDEX('2_Review &amp; Audit'!$F$6:$F$505,MATCH(ROW()-5,'2_Review &amp; Audit'!$AC$6:$AC$505,0)),"")</f>
        <v/>
      </c>
      <c r="B298" s="96" t="str">
        <f>IF($A298="","",INDEX('2_Review &amp; Audit'!$C$6:$C$505,MATCH(ROW()-5,'2_Review &amp; Audit'!$AC$6:$AC$505,0)))</f>
        <v/>
      </c>
      <c r="C298" s="96" t="str">
        <f>IF($A298="","",INDEX('2_Review &amp; Audit'!$D$6:$D$505,MATCH(ROW()-5,'2_Review &amp; Audit'!$AC$6:$AC$505,0)))</f>
        <v/>
      </c>
      <c r="D298" s="114" t="str">
        <f>IF($A298="","",INDEX('2_Review &amp; Audit'!$H$6:$H$505,MATCH(ROW()-5,'2_Review &amp; Audit'!$AC$6:$AC$505,0)))</f>
        <v/>
      </c>
      <c r="E298" s="108" t="str">
        <f>IF($A298="","",INDEX('2_Review &amp; Audit'!$M$6:$M$505,MATCH(ROW()-5,'2_Review &amp; Audit'!$AC$6:$AC$505,0)))</f>
        <v/>
      </c>
      <c r="F298" s="109" t="str">
        <f>IF($A298="","",IF(INDEX('2_Review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98" s="142" t="str">
        <f>IF(OR($A298="",$F298=0),"",ABS(INDEX('2_Review &amp; Audit'!$Q$6:$Q$505,MATCH(ROW()-5,'2_Review &amp; Audit'!$AC$6:$AC$505,0))/$F298))</f>
        <v/>
      </c>
      <c r="H298" s="142" t="str">
        <f>IF($A298="","",ABS(INDEX('2_Review &amp; Audit'!$Q$6:$Q$505,MATCH(ROW()-5,'2_Review &amp; Audit'!$AC$6:$AC$505,0))))</f>
        <v/>
      </c>
      <c r="I298" s="96" t="str">
        <f>IF($A298="","",INDEX('2_Review &amp; Audit'!$Y$6:$Y$505,MATCH(ROW()-5,'2_Review &amp; Audit'!$AC$6:$AC$505,0)))</f>
        <v/>
      </c>
      <c r="J298" s="110" t="str">
        <f>IF($A298="","",IFERROR(MATCH(ROW()-5,'2_Review &amp; Audit'!$AC$6:$AC$505,0)+5,""))</f>
        <v/>
      </c>
      <c r="K298" s="96" t="str" cm="1">
        <f t="array" ref="K298">IF($A298="","",IF($AU298&lt;&gt;"",IFERROR(MATCH($AU298,'2_Review &amp; Audit'!$H$6:$H$505,0)+5,""),IFERROR(MATCH(1,INDEX(('2_Review &amp; Audit'!$F$6:$F$505=$A298)*('2_Review &amp; Audit'!$I$6:$I$505&gt;=$E298-30)*('2_Review &amp; Audit'!$I$6:$I$505&lt;=$E298+30)*('2_Review &amp; Audit'!$R$6:$R$505&gt;0),0),0)+5,"")))</f>
        <v/>
      </c>
      <c r="L298" s="110" t="str" cm="1">
        <f t="array" ref="L298">IF($K298="","",INDEX('2_Review &amp; Audit'!$H:$H,$K298))</f>
        <v/>
      </c>
      <c r="M298" s="111" t="str">
        <f>IF($K298="","",INDEX('2_Review &amp; Audit'!$I:$I,$K298))</f>
        <v/>
      </c>
      <c r="N298" s="109" t="str" cm="1">
        <f t="array" ref="N298">IF($K298="","",MAX(0,INDEX('2_Review &amp; Audit'!$R:$R,$K298)-SUMIFS($O$7:O297,$K$7:K297,$K298)))</f>
        <v/>
      </c>
      <c r="O298" s="109" t="str">
        <f>IF(OR($K298="",$N298="",$F298=""),"",MIN($F298,$N298))</f>
        <v/>
      </c>
      <c r="P298" s="112" t="str">
        <f>IF($O298="","",$O298*$G298)</f>
        <v/>
      </c>
      <c r="Q298" s="112" t="str">
        <f>IF($M298="","",$H298-IF($P298="",0,$P298)-IF($Y298="",0,$Y298)-IF($AH298="",0,$AH298)-IF($AQ298="",0,$AQ298))</f>
        <v/>
      </c>
      <c r="R298" s="112" t="str">
        <f t="shared" si="41"/>
        <v/>
      </c>
      <c r="S298" s="96" t="str">
        <f>IF($M298="","",MAX(0,N($F298)-N($O298)))</f>
        <v/>
      </c>
      <c r="T298" s="96" t="str" cm="1">
        <f t="array" ref="T298">IF(OR($D298="",$S298="",N($S298)&lt;=0),"",IFERROR(MATCH(1,INDEX(('2_Review &amp; Audit'!$F$6:$F$505=$A298)*('2_Review &amp; Audit'!$I$6:$I$505&gt;=$E298-30)*('2_Review &amp; Audit'!$I$6:$I$505&lt;=$E298+30)*('2_Review &amp; Audit'!$R$6:$R$505&gt;0)*(ROW('2_Review &amp; Audit'!$R$6:$R$505)&gt;$K298),0),0)+5,""))</f>
        <v/>
      </c>
      <c r="U298" s="96" t="str" cm="1">
        <f t="array" ref="U298">IF($T298="","",INDEX('2_Review &amp; Audit'!$H:$H,$T298))</f>
        <v/>
      </c>
      <c r="V298" s="96" t="str">
        <f t="array" ref="V298">IF($T298="","",INDEX('2_Review &amp; Audit'!$I:$I,$T298))</f>
        <v/>
      </c>
      <c r="W298" s="96" t="str">
        <f t="array" ref="W298">IF($T298="","",MAX(0,INDEX('2_Review &amp; Audit'!$H:$H,$T298)-SUMIFS($X$7:X297,$T$7:T297,$T298)))</f>
        <v/>
      </c>
      <c r="X298" s="96" t="str">
        <f t="shared" si="38"/>
        <v/>
      </c>
      <c r="Y298" s="117" t="str">
        <f>IF($X298="","",$X298*$G298)</f>
        <v/>
      </c>
      <c r="Z298" s="117" t="str">
        <f>IF($T298="","",$H298-IF($P298="",0,$P298)-IF($Y298="",0,$Y298))</f>
        <v/>
      </c>
      <c r="AA298" s="117" t="str">
        <f t="shared" si="39"/>
        <v/>
      </c>
      <c r="AB298" s="96" t="str">
        <f t="shared" si="42"/>
        <v/>
      </c>
      <c r="AC298" s="96" t="str">
        <f>IF(OR($D298="",$AB298="",N($AB298)&lt;=0),"",IFERROR(MATCH(1,INDEX(('2_Review &amp; Audit'!$F$6:$F$505=$A298)*('2_Review &amp; Audit'!$I$6:$I$505&gt;=$E298-30)*('2_Review &amp; Audit'!$I$6:$I$505&lt;=$E298+30)*('2_Review &amp; Audit'!$R$6:$R$505&gt;0)*(ROW('2_Review &amp; Audit'!$R$6:$R$505)&gt;$T298),0),0)+5,""))</f>
        <v/>
      </c>
      <c r="AD298" s="96" t="str" cm="1">
        <f t="array" ref="AD298">IF($AC298="","",INDEX('2_Review &amp; Audit'!$H:$H,$AC298))</f>
        <v/>
      </c>
      <c r="AE298" s="108" t="str">
        <f>IF($AC298="","",INDEX('2_Review &amp; Audit'!$I:$I,$AC298))</f>
        <v/>
      </c>
      <c r="AF298" s="96" t="str">
        <f>IF($AC298="","",MAX(0,INDEX('2_Review &amp; Audit'!$H:$H,$AC298)-SUMIFS($AG$7:AG297,$AC$7:AC297,$AC298)))</f>
        <v/>
      </c>
      <c r="AG298" s="96" t="str">
        <f>IF(OR($D298="",$AB298="",$AF298=""),"",MIN($AB298,$AF298))</f>
        <v/>
      </c>
      <c r="AH298" s="117" t="str">
        <f>IF($AG298="","",$AG298*$G298)</f>
        <v/>
      </c>
      <c r="AI298" s="117" t="str">
        <f>IF($AC298="","",$H298-IF($P298="",0,$P298)-IF($Y298="",0,$Y298)-IF($AH298="",0,$AH298))</f>
        <v/>
      </c>
      <c r="AJ298" s="117" t="str">
        <f t="shared" si="40"/>
        <v/>
      </c>
      <c r="AK298" s="96" t="str">
        <f t="shared" si="43"/>
        <v/>
      </c>
      <c r="AL298" s="96" t="str" cm="1">
        <f t="array" ref="AL298">IF(OR($D298="",$AK298="",N($AK298)&lt;=0),"",IFERROR(MATCH(1,INDEX(('2_Review &amp; Audit'!$F$6:$F$505=$A298)*('2_Review &amp; Audit'!$I$6:$I$505&gt;=$E298-30)*('2_Review &amp; Audit'!$I$6:$I$505&lt;=$E298+30)*('2_Review &amp; Audit'!$R$6:$R$505&gt;0)*(ROW('2_Review &amp; Audit'!$R$6:$R$505)&gt;$AC298),0),0)+5,""))</f>
        <v/>
      </c>
      <c r="AM298" s="96" t="str">
        <f>IF($AL298="","",INDEX('2_Review &amp; Audit'!$H:$H,$AL298))</f>
        <v/>
      </c>
      <c r="AN298" s="108" t="str">
        <f>IF($AL298="","",INDEX('2_Review &amp; Audit'!$I:$I,$AL298))</f>
        <v/>
      </c>
      <c r="AO298" s="96" t="str">
        <f>IF($AL298="","",MAX(0,INDEX('2_Review &amp; Audit'!$H:$H,$AL298)-SUMIFS($AP$7:AP297,$AL$7:AL297,$AL298)))</f>
        <v/>
      </c>
      <c r="AP298" s="96" t="str">
        <f>IF(OR($D298="",$AK298="",$AO298=""),"",MIN($AK298,$AO298))</f>
        <v/>
      </c>
      <c r="AQ298" s="117" t="str">
        <f>IF($AP298="","",$AP298*$G298)</f>
        <v/>
      </c>
      <c r="AR298" s="117" t="str">
        <f>IF($AL298="","",$H298-IF($P298="",0,$P298)-IF($Y298="",0,$Y298)-IF($AH298="",0,$AH298)-IF($AQ298="",0,$AQ298))</f>
        <v/>
      </c>
      <c r="AS298" s="117" t="str">
        <f t="shared" si="44"/>
        <v/>
      </c>
      <c r="AT298" s="96" t="str">
        <f t="shared" si="45"/>
        <v/>
      </c>
      <c r="AU298" s="96"/>
    </row>
    <row r="299" spans="1:47" ht="12.75" customHeight="1" x14ac:dyDescent="0.2">
      <c r="A299" s="96" t="str">
        <f>IFERROR(INDEX('2_Review &amp; Audit'!$F$6:$F$505,MATCH(ROW()-5,'2_Review &amp; Audit'!$AC$6:$AC$505,0)),"")</f>
        <v/>
      </c>
      <c r="B299" s="96" t="str">
        <f>IF($A299="","",INDEX('2_Review &amp; Audit'!$C$6:$C$505,MATCH(ROW()-5,'2_Review &amp; Audit'!$AC$6:$AC$505,0)))</f>
        <v/>
      </c>
      <c r="C299" s="96" t="str">
        <f>IF($A299="","",INDEX('2_Review &amp; Audit'!$D$6:$D$505,MATCH(ROW()-5,'2_Review &amp; Audit'!$AC$6:$AC$505,0)))</f>
        <v/>
      </c>
      <c r="D299" s="114" t="str">
        <f>IF($A299="","",INDEX('2_Review &amp; Audit'!$H$6:$H$505,MATCH(ROW()-5,'2_Review &amp; Audit'!$AC$6:$AC$505,0)))</f>
        <v/>
      </c>
      <c r="E299" s="108" t="str">
        <f>IF($A299="","",INDEX('2_Review &amp; Audit'!$M$6:$M$505,MATCH(ROW()-5,'2_Review &amp; Audit'!$AC$6:$AC$505,0)))</f>
        <v/>
      </c>
      <c r="F299" s="109" t="str">
        <f>IF($A299="","",IF(INDEX('2_Review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299" s="142" t="str">
        <f>IF(OR($A299="",$F299=0),"",ABS(INDEX('2_Review &amp; Audit'!$Q$6:$Q$505,MATCH(ROW()-5,'2_Review &amp; Audit'!$AC$6:$AC$505,0))/$F299))</f>
        <v/>
      </c>
      <c r="H299" s="142" t="str">
        <f>IF($A299="","",ABS(INDEX('2_Review &amp; Audit'!$Q$6:$Q$505,MATCH(ROW()-5,'2_Review &amp; Audit'!$AC$6:$AC$505,0))))</f>
        <v/>
      </c>
      <c r="I299" s="96" t="str">
        <f>IF($A299="","",INDEX('2_Review &amp; Audit'!$Y$6:$Y$505,MATCH(ROW()-5,'2_Review &amp; Audit'!$AC$6:$AC$505,0)))</f>
        <v/>
      </c>
      <c r="J299" s="110" t="str">
        <f>IF($A299="","",IFERROR(MATCH(ROW()-5,'2_Review &amp; Audit'!$AC$6:$AC$505,0)+5,""))</f>
        <v/>
      </c>
      <c r="K299" s="96" t="str" cm="1">
        <f t="array" ref="K299">IF($A299="","",IF($AU299&lt;&gt;"",IFERROR(MATCH($AU299,'2_Review &amp; Audit'!$H$6:$H$505,0)+5,""),IFERROR(MATCH(1,INDEX(('2_Review &amp; Audit'!$F$6:$F$505=$A299)*('2_Review &amp; Audit'!$I$6:$I$505&gt;=$E299-30)*('2_Review &amp; Audit'!$I$6:$I$505&lt;=$E299+30)*('2_Review &amp; Audit'!$R$6:$R$505&gt;0),0),0)+5,"")))</f>
        <v/>
      </c>
      <c r="L299" s="110" t="str" cm="1">
        <f t="array" ref="L299">IF($K299="","",INDEX('2_Review &amp; Audit'!$H:$H,$K299))</f>
        <v/>
      </c>
      <c r="M299" s="111" t="str">
        <f>IF($K299="","",INDEX('2_Review &amp; Audit'!$I:$I,$K299))</f>
        <v/>
      </c>
      <c r="N299" s="109" t="str" cm="1">
        <f t="array" ref="N299">IF($K299="","",MAX(0,INDEX('2_Review &amp; Audit'!$R:$R,$K299)-SUMIFS($O$7:O298,$K$7:K298,$K299)))</f>
        <v/>
      </c>
      <c r="O299" s="109" t="str">
        <f>IF(OR($K299="",$N299="",$F299=""),"",MIN($F299,$N299))</f>
        <v/>
      </c>
      <c r="P299" s="112" t="str">
        <f>IF($O299="","",$O299*$G299)</f>
        <v/>
      </c>
      <c r="Q299" s="112" t="str">
        <f>IF($M299="","",$H299-IF($P299="",0,$P299)-IF($Y299="",0,$Y299)-IF($AH299="",0,$AH299)-IF($AQ299="",0,$AQ299))</f>
        <v/>
      </c>
      <c r="R299" s="112" t="str">
        <f t="shared" si="41"/>
        <v/>
      </c>
      <c r="S299" s="96" t="str">
        <f>IF($M299="","",MAX(0,N($F299)-N($O299)))</f>
        <v/>
      </c>
      <c r="T299" s="96" t="str" cm="1">
        <f t="array" ref="T299">IF(OR($D299="",$S299="",N($S299)&lt;=0),"",IFERROR(MATCH(1,INDEX(('2_Review &amp; Audit'!$F$6:$F$505=$A299)*('2_Review &amp; Audit'!$I$6:$I$505&gt;=$E299-30)*('2_Review &amp; Audit'!$I$6:$I$505&lt;=$E299+30)*('2_Review &amp; Audit'!$R$6:$R$505&gt;0)*(ROW('2_Review &amp; Audit'!$R$6:$R$505)&gt;$K299),0),0)+5,""))</f>
        <v/>
      </c>
      <c r="U299" s="96" t="str" cm="1">
        <f t="array" ref="U299">IF($T299="","",INDEX('2_Review &amp; Audit'!$H:$H,$T299))</f>
        <v/>
      </c>
      <c r="V299" s="96" t="str">
        <f t="array" ref="V299">IF($T299="","",INDEX('2_Review &amp; Audit'!$I:$I,$T299))</f>
        <v/>
      </c>
      <c r="W299" s="96" t="str">
        <f t="array" ref="W299">IF($T299="","",MAX(0,INDEX('2_Review &amp; Audit'!$H:$H,$T299)-SUMIFS($X$7:X298,$T$7:T298,$T299)))</f>
        <v/>
      </c>
      <c r="X299" s="96" t="str">
        <f t="shared" si="38"/>
        <v/>
      </c>
      <c r="Y299" s="117" t="str">
        <f>IF($X299="","",$X299*$G299)</f>
        <v/>
      </c>
      <c r="Z299" s="117" t="str">
        <f>IF($T299="","",$H299-IF($P299="",0,$P299)-IF($Y299="",0,$Y299))</f>
        <v/>
      </c>
      <c r="AA299" s="117" t="str">
        <f t="shared" si="39"/>
        <v/>
      </c>
      <c r="AB299" s="96" t="str">
        <f t="shared" si="42"/>
        <v/>
      </c>
      <c r="AC299" s="96" t="str">
        <f>IF(OR($D299="",$AB299="",N($AB299)&lt;=0),"",IFERROR(MATCH(1,INDEX(('2_Review &amp; Audit'!$F$6:$F$505=$A299)*('2_Review &amp; Audit'!$I$6:$I$505&gt;=$E299-30)*('2_Review &amp; Audit'!$I$6:$I$505&lt;=$E299+30)*('2_Review &amp; Audit'!$R$6:$R$505&gt;0)*(ROW('2_Review &amp; Audit'!$R$6:$R$505)&gt;$T299),0),0)+5,""))</f>
        <v/>
      </c>
      <c r="AD299" s="96" t="str" cm="1">
        <f t="array" ref="AD299">IF($AC299="","",INDEX('2_Review &amp; Audit'!$H:$H,$AC299))</f>
        <v/>
      </c>
      <c r="AE299" s="108" t="str">
        <f>IF($AC299="","",INDEX('2_Review &amp; Audit'!$I:$I,$AC299))</f>
        <v/>
      </c>
      <c r="AF299" s="96" t="str">
        <f>IF($AC299="","",MAX(0,INDEX('2_Review &amp; Audit'!$H:$H,$AC299)-SUMIFS($AG$7:AG298,$AC$7:AC298,$AC299)))</f>
        <v/>
      </c>
      <c r="AG299" s="96" t="str">
        <f>IF(OR($D299="",$AB299="",$AF299=""),"",MIN($AB299,$AF299))</f>
        <v/>
      </c>
      <c r="AH299" s="117" t="str">
        <f>IF($AG299="","",$AG299*$G299)</f>
        <v/>
      </c>
      <c r="AI299" s="117" t="str">
        <f>IF($AC299="","",$H299-IF($P299="",0,$P299)-IF($Y299="",0,$Y299)-IF($AH299="",0,$AH299))</f>
        <v/>
      </c>
      <c r="AJ299" s="117" t="str">
        <f t="shared" si="40"/>
        <v/>
      </c>
      <c r="AK299" s="96" t="str">
        <f t="shared" si="43"/>
        <v/>
      </c>
      <c r="AL299" s="96" t="str" cm="1">
        <f t="array" ref="AL299">IF(OR($D299="",$AK299="",N($AK299)&lt;=0),"",IFERROR(MATCH(1,INDEX(('2_Review &amp; Audit'!$F$6:$F$505=$A299)*('2_Review &amp; Audit'!$I$6:$I$505&gt;=$E299-30)*('2_Review &amp; Audit'!$I$6:$I$505&lt;=$E299+30)*('2_Review &amp; Audit'!$R$6:$R$505&gt;0)*(ROW('2_Review &amp; Audit'!$R$6:$R$505)&gt;$AC299),0),0)+5,""))</f>
        <v/>
      </c>
      <c r="AM299" s="96" t="str">
        <f>IF($AL299="","",INDEX('2_Review &amp; Audit'!$H:$H,$AL299))</f>
        <v/>
      </c>
      <c r="AN299" s="108" t="str">
        <f>IF($AL299="","",INDEX('2_Review &amp; Audit'!$I:$I,$AL299))</f>
        <v/>
      </c>
      <c r="AO299" s="96" t="str">
        <f>IF($AL299="","",MAX(0,INDEX('2_Review &amp; Audit'!$H:$H,$AL299)-SUMIFS($AP$7:AP298,$AL$7:AL298,$AL299)))</f>
        <v/>
      </c>
      <c r="AP299" s="96" t="str">
        <f>IF(OR($D299="",$AK299="",$AO299=""),"",MIN($AK299,$AO299))</f>
        <v/>
      </c>
      <c r="AQ299" s="117" t="str">
        <f>IF($AP299="","",$AP299*$G299)</f>
        <v/>
      </c>
      <c r="AR299" s="117" t="str">
        <f>IF($AL299="","",$H299-IF($P299="",0,$P299)-IF($Y299="",0,$Y299)-IF($AH299="",0,$AH299)-IF($AQ299="",0,$AQ299))</f>
        <v/>
      </c>
      <c r="AS299" s="117" t="str">
        <f t="shared" si="44"/>
        <v/>
      </c>
      <c r="AT299" s="96" t="str">
        <f t="shared" si="45"/>
        <v/>
      </c>
      <c r="AU299" s="96"/>
    </row>
    <row r="300" spans="1:47" ht="12.75" customHeight="1" x14ac:dyDescent="0.2">
      <c r="A300" s="96" t="str">
        <f>IFERROR(INDEX('2_Review &amp; Audit'!$F$6:$F$505,MATCH(ROW()-5,'2_Review &amp; Audit'!$AC$6:$AC$505,0)),"")</f>
        <v/>
      </c>
      <c r="B300" s="96" t="str">
        <f>IF($A300="","",INDEX('2_Review &amp; Audit'!$C$6:$C$505,MATCH(ROW()-5,'2_Review &amp; Audit'!$AC$6:$AC$505,0)))</f>
        <v/>
      </c>
      <c r="C300" s="96" t="str">
        <f>IF($A300="","",INDEX('2_Review &amp; Audit'!$D$6:$D$505,MATCH(ROW()-5,'2_Review &amp; Audit'!$AC$6:$AC$505,0)))</f>
        <v/>
      </c>
      <c r="D300" s="114" t="str">
        <f>IF($A300="","",INDEX('2_Review &amp; Audit'!$H$6:$H$505,MATCH(ROW()-5,'2_Review &amp; Audit'!$AC$6:$AC$505,0)))</f>
        <v/>
      </c>
      <c r="E300" s="108" t="str">
        <f>IF($A300="","",INDEX('2_Review &amp; Audit'!$M$6:$M$505,MATCH(ROW()-5,'2_Review &amp; Audit'!$AC$6:$AC$505,0)))</f>
        <v/>
      </c>
      <c r="F300" s="109" t="str">
        <f>IF($A300="","",IF(INDEX('2_Review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00" s="142" t="str">
        <f>IF(OR($A300="",$F300=0),"",ABS(INDEX('2_Review &amp; Audit'!$Q$6:$Q$505,MATCH(ROW()-5,'2_Review &amp; Audit'!$AC$6:$AC$505,0))/$F300))</f>
        <v/>
      </c>
      <c r="H300" s="142" t="str">
        <f>IF($A300="","",ABS(INDEX('2_Review &amp; Audit'!$Q$6:$Q$505,MATCH(ROW()-5,'2_Review &amp; Audit'!$AC$6:$AC$505,0))))</f>
        <v/>
      </c>
      <c r="I300" s="96" t="str">
        <f>IF($A300="","",INDEX('2_Review &amp; Audit'!$Y$6:$Y$505,MATCH(ROW()-5,'2_Review &amp; Audit'!$AC$6:$AC$505,0)))</f>
        <v/>
      </c>
      <c r="J300" s="110" t="str">
        <f>IF($A300="","",IFERROR(MATCH(ROW()-5,'2_Review &amp; Audit'!$AC$6:$AC$505,0)+5,""))</f>
        <v/>
      </c>
      <c r="K300" s="96" t="str" cm="1">
        <f t="array" ref="K300">IF($A300="","",IF($AU300&lt;&gt;"",IFERROR(MATCH($AU300,'2_Review &amp; Audit'!$H$6:$H$505,0)+5,""),IFERROR(MATCH(1,INDEX(('2_Review &amp; Audit'!$F$6:$F$505=$A300)*('2_Review &amp; Audit'!$I$6:$I$505&gt;=$E300-30)*('2_Review &amp; Audit'!$I$6:$I$505&lt;=$E300+30)*('2_Review &amp; Audit'!$R$6:$R$505&gt;0),0),0)+5,"")))</f>
        <v/>
      </c>
      <c r="L300" s="110" t="str" cm="1">
        <f t="array" ref="L300">IF($K300="","",INDEX('2_Review &amp; Audit'!$H:$H,$K300))</f>
        <v/>
      </c>
      <c r="M300" s="111" t="str">
        <f>IF($K300="","",INDEX('2_Review &amp; Audit'!$I:$I,$K300))</f>
        <v/>
      </c>
      <c r="N300" s="109" t="str" cm="1">
        <f t="array" ref="N300">IF($K300="","",MAX(0,INDEX('2_Review &amp; Audit'!$R:$R,$K300)-SUMIFS($O$7:O299,$K$7:K299,$K300)))</f>
        <v/>
      </c>
      <c r="O300" s="109" t="str">
        <f>IF(OR($K300="",$N300="",$F300=""),"",MIN($F300,$N300))</f>
        <v/>
      </c>
      <c r="P300" s="112" t="str">
        <f>IF($O300="","",$O300*$G300)</f>
        <v/>
      </c>
      <c r="Q300" s="112" t="str">
        <f>IF($M300="","",$H300-IF($P300="",0,$P300)-IF($Y300="",0,$Y300)-IF($AH300="",0,$AH300)-IF($AQ300="",0,$AQ300))</f>
        <v/>
      </c>
      <c r="R300" s="112" t="str">
        <f t="shared" si="41"/>
        <v/>
      </c>
      <c r="S300" s="96" t="str">
        <f>IF($M300="","",MAX(0,N($F300)-N($O300)))</f>
        <v/>
      </c>
      <c r="T300" s="96" t="str" cm="1">
        <f t="array" ref="T300">IF(OR($D300="",$S300="",N($S300)&lt;=0),"",IFERROR(MATCH(1,INDEX(('2_Review &amp; Audit'!$F$6:$F$505=$A300)*('2_Review &amp; Audit'!$I$6:$I$505&gt;=$E300-30)*('2_Review &amp; Audit'!$I$6:$I$505&lt;=$E300+30)*('2_Review &amp; Audit'!$R$6:$R$505&gt;0)*(ROW('2_Review &amp; Audit'!$R$6:$R$505)&gt;$K300),0),0)+5,""))</f>
        <v/>
      </c>
      <c r="U300" s="96" t="str" cm="1">
        <f t="array" ref="U300">IF($T300="","",INDEX('2_Review &amp; Audit'!$H:$H,$T300))</f>
        <v/>
      </c>
      <c r="V300" s="96" t="str">
        <f t="array" ref="V300">IF($T300="","",INDEX('2_Review &amp; Audit'!$I:$I,$T300))</f>
        <v/>
      </c>
      <c r="W300" s="96" t="str">
        <f t="array" ref="W300">IF($T300="","",MAX(0,INDEX('2_Review &amp; Audit'!$H:$H,$T300)-SUMIFS($X$7:X299,$T$7:T299,$T300)))</f>
        <v/>
      </c>
      <c r="X300" s="96" t="str">
        <f t="shared" si="38"/>
        <v/>
      </c>
      <c r="Y300" s="117" t="str">
        <f>IF($X300="","",$X300*$G300)</f>
        <v/>
      </c>
      <c r="Z300" s="117" t="str">
        <f>IF($T300="","",$H300-IF($P300="",0,$P300)-IF($Y300="",0,$Y300))</f>
        <v/>
      </c>
      <c r="AA300" s="117" t="str">
        <f t="shared" si="39"/>
        <v/>
      </c>
      <c r="AB300" s="96" t="str">
        <f t="shared" si="42"/>
        <v/>
      </c>
      <c r="AC300" s="96" t="str">
        <f>IF(OR($D300="",$AB300="",N($AB300)&lt;=0),"",IFERROR(MATCH(1,INDEX(('2_Review &amp; Audit'!$F$6:$F$505=$A300)*('2_Review &amp; Audit'!$I$6:$I$505&gt;=$E300-30)*('2_Review &amp; Audit'!$I$6:$I$505&lt;=$E300+30)*('2_Review &amp; Audit'!$R$6:$R$505&gt;0)*(ROW('2_Review &amp; Audit'!$R$6:$R$505)&gt;$T300),0),0)+5,""))</f>
        <v/>
      </c>
      <c r="AD300" s="96" t="str" cm="1">
        <f t="array" ref="AD300">IF($AC300="","",INDEX('2_Review &amp; Audit'!$H:$H,$AC300))</f>
        <v/>
      </c>
      <c r="AE300" s="108" t="str">
        <f>IF($AC300="","",INDEX('2_Review &amp; Audit'!$I:$I,$AC300))</f>
        <v/>
      </c>
      <c r="AF300" s="96" t="str">
        <f>IF($AC300="","",MAX(0,INDEX('2_Review &amp; Audit'!$H:$H,$AC300)-SUMIFS($AG$7:AG299,$AC$7:AC299,$AC300)))</f>
        <v/>
      </c>
      <c r="AG300" s="96" t="str">
        <f>IF(OR($D300="",$AB300="",$AF300=""),"",MIN($AB300,$AF300))</f>
        <v/>
      </c>
      <c r="AH300" s="117" t="str">
        <f>IF($AG300="","",$AG300*$G300)</f>
        <v/>
      </c>
      <c r="AI300" s="117" t="str">
        <f>IF($AC300="","",$H300-IF($P300="",0,$P300)-IF($Y300="",0,$Y300)-IF($AH300="",0,$AH300))</f>
        <v/>
      </c>
      <c r="AJ300" s="117" t="str">
        <f t="shared" si="40"/>
        <v/>
      </c>
      <c r="AK300" s="96" t="str">
        <f t="shared" si="43"/>
        <v/>
      </c>
      <c r="AL300" s="96" t="str" cm="1">
        <f t="array" ref="AL300">IF(OR($D300="",$AK300="",N($AK300)&lt;=0),"",IFERROR(MATCH(1,INDEX(('2_Review &amp; Audit'!$F$6:$F$505=$A300)*('2_Review &amp; Audit'!$I$6:$I$505&gt;=$E300-30)*('2_Review &amp; Audit'!$I$6:$I$505&lt;=$E300+30)*('2_Review &amp; Audit'!$R$6:$R$505&gt;0)*(ROW('2_Review &amp; Audit'!$R$6:$R$505)&gt;$AC300),0),0)+5,""))</f>
        <v/>
      </c>
      <c r="AM300" s="96" t="str">
        <f>IF($AL300="","",INDEX('2_Review &amp; Audit'!$H:$H,$AL300))</f>
        <v/>
      </c>
      <c r="AN300" s="108" t="str">
        <f>IF($AL300="","",INDEX('2_Review &amp; Audit'!$I:$I,$AL300))</f>
        <v/>
      </c>
      <c r="AO300" s="96" t="str">
        <f>IF($AL300="","",MAX(0,INDEX('2_Review &amp; Audit'!$H:$H,$AL300)-SUMIFS($AP$7:AP299,$AL$7:AL299,$AL300)))</f>
        <v/>
      </c>
      <c r="AP300" s="96" t="str">
        <f>IF(OR($D300="",$AK300="",$AO300=""),"",MIN($AK300,$AO300))</f>
        <v/>
      </c>
      <c r="AQ300" s="117" t="str">
        <f>IF($AP300="","",$AP300*$G300)</f>
        <v/>
      </c>
      <c r="AR300" s="117" t="str">
        <f>IF($AL300="","",$H300-IF($P300="",0,$P300)-IF($Y300="",0,$Y300)-IF($AH300="",0,$AH300)-IF($AQ300="",0,$AQ300))</f>
        <v/>
      </c>
      <c r="AS300" s="117" t="str">
        <f t="shared" si="44"/>
        <v/>
      </c>
      <c r="AT300" s="96" t="str">
        <f t="shared" si="45"/>
        <v/>
      </c>
      <c r="AU300" s="96"/>
    </row>
    <row r="301" spans="1:47" ht="12.75" customHeight="1" x14ac:dyDescent="0.2">
      <c r="A301" s="96" t="str">
        <f>IFERROR(INDEX('2_Review &amp; Audit'!$F$6:$F$505,MATCH(ROW()-5,'2_Review &amp; Audit'!$AC$6:$AC$505,0)),"")</f>
        <v/>
      </c>
      <c r="B301" s="96" t="str">
        <f>IF($A301="","",INDEX('2_Review &amp; Audit'!$C$6:$C$505,MATCH(ROW()-5,'2_Review &amp; Audit'!$AC$6:$AC$505,0)))</f>
        <v/>
      </c>
      <c r="C301" s="96" t="str">
        <f>IF($A301="","",INDEX('2_Review &amp; Audit'!$D$6:$D$505,MATCH(ROW()-5,'2_Review &amp; Audit'!$AC$6:$AC$505,0)))</f>
        <v/>
      </c>
      <c r="D301" s="114" t="str">
        <f>IF($A301="","",INDEX('2_Review &amp; Audit'!$H$6:$H$505,MATCH(ROW()-5,'2_Review &amp; Audit'!$AC$6:$AC$505,0)))</f>
        <v/>
      </c>
      <c r="E301" s="108" t="str">
        <f>IF($A301="","",INDEX('2_Review &amp; Audit'!$M$6:$M$505,MATCH(ROW()-5,'2_Review &amp; Audit'!$AC$6:$AC$505,0)))</f>
        <v/>
      </c>
      <c r="F301" s="109" t="str">
        <f>IF($A301="","",IF(INDEX('2_Review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01" s="142" t="str">
        <f>IF(OR($A301="",$F301=0),"",ABS(INDEX('2_Review &amp; Audit'!$Q$6:$Q$505,MATCH(ROW()-5,'2_Review &amp; Audit'!$AC$6:$AC$505,0))/$F301))</f>
        <v/>
      </c>
      <c r="H301" s="142" t="str">
        <f>IF($A301="","",ABS(INDEX('2_Review &amp; Audit'!$Q$6:$Q$505,MATCH(ROW()-5,'2_Review &amp; Audit'!$AC$6:$AC$505,0))))</f>
        <v/>
      </c>
      <c r="I301" s="96" t="str">
        <f>IF($A301="","",INDEX('2_Review &amp; Audit'!$Y$6:$Y$505,MATCH(ROW()-5,'2_Review &amp; Audit'!$AC$6:$AC$505,0)))</f>
        <v/>
      </c>
      <c r="J301" s="110" t="str">
        <f>IF($A301="","",IFERROR(MATCH(ROW()-5,'2_Review &amp; Audit'!$AC$6:$AC$505,0)+5,""))</f>
        <v/>
      </c>
      <c r="K301" s="96" t="str" cm="1">
        <f t="array" ref="K301">IF($A301="","",IF($AU301&lt;&gt;"",IFERROR(MATCH($AU301,'2_Review &amp; Audit'!$H$6:$H$505,0)+5,""),IFERROR(MATCH(1,INDEX(('2_Review &amp; Audit'!$F$6:$F$505=$A301)*('2_Review &amp; Audit'!$I$6:$I$505&gt;=$E301-30)*('2_Review &amp; Audit'!$I$6:$I$505&lt;=$E301+30)*('2_Review &amp; Audit'!$R$6:$R$505&gt;0),0),0)+5,"")))</f>
        <v/>
      </c>
      <c r="L301" s="110" t="str" cm="1">
        <f t="array" ref="L301">IF($K301="","",INDEX('2_Review &amp; Audit'!$H:$H,$K301))</f>
        <v/>
      </c>
      <c r="M301" s="111" t="str">
        <f>IF($K301="","",INDEX('2_Review &amp; Audit'!$I:$I,$K301))</f>
        <v/>
      </c>
      <c r="N301" s="109" t="str" cm="1">
        <f t="array" ref="N301">IF($K301="","",MAX(0,INDEX('2_Review &amp; Audit'!$R:$R,$K301)-SUMIFS($O$7:O300,$K$7:K300,$K301)))</f>
        <v/>
      </c>
      <c r="O301" s="109" t="str">
        <f>IF(OR($K301="",$N301="",$F301=""),"",MIN($F301,$N301))</f>
        <v/>
      </c>
      <c r="P301" s="112" t="str">
        <f>IF($O301="","",$O301*$G301)</f>
        <v/>
      </c>
      <c r="Q301" s="112" t="str">
        <f>IF($M301="","",$H301-IF($P301="",0,$P301)-IF($Y301="",0,$Y301)-IF($AH301="",0,$AH301)-IF($AQ301="",0,$AQ301))</f>
        <v/>
      </c>
      <c r="R301" s="112" t="str">
        <f t="shared" si="41"/>
        <v/>
      </c>
      <c r="S301" s="96" t="str">
        <f>IF($M301="","",MAX(0,N($F301)-N($O301)))</f>
        <v/>
      </c>
      <c r="T301" s="96" t="str" cm="1">
        <f t="array" ref="T301">IF(OR($D301="",$S301="",N($S301)&lt;=0),"",IFERROR(MATCH(1,INDEX(('2_Review &amp; Audit'!$F$6:$F$505=$A301)*('2_Review &amp; Audit'!$I$6:$I$505&gt;=$E301-30)*('2_Review &amp; Audit'!$I$6:$I$505&lt;=$E301+30)*('2_Review &amp; Audit'!$R$6:$R$505&gt;0)*(ROW('2_Review &amp; Audit'!$R$6:$R$505)&gt;$K301),0),0)+5,""))</f>
        <v/>
      </c>
      <c r="U301" s="96" t="str" cm="1">
        <f t="array" ref="U301">IF($T301="","",INDEX('2_Review &amp; Audit'!$H:$H,$T301))</f>
        <v/>
      </c>
      <c r="V301" s="96" t="str">
        <f t="array" ref="V301">IF($T301="","",INDEX('2_Review &amp; Audit'!$I:$I,$T301))</f>
        <v/>
      </c>
      <c r="W301" s="96" t="str">
        <f t="array" ref="W301">IF($T301="","",MAX(0,INDEX('2_Review &amp; Audit'!$H:$H,$T301)-SUMIFS($X$7:X300,$T$7:T300,$T301)))</f>
        <v/>
      </c>
      <c r="X301" s="96" t="str">
        <f t="shared" si="38"/>
        <v/>
      </c>
      <c r="Y301" s="117" t="str">
        <f>IF($X301="","",$X301*$G301)</f>
        <v/>
      </c>
      <c r="Z301" s="117" t="str">
        <f>IF($T301="","",$H301-IF($P301="",0,$P301)-IF($Y301="",0,$Y301))</f>
        <v/>
      </c>
      <c r="AA301" s="117" t="str">
        <f t="shared" si="39"/>
        <v/>
      </c>
      <c r="AB301" s="96" t="str">
        <f t="shared" si="42"/>
        <v/>
      </c>
      <c r="AC301" s="96" t="str">
        <f>IF(OR($D301="",$AB301="",N($AB301)&lt;=0),"",IFERROR(MATCH(1,INDEX(('2_Review &amp; Audit'!$F$6:$F$505=$A301)*('2_Review &amp; Audit'!$I$6:$I$505&gt;=$E301-30)*('2_Review &amp; Audit'!$I$6:$I$505&lt;=$E301+30)*('2_Review &amp; Audit'!$R$6:$R$505&gt;0)*(ROW('2_Review &amp; Audit'!$R$6:$R$505)&gt;$T301),0),0)+5,""))</f>
        <v/>
      </c>
      <c r="AD301" s="96" t="str" cm="1">
        <f t="array" ref="AD301">IF($AC301="","",INDEX('2_Review &amp; Audit'!$H:$H,$AC301))</f>
        <v/>
      </c>
      <c r="AE301" s="108" t="str">
        <f>IF($AC301="","",INDEX('2_Review &amp; Audit'!$I:$I,$AC301))</f>
        <v/>
      </c>
      <c r="AF301" s="96" t="str">
        <f>IF($AC301="","",MAX(0,INDEX('2_Review &amp; Audit'!$H:$H,$AC301)-SUMIFS($AG$7:AG300,$AC$7:AC300,$AC301)))</f>
        <v/>
      </c>
      <c r="AG301" s="96" t="str">
        <f>IF(OR($D301="",$AB301="",$AF301=""),"",MIN($AB301,$AF301))</f>
        <v/>
      </c>
      <c r="AH301" s="117" t="str">
        <f>IF($AG301="","",$AG301*$G301)</f>
        <v/>
      </c>
      <c r="AI301" s="117" t="str">
        <f>IF($AC301="","",$H301-IF($P301="",0,$P301)-IF($Y301="",0,$Y301)-IF($AH301="",0,$AH301))</f>
        <v/>
      </c>
      <c r="AJ301" s="117" t="str">
        <f t="shared" si="40"/>
        <v/>
      </c>
      <c r="AK301" s="96" t="str">
        <f t="shared" si="43"/>
        <v/>
      </c>
      <c r="AL301" s="96" t="str" cm="1">
        <f t="array" ref="AL301">IF(OR($D301="",$AK301="",N($AK301)&lt;=0),"",IFERROR(MATCH(1,INDEX(('2_Review &amp; Audit'!$F$6:$F$505=$A301)*('2_Review &amp; Audit'!$I$6:$I$505&gt;=$E301-30)*('2_Review &amp; Audit'!$I$6:$I$505&lt;=$E301+30)*('2_Review &amp; Audit'!$R$6:$R$505&gt;0)*(ROW('2_Review &amp; Audit'!$R$6:$R$505)&gt;$AC301),0),0)+5,""))</f>
        <v/>
      </c>
      <c r="AM301" s="96" t="str">
        <f>IF($AL301="","",INDEX('2_Review &amp; Audit'!$H:$H,$AL301))</f>
        <v/>
      </c>
      <c r="AN301" s="108" t="str">
        <f>IF($AL301="","",INDEX('2_Review &amp; Audit'!$I:$I,$AL301))</f>
        <v/>
      </c>
      <c r="AO301" s="96" t="str">
        <f>IF($AL301="","",MAX(0,INDEX('2_Review &amp; Audit'!$H:$H,$AL301)-SUMIFS($AP$7:AP300,$AL$7:AL300,$AL301)))</f>
        <v/>
      </c>
      <c r="AP301" s="96" t="str">
        <f>IF(OR($D301="",$AK301="",$AO301=""),"",MIN($AK301,$AO301))</f>
        <v/>
      </c>
      <c r="AQ301" s="117" t="str">
        <f>IF($AP301="","",$AP301*$G301)</f>
        <v/>
      </c>
      <c r="AR301" s="117" t="str">
        <f>IF($AL301="","",$H301-IF($P301="",0,$P301)-IF($Y301="",0,$Y301)-IF($AH301="",0,$AH301)-IF($AQ301="",0,$AQ301))</f>
        <v/>
      </c>
      <c r="AS301" s="117" t="str">
        <f t="shared" si="44"/>
        <v/>
      </c>
      <c r="AT301" s="96" t="str">
        <f t="shared" si="45"/>
        <v/>
      </c>
      <c r="AU301" s="96"/>
    </row>
    <row r="302" spans="1:47" ht="12.75" customHeight="1" x14ac:dyDescent="0.2">
      <c r="A302" s="96" t="str">
        <f>IFERROR(INDEX('2_Review &amp; Audit'!$F$6:$F$505,MATCH(ROW()-5,'2_Review &amp; Audit'!$AC$6:$AC$505,0)),"")</f>
        <v/>
      </c>
      <c r="B302" s="96" t="str">
        <f>IF($A302="","",INDEX('2_Review &amp; Audit'!$C$6:$C$505,MATCH(ROW()-5,'2_Review &amp; Audit'!$AC$6:$AC$505,0)))</f>
        <v/>
      </c>
      <c r="C302" s="96" t="str">
        <f>IF($A302="","",INDEX('2_Review &amp; Audit'!$D$6:$D$505,MATCH(ROW()-5,'2_Review &amp; Audit'!$AC$6:$AC$505,0)))</f>
        <v/>
      </c>
      <c r="D302" s="114" t="str">
        <f>IF($A302="","",INDEX('2_Review &amp; Audit'!$H$6:$H$505,MATCH(ROW()-5,'2_Review &amp; Audit'!$AC$6:$AC$505,0)))</f>
        <v/>
      </c>
      <c r="E302" s="108" t="str">
        <f>IF($A302="","",INDEX('2_Review &amp; Audit'!$M$6:$M$505,MATCH(ROW()-5,'2_Review &amp; Audit'!$AC$6:$AC$505,0)))</f>
        <v/>
      </c>
      <c r="F302" s="109" t="str">
        <f>IF($A302="","",IF(INDEX('2_Review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02" s="142" t="str">
        <f>IF(OR($A302="",$F302=0),"",ABS(INDEX('2_Review &amp; Audit'!$Q$6:$Q$505,MATCH(ROW()-5,'2_Review &amp; Audit'!$AC$6:$AC$505,0))/$F302))</f>
        <v/>
      </c>
      <c r="H302" s="142" t="str">
        <f>IF($A302="","",ABS(INDEX('2_Review &amp; Audit'!$Q$6:$Q$505,MATCH(ROW()-5,'2_Review &amp; Audit'!$AC$6:$AC$505,0))))</f>
        <v/>
      </c>
      <c r="I302" s="96" t="str">
        <f>IF($A302="","",INDEX('2_Review &amp; Audit'!$Y$6:$Y$505,MATCH(ROW()-5,'2_Review &amp; Audit'!$AC$6:$AC$505,0)))</f>
        <v/>
      </c>
      <c r="J302" s="110" t="str">
        <f>IF($A302="","",IFERROR(MATCH(ROW()-5,'2_Review &amp; Audit'!$AC$6:$AC$505,0)+5,""))</f>
        <v/>
      </c>
      <c r="K302" s="96" t="str" cm="1">
        <f t="array" ref="K302">IF($A302="","",IF($AU302&lt;&gt;"",IFERROR(MATCH($AU302,'2_Review &amp; Audit'!$H$6:$H$505,0)+5,""),IFERROR(MATCH(1,INDEX(('2_Review &amp; Audit'!$F$6:$F$505=$A302)*('2_Review &amp; Audit'!$I$6:$I$505&gt;=$E302-30)*('2_Review &amp; Audit'!$I$6:$I$505&lt;=$E302+30)*('2_Review &amp; Audit'!$R$6:$R$505&gt;0),0),0)+5,"")))</f>
        <v/>
      </c>
      <c r="L302" s="110" t="str" cm="1">
        <f t="array" ref="L302">IF($K302="","",INDEX('2_Review &amp; Audit'!$H:$H,$K302))</f>
        <v/>
      </c>
      <c r="M302" s="111" t="str">
        <f>IF($K302="","",INDEX('2_Review &amp; Audit'!$I:$I,$K302))</f>
        <v/>
      </c>
      <c r="N302" s="109" t="str" cm="1">
        <f t="array" ref="N302">IF($K302="","",MAX(0,INDEX('2_Review &amp; Audit'!$R:$R,$K302)-SUMIFS($O$7:O301,$K$7:K301,$K302)))</f>
        <v/>
      </c>
      <c r="O302" s="109" t="str">
        <f>IF(OR($K302="",$N302="",$F302=""),"",MIN($F302,$N302))</f>
        <v/>
      </c>
      <c r="P302" s="112" t="str">
        <f>IF($O302="","",$O302*$G302)</f>
        <v/>
      </c>
      <c r="Q302" s="112" t="str">
        <f>IF($M302="","",$H302-IF($P302="",0,$P302)-IF($Y302="",0,$Y302)-IF($AH302="",0,$AH302)-IF($AQ302="",0,$AQ302))</f>
        <v/>
      </c>
      <c r="R302" s="112" t="str">
        <f t="shared" si="41"/>
        <v/>
      </c>
      <c r="S302" s="96" t="str">
        <f>IF($M302="","",MAX(0,N($F302)-N($O302)))</f>
        <v/>
      </c>
      <c r="T302" s="96" t="str" cm="1">
        <f t="array" ref="T302">IF(OR($D302="",$S302="",N($S302)&lt;=0),"",IFERROR(MATCH(1,INDEX(('2_Review &amp; Audit'!$F$6:$F$505=$A302)*('2_Review &amp; Audit'!$I$6:$I$505&gt;=$E302-30)*('2_Review &amp; Audit'!$I$6:$I$505&lt;=$E302+30)*('2_Review &amp; Audit'!$R$6:$R$505&gt;0)*(ROW('2_Review &amp; Audit'!$R$6:$R$505)&gt;$K302),0),0)+5,""))</f>
        <v/>
      </c>
      <c r="U302" s="96" t="str" cm="1">
        <f t="array" ref="U302">IF($T302="","",INDEX('2_Review &amp; Audit'!$H:$H,$T302))</f>
        <v/>
      </c>
      <c r="V302" s="96" t="str">
        <f t="array" ref="V302">IF($T302="","",INDEX('2_Review &amp; Audit'!$I:$I,$T302))</f>
        <v/>
      </c>
      <c r="W302" s="96" t="str">
        <f t="array" ref="W302">IF($T302="","",MAX(0,INDEX('2_Review &amp; Audit'!$H:$H,$T302)-SUMIFS($X$7:X301,$T$7:T301,$T302)))</f>
        <v/>
      </c>
      <c r="X302" s="96" t="str">
        <f t="shared" si="38"/>
        <v/>
      </c>
      <c r="Y302" s="117" t="str">
        <f>IF($X302="","",$X302*$G302)</f>
        <v/>
      </c>
      <c r="Z302" s="117" t="str">
        <f>IF($T302="","",$H302-IF($P302="",0,$P302)-IF($Y302="",0,$Y302))</f>
        <v/>
      </c>
      <c r="AA302" s="117" t="str">
        <f t="shared" si="39"/>
        <v/>
      </c>
      <c r="AB302" s="96" t="str">
        <f t="shared" si="42"/>
        <v/>
      </c>
      <c r="AC302" s="96" t="str">
        <f>IF(OR($D302="",$AB302="",N($AB302)&lt;=0),"",IFERROR(MATCH(1,INDEX(('2_Review &amp; Audit'!$F$6:$F$505=$A302)*('2_Review &amp; Audit'!$I$6:$I$505&gt;=$E302-30)*('2_Review &amp; Audit'!$I$6:$I$505&lt;=$E302+30)*('2_Review &amp; Audit'!$R$6:$R$505&gt;0)*(ROW('2_Review &amp; Audit'!$R$6:$R$505)&gt;$T302),0),0)+5,""))</f>
        <v/>
      </c>
      <c r="AD302" s="96" t="str" cm="1">
        <f t="array" ref="AD302">IF($AC302="","",INDEX('2_Review &amp; Audit'!$H:$H,$AC302))</f>
        <v/>
      </c>
      <c r="AE302" s="108" t="str">
        <f>IF($AC302="","",INDEX('2_Review &amp; Audit'!$I:$I,$AC302))</f>
        <v/>
      </c>
      <c r="AF302" s="96" t="str">
        <f>IF($AC302="","",MAX(0,INDEX('2_Review &amp; Audit'!$H:$H,$AC302)-SUMIFS($AG$7:AG301,$AC$7:AC301,$AC302)))</f>
        <v/>
      </c>
      <c r="AG302" s="96" t="str">
        <f>IF(OR($D302="",$AB302="",$AF302=""),"",MIN($AB302,$AF302))</f>
        <v/>
      </c>
      <c r="AH302" s="117" t="str">
        <f>IF($AG302="","",$AG302*$G302)</f>
        <v/>
      </c>
      <c r="AI302" s="117" t="str">
        <f>IF($AC302="","",$H302-IF($P302="",0,$P302)-IF($Y302="",0,$Y302)-IF($AH302="",0,$AH302))</f>
        <v/>
      </c>
      <c r="AJ302" s="117" t="str">
        <f t="shared" si="40"/>
        <v/>
      </c>
      <c r="AK302" s="96" t="str">
        <f t="shared" si="43"/>
        <v/>
      </c>
      <c r="AL302" s="96" t="str" cm="1">
        <f t="array" ref="AL302">IF(OR($D302="",$AK302="",N($AK302)&lt;=0),"",IFERROR(MATCH(1,INDEX(('2_Review &amp; Audit'!$F$6:$F$505=$A302)*('2_Review &amp; Audit'!$I$6:$I$505&gt;=$E302-30)*('2_Review &amp; Audit'!$I$6:$I$505&lt;=$E302+30)*('2_Review &amp; Audit'!$R$6:$R$505&gt;0)*(ROW('2_Review &amp; Audit'!$R$6:$R$505)&gt;$AC302),0),0)+5,""))</f>
        <v/>
      </c>
      <c r="AM302" s="96" t="str">
        <f>IF($AL302="","",INDEX('2_Review &amp; Audit'!$H:$H,$AL302))</f>
        <v/>
      </c>
      <c r="AN302" s="108" t="str">
        <f>IF($AL302="","",INDEX('2_Review &amp; Audit'!$I:$I,$AL302))</f>
        <v/>
      </c>
      <c r="AO302" s="96" t="str">
        <f>IF($AL302="","",MAX(0,INDEX('2_Review &amp; Audit'!$H:$H,$AL302)-SUMIFS($AP$7:AP301,$AL$7:AL301,$AL302)))</f>
        <v/>
      </c>
      <c r="AP302" s="96" t="str">
        <f>IF(OR($D302="",$AK302="",$AO302=""),"",MIN($AK302,$AO302))</f>
        <v/>
      </c>
      <c r="AQ302" s="117" t="str">
        <f>IF($AP302="","",$AP302*$G302)</f>
        <v/>
      </c>
      <c r="AR302" s="117" t="str">
        <f>IF($AL302="","",$H302-IF($P302="",0,$P302)-IF($Y302="",0,$Y302)-IF($AH302="",0,$AH302)-IF($AQ302="",0,$AQ302))</f>
        <v/>
      </c>
      <c r="AS302" s="117" t="str">
        <f t="shared" si="44"/>
        <v/>
      </c>
      <c r="AT302" s="96" t="str">
        <f t="shared" si="45"/>
        <v/>
      </c>
      <c r="AU302" s="96"/>
    </row>
    <row r="303" spans="1:47" ht="12.75" customHeight="1" x14ac:dyDescent="0.2">
      <c r="A303" s="96" t="str">
        <f>IFERROR(INDEX('2_Review &amp; Audit'!$F$6:$F$505,MATCH(ROW()-5,'2_Review &amp; Audit'!$AC$6:$AC$505,0)),"")</f>
        <v/>
      </c>
      <c r="B303" s="96" t="str">
        <f>IF($A303="","",INDEX('2_Review &amp; Audit'!$C$6:$C$505,MATCH(ROW()-5,'2_Review &amp; Audit'!$AC$6:$AC$505,0)))</f>
        <v/>
      </c>
      <c r="C303" s="96" t="str">
        <f>IF($A303="","",INDEX('2_Review &amp; Audit'!$D$6:$D$505,MATCH(ROW()-5,'2_Review &amp; Audit'!$AC$6:$AC$505,0)))</f>
        <v/>
      </c>
      <c r="D303" s="114" t="str">
        <f>IF($A303="","",INDEX('2_Review &amp; Audit'!$H$6:$H$505,MATCH(ROW()-5,'2_Review &amp; Audit'!$AC$6:$AC$505,0)))</f>
        <v/>
      </c>
      <c r="E303" s="108" t="str">
        <f>IF($A303="","",INDEX('2_Review &amp; Audit'!$M$6:$M$505,MATCH(ROW()-5,'2_Review &amp; Audit'!$AC$6:$AC$505,0)))</f>
        <v/>
      </c>
      <c r="F303" s="109" t="str">
        <f>IF($A303="","",IF(INDEX('2_Review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03" s="142" t="str">
        <f>IF(OR($A303="",$F303=0),"",ABS(INDEX('2_Review &amp; Audit'!$Q$6:$Q$505,MATCH(ROW()-5,'2_Review &amp; Audit'!$AC$6:$AC$505,0))/$F303))</f>
        <v/>
      </c>
      <c r="H303" s="142" t="str">
        <f>IF($A303="","",ABS(INDEX('2_Review &amp; Audit'!$Q$6:$Q$505,MATCH(ROW()-5,'2_Review &amp; Audit'!$AC$6:$AC$505,0))))</f>
        <v/>
      </c>
      <c r="I303" s="96" t="str">
        <f>IF($A303="","",INDEX('2_Review &amp; Audit'!$Y$6:$Y$505,MATCH(ROW()-5,'2_Review &amp; Audit'!$AC$6:$AC$505,0)))</f>
        <v/>
      </c>
      <c r="J303" s="110" t="str">
        <f>IF($A303="","",IFERROR(MATCH(ROW()-5,'2_Review &amp; Audit'!$AC$6:$AC$505,0)+5,""))</f>
        <v/>
      </c>
      <c r="K303" s="96" t="str" cm="1">
        <f t="array" ref="K303">IF($A303="","",IF($AU303&lt;&gt;"",IFERROR(MATCH($AU303,'2_Review &amp; Audit'!$H$6:$H$505,0)+5,""),IFERROR(MATCH(1,INDEX(('2_Review &amp; Audit'!$F$6:$F$505=$A303)*('2_Review &amp; Audit'!$I$6:$I$505&gt;=$E303-30)*('2_Review &amp; Audit'!$I$6:$I$505&lt;=$E303+30)*('2_Review &amp; Audit'!$R$6:$R$505&gt;0),0),0)+5,"")))</f>
        <v/>
      </c>
      <c r="L303" s="110" t="str" cm="1">
        <f t="array" ref="L303">IF($K303="","",INDEX('2_Review &amp; Audit'!$H:$H,$K303))</f>
        <v/>
      </c>
      <c r="M303" s="111" t="str">
        <f>IF($K303="","",INDEX('2_Review &amp; Audit'!$I:$I,$K303))</f>
        <v/>
      </c>
      <c r="N303" s="109" t="str" cm="1">
        <f t="array" ref="N303">IF($K303="","",MAX(0,INDEX('2_Review &amp; Audit'!$R:$R,$K303)-SUMIFS($O$7:O302,$K$7:K302,$K303)))</f>
        <v/>
      </c>
      <c r="O303" s="109" t="str">
        <f>IF(OR($K303="",$N303="",$F303=""),"",MIN($F303,$N303))</f>
        <v/>
      </c>
      <c r="P303" s="112" t="str">
        <f>IF($O303="","",$O303*$G303)</f>
        <v/>
      </c>
      <c r="Q303" s="112" t="str">
        <f>IF($M303="","",$H303-IF($P303="",0,$P303)-IF($Y303="",0,$Y303)-IF($AH303="",0,$AH303)-IF($AQ303="",0,$AQ303))</f>
        <v/>
      </c>
      <c r="R303" s="112" t="str">
        <f t="shared" si="41"/>
        <v/>
      </c>
      <c r="S303" s="96" t="str">
        <f>IF($M303="","",MAX(0,N($F303)-N($O303)))</f>
        <v/>
      </c>
      <c r="T303" s="96" t="str" cm="1">
        <f t="array" ref="T303">IF(OR($D303="",$S303="",N($S303)&lt;=0),"",IFERROR(MATCH(1,INDEX(('2_Review &amp; Audit'!$F$6:$F$505=$A303)*('2_Review &amp; Audit'!$I$6:$I$505&gt;=$E303-30)*('2_Review &amp; Audit'!$I$6:$I$505&lt;=$E303+30)*('2_Review &amp; Audit'!$R$6:$R$505&gt;0)*(ROW('2_Review &amp; Audit'!$R$6:$R$505)&gt;$K303),0),0)+5,""))</f>
        <v/>
      </c>
      <c r="U303" s="96" t="str" cm="1">
        <f t="array" ref="U303">IF($T303="","",INDEX('2_Review &amp; Audit'!$H:$H,$T303))</f>
        <v/>
      </c>
      <c r="V303" s="96" t="str">
        <f t="array" ref="V303">IF($T303="","",INDEX('2_Review &amp; Audit'!$I:$I,$T303))</f>
        <v/>
      </c>
      <c r="W303" s="96" t="str">
        <f t="array" ref="W303">IF($T303="","",MAX(0,INDEX('2_Review &amp; Audit'!$H:$H,$T303)-SUMIFS($X$7:X302,$T$7:T302,$T303)))</f>
        <v/>
      </c>
      <c r="X303" s="96" t="str">
        <f t="shared" si="38"/>
        <v/>
      </c>
      <c r="Y303" s="117" t="str">
        <f>IF($X303="","",$X303*$G303)</f>
        <v/>
      </c>
      <c r="Z303" s="117" t="str">
        <f>IF($T303="","",$H303-IF($P303="",0,$P303)-IF($Y303="",0,$Y303))</f>
        <v/>
      </c>
      <c r="AA303" s="117" t="str">
        <f t="shared" si="39"/>
        <v/>
      </c>
      <c r="AB303" s="96" t="str">
        <f t="shared" si="42"/>
        <v/>
      </c>
      <c r="AC303" s="96" t="str">
        <f>IF(OR($D303="",$AB303="",N($AB303)&lt;=0),"",IFERROR(MATCH(1,INDEX(('2_Review &amp; Audit'!$F$6:$F$505=$A303)*('2_Review &amp; Audit'!$I$6:$I$505&gt;=$E303-30)*('2_Review &amp; Audit'!$I$6:$I$505&lt;=$E303+30)*('2_Review &amp; Audit'!$R$6:$R$505&gt;0)*(ROW('2_Review &amp; Audit'!$R$6:$R$505)&gt;$T303),0),0)+5,""))</f>
        <v/>
      </c>
      <c r="AD303" s="96" t="str" cm="1">
        <f t="array" ref="AD303">IF($AC303="","",INDEX('2_Review &amp; Audit'!$H:$H,$AC303))</f>
        <v/>
      </c>
      <c r="AE303" s="108" t="str">
        <f>IF($AC303="","",INDEX('2_Review &amp; Audit'!$I:$I,$AC303))</f>
        <v/>
      </c>
      <c r="AF303" s="96" t="str">
        <f>IF($AC303="","",MAX(0,INDEX('2_Review &amp; Audit'!$H:$H,$AC303)-SUMIFS($AG$7:AG302,$AC$7:AC302,$AC303)))</f>
        <v/>
      </c>
      <c r="AG303" s="96" t="str">
        <f>IF(OR($D303="",$AB303="",$AF303=""),"",MIN($AB303,$AF303))</f>
        <v/>
      </c>
      <c r="AH303" s="117" t="str">
        <f>IF($AG303="","",$AG303*$G303)</f>
        <v/>
      </c>
      <c r="AI303" s="117" t="str">
        <f>IF($AC303="","",$H303-IF($P303="",0,$P303)-IF($Y303="",0,$Y303)-IF($AH303="",0,$AH303))</f>
        <v/>
      </c>
      <c r="AJ303" s="117" t="str">
        <f t="shared" si="40"/>
        <v/>
      </c>
      <c r="AK303" s="96" t="str">
        <f t="shared" si="43"/>
        <v/>
      </c>
      <c r="AL303" s="96" t="str" cm="1">
        <f t="array" ref="AL303">IF(OR($D303="",$AK303="",N($AK303)&lt;=0),"",IFERROR(MATCH(1,INDEX(('2_Review &amp; Audit'!$F$6:$F$505=$A303)*('2_Review &amp; Audit'!$I$6:$I$505&gt;=$E303-30)*('2_Review &amp; Audit'!$I$6:$I$505&lt;=$E303+30)*('2_Review &amp; Audit'!$R$6:$R$505&gt;0)*(ROW('2_Review &amp; Audit'!$R$6:$R$505)&gt;$AC303),0),0)+5,""))</f>
        <v/>
      </c>
      <c r="AM303" s="96" t="str">
        <f>IF($AL303="","",INDEX('2_Review &amp; Audit'!$H:$H,$AL303))</f>
        <v/>
      </c>
      <c r="AN303" s="108" t="str">
        <f>IF($AL303="","",INDEX('2_Review &amp; Audit'!$I:$I,$AL303))</f>
        <v/>
      </c>
      <c r="AO303" s="96" t="str">
        <f>IF($AL303="","",MAX(0,INDEX('2_Review &amp; Audit'!$H:$H,$AL303)-SUMIFS($AP$7:AP302,$AL$7:AL302,$AL303)))</f>
        <v/>
      </c>
      <c r="AP303" s="96" t="str">
        <f>IF(OR($D303="",$AK303="",$AO303=""),"",MIN($AK303,$AO303))</f>
        <v/>
      </c>
      <c r="AQ303" s="117" t="str">
        <f>IF($AP303="","",$AP303*$G303)</f>
        <v/>
      </c>
      <c r="AR303" s="117" t="str">
        <f>IF($AL303="","",$H303-IF($P303="",0,$P303)-IF($Y303="",0,$Y303)-IF($AH303="",0,$AH303)-IF($AQ303="",0,$AQ303))</f>
        <v/>
      </c>
      <c r="AS303" s="117" t="str">
        <f t="shared" si="44"/>
        <v/>
      </c>
      <c r="AT303" s="96" t="str">
        <f t="shared" si="45"/>
        <v/>
      </c>
      <c r="AU303" s="96"/>
    </row>
    <row r="304" spans="1:47" ht="12.75" customHeight="1" x14ac:dyDescent="0.2">
      <c r="A304" s="96" t="str">
        <f>IFERROR(INDEX('2_Review &amp; Audit'!$F$6:$F$505,MATCH(ROW()-5,'2_Review &amp; Audit'!$AC$6:$AC$505,0)),"")</f>
        <v/>
      </c>
      <c r="B304" s="96" t="str">
        <f>IF($A304="","",INDEX('2_Review &amp; Audit'!$C$6:$C$505,MATCH(ROW()-5,'2_Review &amp; Audit'!$AC$6:$AC$505,0)))</f>
        <v/>
      </c>
      <c r="C304" s="96" t="str">
        <f>IF($A304="","",INDEX('2_Review &amp; Audit'!$D$6:$D$505,MATCH(ROW()-5,'2_Review &amp; Audit'!$AC$6:$AC$505,0)))</f>
        <v/>
      </c>
      <c r="D304" s="114" t="str">
        <f>IF($A304="","",INDEX('2_Review &amp; Audit'!$H$6:$H$505,MATCH(ROW()-5,'2_Review &amp; Audit'!$AC$6:$AC$505,0)))</f>
        <v/>
      </c>
      <c r="E304" s="108" t="str">
        <f>IF($A304="","",INDEX('2_Review &amp; Audit'!$M$6:$M$505,MATCH(ROW()-5,'2_Review &amp; Audit'!$AC$6:$AC$505,0)))</f>
        <v/>
      </c>
      <c r="F304" s="109" t="str">
        <f>IF($A304="","",IF(INDEX('2_Review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04" s="142" t="str">
        <f>IF(OR($A304="",$F304=0),"",ABS(INDEX('2_Review &amp; Audit'!$Q$6:$Q$505,MATCH(ROW()-5,'2_Review &amp; Audit'!$AC$6:$AC$505,0))/$F304))</f>
        <v/>
      </c>
      <c r="H304" s="142" t="str">
        <f>IF($A304="","",ABS(INDEX('2_Review &amp; Audit'!$Q$6:$Q$505,MATCH(ROW()-5,'2_Review &amp; Audit'!$AC$6:$AC$505,0))))</f>
        <v/>
      </c>
      <c r="I304" s="96" t="str">
        <f>IF($A304="","",INDEX('2_Review &amp; Audit'!$Y$6:$Y$505,MATCH(ROW()-5,'2_Review &amp; Audit'!$AC$6:$AC$505,0)))</f>
        <v/>
      </c>
      <c r="J304" s="110" t="str">
        <f>IF($A304="","",IFERROR(MATCH(ROW()-5,'2_Review &amp; Audit'!$AC$6:$AC$505,0)+5,""))</f>
        <v/>
      </c>
      <c r="K304" s="96" t="str" cm="1">
        <f t="array" ref="K304">IF($A304="","",IF($AU304&lt;&gt;"",IFERROR(MATCH($AU304,'2_Review &amp; Audit'!$H$6:$H$505,0)+5,""),IFERROR(MATCH(1,INDEX(('2_Review &amp; Audit'!$F$6:$F$505=$A304)*('2_Review &amp; Audit'!$I$6:$I$505&gt;=$E304-30)*('2_Review &amp; Audit'!$I$6:$I$505&lt;=$E304+30)*('2_Review &amp; Audit'!$R$6:$R$505&gt;0),0),0)+5,"")))</f>
        <v/>
      </c>
      <c r="L304" s="110" t="str" cm="1">
        <f t="array" ref="L304">IF($K304="","",INDEX('2_Review &amp; Audit'!$H:$H,$K304))</f>
        <v/>
      </c>
      <c r="M304" s="111" t="str">
        <f>IF($K304="","",INDEX('2_Review &amp; Audit'!$I:$I,$K304))</f>
        <v/>
      </c>
      <c r="N304" s="109" t="str" cm="1">
        <f t="array" ref="N304">IF($K304="","",MAX(0,INDEX('2_Review &amp; Audit'!$R:$R,$K304)-SUMIFS($O$7:O303,$K$7:K303,$K304)))</f>
        <v/>
      </c>
      <c r="O304" s="109" t="str">
        <f>IF(OR($K304="",$N304="",$F304=""),"",MIN($F304,$N304))</f>
        <v/>
      </c>
      <c r="P304" s="112" t="str">
        <f>IF($O304="","",$O304*$G304)</f>
        <v/>
      </c>
      <c r="Q304" s="112" t="str">
        <f>IF($M304="","",$H304-IF($P304="",0,$P304)-IF($Y304="",0,$Y304)-IF($AH304="",0,$AH304)-IF($AQ304="",0,$AQ304))</f>
        <v/>
      </c>
      <c r="R304" s="112" t="str">
        <f t="shared" si="41"/>
        <v/>
      </c>
      <c r="S304" s="96" t="str">
        <f>IF($M304="","",MAX(0,N($F304)-N($O304)))</f>
        <v/>
      </c>
      <c r="T304" s="96" t="str" cm="1">
        <f t="array" ref="T304">IF(OR($D304="",$S304="",N($S304)&lt;=0),"",IFERROR(MATCH(1,INDEX(('2_Review &amp; Audit'!$F$6:$F$505=$A304)*('2_Review &amp; Audit'!$I$6:$I$505&gt;=$E304-30)*('2_Review &amp; Audit'!$I$6:$I$505&lt;=$E304+30)*('2_Review &amp; Audit'!$R$6:$R$505&gt;0)*(ROW('2_Review &amp; Audit'!$R$6:$R$505)&gt;$K304),0),0)+5,""))</f>
        <v/>
      </c>
      <c r="U304" s="96" t="str" cm="1">
        <f t="array" ref="U304">IF($T304="","",INDEX('2_Review &amp; Audit'!$H:$H,$T304))</f>
        <v/>
      </c>
      <c r="V304" s="96" t="str">
        <f t="array" ref="V304">IF($T304="","",INDEX('2_Review &amp; Audit'!$I:$I,$T304))</f>
        <v/>
      </c>
      <c r="W304" s="96" t="str">
        <f t="array" ref="W304">IF($T304="","",MAX(0,INDEX('2_Review &amp; Audit'!$H:$H,$T304)-SUMIFS($X$7:X303,$T$7:T303,$T304)))</f>
        <v/>
      </c>
      <c r="X304" s="96" t="str">
        <f t="shared" si="38"/>
        <v/>
      </c>
      <c r="Y304" s="117" t="str">
        <f>IF($X304="","",$X304*$G304)</f>
        <v/>
      </c>
      <c r="Z304" s="117" t="str">
        <f>IF($T304="","",$H304-IF($P304="",0,$P304)-IF($Y304="",0,$Y304))</f>
        <v/>
      </c>
      <c r="AA304" s="117" t="str">
        <f t="shared" si="39"/>
        <v/>
      </c>
      <c r="AB304" s="96" t="str">
        <f t="shared" si="42"/>
        <v/>
      </c>
      <c r="AC304" s="96" t="str">
        <f>IF(OR($D304="",$AB304="",N($AB304)&lt;=0),"",IFERROR(MATCH(1,INDEX(('2_Review &amp; Audit'!$F$6:$F$505=$A304)*('2_Review &amp; Audit'!$I$6:$I$505&gt;=$E304-30)*('2_Review &amp; Audit'!$I$6:$I$505&lt;=$E304+30)*('2_Review &amp; Audit'!$R$6:$R$505&gt;0)*(ROW('2_Review &amp; Audit'!$R$6:$R$505)&gt;$T304),0),0)+5,""))</f>
        <v/>
      </c>
      <c r="AD304" s="96" t="str" cm="1">
        <f t="array" ref="AD304">IF($AC304="","",INDEX('2_Review &amp; Audit'!$H:$H,$AC304))</f>
        <v/>
      </c>
      <c r="AE304" s="108" t="str">
        <f>IF($AC304="","",INDEX('2_Review &amp; Audit'!$I:$I,$AC304))</f>
        <v/>
      </c>
      <c r="AF304" s="96" t="str">
        <f>IF($AC304="","",MAX(0,INDEX('2_Review &amp; Audit'!$H:$H,$AC304)-SUMIFS($AG$7:AG303,$AC$7:AC303,$AC304)))</f>
        <v/>
      </c>
      <c r="AG304" s="96" t="str">
        <f>IF(OR($D304="",$AB304="",$AF304=""),"",MIN($AB304,$AF304))</f>
        <v/>
      </c>
      <c r="AH304" s="117" t="str">
        <f>IF($AG304="","",$AG304*$G304)</f>
        <v/>
      </c>
      <c r="AI304" s="117" t="str">
        <f>IF($AC304="","",$H304-IF($P304="",0,$P304)-IF($Y304="",0,$Y304)-IF($AH304="",0,$AH304))</f>
        <v/>
      </c>
      <c r="AJ304" s="117" t="str">
        <f t="shared" si="40"/>
        <v/>
      </c>
      <c r="AK304" s="96" t="str">
        <f t="shared" si="43"/>
        <v/>
      </c>
      <c r="AL304" s="96" t="str" cm="1">
        <f t="array" ref="AL304">IF(OR($D304="",$AK304="",N($AK304)&lt;=0),"",IFERROR(MATCH(1,INDEX(('2_Review &amp; Audit'!$F$6:$F$505=$A304)*('2_Review &amp; Audit'!$I$6:$I$505&gt;=$E304-30)*('2_Review &amp; Audit'!$I$6:$I$505&lt;=$E304+30)*('2_Review &amp; Audit'!$R$6:$R$505&gt;0)*(ROW('2_Review &amp; Audit'!$R$6:$R$505)&gt;$AC304),0),0)+5,""))</f>
        <v/>
      </c>
      <c r="AM304" s="96" t="str">
        <f>IF($AL304="","",INDEX('2_Review &amp; Audit'!$H:$H,$AL304))</f>
        <v/>
      </c>
      <c r="AN304" s="108" t="str">
        <f>IF($AL304="","",INDEX('2_Review &amp; Audit'!$I:$I,$AL304))</f>
        <v/>
      </c>
      <c r="AO304" s="96" t="str">
        <f>IF($AL304="","",MAX(0,INDEX('2_Review &amp; Audit'!$H:$H,$AL304)-SUMIFS($AP$7:AP303,$AL$7:AL303,$AL304)))</f>
        <v/>
      </c>
      <c r="AP304" s="96" t="str">
        <f>IF(OR($D304="",$AK304="",$AO304=""),"",MIN($AK304,$AO304))</f>
        <v/>
      </c>
      <c r="AQ304" s="117" t="str">
        <f>IF($AP304="","",$AP304*$G304)</f>
        <v/>
      </c>
      <c r="AR304" s="117" t="str">
        <f>IF($AL304="","",$H304-IF($P304="",0,$P304)-IF($Y304="",0,$Y304)-IF($AH304="",0,$AH304)-IF($AQ304="",0,$AQ304))</f>
        <v/>
      </c>
      <c r="AS304" s="117" t="str">
        <f t="shared" si="44"/>
        <v/>
      </c>
      <c r="AT304" s="96" t="str">
        <f t="shared" si="45"/>
        <v/>
      </c>
      <c r="AU304" s="96"/>
    </row>
    <row r="305" spans="1:47" ht="12.75" customHeight="1" x14ac:dyDescent="0.2">
      <c r="A305" s="96" t="str">
        <f>IFERROR(INDEX('2_Review &amp; Audit'!$F$6:$F$505,MATCH(ROW()-5,'2_Review &amp; Audit'!$AC$6:$AC$505,0)),"")</f>
        <v/>
      </c>
      <c r="B305" s="96" t="str">
        <f>IF($A305="","",INDEX('2_Review &amp; Audit'!$C$6:$C$505,MATCH(ROW()-5,'2_Review &amp; Audit'!$AC$6:$AC$505,0)))</f>
        <v/>
      </c>
      <c r="C305" s="96" t="str">
        <f>IF($A305="","",INDEX('2_Review &amp; Audit'!$D$6:$D$505,MATCH(ROW()-5,'2_Review &amp; Audit'!$AC$6:$AC$505,0)))</f>
        <v/>
      </c>
      <c r="D305" s="114" t="str">
        <f>IF($A305="","",INDEX('2_Review &amp; Audit'!$H$6:$H$505,MATCH(ROW()-5,'2_Review &amp; Audit'!$AC$6:$AC$505,0)))</f>
        <v/>
      </c>
      <c r="E305" s="108" t="str">
        <f>IF($A305="","",INDEX('2_Review &amp; Audit'!$M$6:$M$505,MATCH(ROW()-5,'2_Review &amp; Audit'!$AC$6:$AC$505,0)))</f>
        <v/>
      </c>
      <c r="F305" s="109" t="str">
        <f>IF($A305="","",IF(INDEX('2_Review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05" s="142" t="str">
        <f>IF(OR($A305="",$F305=0),"",ABS(INDEX('2_Review &amp; Audit'!$Q$6:$Q$505,MATCH(ROW()-5,'2_Review &amp; Audit'!$AC$6:$AC$505,0))/$F305))</f>
        <v/>
      </c>
      <c r="H305" s="142" t="str">
        <f>IF($A305="","",ABS(INDEX('2_Review &amp; Audit'!$Q$6:$Q$505,MATCH(ROW()-5,'2_Review &amp; Audit'!$AC$6:$AC$505,0))))</f>
        <v/>
      </c>
      <c r="I305" s="96" t="str">
        <f>IF($A305="","",INDEX('2_Review &amp; Audit'!$Y$6:$Y$505,MATCH(ROW()-5,'2_Review &amp; Audit'!$AC$6:$AC$505,0)))</f>
        <v/>
      </c>
      <c r="J305" s="110" t="str">
        <f>IF($A305="","",IFERROR(MATCH(ROW()-5,'2_Review &amp; Audit'!$AC$6:$AC$505,0)+5,""))</f>
        <v/>
      </c>
      <c r="K305" s="96" t="str" cm="1">
        <f t="array" ref="K305">IF($A305="","",IF($AU305&lt;&gt;"",IFERROR(MATCH($AU305,'2_Review &amp; Audit'!$H$6:$H$505,0)+5,""),IFERROR(MATCH(1,INDEX(('2_Review &amp; Audit'!$F$6:$F$505=$A305)*('2_Review &amp; Audit'!$I$6:$I$505&gt;=$E305-30)*('2_Review &amp; Audit'!$I$6:$I$505&lt;=$E305+30)*('2_Review &amp; Audit'!$R$6:$R$505&gt;0),0),0)+5,"")))</f>
        <v/>
      </c>
      <c r="L305" s="110" t="str" cm="1">
        <f t="array" ref="L305">IF($K305="","",INDEX('2_Review &amp; Audit'!$H:$H,$K305))</f>
        <v/>
      </c>
      <c r="M305" s="111" t="str">
        <f>IF($K305="","",INDEX('2_Review &amp; Audit'!$I:$I,$K305))</f>
        <v/>
      </c>
      <c r="N305" s="109" t="str" cm="1">
        <f t="array" ref="N305">IF($K305="","",MAX(0,INDEX('2_Review &amp; Audit'!$R:$R,$K305)-SUMIFS($O$7:O304,$K$7:K304,$K305)))</f>
        <v/>
      </c>
      <c r="O305" s="109" t="str">
        <f>IF(OR($K305="",$N305="",$F305=""),"",MIN($F305,$N305))</f>
        <v/>
      </c>
      <c r="P305" s="112" t="str">
        <f>IF($O305="","",$O305*$G305)</f>
        <v/>
      </c>
      <c r="Q305" s="112" t="str">
        <f>IF($M305="","",$H305-IF($P305="",0,$P305)-IF($Y305="",0,$Y305)-IF($AH305="",0,$AH305)-IF($AQ305="",0,$AQ305))</f>
        <v/>
      </c>
      <c r="R305" s="112" t="str">
        <f t="shared" si="41"/>
        <v/>
      </c>
      <c r="S305" s="96" t="str">
        <f>IF($M305="","",MAX(0,N($F305)-N($O305)))</f>
        <v/>
      </c>
      <c r="T305" s="96" t="str" cm="1">
        <f t="array" ref="T305">IF(OR($D305="",$S305="",N($S305)&lt;=0),"",IFERROR(MATCH(1,INDEX(('2_Review &amp; Audit'!$F$6:$F$505=$A305)*('2_Review &amp; Audit'!$I$6:$I$505&gt;=$E305-30)*('2_Review &amp; Audit'!$I$6:$I$505&lt;=$E305+30)*('2_Review &amp; Audit'!$R$6:$R$505&gt;0)*(ROW('2_Review &amp; Audit'!$R$6:$R$505)&gt;$K305),0),0)+5,""))</f>
        <v/>
      </c>
      <c r="U305" s="96" t="str" cm="1">
        <f t="array" ref="U305">IF($T305="","",INDEX('2_Review &amp; Audit'!$H:$H,$T305))</f>
        <v/>
      </c>
      <c r="V305" s="96" t="str">
        <f t="array" ref="V305">IF($T305="","",INDEX('2_Review &amp; Audit'!$I:$I,$T305))</f>
        <v/>
      </c>
      <c r="W305" s="96" t="str">
        <f t="array" ref="W305">IF($T305="","",MAX(0,INDEX('2_Review &amp; Audit'!$H:$H,$T305)-SUMIFS($X$7:X304,$T$7:T304,$T305)))</f>
        <v/>
      </c>
      <c r="X305" s="96" t="str">
        <f t="shared" si="38"/>
        <v/>
      </c>
      <c r="Y305" s="117" t="str">
        <f>IF($X305="","",$X305*$G305)</f>
        <v/>
      </c>
      <c r="Z305" s="117" t="str">
        <f>IF($T305="","",$H305-IF($P305="",0,$P305)-IF($Y305="",0,$Y305))</f>
        <v/>
      </c>
      <c r="AA305" s="117" t="str">
        <f t="shared" si="39"/>
        <v/>
      </c>
      <c r="AB305" s="96" t="str">
        <f t="shared" si="42"/>
        <v/>
      </c>
      <c r="AC305" s="96" t="str">
        <f>IF(OR($D305="",$AB305="",N($AB305)&lt;=0),"",IFERROR(MATCH(1,INDEX(('2_Review &amp; Audit'!$F$6:$F$505=$A305)*('2_Review &amp; Audit'!$I$6:$I$505&gt;=$E305-30)*('2_Review &amp; Audit'!$I$6:$I$505&lt;=$E305+30)*('2_Review &amp; Audit'!$R$6:$R$505&gt;0)*(ROW('2_Review &amp; Audit'!$R$6:$R$505)&gt;$T305),0),0)+5,""))</f>
        <v/>
      </c>
      <c r="AD305" s="96" t="str" cm="1">
        <f t="array" ref="AD305">IF($AC305="","",INDEX('2_Review &amp; Audit'!$H:$H,$AC305))</f>
        <v/>
      </c>
      <c r="AE305" s="108" t="str">
        <f>IF($AC305="","",INDEX('2_Review &amp; Audit'!$I:$I,$AC305))</f>
        <v/>
      </c>
      <c r="AF305" s="96" t="str">
        <f>IF($AC305="","",MAX(0,INDEX('2_Review &amp; Audit'!$H:$H,$AC305)-SUMIFS($AG$7:AG304,$AC$7:AC304,$AC305)))</f>
        <v/>
      </c>
      <c r="AG305" s="96" t="str">
        <f>IF(OR($D305="",$AB305="",$AF305=""),"",MIN($AB305,$AF305))</f>
        <v/>
      </c>
      <c r="AH305" s="117" t="str">
        <f>IF($AG305="","",$AG305*$G305)</f>
        <v/>
      </c>
      <c r="AI305" s="117" t="str">
        <f>IF($AC305="","",$H305-IF($P305="",0,$P305)-IF($Y305="",0,$Y305)-IF($AH305="",0,$AH305))</f>
        <v/>
      </c>
      <c r="AJ305" s="117" t="str">
        <f t="shared" si="40"/>
        <v/>
      </c>
      <c r="AK305" s="96" t="str">
        <f t="shared" si="43"/>
        <v/>
      </c>
      <c r="AL305" s="96" t="str" cm="1">
        <f t="array" ref="AL305">IF(OR($D305="",$AK305="",N($AK305)&lt;=0),"",IFERROR(MATCH(1,INDEX(('2_Review &amp; Audit'!$F$6:$F$505=$A305)*('2_Review &amp; Audit'!$I$6:$I$505&gt;=$E305-30)*('2_Review &amp; Audit'!$I$6:$I$505&lt;=$E305+30)*('2_Review &amp; Audit'!$R$6:$R$505&gt;0)*(ROW('2_Review &amp; Audit'!$R$6:$R$505)&gt;$AC305),0),0)+5,""))</f>
        <v/>
      </c>
      <c r="AM305" s="96" t="str">
        <f>IF($AL305="","",INDEX('2_Review &amp; Audit'!$H:$H,$AL305))</f>
        <v/>
      </c>
      <c r="AN305" s="108" t="str">
        <f>IF($AL305="","",INDEX('2_Review &amp; Audit'!$I:$I,$AL305))</f>
        <v/>
      </c>
      <c r="AO305" s="96" t="str">
        <f>IF($AL305="","",MAX(0,INDEX('2_Review &amp; Audit'!$H:$H,$AL305)-SUMIFS($AP$7:AP304,$AL$7:AL304,$AL305)))</f>
        <v/>
      </c>
      <c r="AP305" s="96" t="str">
        <f>IF(OR($D305="",$AK305="",$AO305=""),"",MIN($AK305,$AO305))</f>
        <v/>
      </c>
      <c r="AQ305" s="117" t="str">
        <f>IF($AP305="","",$AP305*$G305)</f>
        <v/>
      </c>
      <c r="AR305" s="117" t="str">
        <f>IF($AL305="","",$H305-IF($P305="",0,$P305)-IF($Y305="",0,$Y305)-IF($AH305="",0,$AH305)-IF($AQ305="",0,$AQ305))</f>
        <v/>
      </c>
      <c r="AS305" s="117" t="str">
        <f t="shared" si="44"/>
        <v/>
      </c>
      <c r="AT305" s="96" t="str">
        <f t="shared" si="45"/>
        <v/>
      </c>
      <c r="AU305" s="96"/>
    </row>
    <row r="306" spans="1:47" ht="12.75" customHeight="1" x14ac:dyDescent="0.2">
      <c r="A306" s="96" t="str">
        <f>IFERROR(INDEX('2_Review &amp; Audit'!$F$6:$F$505,MATCH(ROW()-5,'2_Review &amp; Audit'!$AC$6:$AC$505,0)),"")</f>
        <v/>
      </c>
      <c r="B306" s="96" t="str">
        <f>IF($A306="","",INDEX('2_Review &amp; Audit'!$C$6:$C$505,MATCH(ROW()-5,'2_Review &amp; Audit'!$AC$6:$AC$505,0)))</f>
        <v/>
      </c>
      <c r="C306" s="96" t="str">
        <f>IF($A306="","",INDEX('2_Review &amp; Audit'!$D$6:$D$505,MATCH(ROW()-5,'2_Review &amp; Audit'!$AC$6:$AC$505,0)))</f>
        <v/>
      </c>
      <c r="D306" s="114" t="str">
        <f>IF($A306="","",INDEX('2_Review &amp; Audit'!$H$6:$H$505,MATCH(ROW()-5,'2_Review &amp; Audit'!$AC$6:$AC$505,0)))</f>
        <v/>
      </c>
      <c r="E306" s="108" t="str">
        <f>IF($A306="","",INDEX('2_Review &amp; Audit'!$M$6:$M$505,MATCH(ROW()-5,'2_Review &amp; Audit'!$AC$6:$AC$505,0)))</f>
        <v/>
      </c>
      <c r="F306" s="109" t="str">
        <f>IF($A306="","",IF(INDEX('2_Review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06" s="142" t="str">
        <f>IF(OR($A306="",$F306=0),"",ABS(INDEX('2_Review &amp; Audit'!$Q$6:$Q$505,MATCH(ROW()-5,'2_Review &amp; Audit'!$AC$6:$AC$505,0))/$F306))</f>
        <v/>
      </c>
      <c r="H306" s="142" t="str">
        <f>IF($A306="","",ABS(INDEX('2_Review &amp; Audit'!$Q$6:$Q$505,MATCH(ROW()-5,'2_Review &amp; Audit'!$AC$6:$AC$505,0))))</f>
        <v/>
      </c>
      <c r="I306" s="96" t="str">
        <f>IF($A306="","",INDEX('2_Review &amp; Audit'!$Y$6:$Y$505,MATCH(ROW()-5,'2_Review &amp; Audit'!$AC$6:$AC$505,0)))</f>
        <v/>
      </c>
      <c r="J306" s="110" t="str">
        <f>IF($A306="","",IFERROR(MATCH(ROW()-5,'2_Review &amp; Audit'!$AC$6:$AC$505,0)+5,""))</f>
        <v/>
      </c>
      <c r="K306" s="96" t="str" cm="1">
        <f t="array" ref="K306">IF($A306="","",IF($AU306&lt;&gt;"",IFERROR(MATCH($AU306,'2_Review &amp; Audit'!$H$6:$H$505,0)+5,""),IFERROR(MATCH(1,INDEX(('2_Review &amp; Audit'!$F$6:$F$505=$A306)*('2_Review &amp; Audit'!$I$6:$I$505&gt;=$E306-30)*('2_Review &amp; Audit'!$I$6:$I$505&lt;=$E306+30)*('2_Review &amp; Audit'!$R$6:$R$505&gt;0),0),0)+5,"")))</f>
        <v/>
      </c>
      <c r="L306" s="110" t="str" cm="1">
        <f t="array" ref="L306">IF($K306="","",INDEX('2_Review &amp; Audit'!$H:$H,$K306))</f>
        <v/>
      </c>
      <c r="M306" s="111" t="str">
        <f>IF($K306="","",INDEX('2_Review &amp; Audit'!$I:$I,$K306))</f>
        <v/>
      </c>
      <c r="N306" s="109" t="str" cm="1">
        <f t="array" ref="N306">IF($K306="","",MAX(0,INDEX('2_Review &amp; Audit'!$R:$R,$K306)-SUMIFS($O$7:O305,$K$7:K305,$K306)))</f>
        <v/>
      </c>
      <c r="O306" s="109" t="str">
        <f>IF(OR($K306="",$N306="",$F306=""),"",MIN($F306,$N306))</f>
        <v/>
      </c>
      <c r="P306" s="112" t="str">
        <f>IF($O306="","",$O306*$G306)</f>
        <v/>
      </c>
      <c r="Q306" s="112" t="str">
        <f>IF($M306="","",$H306-IF($P306="",0,$P306)-IF($Y306="",0,$Y306)-IF($AH306="",0,$AH306)-IF($AQ306="",0,$AQ306))</f>
        <v/>
      </c>
      <c r="R306" s="112" t="str">
        <f t="shared" si="41"/>
        <v/>
      </c>
      <c r="S306" s="96" t="str">
        <f>IF($M306="","",MAX(0,N($F306)-N($O306)))</f>
        <v/>
      </c>
      <c r="T306" s="96" t="str" cm="1">
        <f t="array" ref="T306">IF(OR($D306="",$S306="",N($S306)&lt;=0),"",IFERROR(MATCH(1,INDEX(('2_Review &amp; Audit'!$F$6:$F$505=$A306)*('2_Review &amp; Audit'!$I$6:$I$505&gt;=$E306-30)*('2_Review &amp; Audit'!$I$6:$I$505&lt;=$E306+30)*('2_Review &amp; Audit'!$R$6:$R$505&gt;0)*(ROW('2_Review &amp; Audit'!$R$6:$R$505)&gt;$K306),0),0)+5,""))</f>
        <v/>
      </c>
      <c r="U306" s="96" t="str" cm="1">
        <f t="array" ref="U306">IF($T306="","",INDEX('2_Review &amp; Audit'!$H:$H,$T306))</f>
        <v/>
      </c>
      <c r="V306" s="96" t="str">
        <f t="array" ref="V306">IF($T306="","",INDEX('2_Review &amp; Audit'!$I:$I,$T306))</f>
        <v/>
      </c>
      <c r="W306" s="96" t="str">
        <f t="array" ref="W306">IF($T306="","",MAX(0,INDEX('2_Review &amp; Audit'!$H:$H,$T306)-SUMIFS($X$7:X305,$T$7:T305,$T306)))</f>
        <v/>
      </c>
      <c r="X306" s="96" t="str">
        <f t="shared" si="38"/>
        <v/>
      </c>
      <c r="Y306" s="117" t="str">
        <f>IF($X306="","",$X306*$G306)</f>
        <v/>
      </c>
      <c r="Z306" s="117" t="str">
        <f>IF($T306="","",$H306-IF($P306="",0,$P306)-IF($Y306="",0,$Y306))</f>
        <v/>
      </c>
      <c r="AA306" s="117" t="str">
        <f t="shared" si="39"/>
        <v/>
      </c>
      <c r="AB306" s="96" t="str">
        <f t="shared" si="42"/>
        <v/>
      </c>
      <c r="AC306" s="96" t="str">
        <f>IF(OR($D306="",$AB306="",N($AB306)&lt;=0),"",IFERROR(MATCH(1,INDEX(('2_Review &amp; Audit'!$F$6:$F$505=$A306)*('2_Review &amp; Audit'!$I$6:$I$505&gt;=$E306-30)*('2_Review &amp; Audit'!$I$6:$I$505&lt;=$E306+30)*('2_Review &amp; Audit'!$R$6:$R$505&gt;0)*(ROW('2_Review &amp; Audit'!$R$6:$R$505)&gt;$T306),0),0)+5,""))</f>
        <v/>
      </c>
      <c r="AD306" s="96" t="str" cm="1">
        <f t="array" ref="AD306">IF($AC306="","",INDEX('2_Review &amp; Audit'!$H:$H,$AC306))</f>
        <v/>
      </c>
      <c r="AE306" s="108" t="str">
        <f>IF($AC306="","",INDEX('2_Review &amp; Audit'!$I:$I,$AC306))</f>
        <v/>
      </c>
      <c r="AF306" s="96" t="str">
        <f>IF($AC306="","",MAX(0,INDEX('2_Review &amp; Audit'!$H:$H,$AC306)-SUMIFS($AG$7:AG305,$AC$7:AC305,$AC306)))</f>
        <v/>
      </c>
      <c r="AG306" s="96" t="str">
        <f>IF(OR($D306="",$AB306="",$AF306=""),"",MIN($AB306,$AF306))</f>
        <v/>
      </c>
      <c r="AH306" s="117" t="str">
        <f>IF($AG306="","",$AG306*$G306)</f>
        <v/>
      </c>
      <c r="AI306" s="117" t="str">
        <f>IF($AC306="","",$H306-IF($P306="",0,$P306)-IF($Y306="",0,$Y306)-IF($AH306="",0,$AH306))</f>
        <v/>
      </c>
      <c r="AJ306" s="117" t="str">
        <f t="shared" si="40"/>
        <v/>
      </c>
      <c r="AK306" s="96" t="str">
        <f t="shared" si="43"/>
        <v/>
      </c>
      <c r="AL306" s="96" t="str" cm="1">
        <f t="array" ref="AL306">IF(OR($D306="",$AK306="",N($AK306)&lt;=0),"",IFERROR(MATCH(1,INDEX(('2_Review &amp; Audit'!$F$6:$F$505=$A306)*('2_Review &amp; Audit'!$I$6:$I$505&gt;=$E306-30)*('2_Review &amp; Audit'!$I$6:$I$505&lt;=$E306+30)*('2_Review &amp; Audit'!$R$6:$R$505&gt;0)*(ROW('2_Review &amp; Audit'!$R$6:$R$505)&gt;$AC306),0),0)+5,""))</f>
        <v/>
      </c>
      <c r="AM306" s="96" t="str">
        <f>IF($AL306="","",INDEX('2_Review &amp; Audit'!$H:$H,$AL306))</f>
        <v/>
      </c>
      <c r="AN306" s="108" t="str">
        <f>IF($AL306="","",INDEX('2_Review &amp; Audit'!$I:$I,$AL306))</f>
        <v/>
      </c>
      <c r="AO306" s="96" t="str">
        <f>IF($AL306="","",MAX(0,INDEX('2_Review &amp; Audit'!$H:$H,$AL306)-SUMIFS($AP$7:AP305,$AL$7:AL305,$AL306)))</f>
        <v/>
      </c>
      <c r="AP306" s="96" t="str">
        <f>IF(OR($D306="",$AK306="",$AO306=""),"",MIN($AK306,$AO306))</f>
        <v/>
      </c>
      <c r="AQ306" s="117" t="str">
        <f>IF($AP306="","",$AP306*$G306)</f>
        <v/>
      </c>
      <c r="AR306" s="117" t="str">
        <f>IF($AL306="","",$H306-IF($P306="",0,$P306)-IF($Y306="",0,$Y306)-IF($AH306="",0,$AH306)-IF($AQ306="",0,$AQ306))</f>
        <v/>
      </c>
      <c r="AS306" s="117" t="str">
        <f t="shared" si="44"/>
        <v/>
      </c>
      <c r="AT306" s="96" t="str">
        <f t="shared" si="45"/>
        <v/>
      </c>
      <c r="AU306" s="96"/>
    </row>
    <row r="307" spans="1:47" ht="12.75" customHeight="1" x14ac:dyDescent="0.2">
      <c r="A307" s="96" t="str">
        <f>IFERROR(INDEX('2_Review &amp; Audit'!$F$6:$F$505,MATCH(ROW()-5,'2_Review &amp; Audit'!$AC$6:$AC$505,0)),"")</f>
        <v/>
      </c>
      <c r="B307" s="96" t="str">
        <f>IF($A307="","",INDEX('2_Review &amp; Audit'!$C$6:$C$505,MATCH(ROW()-5,'2_Review &amp; Audit'!$AC$6:$AC$505,0)))</f>
        <v/>
      </c>
      <c r="C307" s="96" t="str">
        <f>IF($A307="","",INDEX('2_Review &amp; Audit'!$D$6:$D$505,MATCH(ROW()-5,'2_Review &amp; Audit'!$AC$6:$AC$505,0)))</f>
        <v/>
      </c>
      <c r="D307" s="114" t="str">
        <f>IF($A307="","",INDEX('2_Review &amp; Audit'!$H$6:$H$505,MATCH(ROW()-5,'2_Review &amp; Audit'!$AC$6:$AC$505,0)))</f>
        <v/>
      </c>
      <c r="E307" s="108" t="str">
        <f>IF($A307="","",INDEX('2_Review &amp; Audit'!$M$6:$M$505,MATCH(ROW()-5,'2_Review &amp; Audit'!$AC$6:$AC$505,0)))</f>
        <v/>
      </c>
      <c r="F307" s="109" t="str">
        <f>IF($A307="","",IF(INDEX('2_Review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07" s="142" t="str">
        <f>IF(OR($A307="",$F307=0),"",ABS(INDEX('2_Review &amp; Audit'!$Q$6:$Q$505,MATCH(ROW()-5,'2_Review &amp; Audit'!$AC$6:$AC$505,0))/$F307))</f>
        <v/>
      </c>
      <c r="H307" s="142" t="str">
        <f>IF($A307="","",ABS(INDEX('2_Review &amp; Audit'!$Q$6:$Q$505,MATCH(ROW()-5,'2_Review &amp; Audit'!$AC$6:$AC$505,0))))</f>
        <v/>
      </c>
      <c r="I307" s="96" t="str">
        <f>IF($A307="","",INDEX('2_Review &amp; Audit'!$Y$6:$Y$505,MATCH(ROW()-5,'2_Review &amp; Audit'!$AC$6:$AC$505,0)))</f>
        <v/>
      </c>
      <c r="J307" s="110" t="str">
        <f>IF($A307="","",IFERROR(MATCH(ROW()-5,'2_Review &amp; Audit'!$AC$6:$AC$505,0)+5,""))</f>
        <v/>
      </c>
      <c r="K307" s="96" t="str" cm="1">
        <f t="array" ref="K307">IF($A307="","",IF($AU307&lt;&gt;"",IFERROR(MATCH($AU307,'2_Review &amp; Audit'!$H$6:$H$505,0)+5,""),IFERROR(MATCH(1,INDEX(('2_Review &amp; Audit'!$F$6:$F$505=$A307)*('2_Review &amp; Audit'!$I$6:$I$505&gt;=$E307-30)*('2_Review &amp; Audit'!$I$6:$I$505&lt;=$E307+30)*('2_Review &amp; Audit'!$R$6:$R$505&gt;0),0),0)+5,"")))</f>
        <v/>
      </c>
      <c r="L307" s="110" t="str" cm="1">
        <f t="array" ref="L307">IF($K307="","",INDEX('2_Review &amp; Audit'!$H:$H,$K307))</f>
        <v/>
      </c>
      <c r="M307" s="111" t="str">
        <f>IF($K307="","",INDEX('2_Review &amp; Audit'!$I:$I,$K307))</f>
        <v/>
      </c>
      <c r="N307" s="109" t="str" cm="1">
        <f t="array" ref="N307">IF($K307="","",MAX(0,INDEX('2_Review &amp; Audit'!$R:$R,$K307)-SUMIFS($O$7:O306,$K$7:K306,$K307)))</f>
        <v/>
      </c>
      <c r="O307" s="109" t="str">
        <f>IF(OR($K307="",$N307="",$F307=""),"",MIN($F307,$N307))</f>
        <v/>
      </c>
      <c r="P307" s="112" t="str">
        <f>IF($O307="","",$O307*$G307)</f>
        <v/>
      </c>
      <c r="Q307" s="112" t="str">
        <f>IF($M307="","",$H307-IF($P307="",0,$P307)-IF($Y307="",0,$Y307)-IF($AH307="",0,$AH307)-IF($AQ307="",0,$AQ307))</f>
        <v/>
      </c>
      <c r="R307" s="112" t="str">
        <f t="shared" si="41"/>
        <v/>
      </c>
      <c r="S307" s="96" t="str">
        <f>IF($M307="","",MAX(0,N($F307)-N($O307)))</f>
        <v/>
      </c>
      <c r="T307" s="96" t="str" cm="1">
        <f t="array" ref="T307">IF(OR($D307="",$S307="",N($S307)&lt;=0),"",IFERROR(MATCH(1,INDEX(('2_Review &amp; Audit'!$F$6:$F$505=$A307)*('2_Review &amp; Audit'!$I$6:$I$505&gt;=$E307-30)*('2_Review &amp; Audit'!$I$6:$I$505&lt;=$E307+30)*('2_Review &amp; Audit'!$R$6:$R$505&gt;0)*(ROW('2_Review &amp; Audit'!$R$6:$R$505)&gt;$K307),0),0)+5,""))</f>
        <v/>
      </c>
      <c r="U307" s="96" t="str" cm="1">
        <f t="array" ref="U307">IF($T307="","",INDEX('2_Review &amp; Audit'!$H:$H,$T307))</f>
        <v/>
      </c>
      <c r="V307" s="96" t="str">
        <f t="array" ref="V307">IF($T307="","",INDEX('2_Review &amp; Audit'!$I:$I,$T307))</f>
        <v/>
      </c>
      <c r="W307" s="96" t="str">
        <f t="array" ref="W307">IF($T307="","",MAX(0,INDEX('2_Review &amp; Audit'!$H:$H,$T307)-SUMIFS($X$7:X306,$T$7:T306,$T307)))</f>
        <v/>
      </c>
      <c r="X307" s="96" t="str">
        <f t="shared" si="38"/>
        <v/>
      </c>
      <c r="Y307" s="117" t="str">
        <f>IF($X307="","",$X307*$G307)</f>
        <v/>
      </c>
      <c r="Z307" s="117" t="str">
        <f>IF($T307="","",$H307-IF($P307="",0,$P307)-IF($Y307="",0,$Y307))</f>
        <v/>
      </c>
      <c r="AA307" s="117" t="str">
        <f t="shared" si="39"/>
        <v/>
      </c>
      <c r="AB307" s="96" t="str">
        <f t="shared" si="42"/>
        <v/>
      </c>
      <c r="AC307" s="96" t="str">
        <f>IF(OR($D307="",$AB307="",N($AB307)&lt;=0),"",IFERROR(MATCH(1,INDEX(('2_Review &amp; Audit'!$F$6:$F$505=$A307)*('2_Review &amp; Audit'!$I$6:$I$505&gt;=$E307-30)*('2_Review &amp; Audit'!$I$6:$I$505&lt;=$E307+30)*('2_Review &amp; Audit'!$R$6:$R$505&gt;0)*(ROW('2_Review &amp; Audit'!$R$6:$R$505)&gt;$T307),0),0)+5,""))</f>
        <v/>
      </c>
      <c r="AD307" s="96" t="str" cm="1">
        <f t="array" ref="AD307">IF($AC307="","",INDEX('2_Review &amp; Audit'!$H:$H,$AC307))</f>
        <v/>
      </c>
      <c r="AE307" s="108" t="str">
        <f>IF($AC307="","",INDEX('2_Review &amp; Audit'!$I:$I,$AC307))</f>
        <v/>
      </c>
      <c r="AF307" s="96" t="str">
        <f>IF($AC307="","",MAX(0,INDEX('2_Review &amp; Audit'!$H:$H,$AC307)-SUMIFS($AG$7:AG306,$AC$7:AC306,$AC307)))</f>
        <v/>
      </c>
      <c r="AG307" s="96" t="str">
        <f>IF(OR($D307="",$AB307="",$AF307=""),"",MIN($AB307,$AF307))</f>
        <v/>
      </c>
      <c r="AH307" s="117" t="str">
        <f>IF($AG307="","",$AG307*$G307)</f>
        <v/>
      </c>
      <c r="AI307" s="117" t="str">
        <f>IF($AC307="","",$H307-IF($P307="",0,$P307)-IF($Y307="",0,$Y307)-IF($AH307="",0,$AH307))</f>
        <v/>
      </c>
      <c r="AJ307" s="117" t="str">
        <f t="shared" si="40"/>
        <v/>
      </c>
      <c r="AK307" s="96" t="str">
        <f t="shared" si="43"/>
        <v/>
      </c>
      <c r="AL307" s="96" t="str" cm="1">
        <f t="array" ref="AL307">IF(OR($D307="",$AK307="",N($AK307)&lt;=0),"",IFERROR(MATCH(1,INDEX(('2_Review &amp; Audit'!$F$6:$F$505=$A307)*('2_Review &amp; Audit'!$I$6:$I$505&gt;=$E307-30)*('2_Review &amp; Audit'!$I$6:$I$505&lt;=$E307+30)*('2_Review &amp; Audit'!$R$6:$R$505&gt;0)*(ROW('2_Review &amp; Audit'!$R$6:$R$505)&gt;$AC307),0),0)+5,""))</f>
        <v/>
      </c>
      <c r="AM307" s="96" t="str">
        <f>IF($AL307="","",INDEX('2_Review &amp; Audit'!$H:$H,$AL307))</f>
        <v/>
      </c>
      <c r="AN307" s="108" t="str">
        <f>IF($AL307="","",INDEX('2_Review &amp; Audit'!$I:$I,$AL307))</f>
        <v/>
      </c>
      <c r="AO307" s="96" t="str">
        <f>IF($AL307="","",MAX(0,INDEX('2_Review &amp; Audit'!$H:$H,$AL307)-SUMIFS($AP$7:AP306,$AL$7:AL306,$AL307)))</f>
        <v/>
      </c>
      <c r="AP307" s="96" t="str">
        <f>IF(OR($D307="",$AK307="",$AO307=""),"",MIN($AK307,$AO307))</f>
        <v/>
      </c>
      <c r="AQ307" s="117" t="str">
        <f>IF($AP307="","",$AP307*$G307)</f>
        <v/>
      </c>
      <c r="AR307" s="117" t="str">
        <f>IF($AL307="","",$H307-IF($P307="",0,$P307)-IF($Y307="",0,$Y307)-IF($AH307="",0,$AH307)-IF($AQ307="",0,$AQ307))</f>
        <v/>
      </c>
      <c r="AS307" s="117" t="str">
        <f t="shared" si="44"/>
        <v/>
      </c>
      <c r="AT307" s="96" t="str">
        <f t="shared" si="45"/>
        <v/>
      </c>
      <c r="AU307" s="96"/>
    </row>
    <row r="308" spans="1:47" ht="12.75" customHeight="1" x14ac:dyDescent="0.2">
      <c r="A308" s="96" t="str">
        <f>IFERROR(INDEX('2_Review &amp; Audit'!$F$6:$F$505,MATCH(ROW()-5,'2_Review &amp; Audit'!$AC$6:$AC$505,0)),"")</f>
        <v/>
      </c>
      <c r="B308" s="96" t="str">
        <f>IF($A308="","",INDEX('2_Review &amp; Audit'!$C$6:$C$505,MATCH(ROW()-5,'2_Review &amp; Audit'!$AC$6:$AC$505,0)))</f>
        <v/>
      </c>
      <c r="C308" s="96" t="str">
        <f>IF($A308="","",INDEX('2_Review &amp; Audit'!$D$6:$D$505,MATCH(ROW()-5,'2_Review &amp; Audit'!$AC$6:$AC$505,0)))</f>
        <v/>
      </c>
      <c r="D308" s="114" t="str">
        <f>IF($A308="","",INDEX('2_Review &amp; Audit'!$H$6:$H$505,MATCH(ROW()-5,'2_Review &amp; Audit'!$AC$6:$AC$505,0)))</f>
        <v/>
      </c>
      <c r="E308" s="108" t="str">
        <f>IF($A308="","",INDEX('2_Review &amp; Audit'!$M$6:$M$505,MATCH(ROW()-5,'2_Review &amp; Audit'!$AC$6:$AC$505,0)))</f>
        <v/>
      </c>
      <c r="F308" s="109" t="str">
        <f>IF($A308="","",IF(INDEX('2_Review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08" s="142" t="str">
        <f>IF(OR($A308="",$F308=0),"",ABS(INDEX('2_Review &amp; Audit'!$Q$6:$Q$505,MATCH(ROW()-5,'2_Review &amp; Audit'!$AC$6:$AC$505,0))/$F308))</f>
        <v/>
      </c>
      <c r="H308" s="142" t="str">
        <f>IF($A308="","",ABS(INDEX('2_Review &amp; Audit'!$Q$6:$Q$505,MATCH(ROW()-5,'2_Review &amp; Audit'!$AC$6:$AC$505,0))))</f>
        <v/>
      </c>
      <c r="I308" s="96" t="str">
        <f>IF($A308="","",INDEX('2_Review &amp; Audit'!$Y$6:$Y$505,MATCH(ROW()-5,'2_Review &amp; Audit'!$AC$6:$AC$505,0)))</f>
        <v/>
      </c>
      <c r="J308" s="110" t="str">
        <f>IF($A308="","",IFERROR(MATCH(ROW()-5,'2_Review &amp; Audit'!$AC$6:$AC$505,0)+5,""))</f>
        <v/>
      </c>
      <c r="K308" s="96" t="str" cm="1">
        <f t="array" ref="K308">IF($A308="","",IF($AU308&lt;&gt;"",IFERROR(MATCH($AU308,'2_Review &amp; Audit'!$H$6:$H$505,0)+5,""),IFERROR(MATCH(1,INDEX(('2_Review &amp; Audit'!$F$6:$F$505=$A308)*('2_Review &amp; Audit'!$I$6:$I$505&gt;=$E308-30)*('2_Review &amp; Audit'!$I$6:$I$505&lt;=$E308+30)*('2_Review &amp; Audit'!$R$6:$R$505&gt;0),0),0)+5,"")))</f>
        <v/>
      </c>
      <c r="L308" s="110" t="str" cm="1">
        <f t="array" ref="L308">IF($K308="","",INDEX('2_Review &amp; Audit'!$H:$H,$K308))</f>
        <v/>
      </c>
      <c r="M308" s="111" t="str">
        <f>IF($K308="","",INDEX('2_Review &amp; Audit'!$I:$I,$K308))</f>
        <v/>
      </c>
      <c r="N308" s="109" t="str" cm="1">
        <f t="array" ref="N308">IF($K308="","",MAX(0,INDEX('2_Review &amp; Audit'!$R:$R,$K308)-SUMIFS($O$7:O307,$K$7:K307,$K308)))</f>
        <v/>
      </c>
      <c r="O308" s="109" t="str">
        <f>IF(OR($K308="",$N308="",$F308=""),"",MIN($F308,$N308))</f>
        <v/>
      </c>
      <c r="P308" s="112" t="str">
        <f>IF($O308="","",$O308*$G308)</f>
        <v/>
      </c>
      <c r="Q308" s="112" t="str">
        <f>IF($M308="","",$H308-IF($P308="",0,$P308)-IF($Y308="",0,$Y308)-IF($AH308="",0,$AH308)-IF($AQ308="",0,$AQ308))</f>
        <v/>
      </c>
      <c r="R308" s="112" t="str">
        <f t="shared" si="41"/>
        <v/>
      </c>
      <c r="S308" s="96" t="str">
        <f>IF($M308="","",MAX(0,N($F308)-N($O308)))</f>
        <v/>
      </c>
      <c r="T308" s="96" t="str" cm="1">
        <f t="array" ref="T308">IF(OR($D308="",$S308="",N($S308)&lt;=0),"",IFERROR(MATCH(1,INDEX(('2_Review &amp; Audit'!$F$6:$F$505=$A308)*('2_Review &amp; Audit'!$I$6:$I$505&gt;=$E308-30)*('2_Review &amp; Audit'!$I$6:$I$505&lt;=$E308+30)*('2_Review &amp; Audit'!$R$6:$R$505&gt;0)*(ROW('2_Review &amp; Audit'!$R$6:$R$505)&gt;$K308),0),0)+5,""))</f>
        <v/>
      </c>
      <c r="U308" s="96" t="str" cm="1">
        <f t="array" ref="U308">IF($T308="","",INDEX('2_Review &amp; Audit'!$H:$H,$T308))</f>
        <v/>
      </c>
      <c r="V308" s="96" t="str">
        <f t="array" ref="V308">IF($T308="","",INDEX('2_Review &amp; Audit'!$I:$I,$T308))</f>
        <v/>
      </c>
      <c r="W308" s="96" t="str">
        <f t="array" ref="W308">IF($T308="","",MAX(0,INDEX('2_Review &amp; Audit'!$H:$H,$T308)-SUMIFS($X$7:X307,$T$7:T307,$T308)))</f>
        <v/>
      </c>
      <c r="X308" s="96" t="str">
        <f t="shared" si="38"/>
        <v/>
      </c>
      <c r="Y308" s="117" t="str">
        <f>IF($X308="","",$X308*$G308)</f>
        <v/>
      </c>
      <c r="Z308" s="117" t="str">
        <f>IF($T308="","",$H308-IF($P308="",0,$P308)-IF($Y308="",0,$Y308))</f>
        <v/>
      </c>
      <c r="AA308" s="117" t="str">
        <f t="shared" si="39"/>
        <v/>
      </c>
      <c r="AB308" s="96" t="str">
        <f t="shared" si="42"/>
        <v/>
      </c>
      <c r="AC308" s="96" t="str">
        <f>IF(OR($D308="",$AB308="",N($AB308)&lt;=0),"",IFERROR(MATCH(1,INDEX(('2_Review &amp; Audit'!$F$6:$F$505=$A308)*('2_Review &amp; Audit'!$I$6:$I$505&gt;=$E308-30)*('2_Review &amp; Audit'!$I$6:$I$505&lt;=$E308+30)*('2_Review &amp; Audit'!$R$6:$R$505&gt;0)*(ROW('2_Review &amp; Audit'!$R$6:$R$505)&gt;$T308),0),0)+5,""))</f>
        <v/>
      </c>
      <c r="AD308" s="96" t="str" cm="1">
        <f t="array" ref="AD308">IF($AC308="","",INDEX('2_Review &amp; Audit'!$H:$H,$AC308))</f>
        <v/>
      </c>
      <c r="AE308" s="108" t="str">
        <f>IF($AC308="","",INDEX('2_Review &amp; Audit'!$I:$I,$AC308))</f>
        <v/>
      </c>
      <c r="AF308" s="96" t="str">
        <f>IF($AC308="","",MAX(0,INDEX('2_Review &amp; Audit'!$H:$H,$AC308)-SUMIFS($AG$7:AG307,$AC$7:AC307,$AC308)))</f>
        <v/>
      </c>
      <c r="AG308" s="96" t="str">
        <f>IF(OR($D308="",$AB308="",$AF308=""),"",MIN($AB308,$AF308))</f>
        <v/>
      </c>
      <c r="AH308" s="117" t="str">
        <f>IF($AG308="","",$AG308*$G308)</f>
        <v/>
      </c>
      <c r="AI308" s="117" t="str">
        <f>IF($AC308="","",$H308-IF($P308="",0,$P308)-IF($Y308="",0,$Y308)-IF($AH308="",0,$AH308))</f>
        <v/>
      </c>
      <c r="AJ308" s="117" t="str">
        <f t="shared" si="40"/>
        <v/>
      </c>
      <c r="AK308" s="96" t="str">
        <f t="shared" si="43"/>
        <v/>
      </c>
      <c r="AL308" s="96" t="str" cm="1">
        <f t="array" ref="AL308">IF(OR($D308="",$AK308="",N($AK308)&lt;=0),"",IFERROR(MATCH(1,INDEX(('2_Review &amp; Audit'!$F$6:$F$505=$A308)*('2_Review &amp; Audit'!$I$6:$I$505&gt;=$E308-30)*('2_Review &amp; Audit'!$I$6:$I$505&lt;=$E308+30)*('2_Review &amp; Audit'!$R$6:$R$505&gt;0)*(ROW('2_Review &amp; Audit'!$R$6:$R$505)&gt;$AC308),0),0)+5,""))</f>
        <v/>
      </c>
      <c r="AM308" s="96" t="str">
        <f>IF($AL308="","",INDEX('2_Review &amp; Audit'!$H:$H,$AL308))</f>
        <v/>
      </c>
      <c r="AN308" s="108" t="str">
        <f>IF($AL308="","",INDEX('2_Review &amp; Audit'!$I:$I,$AL308))</f>
        <v/>
      </c>
      <c r="AO308" s="96" t="str">
        <f>IF($AL308="","",MAX(0,INDEX('2_Review &amp; Audit'!$H:$H,$AL308)-SUMIFS($AP$7:AP307,$AL$7:AL307,$AL308)))</f>
        <v/>
      </c>
      <c r="AP308" s="96" t="str">
        <f>IF(OR($D308="",$AK308="",$AO308=""),"",MIN($AK308,$AO308))</f>
        <v/>
      </c>
      <c r="AQ308" s="117" t="str">
        <f>IF($AP308="","",$AP308*$G308)</f>
        <v/>
      </c>
      <c r="AR308" s="117" t="str">
        <f>IF($AL308="","",$H308-IF($P308="",0,$P308)-IF($Y308="",0,$Y308)-IF($AH308="",0,$AH308)-IF($AQ308="",0,$AQ308))</f>
        <v/>
      </c>
      <c r="AS308" s="117" t="str">
        <f t="shared" si="44"/>
        <v/>
      </c>
      <c r="AT308" s="96" t="str">
        <f t="shared" si="45"/>
        <v/>
      </c>
      <c r="AU308" s="96"/>
    </row>
    <row r="309" spans="1:47" ht="12.75" customHeight="1" x14ac:dyDescent="0.2">
      <c r="A309" s="96" t="str">
        <f>IFERROR(INDEX('2_Review &amp; Audit'!$F$6:$F$505,MATCH(ROW()-5,'2_Review &amp; Audit'!$AC$6:$AC$505,0)),"")</f>
        <v/>
      </c>
      <c r="B309" s="96" t="str">
        <f>IF($A309="","",INDEX('2_Review &amp; Audit'!$C$6:$C$505,MATCH(ROW()-5,'2_Review &amp; Audit'!$AC$6:$AC$505,0)))</f>
        <v/>
      </c>
      <c r="C309" s="96" t="str">
        <f>IF($A309="","",INDEX('2_Review &amp; Audit'!$D$6:$D$505,MATCH(ROW()-5,'2_Review &amp; Audit'!$AC$6:$AC$505,0)))</f>
        <v/>
      </c>
      <c r="D309" s="114" t="str">
        <f>IF($A309="","",INDEX('2_Review &amp; Audit'!$H$6:$H$505,MATCH(ROW()-5,'2_Review &amp; Audit'!$AC$6:$AC$505,0)))</f>
        <v/>
      </c>
      <c r="E309" s="108" t="str">
        <f>IF($A309="","",INDEX('2_Review &amp; Audit'!$M$6:$M$505,MATCH(ROW()-5,'2_Review &amp; Audit'!$AC$6:$AC$505,0)))</f>
        <v/>
      </c>
      <c r="F309" s="109" t="str">
        <f>IF($A309="","",IF(INDEX('2_Review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09" s="142" t="str">
        <f>IF(OR($A309="",$F309=0),"",ABS(INDEX('2_Review &amp; Audit'!$Q$6:$Q$505,MATCH(ROW()-5,'2_Review &amp; Audit'!$AC$6:$AC$505,0))/$F309))</f>
        <v/>
      </c>
      <c r="H309" s="142" t="str">
        <f>IF($A309="","",ABS(INDEX('2_Review &amp; Audit'!$Q$6:$Q$505,MATCH(ROW()-5,'2_Review &amp; Audit'!$AC$6:$AC$505,0))))</f>
        <v/>
      </c>
      <c r="I309" s="96" t="str">
        <f>IF($A309="","",INDEX('2_Review &amp; Audit'!$Y$6:$Y$505,MATCH(ROW()-5,'2_Review &amp; Audit'!$AC$6:$AC$505,0)))</f>
        <v/>
      </c>
      <c r="J309" s="110" t="str">
        <f>IF($A309="","",IFERROR(MATCH(ROW()-5,'2_Review &amp; Audit'!$AC$6:$AC$505,0)+5,""))</f>
        <v/>
      </c>
      <c r="K309" s="96" t="str" cm="1">
        <f t="array" ref="K309">IF($A309="","",IF($AU309&lt;&gt;"",IFERROR(MATCH($AU309,'2_Review &amp; Audit'!$H$6:$H$505,0)+5,""),IFERROR(MATCH(1,INDEX(('2_Review &amp; Audit'!$F$6:$F$505=$A309)*('2_Review &amp; Audit'!$I$6:$I$505&gt;=$E309-30)*('2_Review &amp; Audit'!$I$6:$I$505&lt;=$E309+30)*('2_Review &amp; Audit'!$R$6:$R$505&gt;0),0),0)+5,"")))</f>
        <v/>
      </c>
      <c r="L309" s="110" t="str" cm="1">
        <f t="array" ref="L309">IF($K309="","",INDEX('2_Review &amp; Audit'!$H:$H,$K309))</f>
        <v/>
      </c>
      <c r="M309" s="111" t="str">
        <f>IF($K309="","",INDEX('2_Review &amp; Audit'!$I:$I,$K309))</f>
        <v/>
      </c>
      <c r="N309" s="109" t="str" cm="1">
        <f t="array" ref="N309">IF($K309="","",MAX(0,INDEX('2_Review &amp; Audit'!$R:$R,$K309)-SUMIFS($O$7:O308,$K$7:K308,$K309)))</f>
        <v/>
      </c>
      <c r="O309" s="109" t="str">
        <f>IF(OR($K309="",$N309="",$F309=""),"",MIN($F309,$N309))</f>
        <v/>
      </c>
      <c r="P309" s="112" t="str">
        <f>IF($O309="","",$O309*$G309)</f>
        <v/>
      </c>
      <c r="Q309" s="112" t="str">
        <f>IF($M309="","",$H309-IF($P309="",0,$P309)-IF($Y309="",0,$Y309)-IF($AH309="",0,$AH309)-IF($AQ309="",0,$AQ309))</f>
        <v/>
      </c>
      <c r="R309" s="112" t="str">
        <f t="shared" si="41"/>
        <v/>
      </c>
      <c r="S309" s="96" t="str">
        <f>IF($M309="","",MAX(0,N($F309)-N($O309)))</f>
        <v/>
      </c>
      <c r="T309" s="96" t="str" cm="1">
        <f t="array" ref="T309">IF(OR($D309="",$S309="",N($S309)&lt;=0),"",IFERROR(MATCH(1,INDEX(('2_Review &amp; Audit'!$F$6:$F$505=$A309)*('2_Review &amp; Audit'!$I$6:$I$505&gt;=$E309-30)*('2_Review &amp; Audit'!$I$6:$I$505&lt;=$E309+30)*('2_Review &amp; Audit'!$R$6:$R$505&gt;0)*(ROW('2_Review &amp; Audit'!$R$6:$R$505)&gt;$K309),0),0)+5,""))</f>
        <v/>
      </c>
      <c r="U309" s="96" t="str" cm="1">
        <f t="array" ref="U309">IF($T309="","",INDEX('2_Review &amp; Audit'!$H:$H,$T309))</f>
        <v/>
      </c>
      <c r="V309" s="96" t="str">
        <f t="array" ref="V309">IF($T309="","",INDEX('2_Review &amp; Audit'!$I:$I,$T309))</f>
        <v/>
      </c>
      <c r="W309" s="96" t="str">
        <f t="array" ref="W309">IF($T309="","",MAX(0,INDEX('2_Review &amp; Audit'!$H:$H,$T309)-SUMIFS($X$7:X308,$T$7:T308,$T309)))</f>
        <v/>
      </c>
      <c r="X309" s="96" t="str">
        <f t="shared" si="38"/>
        <v/>
      </c>
      <c r="Y309" s="117" t="str">
        <f>IF($X309="","",$X309*$G309)</f>
        <v/>
      </c>
      <c r="Z309" s="117" t="str">
        <f>IF($T309="","",$H309-IF($P309="",0,$P309)-IF($Y309="",0,$Y309))</f>
        <v/>
      </c>
      <c r="AA309" s="117" t="str">
        <f t="shared" si="39"/>
        <v/>
      </c>
      <c r="AB309" s="96" t="str">
        <f t="shared" si="42"/>
        <v/>
      </c>
      <c r="AC309" s="96" t="str">
        <f>IF(OR($D309="",$AB309="",N($AB309)&lt;=0),"",IFERROR(MATCH(1,INDEX(('2_Review &amp; Audit'!$F$6:$F$505=$A309)*('2_Review &amp; Audit'!$I$6:$I$505&gt;=$E309-30)*('2_Review &amp; Audit'!$I$6:$I$505&lt;=$E309+30)*('2_Review &amp; Audit'!$R$6:$R$505&gt;0)*(ROW('2_Review &amp; Audit'!$R$6:$R$505)&gt;$T309),0),0)+5,""))</f>
        <v/>
      </c>
      <c r="AD309" s="96" t="str" cm="1">
        <f t="array" ref="AD309">IF($AC309="","",INDEX('2_Review &amp; Audit'!$H:$H,$AC309))</f>
        <v/>
      </c>
      <c r="AE309" s="108" t="str">
        <f>IF($AC309="","",INDEX('2_Review &amp; Audit'!$I:$I,$AC309))</f>
        <v/>
      </c>
      <c r="AF309" s="96" t="str">
        <f>IF($AC309="","",MAX(0,INDEX('2_Review &amp; Audit'!$H:$H,$AC309)-SUMIFS($AG$7:AG308,$AC$7:AC308,$AC309)))</f>
        <v/>
      </c>
      <c r="AG309" s="96" t="str">
        <f>IF(OR($D309="",$AB309="",$AF309=""),"",MIN($AB309,$AF309))</f>
        <v/>
      </c>
      <c r="AH309" s="117" t="str">
        <f>IF($AG309="","",$AG309*$G309)</f>
        <v/>
      </c>
      <c r="AI309" s="117" t="str">
        <f>IF($AC309="","",$H309-IF($P309="",0,$P309)-IF($Y309="",0,$Y309)-IF($AH309="",0,$AH309))</f>
        <v/>
      </c>
      <c r="AJ309" s="117" t="str">
        <f t="shared" si="40"/>
        <v/>
      </c>
      <c r="AK309" s="96" t="str">
        <f t="shared" si="43"/>
        <v/>
      </c>
      <c r="AL309" s="96" t="str" cm="1">
        <f t="array" ref="AL309">IF(OR($D309="",$AK309="",N($AK309)&lt;=0),"",IFERROR(MATCH(1,INDEX(('2_Review &amp; Audit'!$F$6:$F$505=$A309)*('2_Review &amp; Audit'!$I$6:$I$505&gt;=$E309-30)*('2_Review &amp; Audit'!$I$6:$I$505&lt;=$E309+30)*('2_Review &amp; Audit'!$R$6:$R$505&gt;0)*(ROW('2_Review &amp; Audit'!$R$6:$R$505)&gt;$AC309),0),0)+5,""))</f>
        <v/>
      </c>
      <c r="AM309" s="96" t="str">
        <f>IF($AL309="","",INDEX('2_Review &amp; Audit'!$H:$H,$AL309))</f>
        <v/>
      </c>
      <c r="AN309" s="108" t="str">
        <f>IF($AL309="","",INDEX('2_Review &amp; Audit'!$I:$I,$AL309))</f>
        <v/>
      </c>
      <c r="AO309" s="96" t="str">
        <f>IF($AL309="","",MAX(0,INDEX('2_Review &amp; Audit'!$H:$H,$AL309)-SUMIFS($AP$7:AP308,$AL$7:AL308,$AL309)))</f>
        <v/>
      </c>
      <c r="AP309" s="96" t="str">
        <f>IF(OR($D309="",$AK309="",$AO309=""),"",MIN($AK309,$AO309))</f>
        <v/>
      </c>
      <c r="AQ309" s="117" t="str">
        <f>IF($AP309="","",$AP309*$G309)</f>
        <v/>
      </c>
      <c r="AR309" s="117" t="str">
        <f>IF($AL309="","",$H309-IF($P309="",0,$P309)-IF($Y309="",0,$Y309)-IF($AH309="",0,$AH309)-IF($AQ309="",0,$AQ309))</f>
        <v/>
      </c>
      <c r="AS309" s="117" t="str">
        <f t="shared" si="44"/>
        <v/>
      </c>
      <c r="AT309" s="96" t="str">
        <f t="shared" si="45"/>
        <v/>
      </c>
      <c r="AU309" s="96"/>
    </row>
    <row r="310" spans="1:47" ht="12.75" customHeight="1" x14ac:dyDescent="0.2">
      <c r="A310" s="96" t="str">
        <f>IFERROR(INDEX('2_Review &amp; Audit'!$F$6:$F$505,MATCH(ROW()-5,'2_Review &amp; Audit'!$AC$6:$AC$505,0)),"")</f>
        <v/>
      </c>
      <c r="B310" s="96" t="str">
        <f>IF($A310="","",INDEX('2_Review &amp; Audit'!$C$6:$C$505,MATCH(ROW()-5,'2_Review &amp; Audit'!$AC$6:$AC$505,0)))</f>
        <v/>
      </c>
      <c r="C310" s="96" t="str">
        <f>IF($A310="","",INDEX('2_Review &amp; Audit'!$D$6:$D$505,MATCH(ROW()-5,'2_Review &amp; Audit'!$AC$6:$AC$505,0)))</f>
        <v/>
      </c>
      <c r="D310" s="114" t="str">
        <f>IF($A310="","",INDEX('2_Review &amp; Audit'!$H$6:$H$505,MATCH(ROW()-5,'2_Review &amp; Audit'!$AC$6:$AC$505,0)))</f>
        <v/>
      </c>
      <c r="E310" s="108" t="str">
        <f>IF($A310="","",INDEX('2_Review &amp; Audit'!$M$6:$M$505,MATCH(ROW()-5,'2_Review &amp; Audit'!$AC$6:$AC$505,0)))</f>
        <v/>
      </c>
      <c r="F310" s="109" t="str">
        <f>IF($A310="","",IF(INDEX('2_Review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10" s="142" t="str">
        <f>IF(OR($A310="",$F310=0),"",ABS(INDEX('2_Review &amp; Audit'!$Q$6:$Q$505,MATCH(ROW()-5,'2_Review &amp; Audit'!$AC$6:$AC$505,0))/$F310))</f>
        <v/>
      </c>
      <c r="H310" s="142" t="str">
        <f>IF($A310="","",ABS(INDEX('2_Review &amp; Audit'!$Q$6:$Q$505,MATCH(ROW()-5,'2_Review &amp; Audit'!$AC$6:$AC$505,0))))</f>
        <v/>
      </c>
      <c r="I310" s="96" t="str">
        <f>IF($A310="","",INDEX('2_Review &amp; Audit'!$Y$6:$Y$505,MATCH(ROW()-5,'2_Review &amp; Audit'!$AC$6:$AC$505,0)))</f>
        <v/>
      </c>
      <c r="J310" s="110" t="str">
        <f>IF($A310="","",IFERROR(MATCH(ROW()-5,'2_Review &amp; Audit'!$AC$6:$AC$505,0)+5,""))</f>
        <v/>
      </c>
      <c r="K310" s="96" t="str" cm="1">
        <f t="array" ref="K310">IF($A310="","",IF($AU310&lt;&gt;"",IFERROR(MATCH($AU310,'2_Review &amp; Audit'!$H$6:$H$505,0)+5,""),IFERROR(MATCH(1,INDEX(('2_Review &amp; Audit'!$F$6:$F$505=$A310)*('2_Review &amp; Audit'!$I$6:$I$505&gt;=$E310-30)*('2_Review &amp; Audit'!$I$6:$I$505&lt;=$E310+30)*('2_Review &amp; Audit'!$R$6:$R$505&gt;0),0),0)+5,"")))</f>
        <v/>
      </c>
      <c r="L310" s="110" t="str" cm="1">
        <f t="array" ref="L310">IF($K310="","",INDEX('2_Review &amp; Audit'!$H:$H,$K310))</f>
        <v/>
      </c>
      <c r="M310" s="111" t="str">
        <f>IF($K310="","",INDEX('2_Review &amp; Audit'!$I:$I,$K310))</f>
        <v/>
      </c>
      <c r="N310" s="109" t="str" cm="1">
        <f t="array" ref="N310">IF($K310="","",MAX(0,INDEX('2_Review &amp; Audit'!$R:$R,$K310)-SUMIFS($O$7:O309,$K$7:K309,$K310)))</f>
        <v/>
      </c>
      <c r="O310" s="109" t="str">
        <f>IF(OR($K310="",$N310="",$F310=""),"",MIN($F310,$N310))</f>
        <v/>
      </c>
      <c r="P310" s="112" t="str">
        <f>IF($O310="","",$O310*$G310)</f>
        <v/>
      </c>
      <c r="Q310" s="112" t="str">
        <f>IF($M310="","",$H310-IF($P310="",0,$P310)-IF($Y310="",0,$Y310)-IF($AH310="",0,$AH310)-IF($AQ310="",0,$AQ310))</f>
        <v/>
      </c>
      <c r="R310" s="112" t="str">
        <f t="shared" si="41"/>
        <v/>
      </c>
      <c r="S310" s="96" t="str">
        <f>IF($M310="","",MAX(0,N($F310)-N($O310)))</f>
        <v/>
      </c>
      <c r="T310" s="96" t="str" cm="1">
        <f t="array" ref="T310">IF(OR($D310="",$S310="",N($S310)&lt;=0),"",IFERROR(MATCH(1,INDEX(('2_Review &amp; Audit'!$F$6:$F$505=$A310)*('2_Review &amp; Audit'!$I$6:$I$505&gt;=$E310-30)*('2_Review &amp; Audit'!$I$6:$I$505&lt;=$E310+30)*('2_Review &amp; Audit'!$R$6:$R$505&gt;0)*(ROW('2_Review &amp; Audit'!$R$6:$R$505)&gt;$K310),0),0)+5,""))</f>
        <v/>
      </c>
      <c r="U310" s="96" t="str" cm="1">
        <f t="array" ref="U310">IF($T310="","",INDEX('2_Review &amp; Audit'!$H:$H,$T310))</f>
        <v/>
      </c>
      <c r="V310" s="96" t="str">
        <f t="array" ref="V310">IF($T310="","",INDEX('2_Review &amp; Audit'!$I:$I,$T310))</f>
        <v/>
      </c>
      <c r="W310" s="96" t="str">
        <f t="array" ref="W310">IF($T310="","",MAX(0,INDEX('2_Review &amp; Audit'!$H:$H,$T310)-SUMIFS($X$7:X309,$T$7:T309,$T310)))</f>
        <v/>
      </c>
      <c r="X310" s="96" t="str">
        <f t="shared" si="38"/>
        <v/>
      </c>
      <c r="Y310" s="117" t="str">
        <f>IF($X310="","",$X310*$G310)</f>
        <v/>
      </c>
      <c r="Z310" s="117" t="str">
        <f>IF($T310="","",$H310-IF($P310="",0,$P310)-IF($Y310="",0,$Y310))</f>
        <v/>
      </c>
      <c r="AA310" s="117" t="str">
        <f t="shared" si="39"/>
        <v/>
      </c>
      <c r="AB310" s="96" t="str">
        <f t="shared" si="42"/>
        <v/>
      </c>
      <c r="AC310" s="96" t="str">
        <f>IF(OR($D310="",$AB310="",N($AB310)&lt;=0),"",IFERROR(MATCH(1,INDEX(('2_Review &amp; Audit'!$F$6:$F$505=$A310)*('2_Review &amp; Audit'!$I$6:$I$505&gt;=$E310-30)*('2_Review &amp; Audit'!$I$6:$I$505&lt;=$E310+30)*('2_Review &amp; Audit'!$R$6:$R$505&gt;0)*(ROW('2_Review &amp; Audit'!$R$6:$R$505)&gt;$T310),0),0)+5,""))</f>
        <v/>
      </c>
      <c r="AD310" s="96" t="str" cm="1">
        <f t="array" ref="AD310">IF($AC310="","",INDEX('2_Review &amp; Audit'!$H:$H,$AC310))</f>
        <v/>
      </c>
      <c r="AE310" s="108" t="str">
        <f>IF($AC310="","",INDEX('2_Review &amp; Audit'!$I:$I,$AC310))</f>
        <v/>
      </c>
      <c r="AF310" s="96" t="str">
        <f>IF($AC310="","",MAX(0,INDEX('2_Review &amp; Audit'!$H:$H,$AC310)-SUMIFS($AG$7:AG309,$AC$7:AC309,$AC310)))</f>
        <v/>
      </c>
      <c r="AG310" s="96" t="str">
        <f>IF(OR($D310="",$AB310="",$AF310=""),"",MIN($AB310,$AF310))</f>
        <v/>
      </c>
      <c r="AH310" s="117" t="str">
        <f>IF($AG310="","",$AG310*$G310)</f>
        <v/>
      </c>
      <c r="AI310" s="117" t="str">
        <f>IF($AC310="","",$H310-IF($P310="",0,$P310)-IF($Y310="",0,$Y310)-IF($AH310="",0,$AH310))</f>
        <v/>
      </c>
      <c r="AJ310" s="117" t="str">
        <f t="shared" si="40"/>
        <v/>
      </c>
      <c r="AK310" s="96" t="str">
        <f t="shared" si="43"/>
        <v/>
      </c>
      <c r="AL310" s="96" t="str" cm="1">
        <f t="array" ref="AL310">IF(OR($D310="",$AK310="",N($AK310)&lt;=0),"",IFERROR(MATCH(1,INDEX(('2_Review &amp; Audit'!$F$6:$F$505=$A310)*('2_Review &amp; Audit'!$I$6:$I$505&gt;=$E310-30)*('2_Review &amp; Audit'!$I$6:$I$505&lt;=$E310+30)*('2_Review &amp; Audit'!$R$6:$R$505&gt;0)*(ROW('2_Review &amp; Audit'!$R$6:$R$505)&gt;$AC310),0),0)+5,""))</f>
        <v/>
      </c>
      <c r="AM310" s="96" t="str">
        <f>IF($AL310="","",INDEX('2_Review &amp; Audit'!$H:$H,$AL310))</f>
        <v/>
      </c>
      <c r="AN310" s="108" t="str">
        <f>IF($AL310="","",INDEX('2_Review &amp; Audit'!$I:$I,$AL310))</f>
        <v/>
      </c>
      <c r="AO310" s="96" t="str">
        <f>IF($AL310="","",MAX(0,INDEX('2_Review &amp; Audit'!$H:$H,$AL310)-SUMIFS($AP$7:AP309,$AL$7:AL309,$AL310)))</f>
        <v/>
      </c>
      <c r="AP310" s="96" t="str">
        <f>IF(OR($D310="",$AK310="",$AO310=""),"",MIN($AK310,$AO310))</f>
        <v/>
      </c>
      <c r="AQ310" s="117" t="str">
        <f>IF($AP310="","",$AP310*$G310)</f>
        <v/>
      </c>
      <c r="AR310" s="117" t="str">
        <f>IF($AL310="","",$H310-IF($P310="",0,$P310)-IF($Y310="",0,$Y310)-IF($AH310="",0,$AH310)-IF($AQ310="",0,$AQ310))</f>
        <v/>
      </c>
      <c r="AS310" s="117" t="str">
        <f t="shared" si="44"/>
        <v/>
      </c>
      <c r="AT310" s="96" t="str">
        <f t="shared" si="45"/>
        <v/>
      </c>
      <c r="AU310" s="96"/>
    </row>
    <row r="311" spans="1:47" ht="12.75" customHeight="1" x14ac:dyDescent="0.2">
      <c r="A311" s="96" t="str">
        <f>IFERROR(INDEX('2_Review &amp; Audit'!$F$6:$F$505,MATCH(ROW()-5,'2_Review &amp; Audit'!$AC$6:$AC$505,0)),"")</f>
        <v/>
      </c>
      <c r="B311" s="96" t="str">
        <f>IF($A311="","",INDEX('2_Review &amp; Audit'!$C$6:$C$505,MATCH(ROW()-5,'2_Review &amp; Audit'!$AC$6:$AC$505,0)))</f>
        <v/>
      </c>
      <c r="C311" s="96" t="str">
        <f>IF($A311="","",INDEX('2_Review &amp; Audit'!$D$6:$D$505,MATCH(ROW()-5,'2_Review &amp; Audit'!$AC$6:$AC$505,0)))</f>
        <v/>
      </c>
      <c r="D311" s="114" t="str">
        <f>IF($A311="","",INDEX('2_Review &amp; Audit'!$H$6:$H$505,MATCH(ROW()-5,'2_Review &amp; Audit'!$AC$6:$AC$505,0)))</f>
        <v/>
      </c>
      <c r="E311" s="108" t="str">
        <f>IF($A311="","",INDEX('2_Review &amp; Audit'!$M$6:$M$505,MATCH(ROW()-5,'2_Review &amp; Audit'!$AC$6:$AC$505,0)))</f>
        <v/>
      </c>
      <c r="F311" s="109" t="str">
        <f>IF($A311="","",IF(INDEX('2_Review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11" s="142" t="str">
        <f>IF(OR($A311="",$F311=0),"",ABS(INDEX('2_Review &amp; Audit'!$Q$6:$Q$505,MATCH(ROW()-5,'2_Review &amp; Audit'!$AC$6:$AC$505,0))/$F311))</f>
        <v/>
      </c>
      <c r="H311" s="142" t="str">
        <f>IF($A311="","",ABS(INDEX('2_Review &amp; Audit'!$Q$6:$Q$505,MATCH(ROW()-5,'2_Review &amp; Audit'!$AC$6:$AC$505,0))))</f>
        <v/>
      </c>
      <c r="I311" s="96" t="str">
        <f>IF($A311="","",INDEX('2_Review &amp; Audit'!$Y$6:$Y$505,MATCH(ROW()-5,'2_Review &amp; Audit'!$AC$6:$AC$505,0)))</f>
        <v/>
      </c>
      <c r="J311" s="110" t="str">
        <f>IF($A311="","",IFERROR(MATCH(ROW()-5,'2_Review &amp; Audit'!$AC$6:$AC$505,0)+5,""))</f>
        <v/>
      </c>
      <c r="K311" s="96" t="str" cm="1">
        <f t="array" ref="K311">IF($A311="","",IF($AU311&lt;&gt;"",IFERROR(MATCH($AU311,'2_Review &amp; Audit'!$H$6:$H$505,0)+5,""),IFERROR(MATCH(1,INDEX(('2_Review &amp; Audit'!$F$6:$F$505=$A311)*('2_Review &amp; Audit'!$I$6:$I$505&gt;=$E311-30)*('2_Review &amp; Audit'!$I$6:$I$505&lt;=$E311+30)*('2_Review &amp; Audit'!$R$6:$R$505&gt;0),0),0)+5,"")))</f>
        <v/>
      </c>
      <c r="L311" s="110" t="str" cm="1">
        <f t="array" ref="L311">IF($K311="","",INDEX('2_Review &amp; Audit'!$H:$H,$K311))</f>
        <v/>
      </c>
      <c r="M311" s="111" t="str">
        <f>IF($K311="","",INDEX('2_Review &amp; Audit'!$I:$I,$K311))</f>
        <v/>
      </c>
      <c r="N311" s="109" t="str" cm="1">
        <f t="array" ref="N311">IF($K311="","",MAX(0,INDEX('2_Review &amp; Audit'!$R:$R,$K311)-SUMIFS($O$7:O310,$K$7:K310,$K311)))</f>
        <v/>
      </c>
      <c r="O311" s="109" t="str">
        <f>IF(OR($K311="",$N311="",$F311=""),"",MIN($F311,$N311))</f>
        <v/>
      </c>
      <c r="P311" s="112" t="str">
        <f>IF($O311="","",$O311*$G311)</f>
        <v/>
      </c>
      <c r="Q311" s="112" t="str">
        <f>IF($M311="","",$H311-IF($P311="",0,$P311)-IF($Y311="",0,$Y311)-IF($AH311="",0,$AH311)-IF($AQ311="",0,$AQ311))</f>
        <v/>
      </c>
      <c r="R311" s="112" t="str">
        <f t="shared" si="41"/>
        <v/>
      </c>
      <c r="S311" s="96" t="str">
        <f>IF($M311="","",MAX(0,N($F311)-N($O311)))</f>
        <v/>
      </c>
      <c r="T311" s="96" t="str" cm="1">
        <f t="array" ref="T311">IF(OR($D311="",$S311="",N($S311)&lt;=0),"",IFERROR(MATCH(1,INDEX(('2_Review &amp; Audit'!$F$6:$F$505=$A311)*('2_Review &amp; Audit'!$I$6:$I$505&gt;=$E311-30)*('2_Review &amp; Audit'!$I$6:$I$505&lt;=$E311+30)*('2_Review &amp; Audit'!$R$6:$R$505&gt;0)*(ROW('2_Review &amp; Audit'!$R$6:$R$505)&gt;$K311),0),0)+5,""))</f>
        <v/>
      </c>
      <c r="U311" s="96" t="str" cm="1">
        <f t="array" ref="U311">IF($T311="","",INDEX('2_Review &amp; Audit'!$H:$H,$T311))</f>
        <v/>
      </c>
      <c r="V311" s="96" t="str">
        <f t="array" ref="V311">IF($T311="","",INDEX('2_Review &amp; Audit'!$I:$I,$T311))</f>
        <v/>
      </c>
      <c r="W311" s="96" t="str">
        <f t="array" ref="W311">IF($T311="","",MAX(0,INDEX('2_Review &amp; Audit'!$H:$H,$T311)-SUMIFS($X$7:X310,$T$7:T310,$T311)))</f>
        <v/>
      </c>
      <c r="X311" s="96" t="str">
        <f t="shared" si="38"/>
        <v/>
      </c>
      <c r="Y311" s="117" t="str">
        <f>IF($X311="","",$X311*$G311)</f>
        <v/>
      </c>
      <c r="Z311" s="117" t="str">
        <f>IF($T311="","",$H311-IF($P311="",0,$P311)-IF($Y311="",0,$Y311))</f>
        <v/>
      </c>
      <c r="AA311" s="117" t="str">
        <f t="shared" si="39"/>
        <v/>
      </c>
      <c r="AB311" s="96" t="str">
        <f t="shared" si="42"/>
        <v/>
      </c>
      <c r="AC311" s="96" t="str">
        <f>IF(OR($D311="",$AB311="",N($AB311)&lt;=0),"",IFERROR(MATCH(1,INDEX(('2_Review &amp; Audit'!$F$6:$F$505=$A311)*('2_Review &amp; Audit'!$I$6:$I$505&gt;=$E311-30)*('2_Review &amp; Audit'!$I$6:$I$505&lt;=$E311+30)*('2_Review &amp; Audit'!$R$6:$R$505&gt;0)*(ROW('2_Review &amp; Audit'!$R$6:$R$505)&gt;$T311),0),0)+5,""))</f>
        <v/>
      </c>
      <c r="AD311" s="96" t="str" cm="1">
        <f t="array" ref="AD311">IF($AC311="","",INDEX('2_Review &amp; Audit'!$H:$H,$AC311))</f>
        <v/>
      </c>
      <c r="AE311" s="108" t="str">
        <f>IF($AC311="","",INDEX('2_Review &amp; Audit'!$I:$I,$AC311))</f>
        <v/>
      </c>
      <c r="AF311" s="96" t="str">
        <f>IF($AC311="","",MAX(0,INDEX('2_Review &amp; Audit'!$H:$H,$AC311)-SUMIFS($AG$7:AG310,$AC$7:AC310,$AC311)))</f>
        <v/>
      </c>
      <c r="AG311" s="96" t="str">
        <f>IF(OR($D311="",$AB311="",$AF311=""),"",MIN($AB311,$AF311))</f>
        <v/>
      </c>
      <c r="AH311" s="117" t="str">
        <f>IF($AG311="","",$AG311*$G311)</f>
        <v/>
      </c>
      <c r="AI311" s="117" t="str">
        <f>IF($AC311="","",$H311-IF($P311="",0,$P311)-IF($Y311="",0,$Y311)-IF($AH311="",0,$AH311))</f>
        <v/>
      </c>
      <c r="AJ311" s="117" t="str">
        <f t="shared" si="40"/>
        <v/>
      </c>
      <c r="AK311" s="96" t="str">
        <f t="shared" si="43"/>
        <v/>
      </c>
      <c r="AL311" s="96" t="str" cm="1">
        <f t="array" ref="AL311">IF(OR($D311="",$AK311="",N($AK311)&lt;=0),"",IFERROR(MATCH(1,INDEX(('2_Review &amp; Audit'!$F$6:$F$505=$A311)*('2_Review &amp; Audit'!$I$6:$I$505&gt;=$E311-30)*('2_Review &amp; Audit'!$I$6:$I$505&lt;=$E311+30)*('2_Review &amp; Audit'!$R$6:$R$505&gt;0)*(ROW('2_Review &amp; Audit'!$R$6:$R$505)&gt;$AC311),0),0)+5,""))</f>
        <v/>
      </c>
      <c r="AM311" s="96" t="str">
        <f>IF($AL311="","",INDEX('2_Review &amp; Audit'!$H:$H,$AL311))</f>
        <v/>
      </c>
      <c r="AN311" s="108" t="str">
        <f>IF($AL311="","",INDEX('2_Review &amp; Audit'!$I:$I,$AL311))</f>
        <v/>
      </c>
      <c r="AO311" s="96" t="str">
        <f>IF($AL311="","",MAX(0,INDEX('2_Review &amp; Audit'!$H:$H,$AL311)-SUMIFS($AP$7:AP310,$AL$7:AL310,$AL311)))</f>
        <v/>
      </c>
      <c r="AP311" s="96" t="str">
        <f>IF(OR($D311="",$AK311="",$AO311=""),"",MIN($AK311,$AO311))</f>
        <v/>
      </c>
      <c r="AQ311" s="117" t="str">
        <f>IF($AP311="","",$AP311*$G311)</f>
        <v/>
      </c>
      <c r="AR311" s="117" t="str">
        <f>IF($AL311="","",$H311-IF($P311="",0,$P311)-IF($Y311="",0,$Y311)-IF($AH311="",0,$AH311)-IF($AQ311="",0,$AQ311))</f>
        <v/>
      </c>
      <c r="AS311" s="117" t="str">
        <f t="shared" si="44"/>
        <v/>
      </c>
      <c r="AT311" s="96" t="str">
        <f t="shared" si="45"/>
        <v/>
      </c>
      <c r="AU311" s="96"/>
    </row>
    <row r="312" spans="1:47" ht="12.75" customHeight="1" x14ac:dyDescent="0.2">
      <c r="A312" s="96" t="str">
        <f>IFERROR(INDEX('2_Review &amp; Audit'!$F$6:$F$505,MATCH(ROW()-5,'2_Review &amp; Audit'!$AC$6:$AC$505,0)),"")</f>
        <v/>
      </c>
      <c r="B312" s="96" t="str">
        <f>IF($A312="","",INDEX('2_Review &amp; Audit'!$C$6:$C$505,MATCH(ROW()-5,'2_Review &amp; Audit'!$AC$6:$AC$505,0)))</f>
        <v/>
      </c>
      <c r="C312" s="96" t="str">
        <f>IF($A312="","",INDEX('2_Review &amp; Audit'!$D$6:$D$505,MATCH(ROW()-5,'2_Review &amp; Audit'!$AC$6:$AC$505,0)))</f>
        <v/>
      </c>
      <c r="D312" s="114" t="str">
        <f>IF($A312="","",INDEX('2_Review &amp; Audit'!$H$6:$H$505,MATCH(ROW()-5,'2_Review &amp; Audit'!$AC$6:$AC$505,0)))</f>
        <v/>
      </c>
      <c r="E312" s="108" t="str">
        <f>IF($A312="","",INDEX('2_Review &amp; Audit'!$M$6:$M$505,MATCH(ROW()-5,'2_Review &amp; Audit'!$AC$6:$AC$505,0)))</f>
        <v/>
      </c>
      <c r="F312" s="109" t="str">
        <f>IF($A312="","",IF(INDEX('2_Review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12" s="142" t="str">
        <f>IF(OR($A312="",$F312=0),"",ABS(INDEX('2_Review &amp; Audit'!$Q$6:$Q$505,MATCH(ROW()-5,'2_Review &amp; Audit'!$AC$6:$AC$505,0))/$F312))</f>
        <v/>
      </c>
      <c r="H312" s="142" t="str">
        <f>IF($A312="","",ABS(INDEX('2_Review &amp; Audit'!$Q$6:$Q$505,MATCH(ROW()-5,'2_Review &amp; Audit'!$AC$6:$AC$505,0))))</f>
        <v/>
      </c>
      <c r="I312" s="96" t="str">
        <f>IF($A312="","",INDEX('2_Review &amp; Audit'!$Y$6:$Y$505,MATCH(ROW()-5,'2_Review &amp; Audit'!$AC$6:$AC$505,0)))</f>
        <v/>
      </c>
      <c r="J312" s="110" t="str">
        <f>IF($A312="","",IFERROR(MATCH(ROW()-5,'2_Review &amp; Audit'!$AC$6:$AC$505,0)+5,""))</f>
        <v/>
      </c>
      <c r="K312" s="96" t="str" cm="1">
        <f t="array" ref="K312">IF($A312="","",IF($AU312&lt;&gt;"",IFERROR(MATCH($AU312,'2_Review &amp; Audit'!$H$6:$H$505,0)+5,""),IFERROR(MATCH(1,INDEX(('2_Review &amp; Audit'!$F$6:$F$505=$A312)*('2_Review &amp; Audit'!$I$6:$I$505&gt;=$E312-30)*('2_Review &amp; Audit'!$I$6:$I$505&lt;=$E312+30)*('2_Review &amp; Audit'!$R$6:$R$505&gt;0),0),0)+5,"")))</f>
        <v/>
      </c>
      <c r="L312" s="110" t="str" cm="1">
        <f t="array" ref="L312">IF($K312="","",INDEX('2_Review &amp; Audit'!$H:$H,$K312))</f>
        <v/>
      </c>
      <c r="M312" s="111" t="str">
        <f>IF($K312="","",INDEX('2_Review &amp; Audit'!$I:$I,$K312))</f>
        <v/>
      </c>
      <c r="N312" s="109" t="str" cm="1">
        <f t="array" ref="N312">IF($K312="","",MAX(0,INDEX('2_Review &amp; Audit'!$R:$R,$K312)-SUMIFS($O$7:O311,$K$7:K311,$K312)))</f>
        <v/>
      </c>
      <c r="O312" s="109" t="str">
        <f>IF(OR($K312="",$N312="",$F312=""),"",MIN($F312,$N312))</f>
        <v/>
      </c>
      <c r="P312" s="112" t="str">
        <f>IF($O312="","",$O312*$G312)</f>
        <v/>
      </c>
      <c r="Q312" s="112" t="str">
        <f>IF($M312="","",$H312-IF($P312="",0,$P312)-IF($Y312="",0,$Y312)-IF($AH312="",0,$AH312)-IF($AQ312="",0,$AQ312))</f>
        <v/>
      </c>
      <c r="R312" s="112" t="str">
        <f t="shared" si="41"/>
        <v/>
      </c>
      <c r="S312" s="96" t="str">
        <f>IF($M312="","",MAX(0,N($F312)-N($O312)))</f>
        <v/>
      </c>
      <c r="T312" s="96" t="str" cm="1">
        <f t="array" ref="T312">IF(OR($D312="",$S312="",N($S312)&lt;=0),"",IFERROR(MATCH(1,INDEX(('2_Review &amp; Audit'!$F$6:$F$505=$A312)*('2_Review &amp; Audit'!$I$6:$I$505&gt;=$E312-30)*('2_Review &amp; Audit'!$I$6:$I$505&lt;=$E312+30)*('2_Review &amp; Audit'!$R$6:$R$505&gt;0)*(ROW('2_Review &amp; Audit'!$R$6:$R$505)&gt;$K312),0),0)+5,""))</f>
        <v/>
      </c>
      <c r="U312" s="96" t="str" cm="1">
        <f t="array" ref="U312">IF($T312="","",INDEX('2_Review &amp; Audit'!$H:$H,$T312))</f>
        <v/>
      </c>
      <c r="V312" s="96" t="str">
        <f t="array" ref="V312">IF($T312="","",INDEX('2_Review &amp; Audit'!$I:$I,$T312))</f>
        <v/>
      </c>
      <c r="W312" s="96" t="str">
        <f t="array" ref="W312">IF($T312="","",MAX(0,INDEX('2_Review &amp; Audit'!$H:$H,$T312)-SUMIFS($X$7:X311,$T$7:T311,$T312)))</f>
        <v/>
      </c>
      <c r="X312" s="96" t="str">
        <f t="shared" si="38"/>
        <v/>
      </c>
      <c r="Y312" s="117" t="str">
        <f>IF($X312="","",$X312*$G312)</f>
        <v/>
      </c>
      <c r="Z312" s="117" t="str">
        <f>IF($T312="","",$H312-IF($P312="",0,$P312)-IF($Y312="",0,$Y312))</f>
        <v/>
      </c>
      <c r="AA312" s="117" t="str">
        <f t="shared" si="39"/>
        <v/>
      </c>
      <c r="AB312" s="96" t="str">
        <f t="shared" si="42"/>
        <v/>
      </c>
      <c r="AC312" s="96" t="str">
        <f>IF(OR($D312="",$AB312="",N($AB312)&lt;=0),"",IFERROR(MATCH(1,INDEX(('2_Review &amp; Audit'!$F$6:$F$505=$A312)*('2_Review &amp; Audit'!$I$6:$I$505&gt;=$E312-30)*('2_Review &amp; Audit'!$I$6:$I$505&lt;=$E312+30)*('2_Review &amp; Audit'!$R$6:$R$505&gt;0)*(ROW('2_Review &amp; Audit'!$R$6:$R$505)&gt;$T312),0),0)+5,""))</f>
        <v/>
      </c>
      <c r="AD312" s="96" t="str" cm="1">
        <f t="array" ref="AD312">IF($AC312="","",INDEX('2_Review &amp; Audit'!$H:$H,$AC312))</f>
        <v/>
      </c>
      <c r="AE312" s="108" t="str">
        <f>IF($AC312="","",INDEX('2_Review &amp; Audit'!$I:$I,$AC312))</f>
        <v/>
      </c>
      <c r="AF312" s="96" t="str">
        <f>IF($AC312="","",MAX(0,INDEX('2_Review &amp; Audit'!$H:$H,$AC312)-SUMIFS($AG$7:AG311,$AC$7:AC311,$AC312)))</f>
        <v/>
      </c>
      <c r="AG312" s="96" t="str">
        <f>IF(OR($D312="",$AB312="",$AF312=""),"",MIN($AB312,$AF312))</f>
        <v/>
      </c>
      <c r="AH312" s="117" t="str">
        <f>IF($AG312="","",$AG312*$G312)</f>
        <v/>
      </c>
      <c r="AI312" s="117" t="str">
        <f>IF($AC312="","",$H312-IF($P312="",0,$P312)-IF($Y312="",0,$Y312)-IF($AH312="",0,$AH312))</f>
        <v/>
      </c>
      <c r="AJ312" s="117" t="str">
        <f t="shared" si="40"/>
        <v/>
      </c>
      <c r="AK312" s="96" t="str">
        <f t="shared" si="43"/>
        <v/>
      </c>
      <c r="AL312" s="96" t="str" cm="1">
        <f t="array" ref="AL312">IF(OR($D312="",$AK312="",N($AK312)&lt;=0),"",IFERROR(MATCH(1,INDEX(('2_Review &amp; Audit'!$F$6:$F$505=$A312)*('2_Review &amp; Audit'!$I$6:$I$505&gt;=$E312-30)*('2_Review &amp; Audit'!$I$6:$I$505&lt;=$E312+30)*('2_Review &amp; Audit'!$R$6:$R$505&gt;0)*(ROW('2_Review &amp; Audit'!$R$6:$R$505)&gt;$AC312),0),0)+5,""))</f>
        <v/>
      </c>
      <c r="AM312" s="96" t="str">
        <f>IF($AL312="","",INDEX('2_Review &amp; Audit'!$H:$H,$AL312))</f>
        <v/>
      </c>
      <c r="AN312" s="108" t="str">
        <f>IF($AL312="","",INDEX('2_Review &amp; Audit'!$I:$I,$AL312))</f>
        <v/>
      </c>
      <c r="AO312" s="96" t="str">
        <f>IF($AL312="","",MAX(0,INDEX('2_Review &amp; Audit'!$H:$H,$AL312)-SUMIFS($AP$7:AP311,$AL$7:AL311,$AL312)))</f>
        <v/>
      </c>
      <c r="AP312" s="96" t="str">
        <f>IF(OR($D312="",$AK312="",$AO312=""),"",MIN($AK312,$AO312))</f>
        <v/>
      </c>
      <c r="AQ312" s="117" t="str">
        <f>IF($AP312="","",$AP312*$G312)</f>
        <v/>
      </c>
      <c r="AR312" s="117" t="str">
        <f>IF($AL312="","",$H312-IF($P312="",0,$P312)-IF($Y312="",0,$Y312)-IF($AH312="",0,$AH312)-IF($AQ312="",0,$AQ312))</f>
        <v/>
      </c>
      <c r="AS312" s="117" t="str">
        <f t="shared" si="44"/>
        <v/>
      </c>
      <c r="AT312" s="96" t="str">
        <f t="shared" si="45"/>
        <v/>
      </c>
      <c r="AU312" s="96"/>
    </row>
    <row r="313" spans="1:47" ht="12.75" customHeight="1" x14ac:dyDescent="0.2">
      <c r="A313" s="96" t="str">
        <f>IFERROR(INDEX('2_Review &amp; Audit'!$F$6:$F$505,MATCH(ROW()-5,'2_Review &amp; Audit'!$AC$6:$AC$505,0)),"")</f>
        <v/>
      </c>
      <c r="B313" s="96" t="str">
        <f>IF($A313="","",INDEX('2_Review &amp; Audit'!$C$6:$C$505,MATCH(ROW()-5,'2_Review &amp; Audit'!$AC$6:$AC$505,0)))</f>
        <v/>
      </c>
      <c r="C313" s="96" t="str">
        <f>IF($A313="","",INDEX('2_Review &amp; Audit'!$D$6:$D$505,MATCH(ROW()-5,'2_Review &amp; Audit'!$AC$6:$AC$505,0)))</f>
        <v/>
      </c>
      <c r="D313" s="114" t="str">
        <f>IF($A313="","",INDEX('2_Review &amp; Audit'!$H$6:$H$505,MATCH(ROW()-5,'2_Review &amp; Audit'!$AC$6:$AC$505,0)))</f>
        <v/>
      </c>
      <c r="E313" s="108" t="str">
        <f>IF($A313="","",INDEX('2_Review &amp; Audit'!$M$6:$M$505,MATCH(ROW()-5,'2_Review &amp; Audit'!$AC$6:$AC$505,0)))</f>
        <v/>
      </c>
      <c r="F313" s="109" t="str">
        <f>IF($A313="","",IF(INDEX('2_Review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13" s="142" t="str">
        <f>IF(OR($A313="",$F313=0),"",ABS(INDEX('2_Review &amp; Audit'!$Q$6:$Q$505,MATCH(ROW()-5,'2_Review &amp; Audit'!$AC$6:$AC$505,0))/$F313))</f>
        <v/>
      </c>
      <c r="H313" s="142" t="str">
        <f>IF($A313="","",ABS(INDEX('2_Review &amp; Audit'!$Q$6:$Q$505,MATCH(ROW()-5,'2_Review &amp; Audit'!$AC$6:$AC$505,0))))</f>
        <v/>
      </c>
      <c r="I313" s="96" t="str">
        <f>IF($A313="","",INDEX('2_Review &amp; Audit'!$Y$6:$Y$505,MATCH(ROW()-5,'2_Review &amp; Audit'!$AC$6:$AC$505,0)))</f>
        <v/>
      </c>
      <c r="J313" s="110" t="str">
        <f>IF($A313="","",IFERROR(MATCH(ROW()-5,'2_Review &amp; Audit'!$AC$6:$AC$505,0)+5,""))</f>
        <v/>
      </c>
      <c r="K313" s="96" t="str" cm="1">
        <f t="array" ref="K313">IF($A313="","",IF($AU313&lt;&gt;"",IFERROR(MATCH($AU313,'2_Review &amp; Audit'!$H$6:$H$505,0)+5,""),IFERROR(MATCH(1,INDEX(('2_Review &amp; Audit'!$F$6:$F$505=$A313)*('2_Review &amp; Audit'!$I$6:$I$505&gt;=$E313-30)*('2_Review &amp; Audit'!$I$6:$I$505&lt;=$E313+30)*('2_Review &amp; Audit'!$R$6:$R$505&gt;0),0),0)+5,"")))</f>
        <v/>
      </c>
      <c r="L313" s="110" t="str" cm="1">
        <f t="array" ref="L313">IF($K313="","",INDEX('2_Review &amp; Audit'!$H:$H,$K313))</f>
        <v/>
      </c>
      <c r="M313" s="111" t="str">
        <f>IF($K313="","",INDEX('2_Review &amp; Audit'!$I:$I,$K313))</f>
        <v/>
      </c>
      <c r="N313" s="109" t="str" cm="1">
        <f t="array" ref="N313">IF($K313="","",MAX(0,INDEX('2_Review &amp; Audit'!$R:$R,$K313)-SUMIFS($O$7:O312,$K$7:K312,$K313)))</f>
        <v/>
      </c>
      <c r="O313" s="109" t="str">
        <f>IF(OR($K313="",$N313="",$F313=""),"",MIN($F313,$N313))</f>
        <v/>
      </c>
      <c r="P313" s="112" t="str">
        <f>IF($O313="","",$O313*$G313)</f>
        <v/>
      </c>
      <c r="Q313" s="112" t="str">
        <f>IF($M313="","",$H313-IF($P313="",0,$P313)-IF($Y313="",0,$Y313)-IF($AH313="",0,$AH313)-IF($AQ313="",0,$AQ313))</f>
        <v/>
      </c>
      <c r="R313" s="112" t="str">
        <f t="shared" si="41"/>
        <v/>
      </c>
      <c r="S313" s="96" t="str">
        <f>IF($M313="","",MAX(0,N($F313)-N($O313)))</f>
        <v/>
      </c>
      <c r="T313" s="96" t="str" cm="1">
        <f t="array" ref="T313">IF(OR($D313="",$S313="",N($S313)&lt;=0),"",IFERROR(MATCH(1,INDEX(('2_Review &amp; Audit'!$F$6:$F$505=$A313)*('2_Review &amp; Audit'!$I$6:$I$505&gt;=$E313-30)*('2_Review &amp; Audit'!$I$6:$I$505&lt;=$E313+30)*('2_Review &amp; Audit'!$R$6:$R$505&gt;0)*(ROW('2_Review &amp; Audit'!$R$6:$R$505)&gt;$K313),0),0)+5,""))</f>
        <v/>
      </c>
      <c r="U313" s="96" t="str" cm="1">
        <f t="array" ref="U313">IF($T313="","",INDEX('2_Review &amp; Audit'!$H:$H,$T313))</f>
        <v/>
      </c>
      <c r="V313" s="96" t="str">
        <f t="array" ref="V313">IF($T313="","",INDEX('2_Review &amp; Audit'!$I:$I,$T313))</f>
        <v/>
      </c>
      <c r="W313" s="96" t="str">
        <f t="array" ref="W313">IF($T313="","",MAX(0,INDEX('2_Review &amp; Audit'!$H:$H,$T313)-SUMIFS($X$7:X312,$T$7:T312,$T313)))</f>
        <v/>
      </c>
      <c r="X313" s="96" t="str">
        <f t="shared" si="38"/>
        <v/>
      </c>
      <c r="Y313" s="117" t="str">
        <f>IF($X313="","",$X313*$G313)</f>
        <v/>
      </c>
      <c r="Z313" s="117" t="str">
        <f>IF($T313="","",$H313-IF($P313="",0,$P313)-IF($Y313="",0,$Y313))</f>
        <v/>
      </c>
      <c r="AA313" s="117" t="str">
        <f t="shared" si="39"/>
        <v/>
      </c>
      <c r="AB313" s="96" t="str">
        <f t="shared" si="42"/>
        <v/>
      </c>
      <c r="AC313" s="96" t="str">
        <f>IF(OR($D313="",$AB313="",N($AB313)&lt;=0),"",IFERROR(MATCH(1,INDEX(('2_Review &amp; Audit'!$F$6:$F$505=$A313)*('2_Review &amp; Audit'!$I$6:$I$505&gt;=$E313-30)*('2_Review &amp; Audit'!$I$6:$I$505&lt;=$E313+30)*('2_Review &amp; Audit'!$R$6:$R$505&gt;0)*(ROW('2_Review &amp; Audit'!$R$6:$R$505)&gt;$T313),0),0)+5,""))</f>
        <v/>
      </c>
      <c r="AD313" s="96" t="str" cm="1">
        <f t="array" ref="AD313">IF($AC313="","",INDEX('2_Review &amp; Audit'!$H:$H,$AC313))</f>
        <v/>
      </c>
      <c r="AE313" s="108" t="str">
        <f>IF($AC313="","",INDEX('2_Review &amp; Audit'!$I:$I,$AC313))</f>
        <v/>
      </c>
      <c r="AF313" s="96" t="str">
        <f>IF($AC313="","",MAX(0,INDEX('2_Review &amp; Audit'!$H:$H,$AC313)-SUMIFS($AG$7:AG312,$AC$7:AC312,$AC313)))</f>
        <v/>
      </c>
      <c r="AG313" s="96" t="str">
        <f>IF(OR($D313="",$AB313="",$AF313=""),"",MIN($AB313,$AF313))</f>
        <v/>
      </c>
      <c r="AH313" s="117" t="str">
        <f>IF($AG313="","",$AG313*$G313)</f>
        <v/>
      </c>
      <c r="AI313" s="117" t="str">
        <f>IF($AC313="","",$H313-IF($P313="",0,$P313)-IF($Y313="",0,$Y313)-IF($AH313="",0,$AH313))</f>
        <v/>
      </c>
      <c r="AJ313" s="117" t="str">
        <f t="shared" si="40"/>
        <v/>
      </c>
      <c r="AK313" s="96" t="str">
        <f t="shared" si="43"/>
        <v/>
      </c>
      <c r="AL313" s="96" t="str" cm="1">
        <f t="array" ref="AL313">IF(OR($D313="",$AK313="",N($AK313)&lt;=0),"",IFERROR(MATCH(1,INDEX(('2_Review &amp; Audit'!$F$6:$F$505=$A313)*('2_Review &amp; Audit'!$I$6:$I$505&gt;=$E313-30)*('2_Review &amp; Audit'!$I$6:$I$505&lt;=$E313+30)*('2_Review &amp; Audit'!$R$6:$R$505&gt;0)*(ROW('2_Review &amp; Audit'!$R$6:$R$505)&gt;$AC313),0),0)+5,""))</f>
        <v/>
      </c>
      <c r="AM313" s="96" t="str">
        <f>IF($AL313="","",INDEX('2_Review &amp; Audit'!$H:$H,$AL313))</f>
        <v/>
      </c>
      <c r="AN313" s="108" t="str">
        <f>IF($AL313="","",INDEX('2_Review &amp; Audit'!$I:$I,$AL313))</f>
        <v/>
      </c>
      <c r="AO313" s="96" t="str">
        <f>IF($AL313="","",MAX(0,INDEX('2_Review &amp; Audit'!$H:$H,$AL313)-SUMIFS($AP$7:AP312,$AL$7:AL312,$AL313)))</f>
        <v/>
      </c>
      <c r="AP313" s="96" t="str">
        <f>IF(OR($D313="",$AK313="",$AO313=""),"",MIN($AK313,$AO313))</f>
        <v/>
      </c>
      <c r="AQ313" s="117" t="str">
        <f>IF($AP313="","",$AP313*$G313)</f>
        <v/>
      </c>
      <c r="AR313" s="117" t="str">
        <f>IF($AL313="","",$H313-IF($P313="",0,$P313)-IF($Y313="",0,$Y313)-IF($AH313="",0,$AH313)-IF($AQ313="",0,$AQ313))</f>
        <v/>
      </c>
      <c r="AS313" s="117" t="str">
        <f t="shared" si="44"/>
        <v/>
      </c>
      <c r="AT313" s="96" t="str">
        <f t="shared" si="45"/>
        <v/>
      </c>
      <c r="AU313" s="96"/>
    </row>
    <row r="314" spans="1:47" ht="12.75" customHeight="1" x14ac:dyDescent="0.2">
      <c r="A314" s="96" t="str">
        <f>IFERROR(INDEX('2_Review &amp; Audit'!$F$6:$F$505,MATCH(ROW()-5,'2_Review &amp; Audit'!$AC$6:$AC$505,0)),"")</f>
        <v/>
      </c>
      <c r="B314" s="96" t="str">
        <f>IF($A314="","",INDEX('2_Review &amp; Audit'!$C$6:$C$505,MATCH(ROW()-5,'2_Review &amp; Audit'!$AC$6:$AC$505,0)))</f>
        <v/>
      </c>
      <c r="C314" s="96" t="str">
        <f>IF($A314="","",INDEX('2_Review &amp; Audit'!$D$6:$D$505,MATCH(ROW()-5,'2_Review &amp; Audit'!$AC$6:$AC$505,0)))</f>
        <v/>
      </c>
      <c r="D314" s="114" t="str">
        <f>IF($A314="","",INDEX('2_Review &amp; Audit'!$H$6:$H$505,MATCH(ROW()-5,'2_Review &amp; Audit'!$AC$6:$AC$505,0)))</f>
        <v/>
      </c>
      <c r="E314" s="108" t="str">
        <f>IF($A314="","",INDEX('2_Review &amp; Audit'!$M$6:$M$505,MATCH(ROW()-5,'2_Review &amp; Audit'!$AC$6:$AC$505,0)))</f>
        <v/>
      </c>
      <c r="F314" s="109" t="str">
        <f>IF($A314="","",IF(INDEX('2_Review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14" s="142" t="str">
        <f>IF(OR($A314="",$F314=0),"",ABS(INDEX('2_Review &amp; Audit'!$Q$6:$Q$505,MATCH(ROW()-5,'2_Review &amp; Audit'!$AC$6:$AC$505,0))/$F314))</f>
        <v/>
      </c>
      <c r="H314" s="142" t="str">
        <f>IF($A314="","",ABS(INDEX('2_Review &amp; Audit'!$Q$6:$Q$505,MATCH(ROW()-5,'2_Review &amp; Audit'!$AC$6:$AC$505,0))))</f>
        <v/>
      </c>
      <c r="I314" s="96" t="str">
        <f>IF($A314="","",INDEX('2_Review &amp; Audit'!$Y$6:$Y$505,MATCH(ROW()-5,'2_Review &amp; Audit'!$AC$6:$AC$505,0)))</f>
        <v/>
      </c>
      <c r="J314" s="110" t="str">
        <f>IF($A314="","",IFERROR(MATCH(ROW()-5,'2_Review &amp; Audit'!$AC$6:$AC$505,0)+5,""))</f>
        <v/>
      </c>
      <c r="K314" s="96" t="str" cm="1">
        <f t="array" ref="K314">IF($A314="","",IF($AU314&lt;&gt;"",IFERROR(MATCH($AU314,'2_Review &amp; Audit'!$H$6:$H$505,0)+5,""),IFERROR(MATCH(1,INDEX(('2_Review &amp; Audit'!$F$6:$F$505=$A314)*('2_Review &amp; Audit'!$I$6:$I$505&gt;=$E314-30)*('2_Review &amp; Audit'!$I$6:$I$505&lt;=$E314+30)*('2_Review &amp; Audit'!$R$6:$R$505&gt;0),0),0)+5,"")))</f>
        <v/>
      </c>
      <c r="L314" s="110" t="str" cm="1">
        <f t="array" ref="L314">IF($K314="","",INDEX('2_Review &amp; Audit'!$H:$H,$K314))</f>
        <v/>
      </c>
      <c r="M314" s="111" t="str">
        <f>IF($K314="","",INDEX('2_Review &amp; Audit'!$I:$I,$K314))</f>
        <v/>
      </c>
      <c r="N314" s="109" t="str" cm="1">
        <f t="array" ref="N314">IF($K314="","",MAX(0,INDEX('2_Review &amp; Audit'!$R:$R,$K314)-SUMIFS($O$7:O313,$K$7:K313,$K314)))</f>
        <v/>
      </c>
      <c r="O314" s="109" t="str">
        <f>IF(OR($K314="",$N314="",$F314=""),"",MIN($F314,$N314))</f>
        <v/>
      </c>
      <c r="P314" s="112" t="str">
        <f>IF($O314="","",$O314*$G314)</f>
        <v/>
      </c>
      <c r="Q314" s="112" t="str">
        <f>IF($M314="","",$H314-IF($P314="",0,$P314)-IF($Y314="",0,$Y314)-IF($AH314="",0,$AH314)-IF($AQ314="",0,$AQ314))</f>
        <v/>
      </c>
      <c r="R314" s="112" t="str">
        <f t="shared" si="41"/>
        <v/>
      </c>
      <c r="S314" s="96" t="str">
        <f>IF($M314="","",MAX(0,N($F314)-N($O314)))</f>
        <v/>
      </c>
      <c r="T314" s="96" t="str" cm="1">
        <f t="array" ref="T314">IF(OR($D314="",$S314="",N($S314)&lt;=0),"",IFERROR(MATCH(1,INDEX(('2_Review &amp; Audit'!$F$6:$F$505=$A314)*('2_Review &amp; Audit'!$I$6:$I$505&gt;=$E314-30)*('2_Review &amp; Audit'!$I$6:$I$505&lt;=$E314+30)*('2_Review &amp; Audit'!$R$6:$R$505&gt;0)*(ROW('2_Review &amp; Audit'!$R$6:$R$505)&gt;$K314),0),0)+5,""))</f>
        <v/>
      </c>
      <c r="U314" s="96" t="str" cm="1">
        <f t="array" ref="U314">IF($T314="","",INDEX('2_Review &amp; Audit'!$H:$H,$T314))</f>
        <v/>
      </c>
      <c r="V314" s="96" t="str">
        <f t="array" ref="V314">IF($T314="","",INDEX('2_Review &amp; Audit'!$I:$I,$T314))</f>
        <v/>
      </c>
      <c r="W314" s="96" t="str">
        <f t="array" ref="W314">IF($T314="","",MAX(0,INDEX('2_Review &amp; Audit'!$H:$H,$T314)-SUMIFS($X$7:X313,$T$7:T313,$T314)))</f>
        <v/>
      </c>
      <c r="X314" s="96" t="str">
        <f t="shared" si="38"/>
        <v/>
      </c>
      <c r="Y314" s="117" t="str">
        <f>IF($X314="","",$X314*$G314)</f>
        <v/>
      </c>
      <c r="Z314" s="117" t="str">
        <f>IF($T314="","",$H314-IF($P314="",0,$P314)-IF($Y314="",0,$Y314))</f>
        <v/>
      </c>
      <c r="AA314" s="117" t="str">
        <f t="shared" si="39"/>
        <v/>
      </c>
      <c r="AB314" s="96" t="str">
        <f t="shared" si="42"/>
        <v/>
      </c>
      <c r="AC314" s="96" t="str">
        <f>IF(OR($D314="",$AB314="",N($AB314)&lt;=0),"",IFERROR(MATCH(1,INDEX(('2_Review &amp; Audit'!$F$6:$F$505=$A314)*('2_Review &amp; Audit'!$I$6:$I$505&gt;=$E314-30)*('2_Review &amp; Audit'!$I$6:$I$505&lt;=$E314+30)*('2_Review &amp; Audit'!$R$6:$R$505&gt;0)*(ROW('2_Review &amp; Audit'!$R$6:$R$505)&gt;$T314),0),0)+5,""))</f>
        <v/>
      </c>
      <c r="AD314" s="96" t="str" cm="1">
        <f t="array" ref="AD314">IF($AC314="","",INDEX('2_Review &amp; Audit'!$H:$H,$AC314))</f>
        <v/>
      </c>
      <c r="AE314" s="108" t="str">
        <f>IF($AC314="","",INDEX('2_Review &amp; Audit'!$I:$I,$AC314))</f>
        <v/>
      </c>
      <c r="AF314" s="96" t="str">
        <f>IF($AC314="","",MAX(0,INDEX('2_Review &amp; Audit'!$H:$H,$AC314)-SUMIFS($AG$7:AG313,$AC$7:AC313,$AC314)))</f>
        <v/>
      </c>
      <c r="AG314" s="96" t="str">
        <f>IF(OR($D314="",$AB314="",$AF314=""),"",MIN($AB314,$AF314))</f>
        <v/>
      </c>
      <c r="AH314" s="117" t="str">
        <f>IF($AG314="","",$AG314*$G314)</f>
        <v/>
      </c>
      <c r="AI314" s="117" t="str">
        <f>IF($AC314="","",$H314-IF($P314="",0,$P314)-IF($Y314="",0,$Y314)-IF($AH314="",0,$AH314))</f>
        <v/>
      </c>
      <c r="AJ314" s="117" t="str">
        <f t="shared" si="40"/>
        <v/>
      </c>
      <c r="AK314" s="96" t="str">
        <f t="shared" si="43"/>
        <v/>
      </c>
      <c r="AL314" s="96" t="str" cm="1">
        <f t="array" ref="AL314">IF(OR($D314="",$AK314="",N($AK314)&lt;=0),"",IFERROR(MATCH(1,INDEX(('2_Review &amp; Audit'!$F$6:$F$505=$A314)*('2_Review &amp; Audit'!$I$6:$I$505&gt;=$E314-30)*('2_Review &amp; Audit'!$I$6:$I$505&lt;=$E314+30)*('2_Review &amp; Audit'!$R$6:$R$505&gt;0)*(ROW('2_Review &amp; Audit'!$R$6:$R$505)&gt;$AC314),0),0)+5,""))</f>
        <v/>
      </c>
      <c r="AM314" s="96" t="str">
        <f>IF($AL314="","",INDEX('2_Review &amp; Audit'!$H:$H,$AL314))</f>
        <v/>
      </c>
      <c r="AN314" s="108" t="str">
        <f>IF($AL314="","",INDEX('2_Review &amp; Audit'!$I:$I,$AL314))</f>
        <v/>
      </c>
      <c r="AO314" s="96" t="str">
        <f>IF($AL314="","",MAX(0,INDEX('2_Review &amp; Audit'!$H:$H,$AL314)-SUMIFS($AP$7:AP313,$AL$7:AL313,$AL314)))</f>
        <v/>
      </c>
      <c r="AP314" s="96" t="str">
        <f>IF(OR($D314="",$AK314="",$AO314=""),"",MIN($AK314,$AO314))</f>
        <v/>
      </c>
      <c r="AQ314" s="117" t="str">
        <f>IF($AP314="","",$AP314*$G314)</f>
        <v/>
      </c>
      <c r="AR314" s="117" t="str">
        <f>IF($AL314="","",$H314-IF($P314="",0,$P314)-IF($Y314="",0,$Y314)-IF($AH314="",0,$AH314)-IF($AQ314="",0,$AQ314))</f>
        <v/>
      </c>
      <c r="AS314" s="117" t="str">
        <f t="shared" si="44"/>
        <v/>
      </c>
      <c r="AT314" s="96" t="str">
        <f t="shared" si="45"/>
        <v/>
      </c>
      <c r="AU314" s="96"/>
    </row>
    <row r="315" spans="1:47" ht="12.75" customHeight="1" x14ac:dyDescent="0.2">
      <c r="A315" s="96" t="str">
        <f>IFERROR(INDEX('2_Review &amp; Audit'!$F$6:$F$505,MATCH(ROW()-5,'2_Review &amp; Audit'!$AC$6:$AC$505,0)),"")</f>
        <v/>
      </c>
      <c r="B315" s="96" t="str">
        <f>IF($A315="","",INDEX('2_Review &amp; Audit'!$C$6:$C$505,MATCH(ROW()-5,'2_Review &amp; Audit'!$AC$6:$AC$505,0)))</f>
        <v/>
      </c>
      <c r="C315" s="96" t="str">
        <f>IF($A315="","",INDEX('2_Review &amp; Audit'!$D$6:$D$505,MATCH(ROW()-5,'2_Review &amp; Audit'!$AC$6:$AC$505,0)))</f>
        <v/>
      </c>
      <c r="D315" s="114" t="str">
        <f>IF($A315="","",INDEX('2_Review &amp; Audit'!$H$6:$H$505,MATCH(ROW()-5,'2_Review &amp; Audit'!$AC$6:$AC$505,0)))</f>
        <v/>
      </c>
      <c r="E315" s="108" t="str">
        <f>IF($A315="","",INDEX('2_Review &amp; Audit'!$M$6:$M$505,MATCH(ROW()-5,'2_Review &amp; Audit'!$AC$6:$AC$505,0)))</f>
        <v/>
      </c>
      <c r="F315" s="109" t="str">
        <f>IF($A315="","",IF(INDEX('2_Review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15" s="142" t="str">
        <f>IF(OR($A315="",$F315=0),"",ABS(INDEX('2_Review &amp; Audit'!$Q$6:$Q$505,MATCH(ROW()-5,'2_Review &amp; Audit'!$AC$6:$AC$505,0))/$F315))</f>
        <v/>
      </c>
      <c r="H315" s="142" t="str">
        <f>IF($A315="","",ABS(INDEX('2_Review &amp; Audit'!$Q$6:$Q$505,MATCH(ROW()-5,'2_Review &amp; Audit'!$AC$6:$AC$505,0))))</f>
        <v/>
      </c>
      <c r="I315" s="96" t="str">
        <f>IF($A315="","",INDEX('2_Review &amp; Audit'!$Y$6:$Y$505,MATCH(ROW()-5,'2_Review &amp; Audit'!$AC$6:$AC$505,0)))</f>
        <v/>
      </c>
      <c r="J315" s="110" t="str">
        <f>IF($A315="","",IFERROR(MATCH(ROW()-5,'2_Review &amp; Audit'!$AC$6:$AC$505,0)+5,""))</f>
        <v/>
      </c>
      <c r="K315" s="96" t="str" cm="1">
        <f t="array" ref="K315">IF($A315="","",IF($AU315&lt;&gt;"",IFERROR(MATCH($AU315,'2_Review &amp; Audit'!$H$6:$H$505,0)+5,""),IFERROR(MATCH(1,INDEX(('2_Review &amp; Audit'!$F$6:$F$505=$A315)*('2_Review &amp; Audit'!$I$6:$I$505&gt;=$E315-30)*('2_Review &amp; Audit'!$I$6:$I$505&lt;=$E315+30)*('2_Review &amp; Audit'!$R$6:$R$505&gt;0),0),0)+5,"")))</f>
        <v/>
      </c>
      <c r="L315" s="110" t="str" cm="1">
        <f t="array" ref="L315">IF($K315="","",INDEX('2_Review &amp; Audit'!$H:$H,$K315))</f>
        <v/>
      </c>
      <c r="M315" s="111" t="str">
        <f>IF($K315="","",INDEX('2_Review &amp; Audit'!$I:$I,$K315))</f>
        <v/>
      </c>
      <c r="N315" s="109" t="str" cm="1">
        <f t="array" ref="N315">IF($K315="","",MAX(0,INDEX('2_Review &amp; Audit'!$R:$R,$K315)-SUMIFS($O$7:O314,$K$7:K314,$K315)))</f>
        <v/>
      </c>
      <c r="O315" s="109" t="str">
        <f>IF(OR($K315="",$N315="",$F315=""),"",MIN($F315,$N315))</f>
        <v/>
      </c>
      <c r="P315" s="112" t="str">
        <f>IF($O315="","",$O315*$G315)</f>
        <v/>
      </c>
      <c r="Q315" s="112" t="str">
        <f>IF($M315="","",$H315-IF($P315="",0,$P315)-IF($Y315="",0,$Y315)-IF($AH315="",0,$AH315)-IF($AQ315="",0,$AQ315))</f>
        <v/>
      </c>
      <c r="R315" s="112" t="str">
        <f t="shared" si="41"/>
        <v/>
      </c>
      <c r="S315" s="96" t="str">
        <f>IF($M315="","",MAX(0,N($F315)-N($O315)))</f>
        <v/>
      </c>
      <c r="T315" s="96" t="str" cm="1">
        <f t="array" ref="T315">IF(OR($D315="",$S315="",N($S315)&lt;=0),"",IFERROR(MATCH(1,INDEX(('2_Review &amp; Audit'!$F$6:$F$505=$A315)*('2_Review &amp; Audit'!$I$6:$I$505&gt;=$E315-30)*('2_Review &amp; Audit'!$I$6:$I$505&lt;=$E315+30)*('2_Review &amp; Audit'!$R$6:$R$505&gt;0)*(ROW('2_Review &amp; Audit'!$R$6:$R$505)&gt;$K315),0),0)+5,""))</f>
        <v/>
      </c>
      <c r="U315" s="96" t="str" cm="1">
        <f t="array" ref="U315">IF($T315="","",INDEX('2_Review &amp; Audit'!$H:$H,$T315))</f>
        <v/>
      </c>
      <c r="V315" s="96" t="str">
        <f t="array" ref="V315">IF($T315="","",INDEX('2_Review &amp; Audit'!$I:$I,$T315))</f>
        <v/>
      </c>
      <c r="W315" s="96" t="str">
        <f t="array" ref="W315">IF($T315="","",MAX(0,INDEX('2_Review &amp; Audit'!$H:$H,$T315)-SUMIFS($X$7:X314,$T$7:T314,$T315)))</f>
        <v/>
      </c>
      <c r="X315" s="96" t="str">
        <f t="shared" si="38"/>
        <v/>
      </c>
      <c r="Y315" s="117" t="str">
        <f>IF($X315="","",$X315*$G315)</f>
        <v/>
      </c>
      <c r="Z315" s="117" t="str">
        <f>IF($T315="","",$H315-IF($P315="",0,$P315)-IF($Y315="",0,$Y315))</f>
        <v/>
      </c>
      <c r="AA315" s="117" t="str">
        <f t="shared" si="39"/>
        <v/>
      </c>
      <c r="AB315" s="96" t="str">
        <f t="shared" si="42"/>
        <v/>
      </c>
      <c r="AC315" s="96" t="str">
        <f>IF(OR($D315="",$AB315="",N($AB315)&lt;=0),"",IFERROR(MATCH(1,INDEX(('2_Review &amp; Audit'!$F$6:$F$505=$A315)*('2_Review &amp; Audit'!$I$6:$I$505&gt;=$E315-30)*('2_Review &amp; Audit'!$I$6:$I$505&lt;=$E315+30)*('2_Review &amp; Audit'!$R$6:$R$505&gt;0)*(ROW('2_Review &amp; Audit'!$R$6:$R$505)&gt;$T315),0),0)+5,""))</f>
        <v/>
      </c>
      <c r="AD315" s="96" t="str" cm="1">
        <f t="array" ref="AD315">IF($AC315="","",INDEX('2_Review &amp; Audit'!$H:$H,$AC315))</f>
        <v/>
      </c>
      <c r="AE315" s="108" t="str">
        <f>IF($AC315="","",INDEX('2_Review &amp; Audit'!$I:$I,$AC315))</f>
        <v/>
      </c>
      <c r="AF315" s="96" t="str">
        <f>IF($AC315="","",MAX(0,INDEX('2_Review &amp; Audit'!$H:$H,$AC315)-SUMIFS($AG$7:AG314,$AC$7:AC314,$AC315)))</f>
        <v/>
      </c>
      <c r="AG315" s="96" t="str">
        <f>IF(OR($D315="",$AB315="",$AF315=""),"",MIN($AB315,$AF315))</f>
        <v/>
      </c>
      <c r="AH315" s="117" t="str">
        <f>IF($AG315="","",$AG315*$G315)</f>
        <v/>
      </c>
      <c r="AI315" s="117" t="str">
        <f>IF($AC315="","",$H315-IF($P315="",0,$P315)-IF($Y315="",0,$Y315)-IF($AH315="",0,$AH315))</f>
        <v/>
      </c>
      <c r="AJ315" s="117" t="str">
        <f t="shared" si="40"/>
        <v/>
      </c>
      <c r="AK315" s="96" t="str">
        <f t="shared" si="43"/>
        <v/>
      </c>
      <c r="AL315" s="96" t="str" cm="1">
        <f t="array" ref="AL315">IF(OR($D315="",$AK315="",N($AK315)&lt;=0),"",IFERROR(MATCH(1,INDEX(('2_Review &amp; Audit'!$F$6:$F$505=$A315)*('2_Review &amp; Audit'!$I$6:$I$505&gt;=$E315-30)*('2_Review &amp; Audit'!$I$6:$I$505&lt;=$E315+30)*('2_Review &amp; Audit'!$R$6:$R$505&gt;0)*(ROW('2_Review &amp; Audit'!$R$6:$R$505)&gt;$AC315),0),0)+5,""))</f>
        <v/>
      </c>
      <c r="AM315" s="96" t="str">
        <f>IF($AL315="","",INDEX('2_Review &amp; Audit'!$H:$H,$AL315))</f>
        <v/>
      </c>
      <c r="AN315" s="108" t="str">
        <f>IF($AL315="","",INDEX('2_Review &amp; Audit'!$I:$I,$AL315))</f>
        <v/>
      </c>
      <c r="AO315" s="96" t="str">
        <f>IF($AL315="","",MAX(0,INDEX('2_Review &amp; Audit'!$H:$H,$AL315)-SUMIFS($AP$7:AP314,$AL$7:AL314,$AL315)))</f>
        <v/>
      </c>
      <c r="AP315" s="96" t="str">
        <f>IF(OR($D315="",$AK315="",$AO315=""),"",MIN($AK315,$AO315))</f>
        <v/>
      </c>
      <c r="AQ315" s="117" t="str">
        <f>IF($AP315="","",$AP315*$G315)</f>
        <v/>
      </c>
      <c r="AR315" s="117" t="str">
        <f>IF($AL315="","",$H315-IF($P315="",0,$P315)-IF($Y315="",0,$Y315)-IF($AH315="",0,$AH315)-IF($AQ315="",0,$AQ315))</f>
        <v/>
      </c>
      <c r="AS315" s="117" t="str">
        <f t="shared" si="44"/>
        <v/>
      </c>
      <c r="AT315" s="96" t="str">
        <f t="shared" si="45"/>
        <v/>
      </c>
      <c r="AU315" s="96"/>
    </row>
    <row r="316" spans="1:47" ht="12.75" customHeight="1" x14ac:dyDescent="0.2">
      <c r="A316" s="96" t="str">
        <f>IFERROR(INDEX('2_Review &amp; Audit'!$F$6:$F$505,MATCH(ROW()-5,'2_Review &amp; Audit'!$AC$6:$AC$505,0)),"")</f>
        <v/>
      </c>
      <c r="B316" s="96" t="str">
        <f>IF($A316="","",INDEX('2_Review &amp; Audit'!$C$6:$C$505,MATCH(ROW()-5,'2_Review &amp; Audit'!$AC$6:$AC$505,0)))</f>
        <v/>
      </c>
      <c r="C316" s="96" t="str">
        <f>IF($A316="","",INDEX('2_Review &amp; Audit'!$D$6:$D$505,MATCH(ROW()-5,'2_Review &amp; Audit'!$AC$6:$AC$505,0)))</f>
        <v/>
      </c>
      <c r="D316" s="114" t="str">
        <f>IF($A316="","",INDEX('2_Review &amp; Audit'!$H$6:$H$505,MATCH(ROW()-5,'2_Review &amp; Audit'!$AC$6:$AC$505,0)))</f>
        <v/>
      </c>
      <c r="E316" s="108" t="str">
        <f>IF($A316="","",INDEX('2_Review &amp; Audit'!$M$6:$M$505,MATCH(ROW()-5,'2_Review &amp; Audit'!$AC$6:$AC$505,0)))</f>
        <v/>
      </c>
      <c r="F316" s="109" t="str">
        <f>IF($A316="","",IF(INDEX('2_Review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16" s="142" t="str">
        <f>IF(OR($A316="",$F316=0),"",ABS(INDEX('2_Review &amp; Audit'!$Q$6:$Q$505,MATCH(ROW()-5,'2_Review &amp; Audit'!$AC$6:$AC$505,0))/$F316))</f>
        <v/>
      </c>
      <c r="H316" s="142" t="str">
        <f>IF($A316="","",ABS(INDEX('2_Review &amp; Audit'!$Q$6:$Q$505,MATCH(ROW()-5,'2_Review &amp; Audit'!$AC$6:$AC$505,0))))</f>
        <v/>
      </c>
      <c r="I316" s="96" t="str">
        <f>IF($A316="","",INDEX('2_Review &amp; Audit'!$Y$6:$Y$505,MATCH(ROW()-5,'2_Review &amp; Audit'!$AC$6:$AC$505,0)))</f>
        <v/>
      </c>
      <c r="J316" s="110" t="str">
        <f>IF($A316="","",IFERROR(MATCH(ROW()-5,'2_Review &amp; Audit'!$AC$6:$AC$505,0)+5,""))</f>
        <v/>
      </c>
      <c r="K316" s="96" t="str" cm="1">
        <f t="array" ref="K316">IF($A316="","",IF($AU316&lt;&gt;"",IFERROR(MATCH($AU316,'2_Review &amp; Audit'!$H$6:$H$505,0)+5,""),IFERROR(MATCH(1,INDEX(('2_Review &amp; Audit'!$F$6:$F$505=$A316)*('2_Review &amp; Audit'!$I$6:$I$505&gt;=$E316-30)*('2_Review &amp; Audit'!$I$6:$I$505&lt;=$E316+30)*('2_Review &amp; Audit'!$R$6:$R$505&gt;0),0),0)+5,"")))</f>
        <v/>
      </c>
      <c r="L316" s="110" t="str" cm="1">
        <f t="array" ref="L316">IF($K316="","",INDEX('2_Review &amp; Audit'!$H:$H,$K316))</f>
        <v/>
      </c>
      <c r="M316" s="111" t="str">
        <f>IF($K316="","",INDEX('2_Review &amp; Audit'!$I:$I,$K316))</f>
        <v/>
      </c>
      <c r="N316" s="109" t="str" cm="1">
        <f t="array" ref="N316">IF($K316="","",MAX(0,INDEX('2_Review &amp; Audit'!$R:$R,$K316)-SUMIFS($O$7:O315,$K$7:K315,$K316)))</f>
        <v/>
      </c>
      <c r="O316" s="109" t="str">
        <f>IF(OR($K316="",$N316="",$F316=""),"",MIN($F316,$N316))</f>
        <v/>
      </c>
      <c r="P316" s="112" t="str">
        <f>IF($O316="","",$O316*$G316)</f>
        <v/>
      </c>
      <c r="Q316" s="112" t="str">
        <f>IF($M316="","",$H316-IF($P316="",0,$P316)-IF($Y316="",0,$Y316)-IF($AH316="",0,$AH316)-IF($AQ316="",0,$AQ316))</f>
        <v/>
      </c>
      <c r="R316" s="112" t="str">
        <f t="shared" si="41"/>
        <v/>
      </c>
      <c r="S316" s="96" t="str">
        <f>IF($M316="","",MAX(0,N($F316)-N($O316)))</f>
        <v/>
      </c>
      <c r="T316" s="96" t="str" cm="1">
        <f t="array" ref="T316">IF(OR($D316="",$S316="",N($S316)&lt;=0),"",IFERROR(MATCH(1,INDEX(('2_Review &amp; Audit'!$F$6:$F$505=$A316)*('2_Review &amp; Audit'!$I$6:$I$505&gt;=$E316-30)*('2_Review &amp; Audit'!$I$6:$I$505&lt;=$E316+30)*('2_Review &amp; Audit'!$R$6:$R$505&gt;0)*(ROW('2_Review &amp; Audit'!$R$6:$R$505)&gt;$K316),0),0)+5,""))</f>
        <v/>
      </c>
      <c r="U316" s="96" t="str" cm="1">
        <f t="array" ref="U316">IF($T316="","",INDEX('2_Review &amp; Audit'!$H:$H,$T316))</f>
        <v/>
      </c>
      <c r="V316" s="96" t="str">
        <f t="array" ref="V316">IF($T316="","",INDEX('2_Review &amp; Audit'!$I:$I,$T316))</f>
        <v/>
      </c>
      <c r="W316" s="96" t="str">
        <f t="array" ref="W316">IF($T316="","",MAX(0,INDEX('2_Review &amp; Audit'!$H:$H,$T316)-SUMIFS($X$7:X315,$T$7:T315,$T316)))</f>
        <v/>
      </c>
      <c r="X316" s="96" t="str">
        <f t="shared" si="38"/>
        <v/>
      </c>
      <c r="Y316" s="117" t="str">
        <f>IF($X316="","",$X316*$G316)</f>
        <v/>
      </c>
      <c r="Z316" s="117" t="str">
        <f>IF($T316="","",$H316-IF($P316="",0,$P316)-IF($Y316="",0,$Y316))</f>
        <v/>
      </c>
      <c r="AA316" s="117" t="str">
        <f t="shared" si="39"/>
        <v/>
      </c>
      <c r="AB316" s="96" t="str">
        <f t="shared" si="42"/>
        <v/>
      </c>
      <c r="AC316" s="96" t="str">
        <f>IF(OR($D316="",$AB316="",N($AB316)&lt;=0),"",IFERROR(MATCH(1,INDEX(('2_Review &amp; Audit'!$F$6:$F$505=$A316)*('2_Review &amp; Audit'!$I$6:$I$505&gt;=$E316-30)*('2_Review &amp; Audit'!$I$6:$I$505&lt;=$E316+30)*('2_Review &amp; Audit'!$R$6:$R$505&gt;0)*(ROW('2_Review &amp; Audit'!$R$6:$R$505)&gt;$T316),0),0)+5,""))</f>
        <v/>
      </c>
      <c r="AD316" s="96" t="str" cm="1">
        <f t="array" ref="AD316">IF($AC316="","",INDEX('2_Review &amp; Audit'!$H:$H,$AC316))</f>
        <v/>
      </c>
      <c r="AE316" s="108" t="str">
        <f>IF($AC316="","",INDEX('2_Review &amp; Audit'!$I:$I,$AC316))</f>
        <v/>
      </c>
      <c r="AF316" s="96" t="str">
        <f>IF($AC316="","",MAX(0,INDEX('2_Review &amp; Audit'!$H:$H,$AC316)-SUMIFS($AG$7:AG315,$AC$7:AC315,$AC316)))</f>
        <v/>
      </c>
      <c r="AG316" s="96" t="str">
        <f>IF(OR($D316="",$AB316="",$AF316=""),"",MIN($AB316,$AF316))</f>
        <v/>
      </c>
      <c r="AH316" s="117" t="str">
        <f>IF($AG316="","",$AG316*$G316)</f>
        <v/>
      </c>
      <c r="AI316" s="117" t="str">
        <f>IF($AC316="","",$H316-IF($P316="",0,$P316)-IF($Y316="",0,$Y316)-IF($AH316="",0,$AH316))</f>
        <v/>
      </c>
      <c r="AJ316" s="117" t="str">
        <f t="shared" si="40"/>
        <v/>
      </c>
      <c r="AK316" s="96" t="str">
        <f t="shared" si="43"/>
        <v/>
      </c>
      <c r="AL316" s="96" t="str" cm="1">
        <f t="array" ref="AL316">IF(OR($D316="",$AK316="",N($AK316)&lt;=0),"",IFERROR(MATCH(1,INDEX(('2_Review &amp; Audit'!$F$6:$F$505=$A316)*('2_Review &amp; Audit'!$I$6:$I$505&gt;=$E316-30)*('2_Review &amp; Audit'!$I$6:$I$505&lt;=$E316+30)*('2_Review &amp; Audit'!$R$6:$R$505&gt;0)*(ROW('2_Review &amp; Audit'!$R$6:$R$505)&gt;$AC316),0),0)+5,""))</f>
        <v/>
      </c>
      <c r="AM316" s="96" t="str">
        <f>IF($AL316="","",INDEX('2_Review &amp; Audit'!$H:$H,$AL316))</f>
        <v/>
      </c>
      <c r="AN316" s="108" t="str">
        <f>IF($AL316="","",INDEX('2_Review &amp; Audit'!$I:$I,$AL316))</f>
        <v/>
      </c>
      <c r="AO316" s="96" t="str">
        <f>IF($AL316="","",MAX(0,INDEX('2_Review &amp; Audit'!$H:$H,$AL316)-SUMIFS($AP$7:AP315,$AL$7:AL315,$AL316)))</f>
        <v/>
      </c>
      <c r="AP316" s="96" t="str">
        <f>IF(OR($D316="",$AK316="",$AO316=""),"",MIN($AK316,$AO316))</f>
        <v/>
      </c>
      <c r="AQ316" s="117" t="str">
        <f>IF($AP316="","",$AP316*$G316)</f>
        <v/>
      </c>
      <c r="AR316" s="117" t="str">
        <f>IF($AL316="","",$H316-IF($P316="",0,$P316)-IF($Y316="",0,$Y316)-IF($AH316="",0,$AH316)-IF($AQ316="",0,$AQ316))</f>
        <v/>
      </c>
      <c r="AS316" s="117" t="str">
        <f t="shared" si="44"/>
        <v/>
      </c>
      <c r="AT316" s="96" t="str">
        <f t="shared" si="45"/>
        <v/>
      </c>
      <c r="AU316" s="96"/>
    </row>
    <row r="317" spans="1:47" ht="12.75" customHeight="1" x14ac:dyDescent="0.2">
      <c r="A317" s="96" t="str">
        <f>IFERROR(INDEX('2_Review &amp; Audit'!$F$6:$F$505,MATCH(ROW()-5,'2_Review &amp; Audit'!$AC$6:$AC$505,0)),"")</f>
        <v/>
      </c>
      <c r="B317" s="96" t="str">
        <f>IF($A317="","",INDEX('2_Review &amp; Audit'!$C$6:$C$505,MATCH(ROW()-5,'2_Review &amp; Audit'!$AC$6:$AC$505,0)))</f>
        <v/>
      </c>
      <c r="C317" s="96" t="str">
        <f>IF($A317="","",INDEX('2_Review &amp; Audit'!$D$6:$D$505,MATCH(ROW()-5,'2_Review &amp; Audit'!$AC$6:$AC$505,0)))</f>
        <v/>
      </c>
      <c r="D317" s="114" t="str">
        <f>IF($A317="","",INDEX('2_Review &amp; Audit'!$H$6:$H$505,MATCH(ROW()-5,'2_Review &amp; Audit'!$AC$6:$AC$505,0)))</f>
        <v/>
      </c>
      <c r="E317" s="108" t="str">
        <f>IF($A317="","",INDEX('2_Review &amp; Audit'!$M$6:$M$505,MATCH(ROW()-5,'2_Review &amp; Audit'!$AC$6:$AC$505,0)))</f>
        <v/>
      </c>
      <c r="F317" s="109" t="str">
        <f>IF($A317="","",IF(INDEX('2_Review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17" s="142" t="str">
        <f>IF(OR($A317="",$F317=0),"",ABS(INDEX('2_Review &amp; Audit'!$Q$6:$Q$505,MATCH(ROW()-5,'2_Review &amp; Audit'!$AC$6:$AC$505,0))/$F317))</f>
        <v/>
      </c>
      <c r="H317" s="142" t="str">
        <f>IF($A317="","",ABS(INDEX('2_Review &amp; Audit'!$Q$6:$Q$505,MATCH(ROW()-5,'2_Review &amp; Audit'!$AC$6:$AC$505,0))))</f>
        <v/>
      </c>
      <c r="I317" s="96" t="str">
        <f>IF($A317="","",INDEX('2_Review &amp; Audit'!$Y$6:$Y$505,MATCH(ROW()-5,'2_Review &amp; Audit'!$AC$6:$AC$505,0)))</f>
        <v/>
      </c>
      <c r="J317" s="110" t="str">
        <f>IF($A317="","",IFERROR(MATCH(ROW()-5,'2_Review &amp; Audit'!$AC$6:$AC$505,0)+5,""))</f>
        <v/>
      </c>
      <c r="K317" s="96" t="str" cm="1">
        <f t="array" ref="K317">IF($A317="","",IF($AU317&lt;&gt;"",IFERROR(MATCH($AU317,'2_Review &amp; Audit'!$H$6:$H$505,0)+5,""),IFERROR(MATCH(1,INDEX(('2_Review &amp; Audit'!$F$6:$F$505=$A317)*('2_Review &amp; Audit'!$I$6:$I$505&gt;=$E317-30)*('2_Review &amp; Audit'!$I$6:$I$505&lt;=$E317+30)*('2_Review &amp; Audit'!$R$6:$R$505&gt;0),0),0)+5,"")))</f>
        <v/>
      </c>
      <c r="L317" s="110" t="str" cm="1">
        <f t="array" ref="L317">IF($K317="","",INDEX('2_Review &amp; Audit'!$H:$H,$K317))</f>
        <v/>
      </c>
      <c r="M317" s="111" t="str">
        <f>IF($K317="","",INDEX('2_Review &amp; Audit'!$I:$I,$K317))</f>
        <v/>
      </c>
      <c r="N317" s="109" t="str" cm="1">
        <f t="array" ref="N317">IF($K317="","",MAX(0,INDEX('2_Review &amp; Audit'!$R:$R,$K317)-SUMIFS($O$7:O316,$K$7:K316,$K317)))</f>
        <v/>
      </c>
      <c r="O317" s="109" t="str">
        <f>IF(OR($K317="",$N317="",$F317=""),"",MIN($F317,$N317))</f>
        <v/>
      </c>
      <c r="P317" s="112" t="str">
        <f>IF($O317="","",$O317*$G317)</f>
        <v/>
      </c>
      <c r="Q317" s="112" t="str">
        <f>IF($M317="","",$H317-IF($P317="",0,$P317)-IF($Y317="",0,$Y317)-IF($AH317="",0,$AH317)-IF($AQ317="",0,$AQ317))</f>
        <v/>
      </c>
      <c r="R317" s="112" t="str">
        <f t="shared" si="41"/>
        <v/>
      </c>
      <c r="S317" s="96" t="str">
        <f>IF($M317="","",MAX(0,N($F317)-N($O317)))</f>
        <v/>
      </c>
      <c r="T317" s="96" t="str" cm="1">
        <f t="array" ref="T317">IF(OR($D317="",$S317="",N($S317)&lt;=0),"",IFERROR(MATCH(1,INDEX(('2_Review &amp; Audit'!$F$6:$F$505=$A317)*('2_Review &amp; Audit'!$I$6:$I$505&gt;=$E317-30)*('2_Review &amp; Audit'!$I$6:$I$505&lt;=$E317+30)*('2_Review &amp; Audit'!$R$6:$R$505&gt;0)*(ROW('2_Review &amp; Audit'!$R$6:$R$505)&gt;$K317),0),0)+5,""))</f>
        <v/>
      </c>
      <c r="U317" s="96" t="str" cm="1">
        <f t="array" ref="U317">IF($T317="","",INDEX('2_Review &amp; Audit'!$H:$H,$T317))</f>
        <v/>
      </c>
      <c r="V317" s="96" t="str">
        <f t="array" ref="V317">IF($T317="","",INDEX('2_Review &amp; Audit'!$I:$I,$T317))</f>
        <v/>
      </c>
      <c r="W317" s="96" t="str">
        <f t="array" ref="W317">IF($T317="","",MAX(0,INDEX('2_Review &amp; Audit'!$H:$H,$T317)-SUMIFS($X$7:X316,$T$7:T316,$T317)))</f>
        <v/>
      </c>
      <c r="X317" s="96" t="str">
        <f t="shared" si="38"/>
        <v/>
      </c>
      <c r="Y317" s="117" t="str">
        <f>IF($X317="","",$X317*$G317)</f>
        <v/>
      </c>
      <c r="Z317" s="117" t="str">
        <f>IF($T317="","",$H317-IF($P317="",0,$P317)-IF($Y317="",0,$Y317))</f>
        <v/>
      </c>
      <c r="AA317" s="117" t="str">
        <f t="shared" si="39"/>
        <v/>
      </c>
      <c r="AB317" s="96" t="str">
        <f t="shared" si="42"/>
        <v/>
      </c>
      <c r="AC317" s="96" t="str">
        <f>IF(OR($D317="",$AB317="",N($AB317)&lt;=0),"",IFERROR(MATCH(1,INDEX(('2_Review &amp; Audit'!$F$6:$F$505=$A317)*('2_Review &amp; Audit'!$I$6:$I$505&gt;=$E317-30)*('2_Review &amp; Audit'!$I$6:$I$505&lt;=$E317+30)*('2_Review &amp; Audit'!$R$6:$R$505&gt;0)*(ROW('2_Review &amp; Audit'!$R$6:$R$505)&gt;$T317),0),0)+5,""))</f>
        <v/>
      </c>
      <c r="AD317" s="96" t="str" cm="1">
        <f t="array" ref="AD317">IF($AC317="","",INDEX('2_Review &amp; Audit'!$H:$H,$AC317))</f>
        <v/>
      </c>
      <c r="AE317" s="108" t="str">
        <f>IF($AC317="","",INDEX('2_Review &amp; Audit'!$I:$I,$AC317))</f>
        <v/>
      </c>
      <c r="AF317" s="96" t="str">
        <f>IF($AC317="","",MAX(0,INDEX('2_Review &amp; Audit'!$H:$H,$AC317)-SUMIFS($AG$7:AG316,$AC$7:AC316,$AC317)))</f>
        <v/>
      </c>
      <c r="AG317" s="96" t="str">
        <f>IF(OR($D317="",$AB317="",$AF317=""),"",MIN($AB317,$AF317))</f>
        <v/>
      </c>
      <c r="AH317" s="117" t="str">
        <f>IF($AG317="","",$AG317*$G317)</f>
        <v/>
      </c>
      <c r="AI317" s="117" t="str">
        <f>IF($AC317="","",$H317-IF($P317="",0,$P317)-IF($Y317="",0,$Y317)-IF($AH317="",0,$AH317))</f>
        <v/>
      </c>
      <c r="AJ317" s="117" t="str">
        <f t="shared" si="40"/>
        <v/>
      </c>
      <c r="AK317" s="96" t="str">
        <f t="shared" si="43"/>
        <v/>
      </c>
      <c r="AL317" s="96" t="str" cm="1">
        <f t="array" ref="AL317">IF(OR($D317="",$AK317="",N($AK317)&lt;=0),"",IFERROR(MATCH(1,INDEX(('2_Review &amp; Audit'!$F$6:$F$505=$A317)*('2_Review &amp; Audit'!$I$6:$I$505&gt;=$E317-30)*('2_Review &amp; Audit'!$I$6:$I$505&lt;=$E317+30)*('2_Review &amp; Audit'!$R$6:$R$505&gt;0)*(ROW('2_Review &amp; Audit'!$R$6:$R$505)&gt;$AC317),0),0)+5,""))</f>
        <v/>
      </c>
      <c r="AM317" s="96" t="str">
        <f>IF($AL317="","",INDEX('2_Review &amp; Audit'!$H:$H,$AL317))</f>
        <v/>
      </c>
      <c r="AN317" s="108" t="str">
        <f>IF($AL317="","",INDEX('2_Review &amp; Audit'!$I:$I,$AL317))</f>
        <v/>
      </c>
      <c r="AO317" s="96" t="str">
        <f>IF($AL317="","",MAX(0,INDEX('2_Review &amp; Audit'!$H:$H,$AL317)-SUMIFS($AP$7:AP316,$AL$7:AL316,$AL317)))</f>
        <v/>
      </c>
      <c r="AP317" s="96" t="str">
        <f>IF(OR($D317="",$AK317="",$AO317=""),"",MIN($AK317,$AO317))</f>
        <v/>
      </c>
      <c r="AQ317" s="117" t="str">
        <f>IF($AP317="","",$AP317*$G317)</f>
        <v/>
      </c>
      <c r="AR317" s="117" t="str">
        <f>IF($AL317="","",$H317-IF($P317="",0,$P317)-IF($Y317="",0,$Y317)-IF($AH317="",0,$AH317)-IF($AQ317="",0,$AQ317))</f>
        <v/>
      </c>
      <c r="AS317" s="117" t="str">
        <f t="shared" si="44"/>
        <v/>
      </c>
      <c r="AT317" s="96" t="str">
        <f t="shared" si="45"/>
        <v/>
      </c>
      <c r="AU317" s="96"/>
    </row>
    <row r="318" spans="1:47" ht="12.75" customHeight="1" x14ac:dyDescent="0.2">
      <c r="A318" s="96" t="str">
        <f>IFERROR(INDEX('2_Review &amp; Audit'!$F$6:$F$505,MATCH(ROW()-5,'2_Review &amp; Audit'!$AC$6:$AC$505,0)),"")</f>
        <v/>
      </c>
      <c r="B318" s="96" t="str">
        <f>IF($A318="","",INDEX('2_Review &amp; Audit'!$C$6:$C$505,MATCH(ROW()-5,'2_Review &amp; Audit'!$AC$6:$AC$505,0)))</f>
        <v/>
      </c>
      <c r="C318" s="96" t="str">
        <f>IF($A318="","",INDEX('2_Review &amp; Audit'!$D$6:$D$505,MATCH(ROW()-5,'2_Review &amp; Audit'!$AC$6:$AC$505,0)))</f>
        <v/>
      </c>
      <c r="D318" s="114" t="str">
        <f>IF($A318="","",INDEX('2_Review &amp; Audit'!$H$6:$H$505,MATCH(ROW()-5,'2_Review &amp; Audit'!$AC$6:$AC$505,0)))</f>
        <v/>
      </c>
      <c r="E318" s="108" t="str">
        <f>IF($A318="","",INDEX('2_Review &amp; Audit'!$M$6:$M$505,MATCH(ROW()-5,'2_Review &amp; Audit'!$AC$6:$AC$505,0)))</f>
        <v/>
      </c>
      <c r="F318" s="109" t="str">
        <f>IF($A318="","",IF(INDEX('2_Review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18" s="142" t="str">
        <f>IF(OR($A318="",$F318=0),"",ABS(INDEX('2_Review &amp; Audit'!$Q$6:$Q$505,MATCH(ROW()-5,'2_Review &amp; Audit'!$AC$6:$AC$505,0))/$F318))</f>
        <v/>
      </c>
      <c r="H318" s="142" t="str">
        <f>IF($A318="","",ABS(INDEX('2_Review &amp; Audit'!$Q$6:$Q$505,MATCH(ROW()-5,'2_Review &amp; Audit'!$AC$6:$AC$505,0))))</f>
        <v/>
      </c>
      <c r="I318" s="96" t="str">
        <f>IF($A318="","",INDEX('2_Review &amp; Audit'!$Y$6:$Y$505,MATCH(ROW()-5,'2_Review &amp; Audit'!$AC$6:$AC$505,0)))</f>
        <v/>
      </c>
      <c r="J318" s="110" t="str">
        <f>IF($A318="","",IFERROR(MATCH(ROW()-5,'2_Review &amp; Audit'!$AC$6:$AC$505,0)+5,""))</f>
        <v/>
      </c>
      <c r="K318" s="96" t="str" cm="1">
        <f t="array" ref="K318">IF($A318="","",IF($AU318&lt;&gt;"",IFERROR(MATCH($AU318,'2_Review &amp; Audit'!$H$6:$H$505,0)+5,""),IFERROR(MATCH(1,INDEX(('2_Review &amp; Audit'!$F$6:$F$505=$A318)*('2_Review &amp; Audit'!$I$6:$I$505&gt;=$E318-30)*('2_Review &amp; Audit'!$I$6:$I$505&lt;=$E318+30)*('2_Review &amp; Audit'!$R$6:$R$505&gt;0),0),0)+5,"")))</f>
        <v/>
      </c>
      <c r="L318" s="110" t="str" cm="1">
        <f t="array" ref="L318">IF($K318="","",INDEX('2_Review &amp; Audit'!$H:$H,$K318))</f>
        <v/>
      </c>
      <c r="M318" s="111" t="str">
        <f>IF($K318="","",INDEX('2_Review &amp; Audit'!$I:$I,$K318))</f>
        <v/>
      </c>
      <c r="N318" s="109" t="str" cm="1">
        <f t="array" ref="N318">IF($K318="","",MAX(0,INDEX('2_Review &amp; Audit'!$R:$R,$K318)-SUMIFS($O$7:O317,$K$7:K317,$K318)))</f>
        <v/>
      </c>
      <c r="O318" s="109" t="str">
        <f>IF(OR($K318="",$N318="",$F318=""),"",MIN($F318,$N318))</f>
        <v/>
      </c>
      <c r="P318" s="112" t="str">
        <f>IF($O318="","",$O318*$G318)</f>
        <v/>
      </c>
      <c r="Q318" s="112" t="str">
        <f>IF($M318="","",$H318-IF($P318="",0,$P318)-IF($Y318="",0,$Y318)-IF($AH318="",0,$AH318)-IF($AQ318="",0,$AQ318))</f>
        <v/>
      </c>
      <c r="R318" s="112" t="str">
        <f t="shared" si="41"/>
        <v/>
      </c>
      <c r="S318" s="96" t="str">
        <f>IF($M318="","",MAX(0,N($F318)-N($O318)))</f>
        <v/>
      </c>
      <c r="T318" s="96" t="str" cm="1">
        <f t="array" ref="T318">IF(OR($D318="",$S318="",N($S318)&lt;=0),"",IFERROR(MATCH(1,INDEX(('2_Review &amp; Audit'!$F$6:$F$505=$A318)*('2_Review &amp; Audit'!$I$6:$I$505&gt;=$E318-30)*('2_Review &amp; Audit'!$I$6:$I$505&lt;=$E318+30)*('2_Review &amp; Audit'!$R$6:$R$505&gt;0)*(ROW('2_Review &amp; Audit'!$R$6:$R$505)&gt;$K318),0),0)+5,""))</f>
        <v/>
      </c>
      <c r="U318" s="96" t="str" cm="1">
        <f t="array" ref="U318">IF($T318="","",INDEX('2_Review &amp; Audit'!$H:$H,$T318))</f>
        <v/>
      </c>
      <c r="V318" s="96" t="str">
        <f t="array" ref="V318">IF($T318="","",INDEX('2_Review &amp; Audit'!$I:$I,$T318))</f>
        <v/>
      </c>
      <c r="W318" s="96" t="str">
        <f t="array" ref="W318">IF($T318="","",MAX(0,INDEX('2_Review &amp; Audit'!$H:$H,$T318)-SUMIFS($X$7:X317,$T$7:T317,$T318)))</f>
        <v/>
      </c>
      <c r="X318" s="96" t="str">
        <f t="shared" si="38"/>
        <v/>
      </c>
      <c r="Y318" s="117" t="str">
        <f>IF($X318="","",$X318*$G318)</f>
        <v/>
      </c>
      <c r="Z318" s="117" t="str">
        <f>IF($T318="","",$H318-IF($P318="",0,$P318)-IF($Y318="",0,$Y318))</f>
        <v/>
      </c>
      <c r="AA318" s="117" t="str">
        <f t="shared" si="39"/>
        <v/>
      </c>
      <c r="AB318" s="96" t="str">
        <f t="shared" si="42"/>
        <v/>
      </c>
      <c r="AC318" s="96" t="str">
        <f>IF(OR($D318="",$AB318="",N($AB318)&lt;=0),"",IFERROR(MATCH(1,INDEX(('2_Review &amp; Audit'!$F$6:$F$505=$A318)*('2_Review &amp; Audit'!$I$6:$I$505&gt;=$E318-30)*('2_Review &amp; Audit'!$I$6:$I$505&lt;=$E318+30)*('2_Review &amp; Audit'!$R$6:$R$505&gt;0)*(ROW('2_Review &amp; Audit'!$R$6:$R$505)&gt;$T318),0),0)+5,""))</f>
        <v/>
      </c>
      <c r="AD318" s="96" t="str" cm="1">
        <f t="array" ref="AD318">IF($AC318="","",INDEX('2_Review &amp; Audit'!$H:$H,$AC318))</f>
        <v/>
      </c>
      <c r="AE318" s="108" t="str">
        <f>IF($AC318="","",INDEX('2_Review &amp; Audit'!$I:$I,$AC318))</f>
        <v/>
      </c>
      <c r="AF318" s="96" t="str">
        <f>IF($AC318="","",MAX(0,INDEX('2_Review &amp; Audit'!$H:$H,$AC318)-SUMIFS($AG$7:AG317,$AC$7:AC317,$AC318)))</f>
        <v/>
      </c>
      <c r="AG318" s="96" t="str">
        <f>IF(OR($D318="",$AB318="",$AF318=""),"",MIN($AB318,$AF318))</f>
        <v/>
      </c>
      <c r="AH318" s="117" t="str">
        <f>IF($AG318="","",$AG318*$G318)</f>
        <v/>
      </c>
      <c r="AI318" s="117" t="str">
        <f>IF($AC318="","",$H318-IF($P318="",0,$P318)-IF($Y318="",0,$Y318)-IF($AH318="",0,$AH318))</f>
        <v/>
      </c>
      <c r="AJ318" s="117" t="str">
        <f t="shared" si="40"/>
        <v/>
      </c>
      <c r="AK318" s="96" t="str">
        <f t="shared" si="43"/>
        <v/>
      </c>
      <c r="AL318" s="96" t="str" cm="1">
        <f t="array" ref="AL318">IF(OR($D318="",$AK318="",N($AK318)&lt;=0),"",IFERROR(MATCH(1,INDEX(('2_Review &amp; Audit'!$F$6:$F$505=$A318)*('2_Review &amp; Audit'!$I$6:$I$505&gt;=$E318-30)*('2_Review &amp; Audit'!$I$6:$I$505&lt;=$E318+30)*('2_Review &amp; Audit'!$R$6:$R$505&gt;0)*(ROW('2_Review &amp; Audit'!$R$6:$R$505)&gt;$AC318),0),0)+5,""))</f>
        <v/>
      </c>
      <c r="AM318" s="96" t="str">
        <f>IF($AL318="","",INDEX('2_Review &amp; Audit'!$H:$H,$AL318))</f>
        <v/>
      </c>
      <c r="AN318" s="108" t="str">
        <f>IF($AL318="","",INDEX('2_Review &amp; Audit'!$I:$I,$AL318))</f>
        <v/>
      </c>
      <c r="AO318" s="96" t="str">
        <f>IF($AL318="","",MAX(0,INDEX('2_Review &amp; Audit'!$H:$H,$AL318)-SUMIFS($AP$7:AP317,$AL$7:AL317,$AL318)))</f>
        <v/>
      </c>
      <c r="AP318" s="96" t="str">
        <f>IF(OR($D318="",$AK318="",$AO318=""),"",MIN($AK318,$AO318))</f>
        <v/>
      </c>
      <c r="AQ318" s="117" t="str">
        <f>IF($AP318="","",$AP318*$G318)</f>
        <v/>
      </c>
      <c r="AR318" s="117" t="str">
        <f>IF($AL318="","",$H318-IF($P318="",0,$P318)-IF($Y318="",0,$Y318)-IF($AH318="",0,$AH318)-IF($AQ318="",0,$AQ318))</f>
        <v/>
      </c>
      <c r="AS318" s="117" t="str">
        <f t="shared" si="44"/>
        <v/>
      </c>
      <c r="AT318" s="96" t="str">
        <f t="shared" si="45"/>
        <v/>
      </c>
      <c r="AU318" s="96"/>
    </row>
    <row r="319" spans="1:47" ht="12.75" customHeight="1" x14ac:dyDescent="0.2">
      <c r="A319" s="96" t="str">
        <f>IFERROR(INDEX('2_Review &amp; Audit'!$F$6:$F$505,MATCH(ROW()-5,'2_Review &amp; Audit'!$AC$6:$AC$505,0)),"")</f>
        <v/>
      </c>
      <c r="B319" s="96" t="str">
        <f>IF($A319="","",INDEX('2_Review &amp; Audit'!$C$6:$C$505,MATCH(ROW()-5,'2_Review &amp; Audit'!$AC$6:$AC$505,0)))</f>
        <v/>
      </c>
      <c r="C319" s="96" t="str">
        <f>IF($A319="","",INDEX('2_Review &amp; Audit'!$D$6:$D$505,MATCH(ROW()-5,'2_Review &amp; Audit'!$AC$6:$AC$505,0)))</f>
        <v/>
      </c>
      <c r="D319" s="114" t="str">
        <f>IF($A319="","",INDEX('2_Review &amp; Audit'!$H$6:$H$505,MATCH(ROW()-5,'2_Review &amp; Audit'!$AC$6:$AC$505,0)))</f>
        <v/>
      </c>
      <c r="E319" s="108" t="str">
        <f>IF($A319="","",INDEX('2_Review &amp; Audit'!$M$6:$M$505,MATCH(ROW()-5,'2_Review &amp; Audit'!$AC$6:$AC$505,0)))</f>
        <v/>
      </c>
      <c r="F319" s="109" t="str">
        <f>IF($A319="","",IF(INDEX('2_Review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19" s="142" t="str">
        <f>IF(OR($A319="",$F319=0),"",ABS(INDEX('2_Review &amp; Audit'!$Q$6:$Q$505,MATCH(ROW()-5,'2_Review &amp; Audit'!$AC$6:$AC$505,0))/$F319))</f>
        <v/>
      </c>
      <c r="H319" s="142" t="str">
        <f>IF($A319="","",ABS(INDEX('2_Review &amp; Audit'!$Q$6:$Q$505,MATCH(ROW()-5,'2_Review &amp; Audit'!$AC$6:$AC$505,0))))</f>
        <v/>
      </c>
      <c r="I319" s="96" t="str">
        <f>IF($A319="","",INDEX('2_Review &amp; Audit'!$Y$6:$Y$505,MATCH(ROW()-5,'2_Review &amp; Audit'!$AC$6:$AC$505,0)))</f>
        <v/>
      </c>
      <c r="J319" s="110" t="str">
        <f>IF($A319="","",IFERROR(MATCH(ROW()-5,'2_Review &amp; Audit'!$AC$6:$AC$505,0)+5,""))</f>
        <v/>
      </c>
      <c r="K319" s="96" t="str" cm="1">
        <f t="array" ref="K319">IF($A319="","",IF($AU319&lt;&gt;"",IFERROR(MATCH($AU319,'2_Review &amp; Audit'!$H$6:$H$505,0)+5,""),IFERROR(MATCH(1,INDEX(('2_Review &amp; Audit'!$F$6:$F$505=$A319)*('2_Review &amp; Audit'!$I$6:$I$505&gt;=$E319-30)*('2_Review &amp; Audit'!$I$6:$I$505&lt;=$E319+30)*('2_Review &amp; Audit'!$R$6:$R$505&gt;0),0),0)+5,"")))</f>
        <v/>
      </c>
      <c r="L319" s="110" t="str" cm="1">
        <f t="array" ref="L319">IF($K319="","",INDEX('2_Review &amp; Audit'!$H:$H,$K319))</f>
        <v/>
      </c>
      <c r="M319" s="111" t="str">
        <f>IF($K319="","",INDEX('2_Review &amp; Audit'!$I:$I,$K319))</f>
        <v/>
      </c>
      <c r="N319" s="109" t="str" cm="1">
        <f t="array" ref="N319">IF($K319="","",MAX(0,INDEX('2_Review &amp; Audit'!$R:$R,$K319)-SUMIFS($O$7:O318,$K$7:K318,$K319)))</f>
        <v/>
      </c>
      <c r="O319" s="109" t="str">
        <f>IF(OR($K319="",$N319="",$F319=""),"",MIN($F319,$N319))</f>
        <v/>
      </c>
      <c r="P319" s="112" t="str">
        <f>IF($O319="","",$O319*$G319)</f>
        <v/>
      </c>
      <c r="Q319" s="112" t="str">
        <f>IF($M319="","",$H319-IF($P319="",0,$P319)-IF($Y319="",0,$Y319)-IF($AH319="",0,$AH319)-IF($AQ319="",0,$AQ319))</f>
        <v/>
      </c>
      <c r="R319" s="112" t="str">
        <f t="shared" si="41"/>
        <v/>
      </c>
      <c r="S319" s="96" t="str">
        <f>IF($M319="","",MAX(0,N($F319)-N($O319)))</f>
        <v/>
      </c>
      <c r="T319" s="96" t="str" cm="1">
        <f t="array" ref="T319">IF(OR($D319="",$S319="",N($S319)&lt;=0),"",IFERROR(MATCH(1,INDEX(('2_Review &amp; Audit'!$F$6:$F$505=$A319)*('2_Review &amp; Audit'!$I$6:$I$505&gt;=$E319-30)*('2_Review &amp; Audit'!$I$6:$I$505&lt;=$E319+30)*('2_Review &amp; Audit'!$R$6:$R$505&gt;0)*(ROW('2_Review &amp; Audit'!$R$6:$R$505)&gt;$K319),0),0)+5,""))</f>
        <v/>
      </c>
      <c r="U319" s="96" t="str" cm="1">
        <f t="array" ref="U319">IF($T319="","",INDEX('2_Review &amp; Audit'!$H:$H,$T319))</f>
        <v/>
      </c>
      <c r="V319" s="96" t="str">
        <f t="array" ref="V319">IF($T319="","",INDEX('2_Review &amp; Audit'!$I:$I,$T319))</f>
        <v/>
      </c>
      <c r="W319" s="96" t="str">
        <f t="array" ref="W319">IF($T319="","",MAX(0,INDEX('2_Review &amp; Audit'!$H:$H,$T319)-SUMIFS($X$7:X318,$T$7:T318,$T319)))</f>
        <v/>
      </c>
      <c r="X319" s="96" t="str">
        <f t="shared" si="38"/>
        <v/>
      </c>
      <c r="Y319" s="117" t="str">
        <f>IF($X319="","",$X319*$G319)</f>
        <v/>
      </c>
      <c r="Z319" s="117" t="str">
        <f>IF($T319="","",$H319-IF($P319="",0,$P319)-IF($Y319="",0,$Y319))</f>
        <v/>
      </c>
      <c r="AA319" s="117" t="str">
        <f t="shared" si="39"/>
        <v/>
      </c>
      <c r="AB319" s="96" t="str">
        <f t="shared" si="42"/>
        <v/>
      </c>
      <c r="AC319" s="96" t="str">
        <f>IF(OR($D319="",$AB319="",N($AB319)&lt;=0),"",IFERROR(MATCH(1,INDEX(('2_Review &amp; Audit'!$F$6:$F$505=$A319)*('2_Review &amp; Audit'!$I$6:$I$505&gt;=$E319-30)*('2_Review &amp; Audit'!$I$6:$I$505&lt;=$E319+30)*('2_Review &amp; Audit'!$R$6:$R$505&gt;0)*(ROW('2_Review &amp; Audit'!$R$6:$R$505)&gt;$T319),0),0)+5,""))</f>
        <v/>
      </c>
      <c r="AD319" s="96" t="str" cm="1">
        <f t="array" ref="AD319">IF($AC319="","",INDEX('2_Review &amp; Audit'!$H:$H,$AC319))</f>
        <v/>
      </c>
      <c r="AE319" s="108" t="str">
        <f>IF($AC319="","",INDEX('2_Review &amp; Audit'!$I:$I,$AC319))</f>
        <v/>
      </c>
      <c r="AF319" s="96" t="str">
        <f>IF($AC319="","",MAX(0,INDEX('2_Review &amp; Audit'!$H:$H,$AC319)-SUMIFS($AG$7:AG318,$AC$7:AC318,$AC319)))</f>
        <v/>
      </c>
      <c r="AG319" s="96" t="str">
        <f>IF(OR($D319="",$AB319="",$AF319=""),"",MIN($AB319,$AF319))</f>
        <v/>
      </c>
      <c r="AH319" s="117" t="str">
        <f>IF($AG319="","",$AG319*$G319)</f>
        <v/>
      </c>
      <c r="AI319" s="117" t="str">
        <f>IF($AC319="","",$H319-IF($P319="",0,$P319)-IF($Y319="",0,$Y319)-IF($AH319="",0,$AH319))</f>
        <v/>
      </c>
      <c r="AJ319" s="117" t="str">
        <f t="shared" si="40"/>
        <v/>
      </c>
      <c r="AK319" s="96" t="str">
        <f t="shared" si="43"/>
        <v/>
      </c>
      <c r="AL319" s="96" t="str" cm="1">
        <f t="array" ref="AL319">IF(OR($D319="",$AK319="",N($AK319)&lt;=0),"",IFERROR(MATCH(1,INDEX(('2_Review &amp; Audit'!$F$6:$F$505=$A319)*('2_Review &amp; Audit'!$I$6:$I$505&gt;=$E319-30)*('2_Review &amp; Audit'!$I$6:$I$505&lt;=$E319+30)*('2_Review &amp; Audit'!$R$6:$R$505&gt;0)*(ROW('2_Review &amp; Audit'!$R$6:$R$505)&gt;$AC319),0),0)+5,""))</f>
        <v/>
      </c>
      <c r="AM319" s="96" t="str">
        <f>IF($AL319="","",INDEX('2_Review &amp; Audit'!$H:$H,$AL319))</f>
        <v/>
      </c>
      <c r="AN319" s="108" t="str">
        <f>IF($AL319="","",INDEX('2_Review &amp; Audit'!$I:$I,$AL319))</f>
        <v/>
      </c>
      <c r="AO319" s="96" t="str">
        <f>IF($AL319="","",MAX(0,INDEX('2_Review &amp; Audit'!$H:$H,$AL319)-SUMIFS($AP$7:AP318,$AL$7:AL318,$AL319)))</f>
        <v/>
      </c>
      <c r="AP319" s="96" t="str">
        <f>IF(OR($D319="",$AK319="",$AO319=""),"",MIN($AK319,$AO319))</f>
        <v/>
      </c>
      <c r="AQ319" s="117" t="str">
        <f>IF($AP319="","",$AP319*$G319)</f>
        <v/>
      </c>
      <c r="AR319" s="117" t="str">
        <f>IF($AL319="","",$H319-IF($P319="",0,$P319)-IF($Y319="",0,$Y319)-IF($AH319="",0,$AH319)-IF($AQ319="",0,$AQ319))</f>
        <v/>
      </c>
      <c r="AS319" s="117" t="str">
        <f t="shared" si="44"/>
        <v/>
      </c>
      <c r="AT319" s="96" t="str">
        <f t="shared" si="45"/>
        <v/>
      </c>
      <c r="AU319" s="96"/>
    </row>
    <row r="320" spans="1:47" ht="12.75" customHeight="1" x14ac:dyDescent="0.2">
      <c r="A320" s="96" t="str">
        <f>IFERROR(INDEX('2_Review &amp; Audit'!$F$6:$F$505,MATCH(ROW()-5,'2_Review &amp; Audit'!$AC$6:$AC$505,0)),"")</f>
        <v/>
      </c>
      <c r="B320" s="96" t="str">
        <f>IF($A320="","",INDEX('2_Review &amp; Audit'!$C$6:$C$505,MATCH(ROW()-5,'2_Review &amp; Audit'!$AC$6:$AC$505,0)))</f>
        <v/>
      </c>
      <c r="C320" s="96" t="str">
        <f>IF($A320="","",INDEX('2_Review &amp; Audit'!$D$6:$D$505,MATCH(ROW()-5,'2_Review &amp; Audit'!$AC$6:$AC$505,0)))</f>
        <v/>
      </c>
      <c r="D320" s="114" t="str">
        <f>IF($A320="","",INDEX('2_Review &amp; Audit'!$H$6:$H$505,MATCH(ROW()-5,'2_Review &amp; Audit'!$AC$6:$AC$505,0)))</f>
        <v/>
      </c>
      <c r="E320" s="108" t="str">
        <f>IF($A320="","",INDEX('2_Review &amp; Audit'!$M$6:$M$505,MATCH(ROW()-5,'2_Review &amp; Audit'!$AC$6:$AC$505,0)))</f>
        <v/>
      </c>
      <c r="F320" s="109" t="str">
        <f>IF($A320="","",IF(INDEX('2_Review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20" s="142" t="str">
        <f>IF(OR($A320="",$F320=0),"",ABS(INDEX('2_Review &amp; Audit'!$Q$6:$Q$505,MATCH(ROW()-5,'2_Review &amp; Audit'!$AC$6:$AC$505,0))/$F320))</f>
        <v/>
      </c>
      <c r="H320" s="142" t="str">
        <f>IF($A320="","",ABS(INDEX('2_Review &amp; Audit'!$Q$6:$Q$505,MATCH(ROW()-5,'2_Review &amp; Audit'!$AC$6:$AC$505,0))))</f>
        <v/>
      </c>
      <c r="I320" s="96" t="str">
        <f>IF($A320="","",INDEX('2_Review &amp; Audit'!$Y$6:$Y$505,MATCH(ROW()-5,'2_Review &amp; Audit'!$AC$6:$AC$505,0)))</f>
        <v/>
      </c>
      <c r="J320" s="110" t="str">
        <f>IF($A320="","",IFERROR(MATCH(ROW()-5,'2_Review &amp; Audit'!$AC$6:$AC$505,0)+5,""))</f>
        <v/>
      </c>
      <c r="K320" s="96" t="str" cm="1">
        <f t="array" ref="K320">IF($A320="","",IF($AU320&lt;&gt;"",IFERROR(MATCH($AU320,'2_Review &amp; Audit'!$H$6:$H$505,0)+5,""),IFERROR(MATCH(1,INDEX(('2_Review &amp; Audit'!$F$6:$F$505=$A320)*('2_Review &amp; Audit'!$I$6:$I$505&gt;=$E320-30)*('2_Review &amp; Audit'!$I$6:$I$505&lt;=$E320+30)*('2_Review &amp; Audit'!$R$6:$R$505&gt;0),0),0)+5,"")))</f>
        <v/>
      </c>
      <c r="L320" s="110" t="str" cm="1">
        <f t="array" ref="L320">IF($K320="","",INDEX('2_Review &amp; Audit'!$H:$H,$K320))</f>
        <v/>
      </c>
      <c r="M320" s="111" t="str">
        <f>IF($K320="","",INDEX('2_Review &amp; Audit'!$I:$I,$K320))</f>
        <v/>
      </c>
      <c r="N320" s="109" t="str" cm="1">
        <f t="array" ref="N320">IF($K320="","",MAX(0,INDEX('2_Review &amp; Audit'!$R:$R,$K320)-SUMIFS($O$7:O319,$K$7:K319,$K320)))</f>
        <v/>
      </c>
      <c r="O320" s="109" t="str">
        <f>IF(OR($K320="",$N320="",$F320=""),"",MIN($F320,$N320))</f>
        <v/>
      </c>
      <c r="P320" s="112" t="str">
        <f>IF($O320="","",$O320*$G320)</f>
        <v/>
      </c>
      <c r="Q320" s="112" t="str">
        <f>IF($M320="","",$H320-IF($P320="",0,$P320)-IF($Y320="",0,$Y320)-IF($AH320="",0,$AH320)-IF($AQ320="",0,$AQ320))</f>
        <v/>
      </c>
      <c r="R320" s="112" t="str">
        <f t="shared" si="41"/>
        <v/>
      </c>
      <c r="S320" s="96" t="str">
        <f>IF($M320="","",MAX(0,N($F320)-N($O320)))</f>
        <v/>
      </c>
      <c r="T320" s="96" t="str" cm="1">
        <f t="array" ref="T320">IF(OR($D320="",$S320="",N($S320)&lt;=0),"",IFERROR(MATCH(1,INDEX(('2_Review &amp; Audit'!$F$6:$F$505=$A320)*('2_Review &amp; Audit'!$I$6:$I$505&gt;=$E320-30)*('2_Review &amp; Audit'!$I$6:$I$505&lt;=$E320+30)*('2_Review &amp; Audit'!$R$6:$R$505&gt;0)*(ROW('2_Review &amp; Audit'!$R$6:$R$505)&gt;$K320),0),0)+5,""))</f>
        <v/>
      </c>
      <c r="U320" s="96" t="str" cm="1">
        <f t="array" ref="U320">IF($T320="","",INDEX('2_Review &amp; Audit'!$H:$H,$T320))</f>
        <v/>
      </c>
      <c r="V320" s="96" t="str">
        <f t="array" ref="V320">IF($T320="","",INDEX('2_Review &amp; Audit'!$I:$I,$T320))</f>
        <v/>
      </c>
      <c r="W320" s="96" t="str">
        <f t="array" ref="W320">IF($T320="","",MAX(0,INDEX('2_Review &amp; Audit'!$H:$H,$T320)-SUMIFS($X$7:X319,$T$7:T319,$T320)))</f>
        <v/>
      </c>
      <c r="X320" s="96" t="str">
        <f t="shared" si="38"/>
        <v/>
      </c>
      <c r="Y320" s="117" t="str">
        <f>IF($X320="","",$X320*$G320)</f>
        <v/>
      </c>
      <c r="Z320" s="117" t="str">
        <f>IF($T320="","",$H320-IF($P320="",0,$P320)-IF($Y320="",0,$Y320))</f>
        <v/>
      </c>
      <c r="AA320" s="117" t="str">
        <f t="shared" si="39"/>
        <v/>
      </c>
      <c r="AB320" s="96" t="str">
        <f t="shared" si="42"/>
        <v/>
      </c>
      <c r="AC320" s="96" t="str">
        <f>IF(OR($D320="",$AB320="",N($AB320)&lt;=0),"",IFERROR(MATCH(1,INDEX(('2_Review &amp; Audit'!$F$6:$F$505=$A320)*('2_Review &amp; Audit'!$I$6:$I$505&gt;=$E320-30)*('2_Review &amp; Audit'!$I$6:$I$505&lt;=$E320+30)*('2_Review &amp; Audit'!$R$6:$R$505&gt;0)*(ROW('2_Review &amp; Audit'!$R$6:$R$505)&gt;$T320),0),0)+5,""))</f>
        <v/>
      </c>
      <c r="AD320" s="96" t="str" cm="1">
        <f t="array" ref="AD320">IF($AC320="","",INDEX('2_Review &amp; Audit'!$H:$H,$AC320))</f>
        <v/>
      </c>
      <c r="AE320" s="108" t="str">
        <f>IF($AC320="","",INDEX('2_Review &amp; Audit'!$I:$I,$AC320))</f>
        <v/>
      </c>
      <c r="AF320" s="96" t="str">
        <f>IF($AC320="","",MAX(0,INDEX('2_Review &amp; Audit'!$H:$H,$AC320)-SUMIFS($AG$7:AG319,$AC$7:AC319,$AC320)))</f>
        <v/>
      </c>
      <c r="AG320" s="96" t="str">
        <f>IF(OR($D320="",$AB320="",$AF320=""),"",MIN($AB320,$AF320))</f>
        <v/>
      </c>
      <c r="AH320" s="117" t="str">
        <f>IF($AG320="","",$AG320*$G320)</f>
        <v/>
      </c>
      <c r="AI320" s="117" t="str">
        <f>IF($AC320="","",$H320-IF($P320="",0,$P320)-IF($Y320="",0,$Y320)-IF($AH320="",0,$AH320))</f>
        <v/>
      </c>
      <c r="AJ320" s="117" t="str">
        <f t="shared" si="40"/>
        <v/>
      </c>
      <c r="AK320" s="96" t="str">
        <f t="shared" si="43"/>
        <v/>
      </c>
      <c r="AL320" s="96" t="str" cm="1">
        <f t="array" ref="AL320">IF(OR($D320="",$AK320="",N($AK320)&lt;=0),"",IFERROR(MATCH(1,INDEX(('2_Review &amp; Audit'!$F$6:$F$505=$A320)*('2_Review &amp; Audit'!$I$6:$I$505&gt;=$E320-30)*('2_Review &amp; Audit'!$I$6:$I$505&lt;=$E320+30)*('2_Review &amp; Audit'!$R$6:$R$505&gt;0)*(ROW('2_Review &amp; Audit'!$R$6:$R$505)&gt;$AC320),0),0)+5,""))</f>
        <v/>
      </c>
      <c r="AM320" s="96" t="str">
        <f>IF($AL320="","",INDEX('2_Review &amp; Audit'!$H:$H,$AL320))</f>
        <v/>
      </c>
      <c r="AN320" s="108" t="str">
        <f>IF($AL320="","",INDEX('2_Review &amp; Audit'!$I:$I,$AL320))</f>
        <v/>
      </c>
      <c r="AO320" s="96" t="str">
        <f>IF($AL320="","",MAX(0,INDEX('2_Review &amp; Audit'!$H:$H,$AL320)-SUMIFS($AP$7:AP319,$AL$7:AL319,$AL320)))</f>
        <v/>
      </c>
      <c r="AP320" s="96" t="str">
        <f>IF(OR($D320="",$AK320="",$AO320=""),"",MIN($AK320,$AO320))</f>
        <v/>
      </c>
      <c r="AQ320" s="117" t="str">
        <f>IF($AP320="","",$AP320*$G320)</f>
        <v/>
      </c>
      <c r="AR320" s="117" t="str">
        <f>IF($AL320="","",$H320-IF($P320="",0,$P320)-IF($Y320="",0,$Y320)-IF($AH320="",0,$AH320)-IF($AQ320="",0,$AQ320))</f>
        <v/>
      </c>
      <c r="AS320" s="117" t="str">
        <f t="shared" si="44"/>
        <v/>
      </c>
      <c r="AT320" s="96" t="str">
        <f t="shared" si="45"/>
        <v/>
      </c>
      <c r="AU320" s="96"/>
    </row>
    <row r="321" spans="1:47" ht="12.75" customHeight="1" x14ac:dyDescent="0.2">
      <c r="A321" s="96" t="str">
        <f>IFERROR(INDEX('2_Review &amp; Audit'!$F$6:$F$505,MATCH(ROW()-5,'2_Review &amp; Audit'!$AC$6:$AC$505,0)),"")</f>
        <v/>
      </c>
      <c r="B321" s="96" t="str">
        <f>IF($A321="","",INDEX('2_Review &amp; Audit'!$C$6:$C$505,MATCH(ROW()-5,'2_Review &amp; Audit'!$AC$6:$AC$505,0)))</f>
        <v/>
      </c>
      <c r="C321" s="96" t="str">
        <f>IF($A321="","",INDEX('2_Review &amp; Audit'!$D$6:$D$505,MATCH(ROW()-5,'2_Review &amp; Audit'!$AC$6:$AC$505,0)))</f>
        <v/>
      </c>
      <c r="D321" s="114" t="str">
        <f>IF($A321="","",INDEX('2_Review &amp; Audit'!$H$6:$H$505,MATCH(ROW()-5,'2_Review &amp; Audit'!$AC$6:$AC$505,0)))</f>
        <v/>
      </c>
      <c r="E321" s="108" t="str">
        <f>IF($A321="","",INDEX('2_Review &amp; Audit'!$M$6:$M$505,MATCH(ROW()-5,'2_Review &amp; Audit'!$AC$6:$AC$505,0)))</f>
        <v/>
      </c>
      <c r="F321" s="109" t="str">
        <f>IF($A321="","",IF(INDEX('2_Review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21" s="142" t="str">
        <f>IF(OR($A321="",$F321=0),"",ABS(INDEX('2_Review &amp; Audit'!$Q$6:$Q$505,MATCH(ROW()-5,'2_Review &amp; Audit'!$AC$6:$AC$505,0))/$F321))</f>
        <v/>
      </c>
      <c r="H321" s="142" t="str">
        <f>IF($A321="","",ABS(INDEX('2_Review &amp; Audit'!$Q$6:$Q$505,MATCH(ROW()-5,'2_Review &amp; Audit'!$AC$6:$AC$505,0))))</f>
        <v/>
      </c>
      <c r="I321" s="96" t="str">
        <f>IF($A321="","",INDEX('2_Review &amp; Audit'!$Y$6:$Y$505,MATCH(ROW()-5,'2_Review &amp; Audit'!$AC$6:$AC$505,0)))</f>
        <v/>
      </c>
      <c r="J321" s="110" t="str">
        <f>IF($A321="","",IFERROR(MATCH(ROW()-5,'2_Review &amp; Audit'!$AC$6:$AC$505,0)+5,""))</f>
        <v/>
      </c>
      <c r="K321" s="96" t="str" cm="1">
        <f t="array" ref="K321">IF($A321="","",IF($AU321&lt;&gt;"",IFERROR(MATCH($AU321,'2_Review &amp; Audit'!$H$6:$H$505,0)+5,""),IFERROR(MATCH(1,INDEX(('2_Review &amp; Audit'!$F$6:$F$505=$A321)*('2_Review &amp; Audit'!$I$6:$I$505&gt;=$E321-30)*('2_Review &amp; Audit'!$I$6:$I$505&lt;=$E321+30)*('2_Review &amp; Audit'!$R$6:$R$505&gt;0),0),0)+5,"")))</f>
        <v/>
      </c>
      <c r="L321" s="110" t="str" cm="1">
        <f t="array" ref="L321">IF($K321="","",INDEX('2_Review &amp; Audit'!$H:$H,$K321))</f>
        <v/>
      </c>
      <c r="M321" s="111" t="str">
        <f>IF($K321="","",INDEX('2_Review &amp; Audit'!$I:$I,$K321))</f>
        <v/>
      </c>
      <c r="N321" s="109" t="str" cm="1">
        <f t="array" ref="N321">IF($K321="","",MAX(0,INDEX('2_Review &amp; Audit'!$R:$R,$K321)-SUMIFS($O$7:O320,$K$7:K320,$K321)))</f>
        <v/>
      </c>
      <c r="O321" s="109" t="str">
        <f>IF(OR($K321="",$N321="",$F321=""),"",MIN($F321,$N321))</f>
        <v/>
      </c>
      <c r="P321" s="112" t="str">
        <f>IF($O321="","",$O321*$G321)</f>
        <v/>
      </c>
      <c r="Q321" s="112" t="str">
        <f>IF($M321="","",$H321-IF($P321="",0,$P321)-IF($Y321="",0,$Y321)-IF($AH321="",0,$AH321)-IF($AQ321="",0,$AQ321))</f>
        <v/>
      </c>
      <c r="R321" s="112" t="str">
        <f t="shared" si="41"/>
        <v/>
      </c>
      <c r="S321" s="96" t="str">
        <f>IF($M321="","",MAX(0,N($F321)-N($O321)))</f>
        <v/>
      </c>
      <c r="T321" s="96" t="str" cm="1">
        <f t="array" ref="T321">IF(OR($D321="",$S321="",N($S321)&lt;=0),"",IFERROR(MATCH(1,INDEX(('2_Review &amp; Audit'!$F$6:$F$505=$A321)*('2_Review &amp; Audit'!$I$6:$I$505&gt;=$E321-30)*('2_Review &amp; Audit'!$I$6:$I$505&lt;=$E321+30)*('2_Review &amp; Audit'!$R$6:$R$505&gt;0)*(ROW('2_Review &amp; Audit'!$R$6:$R$505)&gt;$K321),0),0)+5,""))</f>
        <v/>
      </c>
      <c r="U321" s="96" t="str" cm="1">
        <f t="array" ref="U321">IF($T321="","",INDEX('2_Review &amp; Audit'!$H:$H,$T321))</f>
        <v/>
      </c>
      <c r="V321" s="96" t="str">
        <f t="array" ref="V321">IF($T321="","",INDEX('2_Review &amp; Audit'!$I:$I,$T321))</f>
        <v/>
      </c>
      <c r="W321" s="96" t="str">
        <f t="array" ref="W321">IF($T321="","",MAX(0,INDEX('2_Review &amp; Audit'!$H:$H,$T321)-SUMIFS($X$7:X320,$T$7:T320,$T321)))</f>
        <v/>
      </c>
      <c r="X321" s="96" t="str">
        <f t="shared" si="38"/>
        <v/>
      </c>
      <c r="Y321" s="117" t="str">
        <f>IF($X321="","",$X321*$G321)</f>
        <v/>
      </c>
      <c r="Z321" s="117" t="str">
        <f>IF($T321="","",$H321-IF($P321="",0,$P321)-IF($Y321="",0,$Y321))</f>
        <v/>
      </c>
      <c r="AA321" s="117" t="str">
        <f t="shared" si="39"/>
        <v/>
      </c>
      <c r="AB321" s="96" t="str">
        <f t="shared" si="42"/>
        <v/>
      </c>
      <c r="AC321" s="96" t="str">
        <f>IF(OR($D321="",$AB321="",N($AB321)&lt;=0),"",IFERROR(MATCH(1,INDEX(('2_Review &amp; Audit'!$F$6:$F$505=$A321)*('2_Review &amp; Audit'!$I$6:$I$505&gt;=$E321-30)*('2_Review &amp; Audit'!$I$6:$I$505&lt;=$E321+30)*('2_Review &amp; Audit'!$R$6:$R$505&gt;0)*(ROW('2_Review &amp; Audit'!$R$6:$R$505)&gt;$T321),0),0)+5,""))</f>
        <v/>
      </c>
      <c r="AD321" s="96" t="str" cm="1">
        <f t="array" ref="AD321">IF($AC321="","",INDEX('2_Review &amp; Audit'!$H:$H,$AC321))</f>
        <v/>
      </c>
      <c r="AE321" s="108" t="str">
        <f>IF($AC321="","",INDEX('2_Review &amp; Audit'!$I:$I,$AC321))</f>
        <v/>
      </c>
      <c r="AF321" s="96" t="str">
        <f>IF($AC321="","",MAX(0,INDEX('2_Review &amp; Audit'!$H:$H,$AC321)-SUMIFS($AG$7:AG320,$AC$7:AC320,$AC321)))</f>
        <v/>
      </c>
      <c r="AG321" s="96" t="str">
        <f>IF(OR($D321="",$AB321="",$AF321=""),"",MIN($AB321,$AF321))</f>
        <v/>
      </c>
      <c r="AH321" s="117" t="str">
        <f>IF($AG321="","",$AG321*$G321)</f>
        <v/>
      </c>
      <c r="AI321" s="117" t="str">
        <f>IF($AC321="","",$H321-IF($P321="",0,$P321)-IF($Y321="",0,$Y321)-IF($AH321="",0,$AH321))</f>
        <v/>
      </c>
      <c r="AJ321" s="117" t="str">
        <f t="shared" si="40"/>
        <v/>
      </c>
      <c r="AK321" s="96" t="str">
        <f t="shared" si="43"/>
        <v/>
      </c>
      <c r="AL321" s="96" t="str" cm="1">
        <f t="array" ref="AL321">IF(OR($D321="",$AK321="",N($AK321)&lt;=0),"",IFERROR(MATCH(1,INDEX(('2_Review &amp; Audit'!$F$6:$F$505=$A321)*('2_Review &amp; Audit'!$I$6:$I$505&gt;=$E321-30)*('2_Review &amp; Audit'!$I$6:$I$505&lt;=$E321+30)*('2_Review &amp; Audit'!$R$6:$R$505&gt;0)*(ROW('2_Review &amp; Audit'!$R$6:$R$505)&gt;$AC321),0),0)+5,""))</f>
        <v/>
      </c>
      <c r="AM321" s="96" t="str">
        <f>IF($AL321="","",INDEX('2_Review &amp; Audit'!$H:$H,$AL321))</f>
        <v/>
      </c>
      <c r="AN321" s="108" t="str">
        <f>IF($AL321="","",INDEX('2_Review &amp; Audit'!$I:$I,$AL321))</f>
        <v/>
      </c>
      <c r="AO321" s="96" t="str">
        <f>IF($AL321="","",MAX(0,INDEX('2_Review &amp; Audit'!$H:$H,$AL321)-SUMIFS($AP$7:AP320,$AL$7:AL320,$AL321)))</f>
        <v/>
      </c>
      <c r="AP321" s="96" t="str">
        <f>IF(OR($D321="",$AK321="",$AO321=""),"",MIN($AK321,$AO321))</f>
        <v/>
      </c>
      <c r="AQ321" s="117" t="str">
        <f>IF($AP321="","",$AP321*$G321)</f>
        <v/>
      </c>
      <c r="AR321" s="117" t="str">
        <f>IF($AL321="","",$H321-IF($P321="",0,$P321)-IF($Y321="",0,$Y321)-IF($AH321="",0,$AH321)-IF($AQ321="",0,$AQ321))</f>
        <v/>
      </c>
      <c r="AS321" s="117" t="str">
        <f t="shared" si="44"/>
        <v/>
      </c>
      <c r="AT321" s="96" t="str">
        <f t="shared" si="45"/>
        <v/>
      </c>
      <c r="AU321" s="96"/>
    </row>
    <row r="322" spans="1:47" ht="12.75" customHeight="1" x14ac:dyDescent="0.2">
      <c r="A322" s="96" t="str">
        <f>IFERROR(INDEX('2_Review &amp; Audit'!$F$6:$F$505,MATCH(ROW()-5,'2_Review &amp; Audit'!$AC$6:$AC$505,0)),"")</f>
        <v/>
      </c>
      <c r="B322" s="96" t="str">
        <f>IF($A322="","",INDEX('2_Review &amp; Audit'!$C$6:$C$505,MATCH(ROW()-5,'2_Review &amp; Audit'!$AC$6:$AC$505,0)))</f>
        <v/>
      </c>
      <c r="C322" s="96" t="str">
        <f>IF($A322="","",INDEX('2_Review &amp; Audit'!$D$6:$D$505,MATCH(ROW()-5,'2_Review &amp; Audit'!$AC$6:$AC$505,0)))</f>
        <v/>
      </c>
      <c r="D322" s="114" t="str">
        <f>IF($A322="","",INDEX('2_Review &amp; Audit'!$H$6:$H$505,MATCH(ROW()-5,'2_Review &amp; Audit'!$AC$6:$AC$505,0)))</f>
        <v/>
      </c>
      <c r="E322" s="108" t="str">
        <f>IF($A322="","",INDEX('2_Review &amp; Audit'!$M$6:$M$505,MATCH(ROW()-5,'2_Review &amp; Audit'!$AC$6:$AC$505,0)))</f>
        <v/>
      </c>
      <c r="F322" s="109" t="str">
        <f>IF($A322="","",IF(INDEX('2_Review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22" s="142" t="str">
        <f>IF(OR($A322="",$F322=0),"",ABS(INDEX('2_Review &amp; Audit'!$Q$6:$Q$505,MATCH(ROW()-5,'2_Review &amp; Audit'!$AC$6:$AC$505,0))/$F322))</f>
        <v/>
      </c>
      <c r="H322" s="142" t="str">
        <f>IF($A322="","",ABS(INDEX('2_Review &amp; Audit'!$Q$6:$Q$505,MATCH(ROW()-5,'2_Review &amp; Audit'!$AC$6:$AC$505,0))))</f>
        <v/>
      </c>
      <c r="I322" s="96" t="str">
        <f>IF($A322="","",INDEX('2_Review &amp; Audit'!$Y$6:$Y$505,MATCH(ROW()-5,'2_Review &amp; Audit'!$AC$6:$AC$505,0)))</f>
        <v/>
      </c>
      <c r="J322" s="110" t="str">
        <f>IF($A322="","",IFERROR(MATCH(ROW()-5,'2_Review &amp; Audit'!$AC$6:$AC$505,0)+5,""))</f>
        <v/>
      </c>
      <c r="K322" s="96" t="str" cm="1">
        <f t="array" ref="K322">IF($A322="","",IF($AU322&lt;&gt;"",IFERROR(MATCH($AU322,'2_Review &amp; Audit'!$H$6:$H$505,0)+5,""),IFERROR(MATCH(1,INDEX(('2_Review &amp; Audit'!$F$6:$F$505=$A322)*('2_Review &amp; Audit'!$I$6:$I$505&gt;=$E322-30)*('2_Review &amp; Audit'!$I$6:$I$505&lt;=$E322+30)*('2_Review &amp; Audit'!$R$6:$R$505&gt;0),0),0)+5,"")))</f>
        <v/>
      </c>
      <c r="L322" s="110" t="str" cm="1">
        <f t="array" ref="L322">IF($K322="","",INDEX('2_Review &amp; Audit'!$H:$H,$K322))</f>
        <v/>
      </c>
      <c r="M322" s="111" t="str">
        <f>IF($K322="","",INDEX('2_Review &amp; Audit'!$I:$I,$K322))</f>
        <v/>
      </c>
      <c r="N322" s="109" t="str" cm="1">
        <f t="array" ref="N322">IF($K322="","",MAX(0,INDEX('2_Review &amp; Audit'!$R:$R,$K322)-SUMIFS($O$7:O321,$K$7:K321,$K322)))</f>
        <v/>
      </c>
      <c r="O322" s="109" t="str">
        <f>IF(OR($K322="",$N322="",$F322=""),"",MIN($F322,$N322))</f>
        <v/>
      </c>
      <c r="P322" s="112" t="str">
        <f>IF($O322="","",$O322*$G322)</f>
        <v/>
      </c>
      <c r="Q322" s="112" t="str">
        <f>IF($M322="","",$H322-IF($P322="",0,$P322)-IF($Y322="",0,$Y322)-IF($AH322="",0,$AH322)-IF($AQ322="",0,$AQ322))</f>
        <v/>
      </c>
      <c r="R322" s="112" t="str">
        <f t="shared" si="41"/>
        <v/>
      </c>
      <c r="S322" s="96" t="str">
        <f>IF($M322="","",MAX(0,N($F322)-N($O322)))</f>
        <v/>
      </c>
      <c r="T322" s="96" t="str" cm="1">
        <f t="array" ref="T322">IF(OR($D322="",$S322="",N($S322)&lt;=0),"",IFERROR(MATCH(1,INDEX(('2_Review &amp; Audit'!$F$6:$F$505=$A322)*('2_Review &amp; Audit'!$I$6:$I$505&gt;=$E322-30)*('2_Review &amp; Audit'!$I$6:$I$505&lt;=$E322+30)*('2_Review &amp; Audit'!$R$6:$R$505&gt;0)*(ROW('2_Review &amp; Audit'!$R$6:$R$505)&gt;$K322),0),0)+5,""))</f>
        <v/>
      </c>
      <c r="U322" s="96" t="str" cm="1">
        <f t="array" ref="U322">IF($T322="","",INDEX('2_Review &amp; Audit'!$H:$H,$T322))</f>
        <v/>
      </c>
      <c r="V322" s="96" t="str">
        <f t="array" ref="V322">IF($T322="","",INDEX('2_Review &amp; Audit'!$I:$I,$T322))</f>
        <v/>
      </c>
      <c r="W322" s="96" t="str">
        <f t="array" ref="W322">IF($T322="","",MAX(0,INDEX('2_Review &amp; Audit'!$H:$H,$T322)-SUMIFS($X$7:X321,$T$7:T321,$T322)))</f>
        <v/>
      </c>
      <c r="X322" s="96" t="str">
        <f t="shared" si="38"/>
        <v/>
      </c>
      <c r="Y322" s="117" t="str">
        <f>IF($X322="","",$X322*$G322)</f>
        <v/>
      </c>
      <c r="Z322" s="117" t="str">
        <f>IF($T322="","",$H322-IF($P322="",0,$P322)-IF($Y322="",0,$Y322))</f>
        <v/>
      </c>
      <c r="AA322" s="117" t="str">
        <f t="shared" si="39"/>
        <v/>
      </c>
      <c r="AB322" s="96" t="str">
        <f t="shared" si="42"/>
        <v/>
      </c>
      <c r="AC322" s="96" t="str">
        <f>IF(OR($D322="",$AB322="",N($AB322)&lt;=0),"",IFERROR(MATCH(1,INDEX(('2_Review &amp; Audit'!$F$6:$F$505=$A322)*('2_Review &amp; Audit'!$I$6:$I$505&gt;=$E322-30)*('2_Review &amp; Audit'!$I$6:$I$505&lt;=$E322+30)*('2_Review &amp; Audit'!$R$6:$R$505&gt;0)*(ROW('2_Review &amp; Audit'!$R$6:$R$505)&gt;$T322),0),0)+5,""))</f>
        <v/>
      </c>
      <c r="AD322" s="96" t="str" cm="1">
        <f t="array" ref="AD322">IF($AC322="","",INDEX('2_Review &amp; Audit'!$H:$H,$AC322))</f>
        <v/>
      </c>
      <c r="AE322" s="108" t="str">
        <f>IF($AC322="","",INDEX('2_Review &amp; Audit'!$I:$I,$AC322))</f>
        <v/>
      </c>
      <c r="AF322" s="96" t="str">
        <f>IF($AC322="","",MAX(0,INDEX('2_Review &amp; Audit'!$H:$H,$AC322)-SUMIFS($AG$7:AG321,$AC$7:AC321,$AC322)))</f>
        <v/>
      </c>
      <c r="AG322" s="96" t="str">
        <f>IF(OR($D322="",$AB322="",$AF322=""),"",MIN($AB322,$AF322))</f>
        <v/>
      </c>
      <c r="AH322" s="117" t="str">
        <f>IF($AG322="","",$AG322*$G322)</f>
        <v/>
      </c>
      <c r="AI322" s="117" t="str">
        <f>IF($AC322="","",$H322-IF($P322="",0,$P322)-IF($Y322="",0,$Y322)-IF($AH322="",0,$AH322))</f>
        <v/>
      </c>
      <c r="AJ322" s="117" t="str">
        <f t="shared" si="40"/>
        <v/>
      </c>
      <c r="AK322" s="96" t="str">
        <f t="shared" si="43"/>
        <v/>
      </c>
      <c r="AL322" s="96" t="str" cm="1">
        <f t="array" ref="AL322">IF(OR($D322="",$AK322="",N($AK322)&lt;=0),"",IFERROR(MATCH(1,INDEX(('2_Review &amp; Audit'!$F$6:$F$505=$A322)*('2_Review &amp; Audit'!$I$6:$I$505&gt;=$E322-30)*('2_Review &amp; Audit'!$I$6:$I$505&lt;=$E322+30)*('2_Review &amp; Audit'!$R$6:$R$505&gt;0)*(ROW('2_Review &amp; Audit'!$R$6:$R$505)&gt;$AC322),0),0)+5,""))</f>
        <v/>
      </c>
      <c r="AM322" s="96" t="str">
        <f>IF($AL322="","",INDEX('2_Review &amp; Audit'!$H:$H,$AL322))</f>
        <v/>
      </c>
      <c r="AN322" s="108" t="str">
        <f>IF($AL322="","",INDEX('2_Review &amp; Audit'!$I:$I,$AL322))</f>
        <v/>
      </c>
      <c r="AO322" s="96" t="str">
        <f>IF($AL322="","",MAX(0,INDEX('2_Review &amp; Audit'!$H:$H,$AL322)-SUMIFS($AP$7:AP321,$AL$7:AL321,$AL322)))</f>
        <v/>
      </c>
      <c r="AP322" s="96" t="str">
        <f>IF(OR($D322="",$AK322="",$AO322=""),"",MIN($AK322,$AO322))</f>
        <v/>
      </c>
      <c r="AQ322" s="117" t="str">
        <f>IF($AP322="","",$AP322*$G322)</f>
        <v/>
      </c>
      <c r="AR322" s="117" t="str">
        <f>IF($AL322="","",$H322-IF($P322="",0,$P322)-IF($Y322="",0,$Y322)-IF($AH322="",0,$AH322)-IF($AQ322="",0,$AQ322))</f>
        <v/>
      </c>
      <c r="AS322" s="117" t="str">
        <f t="shared" si="44"/>
        <v/>
      </c>
      <c r="AT322" s="96" t="str">
        <f t="shared" si="45"/>
        <v/>
      </c>
      <c r="AU322" s="96"/>
    </row>
    <row r="323" spans="1:47" ht="12.75" customHeight="1" x14ac:dyDescent="0.2">
      <c r="A323" s="96" t="str">
        <f>IFERROR(INDEX('2_Review &amp; Audit'!$F$6:$F$505,MATCH(ROW()-5,'2_Review &amp; Audit'!$AC$6:$AC$505,0)),"")</f>
        <v/>
      </c>
      <c r="B323" s="96" t="str">
        <f>IF($A323="","",INDEX('2_Review &amp; Audit'!$C$6:$C$505,MATCH(ROW()-5,'2_Review &amp; Audit'!$AC$6:$AC$505,0)))</f>
        <v/>
      </c>
      <c r="C323" s="96" t="str">
        <f>IF($A323="","",INDEX('2_Review &amp; Audit'!$D$6:$D$505,MATCH(ROW()-5,'2_Review &amp; Audit'!$AC$6:$AC$505,0)))</f>
        <v/>
      </c>
      <c r="D323" s="114" t="str">
        <f>IF($A323="","",INDEX('2_Review &amp; Audit'!$H$6:$H$505,MATCH(ROW()-5,'2_Review &amp; Audit'!$AC$6:$AC$505,0)))</f>
        <v/>
      </c>
      <c r="E323" s="108" t="str">
        <f>IF($A323="","",INDEX('2_Review &amp; Audit'!$M$6:$M$505,MATCH(ROW()-5,'2_Review &amp; Audit'!$AC$6:$AC$505,0)))</f>
        <v/>
      </c>
      <c r="F323" s="109" t="str">
        <f>IF($A323="","",IF(INDEX('2_Review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23" s="142" t="str">
        <f>IF(OR($A323="",$F323=0),"",ABS(INDEX('2_Review &amp; Audit'!$Q$6:$Q$505,MATCH(ROW()-5,'2_Review &amp; Audit'!$AC$6:$AC$505,0))/$F323))</f>
        <v/>
      </c>
      <c r="H323" s="142" t="str">
        <f>IF($A323="","",ABS(INDEX('2_Review &amp; Audit'!$Q$6:$Q$505,MATCH(ROW()-5,'2_Review &amp; Audit'!$AC$6:$AC$505,0))))</f>
        <v/>
      </c>
      <c r="I323" s="96" t="str">
        <f>IF($A323="","",INDEX('2_Review &amp; Audit'!$Y$6:$Y$505,MATCH(ROW()-5,'2_Review &amp; Audit'!$AC$6:$AC$505,0)))</f>
        <v/>
      </c>
      <c r="J323" s="110" t="str">
        <f>IF($A323="","",IFERROR(MATCH(ROW()-5,'2_Review &amp; Audit'!$AC$6:$AC$505,0)+5,""))</f>
        <v/>
      </c>
      <c r="K323" s="96" t="str" cm="1">
        <f t="array" ref="K323">IF($A323="","",IF($AU323&lt;&gt;"",IFERROR(MATCH($AU323,'2_Review &amp; Audit'!$H$6:$H$505,0)+5,""),IFERROR(MATCH(1,INDEX(('2_Review &amp; Audit'!$F$6:$F$505=$A323)*('2_Review &amp; Audit'!$I$6:$I$505&gt;=$E323-30)*('2_Review &amp; Audit'!$I$6:$I$505&lt;=$E323+30)*('2_Review &amp; Audit'!$R$6:$R$505&gt;0),0),0)+5,"")))</f>
        <v/>
      </c>
      <c r="L323" s="110" t="str" cm="1">
        <f t="array" ref="L323">IF($K323="","",INDEX('2_Review &amp; Audit'!$H:$H,$K323))</f>
        <v/>
      </c>
      <c r="M323" s="111" t="str">
        <f>IF($K323="","",INDEX('2_Review &amp; Audit'!$I:$I,$K323))</f>
        <v/>
      </c>
      <c r="N323" s="109" t="str" cm="1">
        <f t="array" ref="N323">IF($K323="","",MAX(0,INDEX('2_Review &amp; Audit'!$R:$R,$K323)-SUMIFS($O$7:O322,$K$7:K322,$K323)))</f>
        <v/>
      </c>
      <c r="O323" s="109" t="str">
        <f>IF(OR($K323="",$N323="",$F323=""),"",MIN($F323,$N323))</f>
        <v/>
      </c>
      <c r="P323" s="112" t="str">
        <f>IF($O323="","",$O323*$G323)</f>
        <v/>
      </c>
      <c r="Q323" s="112" t="str">
        <f>IF($M323="","",$H323-IF($P323="",0,$P323)-IF($Y323="",0,$Y323)-IF($AH323="",0,$AH323)-IF($AQ323="",0,$AQ323))</f>
        <v/>
      </c>
      <c r="R323" s="112" t="str">
        <f t="shared" si="41"/>
        <v/>
      </c>
      <c r="S323" s="96" t="str">
        <f>IF($M323="","",MAX(0,N($F323)-N($O323)))</f>
        <v/>
      </c>
      <c r="T323" s="96" t="str" cm="1">
        <f t="array" ref="T323">IF(OR($D323="",$S323="",N($S323)&lt;=0),"",IFERROR(MATCH(1,INDEX(('2_Review &amp; Audit'!$F$6:$F$505=$A323)*('2_Review &amp; Audit'!$I$6:$I$505&gt;=$E323-30)*('2_Review &amp; Audit'!$I$6:$I$505&lt;=$E323+30)*('2_Review &amp; Audit'!$R$6:$R$505&gt;0)*(ROW('2_Review &amp; Audit'!$R$6:$R$505)&gt;$K323),0),0)+5,""))</f>
        <v/>
      </c>
      <c r="U323" s="96" t="str" cm="1">
        <f t="array" ref="U323">IF($T323="","",INDEX('2_Review &amp; Audit'!$H:$H,$T323))</f>
        <v/>
      </c>
      <c r="V323" s="96" t="str">
        <f t="array" ref="V323">IF($T323="","",INDEX('2_Review &amp; Audit'!$I:$I,$T323))</f>
        <v/>
      </c>
      <c r="W323" s="96" t="str">
        <f t="array" ref="W323">IF($T323="","",MAX(0,INDEX('2_Review &amp; Audit'!$H:$H,$T323)-SUMIFS($X$7:X322,$T$7:T322,$T323)))</f>
        <v/>
      </c>
      <c r="X323" s="96" t="str">
        <f t="shared" si="38"/>
        <v/>
      </c>
      <c r="Y323" s="117" t="str">
        <f>IF($X323="","",$X323*$G323)</f>
        <v/>
      </c>
      <c r="Z323" s="117" t="str">
        <f>IF($T323="","",$H323-IF($P323="",0,$P323)-IF($Y323="",0,$Y323))</f>
        <v/>
      </c>
      <c r="AA323" s="117" t="str">
        <f t="shared" si="39"/>
        <v/>
      </c>
      <c r="AB323" s="96" t="str">
        <f t="shared" si="42"/>
        <v/>
      </c>
      <c r="AC323" s="96" t="str">
        <f>IF(OR($D323="",$AB323="",N($AB323)&lt;=0),"",IFERROR(MATCH(1,INDEX(('2_Review &amp; Audit'!$F$6:$F$505=$A323)*('2_Review &amp; Audit'!$I$6:$I$505&gt;=$E323-30)*('2_Review &amp; Audit'!$I$6:$I$505&lt;=$E323+30)*('2_Review &amp; Audit'!$R$6:$R$505&gt;0)*(ROW('2_Review &amp; Audit'!$R$6:$R$505)&gt;$T323),0),0)+5,""))</f>
        <v/>
      </c>
      <c r="AD323" s="96" t="str" cm="1">
        <f t="array" ref="AD323">IF($AC323="","",INDEX('2_Review &amp; Audit'!$H:$H,$AC323))</f>
        <v/>
      </c>
      <c r="AE323" s="108" t="str">
        <f>IF($AC323="","",INDEX('2_Review &amp; Audit'!$I:$I,$AC323))</f>
        <v/>
      </c>
      <c r="AF323" s="96" t="str">
        <f>IF($AC323="","",MAX(0,INDEX('2_Review &amp; Audit'!$H:$H,$AC323)-SUMIFS($AG$7:AG322,$AC$7:AC322,$AC323)))</f>
        <v/>
      </c>
      <c r="AG323" s="96" t="str">
        <f>IF(OR($D323="",$AB323="",$AF323=""),"",MIN($AB323,$AF323))</f>
        <v/>
      </c>
      <c r="AH323" s="117" t="str">
        <f>IF($AG323="","",$AG323*$G323)</f>
        <v/>
      </c>
      <c r="AI323" s="117" t="str">
        <f>IF($AC323="","",$H323-IF($P323="",0,$P323)-IF($Y323="",0,$Y323)-IF($AH323="",0,$AH323))</f>
        <v/>
      </c>
      <c r="AJ323" s="117" t="str">
        <f t="shared" si="40"/>
        <v/>
      </c>
      <c r="AK323" s="96" t="str">
        <f t="shared" si="43"/>
        <v/>
      </c>
      <c r="AL323" s="96" t="str" cm="1">
        <f t="array" ref="AL323">IF(OR($D323="",$AK323="",N($AK323)&lt;=0),"",IFERROR(MATCH(1,INDEX(('2_Review &amp; Audit'!$F$6:$F$505=$A323)*('2_Review &amp; Audit'!$I$6:$I$505&gt;=$E323-30)*('2_Review &amp; Audit'!$I$6:$I$505&lt;=$E323+30)*('2_Review &amp; Audit'!$R$6:$R$505&gt;0)*(ROW('2_Review &amp; Audit'!$R$6:$R$505)&gt;$AC323),0),0)+5,""))</f>
        <v/>
      </c>
      <c r="AM323" s="96" t="str">
        <f>IF($AL323="","",INDEX('2_Review &amp; Audit'!$H:$H,$AL323))</f>
        <v/>
      </c>
      <c r="AN323" s="108" t="str">
        <f>IF($AL323="","",INDEX('2_Review &amp; Audit'!$I:$I,$AL323))</f>
        <v/>
      </c>
      <c r="AO323" s="96" t="str">
        <f>IF($AL323="","",MAX(0,INDEX('2_Review &amp; Audit'!$H:$H,$AL323)-SUMIFS($AP$7:AP322,$AL$7:AL322,$AL323)))</f>
        <v/>
      </c>
      <c r="AP323" s="96" t="str">
        <f>IF(OR($D323="",$AK323="",$AO323=""),"",MIN($AK323,$AO323))</f>
        <v/>
      </c>
      <c r="AQ323" s="117" t="str">
        <f>IF($AP323="","",$AP323*$G323)</f>
        <v/>
      </c>
      <c r="AR323" s="117" t="str">
        <f>IF($AL323="","",$H323-IF($P323="",0,$P323)-IF($Y323="",0,$Y323)-IF($AH323="",0,$AH323)-IF($AQ323="",0,$AQ323))</f>
        <v/>
      </c>
      <c r="AS323" s="117" t="str">
        <f t="shared" si="44"/>
        <v/>
      </c>
      <c r="AT323" s="96" t="str">
        <f t="shared" si="45"/>
        <v/>
      </c>
      <c r="AU323" s="96"/>
    </row>
    <row r="324" spans="1:47" ht="12.75" customHeight="1" x14ac:dyDescent="0.2">
      <c r="A324" s="96" t="str">
        <f>IFERROR(INDEX('2_Review &amp; Audit'!$F$6:$F$505,MATCH(ROW()-5,'2_Review &amp; Audit'!$AC$6:$AC$505,0)),"")</f>
        <v/>
      </c>
      <c r="B324" s="96" t="str">
        <f>IF($A324="","",INDEX('2_Review &amp; Audit'!$C$6:$C$505,MATCH(ROW()-5,'2_Review &amp; Audit'!$AC$6:$AC$505,0)))</f>
        <v/>
      </c>
      <c r="C324" s="96" t="str">
        <f>IF($A324="","",INDEX('2_Review &amp; Audit'!$D$6:$D$505,MATCH(ROW()-5,'2_Review &amp; Audit'!$AC$6:$AC$505,0)))</f>
        <v/>
      </c>
      <c r="D324" s="114" t="str">
        <f>IF($A324="","",INDEX('2_Review &amp; Audit'!$H$6:$H$505,MATCH(ROW()-5,'2_Review &amp; Audit'!$AC$6:$AC$505,0)))</f>
        <v/>
      </c>
      <c r="E324" s="108" t="str">
        <f>IF($A324="","",INDEX('2_Review &amp; Audit'!$M$6:$M$505,MATCH(ROW()-5,'2_Review &amp; Audit'!$AC$6:$AC$505,0)))</f>
        <v/>
      </c>
      <c r="F324" s="109" t="str">
        <f>IF($A324="","",IF(INDEX('2_Review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24" s="142" t="str">
        <f>IF(OR($A324="",$F324=0),"",ABS(INDEX('2_Review &amp; Audit'!$Q$6:$Q$505,MATCH(ROW()-5,'2_Review &amp; Audit'!$AC$6:$AC$505,0))/$F324))</f>
        <v/>
      </c>
      <c r="H324" s="142" t="str">
        <f>IF($A324="","",ABS(INDEX('2_Review &amp; Audit'!$Q$6:$Q$505,MATCH(ROW()-5,'2_Review &amp; Audit'!$AC$6:$AC$505,0))))</f>
        <v/>
      </c>
      <c r="I324" s="96" t="str">
        <f>IF($A324="","",INDEX('2_Review &amp; Audit'!$Y$6:$Y$505,MATCH(ROW()-5,'2_Review &amp; Audit'!$AC$6:$AC$505,0)))</f>
        <v/>
      </c>
      <c r="J324" s="110" t="str">
        <f>IF($A324="","",IFERROR(MATCH(ROW()-5,'2_Review &amp; Audit'!$AC$6:$AC$505,0)+5,""))</f>
        <v/>
      </c>
      <c r="K324" s="96" t="str" cm="1">
        <f t="array" ref="K324">IF($A324="","",IF($AU324&lt;&gt;"",IFERROR(MATCH($AU324,'2_Review &amp; Audit'!$H$6:$H$505,0)+5,""),IFERROR(MATCH(1,INDEX(('2_Review &amp; Audit'!$F$6:$F$505=$A324)*('2_Review &amp; Audit'!$I$6:$I$505&gt;=$E324-30)*('2_Review &amp; Audit'!$I$6:$I$505&lt;=$E324+30)*('2_Review &amp; Audit'!$R$6:$R$505&gt;0),0),0)+5,"")))</f>
        <v/>
      </c>
      <c r="L324" s="110" t="str" cm="1">
        <f t="array" ref="L324">IF($K324="","",INDEX('2_Review &amp; Audit'!$H:$H,$K324))</f>
        <v/>
      </c>
      <c r="M324" s="111" t="str">
        <f>IF($K324="","",INDEX('2_Review &amp; Audit'!$I:$I,$K324))</f>
        <v/>
      </c>
      <c r="N324" s="109" t="str" cm="1">
        <f t="array" ref="N324">IF($K324="","",MAX(0,INDEX('2_Review &amp; Audit'!$R:$R,$K324)-SUMIFS($O$7:O323,$K$7:K323,$K324)))</f>
        <v/>
      </c>
      <c r="O324" s="109" t="str">
        <f>IF(OR($K324="",$N324="",$F324=""),"",MIN($F324,$N324))</f>
        <v/>
      </c>
      <c r="P324" s="112" t="str">
        <f>IF($O324="","",$O324*$G324)</f>
        <v/>
      </c>
      <c r="Q324" s="112" t="str">
        <f>IF($M324="","",$H324-IF($P324="",0,$P324)-IF($Y324="",0,$Y324)-IF($AH324="",0,$AH324)-IF($AQ324="",0,$AQ324))</f>
        <v/>
      </c>
      <c r="R324" s="112" t="str">
        <f t="shared" si="41"/>
        <v/>
      </c>
      <c r="S324" s="96" t="str">
        <f>IF($M324="","",MAX(0,N($F324)-N($O324)))</f>
        <v/>
      </c>
      <c r="T324" s="96" t="str" cm="1">
        <f t="array" ref="T324">IF(OR($D324="",$S324="",N($S324)&lt;=0),"",IFERROR(MATCH(1,INDEX(('2_Review &amp; Audit'!$F$6:$F$505=$A324)*('2_Review &amp; Audit'!$I$6:$I$505&gt;=$E324-30)*('2_Review &amp; Audit'!$I$6:$I$505&lt;=$E324+30)*('2_Review &amp; Audit'!$R$6:$R$505&gt;0)*(ROW('2_Review &amp; Audit'!$R$6:$R$505)&gt;$K324),0),0)+5,""))</f>
        <v/>
      </c>
      <c r="U324" s="96" t="str" cm="1">
        <f t="array" ref="U324">IF($T324="","",INDEX('2_Review &amp; Audit'!$H:$H,$T324))</f>
        <v/>
      </c>
      <c r="V324" s="96" t="str">
        <f t="array" ref="V324">IF($T324="","",INDEX('2_Review &amp; Audit'!$I:$I,$T324))</f>
        <v/>
      </c>
      <c r="W324" s="96" t="str">
        <f t="array" ref="W324">IF($T324="","",MAX(0,INDEX('2_Review &amp; Audit'!$H:$H,$T324)-SUMIFS($X$7:X323,$T$7:T323,$T324)))</f>
        <v/>
      </c>
      <c r="X324" s="96" t="str">
        <f t="shared" si="38"/>
        <v/>
      </c>
      <c r="Y324" s="117" t="str">
        <f>IF($X324="","",$X324*$G324)</f>
        <v/>
      </c>
      <c r="Z324" s="117" t="str">
        <f>IF($T324="","",$H324-IF($P324="",0,$P324)-IF($Y324="",0,$Y324))</f>
        <v/>
      </c>
      <c r="AA324" s="117" t="str">
        <f t="shared" si="39"/>
        <v/>
      </c>
      <c r="AB324" s="96" t="str">
        <f t="shared" si="42"/>
        <v/>
      </c>
      <c r="AC324" s="96" t="str">
        <f>IF(OR($D324="",$AB324="",N($AB324)&lt;=0),"",IFERROR(MATCH(1,INDEX(('2_Review &amp; Audit'!$F$6:$F$505=$A324)*('2_Review &amp; Audit'!$I$6:$I$505&gt;=$E324-30)*('2_Review &amp; Audit'!$I$6:$I$505&lt;=$E324+30)*('2_Review &amp; Audit'!$R$6:$R$505&gt;0)*(ROW('2_Review &amp; Audit'!$R$6:$R$505)&gt;$T324),0),0)+5,""))</f>
        <v/>
      </c>
      <c r="AD324" s="96" t="str" cm="1">
        <f t="array" ref="AD324">IF($AC324="","",INDEX('2_Review &amp; Audit'!$H:$H,$AC324))</f>
        <v/>
      </c>
      <c r="AE324" s="108" t="str">
        <f>IF($AC324="","",INDEX('2_Review &amp; Audit'!$I:$I,$AC324))</f>
        <v/>
      </c>
      <c r="AF324" s="96" t="str">
        <f>IF($AC324="","",MAX(0,INDEX('2_Review &amp; Audit'!$H:$H,$AC324)-SUMIFS($AG$7:AG323,$AC$7:AC323,$AC324)))</f>
        <v/>
      </c>
      <c r="AG324" s="96" t="str">
        <f>IF(OR($D324="",$AB324="",$AF324=""),"",MIN($AB324,$AF324))</f>
        <v/>
      </c>
      <c r="AH324" s="117" t="str">
        <f>IF($AG324="","",$AG324*$G324)</f>
        <v/>
      </c>
      <c r="AI324" s="117" t="str">
        <f>IF($AC324="","",$H324-IF($P324="",0,$P324)-IF($Y324="",0,$Y324)-IF($AH324="",0,$AH324))</f>
        <v/>
      </c>
      <c r="AJ324" s="117" t="str">
        <f t="shared" si="40"/>
        <v/>
      </c>
      <c r="AK324" s="96" t="str">
        <f t="shared" si="43"/>
        <v/>
      </c>
      <c r="AL324" s="96" t="str" cm="1">
        <f t="array" ref="AL324">IF(OR($D324="",$AK324="",N($AK324)&lt;=0),"",IFERROR(MATCH(1,INDEX(('2_Review &amp; Audit'!$F$6:$F$505=$A324)*('2_Review &amp; Audit'!$I$6:$I$505&gt;=$E324-30)*('2_Review &amp; Audit'!$I$6:$I$505&lt;=$E324+30)*('2_Review &amp; Audit'!$R$6:$R$505&gt;0)*(ROW('2_Review &amp; Audit'!$R$6:$R$505)&gt;$AC324),0),0)+5,""))</f>
        <v/>
      </c>
      <c r="AM324" s="96" t="str">
        <f>IF($AL324="","",INDEX('2_Review &amp; Audit'!$H:$H,$AL324))</f>
        <v/>
      </c>
      <c r="AN324" s="108" t="str">
        <f>IF($AL324="","",INDEX('2_Review &amp; Audit'!$I:$I,$AL324))</f>
        <v/>
      </c>
      <c r="AO324" s="96" t="str">
        <f>IF($AL324="","",MAX(0,INDEX('2_Review &amp; Audit'!$H:$H,$AL324)-SUMIFS($AP$7:AP323,$AL$7:AL323,$AL324)))</f>
        <v/>
      </c>
      <c r="AP324" s="96" t="str">
        <f>IF(OR($D324="",$AK324="",$AO324=""),"",MIN($AK324,$AO324))</f>
        <v/>
      </c>
      <c r="AQ324" s="117" t="str">
        <f>IF($AP324="","",$AP324*$G324)</f>
        <v/>
      </c>
      <c r="AR324" s="117" t="str">
        <f>IF($AL324="","",$H324-IF($P324="",0,$P324)-IF($Y324="",0,$Y324)-IF($AH324="",0,$AH324)-IF($AQ324="",0,$AQ324))</f>
        <v/>
      </c>
      <c r="AS324" s="117" t="str">
        <f t="shared" si="44"/>
        <v/>
      </c>
      <c r="AT324" s="96" t="str">
        <f t="shared" si="45"/>
        <v/>
      </c>
      <c r="AU324" s="96"/>
    </row>
    <row r="325" spans="1:47" ht="12.75" customHeight="1" x14ac:dyDescent="0.2">
      <c r="A325" s="96" t="str">
        <f>IFERROR(INDEX('2_Review &amp; Audit'!$F$6:$F$505,MATCH(ROW()-5,'2_Review &amp; Audit'!$AC$6:$AC$505,0)),"")</f>
        <v/>
      </c>
      <c r="B325" s="96" t="str">
        <f>IF($A325="","",INDEX('2_Review &amp; Audit'!$C$6:$C$505,MATCH(ROW()-5,'2_Review &amp; Audit'!$AC$6:$AC$505,0)))</f>
        <v/>
      </c>
      <c r="C325" s="96" t="str">
        <f>IF($A325="","",INDEX('2_Review &amp; Audit'!$D$6:$D$505,MATCH(ROW()-5,'2_Review &amp; Audit'!$AC$6:$AC$505,0)))</f>
        <v/>
      </c>
      <c r="D325" s="114" t="str">
        <f>IF($A325="","",INDEX('2_Review &amp; Audit'!$H$6:$H$505,MATCH(ROW()-5,'2_Review &amp; Audit'!$AC$6:$AC$505,0)))</f>
        <v/>
      </c>
      <c r="E325" s="108" t="str">
        <f>IF($A325="","",INDEX('2_Review &amp; Audit'!$M$6:$M$505,MATCH(ROW()-5,'2_Review &amp; Audit'!$AC$6:$AC$505,0)))</f>
        <v/>
      </c>
      <c r="F325" s="109" t="str">
        <f>IF($A325="","",IF(INDEX('2_Review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25" s="142" t="str">
        <f>IF(OR($A325="",$F325=0),"",ABS(INDEX('2_Review &amp; Audit'!$Q$6:$Q$505,MATCH(ROW()-5,'2_Review &amp; Audit'!$AC$6:$AC$505,0))/$F325))</f>
        <v/>
      </c>
      <c r="H325" s="142" t="str">
        <f>IF($A325="","",ABS(INDEX('2_Review &amp; Audit'!$Q$6:$Q$505,MATCH(ROW()-5,'2_Review &amp; Audit'!$AC$6:$AC$505,0))))</f>
        <v/>
      </c>
      <c r="I325" s="96" t="str">
        <f>IF($A325="","",INDEX('2_Review &amp; Audit'!$Y$6:$Y$505,MATCH(ROW()-5,'2_Review &amp; Audit'!$AC$6:$AC$505,0)))</f>
        <v/>
      </c>
      <c r="J325" s="110" t="str">
        <f>IF($A325="","",IFERROR(MATCH(ROW()-5,'2_Review &amp; Audit'!$AC$6:$AC$505,0)+5,""))</f>
        <v/>
      </c>
      <c r="K325" s="96" t="str" cm="1">
        <f t="array" ref="K325">IF($A325="","",IF($AU325&lt;&gt;"",IFERROR(MATCH($AU325,'2_Review &amp; Audit'!$H$6:$H$505,0)+5,""),IFERROR(MATCH(1,INDEX(('2_Review &amp; Audit'!$F$6:$F$505=$A325)*('2_Review &amp; Audit'!$I$6:$I$505&gt;=$E325-30)*('2_Review &amp; Audit'!$I$6:$I$505&lt;=$E325+30)*('2_Review &amp; Audit'!$R$6:$R$505&gt;0),0),0)+5,"")))</f>
        <v/>
      </c>
      <c r="L325" s="110" t="str" cm="1">
        <f t="array" ref="L325">IF($K325="","",INDEX('2_Review &amp; Audit'!$H:$H,$K325))</f>
        <v/>
      </c>
      <c r="M325" s="111" t="str">
        <f>IF($K325="","",INDEX('2_Review &amp; Audit'!$I:$I,$K325))</f>
        <v/>
      </c>
      <c r="N325" s="109" t="str" cm="1">
        <f t="array" ref="N325">IF($K325="","",MAX(0,INDEX('2_Review &amp; Audit'!$R:$R,$K325)-SUMIFS($O$7:O324,$K$7:K324,$K325)))</f>
        <v/>
      </c>
      <c r="O325" s="109" t="str">
        <f>IF(OR($K325="",$N325="",$F325=""),"",MIN($F325,$N325))</f>
        <v/>
      </c>
      <c r="P325" s="112" t="str">
        <f>IF($O325="","",$O325*$G325)</f>
        <v/>
      </c>
      <c r="Q325" s="112" t="str">
        <f>IF($M325="","",$H325-IF($P325="",0,$P325)-IF($Y325="",0,$Y325)-IF($AH325="",0,$AH325)-IF($AQ325="",0,$AQ325))</f>
        <v/>
      </c>
      <c r="R325" s="112" t="str">
        <f t="shared" si="41"/>
        <v/>
      </c>
      <c r="S325" s="96" t="str">
        <f>IF($M325="","",MAX(0,N($F325)-N($O325)))</f>
        <v/>
      </c>
      <c r="T325" s="96" t="str" cm="1">
        <f t="array" ref="T325">IF(OR($D325="",$S325="",N($S325)&lt;=0),"",IFERROR(MATCH(1,INDEX(('2_Review &amp; Audit'!$F$6:$F$505=$A325)*('2_Review &amp; Audit'!$I$6:$I$505&gt;=$E325-30)*('2_Review &amp; Audit'!$I$6:$I$505&lt;=$E325+30)*('2_Review &amp; Audit'!$R$6:$R$505&gt;0)*(ROW('2_Review &amp; Audit'!$R$6:$R$505)&gt;$K325),0),0)+5,""))</f>
        <v/>
      </c>
      <c r="U325" s="96" t="str" cm="1">
        <f t="array" ref="U325">IF($T325="","",INDEX('2_Review &amp; Audit'!$H:$H,$T325))</f>
        <v/>
      </c>
      <c r="V325" s="96" t="str">
        <f t="array" ref="V325">IF($T325="","",INDEX('2_Review &amp; Audit'!$I:$I,$T325))</f>
        <v/>
      </c>
      <c r="W325" s="96" t="str">
        <f t="array" ref="W325">IF($T325="","",MAX(0,INDEX('2_Review &amp; Audit'!$H:$H,$T325)-SUMIFS($X$7:X324,$T$7:T324,$T325)))</f>
        <v/>
      </c>
      <c r="X325" s="96" t="str">
        <f t="shared" si="38"/>
        <v/>
      </c>
      <c r="Y325" s="117" t="str">
        <f>IF($X325="","",$X325*$G325)</f>
        <v/>
      </c>
      <c r="Z325" s="117" t="str">
        <f>IF($T325="","",$H325-IF($P325="",0,$P325)-IF($Y325="",0,$Y325))</f>
        <v/>
      </c>
      <c r="AA325" s="117" t="str">
        <f t="shared" si="39"/>
        <v/>
      </c>
      <c r="AB325" s="96" t="str">
        <f t="shared" si="42"/>
        <v/>
      </c>
      <c r="AC325" s="96" t="str">
        <f>IF(OR($D325="",$AB325="",N($AB325)&lt;=0),"",IFERROR(MATCH(1,INDEX(('2_Review &amp; Audit'!$F$6:$F$505=$A325)*('2_Review &amp; Audit'!$I$6:$I$505&gt;=$E325-30)*('2_Review &amp; Audit'!$I$6:$I$505&lt;=$E325+30)*('2_Review &amp; Audit'!$R$6:$R$505&gt;0)*(ROW('2_Review &amp; Audit'!$R$6:$R$505)&gt;$T325),0),0)+5,""))</f>
        <v/>
      </c>
      <c r="AD325" s="96" t="str" cm="1">
        <f t="array" ref="AD325">IF($AC325="","",INDEX('2_Review &amp; Audit'!$H:$H,$AC325))</f>
        <v/>
      </c>
      <c r="AE325" s="108" t="str">
        <f>IF($AC325="","",INDEX('2_Review &amp; Audit'!$I:$I,$AC325))</f>
        <v/>
      </c>
      <c r="AF325" s="96" t="str">
        <f>IF($AC325="","",MAX(0,INDEX('2_Review &amp; Audit'!$H:$H,$AC325)-SUMIFS($AG$7:AG324,$AC$7:AC324,$AC325)))</f>
        <v/>
      </c>
      <c r="AG325" s="96" t="str">
        <f>IF(OR($D325="",$AB325="",$AF325=""),"",MIN($AB325,$AF325))</f>
        <v/>
      </c>
      <c r="AH325" s="117" t="str">
        <f>IF($AG325="","",$AG325*$G325)</f>
        <v/>
      </c>
      <c r="AI325" s="117" t="str">
        <f>IF($AC325="","",$H325-IF($P325="",0,$P325)-IF($Y325="",0,$Y325)-IF($AH325="",0,$AH325))</f>
        <v/>
      </c>
      <c r="AJ325" s="117" t="str">
        <f t="shared" si="40"/>
        <v/>
      </c>
      <c r="AK325" s="96" t="str">
        <f t="shared" si="43"/>
        <v/>
      </c>
      <c r="AL325" s="96" t="str" cm="1">
        <f t="array" ref="AL325">IF(OR($D325="",$AK325="",N($AK325)&lt;=0),"",IFERROR(MATCH(1,INDEX(('2_Review &amp; Audit'!$F$6:$F$505=$A325)*('2_Review &amp; Audit'!$I$6:$I$505&gt;=$E325-30)*('2_Review &amp; Audit'!$I$6:$I$505&lt;=$E325+30)*('2_Review &amp; Audit'!$R$6:$R$505&gt;0)*(ROW('2_Review &amp; Audit'!$R$6:$R$505)&gt;$AC325),0),0)+5,""))</f>
        <v/>
      </c>
      <c r="AM325" s="96" t="str">
        <f>IF($AL325="","",INDEX('2_Review &amp; Audit'!$H:$H,$AL325))</f>
        <v/>
      </c>
      <c r="AN325" s="108" t="str">
        <f>IF($AL325="","",INDEX('2_Review &amp; Audit'!$I:$I,$AL325))</f>
        <v/>
      </c>
      <c r="AO325" s="96" t="str">
        <f>IF($AL325="","",MAX(0,INDEX('2_Review &amp; Audit'!$H:$H,$AL325)-SUMIFS($AP$7:AP324,$AL$7:AL324,$AL325)))</f>
        <v/>
      </c>
      <c r="AP325" s="96" t="str">
        <f>IF(OR($D325="",$AK325="",$AO325=""),"",MIN($AK325,$AO325))</f>
        <v/>
      </c>
      <c r="AQ325" s="117" t="str">
        <f>IF($AP325="","",$AP325*$G325)</f>
        <v/>
      </c>
      <c r="AR325" s="117" t="str">
        <f>IF($AL325="","",$H325-IF($P325="",0,$P325)-IF($Y325="",0,$Y325)-IF($AH325="",0,$AH325)-IF($AQ325="",0,$AQ325))</f>
        <v/>
      </c>
      <c r="AS325" s="117" t="str">
        <f t="shared" si="44"/>
        <v/>
      </c>
      <c r="AT325" s="96" t="str">
        <f t="shared" si="45"/>
        <v/>
      </c>
      <c r="AU325" s="96"/>
    </row>
    <row r="326" spans="1:47" ht="12.75" customHeight="1" x14ac:dyDescent="0.2">
      <c r="A326" s="96" t="str">
        <f>IFERROR(INDEX('2_Review &amp; Audit'!$F$6:$F$505,MATCH(ROW()-5,'2_Review &amp; Audit'!$AC$6:$AC$505,0)),"")</f>
        <v/>
      </c>
      <c r="B326" s="96" t="str">
        <f>IF($A326="","",INDEX('2_Review &amp; Audit'!$C$6:$C$505,MATCH(ROW()-5,'2_Review &amp; Audit'!$AC$6:$AC$505,0)))</f>
        <v/>
      </c>
      <c r="C326" s="96" t="str">
        <f>IF($A326="","",INDEX('2_Review &amp; Audit'!$D$6:$D$505,MATCH(ROW()-5,'2_Review &amp; Audit'!$AC$6:$AC$505,0)))</f>
        <v/>
      </c>
      <c r="D326" s="114" t="str">
        <f>IF($A326="","",INDEX('2_Review &amp; Audit'!$H$6:$H$505,MATCH(ROW()-5,'2_Review &amp; Audit'!$AC$6:$AC$505,0)))</f>
        <v/>
      </c>
      <c r="E326" s="108" t="str">
        <f>IF($A326="","",INDEX('2_Review &amp; Audit'!$M$6:$M$505,MATCH(ROW()-5,'2_Review &amp; Audit'!$AC$6:$AC$505,0)))</f>
        <v/>
      </c>
      <c r="F326" s="109" t="str">
        <f>IF($A326="","",IF(INDEX('2_Review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26" s="142" t="str">
        <f>IF(OR($A326="",$F326=0),"",ABS(INDEX('2_Review &amp; Audit'!$Q$6:$Q$505,MATCH(ROW()-5,'2_Review &amp; Audit'!$AC$6:$AC$505,0))/$F326))</f>
        <v/>
      </c>
      <c r="H326" s="142" t="str">
        <f>IF($A326="","",ABS(INDEX('2_Review &amp; Audit'!$Q$6:$Q$505,MATCH(ROW()-5,'2_Review &amp; Audit'!$AC$6:$AC$505,0))))</f>
        <v/>
      </c>
      <c r="I326" s="96" t="str">
        <f>IF($A326="","",INDEX('2_Review &amp; Audit'!$Y$6:$Y$505,MATCH(ROW()-5,'2_Review &amp; Audit'!$AC$6:$AC$505,0)))</f>
        <v/>
      </c>
      <c r="J326" s="110" t="str">
        <f>IF($A326="","",IFERROR(MATCH(ROW()-5,'2_Review &amp; Audit'!$AC$6:$AC$505,0)+5,""))</f>
        <v/>
      </c>
      <c r="K326" s="96" t="str" cm="1">
        <f t="array" ref="K326">IF($A326="","",IF($AU326&lt;&gt;"",IFERROR(MATCH($AU326,'2_Review &amp; Audit'!$H$6:$H$505,0)+5,""),IFERROR(MATCH(1,INDEX(('2_Review &amp; Audit'!$F$6:$F$505=$A326)*('2_Review &amp; Audit'!$I$6:$I$505&gt;=$E326-30)*('2_Review &amp; Audit'!$I$6:$I$505&lt;=$E326+30)*('2_Review &amp; Audit'!$R$6:$R$505&gt;0),0),0)+5,"")))</f>
        <v/>
      </c>
      <c r="L326" s="110" t="str" cm="1">
        <f t="array" ref="L326">IF($K326="","",INDEX('2_Review &amp; Audit'!$H:$H,$K326))</f>
        <v/>
      </c>
      <c r="M326" s="111" t="str">
        <f>IF($K326="","",INDEX('2_Review &amp; Audit'!$I:$I,$K326))</f>
        <v/>
      </c>
      <c r="N326" s="109" t="str" cm="1">
        <f t="array" ref="N326">IF($K326="","",MAX(0,INDEX('2_Review &amp; Audit'!$R:$R,$K326)-SUMIFS($O$7:O325,$K$7:K325,$K326)))</f>
        <v/>
      </c>
      <c r="O326" s="109" t="str">
        <f>IF(OR($K326="",$N326="",$F326=""),"",MIN($F326,$N326))</f>
        <v/>
      </c>
      <c r="P326" s="112" t="str">
        <f>IF($O326="","",$O326*$G326)</f>
        <v/>
      </c>
      <c r="Q326" s="112" t="str">
        <f>IF($M326="","",$H326-IF($P326="",0,$P326)-IF($Y326="",0,$Y326)-IF($AH326="",0,$AH326)-IF($AQ326="",0,$AQ326))</f>
        <v/>
      </c>
      <c r="R326" s="112" t="str">
        <f t="shared" si="41"/>
        <v/>
      </c>
      <c r="S326" s="96" t="str">
        <f>IF($M326="","",MAX(0,N($F326)-N($O326)))</f>
        <v/>
      </c>
      <c r="T326" s="96" t="str" cm="1">
        <f t="array" ref="T326">IF(OR($D326="",$S326="",N($S326)&lt;=0),"",IFERROR(MATCH(1,INDEX(('2_Review &amp; Audit'!$F$6:$F$505=$A326)*('2_Review &amp; Audit'!$I$6:$I$505&gt;=$E326-30)*('2_Review &amp; Audit'!$I$6:$I$505&lt;=$E326+30)*('2_Review &amp; Audit'!$R$6:$R$505&gt;0)*(ROW('2_Review &amp; Audit'!$R$6:$R$505)&gt;$K326),0),0)+5,""))</f>
        <v/>
      </c>
      <c r="U326" s="96" t="str" cm="1">
        <f t="array" ref="U326">IF($T326="","",INDEX('2_Review &amp; Audit'!$H:$H,$T326))</f>
        <v/>
      </c>
      <c r="V326" s="96" t="str">
        <f t="array" ref="V326">IF($T326="","",INDEX('2_Review &amp; Audit'!$I:$I,$T326))</f>
        <v/>
      </c>
      <c r="W326" s="96" t="str">
        <f t="array" ref="W326">IF($T326="","",MAX(0,INDEX('2_Review &amp; Audit'!$H:$H,$T326)-SUMIFS($X$7:X325,$T$7:T325,$T326)))</f>
        <v/>
      </c>
      <c r="X326" s="96" t="str">
        <f t="shared" si="38"/>
        <v/>
      </c>
      <c r="Y326" s="117" t="str">
        <f>IF($X326="","",$X326*$G326)</f>
        <v/>
      </c>
      <c r="Z326" s="117" t="str">
        <f>IF($T326="","",$H326-IF($P326="",0,$P326)-IF($Y326="",0,$Y326))</f>
        <v/>
      </c>
      <c r="AA326" s="117" t="str">
        <f t="shared" si="39"/>
        <v/>
      </c>
      <c r="AB326" s="96" t="str">
        <f t="shared" si="42"/>
        <v/>
      </c>
      <c r="AC326" s="96" t="str">
        <f>IF(OR($D326="",$AB326="",N($AB326)&lt;=0),"",IFERROR(MATCH(1,INDEX(('2_Review &amp; Audit'!$F$6:$F$505=$A326)*('2_Review &amp; Audit'!$I$6:$I$505&gt;=$E326-30)*('2_Review &amp; Audit'!$I$6:$I$505&lt;=$E326+30)*('2_Review &amp; Audit'!$R$6:$R$505&gt;0)*(ROW('2_Review &amp; Audit'!$R$6:$R$505)&gt;$T326),0),0)+5,""))</f>
        <v/>
      </c>
      <c r="AD326" s="96" t="str" cm="1">
        <f t="array" ref="AD326">IF($AC326="","",INDEX('2_Review &amp; Audit'!$H:$H,$AC326))</f>
        <v/>
      </c>
      <c r="AE326" s="108" t="str">
        <f>IF($AC326="","",INDEX('2_Review &amp; Audit'!$I:$I,$AC326))</f>
        <v/>
      </c>
      <c r="AF326" s="96" t="str">
        <f>IF($AC326="","",MAX(0,INDEX('2_Review &amp; Audit'!$H:$H,$AC326)-SUMIFS($AG$7:AG325,$AC$7:AC325,$AC326)))</f>
        <v/>
      </c>
      <c r="AG326" s="96" t="str">
        <f>IF(OR($D326="",$AB326="",$AF326=""),"",MIN($AB326,$AF326))</f>
        <v/>
      </c>
      <c r="AH326" s="117" t="str">
        <f>IF($AG326="","",$AG326*$G326)</f>
        <v/>
      </c>
      <c r="AI326" s="117" t="str">
        <f>IF($AC326="","",$H326-IF($P326="",0,$P326)-IF($Y326="",0,$Y326)-IF($AH326="",0,$AH326))</f>
        <v/>
      </c>
      <c r="AJ326" s="117" t="str">
        <f t="shared" si="40"/>
        <v/>
      </c>
      <c r="AK326" s="96" t="str">
        <f t="shared" si="43"/>
        <v/>
      </c>
      <c r="AL326" s="96" t="str" cm="1">
        <f t="array" ref="AL326">IF(OR($D326="",$AK326="",N($AK326)&lt;=0),"",IFERROR(MATCH(1,INDEX(('2_Review &amp; Audit'!$F$6:$F$505=$A326)*('2_Review &amp; Audit'!$I$6:$I$505&gt;=$E326-30)*('2_Review &amp; Audit'!$I$6:$I$505&lt;=$E326+30)*('2_Review &amp; Audit'!$R$6:$R$505&gt;0)*(ROW('2_Review &amp; Audit'!$R$6:$R$505)&gt;$AC326),0),0)+5,""))</f>
        <v/>
      </c>
      <c r="AM326" s="96" t="str">
        <f>IF($AL326="","",INDEX('2_Review &amp; Audit'!$H:$H,$AL326))</f>
        <v/>
      </c>
      <c r="AN326" s="108" t="str">
        <f>IF($AL326="","",INDEX('2_Review &amp; Audit'!$I:$I,$AL326))</f>
        <v/>
      </c>
      <c r="AO326" s="96" t="str">
        <f>IF($AL326="","",MAX(0,INDEX('2_Review &amp; Audit'!$H:$H,$AL326)-SUMIFS($AP$7:AP325,$AL$7:AL325,$AL326)))</f>
        <v/>
      </c>
      <c r="AP326" s="96" t="str">
        <f>IF(OR($D326="",$AK326="",$AO326=""),"",MIN($AK326,$AO326))</f>
        <v/>
      </c>
      <c r="AQ326" s="117" t="str">
        <f>IF($AP326="","",$AP326*$G326)</f>
        <v/>
      </c>
      <c r="AR326" s="117" t="str">
        <f>IF($AL326="","",$H326-IF($P326="",0,$P326)-IF($Y326="",0,$Y326)-IF($AH326="",0,$AH326)-IF($AQ326="",0,$AQ326))</f>
        <v/>
      </c>
      <c r="AS326" s="117" t="str">
        <f t="shared" si="44"/>
        <v/>
      </c>
      <c r="AT326" s="96" t="str">
        <f t="shared" si="45"/>
        <v/>
      </c>
      <c r="AU326" s="96"/>
    </row>
    <row r="327" spans="1:47" ht="12.75" customHeight="1" x14ac:dyDescent="0.2">
      <c r="A327" s="96" t="str">
        <f>IFERROR(INDEX('2_Review &amp; Audit'!$F$6:$F$505,MATCH(ROW()-5,'2_Review &amp; Audit'!$AC$6:$AC$505,0)),"")</f>
        <v/>
      </c>
      <c r="B327" s="96" t="str">
        <f>IF($A327="","",INDEX('2_Review &amp; Audit'!$C$6:$C$505,MATCH(ROW()-5,'2_Review &amp; Audit'!$AC$6:$AC$505,0)))</f>
        <v/>
      </c>
      <c r="C327" s="96" t="str">
        <f>IF($A327="","",INDEX('2_Review &amp; Audit'!$D$6:$D$505,MATCH(ROW()-5,'2_Review &amp; Audit'!$AC$6:$AC$505,0)))</f>
        <v/>
      </c>
      <c r="D327" s="114" t="str">
        <f>IF($A327="","",INDEX('2_Review &amp; Audit'!$H$6:$H$505,MATCH(ROW()-5,'2_Review &amp; Audit'!$AC$6:$AC$505,0)))</f>
        <v/>
      </c>
      <c r="E327" s="108" t="str">
        <f>IF($A327="","",INDEX('2_Review &amp; Audit'!$M$6:$M$505,MATCH(ROW()-5,'2_Review &amp; Audit'!$AC$6:$AC$505,0)))</f>
        <v/>
      </c>
      <c r="F327" s="109" t="str">
        <f>IF($A327="","",IF(INDEX('2_Review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27" s="142" t="str">
        <f>IF(OR($A327="",$F327=0),"",ABS(INDEX('2_Review &amp; Audit'!$Q$6:$Q$505,MATCH(ROW()-5,'2_Review &amp; Audit'!$AC$6:$AC$505,0))/$F327))</f>
        <v/>
      </c>
      <c r="H327" s="142" t="str">
        <f>IF($A327="","",ABS(INDEX('2_Review &amp; Audit'!$Q$6:$Q$505,MATCH(ROW()-5,'2_Review &amp; Audit'!$AC$6:$AC$505,0))))</f>
        <v/>
      </c>
      <c r="I327" s="96" t="str">
        <f>IF($A327="","",INDEX('2_Review &amp; Audit'!$Y$6:$Y$505,MATCH(ROW()-5,'2_Review &amp; Audit'!$AC$6:$AC$505,0)))</f>
        <v/>
      </c>
      <c r="J327" s="110" t="str">
        <f>IF($A327="","",IFERROR(MATCH(ROW()-5,'2_Review &amp; Audit'!$AC$6:$AC$505,0)+5,""))</f>
        <v/>
      </c>
      <c r="K327" s="96" t="str" cm="1">
        <f t="array" ref="K327">IF($A327="","",IF($AU327&lt;&gt;"",IFERROR(MATCH($AU327,'2_Review &amp; Audit'!$H$6:$H$505,0)+5,""),IFERROR(MATCH(1,INDEX(('2_Review &amp; Audit'!$F$6:$F$505=$A327)*('2_Review &amp; Audit'!$I$6:$I$505&gt;=$E327-30)*('2_Review &amp; Audit'!$I$6:$I$505&lt;=$E327+30)*('2_Review &amp; Audit'!$R$6:$R$505&gt;0),0),0)+5,"")))</f>
        <v/>
      </c>
      <c r="L327" s="110" t="str" cm="1">
        <f t="array" ref="L327">IF($K327="","",INDEX('2_Review &amp; Audit'!$H:$H,$K327))</f>
        <v/>
      </c>
      <c r="M327" s="111" t="str">
        <f>IF($K327="","",INDEX('2_Review &amp; Audit'!$I:$I,$K327))</f>
        <v/>
      </c>
      <c r="N327" s="109" t="str" cm="1">
        <f t="array" ref="N327">IF($K327="","",MAX(0,INDEX('2_Review &amp; Audit'!$R:$R,$K327)-SUMIFS($O$7:O326,$K$7:K326,$K327)))</f>
        <v/>
      </c>
      <c r="O327" s="109" t="str">
        <f>IF(OR($K327="",$N327="",$F327=""),"",MIN($F327,$N327))</f>
        <v/>
      </c>
      <c r="P327" s="112" t="str">
        <f>IF($O327="","",$O327*$G327)</f>
        <v/>
      </c>
      <c r="Q327" s="112" t="str">
        <f>IF($M327="","",$H327-IF($P327="",0,$P327)-IF($Y327="",0,$Y327)-IF($AH327="",0,$AH327)-IF($AQ327="",0,$AQ327))</f>
        <v/>
      </c>
      <c r="R327" s="112" t="str">
        <f t="shared" si="41"/>
        <v/>
      </c>
      <c r="S327" s="96" t="str">
        <f>IF($M327="","",MAX(0,N($F327)-N($O327)))</f>
        <v/>
      </c>
      <c r="T327" s="96" t="str" cm="1">
        <f t="array" ref="T327">IF(OR($D327="",$S327="",N($S327)&lt;=0),"",IFERROR(MATCH(1,INDEX(('2_Review &amp; Audit'!$F$6:$F$505=$A327)*('2_Review &amp; Audit'!$I$6:$I$505&gt;=$E327-30)*('2_Review &amp; Audit'!$I$6:$I$505&lt;=$E327+30)*('2_Review &amp; Audit'!$R$6:$R$505&gt;0)*(ROW('2_Review &amp; Audit'!$R$6:$R$505)&gt;$K327),0),0)+5,""))</f>
        <v/>
      </c>
      <c r="U327" s="96" t="str" cm="1">
        <f t="array" ref="U327">IF($T327="","",INDEX('2_Review &amp; Audit'!$H:$H,$T327))</f>
        <v/>
      </c>
      <c r="V327" s="96" t="str">
        <f t="array" ref="V327">IF($T327="","",INDEX('2_Review &amp; Audit'!$I:$I,$T327))</f>
        <v/>
      </c>
      <c r="W327" s="96" t="str">
        <f t="array" ref="W327">IF($T327="","",MAX(0,INDEX('2_Review &amp; Audit'!$H:$H,$T327)-SUMIFS($X$7:X326,$T$7:T326,$T327)))</f>
        <v/>
      </c>
      <c r="X327" s="96" t="str">
        <f t="shared" ref="X327:X390" si="46">IF(OR($T327="",$W327="",$S327=""),"",MIN($S327,$W327))</f>
        <v/>
      </c>
      <c r="Y327" s="117" t="str">
        <f>IF($X327="","",$X327*$G327)</f>
        <v/>
      </c>
      <c r="Z327" s="117" t="str">
        <f>IF($T327="","",$H327-IF($P327="",0,$P327)-IF($Y327="",0,$Y327))</f>
        <v/>
      </c>
      <c r="AA327" s="117" t="str">
        <f t="shared" ref="AA327:AA390" si="47">IF($Y327="","",$Y327)</f>
        <v/>
      </c>
      <c r="AB327" s="96" t="str">
        <f t="shared" si="42"/>
        <v/>
      </c>
      <c r="AC327" s="96" t="str">
        <f>IF(OR($D327="",$AB327="",N($AB327)&lt;=0),"",IFERROR(MATCH(1,INDEX(('2_Review &amp; Audit'!$F$6:$F$505=$A327)*('2_Review &amp; Audit'!$I$6:$I$505&gt;=$E327-30)*('2_Review &amp; Audit'!$I$6:$I$505&lt;=$E327+30)*('2_Review &amp; Audit'!$R$6:$R$505&gt;0)*(ROW('2_Review &amp; Audit'!$R$6:$R$505)&gt;$T327),0),0)+5,""))</f>
        <v/>
      </c>
      <c r="AD327" s="96" t="str" cm="1">
        <f t="array" ref="AD327">IF($AC327="","",INDEX('2_Review &amp; Audit'!$H:$H,$AC327))</f>
        <v/>
      </c>
      <c r="AE327" s="108" t="str">
        <f>IF($AC327="","",INDEX('2_Review &amp; Audit'!$I:$I,$AC327))</f>
        <v/>
      </c>
      <c r="AF327" s="96" t="str">
        <f>IF($AC327="","",MAX(0,INDEX('2_Review &amp; Audit'!$H:$H,$AC327)-SUMIFS($AG$7:AG326,$AC$7:AC326,$AC327)))</f>
        <v/>
      </c>
      <c r="AG327" s="96" t="str">
        <f>IF(OR($D327="",$AB327="",$AF327=""),"",MIN($AB327,$AF327))</f>
        <v/>
      </c>
      <c r="AH327" s="117" t="str">
        <f>IF($AG327="","",$AG327*$G327)</f>
        <v/>
      </c>
      <c r="AI327" s="117" t="str">
        <f>IF($AC327="","",$H327-IF($P327="",0,$P327)-IF($Y327="",0,$Y327)-IF($AH327="",0,$AH327))</f>
        <v/>
      </c>
      <c r="AJ327" s="117" t="str">
        <f t="shared" ref="AJ327:AJ390" si="48">IF($AH327="","",$AH327)</f>
        <v/>
      </c>
      <c r="AK327" s="96" t="str">
        <f t="shared" si="43"/>
        <v/>
      </c>
      <c r="AL327" s="96" t="str" cm="1">
        <f t="array" ref="AL327">IF(OR($D327="",$AK327="",N($AK327)&lt;=0),"",IFERROR(MATCH(1,INDEX(('2_Review &amp; Audit'!$F$6:$F$505=$A327)*('2_Review &amp; Audit'!$I$6:$I$505&gt;=$E327-30)*('2_Review &amp; Audit'!$I$6:$I$505&lt;=$E327+30)*('2_Review &amp; Audit'!$R$6:$R$505&gt;0)*(ROW('2_Review &amp; Audit'!$R$6:$R$505)&gt;$AC327),0),0)+5,""))</f>
        <v/>
      </c>
      <c r="AM327" s="96" t="str">
        <f>IF($AL327="","",INDEX('2_Review &amp; Audit'!$H:$H,$AL327))</f>
        <v/>
      </c>
      <c r="AN327" s="108" t="str">
        <f>IF($AL327="","",INDEX('2_Review &amp; Audit'!$I:$I,$AL327))</f>
        <v/>
      </c>
      <c r="AO327" s="96" t="str">
        <f>IF($AL327="","",MAX(0,INDEX('2_Review &amp; Audit'!$H:$H,$AL327)-SUMIFS($AP$7:AP326,$AL$7:AL326,$AL327)))</f>
        <v/>
      </c>
      <c r="AP327" s="96" t="str">
        <f>IF(OR($D327="",$AK327="",$AO327=""),"",MIN($AK327,$AO327))</f>
        <v/>
      </c>
      <c r="AQ327" s="117" t="str">
        <f>IF($AP327="","",$AP327*$G327)</f>
        <v/>
      </c>
      <c r="AR327" s="117" t="str">
        <f>IF($AL327="","",$H327-IF($P327="",0,$P327)-IF($Y327="",0,$Y327)-IF($AH327="",0,$AH327)-IF($AQ327="",0,$AQ327))</f>
        <v/>
      </c>
      <c r="AS327" s="117" t="str">
        <f t="shared" si="44"/>
        <v/>
      </c>
      <c r="AT327" s="96" t="str">
        <f t="shared" si="45"/>
        <v/>
      </c>
      <c r="AU327" s="96"/>
    </row>
    <row r="328" spans="1:47" ht="12.75" customHeight="1" x14ac:dyDescent="0.2">
      <c r="A328" s="96" t="str">
        <f>IFERROR(INDEX('2_Review &amp; Audit'!$F$6:$F$505,MATCH(ROW()-5,'2_Review &amp; Audit'!$AC$6:$AC$505,0)),"")</f>
        <v/>
      </c>
      <c r="B328" s="96" t="str">
        <f>IF($A328="","",INDEX('2_Review &amp; Audit'!$C$6:$C$505,MATCH(ROW()-5,'2_Review &amp; Audit'!$AC$6:$AC$505,0)))</f>
        <v/>
      </c>
      <c r="C328" s="96" t="str">
        <f>IF($A328="","",INDEX('2_Review &amp; Audit'!$D$6:$D$505,MATCH(ROW()-5,'2_Review &amp; Audit'!$AC$6:$AC$505,0)))</f>
        <v/>
      </c>
      <c r="D328" s="114" t="str">
        <f>IF($A328="","",INDEX('2_Review &amp; Audit'!$H$6:$H$505,MATCH(ROW()-5,'2_Review &amp; Audit'!$AC$6:$AC$505,0)))</f>
        <v/>
      </c>
      <c r="E328" s="108" t="str">
        <f>IF($A328="","",INDEX('2_Review &amp; Audit'!$M$6:$M$505,MATCH(ROW()-5,'2_Review &amp; Audit'!$AC$6:$AC$505,0)))</f>
        <v/>
      </c>
      <c r="F328" s="109" t="str">
        <f>IF($A328="","",IF(INDEX('2_Review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28" s="142" t="str">
        <f>IF(OR($A328="",$F328=0),"",ABS(INDEX('2_Review &amp; Audit'!$Q$6:$Q$505,MATCH(ROW()-5,'2_Review &amp; Audit'!$AC$6:$AC$505,0))/$F328))</f>
        <v/>
      </c>
      <c r="H328" s="142" t="str">
        <f>IF($A328="","",ABS(INDEX('2_Review &amp; Audit'!$Q$6:$Q$505,MATCH(ROW()-5,'2_Review &amp; Audit'!$AC$6:$AC$505,0))))</f>
        <v/>
      </c>
      <c r="I328" s="96" t="str">
        <f>IF($A328="","",INDEX('2_Review &amp; Audit'!$Y$6:$Y$505,MATCH(ROW()-5,'2_Review &amp; Audit'!$AC$6:$AC$505,0)))</f>
        <v/>
      </c>
      <c r="J328" s="110" t="str">
        <f>IF($A328="","",IFERROR(MATCH(ROW()-5,'2_Review &amp; Audit'!$AC$6:$AC$505,0)+5,""))</f>
        <v/>
      </c>
      <c r="K328" s="96" t="str" cm="1">
        <f t="array" ref="K328">IF($A328="","",IF($AU328&lt;&gt;"",IFERROR(MATCH($AU328,'2_Review &amp; Audit'!$H$6:$H$505,0)+5,""),IFERROR(MATCH(1,INDEX(('2_Review &amp; Audit'!$F$6:$F$505=$A328)*('2_Review &amp; Audit'!$I$6:$I$505&gt;=$E328-30)*('2_Review &amp; Audit'!$I$6:$I$505&lt;=$E328+30)*('2_Review &amp; Audit'!$R$6:$R$505&gt;0),0),0)+5,"")))</f>
        <v/>
      </c>
      <c r="L328" s="110" t="str" cm="1">
        <f t="array" ref="L328">IF($K328="","",INDEX('2_Review &amp; Audit'!$H:$H,$K328))</f>
        <v/>
      </c>
      <c r="M328" s="111" t="str">
        <f>IF($K328="","",INDEX('2_Review &amp; Audit'!$I:$I,$K328))</f>
        <v/>
      </c>
      <c r="N328" s="109" t="str" cm="1">
        <f t="array" ref="N328">IF($K328="","",MAX(0,INDEX('2_Review &amp; Audit'!$R:$R,$K328)-SUMIFS($O$7:O327,$K$7:K327,$K328)))</f>
        <v/>
      </c>
      <c r="O328" s="109" t="str">
        <f>IF(OR($K328="",$N328="",$F328=""),"",MIN($F328,$N328))</f>
        <v/>
      </c>
      <c r="P328" s="112" t="str">
        <f>IF($O328="","",$O328*$G328)</f>
        <v/>
      </c>
      <c r="Q328" s="112" t="str">
        <f>IF($M328="","",$H328-IF($P328="",0,$P328)-IF($Y328="",0,$Y328)-IF($AH328="",0,$AH328)-IF($AQ328="",0,$AQ328))</f>
        <v/>
      </c>
      <c r="R328" s="112" t="str">
        <f t="shared" ref="R328:R391" si="49">IF($M328="","",IF($P328="",0,$P328))</f>
        <v/>
      </c>
      <c r="S328" s="96" t="str">
        <f>IF($M328="","",MAX(0,N($F328)-N($O328)))</f>
        <v/>
      </c>
      <c r="T328" s="96" t="str" cm="1">
        <f t="array" ref="T328">IF(OR($D328="",$S328="",N($S328)&lt;=0),"",IFERROR(MATCH(1,INDEX(('2_Review &amp; Audit'!$F$6:$F$505=$A328)*('2_Review &amp; Audit'!$I$6:$I$505&gt;=$E328-30)*('2_Review &amp; Audit'!$I$6:$I$505&lt;=$E328+30)*('2_Review &amp; Audit'!$R$6:$R$505&gt;0)*(ROW('2_Review &amp; Audit'!$R$6:$R$505)&gt;$K328),0),0)+5,""))</f>
        <v/>
      </c>
      <c r="U328" s="96" t="str" cm="1">
        <f t="array" ref="U328">IF($T328="","",INDEX('2_Review &amp; Audit'!$H:$H,$T328))</f>
        <v/>
      </c>
      <c r="V328" s="96" t="str">
        <f t="array" ref="V328">IF($T328="","",INDEX('2_Review &amp; Audit'!$I:$I,$T328))</f>
        <v/>
      </c>
      <c r="W328" s="96" t="str">
        <f t="array" ref="W328">IF($T328="","",MAX(0,INDEX('2_Review &amp; Audit'!$H:$H,$T328)-SUMIFS($X$7:X327,$T$7:T327,$T328)))</f>
        <v/>
      </c>
      <c r="X328" s="96" t="str">
        <f t="shared" si="46"/>
        <v/>
      </c>
      <c r="Y328" s="117" t="str">
        <f>IF($X328="","",$X328*$G328)</f>
        <v/>
      </c>
      <c r="Z328" s="117" t="str">
        <f>IF($T328="","",$H328-IF($P328="",0,$P328)-IF($Y328="",0,$Y328))</f>
        <v/>
      </c>
      <c r="AA328" s="117" t="str">
        <f t="shared" si="47"/>
        <v/>
      </c>
      <c r="AB328" s="96" t="str">
        <f t="shared" ref="AB328:AB391" si="50">IF($T328="","",MAX(0,N($S328)-N($X328)))</f>
        <v/>
      </c>
      <c r="AC328" s="96" t="str">
        <f>IF(OR($D328="",$AB328="",N($AB328)&lt;=0),"",IFERROR(MATCH(1,INDEX(('2_Review &amp; Audit'!$F$6:$F$505=$A328)*('2_Review &amp; Audit'!$I$6:$I$505&gt;=$E328-30)*('2_Review &amp; Audit'!$I$6:$I$505&lt;=$E328+30)*('2_Review &amp; Audit'!$R$6:$R$505&gt;0)*(ROW('2_Review &amp; Audit'!$R$6:$R$505)&gt;$T328),0),0)+5,""))</f>
        <v/>
      </c>
      <c r="AD328" s="96" t="str" cm="1">
        <f t="array" ref="AD328">IF($AC328="","",INDEX('2_Review &amp; Audit'!$H:$H,$AC328))</f>
        <v/>
      </c>
      <c r="AE328" s="108" t="str">
        <f>IF($AC328="","",INDEX('2_Review &amp; Audit'!$I:$I,$AC328))</f>
        <v/>
      </c>
      <c r="AF328" s="96" t="str">
        <f>IF($AC328="","",MAX(0,INDEX('2_Review &amp; Audit'!$H:$H,$AC328)-SUMIFS($AG$7:AG327,$AC$7:AC327,$AC328)))</f>
        <v/>
      </c>
      <c r="AG328" s="96" t="str">
        <f>IF(OR($D328="",$AB328="",$AF328=""),"",MIN($AB328,$AF328))</f>
        <v/>
      </c>
      <c r="AH328" s="117" t="str">
        <f>IF($AG328="","",$AG328*$G328)</f>
        <v/>
      </c>
      <c r="AI328" s="117" t="str">
        <f>IF($AC328="","",$H328-IF($P328="",0,$P328)-IF($Y328="",0,$Y328)-IF($AH328="",0,$AH328))</f>
        <v/>
      </c>
      <c r="AJ328" s="117" t="str">
        <f t="shared" si="48"/>
        <v/>
      </c>
      <c r="AK328" s="96" t="str">
        <f t="shared" ref="AK328:AK391" si="51">IF($AC328="","",MAX(0,N($AB328)-N($AG328)))</f>
        <v/>
      </c>
      <c r="AL328" s="96" t="str" cm="1">
        <f t="array" ref="AL328">IF(OR($D328="",$AK328="",N($AK328)&lt;=0),"",IFERROR(MATCH(1,INDEX(('2_Review &amp; Audit'!$F$6:$F$505=$A328)*('2_Review &amp; Audit'!$I$6:$I$505&gt;=$E328-30)*('2_Review &amp; Audit'!$I$6:$I$505&lt;=$E328+30)*('2_Review &amp; Audit'!$R$6:$R$505&gt;0)*(ROW('2_Review &amp; Audit'!$R$6:$R$505)&gt;$AC328),0),0)+5,""))</f>
        <v/>
      </c>
      <c r="AM328" s="96" t="str">
        <f>IF($AL328="","",INDEX('2_Review &amp; Audit'!$H:$H,$AL328))</f>
        <v/>
      </c>
      <c r="AN328" s="108" t="str">
        <f>IF($AL328="","",INDEX('2_Review &amp; Audit'!$I:$I,$AL328))</f>
        <v/>
      </c>
      <c r="AO328" s="96" t="str">
        <f>IF($AL328="","",MAX(0,INDEX('2_Review &amp; Audit'!$H:$H,$AL328)-SUMIFS($AP$7:AP327,$AL$7:AL327,$AL328)))</f>
        <v/>
      </c>
      <c r="AP328" s="96" t="str">
        <f>IF(OR($D328="",$AK328="",$AO328=""),"",MIN($AK328,$AO328))</f>
        <v/>
      </c>
      <c r="AQ328" s="117" t="str">
        <f>IF($AP328="","",$AP328*$G328)</f>
        <v/>
      </c>
      <c r="AR328" s="117" t="str">
        <f>IF($AL328="","",$H328-IF($P328="",0,$P328)-IF($Y328="",0,$Y328)-IF($AH328="",0,$AH328)-IF($AQ328="",0,$AQ328))</f>
        <v/>
      </c>
      <c r="AS328" s="117" t="str">
        <f t="shared" ref="AS328:AS391" si="52">IF($AQ328="","",$AQ328)</f>
        <v/>
      </c>
      <c r="AT328" s="96" t="str">
        <f t="shared" ref="AT328:AT391" si="53">IF($AL328="","",IF(ABS(N($AK328)-N($AP328))&lt;0.000001,0,MAX(0,N($AK328)-N($AP328))))</f>
        <v/>
      </c>
      <c r="AU328" s="96"/>
    </row>
    <row r="329" spans="1:47" ht="12.75" customHeight="1" x14ac:dyDescent="0.2">
      <c r="A329" s="96" t="str">
        <f>IFERROR(INDEX('2_Review &amp; Audit'!$F$6:$F$505,MATCH(ROW()-5,'2_Review &amp; Audit'!$AC$6:$AC$505,0)),"")</f>
        <v/>
      </c>
      <c r="B329" s="96" t="str">
        <f>IF($A329="","",INDEX('2_Review &amp; Audit'!$C$6:$C$505,MATCH(ROW()-5,'2_Review &amp; Audit'!$AC$6:$AC$505,0)))</f>
        <v/>
      </c>
      <c r="C329" s="96" t="str">
        <f>IF($A329="","",INDEX('2_Review &amp; Audit'!$D$6:$D$505,MATCH(ROW()-5,'2_Review &amp; Audit'!$AC$6:$AC$505,0)))</f>
        <v/>
      </c>
      <c r="D329" s="114" t="str">
        <f>IF($A329="","",INDEX('2_Review &amp; Audit'!$H$6:$H$505,MATCH(ROW()-5,'2_Review &amp; Audit'!$AC$6:$AC$505,0)))</f>
        <v/>
      </c>
      <c r="E329" s="108" t="str">
        <f>IF($A329="","",INDEX('2_Review &amp; Audit'!$M$6:$M$505,MATCH(ROW()-5,'2_Review &amp; Audit'!$AC$6:$AC$505,0)))</f>
        <v/>
      </c>
      <c r="F329" s="109" t="str">
        <f>IF($A329="","",IF(INDEX('2_Review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29" s="142" t="str">
        <f>IF(OR($A329="",$F329=0),"",ABS(INDEX('2_Review &amp; Audit'!$Q$6:$Q$505,MATCH(ROW()-5,'2_Review &amp; Audit'!$AC$6:$AC$505,0))/$F329))</f>
        <v/>
      </c>
      <c r="H329" s="142" t="str">
        <f>IF($A329="","",ABS(INDEX('2_Review &amp; Audit'!$Q$6:$Q$505,MATCH(ROW()-5,'2_Review &amp; Audit'!$AC$6:$AC$505,0))))</f>
        <v/>
      </c>
      <c r="I329" s="96" t="str">
        <f>IF($A329="","",INDEX('2_Review &amp; Audit'!$Y$6:$Y$505,MATCH(ROW()-5,'2_Review &amp; Audit'!$AC$6:$AC$505,0)))</f>
        <v/>
      </c>
      <c r="J329" s="110" t="str">
        <f>IF($A329="","",IFERROR(MATCH(ROW()-5,'2_Review &amp; Audit'!$AC$6:$AC$505,0)+5,""))</f>
        <v/>
      </c>
      <c r="K329" s="96" t="str" cm="1">
        <f t="array" ref="K329">IF($A329="","",IF($AU329&lt;&gt;"",IFERROR(MATCH($AU329,'2_Review &amp; Audit'!$H$6:$H$505,0)+5,""),IFERROR(MATCH(1,INDEX(('2_Review &amp; Audit'!$F$6:$F$505=$A329)*('2_Review &amp; Audit'!$I$6:$I$505&gt;=$E329-30)*('2_Review &amp; Audit'!$I$6:$I$505&lt;=$E329+30)*('2_Review &amp; Audit'!$R$6:$R$505&gt;0),0),0)+5,"")))</f>
        <v/>
      </c>
      <c r="L329" s="110" t="str" cm="1">
        <f t="array" ref="L329">IF($K329="","",INDEX('2_Review &amp; Audit'!$H:$H,$K329))</f>
        <v/>
      </c>
      <c r="M329" s="111" t="str">
        <f>IF($K329="","",INDEX('2_Review &amp; Audit'!$I:$I,$K329))</f>
        <v/>
      </c>
      <c r="N329" s="109" t="str" cm="1">
        <f t="array" ref="N329">IF($K329="","",MAX(0,INDEX('2_Review &amp; Audit'!$R:$R,$K329)-SUMIFS($O$7:O328,$K$7:K328,$K329)))</f>
        <v/>
      </c>
      <c r="O329" s="109" t="str">
        <f>IF(OR($K329="",$N329="",$F329=""),"",MIN($F329,$N329))</f>
        <v/>
      </c>
      <c r="P329" s="112" t="str">
        <f>IF($O329="","",$O329*$G329)</f>
        <v/>
      </c>
      <c r="Q329" s="112" t="str">
        <f>IF($M329="","",$H329-IF($P329="",0,$P329)-IF($Y329="",0,$Y329)-IF($AH329="",0,$AH329)-IF($AQ329="",0,$AQ329))</f>
        <v/>
      </c>
      <c r="R329" s="112" t="str">
        <f t="shared" si="49"/>
        <v/>
      </c>
      <c r="S329" s="96" t="str">
        <f>IF($M329="","",MAX(0,N($F329)-N($O329)))</f>
        <v/>
      </c>
      <c r="T329" s="96" t="str" cm="1">
        <f t="array" ref="T329">IF(OR($D329="",$S329="",N($S329)&lt;=0),"",IFERROR(MATCH(1,INDEX(('2_Review &amp; Audit'!$F$6:$F$505=$A329)*('2_Review &amp; Audit'!$I$6:$I$505&gt;=$E329-30)*('2_Review &amp; Audit'!$I$6:$I$505&lt;=$E329+30)*('2_Review &amp; Audit'!$R$6:$R$505&gt;0)*(ROW('2_Review &amp; Audit'!$R$6:$R$505)&gt;$K329),0),0)+5,""))</f>
        <v/>
      </c>
      <c r="U329" s="96" t="str" cm="1">
        <f t="array" ref="U329">IF($T329="","",INDEX('2_Review &amp; Audit'!$H:$H,$T329))</f>
        <v/>
      </c>
      <c r="V329" s="96" t="str">
        <f t="array" ref="V329">IF($T329="","",INDEX('2_Review &amp; Audit'!$I:$I,$T329))</f>
        <v/>
      </c>
      <c r="W329" s="96" t="str">
        <f t="array" ref="W329">IF($T329="","",MAX(0,INDEX('2_Review &amp; Audit'!$H:$H,$T329)-SUMIFS($X$7:X328,$T$7:T328,$T329)))</f>
        <v/>
      </c>
      <c r="X329" s="96" t="str">
        <f t="shared" si="46"/>
        <v/>
      </c>
      <c r="Y329" s="117" t="str">
        <f>IF($X329="","",$X329*$G329)</f>
        <v/>
      </c>
      <c r="Z329" s="117" t="str">
        <f>IF($T329="","",$H329-IF($P329="",0,$P329)-IF($Y329="",0,$Y329))</f>
        <v/>
      </c>
      <c r="AA329" s="117" t="str">
        <f t="shared" si="47"/>
        <v/>
      </c>
      <c r="AB329" s="96" t="str">
        <f t="shared" si="50"/>
        <v/>
      </c>
      <c r="AC329" s="96" t="str">
        <f>IF(OR($D329="",$AB329="",N($AB329)&lt;=0),"",IFERROR(MATCH(1,INDEX(('2_Review &amp; Audit'!$F$6:$F$505=$A329)*('2_Review &amp; Audit'!$I$6:$I$505&gt;=$E329-30)*('2_Review &amp; Audit'!$I$6:$I$505&lt;=$E329+30)*('2_Review &amp; Audit'!$R$6:$R$505&gt;0)*(ROW('2_Review &amp; Audit'!$R$6:$R$505)&gt;$T329),0),0)+5,""))</f>
        <v/>
      </c>
      <c r="AD329" s="96" t="str" cm="1">
        <f t="array" ref="AD329">IF($AC329="","",INDEX('2_Review &amp; Audit'!$H:$H,$AC329))</f>
        <v/>
      </c>
      <c r="AE329" s="108" t="str">
        <f>IF($AC329="","",INDEX('2_Review &amp; Audit'!$I:$I,$AC329))</f>
        <v/>
      </c>
      <c r="AF329" s="96" t="str">
        <f>IF($AC329="","",MAX(0,INDEX('2_Review &amp; Audit'!$H:$H,$AC329)-SUMIFS($AG$7:AG328,$AC$7:AC328,$AC329)))</f>
        <v/>
      </c>
      <c r="AG329" s="96" t="str">
        <f>IF(OR($D329="",$AB329="",$AF329=""),"",MIN($AB329,$AF329))</f>
        <v/>
      </c>
      <c r="AH329" s="117" t="str">
        <f>IF($AG329="","",$AG329*$G329)</f>
        <v/>
      </c>
      <c r="AI329" s="117" t="str">
        <f>IF($AC329="","",$H329-IF($P329="",0,$P329)-IF($Y329="",0,$Y329)-IF($AH329="",0,$AH329))</f>
        <v/>
      </c>
      <c r="AJ329" s="117" t="str">
        <f t="shared" si="48"/>
        <v/>
      </c>
      <c r="AK329" s="96" t="str">
        <f t="shared" si="51"/>
        <v/>
      </c>
      <c r="AL329" s="96" t="str" cm="1">
        <f t="array" ref="AL329">IF(OR($D329="",$AK329="",N($AK329)&lt;=0),"",IFERROR(MATCH(1,INDEX(('2_Review &amp; Audit'!$F$6:$F$505=$A329)*('2_Review &amp; Audit'!$I$6:$I$505&gt;=$E329-30)*('2_Review &amp; Audit'!$I$6:$I$505&lt;=$E329+30)*('2_Review &amp; Audit'!$R$6:$R$505&gt;0)*(ROW('2_Review &amp; Audit'!$R$6:$R$505)&gt;$AC329),0),0)+5,""))</f>
        <v/>
      </c>
      <c r="AM329" s="96" t="str">
        <f>IF($AL329="","",INDEX('2_Review &amp; Audit'!$H:$H,$AL329))</f>
        <v/>
      </c>
      <c r="AN329" s="108" t="str">
        <f>IF($AL329="","",INDEX('2_Review &amp; Audit'!$I:$I,$AL329))</f>
        <v/>
      </c>
      <c r="AO329" s="96" t="str">
        <f>IF($AL329="","",MAX(0,INDEX('2_Review &amp; Audit'!$H:$H,$AL329)-SUMIFS($AP$7:AP328,$AL$7:AL328,$AL329)))</f>
        <v/>
      </c>
      <c r="AP329" s="96" t="str">
        <f>IF(OR($D329="",$AK329="",$AO329=""),"",MIN($AK329,$AO329))</f>
        <v/>
      </c>
      <c r="AQ329" s="117" t="str">
        <f>IF($AP329="","",$AP329*$G329)</f>
        <v/>
      </c>
      <c r="AR329" s="117" t="str">
        <f>IF($AL329="","",$H329-IF($P329="",0,$P329)-IF($Y329="",0,$Y329)-IF($AH329="",0,$AH329)-IF($AQ329="",0,$AQ329))</f>
        <v/>
      </c>
      <c r="AS329" s="117" t="str">
        <f t="shared" si="52"/>
        <v/>
      </c>
      <c r="AT329" s="96" t="str">
        <f t="shared" si="53"/>
        <v/>
      </c>
      <c r="AU329" s="96"/>
    </row>
    <row r="330" spans="1:47" ht="12.75" customHeight="1" x14ac:dyDescent="0.2">
      <c r="A330" s="96" t="str">
        <f>IFERROR(INDEX('2_Review &amp; Audit'!$F$6:$F$505,MATCH(ROW()-5,'2_Review &amp; Audit'!$AC$6:$AC$505,0)),"")</f>
        <v/>
      </c>
      <c r="B330" s="96" t="str">
        <f>IF($A330="","",INDEX('2_Review &amp; Audit'!$C$6:$C$505,MATCH(ROW()-5,'2_Review &amp; Audit'!$AC$6:$AC$505,0)))</f>
        <v/>
      </c>
      <c r="C330" s="96" t="str">
        <f>IF($A330="","",INDEX('2_Review &amp; Audit'!$D$6:$D$505,MATCH(ROW()-5,'2_Review &amp; Audit'!$AC$6:$AC$505,0)))</f>
        <v/>
      </c>
      <c r="D330" s="114" t="str">
        <f>IF($A330="","",INDEX('2_Review &amp; Audit'!$H$6:$H$505,MATCH(ROW()-5,'2_Review &amp; Audit'!$AC$6:$AC$505,0)))</f>
        <v/>
      </c>
      <c r="E330" s="108" t="str">
        <f>IF($A330="","",INDEX('2_Review &amp; Audit'!$M$6:$M$505,MATCH(ROW()-5,'2_Review &amp; Audit'!$AC$6:$AC$505,0)))</f>
        <v/>
      </c>
      <c r="F330" s="109" t="str">
        <f>IF($A330="","",IF(INDEX('2_Review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30" s="142" t="str">
        <f>IF(OR($A330="",$F330=0),"",ABS(INDEX('2_Review &amp; Audit'!$Q$6:$Q$505,MATCH(ROW()-5,'2_Review &amp; Audit'!$AC$6:$AC$505,0))/$F330))</f>
        <v/>
      </c>
      <c r="H330" s="142" t="str">
        <f>IF($A330="","",ABS(INDEX('2_Review &amp; Audit'!$Q$6:$Q$505,MATCH(ROW()-5,'2_Review &amp; Audit'!$AC$6:$AC$505,0))))</f>
        <v/>
      </c>
      <c r="I330" s="96" t="str">
        <f>IF($A330="","",INDEX('2_Review &amp; Audit'!$Y$6:$Y$505,MATCH(ROW()-5,'2_Review &amp; Audit'!$AC$6:$AC$505,0)))</f>
        <v/>
      </c>
      <c r="J330" s="110" t="str">
        <f>IF($A330="","",IFERROR(MATCH(ROW()-5,'2_Review &amp; Audit'!$AC$6:$AC$505,0)+5,""))</f>
        <v/>
      </c>
      <c r="K330" s="96" t="str" cm="1">
        <f t="array" ref="K330">IF($A330="","",IF($AU330&lt;&gt;"",IFERROR(MATCH($AU330,'2_Review &amp; Audit'!$H$6:$H$505,0)+5,""),IFERROR(MATCH(1,INDEX(('2_Review &amp; Audit'!$F$6:$F$505=$A330)*('2_Review &amp; Audit'!$I$6:$I$505&gt;=$E330-30)*('2_Review &amp; Audit'!$I$6:$I$505&lt;=$E330+30)*('2_Review &amp; Audit'!$R$6:$R$505&gt;0),0),0)+5,"")))</f>
        <v/>
      </c>
      <c r="L330" s="110" t="str" cm="1">
        <f t="array" ref="L330">IF($K330="","",INDEX('2_Review &amp; Audit'!$H:$H,$K330))</f>
        <v/>
      </c>
      <c r="M330" s="111" t="str">
        <f>IF($K330="","",INDEX('2_Review &amp; Audit'!$I:$I,$K330))</f>
        <v/>
      </c>
      <c r="N330" s="109" t="str" cm="1">
        <f t="array" ref="N330">IF($K330="","",MAX(0,INDEX('2_Review &amp; Audit'!$R:$R,$K330)-SUMIFS($O$7:O329,$K$7:K329,$K330)))</f>
        <v/>
      </c>
      <c r="O330" s="109" t="str">
        <f>IF(OR($K330="",$N330="",$F330=""),"",MIN($F330,$N330))</f>
        <v/>
      </c>
      <c r="P330" s="112" t="str">
        <f>IF($O330="","",$O330*$G330)</f>
        <v/>
      </c>
      <c r="Q330" s="112" t="str">
        <f>IF($M330="","",$H330-IF($P330="",0,$P330)-IF($Y330="",0,$Y330)-IF($AH330="",0,$AH330)-IF($AQ330="",0,$AQ330))</f>
        <v/>
      </c>
      <c r="R330" s="112" t="str">
        <f t="shared" si="49"/>
        <v/>
      </c>
      <c r="S330" s="96" t="str">
        <f>IF($M330="","",MAX(0,N($F330)-N($O330)))</f>
        <v/>
      </c>
      <c r="T330" s="96" t="str" cm="1">
        <f t="array" ref="T330">IF(OR($D330="",$S330="",N($S330)&lt;=0),"",IFERROR(MATCH(1,INDEX(('2_Review &amp; Audit'!$F$6:$F$505=$A330)*('2_Review &amp; Audit'!$I$6:$I$505&gt;=$E330-30)*('2_Review &amp; Audit'!$I$6:$I$505&lt;=$E330+30)*('2_Review &amp; Audit'!$R$6:$R$505&gt;0)*(ROW('2_Review &amp; Audit'!$R$6:$R$505)&gt;$K330),0),0)+5,""))</f>
        <v/>
      </c>
      <c r="U330" s="96" t="str" cm="1">
        <f t="array" ref="U330">IF($T330="","",INDEX('2_Review &amp; Audit'!$H:$H,$T330))</f>
        <v/>
      </c>
      <c r="V330" s="96" t="str">
        <f t="array" ref="V330">IF($T330="","",INDEX('2_Review &amp; Audit'!$I:$I,$T330))</f>
        <v/>
      </c>
      <c r="W330" s="96" t="str">
        <f t="array" ref="W330">IF($T330="","",MAX(0,INDEX('2_Review &amp; Audit'!$H:$H,$T330)-SUMIFS($X$7:X329,$T$7:T329,$T330)))</f>
        <v/>
      </c>
      <c r="X330" s="96" t="str">
        <f t="shared" si="46"/>
        <v/>
      </c>
      <c r="Y330" s="117" t="str">
        <f>IF($X330="","",$X330*$G330)</f>
        <v/>
      </c>
      <c r="Z330" s="117" t="str">
        <f>IF($T330="","",$H330-IF($P330="",0,$P330)-IF($Y330="",0,$Y330))</f>
        <v/>
      </c>
      <c r="AA330" s="117" t="str">
        <f t="shared" si="47"/>
        <v/>
      </c>
      <c r="AB330" s="96" t="str">
        <f t="shared" si="50"/>
        <v/>
      </c>
      <c r="AC330" s="96" t="str">
        <f>IF(OR($D330="",$AB330="",N($AB330)&lt;=0),"",IFERROR(MATCH(1,INDEX(('2_Review &amp; Audit'!$F$6:$F$505=$A330)*('2_Review &amp; Audit'!$I$6:$I$505&gt;=$E330-30)*('2_Review &amp; Audit'!$I$6:$I$505&lt;=$E330+30)*('2_Review &amp; Audit'!$R$6:$R$505&gt;0)*(ROW('2_Review &amp; Audit'!$R$6:$R$505)&gt;$T330),0),0)+5,""))</f>
        <v/>
      </c>
      <c r="AD330" s="96" t="str" cm="1">
        <f t="array" ref="AD330">IF($AC330="","",INDEX('2_Review &amp; Audit'!$H:$H,$AC330))</f>
        <v/>
      </c>
      <c r="AE330" s="108" t="str">
        <f>IF($AC330="","",INDEX('2_Review &amp; Audit'!$I:$I,$AC330))</f>
        <v/>
      </c>
      <c r="AF330" s="96" t="str">
        <f>IF($AC330="","",MAX(0,INDEX('2_Review &amp; Audit'!$H:$H,$AC330)-SUMIFS($AG$7:AG329,$AC$7:AC329,$AC330)))</f>
        <v/>
      </c>
      <c r="AG330" s="96" t="str">
        <f>IF(OR($D330="",$AB330="",$AF330=""),"",MIN($AB330,$AF330))</f>
        <v/>
      </c>
      <c r="AH330" s="117" t="str">
        <f>IF($AG330="","",$AG330*$G330)</f>
        <v/>
      </c>
      <c r="AI330" s="117" t="str">
        <f>IF($AC330="","",$H330-IF($P330="",0,$P330)-IF($Y330="",0,$Y330)-IF($AH330="",0,$AH330))</f>
        <v/>
      </c>
      <c r="AJ330" s="117" t="str">
        <f t="shared" si="48"/>
        <v/>
      </c>
      <c r="AK330" s="96" t="str">
        <f t="shared" si="51"/>
        <v/>
      </c>
      <c r="AL330" s="96" t="str" cm="1">
        <f t="array" ref="AL330">IF(OR($D330="",$AK330="",N($AK330)&lt;=0),"",IFERROR(MATCH(1,INDEX(('2_Review &amp; Audit'!$F$6:$F$505=$A330)*('2_Review &amp; Audit'!$I$6:$I$505&gt;=$E330-30)*('2_Review &amp; Audit'!$I$6:$I$505&lt;=$E330+30)*('2_Review &amp; Audit'!$R$6:$R$505&gt;0)*(ROW('2_Review &amp; Audit'!$R$6:$R$505)&gt;$AC330),0),0)+5,""))</f>
        <v/>
      </c>
      <c r="AM330" s="96" t="str">
        <f>IF($AL330="","",INDEX('2_Review &amp; Audit'!$H:$H,$AL330))</f>
        <v/>
      </c>
      <c r="AN330" s="108" t="str">
        <f>IF($AL330="","",INDEX('2_Review &amp; Audit'!$I:$I,$AL330))</f>
        <v/>
      </c>
      <c r="AO330" s="96" t="str">
        <f>IF($AL330="","",MAX(0,INDEX('2_Review &amp; Audit'!$H:$H,$AL330)-SUMIFS($AP$7:AP329,$AL$7:AL329,$AL330)))</f>
        <v/>
      </c>
      <c r="AP330" s="96" t="str">
        <f>IF(OR($D330="",$AK330="",$AO330=""),"",MIN($AK330,$AO330))</f>
        <v/>
      </c>
      <c r="AQ330" s="117" t="str">
        <f>IF($AP330="","",$AP330*$G330)</f>
        <v/>
      </c>
      <c r="AR330" s="117" t="str">
        <f>IF($AL330="","",$H330-IF($P330="",0,$P330)-IF($Y330="",0,$Y330)-IF($AH330="",0,$AH330)-IF($AQ330="",0,$AQ330))</f>
        <v/>
      </c>
      <c r="AS330" s="117" t="str">
        <f t="shared" si="52"/>
        <v/>
      </c>
      <c r="AT330" s="96" t="str">
        <f t="shared" si="53"/>
        <v/>
      </c>
      <c r="AU330" s="96"/>
    </row>
    <row r="331" spans="1:47" ht="12.75" customHeight="1" x14ac:dyDescent="0.2">
      <c r="A331" s="96" t="str">
        <f>IFERROR(INDEX('2_Review &amp; Audit'!$F$6:$F$505,MATCH(ROW()-5,'2_Review &amp; Audit'!$AC$6:$AC$505,0)),"")</f>
        <v/>
      </c>
      <c r="B331" s="96" t="str">
        <f>IF($A331="","",INDEX('2_Review &amp; Audit'!$C$6:$C$505,MATCH(ROW()-5,'2_Review &amp; Audit'!$AC$6:$AC$505,0)))</f>
        <v/>
      </c>
      <c r="C331" s="96" t="str">
        <f>IF($A331="","",INDEX('2_Review &amp; Audit'!$D$6:$D$505,MATCH(ROW()-5,'2_Review &amp; Audit'!$AC$6:$AC$505,0)))</f>
        <v/>
      </c>
      <c r="D331" s="114" t="str">
        <f>IF($A331="","",INDEX('2_Review &amp; Audit'!$H$6:$H$505,MATCH(ROW()-5,'2_Review &amp; Audit'!$AC$6:$AC$505,0)))</f>
        <v/>
      </c>
      <c r="E331" s="108" t="str">
        <f>IF($A331="","",INDEX('2_Review &amp; Audit'!$M$6:$M$505,MATCH(ROW()-5,'2_Review &amp; Audit'!$AC$6:$AC$505,0)))</f>
        <v/>
      </c>
      <c r="F331" s="109" t="str">
        <f>IF($A331="","",IF(INDEX('2_Review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31" s="142" t="str">
        <f>IF(OR($A331="",$F331=0),"",ABS(INDEX('2_Review &amp; Audit'!$Q$6:$Q$505,MATCH(ROW()-5,'2_Review &amp; Audit'!$AC$6:$AC$505,0))/$F331))</f>
        <v/>
      </c>
      <c r="H331" s="142" t="str">
        <f>IF($A331="","",ABS(INDEX('2_Review &amp; Audit'!$Q$6:$Q$505,MATCH(ROW()-5,'2_Review &amp; Audit'!$AC$6:$AC$505,0))))</f>
        <v/>
      </c>
      <c r="I331" s="96" t="str">
        <f>IF($A331="","",INDEX('2_Review &amp; Audit'!$Y$6:$Y$505,MATCH(ROW()-5,'2_Review &amp; Audit'!$AC$6:$AC$505,0)))</f>
        <v/>
      </c>
      <c r="J331" s="110" t="str">
        <f>IF($A331="","",IFERROR(MATCH(ROW()-5,'2_Review &amp; Audit'!$AC$6:$AC$505,0)+5,""))</f>
        <v/>
      </c>
      <c r="K331" s="96" t="str" cm="1">
        <f t="array" ref="K331">IF($A331="","",IF($AU331&lt;&gt;"",IFERROR(MATCH($AU331,'2_Review &amp; Audit'!$H$6:$H$505,0)+5,""),IFERROR(MATCH(1,INDEX(('2_Review &amp; Audit'!$F$6:$F$505=$A331)*('2_Review &amp; Audit'!$I$6:$I$505&gt;=$E331-30)*('2_Review &amp; Audit'!$I$6:$I$505&lt;=$E331+30)*('2_Review &amp; Audit'!$R$6:$R$505&gt;0),0),0)+5,"")))</f>
        <v/>
      </c>
      <c r="L331" s="110" t="str" cm="1">
        <f t="array" ref="L331">IF($K331="","",INDEX('2_Review &amp; Audit'!$H:$H,$K331))</f>
        <v/>
      </c>
      <c r="M331" s="111" t="str">
        <f>IF($K331="","",INDEX('2_Review &amp; Audit'!$I:$I,$K331))</f>
        <v/>
      </c>
      <c r="N331" s="109" t="str" cm="1">
        <f t="array" ref="N331">IF($K331="","",MAX(0,INDEX('2_Review &amp; Audit'!$R:$R,$K331)-SUMIFS($O$7:O330,$K$7:K330,$K331)))</f>
        <v/>
      </c>
      <c r="O331" s="109" t="str">
        <f>IF(OR($K331="",$N331="",$F331=""),"",MIN($F331,$N331))</f>
        <v/>
      </c>
      <c r="P331" s="112" t="str">
        <f>IF($O331="","",$O331*$G331)</f>
        <v/>
      </c>
      <c r="Q331" s="112" t="str">
        <f>IF($M331="","",$H331-IF($P331="",0,$P331)-IF($Y331="",0,$Y331)-IF($AH331="",0,$AH331)-IF($AQ331="",0,$AQ331))</f>
        <v/>
      </c>
      <c r="R331" s="112" t="str">
        <f t="shared" si="49"/>
        <v/>
      </c>
      <c r="S331" s="96" t="str">
        <f>IF($M331="","",MAX(0,N($F331)-N($O331)))</f>
        <v/>
      </c>
      <c r="T331" s="96" t="str" cm="1">
        <f t="array" ref="T331">IF(OR($D331="",$S331="",N($S331)&lt;=0),"",IFERROR(MATCH(1,INDEX(('2_Review &amp; Audit'!$F$6:$F$505=$A331)*('2_Review &amp; Audit'!$I$6:$I$505&gt;=$E331-30)*('2_Review &amp; Audit'!$I$6:$I$505&lt;=$E331+30)*('2_Review &amp; Audit'!$R$6:$R$505&gt;0)*(ROW('2_Review &amp; Audit'!$R$6:$R$505)&gt;$K331),0),0)+5,""))</f>
        <v/>
      </c>
      <c r="U331" s="96" t="str" cm="1">
        <f t="array" ref="U331">IF($T331="","",INDEX('2_Review &amp; Audit'!$H:$H,$T331))</f>
        <v/>
      </c>
      <c r="V331" s="96" t="str">
        <f t="array" ref="V331">IF($T331="","",INDEX('2_Review &amp; Audit'!$I:$I,$T331))</f>
        <v/>
      </c>
      <c r="W331" s="96" t="str">
        <f t="array" ref="W331">IF($T331="","",MAX(0,INDEX('2_Review &amp; Audit'!$H:$H,$T331)-SUMIFS($X$7:X330,$T$7:T330,$T331)))</f>
        <v/>
      </c>
      <c r="X331" s="96" t="str">
        <f t="shared" si="46"/>
        <v/>
      </c>
      <c r="Y331" s="117" t="str">
        <f>IF($X331="","",$X331*$G331)</f>
        <v/>
      </c>
      <c r="Z331" s="117" t="str">
        <f>IF($T331="","",$H331-IF($P331="",0,$P331)-IF($Y331="",0,$Y331))</f>
        <v/>
      </c>
      <c r="AA331" s="117" t="str">
        <f t="shared" si="47"/>
        <v/>
      </c>
      <c r="AB331" s="96" t="str">
        <f t="shared" si="50"/>
        <v/>
      </c>
      <c r="AC331" s="96" t="str">
        <f>IF(OR($D331="",$AB331="",N($AB331)&lt;=0),"",IFERROR(MATCH(1,INDEX(('2_Review &amp; Audit'!$F$6:$F$505=$A331)*('2_Review &amp; Audit'!$I$6:$I$505&gt;=$E331-30)*('2_Review &amp; Audit'!$I$6:$I$505&lt;=$E331+30)*('2_Review &amp; Audit'!$R$6:$R$505&gt;0)*(ROW('2_Review &amp; Audit'!$R$6:$R$505)&gt;$T331),0),0)+5,""))</f>
        <v/>
      </c>
      <c r="AD331" s="96" t="str" cm="1">
        <f t="array" ref="AD331">IF($AC331="","",INDEX('2_Review &amp; Audit'!$H:$H,$AC331))</f>
        <v/>
      </c>
      <c r="AE331" s="108" t="str">
        <f>IF($AC331="","",INDEX('2_Review &amp; Audit'!$I:$I,$AC331))</f>
        <v/>
      </c>
      <c r="AF331" s="96" t="str">
        <f>IF($AC331="","",MAX(0,INDEX('2_Review &amp; Audit'!$H:$H,$AC331)-SUMIFS($AG$7:AG330,$AC$7:AC330,$AC331)))</f>
        <v/>
      </c>
      <c r="AG331" s="96" t="str">
        <f>IF(OR($D331="",$AB331="",$AF331=""),"",MIN($AB331,$AF331))</f>
        <v/>
      </c>
      <c r="AH331" s="117" t="str">
        <f>IF($AG331="","",$AG331*$G331)</f>
        <v/>
      </c>
      <c r="AI331" s="117" t="str">
        <f>IF($AC331="","",$H331-IF($P331="",0,$P331)-IF($Y331="",0,$Y331)-IF($AH331="",0,$AH331))</f>
        <v/>
      </c>
      <c r="AJ331" s="117" t="str">
        <f t="shared" si="48"/>
        <v/>
      </c>
      <c r="AK331" s="96" t="str">
        <f t="shared" si="51"/>
        <v/>
      </c>
      <c r="AL331" s="96" t="str" cm="1">
        <f t="array" ref="AL331">IF(OR($D331="",$AK331="",N($AK331)&lt;=0),"",IFERROR(MATCH(1,INDEX(('2_Review &amp; Audit'!$F$6:$F$505=$A331)*('2_Review &amp; Audit'!$I$6:$I$505&gt;=$E331-30)*('2_Review &amp; Audit'!$I$6:$I$505&lt;=$E331+30)*('2_Review &amp; Audit'!$R$6:$R$505&gt;0)*(ROW('2_Review &amp; Audit'!$R$6:$R$505)&gt;$AC331),0),0)+5,""))</f>
        <v/>
      </c>
      <c r="AM331" s="96" t="str">
        <f>IF($AL331="","",INDEX('2_Review &amp; Audit'!$H:$H,$AL331))</f>
        <v/>
      </c>
      <c r="AN331" s="108" t="str">
        <f>IF($AL331="","",INDEX('2_Review &amp; Audit'!$I:$I,$AL331))</f>
        <v/>
      </c>
      <c r="AO331" s="96" t="str">
        <f>IF($AL331="","",MAX(0,INDEX('2_Review &amp; Audit'!$H:$H,$AL331)-SUMIFS($AP$7:AP330,$AL$7:AL330,$AL331)))</f>
        <v/>
      </c>
      <c r="AP331" s="96" t="str">
        <f>IF(OR($D331="",$AK331="",$AO331=""),"",MIN($AK331,$AO331))</f>
        <v/>
      </c>
      <c r="AQ331" s="117" t="str">
        <f>IF($AP331="","",$AP331*$G331)</f>
        <v/>
      </c>
      <c r="AR331" s="117" t="str">
        <f>IF($AL331="","",$H331-IF($P331="",0,$P331)-IF($Y331="",0,$Y331)-IF($AH331="",0,$AH331)-IF($AQ331="",0,$AQ331))</f>
        <v/>
      </c>
      <c r="AS331" s="117" t="str">
        <f t="shared" si="52"/>
        <v/>
      </c>
      <c r="AT331" s="96" t="str">
        <f t="shared" si="53"/>
        <v/>
      </c>
      <c r="AU331" s="96"/>
    </row>
    <row r="332" spans="1:47" ht="12.75" customHeight="1" x14ac:dyDescent="0.2">
      <c r="A332" s="96" t="str">
        <f>IFERROR(INDEX('2_Review &amp; Audit'!$F$6:$F$505,MATCH(ROW()-5,'2_Review &amp; Audit'!$AC$6:$AC$505,0)),"")</f>
        <v/>
      </c>
      <c r="B332" s="96" t="str">
        <f>IF($A332="","",INDEX('2_Review &amp; Audit'!$C$6:$C$505,MATCH(ROW()-5,'2_Review &amp; Audit'!$AC$6:$AC$505,0)))</f>
        <v/>
      </c>
      <c r="C332" s="96" t="str">
        <f>IF($A332="","",INDEX('2_Review &amp; Audit'!$D$6:$D$505,MATCH(ROW()-5,'2_Review &amp; Audit'!$AC$6:$AC$505,0)))</f>
        <v/>
      </c>
      <c r="D332" s="114" t="str">
        <f>IF($A332="","",INDEX('2_Review &amp; Audit'!$H$6:$H$505,MATCH(ROW()-5,'2_Review &amp; Audit'!$AC$6:$AC$505,0)))</f>
        <v/>
      </c>
      <c r="E332" s="108" t="str">
        <f>IF($A332="","",INDEX('2_Review &amp; Audit'!$M$6:$M$505,MATCH(ROW()-5,'2_Review &amp; Audit'!$AC$6:$AC$505,0)))</f>
        <v/>
      </c>
      <c r="F332" s="109" t="str">
        <f>IF($A332="","",IF(INDEX('2_Review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32" s="142" t="str">
        <f>IF(OR($A332="",$F332=0),"",ABS(INDEX('2_Review &amp; Audit'!$Q$6:$Q$505,MATCH(ROW()-5,'2_Review &amp; Audit'!$AC$6:$AC$505,0))/$F332))</f>
        <v/>
      </c>
      <c r="H332" s="142" t="str">
        <f>IF($A332="","",ABS(INDEX('2_Review &amp; Audit'!$Q$6:$Q$505,MATCH(ROW()-5,'2_Review &amp; Audit'!$AC$6:$AC$505,0))))</f>
        <v/>
      </c>
      <c r="I332" s="96" t="str">
        <f>IF($A332="","",INDEX('2_Review &amp; Audit'!$Y$6:$Y$505,MATCH(ROW()-5,'2_Review &amp; Audit'!$AC$6:$AC$505,0)))</f>
        <v/>
      </c>
      <c r="J332" s="110" t="str">
        <f>IF($A332="","",IFERROR(MATCH(ROW()-5,'2_Review &amp; Audit'!$AC$6:$AC$505,0)+5,""))</f>
        <v/>
      </c>
      <c r="K332" s="96" t="str" cm="1">
        <f t="array" ref="K332">IF($A332="","",IF($AU332&lt;&gt;"",IFERROR(MATCH($AU332,'2_Review &amp; Audit'!$H$6:$H$505,0)+5,""),IFERROR(MATCH(1,INDEX(('2_Review &amp; Audit'!$F$6:$F$505=$A332)*('2_Review &amp; Audit'!$I$6:$I$505&gt;=$E332-30)*('2_Review &amp; Audit'!$I$6:$I$505&lt;=$E332+30)*('2_Review &amp; Audit'!$R$6:$R$505&gt;0),0),0)+5,"")))</f>
        <v/>
      </c>
      <c r="L332" s="110" t="str" cm="1">
        <f t="array" ref="L332">IF($K332="","",INDEX('2_Review &amp; Audit'!$H:$H,$K332))</f>
        <v/>
      </c>
      <c r="M332" s="111" t="str">
        <f>IF($K332="","",INDEX('2_Review &amp; Audit'!$I:$I,$K332))</f>
        <v/>
      </c>
      <c r="N332" s="109" t="str" cm="1">
        <f t="array" ref="N332">IF($K332="","",MAX(0,INDEX('2_Review &amp; Audit'!$R:$R,$K332)-SUMIFS($O$7:O331,$K$7:K331,$K332)))</f>
        <v/>
      </c>
      <c r="O332" s="109" t="str">
        <f>IF(OR($K332="",$N332="",$F332=""),"",MIN($F332,$N332))</f>
        <v/>
      </c>
      <c r="P332" s="112" t="str">
        <f>IF($O332="","",$O332*$G332)</f>
        <v/>
      </c>
      <c r="Q332" s="112" t="str">
        <f>IF($M332="","",$H332-IF($P332="",0,$P332)-IF($Y332="",0,$Y332)-IF($AH332="",0,$AH332)-IF($AQ332="",0,$AQ332))</f>
        <v/>
      </c>
      <c r="R332" s="112" t="str">
        <f t="shared" si="49"/>
        <v/>
      </c>
      <c r="S332" s="96" t="str">
        <f>IF($M332="","",MAX(0,N($F332)-N($O332)))</f>
        <v/>
      </c>
      <c r="T332" s="96" t="str" cm="1">
        <f t="array" ref="T332">IF(OR($D332="",$S332="",N($S332)&lt;=0),"",IFERROR(MATCH(1,INDEX(('2_Review &amp; Audit'!$F$6:$F$505=$A332)*('2_Review &amp; Audit'!$I$6:$I$505&gt;=$E332-30)*('2_Review &amp; Audit'!$I$6:$I$505&lt;=$E332+30)*('2_Review &amp; Audit'!$R$6:$R$505&gt;0)*(ROW('2_Review &amp; Audit'!$R$6:$R$505)&gt;$K332),0),0)+5,""))</f>
        <v/>
      </c>
      <c r="U332" s="96" t="str" cm="1">
        <f t="array" ref="U332">IF($T332="","",INDEX('2_Review &amp; Audit'!$H:$H,$T332))</f>
        <v/>
      </c>
      <c r="V332" s="96" t="str">
        <f t="array" ref="V332">IF($T332="","",INDEX('2_Review &amp; Audit'!$I:$I,$T332))</f>
        <v/>
      </c>
      <c r="W332" s="96" t="str">
        <f t="array" ref="W332">IF($T332="","",MAX(0,INDEX('2_Review &amp; Audit'!$H:$H,$T332)-SUMIFS($X$7:X331,$T$7:T331,$T332)))</f>
        <v/>
      </c>
      <c r="X332" s="96" t="str">
        <f t="shared" si="46"/>
        <v/>
      </c>
      <c r="Y332" s="117" t="str">
        <f>IF($X332="","",$X332*$G332)</f>
        <v/>
      </c>
      <c r="Z332" s="117" t="str">
        <f>IF($T332="","",$H332-IF($P332="",0,$P332)-IF($Y332="",0,$Y332))</f>
        <v/>
      </c>
      <c r="AA332" s="117" t="str">
        <f t="shared" si="47"/>
        <v/>
      </c>
      <c r="AB332" s="96" t="str">
        <f t="shared" si="50"/>
        <v/>
      </c>
      <c r="AC332" s="96" t="str">
        <f>IF(OR($D332="",$AB332="",N($AB332)&lt;=0),"",IFERROR(MATCH(1,INDEX(('2_Review &amp; Audit'!$F$6:$F$505=$A332)*('2_Review &amp; Audit'!$I$6:$I$505&gt;=$E332-30)*('2_Review &amp; Audit'!$I$6:$I$505&lt;=$E332+30)*('2_Review &amp; Audit'!$R$6:$R$505&gt;0)*(ROW('2_Review &amp; Audit'!$R$6:$R$505)&gt;$T332),0),0)+5,""))</f>
        <v/>
      </c>
      <c r="AD332" s="96" t="str" cm="1">
        <f t="array" ref="AD332">IF($AC332="","",INDEX('2_Review &amp; Audit'!$H:$H,$AC332))</f>
        <v/>
      </c>
      <c r="AE332" s="108" t="str">
        <f>IF($AC332="","",INDEX('2_Review &amp; Audit'!$I:$I,$AC332))</f>
        <v/>
      </c>
      <c r="AF332" s="96" t="str">
        <f>IF($AC332="","",MAX(0,INDEX('2_Review &amp; Audit'!$H:$H,$AC332)-SUMIFS($AG$7:AG331,$AC$7:AC331,$AC332)))</f>
        <v/>
      </c>
      <c r="AG332" s="96" t="str">
        <f>IF(OR($D332="",$AB332="",$AF332=""),"",MIN($AB332,$AF332))</f>
        <v/>
      </c>
      <c r="AH332" s="117" t="str">
        <f>IF($AG332="","",$AG332*$G332)</f>
        <v/>
      </c>
      <c r="AI332" s="117" t="str">
        <f>IF($AC332="","",$H332-IF($P332="",0,$P332)-IF($Y332="",0,$Y332)-IF($AH332="",0,$AH332))</f>
        <v/>
      </c>
      <c r="AJ332" s="117" t="str">
        <f t="shared" si="48"/>
        <v/>
      </c>
      <c r="AK332" s="96" t="str">
        <f t="shared" si="51"/>
        <v/>
      </c>
      <c r="AL332" s="96" t="str" cm="1">
        <f t="array" ref="AL332">IF(OR($D332="",$AK332="",N($AK332)&lt;=0),"",IFERROR(MATCH(1,INDEX(('2_Review &amp; Audit'!$F$6:$F$505=$A332)*('2_Review &amp; Audit'!$I$6:$I$505&gt;=$E332-30)*('2_Review &amp; Audit'!$I$6:$I$505&lt;=$E332+30)*('2_Review &amp; Audit'!$R$6:$R$505&gt;0)*(ROW('2_Review &amp; Audit'!$R$6:$R$505)&gt;$AC332),0),0)+5,""))</f>
        <v/>
      </c>
      <c r="AM332" s="96" t="str">
        <f>IF($AL332="","",INDEX('2_Review &amp; Audit'!$H:$H,$AL332))</f>
        <v/>
      </c>
      <c r="AN332" s="108" t="str">
        <f>IF($AL332="","",INDEX('2_Review &amp; Audit'!$I:$I,$AL332))</f>
        <v/>
      </c>
      <c r="AO332" s="96" t="str">
        <f>IF($AL332="","",MAX(0,INDEX('2_Review &amp; Audit'!$H:$H,$AL332)-SUMIFS($AP$7:AP331,$AL$7:AL331,$AL332)))</f>
        <v/>
      </c>
      <c r="AP332" s="96" t="str">
        <f>IF(OR($D332="",$AK332="",$AO332=""),"",MIN($AK332,$AO332))</f>
        <v/>
      </c>
      <c r="AQ332" s="117" t="str">
        <f>IF($AP332="","",$AP332*$G332)</f>
        <v/>
      </c>
      <c r="AR332" s="117" t="str">
        <f>IF($AL332="","",$H332-IF($P332="",0,$P332)-IF($Y332="",0,$Y332)-IF($AH332="",0,$AH332)-IF($AQ332="",0,$AQ332))</f>
        <v/>
      </c>
      <c r="AS332" s="117" t="str">
        <f t="shared" si="52"/>
        <v/>
      </c>
      <c r="AT332" s="96" t="str">
        <f t="shared" si="53"/>
        <v/>
      </c>
      <c r="AU332" s="96"/>
    </row>
    <row r="333" spans="1:47" ht="12.75" customHeight="1" x14ac:dyDescent="0.2">
      <c r="A333" s="96" t="str">
        <f>IFERROR(INDEX('2_Review &amp; Audit'!$F$6:$F$505,MATCH(ROW()-5,'2_Review &amp; Audit'!$AC$6:$AC$505,0)),"")</f>
        <v/>
      </c>
      <c r="B333" s="96" t="str">
        <f>IF($A333="","",INDEX('2_Review &amp; Audit'!$C$6:$C$505,MATCH(ROW()-5,'2_Review &amp; Audit'!$AC$6:$AC$505,0)))</f>
        <v/>
      </c>
      <c r="C333" s="96" t="str">
        <f>IF($A333="","",INDEX('2_Review &amp; Audit'!$D$6:$D$505,MATCH(ROW()-5,'2_Review &amp; Audit'!$AC$6:$AC$505,0)))</f>
        <v/>
      </c>
      <c r="D333" s="114" t="str">
        <f>IF($A333="","",INDEX('2_Review &amp; Audit'!$H$6:$H$505,MATCH(ROW()-5,'2_Review &amp; Audit'!$AC$6:$AC$505,0)))</f>
        <v/>
      </c>
      <c r="E333" s="108" t="str">
        <f>IF($A333="","",INDEX('2_Review &amp; Audit'!$M$6:$M$505,MATCH(ROW()-5,'2_Review &amp; Audit'!$AC$6:$AC$505,0)))</f>
        <v/>
      </c>
      <c r="F333" s="109" t="str">
        <f>IF($A333="","",IF(INDEX('2_Review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33" s="142" t="str">
        <f>IF(OR($A333="",$F333=0),"",ABS(INDEX('2_Review &amp; Audit'!$Q$6:$Q$505,MATCH(ROW()-5,'2_Review &amp; Audit'!$AC$6:$AC$505,0))/$F333))</f>
        <v/>
      </c>
      <c r="H333" s="142" t="str">
        <f>IF($A333="","",ABS(INDEX('2_Review &amp; Audit'!$Q$6:$Q$505,MATCH(ROW()-5,'2_Review &amp; Audit'!$AC$6:$AC$505,0))))</f>
        <v/>
      </c>
      <c r="I333" s="96" t="str">
        <f>IF($A333="","",INDEX('2_Review &amp; Audit'!$Y$6:$Y$505,MATCH(ROW()-5,'2_Review &amp; Audit'!$AC$6:$AC$505,0)))</f>
        <v/>
      </c>
      <c r="J333" s="110" t="str">
        <f>IF($A333="","",IFERROR(MATCH(ROW()-5,'2_Review &amp; Audit'!$AC$6:$AC$505,0)+5,""))</f>
        <v/>
      </c>
      <c r="K333" s="96" t="str" cm="1">
        <f t="array" ref="K333">IF($A333="","",IF($AU333&lt;&gt;"",IFERROR(MATCH($AU333,'2_Review &amp; Audit'!$H$6:$H$505,0)+5,""),IFERROR(MATCH(1,INDEX(('2_Review &amp; Audit'!$F$6:$F$505=$A333)*('2_Review &amp; Audit'!$I$6:$I$505&gt;=$E333-30)*('2_Review &amp; Audit'!$I$6:$I$505&lt;=$E333+30)*('2_Review &amp; Audit'!$R$6:$R$505&gt;0),0),0)+5,"")))</f>
        <v/>
      </c>
      <c r="L333" s="110" t="str" cm="1">
        <f t="array" ref="L333">IF($K333="","",INDEX('2_Review &amp; Audit'!$H:$H,$K333))</f>
        <v/>
      </c>
      <c r="M333" s="111" t="str">
        <f>IF($K333="","",INDEX('2_Review &amp; Audit'!$I:$I,$K333))</f>
        <v/>
      </c>
      <c r="N333" s="109" t="str" cm="1">
        <f t="array" ref="N333">IF($K333="","",MAX(0,INDEX('2_Review &amp; Audit'!$R:$R,$K333)-SUMIFS($O$7:O332,$K$7:K332,$K333)))</f>
        <v/>
      </c>
      <c r="O333" s="109" t="str">
        <f>IF(OR($K333="",$N333="",$F333=""),"",MIN($F333,$N333))</f>
        <v/>
      </c>
      <c r="P333" s="112" t="str">
        <f>IF($O333="","",$O333*$G333)</f>
        <v/>
      </c>
      <c r="Q333" s="112" t="str">
        <f>IF($M333="","",$H333-IF($P333="",0,$P333)-IF($Y333="",0,$Y333)-IF($AH333="",0,$AH333)-IF($AQ333="",0,$AQ333))</f>
        <v/>
      </c>
      <c r="R333" s="112" t="str">
        <f t="shared" si="49"/>
        <v/>
      </c>
      <c r="S333" s="96" t="str">
        <f>IF($M333="","",MAX(0,N($F333)-N($O333)))</f>
        <v/>
      </c>
      <c r="T333" s="96" t="str" cm="1">
        <f t="array" ref="T333">IF(OR($D333="",$S333="",N($S333)&lt;=0),"",IFERROR(MATCH(1,INDEX(('2_Review &amp; Audit'!$F$6:$F$505=$A333)*('2_Review &amp; Audit'!$I$6:$I$505&gt;=$E333-30)*('2_Review &amp; Audit'!$I$6:$I$505&lt;=$E333+30)*('2_Review &amp; Audit'!$R$6:$R$505&gt;0)*(ROW('2_Review &amp; Audit'!$R$6:$R$505)&gt;$K333),0),0)+5,""))</f>
        <v/>
      </c>
      <c r="U333" s="96" t="str" cm="1">
        <f t="array" ref="U333">IF($T333="","",INDEX('2_Review &amp; Audit'!$H:$H,$T333))</f>
        <v/>
      </c>
      <c r="V333" s="96" t="str">
        <f t="array" ref="V333">IF($T333="","",INDEX('2_Review &amp; Audit'!$I:$I,$T333))</f>
        <v/>
      </c>
      <c r="W333" s="96" t="str">
        <f t="array" ref="W333">IF($T333="","",MAX(0,INDEX('2_Review &amp; Audit'!$H:$H,$T333)-SUMIFS($X$7:X332,$T$7:T332,$T333)))</f>
        <v/>
      </c>
      <c r="X333" s="96" t="str">
        <f t="shared" si="46"/>
        <v/>
      </c>
      <c r="Y333" s="117" t="str">
        <f>IF($X333="","",$X333*$G333)</f>
        <v/>
      </c>
      <c r="Z333" s="117" t="str">
        <f>IF($T333="","",$H333-IF($P333="",0,$P333)-IF($Y333="",0,$Y333))</f>
        <v/>
      </c>
      <c r="AA333" s="117" t="str">
        <f t="shared" si="47"/>
        <v/>
      </c>
      <c r="AB333" s="96" t="str">
        <f t="shared" si="50"/>
        <v/>
      </c>
      <c r="AC333" s="96" t="str">
        <f>IF(OR($D333="",$AB333="",N($AB333)&lt;=0),"",IFERROR(MATCH(1,INDEX(('2_Review &amp; Audit'!$F$6:$F$505=$A333)*('2_Review &amp; Audit'!$I$6:$I$505&gt;=$E333-30)*('2_Review &amp; Audit'!$I$6:$I$505&lt;=$E333+30)*('2_Review &amp; Audit'!$R$6:$R$505&gt;0)*(ROW('2_Review &amp; Audit'!$R$6:$R$505)&gt;$T333),0),0)+5,""))</f>
        <v/>
      </c>
      <c r="AD333" s="96" t="str" cm="1">
        <f t="array" ref="AD333">IF($AC333="","",INDEX('2_Review &amp; Audit'!$H:$H,$AC333))</f>
        <v/>
      </c>
      <c r="AE333" s="108" t="str">
        <f>IF($AC333="","",INDEX('2_Review &amp; Audit'!$I:$I,$AC333))</f>
        <v/>
      </c>
      <c r="AF333" s="96" t="str">
        <f>IF($AC333="","",MAX(0,INDEX('2_Review &amp; Audit'!$H:$H,$AC333)-SUMIFS($AG$7:AG332,$AC$7:AC332,$AC333)))</f>
        <v/>
      </c>
      <c r="AG333" s="96" t="str">
        <f>IF(OR($D333="",$AB333="",$AF333=""),"",MIN($AB333,$AF333))</f>
        <v/>
      </c>
      <c r="AH333" s="117" t="str">
        <f>IF($AG333="","",$AG333*$G333)</f>
        <v/>
      </c>
      <c r="AI333" s="117" t="str">
        <f>IF($AC333="","",$H333-IF($P333="",0,$P333)-IF($Y333="",0,$Y333)-IF($AH333="",0,$AH333))</f>
        <v/>
      </c>
      <c r="AJ333" s="117" t="str">
        <f t="shared" si="48"/>
        <v/>
      </c>
      <c r="AK333" s="96" t="str">
        <f t="shared" si="51"/>
        <v/>
      </c>
      <c r="AL333" s="96" t="str" cm="1">
        <f t="array" ref="AL333">IF(OR($D333="",$AK333="",N($AK333)&lt;=0),"",IFERROR(MATCH(1,INDEX(('2_Review &amp; Audit'!$F$6:$F$505=$A333)*('2_Review &amp; Audit'!$I$6:$I$505&gt;=$E333-30)*('2_Review &amp; Audit'!$I$6:$I$505&lt;=$E333+30)*('2_Review &amp; Audit'!$R$6:$R$505&gt;0)*(ROW('2_Review &amp; Audit'!$R$6:$R$505)&gt;$AC333),0),0)+5,""))</f>
        <v/>
      </c>
      <c r="AM333" s="96" t="str">
        <f>IF($AL333="","",INDEX('2_Review &amp; Audit'!$H:$H,$AL333))</f>
        <v/>
      </c>
      <c r="AN333" s="108" t="str">
        <f>IF($AL333="","",INDEX('2_Review &amp; Audit'!$I:$I,$AL333))</f>
        <v/>
      </c>
      <c r="AO333" s="96" t="str">
        <f>IF($AL333="","",MAX(0,INDEX('2_Review &amp; Audit'!$H:$H,$AL333)-SUMIFS($AP$7:AP332,$AL$7:AL332,$AL333)))</f>
        <v/>
      </c>
      <c r="AP333" s="96" t="str">
        <f>IF(OR($D333="",$AK333="",$AO333=""),"",MIN($AK333,$AO333))</f>
        <v/>
      </c>
      <c r="AQ333" s="117" t="str">
        <f>IF($AP333="","",$AP333*$G333)</f>
        <v/>
      </c>
      <c r="AR333" s="117" t="str">
        <f>IF($AL333="","",$H333-IF($P333="",0,$P333)-IF($Y333="",0,$Y333)-IF($AH333="",0,$AH333)-IF($AQ333="",0,$AQ333))</f>
        <v/>
      </c>
      <c r="AS333" s="117" t="str">
        <f t="shared" si="52"/>
        <v/>
      </c>
      <c r="AT333" s="96" t="str">
        <f t="shared" si="53"/>
        <v/>
      </c>
      <c r="AU333" s="96"/>
    </row>
    <row r="334" spans="1:47" ht="12.75" customHeight="1" x14ac:dyDescent="0.2">
      <c r="A334" s="96" t="str">
        <f>IFERROR(INDEX('2_Review &amp; Audit'!$F$6:$F$505,MATCH(ROW()-5,'2_Review &amp; Audit'!$AC$6:$AC$505,0)),"")</f>
        <v/>
      </c>
      <c r="B334" s="96" t="str">
        <f>IF($A334="","",INDEX('2_Review &amp; Audit'!$C$6:$C$505,MATCH(ROW()-5,'2_Review &amp; Audit'!$AC$6:$AC$505,0)))</f>
        <v/>
      </c>
      <c r="C334" s="96" t="str">
        <f>IF($A334="","",INDEX('2_Review &amp; Audit'!$D$6:$D$505,MATCH(ROW()-5,'2_Review &amp; Audit'!$AC$6:$AC$505,0)))</f>
        <v/>
      </c>
      <c r="D334" s="114" t="str">
        <f>IF($A334="","",INDEX('2_Review &amp; Audit'!$H$6:$H$505,MATCH(ROW()-5,'2_Review &amp; Audit'!$AC$6:$AC$505,0)))</f>
        <v/>
      </c>
      <c r="E334" s="108" t="str">
        <f>IF($A334="","",INDEX('2_Review &amp; Audit'!$M$6:$M$505,MATCH(ROW()-5,'2_Review &amp; Audit'!$AC$6:$AC$505,0)))</f>
        <v/>
      </c>
      <c r="F334" s="109" t="str">
        <f>IF($A334="","",IF(INDEX('2_Review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34" s="142" t="str">
        <f>IF(OR($A334="",$F334=0),"",ABS(INDEX('2_Review &amp; Audit'!$Q$6:$Q$505,MATCH(ROW()-5,'2_Review &amp; Audit'!$AC$6:$AC$505,0))/$F334))</f>
        <v/>
      </c>
      <c r="H334" s="142" t="str">
        <f>IF($A334="","",ABS(INDEX('2_Review &amp; Audit'!$Q$6:$Q$505,MATCH(ROW()-5,'2_Review &amp; Audit'!$AC$6:$AC$505,0))))</f>
        <v/>
      </c>
      <c r="I334" s="96" t="str">
        <f>IF($A334="","",INDEX('2_Review &amp; Audit'!$Y$6:$Y$505,MATCH(ROW()-5,'2_Review &amp; Audit'!$AC$6:$AC$505,0)))</f>
        <v/>
      </c>
      <c r="J334" s="110" t="str">
        <f>IF($A334="","",IFERROR(MATCH(ROW()-5,'2_Review &amp; Audit'!$AC$6:$AC$505,0)+5,""))</f>
        <v/>
      </c>
      <c r="K334" s="96" t="str" cm="1">
        <f t="array" ref="K334">IF($A334="","",IF($AU334&lt;&gt;"",IFERROR(MATCH($AU334,'2_Review &amp; Audit'!$H$6:$H$505,0)+5,""),IFERROR(MATCH(1,INDEX(('2_Review &amp; Audit'!$F$6:$F$505=$A334)*('2_Review &amp; Audit'!$I$6:$I$505&gt;=$E334-30)*('2_Review &amp; Audit'!$I$6:$I$505&lt;=$E334+30)*('2_Review &amp; Audit'!$R$6:$R$505&gt;0),0),0)+5,"")))</f>
        <v/>
      </c>
      <c r="L334" s="110" t="str" cm="1">
        <f t="array" ref="L334">IF($K334="","",INDEX('2_Review &amp; Audit'!$H:$H,$K334))</f>
        <v/>
      </c>
      <c r="M334" s="111" t="str">
        <f>IF($K334="","",INDEX('2_Review &amp; Audit'!$I:$I,$K334))</f>
        <v/>
      </c>
      <c r="N334" s="109" t="str" cm="1">
        <f t="array" ref="N334">IF($K334="","",MAX(0,INDEX('2_Review &amp; Audit'!$R:$R,$K334)-SUMIFS($O$7:O333,$K$7:K333,$K334)))</f>
        <v/>
      </c>
      <c r="O334" s="109" t="str">
        <f>IF(OR($K334="",$N334="",$F334=""),"",MIN($F334,$N334))</f>
        <v/>
      </c>
      <c r="P334" s="112" t="str">
        <f>IF($O334="","",$O334*$G334)</f>
        <v/>
      </c>
      <c r="Q334" s="112" t="str">
        <f>IF($M334="","",$H334-IF($P334="",0,$P334)-IF($Y334="",0,$Y334)-IF($AH334="",0,$AH334)-IF($AQ334="",0,$AQ334))</f>
        <v/>
      </c>
      <c r="R334" s="112" t="str">
        <f t="shared" si="49"/>
        <v/>
      </c>
      <c r="S334" s="96" t="str">
        <f>IF($M334="","",MAX(0,N($F334)-N($O334)))</f>
        <v/>
      </c>
      <c r="T334" s="96" t="str" cm="1">
        <f t="array" ref="T334">IF(OR($D334="",$S334="",N($S334)&lt;=0),"",IFERROR(MATCH(1,INDEX(('2_Review &amp; Audit'!$F$6:$F$505=$A334)*('2_Review &amp; Audit'!$I$6:$I$505&gt;=$E334-30)*('2_Review &amp; Audit'!$I$6:$I$505&lt;=$E334+30)*('2_Review &amp; Audit'!$R$6:$R$505&gt;0)*(ROW('2_Review &amp; Audit'!$R$6:$R$505)&gt;$K334),0),0)+5,""))</f>
        <v/>
      </c>
      <c r="U334" s="96" t="str" cm="1">
        <f t="array" ref="U334">IF($T334="","",INDEX('2_Review &amp; Audit'!$H:$H,$T334))</f>
        <v/>
      </c>
      <c r="V334" s="96" t="str">
        <f t="array" ref="V334">IF($T334="","",INDEX('2_Review &amp; Audit'!$I:$I,$T334))</f>
        <v/>
      </c>
      <c r="W334" s="96" t="str">
        <f t="array" ref="W334">IF($T334="","",MAX(0,INDEX('2_Review &amp; Audit'!$H:$H,$T334)-SUMIFS($X$7:X333,$T$7:T333,$T334)))</f>
        <v/>
      </c>
      <c r="X334" s="96" t="str">
        <f t="shared" si="46"/>
        <v/>
      </c>
      <c r="Y334" s="117" t="str">
        <f>IF($X334="","",$X334*$G334)</f>
        <v/>
      </c>
      <c r="Z334" s="117" t="str">
        <f>IF($T334="","",$H334-IF($P334="",0,$P334)-IF($Y334="",0,$Y334))</f>
        <v/>
      </c>
      <c r="AA334" s="117" t="str">
        <f t="shared" si="47"/>
        <v/>
      </c>
      <c r="AB334" s="96" t="str">
        <f t="shared" si="50"/>
        <v/>
      </c>
      <c r="AC334" s="96" t="str">
        <f>IF(OR($D334="",$AB334="",N($AB334)&lt;=0),"",IFERROR(MATCH(1,INDEX(('2_Review &amp; Audit'!$F$6:$F$505=$A334)*('2_Review &amp; Audit'!$I$6:$I$505&gt;=$E334-30)*('2_Review &amp; Audit'!$I$6:$I$505&lt;=$E334+30)*('2_Review &amp; Audit'!$R$6:$R$505&gt;0)*(ROW('2_Review &amp; Audit'!$R$6:$R$505)&gt;$T334),0),0)+5,""))</f>
        <v/>
      </c>
      <c r="AD334" s="96" t="str" cm="1">
        <f t="array" ref="AD334">IF($AC334="","",INDEX('2_Review &amp; Audit'!$H:$H,$AC334))</f>
        <v/>
      </c>
      <c r="AE334" s="108" t="str">
        <f>IF($AC334="","",INDEX('2_Review &amp; Audit'!$I:$I,$AC334))</f>
        <v/>
      </c>
      <c r="AF334" s="96" t="str">
        <f>IF($AC334="","",MAX(0,INDEX('2_Review &amp; Audit'!$H:$H,$AC334)-SUMIFS($AG$7:AG333,$AC$7:AC333,$AC334)))</f>
        <v/>
      </c>
      <c r="AG334" s="96" t="str">
        <f>IF(OR($D334="",$AB334="",$AF334=""),"",MIN($AB334,$AF334))</f>
        <v/>
      </c>
      <c r="AH334" s="117" t="str">
        <f>IF($AG334="","",$AG334*$G334)</f>
        <v/>
      </c>
      <c r="AI334" s="117" t="str">
        <f>IF($AC334="","",$H334-IF($P334="",0,$P334)-IF($Y334="",0,$Y334)-IF($AH334="",0,$AH334))</f>
        <v/>
      </c>
      <c r="AJ334" s="117" t="str">
        <f t="shared" si="48"/>
        <v/>
      </c>
      <c r="AK334" s="96" t="str">
        <f t="shared" si="51"/>
        <v/>
      </c>
      <c r="AL334" s="96" t="str" cm="1">
        <f t="array" ref="AL334">IF(OR($D334="",$AK334="",N($AK334)&lt;=0),"",IFERROR(MATCH(1,INDEX(('2_Review &amp; Audit'!$F$6:$F$505=$A334)*('2_Review &amp; Audit'!$I$6:$I$505&gt;=$E334-30)*('2_Review &amp; Audit'!$I$6:$I$505&lt;=$E334+30)*('2_Review &amp; Audit'!$R$6:$R$505&gt;0)*(ROW('2_Review &amp; Audit'!$R$6:$R$505)&gt;$AC334),0),0)+5,""))</f>
        <v/>
      </c>
      <c r="AM334" s="96" t="str">
        <f>IF($AL334="","",INDEX('2_Review &amp; Audit'!$H:$H,$AL334))</f>
        <v/>
      </c>
      <c r="AN334" s="108" t="str">
        <f>IF($AL334="","",INDEX('2_Review &amp; Audit'!$I:$I,$AL334))</f>
        <v/>
      </c>
      <c r="AO334" s="96" t="str">
        <f>IF($AL334="","",MAX(0,INDEX('2_Review &amp; Audit'!$H:$H,$AL334)-SUMIFS($AP$7:AP333,$AL$7:AL333,$AL334)))</f>
        <v/>
      </c>
      <c r="AP334" s="96" t="str">
        <f>IF(OR($D334="",$AK334="",$AO334=""),"",MIN($AK334,$AO334))</f>
        <v/>
      </c>
      <c r="AQ334" s="117" t="str">
        <f>IF($AP334="","",$AP334*$G334)</f>
        <v/>
      </c>
      <c r="AR334" s="117" t="str">
        <f>IF($AL334="","",$H334-IF($P334="",0,$P334)-IF($Y334="",0,$Y334)-IF($AH334="",0,$AH334)-IF($AQ334="",0,$AQ334))</f>
        <v/>
      </c>
      <c r="AS334" s="117" t="str">
        <f t="shared" si="52"/>
        <v/>
      </c>
      <c r="AT334" s="96" t="str">
        <f t="shared" si="53"/>
        <v/>
      </c>
      <c r="AU334" s="96"/>
    </row>
    <row r="335" spans="1:47" ht="12.75" customHeight="1" x14ac:dyDescent="0.2">
      <c r="A335" s="96" t="str">
        <f>IFERROR(INDEX('2_Review &amp; Audit'!$F$6:$F$505,MATCH(ROW()-5,'2_Review &amp; Audit'!$AC$6:$AC$505,0)),"")</f>
        <v/>
      </c>
      <c r="B335" s="96" t="str">
        <f>IF($A335="","",INDEX('2_Review &amp; Audit'!$C$6:$C$505,MATCH(ROW()-5,'2_Review &amp; Audit'!$AC$6:$AC$505,0)))</f>
        <v/>
      </c>
      <c r="C335" s="96" t="str">
        <f>IF($A335="","",INDEX('2_Review &amp; Audit'!$D$6:$D$505,MATCH(ROW()-5,'2_Review &amp; Audit'!$AC$6:$AC$505,0)))</f>
        <v/>
      </c>
      <c r="D335" s="114" t="str">
        <f>IF($A335="","",INDEX('2_Review &amp; Audit'!$H$6:$H$505,MATCH(ROW()-5,'2_Review &amp; Audit'!$AC$6:$AC$505,0)))</f>
        <v/>
      </c>
      <c r="E335" s="108" t="str">
        <f>IF($A335="","",INDEX('2_Review &amp; Audit'!$M$6:$M$505,MATCH(ROW()-5,'2_Review &amp; Audit'!$AC$6:$AC$505,0)))</f>
        <v/>
      </c>
      <c r="F335" s="109" t="str">
        <f>IF($A335="","",IF(INDEX('2_Review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35" s="142" t="str">
        <f>IF(OR($A335="",$F335=0),"",ABS(INDEX('2_Review &amp; Audit'!$Q$6:$Q$505,MATCH(ROW()-5,'2_Review &amp; Audit'!$AC$6:$AC$505,0))/$F335))</f>
        <v/>
      </c>
      <c r="H335" s="142" t="str">
        <f>IF($A335="","",ABS(INDEX('2_Review &amp; Audit'!$Q$6:$Q$505,MATCH(ROW()-5,'2_Review &amp; Audit'!$AC$6:$AC$505,0))))</f>
        <v/>
      </c>
      <c r="I335" s="96" t="str">
        <f>IF($A335="","",INDEX('2_Review &amp; Audit'!$Y$6:$Y$505,MATCH(ROW()-5,'2_Review &amp; Audit'!$AC$6:$AC$505,0)))</f>
        <v/>
      </c>
      <c r="J335" s="110" t="str">
        <f>IF($A335="","",IFERROR(MATCH(ROW()-5,'2_Review &amp; Audit'!$AC$6:$AC$505,0)+5,""))</f>
        <v/>
      </c>
      <c r="K335" s="96" t="str" cm="1">
        <f t="array" ref="K335">IF($A335="","",IF($AU335&lt;&gt;"",IFERROR(MATCH($AU335,'2_Review &amp; Audit'!$H$6:$H$505,0)+5,""),IFERROR(MATCH(1,INDEX(('2_Review &amp; Audit'!$F$6:$F$505=$A335)*('2_Review &amp; Audit'!$I$6:$I$505&gt;=$E335-30)*('2_Review &amp; Audit'!$I$6:$I$505&lt;=$E335+30)*('2_Review &amp; Audit'!$R$6:$R$505&gt;0),0),0)+5,"")))</f>
        <v/>
      </c>
      <c r="L335" s="110" t="str" cm="1">
        <f t="array" ref="L335">IF($K335="","",INDEX('2_Review &amp; Audit'!$H:$H,$K335))</f>
        <v/>
      </c>
      <c r="M335" s="111" t="str">
        <f>IF($K335="","",INDEX('2_Review &amp; Audit'!$I:$I,$K335))</f>
        <v/>
      </c>
      <c r="N335" s="109" t="str" cm="1">
        <f t="array" ref="N335">IF($K335="","",MAX(0,INDEX('2_Review &amp; Audit'!$R:$R,$K335)-SUMIFS($O$7:O334,$K$7:K334,$K335)))</f>
        <v/>
      </c>
      <c r="O335" s="109" t="str">
        <f>IF(OR($K335="",$N335="",$F335=""),"",MIN($F335,$N335))</f>
        <v/>
      </c>
      <c r="P335" s="112" t="str">
        <f>IF($O335="","",$O335*$G335)</f>
        <v/>
      </c>
      <c r="Q335" s="112" t="str">
        <f>IF($M335="","",$H335-IF($P335="",0,$P335)-IF($Y335="",0,$Y335)-IF($AH335="",0,$AH335)-IF($AQ335="",0,$AQ335))</f>
        <v/>
      </c>
      <c r="R335" s="112" t="str">
        <f t="shared" si="49"/>
        <v/>
      </c>
      <c r="S335" s="96" t="str">
        <f>IF($M335="","",MAX(0,N($F335)-N($O335)))</f>
        <v/>
      </c>
      <c r="T335" s="96" t="str" cm="1">
        <f t="array" ref="T335">IF(OR($D335="",$S335="",N($S335)&lt;=0),"",IFERROR(MATCH(1,INDEX(('2_Review &amp; Audit'!$F$6:$F$505=$A335)*('2_Review &amp; Audit'!$I$6:$I$505&gt;=$E335-30)*('2_Review &amp; Audit'!$I$6:$I$505&lt;=$E335+30)*('2_Review &amp; Audit'!$R$6:$R$505&gt;0)*(ROW('2_Review &amp; Audit'!$R$6:$R$505)&gt;$K335),0),0)+5,""))</f>
        <v/>
      </c>
      <c r="U335" s="96" t="str" cm="1">
        <f t="array" ref="U335">IF($T335="","",INDEX('2_Review &amp; Audit'!$H:$H,$T335))</f>
        <v/>
      </c>
      <c r="V335" s="96" t="str">
        <f t="array" ref="V335">IF($T335="","",INDEX('2_Review &amp; Audit'!$I:$I,$T335))</f>
        <v/>
      </c>
      <c r="W335" s="96" t="str">
        <f t="array" ref="W335">IF($T335="","",MAX(0,INDEX('2_Review &amp; Audit'!$H:$H,$T335)-SUMIFS($X$7:X334,$T$7:T334,$T335)))</f>
        <v/>
      </c>
      <c r="X335" s="96" t="str">
        <f t="shared" si="46"/>
        <v/>
      </c>
      <c r="Y335" s="117" t="str">
        <f>IF($X335="","",$X335*$G335)</f>
        <v/>
      </c>
      <c r="Z335" s="117" t="str">
        <f>IF($T335="","",$H335-IF($P335="",0,$P335)-IF($Y335="",0,$Y335))</f>
        <v/>
      </c>
      <c r="AA335" s="117" t="str">
        <f t="shared" si="47"/>
        <v/>
      </c>
      <c r="AB335" s="96" t="str">
        <f t="shared" si="50"/>
        <v/>
      </c>
      <c r="AC335" s="96" t="str">
        <f>IF(OR($D335="",$AB335="",N($AB335)&lt;=0),"",IFERROR(MATCH(1,INDEX(('2_Review &amp; Audit'!$F$6:$F$505=$A335)*('2_Review &amp; Audit'!$I$6:$I$505&gt;=$E335-30)*('2_Review &amp; Audit'!$I$6:$I$505&lt;=$E335+30)*('2_Review &amp; Audit'!$R$6:$R$505&gt;0)*(ROW('2_Review &amp; Audit'!$R$6:$R$505)&gt;$T335),0),0)+5,""))</f>
        <v/>
      </c>
      <c r="AD335" s="96" t="str" cm="1">
        <f t="array" ref="AD335">IF($AC335="","",INDEX('2_Review &amp; Audit'!$H:$H,$AC335))</f>
        <v/>
      </c>
      <c r="AE335" s="108" t="str">
        <f>IF($AC335="","",INDEX('2_Review &amp; Audit'!$I:$I,$AC335))</f>
        <v/>
      </c>
      <c r="AF335" s="96" t="str">
        <f>IF($AC335="","",MAX(0,INDEX('2_Review &amp; Audit'!$H:$H,$AC335)-SUMIFS($AG$7:AG334,$AC$7:AC334,$AC335)))</f>
        <v/>
      </c>
      <c r="AG335" s="96" t="str">
        <f>IF(OR($D335="",$AB335="",$AF335=""),"",MIN($AB335,$AF335))</f>
        <v/>
      </c>
      <c r="AH335" s="117" t="str">
        <f>IF($AG335="","",$AG335*$G335)</f>
        <v/>
      </c>
      <c r="AI335" s="117" t="str">
        <f>IF($AC335="","",$H335-IF($P335="",0,$P335)-IF($Y335="",0,$Y335)-IF($AH335="",0,$AH335))</f>
        <v/>
      </c>
      <c r="AJ335" s="117" t="str">
        <f t="shared" si="48"/>
        <v/>
      </c>
      <c r="AK335" s="96" t="str">
        <f t="shared" si="51"/>
        <v/>
      </c>
      <c r="AL335" s="96" t="str" cm="1">
        <f t="array" ref="AL335">IF(OR($D335="",$AK335="",N($AK335)&lt;=0),"",IFERROR(MATCH(1,INDEX(('2_Review &amp; Audit'!$F$6:$F$505=$A335)*('2_Review &amp; Audit'!$I$6:$I$505&gt;=$E335-30)*('2_Review &amp; Audit'!$I$6:$I$505&lt;=$E335+30)*('2_Review &amp; Audit'!$R$6:$R$505&gt;0)*(ROW('2_Review &amp; Audit'!$R$6:$R$505)&gt;$AC335),0),0)+5,""))</f>
        <v/>
      </c>
      <c r="AM335" s="96" t="str">
        <f>IF($AL335="","",INDEX('2_Review &amp; Audit'!$H:$H,$AL335))</f>
        <v/>
      </c>
      <c r="AN335" s="108" t="str">
        <f>IF($AL335="","",INDEX('2_Review &amp; Audit'!$I:$I,$AL335))</f>
        <v/>
      </c>
      <c r="AO335" s="96" t="str">
        <f>IF($AL335="","",MAX(0,INDEX('2_Review &amp; Audit'!$H:$H,$AL335)-SUMIFS($AP$7:AP334,$AL$7:AL334,$AL335)))</f>
        <v/>
      </c>
      <c r="AP335" s="96" t="str">
        <f>IF(OR($D335="",$AK335="",$AO335=""),"",MIN($AK335,$AO335))</f>
        <v/>
      </c>
      <c r="AQ335" s="117" t="str">
        <f>IF($AP335="","",$AP335*$G335)</f>
        <v/>
      </c>
      <c r="AR335" s="117" t="str">
        <f>IF($AL335="","",$H335-IF($P335="",0,$P335)-IF($Y335="",0,$Y335)-IF($AH335="",0,$AH335)-IF($AQ335="",0,$AQ335))</f>
        <v/>
      </c>
      <c r="AS335" s="117" t="str">
        <f t="shared" si="52"/>
        <v/>
      </c>
      <c r="AT335" s="96" t="str">
        <f t="shared" si="53"/>
        <v/>
      </c>
      <c r="AU335" s="96"/>
    </row>
    <row r="336" spans="1:47" ht="12.75" customHeight="1" x14ac:dyDescent="0.2">
      <c r="A336" s="96" t="str">
        <f>IFERROR(INDEX('2_Review &amp; Audit'!$F$6:$F$505,MATCH(ROW()-5,'2_Review &amp; Audit'!$AC$6:$AC$505,0)),"")</f>
        <v/>
      </c>
      <c r="B336" s="96" t="str">
        <f>IF($A336="","",INDEX('2_Review &amp; Audit'!$C$6:$C$505,MATCH(ROW()-5,'2_Review &amp; Audit'!$AC$6:$AC$505,0)))</f>
        <v/>
      </c>
      <c r="C336" s="96" t="str">
        <f>IF($A336="","",INDEX('2_Review &amp; Audit'!$D$6:$D$505,MATCH(ROW()-5,'2_Review &amp; Audit'!$AC$6:$AC$505,0)))</f>
        <v/>
      </c>
      <c r="D336" s="114" t="str">
        <f>IF($A336="","",INDEX('2_Review &amp; Audit'!$H$6:$H$505,MATCH(ROW()-5,'2_Review &amp; Audit'!$AC$6:$AC$505,0)))</f>
        <v/>
      </c>
      <c r="E336" s="108" t="str">
        <f>IF($A336="","",INDEX('2_Review &amp; Audit'!$M$6:$M$505,MATCH(ROW()-5,'2_Review &amp; Audit'!$AC$6:$AC$505,0)))</f>
        <v/>
      </c>
      <c r="F336" s="109" t="str">
        <f>IF($A336="","",IF(INDEX('2_Review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36" s="142" t="str">
        <f>IF(OR($A336="",$F336=0),"",ABS(INDEX('2_Review &amp; Audit'!$Q$6:$Q$505,MATCH(ROW()-5,'2_Review &amp; Audit'!$AC$6:$AC$505,0))/$F336))</f>
        <v/>
      </c>
      <c r="H336" s="142" t="str">
        <f>IF($A336="","",ABS(INDEX('2_Review &amp; Audit'!$Q$6:$Q$505,MATCH(ROW()-5,'2_Review &amp; Audit'!$AC$6:$AC$505,0))))</f>
        <v/>
      </c>
      <c r="I336" s="96" t="str">
        <f>IF($A336="","",INDEX('2_Review &amp; Audit'!$Y$6:$Y$505,MATCH(ROW()-5,'2_Review &amp; Audit'!$AC$6:$AC$505,0)))</f>
        <v/>
      </c>
      <c r="J336" s="110" t="str">
        <f>IF($A336="","",IFERROR(MATCH(ROW()-5,'2_Review &amp; Audit'!$AC$6:$AC$505,0)+5,""))</f>
        <v/>
      </c>
      <c r="K336" s="96" t="str" cm="1">
        <f t="array" ref="K336">IF($A336="","",IF($AU336&lt;&gt;"",IFERROR(MATCH($AU336,'2_Review &amp; Audit'!$H$6:$H$505,0)+5,""),IFERROR(MATCH(1,INDEX(('2_Review &amp; Audit'!$F$6:$F$505=$A336)*('2_Review &amp; Audit'!$I$6:$I$505&gt;=$E336-30)*('2_Review &amp; Audit'!$I$6:$I$505&lt;=$E336+30)*('2_Review &amp; Audit'!$R$6:$R$505&gt;0),0),0)+5,"")))</f>
        <v/>
      </c>
      <c r="L336" s="110" t="str" cm="1">
        <f t="array" ref="L336">IF($K336="","",INDEX('2_Review &amp; Audit'!$H:$H,$K336))</f>
        <v/>
      </c>
      <c r="M336" s="111" t="str">
        <f>IF($K336="","",INDEX('2_Review &amp; Audit'!$I:$I,$K336))</f>
        <v/>
      </c>
      <c r="N336" s="109" t="str" cm="1">
        <f t="array" ref="N336">IF($K336="","",MAX(0,INDEX('2_Review &amp; Audit'!$R:$R,$K336)-SUMIFS($O$7:O335,$K$7:K335,$K336)))</f>
        <v/>
      </c>
      <c r="O336" s="109" t="str">
        <f>IF(OR($K336="",$N336="",$F336=""),"",MIN($F336,$N336))</f>
        <v/>
      </c>
      <c r="P336" s="112" t="str">
        <f>IF($O336="","",$O336*$G336)</f>
        <v/>
      </c>
      <c r="Q336" s="112" t="str">
        <f>IF($M336="","",$H336-IF($P336="",0,$P336)-IF($Y336="",0,$Y336)-IF($AH336="",0,$AH336)-IF($AQ336="",0,$AQ336))</f>
        <v/>
      </c>
      <c r="R336" s="112" t="str">
        <f t="shared" si="49"/>
        <v/>
      </c>
      <c r="S336" s="96" t="str">
        <f>IF($M336="","",MAX(0,N($F336)-N($O336)))</f>
        <v/>
      </c>
      <c r="T336" s="96" t="str" cm="1">
        <f t="array" ref="T336">IF(OR($D336="",$S336="",N($S336)&lt;=0),"",IFERROR(MATCH(1,INDEX(('2_Review &amp; Audit'!$F$6:$F$505=$A336)*('2_Review &amp; Audit'!$I$6:$I$505&gt;=$E336-30)*('2_Review &amp; Audit'!$I$6:$I$505&lt;=$E336+30)*('2_Review &amp; Audit'!$R$6:$R$505&gt;0)*(ROW('2_Review &amp; Audit'!$R$6:$R$505)&gt;$K336),0),0)+5,""))</f>
        <v/>
      </c>
      <c r="U336" s="96" t="str" cm="1">
        <f t="array" ref="U336">IF($T336="","",INDEX('2_Review &amp; Audit'!$H:$H,$T336))</f>
        <v/>
      </c>
      <c r="V336" s="96" t="str">
        <f t="array" ref="V336">IF($T336="","",INDEX('2_Review &amp; Audit'!$I:$I,$T336))</f>
        <v/>
      </c>
      <c r="W336" s="96" t="str">
        <f t="array" ref="W336">IF($T336="","",MAX(0,INDEX('2_Review &amp; Audit'!$H:$H,$T336)-SUMIFS($X$7:X335,$T$7:T335,$T336)))</f>
        <v/>
      </c>
      <c r="X336" s="96" t="str">
        <f t="shared" si="46"/>
        <v/>
      </c>
      <c r="Y336" s="117" t="str">
        <f>IF($X336="","",$X336*$G336)</f>
        <v/>
      </c>
      <c r="Z336" s="117" t="str">
        <f>IF($T336="","",$H336-IF($P336="",0,$P336)-IF($Y336="",0,$Y336))</f>
        <v/>
      </c>
      <c r="AA336" s="117" t="str">
        <f t="shared" si="47"/>
        <v/>
      </c>
      <c r="AB336" s="96" t="str">
        <f t="shared" si="50"/>
        <v/>
      </c>
      <c r="AC336" s="96" t="str">
        <f>IF(OR($D336="",$AB336="",N($AB336)&lt;=0),"",IFERROR(MATCH(1,INDEX(('2_Review &amp; Audit'!$F$6:$F$505=$A336)*('2_Review &amp; Audit'!$I$6:$I$505&gt;=$E336-30)*('2_Review &amp; Audit'!$I$6:$I$505&lt;=$E336+30)*('2_Review &amp; Audit'!$R$6:$R$505&gt;0)*(ROW('2_Review &amp; Audit'!$R$6:$R$505)&gt;$T336),0),0)+5,""))</f>
        <v/>
      </c>
      <c r="AD336" s="96" t="str" cm="1">
        <f t="array" ref="AD336">IF($AC336="","",INDEX('2_Review &amp; Audit'!$H:$H,$AC336))</f>
        <v/>
      </c>
      <c r="AE336" s="108" t="str">
        <f>IF($AC336="","",INDEX('2_Review &amp; Audit'!$I:$I,$AC336))</f>
        <v/>
      </c>
      <c r="AF336" s="96" t="str">
        <f>IF($AC336="","",MAX(0,INDEX('2_Review &amp; Audit'!$H:$H,$AC336)-SUMIFS($AG$7:AG335,$AC$7:AC335,$AC336)))</f>
        <v/>
      </c>
      <c r="AG336" s="96" t="str">
        <f>IF(OR($D336="",$AB336="",$AF336=""),"",MIN($AB336,$AF336))</f>
        <v/>
      </c>
      <c r="AH336" s="117" t="str">
        <f>IF($AG336="","",$AG336*$G336)</f>
        <v/>
      </c>
      <c r="AI336" s="117" t="str">
        <f>IF($AC336="","",$H336-IF($P336="",0,$P336)-IF($Y336="",0,$Y336)-IF($AH336="",0,$AH336))</f>
        <v/>
      </c>
      <c r="AJ336" s="117" t="str">
        <f t="shared" si="48"/>
        <v/>
      </c>
      <c r="AK336" s="96" t="str">
        <f t="shared" si="51"/>
        <v/>
      </c>
      <c r="AL336" s="96" t="str" cm="1">
        <f t="array" ref="AL336">IF(OR($D336="",$AK336="",N($AK336)&lt;=0),"",IFERROR(MATCH(1,INDEX(('2_Review &amp; Audit'!$F$6:$F$505=$A336)*('2_Review &amp; Audit'!$I$6:$I$505&gt;=$E336-30)*('2_Review &amp; Audit'!$I$6:$I$505&lt;=$E336+30)*('2_Review &amp; Audit'!$R$6:$R$505&gt;0)*(ROW('2_Review &amp; Audit'!$R$6:$R$505)&gt;$AC336),0),0)+5,""))</f>
        <v/>
      </c>
      <c r="AM336" s="96" t="str">
        <f>IF($AL336="","",INDEX('2_Review &amp; Audit'!$H:$H,$AL336))</f>
        <v/>
      </c>
      <c r="AN336" s="108" t="str">
        <f>IF($AL336="","",INDEX('2_Review &amp; Audit'!$I:$I,$AL336))</f>
        <v/>
      </c>
      <c r="AO336" s="96" t="str">
        <f>IF($AL336="","",MAX(0,INDEX('2_Review &amp; Audit'!$H:$H,$AL336)-SUMIFS($AP$7:AP335,$AL$7:AL335,$AL336)))</f>
        <v/>
      </c>
      <c r="AP336" s="96" t="str">
        <f>IF(OR($D336="",$AK336="",$AO336=""),"",MIN($AK336,$AO336))</f>
        <v/>
      </c>
      <c r="AQ336" s="117" t="str">
        <f>IF($AP336="","",$AP336*$G336)</f>
        <v/>
      </c>
      <c r="AR336" s="117" t="str">
        <f>IF($AL336="","",$H336-IF($P336="",0,$P336)-IF($Y336="",0,$Y336)-IF($AH336="",0,$AH336)-IF($AQ336="",0,$AQ336))</f>
        <v/>
      </c>
      <c r="AS336" s="117" t="str">
        <f t="shared" si="52"/>
        <v/>
      </c>
      <c r="AT336" s="96" t="str">
        <f t="shared" si="53"/>
        <v/>
      </c>
      <c r="AU336" s="96"/>
    </row>
    <row r="337" spans="1:47" ht="12.75" customHeight="1" x14ac:dyDescent="0.2">
      <c r="A337" s="96" t="str">
        <f>IFERROR(INDEX('2_Review &amp; Audit'!$F$6:$F$505,MATCH(ROW()-5,'2_Review &amp; Audit'!$AC$6:$AC$505,0)),"")</f>
        <v/>
      </c>
      <c r="B337" s="96" t="str">
        <f>IF($A337="","",INDEX('2_Review &amp; Audit'!$C$6:$C$505,MATCH(ROW()-5,'2_Review &amp; Audit'!$AC$6:$AC$505,0)))</f>
        <v/>
      </c>
      <c r="C337" s="96" t="str">
        <f>IF($A337="","",INDEX('2_Review &amp; Audit'!$D$6:$D$505,MATCH(ROW()-5,'2_Review &amp; Audit'!$AC$6:$AC$505,0)))</f>
        <v/>
      </c>
      <c r="D337" s="114" t="str">
        <f>IF($A337="","",INDEX('2_Review &amp; Audit'!$H$6:$H$505,MATCH(ROW()-5,'2_Review &amp; Audit'!$AC$6:$AC$505,0)))</f>
        <v/>
      </c>
      <c r="E337" s="108" t="str">
        <f>IF($A337="","",INDEX('2_Review &amp; Audit'!$M$6:$M$505,MATCH(ROW()-5,'2_Review &amp; Audit'!$AC$6:$AC$505,0)))</f>
        <v/>
      </c>
      <c r="F337" s="109" t="str">
        <f>IF($A337="","",IF(INDEX('2_Review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37" s="142" t="str">
        <f>IF(OR($A337="",$F337=0),"",ABS(INDEX('2_Review &amp; Audit'!$Q$6:$Q$505,MATCH(ROW()-5,'2_Review &amp; Audit'!$AC$6:$AC$505,0))/$F337))</f>
        <v/>
      </c>
      <c r="H337" s="142" t="str">
        <f>IF($A337="","",ABS(INDEX('2_Review &amp; Audit'!$Q$6:$Q$505,MATCH(ROW()-5,'2_Review &amp; Audit'!$AC$6:$AC$505,0))))</f>
        <v/>
      </c>
      <c r="I337" s="96" t="str">
        <f>IF($A337="","",INDEX('2_Review &amp; Audit'!$Y$6:$Y$505,MATCH(ROW()-5,'2_Review &amp; Audit'!$AC$6:$AC$505,0)))</f>
        <v/>
      </c>
      <c r="J337" s="110" t="str">
        <f>IF($A337="","",IFERROR(MATCH(ROW()-5,'2_Review &amp; Audit'!$AC$6:$AC$505,0)+5,""))</f>
        <v/>
      </c>
      <c r="K337" s="96" t="str" cm="1">
        <f t="array" ref="K337">IF($A337="","",IF($AU337&lt;&gt;"",IFERROR(MATCH($AU337,'2_Review &amp; Audit'!$H$6:$H$505,0)+5,""),IFERROR(MATCH(1,INDEX(('2_Review &amp; Audit'!$F$6:$F$505=$A337)*('2_Review &amp; Audit'!$I$6:$I$505&gt;=$E337-30)*('2_Review &amp; Audit'!$I$6:$I$505&lt;=$E337+30)*('2_Review &amp; Audit'!$R$6:$R$505&gt;0),0),0)+5,"")))</f>
        <v/>
      </c>
      <c r="L337" s="110" t="str" cm="1">
        <f t="array" ref="L337">IF($K337="","",INDEX('2_Review &amp; Audit'!$H:$H,$K337))</f>
        <v/>
      </c>
      <c r="M337" s="111" t="str">
        <f>IF($K337="","",INDEX('2_Review &amp; Audit'!$I:$I,$K337))</f>
        <v/>
      </c>
      <c r="N337" s="109" t="str" cm="1">
        <f t="array" ref="N337">IF($K337="","",MAX(0,INDEX('2_Review &amp; Audit'!$R:$R,$K337)-SUMIFS($O$7:O336,$K$7:K336,$K337)))</f>
        <v/>
      </c>
      <c r="O337" s="109" t="str">
        <f>IF(OR($K337="",$N337="",$F337=""),"",MIN($F337,$N337))</f>
        <v/>
      </c>
      <c r="P337" s="112" t="str">
        <f>IF($O337="","",$O337*$G337)</f>
        <v/>
      </c>
      <c r="Q337" s="112" t="str">
        <f>IF($M337="","",$H337-IF($P337="",0,$P337)-IF($Y337="",0,$Y337)-IF($AH337="",0,$AH337)-IF($AQ337="",0,$AQ337))</f>
        <v/>
      </c>
      <c r="R337" s="112" t="str">
        <f t="shared" si="49"/>
        <v/>
      </c>
      <c r="S337" s="96" t="str">
        <f>IF($M337="","",MAX(0,N($F337)-N($O337)))</f>
        <v/>
      </c>
      <c r="T337" s="96" t="str" cm="1">
        <f t="array" ref="T337">IF(OR($D337="",$S337="",N($S337)&lt;=0),"",IFERROR(MATCH(1,INDEX(('2_Review &amp; Audit'!$F$6:$F$505=$A337)*('2_Review &amp; Audit'!$I$6:$I$505&gt;=$E337-30)*('2_Review &amp; Audit'!$I$6:$I$505&lt;=$E337+30)*('2_Review &amp; Audit'!$R$6:$R$505&gt;0)*(ROW('2_Review &amp; Audit'!$R$6:$R$505)&gt;$K337),0),0)+5,""))</f>
        <v/>
      </c>
      <c r="U337" s="96" t="str" cm="1">
        <f t="array" ref="U337">IF($T337="","",INDEX('2_Review &amp; Audit'!$H:$H,$T337))</f>
        <v/>
      </c>
      <c r="V337" s="96" t="str">
        <f t="array" ref="V337">IF($T337="","",INDEX('2_Review &amp; Audit'!$I:$I,$T337))</f>
        <v/>
      </c>
      <c r="W337" s="96" t="str">
        <f t="array" ref="W337">IF($T337="","",MAX(0,INDEX('2_Review &amp; Audit'!$H:$H,$T337)-SUMIFS($X$7:X336,$T$7:T336,$T337)))</f>
        <v/>
      </c>
      <c r="X337" s="96" t="str">
        <f t="shared" si="46"/>
        <v/>
      </c>
      <c r="Y337" s="117" t="str">
        <f>IF($X337="","",$X337*$G337)</f>
        <v/>
      </c>
      <c r="Z337" s="117" t="str">
        <f>IF($T337="","",$H337-IF($P337="",0,$P337)-IF($Y337="",0,$Y337))</f>
        <v/>
      </c>
      <c r="AA337" s="117" t="str">
        <f t="shared" si="47"/>
        <v/>
      </c>
      <c r="AB337" s="96" t="str">
        <f t="shared" si="50"/>
        <v/>
      </c>
      <c r="AC337" s="96" t="str">
        <f>IF(OR($D337="",$AB337="",N($AB337)&lt;=0),"",IFERROR(MATCH(1,INDEX(('2_Review &amp; Audit'!$F$6:$F$505=$A337)*('2_Review &amp; Audit'!$I$6:$I$505&gt;=$E337-30)*('2_Review &amp; Audit'!$I$6:$I$505&lt;=$E337+30)*('2_Review &amp; Audit'!$R$6:$R$505&gt;0)*(ROW('2_Review &amp; Audit'!$R$6:$R$505)&gt;$T337),0),0)+5,""))</f>
        <v/>
      </c>
      <c r="AD337" s="96" t="str" cm="1">
        <f t="array" ref="AD337">IF($AC337="","",INDEX('2_Review &amp; Audit'!$H:$H,$AC337))</f>
        <v/>
      </c>
      <c r="AE337" s="108" t="str">
        <f>IF($AC337="","",INDEX('2_Review &amp; Audit'!$I:$I,$AC337))</f>
        <v/>
      </c>
      <c r="AF337" s="96" t="str">
        <f>IF($AC337="","",MAX(0,INDEX('2_Review &amp; Audit'!$H:$H,$AC337)-SUMIFS($AG$7:AG336,$AC$7:AC336,$AC337)))</f>
        <v/>
      </c>
      <c r="AG337" s="96" t="str">
        <f>IF(OR($D337="",$AB337="",$AF337=""),"",MIN($AB337,$AF337))</f>
        <v/>
      </c>
      <c r="AH337" s="117" t="str">
        <f>IF($AG337="","",$AG337*$G337)</f>
        <v/>
      </c>
      <c r="AI337" s="117" t="str">
        <f>IF($AC337="","",$H337-IF($P337="",0,$P337)-IF($Y337="",0,$Y337)-IF($AH337="",0,$AH337))</f>
        <v/>
      </c>
      <c r="AJ337" s="117" t="str">
        <f t="shared" si="48"/>
        <v/>
      </c>
      <c r="AK337" s="96" t="str">
        <f t="shared" si="51"/>
        <v/>
      </c>
      <c r="AL337" s="96" t="str" cm="1">
        <f t="array" ref="AL337">IF(OR($D337="",$AK337="",N($AK337)&lt;=0),"",IFERROR(MATCH(1,INDEX(('2_Review &amp; Audit'!$F$6:$F$505=$A337)*('2_Review &amp; Audit'!$I$6:$I$505&gt;=$E337-30)*('2_Review &amp; Audit'!$I$6:$I$505&lt;=$E337+30)*('2_Review &amp; Audit'!$R$6:$R$505&gt;0)*(ROW('2_Review &amp; Audit'!$R$6:$R$505)&gt;$AC337),0),0)+5,""))</f>
        <v/>
      </c>
      <c r="AM337" s="96" t="str">
        <f>IF($AL337="","",INDEX('2_Review &amp; Audit'!$H:$H,$AL337))</f>
        <v/>
      </c>
      <c r="AN337" s="108" t="str">
        <f>IF($AL337="","",INDEX('2_Review &amp; Audit'!$I:$I,$AL337))</f>
        <v/>
      </c>
      <c r="AO337" s="96" t="str">
        <f>IF($AL337="","",MAX(0,INDEX('2_Review &amp; Audit'!$H:$H,$AL337)-SUMIFS($AP$7:AP336,$AL$7:AL336,$AL337)))</f>
        <v/>
      </c>
      <c r="AP337" s="96" t="str">
        <f>IF(OR($D337="",$AK337="",$AO337=""),"",MIN($AK337,$AO337))</f>
        <v/>
      </c>
      <c r="AQ337" s="117" t="str">
        <f>IF($AP337="","",$AP337*$G337)</f>
        <v/>
      </c>
      <c r="AR337" s="117" t="str">
        <f>IF($AL337="","",$H337-IF($P337="",0,$P337)-IF($Y337="",0,$Y337)-IF($AH337="",0,$AH337)-IF($AQ337="",0,$AQ337))</f>
        <v/>
      </c>
      <c r="AS337" s="117" t="str">
        <f t="shared" si="52"/>
        <v/>
      </c>
      <c r="AT337" s="96" t="str">
        <f t="shared" si="53"/>
        <v/>
      </c>
      <c r="AU337" s="96"/>
    </row>
    <row r="338" spans="1:47" ht="12.75" customHeight="1" x14ac:dyDescent="0.2">
      <c r="A338" s="96" t="str">
        <f>IFERROR(INDEX('2_Review &amp; Audit'!$F$6:$F$505,MATCH(ROW()-5,'2_Review &amp; Audit'!$AC$6:$AC$505,0)),"")</f>
        <v/>
      </c>
      <c r="B338" s="96" t="str">
        <f>IF($A338="","",INDEX('2_Review &amp; Audit'!$C$6:$C$505,MATCH(ROW()-5,'2_Review &amp; Audit'!$AC$6:$AC$505,0)))</f>
        <v/>
      </c>
      <c r="C338" s="96" t="str">
        <f>IF($A338="","",INDEX('2_Review &amp; Audit'!$D$6:$D$505,MATCH(ROW()-5,'2_Review &amp; Audit'!$AC$6:$AC$505,0)))</f>
        <v/>
      </c>
      <c r="D338" s="114" t="str">
        <f>IF($A338="","",INDEX('2_Review &amp; Audit'!$H$6:$H$505,MATCH(ROW()-5,'2_Review &amp; Audit'!$AC$6:$AC$505,0)))</f>
        <v/>
      </c>
      <c r="E338" s="108" t="str">
        <f>IF($A338="","",INDEX('2_Review &amp; Audit'!$M$6:$M$505,MATCH(ROW()-5,'2_Review &amp; Audit'!$AC$6:$AC$505,0)))</f>
        <v/>
      </c>
      <c r="F338" s="109" t="str">
        <f>IF($A338="","",IF(INDEX('2_Review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38" s="142" t="str">
        <f>IF(OR($A338="",$F338=0),"",ABS(INDEX('2_Review &amp; Audit'!$Q$6:$Q$505,MATCH(ROW()-5,'2_Review &amp; Audit'!$AC$6:$AC$505,0))/$F338))</f>
        <v/>
      </c>
      <c r="H338" s="142" t="str">
        <f>IF($A338="","",ABS(INDEX('2_Review &amp; Audit'!$Q$6:$Q$505,MATCH(ROW()-5,'2_Review &amp; Audit'!$AC$6:$AC$505,0))))</f>
        <v/>
      </c>
      <c r="I338" s="96" t="str">
        <f>IF($A338="","",INDEX('2_Review &amp; Audit'!$Y$6:$Y$505,MATCH(ROW()-5,'2_Review &amp; Audit'!$AC$6:$AC$505,0)))</f>
        <v/>
      </c>
      <c r="J338" s="110" t="str">
        <f>IF($A338="","",IFERROR(MATCH(ROW()-5,'2_Review &amp; Audit'!$AC$6:$AC$505,0)+5,""))</f>
        <v/>
      </c>
      <c r="K338" s="96" t="str" cm="1">
        <f t="array" ref="K338">IF($A338="","",IF($AU338&lt;&gt;"",IFERROR(MATCH($AU338,'2_Review &amp; Audit'!$H$6:$H$505,0)+5,""),IFERROR(MATCH(1,INDEX(('2_Review &amp; Audit'!$F$6:$F$505=$A338)*('2_Review &amp; Audit'!$I$6:$I$505&gt;=$E338-30)*('2_Review &amp; Audit'!$I$6:$I$505&lt;=$E338+30)*('2_Review &amp; Audit'!$R$6:$R$505&gt;0),0),0)+5,"")))</f>
        <v/>
      </c>
      <c r="L338" s="110" t="str" cm="1">
        <f t="array" ref="L338">IF($K338="","",INDEX('2_Review &amp; Audit'!$H:$H,$K338))</f>
        <v/>
      </c>
      <c r="M338" s="111" t="str">
        <f>IF($K338="","",INDEX('2_Review &amp; Audit'!$I:$I,$K338))</f>
        <v/>
      </c>
      <c r="N338" s="109" t="str" cm="1">
        <f t="array" ref="N338">IF($K338="","",MAX(0,INDEX('2_Review &amp; Audit'!$R:$R,$K338)-SUMIFS($O$7:O337,$K$7:K337,$K338)))</f>
        <v/>
      </c>
      <c r="O338" s="109" t="str">
        <f>IF(OR($K338="",$N338="",$F338=""),"",MIN($F338,$N338))</f>
        <v/>
      </c>
      <c r="P338" s="112" t="str">
        <f>IF($O338="","",$O338*$G338)</f>
        <v/>
      </c>
      <c r="Q338" s="112" t="str">
        <f>IF($M338="","",$H338-IF($P338="",0,$P338)-IF($Y338="",0,$Y338)-IF($AH338="",0,$AH338)-IF($AQ338="",0,$AQ338))</f>
        <v/>
      </c>
      <c r="R338" s="112" t="str">
        <f t="shared" si="49"/>
        <v/>
      </c>
      <c r="S338" s="96" t="str">
        <f>IF($M338="","",MAX(0,N($F338)-N($O338)))</f>
        <v/>
      </c>
      <c r="T338" s="96" t="str" cm="1">
        <f t="array" ref="T338">IF(OR($D338="",$S338="",N($S338)&lt;=0),"",IFERROR(MATCH(1,INDEX(('2_Review &amp; Audit'!$F$6:$F$505=$A338)*('2_Review &amp; Audit'!$I$6:$I$505&gt;=$E338-30)*('2_Review &amp; Audit'!$I$6:$I$505&lt;=$E338+30)*('2_Review &amp; Audit'!$R$6:$R$505&gt;0)*(ROW('2_Review &amp; Audit'!$R$6:$R$505)&gt;$K338),0),0)+5,""))</f>
        <v/>
      </c>
      <c r="U338" s="96" t="str" cm="1">
        <f t="array" ref="U338">IF($T338="","",INDEX('2_Review &amp; Audit'!$H:$H,$T338))</f>
        <v/>
      </c>
      <c r="V338" s="96" t="str">
        <f t="array" ref="V338">IF($T338="","",INDEX('2_Review &amp; Audit'!$I:$I,$T338))</f>
        <v/>
      </c>
      <c r="W338" s="96" t="str">
        <f t="array" ref="W338">IF($T338="","",MAX(0,INDEX('2_Review &amp; Audit'!$H:$H,$T338)-SUMIFS($X$7:X337,$T$7:T337,$T338)))</f>
        <v/>
      </c>
      <c r="X338" s="96" t="str">
        <f t="shared" si="46"/>
        <v/>
      </c>
      <c r="Y338" s="117" t="str">
        <f>IF($X338="","",$X338*$G338)</f>
        <v/>
      </c>
      <c r="Z338" s="117" t="str">
        <f>IF($T338="","",$H338-IF($P338="",0,$P338)-IF($Y338="",0,$Y338))</f>
        <v/>
      </c>
      <c r="AA338" s="117" t="str">
        <f t="shared" si="47"/>
        <v/>
      </c>
      <c r="AB338" s="96" t="str">
        <f t="shared" si="50"/>
        <v/>
      </c>
      <c r="AC338" s="96" t="str">
        <f>IF(OR($D338="",$AB338="",N($AB338)&lt;=0),"",IFERROR(MATCH(1,INDEX(('2_Review &amp; Audit'!$F$6:$F$505=$A338)*('2_Review &amp; Audit'!$I$6:$I$505&gt;=$E338-30)*('2_Review &amp; Audit'!$I$6:$I$505&lt;=$E338+30)*('2_Review &amp; Audit'!$R$6:$R$505&gt;0)*(ROW('2_Review &amp; Audit'!$R$6:$R$505)&gt;$T338),0),0)+5,""))</f>
        <v/>
      </c>
      <c r="AD338" s="96" t="str" cm="1">
        <f t="array" ref="AD338">IF($AC338="","",INDEX('2_Review &amp; Audit'!$H:$H,$AC338))</f>
        <v/>
      </c>
      <c r="AE338" s="108" t="str">
        <f>IF($AC338="","",INDEX('2_Review &amp; Audit'!$I:$I,$AC338))</f>
        <v/>
      </c>
      <c r="AF338" s="96" t="str">
        <f>IF($AC338="","",MAX(0,INDEX('2_Review &amp; Audit'!$H:$H,$AC338)-SUMIFS($AG$7:AG337,$AC$7:AC337,$AC338)))</f>
        <v/>
      </c>
      <c r="AG338" s="96" t="str">
        <f>IF(OR($D338="",$AB338="",$AF338=""),"",MIN($AB338,$AF338))</f>
        <v/>
      </c>
      <c r="AH338" s="117" t="str">
        <f>IF($AG338="","",$AG338*$G338)</f>
        <v/>
      </c>
      <c r="AI338" s="117" t="str">
        <f>IF($AC338="","",$H338-IF($P338="",0,$P338)-IF($Y338="",0,$Y338)-IF($AH338="",0,$AH338))</f>
        <v/>
      </c>
      <c r="AJ338" s="117" t="str">
        <f t="shared" si="48"/>
        <v/>
      </c>
      <c r="AK338" s="96" t="str">
        <f t="shared" si="51"/>
        <v/>
      </c>
      <c r="AL338" s="96" t="str" cm="1">
        <f t="array" ref="AL338">IF(OR($D338="",$AK338="",N($AK338)&lt;=0),"",IFERROR(MATCH(1,INDEX(('2_Review &amp; Audit'!$F$6:$F$505=$A338)*('2_Review &amp; Audit'!$I$6:$I$505&gt;=$E338-30)*('2_Review &amp; Audit'!$I$6:$I$505&lt;=$E338+30)*('2_Review &amp; Audit'!$R$6:$R$505&gt;0)*(ROW('2_Review &amp; Audit'!$R$6:$R$505)&gt;$AC338),0),0)+5,""))</f>
        <v/>
      </c>
      <c r="AM338" s="96" t="str">
        <f>IF($AL338="","",INDEX('2_Review &amp; Audit'!$H:$H,$AL338))</f>
        <v/>
      </c>
      <c r="AN338" s="108" t="str">
        <f>IF($AL338="","",INDEX('2_Review &amp; Audit'!$I:$I,$AL338))</f>
        <v/>
      </c>
      <c r="AO338" s="96" t="str">
        <f>IF($AL338="","",MAX(0,INDEX('2_Review &amp; Audit'!$H:$H,$AL338)-SUMIFS($AP$7:AP337,$AL$7:AL337,$AL338)))</f>
        <v/>
      </c>
      <c r="AP338" s="96" t="str">
        <f>IF(OR($D338="",$AK338="",$AO338=""),"",MIN($AK338,$AO338))</f>
        <v/>
      </c>
      <c r="AQ338" s="117" t="str">
        <f>IF($AP338="","",$AP338*$G338)</f>
        <v/>
      </c>
      <c r="AR338" s="117" t="str">
        <f>IF($AL338="","",$H338-IF($P338="",0,$P338)-IF($Y338="",0,$Y338)-IF($AH338="",0,$AH338)-IF($AQ338="",0,$AQ338))</f>
        <v/>
      </c>
      <c r="AS338" s="117" t="str">
        <f t="shared" si="52"/>
        <v/>
      </c>
      <c r="AT338" s="96" t="str">
        <f t="shared" si="53"/>
        <v/>
      </c>
      <c r="AU338" s="96"/>
    </row>
    <row r="339" spans="1:47" ht="12.75" customHeight="1" x14ac:dyDescent="0.2">
      <c r="A339" s="96" t="str">
        <f>IFERROR(INDEX('2_Review &amp; Audit'!$F$6:$F$505,MATCH(ROW()-5,'2_Review &amp; Audit'!$AC$6:$AC$505,0)),"")</f>
        <v/>
      </c>
      <c r="B339" s="96" t="str">
        <f>IF($A339="","",INDEX('2_Review &amp; Audit'!$C$6:$C$505,MATCH(ROW()-5,'2_Review &amp; Audit'!$AC$6:$AC$505,0)))</f>
        <v/>
      </c>
      <c r="C339" s="96" t="str">
        <f>IF($A339="","",INDEX('2_Review &amp; Audit'!$D$6:$D$505,MATCH(ROW()-5,'2_Review &amp; Audit'!$AC$6:$AC$505,0)))</f>
        <v/>
      </c>
      <c r="D339" s="114" t="str">
        <f>IF($A339="","",INDEX('2_Review &amp; Audit'!$H$6:$H$505,MATCH(ROW()-5,'2_Review &amp; Audit'!$AC$6:$AC$505,0)))</f>
        <v/>
      </c>
      <c r="E339" s="108" t="str">
        <f>IF($A339="","",INDEX('2_Review &amp; Audit'!$M$6:$M$505,MATCH(ROW()-5,'2_Review &amp; Audit'!$AC$6:$AC$505,0)))</f>
        <v/>
      </c>
      <c r="F339" s="109" t="str">
        <f>IF($A339="","",IF(INDEX('2_Review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39" s="142" t="str">
        <f>IF(OR($A339="",$F339=0),"",ABS(INDEX('2_Review &amp; Audit'!$Q$6:$Q$505,MATCH(ROW()-5,'2_Review &amp; Audit'!$AC$6:$AC$505,0))/$F339))</f>
        <v/>
      </c>
      <c r="H339" s="142" t="str">
        <f>IF($A339="","",ABS(INDEX('2_Review &amp; Audit'!$Q$6:$Q$505,MATCH(ROW()-5,'2_Review &amp; Audit'!$AC$6:$AC$505,0))))</f>
        <v/>
      </c>
      <c r="I339" s="96" t="str">
        <f>IF($A339="","",INDEX('2_Review &amp; Audit'!$Y$6:$Y$505,MATCH(ROW()-5,'2_Review &amp; Audit'!$AC$6:$AC$505,0)))</f>
        <v/>
      </c>
      <c r="J339" s="110" t="str">
        <f>IF($A339="","",IFERROR(MATCH(ROW()-5,'2_Review &amp; Audit'!$AC$6:$AC$505,0)+5,""))</f>
        <v/>
      </c>
      <c r="K339" s="96" t="str" cm="1">
        <f t="array" ref="K339">IF($A339="","",IF($AU339&lt;&gt;"",IFERROR(MATCH($AU339,'2_Review &amp; Audit'!$H$6:$H$505,0)+5,""),IFERROR(MATCH(1,INDEX(('2_Review &amp; Audit'!$F$6:$F$505=$A339)*('2_Review &amp; Audit'!$I$6:$I$505&gt;=$E339-30)*('2_Review &amp; Audit'!$I$6:$I$505&lt;=$E339+30)*('2_Review &amp; Audit'!$R$6:$R$505&gt;0),0),0)+5,"")))</f>
        <v/>
      </c>
      <c r="L339" s="110" t="str" cm="1">
        <f t="array" ref="L339">IF($K339="","",INDEX('2_Review &amp; Audit'!$H:$H,$K339))</f>
        <v/>
      </c>
      <c r="M339" s="111" t="str">
        <f>IF($K339="","",INDEX('2_Review &amp; Audit'!$I:$I,$K339))</f>
        <v/>
      </c>
      <c r="N339" s="109" t="str" cm="1">
        <f t="array" ref="N339">IF($K339="","",MAX(0,INDEX('2_Review &amp; Audit'!$R:$R,$K339)-SUMIFS($O$7:O338,$K$7:K338,$K339)))</f>
        <v/>
      </c>
      <c r="O339" s="109" t="str">
        <f>IF(OR($K339="",$N339="",$F339=""),"",MIN($F339,$N339))</f>
        <v/>
      </c>
      <c r="P339" s="112" t="str">
        <f>IF($O339="","",$O339*$G339)</f>
        <v/>
      </c>
      <c r="Q339" s="112" t="str">
        <f>IF($M339="","",$H339-IF($P339="",0,$P339)-IF($Y339="",0,$Y339)-IF($AH339="",0,$AH339)-IF($AQ339="",0,$AQ339))</f>
        <v/>
      </c>
      <c r="R339" s="112" t="str">
        <f t="shared" si="49"/>
        <v/>
      </c>
      <c r="S339" s="96" t="str">
        <f>IF($M339="","",MAX(0,N($F339)-N($O339)))</f>
        <v/>
      </c>
      <c r="T339" s="96" t="str" cm="1">
        <f t="array" ref="T339">IF(OR($D339="",$S339="",N($S339)&lt;=0),"",IFERROR(MATCH(1,INDEX(('2_Review &amp; Audit'!$F$6:$F$505=$A339)*('2_Review &amp; Audit'!$I$6:$I$505&gt;=$E339-30)*('2_Review &amp; Audit'!$I$6:$I$505&lt;=$E339+30)*('2_Review &amp; Audit'!$R$6:$R$505&gt;0)*(ROW('2_Review &amp; Audit'!$R$6:$R$505)&gt;$K339),0),0)+5,""))</f>
        <v/>
      </c>
      <c r="U339" s="96" t="str" cm="1">
        <f t="array" ref="U339">IF($T339="","",INDEX('2_Review &amp; Audit'!$H:$H,$T339))</f>
        <v/>
      </c>
      <c r="V339" s="96" t="str">
        <f t="array" ref="V339">IF($T339="","",INDEX('2_Review &amp; Audit'!$I:$I,$T339))</f>
        <v/>
      </c>
      <c r="W339" s="96" t="str">
        <f t="array" ref="W339">IF($T339="","",MAX(0,INDEX('2_Review &amp; Audit'!$H:$H,$T339)-SUMIFS($X$7:X338,$T$7:T338,$T339)))</f>
        <v/>
      </c>
      <c r="X339" s="96" t="str">
        <f t="shared" si="46"/>
        <v/>
      </c>
      <c r="Y339" s="117" t="str">
        <f>IF($X339="","",$X339*$G339)</f>
        <v/>
      </c>
      <c r="Z339" s="117" t="str">
        <f>IF($T339="","",$H339-IF($P339="",0,$P339)-IF($Y339="",0,$Y339))</f>
        <v/>
      </c>
      <c r="AA339" s="117" t="str">
        <f t="shared" si="47"/>
        <v/>
      </c>
      <c r="AB339" s="96" t="str">
        <f t="shared" si="50"/>
        <v/>
      </c>
      <c r="AC339" s="96" t="str">
        <f>IF(OR($D339="",$AB339="",N($AB339)&lt;=0),"",IFERROR(MATCH(1,INDEX(('2_Review &amp; Audit'!$F$6:$F$505=$A339)*('2_Review &amp; Audit'!$I$6:$I$505&gt;=$E339-30)*('2_Review &amp; Audit'!$I$6:$I$505&lt;=$E339+30)*('2_Review &amp; Audit'!$R$6:$R$505&gt;0)*(ROW('2_Review &amp; Audit'!$R$6:$R$505)&gt;$T339),0),0)+5,""))</f>
        <v/>
      </c>
      <c r="AD339" s="96" t="str" cm="1">
        <f t="array" ref="AD339">IF($AC339="","",INDEX('2_Review &amp; Audit'!$H:$H,$AC339))</f>
        <v/>
      </c>
      <c r="AE339" s="108" t="str">
        <f>IF($AC339="","",INDEX('2_Review &amp; Audit'!$I:$I,$AC339))</f>
        <v/>
      </c>
      <c r="AF339" s="96" t="str">
        <f>IF($AC339="","",MAX(0,INDEX('2_Review &amp; Audit'!$H:$H,$AC339)-SUMIFS($AG$7:AG338,$AC$7:AC338,$AC339)))</f>
        <v/>
      </c>
      <c r="AG339" s="96" t="str">
        <f>IF(OR($D339="",$AB339="",$AF339=""),"",MIN($AB339,$AF339))</f>
        <v/>
      </c>
      <c r="AH339" s="117" t="str">
        <f>IF($AG339="","",$AG339*$G339)</f>
        <v/>
      </c>
      <c r="AI339" s="117" t="str">
        <f>IF($AC339="","",$H339-IF($P339="",0,$P339)-IF($Y339="",0,$Y339)-IF($AH339="",0,$AH339))</f>
        <v/>
      </c>
      <c r="AJ339" s="117" t="str">
        <f t="shared" si="48"/>
        <v/>
      </c>
      <c r="AK339" s="96" t="str">
        <f t="shared" si="51"/>
        <v/>
      </c>
      <c r="AL339" s="96" t="str" cm="1">
        <f t="array" ref="AL339">IF(OR($D339="",$AK339="",N($AK339)&lt;=0),"",IFERROR(MATCH(1,INDEX(('2_Review &amp; Audit'!$F$6:$F$505=$A339)*('2_Review &amp; Audit'!$I$6:$I$505&gt;=$E339-30)*('2_Review &amp; Audit'!$I$6:$I$505&lt;=$E339+30)*('2_Review &amp; Audit'!$R$6:$R$505&gt;0)*(ROW('2_Review &amp; Audit'!$R$6:$R$505)&gt;$AC339),0),0)+5,""))</f>
        <v/>
      </c>
      <c r="AM339" s="96" t="str">
        <f>IF($AL339="","",INDEX('2_Review &amp; Audit'!$H:$H,$AL339))</f>
        <v/>
      </c>
      <c r="AN339" s="108" t="str">
        <f>IF($AL339="","",INDEX('2_Review &amp; Audit'!$I:$I,$AL339))</f>
        <v/>
      </c>
      <c r="AO339" s="96" t="str">
        <f>IF($AL339="","",MAX(0,INDEX('2_Review &amp; Audit'!$H:$H,$AL339)-SUMIFS($AP$7:AP338,$AL$7:AL338,$AL339)))</f>
        <v/>
      </c>
      <c r="AP339" s="96" t="str">
        <f>IF(OR($D339="",$AK339="",$AO339=""),"",MIN($AK339,$AO339))</f>
        <v/>
      </c>
      <c r="AQ339" s="117" t="str">
        <f>IF($AP339="","",$AP339*$G339)</f>
        <v/>
      </c>
      <c r="AR339" s="117" t="str">
        <f>IF($AL339="","",$H339-IF($P339="",0,$P339)-IF($Y339="",0,$Y339)-IF($AH339="",0,$AH339)-IF($AQ339="",0,$AQ339))</f>
        <v/>
      </c>
      <c r="AS339" s="117" t="str">
        <f t="shared" si="52"/>
        <v/>
      </c>
      <c r="AT339" s="96" t="str">
        <f t="shared" si="53"/>
        <v/>
      </c>
      <c r="AU339" s="96"/>
    </row>
    <row r="340" spans="1:47" ht="12.75" customHeight="1" x14ac:dyDescent="0.2">
      <c r="A340" s="96" t="str">
        <f>IFERROR(INDEX('2_Review &amp; Audit'!$F$6:$F$505,MATCH(ROW()-5,'2_Review &amp; Audit'!$AC$6:$AC$505,0)),"")</f>
        <v/>
      </c>
      <c r="B340" s="96" t="str">
        <f>IF($A340="","",INDEX('2_Review &amp; Audit'!$C$6:$C$505,MATCH(ROW()-5,'2_Review &amp; Audit'!$AC$6:$AC$505,0)))</f>
        <v/>
      </c>
      <c r="C340" s="96" t="str">
        <f>IF($A340="","",INDEX('2_Review &amp; Audit'!$D$6:$D$505,MATCH(ROW()-5,'2_Review &amp; Audit'!$AC$6:$AC$505,0)))</f>
        <v/>
      </c>
      <c r="D340" s="114" t="str">
        <f>IF($A340="","",INDEX('2_Review &amp; Audit'!$H$6:$H$505,MATCH(ROW()-5,'2_Review &amp; Audit'!$AC$6:$AC$505,0)))</f>
        <v/>
      </c>
      <c r="E340" s="108" t="str">
        <f>IF($A340="","",INDEX('2_Review &amp; Audit'!$M$6:$M$505,MATCH(ROW()-5,'2_Review &amp; Audit'!$AC$6:$AC$505,0)))</f>
        <v/>
      </c>
      <c r="F340" s="109" t="str">
        <f>IF($A340="","",IF(INDEX('2_Review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40" s="142" t="str">
        <f>IF(OR($A340="",$F340=0),"",ABS(INDEX('2_Review &amp; Audit'!$Q$6:$Q$505,MATCH(ROW()-5,'2_Review &amp; Audit'!$AC$6:$AC$505,0))/$F340))</f>
        <v/>
      </c>
      <c r="H340" s="142" t="str">
        <f>IF($A340="","",ABS(INDEX('2_Review &amp; Audit'!$Q$6:$Q$505,MATCH(ROW()-5,'2_Review &amp; Audit'!$AC$6:$AC$505,0))))</f>
        <v/>
      </c>
      <c r="I340" s="96" t="str">
        <f>IF($A340="","",INDEX('2_Review &amp; Audit'!$Y$6:$Y$505,MATCH(ROW()-5,'2_Review &amp; Audit'!$AC$6:$AC$505,0)))</f>
        <v/>
      </c>
      <c r="J340" s="110" t="str">
        <f>IF($A340="","",IFERROR(MATCH(ROW()-5,'2_Review &amp; Audit'!$AC$6:$AC$505,0)+5,""))</f>
        <v/>
      </c>
      <c r="K340" s="96" t="str" cm="1">
        <f t="array" ref="K340">IF($A340="","",IF($AU340&lt;&gt;"",IFERROR(MATCH($AU340,'2_Review &amp; Audit'!$H$6:$H$505,0)+5,""),IFERROR(MATCH(1,INDEX(('2_Review &amp; Audit'!$F$6:$F$505=$A340)*('2_Review &amp; Audit'!$I$6:$I$505&gt;=$E340-30)*('2_Review &amp; Audit'!$I$6:$I$505&lt;=$E340+30)*('2_Review &amp; Audit'!$R$6:$R$505&gt;0),0),0)+5,"")))</f>
        <v/>
      </c>
      <c r="L340" s="110" t="str" cm="1">
        <f t="array" ref="L340">IF($K340="","",INDEX('2_Review &amp; Audit'!$H:$H,$K340))</f>
        <v/>
      </c>
      <c r="M340" s="111" t="str">
        <f>IF($K340="","",INDEX('2_Review &amp; Audit'!$I:$I,$K340))</f>
        <v/>
      </c>
      <c r="N340" s="109" t="str" cm="1">
        <f t="array" ref="N340">IF($K340="","",MAX(0,INDEX('2_Review &amp; Audit'!$R:$R,$K340)-SUMIFS($O$7:O339,$K$7:K339,$K340)))</f>
        <v/>
      </c>
      <c r="O340" s="109" t="str">
        <f>IF(OR($K340="",$N340="",$F340=""),"",MIN($F340,$N340))</f>
        <v/>
      </c>
      <c r="P340" s="112" t="str">
        <f>IF($O340="","",$O340*$G340)</f>
        <v/>
      </c>
      <c r="Q340" s="112" t="str">
        <f>IF($M340="","",$H340-IF($P340="",0,$P340)-IF($Y340="",0,$Y340)-IF($AH340="",0,$AH340)-IF($AQ340="",0,$AQ340))</f>
        <v/>
      </c>
      <c r="R340" s="112" t="str">
        <f t="shared" si="49"/>
        <v/>
      </c>
      <c r="S340" s="96" t="str">
        <f>IF($M340="","",MAX(0,N($F340)-N($O340)))</f>
        <v/>
      </c>
      <c r="T340" s="96" t="str" cm="1">
        <f t="array" ref="T340">IF(OR($D340="",$S340="",N($S340)&lt;=0),"",IFERROR(MATCH(1,INDEX(('2_Review &amp; Audit'!$F$6:$F$505=$A340)*('2_Review &amp; Audit'!$I$6:$I$505&gt;=$E340-30)*('2_Review &amp; Audit'!$I$6:$I$505&lt;=$E340+30)*('2_Review &amp; Audit'!$R$6:$R$505&gt;0)*(ROW('2_Review &amp; Audit'!$R$6:$R$505)&gt;$K340),0),0)+5,""))</f>
        <v/>
      </c>
      <c r="U340" s="96" t="str" cm="1">
        <f t="array" ref="U340">IF($T340="","",INDEX('2_Review &amp; Audit'!$H:$H,$T340))</f>
        <v/>
      </c>
      <c r="V340" s="96" t="str">
        <f t="array" ref="V340">IF($T340="","",INDEX('2_Review &amp; Audit'!$I:$I,$T340))</f>
        <v/>
      </c>
      <c r="W340" s="96" t="str">
        <f t="array" ref="W340">IF($T340="","",MAX(0,INDEX('2_Review &amp; Audit'!$H:$H,$T340)-SUMIFS($X$7:X339,$T$7:T339,$T340)))</f>
        <v/>
      </c>
      <c r="X340" s="96" t="str">
        <f t="shared" si="46"/>
        <v/>
      </c>
      <c r="Y340" s="117" t="str">
        <f>IF($X340="","",$X340*$G340)</f>
        <v/>
      </c>
      <c r="Z340" s="117" t="str">
        <f>IF($T340="","",$H340-IF($P340="",0,$P340)-IF($Y340="",0,$Y340))</f>
        <v/>
      </c>
      <c r="AA340" s="117" t="str">
        <f t="shared" si="47"/>
        <v/>
      </c>
      <c r="AB340" s="96" t="str">
        <f t="shared" si="50"/>
        <v/>
      </c>
      <c r="AC340" s="96" t="str">
        <f>IF(OR($D340="",$AB340="",N($AB340)&lt;=0),"",IFERROR(MATCH(1,INDEX(('2_Review &amp; Audit'!$F$6:$F$505=$A340)*('2_Review &amp; Audit'!$I$6:$I$505&gt;=$E340-30)*('2_Review &amp; Audit'!$I$6:$I$505&lt;=$E340+30)*('2_Review &amp; Audit'!$R$6:$R$505&gt;0)*(ROW('2_Review &amp; Audit'!$R$6:$R$505)&gt;$T340),0),0)+5,""))</f>
        <v/>
      </c>
      <c r="AD340" s="96" t="str" cm="1">
        <f t="array" ref="AD340">IF($AC340="","",INDEX('2_Review &amp; Audit'!$H:$H,$AC340))</f>
        <v/>
      </c>
      <c r="AE340" s="108" t="str">
        <f>IF($AC340="","",INDEX('2_Review &amp; Audit'!$I:$I,$AC340))</f>
        <v/>
      </c>
      <c r="AF340" s="96" t="str">
        <f>IF($AC340="","",MAX(0,INDEX('2_Review &amp; Audit'!$H:$H,$AC340)-SUMIFS($AG$7:AG339,$AC$7:AC339,$AC340)))</f>
        <v/>
      </c>
      <c r="AG340" s="96" t="str">
        <f>IF(OR($D340="",$AB340="",$AF340=""),"",MIN($AB340,$AF340))</f>
        <v/>
      </c>
      <c r="AH340" s="117" t="str">
        <f>IF($AG340="","",$AG340*$G340)</f>
        <v/>
      </c>
      <c r="AI340" s="117" t="str">
        <f>IF($AC340="","",$H340-IF($P340="",0,$P340)-IF($Y340="",0,$Y340)-IF($AH340="",0,$AH340))</f>
        <v/>
      </c>
      <c r="AJ340" s="117" t="str">
        <f t="shared" si="48"/>
        <v/>
      </c>
      <c r="AK340" s="96" t="str">
        <f t="shared" si="51"/>
        <v/>
      </c>
      <c r="AL340" s="96" t="str" cm="1">
        <f t="array" ref="AL340">IF(OR($D340="",$AK340="",N($AK340)&lt;=0),"",IFERROR(MATCH(1,INDEX(('2_Review &amp; Audit'!$F$6:$F$505=$A340)*('2_Review &amp; Audit'!$I$6:$I$505&gt;=$E340-30)*('2_Review &amp; Audit'!$I$6:$I$505&lt;=$E340+30)*('2_Review &amp; Audit'!$R$6:$R$505&gt;0)*(ROW('2_Review &amp; Audit'!$R$6:$R$505)&gt;$AC340),0),0)+5,""))</f>
        <v/>
      </c>
      <c r="AM340" s="96" t="str">
        <f>IF($AL340="","",INDEX('2_Review &amp; Audit'!$H:$H,$AL340))</f>
        <v/>
      </c>
      <c r="AN340" s="108" t="str">
        <f>IF($AL340="","",INDEX('2_Review &amp; Audit'!$I:$I,$AL340))</f>
        <v/>
      </c>
      <c r="AO340" s="96" t="str">
        <f>IF($AL340="","",MAX(0,INDEX('2_Review &amp; Audit'!$H:$H,$AL340)-SUMIFS($AP$7:AP339,$AL$7:AL339,$AL340)))</f>
        <v/>
      </c>
      <c r="AP340" s="96" t="str">
        <f>IF(OR($D340="",$AK340="",$AO340=""),"",MIN($AK340,$AO340))</f>
        <v/>
      </c>
      <c r="AQ340" s="117" t="str">
        <f>IF($AP340="","",$AP340*$G340)</f>
        <v/>
      </c>
      <c r="AR340" s="117" t="str">
        <f>IF($AL340="","",$H340-IF($P340="",0,$P340)-IF($Y340="",0,$Y340)-IF($AH340="",0,$AH340)-IF($AQ340="",0,$AQ340))</f>
        <v/>
      </c>
      <c r="AS340" s="117" t="str">
        <f t="shared" si="52"/>
        <v/>
      </c>
      <c r="AT340" s="96" t="str">
        <f t="shared" si="53"/>
        <v/>
      </c>
      <c r="AU340" s="96"/>
    </row>
    <row r="341" spans="1:47" ht="12.75" customHeight="1" x14ac:dyDescent="0.2">
      <c r="A341" s="96" t="str">
        <f>IFERROR(INDEX('2_Review &amp; Audit'!$F$6:$F$505,MATCH(ROW()-5,'2_Review &amp; Audit'!$AC$6:$AC$505,0)),"")</f>
        <v/>
      </c>
      <c r="B341" s="96" t="str">
        <f>IF($A341="","",INDEX('2_Review &amp; Audit'!$C$6:$C$505,MATCH(ROW()-5,'2_Review &amp; Audit'!$AC$6:$AC$505,0)))</f>
        <v/>
      </c>
      <c r="C341" s="96" t="str">
        <f>IF($A341="","",INDEX('2_Review &amp; Audit'!$D$6:$D$505,MATCH(ROW()-5,'2_Review &amp; Audit'!$AC$6:$AC$505,0)))</f>
        <v/>
      </c>
      <c r="D341" s="114" t="str">
        <f>IF($A341="","",INDEX('2_Review &amp; Audit'!$H$6:$H$505,MATCH(ROW()-5,'2_Review &amp; Audit'!$AC$6:$AC$505,0)))</f>
        <v/>
      </c>
      <c r="E341" s="108" t="str">
        <f>IF($A341="","",INDEX('2_Review &amp; Audit'!$M$6:$M$505,MATCH(ROW()-5,'2_Review &amp; Audit'!$AC$6:$AC$505,0)))</f>
        <v/>
      </c>
      <c r="F341" s="109" t="str">
        <f>IF($A341="","",IF(INDEX('2_Review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41" s="142" t="str">
        <f>IF(OR($A341="",$F341=0),"",ABS(INDEX('2_Review &amp; Audit'!$Q$6:$Q$505,MATCH(ROW()-5,'2_Review &amp; Audit'!$AC$6:$AC$505,0))/$F341))</f>
        <v/>
      </c>
      <c r="H341" s="142" t="str">
        <f>IF($A341="","",ABS(INDEX('2_Review &amp; Audit'!$Q$6:$Q$505,MATCH(ROW()-5,'2_Review &amp; Audit'!$AC$6:$AC$505,0))))</f>
        <v/>
      </c>
      <c r="I341" s="96" t="str">
        <f>IF($A341="","",INDEX('2_Review &amp; Audit'!$Y$6:$Y$505,MATCH(ROW()-5,'2_Review &amp; Audit'!$AC$6:$AC$505,0)))</f>
        <v/>
      </c>
      <c r="J341" s="110" t="str">
        <f>IF($A341="","",IFERROR(MATCH(ROW()-5,'2_Review &amp; Audit'!$AC$6:$AC$505,0)+5,""))</f>
        <v/>
      </c>
      <c r="K341" s="96" t="str" cm="1">
        <f t="array" ref="K341">IF($A341="","",IF($AU341&lt;&gt;"",IFERROR(MATCH($AU341,'2_Review &amp; Audit'!$H$6:$H$505,0)+5,""),IFERROR(MATCH(1,INDEX(('2_Review &amp; Audit'!$F$6:$F$505=$A341)*('2_Review &amp; Audit'!$I$6:$I$505&gt;=$E341-30)*('2_Review &amp; Audit'!$I$6:$I$505&lt;=$E341+30)*('2_Review &amp; Audit'!$R$6:$R$505&gt;0),0),0)+5,"")))</f>
        <v/>
      </c>
      <c r="L341" s="110" t="str" cm="1">
        <f t="array" ref="L341">IF($K341="","",INDEX('2_Review &amp; Audit'!$H:$H,$K341))</f>
        <v/>
      </c>
      <c r="M341" s="111" t="str">
        <f>IF($K341="","",INDEX('2_Review &amp; Audit'!$I:$I,$K341))</f>
        <v/>
      </c>
      <c r="N341" s="109" t="str" cm="1">
        <f t="array" ref="N341">IF($K341="","",MAX(0,INDEX('2_Review &amp; Audit'!$R:$R,$K341)-SUMIFS($O$7:O340,$K$7:K340,$K341)))</f>
        <v/>
      </c>
      <c r="O341" s="109" t="str">
        <f>IF(OR($K341="",$N341="",$F341=""),"",MIN($F341,$N341))</f>
        <v/>
      </c>
      <c r="P341" s="112" t="str">
        <f>IF($O341="","",$O341*$G341)</f>
        <v/>
      </c>
      <c r="Q341" s="112" t="str">
        <f>IF($M341="","",$H341-IF($P341="",0,$P341)-IF($Y341="",0,$Y341)-IF($AH341="",0,$AH341)-IF($AQ341="",0,$AQ341))</f>
        <v/>
      </c>
      <c r="R341" s="112" t="str">
        <f t="shared" si="49"/>
        <v/>
      </c>
      <c r="S341" s="96" t="str">
        <f>IF($M341="","",MAX(0,N($F341)-N($O341)))</f>
        <v/>
      </c>
      <c r="T341" s="96" t="str" cm="1">
        <f t="array" ref="T341">IF(OR($D341="",$S341="",N($S341)&lt;=0),"",IFERROR(MATCH(1,INDEX(('2_Review &amp; Audit'!$F$6:$F$505=$A341)*('2_Review &amp; Audit'!$I$6:$I$505&gt;=$E341-30)*('2_Review &amp; Audit'!$I$6:$I$505&lt;=$E341+30)*('2_Review &amp; Audit'!$R$6:$R$505&gt;0)*(ROW('2_Review &amp; Audit'!$R$6:$R$505)&gt;$K341),0),0)+5,""))</f>
        <v/>
      </c>
      <c r="U341" s="96" t="str" cm="1">
        <f t="array" ref="U341">IF($T341="","",INDEX('2_Review &amp; Audit'!$H:$H,$T341))</f>
        <v/>
      </c>
      <c r="V341" s="96" t="str">
        <f t="array" ref="V341">IF($T341="","",INDEX('2_Review &amp; Audit'!$I:$I,$T341))</f>
        <v/>
      </c>
      <c r="W341" s="96" t="str">
        <f t="array" ref="W341">IF($T341="","",MAX(0,INDEX('2_Review &amp; Audit'!$H:$H,$T341)-SUMIFS($X$7:X340,$T$7:T340,$T341)))</f>
        <v/>
      </c>
      <c r="X341" s="96" t="str">
        <f t="shared" si="46"/>
        <v/>
      </c>
      <c r="Y341" s="117" t="str">
        <f>IF($X341="","",$X341*$G341)</f>
        <v/>
      </c>
      <c r="Z341" s="117" t="str">
        <f>IF($T341="","",$H341-IF($P341="",0,$P341)-IF($Y341="",0,$Y341))</f>
        <v/>
      </c>
      <c r="AA341" s="117" t="str">
        <f t="shared" si="47"/>
        <v/>
      </c>
      <c r="AB341" s="96" t="str">
        <f t="shared" si="50"/>
        <v/>
      </c>
      <c r="AC341" s="96" t="str">
        <f>IF(OR($D341="",$AB341="",N($AB341)&lt;=0),"",IFERROR(MATCH(1,INDEX(('2_Review &amp; Audit'!$F$6:$F$505=$A341)*('2_Review &amp; Audit'!$I$6:$I$505&gt;=$E341-30)*('2_Review &amp; Audit'!$I$6:$I$505&lt;=$E341+30)*('2_Review &amp; Audit'!$R$6:$R$505&gt;0)*(ROW('2_Review &amp; Audit'!$R$6:$R$505)&gt;$T341),0),0)+5,""))</f>
        <v/>
      </c>
      <c r="AD341" s="96" t="str" cm="1">
        <f t="array" ref="AD341">IF($AC341="","",INDEX('2_Review &amp; Audit'!$H:$H,$AC341))</f>
        <v/>
      </c>
      <c r="AE341" s="108" t="str">
        <f>IF($AC341="","",INDEX('2_Review &amp; Audit'!$I:$I,$AC341))</f>
        <v/>
      </c>
      <c r="AF341" s="96" t="str">
        <f>IF($AC341="","",MAX(0,INDEX('2_Review &amp; Audit'!$H:$H,$AC341)-SUMIFS($AG$7:AG340,$AC$7:AC340,$AC341)))</f>
        <v/>
      </c>
      <c r="AG341" s="96" t="str">
        <f>IF(OR($D341="",$AB341="",$AF341=""),"",MIN($AB341,$AF341))</f>
        <v/>
      </c>
      <c r="AH341" s="117" t="str">
        <f>IF($AG341="","",$AG341*$G341)</f>
        <v/>
      </c>
      <c r="AI341" s="117" t="str">
        <f>IF($AC341="","",$H341-IF($P341="",0,$P341)-IF($Y341="",0,$Y341)-IF($AH341="",0,$AH341))</f>
        <v/>
      </c>
      <c r="AJ341" s="117" t="str">
        <f t="shared" si="48"/>
        <v/>
      </c>
      <c r="AK341" s="96" t="str">
        <f t="shared" si="51"/>
        <v/>
      </c>
      <c r="AL341" s="96" t="str" cm="1">
        <f t="array" ref="AL341">IF(OR($D341="",$AK341="",N($AK341)&lt;=0),"",IFERROR(MATCH(1,INDEX(('2_Review &amp; Audit'!$F$6:$F$505=$A341)*('2_Review &amp; Audit'!$I$6:$I$505&gt;=$E341-30)*('2_Review &amp; Audit'!$I$6:$I$505&lt;=$E341+30)*('2_Review &amp; Audit'!$R$6:$R$505&gt;0)*(ROW('2_Review &amp; Audit'!$R$6:$R$505)&gt;$AC341),0),0)+5,""))</f>
        <v/>
      </c>
      <c r="AM341" s="96" t="str">
        <f>IF($AL341="","",INDEX('2_Review &amp; Audit'!$H:$H,$AL341))</f>
        <v/>
      </c>
      <c r="AN341" s="108" t="str">
        <f>IF($AL341="","",INDEX('2_Review &amp; Audit'!$I:$I,$AL341))</f>
        <v/>
      </c>
      <c r="AO341" s="96" t="str">
        <f>IF($AL341="","",MAX(0,INDEX('2_Review &amp; Audit'!$H:$H,$AL341)-SUMIFS($AP$7:AP340,$AL$7:AL340,$AL341)))</f>
        <v/>
      </c>
      <c r="AP341" s="96" t="str">
        <f>IF(OR($D341="",$AK341="",$AO341=""),"",MIN($AK341,$AO341))</f>
        <v/>
      </c>
      <c r="AQ341" s="117" t="str">
        <f>IF($AP341="","",$AP341*$G341)</f>
        <v/>
      </c>
      <c r="AR341" s="117" t="str">
        <f>IF($AL341="","",$H341-IF($P341="",0,$P341)-IF($Y341="",0,$Y341)-IF($AH341="",0,$AH341)-IF($AQ341="",0,$AQ341))</f>
        <v/>
      </c>
      <c r="AS341" s="117" t="str">
        <f t="shared" si="52"/>
        <v/>
      </c>
      <c r="AT341" s="96" t="str">
        <f t="shared" si="53"/>
        <v/>
      </c>
      <c r="AU341" s="96"/>
    </row>
    <row r="342" spans="1:47" ht="12.75" customHeight="1" x14ac:dyDescent="0.2">
      <c r="A342" s="96" t="str">
        <f>IFERROR(INDEX('2_Review &amp; Audit'!$F$6:$F$505,MATCH(ROW()-5,'2_Review &amp; Audit'!$AC$6:$AC$505,0)),"")</f>
        <v/>
      </c>
      <c r="B342" s="96" t="str">
        <f>IF($A342="","",INDEX('2_Review &amp; Audit'!$C$6:$C$505,MATCH(ROW()-5,'2_Review &amp; Audit'!$AC$6:$AC$505,0)))</f>
        <v/>
      </c>
      <c r="C342" s="96" t="str">
        <f>IF($A342="","",INDEX('2_Review &amp; Audit'!$D$6:$D$505,MATCH(ROW()-5,'2_Review &amp; Audit'!$AC$6:$AC$505,0)))</f>
        <v/>
      </c>
      <c r="D342" s="114" t="str">
        <f>IF($A342="","",INDEX('2_Review &amp; Audit'!$H$6:$H$505,MATCH(ROW()-5,'2_Review &amp; Audit'!$AC$6:$AC$505,0)))</f>
        <v/>
      </c>
      <c r="E342" s="108" t="str">
        <f>IF($A342="","",INDEX('2_Review &amp; Audit'!$M$6:$M$505,MATCH(ROW()-5,'2_Review &amp; Audit'!$AC$6:$AC$505,0)))</f>
        <v/>
      </c>
      <c r="F342" s="109" t="str">
        <f>IF($A342="","",IF(INDEX('2_Review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42" s="142" t="str">
        <f>IF(OR($A342="",$F342=0),"",ABS(INDEX('2_Review &amp; Audit'!$Q$6:$Q$505,MATCH(ROW()-5,'2_Review &amp; Audit'!$AC$6:$AC$505,0))/$F342))</f>
        <v/>
      </c>
      <c r="H342" s="142" t="str">
        <f>IF($A342="","",ABS(INDEX('2_Review &amp; Audit'!$Q$6:$Q$505,MATCH(ROW()-5,'2_Review &amp; Audit'!$AC$6:$AC$505,0))))</f>
        <v/>
      </c>
      <c r="I342" s="96" t="str">
        <f>IF($A342="","",INDEX('2_Review &amp; Audit'!$Y$6:$Y$505,MATCH(ROW()-5,'2_Review &amp; Audit'!$AC$6:$AC$505,0)))</f>
        <v/>
      </c>
      <c r="J342" s="110" t="str">
        <f>IF($A342="","",IFERROR(MATCH(ROW()-5,'2_Review &amp; Audit'!$AC$6:$AC$505,0)+5,""))</f>
        <v/>
      </c>
      <c r="K342" s="96" t="str" cm="1">
        <f t="array" ref="K342">IF($A342="","",IF($AU342&lt;&gt;"",IFERROR(MATCH($AU342,'2_Review &amp; Audit'!$H$6:$H$505,0)+5,""),IFERROR(MATCH(1,INDEX(('2_Review &amp; Audit'!$F$6:$F$505=$A342)*('2_Review &amp; Audit'!$I$6:$I$505&gt;=$E342-30)*('2_Review &amp; Audit'!$I$6:$I$505&lt;=$E342+30)*('2_Review &amp; Audit'!$R$6:$R$505&gt;0),0),0)+5,"")))</f>
        <v/>
      </c>
      <c r="L342" s="110" t="str" cm="1">
        <f t="array" ref="L342">IF($K342="","",INDEX('2_Review &amp; Audit'!$H:$H,$K342))</f>
        <v/>
      </c>
      <c r="M342" s="111" t="str">
        <f>IF($K342="","",INDEX('2_Review &amp; Audit'!$I:$I,$K342))</f>
        <v/>
      </c>
      <c r="N342" s="109" t="str" cm="1">
        <f t="array" ref="N342">IF($K342="","",MAX(0,INDEX('2_Review &amp; Audit'!$R:$R,$K342)-SUMIFS($O$7:O341,$K$7:K341,$K342)))</f>
        <v/>
      </c>
      <c r="O342" s="109" t="str">
        <f>IF(OR($K342="",$N342="",$F342=""),"",MIN($F342,$N342))</f>
        <v/>
      </c>
      <c r="P342" s="112" t="str">
        <f>IF($O342="","",$O342*$G342)</f>
        <v/>
      </c>
      <c r="Q342" s="112" t="str">
        <f>IF($M342="","",$H342-IF($P342="",0,$P342)-IF($Y342="",0,$Y342)-IF($AH342="",0,$AH342)-IF($AQ342="",0,$AQ342))</f>
        <v/>
      </c>
      <c r="R342" s="112" t="str">
        <f t="shared" si="49"/>
        <v/>
      </c>
      <c r="S342" s="96" t="str">
        <f>IF($M342="","",MAX(0,N($F342)-N($O342)))</f>
        <v/>
      </c>
      <c r="T342" s="96" t="str" cm="1">
        <f t="array" ref="T342">IF(OR($D342="",$S342="",N($S342)&lt;=0),"",IFERROR(MATCH(1,INDEX(('2_Review &amp; Audit'!$F$6:$F$505=$A342)*('2_Review &amp; Audit'!$I$6:$I$505&gt;=$E342-30)*('2_Review &amp; Audit'!$I$6:$I$505&lt;=$E342+30)*('2_Review &amp; Audit'!$R$6:$R$505&gt;0)*(ROW('2_Review &amp; Audit'!$R$6:$R$505)&gt;$K342),0),0)+5,""))</f>
        <v/>
      </c>
      <c r="U342" s="96" t="str" cm="1">
        <f t="array" ref="U342">IF($T342="","",INDEX('2_Review &amp; Audit'!$H:$H,$T342))</f>
        <v/>
      </c>
      <c r="V342" s="96" t="str">
        <f t="array" ref="V342">IF($T342="","",INDEX('2_Review &amp; Audit'!$I:$I,$T342))</f>
        <v/>
      </c>
      <c r="W342" s="96" t="str">
        <f t="array" ref="W342">IF($T342="","",MAX(0,INDEX('2_Review &amp; Audit'!$H:$H,$T342)-SUMIFS($X$7:X341,$T$7:T341,$T342)))</f>
        <v/>
      </c>
      <c r="X342" s="96" t="str">
        <f t="shared" si="46"/>
        <v/>
      </c>
      <c r="Y342" s="117" t="str">
        <f>IF($X342="","",$X342*$G342)</f>
        <v/>
      </c>
      <c r="Z342" s="117" t="str">
        <f>IF($T342="","",$H342-IF($P342="",0,$P342)-IF($Y342="",0,$Y342))</f>
        <v/>
      </c>
      <c r="AA342" s="117" t="str">
        <f t="shared" si="47"/>
        <v/>
      </c>
      <c r="AB342" s="96" t="str">
        <f t="shared" si="50"/>
        <v/>
      </c>
      <c r="AC342" s="96" t="str">
        <f>IF(OR($D342="",$AB342="",N($AB342)&lt;=0),"",IFERROR(MATCH(1,INDEX(('2_Review &amp; Audit'!$F$6:$F$505=$A342)*('2_Review &amp; Audit'!$I$6:$I$505&gt;=$E342-30)*('2_Review &amp; Audit'!$I$6:$I$505&lt;=$E342+30)*('2_Review &amp; Audit'!$R$6:$R$505&gt;0)*(ROW('2_Review &amp; Audit'!$R$6:$R$505)&gt;$T342),0),0)+5,""))</f>
        <v/>
      </c>
      <c r="AD342" s="96" t="str" cm="1">
        <f t="array" ref="AD342">IF($AC342="","",INDEX('2_Review &amp; Audit'!$H:$H,$AC342))</f>
        <v/>
      </c>
      <c r="AE342" s="108" t="str">
        <f>IF($AC342="","",INDEX('2_Review &amp; Audit'!$I:$I,$AC342))</f>
        <v/>
      </c>
      <c r="AF342" s="96" t="str">
        <f>IF($AC342="","",MAX(0,INDEX('2_Review &amp; Audit'!$H:$H,$AC342)-SUMIFS($AG$7:AG341,$AC$7:AC341,$AC342)))</f>
        <v/>
      </c>
      <c r="AG342" s="96" t="str">
        <f>IF(OR($D342="",$AB342="",$AF342=""),"",MIN($AB342,$AF342))</f>
        <v/>
      </c>
      <c r="AH342" s="117" t="str">
        <f>IF($AG342="","",$AG342*$G342)</f>
        <v/>
      </c>
      <c r="AI342" s="117" t="str">
        <f>IF($AC342="","",$H342-IF($P342="",0,$P342)-IF($Y342="",0,$Y342)-IF($AH342="",0,$AH342))</f>
        <v/>
      </c>
      <c r="AJ342" s="117" t="str">
        <f t="shared" si="48"/>
        <v/>
      </c>
      <c r="AK342" s="96" t="str">
        <f t="shared" si="51"/>
        <v/>
      </c>
      <c r="AL342" s="96" t="str" cm="1">
        <f t="array" ref="AL342">IF(OR($D342="",$AK342="",N($AK342)&lt;=0),"",IFERROR(MATCH(1,INDEX(('2_Review &amp; Audit'!$F$6:$F$505=$A342)*('2_Review &amp; Audit'!$I$6:$I$505&gt;=$E342-30)*('2_Review &amp; Audit'!$I$6:$I$505&lt;=$E342+30)*('2_Review &amp; Audit'!$R$6:$R$505&gt;0)*(ROW('2_Review &amp; Audit'!$R$6:$R$505)&gt;$AC342),0),0)+5,""))</f>
        <v/>
      </c>
      <c r="AM342" s="96" t="str">
        <f>IF($AL342="","",INDEX('2_Review &amp; Audit'!$H:$H,$AL342))</f>
        <v/>
      </c>
      <c r="AN342" s="108" t="str">
        <f>IF($AL342="","",INDEX('2_Review &amp; Audit'!$I:$I,$AL342))</f>
        <v/>
      </c>
      <c r="AO342" s="96" t="str">
        <f>IF($AL342="","",MAX(0,INDEX('2_Review &amp; Audit'!$H:$H,$AL342)-SUMIFS($AP$7:AP341,$AL$7:AL341,$AL342)))</f>
        <v/>
      </c>
      <c r="AP342" s="96" t="str">
        <f>IF(OR($D342="",$AK342="",$AO342=""),"",MIN($AK342,$AO342))</f>
        <v/>
      </c>
      <c r="AQ342" s="117" t="str">
        <f>IF($AP342="","",$AP342*$G342)</f>
        <v/>
      </c>
      <c r="AR342" s="117" t="str">
        <f>IF($AL342="","",$H342-IF($P342="",0,$P342)-IF($Y342="",0,$Y342)-IF($AH342="",0,$AH342)-IF($AQ342="",0,$AQ342))</f>
        <v/>
      </c>
      <c r="AS342" s="117" t="str">
        <f t="shared" si="52"/>
        <v/>
      </c>
      <c r="AT342" s="96" t="str">
        <f t="shared" si="53"/>
        <v/>
      </c>
      <c r="AU342" s="96"/>
    </row>
    <row r="343" spans="1:47" ht="12.75" customHeight="1" x14ac:dyDescent="0.2">
      <c r="A343" s="96" t="str">
        <f>IFERROR(INDEX('2_Review &amp; Audit'!$F$6:$F$505,MATCH(ROW()-5,'2_Review &amp; Audit'!$AC$6:$AC$505,0)),"")</f>
        <v/>
      </c>
      <c r="B343" s="96" t="str">
        <f>IF($A343="","",INDEX('2_Review &amp; Audit'!$C$6:$C$505,MATCH(ROW()-5,'2_Review &amp; Audit'!$AC$6:$AC$505,0)))</f>
        <v/>
      </c>
      <c r="C343" s="96" t="str">
        <f>IF($A343="","",INDEX('2_Review &amp; Audit'!$D$6:$D$505,MATCH(ROW()-5,'2_Review &amp; Audit'!$AC$6:$AC$505,0)))</f>
        <v/>
      </c>
      <c r="D343" s="114" t="str">
        <f>IF($A343="","",INDEX('2_Review &amp; Audit'!$H$6:$H$505,MATCH(ROW()-5,'2_Review &amp; Audit'!$AC$6:$AC$505,0)))</f>
        <v/>
      </c>
      <c r="E343" s="108" t="str">
        <f>IF($A343="","",INDEX('2_Review &amp; Audit'!$M$6:$M$505,MATCH(ROW()-5,'2_Review &amp; Audit'!$AC$6:$AC$505,0)))</f>
        <v/>
      </c>
      <c r="F343" s="109" t="str">
        <f>IF($A343="","",IF(INDEX('2_Review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43" s="142" t="str">
        <f>IF(OR($A343="",$F343=0),"",ABS(INDEX('2_Review &amp; Audit'!$Q$6:$Q$505,MATCH(ROW()-5,'2_Review &amp; Audit'!$AC$6:$AC$505,0))/$F343))</f>
        <v/>
      </c>
      <c r="H343" s="142" t="str">
        <f>IF($A343="","",ABS(INDEX('2_Review &amp; Audit'!$Q$6:$Q$505,MATCH(ROW()-5,'2_Review &amp; Audit'!$AC$6:$AC$505,0))))</f>
        <v/>
      </c>
      <c r="I343" s="96" t="str">
        <f>IF($A343="","",INDEX('2_Review &amp; Audit'!$Y$6:$Y$505,MATCH(ROW()-5,'2_Review &amp; Audit'!$AC$6:$AC$505,0)))</f>
        <v/>
      </c>
      <c r="J343" s="110" t="str">
        <f>IF($A343="","",IFERROR(MATCH(ROW()-5,'2_Review &amp; Audit'!$AC$6:$AC$505,0)+5,""))</f>
        <v/>
      </c>
      <c r="K343" s="96" t="str" cm="1">
        <f t="array" ref="K343">IF($A343="","",IF($AU343&lt;&gt;"",IFERROR(MATCH($AU343,'2_Review &amp; Audit'!$H$6:$H$505,0)+5,""),IFERROR(MATCH(1,INDEX(('2_Review &amp; Audit'!$F$6:$F$505=$A343)*('2_Review &amp; Audit'!$I$6:$I$505&gt;=$E343-30)*('2_Review &amp; Audit'!$I$6:$I$505&lt;=$E343+30)*('2_Review &amp; Audit'!$R$6:$R$505&gt;0),0),0)+5,"")))</f>
        <v/>
      </c>
      <c r="L343" s="110" t="str" cm="1">
        <f t="array" ref="L343">IF($K343="","",INDEX('2_Review &amp; Audit'!$H:$H,$K343))</f>
        <v/>
      </c>
      <c r="M343" s="111" t="str">
        <f>IF($K343="","",INDEX('2_Review &amp; Audit'!$I:$I,$K343))</f>
        <v/>
      </c>
      <c r="N343" s="109" t="str" cm="1">
        <f t="array" ref="N343">IF($K343="","",MAX(0,INDEX('2_Review &amp; Audit'!$R:$R,$K343)-SUMIFS($O$7:O342,$K$7:K342,$K343)))</f>
        <v/>
      </c>
      <c r="O343" s="109" t="str">
        <f>IF(OR($K343="",$N343="",$F343=""),"",MIN($F343,$N343))</f>
        <v/>
      </c>
      <c r="P343" s="112" t="str">
        <f>IF($O343="","",$O343*$G343)</f>
        <v/>
      </c>
      <c r="Q343" s="112" t="str">
        <f>IF($M343="","",$H343-IF($P343="",0,$P343)-IF($Y343="",0,$Y343)-IF($AH343="",0,$AH343)-IF($AQ343="",0,$AQ343))</f>
        <v/>
      </c>
      <c r="R343" s="112" t="str">
        <f t="shared" si="49"/>
        <v/>
      </c>
      <c r="S343" s="96" t="str">
        <f>IF($M343="","",MAX(0,N($F343)-N($O343)))</f>
        <v/>
      </c>
      <c r="T343" s="96" t="str" cm="1">
        <f t="array" ref="T343">IF(OR($D343="",$S343="",N($S343)&lt;=0),"",IFERROR(MATCH(1,INDEX(('2_Review &amp; Audit'!$F$6:$F$505=$A343)*('2_Review &amp; Audit'!$I$6:$I$505&gt;=$E343-30)*('2_Review &amp; Audit'!$I$6:$I$505&lt;=$E343+30)*('2_Review &amp; Audit'!$R$6:$R$505&gt;0)*(ROW('2_Review &amp; Audit'!$R$6:$R$505)&gt;$K343),0),0)+5,""))</f>
        <v/>
      </c>
      <c r="U343" s="96" t="str" cm="1">
        <f t="array" ref="U343">IF($T343="","",INDEX('2_Review &amp; Audit'!$H:$H,$T343))</f>
        <v/>
      </c>
      <c r="V343" s="96" t="str">
        <f t="array" ref="V343">IF($T343="","",INDEX('2_Review &amp; Audit'!$I:$I,$T343))</f>
        <v/>
      </c>
      <c r="W343" s="96" t="str">
        <f t="array" ref="W343">IF($T343="","",MAX(0,INDEX('2_Review &amp; Audit'!$H:$H,$T343)-SUMIFS($X$7:X342,$T$7:T342,$T343)))</f>
        <v/>
      </c>
      <c r="X343" s="96" t="str">
        <f t="shared" si="46"/>
        <v/>
      </c>
      <c r="Y343" s="117" t="str">
        <f>IF($X343="","",$X343*$G343)</f>
        <v/>
      </c>
      <c r="Z343" s="117" t="str">
        <f>IF($T343="","",$H343-IF($P343="",0,$P343)-IF($Y343="",0,$Y343))</f>
        <v/>
      </c>
      <c r="AA343" s="117" t="str">
        <f t="shared" si="47"/>
        <v/>
      </c>
      <c r="AB343" s="96" t="str">
        <f t="shared" si="50"/>
        <v/>
      </c>
      <c r="AC343" s="96" t="str">
        <f>IF(OR($D343="",$AB343="",N($AB343)&lt;=0),"",IFERROR(MATCH(1,INDEX(('2_Review &amp; Audit'!$F$6:$F$505=$A343)*('2_Review &amp; Audit'!$I$6:$I$505&gt;=$E343-30)*('2_Review &amp; Audit'!$I$6:$I$505&lt;=$E343+30)*('2_Review &amp; Audit'!$R$6:$R$505&gt;0)*(ROW('2_Review &amp; Audit'!$R$6:$R$505)&gt;$T343),0),0)+5,""))</f>
        <v/>
      </c>
      <c r="AD343" s="96" t="str" cm="1">
        <f t="array" ref="AD343">IF($AC343="","",INDEX('2_Review &amp; Audit'!$H:$H,$AC343))</f>
        <v/>
      </c>
      <c r="AE343" s="108" t="str">
        <f>IF($AC343="","",INDEX('2_Review &amp; Audit'!$I:$I,$AC343))</f>
        <v/>
      </c>
      <c r="AF343" s="96" t="str">
        <f>IF($AC343="","",MAX(0,INDEX('2_Review &amp; Audit'!$H:$H,$AC343)-SUMIFS($AG$7:AG342,$AC$7:AC342,$AC343)))</f>
        <v/>
      </c>
      <c r="AG343" s="96" t="str">
        <f>IF(OR($D343="",$AB343="",$AF343=""),"",MIN($AB343,$AF343))</f>
        <v/>
      </c>
      <c r="AH343" s="117" t="str">
        <f>IF($AG343="","",$AG343*$G343)</f>
        <v/>
      </c>
      <c r="AI343" s="117" t="str">
        <f>IF($AC343="","",$H343-IF($P343="",0,$P343)-IF($Y343="",0,$Y343)-IF($AH343="",0,$AH343))</f>
        <v/>
      </c>
      <c r="AJ343" s="117" t="str">
        <f t="shared" si="48"/>
        <v/>
      </c>
      <c r="AK343" s="96" t="str">
        <f t="shared" si="51"/>
        <v/>
      </c>
      <c r="AL343" s="96" t="str" cm="1">
        <f t="array" ref="AL343">IF(OR($D343="",$AK343="",N($AK343)&lt;=0),"",IFERROR(MATCH(1,INDEX(('2_Review &amp; Audit'!$F$6:$F$505=$A343)*('2_Review &amp; Audit'!$I$6:$I$505&gt;=$E343-30)*('2_Review &amp; Audit'!$I$6:$I$505&lt;=$E343+30)*('2_Review &amp; Audit'!$R$6:$R$505&gt;0)*(ROW('2_Review &amp; Audit'!$R$6:$R$505)&gt;$AC343),0),0)+5,""))</f>
        <v/>
      </c>
      <c r="AM343" s="96" t="str">
        <f>IF($AL343="","",INDEX('2_Review &amp; Audit'!$H:$H,$AL343))</f>
        <v/>
      </c>
      <c r="AN343" s="108" t="str">
        <f>IF($AL343="","",INDEX('2_Review &amp; Audit'!$I:$I,$AL343))</f>
        <v/>
      </c>
      <c r="AO343" s="96" t="str">
        <f>IF($AL343="","",MAX(0,INDEX('2_Review &amp; Audit'!$H:$H,$AL343)-SUMIFS($AP$7:AP342,$AL$7:AL342,$AL343)))</f>
        <v/>
      </c>
      <c r="AP343" s="96" t="str">
        <f>IF(OR($D343="",$AK343="",$AO343=""),"",MIN($AK343,$AO343))</f>
        <v/>
      </c>
      <c r="AQ343" s="117" t="str">
        <f>IF($AP343="","",$AP343*$G343)</f>
        <v/>
      </c>
      <c r="AR343" s="117" t="str">
        <f>IF($AL343="","",$H343-IF($P343="",0,$P343)-IF($Y343="",0,$Y343)-IF($AH343="",0,$AH343)-IF($AQ343="",0,$AQ343))</f>
        <v/>
      </c>
      <c r="AS343" s="117" t="str">
        <f t="shared" si="52"/>
        <v/>
      </c>
      <c r="AT343" s="96" t="str">
        <f t="shared" si="53"/>
        <v/>
      </c>
      <c r="AU343" s="96"/>
    </row>
    <row r="344" spans="1:47" ht="12.75" customHeight="1" x14ac:dyDescent="0.2">
      <c r="A344" s="96" t="str">
        <f>IFERROR(INDEX('2_Review &amp; Audit'!$F$6:$F$505,MATCH(ROW()-5,'2_Review &amp; Audit'!$AC$6:$AC$505,0)),"")</f>
        <v/>
      </c>
      <c r="B344" s="96" t="str">
        <f>IF($A344="","",INDEX('2_Review &amp; Audit'!$C$6:$C$505,MATCH(ROW()-5,'2_Review &amp; Audit'!$AC$6:$AC$505,0)))</f>
        <v/>
      </c>
      <c r="C344" s="96" t="str">
        <f>IF($A344="","",INDEX('2_Review &amp; Audit'!$D$6:$D$505,MATCH(ROW()-5,'2_Review &amp; Audit'!$AC$6:$AC$505,0)))</f>
        <v/>
      </c>
      <c r="D344" s="114" t="str">
        <f>IF($A344="","",INDEX('2_Review &amp; Audit'!$H$6:$H$505,MATCH(ROW()-5,'2_Review &amp; Audit'!$AC$6:$AC$505,0)))</f>
        <v/>
      </c>
      <c r="E344" s="108" t="str">
        <f>IF($A344="","",INDEX('2_Review &amp; Audit'!$M$6:$M$505,MATCH(ROW()-5,'2_Review &amp; Audit'!$AC$6:$AC$505,0)))</f>
        <v/>
      </c>
      <c r="F344" s="109" t="str">
        <f>IF($A344="","",IF(INDEX('2_Review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44" s="142" t="str">
        <f>IF(OR($A344="",$F344=0),"",ABS(INDEX('2_Review &amp; Audit'!$Q$6:$Q$505,MATCH(ROW()-5,'2_Review &amp; Audit'!$AC$6:$AC$505,0))/$F344))</f>
        <v/>
      </c>
      <c r="H344" s="142" t="str">
        <f>IF($A344="","",ABS(INDEX('2_Review &amp; Audit'!$Q$6:$Q$505,MATCH(ROW()-5,'2_Review &amp; Audit'!$AC$6:$AC$505,0))))</f>
        <v/>
      </c>
      <c r="I344" s="96" t="str">
        <f>IF($A344="","",INDEX('2_Review &amp; Audit'!$Y$6:$Y$505,MATCH(ROW()-5,'2_Review &amp; Audit'!$AC$6:$AC$505,0)))</f>
        <v/>
      </c>
      <c r="J344" s="110" t="str">
        <f>IF($A344="","",IFERROR(MATCH(ROW()-5,'2_Review &amp; Audit'!$AC$6:$AC$505,0)+5,""))</f>
        <v/>
      </c>
      <c r="K344" s="96" t="str" cm="1">
        <f t="array" ref="K344">IF($A344="","",IF($AU344&lt;&gt;"",IFERROR(MATCH($AU344,'2_Review &amp; Audit'!$H$6:$H$505,0)+5,""),IFERROR(MATCH(1,INDEX(('2_Review &amp; Audit'!$F$6:$F$505=$A344)*('2_Review &amp; Audit'!$I$6:$I$505&gt;=$E344-30)*('2_Review &amp; Audit'!$I$6:$I$505&lt;=$E344+30)*('2_Review &amp; Audit'!$R$6:$R$505&gt;0),0),0)+5,"")))</f>
        <v/>
      </c>
      <c r="L344" s="110" t="str" cm="1">
        <f t="array" ref="L344">IF($K344="","",INDEX('2_Review &amp; Audit'!$H:$H,$K344))</f>
        <v/>
      </c>
      <c r="M344" s="111" t="str">
        <f>IF($K344="","",INDEX('2_Review &amp; Audit'!$I:$I,$K344))</f>
        <v/>
      </c>
      <c r="N344" s="109" t="str" cm="1">
        <f t="array" ref="N344">IF($K344="","",MAX(0,INDEX('2_Review &amp; Audit'!$R:$R,$K344)-SUMIFS($O$7:O343,$K$7:K343,$K344)))</f>
        <v/>
      </c>
      <c r="O344" s="109" t="str">
        <f>IF(OR($K344="",$N344="",$F344=""),"",MIN($F344,$N344))</f>
        <v/>
      </c>
      <c r="P344" s="112" t="str">
        <f>IF($O344="","",$O344*$G344)</f>
        <v/>
      </c>
      <c r="Q344" s="112" t="str">
        <f>IF($M344="","",$H344-IF($P344="",0,$P344)-IF($Y344="",0,$Y344)-IF($AH344="",0,$AH344)-IF($AQ344="",0,$AQ344))</f>
        <v/>
      </c>
      <c r="R344" s="112" t="str">
        <f t="shared" si="49"/>
        <v/>
      </c>
      <c r="S344" s="96" t="str">
        <f>IF($M344="","",MAX(0,N($F344)-N($O344)))</f>
        <v/>
      </c>
      <c r="T344" s="96" t="str" cm="1">
        <f t="array" ref="T344">IF(OR($D344="",$S344="",N($S344)&lt;=0),"",IFERROR(MATCH(1,INDEX(('2_Review &amp; Audit'!$F$6:$F$505=$A344)*('2_Review &amp; Audit'!$I$6:$I$505&gt;=$E344-30)*('2_Review &amp; Audit'!$I$6:$I$505&lt;=$E344+30)*('2_Review &amp; Audit'!$R$6:$R$505&gt;0)*(ROW('2_Review &amp; Audit'!$R$6:$R$505)&gt;$K344),0),0)+5,""))</f>
        <v/>
      </c>
      <c r="U344" s="96" t="str" cm="1">
        <f t="array" ref="U344">IF($T344="","",INDEX('2_Review &amp; Audit'!$H:$H,$T344))</f>
        <v/>
      </c>
      <c r="V344" s="96" t="str">
        <f t="array" ref="V344">IF($T344="","",INDEX('2_Review &amp; Audit'!$I:$I,$T344))</f>
        <v/>
      </c>
      <c r="W344" s="96" t="str">
        <f t="array" ref="W344">IF($T344="","",MAX(0,INDEX('2_Review &amp; Audit'!$H:$H,$T344)-SUMIFS($X$7:X343,$T$7:T343,$T344)))</f>
        <v/>
      </c>
      <c r="X344" s="96" t="str">
        <f t="shared" si="46"/>
        <v/>
      </c>
      <c r="Y344" s="117" t="str">
        <f>IF($X344="","",$X344*$G344)</f>
        <v/>
      </c>
      <c r="Z344" s="117" t="str">
        <f>IF($T344="","",$H344-IF($P344="",0,$P344)-IF($Y344="",0,$Y344))</f>
        <v/>
      </c>
      <c r="AA344" s="117" t="str">
        <f t="shared" si="47"/>
        <v/>
      </c>
      <c r="AB344" s="96" t="str">
        <f t="shared" si="50"/>
        <v/>
      </c>
      <c r="AC344" s="96" t="str">
        <f>IF(OR($D344="",$AB344="",N($AB344)&lt;=0),"",IFERROR(MATCH(1,INDEX(('2_Review &amp; Audit'!$F$6:$F$505=$A344)*('2_Review &amp; Audit'!$I$6:$I$505&gt;=$E344-30)*('2_Review &amp; Audit'!$I$6:$I$505&lt;=$E344+30)*('2_Review &amp; Audit'!$R$6:$R$505&gt;0)*(ROW('2_Review &amp; Audit'!$R$6:$R$505)&gt;$T344),0),0)+5,""))</f>
        <v/>
      </c>
      <c r="AD344" s="96" t="str" cm="1">
        <f t="array" ref="AD344">IF($AC344="","",INDEX('2_Review &amp; Audit'!$H:$H,$AC344))</f>
        <v/>
      </c>
      <c r="AE344" s="108" t="str">
        <f>IF($AC344="","",INDEX('2_Review &amp; Audit'!$I:$I,$AC344))</f>
        <v/>
      </c>
      <c r="AF344" s="96" t="str">
        <f>IF($AC344="","",MAX(0,INDEX('2_Review &amp; Audit'!$H:$H,$AC344)-SUMIFS($AG$7:AG343,$AC$7:AC343,$AC344)))</f>
        <v/>
      </c>
      <c r="AG344" s="96" t="str">
        <f>IF(OR($D344="",$AB344="",$AF344=""),"",MIN($AB344,$AF344))</f>
        <v/>
      </c>
      <c r="AH344" s="117" t="str">
        <f>IF($AG344="","",$AG344*$G344)</f>
        <v/>
      </c>
      <c r="AI344" s="117" t="str">
        <f>IF($AC344="","",$H344-IF($P344="",0,$P344)-IF($Y344="",0,$Y344)-IF($AH344="",0,$AH344))</f>
        <v/>
      </c>
      <c r="AJ344" s="117" t="str">
        <f t="shared" si="48"/>
        <v/>
      </c>
      <c r="AK344" s="96" t="str">
        <f t="shared" si="51"/>
        <v/>
      </c>
      <c r="AL344" s="96" t="str" cm="1">
        <f t="array" ref="AL344">IF(OR($D344="",$AK344="",N($AK344)&lt;=0),"",IFERROR(MATCH(1,INDEX(('2_Review &amp; Audit'!$F$6:$F$505=$A344)*('2_Review &amp; Audit'!$I$6:$I$505&gt;=$E344-30)*('2_Review &amp; Audit'!$I$6:$I$505&lt;=$E344+30)*('2_Review &amp; Audit'!$R$6:$R$505&gt;0)*(ROW('2_Review &amp; Audit'!$R$6:$R$505)&gt;$AC344),0),0)+5,""))</f>
        <v/>
      </c>
      <c r="AM344" s="96" t="str">
        <f>IF($AL344="","",INDEX('2_Review &amp; Audit'!$H:$H,$AL344))</f>
        <v/>
      </c>
      <c r="AN344" s="108" t="str">
        <f>IF($AL344="","",INDEX('2_Review &amp; Audit'!$I:$I,$AL344))</f>
        <v/>
      </c>
      <c r="AO344" s="96" t="str">
        <f>IF($AL344="","",MAX(0,INDEX('2_Review &amp; Audit'!$H:$H,$AL344)-SUMIFS($AP$7:AP343,$AL$7:AL343,$AL344)))</f>
        <v/>
      </c>
      <c r="AP344" s="96" t="str">
        <f>IF(OR($D344="",$AK344="",$AO344=""),"",MIN($AK344,$AO344))</f>
        <v/>
      </c>
      <c r="AQ344" s="117" t="str">
        <f>IF($AP344="","",$AP344*$G344)</f>
        <v/>
      </c>
      <c r="AR344" s="117" t="str">
        <f>IF($AL344="","",$H344-IF($P344="",0,$P344)-IF($Y344="",0,$Y344)-IF($AH344="",0,$AH344)-IF($AQ344="",0,$AQ344))</f>
        <v/>
      </c>
      <c r="AS344" s="117" t="str">
        <f t="shared" si="52"/>
        <v/>
      </c>
      <c r="AT344" s="96" t="str">
        <f t="shared" si="53"/>
        <v/>
      </c>
      <c r="AU344" s="96"/>
    </row>
    <row r="345" spans="1:47" ht="12.75" customHeight="1" x14ac:dyDescent="0.2">
      <c r="A345" s="96" t="str">
        <f>IFERROR(INDEX('2_Review &amp; Audit'!$F$6:$F$505,MATCH(ROW()-5,'2_Review &amp; Audit'!$AC$6:$AC$505,0)),"")</f>
        <v/>
      </c>
      <c r="B345" s="96" t="str">
        <f>IF($A345="","",INDEX('2_Review &amp; Audit'!$C$6:$C$505,MATCH(ROW()-5,'2_Review &amp; Audit'!$AC$6:$AC$505,0)))</f>
        <v/>
      </c>
      <c r="C345" s="96" t="str">
        <f>IF($A345="","",INDEX('2_Review &amp; Audit'!$D$6:$D$505,MATCH(ROW()-5,'2_Review &amp; Audit'!$AC$6:$AC$505,0)))</f>
        <v/>
      </c>
      <c r="D345" s="114" t="str">
        <f>IF($A345="","",INDEX('2_Review &amp; Audit'!$H$6:$H$505,MATCH(ROW()-5,'2_Review &amp; Audit'!$AC$6:$AC$505,0)))</f>
        <v/>
      </c>
      <c r="E345" s="108" t="str">
        <f>IF($A345="","",INDEX('2_Review &amp; Audit'!$M$6:$M$505,MATCH(ROW()-5,'2_Review &amp; Audit'!$AC$6:$AC$505,0)))</f>
        <v/>
      </c>
      <c r="F345" s="109" t="str">
        <f>IF($A345="","",IF(INDEX('2_Review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45" s="142" t="str">
        <f>IF(OR($A345="",$F345=0),"",ABS(INDEX('2_Review &amp; Audit'!$Q$6:$Q$505,MATCH(ROW()-5,'2_Review &amp; Audit'!$AC$6:$AC$505,0))/$F345))</f>
        <v/>
      </c>
      <c r="H345" s="142" t="str">
        <f>IF($A345="","",ABS(INDEX('2_Review &amp; Audit'!$Q$6:$Q$505,MATCH(ROW()-5,'2_Review &amp; Audit'!$AC$6:$AC$505,0))))</f>
        <v/>
      </c>
      <c r="I345" s="96" t="str">
        <f>IF($A345="","",INDEX('2_Review &amp; Audit'!$Y$6:$Y$505,MATCH(ROW()-5,'2_Review &amp; Audit'!$AC$6:$AC$505,0)))</f>
        <v/>
      </c>
      <c r="J345" s="110" t="str">
        <f>IF($A345="","",IFERROR(MATCH(ROW()-5,'2_Review &amp; Audit'!$AC$6:$AC$505,0)+5,""))</f>
        <v/>
      </c>
      <c r="K345" s="96" t="str" cm="1">
        <f t="array" ref="K345">IF($A345="","",IF($AU345&lt;&gt;"",IFERROR(MATCH($AU345,'2_Review &amp; Audit'!$H$6:$H$505,0)+5,""),IFERROR(MATCH(1,INDEX(('2_Review &amp; Audit'!$F$6:$F$505=$A345)*('2_Review &amp; Audit'!$I$6:$I$505&gt;=$E345-30)*('2_Review &amp; Audit'!$I$6:$I$505&lt;=$E345+30)*('2_Review &amp; Audit'!$R$6:$R$505&gt;0),0),0)+5,"")))</f>
        <v/>
      </c>
      <c r="L345" s="110" t="str" cm="1">
        <f t="array" ref="L345">IF($K345="","",INDEX('2_Review &amp; Audit'!$H:$H,$K345))</f>
        <v/>
      </c>
      <c r="M345" s="111" t="str">
        <f>IF($K345="","",INDEX('2_Review &amp; Audit'!$I:$I,$K345))</f>
        <v/>
      </c>
      <c r="N345" s="109" t="str" cm="1">
        <f t="array" ref="N345">IF($K345="","",MAX(0,INDEX('2_Review &amp; Audit'!$R:$R,$K345)-SUMIFS($O$7:O344,$K$7:K344,$K345)))</f>
        <v/>
      </c>
      <c r="O345" s="109" t="str">
        <f>IF(OR($K345="",$N345="",$F345=""),"",MIN($F345,$N345))</f>
        <v/>
      </c>
      <c r="P345" s="112" t="str">
        <f>IF($O345="","",$O345*$G345)</f>
        <v/>
      </c>
      <c r="Q345" s="112" t="str">
        <f>IF($M345="","",$H345-IF($P345="",0,$P345)-IF($Y345="",0,$Y345)-IF($AH345="",0,$AH345)-IF($AQ345="",0,$AQ345))</f>
        <v/>
      </c>
      <c r="R345" s="112" t="str">
        <f t="shared" si="49"/>
        <v/>
      </c>
      <c r="S345" s="96" t="str">
        <f>IF($M345="","",MAX(0,N($F345)-N($O345)))</f>
        <v/>
      </c>
      <c r="T345" s="96" t="str" cm="1">
        <f t="array" ref="T345">IF(OR($D345="",$S345="",N($S345)&lt;=0),"",IFERROR(MATCH(1,INDEX(('2_Review &amp; Audit'!$F$6:$F$505=$A345)*('2_Review &amp; Audit'!$I$6:$I$505&gt;=$E345-30)*('2_Review &amp; Audit'!$I$6:$I$505&lt;=$E345+30)*('2_Review &amp; Audit'!$R$6:$R$505&gt;0)*(ROW('2_Review &amp; Audit'!$R$6:$R$505)&gt;$K345),0),0)+5,""))</f>
        <v/>
      </c>
      <c r="U345" s="96" t="str" cm="1">
        <f t="array" ref="U345">IF($T345="","",INDEX('2_Review &amp; Audit'!$H:$H,$T345))</f>
        <v/>
      </c>
      <c r="V345" s="96" t="str">
        <f t="array" ref="V345">IF($T345="","",INDEX('2_Review &amp; Audit'!$I:$I,$T345))</f>
        <v/>
      </c>
      <c r="W345" s="96" t="str">
        <f t="array" ref="W345">IF($T345="","",MAX(0,INDEX('2_Review &amp; Audit'!$H:$H,$T345)-SUMIFS($X$7:X344,$T$7:T344,$T345)))</f>
        <v/>
      </c>
      <c r="X345" s="96" t="str">
        <f t="shared" si="46"/>
        <v/>
      </c>
      <c r="Y345" s="117" t="str">
        <f>IF($X345="","",$X345*$G345)</f>
        <v/>
      </c>
      <c r="Z345" s="117" t="str">
        <f>IF($T345="","",$H345-IF($P345="",0,$P345)-IF($Y345="",0,$Y345))</f>
        <v/>
      </c>
      <c r="AA345" s="117" t="str">
        <f t="shared" si="47"/>
        <v/>
      </c>
      <c r="AB345" s="96" t="str">
        <f t="shared" si="50"/>
        <v/>
      </c>
      <c r="AC345" s="96" t="str">
        <f>IF(OR($D345="",$AB345="",N($AB345)&lt;=0),"",IFERROR(MATCH(1,INDEX(('2_Review &amp; Audit'!$F$6:$F$505=$A345)*('2_Review &amp; Audit'!$I$6:$I$505&gt;=$E345-30)*('2_Review &amp; Audit'!$I$6:$I$505&lt;=$E345+30)*('2_Review &amp; Audit'!$R$6:$R$505&gt;0)*(ROW('2_Review &amp; Audit'!$R$6:$R$505)&gt;$T345),0),0)+5,""))</f>
        <v/>
      </c>
      <c r="AD345" s="96" t="str" cm="1">
        <f t="array" ref="AD345">IF($AC345="","",INDEX('2_Review &amp; Audit'!$H:$H,$AC345))</f>
        <v/>
      </c>
      <c r="AE345" s="108" t="str">
        <f>IF($AC345="","",INDEX('2_Review &amp; Audit'!$I:$I,$AC345))</f>
        <v/>
      </c>
      <c r="AF345" s="96" t="str">
        <f>IF($AC345="","",MAX(0,INDEX('2_Review &amp; Audit'!$H:$H,$AC345)-SUMIFS($AG$7:AG344,$AC$7:AC344,$AC345)))</f>
        <v/>
      </c>
      <c r="AG345" s="96" t="str">
        <f>IF(OR($D345="",$AB345="",$AF345=""),"",MIN($AB345,$AF345))</f>
        <v/>
      </c>
      <c r="AH345" s="117" t="str">
        <f>IF($AG345="","",$AG345*$G345)</f>
        <v/>
      </c>
      <c r="AI345" s="117" t="str">
        <f>IF($AC345="","",$H345-IF($P345="",0,$P345)-IF($Y345="",0,$Y345)-IF($AH345="",0,$AH345))</f>
        <v/>
      </c>
      <c r="AJ345" s="117" t="str">
        <f t="shared" si="48"/>
        <v/>
      </c>
      <c r="AK345" s="96" t="str">
        <f t="shared" si="51"/>
        <v/>
      </c>
      <c r="AL345" s="96" t="str" cm="1">
        <f t="array" ref="AL345">IF(OR($D345="",$AK345="",N($AK345)&lt;=0),"",IFERROR(MATCH(1,INDEX(('2_Review &amp; Audit'!$F$6:$F$505=$A345)*('2_Review &amp; Audit'!$I$6:$I$505&gt;=$E345-30)*('2_Review &amp; Audit'!$I$6:$I$505&lt;=$E345+30)*('2_Review &amp; Audit'!$R$6:$R$505&gt;0)*(ROW('2_Review &amp; Audit'!$R$6:$R$505)&gt;$AC345),0),0)+5,""))</f>
        <v/>
      </c>
      <c r="AM345" s="96" t="str">
        <f>IF($AL345="","",INDEX('2_Review &amp; Audit'!$H:$H,$AL345))</f>
        <v/>
      </c>
      <c r="AN345" s="108" t="str">
        <f>IF($AL345="","",INDEX('2_Review &amp; Audit'!$I:$I,$AL345))</f>
        <v/>
      </c>
      <c r="AO345" s="96" t="str">
        <f>IF($AL345="","",MAX(0,INDEX('2_Review &amp; Audit'!$H:$H,$AL345)-SUMIFS($AP$7:AP344,$AL$7:AL344,$AL345)))</f>
        <v/>
      </c>
      <c r="AP345" s="96" t="str">
        <f>IF(OR($D345="",$AK345="",$AO345=""),"",MIN($AK345,$AO345))</f>
        <v/>
      </c>
      <c r="AQ345" s="117" t="str">
        <f>IF($AP345="","",$AP345*$G345)</f>
        <v/>
      </c>
      <c r="AR345" s="117" t="str">
        <f>IF($AL345="","",$H345-IF($P345="",0,$P345)-IF($Y345="",0,$Y345)-IF($AH345="",0,$AH345)-IF($AQ345="",0,$AQ345))</f>
        <v/>
      </c>
      <c r="AS345" s="117" t="str">
        <f t="shared" si="52"/>
        <v/>
      </c>
      <c r="AT345" s="96" t="str">
        <f t="shared" si="53"/>
        <v/>
      </c>
      <c r="AU345" s="96"/>
    </row>
    <row r="346" spans="1:47" ht="12.75" customHeight="1" x14ac:dyDescent="0.2">
      <c r="A346" s="96" t="str">
        <f>IFERROR(INDEX('2_Review &amp; Audit'!$F$6:$F$505,MATCH(ROW()-5,'2_Review &amp; Audit'!$AC$6:$AC$505,0)),"")</f>
        <v/>
      </c>
      <c r="B346" s="96" t="str">
        <f>IF($A346="","",INDEX('2_Review &amp; Audit'!$C$6:$C$505,MATCH(ROW()-5,'2_Review &amp; Audit'!$AC$6:$AC$505,0)))</f>
        <v/>
      </c>
      <c r="C346" s="96" t="str">
        <f>IF($A346="","",INDEX('2_Review &amp; Audit'!$D$6:$D$505,MATCH(ROW()-5,'2_Review &amp; Audit'!$AC$6:$AC$505,0)))</f>
        <v/>
      </c>
      <c r="D346" s="114" t="str">
        <f>IF($A346="","",INDEX('2_Review &amp; Audit'!$H$6:$H$505,MATCH(ROW()-5,'2_Review &amp; Audit'!$AC$6:$AC$505,0)))</f>
        <v/>
      </c>
      <c r="E346" s="108" t="str">
        <f>IF($A346="","",INDEX('2_Review &amp; Audit'!$M$6:$M$505,MATCH(ROW()-5,'2_Review &amp; Audit'!$AC$6:$AC$505,0)))</f>
        <v/>
      </c>
      <c r="F346" s="109" t="str">
        <f>IF($A346="","",IF(INDEX('2_Review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46" s="142" t="str">
        <f>IF(OR($A346="",$F346=0),"",ABS(INDEX('2_Review &amp; Audit'!$Q$6:$Q$505,MATCH(ROW()-5,'2_Review &amp; Audit'!$AC$6:$AC$505,0))/$F346))</f>
        <v/>
      </c>
      <c r="H346" s="142" t="str">
        <f>IF($A346="","",ABS(INDEX('2_Review &amp; Audit'!$Q$6:$Q$505,MATCH(ROW()-5,'2_Review &amp; Audit'!$AC$6:$AC$505,0))))</f>
        <v/>
      </c>
      <c r="I346" s="96" t="str">
        <f>IF($A346="","",INDEX('2_Review &amp; Audit'!$Y$6:$Y$505,MATCH(ROW()-5,'2_Review &amp; Audit'!$AC$6:$AC$505,0)))</f>
        <v/>
      </c>
      <c r="J346" s="110" t="str">
        <f>IF($A346="","",IFERROR(MATCH(ROW()-5,'2_Review &amp; Audit'!$AC$6:$AC$505,0)+5,""))</f>
        <v/>
      </c>
      <c r="K346" s="96" t="str" cm="1">
        <f t="array" ref="K346">IF($A346="","",IF($AU346&lt;&gt;"",IFERROR(MATCH($AU346,'2_Review &amp; Audit'!$H$6:$H$505,0)+5,""),IFERROR(MATCH(1,INDEX(('2_Review &amp; Audit'!$F$6:$F$505=$A346)*('2_Review &amp; Audit'!$I$6:$I$505&gt;=$E346-30)*('2_Review &amp; Audit'!$I$6:$I$505&lt;=$E346+30)*('2_Review &amp; Audit'!$R$6:$R$505&gt;0),0),0)+5,"")))</f>
        <v/>
      </c>
      <c r="L346" s="110" t="str" cm="1">
        <f t="array" ref="L346">IF($K346="","",INDEX('2_Review &amp; Audit'!$H:$H,$K346))</f>
        <v/>
      </c>
      <c r="M346" s="111" t="str">
        <f>IF($K346="","",INDEX('2_Review &amp; Audit'!$I:$I,$K346))</f>
        <v/>
      </c>
      <c r="N346" s="109" t="str" cm="1">
        <f t="array" ref="N346">IF($K346="","",MAX(0,INDEX('2_Review &amp; Audit'!$R:$R,$K346)-SUMIFS($O$7:O345,$K$7:K345,$K346)))</f>
        <v/>
      </c>
      <c r="O346" s="109" t="str">
        <f>IF(OR($K346="",$N346="",$F346=""),"",MIN($F346,$N346))</f>
        <v/>
      </c>
      <c r="P346" s="112" t="str">
        <f>IF($O346="","",$O346*$G346)</f>
        <v/>
      </c>
      <c r="Q346" s="112" t="str">
        <f>IF($M346="","",$H346-IF($P346="",0,$P346)-IF($Y346="",0,$Y346)-IF($AH346="",0,$AH346)-IF($AQ346="",0,$AQ346))</f>
        <v/>
      </c>
      <c r="R346" s="112" t="str">
        <f t="shared" si="49"/>
        <v/>
      </c>
      <c r="S346" s="96" t="str">
        <f>IF($M346="","",MAX(0,N($F346)-N($O346)))</f>
        <v/>
      </c>
      <c r="T346" s="96" t="str" cm="1">
        <f t="array" ref="T346">IF(OR($D346="",$S346="",N($S346)&lt;=0),"",IFERROR(MATCH(1,INDEX(('2_Review &amp; Audit'!$F$6:$F$505=$A346)*('2_Review &amp; Audit'!$I$6:$I$505&gt;=$E346-30)*('2_Review &amp; Audit'!$I$6:$I$505&lt;=$E346+30)*('2_Review &amp; Audit'!$R$6:$R$505&gt;0)*(ROW('2_Review &amp; Audit'!$R$6:$R$505)&gt;$K346),0),0)+5,""))</f>
        <v/>
      </c>
      <c r="U346" s="96" t="str" cm="1">
        <f t="array" ref="U346">IF($T346="","",INDEX('2_Review &amp; Audit'!$H:$H,$T346))</f>
        <v/>
      </c>
      <c r="V346" s="96" t="str">
        <f t="array" ref="V346">IF($T346="","",INDEX('2_Review &amp; Audit'!$I:$I,$T346))</f>
        <v/>
      </c>
      <c r="W346" s="96" t="str">
        <f t="array" ref="W346">IF($T346="","",MAX(0,INDEX('2_Review &amp; Audit'!$H:$H,$T346)-SUMIFS($X$7:X345,$T$7:T345,$T346)))</f>
        <v/>
      </c>
      <c r="X346" s="96" t="str">
        <f t="shared" si="46"/>
        <v/>
      </c>
      <c r="Y346" s="117" t="str">
        <f>IF($X346="","",$X346*$G346)</f>
        <v/>
      </c>
      <c r="Z346" s="117" t="str">
        <f>IF($T346="","",$H346-IF($P346="",0,$P346)-IF($Y346="",0,$Y346))</f>
        <v/>
      </c>
      <c r="AA346" s="117" t="str">
        <f t="shared" si="47"/>
        <v/>
      </c>
      <c r="AB346" s="96" t="str">
        <f t="shared" si="50"/>
        <v/>
      </c>
      <c r="AC346" s="96" t="str">
        <f>IF(OR($D346="",$AB346="",N($AB346)&lt;=0),"",IFERROR(MATCH(1,INDEX(('2_Review &amp; Audit'!$F$6:$F$505=$A346)*('2_Review &amp; Audit'!$I$6:$I$505&gt;=$E346-30)*('2_Review &amp; Audit'!$I$6:$I$505&lt;=$E346+30)*('2_Review &amp; Audit'!$R$6:$R$505&gt;0)*(ROW('2_Review &amp; Audit'!$R$6:$R$505)&gt;$T346),0),0)+5,""))</f>
        <v/>
      </c>
      <c r="AD346" s="96" t="str" cm="1">
        <f t="array" ref="AD346">IF($AC346="","",INDEX('2_Review &amp; Audit'!$H:$H,$AC346))</f>
        <v/>
      </c>
      <c r="AE346" s="108" t="str">
        <f>IF($AC346="","",INDEX('2_Review &amp; Audit'!$I:$I,$AC346))</f>
        <v/>
      </c>
      <c r="AF346" s="96" t="str">
        <f>IF($AC346="","",MAX(0,INDEX('2_Review &amp; Audit'!$H:$H,$AC346)-SUMIFS($AG$7:AG345,$AC$7:AC345,$AC346)))</f>
        <v/>
      </c>
      <c r="AG346" s="96" t="str">
        <f>IF(OR($D346="",$AB346="",$AF346=""),"",MIN($AB346,$AF346))</f>
        <v/>
      </c>
      <c r="AH346" s="117" t="str">
        <f>IF($AG346="","",$AG346*$G346)</f>
        <v/>
      </c>
      <c r="AI346" s="117" t="str">
        <f>IF($AC346="","",$H346-IF($P346="",0,$P346)-IF($Y346="",0,$Y346)-IF($AH346="",0,$AH346))</f>
        <v/>
      </c>
      <c r="AJ346" s="117" t="str">
        <f t="shared" si="48"/>
        <v/>
      </c>
      <c r="AK346" s="96" t="str">
        <f t="shared" si="51"/>
        <v/>
      </c>
      <c r="AL346" s="96" t="str" cm="1">
        <f t="array" ref="AL346">IF(OR($D346="",$AK346="",N($AK346)&lt;=0),"",IFERROR(MATCH(1,INDEX(('2_Review &amp; Audit'!$F$6:$F$505=$A346)*('2_Review &amp; Audit'!$I$6:$I$505&gt;=$E346-30)*('2_Review &amp; Audit'!$I$6:$I$505&lt;=$E346+30)*('2_Review &amp; Audit'!$R$6:$R$505&gt;0)*(ROW('2_Review &amp; Audit'!$R$6:$R$505)&gt;$AC346),0),0)+5,""))</f>
        <v/>
      </c>
      <c r="AM346" s="96" t="str">
        <f>IF($AL346="","",INDEX('2_Review &amp; Audit'!$H:$H,$AL346))</f>
        <v/>
      </c>
      <c r="AN346" s="108" t="str">
        <f>IF($AL346="","",INDEX('2_Review &amp; Audit'!$I:$I,$AL346))</f>
        <v/>
      </c>
      <c r="AO346" s="96" t="str">
        <f>IF($AL346="","",MAX(0,INDEX('2_Review &amp; Audit'!$H:$H,$AL346)-SUMIFS($AP$7:AP345,$AL$7:AL345,$AL346)))</f>
        <v/>
      </c>
      <c r="AP346" s="96" t="str">
        <f>IF(OR($D346="",$AK346="",$AO346=""),"",MIN($AK346,$AO346))</f>
        <v/>
      </c>
      <c r="AQ346" s="117" t="str">
        <f>IF($AP346="","",$AP346*$G346)</f>
        <v/>
      </c>
      <c r="AR346" s="117" t="str">
        <f>IF($AL346="","",$H346-IF($P346="",0,$P346)-IF($Y346="",0,$Y346)-IF($AH346="",0,$AH346)-IF($AQ346="",0,$AQ346))</f>
        <v/>
      </c>
      <c r="AS346" s="117" t="str">
        <f t="shared" si="52"/>
        <v/>
      </c>
      <c r="AT346" s="96" t="str">
        <f t="shared" si="53"/>
        <v/>
      </c>
      <c r="AU346" s="96"/>
    </row>
    <row r="347" spans="1:47" ht="12.75" customHeight="1" x14ac:dyDescent="0.2">
      <c r="A347" s="96" t="str">
        <f>IFERROR(INDEX('2_Review &amp; Audit'!$F$6:$F$505,MATCH(ROW()-5,'2_Review &amp; Audit'!$AC$6:$AC$505,0)),"")</f>
        <v/>
      </c>
      <c r="B347" s="96" t="str">
        <f>IF($A347="","",INDEX('2_Review &amp; Audit'!$C$6:$C$505,MATCH(ROW()-5,'2_Review &amp; Audit'!$AC$6:$AC$505,0)))</f>
        <v/>
      </c>
      <c r="C347" s="96" t="str">
        <f>IF($A347="","",INDEX('2_Review &amp; Audit'!$D$6:$D$505,MATCH(ROW()-5,'2_Review &amp; Audit'!$AC$6:$AC$505,0)))</f>
        <v/>
      </c>
      <c r="D347" s="114" t="str">
        <f>IF($A347="","",INDEX('2_Review &amp; Audit'!$H$6:$H$505,MATCH(ROW()-5,'2_Review &amp; Audit'!$AC$6:$AC$505,0)))</f>
        <v/>
      </c>
      <c r="E347" s="108" t="str">
        <f>IF($A347="","",INDEX('2_Review &amp; Audit'!$M$6:$M$505,MATCH(ROW()-5,'2_Review &amp; Audit'!$AC$6:$AC$505,0)))</f>
        <v/>
      </c>
      <c r="F347" s="109" t="str">
        <f>IF($A347="","",IF(INDEX('2_Review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47" s="142" t="str">
        <f>IF(OR($A347="",$F347=0),"",ABS(INDEX('2_Review &amp; Audit'!$Q$6:$Q$505,MATCH(ROW()-5,'2_Review &amp; Audit'!$AC$6:$AC$505,0))/$F347))</f>
        <v/>
      </c>
      <c r="H347" s="142" t="str">
        <f>IF($A347="","",ABS(INDEX('2_Review &amp; Audit'!$Q$6:$Q$505,MATCH(ROW()-5,'2_Review &amp; Audit'!$AC$6:$AC$505,0))))</f>
        <v/>
      </c>
      <c r="I347" s="96" t="str">
        <f>IF($A347="","",INDEX('2_Review &amp; Audit'!$Y$6:$Y$505,MATCH(ROW()-5,'2_Review &amp; Audit'!$AC$6:$AC$505,0)))</f>
        <v/>
      </c>
      <c r="J347" s="110" t="str">
        <f>IF($A347="","",IFERROR(MATCH(ROW()-5,'2_Review &amp; Audit'!$AC$6:$AC$505,0)+5,""))</f>
        <v/>
      </c>
      <c r="K347" s="96" t="str" cm="1">
        <f t="array" ref="K347">IF($A347="","",IF($AU347&lt;&gt;"",IFERROR(MATCH($AU347,'2_Review &amp; Audit'!$H$6:$H$505,0)+5,""),IFERROR(MATCH(1,INDEX(('2_Review &amp; Audit'!$F$6:$F$505=$A347)*('2_Review &amp; Audit'!$I$6:$I$505&gt;=$E347-30)*('2_Review &amp; Audit'!$I$6:$I$505&lt;=$E347+30)*('2_Review &amp; Audit'!$R$6:$R$505&gt;0),0),0)+5,"")))</f>
        <v/>
      </c>
      <c r="L347" s="110" t="str" cm="1">
        <f t="array" ref="L347">IF($K347="","",INDEX('2_Review &amp; Audit'!$H:$H,$K347))</f>
        <v/>
      </c>
      <c r="M347" s="111" t="str">
        <f>IF($K347="","",INDEX('2_Review &amp; Audit'!$I:$I,$K347))</f>
        <v/>
      </c>
      <c r="N347" s="109" t="str" cm="1">
        <f t="array" ref="N347">IF($K347="","",MAX(0,INDEX('2_Review &amp; Audit'!$R:$R,$K347)-SUMIFS($O$7:O346,$K$7:K346,$K347)))</f>
        <v/>
      </c>
      <c r="O347" s="109" t="str">
        <f>IF(OR($K347="",$N347="",$F347=""),"",MIN($F347,$N347))</f>
        <v/>
      </c>
      <c r="P347" s="112" t="str">
        <f>IF($O347="","",$O347*$G347)</f>
        <v/>
      </c>
      <c r="Q347" s="112" t="str">
        <f>IF($M347="","",$H347-IF($P347="",0,$P347)-IF($Y347="",0,$Y347)-IF($AH347="",0,$AH347)-IF($AQ347="",0,$AQ347))</f>
        <v/>
      </c>
      <c r="R347" s="112" t="str">
        <f t="shared" si="49"/>
        <v/>
      </c>
      <c r="S347" s="96" t="str">
        <f>IF($M347="","",MAX(0,N($F347)-N($O347)))</f>
        <v/>
      </c>
      <c r="T347" s="96" t="str" cm="1">
        <f t="array" ref="T347">IF(OR($D347="",$S347="",N($S347)&lt;=0),"",IFERROR(MATCH(1,INDEX(('2_Review &amp; Audit'!$F$6:$F$505=$A347)*('2_Review &amp; Audit'!$I$6:$I$505&gt;=$E347-30)*('2_Review &amp; Audit'!$I$6:$I$505&lt;=$E347+30)*('2_Review &amp; Audit'!$R$6:$R$505&gt;0)*(ROW('2_Review &amp; Audit'!$R$6:$R$505)&gt;$K347),0),0)+5,""))</f>
        <v/>
      </c>
      <c r="U347" s="96" t="str" cm="1">
        <f t="array" ref="U347">IF($T347="","",INDEX('2_Review &amp; Audit'!$H:$H,$T347))</f>
        <v/>
      </c>
      <c r="V347" s="96" t="str">
        <f t="array" ref="V347">IF($T347="","",INDEX('2_Review &amp; Audit'!$I:$I,$T347))</f>
        <v/>
      </c>
      <c r="W347" s="96" t="str">
        <f t="array" ref="W347">IF($T347="","",MAX(0,INDEX('2_Review &amp; Audit'!$H:$H,$T347)-SUMIFS($X$7:X346,$T$7:T346,$T347)))</f>
        <v/>
      </c>
      <c r="X347" s="96" t="str">
        <f t="shared" si="46"/>
        <v/>
      </c>
      <c r="Y347" s="117" t="str">
        <f>IF($X347="","",$X347*$G347)</f>
        <v/>
      </c>
      <c r="Z347" s="117" t="str">
        <f>IF($T347="","",$H347-IF($P347="",0,$P347)-IF($Y347="",0,$Y347))</f>
        <v/>
      </c>
      <c r="AA347" s="117" t="str">
        <f t="shared" si="47"/>
        <v/>
      </c>
      <c r="AB347" s="96" t="str">
        <f t="shared" si="50"/>
        <v/>
      </c>
      <c r="AC347" s="96" t="str">
        <f>IF(OR($D347="",$AB347="",N($AB347)&lt;=0),"",IFERROR(MATCH(1,INDEX(('2_Review &amp; Audit'!$F$6:$F$505=$A347)*('2_Review &amp; Audit'!$I$6:$I$505&gt;=$E347-30)*('2_Review &amp; Audit'!$I$6:$I$505&lt;=$E347+30)*('2_Review &amp; Audit'!$R$6:$R$505&gt;0)*(ROW('2_Review &amp; Audit'!$R$6:$R$505)&gt;$T347),0),0)+5,""))</f>
        <v/>
      </c>
      <c r="AD347" s="96" t="str" cm="1">
        <f t="array" ref="AD347">IF($AC347="","",INDEX('2_Review &amp; Audit'!$H:$H,$AC347))</f>
        <v/>
      </c>
      <c r="AE347" s="108" t="str">
        <f>IF($AC347="","",INDEX('2_Review &amp; Audit'!$I:$I,$AC347))</f>
        <v/>
      </c>
      <c r="AF347" s="96" t="str">
        <f>IF($AC347="","",MAX(0,INDEX('2_Review &amp; Audit'!$H:$H,$AC347)-SUMIFS($AG$7:AG346,$AC$7:AC346,$AC347)))</f>
        <v/>
      </c>
      <c r="AG347" s="96" t="str">
        <f>IF(OR($D347="",$AB347="",$AF347=""),"",MIN($AB347,$AF347))</f>
        <v/>
      </c>
      <c r="AH347" s="117" t="str">
        <f>IF($AG347="","",$AG347*$G347)</f>
        <v/>
      </c>
      <c r="AI347" s="117" t="str">
        <f>IF($AC347="","",$H347-IF($P347="",0,$P347)-IF($Y347="",0,$Y347)-IF($AH347="",0,$AH347))</f>
        <v/>
      </c>
      <c r="AJ347" s="117" t="str">
        <f t="shared" si="48"/>
        <v/>
      </c>
      <c r="AK347" s="96" t="str">
        <f t="shared" si="51"/>
        <v/>
      </c>
      <c r="AL347" s="96" t="str" cm="1">
        <f t="array" ref="AL347">IF(OR($D347="",$AK347="",N($AK347)&lt;=0),"",IFERROR(MATCH(1,INDEX(('2_Review &amp; Audit'!$F$6:$F$505=$A347)*('2_Review &amp; Audit'!$I$6:$I$505&gt;=$E347-30)*('2_Review &amp; Audit'!$I$6:$I$505&lt;=$E347+30)*('2_Review &amp; Audit'!$R$6:$R$505&gt;0)*(ROW('2_Review &amp; Audit'!$R$6:$R$505)&gt;$AC347),0),0)+5,""))</f>
        <v/>
      </c>
      <c r="AM347" s="96" t="str">
        <f>IF($AL347="","",INDEX('2_Review &amp; Audit'!$H:$H,$AL347))</f>
        <v/>
      </c>
      <c r="AN347" s="108" t="str">
        <f>IF($AL347="","",INDEX('2_Review &amp; Audit'!$I:$I,$AL347))</f>
        <v/>
      </c>
      <c r="AO347" s="96" t="str">
        <f>IF($AL347="","",MAX(0,INDEX('2_Review &amp; Audit'!$H:$H,$AL347)-SUMIFS($AP$7:AP346,$AL$7:AL346,$AL347)))</f>
        <v/>
      </c>
      <c r="AP347" s="96" t="str">
        <f>IF(OR($D347="",$AK347="",$AO347=""),"",MIN($AK347,$AO347))</f>
        <v/>
      </c>
      <c r="AQ347" s="117" t="str">
        <f>IF($AP347="","",$AP347*$G347)</f>
        <v/>
      </c>
      <c r="AR347" s="117" t="str">
        <f>IF($AL347="","",$H347-IF($P347="",0,$P347)-IF($Y347="",0,$Y347)-IF($AH347="",0,$AH347)-IF($AQ347="",0,$AQ347))</f>
        <v/>
      </c>
      <c r="AS347" s="117" t="str">
        <f t="shared" si="52"/>
        <v/>
      </c>
      <c r="AT347" s="96" t="str">
        <f t="shared" si="53"/>
        <v/>
      </c>
      <c r="AU347" s="96"/>
    </row>
    <row r="348" spans="1:47" ht="12.75" customHeight="1" x14ac:dyDescent="0.2">
      <c r="A348" s="96" t="str">
        <f>IFERROR(INDEX('2_Review &amp; Audit'!$F$6:$F$505,MATCH(ROW()-5,'2_Review &amp; Audit'!$AC$6:$AC$505,0)),"")</f>
        <v/>
      </c>
      <c r="B348" s="96" t="str">
        <f>IF($A348="","",INDEX('2_Review &amp; Audit'!$C$6:$C$505,MATCH(ROW()-5,'2_Review &amp; Audit'!$AC$6:$AC$505,0)))</f>
        <v/>
      </c>
      <c r="C348" s="96" t="str">
        <f>IF($A348="","",INDEX('2_Review &amp; Audit'!$D$6:$D$505,MATCH(ROW()-5,'2_Review &amp; Audit'!$AC$6:$AC$505,0)))</f>
        <v/>
      </c>
      <c r="D348" s="114" t="str">
        <f>IF($A348="","",INDEX('2_Review &amp; Audit'!$H$6:$H$505,MATCH(ROW()-5,'2_Review &amp; Audit'!$AC$6:$AC$505,0)))</f>
        <v/>
      </c>
      <c r="E348" s="108" t="str">
        <f>IF($A348="","",INDEX('2_Review &amp; Audit'!$M$6:$M$505,MATCH(ROW()-5,'2_Review &amp; Audit'!$AC$6:$AC$505,0)))</f>
        <v/>
      </c>
      <c r="F348" s="109" t="str">
        <f>IF($A348="","",IF(INDEX('2_Review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48" s="142" t="str">
        <f>IF(OR($A348="",$F348=0),"",ABS(INDEX('2_Review &amp; Audit'!$Q$6:$Q$505,MATCH(ROW()-5,'2_Review &amp; Audit'!$AC$6:$AC$505,0))/$F348))</f>
        <v/>
      </c>
      <c r="H348" s="142" t="str">
        <f>IF($A348="","",ABS(INDEX('2_Review &amp; Audit'!$Q$6:$Q$505,MATCH(ROW()-5,'2_Review &amp; Audit'!$AC$6:$AC$505,0))))</f>
        <v/>
      </c>
      <c r="I348" s="96" t="str">
        <f>IF($A348="","",INDEX('2_Review &amp; Audit'!$Y$6:$Y$505,MATCH(ROW()-5,'2_Review &amp; Audit'!$AC$6:$AC$505,0)))</f>
        <v/>
      </c>
      <c r="J348" s="110" t="str">
        <f>IF($A348="","",IFERROR(MATCH(ROW()-5,'2_Review &amp; Audit'!$AC$6:$AC$505,0)+5,""))</f>
        <v/>
      </c>
      <c r="K348" s="96" t="str" cm="1">
        <f t="array" ref="K348">IF($A348="","",IF($AU348&lt;&gt;"",IFERROR(MATCH($AU348,'2_Review &amp; Audit'!$H$6:$H$505,0)+5,""),IFERROR(MATCH(1,INDEX(('2_Review &amp; Audit'!$F$6:$F$505=$A348)*('2_Review &amp; Audit'!$I$6:$I$505&gt;=$E348-30)*('2_Review &amp; Audit'!$I$6:$I$505&lt;=$E348+30)*('2_Review &amp; Audit'!$R$6:$R$505&gt;0),0),0)+5,"")))</f>
        <v/>
      </c>
      <c r="L348" s="110" t="str" cm="1">
        <f t="array" ref="L348">IF($K348="","",INDEX('2_Review &amp; Audit'!$H:$H,$K348))</f>
        <v/>
      </c>
      <c r="M348" s="111" t="str">
        <f>IF($K348="","",INDEX('2_Review &amp; Audit'!$I:$I,$K348))</f>
        <v/>
      </c>
      <c r="N348" s="109" t="str" cm="1">
        <f t="array" ref="N348">IF($K348="","",MAX(0,INDEX('2_Review &amp; Audit'!$R:$R,$K348)-SUMIFS($O$7:O347,$K$7:K347,$K348)))</f>
        <v/>
      </c>
      <c r="O348" s="109" t="str">
        <f>IF(OR($K348="",$N348="",$F348=""),"",MIN($F348,$N348))</f>
        <v/>
      </c>
      <c r="P348" s="112" t="str">
        <f>IF($O348="","",$O348*$G348)</f>
        <v/>
      </c>
      <c r="Q348" s="112" t="str">
        <f>IF($M348="","",$H348-IF($P348="",0,$P348)-IF($Y348="",0,$Y348)-IF($AH348="",0,$AH348)-IF($AQ348="",0,$AQ348))</f>
        <v/>
      </c>
      <c r="R348" s="112" t="str">
        <f t="shared" si="49"/>
        <v/>
      </c>
      <c r="S348" s="96" t="str">
        <f>IF($M348="","",MAX(0,N($F348)-N($O348)))</f>
        <v/>
      </c>
      <c r="T348" s="96" t="str" cm="1">
        <f t="array" ref="T348">IF(OR($D348="",$S348="",N($S348)&lt;=0),"",IFERROR(MATCH(1,INDEX(('2_Review &amp; Audit'!$F$6:$F$505=$A348)*('2_Review &amp; Audit'!$I$6:$I$505&gt;=$E348-30)*('2_Review &amp; Audit'!$I$6:$I$505&lt;=$E348+30)*('2_Review &amp; Audit'!$R$6:$R$505&gt;0)*(ROW('2_Review &amp; Audit'!$R$6:$R$505)&gt;$K348),0),0)+5,""))</f>
        <v/>
      </c>
      <c r="U348" s="96" t="str" cm="1">
        <f t="array" ref="U348">IF($T348="","",INDEX('2_Review &amp; Audit'!$H:$H,$T348))</f>
        <v/>
      </c>
      <c r="V348" s="96" t="str">
        <f t="array" ref="V348">IF($T348="","",INDEX('2_Review &amp; Audit'!$I:$I,$T348))</f>
        <v/>
      </c>
      <c r="W348" s="96" t="str">
        <f t="array" ref="W348">IF($T348="","",MAX(0,INDEX('2_Review &amp; Audit'!$H:$H,$T348)-SUMIFS($X$7:X347,$T$7:T347,$T348)))</f>
        <v/>
      </c>
      <c r="X348" s="96" t="str">
        <f t="shared" si="46"/>
        <v/>
      </c>
      <c r="Y348" s="117" t="str">
        <f>IF($X348="","",$X348*$G348)</f>
        <v/>
      </c>
      <c r="Z348" s="117" t="str">
        <f>IF($T348="","",$H348-IF($P348="",0,$P348)-IF($Y348="",0,$Y348))</f>
        <v/>
      </c>
      <c r="AA348" s="117" t="str">
        <f t="shared" si="47"/>
        <v/>
      </c>
      <c r="AB348" s="96" t="str">
        <f t="shared" si="50"/>
        <v/>
      </c>
      <c r="AC348" s="96" t="str">
        <f>IF(OR($D348="",$AB348="",N($AB348)&lt;=0),"",IFERROR(MATCH(1,INDEX(('2_Review &amp; Audit'!$F$6:$F$505=$A348)*('2_Review &amp; Audit'!$I$6:$I$505&gt;=$E348-30)*('2_Review &amp; Audit'!$I$6:$I$505&lt;=$E348+30)*('2_Review &amp; Audit'!$R$6:$R$505&gt;0)*(ROW('2_Review &amp; Audit'!$R$6:$R$505)&gt;$T348),0),0)+5,""))</f>
        <v/>
      </c>
      <c r="AD348" s="96" t="str" cm="1">
        <f t="array" ref="AD348">IF($AC348="","",INDEX('2_Review &amp; Audit'!$H:$H,$AC348))</f>
        <v/>
      </c>
      <c r="AE348" s="108" t="str">
        <f>IF($AC348="","",INDEX('2_Review &amp; Audit'!$I:$I,$AC348))</f>
        <v/>
      </c>
      <c r="AF348" s="96" t="str">
        <f>IF($AC348="","",MAX(0,INDEX('2_Review &amp; Audit'!$H:$H,$AC348)-SUMIFS($AG$7:AG347,$AC$7:AC347,$AC348)))</f>
        <v/>
      </c>
      <c r="AG348" s="96" t="str">
        <f>IF(OR($D348="",$AB348="",$AF348=""),"",MIN($AB348,$AF348))</f>
        <v/>
      </c>
      <c r="AH348" s="117" t="str">
        <f>IF($AG348="","",$AG348*$G348)</f>
        <v/>
      </c>
      <c r="AI348" s="117" t="str">
        <f>IF($AC348="","",$H348-IF($P348="",0,$P348)-IF($Y348="",0,$Y348)-IF($AH348="",0,$AH348))</f>
        <v/>
      </c>
      <c r="AJ348" s="117" t="str">
        <f t="shared" si="48"/>
        <v/>
      </c>
      <c r="AK348" s="96" t="str">
        <f t="shared" si="51"/>
        <v/>
      </c>
      <c r="AL348" s="96" t="str" cm="1">
        <f t="array" ref="AL348">IF(OR($D348="",$AK348="",N($AK348)&lt;=0),"",IFERROR(MATCH(1,INDEX(('2_Review &amp; Audit'!$F$6:$F$505=$A348)*('2_Review &amp; Audit'!$I$6:$I$505&gt;=$E348-30)*('2_Review &amp; Audit'!$I$6:$I$505&lt;=$E348+30)*('2_Review &amp; Audit'!$R$6:$R$505&gt;0)*(ROW('2_Review &amp; Audit'!$R$6:$R$505)&gt;$AC348),0),0)+5,""))</f>
        <v/>
      </c>
      <c r="AM348" s="96" t="str">
        <f>IF($AL348="","",INDEX('2_Review &amp; Audit'!$H:$H,$AL348))</f>
        <v/>
      </c>
      <c r="AN348" s="108" t="str">
        <f>IF($AL348="","",INDEX('2_Review &amp; Audit'!$I:$I,$AL348))</f>
        <v/>
      </c>
      <c r="AO348" s="96" t="str">
        <f>IF($AL348="","",MAX(0,INDEX('2_Review &amp; Audit'!$H:$H,$AL348)-SUMIFS($AP$7:AP347,$AL$7:AL347,$AL348)))</f>
        <v/>
      </c>
      <c r="AP348" s="96" t="str">
        <f>IF(OR($D348="",$AK348="",$AO348=""),"",MIN($AK348,$AO348))</f>
        <v/>
      </c>
      <c r="AQ348" s="117" t="str">
        <f>IF($AP348="","",$AP348*$G348)</f>
        <v/>
      </c>
      <c r="AR348" s="117" t="str">
        <f>IF($AL348="","",$H348-IF($P348="",0,$P348)-IF($Y348="",0,$Y348)-IF($AH348="",0,$AH348)-IF($AQ348="",0,$AQ348))</f>
        <v/>
      </c>
      <c r="AS348" s="117" t="str">
        <f t="shared" si="52"/>
        <v/>
      </c>
      <c r="AT348" s="96" t="str">
        <f t="shared" si="53"/>
        <v/>
      </c>
      <c r="AU348" s="96"/>
    </row>
    <row r="349" spans="1:47" ht="12.75" customHeight="1" x14ac:dyDescent="0.2">
      <c r="A349" s="96" t="str">
        <f>IFERROR(INDEX('2_Review &amp; Audit'!$F$6:$F$505,MATCH(ROW()-5,'2_Review &amp; Audit'!$AC$6:$AC$505,0)),"")</f>
        <v/>
      </c>
      <c r="B349" s="96" t="str">
        <f>IF($A349="","",INDEX('2_Review &amp; Audit'!$C$6:$C$505,MATCH(ROW()-5,'2_Review &amp; Audit'!$AC$6:$AC$505,0)))</f>
        <v/>
      </c>
      <c r="C349" s="96" t="str">
        <f>IF($A349="","",INDEX('2_Review &amp; Audit'!$D$6:$D$505,MATCH(ROW()-5,'2_Review &amp; Audit'!$AC$6:$AC$505,0)))</f>
        <v/>
      </c>
      <c r="D349" s="114" t="str">
        <f>IF($A349="","",INDEX('2_Review &amp; Audit'!$H$6:$H$505,MATCH(ROW()-5,'2_Review &amp; Audit'!$AC$6:$AC$505,0)))</f>
        <v/>
      </c>
      <c r="E349" s="108" t="str">
        <f>IF($A349="","",INDEX('2_Review &amp; Audit'!$M$6:$M$505,MATCH(ROW()-5,'2_Review &amp; Audit'!$AC$6:$AC$505,0)))</f>
        <v/>
      </c>
      <c r="F349" s="109" t="str">
        <f>IF($A349="","",IF(INDEX('2_Review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49" s="142" t="str">
        <f>IF(OR($A349="",$F349=0),"",ABS(INDEX('2_Review &amp; Audit'!$Q$6:$Q$505,MATCH(ROW()-5,'2_Review &amp; Audit'!$AC$6:$AC$505,0))/$F349))</f>
        <v/>
      </c>
      <c r="H349" s="142" t="str">
        <f>IF($A349="","",ABS(INDEX('2_Review &amp; Audit'!$Q$6:$Q$505,MATCH(ROW()-5,'2_Review &amp; Audit'!$AC$6:$AC$505,0))))</f>
        <v/>
      </c>
      <c r="I349" s="96" t="str">
        <f>IF($A349="","",INDEX('2_Review &amp; Audit'!$Y$6:$Y$505,MATCH(ROW()-5,'2_Review &amp; Audit'!$AC$6:$AC$505,0)))</f>
        <v/>
      </c>
      <c r="J349" s="110" t="str">
        <f>IF($A349="","",IFERROR(MATCH(ROW()-5,'2_Review &amp; Audit'!$AC$6:$AC$505,0)+5,""))</f>
        <v/>
      </c>
      <c r="K349" s="96" t="str" cm="1">
        <f t="array" ref="K349">IF($A349="","",IF($AU349&lt;&gt;"",IFERROR(MATCH($AU349,'2_Review &amp; Audit'!$H$6:$H$505,0)+5,""),IFERROR(MATCH(1,INDEX(('2_Review &amp; Audit'!$F$6:$F$505=$A349)*('2_Review &amp; Audit'!$I$6:$I$505&gt;=$E349-30)*('2_Review &amp; Audit'!$I$6:$I$505&lt;=$E349+30)*('2_Review &amp; Audit'!$R$6:$R$505&gt;0),0),0)+5,"")))</f>
        <v/>
      </c>
      <c r="L349" s="110" t="str" cm="1">
        <f t="array" ref="L349">IF($K349="","",INDEX('2_Review &amp; Audit'!$H:$H,$K349))</f>
        <v/>
      </c>
      <c r="M349" s="111" t="str">
        <f>IF($K349="","",INDEX('2_Review &amp; Audit'!$I:$I,$K349))</f>
        <v/>
      </c>
      <c r="N349" s="109" t="str" cm="1">
        <f t="array" ref="N349">IF($K349="","",MAX(0,INDEX('2_Review &amp; Audit'!$R:$R,$K349)-SUMIFS($O$7:O348,$K$7:K348,$K349)))</f>
        <v/>
      </c>
      <c r="O349" s="109" t="str">
        <f>IF(OR($K349="",$N349="",$F349=""),"",MIN($F349,$N349))</f>
        <v/>
      </c>
      <c r="P349" s="112" t="str">
        <f>IF($O349="","",$O349*$G349)</f>
        <v/>
      </c>
      <c r="Q349" s="112" t="str">
        <f>IF($M349="","",$H349-IF($P349="",0,$P349)-IF($Y349="",0,$Y349)-IF($AH349="",0,$AH349)-IF($AQ349="",0,$AQ349))</f>
        <v/>
      </c>
      <c r="R349" s="112" t="str">
        <f t="shared" si="49"/>
        <v/>
      </c>
      <c r="S349" s="96" t="str">
        <f>IF($M349="","",MAX(0,N($F349)-N($O349)))</f>
        <v/>
      </c>
      <c r="T349" s="96" t="str" cm="1">
        <f t="array" ref="T349">IF(OR($D349="",$S349="",N($S349)&lt;=0),"",IFERROR(MATCH(1,INDEX(('2_Review &amp; Audit'!$F$6:$F$505=$A349)*('2_Review &amp; Audit'!$I$6:$I$505&gt;=$E349-30)*('2_Review &amp; Audit'!$I$6:$I$505&lt;=$E349+30)*('2_Review &amp; Audit'!$R$6:$R$505&gt;0)*(ROW('2_Review &amp; Audit'!$R$6:$R$505)&gt;$K349),0),0)+5,""))</f>
        <v/>
      </c>
      <c r="U349" s="96" t="str" cm="1">
        <f t="array" ref="U349">IF($T349="","",INDEX('2_Review &amp; Audit'!$H:$H,$T349))</f>
        <v/>
      </c>
      <c r="V349" s="96" t="str">
        <f t="array" ref="V349">IF($T349="","",INDEX('2_Review &amp; Audit'!$I:$I,$T349))</f>
        <v/>
      </c>
      <c r="W349" s="96" t="str">
        <f t="array" ref="W349">IF($T349="","",MAX(0,INDEX('2_Review &amp; Audit'!$H:$H,$T349)-SUMIFS($X$7:X348,$T$7:T348,$T349)))</f>
        <v/>
      </c>
      <c r="X349" s="96" t="str">
        <f t="shared" si="46"/>
        <v/>
      </c>
      <c r="Y349" s="117" t="str">
        <f>IF($X349="","",$X349*$G349)</f>
        <v/>
      </c>
      <c r="Z349" s="117" t="str">
        <f>IF($T349="","",$H349-IF($P349="",0,$P349)-IF($Y349="",0,$Y349))</f>
        <v/>
      </c>
      <c r="AA349" s="117" t="str">
        <f t="shared" si="47"/>
        <v/>
      </c>
      <c r="AB349" s="96" t="str">
        <f t="shared" si="50"/>
        <v/>
      </c>
      <c r="AC349" s="96" t="str">
        <f>IF(OR($D349="",$AB349="",N($AB349)&lt;=0),"",IFERROR(MATCH(1,INDEX(('2_Review &amp; Audit'!$F$6:$F$505=$A349)*('2_Review &amp; Audit'!$I$6:$I$505&gt;=$E349-30)*('2_Review &amp; Audit'!$I$6:$I$505&lt;=$E349+30)*('2_Review &amp; Audit'!$R$6:$R$505&gt;0)*(ROW('2_Review &amp; Audit'!$R$6:$R$505)&gt;$T349),0),0)+5,""))</f>
        <v/>
      </c>
      <c r="AD349" s="96" t="str" cm="1">
        <f t="array" ref="AD349">IF($AC349="","",INDEX('2_Review &amp; Audit'!$H:$H,$AC349))</f>
        <v/>
      </c>
      <c r="AE349" s="108" t="str">
        <f>IF($AC349="","",INDEX('2_Review &amp; Audit'!$I:$I,$AC349))</f>
        <v/>
      </c>
      <c r="AF349" s="96" t="str">
        <f>IF($AC349="","",MAX(0,INDEX('2_Review &amp; Audit'!$H:$H,$AC349)-SUMIFS($AG$7:AG348,$AC$7:AC348,$AC349)))</f>
        <v/>
      </c>
      <c r="AG349" s="96" t="str">
        <f>IF(OR($D349="",$AB349="",$AF349=""),"",MIN($AB349,$AF349))</f>
        <v/>
      </c>
      <c r="AH349" s="117" t="str">
        <f>IF($AG349="","",$AG349*$G349)</f>
        <v/>
      </c>
      <c r="AI349" s="117" t="str">
        <f>IF($AC349="","",$H349-IF($P349="",0,$P349)-IF($Y349="",0,$Y349)-IF($AH349="",0,$AH349))</f>
        <v/>
      </c>
      <c r="AJ349" s="117" t="str">
        <f t="shared" si="48"/>
        <v/>
      </c>
      <c r="AK349" s="96" t="str">
        <f t="shared" si="51"/>
        <v/>
      </c>
      <c r="AL349" s="96" t="str" cm="1">
        <f t="array" ref="AL349">IF(OR($D349="",$AK349="",N($AK349)&lt;=0),"",IFERROR(MATCH(1,INDEX(('2_Review &amp; Audit'!$F$6:$F$505=$A349)*('2_Review &amp; Audit'!$I$6:$I$505&gt;=$E349-30)*('2_Review &amp; Audit'!$I$6:$I$505&lt;=$E349+30)*('2_Review &amp; Audit'!$R$6:$R$505&gt;0)*(ROW('2_Review &amp; Audit'!$R$6:$R$505)&gt;$AC349),0),0)+5,""))</f>
        <v/>
      </c>
      <c r="AM349" s="96" t="str">
        <f>IF($AL349="","",INDEX('2_Review &amp; Audit'!$H:$H,$AL349))</f>
        <v/>
      </c>
      <c r="AN349" s="108" t="str">
        <f>IF($AL349="","",INDEX('2_Review &amp; Audit'!$I:$I,$AL349))</f>
        <v/>
      </c>
      <c r="AO349" s="96" t="str">
        <f>IF($AL349="","",MAX(0,INDEX('2_Review &amp; Audit'!$H:$H,$AL349)-SUMIFS($AP$7:AP348,$AL$7:AL348,$AL349)))</f>
        <v/>
      </c>
      <c r="AP349" s="96" t="str">
        <f>IF(OR($D349="",$AK349="",$AO349=""),"",MIN($AK349,$AO349))</f>
        <v/>
      </c>
      <c r="AQ349" s="117" t="str">
        <f>IF($AP349="","",$AP349*$G349)</f>
        <v/>
      </c>
      <c r="AR349" s="117" t="str">
        <f>IF($AL349="","",$H349-IF($P349="",0,$P349)-IF($Y349="",0,$Y349)-IF($AH349="",0,$AH349)-IF($AQ349="",0,$AQ349))</f>
        <v/>
      </c>
      <c r="AS349" s="117" t="str">
        <f t="shared" si="52"/>
        <v/>
      </c>
      <c r="AT349" s="96" t="str">
        <f t="shared" si="53"/>
        <v/>
      </c>
      <c r="AU349" s="96"/>
    </row>
    <row r="350" spans="1:47" ht="12.75" customHeight="1" x14ac:dyDescent="0.2">
      <c r="A350" s="96" t="str">
        <f>IFERROR(INDEX('2_Review &amp; Audit'!$F$6:$F$505,MATCH(ROW()-5,'2_Review &amp; Audit'!$AC$6:$AC$505,0)),"")</f>
        <v/>
      </c>
      <c r="B350" s="96" t="str">
        <f>IF($A350="","",INDEX('2_Review &amp; Audit'!$C$6:$C$505,MATCH(ROW()-5,'2_Review &amp; Audit'!$AC$6:$AC$505,0)))</f>
        <v/>
      </c>
      <c r="C350" s="96" t="str">
        <f>IF($A350="","",INDEX('2_Review &amp; Audit'!$D$6:$D$505,MATCH(ROW()-5,'2_Review &amp; Audit'!$AC$6:$AC$505,0)))</f>
        <v/>
      </c>
      <c r="D350" s="114" t="str">
        <f>IF($A350="","",INDEX('2_Review &amp; Audit'!$H$6:$H$505,MATCH(ROW()-5,'2_Review &amp; Audit'!$AC$6:$AC$505,0)))</f>
        <v/>
      </c>
      <c r="E350" s="108" t="str">
        <f>IF($A350="","",INDEX('2_Review &amp; Audit'!$M$6:$M$505,MATCH(ROW()-5,'2_Review &amp; Audit'!$AC$6:$AC$505,0)))</f>
        <v/>
      </c>
      <c r="F350" s="109" t="str">
        <f>IF($A350="","",IF(INDEX('2_Review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50" s="142" t="str">
        <f>IF(OR($A350="",$F350=0),"",ABS(INDEX('2_Review &amp; Audit'!$Q$6:$Q$505,MATCH(ROW()-5,'2_Review &amp; Audit'!$AC$6:$AC$505,0))/$F350))</f>
        <v/>
      </c>
      <c r="H350" s="142" t="str">
        <f>IF($A350="","",ABS(INDEX('2_Review &amp; Audit'!$Q$6:$Q$505,MATCH(ROW()-5,'2_Review &amp; Audit'!$AC$6:$AC$505,0))))</f>
        <v/>
      </c>
      <c r="I350" s="96" t="str">
        <f>IF($A350="","",INDEX('2_Review &amp; Audit'!$Y$6:$Y$505,MATCH(ROW()-5,'2_Review &amp; Audit'!$AC$6:$AC$505,0)))</f>
        <v/>
      </c>
      <c r="J350" s="110" t="str">
        <f>IF($A350="","",IFERROR(MATCH(ROW()-5,'2_Review &amp; Audit'!$AC$6:$AC$505,0)+5,""))</f>
        <v/>
      </c>
      <c r="K350" s="96" t="str" cm="1">
        <f t="array" ref="K350">IF($A350="","",IF($AU350&lt;&gt;"",IFERROR(MATCH($AU350,'2_Review &amp; Audit'!$H$6:$H$505,0)+5,""),IFERROR(MATCH(1,INDEX(('2_Review &amp; Audit'!$F$6:$F$505=$A350)*('2_Review &amp; Audit'!$I$6:$I$505&gt;=$E350-30)*('2_Review &amp; Audit'!$I$6:$I$505&lt;=$E350+30)*('2_Review &amp; Audit'!$R$6:$R$505&gt;0),0),0)+5,"")))</f>
        <v/>
      </c>
      <c r="L350" s="110" t="str" cm="1">
        <f t="array" ref="L350">IF($K350="","",INDEX('2_Review &amp; Audit'!$H:$H,$K350))</f>
        <v/>
      </c>
      <c r="M350" s="111" t="str">
        <f>IF($K350="","",INDEX('2_Review &amp; Audit'!$I:$I,$K350))</f>
        <v/>
      </c>
      <c r="N350" s="109" t="str" cm="1">
        <f t="array" ref="N350">IF($K350="","",MAX(0,INDEX('2_Review &amp; Audit'!$R:$R,$K350)-SUMIFS($O$7:O349,$K$7:K349,$K350)))</f>
        <v/>
      </c>
      <c r="O350" s="109" t="str">
        <f>IF(OR($K350="",$N350="",$F350=""),"",MIN($F350,$N350))</f>
        <v/>
      </c>
      <c r="P350" s="112" t="str">
        <f>IF($O350="","",$O350*$G350)</f>
        <v/>
      </c>
      <c r="Q350" s="112" t="str">
        <f>IF($M350="","",$H350-IF($P350="",0,$P350)-IF($Y350="",0,$Y350)-IF($AH350="",0,$AH350)-IF($AQ350="",0,$AQ350))</f>
        <v/>
      </c>
      <c r="R350" s="112" t="str">
        <f t="shared" si="49"/>
        <v/>
      </c>
      <c r="S350" s="96" t="str">
        <f>IF($M350="","",MAX(0,N($F350)-N($O350)))</f>
        <v/>
      </c>
      <c r="T350" s="96" t="str" cm="1">
        <f t="array" ref="T350">IF(OR($D350="",$S350="",N($S350)&lt;=0),"",IFERROR(MATCH(1,INDEX(('2_Review &amp; Audit'!$F$6:$F$505=$A350)*('2_Review &amp; Audit'!$I$6:$I$505&gt;=$E350-30)*('2_Review &amp; Audit'!$I$6:$I$505&lt;=$E350+30)*('2_Review &amp; Audit'!$R$6:$R$505&gt;0)*(ROW('2_Review &amp; Audit'!$R$6:$R$505)&gt;$K350),0),0)+5,""))</f>
        <v/>
      </c>
      <c r="U350" s="96" t="str" cm="1">
        <f t="array" ref="U350">IF($T350="","",INDEX('2_Review &amp; Audit'!$H:$H,$T350))</f>
        <v/>
      </c>
      <c r="V350" s="96" t="str">
        <f t="array" ref="V350">IF($T350="","",INDEX('2_Review &amp; Audit'!$I:$I,$T350))</f>
        <v/>
      </c>
      <c r="W350" s="96" t="str">
        <f t="array" ref="W350">IF($T350="","",MAX(0,INDEX('2_Review &amp; Audit'!$H:$H,$T350)-SUMIFS($X$7:X349,$T$7:T349,$T350)))</f>
        <v/>
      </c>
      <c r="X350" s="96" t="str">
        <f t="shared" si="46"/>
        <v/>
      </c>
      <c r="Y350" s="117" t="str">
        <f>IF($X350="","",$X350*$G350)</f>
        <v/>
      </c>
      <c r="Z350" s="117" t="str">
        <f>IF($T350="","",$H350-IF($P350="",0,$P350)-IF($Y350="",0,$Y350))</f>
        <v/>
      </c>
      <c r="AA350" s="117" t="str">
        <f t="shared" si="47"/>
        <v/>
      </c>
      <c r="AB350" s="96" t="str">
        <f t="shared" si="50"/>
        <v/>
      </c>
      <c r="AC350" s="96" t="str">
        <f>IF(OR($D350="",$AB350="",N($AB350)&lt;=0),"",IFERROR(MATCH(1,INDEX(('2_Review &amp; Audit'!$F$6:$F$505=$A350)*('2_Review &amp; Audit'!$I$6:$I$505&gt;=$E350-30)*('2_Review &amp; Audit'!$I$6:$I$505&lt;=$E350+30)*('2_Review &amp; Audit'!$R$6:$R$505&gt;0)*(ROW('2_Review &amp; Audit'!$R$6:$R$505)&gt;$T350),0),0)+5,""))</f>
        <v/>
      </c>
      <c r="AD350" s="96" t="str" cm="1">
        <f t="array" ref="AD350">IF($AC350="","",INDEX('2_Review &amp; Audit'!$H:$H,$AC350))</f>
        <v/>
      </c>
      <c r="AE350" s="108" t="str">
        <f>IF($AC350="","",INDEX('2_Review &amp; Audit'!$I:$I,$AC350))</f>
        <v/>
      </c>
      <c r="AF350" s="96" t="str">
        <f>IF($AC350="","",MAX(0,INDEX('2_Review &amp; Audit'!$H:$H,$AC350)-SUMIFS($AG$7:AG349,$AC$7:AC349,$AC350)))</f>
        <v/>
      </c>
      <c r="AG350" s="96" t="str">
        <f>IF(OR($D350="",$AB350="",$AF350=""),"",MIN($AB350,$AF350))</f>
        <v/>
      </c>
      <c r="AH350" s="117" t="str">
        <f>IF($AG350="","",$AG350*$G350)</f>
        <v/>
      </c>
      <c r="AI350" s="117" t="str">
        <f>IF($AC350="","",$H350-IF($P350="",0,$P350)-IF($Y350="",0,$Y350)-IF($AH350="",0,$AH350))</f>
        <v/>
      </c>
      <c r="AJ350" s="117" t="str">
        <f t="shared" si="48"/>
        <v/>
      </c>
      <c r="AK350" s="96" t="str">
        <f t="shared" si="51"/>
        <v/>
      </c>
      <c r="AL350" s="96" t="str" cm="1">
        <f t="array" ref="AL350">IF(OR($D350="",$AK350="",N($AK350)&lt;=0),"",IFERROR(MATCH(1,INDEX(('2_Review &amp; Audit'!$F$6:$F$505=$A350)*('2_Review &amp; Audit'!$I$6:$I$505&gt;=$E350-30)*('2_Review &amp; Audit'!$I$6:$I$505&lt;=$E350+30)*('2_Review &amp; Audit'!$R$6:$R$505&gt;0)*(ROW('2_Review &amp; Audit'!$R$6:$R$505)&gt;$AC350),0),0)+5,""))</f>
        <v/>
      </c>
      <c r="AM350" s="96" t="str">
        <f>IF($AL350="","",INDEX('2_Review &amp; Audit'!$H:$H,$AL350))</f>
        <v/>
      </c>
      <c r="AN350" s="108" t="str">
        <f>IF($AL350="","",INDEX('2_Review &amp; Audit'!$I:$I,$AL350))</f>
        <v/>
      </c>
      <c r="AO350" s="96" t="str">
        <f>IF($AL350="","",MAX(0,INDEX('2_Review &amp; Audit'!$H:$H,$AL350)-SUMIFS($AP$7:AP349,$AL$7:AL349,$AL350)))</f>
        <v/>
      </c>
      <c r="AP350" s="96" t="str">
        <f>IF(OR($D350="",$AK350="",$AO350=""),"",MIN($AK350,$AO350))</f>
        <v/>
      </c>
      <c r="AQ350" s="117" t="str">
        <f>IF($AP350="","",$AP350*$G350)</f>
        <v/>
      </c>
      <c r="AR350" s="117" t="str">
        <f>IF($AL350="","",$H350-IF($P350="",0,$P350)-IF($Y350="",0,$Y350)-IF($AH350="",0,$AH350)-IF($AQ350="",0,$AQ350))</f>
        <v/>
      </c>
      <c r="AS350" s="117" t="str">
        <f t="shared" si="52"/>
        <v/>
      </c>
      <c r="AT350" s="96" t="str">
        <f t="shared" si="53"/>
        <v/>
      </c>
      <c r="AU350" s="96"/>
    </row>
    <row r="351" spans="1:47" ht="12.75" customHeight="1" x14ac:dyDescent="0.2">
      <c r="A351" s="96" t="str">
        <f>IFERROR(INDEX('2_Review &amp; Audit'!$F$6:$F$505,MATCH(ROW()-5,'2_Review &amp; Audit'!$AC$6:$AC$505,0)),"")</f>
        <v/>
      </c>
      <c r="B351" s="96" t="str">
        <f>IF($A351="","",INDEX('2_Review &amp; Audit'!$C$6:$C$505,MATCH(ROW()-5,'2_Review &amp; Audit'!$AC$6:$AC$505,0)))</f>
        <v/>
      </c>
      <c r="C351" s="96" t="str">
        <f>IF($A351="","",INDEX('2_Review &amp; Audit'!$D$6:$D$505,MATCH(ROW()-5,'2_Review &amp; Audit'!$AC$6:$AC$505,0)))</f>
        <v/>
      </c>
      <c r="D351" s="114" t="str">
        <f>IF($A351="","",INDEX('2_Review &amp; Audit'!$H$6:$H$505,MATCH(ROW()-5,'2_Review &amp; Audit'!$AC$6:$AC$505,0)))</f>
        <v/>
      </c>
      <c r="E351" s="108" t="str">
        <f>IF($A351="","",INDEX('2_Review &amp; Audit'!$M$6:$M$505,MATCH(ROW()-5,'2_Review &amp; Audit'!$AC$6:$AC$505,0)))</f>
        <v/>
      </c>
      <c r="F351" s="109" t="str">
        <f>IF($A351="","",IF(INDEX('2_Review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51" s="142" t="str">
        <f>IF(OR($A351="",$F351=0),"",ABS(INDEX('2_Review &amp; Audit'!$Q$6:$Q$505,MATCH(ROW()-5,'2_Review &amp; Audit'!$AC$6:$AC$505,0))/$F351))</f>
        <v/>
      </c>
      <c r="H351" s="142" t="str">
        <f>IF($A351="","",ABS(INDEX('2_Review &amp; Audit'!$Q$6:$Q$505,MATCH(ROW()-5,'2_Review &amp; Audit'!$AC$6:$AC$505,0))))</f>
        <v/>
      </c>
      <c r="I351" s="96" t="str">
        <f>IF($A351="","",INDEX('2_Review &amp; Audit'!$Y$6:$Y$505,MATCH(ROW()-5,'2_Review &amp; Audit'!$AC$6:$AC$505,0)))</f>
        <v/>
      </c>
      <c r="J351" s="110" t="str">
        <f>IF($A351="","",IFERROR(MATCH(ROW()-5,'2_Review &amp; Audit'!$AC$6:$AC$505,0)+5,""))</f>
        <v/>
      </c>
      <c r="K351" s="96" t="str" cm="1">
        <f t="array" ref="K351">IF($A351="","",IF($AU351&lt;&gt;"",IFERROR(MATCH($AU351,'2_Review &amp; Audit'!$H$6:$H$505,0)+5,""),IFERROR(MATCH(1,INDEX(('2_Review &amp; Audit'!$F$6:$F$505=$A351)*('2_Review &amp; Audit'!$I$6:$I$505&gt;=$E351-30)*('2_Review &amp; Audit'!$I$6:$I$505&lt;=$E351+30)*('2_Review &amp; Audit'!$R$6:$R$505&gt;0),0),0)+5,"")))</f>
        <v/>
      </c>
      <c r="L351" s="110" t="str" cm="1">
        <f t="array" ref="L351">IF($K351="","",INDEX('2_Review &amp; Audit'!$H:$H,$K351))</f>
        <v/>
      </c>
      <c r="M351" s="111" t="str">
        <f>IF($K351="","",INDEX('2_Review &amp; Audit'!$I:$I,$K351))</f>
        <v/>
      </c>
      <c r="N351" s="109" t="str" cm="1">
        <f t="array" ref="N351">IF($K351="","",MAX(0,INDEX('2_Review &amp; Audit'!$R:$R,$K351)-SUMIFS($O$7:O350,$K$7:K350,$K351)))</f>
        <v/>
      </c>
      <c r="O351" s="109" t="str">
        <f>IF(OR($K351="",$N351="",$F351=""),"",MIN($F351,$N351))</f>
        <v/>
      </c>
      <c r="P351" s="112" t="str">
        <f>IF($O351="","",$O351*$G351)</f>
        <v/>
      </c>
      <c r="Q351" s="112" t="str">
        <f>IF($M351="","",$H351-IF($P351="",0,$P351)-IF($Y351="",0,$Y351)-IF($AH351="",0,$AH351)-IF($AQ351="",0,$AQ351))</f>
        <v/>
      </c>
      <c r="R351" s="112" t="str">
        <f t="shared" si="49"/>
        <v/>
      </c>
      <c r="S351" s="96" t="str">
        <f>IF($M351="","",MAX(0,N($F351)-N($O351)))</f>
        <v/>
      </c>
      <c r="T351" s="96" t="str" cm="1">
        <f t="array" ref="T351">IF(OR($D351="",$S351="",N($S351)&lt;=0),"",IFERROR(MATCH(1,INDEX(('2_Review &amp; Audit'!$F$6:$F$505=$A351)*('2_Review &amp; Audit'!$I$6:$I$505&gt;=$E351-30)*('2_Review &amp; Audit'!$I$6:$I$505&lt;=$E351+30)*('2_Review &amp; Audit'!$R$6:$R$505&gt;0)*(ROW('2_Review &amp; Audit'!$R$6:$R$505)&gt;$K351),0),0)+5,""))</f>
        <v/>
      </c>
      <c r="U351" s="96" t="str" cm="1">
        <f t="array" ref="U351">IF($T351="","",INDEX('2_Review &amp; Audit'!$H:$H,$T351))</f>
        <v/>
      </c>
      <c r="V351" s="96" t="str">
        <f t="array" ref="V351">IF($T351="","",INDEX('2_Review &amp; Audit'!$I:$I,$T351))</f>
        <v/>
      </c>
      <c r="W351" s="96" t="str">
        <f t="array" ref="W351">IF($T351="","",MAX(0,INDEX('2_Review &amp; Audit'!$H:$H,$T351)-SUMIFS($X$7:X350,$T$7:T350,$T351)))</f>
        <v/>
      </c>
      <c r="X351" s="96" t="str">
        <f t="shared" si="46"/>
        <v/>
      </c>
      <c r="Y351" s="117" t="str">
        <f>IF($X351="","",$X351*$G351)</f>
        <v/>
      </c>
      <c r="Z351" s="117" t="str">
        <f>IF($T351="","",$H351-IF($P351="",0,$P351)-IF($Y351="",0,$Y351))</f>
        <v/>
      </c>
      <c r="AA351" s="117" t="str">
        <f t="shared" si="47"/>
        <v/>
      </c>
      <c r="AB351" s="96" t="str">
        <f t="shared" si="50"/>
        <v/>
      </c>
      <c r="AC351" s="96" t="str">
        <f>IF(OR($D351="",$AB351="",N($AB351)&lt;=0),"",IFERROR(MATCH(1,INDEX(('2_Review &amp; Audit'!$F$6:$F$505=$A351)*('2_Review &amp; Audit'!$I$6:$I$505&gt;=$E351-30)*('2_Review &amp; Audit'!$I$6:$I$505&lt;=$E351+30)*('2_Review &amp; Audit'!$R$6:$R$505&gt;0)*(ROW('2_Review &amp; Audit'!$R$6:$R$505)&gt;$T351),0),0)+5,""))</f>
        <v/>
      </c>
      <c r="AD351" s="96" t="str" cm="1">
        <f t="array" ref="AD351">IF($AC351="","",INDEX('2_Review &amp; Audit'!$H:$H,$AC351))</f>
        <v/>
      </c>
      <c r="AE351" s="108" t="str">
        <f>IF($AC351="","",INDEX('2_Review &amp; Audit'!$I:$I,$AC351))</f>
        <v/>
      </c>
      <c r="AF351" s="96" t="str">
        <f>IF($AC351="","",MAX(0,INDEX('2_Review &amp; Audit'!$H:$H,$AC351)-SUMIFS($AG$7:AG350,$AC$7:AC350,$AC351)))</f>
        <v/>
      </c>
      <c r="AG351" s="96" t="str">
        <f>IF(OR($D351="",$AB351="",$AF351=""),"",MIN($AB351,$AF351))</f>
        <v/>
      </c>
      <c r="AH351" s="117" t="str">
        <f>IF($AG351="","",$AG351*$G351)</f>
        <v/>
      </c>
      <c r="AI351" s="117" t="str">
        <f>IF($AC351="","",$H351-IF($P351="",0,$P351)-IF($Y351="",0,$Y351)-IF($AH351="",0,$AH351))</f>
        <v/>
      </c>
      <c r="AJ351" s="117" t="str">
        <f t="shared" si="48"/>
        <v/>
      </c>
      <c r="AK351" s="96" t="str">
        <f t="shared" si="51"/>
        <v/>
      </c>
      <c r="AL351" s="96" t="str" cm="1">
        <f t="array" ref="AL351">IF(OR($D351="",$AK351="",N($AK351)&lt;=0),"",IFERROR(MATCH(1,INDEX(('2_Review &amp; Audit'!$F$6:$F$505=$A351)*('2_Review &amp; Audit'!$I$6:$I$505&gt;=$E351-30)*('2_Review &amp; Audit'!$I$6:$I$505&lt;=$E351+30)*('2_Review &amp; Audit'!$R$6:$R$505&gt;0)*(ROW('2_Review &amp; Audit'!$R$6:$R$505)&gt;$AC351),0),0)+5,""))</f>
        <v/>
      </c>
      <c r="AM351" s="96" t="str">
        <f>IF($AL351="","",INDEX('2_Review &amp; Audit'!$H:$H,$AL351))</f>
        <v/>
      </c>
      <c r="AN351" s="108" t="str">
        <f>IF($AL351="","",INDEX('2_Review &amp; Audit'!$I:$I,$AL351))</f>
        <v/>
      </c>
      <c r="AO351" s="96" t="str">
        <f>IF($AL351="","",MAX(0,INDEX('2_Review &amp; Audit'!$H:$H,$AL351)-SUMIFS($AP$7:AP350,$AL$7:AL350,$AL351)))</f>
        <v/>
      </c>
      <c r="AP351" s="96" t="str">
        <f>IF(OR($D351="",$AK351="",$AO351=""),"",MIN($AK351,$AO351))</f>
        <v/>
      </c>
      <c r="AQ351" s="117" t="str">
        <f>IF($AP351="","",$AP351*$G351)</f>
        <v/>
      </c>
      <c r="AR351" s="117" t="str">
        <f>IF($AL351="","",$H351-IF($P351="",0,$P351)-IF($Y351="",0,$Y351)-IF($AH351="",0,$AH351)-IF($AQ351="",0,$AQ351))</f>
        <v/>
      </c>
      <c r="AS351" s="117" t="str">
        <f t="shared" si="52"/>
        <v/>
      </c>
      <c r="AT351" s="96" t="str">
        <f t="shared" si="53"/>
        <v/>
      </c>
      <c r="AU351" s="96"/>
    </row>
    <row r="352" spans="1:47" ht="12.75" customHeight="1" x14ac:dyDescent="0.2">
      <c r="A352" s="96" t="str">
        <f>IFERROR(INDEX('2_Review &amp; Audit'!$F$6:$F$505,MATCH(ROW()-5,'2_Review &amp; Audit'!$AC$6:$AC$505,0)),"")</f>
        <v/>
      </c>
      <c r="B352" s="96" t="str">
        <f>IF($A352="","",INDEX('2_Review &amp; Audit'!$C$6:$C$505,MATCH(ROW()-5,'2_Review &amp; Audit'!$AC$6:$AC$505,0)))</f>
        <v/>
      </c>
      <c r="C352" s="96" t="str">
        <f>IF($A352="","",INDEX('2_Review &amp; Audit'!$D$6:$D$505,MATCH(ROW()-5,'2_Review &amp; Audit'!$AC$6:$AC$505,0)))</f>
        <v/>
      </c>
      <c r="D352" s="114" t="str">
        <f>IF($A352="","",INDEX('2_Review &amp; Audit'!$H$6:$H$505,MATCH(ROW()-5,'2_Review &amp; Audit'!$AC$6:$AC$505,0)))</f>
        <v/>
      </c>
      <c r="E352" s="108" t="str">
        <f>IF($A352="","",INDEX('2_Review &amp; Audit'!$M$6:$M$505,MATCH(ROW()-5,'2_Review &amp; Audit'!$AC$6:$AC$505,0)))</f>
        <v/>
      </c>
      <c r="F352" s="109" t="str">
        <f>IF($A352="","",IF(INDEX('2_Review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52" s="142" t="str">
        <f>IF(OR($A352="",$F352=0),"",ABS(INDEX('2_Review &amp; Audit'!$Q$6:$Q$505,MATCH(ROW()-5,'2_Review &amp; Audit'!$AC$6:$AC$505,0))/$F352))</f>
        <v/>
      </c>
      <c r="H352" s="142" t="str">
        <f>IF($A352="","",ABS(INDEX('2_Review &amp; Audit'!$Q$6:$Q$505,MATCH(ROW()-5,'2_Review &amp; Audit'!$AC$6:$AC$505,0))))</f>
        <v/>
      </c>
      <c r="I352" s="96" t="str">
        <f>IF($A352="","",INDEX('2_Review &amp; Audit'!$Y$6:$Y$505,MATCH(ROW()-5,'2_Review &amp; Audit'!$AC$6:$AC$505,0)))</f>
        <v/>
      </c>
      <c r="J352" s="110" t="str">
        <f>IF($A352="","",IFERROR(MATCH(ROW()-5,'2_Review &amp; Audit'!$AC$6:$AC$505,0)+5,""))</f>
        <v/>
      </c>
      <c r="K352" s="96" t="str" cm="1">
        <f t="array" ref="K352">IF($A352="","",IF($AU352&lt;&gt;"",IFERROR(MATCH($AU352,'2_Review &amp; Audit'!$H$6:$H$505,0)+5,""),IFERROR(MATCH(1,INDEX(('2_Review &amp; Audit'!$F$6:$F$505=$A352)*('2_Review &amp; Audit'!$I$6:$I$505&gt;=$E352-30)*('2_Review &amp; Audit'!$I$6:$I$505&lt;=$E352+30)*('2_Review &amp; Audit'!$R$6:$R$505&gt;0),0),0)+5,"")))</f>
        <v/>
      </c>
      <c r="L352" s="110" t="str" cm="1">
        <f t="array" ref="L352">IF($K352="","",INDEX('2_Review &amp; Audit'!$H:$H,$K352))</f>
        <v/>
      </c>
      <c r="M352" s="111" t="str">
        <f>IF($K352="","",INDEX('2_Review &amp; Audit'!$I:$I,$K352))</f>
        <v/>
      </c>
      <c r="N352" s="109" t="str" cm="1">
        <f t="array" ref="N352">IF($K352="","",MAX(0,INDEX('2_Review &amp; Audit'!$R:$R,$K352)-SUMIFS($O$7:O351,$K$7:K351,$K352)))</f>
        <v/>
      </c>
      <c r="O352" s="109" t="str">
        <f>IF(OR($K352="",$N352="",$F352=""),"",MIN($F352,$N352))</f>
        <v/>
      </c>
      <c r="P352" s="112" t="str">
        <f>IF($O352="","",$O352*$G352)</f>
        <v/>
      </c>
      <c r="Q352" s="112" t="str">
        <f>IF($M352="","",$H352-IF($P352="",0,$P352)-IF($Y352="",0,$Y352)-IF($AH352="",0,$AH352)-IF($AQ352="",0,$AQ352))</f>
        <v/>
      </c>
      <c r="R352" s="112" t="str">
        <f t="shared" si="49"/>
        <v/>
      </c>
      <c r="S352" s="96" t="str">
        <f>IF($M352="","",MAX(0,N($F352)-N($O352)))</f>
        <v/>
      </c>
      <c r="T352" s="96" t="str" cm="1">
        <f t="array" ref="T352">IF(OR($D352="",$S352="",N($S352)&lt;=0),"",IFERROR(MATCH(1,INDEX(('2_Review &amp; Audit'!$F$6:$F$505=$A352)*('2_Review &amp; Audit'!$I$6:$I$505&gt;=$E352-30)*('2_Review &amp; Audit'!$I$6:$I$505&lt;=$E352+30)*('2_Review &amp; Audit'!$R$6:$R$505&gt;0)*(ROW('2_Review &amp; Audit'!$R$6:$R$505)&gt;$K352),0),0)+5,""))</f>
        <v/>
      </c>
      <c r="U352" s="96" t="str" cm="1">
        <f t="array" ref="U352">IF($T352="","",INDEX('2_Review &amp; Audit'!$H:$H,$T352))</f>
        <v/>
      </c>
      <c r="V352" s="96" t="str">
        <f t="array" ref="V352">IF($T352="","",INDEX('2_Review &amp; Audit'!$I:$I,$T352))</f>
        <v/>
      </c>
      <c r="W352" s="96" t="str">
        <f t="array" ref="W352">IF($T352="","",MAX(0,INDEX('2_Review &amp; Audit'!$H:$H,$T352)-SUMIFS($X$7:X351,$T$7:T351,$T352)))</f>
        <v/>
      </c>
      <c r="X352" s="96" t="str">
        <f t="shared" si="46"/>
        <v/>
      </c>
      <c r="Y352" s="117" t="str">
        <f>IF($X352="","",$X352*$G352)</f>
        <v/>
      </c>
      <c r="Z352" s="117" t="str">
        <f>IF($T352="","",$H352-IF($P352="",0,$P352)-IF($Y352="",0,$Y352))</f>
        <v/>
      </c>
      <c r="AA352" s="117" t="str">
        <f t="shared" si="47"/>
        <v/>
      </c>
      <c r="AB352" s="96" t="str">
        <f t="shared" si="50"/>
        <v/>
      </c>
      <c r="AC352" s="96" t="str">
        <f>IF(OR($D352="",$AB352="",N($AB352)&lt;=0),"",IFERROR(MATCH(1,INDEX(('2_Review &amp; Audit'!$F$6:$F$505=$A352)*('2_Review &amp; Audit'!$I$6:$I$505&gt;=$E352-30)*('2_Review &amp; Audit'!$I$6:$I$505&lt;=$E352+30)*('2_Review &amp; Audit'!$R$6:$R$505&gt;0)*(ROW('2_Review &amp; Audit'!$R$6:$R$505)&gt;$T352),0),0)+5,""))</f>
        <v/>
      </c>
      <c r="AD352" s="96" t="str" cm="1">
        <f t="array" ref="AD352">IF($AC352="","",INDEX('2_Review &amp; Audit'!$H:$H,$AC352))</f>
        <v/>
      </c>
      <c r="AE352" s="108" t="str">
        <f>IF($AC352="","",INDEX('2_Review &amp; Audit'!$I:$I,$AC352))</f>
        <v/>
      </c>
      <c r="AF352" s="96" t="str">
        <f>IF($AC352="","",MAX(0,INDEX('2_Review &amp; Audit'!$H:$H,$AC352)-SUMIFS($AG$7:AG351,$AC$7:AC351,$AC352)))</f>
        <v/>
      </c>
      <c r="AG352" s="96" t="str">
        <f>IF(OR($D352="",$AB352="",$AF352=""),"",MIN($AB352,$AF352))</f>
        <v/>
      </c>
      <c r="AH352" s="117" t="str">
        <f>IF($AG352="","",$AG352*$G352)</f>
        <v/>
      </c>
      <c r="AI352" s="117" t="str">
        <f>IF($AC352="","",$H352-IF($P352="",0,$P352)-IF($Y352="",0,$Y352)-IF($AH352="",0,$AH352))</f>
        <v/>
      </c>
      <c r="AJ352" s="117" t="str">
        <f t="shared" si="48"/>
        <v/>
      </c>
      <c r="AK352" s="96" t="str">
        <f t="shared" si="51"/>
        <v/>
      </c>
      <c r="AL352" s="96" t="str" cm="1">
        <f t="array" ref="AL352">IF(OR($D352="",$AK352="",N($AK352)&lt;=0),"",IFERROR(MATCH(1,INDEX(('2_Review &amp; Audit'!$F$6:$F$505=$A352)*('2_Review &amp; Audit'!$I$6:$I$505&gt;=$E352-30)*('2_Review &amp; Audit'!$I$6:$I$505&lt;=$E352+30)*('2_Review &amp; Audit'!$R$6:$R$505&gt;0)*(ROW('2_Review &amp; Audit'!$R$6:$R$505)&gt;$AC352),0),0)+5,""))</f>
        <v/>
      </c>
      <c r="AM352" s="96" t="str">
        <f>IF($AL352="","",INDEX('2_Review &amp; Audit'!$H:$H,$AL352))</f>
        <v/>
      </c>
      <c r="AN352" s="108" t="str">
        <f>IF($AL352="","",INDEX('2_Review &amp; Audit'!$I:$I,$AL352))</f>
        <v/>
      </c>
      <c r="AO352" s="96" t="str">
        <f>IF($AL352="","",MAX(0,INDEX('2_Review &amp; Audit'!$H:$H,$AL352)-SUMIFS($AP$7:AP351,$AL$7:AL351,$AL352)))</f>
        <v/>
      </c>
      <c r="AP352" s="96" t="str">
        <f>IF(OR($D352="",$AK352="",$AO352=""),"",MIN($AK352,$AO352))</f>
        <v/>
      </c>
      <c r="AQ352" s="117" t="str">
        <f>IF($AP352="","",$AP352*$G352)</f>
        <v/>
      </c>
      <c r="AR352" s="117" t="str">
        <f>IF($AL352="","",$H352-IF($P352="",0,$P352)-IF($Y352="",0,$Y352)-IF($AH352="",0,$AH352)-IF($AQ352="",0,$AQ352))</f>
        <v/>
      </c>
      <c r="AS352" s="117" t="str">
        <f t="shared" si="52"/>
        <v/>
      </c>
      <c r="AT352" s="96" t="str">
        <f t="shared" si="53"/>
        <v/>
      </c>
      <c r="AU352" s="96"/>
    </row>
    <row r="353" spans="1:47" ht="12.75" customHeight="1" x14ac:dyDescent="0.2">
      <c r="A353" s="96" t="str">
        <f>IFERROR(INDEX('2_Review &amp; Audit'!$F$6:$F$505,MATCH(ROW()-5,'2_Review &amp; Audit'!$AC$6:$AC$505,0)),"")</f>
        <v/>
      </c>
      <c r="B353" s="96" t="str">
        <f>IF($A353="","",INDEX('2_Review &amp; Audit'!$C$6:$C$505,MATCH(ROW()-5,'2_Review &amp; Audit'!$AC$6:$AC$505,0)))</f>
        <v/>
      </c>
      <c r="C353" s="96" t="str">
        <f>IF($A353="","",INDEX('2_Review &amp; Audit'!$D$6:$D$505,MATCH(ROW()-5,'2_Review &amp; Audit'!$AC$6:$AC$505,0)))</f>
        <v/>
      </c>
      <c r="D353" s="114" t="str">
        <f>IF($A353="","",INDEX('2_Review &amp; Audit'!$H$6:$H$505,MATCH(ROW()-5,'2_Review &amp; Audit'!$AC$6:$AC$505,0)))</f>
        <v/>
      </c>
      <c r="E353" s="108" t="str">
        <f>IF($A353="","",INDEX('2_Review &amp; Audit'!$M$6:$M$505,MATCH(ROW()-5,'2_Review &amp; Audit'!$AC$6:$AC$505,0)))</f>
        <v/>
      </c>
      <c r="F353" s="109" t="str">
        <f>IF($A353="","",IF(INDEX('2_Review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53" s="142" t="str">
        <f>IF(OR($A353="",$F353=0),"",ABS(INDEX('2_Review &amp; Audit'!$Q$6:$Q$505,MATCH(ROW()-5,'2_Review &amp; Audit'!$AC$6:$AC$505,0))/$F353))</f>
        <v/>
      </c>
      <c r="H353" s="142" t="str">
        <f>IF($A353="","",ABS(INDEX('2_Review &amp; Audit'!$Q$6:$Q$505,MATCH(ROW()-5,'2_Review &amp; Audit'!$AC$6:$AC$505,0))))</f>
        <v/>
      </c>
      <c r="I353" s="96" t="str">
        <f>IF($A353="","",INDEX('2_Review &amp; Audit'!$Y$6:$Y$505,MATCH(ROW()-5,'2_Review &amp; Audit'!$AC$6:$AC$505,0)))</f>
        <v/>
      </c>
      <c r="J353" s="110" t="str">
        <f>IF($A353="","",IFERROR(MATCH(ROW()-5,'2_Review &amp; Audit'!$AC$6:$AC$505,0)+5,""))</f>
        <v/>
      </c>
      <c r="K353" s="96" t="str" cm="1">
        <f t="array" ref="K353">IF($A353="","",IF($AU353&lt;&gt;"",IFERROR(MATCH($AU353,'2_Review &amp; Audit'!$H$6:$H$505,0)+5,""),IFERROR(MATCH(1,INDEX(('2_Review &amp; Audit'!$F$6:$F$505=$A353)*('2_Review &amp; Audit'!$I$6:$I$505&gt;=$E353-30)*('2_Review &amp; Audit'!$I$6:$I$505&lt;=$E353+30)*('2_Review &amp; Audit'!$R$6:$R$505&gt;0),0),0)+5,"")))</f>
        <v/>
      </c>
      <c r="L353" s="110" t="str" cm="1">
        <f t="array" ref="L353">IF($K353="","",INDEX('2_Review &amp; Audit'!$H:$H,$K353))</f>
        <v/>
      </c>
      <c r="M353" s="111" t="str">
        <f>IF($K353="","",INDEX('2_Review &amp; Audit'!$I:$I,$K353))</f>
        <v/>
      </c>
      <c r="N353" s="109" t="str" cm="1">
        <f t="array" ref="N353">IF($K353="","",MAX(0,INDEX('2_Review &amp; Audit'!$R:$R,$K353)-SUMIFS($O$7:O352,$K$7:K352,$K353)))</f>
        <v/>
      </c>
      <c r="O353" s="109" t="str">
        <f>IF(OR($K353="",$N353="",$F353=""),"",MIN($F353,$N353))</f>
        <v/>
      </c>
      <c r="P353" s="112" t="str">
        <f>IF($O353="","",$O353*$G353)</f>
        <v/>
      </c>
      <c r="Q353" s="112" t="str">
        <f>IF($M353="","",$H353-IF($P353="",0,$P353)-IF($Y353="",0,$Y353)-IF($AH353="",0,$AH353)-IF($AQ353="",0,$AQ353))</f>
        <v/>
      </c>
      <c r="R353" s="112" t="str">
        <f t="shared" si="49"/>
        <v/>
      </c>
      <c r="S353" s="96" t="str">
        <f>IF($M353="","",MAX(0,N($F353)-N($O353)))</f>
        <v/>
      </c>
      <c r="T353" s="96" t="str" cm="1">
        <f t="array" ref="T353">IF(OR($D353="",$S353="",N($S353)&lt;=0),"",IFERROR(MATCH(1,INDEX(('2_Review &amp; Audit'!$F$6:$F$505=$A353)*('2_Review &amp; Audit'!$I$6:$I$505&gt;=$E353-30)*('2_Review &amp; Audit'!$I$6:$I$505&lt;=$E353+30)*('2_Review &amp; Audit'!$R$6:$R$505&gt;0)*(ROW('2_Review &amp; Audit'!$R$6:$R$505)&gt;$K353),0),0)+5,""))</f>
        <v/>
      </c>
      <c r="U353" s="96" t="str" cm="1">
        <f t="array" ref="U353">IF($T353="","",INDEX('2_Review &amp; Audit'!$H:$H,$T353))</f>
        <v/>
      </c>
      <c r="V353" s="96" t="str">
        <f t="array" ref="V353">IF($T353="","",INDEX('2_Review &amp; Audit'!$I:$I,$T353))</f>
        <v/>
      </c>
      <c r="W353" s="96" t="str">
        <f t="array" ref="W353">IF($T353="","",MAX(0,INDEX('2_Review &amp; Audit'!$H:$H,$T353)-SUMIFS($X$7:X352,$T$7:T352,$T353)))</f>
        <v/>
      </c>
      <c r="X353" s="96" t="str">
        <f t="shared" si="46"/>
        <v/>
      </c>
      <c r="Y353" s="117" t="str">
        <f>IF($X353="","",$X353*$G353)</f>
        <v/>
      </c>
      <c r="Z353" s="117" t="str">
        <f>IF($T353="","",$H353-IF($P353="",0,$P353)-IF($Y353="",0,$Y353))</f>
        <v/>
      </c>
      <c r="AA353" s="117" t="str">
        <f t="shared" si="47"/>
        <v/>
      </c>
      <c r="AB353" s="96" t="str">
        <f t="shared" si="50"/>
        <v/>
      </c>
      <c r="AC353" s="96" t="str">
        <f>IF(OR($D353="",$AB353="",N($AB353)&lt;=0),"",IFERROR(MATCH(1,INDEX(('2_Review &amp; Audit'!$F$6:$F$505=$A353)*('2_Review &amp; Audit'!$I$6:$I$505&gt;=$E353-30)*('2_Review &amp; Audit'!$I$6:$I$505&lt;=$E353+30)*('2_Review &amp; Audit'!$R$6:$R$505&gt;0)*(ROW('2_Review &amp; Audit'!$R$6:$R$505)&gt;$T353),0),0)+5,""))</f>
        <v/>
      </c>
      <c r="AD353" s="96" t="str" cm="1">
        <f t="array" ref="AD353">IF($AC353="","",INDEX('2_Review &amp; Audit'!$H:$H,$AC353))</f>
        <v/>
      </c>
      <c r="AE353" s="108" t="str">
        <f>IF($AC353="","",INDEX('2_Review &amp; Audit'!$I:$I,$AC353))</f>
        <v/>
      </c>
      <c r="AF353" s="96" t="str">
        <f>IF($AC353="","",MAX(0,INDEX('2_Review &amp; Audit'!$H:$H,$AC353)-SUMIFS($AG$7:AG352,$AC$7:AC352,$AC353)))</f>
        <v/>
      </c>
      <c r="AG353" s="96" t="str">
        <f>IF(OR($D353="",$AB353="",$AF353=""),"",MIN($AB353,$AF353))</f>
        <v/>
      </c>
      <c r="AH353" s="117" t="str">
        <f>IF($AG353="","",$AG353*$G353)</f>
        <v/>
      </c>
      <c r="AI353" s="117" t="str">
        <f>IF($AC353="","",$H353-IF($P353="",0,$P353)-IF($Y353="",0,$Y353)-IF($AH353="",0,$AH353))</f>
        <v/>
      </c>
      <c r="AJ353" s="117" t="str">
        <f t="shared" si="48"/>
        <v/>
      </c>
      <c r="AK353" s="96" t="str">
        <f t="shared" si="51"/>
        <v/>
      </c>
      <c r="AL353" s="96" t="str" cm="1">
        <f t="array" ref="AL353">IF(OR($D353="",$AK353="",N($AK353)&lt;=0),"",IFERROR(MATCH(1,INDEX(('2_Review &amp; Audit'!$F$6:$F$505=$A353)*('2_Review &amp; Audit'!$I$6:$I$505&gt;=$E353-30)*('2_Review &amp; Audit'!$I$6:$I$505&lt;=$E353+30)*('2_Review &amp; Audit'!$R$6:$R$505&gt;0)*(ROW('2_Review &amp; Audit'!$R$6:$R$505)&gt;$AC353),0),0)+5,""))</f>
        <v/>
      </c>
      <c r="AM353" s="96" t="str">
        <f>IF($AL353="","",INDEX('2_Review &amp; Audit'!$H:$H,$AL353))</f>
        <v/>
      </c>
      <c r="AN353" s="108" t="str">
        <f>IF($AL353="","",INDEX('2_Review &amp; Audit'!$I:$I,$AL353))</f>
        <v/>
      </c>
      <c r="AO353" s="96" t="str">
        <f>IF($AL353="","",MAX(0,INDEX('2_Review &amp; Audit'!$H:$H,$AL353)-SUMIFS($AP$7:AP352,$AL$7:AL352,$AL353)))</f>
        <v/>
      </c>
      <c r="AP353" s="96" t="str">
        <f>IF(OR($D353="",$AK353="",$AO353=""),"",MIN($AK353,$AO353))</f>
        <v/>
      </c>
      <c r="AQ353" s="117" t="str">
        <f>IF($AP353="","",$AP353*$G353)</f>
        <v/>
      </c>
      <c r="AR353" s="117" t="str">
        <f>IF($AL353="","",$H353-IF($P353="",0,$P353)-IF($Y353="",0,$Y353)-IF($AH353="",0,$AH353)-IF($AQ353="",0,$AQ353))</f>
        <v/>
      </c>
      <c r="AS353" s="117" t="str">
        <f t="shared" si="52"/>
        <v/>
      </c>
      <c r="AT353" s="96" t="str">
        <f t="shared" si="53"/>
        <v/>
      </c>
      <c r="AU353" s="96"/>
    </row>
    <row r="354" spans="1:47" ht="12.75" customHeight="1" x14ac:dyDescent="0.2">
      <c r="A354" s="96" t="str">
        <f>IFERROR(INDEX('2_Review &amp; Audit'!$F$6:$F$505,MATCH(ROW()-5,'2_Review &amp; Audit'!$AC$6:$AC$505,0)),"")</f>
        <v/>
      </c>
      <c r="B354" s="96" t="str">
        <f>IF($A354="","",INDEX('2_Review &amp; Audit'!$C$6:$C$505,MATCH(ROW()-5,'2_Review &amp; Audit'!$AC$6:$AC$505,0)))</f>
        <v/>
      </c>
      <c r="C354" s="96" t="str">
        <f>IF($A354="","",INDEX('2_Review &amp; Audit'!$D$6:$D$505,MATCH(ROW()-5,'2_Review &amp; Audit'!$AC$6:$AC$505,0)))</f>
        <v/>
      </c>
      <c r="D354" s="114" t="str">
        <f>IF($A354="","",INDEX('2_Review &amp; Audit'!$H$6:$H$505,MATCH(ROW()-5,'2_Review &amp; Audit'!$AC$6:$AC$505,0)))</f>
        <v/>
      </c>
      <c r="E354" s="108" t="str">
        <f>IF($A354="","",INDEX('2_Review &amp; Audit'!$M$6:$M$505,MATCH(ROW()-5,'2_Review &amp; Audit'!$AC$6:$AC$505,0)))</f>
        <v/>
      </c>
      <c r="F354" s="109" t="str">
        <f>IF($A354="","",IF(INDEX('2_Review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54" s="142" t="str">
        <f>IF(OR($A354="",$F354=0),"",ABS(INDEX('2_Review &amp; Audit'!$Q$6:$Q$505,MATCH(ROW()-5,'2_Review &amp; Audit'!$AC$6:$AC$505,0))/$F354))</f>
        <v/>
      </c>
      <c r="H354" s="142" t="str">
        <f>IF($A354="","",ABS(INDEX('2_Review &amp; Audit'!$Q$6:$Q$505,MATCH(ROW()-5,'2_Review &amp; Audit'!$AC$6:$AC$505,0))))</f>
        <v/>
      </c>
      <c r="I354" s="96" t="str">
        <f>IF($A354="","",INDEX('2_Review &amp; Audit'!$Y$6:$Y$505,MATCH(ROW()-5,'2_Review &amp; Audit'!$AC$6:$AC$505,0)))</f>
        <v/>
      </c>
      <c r="J354" s="110" t="str">
        <f>IF($A354="","",IFERROR(MATCH(ROW()-5,'2_Review &amp; Audit'!$AC$6:$AC$505,0)+5,""))</f>
        <v/>
      </c>
      <c r="K354" s="96" t="str" cm="1">
        <f t="array" ref="K354">IF($A354="","",IF($AU354&lt;&gt;"",IFERROR(MATCH($AU354,'2_Review &amp; Audit'!$H$6:$H$505,0)+5,""),IFERROR(MATCH(1,INDEX(('2_Review &amp; Audit'!$F$6:$F$505=$A354)*('2_Review &amp; Audit'!$I$6:$I$505&gt;=$E354-30)*('2_Review &amp; Audit'!$I$6:$I$505&lt;=$E354+30)*('2_Review &amp; Audit'!$R$6:$R$505&gt;0),0),0)+5,"")))</f>
        <v/>
      </c>
      <c r="L354" s="110" t="str" cm="1">
        <f t="array" ref="L354">IF($K354="","",INDEX('2_Review &amp; Audit'!$H:$H,$K354))</f>
        <v/>
      </c>
      <c r="M354" s="111" t="str">
        <f>IF($K354="","",INDEX('2_Review &amp; Audit'!$I:$I,$K354))</f>
        <v/>
      </c>
      <c r="N354" s="109" t="str" cm="1">
        <f t="array" ref="N354">IF($K354="","",MAX(0,INDEX('2_Review &amp; Audit'!$R:$R,$K354)-SUMIFS($O$7:O353,$K$7:K353,$K354)))</f>
        <v/>
      </c>
      <c r="O354" s="109" t="str">
        <f>IF(OR($K354="",$N354="",$F354=""),"",MIN($F354,$N354))</f>
        <v/>
      </c>
      <c r="P354" s="112" t="str">
        <f>IF($O354="","",$O354*$G354)</f>
        <v/>
      </c>
      <c r="Q354" s="112" t="str">
        <f>IF($M354="","",$H354-IF($P354="",0,$P354)-IF($Y354="",0,$Y354)-IF($AH354="",0,$AH354)-IF($AQ354="",0,$AQ354))</f>
        <v/>
      </c>
      <c r="R354" s="112" t="str">
        <f t="shared" si="49"/>
        <v/>
      </c>
      <c r="S354" s="96" t="str">
        <f>IF($M354="","",MAX(0,N($F354)-N($O354)))</f>
        <v/>
      </c>
      <c r="T354" s="96" t="str" cm="1">
        <f t="array" ref="T354">IF(OR($D354="",$S354="",N($S354)&lt;=0),"",IFERROR(MATCH(1,INDEX(('2_Review &amp; Audit'!$F$6:$F$505=$A354)*('2_Review &amp; Audit'!$I$6:$I$505&gt;=$E354-30)*('2_Review &amp; Audit'!$I$6:$I$505&lt;=$E354+30)*('2_Review &amp; Audit'!$R$6:$R$505&gt;0)*(ROW('2_Review &amp; Audit'!$R$6:$R$505)&gt;$K354),0),0)+5,""))</f>
        <v/>
      </c>
      <c r="U354" s="96" t="str" cm="1">
        <f t="array" ref="U354">IF($T354="","",INDEX('2_Review &amp; Audit'!$H:$H,$T354))</f>
        <v/>
      </c>
      <c r="V354" s="96" t="str">
        <f t="array" ref="V354">IF($T354="","",INDEX('2_Review &amp; Audit'!$I:$I,$T354))</f>
        <v/>
      </c>
      <c r="W354" s="96" t="str">
        <f t="array" ref="W354">IF($T354="","",MAX(0,INDEX('2_Review &amp; Audit'!$H:$H,$T354)-SUMIFS($X$7:X353,$T$7:T353,$T354)))</f>
        <v/>
      </c>
      <c r="X354" s="96" t="str">
        <f t="shared" si="46"/>
        <v/>
      </c>
      <c r="Y354" s="117" t="str">
        <f>IF($X354="","",$X354*$G354)</f>
        <v/>
      </c>
      <c r="Z354" s="117" t="str">
        <f>IF($T354="","",$H354-IF($P354="",0,$P354)-IF($Y354="",0,$Y354))</f>
        <v/>
      </c>
      <c r="AA354" s="117" t="str">
        <f t="shared" si="47"/>
        <v/>
      </c>
      <c r="AB354" s="96" t="str">
        <f t="shared" si="50"/>
        <v/>
      </c>
      <c r="AC354" s="96" t="str">
        <f>IF(OR($D354="",$AB354="",N($AB354)&lt;=0),"",IFERROR(MATCH(1,INDEX(('2_Review &amp; Audit'!$F$6:$F$505=$A354)*('2_Review &amp; Audit'!$I$6:$I$505&gt;=$E354-30)*('2_Review &amp; Audit'!$I$6:$I$505&lt;=$E354+30)*('2_Review &amp; Audit'!$R$6:$R$505&gt;0)*(ROW('2_Review &amp; Audit'!$R$6:$R$505)&gt;$T354),0),0)+5,""))</f>
        <v/>
      </c>
      <c r="AD354" s="96" t="str" cm="1">
        <f t="array" ref="AD354">IF($AC354="","",INDEX('2_Review &amp; Audit'!$H:$H,$AC354))</f>
        <v/>
      </c>
      <c r="AE354" s="108" t="str">
        <f>IF($AC354="","",INDEX('2_Review &amp; Audit'!$I:$I,$AC354))</f>
        <v/>
      </c>
      <c r="AF354" s="96" t="str">
        <f>IF($AC354="","",MAX(0,INDEX('2_Review &amp; Audit'!$H:$H,$AC354)-SUMIFS($AG$7:AG353,$AC$7:AC353,$AC354)))</f>
        <v/>
      </c>
      <c r="AG354" s="96" t="str">
        <f>IF(OR($D354="",$AB354="",$AF354=""),"",MIN($AB354,$AF354))</f>
        <v/>
      </c>
      <c r="AH354" s="117" t="str">
        <f>IF($AG354="","",$AG354*$G354)</f>
        <v/>
      </c>
      <c r="AI354" s="117" t="str">
        <f>IF($AC354="","",$H354-IF($P354="",0,$P354)-IF($Y354="",0,$Y354)-IF($AH354="",0,$AH354))</f>
        <v/>
      </c>
      <c r="AJ354" s="117" t="str">
        <f t="shared" si="48"/>
        <v/>
      </c>
      <c r="AK354" s="96" t="str">
        <f t="shared" si="51"/>
        <v/>
      </c>
      <c r="AL354" s="96" t="str" cm="1">
        <f t="array" ref="AL354">IF(OR($D354="",$AK354="",N($AK354)&lt;=0),"",IFERROR(MATCH(1,INDEX(('2_Review &amp; Audit'!$F$6:$F$505=$A354)*('2_Review &amp; Audit'!$I$6:$I$505&gt;=$E354-30)*('2_Review &amp; Audit'!$I$6:$I$505&lt;=$E354+30)*('2_Review &amp; Audit'!$R$6:$R$505&gt;0)*(ROW('2_Review &amp; Audit'!$R$6:$R$505)&gt;$AC354),0),0)+5,""))</f>
        <v/>
      </c>
      <c r="AM354" s="96" t="str">
        <f>IF($AL354="","",INDEX('2_Review &amp; Audit'!$H:$H,$AL354))</f>
        <v/>
      </c>
      <c r="AN354" s="108" t="str">
        <f>IF($AL354="","",INDEX('2_Review &amp; Audit'!$I:$I,$AL354))</f>
        <v/>
      </c>
      <c r="AO354" s="96" t="str">
        <f>IF($AL354="","",MAX(0,INDEX('2_Review &amp; Audit'!$H:$H,$AL354)-SUMIFS($AP$7:AP353,$AL$7:AL353,$AL354)))</f>
        <v/>
      </c>
      <c r="AP354" s="96" t="str">
        <f>IF(OR($D354="",$AK354="",$AO354=""),"",MIN($AK354,$AO354))</f>
        <v/>
      </c>
      <c r="AQ354" s="117" t="str">
        <f>IF($AP354="","",$AP354*$G354)</f>
        <v/>
      </c>
      <c r="AR354" s="117" t="str">
        <f>IF($AL354="","",$H354-IF($P354="",0,$P354)-IF($Y354="",0,$Y354)-IF($AH354="",0,$AH354)-IF($AQ354="",0,$AQ354))</f>
        <v/>
      </c>
      <c r="AS354" s="117" t="str">
        <f t="shared" si="52"/>
        <v/>
      </c>
      <c r="AT354" s="96" t="str">
        <f t="shared" si="53"/>
        <v/>
      </c>
      <c r="AU354" s="96"/>
    </row>
    <row r="355" spans="1:47" ht="12.75" customHeight="1" x14ac:dyDescent="0.2">
      <c r="A355" s="96" t="str">
        <f>IFERROR(INDEX('2_Review &amp; Audit'!$F$6:$F$505,MATCH(ROW()-5,'2_Review &amp; Audit'!$AC$6:$AC$505,0)),"")</f>
        <v/>
      </c>
      <c r="B355" s="96" t="str">
        <f>IF($A355="","",INDEX('2_Review &amp; Audit'!$C$6:$C$505,MATCH(ROW()-5,'2_Review &amp; Audit'!$AC$6:$AC$505,0)))</f>
        <v/>
      </c>
      <c r="C355" s="96" t="str">
        <f>IF($A355="","",INDEX('2_Review &amp; Audit'!$D$6:$D$505,MATCH(ROW()-5,'2_Review &amp; Audit'!$AC$6:$AC$505,0)))</f>
        <v/>
      </c>
      <c r="D355" s="114" t="str">
        <f>IF($A355="","",INDEX('2_Review &amp; Audit'!$H$6:$H$505,MATCH(ROW()-5,'2_Review &amp; Audit'!$AC$6:$AC$505,0)))</f>
        <v/>
      </c>
      <c r="E355" s="108" t="str">
        <f>IF($A355="","",INDEX('2_Review &amp; Audit'!$M$6:$M$505,MATCH(ROW()-5,'2_Review &amp; Audit'!$AC$6:$AC$505,0)))</f>
        <v/>
      </c>
      <c r="F355" s="109" t="str">
        <f>IF($A355="","",IF(INDEX('2_Review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55" s="142" t="str">
        <f>IF(OR($A355="",$F355=0),"",ABS(INDEX('2_Review &amp; Audit'!$Q$6:$Q$505,MATCH(ROW()-5,'2_Review &amp; Audit'!$AC$6:$AC$505,0))/$F355))</f>
        <v/>
      </c>
      <c r="H355" s="142" t="str">
        <f>IF($A355="","",ABS(INDEX('2_Review &amp; Audit'!$Q$6:$Q$505,MATCH(ROW()-5,'2_Review &amp; Audit'!$AC$6:$AC$505,0))))</f>
        <v/>
      </c>
      <c r="I355" s="96" t="str">
        <f>IF($A355="","",INDEX('2_Review &amp; Audit'!$Y$6:$Y$505,MATCH(ROW()-5,'2_Review &amp; Audit'!$AC$6:$AC$505,0)))</f>
        <v/>
      </c>
      <c r="J355" s="110" t="str">
        <f>IF($A355="","",IFERROR(MATCH(ROW()-5,'2_Review &amp; Audit'!$AC$6:$AC$505,0)+5,""))</f>
        <v/>
      </c>
      <c r="K355" s="96" t="str" cm="1">
        <f t="array" ref="K355">IF($A355="","",IF($AU355&lt;&gt;"",IFERROR(MATCH($AU355,'2_Review &amp; Audit'!$H$6:$H$505,0)+5,""),IFERROR(MATCH(1,INDEX(('2_Review &amp; Audit'!$F$6:$F$505=$A355)*('2_Review &amp; Audit'!$I$6:$I$505&gt;=$E355-30)*('2_Review &amp; Audit'!$I$6:$I$505&lt;=$E355+30)*('2_Review &amp; Audit'!$R$6:$R$505&gt;0),0),0)+5,"")))</f>
        <v/>
      </c>
      <c r="L355" s="110" t="str" cm="1">
        <f t="array" ref="L355">IF($K355="","",INDEX('2_Review &amp; Audit'!$H:$H,$K355))</f>
        <v/>
      </c>
      <c r="M355" s="111" t="str">
        <f>IF($K355="","",INDEX('2_Review &amp; Audit'!$I:$I,$K355))</f>
        <v/>
      </c>
      <c r="N355" s="109" t="str" cm="1">
        <f t="array" ref="N355">IF($K355="","",MAX(0,INDEX('2_Review &amp; Audit'!$R:$R,$K355)-SUMIFS($O$7:O354,$K$7:K354,$K355)))</f>
        <v/>
      </c>
      <c r="O355" s="109" t="str">
        <f>IF(OR($K355="",$N355="",$F355=""),"",MIN($F355,$N355))</f>
        <v/>
      </c>
      <c r="P355" s="112" t="str">
        <f>IF($O355="","",$O355*$G355)</f>
        <v/>
      </c>
      <c r="Q355" s="112" t="str">
        <f>IF($M355="","",$H355-IF($P355="",0,$P355)-IF($Y355="",0,$Y355)-IF($AH355="",0,$AH355)-IF($AQ355="",0,$AQ355))</f>
        <v/>
      </c>
      <c r="R355" s="112" t="str">
        <f t="shared" si="49"/>
        <v/>
      </c>
      <c r="S355" s="96" t="str">
        <f>IF($M355="","",MAX(0,N($F355)-N($O355)))</f>
        <v/>
      </c>
      <c r="T355" s="96" t="str" cm="1">
        <f t="array" ref="T355">IF(OR($D355="",$S355="",N($S355)&lt;=0),"",IFERROR(MATCH(1,INDEX(('2_Review &amp; Audit'!$F$6:$F$505=$A355)*('2_Review &amp; Audit'!$I$6:$I$505&gt;=$E355-30)*('2_Review &amp; Audit'!$I$6:$I$505&lt;=$E355+30)*('2_Review &amp; Audit'!$R$6:$R$505&gt;0)*(ROW('2_Review &amp; Audit'!$R$6:$R$505)&gt;$K355),0),0)+5,""))</f>
        <v/>
      </c>
      <c r="U355" s="96" t="str" cm="1">
        <f t="array" ref="U355">IF($T355="","",INDEX('2_Review &amp; Audit'!$H:$H,$T355))</f>
        <v/>
      </c>
      <c r="V355" s="96" t="str">
        <f t="array" ref="V355">IF($T355="","",INDEX('2_Review &amp; Audit'!$I:$I,$T355))</f>
        <v/>
      </c>
      <c r="W355" s="96" t="str">
        <f t="array" ref="W355">IF($T355="","",MAX(0,INDEX('2_Review &amp; Audit'!$H:$H,$T355)-SUMIFS($X$7:X354,$T$7:T354,$T355)))</f>
        <v/>
      </c>
      <c r="X355" s="96" t="str">
        <f t="shared" si="46"/>
        <v/>
      </c>
      <c r="Y355" s="117" t="str">
        <f>IF($X355="","",$X355*$G355)</f>
        <v/>
      </c>
      <c r="Z355" s="117" t="str">
        <f>IF($T355="","",$H355-IF($P355="",0,$P355)-IF($Y355="",0,$Y355))</f>
        <v/>
      </c>
      <c r="AA355" s="117" t="str">
        <f t="shared" si="47"/>
        <v/>
      </c>
      <c r="AB355" s="96" t="str">
        <f t="shared" si="50"/>
        <v/>
      </c>
      <c r="AC355" s="96" t="str">
        <f>IF(OR($D355="",$AB355="",N($AB355)&lt;=0),"",IFERROR(MATCH(1,INDEX(('2_Review &amp; Audit'!$F$6:$F$505=$A355)*('2_Review &amp; Audit'!$I$6:$I$505&gt;=$E355-30)*('2_Review &amp; Audit'!$I$6:$I$505&lt;=$E355+30)*('2_Review &amp; Audit'!$R$6:$R$505&gt;0)*(ROW('2_Review &amp; Audit'!$R$6:$R$505)&gt;$T355),0),0)+5,""))</f>
        <v/>
      </c>
      <c r="AD355" s="96" t="str" cm="1">
        <f t="array" ref="AD355">IF($AC355="","",INDEX('2_Review &amp; Audit'!$H:$H,$AC355))</f>
        <v/>
      </c>
      <c r="AE355" s="108" t="str">
        <f>IF($AC355="","",INDEX('2_Review &amp; Audit'!$I:$I,$AC355))</f>
        <v/>
      </c>
      <c r="AF355" s="96" t="str">
        <f>IF($AC355="","",MAX(0,INDEX('2_Review &amp; Audit'!$H:$H,$AC355)-SUMIFS($AG$7:AG354,$AC$7:AC354,$AC355)))</f>
        <v/>
      </c>
      <c r="AG355" s="96" t="str">
        <f>IF(OR($D355="",$AB355="",$AF355=""),"",MIN($AB355,$AF355))</f>
        <v/>
      </c>
      <c r="AH355" s="117" t="str">
        <f>IF($AG355="","",$AG355*$G355)</f>
        <v/>
      </c>
      <c r="AI355" s="117" t="str">
        <f>IF($AC355="","",$H355-IF($P355="",0,$P355)-IF($Y355="",0,$Y355)-IF($AH355="",0,$AH355))</f>
        <v/>
      </c>
      <c r="AJ355" s="117" t="str">
        <f t="shared" si="48"/>
        <v/>
      </c>
      <c r="AK355" s="96" t="str">
        <f t="shared" si="51"/>
        <v/>
      </c>
      <c r="AL355" s="96" t="str" cm="1">
        <f t="array" ref="AL355">IF(OR($D355="",$AK355="",N($AK355)&lt;=0),"",IFERROR(MATCH(1,INDEX(('2_Review &amp; Audit'!$F$6:$F$505=$A355)*('2_Review &amp; Audit'!$I$6:$I$505&gt;=$E355-30)*('2_Review &amp; Audit'!$I$6:$I$505&lt;=$E355+30)*('2_Review &amp; Audit'!$R$6:$R$505&gt;0)*(ROW('2_Review &amp; Audit'!$R$6:$R$505)&gt;$AC355),0),0)+5,""))</f>
        <v/>
      </c>
      <c r="AM355" s="96" t="str">
        <f>IF($AL355="","",INDEX('2_Review &amp; Audit'!$H:$H,$AL355))</f>
        <v/>
      </c>
      <c r="AN355" s="108" t="str">
        <f>IF($AL355="","",INDEX('2_Review &amp; Audit'!$I:$I,$AL355))</f>
        <v/>
      </c>
      <c r="AO355" s="96" t="str">
        <f>IF($AL355="","",MAX(0,INDEX('2_Review &amp; Audit'!$H:$H,$AL355)-SUMIFS($AP$7:AP354,$AL$7:AL354,$AL355)))</f>
        <v/>
      </c>
      <c r="AP355" s="96" t="str">
        <f>IF(OR($D355="",$AK355="",$AO355=""),"",MIN($AK355,$AO355))</f>
        <v/>
      </c>
      <c r="AQ355" s="117" t="str">
        <f>IF($AP355="","",$AP355*$G355)</f>
        <v/>
      </c>
      <c r="AR355" s="117" t="str">
        <f>IF($AL355="","",$H355-IF($P355="",0,$P355)-IF($Y355="",0,$Y355)-IF($AH355="",0,$AH355)-IF($AQ355="",0,$AQ355))</f>
        <v/>
      </c>
      <c r="AS355" s="117" t="str">
        <f t="shared" si="52"/>
        <v/>
      </c>
      <c r="AT355" s="96" t="str">
        <f t="shared" si="53"/>
        <v/>
      </c>
      <c r="AU355" s="96"/>
    </row>
    <row r="356" spans="1:47" ht="12.75" customHeight="1" x14ac:dyDescent="0.2">
      <c r="A356" s="96" t="str">
        <f>IFERROR(INDEX('2_Review &amp; Audit'!$F$6:$F$505,MATCH(ROW()-5,'2_Review &amp; Audit'!$AC$6:$AC$505,0)),"")</f>
        <v/>
      </c>
      <c r="B356" s="96" t="str">
        <f>IF($A356="","",INDEX('2_Review &amp; Audit'!$C$6:$C$505,MATCH(ROW()-5,'2_Review &amp; Audit'!$AC$6:$AC$505,0)))</f>
        <v/>
      </c>
      <c r="C356" s="96" t="str">
        <f>IF($A356="","",INDEX('2_Review &amp; Audit'!$D$6:$D$505,MATCH(ROW()-5,'2_Review &amp; Audit'!$AC$6:$AC$505,0)))</f>
        <v/>
      </c>
      <c r="D356" s="114" t="str">
        <f>IF($A356="","",INDEX('2_Review &amp; Audit'!$H$6:$H$505,MATCH(ROW()-5,'2_Review &amp; Audit'!$AC$6:$AC$505,0)))</f>
        <v/>
      </c>
      <c r="E356" s="108" t="str">
        <f>IF($A356="","",INDEX('2_Review &amp; Audit'!$M$6:$M$505,MATCH(ROW()-5,'2_Review &amp; Audit'!$AC$6:$AC$505,0)))</f>
        <v/>
      </c>
      <c r="F356" s="109" t="str">
        <f>IF($A356="","",IF(INDEX('2_Review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56" s="142" t="str">
        <f>IF(OR($A356="",$F356=0),"",ABS(INDEX('2_Review &amp; Audit'!$Q$6:$Q$505,MATCH(ROW()-5,'2_Review &amp; Audit'!$AC$6:$AC$505,0))/$F356))</f>
        <v/>
      </c>
      <c r="H356" s="142" t="str">
        <f>IF($A356="","",ABS(INDEX('2_Review &amp; Audit'!$Q$6:$Q$505,MATCH(ROW()-5,'2_Review &amp; Audit'!$AC$6:$AC$505,0))))</f>
        <v/>
      </c>
      <c r="I356" s="96" t="str">
        <f>IF($A356="","",INDEX('2_Review &amp; Audit'!$Y$6:$Y$505,MATCH(ROW()-5,'2_Review &amp; Audit'!$AC$6:$AC$505,0)))</f>
        <v/>
      </c>
      <c r="J356" s="110" t="str">
        <f>IF($A356="","",IFERROR(MATCH(ROW()-5,'2_Review &amp; Audit'!$AC$6:$AC$505,0)+5,""))</f>
        <v/>
      </c>
      <c r="K356" s="96" t="str" cm="1">
        <f t="array" ref="K356">IF($A356="","",IF($AU356&lt;&gt;"",IFERROR(MATCH($AU356,'2_Review &amp; Audit'!$H$6:$H$505,0)+5,""),IFERROR(MATCH(1,INDEX(('2_Review &amp; Audit'!$F$6:$F$505=$A356)*('2_Review &amp; Audit'!$I$6:$I$505&gt;=$E356-30)*('2_Review &amp; Audit'!$I$6:$I$505&lt;=$E356+30)*('2_Review &amp; Audit'!$R$6:$R$505&gt;0),0),0)+5,"")))</f>
        <v/>
      </c>
      <c r="L356" s="110" t="str" cm="1">
        <f t="array" ref="L356">IF($K356="","",INDEX('2_Review &amp; Audit'!$H:$H,$K356))</f>
        <v/>
      </c>
      <c r="M356" s="111" t="str">
        <f>IF($K356="","",INDEX('2_Review &amp; Audit'!$I:$I,$K356))</f>
        <v/>
      </c>
      <c r="N356" s="109" t="str" cm="1">
        <f t="array" ref="N356">IF($K356="","",MAX(0,INDEX('2_Review &amp; Audit'!$R:$R,$K356)-SUMIFS($O$7:O355,$K$7:K355,$K356)))</f>
        <v/>
      </c>
      <c r="O356" s="109" t="str">
        <f>IF(OR($K356="",$N356="",$F356=""),"",MIN($F356,$N356))</f>
        <v/>
      </c>
      <c r="P356" s="112" t="str">
        <f>IF($O356="","",$O356*$G356)</f>
        <v/>
      </c>
      <c r="Q356" s="112" t="str">
        <f>IF($M356="","",$H356-IF($P356="",0,$P356)-IF($Y356="",0,$Y356)-IF($AH356="",0,$AH356)-IF($AQ356="",0,$AQ356))</f>
        <v/>
      </c>
      <c r="R356" s="112" t="str">
        <f t="shared" si="49"/>
        <v/>
      </c>
      <c r="S356" s="96" t="str">
        <f>IF($M356="","",MAX(0,N($F356)-N($O356)))</f>
        <v/>
      </c>
      <c r="T356" s="96" t="str" cm="1">
        <f t="array" ref="T356">IF(OR($D356="",$S356="",N($S356)&lt;=0),"",IFERROR(MATCH(1,INDEX(('2_Review &amp; Audit'!$F$6:$F$505=$A356)*('2_Review &amp; Audit'!$I$6:$I$505&gt;=$E356-30)*('2_Review &amp; Audit'!$I$6:$I$505&lt;=$E356+30)*('2_Review &amp; Audit'!$R$6:$R$505&gt;0)*(ROW('2_Review &amp; Audit'!$R$6:$R$505)&gt;$K356),0),0)+5,""))</f>
        <v/>
      </c>
      <c r="U356" s="96" t="str" cm="1">
        <f t="array" ref="U356">IF($T356="","",INDEX('2_Review &amp; Audit'!$H:$H,$T356))</f>
        <v/>
      </c>
      <c r="V356" s="96" t="str">
        <f t="array" ref="V356">IF($T356="","",INDEX('2_Review &amp; Audit'!$I:$I,$T356))</f>
        <v/>
      </c>
      <c r="W356" s="96" t="str">
        <f t="array" ref="W356">IF($T356="","",MAX(0,INDEX('2_Review &amp; Audit'!$H:$H,$T356)-SUMIFS($X$7:X355,$T$7:T355,$T356)))</f>
        <v/>
      </c>
      <c r="X356" s="96" t="str">
        <f t="shared" si="46"/>
        <v/>
      </c>
      <c r="Y356" s="117" t="str">
        <f>IF($X356="","",$X356*$G356)</f>
        <v/>
      </c>
      <c r="Z356" s="117" t="str">
        <f>IF($T356="","",$H356-IF($P356="",0,$P356)-IF($Y356="",0,$Y356))</f>
        <v/>
      </c>
      <c r="AA356" s="117" t="str">
        <f t="shared" si="47"/>
        <v/>
      </c>
      <c r="AB356" s="96" t="str">
        <f t="shared" si="50"/>
        <v/>
      </c>
      <c r="AC356" s="96" t="str">
        <f>IF(OR($D356="",$AB356="",N($AB356)&lt;=0),"",IFERROR(MATCH(1,INDEX(('2_Review &amp; Audit'!$F$6:$F$505=$A356)*('2_Review &amp; Audit'!$I$6:$I$505&gt;=$E356-30)*('2_Review &amp; Audit'!$I$6:$I$505&lt;=$E356+30)*('2_Review &amp; Audit'!$R$6:$R$505&gt;0)*(ROW('2_Review &amp; Audit'!$R$6:$R$505)&gt;$T356),0),0)+5,""))</f>
        <v/>
      </c>
      <c r="AD356" s="96" t="str" cm="1">
        <f t="array" ref="AD356">IF($AC356="","",INDEX('2_Review &amp; Audit'!$H:$H,$AC356))</f>
        <v/>
      </c>
      <c r="AE356" s="108" t="str">
        <f>IF($AC356="","",INDEX('2_Review &amp; Audit'!$I:$I,$AC356))</f>
        <v/>
      </c>
      <c r="AF356" s="96" t="str">
        <f>IF($AC356="","",MAX(0,INDEX('2_Review &amp; Audit'!$H:$H,$AC356)-SUMIFS($AG$7:AG355,$AC$7:AC355,$AC356)))</f>
        <v/>
      </c>
      <c r="AG356" s="96" t="str">
        <f>IF(OR($D356="",$AB356="",$AF356=""),"",MIN($AB356,$AF356))</f>
        <v/>
      </c>
      <c r="AH356" s="117" t="str">
        <f>IF($AG356="","",$AG356*$G356)</f>
        <v/>
      </c>
      <c r="AI356" s="117" t="str">
        <f>IF($AC356="","",$H356-IF($P356="",0,$P356)-IF($Y356="",0,$Y356)-IF($AH356="",0,$AH356))</f>
        <v/>
      </c>
      <c r="AJ356" s="117" t="str">
        <f t="shared" si="48"/>
        <v/>
      </c>
      <c r="AK356" s="96" t="str">
        <f t="shared" si="51"/>
        <v/>
      </c>
      <c r="AL356" s="96" t="str" cm="1">
        <f t="array" ref="AL356">IF(OR($D356="",$AK356="",N($AK356)&lt;=0),"",IFERROR(MATCH(1,INDEX(('2_Review &amp; Audit'!$F$6:$F$505=$A356)*('2_Review &amp; Audit'!$I$6:$I$505&gt;=$E356-30)*('2_Review &amp; Audit'!$I$6:$I$505&lt;=$E356+30)*('2_Review &amp; Audit'!$R$6:$R$505&gt;0)*(ROW('2_Review &amp; Audit'!$R$6:$R$505)&gt;$AC356),0),0)+5,""))</f>
        <v/>
      </c>
      <c r="AM356" s="96" t="str">
        <f>IF($AL356="","",INDEX('2_Review &amp; Audit'!$H:$H,$AL356))</f>
        <v/>
      </c>
      <c r="AN356" s="108" t="str">
        <f>IF($AL356="","",INDEX('2_Review &amp; Audit'!$I:$I,$AL356))</f>
        <v/>
      </c>
      <c r="AO356" s="96" t="str">
        <f>IF($AL356="","",MAX(0,INDEX('2_Review &amp; Audit'!$H:$H,$AL356)-SUMIFS($AP$7:AP355,$AL$7:AL355,$AL356)))</f>
        <v/>
      </c>
      <c r="AP356" s="96" t="str">
        <f>IF(OR($D356="",$AK356="",$AO356=""),"",MIN($AK356,$AO356))</f>
        <v/>
      </c>
      <c r="AQ356" s="117" t="str">
        <f>IF($AP356="","",$AP356*$G356)</f>
        <v/>
      </c>
      <c r="AR356" s="117" t="str">
        <f>IF($AL356="","",$H356-IF($P356="",0,$P356)-IF($Y356="",0,$Y356)-IF($AH356="",0,$AH356)-IF($AQ356="",0,$AQ356))</f>
        <v/>
      </c>
      <c r="AS356" s="117" t="str">
        <f t="shared" si="52"/>
        <v/>
      </c>
      <c r="AT356" s="96" t="str">
        <f t="shared" si="53"/>
        <v/>
      </c>
      <c r="AU356" s="96"/>
    </row>
    <row r="357" spans="1:47" ht="12.75" customHeight="1" x14ac:dyDescent="0.2">
      <c r="A357" s="96" t="str">
        <f>IFERROR(INDEX('2_Review &amp; Audit'!$F$6:$F$505,MATCH(ROW()-5,'2_Review &amp; Audit'!$AC$6:$AC$505,0)),"")</f>
        <v/>
      </c>
      <c r="B357" s="96" t="str">
        <f>IF($A357="","",INDEX('2_Review &amp; Audit'!$C$6:$C$505,MATCH(ROW()-5,'2_Review &amp; Audit'!$AC$6:$AC$505,0)))</f>
        <v/>
      </c>
      <c r="C357" s="96" t="str">
        <f>IF($A357="","",INDEX('2_Review &amp; Audit'!$D$6:$D$505,MATCH(ROW()-5,'2_Review &amp; Audit'!$AC$6:$AC$505,0)))</f>
        <v/>
      </c>
      <c r="D357" s="114" t="str">
        <f>IF($A357="","",INDEX('2_Review &amp; Audit'!$H$6:$H$505,MATCH(ROW()-5,'2_Review &amp; Audit'!$AC$6:$AC$505,0)))</f>
        <v/>
      </c>
      <c r="E357" s="108" t="str">
        <f>IF($A357="","",INDEX('2_Review &amp; Audit'!$M$6:$M$505,MATCH(ROW()-5,'2_Review &amp; Audit'!$AC$6:$AC$505,0)))</f>
        <v/>
      </c>
      <c r="F357" s="109" t="str">
        <f>IF($A357="","",IF(INDEX('2_Review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57" s="142" t="str">
        <f>IF(OR($A357="",$F357=0),"",ABS(INDEX('2_Review &amp; Audit'!$Q$6:$Q$505,MATCH(ROW()-5,'2_Review &amp; Audit'!$AC$6:$AC$505,0))/$F357))</f>
        <v/>
      </c>
      <c r="H357" s="142" t="str">
        <f>IF($A357="","",ABS(INDEX('2_Review &amp; Audit'!$Q$6:$Q$505,MATCH(ROW()-5,'2_Review &amp; Audit'!$AC$6:$AC$505,0))))</f>
        <v/>
      </c>
      <c r="I357" s="96" t="str">
        <f>IF($A357="","",INDEX('2_Review &amp; Audit'!$Y$6:$Y$505,MATCH(ROW()-5,'2_Review &amp; Audit'!$AC$6:$AC$505,0)))</f>
        <v/>
      </c>
      <c r="J357" s="110" t="str">
        <f>IF($A357="","",IFERROR(MATCH(ROW()-5,'2_Review &amp; Audit'!$AC$6:$AC$505,0)+5,""))</f>
        <v/>
      </c>
      <c r="K357" s="96" t="str" cm="1">
        <f t="array" ref="K357">IF($A357="","",IF($AU357&lt;&gt;"",IFERROR(MATCH($AU357,'2_Review &amp; Audit'!$H$6:$H$505,0)+5,""),IFERROR(MATCH(1,INDEX(('2_Review &amp; Audit'!$F$6:$F$505=$A357)*('2_Review &amp; Audit'!$I$6:$I$505&gt;=$E357-30)*('2_Review &amp; Audit'!$I$6:$I$505&lt;=$E357+30)*('2_Review &amp; Audit'!$R$6:$R$505&gt;0),0),0)+5,"")))</f>
        <v/>
      </c>
      <c r="L357" s="110" t="str" cm="1">
        <f t="array" ref="L357">IF($K357="","",INDEX('2_Review &amp; Audit'!$H:$H,$K357))</f>
        <v/>
      </c>
      <c r="M357" s="111" t="str">
        <f>IF($K357="","",INDEX('2_Review &amp; Audit'!$I:$I,$K357))</f>
        <v/>
      </c>
      <c r="N357" s="109" t="str" cm="1">
        <f t="array" ref="N357">IF($K357="","",MAX(0,INDEX('2_Review &amp; Audit'!$R:$R,$K357)-SUMIFS($O$7:O356,$K$7:K356,$K357)))</f>
        <v/>
      </c>
      <c r="O357" s="109" t="str">
        <f>IF(OR($K357="",$N357="",$F357=""),"",MIN($F357,$N357))</f>
        <v/>
      </c>
      <c r="P357" s="112" t="str">
        <f>IF($O357="","",$O357*$G357)</f>
        <v/>
      </c>
      <c r="Q357" s="112" t="str">
        <f>IF($M357="","",$H357-IF($P357="",0,$P357)-IF($Y357="",0,$Y357)-IF($AH357="",0,$AH357)-IF($AQ357="",0,$AQ357))</f>
        <v/>
      </c>
      <c r="R357" s="112" t="str">
        <f t="shared" si="49"/>
        <v/>
      </c>
      <c r="S357" s="96" t="str">
        <f>IF($M357="","",MAX(0,N($F357)-N($O357)))</f>
        <v/>
      </c>
      <c r="T357" s="96" t="str" cm="1">
        <f t="array" ref="T357">IF(OR($D357="",$S357="",N($S357)&lt;=0),"",IFERROR(MATCH(1,INDEX(('2_Review &amp; Audit'!$F$6:$F$505=$A357)*('2_Review &amp; Audit'!$I$6:$I$505&gt;=$E357-30)*('2_Review &amp; Audit'!$I$6:$I$505&lt;=$E357+30)*('2_Review &amp; Audit'!$R$6:$R$505&gt;0)*(ROW('2_Review &amp; Audit'!$R$6:$R$505)&gt;$K357),0),0)+5,""))</f>
        <v/>
      </c>
      <c r="U357" s="96" t="str" cm="1">
        <f t="array" ref="U357">IF($T357="","",INDEX('2_Review &amp; Audit'!$H:$H,$T357))</f>
        <v/>
      </c>
      <c r="V357" s="96" t="str">
        <f t="array" ref="V357">IF($T357="","",INDEX('2_Review &amp; Audit'!$I:$I,$T357))</f>
        <v/>
      </c>
      <c r="W357" s="96" t="str">
        <f t="array" ref="W357">IF($T357="","",MAX(0,INDEX('2_Review &amp; Audit'!$H:$H,$T357)-SUMIFS($X$7:X356,$T$7:T356,$T357)))</f>
        <v/>
      </c>
      <c r="X357" s="96" t="str">
        <f t="shared" si="46"/>
        <v/>
      </c>
      <c r="Y357" s="117" t="str">
        <f>IF($X357="","",$X357*$G357)</f>
        <v/>
      </c>
      <c r="Z357" s="117" t="str">
        <f>IF($T357="","",$H357-IF($P357="",0,$P357)-IF($Y357="",0,$Y357))</f>
        <v/>
      </c>
      <c r="AA357" s="117" t="str">
        <f t="shared" si="47"/>
        <v/>
      </c>
      <c r="AB357" s="96" t="str">
        <f t="shared" si="50"/>
        <v/>
      </c>
      <c r="AC357" s="96" t="str">
        <f>IF(OR($D357="",$AB357="",N($AB357)&lt;=0),"",IFERROR(MATCH(1,INDEX(('2_Review &amp; Audit'!$F$6:$F$505=$A357)*('2_Review &amp; Audit'!$I$6:$I$505&gt;=$E357-30)*('2_Review &amp; Audit'!$I$6:$I$505&lt;=$E357+30)*('2_Review &amp; Audit'!$R$6:$R$505&gt;0)*(ROW('2_Review &amp; Audit'!$R$6:$R$505)&gt;$T357),0),0)+5,""))</f>
        <v/>
      </c>
      <c r="AD357" s="96" t="str" cm="1">
        <f t="array" ref="AD357">IF($AC357="","",INDEX('2_Review &amp; Audit'!$H:$H,$AC357))</f>
        <v/>
      </c>
      <c r="AE357" s="108" t="str">
        <f>IF($AC357="","",INDEX('2_Review &amp; Audit'!$I:$I,$AC357))</f>
        <v/>
      </c>
      <c r="AF357" s="96" t="str">
        <f>IF($AC357="","",MAX(0,INDEX('2_Review &amp; Audit'!$H:$H,$AC357)-SUMIFS($AG$7:AG356,$AC$7:AC356,$AC357)))</f>
        <v/>
      </c>
      <c r="AG357" s="96" t="str">
        <f>IF(OR($D357="",$AB357="",$AF357=""),"",MIN($AB357,$AF357))</f>
        <v/>
      </c>
      <c r="AH357" s="117" t="str">
        <f>IF($AG357="","",$AG357*$G357)</f>
        <v/>
      </c>
      <c r="AI357" s="117" t="str">
        <f>IF($AC357="","",$H357-IF($P357="",0,$P357)-IF($Y357="",0,$Y357)-IF($AH357="",0,$AH357))</f>
        <v/>
      </c>
      <c r="AJ357" s="117" t="str">
        <f t="shared" si="48"/>
        <v/>
      </c>
      <c r="AK357" s="96" t="str">
        <f t="shared" si="51"/>
        <v/>
      </c>
      <c r="AL357" s="96" t="str" cm="1">
        <f t="array" ref="AL357">IF(OR($D357="",$AK357="",N($AK357)&lt;=0),"",IFERROR(MATCH(1,INDEX(('2_Review &amp; Audit'!$F$6:$F$505=$A357)*('2_Review &amp; Audit'!$I$6:$I$505&gt;=$E357-30)*('2_Review &amp; Audit'!$I$6:$I$505&lt;=$E357+30)*('2_Review &amp; Audit'!$R$6:$R$505&gt;0)*(ROW('2_Review &amp; Audit'!$R$6:$R$505)&gt;$AC357),0),0)+5,""))</f>
        <v/>
      </c>
      <c r="AM357" s="96" t="str">
        <f>IF($AL357="","",INDEX('2_Review &amp; Audit'!$H:$H,$AL357))</f>
        <v/>
      </c>
      <c r="AN357" s="108" t="str">
        <f>IF($AL357="","",INDEX('2_Review &amp; Audit'!$I:$I,$AL357))</f>
        <v/>
      </c>
      <c r="AO357" s="96" t="str">
        <f>IF($AL357="","",MAX(0,INDEX('2_Review &amp; Audit'!$H:$H,$AL357)-SUMIFS($AP$7:AP356,$AL$7:AL356,$AL357)))</f>
        <v/>
      </c>
      <c r="AP357" s="96" t="str">
        <f>IF(OR($D357="",$AK357="",$AO357=""),"",MIN($AK357,$AO357))</f>
        <v/>
      </c>
      <c r="AQ357" s="117" t="str">
        <f>IF($AP357="","",$AP357*$G357)</f>
        <v/>
      </c>
      <c r="AR357" s="117" t="str">
        <f>IF($AL357="","",$H357-IF($P357="",0,$P357)-IF($Y357="",0,$Y357)-IF($AH357="",0,$AH357)-IF($AQ357="",0,$AQ357))</f>
        <v/>
      </c>
      <c r="AS357" s="117" t="str">
        <f t="shared" si="52"/>
        <v/>
      </c>
      <c r="AT357" s="96" t="str">
        <f t="shared" si="53"/>
        <v/>
      </c>
      <c r="AU357" s="96"/>
    </row>
    <row r="358" spans="1:47" ht="12.75" customHeight="1" x14ac:dyDescent="0.2">
      <c r="A358" s="96" t="str">
        <f>IFERROR(INDEX('2_Review &amp; Audit'!$F$6:$F$505,MATCH(ROW()-5,'2_Review &amp; Audit'!$AC$6:$AC$505,0)),"")</f>
        <v/>
      </c>
      <c r="B358" s="96" t="str">
        <f>IF($A358="","",INDEX('2_Review &amp; Audit'!$C$6:$C$505,MATCH(ROW()-5,'2_Review &amp; Audit'!$AC$6:$AC$505,0)))</f>
        <v/>
      </c>
      <c r="C358" s="96" t="str">
        <f>IF($A358="","",INDEX('2_Review &amp; Audit'!$D$6:$D$505,MATCH(ROW()-5,'2_Review &amp; Audit'!$AC$6:$AC$505,0)))</f>
        <v/>
      </c>
      <c r="D358" s="114" t="str">
        <f>IF($A358="","",INDEX('2_Review &amp; Audit'!$H$6:$H$505,MATCH(ROW()-5,'2_Review &amp; Audit'!$AC$6:$AC$505,0)))</f>
        <v/>
      </c>
      <c r="E358" s="108" t="str">
        <f>IF($A358="","",INDEX('2_Review &amp; Audit'!$M$6:$M$505,MATCH(ROW()-5,'2_Review &amp; Audit'!$AC$6:$AC$505,0)))</f>
        <v/>
      </c>
      <c r="F358" s="109" t="str">
        <f>IF($A358="","",IF(INDEX('2_Review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58" s="142" t="str">
        <f>IF(OR($A358="",$F358=0),"",ABS(INDEX('2_Review &amp; Audit'!$Q$6:$Q$505,MATCH(ROW()-5,'2_Review &amp; Audit'!$AC$6:$AC$505,0))/$F358))</f>
        <v/>
      </c>
      <c r="H358" s="142" t="str">
        <f>IF($A358="","",ABS(INDEX('2_Review &amp; Audit'!$Q$6:$Q$505,MATCH(ROW()-5,'2_Review &amp; Audit'!$AC$6:$AC$505,0))))</f>
        <v/>
      </c>
      <c r="I358" s="96" t="str">
        <f>IF($A358="","",INDEX('2_Review &amp; Audit'!$Y$6:$Y$505,MATCH(ROW()-5,'2_Review &amp; Audit'!$AC$6:$AC$505,0)))</f>
        <v/>
      </c>
      <c r="J358" s="110" t="str">
        <f>IF($A358="","",IFERROR(MATCH(ROW()-5,'2_Review &amp; Audit'!$AC$6:$AC$505,0)+5,""))</f>
        <v/>
      </c>
      <c r="K358" s="96" t="str" cm="1">
        <f t="array" ref="K358">IF($A358="","",IF($AU358&lt;&gt;"",IFERROR(MATCH($AU358,'2_Review &amp; Audit'!$H$6:$H$505,0)+5,""),IFERROR(MATCH(1,INDEX(('2_Review &amp; Audit'!$F$6:$F$505=$A358)*('2_Review &amp; Audit'!$I$6:$I$505&gt;=$E358-30)*('2_Review &amp; Audit'!$I$6:$I$505&lt;=$E358+30)*('2_Review &amp; Audit'!$R$6:$R$505&gt;0),0),0)+5,"")))</f>
        <v/>
      </c>
      <c r="L358" s="110" t="str" cm="1">
        <f t="array" ref="L358">IF($K358="","",INDEX('2_Review &amp; Audit'!$H:$H,$K358))</f>
        <v/>
      </c>
      <c r="M358" s="111" t="str">
        <f>IF($K358="","",INDEX('2_Review &amp; Audit'!$I:$I,$K358))</f>
        <v/>
      </c>
      <c r="N358" s="109" t="str" cm="1">
        <f t="array" ref="N358">IF($K358="","",MAX(0,INDEX('2_Review &amp; Audit'!$R:$R,$K358)-SUMIFS($O$7:O357,$K$7:K357,$K358)))</f>
        <v/>
      </c>
      <c r="O358" s="109" t="str">
        <f>IF(OR($K358="",$N358="",$F358=""),"",MIN($F358,$N358))</f>
        <v/>
      </c>
      <c r="P358" s="112" t="str">
        <f>IF($O358="","",$O358*$G358)</f>
        <v/>
      </c>
      <c r="Q358" s="112" t="str">
        <f>IF($M358="","",$H358-IF($P358="",0,$P358)-IF($Y358="",0,$Y358)-IF($AH358="",0,$AH358)-IF($AQ358="",0,$AQ358))</f>
        <v/>
      </c>
      <c r="R358" s="112" t="str">
        <f t="shared" si="49"/>
        <v/>
      </c>
      <c r="S358" s="96" t="str">
        <f>IF($M358="","",MAX(0,N($F358)-N($O358)))</f>
        <v/>
      </c>
      <c r="T358" s="96" t="str" cm="1">
        <f t="array" ref="T358">IF(OR($D358="",$S358="",N($S358)&lt;=0),"",IFERROR(MATCH(1,INDEX(('2_Review &amp; Audit'!$F$6:$F$505=$A358)*('2_Review &amp; Audit'!$I$6:$I$505&gt;=$E358-30)*('2_Review &amp; Audit'!$I$6:$I$505&lt;=$E358+30)*('2_Review &amp; Audit'!$R$6:$R$505&gt;0)*(ROW('2_Review &amp; Audit'!$R$6:$R$505)&gt;$K358),0),0)+5,""))</f>
        <v/>
      </c>
      <c r="U358" s="96" t="str" cm="1">
        <f t="array" ref="U358">IF($T358="","",INDEX('2_Review &amp; Audit'!$H:$H,$T358))</f>
        <v/>
      </c>
      <c r="V358" s="96" t="str">
        <f t="array" ref="V358">IF($T358="","",INDEX('2_Review &amp; Audit'!$I:$I,$T358))</f>
        <v/>
      </c>
      <c r="W358" s="96" t="str">
        <f t="array" ref="W358">IF($T358="","",MAX(0,INDEX('2_Review &amp; Audit'!$H:$H,$T358)-SUMIFS($X$7:X357,$T$7:T357,$T358)))</f>
        <v/>
      </c>
      <c r="X358" s="96" t="str">
        <f t="shared" si="46"/>
        <v/>
      </c>
      <c r="Y358" s="117" t="str">
        <f>IF($X358="","",$X358*$G358)</f>
        <v/>
      </c>
      <c r="Z358" s="117" t="str">
        <f>IF($T358="","",$H358-IF($P358="",0,$P358)-IF($Y358="",0,$Y358))</f>
        <v/>
      </c>
      <c r="AA358" s="117" t="str">
        <f t="shared" si="47"/>
        <v/>
      </c>
      <c r="AB358" s="96" t="str">
        <f t="shared" si="50"/>
        <v/>
      </c>
      <c r="AC358" s="96" t="str">
        <f>IF(OR($D358="",$AB358="",N($AB358)&lt;=0),"",IFERROR(MATCH(1,INDEX(('2_Review &amp; Audit'!$F$6:$F$505=$A358)*('2_Review &amp; Audit'!$I$6:$I$505&gt;=$E358-30)*('2_Review &amp; Audit'!$I$6:$I$505&lt;=$E358+30)*('2_Review &amp; Audit'!$R$6:$R$505&gt;0)*(ROW('2_Review &amp; Audit'!$R$6:$R$505)&gt;$T358),0),0)+5,""))</f>
        <v/>
      </c>
      <c r="AD358" s="96" t="str" cm="1">
        <f t="array" ref="AD358">IF($AC358="","",INDEX('2_Review &amp; Audit'!$H:$H,$AC358))</f>
        <v/>
      </c>
      <c r="AE358" s="96" t="str">
        <f>IF($AC358="","",INDEX('2_Review &amp; Audit'!$I:$I,$AC358))</f>
        <v/>
      </c>
      <c r="AF358" s="96" t="str">
        <f>IF($AC358="","",MAX(0,INDEX('2_Review &amp; Audit'!$H:$H,$AC358)-SUMIFS($AG$7:AG357,$AC$7:AC357,$AC358)))</f>
        <v/>
      </c>
      <c r="AG358" s="96" t="str">
        <f>IF(OR($D358="",$AB358="",$AF358=""),"",MIN($AB358,$AF358))</f>
        <v/>
      </c>
      <c r="AH358" s="117" t="str">
        <f>IF($AG358="","",$AG358*$G358)</f>
        <v/>
      </c>
      <c r="AI358" s="117" t="str">
        <f>IF($AC358="","",$H358-IF($P358="",0,$P358)-IF($Y358="",0,$Y358)-IF($AH358="",0,$AH358))</f>
        <v/>
      </c>
      <c r="AJ358" s="117" t="str">
        <f t="shared" si="48"/>
        <v/>
      </c>
      <c r="AK358" s="96" t="str">
        <f t="shared" si="51"/>
        <v/>
      </c>
      <c r="AL358" s="96" t="str" cm="1">
        <f t="array" ref="AL358">IF(OR($D358="",$AK358="",N($AK358)&lt;=0),"",IFERROR(MATCH(1,INDEX(('2_Review &amp; Audit'!$F$6:$F$505=$A358)*('2_Review &amp; Audit'!$I$6:$I$505&gt;=$E358-30)*('2_Review &amp; Audit'!$I$6:$I$505&lt;=$E358+30)*('2_Review &amp; Audit'!$R$6:$R$505&gt;0)*(ROW('2_Review &amp; Audit'!$R$6:$R$505)&gt;$AC358),0),0)+5,""))</f>
        <v/>
      </c>
      <c r="AM358" s="96" t="str">
        <f>IF($AL358="","",INDEX('2_Review &amp; Audit'!$H:$H,$AL358))</f>
        <v/>
      </c>
      <c r="AN358" s="108" t="str">
        <f>IF($AL358="","",INDEX('2_Review &amp; Audit'!$I:$I,$AL358))</f>
        <v/>
      </c>
      <c r="AO358" s="96" t="str">
        <f>IF($AL358="","",MAX(0,INDEX('2_Review &amp; Audit'!$H:$H,$AL358)-SUMIFS($AP$7:AP357,$AL$7:AL357,$AL358)))</f>
        <v/>
      </c>
      <c r="AP358" s="96" t="str">
        <f>IF(OR($D358="",$AK358="",$AO358=""),"",MIN($AK358,$AO358))</f>
        <v/>
      </c>
      <c r="AQ358" s="117" t="str">
        <f>IF($AP358="","",$AP358*$G358)</f>
        <v/>
      </c>
      <c r="AR358" s="117" t="str">
        <f>IF($AL358="","",$H358-IF($P358="",0,$P358)-IF($Y358="",0,$Y358)-IF($AH358="",0,$AH358)-IF($AQ358="",0,$AQ358))</f>
        <v/>
      </c>
      <c r="AS358" s="117" t="str">
        <f t="shared" si="52"/>
        <v/>
      </c>
      <c r="AT358" s="96" t="str">
        <f t="shared" si="53"/>
        <v/>
      </c>
      <c r="AU358" s="96"/>
    </row>
    <row r="359" spans="1:47" ht="12.75" customHeight="1" x14ac:dyDescent="0.2">
      <c r="A359" s="96" t="str">
        <f>IFERROR(INDEX('2_Review &amp; Audit'!$F$6:$F$505,MATCH(ROW()-5,'2_Review &amp; Audit'!$AC$6:$AC$505,0)),"")</f>
        <v/>
      </c>
      <c r="B359" s="96" t="str">
        <f>IF($A359="","",INDEX('2_Review &amp; Audit'!$C$6:$C$505,MATCH(ROW()-5,'2_Review &amp; Audit'!$AC$6:$AC$505,0)))</f>
        <v/>
      </c>
      <c r="C359" s="96" t="str">
        <f>IF($A359="","",INDEX('2_Review &amp; Audit'!$D$6:$D$505,MATCH(ROW()-5,'2_Review &amp; Audit'!$AC$6:$AC$505,0)))</f>
        <v/>
      </c>
      <c r="D359" s="114" t="str">
        <f>IF($A359="","",INDEX('2_Review &amp; Audit'!$H$6:$H$505,MATCH(ROW()-5,'2_Review &amp; Audit'!$AC$6:$AC$505,0)))</f>
        <v/>
      </c>
      <c r="E359" s="108" t="str">
        <f>IF($A359="","",INDEX('2_Review &amp; Audit'!$M$6:$M$505,MATCH(ROW()-5,'2_Review &amp; Audit'!$AC$6:$AC$505,0)))</f>
        <v/>
      </c>
      <c r="F359" s="109" t="str">
        <f>IF($A359="","",IF(INDEX('2_Review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59" s="142" t="str">
        <f>IF(OR($A359="",$F359=0),"",ABS(INDEX('2_Review &amp; Audit'!$Q$6:$Q$505,MATCH(ROW()-5,'2_Review &amp; Audit'!$AC$6:$AC$505,0))/$F359))</f>
        <v/>
      </c>
      <c r="H359" s="142" t="str">
        <f>IF($A359="","",ABS(INDEX('2_Review &amp; Audit'!$Q$6:$Q$505,MATCH(ROW()-5,'2_Review &amp; Audit'!$AC$6:$AC$505,0))))</f>
        <v/>
      </c>
      <c r="I359" s="96" t="str">
        <f>IF($A359="","",INDEX('2_Review &amp; Audit'!$Y$6:$Y$505,MATCH(ROW()-5,'2_Review &amp; Audit'!$AC$6:$AC$505,0)))</f>
        <v/>
      </c>
      <c r="J359" s="110" t="str">
        <f>IF($A359="","",IFERROR(MATCH(ROW()-5,'2_Review &amp; Audit'!$AC$6:$AC$505,0)+5,""))</f>
        <v/>
      </c>
      <c r="K359" s="96" t="str" cm="1">
        <f t="array" ref="K359">IF($A359="","",IF($AU359&lt;&gt;"",IFERROR(MATCH($AU359,'2_Review &amp; Audit'!$H$6:$H$505,0)+5,""),IFERROR(MATCH(1,INDEX(('2_Review &amp; Audit'!$F$6:$F$505=$A359)*('2_Review &amp; Audit'!$I$6:$I$505&gt;=$E359-30)*('2_Review &amp; Audit'!$I$6:$I$505&lt;=$E359+30)*('2_Review &amp; Audit'!$R$6:$R$505&gt;0),0),0)+5,"")))</f>
        <v/>
      </c>
      <c r="L359" s="110" t="str" cm="1">
        <f t="array" ref="L359">IF($K359="","",INDEX('2_Review &amp; Audit'!$H:$H,$K359))</f>
        <v/>
      </c>
      <c r="M359" s="111" t="str">
        <f>IF($K359="","",INDEX('2_Review &amp; Audit'!$I:$I,$K359))</f>
        <v/>
      </c>
      <c r="N359" s="109" t="str" cm="1">
        <f t="array" ref="N359">IF($K359="","",MAX(0,INDEX('2_Review &amp; Audit'!$R:$R,$K359)-SUMIFS($O$7:O358,$K$7:K358,$K359)))</f>
        <v/>
      </c>
      <c r="O359" s="109" t="str">
        <f>IF(OR($K359="",$N359="",$F359=""),"",MIN($F359,$N359))</f>
        <v/>
      </c>
      <c r="P359" s="112" t="str">
        <f>IF($O359="","",$O359*$G359)</f>
        <v/>
      </c>
      <c r="Q359" s="112" t="str">
        <f>IF($M359="","",$H359-IF($P359="",0,$P359)-IF($Y359="",0,$Y359)-IF($AH359="",0,$AH359)-IF($AQ359="",0,$AQ359))</f>
        <v/>
      </c>
      <c r="R359" s="112" t="str">
        <f t="shared" si="49"/>
        <v/>
      </c>
      <c r="S359" s="96" t="str">
        <f>IF($M359="","",MAX(0,N($F359)-N($O359)))</f>
        <v/>
      </c>
      <c r="T359" s="96" t="str" cm="1">
        <f t="array" ref="T359">IF(OR($D359="",$S359="",N($S359)&lt;=0),"",IFERROR(MATCH(1,INDEX(('2_Review &amp; Audit'!$F$6:$F$505=$A359)*('2_Review &amp; Audit'!$I$6:$I$505&gt;=$E359-30)*('2_Review &amp; Audit'!$I$6:$I$505&lt;=$E359+30)*('2_Review &amp; Audit'!$R$6:$R$505&gt;0)*(ROW('2_Review &amp; Audit'!$R$6:$R$505)&gt;$K359),0),0)+5,""))</f>
        <v/>
      </c>
      <c r="U359" s="96" t="str" cm="1">
        <f t="array" ref="U359">IF($T359="","",INDEX('2_Review &amp; Audit'!$H:$H,$T359))</f>
        <v/>
      </c>
      <c r="V359" s="96" t="str">
        <f t="array" ref="V359">IF($T359="","",INDEX('2_Review &amp; Audit'!$I:$I,$T359))</f>
        <v/>
      </c>
      <c r="W359" s="96" t="str">
        <f t="array" ref="W359">IF($T359="","",MAX(0,INDEX('2_Review &amp; Audit'!$H:$H,$T359)-SUMIFS($X$7:X358,$T$7:T358,$T359)))</f>
        <v/>
      </c>
      <c r="X359" s="96" t="str">
        <f t="shared" si="46"/>
        <v/>
      </c>
      <c r="Y359" s="117" t="str">
        <f>IF($X359="","",$X359*$G359)</f>
        <v/>
      </c>
      <c r="Z359" s="117" t="str">
        <f>IF($T359="","",$H359-IF($P359="",0,$P359)-IF($Y359="",0,$Y359))</f>
        <v/>
      </c>
      <c r="AA359" s="117" t="str">
        <f t="shared" si="47"/>
        <v/>
      </c>
      <c r="AB359" s="96" t="str">
        <f t="shared" si="50"/>
        <v/>
      </c>
      <c r="AC359" s="96" t="str">
        <f>IF(OR($D359="",$AB359="",N($AB359)&lt;=0),"",IFERROR(MATCH(1,INDEX(('2_Review &amp; Audit'!$F$6:$F$505=$A359)*('2_Review &amp; Audit'!$I$6:$I$505&gt;=$E359-30)*('2_Review &amp; Audit'!$I$6:$I$505&lt;=$E359+30)*('2_Review &amp; Audit'!$R$6:$R$505&gt;0)*(ROW('2_Review &amp; Audit'!$R$6:$R$505)&gt;$T359),0),0)+5,""))</f>
        <v/>
      </c>
      <c r="AD359" s="96" t="str" cm="1">
        <f t="array" ref="AD359">IF($AC359="","",INDEX('2_Review &amp; Audit'!$H:$H,$AC359))</f>
        <v/>
      </c>
      <c r="AE359" s="96" t="str">
        <f>IF($AC359="","",INDEX('2_Review &amp; Audit'!$I:$I,$AC359))</f>
        <v/>
      </c>
      <c r="AF359" s="96" t="str">
        <f>IF($AC359="","",MAX(0,INDEX('2_Review &amp; Audit'!$H:$H,$AC359)-SUMIFS($AG$7:AG358,$AC$7:AC358,$AC359)))</f>
        <v/>
      </c>
      <c r="AG359" s="96" t="str">
        <f>IF(OR($D359="",$AB359="",$AF359=""),"",MIN($AB359,$AF359))</f>
        <v/>
      </c>
      <c r="AH359" s="117" t="str">
        <f>IF($AG359="","",$AG359*$G359)</f>
        <v/>
      </c>
      <c r="AI359" s="117" t="str">
        <f>IF($AC359="","",$H359-IF($P359="",0,$P359)-IF($Y359="",0,$Y359)-IF($AH359="",0,$AH359))</f>
        <v/>
      </c>
      <c r="AJ359" s="117" t="str">
        <f t="shared" si="48"/>
        <v/>
      </c>
      <c r="AK359" s="96" t="str">
        <f t="shared" si="51"/>
        <v/>
      </c>
      <c r="AL359" s="96" t="str" cm="1">
        <f t="array" ref="AL359">IF(OR($D359="",$AK359="",N($AK359)&lt;=0),"",IFERROR(MATCH(1,INDEX(('2_Review &amp; Audit'!$F$6:$F$505=$A359)*('2_Review &amp; Audit'!$I$6:$I$505&gt;=$E359-30)*('2_Review &amp; Audit'!$I$6:$I$505&lt;=$E359+30)*('2_Review &amp; Audit'!$R$6:$R$505&gt;0)*(ROW('2_Review &amp; Audit'!$R$6:$R$505)&gt;$AC359),0),0)+5,""))</f>
        <v/>
      </c>
      <c r="AM359" s="96" t="str">
        <f>IF($AL359="","",INDEX('2_Review &amp; Audit'!$H:$H,$AL359))</f>
        <v/>
      </c>
      <c r="AN359" s="108" t="str">
        <f>IF($AL359="","",INDEX('2_Review &amp; Audit'!$I:$I,$AL359))</f>
        <v/>
      </c>
      <c r="AO359" s="96" t="str">
        <f>IF($AL359="","",MAX(0,INDEX('2_Review &amp; Audit'!$H:$H,$AL359)-SUMIFS($AP$7:AP358,$AL$7:AL358,$AL359)))</f>
        <v/>
      </c>
      <c r="AP359" s="96" t="str">
        <f>IF(OR($D359="",$AK359="",$AO359=""),"",MIN($AK359,$AO359))</f>
        <v/>
      </c>
      <c r="AQ359" s="117" t="str">
        <f>IF($AP359="","",$AP359*$G359)</f>
        <v/>
      </c>
      <c r="AR359" s="117" t="str">
        <f>IF($AL359="","",$H359-IF($P359="",0,$P359)-IF($Y359="",0,$Y359)-IF($AH359="",0,$AH359)-IF($AQ359="",0,$AQ359))</f>
        <v/>
      </c>
      <c r="AS359" s="117" t="str">
        <f t="shared" si="52"/>
        <v/>
      </c>
      <c r="AT359" s="96" t="str">
        <f t="shared" si="53"/>
        <v/>
      </c>
      <c r="AU359" s="96"/>
    </row>
    <row r="360" spans="1:47" ht="12.75" customHeight="1" x14ac:dyDescent="0.2">
      <c r="A360" s="96" t="str">
        <f>IFERROR(INDEX('2_Review &amp; Audit'!$F$6:$F$505,MATCH(ROW()-5,'2_Review &amp; Audit'!$AC$6:$AC$505,0)),"")</f>
        <v/>
      </c>
      <c r="B360" s="96" t="str">
        <f>IF($A360="","",INDEX('2_Review &amp; Audit'!$C$6:$C$505,MATCH(ROW()-5,'2_Review &amp; Audit'!$AC$6:$AC$505,0)))</f>
        <v/>
      </c>
      <c r="C360" s="96" t="str">
        <f>IF($A360="","",INDEX('2_Review &amp; Audit'!$D$6:$D$505,MATCH(ROW()-5,'2_Review &amp; Audit'!$AC$6:$AC$505,0)))</f>
        <v/>
      </c>
      <c r="D360" s="114" t="str">
        <f>IF($A360="","",INDEX('2_Review &amp; Audit'!$H$6:$H$505,MATCH(ROW()-5,'2_Review &amp; Audit'!$AC$6:$AC$505,0)))</f>
        <v/>
      </c>
      <c r="E360" s="108" t="str">
        <f>IF($A360="","",INDEX('2_Review &amp; Audit'!$M$6:$M$505,MATCH(ROW()-5,'2_Review &amp; Audit'!$AC$6:$AC$505,0)))</f>
        <v/>
      </c>
      <c r="F360" s="109" t="str">
        <f>IF($A360="","",IF(INDEX('2_Review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60" s="142" t="str">
        <f>IF(OR($A360="",$F360=0),"",ABS(INDEX('2_Review &amp; Audit'!$Q$6:$Q$505,MATCH(ROW()-5,'2_Review &amp; Audit'!$AC$6:$AC$505,0))/$F360))</f>
        <v/>
      </c>
      <c r="H360" s="142" t="str">
        <f>IF($A360="","",ABS(INDEX('2_Review &amp; Audit'!$Q$6:$Q$505,MATCH(ROW()-5,'2_Review &amp; Audit'!$AC$6:$AC$505,0))))</f>
        <v/>
      </c>
      <c r="I360" s="96" t="str">
        <f>IF($A360="","",INDEX('2_Review &amp; Audit'!$Y$6:$Y$505,MATCH(ROW()-5,'2_Review &amp; Audit'!$AC$6:$AC$505,0)))</f>
        <v/>
      </c>
      <c r="J360" s="110" t="str">
        <f>IF($A360="","",IFERROR(MATCH(ROW()-5,'2_Review &amp; Audit'!$AC$6:$AC$505,0)+5,""))</f>
        <v/>
      </c>
      <c r="K360" s="96" t="str" cm="1">
        <f t="array" ref="K360">IF($A360="","",IF($AU360&lt;&gt;"",IFERROR(MATCH($AU360,'2_Review &amp; Audit'!$H$6:$H$505,0)+5,""),IFERROR(MATCH(1,INDEX(('2_Review &amp; Audit'!$F$6:$F$505=$A360)*('2_Review &amp; Audit'!$I$6:$I$505&gt;=$E360-30)*('2_Review &amp; Audit'!$I$6:$I$505&lt;=$E360+30)*('2_Review &amp; Audit'!$R$6:$R$505&gt;0),0),0)+5,"")))</f>
        <v/>
      </c>
      <c r="L360" s="110" t="str" cm="1">
        <f t="array" ref="L360">IF($K360="","",INDEX('2_Review &amp; Audit'!$H:$H,$K360))</f>
        <v/>
      </c>
      <c r="M360" s="111" t="str">
        <f>IF($K360="","",INDEX('2_Review &amp; Audit'!$I:$I,$K360))</f>
        <v/>
      </c>
      <c r="N360" s="109" t="str" cm="1">
        <f t="array" ref="N360">IF($K360="","",MAX(0,INDEX('2_Review &amp; Audit'!$R:$R,$K360)-SUMIFS($O$7:O359,$K$7:K359,$K360)))</f>
        <v/>
      </c>
      <c r="O360" s="109" t="str">
        <f>IF(OR($K360="",$N360="",$F360=""),"",MIN($F360,$N360))</f>
        <v/>
      </c>
      <c r="P360" s="112" t="str">
        <f>IF($O360="","",$O360*$G360)</f>
        <v/>
      </c>
      <c r="Q360" s="112" t="str">
        <f>IF($M360="","",$H360-IF($P360="",0,$P360)-IF($Y360="",0,$Y360)-IF($AH360="",0,$AH360)-IF($AQ360="",0,$AQ360))</f>
        <v/>
      </c>
      <c r="R360" s="112" t="str">
        <f t="shared" si="49"/>
        <v/>
      </c>
      <c r="S360" s="96" t="str">
        <f>IF($M360="","",MAX(0,N($F360)-N($O360)))</f>
        <v/>
      </c>
      <c r="T360" s="96" t="str" cm="1">
        <f t="array" ref="T360">IF(OR($D360="",$S360="",N($S360)&lt;=0),"",IFERROR(MATCH(1,INDEX(('2_Review &amp; Audit'!$F$6:$F$505=$A360)*('2_Review &amp; Audit'!$I$6:$I$505&gt;=$E360-30)*('2_Review &amp; Audit'!$I$6:$I$505&lt;=$E360+30)*('2_Review &amp; Audit'!$R$6:$R$505&gt;0)*(ROW('2_Review &amp; Audit'!$R$6:$R$505)&gt;$K360),0),0)+5,""))</f>
        <v/>
      </c>
      <c r="U360" s="96" t="str" cm="1">
        <f t="array" ref="U360">IF($T360="","",INDEX('2_Review &amp; Audit'!$H:$H,$T360))</f>
        <v/>
      </c>
      <c r="V360" s="96" t="str">
        <f t="array" ref="V360">IF($T360="","",INDEX('2_Review &amp; Audit'!$I:$I,$T360))</f>
        <v/>
      </c>
      <c r="W360" s="96" t="str">
        <f t="array" ref="W360">IF($T360="","",MAX(0,INDEX('2_Review &amp; Audit'!$H:$H,$T360)-SUMIFS($X$7:X359,$T$7:T359,$T360)))</f>
        <v/>
      </c>
      <c r="X360" s="96" t="str">
        <f t="shared" si="46"/>
        <v/>
      </c>
      <c r="Y360" s="117" t="str">
        <f>IF($X360="","",$X360*$G360)</f>
        <v/>
      </c>
      <c r="Z360" s="117" t="str">
        <f>IF($T360="","",$H360-IF($P360="",0,$P360)-IF($Y360="",0,$Y360))</f>
        <v/>
      </c>
      <c r="AA360" s="117" t="str">
        <f t="shared" si="47"/>
        <v/>
      </c>
      <c r="AB360" s="96" t="str">
        <f t="shared" si="50"/>
        <v/>
      </c>
      <c r="AC360" s="96" t="str">
        <f>IF(OR($D360="",$AB360="",N($AB360)&lt;=0),"",IFERROR(MATCH(1,INDEX(('2_Review &amp; Audit'!$F$6:$F$505=$A360)*('2_Review &amp; Audit'!$I$6:$I$505&gt;=$E360-30)*('2_Review &amp; Audit'!$I$6:$I$505&lt;=$E360+30)*('2_Review &amp; Audit'!$R$6:$R$505&gt;0)*(ROW('2_Review &amp; Audit'!$R$6:$R$505)&gt;$T360),0),0)+5,""))</f>
        <v/>
      </c>
      <c r="AD360" s="96" t="str" cm="1">
        <f t="array" ref="AD360">IF($AC360="","",INDEX('2_Review &amp; Audit'!$H:$H,$AC360))</f>
        <v/>
      </c>
      <c r="AE360" s="96" t="str">
        <f>IF($AC360="","",INDEX('2_Review &amp; Audit'!$I:$I,$AC360))</f>
        <v/>
      </c>
      <c r="AF360" s="96" t="str">
        <f>IF($AC360="","",MAX(0,INDEX('2_Review &amp; Audit'!$H:$H,$AC360)-SUMIFS($AG$7:AG359,$AC$7:AC359,$AC360)))</f>
        <v/>
      </c>
      <c r="AG360" s="96" t="str">
        <f>IF(OR($D360="",$AB360="",$AF360=""),"",MIN($AB360,$AF360))</f>
        <v/>
      </c>
      <c r="AH360" s="117" t="str">
        <f>IF($AG360="","",$AG360*$G360)</f>
        <v/>
      </c>
      <c r="AI360" s="117" t="str">
        <f>IF($AC360="","",$H360-IF($P360="",0,$P360)-IF($Y360="",0,$Y360)-IF($AH360="",0,$AH360))</f>
        <v/>
      </c>
      <c r="AJ360" s="117" t="str">
        <f t="shared" si="48"/>
        <v/>
      </c>
      <c r="AK360" s="96" t="str">
        <f t="shared" si="51"/>
        <v/>
      </c>
      <c r="AL360" s="96" t="str" cm="1">
        <f t="array" ref="AL360">IF(OR($D360="",$AK360="",N($AK360)&lt;=0),"",IFERROR(MATCH(1,INDEX(('2_Review &amp; Audit'!$F$6:$F$505=$A360)*('2_Review &amp; Audit'!$I$6:$I$505&gt;=$E360-30)*('2_Review &amp; Audit'!$I$6:$I$505&lt;=$E360+30)*('2_Review &amp; Audit'!$R$6:$R$505&gt;0)*(ROW('2_Review &amp; Audit'!$R$6:$R$505)&gt;$AC360),0),0)+5,""))</f>
        <v/>
      </c>
      <c r="AM360" s="96" t="str">
        <f>IF($AL360="","",INDEX('2_Review &amp; Audit'!$H:$H,$AL360))</f>
        <v/>
      </c>
      <c r="AN360" s="108" t="str">
        <f>IF($AL360="","",INDEX('2_Review &amp; Audit'!$I:$I,$AL360))</f>
        <v/>
      </c>
      <c r="AO360" s="96" t="str">
        <f>IF($AL360="","",MAX(0,INDEX('2_Review &amp; Audit'!$H:$H,$AL360)-SUMIFS($AP$7:AP359,$AL$7:AL359,$AL360)))</f>
        <v/>
      </c>
      <c r="AP360" s="96" t="str">
        <f>IF(OR($D360="",$AK360="",$AO360=""),"",MIN($AK360,$AO360))</f>
        <v/>
      </c>
      <c r="AQ360" s="117" t="str">
        <f>IF($AP360="","",$AP360*$G360)</f>
        <v/>
      </c>
      <c r="AR360" s="117" t="str">
        <f>IF($AL360="","",$H360-IF($P360="",0,$P360)-IF($Y360="",0,$Y360)-IF($AH360="",0,$AH360)-IF($AQ360="",0,$AQ360))</f>
        <v/>
      </c>
      <c r="AS360" s="117" t="str">
        <f t="shared" si="52"/>
        <v/>
      </c>
      <c r="AT360" s="96" t="str">
        <f t="shared" si="53"/>
        <v/>
      </c>
      <c r="AU360" s="96"/>
    </row>
    <row r="361" spans="1:47" ht="12.75" customHeight="1" x14ac:dyDescent="0.2">
      <c r="A361" s="96" t="str">
        <f>IFERROR(INDEX('2_Review &amp; Audit'!$F$6:$F$505,MATCH(ROW()-5,'2_Review &amp; Audit'!$AC$6:$AC$505,0)),"")</f>
        <v/>
      </c>
      <c r="B361" s="96" t="str">
        <f>IF($A361="","",INDEX('2_Review &amp; Audit'!$C$6:$C$505,MATCH(ROW()-5,'2_Review &amp; Audit'!$AC$6:$AC$505,0)))</f>
        <v/>
      </c>
      <c r="C361" s="96" t="str">
        <f>IF($A361="","",INDEX('2_Review &amp; Audit'!$D$6:$D$505,MATCH(ROW()-5,'2_Review &amp; Audit'!$AC$6:$AC$505,0)))</f>
        <v/>
      </c>
      <c r="D361" s="114" t="str">
        <f>IF($A361="","",INDEX('2_Review &amp; Audit'!$H$6:$H$505,MATCH(ROW()-5,'2_Review &amp; Audit'!$AC$6:$AC$505,0)))</f>
        <v/>
      </c>
      <c r="E361" s="108" t="str">
        <f>IF($A361="","",INDEX('2_Review &amp; Audit'!$M$6:$M$505,MATCH(ROW()-5,'2_Review &amp; Audit'!$AC$6:$AC$505,0)))</f>
        <v/>
      </c>
      <c r="F361" s="109" t="str">
        <f>IF($A361="","",IF(INDEX('2_Review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61" s="142" t="str">
        <f>IF(OR($A361="",$F361=0),"",ABS(INDEX('2_Review &amp; Audit'!$Q$6:$Q$505,MATCH(ROW()-5,'2_Review &amp; Audit'!$AC$6:$AC$505,0))/$F361))</f>
        <v/>
      </c>
      <c r="H361" s="142" t="str">
        <f>IF($A361="","",ABS(INDEX('2_Review &amp; Audit'!$Q$6:$Q$505,MATCH(ROW()-5,'2_Review &amp; Audit'!$AC$6:$AC$505,0))))</f>
        <v/>
      </c>
      <c r="I361" s="96" t="str">
        <f>IF($A361="","",INDEX('2_Review &amp; Audit'!$Y$6:$Y$505,MATCH(ROW()-5,'2_Review &amp; Audit'!$AC$6:$AC$505,0)))</f>
        <v/>
      </c>
      <c r="J361" s="110" t="str">
        <f>IF($A361="","",IFERROR(MATCH(ROW()-5,'2_Review &amp; Audit'!$AC$6:$AC$505,0)+5,""))</f>
        <v/>
      </c>
      <c r="K361" s="96" t="str" cm="1">
        <f t="array" ref="K361">IF($A361="","",IF($AU361&lt;&gt;"",IFERROR(MATCH($AU361,'2_Review &amp; Audit'!$H$6:$H$505,0)+5,""),IFERROR(MATCH(1,INDEX(('2_Review &amp; Audit'!$F$6:$F$505=$A361)*('2_Review &amp; Audit'!$I$6:$I$505&gt;=$E361-30)*('2_Review &amp; Audit'!$I$6:$I$505&lt;=$E361+30)*('2_Review &amp; Audit'!$R$6:$R$505&gt;0),0),0)+5,"")))</f>
        <v/>
      </c>
      <c r="L361" s="110" t="str" cm="1">
        <f t="array" ref="L361">IF($K361="","",INDEX('2_Review &amp; Audit'!$H:$H,$K361))</f>
        <v/>
      </c>
      <c r="M361" s="111" t="str">
        <f>IF($K361="","",INDEX('2_Review &amp; Audit'!$I:$I,$K361))</f>
        <v/>
      </c>
      <c r="N361" s="109" t="str" cm="1">
        <f t="array" ref="N361">IF($K361="","",MAX(0,INDEX('2_Review &amp; Audit'!$R:$R,$K361)-SUMIFS($O$7:O360,$K$7:K360,$K361)))</f>
        <v/>
      </c>
      <c r="O361" s="109" t="str">
        <f>IF(OR($K361="",$N361="",$F361=""),"",MIN($F361,$N361))</f>
        <v/>
      </c>
      <c r="P361" s="112" t="str">
        <f>IF($O361="","",$O361*$G361)</f>
        <v/>
      </c>
      <c r="Q361" s="112" t="str">
        <f>IF($M361="","",$H361-IF($P361="",0,$P361)-IF($Y361="",0,$Y361)-IF($AH361="",0,$AH361)-IF($AQ361="",0,$AQ361))</f>
        <v/>
      </c>
      <c r="R361" s="112" t="str">
        <f t="shared" si="49"/>
        <v/>
      </c>
      <c r="S361" s="96" t="str">
        <f>IF($M361="","",MAX(0,N($F361)-N($O361)))</f>
        <v/>
      </c>
      <c r="T361" s="96" t="str" cm="1">
        <f t="array" ref="T361">IF(OR($D361="",$S361="",N($S361)&lt;=0),"",IFERROR(MATCH(1,INDEX(('2_Review &amp; Audit'!$F$6:$F$505=$A361)*('2_Review &amp; Audit'!$I$6:$I$505&gt;=$E361-30)*('2_Review &amp; Audit'!$I$6:$I$505&lt;=$E361+30)*('2_Review &amp; Audit'!$R$6:$R$505&gt;0)*(ROW('2_Review &amp; Audit'!$R$6:$R$505)&gt;$K361),0),0)+5,""))</f>
        <v/>
      </c>
      <c r="U361" s="96" t="str" cm="1">
        <f t="array" ref="U361">IF($T361="","",INDEX('2_Review &amp; Audit'!$H:$H,$T361))</f>
        <v/>
      </c>
      <c r="V361" s="96" t="str">
        <f t="array" ref="V361">IF($T361="","",INDEX('2_Review &amp; Audit'!$I:$I,$T361))</f>
        <v/>
      </c>
      <c r="W361" s="96" t="str">
        <f t="array" ref="W361">IF($T361="","",MAX(0,INDEX('2_Review &amp; Audit'!$H:$H,$T361)-SUMIFS($X$7:X360,$T$7:T360,$T361)))</f>
        <v/>
      </c>
      <c r="X361" s="96" t="str">
        <f t="shared" si="46"/>
        <v/>
      </c>
      <c r="Y361" s="117" t="str">
        <f>IF($X361="","",$X361*$G361)</f>
        <v/>
      </c>
      <c r="Z361" s="117" t="str">
        <f>IF($T361="","",$H361-IF($P361="",0,$P361)-IF($Y361="",0,$Y361))</f>
        <v/>
      </c>
      <c r="AA361" s="117" t="str">
        <f t="shared" si="47"/>
        <v/>
      </c>
      <c r="AB361" s="96" t="str">
        <f t="shared" si="50"/>
        <v/>
      </c>
      <c r="AC361" s="96" t="str">
        <f>IF(OR($D361="",$AB361="",N($AB361)&lt;=0),"",IFERROR(MATCH(1,INDEX(('2_Review &amp; Audit'!$F$6:$F$505=$A361)*('2_Review &amp; Audit'!$I$6:$I$505&gt;=$E361-30)*('2_Review &amp; Audit'!$I$6:$I$505&lt;=$E361+30)*('2_Review &amp; Audit'!$R$6:$R$505&gt;0)*(ROW('2_Review &amp; Audit'!$R$6:$R$505)&gt;$T361),0),0)+5,""))</f>
        <v/>
      </c>
      <c r="AD361" s="96" t="str" cm="1">
        <f t="array" ref="AD361">IF($AC361="","",INDEX('2_Review &amp; Audit'!$H:$H,$AC361))</f>
        <v/>
      </c>
      <c r="AE361" s="96" t="str">
        <f>IF($AC361="","",INDEX('2_Review &amp; Audit'!$I:$I,$AC361))</f>
        <v/>
      </c>
      <c r="AF361" s="96" t="str">
        <f>IF($AC361="","",MAX(0,INDEX('2_Review &amp; Audit'!$H:$H,$AC361)-SUMIFS($AG$7:AG360,$AC$7:AC360,$AC361)))</f>
        <v/>
      </c>
      <c r="AG361" s="96" t="str">
        <f>IF(OR($D361="",$AB361="",$AF361=""),"",MIN($AB361,$AF361))</f>
        <v/>
      </c>
      <c r="AH361" s="117" t="str">
        <f>IF($AG361="","",$AG361*$G361)</f>
        <v/>
      </c>
      <c r="AI361" s="117" t="str">
        <f>IF($AC361="","",$H361-IF($P361="",0,$P361)-IF($Y361="",0,$Y361)-IF($AH361="",0,$AH361))</f>
        <v/>
      </c>
      <c r="AJ361" s="117" t="str">
        <f t="shared" si="48"/>
        <v/>
      </c>
      <c r="AK361" s="96" t="str">
        <f t="shared" si="51"/>
        <v/>
      </c>
      <c r="AL361" s="96" t="str" cm="1">
        <f t="array" ref="AL361">IF(OR($D361="",$AK361="",N($AK361)&lt;=0),"",IFERROR(MATCH(1,INDEX(('2_Review &amp; Audit'!$F$6:$F$505=$A361)*('2_Review &amp; Audit'!$I$6:$I$505&gt;=$E361-30)*('2_Review &amp; Audit'!$I$6:$I$505&lt;=$E361+30)*('2_Review &amp; Audit'!$R$6:$R$505&gt;0)*(ROW('2_Review &amp; Audit'!$R$6:$R$505)&gt;$AC361),0),0)+5,""))</f>
        <v/>
      </c>
      <c r="AM361" s="96" t="str">
        <f>IF($AL361="","",INDEX('2_Review &amp; Audit'!$H:$H,$AL361))</f>
        <v/>
      </c>
      <c r="AN361" s="108" t="str">
        <f>IF($AL361="","",INDEX('2_Review &amp; Audit'!$I:$I,$AL361))</f>
        <v/>
      </c>
      <c r="AO361" s="96" t="str">
        <f>IF($AL361="","",MAX(0,INDEX('2_Review &amp; Audit'!$H:$H,$AL361)-SUMIFS($AP$7:AP360,$AL$7:AL360,$AL361)))</f>
        <v/>
      </c>
      <c r="AP361" s="96" t="str">
        <f>IF(OR($D361="",$AK361="",$AO361=""),"",MIN($AK361,$AO361))</f>
        <v/>
      </c>
      <c r="AQ361" s="117" t="str">
        <f>IF($AP361="","",$AP361*$G361)</f>
        <v/>
      </c>
      <c r="AR361" s="117" t="str">
        <f>IF($AL361="","",$H361-IF($P361="",0,$P361)-IF($Y361="",0,$Y361)-IF($AH361="",0,$AH361)-IF($AQ361="",0,$AQ361))</f>
        <v/>
      </c>
      <c r="AS361" s="117" t="str">
        <f t="shared" si="52"/>
        <v/>
      </c>
      <c r="AT361" s="96" t="str">
        <f t="shared" si="53"/>
        <v/>
      </c>
      <c r="AU361" s="96"/>
    </row>
    <row r="362" spans="1:47" ht="12.75" customHeight="1" x14ac:dyDescent="0.2">
      <c r="A362" s="96" t="str">
        <f>IFERROR(INDEX('2_Review &amp; Audit'!$F$6:$F$505,MATCH(ROW()-5,'2_Review &amp; Audit'!$AC$6:$AC$505,0)),"")</f>
        <v/>
      </c>
      <c r="B362" s="96" t="str">
        <f>IF($A362="","",INDEX('2_Review &amp; Audit'!$C$6:$C$505,MATCH(ROW()-5,'2_Review &amp; Audit'!$AC$6:$AC$505,0)))</f>
        <v/>
      </c>
      <c r="C362" s="96" t="str">
        <f>IF($A362="","",INDEX('2_Review &amp; Audit'!$D$6:$D$505,MATCH(ROW()-5,'2_Review &amp; Audit'!$AC$6:$AC$505,0)))</f>
        <v/>
      </c>
      <c r="D362" s="114" t="str">
        <f>IF($A362="","",INDEX('2_Review &amp; Audit'!$H$6:$H$505,MATCH(ROW()-5,'2_Review &amp; Audit'!$AC$6:$AC$505,0)))</f>
        <v/>
      </c>
      <c r="E362" s="108" t="str">
        <f>IF($A362="","",INDEX('2_Review &amp; Audit'!$M$6:$M$505,MATCH(ROW()-5,'2_Review &amp; Audit'!$AC$6:$AC$505,0)))</f>
        <v/>
      </c>
      <c r="F362" s="109" t="str">
        <f>IF($A362="","",IF(INDEX('2_Review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62" s="142" t="str">
        <f>IF(OR($A362="",$F362=0),"",ABS(INDEX('2_Review &amp; Audit'!$Q$6:$Q$505,MATCH(ROW()-5,'2_Review &amp; Audit'!$AC$6:$AC$505,0))/$F362))</f>
        <v/>
      </c>
      <c r="H362" s="142" t="str">
        <f>IF($A362="","",ABS(INDEX('2_Review &amp; Audit'!$Q$6:$Q$505,MATCH(ROW()-5,'2_Review &amp; Audit'!$AC$6:$AC$505,0))))</f>
        <v/>
      </c>
      <c r="I362" s="96" t="str">
        <f>IF($A362="","",INDEX('2_Review &amp; Audit'!$Y$6:$Y$505,MATCH(ROW()-5,'2_Review &amp; Audit'!$AC$6:$AC$505,0)))</f>
        <v/>
      </c>
      <c r="J362" s="110" t="str">
        <f>IF($A362="","",IFERROR(MATCH(ROW()-5,'2_Review &amp; Audit'!$AC$6:$AC$505,0)+5,""))</f>
        <v/>
      </c>
      <c r="K362" s="96" t="str" cm="1">
        <f t="array" ref="K362">IF($A362="","",IF($AU362&lt;&gt;"",IFERROR(MATCH($AU362,'2_Review &amp; Audit'!$H$6:$H$505,0)+5,""),IFERROR(MATCH(1,INDEX(('2_Review &amp; Audit'!$F$6:$F$505=$A362)*('2_Review &amp; Audit'!$I$6:$I$505&gt;=$E362-30)*('2_Review &amp; Audit'!$I$6:$I$505&lt;=$E362+30)*('2_Review &amp; Audit'!$R$6:$R$505&gt;0),0),0)+5,"")))</f>
        <v/>
      </c>
      <c r="L362" s="110" t="str" cm="1">
        <f t="array" ref="L362">IF($K362="","",INDEX('2_Review &amp; Audit'!$H:$H,$K362))</f>
        <v/>
      </c>
      <c r="M362" s="111" t="str">
        <f>IF($K362="","",INDEX('2_Review &amp; Audit'!$I:$I,$K362))</f>
        <v/>
      </c>
      <c r="N362" s="109" t="str" cm="1">
        <f t="array" ref="N362">IF($K362="","",MAX(0,INDEX('2_Review &amp; Audit'!$R:$R,$K362)-SUMIFS($O$7:O361,$K$7:K361,$K362)))</f>
        <v/>
      </c>
      <c r="O362" s="109" t="str">
        <f>IF(OR($K362="",$N362="",$F362=""),"",MIN($F362,$N362))</f>
        <v/>
      </c>
      <c r="P362" s="112" t="str">
        <f>IF($O362="","",$O362*$G362)</f>
        <v/>
      </c>
      <c r="Q362" s="112" t="str">
        <f>IF($M362="","",$H362-IF($P362="",0,$P362)-IF($Y362="",0,$Y362)-IF($AH362="",0,$AH362)-IF($AQ362="",0,$AQ362))</f>
        <v/>
      </c>
      <c r="R362" s="112" t="str">
        <f t="shared" si="49"/>
        <v/>
      </c>
      <c r="S362" s="96" t="str">
        <f>IF($M362="","",MAX(0,N($F362)-N($O362)))</f>
        <v/>
      </c>
      <c r="T362" s="96" t="str" cm="1">
        <f t="array" ref="T362">IF(OR($D362="",$S362="",N($S362)&lt;=0),"",IFERROR(MATCH(1,INDEX(('2_Review &amp; Audit'!$F$6:$F$505=$A362)*('2_Review &amp; Audit'!$I$6:$I$505&gt;=$E362-30)*('2_Review &amp; Audit'!$I$6:$I$505&lt;=$E362+30)*('2_Review &amp; Audit'!$R$6:$R$505&gt;0)*(ROW('2_Review &amp; Audit'!$R$6:$R$505)&gt;$K362),0),0)+5,""))</f>
        <v/>
      </c>
      <c r="U362" s="96" t="str" cm="1">
        <f t="array" ref="U362">IF($T362="","",INDEX('2_Review &amp; Audit'!$H:$H,$T362))</f>
        <v/>
      </c>
      <c r="V362" s="96" t="str">
        <f t="array" ref="V362">IF($T362="","",INDEX('2_Review &amp; Audit'!$I:$I,$T362))</f>
        <v/>
      </c>
      <c r="W362" s="96" t="str">
        <f t="array" ref="W362">IF($T362="","",MAX(0,INDEX('2_Review &amp; Audit'!$H:$H,$T362)-SUMIFS($X$7:X361,$T$7:T361,$T362)))</f>
        <v/>
      </c>
      <c r="X362" s="96" t="str">
        <f t="shared" si="46"/>
        <v/>
      </c>
      <c r="Y362" s="117" t="str">
        <f>IF($X362="","",$X362*$G362)</f>
        <v/>
      </c>
      <c r="Z362" s="117" t="str">
        <f>IF($T362="","",$H362-IF($P362="",0,$P362)-IF($Y362="",0,$Y362))</f>
        <v/>
      </c>
      <c r="AA362" s="117" t="str">
        <f t="shared" si="47"/>
        <v/>
      </c>
      <c r="AB362" s="96" t="str">
        <f t="shared" si="50"/>
        <v/>
      </c>
      <c r="AC362" s="96" t="str">
        <f>IF(OR($D362="",$AB362="",N($AB362)&lt;=0),"",IFERROR(MATCH(1,INDEX(('2_Review &amp; Audit'!$F$6:$F$505=$A362)*('2_Review &amp; Audit'!$I$6:$I$505&gt;=$E362-30)*('2_Review &amp; Audit'!$I$6:$I$505&lt;=$E362+30)*('2_Review &amp; Audit'!$R$6:$R$505&gt;0)*(ROW('2_Review &amp; Audit'!$R$6:$R$505)&gt;$T362),0),0)+5,""))</f>
        <v/>
      </c>
      <c r="AD362" s="96" t="str" cm="1">
        <f t="array" ref="AD362">IF($AC362="","",INDEX('2_Review &amp; Audit'!$H:$H,$AC362))</f>
        <v/>
      </c>
      <c r="AE362" s="96" t="str">
        <f>IF($AC362="","",INDEX('2_Review &amp; Audit'!$I:$I,$AC362))</f>
        <v/>
      </c>
      <c r="AF362" s="96" t="str">
        <f>IF($AC362="","",MAX(0,INDEX('2_Review &amp; Audit'!$H:$H,$AC362)-SUMIFS($AG$7:AG361,$AC$7:AC361,$AC362)))</f>
        <v/>
      </c>
      <c r="AG362" s="96" t="str">
        <f>IF(OR($D362="",$AB362="",$AF362=""),"",MIN($AB362,$AF362))</f>
        <v/>
      </c>
      <c r="AH362" s="117" t="str">
        <f>IF($AG362="","",$AG362*$G362)</f>
        <v/>
      </c>
      <c r="AI362" s="117" t="str">
        <f>IF($AC362="","",$H362-IF($P362="",0,$P362)-IF($Y362="",0,$Y362)-IF($AH362="",0,$AH362))</f>
        <v/>
      </c>
      <c r="AJ362" s="117" t="str">
        <f t="shared" si="48"/>
        <v/>
      </c>
      <c r="AK362" s="96" t="str">
        <f t="shared" si="51"/>
        <v/>
      </c>
      <c r="AL362" s="96" t="str" cm="1">
        <f t="array" ref="AL362">IF(OR($D362="",$AK362="",N($AK362)&lt;=0),"",IFERROR(MATCH(1,INDEX(('2_Review &amp; Audit'!$F$6:$F$505=$A362)*('2_Review &amp; Audit'!$I$6:$I$505&gt;=$E362-30)*('2_Review &amp; Audit'!$I$6:$I$505&lt;=$E362+30)*('2_Review &amp; Audit'!$R$6:$R$505&gt;0)*(ROW('2_Review &amp; Audit'!$R$6:$R$505)&gt;$AC362),0),0)+5,""))</f>
        <v/>
      </c>
      <c r="AM362" s="96" t="str">
        <f>IF($AL362="","",INDEX('2_Review &amp; Audit'!$H:$H,$AL362))</f>
        <v/>
      </c>
      <c r="AN362" s="108" t="str">
        <f>IF($AL362="","",INDEX('2_Review &amp; Audit'!$I:$I,$AL362))</f>
        <v/>
      </c>
      <c r="AO362" s="96" t="str">
        <f>IF($AL362="","",MAX(0,INDEX('2_Review &amp; Audit'!$H:$H,$AL362)-SUMIFS($AP$7:AP361,$AL$7:AL361,$AL362)))</f>
        <v/>
      </c>
      <c r="AP362" s="96" t="str">
        <f>IF(OR($D362="",$AK362="",$AO362=""),"",MIN($AK362,$AO362))</f>
        <v/>
      </c>
      <c r="AQ362" s="117" t="str">
        <f>IF($AP362="","",$AP362*$G362)</f>
        <v/>
      </c>
      <c r="AR362" s="117" t="str">
        <f>IF($AL362="","",$H362-IF($P362="",0,$P362)-IF($Y362="",0,$Y362)-IF($AH362="",0,$AH362)-IF($AQ362="",0,$AQ362))</f>
        <v/>
      </c>
      <c r="AS362" s="117" t="str">
        <f t="shared" si="52"/>
        <v/>
      </c>
      <c r="AT362" s="96" t="str">
        <f t="shared" si="53"/>
        <v/>
      </c>
      <c r="AU362" s="96"/>
    </row>
    <row r="363" spans="1:47" ht="12.75" customHeight="1" x14ac:dyDescent="0.2">
      <c r="A363" s="96" t="str">
        <f>IFERROR(INDEX('2_Review &amp; Audit'!$F$6:$F$505,MATCH(ROW()-5,'2_Review &amp; Audit'!$AC$6:$AC$505,0)),"")</f>
        <v/>
      </c>
      <c r="B363" s="96" t="str">
        <f>IF($A363="","",INDEX('2_Review &amp; Audit'!$C$6:$C$505,MATCH(ROW()-5,'2_Review &amp; Audit'!$AC$6:$AC$505,0)))</f>
        <v/>
      </c>
      <c r="C363" s="96" t="str">
        <f>IF($A363="","",INDEX('2_Review &amp; Audit'!$D$6:$D$505,MATCH(ROW()-5,'2_Review &amp; Audit'!$AC$6:$AC$505,0)))</f>
        <v/>
      </c>
      <c r="D363" s="114" t="str">
        <f>IF($A363="","",INDEX('2_Review &amp; Audit'!$H$6:$H$505,MATCH(ROW()-5,'2_Review &amp; Audit'!$AC$6:$AC$505,0)))</f>
        <v/>
      </c>
      <c r="E363" s="108" t="str">
        <f>IF($A363="","",INDEX('2_Review &amp; Audit'!$M$6:$M$505,MATCH(ROW()-5,'2_Review &amp; Audit'!$AC$6:$AC$505,0)))</f>
        <v/>
      </c>
      <c r="F363" s="109" t="str">
        <f>IF($A363="","",IF(INDEX('2_Review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63" s="142" t="str">
        <f>IF(OR($A363="",$F363=0),"",ABS(INDEX('2_Review &amp; Audit'!$Q$6:$Q$505,MATCH(ROW()-5,'2_Review &amp; Audit'!$AC$6:$AC$505,0))/$F363))</f>
        <v/>
      </c>
      <c r="H363" s="142" t="str">
        <f>IF($A363="","",ABS(INDEX('2_Review &amp; Audit'!$Q$6:$Q$505,MATCH(ROW()-5,'2_Review &amp; Audit'!$AC$6:$AC$505,0))))</f>
        <v/>
      </c>
      <c r="I363" s="96" t="str">
        <f>IF($A363="","",INDEX('2_Review &amp; Audit'!$Y$6:$Y$505,MATCH(ROW()-5,'2_Review &amp; Audit'!$AC$6:$AC$505,0)))</f>
        <v/>
      </c>
      <c r="J363" s="110" t="str">
        <f>IF($A363="","",IFERROR(MATCH(ROW()-5,'2_Review &amp; Audit'!$AC$6:$AC$505,0)+5,""))</f>
        <v/>
      </c>
      <c r="K363" s="96" t="str" cm="1">
        <f t="array" ref="K363">IF($A363="","",IF($AU363&lt;&gt;"",IFERROR(MATCH($AU363,'2_Review &amp; Audit'!$H$6:$H$505,0)+5,""),IFERROR(MATCH(1,INDEX(('2_Review &amp; Audit'!$F$6:$F$505=$A363)*('2_Review &amp; Audit'!$I$6:$I$505&gt;=$E363-30)*('2_Review &amp; Audit'!$I$6:$I$505&lt;=$E363+30)*('2_Review &amp; Audit'!$R$6:$R$505&gt;0),0),0)+5,"")))</f>
        <v/>
      </c>
      <c r="L363" s="110" t="str" cm="1">
        <f t="array" ref="L363">IF($K363="","",INDEX('2_Review &amp; Audit'!$H:$H,$K363))</f>
        <v/>
      </c>
      <c r="M363" s="111" t="str">
        <f>IF($K363="","",INDEX('2_Review &amp; Audit'!$I:$I,$K363))</f>
        <v/>
      </c>
      <c r="N363" s="109" t="str" cm="1">
        <f t="array" ref="N363">IF($K363="","",MAX(0,INDEX('2_Review &amp; Audit'!$R:$R,$K363)-SUMIFS($O$7:O362,$K$7:K362,$K363)))</f>
        <v/>
      </c>
      <c r="O363" s="109" t="str">
        <f>IF(OR($K363="",$N363="",$F363=""),"",MIN($F363,$N363))</f>
        <v/>
      </c>
      <c r="P363" s="112" t="str">
        <f>IF($O363="","",$O363*$G363)</f>
        <v/>
      </c>
      <c r="Q363" s="112" t="str">
        <f>IF($M363="","",$H363-IF($P363="",0,$P363)-IF($Y363="",0,$Y363)-IF($AH363="",0,$AH363)-IF($AQ363="",0,$AQ363))</f>
        <v/>
      </c>
      <c r="R363" s="112" t="str">
        <f t="shared" si="49"/>
        <v/>
      </c>
      <c r="S363" s="96" t="str">
        <f>IF($M363="","",MAX(0,N($F363)-N($O363)))</f>
        <v/>
      </c>
      <c r="T363" s="96" t="str" cm="1">
        <f t="array" ref="T363">IF(OR($D363="",$S363="",N($S363)&lt;=0),"",IFERROR(MATCH(1,INDEX(('2_Review &amp; Audit'!$F$6:$F$505=$A363)*('2_Review &amp; Audit'!$I$6:$I$505&gt;=$E363-30)*('2_Review &amp; Audit'!$I$6:$I$505&lt;=$E363+30)*('2_Review &amp; Audit'!$R$6:$R$505&gt;0)*(ROW('2_Review &amp; Audit'!$R$6:$R$505)&gt;$K363),0),0)+5,""))</f>
        <v/>
      </c>
      <c r="U363" s="96" t="str" cm="1">
        <f t="array" ref="U363">IF($T363="","",INDEX('2_Review &amp; Audit'!$H:$H,$T363))</f>
        <v/>
      </c>
      <c r="V363" s="96" t="str">
        <f t="array" ref="V363">IF($T363="","",INDEX('2_Review &amp; Audit'!$I:$I,$T363))</f>
        <v/>
      </c>
      <c r="W363" s="96" t="str">
        <f t="array" ref="W363">IF($T363="","",MAX(0,INDEX('2_Review &amp; Audit'!$H:$H,$T363)-SUMIFS($X$7:X362,$T$7:T362,$T363)))</f>
        <v/>
      </c>
      <c r="X363" s="96" t="str">
        <f t="shared" si="46"/>
        <v/>
      </c>
      <c r="Y363" s="117" t="str">
        <f>IF($X363="","",$X363*$G363)</f>
        <v/>
      </c>
      <c r="Z363" s="117" t="str">
        <f>IF($T363="","",$H363-IF($P363="",0,$P363)-IF($Y363="",0,$Y363))</f>
        <v/>
      </c>
      <c r="AA363" s="117" t="str">
        <f t="shared" si="47"/>
        <v/>
      </c>
      <c r="AB363" s="96" t="str">
        <f t="shared" si="50"/>
        <v/>
      </c>
      <c r="AC363" s="96" t="str">
        <f>IF(OR($D363="",$AB363="",N($AB363)&lt;=0),"",IFERROR(MATCH(1,INDEX(('2_Review &amp; Audit'!$F$6:$F$505=$A363)*('2_Review &amp; Audit'!$I$6:$I$505&gt;=$E363-30)*('2_Review &amp; Audit'!$I$6:$I$505&lt;=$E363+30)*('2_Review &amp; Audit'!$R$6:$R$505&gt;0)*(ROW('2_Review &amp; Audit'!$R$6:$R$505)&gt;$T363),0),0)+5,""))</f>
        <v/>
      </c>
      <c r="AD363" s="96" t="str" cm="1">
        <f t="array" ref="AD363">IF($AC363="","",INDEX('2_Review &amp; Audit'!$H:$H,$AC363))</f>
        <v/>
      </c>
      <c r="AE363" s="96" t="str">
        <f>IF($AC363="","",INDEX('2_Review &amp; Audit'!$I:$I,$AC363))</f>
        <v/>
      </c>
      <c r="AF363" s="96" t="str">
        <f>IF($AC363="","",MAX(0,INDEX('2_Review &amp; Audit'!$H:$H,$AC363)-SUMIFS($AG$7:AG362,$AC$7:AC362,$AC363)))</f>
        <v/>
      </c>
      <c r="AG363" s="96" t="str">
        <f>IF(OR($D363="",$AB363="",$AF363=""),"",MIN($AB363,$AF363))</f>
        <v/>
      </c>
      <c r="AH363" s="117" t="str">
        <f>IF($AG363="","",$AG363*$G363)</f>
        <v/>
      </c>
      <c r="AI363" s="117" t="str">
        <f>IF($AC363="","",$H363-IF($P363="",0,$P363)-IF($Y363="",0,$Y363)-IF($AH363="",0,$AH363))</f>
        <v/>
      </c>
      <c r="AJ363" s="117" t="str">
        <f t="shared" si="48"/>
        <v/>
      </c>
      <c r="AK363" s="96" t="str">
        <f t="shared" si="51"/>
        <v/>
      </c>
      <c r="AL363" s="96" t="str" cm="1">
        <f t="array" ref="AL363">IF(OR($D363="",$AK363="",N($AK363)&lt;=0),"",IFERROR(MATCH(1,INDEX(('2_Review &amp; Audit'!$F$6:$F$505=$A363)*('2_Review &amp; Audit'!$I$6:$I$505&gt;=$E363-30)*('2_Review &amp; Audit'!$I$6:$I$505&lt;=$E363+30)*('2_Review &amp; Audit'!$R$6:$R$505&gt;0)*(ROW('2_Review &amp; Audit'!$R$6:$R$505)&gt;$AC363),0),0)+5,""))</f>
        <v/>
      </c>
      <c r="AM363" s="96" t="str">
        <f>IF($AL363="","",INDEX('2_Review &amp; Audit'!$H:$H,$AL363))</f>
        <v/>
      </c>
      <c r="AN363" s="108" t="str">
        <f>IF($AL363="","",INDEX('2_Review &amp; Audit'!$I:$I,$AL363))</f>
        <v/>
      </c>
      <c r="AO363" s="96" t="str">
        <f>IF($AL363="","",MAX(0,INDEX('2_Review &amp; Audit'!$H:$H,$AL363)-SUMIFS($AP$7:AP362,$AL$7:AL362,$AL363)))</f>
        <v/>
      </c>
      <c r="AP363" s="96" t="str">
        <f>IF(OR($D363="",$AK363="",$AO363=""),"",MIN($AK363,$AO363))</f>
        <v/>
      </c>
      <c r="AQ363" s="117" t="str">
        <f>IF($AP363="","",$AP363*$G363)</f>
        <v/>
      </c>
      <c r="AR363" s="117" t="str">
        <f>IF($AL363="","",$H363-IF($P363="",0,$P363)-IF($Y363="",0,$Y363)-IF($AH363="",0,$AH363)-IF($AQ363="",0,$AQ363))</f>
        <v/>
      </c>
      <c r="AS363" s="117" t="str">
        <f t="shared" si="52"/>
        <v/>
      </c>
      <c r="AT363" s="96" t="str">
        <f t="shared" si="53"/>
        <v/>
      </c>
      <c r="AU363" s="96"/>
    </row>
    <row r="364" spans="1:47" ht="12.75" customHeight="1" x14ac:dyDescent="0.2">
      <c r="A364" s="96" t="str">
        <f>IFERROR(INDEX('2_Review &amp; Audit'!$F$6:$F$505,MATCH(ROW()-5,'2_Review &amp; Audit'!$AC$6:$AC$505,0)),"")</f>
        <v/>
      </c>
      <c r="B364" s="96" t="str">
        <f>IF($A364="","",INDEX('2_Review &amp; Audit'!$C$6:$C$505,MATCH(ROW()-5,'2_Review &amp; Audit'!$AC$6:$AC$505,0)))</f>
        <v/>
      </c>
      <c r="C364" s="96" t="str">
        <f>IF($A364="","",INDEX('2_Review &amp; Audit'!$D$6:$D$505,MATCH(ROW()-5,'2_Review &amp; Audit'!$AC$6:$AC$505,0)))</f>
        <v/>
      </c>
      <c r="D364" s="114" t="str">
        <f>IF($A364="","",INDEX('2_Review &amp; Audit'!$H$6:$H$505,MATCH(ROW()-5,'2_Review &amp; Audit'!$AC$6:$AC$505,0)))</f>
        <v/>
      </c>
      <c r="E364" s="108" t="str">
        <f>IF($A364="","",INDEX('2_Review &amp; Audit'!$M$6:$M$505,MATCH(ROW()-5,'2_Review &amp; Audit'!$AC$6:$AC$505,0)))</f>
        <v/>
      </c>
      <c r="F364" s="109" t="str">
        <f>IF($A364="","",IF(INDEX('2_Review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64" s="142" t="str">
        <f>IF(OR($A364="",$F364=0),"",ABS(INDEX('2_Review &amp; Audit'!$Q$6:$Q$505,MATCH(ROW()-5,'2_Review &amp; Audit'!$AC$6:$AC$505,0))/$F364))</f>
        <v/>
      </c>
      <c r="H364" s="142" t="str">
        <f>IF($A364="","",ABS(INDEX('2_Review &amp; Audit'!$Q$6:$Q$505,MATCH(ROW()-5,'2_Review &amp; Audit'!$AC$6:$AC$505,0))))</f>
        <v/>
      </c>
      <c r="I364" s="96" t="str">
        <f>IF($A364="","",INDEX('2_Review &amp; Audit'!$Y$6:$Y$505,MATCH(ROW()-5,'2_Review &amp; Audit'!$AC$6:$AC$505,0)))</f>
        <v/>
      </c>
      <c r="J364" s="110" t="str">
        <f>IF($A364="","",IFERROR(MATCH(ROW()-5,'2_Review &amp; Audit'!$AC$6:$AC$505,0)+5,""))</f>
        <v/>
      </c>
      <c r="K364" s="96" t="str" cm="1">
        <f t="array" ref="K364">IF($A364="","",IF($AU364&lt;&gt;"",IFERROR(MATCH($AU364,'2_Review &amp; Audit'!$H$6:$H$505,0)+5,""),IFERROR(MATCH(1,INDEX(('2_Review &amp; Audit'!$F$6:$F$505=$A364)*('2_Review &amp; Audit'!$I$6:$I$505&gt;=$E364-30)*('2_Review &amp; Audit'!$I$6:$I$505&lt;=$E364+30)*('2_Review &amp; Audit'!$R$6:$R$505&gt;0),0),0)+5,"")))</f>
        <v/>
      </c>
      <c r="L364" s="110" t="str" cm="1">
        <f t="array" ref="L364">IF($K364="","",INDEX('2_Review &amp; Audit'!$H:$H,$K364))</f>
        <v/>
      </c>
      <c r="M364" s="111" t="str">
        <f>IF($K364="","",INDEX('2_Review &amp; Audit'!$I:$I,$K364))</f>
        <v/>
      </c>
      <c r="N364" s="109" t="str" cm="1">
        <f t="array" ref="N364">IF($K364="","",MAX(0,INDEX('2_Review &amp; Audit'!$R:$R,$K364)-SUMIFS($O$7:O363,$K$7:K363,$K364)))</f>
        <v/>
      </c>
      <c r="O364" s="109" t="str">
        <f>IF(OR($K364="",$N364="",$F364=""),"",MIN($F364,$N364))</f>
        <v/>
      </c>
      <c r="P364" s="112" t="str">
        <f>IF($O364="","",$O364*$G364)</f>
        <v/>
      </c>
      <c r="Q364" s="112" t="str">
        <f>IF($M364="","",$H364-IF($P364="",0,$P364)-IF($Y364="",0,$Y364)-IF($AH364="",0,$AH364)-IF($AQ364="",0,$AQ364))</f>
        <v/>
      </c>
      <c r="R364" s="112" t="str">
        <f t="shared" si="49"/>
        <v/>
      </c>
      <c r="S364" s="96" t="str">
        <f>IF($M364="","",MAX(0,N($F364)-N($O364)))</f>
        <v/>
      </c>
      <c r="T364" s="96" t="str" cm="1">
        <f t="array" ref="T364">IF(OR($D364="",$S364="",N($S364)&lt;=0),"",IFERROR(MATCH(1,INDEX(('2_Review &amp; Audit'!$F$6:$F$505=$A364)*('2_Review &amp; Audit'!$I$6:$I$505&gt;=$E364-30)*('2_Review &amp; Audit'!$I$6:$I$505&lt;=$E364+30)*('2_Review &amp; Audit'!$R$6:$R$505&gt;0)*(ROW('2_Review &amp; Audit'!$R$6:$R$505)&gt;$K364),0),0)+5,""))</f>
        <v/>
      </c>
      <c r="U364" s="96" t="str" cm="1">
        <f t="array" ref="U364">IF($T364="","",INDEX('2_Review &amp; Audit'!$H:$H,$T364))</f>
        <v/>
      </c>
      <c r="V364" s="96" t="str">
        <f t="array" ref="V364">IF($T364="","",INDEX('2_Review &amp; Audit'!$I:$I,$T364))</f>
        <v/>
      </c>
      <c r="W364" s="96" t="str">
        <f t="array" ref="W364">IF($T364="","",MAX(0,INDEX('2_Review &amp; Audit'!$H:$H,$T364)-SUMIFS($X$7:X363,$T$7:T363,$T364)))</f>
        <v/>
      </c>
      <c r="X364" s="96" t="str">
        <f t="shared" si="46"/>
        <v/>
      </c>
      <c r="Y364" s="117" t="str">
        <f>IF($X364="","",$X364*$G364)</f>
        <v/>
      </c>
      <c r="Z364" s="117" t="str">
        <f>IF($T364="","",$H364-IF($P364="",0,$P364)-IF($Y364="",0,$Y364))</f>
        <v/>
      </c>
      <c r="AA364" s="117" t="str">
        <f t="shared" si="47"/>
        <v/>
      </c>
      <c r="AB364" s="96" t="str">
        <f t="shared" si="50"/>
        <v/>
      </c>
      <c r="AC364" s="96" t="str">
        <f>IF(OR($D364="",$AB364="",N($AB364)&lt;=0),"",IFERROR(MATCH(1,INDEX(('2_Review &amp; Audit'!$F$6:$F$505=$A364)*('2_Review &amp; Audit'!$I$6:$I$505&gt;=$E364-30)*('2_Review &amp; Audit'!$I$6:$I$505&lt;=$E364+30)*('2_Review &amp; Audit'!$R$6:$R$505&gt;0)*(ROW('2_Review &amp; Audit'!$R$6:$R$505)&gt;$T364),0),0)+5,""))</f>
        <v/>
      </c>
      <c r="AD364" s="96" t="str" cm="1">
        <f t="array" ref="AD364">IF($AC364="","",INDEX('2_Review &amp; Audit'!$H:$H,$AC364))</f>
        <v/>
      </c>
      <c r="AE364" s="96" t="str">
        <f>IF($AC364="","",INDEX('2_Review &amp; Audit'!$I:$I,$AC364))</f>
        <v/>
      </c>
      <c r="AF364" s="96" t="str">
        <f>IF($AC364="","",MAX(0,INDEX('2_Review &amp; Audit'!$H:$H,$AC364)-SUMIFS($AG$7:AG363,$AC$7:AC363,$AC364)))</f>
        <v/>
      </c>
      <c r="AG364" s="96" t="str">
        <f>IF(OR($D364="",$AB364="",$AF364=""),"",MIN($AB364,$AF364))</f>
        <v/>
      </c>
      <c r="AH364" s="117" t="str">
        <f>IF($AG364="","",$AG364*$G364)</f>
        <v/>
      </c>
      <c r="AI364" s="117" t="str">
        <f>IF($AC364="","",$H364-IF($P364="",0,$P364)-IF($Y364="",0,$Y364)-IF($AH364="",0,$AH364))</f>
        <v/>
      </c>
      <c r="AJ364" s="117" t="str">
        <f t="shared" si="48"/>
        <v/>
      </c>
      <c r="AK364" s="96" t="str">
        <f t="shared" si="51"/>
        <v/>
      </c>
      <c r="AL364" s="96" t="str" cm="1">
        <f t="array" ref="AL364">IF(OR($D364="",$AK364="",N($AK364)&lt;=0),"",IFERROR(MATCH(1,INDEX(('2_Review &amp; Audit'!$F$6:$F$505=$A364)*('2_Review &amp; Audit'!$I$6:$I$505&gt;=$E364-30)*('2_Review &amp; Audit'!$I$6:$I$505&lt;=$E364+30)*('2_Review &amp; Audit'!$R$6:$R$505&gt;0)*(ROW('2_Review &amp; Audit'!$R$6:$R$505)&gt;$AC364),0),0)+5,""))</f>
        <v/>
      </c>
      <c r="AM364" s="96" t="str">
        <f>IF($AL364="","",INDEX('2_Review &amp; Audit'!$H:$H,$AL364))</f>
        <v/>
      </c>
      <c r="AN364" s="108" t="str">
        <f>IF($AL364="","",INDEX('2_Review &amp; Audit'!$I:$I,$AL364))</f>
        <v/>
      </c>
      <c r="AO364" s="96" t="str">
        <f>IF($AL364="","",MAX(0,INDEX('2_Review &amp; Audit'!$H:$H,$AL364)-SUMIFS($AP$7:AP363,$AL$7:AL363,$AL364)))</f>
        <v/>
      </c>
      <c r="AP364" s="96" t="str">
        <f>IF(OR($D364="",$AK364="",$AO364=""),"",MIN($AK364,$AO364))</f>
        <v/>
      </c>
      <c r="AQ364" s="117" t="str">
        <f>IF($AP364="","",$AP364*$G364)</f>
        <v/>
      </c>
      <c r="AR364" s="117" t="str">
        <f>IF($AL364="","",$H364-IF($P364="",0,$P364)-IF($Y364="",0,$Y364)-IF($AH364="",0,$AH364)-IF($AQ364="",0,$AQ364))</f>
        <v/>
      </c>
      <c r="AS364" s="117" t="str">
        <f t="shared" si="52"/>
        <v/>
      </c>
      <c r="AT364" s="96" t="str">
        <f t="shared" si="53"/>
        <v/>
      </c>
      <c r="AU364" s="96"/>
    </row>
    <row r="365" spans="1:47" ht="12.75" customHeight="1" x14ac:dyDescent="0.2">
      <c r="A365" s="96" t="str">
        <f>IFERROR(INDEX('2_Review &amp; Audit'!$F$6:$F$505,MATCH(ROW()-5,'2_Review &amp; Audit'!$AC$6:$AC$505,0)),"")</f>
        <v/>
      </c>
      <c r="B365" s="96" t="str">
        <f>IF($A365="","",INDEX('2_Review &amp; Audit'!$C$6:$C$505,MATCH(ROW()-5,'2_Review &amp; Audit'!$AC$6:$AC$505,0)))</f>
        <v/>
      </c>
      <c r="C365" s="96" t="str">
        <f>IF($A365="","",INDEX('2_Review &amp; Audit'!$D$6:$D$505,MATCH(ROW()-5,'2_Review &amp; Audit'!$AC$6:$AC$505,0)))</f>
        <v/>
      </c>
      <c r="D365" s="114" t="str">
        <f>IF($A365="","",INDEX('2_Review &amp; Audit'!$H$6:$H$505,MATCH(ROW()-5,'2_Review &amp; Audit'!$AC$6:$AC$505,0)))</f>
        <v/>
      </c>
      <c r="E365" s="108" t="str">
        <f>IF($A365="","",INDEX('2_Review &amp; Audit'!$M$6:$M$505,MATCH(ROW()-5,'2_Review &amp; Audit'!$AC$6:$AC$505,0)))</f>
        <v/>
      </c>
      <c r="F365" s="109" t="str">
        <f>IF($A365="","",IF(INDEX('2_Review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65" s="142" t="str">
        <f>IF(OR($A365="",$F365=0),"",ABS(INDEX('2_Review &amp; Audit'!$Q$6:$Q$505,MATCH(ROW()-5,'2_Review &amp; Audit'!$AC$6:$AC$505,0))/$F365))</f>
        <v/>
      </c>
      <c r="H365" s="142" t="str">
        <f>IF($A365="","",ABS(INDEX('2_Review &amp; Audit'!$Q$6:$Q$505,MATCH(ROW()-5,'2_Review &amp; Audit'!$AC$6:$AC$505,0))))</f>
        <v/>
      </c>
      <c r="I365" s="96" t="str">
        <f>IF($A365="","",INDEX('2_Review &amp; Audit'!$Y$6:$Y$505,MATCH(ROW()-5,'2_Review &amp; Audit'!$AC$6:$AC$505,0)))</f>
        <v/>
      </c>
      <c r="J365" s="110" t="str">
        <f>IF($A365="","",IFERROR(MATCH(ROW()-5,'2_Review &amp; Audit'!$AC$6:$AC$505,0)+5,""))</f>
        <v/>
      </c>
      <c r="K365" s="96" t="str" cm="1">
        <f t="array" ref="K365">IF($A365="","",IF($AU365&lt;&gt;"",IFERROR(MATCH($AU365,'2_Review &amp; Audit'!$H$6:$H$505,0)+5,""),IFERROR(MATCH(1,INDEX(('2_Review &amp; Audit'!$F$6:$F$505=$A365)*('2_Review &amp; Audit'!$I$6:$I$505&gt;=$E365-30)*('2_Review &amp; Audit'!$I$6:$I$505&lt;=$E365+30)*('2_Review &amp; Audit'!$R$6:$R$505&gt;0),0),0)+5,"")))</f>
        <v/>
      </c>
      <c r="L365" s="110" t="str" cm="1">
        <f t="array" ref="L365">IF($K365="","",INDEX('2_Review &amp; Audit'!$H:$H,$K365))</f>
        <v/>
      </c>
      <c r="M365" s="111" t="str">
        <f>IF($K365="","",INDEX('2_Review &amp; Audit'!$I:$I,$K365))</f>
        <v/>
      </c>
      <c r="N365" s="109" t="str" cm="1">
        <f t="array" ref="N365">IF($K365="","",MAX(0,INDEX('2_Review &amp; Audit'!$R:$R,$K365)-SUMIFS($O$7:O364,$K$7:K364,$K365)))</f>
        <v/>
      </c>
      <c r="O365" s="109" t="str">
        <f>IF(OR($K365="",$N365="",$F365=""),"",MIN($F365,$N365))</f>
        <v/>
      </c>
      <c r="P365" s="112" t="str">
        <f>IF($O365="","",$O365*$G365)</f>
        <v/>
      </c>
      <c r="Q365" s="112" t="str">
        <f>IF($M365="","",$H365-IF($P365="",0,$P365)-IF($Y365="",0,$Y365)-IF($AH365="",0,$AH365)-IF($AQ365="",0,$AQ365))</f>
        <v/>
      </c>
      <c r="R365" s="112" t="str">
        <f t="shared" si="49"/>
        <v/>
      </c>
      <c r="S365" s="96" t="str">
        <f>IF($M365="","",MAX(0,N($F365)-N($O365)))</f>
        <v/>
      </c>
      <c r="T365" s="96" t="str" cm="1">
        <f t="array" ref="T365">IF(OR($D365="",$S365="",N($S365)&lt;=0),"",IFERROR(MATCH(1,INDEX(('2_Review &amp; Audit'!$F$6:$F$505=$A365)*('2_Review &amp; Audit'!$I$6:$I$505&gt;=$E365-30)*('2_Review &amp; Audit'!$I$6:$I$505&lt;=$E365+30)*('2_Review &amp; Audit'!$R$6:$R$505&gt;0)*(ROW('2_Review &amp; Audit'!$R$6:$R$505)&gt;$K365),0),0)+5,""))</f>
        <v/>
      </c>
      <c r="U365" s="96" t="str" cm="1">
        <f t="array" ref="U365">IF($T365="","",INDEX('2_Review &amp; Audit'!$H:$H,$T365))</f>
        <v/>
      </c>
      <c r="V365" s="96" t="str">
        <f t="array" ref="V365">IF($T365="","",INDEX('2_Review &amp; Audit'!$I:$I,$T365))</f>
        <v/>
      </c>
      <c r="W365" s="96" t="str">
        <f t="array" ref="W365">IF($T365="","",MAX(0,INDEX('2_Review &amp; Audit'!$H:$H,$T365)-SUMIFS($X$7:X364,$T$7:T364,$T365)))</f>
        <v/>
      </c>
      <c r="X365" s="96" t="str">
        <f t="shared" si="46"/>
        <v/>
      </c>
      <c r="Y365" s="117" t="str">
        <f>IF($X365="","",$X365*$G365)</f>
        <v/>
      </c>
      <c r="Z365" s="117" t="str">
        <f>IF($T365="","",$H365-IF($P365="",0,$P365)-IF($Y365="",0,$Y365))</f>
        <v/>
      </c>
      <c r="AA365" s="117" t="str">
        <f t="shared" si="47"/>
        <v/>
      </c>
      <c r="AB365" s="96" t="str">
        <f t="shared" si="50"/>
        <v/>
      </c>
      <c r="AC365" s="96" t="str">
        <f>IF(OR($D365="",$AB365="",N($AB365)&lt;=0),"",IFERROR(MATCH(1,INDEX(('2_Review &amp; Audit'!$F$6:$F$505=$A365)*('2_Review &amp; Audit'!$I$6:$I$505&gt;=$E365-30)*('2_Review &amp; Audit'!$I$6:$I$505&lt;=$E365+30)*('2_Review &amp; Audit'!$R$6:$R$505&gt;0)*(ROW('2_Review &amp; Audit'!$R$6:$R$505)&gt;$T365),0),0)+5,""))</f>
        <v/>
      </c>
      <c r="AD365" s="96" t="str" cm="1">
        <f t="array" ref="AD365">IF($AC365="","",INDEX('2_Review &amp; Audit'!$H:$H,$AC365))</f>
        <v/>
      </c>
      <c r="AE365" s="96" t="str">
        <f>IF($AC365="","",INDEX('2_Review &amp; Audit'!$I:$I,$AC365))</f>
        <v/>
      </c>
      <c r="AF365" s="96" t="str">
        <f>IF($AC365="","",MAX(0,INDEX('2_Review &amp; Audit'!$H:$H,$AC365)-SUMIFS($AG$7:AG364,$AC$7:AC364,$AC365)))</f>
        <v/>
      </c>
      <c r="AG365" s="96" t="str">
        <f>IF(OR($D365="",$AB365="",$AF365=""),"",MIN($AB365,$AF365))</f>
        <v/>
      </c>
      <c r="AH365" s="117" t="str">
        <f>IF($AG365="","",$AG365*$G365)</f>
        <v/>
      </c>
      <c r="AI365" s="117" t="str">
        <f>IF($AC365="","",$H365-IF($P365="",0,$P365)-IF($Y365="",0,$Y365)-IF($AH365="",0,$AH365))</f>
        <v/>
      </c>
      <c r="AJ365" s="117" t="str">
        <f t="shared" si="48"/>
        <v/>
      </c>
      <c r="AK365" s="96" t="str">
        <f t="shared" si="51"/>
        <v/>
      </c>
      <c r="AL365" s="96" t="str" cm="1">
        <f t="array" ref="AL365">IF(OR($D365="",$AK365="",N($AK365)&lt;=0),"",IFERROR(MATCH(1,INDEX(('2_Review &amp; Audit'!$F$6:$F$505=$A365)*('2_Review &amp; Audit'!$I$6:$I$505&gt;=$E365-30)*('2_Review &amp; Audit'!$I$6:$I$505&lt;=$E365+30)*('2_Review &amp; Audit'!$R$6:$R$505&gt;0)*(ROW('2_Review &amp; Audit'!$R$6:$R$505)&gt;$AC365),0),0)+5,""))</f>
        <v/>
      </c>
      <c r="AM365" s="96" t="str">
        <f>IF($AL365="","",INDEX('2_Review &amp; Audit'!$H:$H,$AL365))</f>
        <v/>
      </c>
      <c r="AN365" s="108" t="str">
        <f>IF($AL365="","",INDEX('2_Review &amp; Audit'!$I:$I,$AL365))</f>
        <v/>
      </c>
      <c r="AO365" s="96" t="str">
        <f>IF($AL365="","",MAX(0,INDEX('2_Review &amp; Audit'!$H:$H,$AL365)-SUMIFS($AP$7:AP364,$AL$7:AL364,$AL365)))</f>
        <v/>
      </c>
      <c r="AP365" s="96" t="str">
        <f>IF(OR($D365="",$AK365="",$AO365=""),"",MIN($AK365,$AO365))</f>
        <v/>
      </c>
      <c r="AQ365" s="117" t="str">
        <f>IF($AP365="","",$AP365*$G365)</f>
        <v/>
      </c>
      <c r="AR365" s="117" t="str">
        <f>IF($AL365="","",$H365-IF($P365="",0,$P365)-IF($Y365="",0,$Y365)-IF($AH365="",0,$AH365)-IF($AQ365="",0,$AQ365))</f>
        <v/>
      </c>
      <c r="AS365" s="117" t="str">
        <f t="shared" si="52"/>
        <v/>
      </c>
      <c r="AT365" s="96" t="str">
        <f t="shared" si="53"/>
        <v/>
      </c>
      <c r="AU365" s="96"/>
    </row>
    <row r="366" spans="1:47" ht="12.75" customHeight="1" x14ac:dyDescent="0.2">
      <c r="A366" s="96" t="str">
        <f>IFERROR(INDEX('2_Review &amp; Audit'!$F$6:$F$505,MATCH(ROW()-5,'2_Review &amp; Audit'!$AC$6:$AC$505,0)),"")</f>
        <v/>
      </c>
      <c r="B366" s="96" t="str">
        <f>IF($A366="","",INDEX('2_Review &amp; Audit'!$C$6:$C$505,MATCH(ROW()-5,'2_Review &amp; Audit'!$AC$6:$AC$505,0)))</f>
        <v/>
      </c>
      <c r="C366" s="96" t="str">
        <f>IF($A366="","",INDEX('2_Review &amp; Audit'!$D$6:$D$505,MATCH(ROW()-5,'2_Review &amp; Audit'!$AC$6:$AC$505,0)))</f>
        <v/>
      </c>
      <c r="D366" s="114" t="str">
        <f>IF($A366="","",INDEX('2_Review &amp; Audit'!$H$6:$H$505,MATCH(ROW()-5,'2_Review &amp; Audit'!$AC$6:$AC$505,0)))</f>
        <v/>
      </c>
      <c r="E366" s="108" t="str">
        <f>IF($A366="","",INDEX('2_Review &amp; Audit'!$M$6:$M$505,MATCH(ROW()-5,'2_Review &amp; Audit'!$AC$6:$AC$505,0)))</f>
        <v/>
      </c>
      <c r="F366" s="109" t="str">
        <f>IF($A366="","",IF(INDEX('2_Review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66" s="142" t="str">
        <f>IF(OR($A366="",$F366=0),"",ABS(INDEX('2_Review &amp; Audit'!$Q$6:$Q$505,MATCH(ROW()-5,'2_Review &amp; Audit'!$AC$6:$AC$505,0))/$F366))</f>
        <v/>
      </c>
      <c r="H366" s="142" t="str">
        <f>IF($A366="","",ABS(INDEX('2_Review &amp; Audit'!$Q$6:$Q$505,MATCH(ROW()-5,'2_Review &amp; Audit'!$AC$6:$AC$505,0))))</f>
        <v/>
      </c>
      <c r="I366" s="96" t="str">
        <f>IF($A366="","",INDEX('2_Review &amp; Audit'!$Y$6:$Y$505,MATCH(ROW()-5,'2_Review &amp; Audit'!$AC$6:$AC$505,0)))</f>
        <v/>
      </c>
      <c r="J366" s="110" t="str">
        <f>IF($A366="","",IFERROR(MATCH(ROW()-5,'2_Review &amp; Audit'!$AC$6:$AC$505,0)+5,""))</f>
        <v/>
      </c>
      <c r="K366" s="96" t="str" cm="1">
        <f t="array" ref="K366">IF($A366="","",IF($AU366&lt;&gt;"",IFERROR(MATCH($AU366,'2_Review &amp; Audit'!$H$6:$H$505,0)+5,""),IFERROR(MATCH(1,INDEX(('2_Review &amp; Audit'!$F$6:$F$505=$A366)*('2_Review &amp; Audit'!$I$6:$I$505&gt;=$E366-30)*('2_Review &amp; Audit'!$I$6:$I$505&lt;=$E366+30)*('2_Review &amp; Audit'!$R$6:$R$505&gt;0),0),0)+5,"")))</f>
        <v/>
      </c>
      <c r="L366" s="110" t="str" cm="1">
        <f t="array" ref="L366">IF($K366="","",INDEX('2_Review &amp; Audit'!$H:$H,$K366))</f>
        <v/>
      </c>
      <c r="M366" s="111" t="str">
        <f>IF($K366="","",INDEX('2_Review &amp; Audit'!$I:$I,$K366))</f>
        <v/>
      </c>
      <c r="N366" s="109" t="str" cm="1">
        <f t="array" ref="N366">IF($K366="","",MAX(0,INDEX('2_Review &amp; Audit'!$R:$R,$K366)-SUMIFS($O$7:O365,$K$7:K365,$K366)))</f>
        <v/>
      </c>
      <c r="O366" s="109" t="str">
        <f>IF(OR($K366="",$N366="",$F366=""),"",MIN($F366,$N366))</f>
        <v/>
      </c>
      <c r="P366" s="112" t="str">
        <f>IF($O366="","",$O366*$G366)</f>
        <v/>
      </c>
      <c r="Q366" s="112" t="str">
        <f>IF($M366="","",$H366-IF($P366="",0,$P366)-IF($Y366="",0,$Y366)-IF($AH366="",0,$AH366)-IF($AQ366="",0,$AQ366))</f>
        <v/>
      </c>
      <c r="R366" s="112" t="str">
        <f t="shared" si="49"/>
        <v/>
      </c>
      <c r="S366" s="96" t="str">
        <f>IF($M366="","",MAX(0,N($F366)-N($O366)))</f>
        <v/>
      </c>
      <c r="T366" s="96" t="str" cm="1">
        <f t="array" ref="T366">IF(OR($D366="",$S366="",N($S366)&lt;=0),"",IFERROR(MATCH(1,INDEX(('2_Review &amp; Audit'!$F$6:$F$505=$A366)*('2_Review &amp; Audit'!$I$6:$I$505&gt;=$E366-30)*('2_Review &amp; Audit'!$I$6:$I$505&lt;=$E366+30)*('2_Review &amp; Audit'!$R$6:$R$505&gt;0)*(ROW('2_Review &amp; Audit'!$R$6:$R$505)&gt;$K366),0),0)+5,""))</f>
        <v/>
      </c>
      <c r="U366" s="96" t="str" cm="1">
        <f t="array" ref="U366">IF($T366="","",INDEX('2_Review &amp; Audit'!$H:$H,$T366))</f>
        <v/>
      </c>
      <c r="V366" s="96" t="str">
        <f t="array" ref="V366">IF($T366="","",INDEX('2_Review &amp; Audit'!$I:$I,$T366))</f>
        <v/>
      </c>
      <c r="W366" s="96" t="str">
        <f t="array" ref="W366">IF($T366="","",MAX(0,INDEX('2_Review &amp; Audit'!$H:$H,$T366)-SUMIFS($X$7:X365,$T$7:T365,$T366)))</f>
        <v/>
      </c>
      <c r="X366" s="96" t="str">
        <f t="shared" si="46"/>
        <v/>
      </c>
      <c r="Y366" s="117" t="str">
        <f>IF($X366="","",$X366*$G366)</f>
        <v/>
      </c>
      <c r="Z366" s="117" t="str">
        <f>IF($T366="","",$H366-IF($P366="",0,$P366)-IF($Y366="",0,$Y366))</f>
        <v/>
      </c>
      <c r="AA366" s="117" t="str">
        <f t="shared" si="47"/>
        <v/>
      </c>
      <c r="AB366" s="96" t="str">
        <f t="shared" si="50"/>
        <v/>
      </c>
      <c r="AC366" s="96" t="str">
        <f>IF(OR($D366="",$AB366="",N($AB366)&lt;=0),"",IFERROR(MATCH(1,INDEX(('2_Review &amp; Audit'!$F$6:$F$505=$A366)*('2_Review &amp; Audit'!$I$6:$I$505&gt;=$E366-30)*('2_Review &amp; Audit'!$I$6:$I$505&lt;=$E366+30)*('2_Review &amp; Audit'!$R$6:$R$505&gt;0)*(ROW('2_Review &amp; Audit'!$R$6:$R$505)&gt;$T366),0),0)+5,""))</f>
        <v/>
      </c>
      <c r="AD366" s="96" t="str" cm="1">
        <f t="array" ref="AD366">IF($AC366="","",INDEX('2_Review &amp; Audit'!$H:$H,$AC366))</f>
        <v/>
      </c>
      <c r="AE366" s="96" t="str">
        <f>IF($AC366="","",INDEX('2_Review &amp; Audit'!$I:$I,$AC366))</f>
        <v/>
      </c>
      <c r="AF366" s="96" t="str">
        <f>IF($AC366="","",MAX(0,INDEX('2_Review &amp; Audit'!$H:$H,$AC366)-SUMIFS($AG$7:AG365,$AC$7:AC365,$AC366)))</f>
        <v/>
      </c>
      <c r="AG366" s="96" t="str">
        <f>IF(OR($D366="",$AB366="",$AF366=""),"",MIN($AB366,$AF366))</f>
        <v/>
      </c>
      <c r="AH366" s="117" t="str">
        <f>IF($AG366="","",$AG366*$G366)</f>
        <v/>
      </c>
      <c r="AI366" s="117" t="str">
        <f>IF($AC366="","",$H366-IF($P366="",0,$P366)-IF($Y366="",0,$Y366)-IF($AH366="",0,$AH366))</f>
        <v/>
      </c>
      <c r="AJ366" s="117" t="str">
        <f t="shared" si="48"/>
        <v/>
      </c>
      <c r="AK366" s="96" t="str">
        <f t="shared" si="51"/>
        <v/>
      </c>
      <c r="AL366" s="96" t="str" cm="1">
        <f t="array" ref="AL366">IF(OR($D366="",$AK366="",N($AK366)&lt;=0),"",IFERROR(MATCH(1,INDEX(('2_Review &amp; Audit'!$F$6:$F$505=$A366)*('2_Review &amp; Audit'!$I$6:$I$505&gt;=$E366-30)*('2_Review &amp; Audit'!$I$6:$I$505&lt;=$E366+30)*('2_Review &amp; Audit'!$R$6:$R$505&gt;0)*(ROW('2_Review &amp; Audit'!$R$6:$R$505)&gt;$AC366),0),0)+5,""))</f>
        <v/>
      </c>
      <c r="AM366" s="96" t="str">
        <f>IF($AL366="","",INDEX('2_Review &amp; Audit'!$H:$H,$AL366))</f>
        <v/>
      </c>
      <c r="AN366" s="108" t="str">
        <f>IF($AL366="","",INDEX('2_Review &amp; Audit'!$I:$I,$AL366))</f>
        <v/>
      </c>
      <c r="AO366" s="96" t="str">
        <f>IF($AL366="","",MAX(0,INDEX('2_Review &amp; Audit'!$H:$H,$AL366)-SUMIFS($AP$7:AP365,$AL$7:AL365,$AL366)))</f>
        <v/>
      </c>
      <c r="AP366" s="96" t="str">
        <f>IF(OR($D366="",$AK366="",$AO366=""),"",MIN($AK366,$AO366))</f>
        <v/>
      </c>
      <c r="AQ366" s="117" t="str">
        <f>IF($AP366="","",$AP366*$G366)</f>
        <v/>
      </c>
      <c r="AR366" s="117" t="str">
        <f>IF($AL366="","",$H366-IF($P366="",0,$P366)-IF($Y366="",0,$Y366)-IF($AH366="",0,$AH366)-IF($AQ366="",0,$AQ366))</f>
        <v/>
      </c>
      <c r="AS366" s="117" t="str">
        <f t="shared" si="52"/>
        <v/>
      </c>
      <c r="AT366" s="96" t="str">
        <f t="shared" si="53"/>
        <v/>
      </c>
      <c r="AU366" s="96"/>
    </row>
    <row r="367" spans="1:47" ht="12.75" customHeight="1" x14ac:dyDescent="0.2">
      <c r="A367" s="96" t="str">
        <f>IFERROR(INDEX('2_Review &amp; Audit'!$F$6:$F$505,MATCH(ROW()-5,'2_Review &amp; Audit'!$AC$6:$AC$505,0)),"")</f>
        <v/>
      </c>
      <c r="B367" s="96" t="str">
        <f>IF($A367="","",INDEX('2_Review &amp; Audit'!$C$6:$C$505,MATCH(ROW()-5,'2_Review &amp; Audit'!$AC$6:$AC$505,0)))</f>
        <v/>
      </c>
      <c r="C367" s="96" t="str">
        <f>IF($A367="","",INDEX('2_Review &amp; Audit'!$D$6:$D$505,MATCH(ROW()-5,'2_Review &amp; Audit'!$AC$6:$AC$505,0)))</f>
        <v/>
      </c>
      <c r="D367" s="114" t="str">
        <f>IF($A367="","",INDEX('2_Review &amp; Audit'!$H$6:$H$505,MATCH(ROW()-5,'2_Review &amp; Audit'!$AC$6:$AC$505,0)))</f>
        <v/>
      </c>
      <c r="E367" s="108" t="str">
        <f>IF($A367="","",INDEX('2_Review &amp; Audit'!$M$6:$M$505,MATCH(ROW()-5,'2_Review &amp; Audit'!$AC$6:$AC$505,0)))</f>
        <v/>
      </c>
      <c r="F367" s="109" t="str">
        <f>IF($A367="","",IF(INDEX('2_Review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67" s="142" t="str">
        <f>IF(OR($A367="",$F367=0),"",ABS(INDEX('2_Review &amp; Audit'!$Q$6:$Q$505,MATCH(ROW()-5,'2_Review &amp; Audit'!$AC$6:$AC$505,0))/$F367))</f>
        <v/>
      </c>
      <c r="H367" s="142" t="str">
        <f>IF($A367="","",ABS(INDEX('2_Review &amp; Audit'!$Q$6:$Q$505,MATCH(ROW()-5,'2_Review &amp; Audit'!$AC$6:$AC$505,0))))</f>
        <v/>
      </c>
      <c r="I367" s="96" t="str">
        <f>IF($A367="","",INDEX('2_Review &amp; Audit'!$Y$6:$Y$505,MATCH(ROW()-5,'2_Review &amp; Audit'!$AC$6:$AC$505,0)))</f>
        <v/>
      </c>
      <c r="J367" s="110" t="str">
        <f>IF($A367="","",IFERROR(MATCH(ROW()-5,'2_Review &amp; Audit'!$AC$6:$AC$505,0)+5,""))</f>
        <v/>
      </c>
      <c r="K367" s="96" t="str" cm="1">
        <f t="array" ref="K367">IF($A367="","",IF($AU367&lt;&gt;"",IFERROR(MATCH($AU367,'2_Review &amp; Audit'!$H$6:$H$505,0)+5,""),IFERROR(MATCH(1,INDEX(('2_Review &amp; Audit'!$F$6:$F$505=$A367)*('2_Review &amp; Audit'!$I$6:$I$505&gt;=$E367-30)*('2_Review &amp; Audit'!$I$6:$I$505&lt;=$E367+30)*('2_Review &amp; Audit'!$R$6:$R$505&gt;0),0),0)+5,"")))</f>
        <v/>
      </c>
      <c r="L367" s="110" t="str" cm="1">
        <f t="array" ref="L367">IF($K367="","",INDEX('2_Review &amp; Audit'!$H:$H,$K367))</f>
        <v/>
      </c>
      <c r="M367" s="111" t="str">
        <f>IF($K367="","",INDEX('2_Review &amp; Audit'!$I:$I,$K367))</f>
        <v/>
      </c>
      <c r="N367" s="109" t="str" cm="1">
        <f t="array" ref="N367">IF($K367="","",MAX(0,INDEX('2_Review &amp; Audit'!$R:$R,$K367)-SUMIFS($O$7:O366,$K$7:K366,$K367)))</f>
        <v/>
      </c>
      <c r="O367" s="109" t="str">
        <f>IF(OR($K367="",$N367="",$F367=""),"",MIN($F367,$N367))</f>
        <v/>
      </c>
      <c r="P367" s="112" t="str">
        <f>IF($O367="","",$O367*$G367)</f>
        <v/>
      </c>
      <c r="Q367" s="112" t="str">
        <f>IF($M367="","",$H367-IF($P367="",0,$P367)-IF($Y367="",0,$Y367)-IF($AH367="",0,$AH367)-IF($AQ367="",0,$AQ367))</f>
        <v/>
      </c>
      <c r="R367" s="112" t="str">
        <f t="shared" si="49"/>
        <v/>
      </c>
      <c r="S367" s="96" t="str">
        <f>IF($M367="","",MAX(0,N($F367)-N($O367)))</f>
        <v/>
      </c>
      <c r="T367" s="96" t="str" cm="1">
        <f t="array" ref="T367">IF(OR($D367="",$S367="",N($S367)&lt;=0),"",IFERROR(MATCH(1,INDEX(('2_Review &amp; Audit'!$F$6:$F$505=$A367)*('2_Review &amp; Audit'!$I$6:$I$505&gt;=$E367-30)*('2_Review &amp; Audit'!$I$6:$I$505&lt;=$E367+30)*('2_Review &amp; Audit'!$R$6:$R$505&gt;0)*(ROW('2_Review &amp; Audit'!$R$6:$R$505)&gt;$K367),0),0)+5,""))</f>
        <v/>
      </c>
      <c r="U367" s="96" t="str" cm="1">
        <f t="array" ref="U367">IF($T367="","",INDEX('2_Review &amp; Audit'!$H:$H,$T367))</f>
        <v/>
      </c>
      <c r="V367" s="96" t="str">
        <f t="array" ref="V367">IF($T367="","",INDEX('2_Review &amp; Audit'!$I:$I,$T367))</f>
        <v/>
      </c>
      <c r="W367" s="96" t="str">
        <f t="array" ref="W367">IF($T367="","",MAX(0,INDEX('2_Review &amp; Audit'!$H:$H,$T367)-SUMIFS($X$7:X366,$T$7:T366,$T367)))</f>
        <v/>
      </c>
      <c r="X367" s="96" t="str">
        <f t="shared" si="46"/>
        <v/>
      </c>
      <c r="Y367" s="117" t="str">
        <f>IF($X367="","",$X367*$G367)</f>
        <v/>
      </c>
      <c r="Z367" s="117" t="str">
        <f>IF($T367="","",$H367-IF($P367="",0,$P367)-IF($Y367="",0,$Y367))</f>
        <v/>
      </c>
      <c r="AA367" s="117" t="str">
        <f t="shared" si="47"/>
        <v/>
      </c>
      <c r="AB367" s="96" t="str">
        <f t="shared" si="50"/>
        <v/>
      </c>
      <c r="AC367" s="96" t="str">
        <f>IF(OR($D367="",$AB367="",N($AB367)&lt;=0),"",IFERROR(MATCH(1,INDEX(('2_Review &amp; Audit'!$F$6:$F$505=$A367)*('2_Review &amp; Audit'!$I$6:$I$505&gt;=$E367-30)*('2_Review &amp; Audit'!$I$6:$I$505&lt;=$E367+30)*('2_Review &amp; Audit'!$R$6:$R$505&gt;0)*(ROW('2_Review &amp; Audit'!$R$6:$R$505)&gt;$T367),0),0)+5,""))</f>
        <v/>
      </c>
      <c r="AD367" s="96" t="str" cm="1">
        <f t="array" ref="AD367">IF($AC367="","",INDEX('2_Review &amp; Audit'!$H:$H,$AC367))</f>
        <v/>
      </c>
      <c r="AE367" s="96" t="str">
        <f>IF($AC367="","",INDEX('2_Review &amp; Audit'!$I:$I,$AC367))</f>
        <v/>
      </c>
      <c r="AF367" s="96" t="str">
        <f>IF($AC367="","",MAX(0,INDEX('2_Review &amp; Audit'!$H:$H,$AC367)-SUMIFS($AG$7:AG366,$AC$7:AC366,$AC367)))</f>
        <v/>
      </c>
      <c r="AG367" s="96" t="str">
        <f>IF(OR($D367="",$AB367="",$AF367=""),"",MIN($AB367,$AF367))</f>
        <v/>
      </c>
      <c r="AH367" s="117" t="str">
        <f>IF($AG367="","",$AG367*$G367)</f>
        <v/>
      </c>
      <c r="AI367" s="117" t="str">
        <f>IF($AC367="","",$H367-IF($P367="",0,$P367)-IF($Y367="",0,$Y367)-IF($AH367="",0,$AH367))</f>
        <v/>
      </c>
      <c r="AJ367" s="117" t="str">
        <f t="shared" si="48"/>
        <v/>
      </c>
      <c r="AK367" s="96" t="str">
        <f t="shared" si="51"/>
        <v/>
      </c>
      <c r="AL367" s="96" t="str" cm="1">
        <f t="array" ref="AL367">IF(OR($D367="",$AK367="",N($AK367)&lt;=0),"",IFERROR(MATCH(1,INDEX(('2_Review &amp; Audit'!$F$6:$F$505=$A367)*('2_Review &amp; Audit'!$I$6:$I$505&gt;=$E367-30)*('2_Review &amp; Audit'!$I$6:$I$505&lt;=$E367+30)*('2_Review &amp; Audit'!$R$6:$R$505&gt;0)*(ROW('2_Review &amp; Audit'!$R$6:$R$505)&gt;$AC367),0),0)+5,""))</f>
        <v/>
      </c>
      <c r="AM367" s="96" t="str">
        <f>IF($AL367="","",INDEX('2_Review &amp; Audit'!$H:$H,$AL367))</f>
        <v/>
      </c>
      <c r="AN367" s="108" t="str">
        <f>IF($AL367="","",INDEX('2_Review &amp; Audit'!$I:$I,$AL367))</f>
        <v/>
      </c>
      <c r="AO367" s="96" t="str">
        <f>IF($AL367="","",MAX(0,INDEX('2_Review &amp; Audit'!$H:$H,$AL367)-SUMIFS($AP$7:AP366,$AL$7:AL366,$AL367)))</f>
        <v/>
      </c>
      <c r="AP367" s="96" t="str">
        <f>IF(OR($D367="",$AK367="",$AO367=""),"",MIN($AK367,$AO367))</f>
        <v/>
      </c>
      <c r="AQ367" s="117" t="str">
        <f>IF($AP367="","",$AP367*$G367)</f>
        <v/>
      </c>
      <c r="AR367" s="117" t="str">
        <f>IF($AL367="","",$H367-IF($P367="",0,$P367)-IF($Y367="",0,$Y367)-IF($AH367="",0,$AH367)-IF($AQ367="",0,$AQ367))</f>
        <v/>
      </c>
      <c r="AS367" s="117" t="str">
        <f t="shared" si="52"/>
        <v/>
      </c>
      <c r="AT367" s="96" t="str">
        <f t="shared" si="53"/>
        <v/>
      </c>
      <c r="AU367" s="96"/>
    </row>
    <row r="368" spans="1:47" ht="12.75" customHeight="1" x14ac:dyDescent="0.2">
      <c r="A368" s="96" t="str">
        <f>IFERROR(INDEX('2_Review &amp; Audit'!$F$6:$F$505,MATCH(ROW()-5,'2_Review &amp; Audit'!$AC$6:$AC$505,0)),"")</f>
        <v/>
      </c>
      <c r="B368" s="96" t="str">
        <f>IF($A368="","",INDEX('2_Review &amp; Audit'!$C$6:$C$505,MATCH(ROW()-5,'2_Review &amp; Audit'!$AC$6:$AC$505,0)))</f>
        <v/>
      </c>
      <c r="C368" s="96" t="str">
        <f>IF($A368="","",INDEX('2_Review &amp; Audit'!$D$6:$D$505,MATCH(ROW()-5,'2_Review &amp; Audit'!$AC$6:$AC$505,0)))</f>
        <v/>
      </c>
      <c r="D368" s="114" t="str">
        <f>IF($A368="","",INDEX('2_Review &amp; Audit'!$H$6:$H$505,MATCH(ROW()-5,'2_Review &amp; Audit'!$AC$6:$AC$505,0)))</f>
        <v/>
      </c>
      <c r="E368" s="108" t="str">
        <f>IF($A368="","",INDEX('2_Review &amp; Audit'!$M$6:$M$505,MATCH(ROW()-5,'2_Review &amp; Audit'!$AC$6:$AC$505,0)))</f>
        <v/>
      </c>
      <c r="F368" s="109" t="str">
        <f>IF($A368="","",IF(INDEX('2_Review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68" s="142" t="str">
        <f>IF(OR($A368="",$F368=0),"",ABS(INDEX('2_Review &amp; Audit'!$Q$6:$Q$505,MATCH(ROW()-5,'2_Review &amp; Audit'!$AC$6:$AC$505,0))/$F368))</f>
        <v/>
      </c>
      <c r="H368" s="142" t="str">
        <f>IF($A368="","",ABS(INDEX('2_Review &amp; Audit'!$Q$6:$Q$505,MATCH(ROW()-5,'2_Review &amp; Audit'!$AC$6:$AC$505,0))))</f>
        <v/>
      </c>
      <c r="I368" s="96" t="str">
        <f>IF($A368="","",INDEX('2_Review &amp; Audit'!$Y$6:$Y$505,MATCH(ROW()-5,'2_Review &amp; Audit'!$AC$6:$AC$505,0)))</f>
        <v/>
      </c>
      <c r="J368" s="110" t="str">
        <f>IF($A368="","",IFERROR(MATCH(ROW()-5,'2_Review &amp; Audit'!$AC$6:$AC$505,0)+5,""))</f>
        <v/>
      </c>
      <c r="K368" s="96" t="str" cm="1">
        <f t="array" ref="K368">IF($A368="","",IF($AU368&lt;&gt;"",IFERROR(MATCH($AU368,'2_Review &amp; Audit'!$H$6:$H$505,0)+5,""),IFERROR(MATCH(1,INDEX(('2_Review &amp; Audit'!$F$6:$F$505=$A368)*('2_Review &amp; Audit'!$I$6:$I$505&gt;=$E368-30)*('2_Review &amp; Audit'!$I$6:$I$505&lt;=$E368+30)*('2_Review &amp; Audit'!$R$6:$R$505&gt;0),0),0)+5,"")))</f>
        <v/>
      </c>
      <c r="L368" s="110" t="str" cm="1">
        <f t="array" ref="L368">IF($K368="","",INDEX('2_Review &amp; Audit'!$H:$H,$K368))</f>
        <v/>
      </c>
      <c r="M368" s="111" t="str">
        <f>IF($K368="","",INDEX('2_Review &amp; Audit'!$I:$I,$K368))</f>
        <v/>
      </c>
      <c r="N368" s="109" t="str" cm="1">
        <f t="array" ref="N368">IF($K368="","",MAX(0,INDEX('2_Review &amp; Audit'!$R:$R,$K368)-SUMIFS($O$7:O367,$K$7:K367,$K368)))</f>
        <v/>
      </c>
      <c r="O368" s="109" t="str">
        <f>IF(OR($K368="",$N368="",$F368=""),"",MIN($F368,$N368))</f>
        <v/>
      </c>
      <c r="P368" s="112" t="str">
        <f>IF($O368="","",$O368*$G368)</f>
        <v/>
      </c>
      <c r="Q368" s="112" t="str">
        <f>IF($M368="","",$H368-IF($P368="",0,$P368)-IF($Y368="",0,$Y368)-IF($AH368="",0,$AH368)-IF($AQ368="",0,$AQ368))</f>
        <v/>
      </c>
      <c r="R368" s="112" t="str">
        <f t="shared" si="49"/>
        <v/>
      </c>
      <c r="S368" s="96" t="str">
        <f>IF($M368="","",MAX(0,N($F368)-N($O368)))</f>
        <v/>
      </c>
      <c r="T368" s="96" t="str" cm="1">
        <f t="array" ref="T368">IF(OR($D368="",$S368="",N($S368)&lt;=0),"",IFERROR(MATCH(1,INDEX(('2_Review &amp; Audit'!$F$6:$F$505=$A368)*('2_Review &amp; Audit'!$I$6:$I$505&gt;=$E368-30)*('2_Review &amp; Audit'!$I$6:$I$505&lt;=$E368+30)*('2_Review &amp; Audit'!$R$6:$R$505&gt;0)*(ROW('2_Review &amp; Audit'!$R$6:$R$505)&gt;$K368),0),0)+5,""))</f>
        <v/>
      </c>
      <c r="U368" s="96" t="str" cm="1">
        <f t="array" ref="U368">IF($T368="","",INDEX('2_Review &amp; Audit'!$H:$H,$T368))</f>
        <v/>
      </c>
      <c r="V368" s="96" t="str">
        <f t="array" ref="V368">IF($T368="","",INDEX('2_Review &amp; Audit'!$I:$I,$T368))</f>
        <v/>
      </c>
      <c r="W368" s="96" t="str">
        <f t="array" ref="W368">IF($T368="","",MAX(0,INDEX('2_Review &amp; Audit'!$H:$H,$T368)-SUMIFS($X$7:X367,$T$7:T367,$T368)))</f>
        <v/>
      </c>
      <c r="X368" s="96" t="str">
        <f t="shared" si="46"/>
        <v/>
      </c>
      <c r="Y368" s="117" t="str">
        <f>IF($X368="","",$X368*$G368)</f>
        <v/>
      </c>
      <c r="Z368" s="117" t="str">
        <f>IF($T368="","",$H368-IF($P368="",0,$P368)-IF($Y368="",0,$Y368))</f>
        <v/>
      </c>
      <c r="AA368" s="117" t="str">
        <f t="shared" si="47"/>
        <v/>
      </c>
      <c r="AB368" s="96" t="str">
        <f t="shared" si="50"/>
        <v/>
      </c>
      <c r="AC368" s="96" t="str">
        <f>IF(OR($D368="",$AB368="",N($AB368)&lt;=0),"",IFERROR(MATCH(1,INDEX(('2_Review &amp; Audit'!$F$6:$F$505=$A368)*('2_Review &amp; Audit'!$I$6:$I$505&gt;=$E368-30)*('2_Review &amp; Audit'!$I$6:$I$505&lt;=$E368+30)*('2_Review &amp; Audit'!$R$6:$R$505&gt;0)*(ROW('2_Review &amp; Audit'!$R$6:$R$505)&gt;$T368),0),0)+5,""))</f>
        <v/>
      </c>
      <c r="AD368" s="96" t="str" cm="1">
        <f t="array" ref="AD368">IF($AC368="","",INDEX('2_Review &amp; Audit'!$H:$H,$AC368))</f>
        <v/>
      </c>
      <c r="AE368" s="96" t="str">
        <f>IF($AC368="","",INDEX('2_Review &amp; Audit'!$I:$I,$AC368))</f>
        <v/>
      </c>
      <c r="AF368" s="96" t="str">
        <f>IF($AC368="","",MAX(0,INDEX('2_Review &amp; Audit'!$H:$H,$AC368)-SUMIFS($AG$7:AG367,$AC$7:AC367,$AC368)))</f>
        <v/>
      </c>
      <c r="AG368" s="96" t="str">
        <f>IF(OR($D368="",$AB368="",$AF368=""),"",MIN($AB368,$AF368))</f>
        <v/>
      </c>
      <c r="AH368" s="117" t="str">
        <f>IF($AG368="","",$AG368*$G368)</f>
        <v/>
      </c>
      <c r="AI368" s="117" t="str">
        <f>IF($AC368="","",$H368-IF($P368="",0,$P368)-IF($Y368="",0,$Y368)-IF($AH368="",0,$AH368))</f>
        <v/>
      </c>
      <c r="AJ368" s="117" t="str">
        <f t="shared" si="48"/>
        <v/>
      </c>
      <c r="AK368" s="96" t="str">
        <f t="shared" si="51"/>
        <v/>
      </c>
      <c r="AL368" s="96" t="str" cm="1">
        <f t="array" ref="AL368">IF(OR($D368="",$AK368="",N($AK368)&lt;=0),"",IFERROR(MATCH(1,INDEX(('2_Review &amp; Audit'!$F$6:$F$505=$A368)*('2_Review &amp; Audit'!$I$6:$I$505&gt;=$E368-30)*('2_Review &amp; Audit'!$I$6:$I$505&lt;=$E368+30)*('2_Review &amp; Audit'!$R$6:$R$505&gt;0)*(ROW('2_Review &amp; Audit'!$R$6:$R$505)&gt;$AC368),0),0)+5,""))</f>
        <v/>
      </c>
      <c r="AM368" s="96" t="str">
        <f>IF($AL368="","",INDEX('2_Review &amp; Audit'!$H:$H,$AL368))</f>
        <v/>
      </c>
      <c r="AN368" s="108" t="str">
        <f>IF($AL368="","",INDEX('2_Review &amp; Audit'!$I:$I,$AL368))</f>
        <v/>
      </c>
      <c r="AO368" s="96" t="str">
        <f>IF($AL368="","",MAX(0,INDEX('2_Review &amp; Audit'!$H:$H,$AL368)-SUMIFS($AP$7:AP367,$AL$7:AL367,$AL368)))</f>
        <v/>
      </c>
      <c r="AP368" s="96" t="str">
        <f>IF(OR($D368="",$AK368="",$AO368=""),"",MIN($AK368,$AO368))</f>
        <v/>
      </c>
      <c r="AQ368" s="117" t="str">
        <f>IF($AP368="","",$AP368*$G368)</f>
        <v/>
      </c>
      <c r="AR368" s="117" t="str">
        <f>IF($AL368="","",$H368-IF($P368="",0,$P368)-IF($Y368="",0,$Y368)-IF($AH368="",0,$AH368)-IF($AQ368="",0,$AQ368))</f>
        <v/>
      </c>
      <c r="AS368" s="117" t="str">
        <f t="shared" si="52"/>
        <v/>
      </c>
      <c r="AT368" s="96" t="str">
        <f t="shared" si="53"/>
        <v/>
      </c>
      <c r="AU368" s="96"/>
    </row>
    <row r="369" spans="1:47" ht="12.75" customHeight="1" x14ac:dyDescent="0.2">
      <c r="A369" s="96" t="str">
        <f>IFERROR(INDEX('2_Review &amp; Audit'!$F$6:$F$505,MATCH(ROW()-5,'2_Review &amp; Audit'!$AC$6:$AC$505,0)),"")</f>
        <v/>
      </c>
      <c r="B369" s="96" t="str">
        <f>IF($A369="","",INDEX('2_Review &amp; Audit'!$C$6:$C$505,MATCH(ROW()-5,'2_Review &amp; Audit'!$AC$6:$AC$505,0)))</f>
        <v/>
      </c>
      <c r="C369" s="96" t="str">
        <f>IF($A369="","",INDEX('2_Review &amp; Audit'!$D$6:$D$505,MATCH(ROW()-5,'2_Review &amp; Audit'!$AC$6:$AC$505,0)))</f>
        <v/>
      </c>
      <c r="D369" s="114" t="str">
        <f>IF($A369="","",INDEX('2_Review &amp; Audit'!$H$6:$H$505,MATCH(ROW()-5,'2_Review &amp; Audit'!$AC$6:$AC$505,0)))</f>
        <v/>
      </c>
      <c r="E369" s="108" t="str">
        <f>IF($A369="","",INDEX('2_Review &amp; Audit'!$M$6:$M$505,MATCH(ROW()-5,'2_Review &amp; Audit'!$AC$6:$AC$505,0)))</f>
        <v/>
      </c>
      <c r="F369" s="109" t="str">
        <f>IF($A369="","",IF(INDEX('2_Review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69" s="142" t="str">
        <f>IF(OR($A369="",$F369=0),"",ABS(INDEX('2_Review &amp; Audit'!$Q$6:$Q$505,MATCH(ROW()-5,'2_Review &amp; Audit'!$AC$6:$AC$505,0))/$F369))</f>
        <v/>
      </c>
      <c r="H369" s="142" t="str">
        <f>IF($A369="","",ABS(INDEX('2_Review &amp; Audit'!$Q$6:$Q$505,MATCH(ROW()-5,'2_Review &amp; Audit'!$AC$6:$AC$505,0))))</f>
        <v/>
      </c>
      <c r="I369" s="96" t="str">
        <f>IF($A369="","",INDEX('2_Review &amp; Audit'!$Y$6:$Y$505,MATCH(ROW()-5,'2_Review &amp; Audit'!$AC$6:$AC$505,0)))</f>
        <v/>
      </c>
      <c r="J369" s="110" t="str">
        <f>IF($A369="","",IFERROR(MATCH(ROW()-5,'2_Review &amp; Audit'!$AC$6:$AC$505,0)+5,""))</f>
        <v/>
      </c>
      <c r="K369" s="96" t="str" cm="1">
        <f t="array" ref="K369">IF($A369="","",IF($AU369&lt;&gt;"",IFERROR(MATCH($AU369,'2_Review &amp; Audit'!$H$6:$H$505,0)+5,""),IFERROR(MATCH(1,INDEX(('2_Review &amp; Audit'!$F$6:$F$505=$A369)*('2_Review &amp; Audit'!$I$6:$I$505&gt;=$E369-30)*('2_Review &amp; Audit'!$I$6:$I$505&lt;=$E369+30)*('2_Review &amp; Audit'!$R$6:$R$505&gt;0),0),0)+5,"")))</f>
        <v/>
      </c>
      <c r="L369" s="110" t="str" cm="1">
        <f t="array" ref="L369">IF($K369="","",INDEX('2_Review &amp; Audit'!$H:$H,$K369))</f>
        <v/>
      </c>
      <c r="M369" s="111" t="str">
        <f>IF($K369="","",INDEX('2_Review &amp; Audit'!$I:$I,$K369))</f>
        <v/>
      </c>
      <c r="N369" s="109" t="str" cm="1">
        <f t="array" ref="N369">IF($K369="","",MAX(0,INDEX('2_Review &amp; Audit'!$R:$R,$K369)-SUMIFS($O$7:O368,$K$7:K368,$K369)))</f>
        <v/>
      </c>
      <c r="O369" s="109" t="str">
        <f>IF(OR($K369="",$N369="",$F369=""),"",MIN($F369,$N369))</f>
        <v/>
      </c>
      <c r="P369" s="112" t="str">
        <f>IF($O369="","",$O369*$G369)</f>
        <v/>
      </c>
      <c r="Q369" s="112" t="str">
        <f>IF($M369="","",$H369-IF($P369="",0,$P369)-IF($Y369="",0,$Y369)-IF($AH369="",0,$AH369)-IF($AQ369="",0,$AQ369))</f>
        <v/>
      </c>
      <c r="R369" s="112" t="str">
        <f t="shared" si="49"/>
        <v/>
      </c>
      <c r="S369" s="96" t="str">
        <f>IF($M369="","",MAX(0,N($F369)-N($O369)))</f>
        <v/>
      </c>
      <c r="T369" s="96" t="str" cm="1">
        <f t="array" ref="T369">IF(OR($D369="",$S369="",N($S369)&lt;=0),"",IFERROR(MATCH(1,INDEX(('2_Review &amp; Audit'!$F$6:$F$505=$A369)*('2_Review &amp; Audit'!$I$6:$I$505&gt;=$E369-30)*('2_Review &amp; Audit'!$I$6:$I$505&lt;=$E369+30)*('2_Review &amp; Audit'!$R$6:$R$505&gt;0)*(ROW('2_Review &amp; Audit'!$R$6:$R$505)&gt;$K369),0),0)+5,""))</f>
        <v/>
      </c>
      <c r="U369" s="96" t="str" cm="1">
        <f t="array" ref="U369">IF($T369="","",INDEX('2_Review &amp; Audit'!$H:$H,$T369))</f>
        <v/>
      </c>
      <c r="V369" s="96" t="str">
        <f t="array" ref="V369">IF($T369="","",INDEX('2_Review &amp; Audit'!$I:$I,$T369))</f>
        <v/>
      </c>
      <c r="W369" s="96" t="str">
        <f t="array" ref="W369">IF($T369="","",MAX(0,INDEX('2_Review &amp; Audit'!$H:$H,$T369)-SUMIFS($X$7:X368,$T$7:T368,$T369)))</f>
        <v/>
      </c>
      <c r="X369" s="96" t="str">
        <f t="shared" si="46"/>
        <v/>
      </c>
      <c r="Y369" s="117" t="str">
        <f>IF($X369="","",$X369*$G369)</f>
        <v/>
      </c>
      <c r="Z369" s="117" t="str">
        <f>IF($T369="","",$H369-IF($P369="",0,$P369)-IF($Y369="",0,$Y369))</f>
        <v/>
      </c>
      <c r="AA369" s="117" t="str">
        <f t="shared" si="47"/>
        <v/>
      </c>
      <c r="AB369" s="96" t="str">
        <f t="shared" si="50"/>
        <v/>
      </c>
      <c r="AC369" s="96" t="str">
        <f>IF(OR($D369="",$AB369="",N($AB369)&lt;=0),"",IFERROR(MATCH(1,INDEX(('2_Review &amp; Audit'!$F$6:$F$505=$A369)*('2_Review &amp; Audit'!$I$6:$I$505&gt;=$E369-30)*('2_Review &amp; Audit'!$I$6:$I$505&lt;=$E369+30)*('2_Review &amp; Audit'!$R$6:$R$505&gt;0)*(ROW('2_Review &amp; Audit'!$R$6:$R$505)&gt;$T369),0),0)+5,""))</f>
        <v/>
      </c>
      <c r="AD369" s="96" t="str" cm="1">
        <f t="array" ref="AD369">IF($AC369="","",INDEX('2_Review &amp; Audit'!$H:$H,$AC369))</f>
        <v/>
      </c>
      <c r="AE369" s="96" t="str">
        <f>IF($AC369="","",INDEX('2_Review &amp; Audit'!$I:$I,$AC369))</f>
        <v/>
      </c>
      <c r="AF369" s="96" t="str">
        <f>IF($AC369="","",MAX(0,INDEX('2_Review &amp; Audit'!$H:$H,$AC369)-SUMIFS($AG$7:AG368,$AC$7:AC368,$AC369)))</f>
        <v/>
      </c>
      <c r="AG369" s="96" t="str">
        <f>IF(OR($D369="",$AB369="",$AF369=""),"",MIN($AB369,$AF369))</f>
        <v/>
      </c>
      <c r="AH369" s="117" t="str">
        <f>IF($AG369="","",$AG369*$G369)</f>
        <v/>
      </c>
      <c r="AI369" s="117" t="str">
        <f>IF($AC369="","",$H369-IF($P369="",0,$P369)-IF($Y369="",0,$Y369)-IF($AH369="",0,$AH369))</f>
        <v/>
      </c>
      <c r="AJ369" s="117" t="str">
        <f t="shared" si="48"/>
        <v/>
      </c>
      <c r="AK369" s="96" t="str">
        <f t="shared" si="51"/>
        <v/>
      </c>
      <c r="AL369" s="96" t="str" cm="1">
        <f t="array" ref="AL369">IF(OR($D369="",$AK369="",N($AK369)&lt;=0),"",IFERROR(MATCH(1,INDEX(('2_Review &amp; Audit'!$F$6:$F$505=$A369)*('2_Review &amp; Audit'!$I$6:$I$505&gt;=$E369-30)*('2_Review &amp; Audit'!$I$6:$I$505&lt;=$E369+30)*('2_Review &amp; Audit'!$R$6:$R$505&gt;0)*(ROW('2_Review &amp; Audit'!$R$6:$R$505)&gt;$AC369),0),0)+5,""))</f>
        <v/>
      </c>
      <c r="AM369" s="96" t="str">
        <f>IF($AL369="","",INDEX('2_Review &amp; Audit'!$H:$H,$AL369))</f>
        <v/>
      </c>
      <c r="AN369" s="108" t="str">
        <f>IF($AL369="","",INDEX('2_Review &amp; Audit'!$I:$I,$AL369))</f>
        <v/>
      </c>
      <c r="AO369" s="96" t="str">
        <f>IF($AL369="","",MAX(0,INDEX('2_Review &amp; Audit'!$H:$H,$AL369)-SUMIFS($AP$7:AP368,$AL$7:AL368,$AL369)))</f>
        <v/>
      </c>
      <c r="AP369" s="96" t="str">
        <f>IF(OR($D369="",$AK369="",$AO369=""),"",MIN($AK369,$AO369))</f>
        <v/>
      </c>
      <c r="AQ369" s="117" t="str">
        <f>IF($AP369="","",$AP369*$G369)</f>
        <v/>
      </c>
      <c r="AR369" s="117" t="str">
        <f>IF($AL369="","",$H369-IF($P369="",0,$P369)-IF($Y369="",0,$Y369)-IF($AH369="",0,$AH369)-IF($AQ369="",0,$AQ369))</f>
        <v/>
      </c>
      <c r="AS369" s="117" t="str">
        <f t="shared" si="52"/>
        <v/>
      </c>
      <c r="AT369" s="96" t="str">
        <f t="shared" si="53"/>
        <v/>
      </c>
      <c r="AU369" s="96"/>
    </row>
    <row r="370" spans="1:47" ht="12.75" customHeight="1" x14ac:dyDescent="0.2">
      <c r="A370" s="96" t="str">
        <f>IFERROR(INDEX('2_Review &amp; Audit'!$F$6:$F$505,MATCH(ROW()-5,'2_Review &amp; Audit'!$AC$6:$AC$505,0)),"")</f>
        <v/>
      </c>
      <c r="B370" s="96" t="str">
        <f>IF($A370="","",INDEX('2_Review &amp; Audit'!$C$6:$C$505,MATCH(ROW()-5,'2_Review &amp; Audit'!$AC$6:$AC$505,0)))</f>
        <v/>
      </c>
      <c r="C370" s="96" t="str">
        <f>IF($A370="","",INDEX('2_Review &amp; Audit'!$D$6:$D$505,MATCH(ROW()-5,'2_Review &amp; Audit'!$AC$6:$AC$505,0)))</f>
        <v/>
      </c>
      <c r="D370" s="114" t="str">
        <f>IF($A370="","",INDEX('2_Review &amp; Audit'!$H$6:$H$505,MATCH(ROW()-5,'2_Review &amp; Audit'!$AC$6:$AC$505,0)))</f>
        <v/>
      </c>
      <c r="E370" s="108" t="str">
        <f>IF($A370="","",INDEX('2_Review &amp; Audit'!$M$6:$M$505,MATCH(ROW()-5,'2_Review &amp; Audit'!$AC$6:$AC$505,0)))</f>
        <v/>
      </c>
      <c r="F370" s="109" t="str">
        <f>IF($A370="","",IF(INDEX('2_Review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70" s="142" t="str">
        <f>IF(OR($A370="",$F370=0),"",ABS(INDEX('2_Review &amp; Audit'!$Q$6:$Q$505,MATCH(ROW()-5,'2_Review &amp; Audit'!$AC$6:$AC$505,0))/$F370))</f>
        <v/>
      </c>
      <c r="H370" s="142" t="str">
        <f>IF($A370="","",ABS(INDEX('2_Review &amp; Audit'!$Q$6:$Q$505,MATCH(ROW()-5,'2_Review &amp; Audit'!$AC$6:$AC$505,0))))</f>
        <v/>
      </c>
      <c r="I370" s="96" t="str">
        <f>IF($A370="","",INDEX('2_Review &amp; Audit'!$Y$6:$Y$505,MATCH(ROW()-5,'2_Review &amp; Audit'!$AC$6:$AC$505,0)))</f>
        <v/>
      </c>
      <c r="J370" s="110" t="str">
        <f>IF($A370="","",IFERROR(MATCH(ROW()-5,'2_Review &amp; Audit'!$AC$6:$AC$505,0)+5,""))</f>
        <v/>
      </c>
      <c r="K370" s="96" t="str" cm="1">
        <f t="array" ref="K370">IF($A370="","",IF($AU370&lt;&gt;"",IFERROR(MATCH($AU370,'2_Review &amp; Audit'!$H$6:$H$505,0)+5,""),IFERROR(MATCH(1,INDEX(('2_Review &amp; Audit'!$F$6:$F$505=$A370)*('2_Review &amp; Audit'!$I$6:$I$505&gt;=$E370-30)*('2_Review &amp; Audit'!$I$6:$I$505&lt;=$E370+30)*('2_Review &amp; Audit'!$R$6:$R$505&gt;0),0),0)+5,"")))</f>
        <v/>
      </c>
      <c r="L370" s="110" t="str" cm="1">
        <f t="array" ref="L370">IF($K370="","",INDEX('2_Review &amp; Audit'!$H:$H,$K370))</f>
        <v/>
      </c>
      <c r="M370" s="111" t="str">
        <f>IF($K370="","",INDEX('2_Review &amp; Audit'!$I:$I,$K370))</f>
        <v/>
      </c>
      <c r="N370" s="109" t="str" cm="1">
        <f t="array" ref="N370">IF($K370="","",MAX(0,INDEX('2_Review &amp; Audit'!$R:$R,$K370)-SUMIFS($O$7:O369,$K$7:K369,$K370)))</f>
        <v/>
      </c>
      <c r="O370" s="109" t="str">
        <f>IF(OR($K370="",$N370="",$F370=""),"",MIN($F370,$N370))</f>
        <v/>
      </c>
      <c r="P370" s="112" t="str">
        <f>IF($O370="","",$O370*$G370)</f>
        <v/>
      </c>
      <c r="Q370" s="112" t="str">
        <f>IF($M370="","",$H370-IF($P370="",0,$P370)-IF($Y370="",0,$Y370)-IF($AH370="",0,$AH370)-IF($AQ370="",0,$AQ370))</f>
        <v/>
      </c>
      <c r="R370" s="112" t="str">
        <f t="shared" si="49"/>
        <v/>
      </c>
      <c r="S370" s="96" t="str">
        <f>IF($M370="","",MAX(0,N($F370)-N($O370)))</f>
        <v/>
      </c>
      <c r="T370" s="96" t="str" cm="1">
        <f t="array" ref="T370">IF(OR($D370="",$S370="",N($S370)&lt;=0),"",IFERROR(MATCH(1,INDEX(('2_Review &amp; Audit'!$F$6:$F$505=$A370)*('2_Review &amp; Audit'!$I$6:$I$505&gt;=$E370-30)*('2_Review &amp; Audit'!$I$6:$I$505&lt;=$E370+30)*('2_Review &amp; Audit'!$R$6:$R$505&gt;0)*(ROW('2_Review &amp; Audit'!$R$6:$R$505)&gt;$K370),0),0)+5,""))</f>
        <v/>
      </c>
      <c r="U370" s="96" t="str" cm="1">
        <f t="array" ref="U370">IF($T370="","",INDEX('2_Review &amp; Audit'!$H:$H,$T370))</f>
        <v/>
      </c>
      <c r="V370" s="96" t="str">
        <f t="array" ref="V370">IF($T370="","",INDEX('2_Review &amp; Audit'!$I:$I,$T370))</f>
        <v/>
      </c>
      <c r="W370" s="96" t="str">
        <f t="array" ref="W370">IF($T370="","",MAX(0,INDEX('2_Review &amp; Audit'!$H:$H,$T370)-SUMIFS($X$7:X369,$T$7:T369,$T370)))</f>
        <v/>
      </c>
      <c r="X370" s="96" t="str">
        <f t="shared" si="46"/>
        <v/>
      </c>
      <c r="Y370" s="117" t="str">
        <f>IF($X370="","",$X370*$G370)</f>
        <v/>
      </c>
      <c r="Z370" s="117" t="str">
        <f>IF($T370="","",$H370-IF($P370="",0,$P370)-IF($Y370="",0,$Y370))</f>
        <v/>
      </c>
      <c r="AA370" s="117" t="str">
        <f t="shared" si="47"/>
        <v/>
      </c>
      <c r="AB370" s="96" t="str">
        <f t="shared" si="50"/>
        <v/>
      </c>
      <c r="AC370" s="96" t="str">
        <f>IF(OR($D370="",$AB370="",N($AB370)&lt;=0),"",IFERROR(MATCH(1,INDEX(('2_Review &amp; Audit'!$F$6:$F$505=$A370)*('2_Review &amp; Audit'!$I$6:$I$505&gt;=$E370-30)*('2_Review &amp; Audit'!$I$6:$I$505&lt;=$E370+30)*('2_Review &amp; Audit'!$R$6:$R$505&gt;0)*(ROW('2_Review &amp; Audit'!$R$6:$R$505)&gt;$T370),0),0)+5,""))</f>
        <v/>
      </c>
      <c r="AD370" s="96" t="str" cm="1">
        <f t="array" ref="AD370">IF($AC370="","",INDEX('2_Review &amp; Audit'!$H:$H,$AC370))</f>
        <v/>
      </c>
      <c r="AE370" s="96" t="str">
        <f>IF($AC370="","",INDEX('2_Review &amp; Audit'!$I:$I,$AC370))</f>
        <v/>
      </c>
      <c r="AF370" s="96" t="str">
        <f>IF($AC370="","",MAX(0,INDEX('2_Review &amp; Audit'!$H:$H,$AC370)-SUMIFS($AG$7:AG369,$AC$7:AC369,$AC370)))</f>
        <v/>
      </c>
      <c r="AG370" s="96" t="str">
        <f>IF(OR($D370="",$AB370="",$AF370=""),"",MIN($AB370,$AF370))</f>
        <v/>
      </c>
      <c r="AH370" s="117" t="str">
        <f>IF($AG370="","",$AG370*$G370)</f>
        <v/>
      </c>
      <c r="AI370" s="117" t="str">
        <f>IF($AC370="","",$H370-IF($P370="",0,$P370)-IF($Y370="",0,$Y370)-IF($AH370="",0,$AH370))</f>
        <v/>
      </c>
      <c r="AJ370" s="117" t="str">
        <f t="shared" si="48"/>
        <v/>
      </c>
      <c r="AK370" s="96" t="str">
        <f t="shared" si="51"/>
        <v/>
      </c>
      <c r="AL370" s="96" t="str" cm="1">
        <f t="array" ref="AL370">IF(OR($D370="",$AK370="",N($AK370)&lt;=0),"",IFERROR(MATCH(1,INDEX(('2_Review &amp; Audit'!$F$6:$F$505=$A370)*('2_Review &amp; Audit'!$I$6:$I$505&gt;=$E370-30)*('2_Review &amp; Audit'!$I$6:$I$505&lt;=$E370+30)*('2_Review &amp; Audit'!$R$6:$R$505&gt;0)*(ROW('2_Review &amp; Audit'!$R$6:$R$505)&gt;$AC370),0),0)+5,""))</f>
        <v/>
      </c>
      <c r="AM370" s="96" t="str">
        <f>IF($AL370="","",INDEX('2_Review &amp; Audit'!$H:$H,$AL370))</f>
        <v/>
      </c>
      <c r="AN370" s="108" t="str">
        <f>IF($AL370="","",INDEX('2_Review &amp; Audit'!$I:$I,$AL370))</f>
        <v/>
      </c>
      <c r="AO370" s="96" t="str">
        <f>IF($AL370="","",MAX(0,INDEX('2_Review &amp; Audit'!$H:$H,$AL370)-SUMIFS($AP$7:AP369,$AL$7:AL369,$AL370)))</f>
        <v/>
      </c>
      <c r="AP370" s="96" t="str">
        <f>IF(OR($D370="",$AK370="",$AO370=""),"",MIN($AK370,$AO370))</f>
        <v/>
      </c>
      <c r="AQ370" s="117" t="str">
        <f>IF($AP370="","",$AP370*$G370)</f>
        <v/>
      </c>
      <c r="AR370" s="117" t="str">
        <f>IF($AL370="","",$H370-IF($P370="",0,$P370)-IF($Y370="",0,$Y370)-IF($AH370="",0,$AH370)-IF($AQ370="",0,$AQ370))</f>
        <v/>
      </c>
      <c r="AS370" s="117" t="str">
        <f t="shared" si="52"/>
        <v/>
      </c>
      <c r="AT370" s="96" t="str">
        <f t="shared" si="53"/>
        <v/>
      </c>
      <c r="AU370" s="96"/>
    </row>
    <row r="371" spans="1:47" ht="12.75" customHeight="1" x14ac:dyDescent="0.2">
      <c r="A371" s="96" t="str">
        <f>IFERROR(INDEX('2_Review &amp; Audit'!$F$6:$F$505,MATCH(ROW()-5,'2_Review &amp; Audit'!$AC$6:$AC$505,0)),"")</f>
        <v/>
      </c>
      <c r="B371" s="96" t="str">
        <f>IF($A371="","",INDEX('2_Review &amp; Audit'!$C$6:$C$505,MATCH(ROW()-5,'2_Review &amp; Audit'!$AC$6:$AC$505,0)))</f>
        <v/>
      </c>
      <c r="C371" s="96" t="str">
        <f>IF($A371="","",INDEX('2_Review &amp; Audit'!$D$6:$D$505,MATCH(ROW()-5,'2_Review &amp; Audit'!$AC$6:$AC$505,0)))</f>
        <v/>
      </c>
      <c r="D371" s="114" t="str">
        <f>IF($A371="","",INDEX('2_Review &amp; Audit'!$H$6:$H$505,MATCH(ROW()-5,'2_Review &amp; Audit'!$AC$6:$AC$505,0)))</f>
        <v/>
      </c>
      <c r="E371" s="108" t="str">
        <f>IF($A371="","",INDEX('2_Review &amp; Audit'!$M$6:$M$505,MATCH(ROW()-5,'2_Review &amp; Audit'!$AC$6:$AC$505,0)))</f>
        <v/>
      </c>
      <c r="F371" s="109" t="str">
        <f>IF($A371="","",IF(INDEX('2_Review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71" s="142" t="str">
        <f>IF(OR($A371="",$F371=0),"",ABS(INDEX('2_Review &amp; Audit'!$Q$6:$Q$505,MATCH(ROW()-5,'2_Review &amp; Audit'!$AC$6:$AC$505,0))/$F371))</f>
        <v/>
      </c>
      <c r="H371" s="142" t="str">
        <f>IF($A371="","",ABS(INDEX('2_Review &amp; Audit'!$Q$6:$Q$505,MATCH(ROW()-5,'2_Review &amp; Audit'!$AC$6:$AC$505,0))))</f>
        <v/>
      </c>
      <c r="I371" s="96" t="str">
        <f>IF($A371="","",INDEX('2_Review &amp; Audit'!$Y$6:$Y$505,MATCH(ROW()-5,'2_Review &amp; Audit'!$AC$6:$AC$505,0)))</f>
        <v/>
      </c>
      <c r="J371" s="110" t="str">
        <f>IF($A371="","",IFERROR(MATCH(ROW()-5,'2_Review &amp; Audit'!$AC$6:$AC$505,0)+5,""))</f>
        <v/>
      </c>
      <c r="K371" s="96" t="str" cm="1">
        <f t="array" ref="K371">IF($A371="","",IF($AU371&lt;&gt;"",IFERROR(MATCH($AU371,'2_Review &amp; Audit'!$H$6:$H$505,0)+5,""),IFERROR(MATCH(1,INDEX(('2_Review &amp; Audit'!$F$6:$F$505=$A371)*('2_Review &amp; Audit'!$I$6:$I$505&gt;=$E371-30)*('2_Review &amp; Audit'!$I$6:$I$505&lt;=$E371+30)*('2_Review &amp; Audit'!$R$6:$R$505&gt;0),0),0)+5,"")))</f>
        <v/>
      </c>
      <c r="L371" s="110" t="str" cm="1">
        <f t="array" ref="L371">IF($K371="","",INDEX('2_Review &amp; Audit'!$H:$H,$K371))</f>
        <v/>
      </c>
      <c r="M371" s="111" t="str">
        <f>IF($K371="","",INDEX('2_Review &amp; Audit'!$I:$I,$K371))</f>
        <v/>
      </c>
      <c r="N371" s="109" t="str" cm="1">
        <f t="array" ref="N371">IF($K371="","",MAX(0,INDEX('2_Review &amp; Audit'!$R:$R,$K371)-SUMIFS($O$7:O370,$K$7:K370,$K371)))</f>
        <v/>
      </c>
      <c r="O371" s="109" t="str">
        <f>IF(OR($K371="",$N371="",$F371=""),"",MIN($F371,$N371))</f>
        <v/>
      </c>
      <c r="P371" s="112" t="str">
        <f>IF($O371="","",$O371*$G371)</f>
        <v/>
      </c>
      <c r="Q371" s="112" t="str">
        <f>IF($M371="","",$H371-IF($P371="",0,$P371)-IF($Y371="",0,$Y371)-IF($AH371="",0,$AH371)-IF($AQ371="",0,$AQ371))</f>
        <v/>
      </c>
      <c r="R371" s="112" t="str">
        <f t="shared" si="49"/>
        <v/>
      </c>
      <c r="S371" s="96" t="str">
        <f>IF($M371="","",MAX(0,N($F371)-N($O371)))</f>
        <v/>
      </c>
      <c r="T371" s="96" t="str" cm="1">
        <f t="array" ref="T371">IF(OR($D371="",$S371="",N($S371)&lt;=0),"",IFERROR(MATCH(1,INDEX(('2_Review &amp; Audit'!$F$6:$F$505=$A371)*('2_Review &amp; Audit'!$I$6:$I$505&gt;=$E371-30)*('2_Review &amp; Audit'!$I$6:$I$505&lt;=$E371+30)*('2_Review &amp; Audit'!$R$6:$R$505&gt;0)*(ROW('2_Review &amp; Audit'!$R$6:$R$505)&gt;$K371),0),0)+5,""))</f>
        <v/>
      </c>
      <c r="U371" s="96" t="str" cm="1">
        <f t="array" ref="U371">IF($T371="","",INDEX('2_Review &amp; Audit'!$H:$H,$T371))</f>
        <v/>
      </c>
      <c r="V371" s="96" t="str">
        <f t="array" ref="V371">IF($T371="","",INDEX('2_Review &amp; Audit'!$I:$I,$T371))</f>
        <v/>
      </c>
      <c r="W371" s="96" t="str">
        <f t="array" ref="W371">IF($T371="","",MAX(0,INDEX('2_Review &amp; Audit'!$H:$H,$T371)-SUMIFS($X$7:X370,$T$7:T370,$T371)))</f>
        <v/>
      </c>
      <c r="X371" s="96" t="str">
        <f t="shared" si="46"/>
        <v/>
      </c>
      <c r="Y371" s="117" t="str">
        <f>IF($X371="","",$X371*$G371)</f>
        <v/>
      </c>
      <c r="Z371" s="117" t="str">
        <f>IF($T371="","",$H371-IF($P371="",0,$P371)-IF($Y371="",0,$Y371))</f>
        <v/>
      </c>
      <c r="AA371" s="117" t="str">
        <f t="shared" si="47"/>
        <v/>
      </c>
      <c r="AB371" s="96" t="str">
        <f t="shared" si="50"/>
        <v/>
      </c>
      <c r="AC371" s="96" t="str">
        <f>IF(OR($D371="",$AB371="",N($AB371)&lt;=0),"",IFERROR(MATCH(1,INDEX(('2_Review &amp; Audit'!$F$6:$F$505=$A371)*('2_Review &amp; Audit'!$I$6:$I$505&gt;=$E371-30)*('2_Review &amp; Audit'!$I$6:$I$505&lt;=$E371+30)*('2_Review &amp; Audit'!$R$6:$R$505&gt;0)*(ROW('2_Review &amp; Audit'!$R$6:$R$505)&gt;$T371),0),0)+5,""))</f>
        <v/>
      </c>
      <c r="AD371" s="96" t="str" cm="1">
        <f t="array" ref="AD371">IF($AC371="","",INDEX('2_Review &amp; Audit'!$H:$H,$AC371))</f>
        <v/>
      </c>
      <c r="AE371" s="96" t="str">
        <f>IF($AC371="","",INDEX('2_Review &amp; Audit'!$I:$I,$AC371))</f>
        <v/>
      </c>
      <c r="AF371" s="96" t="str">
        <f>IF($AC371="","",MAX(0,INDEX('2_Review &amp; Audit'!$H:$H,$AC371)-SUMIFS($AG$7:AG370,$AC$7:AC370,$AC371)))</f>
        <v/>
      </c>
      <c r="AG371" s="96" t="str">
        <f>IF(OR($D371="",$AB371="",$AF371=""),"",MIN($AB371,$AF371))</f>
        <v/>
      </c>
      <c r="AH371" s="117" t="str">
        <f>IF($AG371="","",$AG371*$G371)</f>
        <v/>
      </c>
      <c r="AI371" s="117" t="str">
        <f>IF($AC371="","",$H371-IF($P371="",0,$P371)-IF($Y371="",0,$Y371)-IF($AH371="",0,$AH371))</f>
        <v/>
      </c>
      <c r="AJ371" s="117" t="str">
        <f t="shared" si="48"/>
        <v/>
      </c>
      <c r="AK371" s="96" t="str">
        <f t="shared" si="51"/>
        <v/>
      </c>
      <c r="AL371" s="96" t="str" cm="1">
        <f t="array" ref="AL371">IF(OR($D371="",$AK371="",N($AK371)&lt;=0),"",IFERROR(MATCH(1,INDEX(('2_Review &amp; Audit'!$F$6:$F$505=$A371)*('2_Review &amp; Audit'!$I$6:$I$505&gt;=$E371-30)*('2_Review &amp; Audit'!$I$6:$I$505&lt;=$E371+30)*('2_Review &amp; Audit'!$R$6:$R$505&gt;0)*(ROW('2_Review &amp; Audit'!$R$6:$R$505)&gt;$AC371),0),0)+5,""))</f>
        <v/>
      </c>
      <c r="AM371" s="96" t="str">
        <f>IF($AL371="","",INDEX('2_Review &amp; Audit'!$H:$H,$AL371))</f>
        <v/>
      </c>
      <c r="AN371" s="108" t="str">
        <f>IF($AL371="","",INDEX('2_Review &amp; Audit'!$I:$I,$AL371))</f>
        <v/>
      </c>
      <c r="AO371" s="96" t="str">
        <f>IF($AL371="","",MAX(0,INDEX('2_Review &amp; Audit'!$H:$H,$AL371)-SUMIFS($AP$7:AP370,$AL$7:AL370,$AL371)))</f>
        <v/>
      </c>
      <c r="AP371" s="96" t="str">
        <f>IF(OR($D371="",$AK371="",$AO371=""),"",MIN($AK371,$AO371))</f>
        <v/>
      </c>
      <c r="AQ371" s="117" t="str">
        <f>IF($AP371="","",$AP371*$G371)</f>
        <v/>
      </c>
      <c r="AR371" s="117" t="str">
        <f>IF($AL371="","",$H371-IF($P371="",0,$P371)-IF($Y371="",0,$Y371)-IF($AH371="",0,$AH371)-IF($AQ371="",0,$AQ371))</f>
        <v/>
      </c>
      <c r="AS371" s="117" t="str">
        <f t="shared" si="52"/>
        <v/>
      </c>
      <c r="AT371" s="96" t="str">
        <f t="shared" si="53"/>
        <v/>
      </c>
      <c r="AU371" s="96"/>
    </row>
    <row r="372" spans="1:47" ht="12.75" customHeight="1" x14ac:dyDescent="0.2">
      <c r="A372" s="96" t="str">
        <f>IFERROR(INDEX('2_Review &amp; Audit'!$F$6:$F$505,MATCH(ROW()-5,'2_Review &amp; Audit'!$AC$6:$AC$505,0)),"")</f>
        <v/>
      </c>
      <c r="B372" s="96" t="str">
        <f>IF($A372="","",INDEX('2_Review &amp; Audit'!$C$6:$C$505,MATCH(ROW()-5,'2_Review &amp; Audit'!$AC$6:$AC$505,0)))</f>
        <v/>
      </c>
      <c r="C372" s="96" t="str">
        <f>IF($A372="","",INDEX('2_Review &amp; Audit'!$D$6:$D$505,MATCH(ROW()-5,'2_Review &amp; Audit'!$AC$6:$AC$505,0)))</f>
        <v/>
      </c>
      <c r="D372" s="114" t="str">
        <f>IF($A372="","",INDEX('2_Review &amp; Audit'!$H$6:$H$505,MATCH(ROW()-5,'2_Review &amp; Audit'!$AC$6:$AC$505,0)))</f>
        <v/>
      </c>
      <c r="E372" s="108" t="str">
        <f>IF($A372="","",INDEX('2_Review &amp; Audit'!$M$6:$M$505,MATCH(ROW()-5,'2_Review &amp; Audit'!$AC$6:$AC$505,0)))</f>
        <v/>
      </c>
      <c r="F372" s="109" t="str">
        <f>IF($A372="","",IF(INDEX('2_Review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72" s="142" t="str">
        <f>IF(OR($A372="",$F372=0),"",ABS(INDEX('2_Review &amp; Audit'!$Q$6:$Q$505,MATCH(ROW()-5,'2_Review &amp; Audit'!$AC$6:$AC$505,0))/$F372))</f>
        <v/>
      </c>
      <c r="H372" s="142" t="str">
        <f>IF($A372="","",ABS(INDEX('2_Review &amp; Audit'!$Q$6:$Q$505,MATCH(ROW()-5,'2_Review &amp; Audit'!$AC$6:$AC$505,0))))</f>
        <v/>
      </c>
      <c r="I372" s="96" t="str">
        <f>IF($A372="","",INDEX('2_Review &amp; Audit'!$Y$6:$Y$505,MATCH(ROW()-5,'2_Review &amp; Audit'!$AC$6:$AC$505,0)))</f>
        <v/>
      </c>
      <c r="J372" s="110" t="str">
        <f>IF($A372="","",IFERROR(MATCH(ROW()-5,'2_Review &amp; Audit'!$AC$6:$AC$505,0)+5,""))</f>
        <v/>
      </c>
      <c r="K372" s="96" t="str" cm="1">
        <f t="array" ref="K372">IF($A372="","",IF($AU372&lt;&gt;"",IFERROR(MATCH($AU372,'2_Review &amp; Audit'!$H$6:$H$505,0)+5,""),IFERROR(MATCH(1,INDEX(('2_Review &amp; Audit'!$F$6:$F$505=$A372)*('2_Review &amp; Audit'!$I$6:$I$505&gt;=$E372-30)*('2_Review &amp; Audit'!$I$6:$I$505&lt;=$E372+30)*('2_Review &amp; Audit'!$R$6:$R$505&gt;0),0),0)+5,"")))</f>
        <v/>
      </c>
      <c r="L372" s="110" t="str" cm="1">
        <f t="array" ref="L372">IF($K372="","",INDEX('2_Review &amp; Audit'!$H:$H,$K372))</f>
        <v/>
      </c>
      <c r="M372" s="111" t="str">
        <f>IF($K372="","",INDEX('2_Review &amp; Audit'!$I:$I,$K372))</f>
        <v/>
      </c>
      <c r="N372" s="109" t="str" cm="1">
        <f t="array" ref="N372">IF($K372="","",MAX(0,INDEX('2_Review &amp; Audit'!$R:$R,$K372)-SUMIFS($O$7:O371,$K$7:K371,$K372)))</f>
        <v/>
      </c>
      <c r="O372" s="109" t="str">
        <f>IF(OR($K372="",$N372="",$F372=""),"",MIN($F372,$N372))</f>
        <v/>
      </c>
      <c r="P372" s="112" t="str">
        <f>IF($O372="","",$O372*$G372)</f>
        <v/>
      </c>
      <c r="Q372" s="112" t="str">
        <f>IF($M372="","",$H372-IF($P372="",0,$P372)-IF($Y372="",0,$Y372)-IF($AH372="",0,$AH372)-IF($AQ372="",0,$AQ372))</f>
        <v/>
      </c>
      <c r="R372" s="112" t="str">
        <f t="shared" si="49"/>
        <v/>
      </c>
      <c r="S372" s="96" t="str">
        <f>IF($M372="","",MAX(0,N($F372)-N($O372)))</f>
        <v/>
      </c>
      <c r="T372" s="96" t="str" cm="1">
        <f t="array" ref="T372">IF(OR($D372="",$S372="",N($S372)&lt;=0),"",IFERROR(MATCH(1,INDEX(('2_Review &amp; Audit'!$F$6:$F$505=$A372)*('2_Review &amp; Audit'!$I$6:$I$505&gt;=$E372-30)*('2_Review &amp; Audit'!$I$6:$I$505&lt;=$E372+30)*('2_Review &amp; Audit'!$R$6:$R$505&gt;0)*(ROW('2_Review &amp; Audit'!$R$6:$R$505)&gt;$K372),0),0)+5,""))</f>
        <v/>
      </c>
      <c r="U372" s="96" t="str" cm="1">
        <f t="array" ref="U372">IF($T372="","",INDEX('2_Review &amp; Audit'!$H:$H,$T372))</f>
        <v/>
      </c>
      <c r="V372" s="96" t="str">
        <f t="array" ref="V372">IF($T372="","",INDEX('2_Review &amp; Audit'!$I:$I,$T372))</f>
        <v/>
      </c>
      <c r="W372" s="96" t="str">
        <f t="array" ref="W372">IF($T372="","",MAX(0,INDEX('2_Review &amp; Audit'!$H:$H,$T372)-SUMIFS($X$7:X371,$T$7:T371,$T372)))</f>
        <v/>
      </c>
      <c r="X372" s="96" t="str">
        <f t="shared" si="46"/>
        <v/>
      </c>
      <c r="Y372" s="117" t="str">
        <f>IF($X372="","",$X372*$G372)</f>
        <v/>
      </c>
      <c r="Z372" s="117" t="str">
        <f>IF($T372="","",$H372-IF($P372="",0,$P372)-IF($Y372="",0,$Y372))</f>
        <v/>
      </c>
      <c r="AA372" s="117" t="str">
        <f t="shared" si="47"/>
        <v/>
      </c>
      <c r="AB372" s="96" t="str">
        <f t="shared" si="50"/>
        <v/>
      </c>
      <c r="AC372" s="96" t="str">
        <f>IF(OR($D372="",$AB372="",N($AB372)&lt;=0),"",IFERROR(MATCH(1,INDEX(('2_Review &amp; Audit'!$F$6:$F$505=$A372)*('2_Review &amp; Audit'!$I$6:$I$505&gt;=$E372-30)*('2_Review &amp; Audit'!$I$6:$I$505&lt;=$E372+30)*('2_Review &amp; Audit'!$R$6:$R$505&gt;0)*(ROW('2_Review &amp; Audit'!$R$6:$R$505)&gt;$T372),0),0)+5,""))</f>
        <v/>
      </c>
      <c r="AD372" s="96" t="str" cm="1">
        <f t="array" ref="AD372">IF($AC372="","",INDEX('2_Review &amp; Audit'!$H:$H,$AC372))</f>
        <v/>
      </c>
      <c r="AE372" s="96" t="str">
        <f>IF($AC372="","",INDEX('2_Review &amp; Audit'!$I:$I,$AC372))</f>
        <v/>
      </c>
      <c r="AF372" s="96" t="str">
        <f>IF($AC372="","",MAX(0,INDEX('2_Review &amp; Audit'!$H:$H,$AC372)-SUMIFS($AG$7:AG371,$AC$7:AC371,$AC372)))</f>
        <v/>
      </c>
      <c r="AG372" s="96" t="str">
        <f>IF(OR($D372="",$AB372="",$AF372=""),"",MIN($AB372,$AF372))</f>
        <v/>
      </c>
      <c r="AH372" s="117" t="str">
        <f>IF($AG372="","",$AG372*$G372)</f>
        <v/>
      </c>
      <c r="AI372" s="117" t="str">
        <f>IF($AC372="","",$H372-IF($P372="",0,$P372)-IF($Y372="",0,$Y372)-IF($AH372="",0,$AH372))</f>
        <v/>
      </c>
      <c r="AJ372" s="117" t="str">
        <f t="shared" si="48"/>
        <v/>
      </c>
      <c r="AK372" s="96" t="str">
        <f t="shared" si="51"/>
        <v/>
      </c>
      <c r="AL372" s="96" t="str" cm="1">
        <f t="array" ref="AL372">IF(OR($D372="",$AK372="",N($AK372)&lt;=0),"",IFERROR(MATCH(1,INDEX(('2_Review &amp; Audit'!$F$6:$F$505=$A372)*('2_Review &amp; Audit'!$I$6:$I$505&gt;=$E372-30)*('2_Review &amp; Audit'!$I$6:$I$505&lt;=$E372+30)*('2_Review &amp; Audit'!$R$6:$R$505&gt;0)*(ROW('2_Review &amp; Audit'!$R$6:$R$505)&gt;$AC372),0),0)+5,""))</f>
        <v/>
      </c>
      <c r="AM372" s="96" t="str">
        <f>IF($AL372="","",INDEX('2_Review &amp; Audit'!$H:$H,$AL372))</f>
        <v/>
      </c>
      <c r="AN372" s="108" t="str">
        <f>IF($AL372="","",INDEX('2_Review &amp; Audit'!$I:$I,$AL372))</f>
        <v/>
      </c>
      <c r="AO372" s="96" t="str">
        <f>IF($AL372="","",MAX(0,INDEX('2_Review &amp; Audit'!$H:$H,$AL372)-SUMIFS($AP$7:AP371,$AL$7:AL371,$AL372)))</f>
        <v/>
      </c>
      <c r="AP372" s="96" t="str">
        <f>IF(OR($D372="",$AK372="",$AO372=""),"",MIN($AK372,$AO372))</f>
        <v/>
      </c>
      <c r="AQ372" s="117" t="str">
        <f>IF($AP372="","",$AP372*$G372)</f>
        <v/>
      </c>
      <c r="AR372" s="117" t="str">
        <f>IF($AL372="","",$H372-IF($P372="",0,$P372)-IF($Y372="",0,$Y372)-IF($AH372="",0,$AH372)-IF($AQ372="",0,$AQ372))</f>
        <v/>
      </c>
      <c r="AS372" s="117" t="str">
        <f t="shared" si="52"/>
        <v/>
      </c>
      <c r="AT372" s="96" t="str">
        <f t="shared" si="53"/>
        <v/>
      </c>
      <c r="AU372" s="96"/>
    </row>
    <row r="373" spans="1:47" ht="12.75" customHeight="1" x14ac:dyDescent="0.2">
      <c r="A373" s="96" t="str">
        <f>IFERROR(INDEX('2_Review &amp; Audit'!$F$6:$F$505,MATCH(ROW()-5,'2_Review &amp; Audit'!$AC$6:$AC$505,0)),"")</f>
        <v/>
      </c>
      <c r="B373" s="96" t="str">
        <f>IF($A373="","",INDEX('2_Review &amp; Audit'!$C$6:$C$505,MATCH(ROW()-5,'2_Review &amp; Audit'!$AC$6:$AC$505,0)))</f>
        <v/>
      </c>
      <c r="C373" s="96" t="str">
        <f>IF($A373="","",INDEX('2_Review &amp; Audit'!$D$6:$D$505,MATCH(ROW()-5,'2_Review &amp; Audit'!$AC$6:$AC$505,0)))</f>
        <v/>
      </c>
      <c r="D373" s="114" t="str">
        <f>IF($A373="","",INDEX('2_Review &amp; Audit'!$H$6:$H$505,MATCH(ROW()-5,'2_Review &amp; Audit'!$AC$6:$AC$505,0)))</f>
        <v/>
      </c>
      <c r="E373" s="108" t="str">
        <f>IF($A373="","",INDEX('2_Review &amp; Audit'!$M$6:$M$505,MATCH(ROW()-5,'2_Review &amp; Audit'!$AC$6:$AC$505,0)))</f>
        <v/>
      </c>
      <c r="F373" s="109" t="str">
        <f>IF($A373="","",IF(INDEX('2_Review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73" s="142" t="str">
        <f>IF(OR($A373="",$F373=0),"",ABS(INDEX('2_Review &amp; Audit'!$Q$6:$Q$505,MATCH(ROW()-5,'2_Review &amp; Audit'!$AC$6:$AC$505,0))/$F373))</f>
        <v/>
      </c>
      <c r="H373" s="142" t="str">
        <f>IF($A373="","",ABS(INDEX('2_Review &amp; Audit'!$Q$6:$Q$505,MATCH(ROW()-5,'2_Review &amp; Audit'!$AC$6:$AC$505,0))))</f>
        <v/>
      </c>
      <c r="I373" s="96" t="str">
        <f>IF($A373="","",INDEX('2_Review &amp; Audit'!$Y$6:$Y$505,MATCH(ROW()-5,'2_Review &amp; Audit'!$AC$6:$AC$505,0)))</f>
        <v/>
      </c>
      <c r="J373" s="110" t="str">
        <f>IF($A373="","",IFERROR(MATCH(ROW()-5,'2_Review &amp; Audit'!$AC$6:$AC$505,0)+5,""))</f>
        <v/>
      </c>
      <c r="K373" s="96" t="str" cm="1">
        <f t="array" ref="K373">IF($A373="","",IF($AU373&lt;&gt;"",IFERROR(MATCH($AU373,'2_Review &amp; Audit'!$H$6:$H$505,0)+5,""),IFERROR(MATCH(1,INDEX(('2_Review &amp; Audit'!$F$6:$F$505=$A373)*('2_Review &amp; Audit'!$I$6:$I$505&gt;=$E373-30)*('2_Review &amp; Audit'!$I$6:$I$505&lt;=$E373+30)*('2_Review &amp; Audit'!$R$6:$R$505&gt;0),0),0)+5,"")))</f>
        <v/>
      </c>
      <c r="L373" s="110" t="str" cm="1">
        <f t="array" ref="L373">IF($K373="","",INDEX('2_Review &amp; Audit'!$H:$H,$K373))</f>
        <v/>
      </c>
      <c r="M373" s="111" t="str">
        <f>IF($K373="","",INDEX('2_Review &amp; Audit'!$I:$I,$K373))</f>
        <v/>
      </c>
      <c r="N373" s="109" t="str" cm="1">
        <f t="array" ref="N373">IF($K373="","",MAX(0,INDEX('2_Review &amp; Audit'!$R:$R,$K373)-SUMIFS($O$7:O372,$K$7:K372,$K373)))</f>
        <v/>
      </c>
      <c r="O373" s="109" t="str">
        <f>IF(OR($K373="",$N373="",$F373=""),"",MIN($F373,$N373))</f>
        <v/>
      </c>
      <c r="P373" s="112" t="str">
        <f>IF($O373="","",$O373*$G373)</f>
        <v/>
      </c>
      <c r="Q373" s="112" t="str">
        <f>IF($M373="","",$H373-IF($P373="",0,$P373)-IF($Y373="",0,$Y373)-IF($AH373="",0,$AH373)-IF($AQ373="",0,$AQ373))</f>
        <v/>
      </c>
      <c r="R373" s="112" t="str">
        <f t="shared" si="49"/>
        <v/>
      </c>
      <c r="S373" s="96" t="str">
        <f>IF($M373="","",MAX(0,N($F373)-N($O373)))</f>
        <v/>
      </c>
      <c r="T373" s="96" t="str" cm="1">
        <f t="array" ref="T373">IF(OR($D373="",$S373="",N($S373)&lt;=0),"",IFERROR(MATCH(1,INDEX(('2_Review &amp; Audit'!$F$6:$F$505=$A373)*('2_Review &amp; Audit'!$I$6:$I$505&gt;=$E373-30)*('2_Review &amp; Audit'!$I$6:$I$505&lt;=$E373+30)*('2_Review &amp; Audit'!$R$6:$R$505&gt;0)*(ROW('2_Review &amp; Audit'!$R$6:$R$505)&gt;$K373),0),0)+5,""))</f>
        <v/>
      </c>
      <c r="U373" s="96" t="str" cm="1">
        <f t="array" ref="U373">IF($T373="","",INDEX('2_Review &amp; Audit'!$H:$H,$T373))</f>
        <v/>
      </c>
      <c r="V373" s="96" t="str">
        <f t="array" ref="V373">IF($T373="","",INDEX('2_Review &amp; Audit'!$I:$I,$T373))</f>
        <v/>
      </c>
      <c r="W373" s="96" t="str">
        <f t="array" ref="W373">IF($T373="","",MAX(0,INDEX('2_Review &amp; Audit'!$H:$H,$T373)-SUMIFS($X$7:X372,$T$7:T372,$T373)))</f>
        <v/>
      </c>
      <c r="X373" s="96" t="str">
        <f t="shared" si="46"/>
        <v/>
      </c>
      <c r="Y373" s="117" t="str">
        <f>IF($X373="","",$X373*$G373)</f>
        <v/>
      </c>
      <c r="Z373" s="117" t="str">
        <f>IF($T373="","",$H373-IF($P373="",0,$P373)-IF($Y373="",0,$Y373))</f>
        <v/>
      </c>
      <c r="AA373" s="117" t="str">
        <f t="shared" si="47"/>
        <v/>
      </c>
      <c r="AB373" s="96" t="str">
        <f t="shared" si="50"/>
        <v/>
      </c>
      <c r="AC373" s="96" t="str">
        <f>IF(OR($D373="",$AB373="",N($AB373)&lt;=0),"",IFERROR(MATCH(1,INDEX(('2_Review &amp; Audit'!$F$6:$F$505=$A373)*('2_Review &amp; Audit'!$I$6:$I$505&gt;=$E373-30)*('2_Review &amp; Audit'!$I$6:$I$505&lt;=$E373+30)*('2_Review &amp; Audit'!$R$6:$R$505&gt;0)*(ROW('2_Review &amp; Audit'!$R$6:$R$505)&gt;$T373),0),0)+5,""))</f>
        <v/>
      </c>
      <c r="AD373" s="96" t="str" cm="1">
        <f t="array" ref="AD373">IF($AC373="","",INDEX('2_Review &amp; Audit'!$H:$H,$AC373))</f>
        <v/>
      </c>
      <c r="AE373" s="96" t="str">
        <f>IF($AC373="","",INDEX('2_Review &amp; Audit'!$I:$I,$AC373))</f>
        <v/>
      </c>
      <c r="AF373" s="96" t="str">
        <f>IF($AC373="","",MAX(0,INDEX('2_Review &amp; Audit'!$H:$H,$AC373)-SUMIFS($AG$7:AG372,$AC$7:AC372,$AC373)))</f>
        <v/>
      </c>
      <c r="AG373" s="96" t="str">
        <f>IF(OR($D373="",$AB373="",$AF373=""),"",MIN($AB373,$AF373))</f>
        <v/>
      </c>
      <c r="AH373" s="117" t="str">
        <f>IF($AG373="","",$AG373*$G373)</f>
        <v/>
      </c>
      <c r="AI373" s="117" t="str">
        <f>IF($AC373="","",$H373-IF($P373="",0,$P373)-IF($Y373="",0,$Y373)-IF($AH373="",0,$AH373))</f>
        <v/>
      </c>
      <c r="AJ373" s="117" t="str">
        <f t="shared" si="48"/>
        <v/>
      </c>
      <c r="AK373" s="96" t="str">
        <f t="shared" si="51"/>
        <v/>
      </c>
      <c r="AL373" s="96" t="str" cm="1">
        <f t="array" ref="AL373">IF(OR($D373="",$AK373="",N($AK373)&lt;=0),"",IFERROR(MATCH(1,INDEX(('2_Review &amp; Audit'!$F$6:$F$505=$A373)*('2_Review &amp; Audit'!$I$6:$I$505&gt;=$E373-30)*('2_Review &amp; Audit'!$I$6:$I$505&lt;=$E373+30)*('2_Review &amp; Audit'!$R$6:$R$505&gt;0)*(ROW('2_Review &amp; Audit'!$R$6:$R$505)&gt;$AC373),0),0)+5,""))</f>
        <v/>
      </c>
      <c r="AM373" s="96" t="str">
        <f>IF($AL373="","",INDEX('2_Review &amp; Audit'!$H:$H,$AL373))</f>
        <v/>
      </c>
      <c r="AN373" s="108" t="str">
        <f>IF($AL373="","",INDEX('2_Review &amp; Audit'!$I:$I,$AL373))</f>
        <v/>
      </c>
      <c r="AO373" s="96" t="str">
        <f>IF($AL373="","",MAX(0,INDEX('2_Review &amp; Audit'!$H:$H,$AL373)-SUMIFS($AP$7:AP372,$AL$7:AL372,$AL373)))</f>
        <v/>
      </c>
      <c r="AP373" s="96" t="str">
        <f>IF(OR($D373="",$AK373="",$AO373=""),"",MIN($AK373,$AO373))</f>
        <v/>
      </c>
      <c r="AQ373" s="117" t="str">
        <f>IF($AP373="","",$AP373*$G373)</f>
        <v/>
      </c>
      <c r="AR373" s="117" t="str">
        <f>IF($AL373="","",$H373-IF($P373="",0,$P373)-IF($Y373="",0,$Y373)-IF($AH373="",0,$AH373)-IF($AQ373="",0,$AQ373))</f>
        <v/>
      </c>
      <c r="AS373" s="117" t="str">
        <f t="shared" si="52"/>
        <v/>
      </c>
      <c r="AT373" s="96" t="str">
        <f t="shared" si="53"/>
        <v/>
      </c>
      <c r="AU373" s="96"/>
    </row>
    <row r="374" spans="1:47" ht="12.75" customHeight="1" x14ac:dyDescent="0.2">
      <c r="A374" s="96" t="str">
        <f>IFERROR(INDEX('2_Review &amp; Audit'!$F$6:$F$505,MATCH(ROW()-5,'2_Review &amp; Audit'!$AC$6:$AC$505,0)),"")</f>
        <v/>
      </c>
      <c r="B374" s="96" t="str">
        <f>IF($A374="","",INDEX('2_Review &amp; Audit'!$C$6:$C$505,MATCH(ROW()-5,'2_Review &amp; Audit'!$AC$6:$AC$505,0)))</f>
        <v/>
      </c>
      <c r="C374" s="96" t="str">
        <f>IF($A374="","",INDEX('2_Review &amp; Audit'!$D$6:$D$505,MATCH(ROW()-5,'2_Review &amp; Audit'!$AC$6:$AC$505,0)))</f>
        <v/>
      </c>
      <c r="D374" s="114" t="str">
        <f>IF($A374="","",INDEX('2_Review &amp; Audit'!$H$6:$H$505,MATCH(ROW()-5,'2_Review &amp; Audit'!$AC$6:$AC$505,0)))</f>
        <v/>
      </c>
      <c r="E374" s="108" t="str">
        <f>IF($A374="","",INDEX('2_Review &amp; Audit'!$M$6:$M$505,MATCH(ROW()-5,'2_Review &amp; Audit'!$AC$6:$AC$505,0)))</f>
        <v/>
      </c>
      <c r="F374" s="109" t="str">
        <f>IF($A374="","",IF(INDEX('2_Review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74" s="142" t="str">
        <f>IF(OR($A374="",$F374=0),"",ABS(INDEX('2_Review &amp; Audit'!$Q$6:$Q$505,MATCH(ROW()-5,'2_Review &amp; Audit'!$AC$6:$AC$505,0))/$F374))</f>
        <v/>
      </c>
      <c r="H374" s="142" t="str">
        <f>IF($A374="","",ABS(INDEX('2_Review &amp; Audit'!$Q$6:$Q$505,MATCH(ROW()-5,'2_Review &amp; Audit'!$AC$6:$AC$505,0))))</f>
        <v/>
      </c>
      <c r="I374" s="96" t="str">
        <f>IF($A374="","",INDEX('2_Review &amp; Audit'!$Y$6:$Y$505,MATCH(ROW()-5,'2_Review &amp; Audit'!$AC$6:$AC$505,0)))</f>
        <v/>
      </c>
      <c r="J374" s="110" t="str">
        <f>IF($A374="","",IFERROR(MATCH(ROW()-5,'2_Review &amp; Audit'!$AC$6:$AC$505,0)+5,""))</f>
        <v/>
      </c>
      <c r="K374" s="96" t="str" cm="1">
        <f t="array" ref="K374">IF($A374="","",IF($AU374&lt;&gt;"",IFERROR(MATCH($AU374,'2_Review &amp; Audit'!$H$6:$H$505,0)+5,""),IFERROR(MATCH(1,INDEX(('2_Review &amp; Audit'!$F$6:$F$505=$A374)*('2_Review &amp; Audit'!$I$6:$I$505&gt;=$E374-30)*('2_Review &amp; Audit'!$I$6:$I$505&lt;=$E374+30)*('2_Review &amp; Audit'!$R$6:$R$505&gt;0),0),0)+5,"")))</f>
        <v/>
      </c>
      <c r="L374" s="110" t="str" cm="1">
        <f t="array" ref="L374">IF($K374="","",INDEX('2_Review &amp; Audit'!$H:$H,$K374))</f>
        <v/>
      </c>
      <c r="M374" s="111" t="str">
        <f>IF($K374="","",INDEX('2_Review &amp; Audit'!$I:$I,$K374))</f>
        <v/>
      </c>
      <c r="N374" s="109" t="str" cm="1">
        <f t="array" ref="N374">IF($K374="","",MAX(0,INDEX('2_Review &amp; Audit'!$R:$R,$K374)-SUMIFS($O$7:O373,$K$7:K373,$K374)))</f>
        <v/>
      </c>
      <c r="O374" s="109" t="str">
        <f>IF(OR($K374="",$N374="",$F374=""),"",MIN($F374,$N374))</f>
        <v/>
      </c>
      <c r="P374" s="112" t="str">
        <f>IF($O374="","",$O374*$G374)</f>
        <v/>
      </c>
      <c r="Q374" s="112" t="str">
        <f>IF($M374="","",$H374-IF($P374="",0,$P374)-IF($Y374="",0,$Y374)-IF($AH374="",0,$AH374)-IF($AQ374="",0,$AQ374))</f>
        <v/>
      </c>
      <c r="R374" s="112" t="str">
        <f t="shared" si="49"/>
        <v/>
      </c>
      <c r="S374" s="96" t="str">
        <f>IF($M374="","",MAX(0,N($F374)-N($O374)))</f>
        <v/>
      </c>
      <c r="T374" s="96" t="str" cm="1">
        <f t="array" ref="T374">IF(OR($D374="",$S374="",N($S374)&lt;=0),"",IFERROR(MATCH(1,INDEX(('2_Review &amp; Audit'!$F$6:$F$505=$A374)*('2_Review &amp; Audit'!$I$6:$I$505&gt;=$E374-30)*('2_Review &amp; Audit'!$I$6:$I$505&lt;=$E374+30)*('2_Review &amp; Audit'!$R$6:$R$505&gt;0)*(ROW('2_Review &amp; Audit'!$R$6:$R$505)&gt;$K374),0),0)+5,""))</f>
        <v/>
      </c>
      <c r="U374" s="96" t="str" cm="1">
        <f t="array" ref="U374">IF($T374="","",INDEX('2_Review &amp; Audit'!$H:$H,$T374))</f>
        <v/>
      </c>
      <c r="V374" s="96" t="str">
        <f t="array" ref="V374">IF($T374="","",INDEX('2_Review &amp; Audit'!$I:$I,$T374))</f>
        <v/>
      </c>
      <c r="W374" s="96" t="str">
        <f t="array" ref="W374">IF($T374="","",MAX(0,INDEX('2_Review &amp; Audit'!$H:$H,$T374)-SUMIFS($X$7:X373,$T$7:T373,$T374)))</f>
        <v/>
      </c>
      <c r="X374" s="96" t="str">
        <f t="shared" si="46"/>
        <v/>
      </c>
      <c r="Y374" s="117" t="str">
        <f>IF($X374="","",$X374*$G374)</f>
        <v/>
      </c>
      <c r="Z374" s="117" t="str">
        <f>IF($T374="","",$H374-IF($P374="",0,$P374)-IF($Y374="",0,$Y374))</f>
        <v/>
      </c>
      <c r="AA374" s="117" t="str">
        <f t="shared" si="47"/>
        <v/>
      </c>
      <c r="AB374" s="96" t="str">
        <f t="shared" si="50"/>
        <v/>
      </c>
      <c r="AC374" s="96" t="str">
        <f>IF(OR($D374="",$AB374="",N($AB374)&lt;=0),"",IFERROR(MATCH(1,INDEX(('2_Review &amp; Audit'!$F$6:$F$505=$A374)*('2_Review &amp; Audit'!$I$6:$I$505&gt;=$E374-30)*('2_Review &amp; Audit'!$I$6:$I$505&lt;=$E374+30)*('2_Review &amp; Audit'!$R$6:$R$505&gt;0)*(ROW('2_Review &amp; Audit'!$R$6:$R$505)&gt;$T374),0),0)+5,""))</f>
        <v/>
      </c>
      <c r="AD374" s="96" t="str" cm="1">
        <f t="array" ref="AD374">IF($AC374="","",INDEX('2_Review &amp; Audit'!$H:$H,$AC374))</f>
        <v/>
      </c>
      <c r="AE374" s="96" t="str">
        <f>IF($AC374="","",INDEX('2_Review &amp; Audit'!$I:$I,$AC374))</f>
        <v/>
      </c>
      <c r="AF374" s="96" t="str">
        <f>IF($AC374="","",MAX(0,INDEX('2_Review &amp; Audit'!$H:$H,$AC374)-SUMIFS($AG$7:AG373,$AC$7:AC373,$AC374)))</f>
        <v/>
      </c>
      <c r="AG374" s="96" t="str">
        <f>IF(OR($D374="",$AB374="",$AF374=""),"",MIN($AB374,$AF374))</f>
        <v/>
      </c>
      <c r="AH374" s="117" t="str">
        <f>IF($AG374="","",$AG374*$G374)</f>
        <v/>
      </c>
      <c r="AI374" s="117" t="str">
        <f>IF($AC374="","",$H374-IF($P374="",0,$P374)-IF($Y374="",0,$Y374)-IF($AH374="",0,$AH374))</f>
        <v/>
      </c>
      <c r="AJ374" s="117" t="str">
        <f t="shared" si="48"/>
        <v/>
      </c>
      <c r="AK374" s="96" t="str">
        <f t="shared" si="51"/>
        <v/>
      </c>
      <c r="AL374" s="96" t="str" cm="1">
        <f t="array" ref="AL374">IF(OR($D374="",$AK374="",N($AK374)&lt;=0),"",IFERROR(MATCH(1,INDEX(('2_Review &amp; Audit'!$F$6:$F$505=$A374)*('2_Review &amp; Audit'!$I$6:$I$505&gt;=$E374-30)*('2_Review &amp; Audit'!$I$6:$I$505&lt;=$E374+30)*('2_Review &amp; Audit'!$R$6:$R$505&gt;0)*(ROW('2_Review &amp; Audit'!$R$6:$R$505)&gt;$AC374),0),0)+5,""))</f>
        <v/>
      </c>
      <c r="AM374" s="96" t="str">
        <f>IF($AL374="","",INDEX('2_Review &amp; Audit'!$H:$H,$AL374))</f>
        <v/>
      </c>
      <c r="AN374" s="108" t="str">
        <f>IF($AL374="","",INDEX('2_Review &amp; Audit'!$I:$I,$AL374))</f>
        <v/>
      </c>
      <c r="AO374" s="96" t="str">
        <f>IF($AL374="","",MAX(0,INDEX('2_Review &amp; Audit'!$H:$H,$AL374)-SUMIFS($AP$7:AP373,$AL$7:AL373,$AL374)))</f>
        <v/>
      </c>
      <c r="AP374" s="96" t="str">
        <f>IF(OR($D374="",$AK374="",$AO374=""),"",MIN($AK374,$AO374))</f>
        <v/>
      </c>
      <c r="AQ374" s="117" t="str">
        <f>IF($AP374="","",$AP374*$G374)</f>
        <v/>
      </c>
      <c r="AR374" s="117" t="str">
        <f>IF($AL374="","",$H374-IF($P374="",0,$P374)-IF($Y374="",0,$Y374)-IF($AH374="",0,$AH374)-IF($AQ374="",0,$AQ374))</f>
        <v/>
      </c>
      <c r="AS374" s="117" t="str">
        <f t="shared" si="52"/>
        <v/>
      </c>
      <c r="AT374" s="96" t="str">
        <f t="shared" si="53"/>
        <v/>
      </c>
      <c r="AU374" s="96"/>
    </row>
    <row r="375" spans="1:47" ht="12.75" customHeight="1" x14ac:dyDescent="0.2">
      <c r="A375" s="96" t="str">
        <f>IFERROR(INDEX('2_Review &amp; Audit'!$F$6:$F$505,MATCH(ROW()-5,'2_Review &amp; Audit'!$AC$6:$AC$505,0)),"")</f>
        <v/>
      </c>
      <c r="B375" s="96" t="str">
        <f>IF($A375="","",INDEX('2_Review &amp; Audit'!$C$6:$C$505,MATCH(ROW()-5,'2_Review &amp; Audit'!$AC$6:$AC$505,0)))</f>
        <v/>
      </c>
      <c r="C375" s="96" t="str">
        <f>IF($A375="","",INDEX('2_Review &amp; Audit'!$D$6:$D$505,MATCH(ROW()-5,'2_Review &amp; Audit'!$AC$6:$AC$505,0)))</f>
        <v/>
      </c>
      <c r="D375" s="114" t="str">
        <f>IF($A375="","",INDEX('2_Review &amp; Audit'!$H$6:$H$505,MATCH(ROW()-5,'2_Review &amp; Audit'!$AC$6:$AC$505,0)))</f>
        <v/>
      </c>
      <c r="E375" s="108" t="str">
        <f>IF($A375="","",INDEX('2_Review &amp; Audit'!$M$6:$M$505,MATCH(ROW()-5,'2_Review &amp; Audit'!$AC$6:$AC$505,0)))</f>
        <v/>
      </c>
      <c r="F375" s="109" t="str">
        <f>IF($A375="","",IF(INDEX('2_Review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75" s="142" t="str">
        <f>IF(OR($A375="",$F375=0),"",ABS(INDEX('2_Review &amp; Audit'!$Q$6:$Q$505,MATCH(ROW()-5,'2_Review &amp; Audit'!$AC$6:$AC$505,0))/$F375))</f>
        <v/>
      </c>
      <c r="H375" s="142" t="str">
        <f>IF($A375="","",ABS(INDEX('2_Review &amp; Audit'!$Q$6:$Q$505,MATCH(ROW()-5,'2_Review &amp; Audit'!$AC$6:$AC$505,0))))</f>
        <v/>
      </c>
      <c r="I375" s="96" t="str">
        <f>IF($A375="","",INDEX('2_Review &amp; Audit'!$Y$6:$Y$505,MATCH(ROW()-5,'2_Review &amp; Audit'!$AC$6:$AC$505,0)))</f>
        <v/>
      </c>
      <c r="J375" s="110" t="str">
        <f>IF($A375="","",IFERROR(MATCH(ROW()-5,'2_Review &amp; Audit'!$AC$6:$AC$505,0)+5,""))</f>
        <v/>
      </c>
      <c r="K375" s="96" t="str" cm="1">
        <f t="array" ref="K375">IF($A375="","",IF($AU375&lt;&gt;"",IFERROR(MATCH($AU375,'2_Review &amp; Audit'!$H$6:$H$505,0)+5,""),IFERROR(MATCH(1,INDEX(('2_Review &amp; Audit'!$F$6:$F$505=$A375)*('2_Review &amp; Audit'!$I$6:$I$505&gt;=$E375-30)*('2_Review &amp; Audit'!$I$6:$I$505&lt;=$E375+30)*('2_Review &amp; Audit'!$R$6:$R$505&gt;0),0),0)+5,"")))</f>
        <v/>
      </c>
      <c r="L375" s="110" t="str" cm="1">
        <f t="array" ref="L375">IF($K375="","",INDEX('2_Review &amp; Audit'!$H:$H,$K375))</f>
        <v/>
      </c>
      <c r="M375" s="111" t="str">
        <f>IF($K375="","",INDEX('2_Review &amp; Audit'!$I:$I,$K375))</f>
        <v/>
      </c>
      <c r="N375" s="109" t="str" cm="1">
        <f t="array" ref="N375">IF($K375="","",MAX(0,INDEX('2_Review &amp; Audit'!$R:$R,$K375)-SUMIFS($O$7:O374,$K$7:K374,$K375)))</f>
        <v/>
      </c>
      <c r="O375" s="109" t="str">
        <f>IF(OR($K375="",$N375="",$F375=""),"",MIN($F375,$N375))</f>
        <v/>
      </c>
      <c r="P375" s="112" t="str">
        <f>IF($O375="","",$O375*$G375)</f>
        <v/>
      </c>
      <c r="Q375" s="112" t="str">
        <f>IF($M375="","",$H375-IF($P375="",0,$P375)-IF($Y375="",0,$Y375)-IF($AH375="",0,$AH375)-IF($AQ375="",0,$AQ375))</f>
        <v/>
      </c>
      <c r="R375" s="112" t="str">
        <f t="shared" si="49"/>
        <v/>
      </c>
      <c r="S375" s="96" t="str">
        <f>IF($M375="","",MAX(0,N($F375)-N($O375)))</f>
        <v/>
      </c>
      <c r="T375" s="96" t="str" cm="1">
        <f t="array" ref="T375">IF(OR($D375="",$S375="",N($S375)&lt;=0),"",IFERROR(MATCH(1,INDEX(('2_Review &amp; Audit'!$F$6:$F$505=$A375)*('2_Review &amp; Audit'!$I$6:$I$505&gt;=$E375-30)*('2_Review &amp; Audit'!$I$6:$I$505&lt;=$E375+30)*('2_Review &amp; Audit'!$R$6:$R$505&gt;0)*(ROW('2_Review &amp; Audit'!$R$6:$R$505)&gt;$K375),0),0)+5,""))</f>
        <v/>
      </c>
      <c r="U375" s="96" t="str" cm="1">
        <f t="array" ref="U375">IF($T375="","",INDEX('2_Review &amp; Audit'!$H:$H,$T375))</f>
        <v/>
      </c>
      <c r="V375" s="96" t="str">
        <f t="array" ref="V375">IF($T375="","",INDEX('2_Review &amp; Audit'!$I:$I,$T375))</f>
        <v/>
      </c>
      <c r="W375" s="96" t="str">
        <f t="array" ref="W375">IF($T375="","",MAX(0,INDEX('2_Review &amp; Audit'!$H:$H,$T375)-SUMIFS($X$7:X374,$T$7:T374,$T375)))</f>
        <v/>
      </c>
      <c r="X375" s="96" t="str">
        <f t="shared" si="46"/>
        <v/>
      </c>
      <c r="Y375" s="117" t="str">
        <f>IF($X375="","",$X375*$G375)</f>
        <v/>
      </c>
      <c r="Z375" s="117" t="str">
        <f>IF($T375="","",$H375-IF($P375="",0,$P375)-IF($Y375="",0,$Y375))</f>
        <v/>
      </c>
      <c r="AA375" s="117" t="str">
        <f t="shared" si="47"/>
        <v/>
      </c>
      <c r="AB375" s="96" t="str">
        <f t="shared" si="50"/>
        <v/>
      </c>
      <c r="AC375" s="96" t="str">
        <f>IF(OR($D375="",$AB375="",N($AB375)&lt;=0),"",IFERROR(MATCH(1,INDEX(('2_Review &amp; Audit'!$F$6:$F$505=$A375)*('2_Review &amp; Audit'!$I$6:$I$505&gt;=$E375-30)*('2_Review &amp; Audit'!$I$6:$I$505&lt;=$E375+30)*('2_Review &amp; Audit'!$R$6:$R$505&gt;0)*(ROW('2_Review &amp; Audit'!$R$6:$R$505)&gt;$T375),0),0)+5,""))</f>
        <v/>
      </c>
      <c r="AD375" s="96" t="str" cm="1">
        <f t="array" ref="AD375">IF($AC375="","",INDEX('2_Review &amp; Audit'!$H:$H,$AC375))</f>
        <v/>
      </c>
      <c r="AE375" s="96" t="str">
        <f>IF($AC375="","",INDEX('2_Review &amp; Audit'!$I:$I,$AC375))</f>
        <v/>
      </c>
      <c r="AF375" s="96" t="str">
        <f>IF($AC375="","",MAX(0,INDEX('2_Review &amp; Audit'!$H:$H,$AC375)-SUMIFS($AG$7:AG374,$AC$7:AC374,$AC375)))</f>
        <v/>
      </c>
      <c r="AG375" s="96" t="str">
        <f>IF(OR($D375="",$AB375="",$AF375=""),"",MIN($AB375,$AF375))</f>
        <v/>
      </c>
      <c r="AH375" s="117" t="str">
        <f>IF($AG375="","",$AG375*$G375)</f>
        <v/>
      </c>
      <c r="AI375" s="117" t="str">
        <f>IF($AC375="","",$H375-IF($P375="",0,$P375)-IF($Y375="",0,$Y375)-IF($AH375="",0,$AH375))</f>
        <v/>
      </c>
      <c r="AJ375" s="117" t="str">
        <f t="shared" si="48"/>
        <v/>
      </c>
      <c r="AK375" s="96" t="str">
        <f t="shared" si="51"/>
        <v/>
      </c>
      <c r="AL375" s="96" t="str" cm="1">
        <f t="array" ref="AL375">IF(OR($D375="",$AK375="",N($AK375)&lt;=0),"",IFERROR(MATCH(1,INDEX(('2_Review &amp; Audit'!$F$6:$F$505=$A375)*('2_Review &amp; Audit'!$I$6:$I$505&gt;=$E375-30)*('2_Review &amp; Audit'!$I$6:$I$505&lt;=$E375+30)*('2_Review &amp; Audit'!$R$6:$R$505&gt;0)*(ROW('2_Review &amp; Audit'!$R$6:$R$505)&gt;$AC375),0),0)+5,""))</f>
        <v/>
      </c>
      <c r="AM375" s="96" t="str">
        <f>IF($AL375="","",INDEX('2_Review &amp; Audit'!$H:$H,$AL375))</f>
        <v/>
      </c>
      <c r="AN375" s="108" t="str">
        <f>IF($AL375="","",INDEX('2_Review &amp; Audit'!$I:$I,$AL375))</f>
        <v/>
      </c>
      <c r="AO375" s="96" t="str">
        <f>IF($AL375="","",MAX(0,INDEX('2_Review &amp; Audit'!$H:$H,$AL375)-SUMIFS($AP$7:AP374,$AL$7:AL374,$AL375)))</f>
        <v/>
      </c>
      <c r="AP375" s="96" t="str">
        <f>IF(OR($D375="",$AK375="",$AO375=""),"",MIN($AK375,$AO375))</f>
        <v/>
      </c>
      <c r="AQ375" s="117" t="str">
        <f>IF($AP375="","",$AP375*$G375)</f>
        <v/>
      </c>
      <c r="AR375" s="117" t="str">
        <f>IF($AL375="","",$H375-IF($P375="",0,$P375)-IF($Y375="",0,$Y375)-IF($AH375="",0,$AH375)-IF($AQ375="",0,$AQ375))</f>
        <v/>
      </c>
      <c r="AS375" s="117" t="str">
        <f t="shared" si="52"/>
        <v/>
      </c>
      <c r="AT375" s="96" t="str">
        <f t="shared" si="53"/>
        <v/>
      </c>
      <c r="AU375" s="96"/>
    </row>
    <row r="376" spans="1:47" ht="12.75" customHeight="1" x14ac:dyDescent="0.2">
      <c r="A376" s="96" t="str">
        <f>IFERROR(INDEX('2_Review &amp; Audit'!$F$6:$F$505,MATCH(ROW()-5,'2_Review &amp; Audit'!$AC$6:$AC$505,0)),"")</f>
        <v/>
      </c>
      <c r="B376" s="96" t="str">
        <f>IF($A376="","",INDEX('2_Review &amp; Audit'!$C$6:$C$505,MATCH(ROW()-5,'2_Review &amp; Audit'!$AC$6:$AC$505,0)))</f>
        <v/>
      </c>
      <c r="C376" s="96" t="str">
        <f>IF($A376="","",INDEX('2_Review &amp; Audit'!$D$6:$D$505,MATCH(ROW()-5,'2_Review &amp; Audit'!$AC$6:$AC$505,0)))</f>
        <v/>
      </c>
      <c r="D376" s="114" t="str">
        <f>IF($A376="","",INDEX('2_Review &amp; Audit'!$H$6:$H$505,MATCH(ROW()-5,'2_Review &amp; Audit'!$AC$6:$AC$505,0)))</f>
        <v/>
      </c>
      <c r="E376" s="108" t="str">
        <f>IF($A376="","",INDEX('2_Review &amp; Audit'!$M$6:$M$505,MATCH(ROW()-5,'2_Review &amp; Audit'!$AC$6:$AC$505,0)))</f>
        <v/>
      </c>
      <c r="F376" s="109" t="str">
        <f>IF($A376="","",IF(INDEX('2_Review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76" s="142" t="str">
        <f>IF(OR($A376="",$F376=0),"",ABS(INDEX('2_Review &amp; Audit'!$Q$6:$Q$505,MATCH(ROW()-5,'2_Review &amp; Audit'!$AC$6:$AC$505,0))/$F376))</f>
        <v/>
      </c>
      <c r="H376" s="142" t="str">
        <f>IF($A376="","",ABS(INDEX('2_Review &amp; Audit'!$Q$6:$Q$505,MATCH(ROW()-5,'2_Review &amp; Audit'!$AC$6:$AC$505,0))))</f>
        <v/>
      </c>
      <c r="I376" s="96" t="str">
        <f>IF($A376="","",INDEX('2_Review &amp; Audit'!$Y$6:$Y$505,MATCH(ROW()-5,'2_Review &amp; Audit'!$AC$6:$AC$505,0)))</f>
        <v/>
      </c>
      <c r="J376" s="110" t="str">
        <f>IF($A376="","",IFERROR(MATCH(ROW()-5,'2_Review &amp; Audit'!$AC$6:$AC$505,0)+5,""))</f>
        <v/>
      </c>
      <c r="K376" s="96" t="str" cm="1">
        <f t="array" ref="K376">IF($A376="","",IF($AU376&lt;&gt;"",IFERROR(MATCH($AU376,'2_Review &amp; Audit'!$H$6:$H$505,0)+5,""),IFERROR(MATCH(1,INDEX(('2_Review &amp; Audit'!$F$6:$F$505=$A376)*('2_Review &amp; Audit'!$I$6:$I$505&gt;=$E376-30)*('2_Review &amp; Audit'!$I$6:$I$505&lt;=$E376+30)*('2_Review &amp; Audit'!$R$6:$R$505&gt;0),0),0)+5,"")))</f>
        <v/>
      </c>
      <c r="L376" s="110" t="str" cm="1">
        <f t="array" ref="L376">IF($K376="","",INDEX('2_Review &amp; Audit'!$H:$H,$K376))</f>
        <v/>
      </c>
      <c r="M376" s="111" t="str">
        <f>IF($K376="","",INDEX('2_Review &amp; Audit'!$I:$I,$K376))</f>
        <v/>
      </c>
      <c r="N376" s="109" t="str" cm="1">
        <f t="array" ref="N376">IF($K376="","",MAX(0,INDEX('2_Review &amp; Audit'!$R:$R,$K376)-SUMIFS($O$7:O375,$K$7:K375,$K376)))</f>
        <v/>
      </c>
      <c r="O376" s="109" t="str">
        <f>IF(OR($K376="",$N376="",$F376=""),"",MIN($F376,$N376))</f>
        <v/>
      </c>
      <c r="P376" s="112" t="str">
        <f>IF($O376="","",$O376*$G376)</f>
        <v/>
      </c>
      <c r="Q376" s="112" t="str">
        <f>IF($M376="","",$H376-IF($P376="",0,$P376)-IF($Y376="",0,$Y376)-IF($AH376="",0,$AH376)-IF($AQ376="",0,$AQ376))</f>
        <v/>
      </c>
      <c r="R376" s="112" t="str">
        <f t="shared" si="49"/>
        <v/>
      </c>
      <c r="S376" s="96" t="str">
        <f>IF($M376="","",MAX(0,N($F376)-N($O376)))</f>
        <v/>
      </c>
      <c r="T376" s="96" t="str" cm="1">
        <f t="array" ref="T376">IF(OR($D376="",$S376="",N($S376)&lt;=0),"",IFERROR(MATCH(1,INDEX(('2_Review &amp; Audit'!$F$6:$F$505=$A376)*('2_Review &amp; Audit'!$I$6:$I$505&gt;=$E376-30)*('2_Review &amp; Audit'!$I$6:$I$505&lt;=$E376+30)*('2_Review &amp; Audit'!$R$6:$R$505&gt;0)*(ROW('2_Review &amp; Audit'!$R$6:$R$505)&gt;$K376),0),0)+5,""))</f>
        <v/>
      </c>
      <c r="U376" s="96" t="str" cm="1">
        <f t="array" ref="U376">IF($T376="","",INDEX('2_Review &amp; Audit'!$H:$H,$T376))</f>
        <v/>
      </c>
      <c r="V376" s="96" t="str">
        <f t="array" ref="V376">IF($T376="","",INDEX('2_Review &amp; Audit'!$I:$I,$T376))</f>
        <v/>
      </c>
      <c r="W376" s="96" t="str">
        <f t="array" ref="W376">IF($T376="","",MAX(0,INDEX('2_Review &amp; Audit'!$H:$H,$T376)-SUMIFS($X$7:X375,$T$7:T375,$T376)))</f>
        <v/>
      </c>
      <c r="X376" s="96" t="str">
        <f t="shared" si="46"/>
        <v/>
      </c>
      <c r="Y376" s="117" t="str">
        <f>IF($X376="","",$X376*$G376)</f>
        <v/>
      </c>
      <c r="Z376" s="117" t="str">
        <f>IF($T376="","",$H376-IF($P376="",0,$P376)-IF($Y376="",0,$Y376))</f>
        <v/>
      </c>
      <c r="AA376" s="117" t="str">
        <f t="shared" si="47"/>
        <v/>
      </c>
      <c r="AB376" s="96" t="str">
        <f t="shared" si="50"/>
        <v/>
      </c>
      <c r="AC376" s="96" t="str">
        <f>IF(OR($D376="",$AB376="",N($AB376)&lt;=0),"",IFERROR(MATCH(1,INDEX(('2_Review &amp; Audit'!$F$6:$F$505=$A376)*('2_Review &amp; Audit'!$I$6:$I$505&gt;=$E376-30)*('2_Review &amp; Audit'!$I$6:$I$505&lt;=$E376+30)*('2_Review &amp; Audit'!$R$6:$R$505&gt;0)*(ROW('2_Review &amp; Audit'!$R$6:$R$505)&gt;$T376),0),0)+5,""))</f>
        <v/>
      </c>
      <c r="AD376" s="96" t="str" cm="1">
        <f t="array" ref="AD376">IF($AC376="","",INDEX('2_Review &amp; Audit'!$H:$H,$AC376))</f>
        <v/>
      </c>
      <c r="AE376" s="96" t="str">
        <f>IF($AC376="","",INDEX('2_Review &amp; Audit'!$I:$I,$AC376))</f>
        <v/>
      </c>
      <c r="AF376" s="96" t="str">
        <f>IF($AC376="","",MAX(0,INDEX('2_Review &amp; Audit'!$H:$H,$AC376)-SUMIFS($AG$7:AG375,$AC$7:AC375,$AC376)))</f>
        <v/>
      </c>
      <c r="AG376" s="96" t="str">
        <f>IF(OR($D376="",$AB376="",$AF376=""),"",MIN($AB376,$AF376))</f>
        <v/>
      </c>
      <c r="AH376" s="117" t="str">
        <f>IF($AG376="","",$AG376*$G376)</f>
        <v/>
      </c>
      <c r="AI376" s="117" t="str">
        <f>IF($AC376="","",$H376-IF($P376="",0,$P376)-IF($Y376="",0,$Y376)-IF($AH376="",0,$AH376))</f>
        <v/>
      </c>
      <c r="AJ376" s="117" t="str">
        <f t="shared" si="48"/>
        <v/>
      </c>
      <c r="AK376" s="96" t="str">
        <f t="shared" si="51"/>
        <v/>
      </c>
      <c r="AL376" s="96" t="str" cm="1">
        <f t="array" ref="AL376">IF(OR($D376="",$AK376="",N($AK376)&lt;=0),"",IFERROR(MATCH(1,INDEX(('2_Review &amp; Audit'!$F$6:$F$505=$A376)*('2_Review &amp; Audit'!$I$6:$I$505&gt;=$E376-30)*('2_Review &amp; Audit'!$I$6:$I$505&lt;=$E376+30)*('2_Review &amp; Audit'!$R$6:$R$505&gt;0)*(ROW('2_Review &amp; Audit'!$R$6:$R$505)&gt;$AC376),0),0)+5,""))</f>
        <v/>
      </c>
      <c r="AM376" s="96" t="str">
        <f>IF($AL376="","",INDEX('2_Review &amp; Audit'!$H:$H,$AL376))</f>
        <v/>
      </c>
      <c r="AN376" s="108" t="str">
        <f>IF($AL376="","",INDEX('2_Review &amp; Audit'!$I:$I,$AL376))</f>
        <v/>
      </c>
      <c r="AO376" s="96" t="str">
        <f>IF($AL376="","",MAX(0,INDEX('2_Review &amp; Audit'!$H:$H,$AL376)-SUMIFS($AP$7:AP375,$AL$7:AL375,$AL376)))</f>
        <v/>
      </c>
      <c r="AP376" s="96" t="str">
        <f>IF(OR($D376="",$AK376="",$AO376=""),"",MIN($AK376,$AO376))</f>
        <v/>
      </c>
      <c r="AQ376" s="117" t="str">
        <f>IF($AP376="","",$AP376*$G376)</f>
        <v/>
      </c>
      <c r="AR376" s="117" t="str">
        <f>IF($AL376="","",$H376-IF($P376="",0,$P376)-IF($Y376="",0,$Y376)-IF($AH376="",0,$AH376)-IF($AQ376="",0,$AQ376))</f>
        <v/>
      </c>
      <c r="AS376" s="117" t="str">
        <f t="shared" si="52"/>
        <v/>
      </c>
      <c r="AT376" s="96" t="str">
        <f t="shared" si="53"/>
        <v/>
      </c>
      <c r="AU376" s="96"/>
    </row>
    <row r="377" spans="1:47" ht="12.75" customHeight="1" x14ac:dyDescent="0.2">
      <c r="A377" s="96" t="str">
        <f>IFERROR(INDEX('2_Review &amp; Audit'!$F$6:$F$505,MATCH(ROW()-5,'2_Review &amp; Audit'!$AC$6:$AC$505,0)),"")</f>
        <v/>
      </c>
      <c r="B377" s="96" t="str">
        <f>IF($A377="","",INDEX('2_Review &amp; Audit'!$C$6:$C$505,MATCH(ROW()-5,'2_Review &amp; Audit'!$AC$6:$AC$505,0)))</f>
        <v/>
      </c>
      <c r="C377" s="96" t="str">
        <f>IF($A377="","",INDEX('2_Review &amp; Audit'!$D$6:$D$505,MATCH(ROW()-5,'2_Review &amp; Audit'!$AC$6:$AC$505,0)))</f>
        <v/>
      </c>
      <c r="D377" s="114" t="str">
        <f>IF($A377="","",INDEX('2_Review &amp; Audit'!$H$6:$H$505,MATCH(ROW()-5,'2_Review &amp; Audit'!$AC$6:$AC$505,0)))</f>
        <v/>
      </c>
      <c r="E377" s="108" t="str">
        <f>IF($A377="","",INDEX('2_Review &amp; Audit'!$M$6:$M$505,MATCH(ROW()-5,'2_Review &amp; Audit'!$AC$6:$AC$505,0)))</f>
        <v/>
      </c>
      <c r="F377" s="109" t="str">
        <f>IF($A377="","",IF(INDEX('2_Review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77" s="142" t="str">
        <f>IF(OR($A377="",$F377=0),"",ABS(INDEX('2_Review &amp; Audit'!$Q$6:$Q$505,MATCH(ROW()-5,'2_Review &amp; Audit'!$AC$6:$AC$505,0))/$F377))</f>
        <v/>
      </c>
      <c r="H377" s="142" t="str">
        <f>IF($A377="","",ABS(INDEX('2_Review &amp; Audit'!$Q$6:$Q$505,MATCH(ROW()-5,'2_Review &amp; Audit'!$AC$6:$AC$505,0))))</f>
        <v/>
      </c>
      <c r="I377" s="96" t="str">
        <f>IF($A377="","",INDEX('2_Review &amp; Audit'!$Y$6:$Y$505,MATCH(ROW()-5,'2_Review &amp; Audit'!$AC$6:$AC$505,0)))</f>
        <v/>
      </c>
      <c r="J377" s="110" t="str">
        <f>IF($A377="","",IFERROR(MATCH(ROW()-5,'2_Review &amp; Audit'!$AC$6:$AC$505,0)+5,""))</f>
        <v/>
      </c>
      <c r="K377" s="96" t="str" cm="1">
        <f t="array" ref="K377">IF($A377="","",IF($AU377&lt;&gt;"",IFERROR(MATCH($AU377,'2_Review &amp; Audit'!$H$6:$H$505,0)+5,""),IFERROR(MATCH(1,INDEX(('2_Review &amp; Audit'!$F$6:$F$505=$A377)*('2_Review &amp; Audit'!$I$6:$I$505&gt;=$E377-30)*('2_Review &amp; Audit'!$I$6:$I$505&lt;=$E377+30)*('2_Review &amp; Audit'!$R$6:$R$505&gt;0),0),0)+5,"")))</f>
        <v/>
      </c>
      <c r="L377" s="110" t="str" cm="1">
        <f t="array" ref="L377">IF($K377="","",INDEX('2_Review &amp; Audit'!$H:$H,$K377))</f>
        <v/>
      </c>
      <c r="M377" s="111" t="str">
        <f>IF($K377="","",INDEX('2_Review &amp; Audit'!$I:$I,$K377))</f>
        <v/>
      </c>
      <c r="N377" s="109" t="str" cm="1">
        <f t="array" ref="N377">IF($K377="","",MAX(0,INDEX('2_Review &amp; Audit'!$R:$R,$K377)-SUMIFS($O$7:O376,$K$7:K376,$K377)))</f>
        <v/>
      </c>
      <c r="O377" s="109" t="str">
        <f>IF(OR($K377="",$N377="",$F377=""),"",MIN($F377,$N377))</f>
        <v/>
      </c>
      <c r="P377" s="112" t="str">
        <f>IF($O377="","",$O377*$G377)</f>
        <v/>
      </c>
      <c r="Q377" s="112" t="str">
        <f>IF($M377="","",$H377-IF($P377="",0,$P377)-IF($Y377="",0,$Y377)-IF($AH377="",0,$AH377)-IF($AQ377="",0,$AQ377))</f>
        <v/>
      </c>
      <c r="R377" s="112" t="str">
        <f t="shared" si="49"/>
        <v/>
      </c>
      <c r="S377" s="96" t="str">
        <f>IF($M377="","",MAX(0,N($F377)-N($O377)))</f>
        <v/>
      </c>
      <c r="T377" s="96" t="str" cm="1">
        <f t="array" ref="T377">IF(OR($D377="",$S377="",N($S377)&lt;=0),"",IFERROR(MATCH(1,INDEX(('2_Review &amp; Audit'!$F$6:$F$505=$A377)*('2_Review &amp; Audit'!$I$6:$I$505&gt;=$E377-30)*('2_Review &amp; Audit'!$I$6:$I$505&lt;=$E377+30)*('2_Review &amp; Audit'!$R$6:$R$505&gt;0)*(ROW('2_Review &amp; Audit'!$R$6:$R$505)&gt;$K377),0),0)+5,""))</f>
        <v/>
      </c>
      <c r="U377" s="96" t="str" cm="1">
        <f t="array" ref="U377">IF($T377="","",INDEX('2_Review &amp; Audit'!$H:$H,$T377))</f>
        <v/>
      </c>
      <c r="V377" s="96" t="str">
        <f t="array" ref="V377">IF($T377="","",INDEX('2_Review &amp; Audit'!$I:$I,$T377))</f>
        <v/>
      </c>
      <c r="W377" s="96" t="str">
        <f t="array" ref="W377">IF($T377="","",MAX(0,INDEX('2_Review &amp; Audit'!$H:$H,$T377)-SUMIFS($X$7:X376,$T$7:T376,$T377)))</f>
        <v/>
      </c>
      <c r="X377" s="96" t="str">
        <f t="shared" si="46"/>
        <v/>
      </c>
      <c r="Y377" s="117" t="str">
        <f>IF($X377="","",$X377*$G377)</f>
        <v/>
      </c>
      <c r="Z377" s="117" t="str">
        <f>IF($T377="","",$H377-IF($P377="",0,$P377)-IF($Y377="",0,$Y377))</f>
        <v/>
      </c>
      <c r="AA377" s="117" t="str">
        <f t="shared" si="47"/>
        <v/>
      </c>
      <c r="AB377" s="96" t="str">
        <f t="shared" si="50"/>
        <v/>
      </c>
      <c r="AC377" s="96" t="str">
        <f>IF(OR($D377="",$AB377="",N($AB377)&lt;=0),"",IFERROR(MATCH(1,INDEX(('2_Review &amp; Audit'!$F$6:$F$505=$A377)*('2_Review &amp; Audit'!$I$6:$I$505&gt;=$E377-30)*('2_Review &amp; Audit'!$I$6:$I$505&lt;=$E377+30)*('2_Review &amp; Audit'!$R$6:$R$505&gt;0)*(ROW('2_Review &amp; Audit'!$R$6:$R$505)&gt;$T377),0),0)+5,""))</f>
        <v/>
      </c>
      <c r="AD377" s="96" t="str" cm="1">
        <f t="array" ref="AD377">IF($AC377="","",INDEX('2_Review &amp; Audit'!$H:$H,$AC377))</f>
        <v/>
      </c>
      <c r="AE377" s="96" t="str">
        <f>IF($AC377="","",INDEX('2_Review &amp; Audit'!$I:$I,$AC377))</f>
        <v/>
      </c>
      <c r="AF377" s="96" t="str">
        <f>IF($AC377="","",MAX(0,INDEX('2_Review &amp; Audit'!$H:$H,$AC377)-SUMIFS($AG$7:AG376,$AC$7:AC376,$AC377)))</f>
        <v/>
      </c>
      <c r="AG377" s="96" t="str">
        <f>IF(OR($D377="",$AB377="",$AF377=""),"",MIN($AB377,$AF377))</f>
        <v/>
      </c>
      <c r="AH377" s="117" t="str">
        <f>IF($AG377="","",$AG377*$G377)</f>
        <v/>
      </c>
      <c r="AI377" s="117" t="str">
        <f>IF($AC377="","",$H377-IF($P377="",0,$P377)-IF($Y377="",0,$Y377)-IF($AH377="",0,$AH377))</f>
        <v/>
      </c>
      <c r="AJ377" s="117" t="str">
        <f t="shared" si="48"/>
        <v/>
      </c>
      <c r="AK377" s="96" t="str">
        <f t="shared" si="51"/>
        <v/>
      </c>
      <c r="AL377" s="96" t="str" cm="1">
        <f t="array" ref="AL377">IF(OR($D377="",$AK377="",N($AK377)&lt;=0),"",IFERROR(MATCH(1,INDEX(('2_Review &amp; Audit'!$F$6:$F$505=$A377)*('2_Review &amp; Audit'!$I$6:$I$505&gt;=$E377-30)*('2_Review &amp; Audit'!$I$6:$I$505&lt;=$E377+30)*('2_Review &amp; Audit'!$R$6:$R$505&gt;0)*(ROW('2_Review &amp; Audit'!$R$6:$R$505)&gt;$AC377),0),0)+5,""))</f>
        <v/>
      </c>
      <c r="AM377" s="96" t="str">
        <f>IF($AL377="","",INDEX('2_Review &amp; Audit'!$H:$H,$AL377))</f>
        <v/>
      </c>
      <c r="AN377" s="108" t="str">
        <f>IF($AL377="","",INDEX('2_Review &amp; Audit'!$I:$I,$AL377))</f>
        <v/>
      </c>
      <c r="AO377" s="96" t="str">
        <f>IF($AL377="","",MAX(0,INDEX('2_Review &amp; Audit'!$H:$H,$AL377)-SUMIFS($AP$7:AP376,$AL$7:AL376,$AL377)))</f>
        <v/>
      </c>
      <c r="AP377" s="96" t="str">
        <f>IF(OR($D377="",$AK377="",$AO377=""),"",MIN($AK377,$AO377))</f>
        <v/>
      </c>
      <c r="AQ377" s="117" t="str">
        <f>IF($AP377="","",$AP377*$G377)</f>
        <v/>
      </c>
      <c r="AR377" s="117" t="str">
        <f>IF($AL377="","",$H377-IF($P377="",0,$P377)-IF($Y377="",0,$Y377)-IF($AH377="",0,$AH377)-IF($AQ377="",0,$AQ377))</f>
        <v/>
      </c>
      <c r="AS377" s="117" t="str">
        <f t="shared" si="52"/>
        <v/>
      </c>
      <c r="AT377" s="96" t="str">
        <f t="shared" si="53"/>
        <v/>
      </c>
      <c r="AU377" s="96"/>
    </row>
    <row r="378" spans="1:47" ht="12.75" customHeight="1" x14ac:dyDescent="0.2">
      <c r="A378" s="96" t="str">
        <f>IFERROR(INDEX('2_Review &amp; Audit'!$F$6:$F$505,MATCH(ROW()-5,'2_Review &amp; Audit'!$AC$6:$AC$505,0)),"")</f>
        <v/>
      </c>
      <c r="B378" s="96" t="str">
        <f>IF($A378="","",INDEX('2_Review &amp; Audit'!$C$6:$C$505,MATCH(ROW()-5,'2_Review &amp; Audit'!$AC$6:$AC$505,0)))</f>
        <v/>
      </c>
      <c r="C378" s="96" t="str">
        <f>IF($A378="","",INDEX('2_Review &amp; Audit'!$D$6:$D$505,MATCH(ROW()-5,'2_Review &amp; Audit'!$AC$6:$AC$505,0)))</f>
        <v/>
      </c>
      <c r="D378" s="114" t="str">
        <f>IF($A378="","",INDEX('2_Review &amp; Audit'!$H$6:$H$505,MATCH(ROW()-5,'2_Review &amp; Audit'!$AC$6:$AC$505,0)))</f>
        <v/>
      </c>
      <c r="E378" s="108" t="str">
        <f>IF($A378="","",INDEX('2_Review &amp; Audit'!$M$6:$M$505,MATCH(ROW()-5,'2_Review &amp; Audit'!$AC$6:$AC$505,0)))</f>
        <v/>
      </c>
      <c r="F378" s="109" t="str">
        <f>IF($A378="","",IF(INDEX('2_Review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78" s="142" t="str">
        <f>IF(OR($A378="",$F378=0),"",ABS(INDEX('2_Review &amp; Audit'!$Q$6:$Q$505,MATCH(ROW()-5,'2_Review &amp; Audit'!$AC$6:$AC$505,0))/$F378))</f>
        <v/>
      </c>
      <c r="H378" s="142" t="str">
        <f>IF($A378="","",ABS(INDEX('2_Review &amp; Audit'!$Q$6:$Q$505,MATCH(ROW()-5,'2_Review &amp; Audit'!$AC$6:$AC$505,0))))</f>
        <v/>
      </c>
      <c r="I378" s="96" t="str">
        <f>IF($A378="","",INDEX('2_Review &amp; Audit'!$Y$6:$Y$505,MATCH(ROW()-5,'2_Review &amp; Audit'!$AC$6:$AC$505,0)))</f>
        <v/>
      </c>
      <c r="J378" s="110" t="str">
        <f>IF($A378="","",IFERROR(MATCH(ROW()-5,'2_Review &amp; Audit'!$AC$6:$AC$505,0)+5,""))</f>
        <v/>
      </c>
      <c r="K378" s="96" t="str" cm="1">
        <f t="array" ref="K378">IF($A378="","",IF($AU378&lt;&gt;"",IFERROR(MATCH($AU378,'2_Review &amp; Audit'!$H$6:$H$505,0)+5,""),IFERROR(MATCH(1,INDEX(('2_Review &amp; Audit'!$F$6:$F$505=$A378)*('2_Review &amp; Audit'!$I$6:$I$505&gt;=$E378-30)*('2_Review &amp; Audit'!$I$6:$I$505&lt;=$E378+30)*('2_Review &amp; Audit'!$R$6:$R$505&gt;0),0),0)+5,"")))</f>
        <v/>
      </c>
      <c r="L378" s="110" t="str" cm="1">
        <f t="array" ref="L378">IF($K378="","",INDEX('2_Review &amp; Audit'!$H:$H,$K378))</f>
        <v/>
      </c>
      <c r="M378" s="111" t="str">
        <f>IF($K378="","",INDEX('2_Review &amp; Audit'!$I:$I,$K378))</f>
        <v/>
      </c>
      <c r="N378" s="109" t="str" cm="1">
        <f t="array" ref="N378">IF($K378="","",MAX(0,INDEX('2_Review &amp; Audit'!$R:$R,$K378)-SUMIFS($O$7:O377,$K$7:K377,$K378)))</f>
        <v/>
      </c>
      <c r="O378" s="109" t="str">
        <f>IF(OR($K378="",$N378="",$F378=""),"",MIN($F378,$N378))</f>
        <v/>
      </c>
      <c r="P378" s="112" t="str">
        <f>IF($O378="","",$O378*$G378)</f>
        <v/>
      </c>
      <c r="Q378" s="112" t="str">
        <f>IF($M378="","",$H378-IF($P378="",0,$P378)-IF($Y378="",0,$Y378)-IF($AH378="",0,$AH378)-IF($AQ378="",0,$AQ378))</f>
        <v/>
      </c>
      <c r="R378" s="112" t="str">
        <f t="shared" si="49"/>
        <v/>
      </c>
      <c r="S378" s="96" t="str">
        <f>IF($M378="","",MAX(0,N($F378)-N($O378)))</f>
        <v/>
      </c>
      <c r="T378" s="96" t="str" cm="1">
        <f t="array" ref="T378">IF(OR($D378="",$S378="",N($S378)&lt;=0),"",IFERROR(MATCH(1,INDEX(('2_Review &amp; Audit'!$F$6:$F$505=$A378)*('2_Review &amp; Audit'!$I$6:$I$505&gt;=$E378-30)*('2_Review &amp; Audit'!$I$6:$I$505&lt;=$E378+30)*('2_Review &amp; Audit'!$R$6:$R$505&gt;0)*(ROW('2_Review &amp; Audit'!$R$6:$R$505)&gt;$K378),0),0)+5,""))</f>
        <v/>
      </c>
      <c r="U378" s="96" t="str" cm="1">
        <f t="array" ref="U378">IF($T378="","",INDEX('2_Review &amp; Audit'!$H:$H,$T378))</f>
        <v/>
      </c>
      <c r="V378" s="96" t="str">
        <f t="array" ref="V378">IF($T378="","",INDEX('2_Review &amp; Audit'!$I:$I,$T378))</f>
        <v/>
      </c>
      <c r="W378" s="96" t="str">
        <f t="array" ref="W378">IF($T378="","",MAX(0,INDEX('2_Review &amp; Audit'!$H:$H,$T378)-SUMIFS($X$7:X377,$T$7:T377,$T378)))</f>
        <v/>
      </c>
      <c r="X378" s="96" t="str">
        <f t="shared" si="46"/>
        <v/>
      </c>
      <c r="Y378" s="117" t="str">
        <f>IF($X378="","",$X378*$G378)</f>
        <v/>
      </c>
      <c r="Z378" s="117" t="str">
        <f>IF($T378="","",$H378-IF($P378="",0,$P378)-IF($Y378="",0,$Y378))</f>
        <v/>
      </c>
      <c r="AA378" s="117" t="str">
        <f t="shared" si="47"/>
        <v/>
      </c>
      <c r="AB378" s="96" t="str">
        <f t="shared" si="50"/>
        <v/>
      </c>
      <c r="AC378" s="96" t="str">
        <f>IF(OR($D378="",$AB378="",N($AB378)&lt;=0),"",IFERROR(MATCH(1,INDEX(('2_Review &amp; Audit'!$F$6:$F$505=$A378)*('2_Review &amp; Audit'!$I$6:$I$505&gt;=$E378-30)*('2_Review &amp; Audit'!$I$6:$I$505&lt;=$E378+30)*('2_Review &amp; Audit'!$R$6:$R$505&gt;0)*(ROW('2_Review &amp; Audit'!$R$6:$R$505)&gt;$T378),0),0)+5,""))</f>
        <v/>
      </c>
      <c r="AD378" s="96" t="str" cm="1">
        <f t="array" ref="AD378">IF($AC378="","",INDEX('2_Review &amp; Audit'!$H:$H,$AC378))</f>
        <v/>
      </c>
      <c r="AE378" s="96" t="str">
        <f>IF($AC378="","",INDEX('2_Review &amp; Audit'!$I:$I,$AC378))</f>
        <v/>
      </c>
      <c r="AF378" s="96" t="str">
        <f>IF($AC378="","",MAX(0,INDEX('2_Review &amp; Audit'!$H:$H,$AC378)-SUMIFS($AG$7:AG377,$AC$7:AC377,$AC378)))</f>
        <v/>
      </c>
      <c r="AG378" s="96" t="str">
        <f>IF(OR($D378="",$AB378="",$AF378=""),"",MIN($AB378,$AF378))</f>
        <v/>
      </c>
      <c r="AH378" s="117" t="str">
        <f>IF($AG378="","",$AG378*$G378)</f>
        <v/>
      </c>
      <c r="AI378" s="117" t="str">
        <f>IF($AC378="","",$H378-IF($P378="",0,$P378)-IF($Y378="",0,$Y378)-IF($AH378="",0,$AH378))</f>
        <v/>
      </c>
      <c r="AJ378" s="117" t="str">
        <f t="shared" si="48"/>
        <v/>
      </c>
      <c r="AK378" s="96" t="str">
        <f t="shared" si="51"/>
        <v/>
      </c>
      <c r="AL378" s="96" t="str" cm="1">
        <f t="array" ref="AL378">IF(OR($D378="",$AK378="",N($AK378)&lt;=0),"",IFERROR(MATCH(1,INDEX(('2_Review &amp; Audit'!$F$6:$F$505=$A378)*('2_Review &amp; Audit'!$I$6:$I$505&gt;=$E378-30)*('2_Review &amp; Audit'!$I$6:$I$505&lt;=$E378+30)*('2_Review &amp; Audit'!$R$6:$R$505&gt;0)*(ROW('2_Review &amp; Audit'!$R$6:$R$505)&gt;$AC378),0),0)+5,""))</f>
        <v/>
      </c>
      <c r="AM378" s="96" t="str">
        <f>IF($AL378="","",INDEX('2_Review &amp; Audit'!$H:$H,$AL378))</f>
        <v/>
      </c>
      <c r="AN378" s="108" t="str">
        <f>IF($AL378="","",INDEX('2_Review &amp; Audit'!$I:$I,$AL378))</f>
        <v/>
      </c>
      <c r="AO378" s="96" t="str">
        <f>IF($AL378="","",MAX(0,INDEX('2_Review &amp; Audit'!$H:$H,$AL378)-SUMIFS($AP$7:AP377,$AL$7:AL377,$AL378)))</f>
        <v/>
      </c>
      <c r="AP378" s="96" t="str">
        <f>IF(OR($D378="",$AK378="",$AO378=""),"",MIN($AK378,$AO378))</f>
        <v/>
      </c>
      <c r="AQ378" s="117" t="str">
        <f>IF($AP378="","",$AP378*$G378)</f>
        <v/>
      </c>
      <c r="AR378" s="117" t="str">
        <f>IF($AL378="","",$H378-IF($P378="",0,$P378)-IF($Y378="",0,$Y378)-IF($AH378="",0,$AH378)-IF($AQ378="",0,$AQ378))</f>
        <v/>
      </c>
      <c r="AS378" s="117" t="str">
        <f t="shared" si="52"/>
        <v/>
      </c>
      <c r="AT378" s="96" t="str">
        <f t="shared" si="53"/>
        <v/>
      </c>
      <c r="AU378" s="96"/>
    </row>
    <row r="379" spans="1:47" ht="12.75" customHeight="1" x14ac:dyDescent="0.2">
      <c r="A379" s="96" t="str">
        <f>IFERROR(INDEX('2_Review &amp; Audit'!$F$6:$F$505,MATCH(ROW()-5,'2_Review &amp; Audit'!$AC$6:$AC$505,0)),"")</f>
        <v/>
      </c>
      <c r="B379" s="96" t="str">
        <f>IF($A379="","",INDEX('2_Review &amp; Audit'!$C$6:$C$505,MATCH(ROW()-5,'2_Review &amp; Audit'!$AC$6:$AC$505,0)))</f>
        <v/>
      </c>
      <c r="C379" s="96" t="str">
        <f>IF($A379="","",INDEX('2_Review &amp; Audit'!$D$6:$D$505,MATCH(ROW()-5,'2_Review &amp; Audit'!$AC$6:$AC$505,0)))</f>
        <v/>
      </c>
      <c r="D379" s="114" t="str">
        <f>IF($A379="","",INDEX('2_Review &amp; Audit'!$H$6:$H$505,MATCH(ROW()-5,'2_Review &amp; Audit'!$AC$6:$AC$505,0)))</f>
        <v/>
      </c>
      <c r="E379" s="108" t="str">
        <f>IF($A379="","",INDEX('2_Review &amp; Audit'!$M$6:$M$505,MATCH(ROW()-5,'2_Review &amp; Audit'!$AC$6:$AC$505,0)))</f>
        <v/>
      </c>
      <c r="F379" s="109" t="str">
        <f>IF($A379="","",IF(INDEX('2_Review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79" s="142" t="str">
        <f>IF(OR($A379="",$F379=0),"",ABS(INDEX('2_Review &amp; Audit'!$Q$6:$Q$505,MATCH(ROW()-5,'2_Review &amp; Audit'!$AC$6:$AC$505,0))/$F379))</f>
        <v/>
      </c>
      <c r="H379" s="142" t="str">
        <f>IF($A379="","",ABS(INDEX('2_Review &amp; Audit'!$Q$6:$Q$505,MATCH(ROW()-5,'2_Review &amp; Audit'!$AC$6:$AC$505,0))))</f>
        <v/>
      </c>
      <c r="I379" s="96" t="str">
        <f>IF($A379="","",INDEX('2_Review &amp; Audit'!$Y$6:$Y$505,MATCH(ROW()-5,'2_Review &amp; Audit'!$AC$6:$AC$505,0)))</f>
        <v/>
      </c>
      <c r="J379" s="110" t="str">
        <f>IF($A379="","",IFERROR(MATCH(ROW()-5,'2_Review &amp; Audit'!$AC$6:$AC$505,0)+5,""))</f>
        <v/>
      </c>
      <c r="K379" s="96" t="str" cm="1">
        <f t="array" ref="K379">IF($A379="","",IF($AU379&lt;&gt;"",IFERROR(MATCH($AU379,'2_Review &amp; Audit'!$H$6:$H$505,0)+5,""),IFERROR(MATCH(1,INDEX(('2_Review &amp; Audit'!$F$6:$F$505=$A379)*('2_Review &amp; Audit'!$I$6:$I$505&gt;=$E379-30)*('2_Review &amp; Audit'!$I$6:$I$505&lt;=$E379+30)*('2_Review &amp; Audit'!$R$6:$R$505&gt;0),0),0)+5,"")))</f>
        <v/>
      </c>
      <c r="L379" s="110" t="str" cm="1">
        <f t="array" ref="L379">IF($K379="","",INDEX('2_Review &amp; Audit'!$H:$H,$K379))</f>
        <v/>
      </c>
      <c r="M379" s="111" t="str">
        <f>IF($K379="","",INDEX('2_Review &amp; Audit'!$I:$I,$K379))</f>
        <v/>
      </c>
      <c r="N379" s="109" t="str" cm="1">
        <f t="array" ref="N379">IF($K379="","",MAX(0,INDEX('2_Review &amp; Audit'!$R:$R,$K379)-SUMIFS($O$7:O378,$K$7:K378,$K379)))</f>
        <v/>
      </c>
      <c r="O379" s="109" t="str">
        <f>IF(OR($K379="",$N379="",$F379=""),"",MIN($F379,$N379))</f>
        <v/>
      </c>
      <c r="P379" s="112" t="str">
        <f>IF($O379="","",$O379*$G379)</f>
        <v/>
      </c>
      <c r="Q379" s="112" t="str">
        <f>IF($M379="","",$H379-IF($P379="",0,$P379)-IF($Y379="",0,$Y379)-IF($AH379="",0,$AH379)-IF($AQ379="",0,$AQ379))</f>
        <v/>
      </c>
      <c r="R379" s="112" t="str">
        <f t="shared" si="49"/>
        <v/>
      </c>
      <c r="S379" s="96" t="str">
        <f>IF($M379="","",MAX(0,N($F379)-N($O379)))</f>
        <v/>
      </c>
      <c r="T379" s="96" t="str" cm="1">
        <f t="array" ref="T379">IF(OR($D379="",$S379="",N($S379)&lt;=0),"",IFERROR(MATCH(1,INDEX(('2_Review &amp; Audit'!$F$6:$F$505=$A379)*('2_Review &amp; Audit'!$I$6:$I$505&gt;=$E379-30)*('2_Review &amp; Audit'!$I$6:$I$505&lt;=$E379+30)*('2_Review &amp; Audit'!$R$6:$R$505&gt;0)*(ROW('2_Review &amp; Audit'!$R$6:$R$505)&gt;$K379),0),0)+5,""))</f>
        <v/>
      </c>
      <c r="U379" s="96" t="str" cm="1">
        <f t="array" ref="U379">IF($T379="","",INDEX('2_Review &amp; Audit'!$H:$H,$T379))</f>
        <v/>
      </c>
      <c r="V379" s="96" t="str">
        <f t="array" ref="V379">IF($T379="","",INDEX('2_Review &amp; Audit'!$I:$I,$T379))</f>
        <v/>
      </c>
      <c r="W379" s="96" t="str">
        <f t="array" ref="W379">IF($T379="","",MAX(0,INDEX('2_Review &amp; Audit'!$H:$H,$T379)-SUMIFS($X$7:X378,$T$7:T378,$T379)))</f>
        <v/>
      </c>
      <c r="X379" s="96" t="str">
        <f t="shared" si="46"/>
        <v/>
      </c>
      <c r="Y379" s="117" t="str">
        <f>IF($X379="","",$X379*$G379)</f>
        <v/>
      </c>
      <c r="Z379" s="117" t="str">
        <f>IF($T379="","",$H379-IF($P379="",0,$P379)-IF($Y379="",0,$Y379))</f>
        <v/>
      </c>
      <c r="AA379" s="117" t="str">
        <f t="shared" si="47"/>
        <v/>
      </c>
      <c r="AB379" s="96" t="str">
        <f t="shared" si="50"/>
        <v/>
      </c>
      <c r="AC379" s="96" t="str">
        <f>IF(OR($D379="",$AB379="",N($AB379)&lt;=0),"",IFERROR(MATCH(1,INDEX(('2_Review &amp; Audit'!$F$6:$F$505=$A379)*('2_Review &amp; Audit'!$I$6:$I$505&gt;=$E379-30)*('2_Review &amp; Audit'!$I$6:$I$505&lt;=$E379+30)*('2_Review &amp; Audit'!$R$6:$R$505&gt;0)*(ROW('2_Review &amp; Audit'!$R$6:$R$505)&gt;$T379),0),0)+5,""))</f>
        <v/>
      </c>
      <c r="AD379" s="96" t="str" cm="1">
        <f t="array" ref="AD379">IF($AC379="","",INDEX('2_Review &amp; Audit'!$H:$H,$AC379))</f>
        <v/>
      </c>
      <c r="AE379" s="96" t="str">
        <f>IF($AC379="","",INDEX('2_Review &amp; Audit'!$I:$I,$AC379))</f>
        <v/>
      </c>
      <c r="AF379" s="96" t="str">
        <f>IF($AC379="","",MAX(0,INDEX('2_Review &amp; Audit'!$H:$H,$AC379)-SUMIFS($AG$7:AG378,$AC$7:AC378,$AC379)))</f>
        <v/>
      </c>
      <c r="AG379" s="96" t="str">
        <f>IF(OR($D379="",$AB379="",$AF379=""),"",MIN($AB379,$AF379))</f>
        <v/>
      </c>
      <c r="AH379" s="117" t="str">
        <f>IF($AG379="","",$AG379*$G379)</f>
        <v/>
      </c>
      <c r="AI379" s="117" t="str">
        <f>IF($AC379="","",$H379-IF($P379="",0,$P379)-IF($Y379="",0,$Y379)-IF($AH379="",0,$AH379))</f>
        <v/>
      </c>
      <c r="AJ379" s="117" t="str">
        <f t="shared" si="48"/>
        <v/>
      </c>
      <c r="AK379" s="96" t="str">
        <f t="shared" si="51"/>
        <v/>
      </c>
      <c r="AL379" s="96" t="str" cm="1">
        <f t="array" ref="AL379">IF(OR($D379="",$AK379="",N($AK379)&lt;=0),"",IFERROR(MATCH(1,INDEX(('2_Review &amp; Audit'!$F$6:$F$505=$A379)*('2_Review &amp; Audit'!$I$6:$I$505&gt;=$E379-30)*('2_Review &amp; Audit'!$I$6:$I$505&lt;=$E379+30)*('2_Review &amp; Audit'!$R$6:$R$505&gt;0)*(ROW('2_Review &amp; Audit'!$R$6:$R$505)&gt;$AC379),0),0)+5,""))</f>
        <v/>
      </c>
      <c r="AM379" s="96" t="str">
        <f>IF($AL379="","",INDEX('2_Review &amp; Audit'!$H:$H,$AL379))</f>
        <v/>
      </c>
      <c r="AN379" s="108" t="str">
        <f>IF($AL379="","",INDEX('2_Review &amp; Audit'!$I:$I,$AL379))</f>
        <v/>
      </c>
      <c r="AO379" s="96" t="str">
        <f>IF($AL379="","",MAX(0,INDEX('2_Review &amp; Audit'!$H:$H,$AL379)-SUMIFS($AP$7:AP378,$AL$7:AL378,$AL379)))</f>
        <v/>
      </c>
      <c r="AP379" s="96" t="str">
        <f>IF(OR($D379="",$AK379="",$AO379=""),"",MIN($AK379,$AO379))</f>
        <v/>
      </c>
      <c r="AQ379" s="117" t="str">
        <f>IF($AP379="","",$AP379*$G379)</f>
        <v/>
      </c>
      <c r="AR379" s="117" t="str">
        <f>IF($AL379="","",$H379-IF($P379="",0,$P379)-IF($Y379="",0,$Y379)-IF($AH379="",0,$AH379)-IF($AQ379="",0,$AQ379))</f>
        <v/>
      </c>
      <c r="AS379" s="117" t="str">
        <f t="shared" si="52"/>
        <v/>
      </c>
      <c r="AT379" s="96" t="str">
        <f t="shared" si="53"/>
        <v/>
      </c>
      <c r="AU379" s="96"/>
    </row>
    <row r="380" spans="1:47" ht="12.75" customHeight="1" x14ac:dyDescent="0.2">
      <c r="A380" s="96" t="str">
        <f>IFERROR(INDEX('2_Review &amp; Audit'!$F$6:$F$505,MATCH(ROW()-5,'2_Review &amp; Audit'!$AC$6:$AC$505,0)),"")</f>
        <v/>
      </c>
      <c r="B380" s="96" t="str">
        <f>IF($A380="","",INDEX('2_Review &amp; Audit'!$C$6:$C$505,MATCH(ROW()-5,'2_Review &amp; Audit'!$AC$6:$AC$505,0)))</f>
        <v/>
      </c>
      <c r="C380" s="96" t="str">
        <f>IF($A380="","",INDEX('2_Review &amp; Audit'!$D$6:$D$505,MATCH(ROW()-5,'2_Review &amp; Audit'!$AC$6:$AC$505,0)))</f>
        <v/>
      </c>
      <c r="D380" s="114" t="str">
        <f>IF($A380="","",INDEX('2_Review &amp; Audit'!$H$6:$H$505,MATCH(ROW()-5,'2_Review &amp; Audit'!$AC$6:$AC$505,0)))</f>
        <v/>
      </c>
      <c r="E380" s="108" t="str">
        <f>IF($A380="","",INDEX('2_Review &amp; Audit'!$M$6:$M$505,MATCH(ROW()-5,'2_Review &amp; Audit'!$AC$6:$AC$505,0)))</f>
        <v/>
      </c>
      <c r="F380" s="109" t="str">
        <f>IF($A380="","",IF(INDEX('2_Review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80" s="142" t="str">
        <f>IF(OR($A380="",$F380=0),"",ABS(INDEX('2_Review &amp; Audit'!$Q$6:$Q$505,MATCH(ROW()-5,'2_Review &amp; Audit'!$AC$6:$AC$505,0))/$F380))</f>
        <v/>
      </c>
      <c r="H380" s="142" t="str">
        <f>IF($A380="","",ABS(INDEX('2_Review &amp; Audit'!$Q$6:$Q$505,MATCH(ROW()-5,'2_Review &amp; Audit'!$AC$6:$AC$505,0))))</f>
        <v/>
      </c>
      <c r="I380" s="96" t="str">
        <f>IF($A380="","",INDEX('2_Review &amp; Audit'!$Y$6:$Y$505,MATCH(ROW()-5,'2_Review &amp; Audit'!$AC$6:$AC$505,0)))</f>
        <v/>
      </c>
      <c r="J380" s="110" t="str">
        <f>IF($A380="","",IFERROR(MATCH(ROW()-5,'2_Review &amp; Audit'!$AC$6:$AC$505,0)+5,""))</f>
        <v/>
      </c>
      <c r="K380" s="96" t="str" cm="1">
        <f t="array" ref="K380">IF($A380="","",IF($AU380&lt;&gt;"",IFERROR(MATCH($AU380,'2_Review &amp; Audit'!$H$6:$H$505,0)+5,""),IFERROR(MATCH(1,INDEX(('2_Review &amp; Audit'!$F$6:$F$505=$A380)*('2_Review &amp; Audit'!$I$6:$I$505&gt;=$E380-30)*('2_Review &amp; Audit'!$I$6:$I$505&lt;=$E380+30)*('2_Review &amp; Audit'!$R$6:$R$505&gt;0),0),0)+5,"")))</f>
        <v/>
      </c>
      <c r="L380" s="110" t="str" cm="1">
        <f t="array" ref="L380">IF($K380="","",INDEX('2_Review &amp; Audit'!$H:$H,$K380))</f>
        <v/>
      </c>
      <c r="M380" s="111" t="str">
        <f>IF($K380="","",INDEX('2_Review &amp; Audit'!$I:$I,$K380))</f>
        <v/>
      </c>
      <c r="N380" s="109" t="str" cm="1">
        <f t="array" ref="N380">IF($K380="","",MAX(0,INDEX('2_Review &amp; Audit'!$R:$R,$K380)-SUMIFS($O$7:O379,$K$7:K379,$K380)))</f>
        <v/>
      </c>
      <c r="O380" s="109" t="str">
        <f>IF(OR($K380="",$N380="",$F380=""),"",MIN($F380,$N380))</f>
        <v/>
      </c>
      <c r="P380" s="112" t="str">
        <f>IF($O380="","",$O380*$G380)</f>
        <v/>
      </c>
      <c r="Q380" s="112" t="str">
        <f>IF($M380="","",$H380-IF($P380="",0,$P380)-IF($Y380="",0,$Y380)-IF($AH380="",0,$AH380)-IF($AQ380="",0,$AQ380))</f>
        <v/>
      </c>
      <c r="R380" s="112" t="str">
        <f t="shared" si="49"/>
        <v/>
      </c>
      <c r="S380" s="96" t="str">
        <f>IF($M380="","",MAX(0,N($F380)-N($O380)))</f>
        <v/>
      </c>
      <c r="T380" s="96" t="str" cm="1">
        <f t="array" ref="T380">IF(OR($D380="",$S380="",N($S380)&lt;=0),"",IFERROR(MATCH(1,INDEX(('2_Review &amp; Audit'!$F$6:$F$505=$A380)*('2_Review &amp; Audit'!$I$6:$I$505&gt;=$E380-30)*('2_Review &amp; Audit'!$I$6:$I$505&lt;=$E380+30)*('2_Review &amp; Audit'!$R$6:$R$505&gt;0)*(ROW('2_Review &amp; Audit'!$R$6:$R$505)&gt;$K380),0),0)+5,""))</f>
        <v/>
      </c>
      <c r="U380" s="96" t="str" cm="1">
        <f t="array" ref="U380">IF($T380="","",INDEX('2_Review &amp; Audit'!$H:$H,$T380))</f>
        <v/>
      </c>
      <c r="V380" s="96" t="str">
        <f t="array" ref="V380">IF($T380="","",INDEX('2_Review &amp; Audit'!$I:$I,$T380))</f>
        <v/>
      </c>
      <c r="W380" s="96" t="str">
        <f t="array" ref="W380">IF($T380="","",MAX(0,INDEX('2_Review &amp; Audit'!$H:$H,$T380)-SUMIFS($X$7:X379,$T$7:T379,$T380)))</f>
        <v/>
      </c>
      <c r="X380" s="96" t="str">
        <f t="shared" si="46"/>
        <v/>
      </c>
      <c r="Y380" s="117" t="str">
        <f>IF($X380="","",$X380*$G380)</f>
        <v/>
      </c>
      <c r="Z380" s="117" t="str">
        <f>IF($T380="","",$H380-IF($P380="",0,$P380)-IF($Y380="",0,$Y380))</f>
        <v/>
      </c>
      <c r="AA380" s="117" t="str">
        <f t="shared" si="47"/>
        <v/>
      </c>
      <c r="AB380" s="96" t="str">
        <f t="shared" si="50"/>
        <v/>
      </c>
      <c r="AC380" s="96" t="str">
        <f>IF(OR($D380="",$AB380="",N($AB380)&lt;=0),"",IFERROR(MATCH(1,INDEX(('2_Review &amp; Audit'!$F$6:$F$505=$A380)*('2_Review &amp; Audit'!$I$6:$I$505&gt;=$E380-30)*('2_Review &amp; Audit'!$I$6:$I$505&lt;=$E380+30)*('2_Review &amp; Audit'!$R$6:$R$505&gt;0)*(ROW('2_Review &amp; Audit'!$R$6:$R$505)&gt;$T380),0),0)+5,""))</f>
        <v/>
      </c>
      <c r="AD380" s="96" t="str" cm="1">
        <f t="array" ref="AD380">IF($AC380="","",INDEX('2_Review &amp; Audit'!$H:$H,$AC380))</f>
        <v/>
      </c>
      <c r="AE380" s="96" t="str">
        <f>IF($AC380="","",INDEX('2_Review &amp; Audit'!$I:$I,$AC380))</f>
        <v/>
      </c>
      <c r="AF380" s="96" t="str">
        <f>IF($AC380="","",MAX(0,INDEX('2_Review &amp; Audit'!$H:$H,$AC380)-SUMIFS($AG$7:AG379,$AC$7:AC379,$AC380)))</f>
        <v/>
      </c>
      <c r="AG380" s="96" t="str">
        <f>IF(OR($D380="",$AB380="",$AF380=""),"",MIN($AB380,$AF380))</f>
        <v/>
      </c>
      <c r="AH380" s="117" t="str">
        <f>IF($AG380="","",$AG380*$G380)</f>
        <v/>
      </c>
      <c r="AI380" s="117" t="str">
        <f>IF($AC380="","",$H380-IF($P380="",0,$P380)-IF($Y380="",0,$Y380)-IF($AH380="",0,$AH380))</f>
        <v/>
      </c>
      <c r="AJ380" s="117" t="str">
        <f t="shared" si="48"/>
        <v/>
      </c>
      <c r="AK380" s="96" t="str">
        <f t="shared" si="51"/>
        <v/>
      </c>
      <c r="AL380" s="96" t="str" cm="1">
        <f t="array" ref="AL380">IF(OR($D380="",$AK380="",N($AK380)&lt;=0),"",IFERROR(MATCH(1,INDEX(('2_Review &amp; Audit'!$F$6:$F$505=$A380)*('2_Review &amp; Audit'!$I$6:$I$505&gt;=$E380-30)*('2_Review &amp; Audit'!$I$6:$I$505&lt;=$E380+30)*('2_Review &amp; Audit'!$R$6:$R$505&gt;0)*(ROW('2_Review &amp; Audit'!$R$6:$R$505)&gt;$AC380),0),0)+5,""))</f>
        <v/>
      </c>
      <c r="AM380" s="96" t="str">
        <f>IF($AL380="","",INDEX('2_Review &amp; Audit'!$H:$H,$AL380))</f>
        <v/>
      </c>
      <c r="AN380" s="108" t="str">
        <f>IF($AL380="","",INDEX('2_Review &amp; Audit'!$I:$I,$AL380))</f>
        <v/>
      </c>
      <c r="AO380" s="96" t="str">
        <f>IF($AL380="","",MAX(0,INDEX('2_Review &amp; Audit'!$H:$H,$AL380)-SUMIFS($AP$7:AP379,$AL$7:AL379,$AL380)))</f>
        <v/>
      </c>
      <c r="AP380" s="96" t="str">
        <f>IF(OR($D380="",$AK380="",$AO380=""),"",MIN($AK380,$AO380))</f>
        <v/>
      </c>
      <c r="AQ380" s="117" t="str">
        <f>IF($AP380="","",$AP380*$G380)</f>
        <v/>
      </c>
      <c r="AR380" s="117" t="str">
        <f>IF($AL380="","",$H380-IF($P380="",0,$P380)-IF($Y380="",0,$Y380)-IF($AH380="",0,$AH380)-IF($AQ380="",0,$AQ380))</f>
        <v/>
      </c>
      <c r="AS380" s="117" t="str">
        <f t="shared" si="52"/>
        <v/>
      </c>
      <c r="AT380" s="96" t="str">
        <f t="shared" si="53"/>
        <v/>
      </c>
      <c r="AU380" s="96"/>
    </row>
    <row r="381" spans="1:47" ht="12.75" customHeight="1" x14ac:dyDescent="0.2">
      <c r="A381" s="96" t="str">
        <f>IFERROR(INDEX('2_Review &amp; Audit'!$F$6:$F$505,MATCH(ROW()-5,'2_Review &amp; Audit'!$AC$6:$AC$505,0)),"")</f>
        <v/>
      </c>
      <c r="B381" s="96" t="str">
        <f>IF($A381="","",INDEX('2_Review &amp; Audit'!$C$6:$C$505,MATCH(ROW()-5,'2_Review &amp; Audit'!$AC$6:$AC$505,0)))</f>
        <v/>
      </c>
      <c r="C381" s="96" t="str">
        <f>IF($A381="","",INDEX('2_Review &amp; Audit'!$D$6:$D$505,MATCH(ROW()-5,'2_Review &amp; Audit'!$AC$6:$AC$505,0)))</f>
        <v/>
      </c>
      <c r="D381" s="114" t="str">
        <f>IF($A381="","",INDEX('2_Review &amp; Audit'!$H$6:$H$505,MATCH(ROW()-5,'2_Review &amp; Audit'!$AC$6:$AC$505,0)))</f>
        <v/>
      </c>
      <c r="E381" s="108" t="str">
        <f>IF($A381="","",INDEX('2_Review &amp; Audit'!$M$6:$M$505,MATCH(ROW()-5,'2_Review &amp; Audit'!$AC$6:$AC$505,0)))</f>
        <v/>
      </c>
      <c r="F381" s="109" t="str">
        <f>IF($A381="","",IF(INDEX('2_Review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81" s="142" t="str">
        <f>IF(OR($A381="",$F381=0),"",ABS(INDEX('2_Review &amp; Audit'!$Q$6:$Q$505,MATCH(ROW()-5,'2_Review &amp; Audit'!$AC$6:$AC$505,0))/$F381))</f>
        <v/>
      </c>
      <c r="H381" s="142" t="str">
        <f>IF($A381="","",ABS(INDEX('2_Review &amp; Audit'!$Q$6:$Q$505,MATCH(ROW()-5,'2_Review &amp; Audit'!$AC$6:$AC$505,0))))</f>
        <v/>
      </c>
      <c r="I381" s="96" t="str">
        <f>IF($A381="","",INDEX('2_Review &amp; Audit'!$Y$6:$Y$505,MATCH(ROW()-5,'2_Review &amp; Audit'!$AC$6:$AC$505,0)))</f>
        <v/>
      </c>
      <c r="J381" s="110" t="str">
        <f>IF($A381="","",IFERROR(MATCH(ROW()-5,'2_Review &amp; Audit'!$AC$6:$AC$505,0)+5,""))</f>
        <v/>
      </c>
      <c r="K381" s="96" t="str" cm="1">
        <f t="array" ref="K381">IF($A381="","",IF($AU381&lt;&gt;"",IFERROR(MATCH($AU381,'2_Review &amp; Audit'!$H$6:$H$505,0)+5,""),IFERROR(MATCH(1,INDEX(('2_Review &amp; Audit'!$F$6:$F$505=$A381)*('2_Review &amp; Audit'!$I$6:$I$505&gt;=$E381-30)*('2_Review &amp; Audit'!$I$6:$I$505&lt;=$E381+30)*('2_Review &amp; Audit'!$R$6:$R$505&gt;0),0),0)+5,"")))</f>
        <v/>
      </c>
      <c r="L381" s="110" t="str" cm="1">
        <f t="array" ref="L381">IF($K381="","",INDEX('2_Review &amp; Audit'!$H:$H,$K381))</f>
        <v/>
      </c>
      <c r="M381" s="111" t="str">
        <f>IF($K381="","",INDEX('2_Review &amp; Audit'!$I:$I,$K381))</f>
        <v/>
      </c>
      <c r="N381" s="109" t="str" cm="1">
        <f t="array" ref="N381">IF($K381="","",MAX(0,INDEX('2_Review &amp; Audit'!$R:$R,$K381)-SUMIFS($O$7:O380,$K$7:K380,$K381)))</f>
        <v/>
      </c>
      <c r="O381" s="109" t="str">
        <f>IF(OR($K381="",$N381="",$F381=""),"",MIN($F381,$N381))</f>
        <v/>
      </c>
      <c r="P381" s="112" t="str">
        <f>IF($O381="","",$O381*$G381)</f>
        <v/>
      </c>
      <c r="Q381" s="112" t="str">
        <f>IF($M381="","",$H381-IF($P381="",0,$P381)-IF($Y381="",0,$Y381)-IF($AH381="",0,$AH381)-IF($AQ381="",0,$AQ381))</f>
        <v/>
      </c>
      <c r="R381" s="112" t="str">
        <f t="shared" si="49"/>
        <v/>
      </c>
      <c r="S381" s="96" t="str">
        <f>IF($M381="","",MAX(0,N($F381)-N($O381)))</f>
        <v/>
      </c>
      <c r="T381" s="96" t="str" cm="1">
        <f t="array" ref="T381">IF(OR($D381="",$S381="",N($S381)&lt;=0),"",IFERROR(MATCH(1,INDEX(('2_Review &amp; Audit'!$F$6:$F$505=$A381)*('2_Review &amp; Audit'!$I$6:$I$505&gt;=$E381-30)*('2_Review &amp; Audit'!$I$6:$I$505&lt;=$E381+30)*('2_Review &amp; Audit'!$R$6:$R$505&gt;0)*(ROW('2_Review &amp; Audit'!$R$6:$R$505)&gt;$K381),0),0)+5,""))</f>
        <v/>
      </c>
      <c r="U381" s="96" t="str" cm="1">
        <f t="array" ref="U381">IF($T381="","",INDEX('2_Review &amp; Audit'!$H:$H,$T381))</f>
        <v/>
      </c>
      <c r="V381" s="96" t="str">
        <f t="array" ref="V381">IF($T381="","",INDEX('2_Review &amp; Audit'!$I:$I,$T381))</f>
        <v/>
      </c>
      <c r="W381" s="96" t="str">
        <f t="array" ref="W381">IF($T381="","",MAX(0,INDEX('2_Review &amp; Audit'!$H:$H,$T381)-SUMIFS($X$7:X380,$T$7:T380,$T381)))</f>
        <v/>
      </c>
      <c r="X381" s="96" t="str">
        <f t="shared" si="46"/>
        <v/>
      </c>
      <c r="Y381" s="117" t="str">
        <f>IF($X381="","",$X381*$G381)</f>
        <v/>
      </c>
      <c r="Z381" s="117" t="str">
        <f>IF($T381="","",$H381-IF($P381="",0,$P381)-IF($Y381="",0,$Y381))</f>
        <v/>
      </c>
      <c r="AA381" s="117" t="str">
        <f t="shared" si="47"/>
        <v/>
      </c>
      <c r="AB381" s="96" t="str">
        <f t="shared" si="50"/>
        <v/>
      </c>
      <c r="AC381" s="96" t="str">
        <f>IF(OR($D381="",$AB381="",N($AB381)&lt;=0),"",IFERROR(MATCH(1,INDEX(('2_Review &amp; Audit'!$F$6:$F$505=$A381)*('2_Review &amp; Audit'!$I$6:$I$505&gt;=$E381-30)*('2_Review &amp; Audit'!$I$6:$I$505&lt;=$E381+30)*('2_Review &amp; Audit'!$R$6:$R$505&gt;0)*(ROW('2_Review &amp; Audit'!$R$6:$R$505)&gt;$T381),0),0)+5,""))</f>
        <v/>
      </c>
      <c r="AD381" s="96" t="str" cm="1">
        <f t="array" ref="AD381">IF($AC381="","",INDEX('2_Review &amp; Audit'!$H:$H,$AC381))</f>
        <v/>
      </c>
      <c r="AE381" s="96" t="str">
        <f>IF($AC381="","",INDEX('2_Review &amp; Audit'!$I:$I,$AC381))</f>
        <v/>
      </c>
      <c r="AF381" s="96" t="str">
        <f>IF($AC381="","",MAX(0,INDEX('2_Review &amp; Audit'!$H:$H,$AC381)-SUMIFS($AG$7:AG380,$AC$7:AC380,$AC381)))</f>
        <v/>
      </c>
      <c r="AG381" s="96" t="str">
        <f>IF(OR($D381="",$AB381="",$AF381=""),"",MIN($AB381,$AF381))</f>
        <v/>
      </c>
      <c r="AH381" s="117" t="str">
        <f>IF($AG381="","",$AG381*$G381)</f>
        <v/>
      </c>
      <c r="AI381" s="117" t="str">
        <f>IF($AC381="","",$H381-IF($P381="",0,$P381)-IF($Y381="",0,$Y381)-IF($AH381="",0,$AH381))</f>
        <v/>
      </c>
      <c r="AJ381" s="117" t="str">
        <f t="shared" si="48"/>
        <v/>
      </c>
      <c r="AK381" s="96" t="str">
        <f t="shared" si="51"/>
        <v/>
      </c>
      <c r="AL381" s="96" t="str" cm="1">
        <f t="array" ref="AL381">IF(OR($D381="",$AK381="",N($AK381)&lt;=0),"",IFERROR(MATCH(1,INDEX(('2_Review &amp; Audit'!$F$6:$F$505=$A381)*('2_Review &amp; Audit'!$I$6:$I$505&gt;=$E381-30)*('2_Review &amp; Audit'!$I$6:$I$505&lt;=$E381+30)*('2_Review &amp; Audit'!$R$6:$R$505&gt;0)*(ROW('2_Review &amp; Audit'!$R$6:$R$505)&gt;$AC381),0),0)+5,""))</f>
        <v/>
      </c>
      <c r="AM381" s="96" t="str">
        <f>IF($AL381="","",INDEX('2_Review &amp; Audit'!$H:$H,$AL381))</f>
        <v/>
      </c>
      <c r="AN381" s="108" t="str">
        <f>IF($AL381="","",INDEX('2_Review &amp; Audit'!$I:$I,$AL381))</f>
        <v/>
      </c>
      <c r="AO381" s="96" t="str">
        <f>IF($AL381="","",MAX(0,INDEX('2_Review &amp; Audit'!$H:$H,$AL381)-SUMIFS($AP$7:AP380,$AL$7:AL380,$AL381)))</f>
        <v/>
      </c>
      <c r="AP381" s="96" t="str">
        <f>IF(OR($D381="",$AK381="",$AO381=""),"",MIN($AK381,$AO381))</f>
        <v/>
      </c>
      <c r="AQ381" s="117" t="str">
        <f>IF($AP381="","",$AP381*$G381)</f>
        <v/>
      </c>
      <c r="AR381" s="117" t="str">
        <f>IF($AL381="","",$H381-IF($P381="",0,$P381)-IF($Y381="",0,$Y381)-IF($AH381="",0,$AH381)-IF($AQ381="",0,$AQ381))</f>
        <v/>
      </c>
      <c r="AS381" s="117" t="str">
        <f t="shared" si="52"/>
        <v/>
      </c>
      <c r="AT381" s="96" t="str">
        <f t="shared" si="53"/>
        <v/>
      </c>
      <c r="AU381" s="96"/>
    </row>
    <row r="382" spans="1:47" ht="12.75" customHeight="1" x14ac:dyDescent="0.2">
      <c r="A382" s="96" t="str">
        <f>IFERROR(INDEX('2_Review &amp; Audit'!$F$6:$F$505,MATCH(ROW()-5,'2_Review &amp; Audit'!$AC$6:$AC$505,0)),"")</f>
        <v/>
      </c>
      <c r="B382" s="96" t="str">
        <f>IF($A382="","",INDEX('2_Review &amp; Audit'!$C$6:$C$505,MATCH(ROW()-5,'2_Review &amp; Audit'!$AC$6:$AC$505,0)))</f>
        <v/>
      </c>
      <c r="C382" s="96" t="str">
        <f>IF($A382="","",INDEX('2_Review &amp; Audit'!$D$6:$D$505,MATCH(ROW()-5,'2_Review &amp; Audit'!$AC$6:$AC$505,0)))</f>
        <v/>
      </c>
      <c r="D382" s="114" t="str">
        <f>IF($A382="","",INDEX('2_Review &amp; Audit'!$H$6:$H$505,MATCH(ROW()-5,'2_Review &amp; Audit'!$AC$6:$AC$505,0)))</f>
        <v/>
      </c>
      <c r="E382" s="108" t="str">
        <f>IF($A382="","",INDEX('2_Review &amp; Audit'!$M$6:$M$505,MATCH(ROW()-5,'2_Review &amp; Audit'!$AC$6:$AC$505,0)))</f>
        <v/>
      </c>
      <c r="F382" s="109" t="str">
        <f>IF($A382="","",IF(INDEX('2_Review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82" s="142" t="str">
        <f>IF(OR($A382="",$F382=0),"",ABS(INDEX('2_Review &amp; Audit'!$Q$6:$Q$505,MATCH(ROW()-5,'2_Review &amp; Audit'!$AC$6:$AC$505,0))/$F382))</f>
        <v/>
      </c>
      <c r="H382" s="142" t="str">
        <f>IF($A382="","",ABS(INDEX('2_Review &amp; Audit'!$Q$6:$Q$505,MATCH(ROW()-5,'2_Review &amp; Audit'!$AC$6:$AC$505,0))))</f>
        <v/>
      </c>
      <c r="I382" s="96" t="str">
        <f>IF($A382="","",INDEX('2_Review &amp; Audit'!$Y$6:$Y$505,MATCH(ROW()-5,'2_Review &amp; Audit'!$AC$6:$AC$505,0)))</f>
        <v/>
      </c>
      <c r="J382" s="110" t="str">
        <f>IF($A382="","",IFERROR(MATCH(ROW()-5,'2_Review &amp; Audit'!$AC$6:$AC$505,0)+5,""))</f>
        <v/>
      </c>
      <c r="K382" s="96" t="str" cm="1">
        <f t="array" ref="K382">IF($A382="","",IF($AU382&lt;&gt;"",IFERROR(MATCH($AU382,'2_Review &amp; Audit'!$H$6:$H$505,0)+5,""),IFERROR(MATCH(1,INDEX(('2_Review &amp; Audit'!$F$6:$F$505=$A382)*('2_Review &amp; Audit'!$I$6:$I$505&gt;=$E382-30)*('2_Review &amp; Audit'!$I$6:$I$505&lt;=$E382+30)*('2_Review &amp; Audit'!$R$6:$R$505&gt;0),0),0)+5,"")))</f>
        <v/>
      </c>
      <c r="L382" s="110" t="str" cm="1">
        <f t="array" ref="L382">IF($K382="","",INDEX('2_Review &amp; Audit'!$H:$H,$K382))</f>
        <v/>
      </c>
      <c r="M382" s="111" t="str">
        <f>IF($K382="","",INDEX('2_Review &amp; Audit'!$I:$I,$K382))</f>
        <v/>
      </c>
      <c r="N382" s="109" t="str" cm="1">
        <f t="array" ref="N382">IF($K382="","",MAX(0,INDEX('2_Review &amp; Audit'!$R:$R,$K382)-SUMIFS($O$7:O381,$K$7:K381,$K382)))</f>
        <v/>
      </c>
      <c r="O382" s="109" t="str">
        <f>IF(OR($K382="",$N382="",$F382=""),"",MIN($F382,$N382))</f>
        <v/>
      </c>
      <c r="P382" s="112" t="str">
        <f>IF($O382="","",$O382*$G382)</f>
        <v/>
      </c>
      <c r="Q382" s="112" t="str">
        <f>IF($M382="","",$H382-IF($P382="",0,$P382)-IF($Y382="",0,$Y382)-IF($AH382="",0,$AH382)-IF($AQ382="",0,$AQ382))</f>
        <v/>
      </c>
      <c r="R382" s="112" t="str">
        <f t="shared" si="49"/>
        <v/>
      </c>
      <c r="S382" s="96" t="str">
        <f>IF($M382="","",MAX(0,N($F382)-N($O382)))</f>
        <v/>
      </c>
      <c r="T382" s="96" t="str" cm="1">
        <f t="array" ref="T382">IF(OR($D382="",$S382="",N($S382)&lt;=0),"",IFERROR(MATCH(1,INDEX(('2_Review &amp; Audit'!$F$6:$F$505=$A382)*('2_Review &amp; Audit'!$I$6:$I$505&gt;=$E382-30)*('2_Review &amp; Audit'!$I$6:$I$505&lt;=$E382+30)*('2_Review &amp; Audit'!$R$6:$R$505&gt;0)*(ROW('2_Review &amp; Audit'!$R$6:$R$505)&gt;$K382),0),0)+5,""))</f>
        <v/>
      </c>
      <c r="U382" s="96" t="str" cm="1">
        <f t="array" ref="U382">IF($T382="","",INDEX('2_Review &amp; Audit'!$H:$H,$T382))</f>
        <v/>
      </c>
      <c r="V382" s="96" t="str">
        <f t="array" ref="V382">IF($T382="","",INDEX('2_Review &amp; Audit'!$I:$I,$T382))</f>
        <v/>
      </c>
      <c r="W382" s="96" t="str">
        <f t="array" ref="W382">IF($T382="","",MAX(0,INDEX('2_Review &amp; Audit'!$H:$H,$T382)-SUMIFS($X$7:X381,$T$7:T381,$T382)))</f>
        <v/>
      </c>
      <c r="X382" s="96" t="str">
        <f t="shared" si="46"/>
        <v/>
      </c>
      <c r="Y382" s="117" t="str">
        <f>IF($X382="","",$X382*$G382)</f>
        <v/>
      </c>
      <c r="Z382" s="117" t="str">
        <f>IF($T382="","",$H382-IF($P382="",0,$P382)-IF($Y382="",0,$Y382))</f>
        <v/>
      </c>
      <c r="AA382" s="117" t="str">
        <f t="shared" si="47"/>
        <v/>
      </c>
      <c r="AB382" s="96" t="str">
        <f t="shared" si="50"/>
        <v/>
      </c>
      <c r="AC382" s="96" t="str">
        <f>IF(OR($D382="",$AB382="",N($AB382)&lt;=0),"",IFERROR(MATCH(1,INDEX(('2_Review &amp; Audit'!$F$6:$F$505=$A382)*('2_Review &amp; Audit'!$I$6:$I$505&gt;=$E382-30)*('2_Review &amp; Audit'!$I$6:$I$505&lt;=$E382+30)*('2_Review &amp; Audit'!$R$6:$R$505&gt;0)*(ROW('2_Review &amp; Audit'!$R$6:$R$505)&gt;$T382),0),0)+5,""))</f>
        <v/>
      </c>
      <c r="AD382" s="96" t="str" cm="1">
        <f t="array" ref="AD382">IF($AC382="","",INDEX('2_Review &amp; Audit'!$H:$H,$AC382))</f>
        <v/>
      </c>
      <c r="AE382" s="96" t="str">
        <f>IF($AC382="","",INDEX('2_Review &amp; Audit'!$I:$I,$AC382))</f>
        <v/>
      </c>
      <c r="AF382" s="96" t="str">
        <f>IF($AC382="","",MAX(0,INDEX('2_Review &amp; Audit'!$H:$H,$AC382)-SUMIFS($AG$7:AG381,$AC$7:AC381,$AC382)))</f>
        <v/>
      </c>
      <c r="AG382" s="96" t="str">
        <f>IF(OR($D382="",$AB382="",$AF382=""),"",MIN($AB382,$AF382))</f>
        <v/>
      </c>
      <c r="AH382" s="117" t="str">
        <f>IF($AG382="","",$AG382*$G382)</f>
        <v/>
      </c>
      <c r="AI382" s="117" t="str">
        <f>IF($AC382="","",$H382-IF($P382="",0,$P382)-IF($Y382="",0,$Y382)-IF($AH382="",0,$AH382))</f>
        <v/>
      </c>
      <c r="AJ382" s="117" t="str">
        <f t="shared" si="48"/>
        <v/>
      </c>
      <c r="AK382" s="96" t="str">
        <f t="shared" si="51"/>
        <v/>
      </c>
      <c r="AL382" s="96" t="str" cm="1">
        <f t="array" ref="AL382">IF(OR($D382="",$AK382="",N($AK382)&lt;=0),"",IFERROR(MATCH(1,INDEX(('2_Review &amp; Audit'!$F$6:$F$505=$A382)*('2_Review &amp; Audit'!$I$6:$I$505&gt;=$E382-30)*('2_Review &amp; Audit'!$I$6:$I$505&lt;=$E382+30)*('2_Review &amp; Audit'!$R$6:$R$505&gt;0)*(ROW('2_Review &amp; Audit'!$R$6:$R$505)&gt;$AC382),0),0)+5,""))</f>
        <v/>
      </c>
      <c r="AM382" s="96" t="str">
        <f>IF($AL382="","",INDEX('2_Review &amp; Audit'!$H:$H,$AL382))</f>
        <v/>
      </c>
      <c r="AN382" s="108" t="str">
        <f>IF($AL382="","",INDEX('2_Review &amp; Audit'!$I:$I,$AL382))</f>
        <v/>
      </c>
      <c r="AO382" s="96" t="str">
        <f>IF($AL382="","",MAX(0,INDEX('2_Review &amp; Audit'!$H:$H,$AL382)-SUMIFS($AP$7:AP381,$AL$7:AL381,$AL382)))</f>
        <v/>
      </c>
      <c r="AP382" s="96" t="str">
        <f>IF(OR($D382="",$AK382="",$AO382=""),"",MIN($AK382,$AO382))</f>
        <v/>
      </c>
      <c r="AQ382" s="117" t="str">
        <f>IF($AP382="","",$AP382*$G382)</f>
        <v/>
      </c>
      <c r="AR382" s="117" t="str">
        <f>IF($AL382="","",$H382-IF($P382="",0,$P382)-IF($Y382="",0,$Y382)-IF($AH382="",0,$AH382)-IF($AQ382="",0,$AQ382))</f>
        <v/>
      </c>
      <c r="AS382" s="117" t="str">
        <f t="shared" si="52"/>
        <v/>
      </c>
      <c r="AT382" s="96" t="str">
        <f t="shared" si="53"/>
        <v/>
      </c>
      <c r="AU382" s="96"/>
    </row>
    <row r="383" spans="1:47" ht="12.75" customHeight="1" x14ac:dyDescent="0.2">
      <c r="A383" s="96" t="str">
        <f>IFERROR(INDEX('2_Review &amp; Audit'!$F$6:$F$505,MATCH(ROW()-5,'2_Review &amp; Audit'!$AC$6:$AC$505,0)),"")</f>
        <v/>
      </c>
      <c r="B383" s="96" t="str">
        <f>IF($A383="","",INDEX('2_Review &amp; Audit'!$C$6:$C$505,MATCH(ROW()-5,'2_Review &amp; Audit'!$AC$6:$AC$505,0)))</f>
        <v/>
      </c>
      <c r="C383" s="96" t="str">
        <f>IF($A383="","",INDEX('2_Review &amp; Audit'!$D$6:$D$505,MATCH(ROW()-5,'2_Review &amp; Audit'!$AC$6:$AC$505,0)))</f>
        <v/>
      </c>
      <c r="D383" s="114" t="str">
        <f>IF($A383="","",INDEX('2_Review &amp; Audit'!$H$6:$H$505,MATCH(ROW()-5,'2_Review &amp; Audit'!$AC$6:$AC$505,0)))</f>
        <v/>
      </c>
      <c r="E383" s="108" t="str">
        <f>IF($A383="","",INDEX('2_Review &amp; Audit'!$M$6:$M$505,MATCH(ROW()-5,'2_Review &amp; Audit'!$AC$6:$AC$505,0)))</f>
        <v/>
      </c>
      <c r="F383" s="109" t="str">
        <f>IF($A383="","",IF(INDEX('2_Review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83" s="142" t="str">
        <f>IF(OR($A383="",$F383=0),"",ABS(INDEX('2_Review &amp; Audit'!$Q$6:$Q$505,MATCH(ROW()-5,'2_Review &amp; Audit'!$AC$6:$AC$505,0))/$F383))</f>
        <v/>
      </c>
      <c r="H383" s="142" t="str">
        <f>IF($A383="","",ABS(INDEX('2_Review &amp; Audit'!$Q$6:$Q$505,MATCH(ROW()-5,'2_Review &amp; Audit'!$AC$6:$AC$505,0))))</f>
        <v/>
      </c>
      <c r="I383" s="96" t="str">
        <f>IF($A383="","",INDEX('2_Review &amp; Audit'!$Y$6:$Y$505,MATCH(ROW()-5,'2_Review &amp; Audit'!$AC$6:$AC$505,0)))</f>
        <v/>
      </c>
      <c r="J383" s="110" t="str">
        <f>IF($A383="","",IFERROR(MATCH(ROW()-5,'2_Review &amp; Audit'!$AC$6:$AC$505,0)+5,""))</f>
        <v/>
      </c>
      <c r="K383" s="96" t="str" cm="1">
        <f t="array" ref="K383">IF($A383="","",IF($AU383&lt;&gt;"",IFERROR(MATCH($AU383,'2_Review &amp; Audit'!$H$6:$H$505,0)+5,""),IFERROR(MATCH(1,INDEX(('2_Review &amp; Audit'!$F$6:$F$505=$A383)*('2_Review &amp; Audit'!$I$6:$I$505&gt;=$E383-30)*('2_Review &amp; Audit'!$I$6:$I$505&lt;=$E383+30)*('2_Review &amp; Audit'!$R$6:$R$505&gt;0),0),0)+5,"")))</f>
        <v/>
      </c>
      <c r="L383" s="110" t="str" cm="1">
        <f t="array" ref="L383">IF($K383="","",INDEX('2_Review &amp; Audit'!$H:$H,$K383))</f>
        <v/>
      </c>
      <c r="M383" s="111" t="str">
        <f>IF($K383="","",INDEX('2_Review &amp; Audit'!$I:$I,$K383))</f>
        <v/>
      </c>
      <c r="N383" s="109" t="str" cm="1">
        <f t="array" ref="N383">IF($K383="","",MAX(0,INDEX('2_Review &amp; Audit'!$R:$R,$K383)-SUMIFS($O$7:O382,$K$7:K382,$K383)))</f>
        <v/>
      </c>
      <c r="O383" s="109" t="str">
        <f>IF(OR($K383="",$N383="",$F383=""),"",MIN($F383,$N383))</f>
        <v/>
      </c>
      <c r="P383" s="112" t="str">
        <f>IF($O383="","",$O383*$G383)</f>
        <v/>
      </c>
      <c r="Q383" s="112" t="str">
        <f>IF($M383="","",$H383-IF($P383="",0,$P383)-IF($Y383="",0,$Y383)-IF($AH383="",0,$AH383)-IF($AQ383="",0,$AQ383))</f>
        <v/>
      </c>
      <c r="R383" s="112" t="str">
        <f t="shared" si="49"/>
        <v/>
      </c>
      <c r="S383" s="96" t="str">
        <f>IF($M383="","",MAX(0,N($F383)-N($O383)))</f>
        <v/>
      </c>
      <c r="T383" s="96" t="str" cm="1">
        <f t="array" ref="T383">IF(OR($D383="",$S383="",N($S383)&lt;=0),"",IFERROR(MATCH(1,INDEX(('2_Review &amp; Audit'!$F$6:$F$505=$A383)*('2_Review &amp; Audit'!$I$6:$I$505&gt;=$E383-30)*('2_Review &amp; Audit'!$I$6:$I$505&lt;=$E383+30)*('2_Review &amp; Audit'!$R$6:$R$505&gt;0)*(ROW('2_Review &amp; Audit'!$R$6:$R$505)&gt;$K383),0),0)+5,""))</f>
        <v/>
      </c>
      <c r="U383" s="96" t="str" cm="1">
        <f t="array" ref="U383">IF($T383="","",INDEX('2_Review &amp; Audit'!$H:$H,$T383))</f>
        <v/>
      </c>
      <c r="V383" s="96" t="str">
        <f t="array" ref="V383">IF($T383="","",INDEX('2_Review &amp; Audit'!$I:$I,$T383))</f>
        <v/>
      </c>
      <c r="W383" s="96" t="str">
        <f t="array" ref="W383">IF($T383="","",MAX(0,INDEX('2_Review &amp; Audit'!$H:$H,$T383)-SUMIFS($X$7:X382,$T$7:T382,$T383)))</f>
        <v/>
      </c>
      <c r="X383" s="96" t="str">
        <f t="shared" si="46"/>
        <v/>
      </c>
      <c r="Y383" s="117" t="str">
        <f>IF($X383="","",$X383*$G383)</f>
        <v/>
      </c>
      <c r="Z383" s="117" t="str">
        <f>IF($T383="","",$H383-IF($P383="",0,$P383)-IF($Y383="",0,$Y383))</f>
        <v/>
      </c>
      <c r="AA383" s="117" t="str">
        <f t="shared" si="47"/>
        <v/>
      </c>
      <c r="AB383" s="96" t="str">
        <f t="shared" si="50"/>
        <v/>
      </c>
      <c r="AC383" s="96" t="str">
        <f>IF(OR($D383="",$AB383="",N($AB383)&lt;=0),"",IFERROR(MATCH(1,INDEX(('2_Review &amp; Audit'!$F$6:$F$505=$A383)*('2_Review &amp; Audit'!$I$6:$I$505&gt;=$E383-30)*('2_Review &amp; Audit'!$I$6:$I$505&lt;=$E383+30)*('2_Review &amp; Audit'!$R$6:$R$505&gt;0)*(ROW('2_Review &amp; Audit'!$R$6:$R$505)&gt;$T383),0),0)+5,""))</f>
        <v/>
      </c>
      <c r="AD383" s="96" t="str" cm="1">
        <f t="array" ref="AD383">IF($AC383="","",INDEX('2_Review &amp; Audit'!$H:$H,$AC383))</f>
        <v/>
      </c>
      <c r="AE383" s="96" t="str">
        <f>IF($AC383="","",INDEX('2_Review &amp; Audit'!$I:$I,$AC383))</f>
        <v/>
      </c>
      <c r="AF383" s="96" t="str">
        <f>IF($AC383="","",MAX(0,INDEX('2_Review &amp; Audit'!$H:$H,$AC383)-SUMIFS($AG$7:AG382,$AC$7:AC382,$AC383)))</f>
        <v/>
      </c>
      <c r="AG383" s="96" t="str">
        <f>IF(OR($D383="",$AB383="",$AF383=""),"",MIN($AB383,$AF383))</f>
        <v/>
      </c>
      <c r="AH383" s="117" t="str">
        <f>IF($AG383="","",$AG383*$G383)</f>
        <v/>
      </c>
      <c r="AI383" s="117" t="str">
        <f>IF($AC383="","",$H383-IF($P383="",0,$P383)-IF($Y383="",0,$Y383)-IF($AH383="",0,$AH383))</f>
        <v/>
      </c>
      <c r="AJ383" s="117" t="str">
        <f t="shared" si="48"/>
        <v/>
      </c>
      <c r="AK383" s="96" t="str">
        <f t="shared" si="51"/>
        <v/>
      </c>
      <c r="AL383" s="96" t="str" cm="1">
        <f t="array" ref="AL383">IF(OR($D383="",$AK383="",N($AK383)&lt;=0),"",IFERROR(MATCH(1,INDEX(('2_Review &amp; Audit'!$F$6:$F$505=$A383)*('2_Review &amp; Audit'!$I$6:$I$505&gt;=$E383-30)*('2_Review &amp; Audit'!$I$6:$I$505&lt;=$E383+30)*('2_Review &amp; Audit'!$R$6:$R$505&gt;0)*(ROW('2_Review &amp; Audit'!$R$6:$R$505)&gt;$AC383),0),0)+5,""))</f>
        <v/>
      </c>
      <c r="AM383" s="96" t="str">
        <f>IF($AL383="","",INDEX('2_Review &amp; Audit'!$H:$H,$AL383))</f>
        <v/>
      </c>
      <c r="AN383" s="108" t="str">
        <f>IF($AL383="","",INDEX('2_Review &amp; Audit'!$I:$I,$AL383))</f>
        <v/>
      </c>
      <c r="AO383" s="96" t="str">
        <f>IF($AL383="","",MAX(0,INDEX('2_Review &amp; Audit'!$H:$H,$AL383)-SUMIFS($AP$7:AP382,$AL$7:AL382,$AL383)))</f>
        <v/>
      </c>
      <c r="AP383" s="96" t="str">
        <f>IF(OR($D383="",$AK383="",$AO383=""),"",MIN($AK383,$AO383))</f>
        <v/>
      </c>
      <c r="AQ383" s="117" t="str">
        <f>IF($AP383="","",$AP383*$G383)</f>
        <v/>
      </c>
      <c r="AR383" s="117" t="str">
        <f>IF($AL383="","",$H383-IF($P383="",0,$P383)-IF($Y383="",0,$Y383)-IF($AH383="",0,$AH383)-IF($AQ383="",0,$AQ383))</f>
        <v/>
      </c>
      <c r="AS383" s="117" t="str">
        <f t="shared" si="52"/>
        <v/>
      </c>
      <c r="AT383" s="96" t="str">
        <f t="shared" si="53"/>
        <v/>
      </c>
      <c r="AU383" s="96"/>
    </row>
    <row r="384" spans="1:47" ht="12.75" customHeight="1" x14ac:dyDescent="0.2">
      <c r="A384" s="96" t="str">
        <f>IFERROR(INDEX('2_Review &amp; Audit'!$F$6:$F$505,MATCH(ROW()-5,'2_Review &amp; Audit'!$AC$6:$AC$505,0)),"")</f>
        <v/>
      </c>
      <c r="B384" s="96" t="str">
        <f>IF($A384="","",INDEX('2_Review &amp; Audit'!$C$6:$C$505,MATCH(ROW()-5,'2_Review &amp; Audit'!$AC$6:$AC$505,0)))</f>
        <v/>
      </c>
      <c r="C384" s="96" t="str">
        <f>IF($A384="","",INDEX('2_Review &amp; Audit'!$D$6:$D$505,MATCH(ROW()-5,'2_Review &amp; Audit'!$AC$6:$AC$505,0)))</f>
        <v/>
      </c>
      <c r="D384" s="114" t="str">
        <f>IF($A384="","",INDEX('2_Review &amp; Audit'!$H$6:$H$505,MATCH(ROW()-5,'2_Review &amp; Audit'!$AC$6:$AC$505,0)))</f>
        <v/>
      </c>
      <c r="E384" s="108" t="str">
        <f>IF($A384="","",INDEX('2_Review &amp; Audit'!$M$6:$M$505,MATCH(ROW()-5,'2_Review &amp; Audit'!$AC$6:$AC$505,0)))</f>
        <v/>
      </c>
      <c r="F384" s="109" t="str">
        <f>IF($A384="","",IF(INDEX('2_Review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84" s="142" t="str">
        <f>IF(OR($A384="",$F384=0),"",ABS(INDEX('2_Review &amp; Audit'!$Q$6:$Q$505,MATCH(ROW()-5,'2_Review &amp; Audit'!$AC$6:$AC$505,0))/$F384))</f>
        <v/>
      </c>
      <c r="H384" s="142" t="str">
        <f>IF($A384="","",ABS(INDEX('2_Review &amp; Audit'!$Q$6:$Q$505,MATCH(ROW()-5,'2_Review &amp; Audit'!$AC$6:$AC$505,0))))</f>
        <v/>
      </c>
      <c r="I384" s="96" t="str">
        <f>IF($A384="","",INDEX('2_Review &amp; Audit'!$Y$6:$Y$505,MATCH(ROW()-5,'2_Review &amp; Audit'!$AC$6:$AC$505,0)))</f>
        <v/>
      </c>
      <c r="J384" s="110" t="str">
        <f>IF($A384="","",IFERROR(MATCH(ROW()-5,'2_Review &amp; Audit'!$AC$6:$AC$505,0)+5,""))</f>
        <v/>
      </c>
      <c r="K384" s="96" t="str" cm="1">
        <f t="array" ref="K384">IF($A384="","",IF($AU384&lt;&gt;"",IFERROR(MATCH($AU384,'2_Review &amp; Audit'!$H$6:$H$505,0)+5,""),IFERROR(MATCH(1,INDEX(('2_Review &amp; Audit'!$F$6:$F$505=$A384)*('2_Review &amp; Audit'!$I$6:$I$505&gt;=$E384-30)*('2_Review &amp; Audit'!$I$6:$I$505&lt;=$E384+30)*('2_Review &amp; Audit'!$R$6:$R$505&gt;0),0),0)+5,"")))</f>
        <v/>
      </c>
      <c r="L384" s="110" t="str" cm="1">
        <f t="array" ref="L384">IF($K384="","",INDEX('2_Review &amp; Audit'!$H:$H,$K384))</f>
        <v/>
      </c>
      <c r="M384" s="111" t="str">
        <f>IF($K384="","",INDEX('2_Review &amp; Audit'!$I:$I,$K384))</f>
        <v/>
      </c>
      <c r="N384" s="109" t="str" cm="1">
        <f t="array" ref="N384">IF($K384="","",MAX(0,INDEX('2_Review &amp; Audit'!$R:$R,$K384)-SUMIFS($O$7:O383,$K$7:K383,$K384)))</f>
        <v/>
      </c>
      <c r="O384" s="109" t="str">
        <f>IF(OR($K384="",$N384="",$F384=""),"",MIN($F384,$N384))</f>
        <v/>
      </c>
      <c r="P384" s="112" t="str">
        <f>IF($O384="","",$O384*$G384)</f>
        <v/>
      </c>
      <c r="Q384" s="112" t="str">
        <f>IF($M384="","",$H384-IF($P384="",0,$P384)-IF($Y384="",0,$Y384)-IF($AH384="",0,$AH384)-IF($AQ384="",0,$AQ384))</f>
        <v/>
      </c>
      <c r="R384" s="112" t="str">
        <f t="shared" si="49"/>
        <v/>
      </c>
      <c r="S384" s="96" t="str">
        <f>IF($M384="","",MAX(0,N($F384)-N($O384)))</f>
        <v/>
      </c>
      <c r="T384" s="96" t="str" cm="1">
        <f t="array" ref="T384">IF(OR($D384="",$S384="",N($S384)&lt;=0),"",IFERROR(MATCH(1,INDEX(('2_Review &amp; Audit'!$F$6:$F$505=$A384)*('2_Review &amp; Audit'!$I$6:$I$505&gt;=$E384-30)*('2_Review &amp; Audit'!$I$6:$I$505&lt;=$E384+30)*('2_Review &amp; Audit'!$R$6:$R$505&gt;0)*(ROW('2_Review &amp; Audit'!$R$6:$R$505)&gt;$K384),0),0)+5,""))</f>
        <v/>
      </c>
      <c r="U384" s="96" t="str" cm="1">
        <f t="array" ref="U384">IF($T384="","",INDEX('2_Review &amp; Audit'!$H:$H,$T384))</f>
        <v/>
      </c>
      <c r="V384" s="96" t="str">
        <f t="array" ref="V384">IF($T384="","",INDEX('2_Review &amp; Audit'!$I:$I,$T384))</f>
        <v/>
      </c>
      <c r="W384" s="96" t="str">
        <f t="array" ref="W384">IF($T384="","",MAX(0,INDEX('2_Review &amp; Audit'!$H:$H,$T384)-SUMIFS($X$7:X383,$T$7:T383,$T384)))</f>
        <v/>
      </c>
      <c r="X384" s="96" t="str">
        <f t="shared" si="46"/>
        <v/>
      </c>
      <c r="Y384" s="117" t="str">
        <f>IF($X384="","",$X384*$G384)</f>
        <v/>
      </c>
      <c r="Z384" s="117" t="str">
        <f>IF($T384="","",$H384-IF($P384="",0,$P384)-IF($Y384="",0,$Y384))</f>
        <v/>
      </c>
      <c r="AA384" s="117" t="str">
        <f t="shared" si="47"/>
        <v/>
      </c>
      <c r="AB384" s="96" t="str">
        <f t="shared" si="50"/>
        <v/>
      </c>
      <c r="AC384" s="96" t="str">
        <f>IF(OR($D384="",$AB384="",N($AB384)&lt;=0),"",IFERROR(MATCH(1,INDEX(('2_Review &amp; Audit'!$F$6:$F$505=$A384)*('2_Review &amp; Audit'!$I$6:$I$505&gt;=$E384-30)*('2_Review &amp; Audit'!$I$6:$I$505&lt;=$E384+30)*('2_Review &amp; Audit'!$R$6:$R$505&gt;0)*(ROW('2_Review &amp; Audit'!$R$6:$R$505)&gt;$T384),0),0)+5,""))</f>
        <v/>
      </c>
      <c r="AD384" s="96" t="str" cm="1">
        <f t="array" ref="AD384">IF($AC384="","",INDEX('2_Review &amp; Audit'!$H:$H,$AC384))</f>
        <v/>
      </c>
      <c r="AE384" s="96" t="str">
        <f>IF($AC384="","",INDEX('2_Review &amp; Audit'!$I:$I,$AC384))</f>
        <v/>
      </c>
      <c r="AF384" s="96" t="str">
        <f>IF($AC384="","",MAX(0,INDEX('2_Review &amp; Audit'!$H:$H,$AC384)-SUMIFS($AG$7:AG383,$AC$7:AC383,$AC384)))</f>
        <v/>
      </c>
      <c r="AG384" s="96" t="str">
        <f>IF(OR($D384="",$AB384="",$AF384=""),"",MIN($AB384,$AF384))</f>
        <v/>
      </c>
      <c r="AH384" s="117" t="str">
        <f>IF($AG384="","",$AG384*$G384)</f>
        <v/>
      </c>
      <c r="AI384" s="117" t="str">
        <f>IF($AC384="","",$H384-IF($P384="",0,$P384)-IF($Y384="",0,$Y384)-IF($AH384="",0,$AH384))</f>
        <v/>
      </c>
      <c r="AJ384" s="117" t="str">
        <f t="shared" si="48"/>
        <v/>
      </c>
      <c r="AK384" s="96" t="str">
        <f t="shared" si="51"/>
        <v/>
      </c>
      <c r="AL384" s="96" t="str" cm="1">
        <f t="array" ref="AL384">IF(OR($D384="",$AK384="",N($AK384)&lt;=0),"",IFERROR(MATCH(1,INDEX(('2_Review &amp; Audit'!$F$6:$F$505=$A384)*('2_Review &amp; Audit'!$I$6:$I$505&gt;=$E384-30)*('2_Review &amp; Audit'!$I$6:$I$505&lt;=$E384+30)*('2_Review &amp; Audit'!$R$6:$R$505&gt;0)*(ROW('2_Review &amp; Audit'!$R$6:$R$505)&gt;$AC384),0),0)+5,""))</f>
        <v/>
      </c>
      <c r="AM384" s="96" t="str">
        <f>IF($AL384="","",INDEX('2_Review &amp; Audit'!$H:$H,$AL384))</f>
        <v/>
      </c>
      <c r="AN384" s="108" t="str">
        <f>IF($AL384="","",INDEX('2_Review &amp; Audit'!$I:$I,$AL384))</f>
        <v/>
      </c>
      <c r="AO384" s="96" t="str">
        <f>IF($AL384="","",MAX(0,INDEX('2_Review &amp; Audit'!$H:$H,$AL384)-SUMIFS($AP$7:AP383,$AL$7:AL383,$AL384)))</f>
        <v/>
      </c>
      <c r="AP384" s="96" t="str">
        <f>IF(OR($D384="",$AK384="",$AO384=""),"",MIN($AK384,$AO384))</f>
        <v/>
      </c>
      <c r="AQ384" s="117" t="str">
        <f>IF($AP384="","",$AP384*$G384)</f>
        <v/>
      </c>
      <c r="AR384" s="117" t="str">
        <f>IF($AL384="","",$H384-IF($P384="",0,$P384)-IF($Y384="",0,$Y384)-IF($AH384="",0,$AH384)-IF($AQ384="",0,$AQ384))</f>
        <v/>
      </c>
      <c r="AS384" s="117" t="str">
        <f t="shared" si="52"/>
        <v/>
      </c>
      <c r="AT384" s="96" t="str">
        <f t="shared" si="53"/>
        <v/>
      </c>
      <c r="AU384" s="96"/>
    </row>
    <row r="385" spans="1:47" ht="12.75" customHeight="1" x14ac:dyDescent="0.2">
      <c r="A385" s="96" t="str">
        <f>IFERROR(INDEX('2_Review &amp; Audit'!$F$6:$F$505,MATCH(ROW()-5,'2_Review &amp; Audit'!$AC$6:$AC$505,0)),"")</f>
        <v/>
      </c>
      <c r="B385" s="96" t="str">
        <f>IF($A385="","",INDEX('2_Review &amp; Audit'!$C$6:$C$505,MATCH(ROW()-5,'2_Review &amp; Audit'!$AC$6:$AC$505,0)))</f>
        <v/>
      </c>
      <c r="C385" s="96" t="str">
        <f>IF($A385="","",INDEX('2_Review &amp; Audit'!$D$6:$D$505,MATCH(ROW()-5,'2_Review &amp; Audit'!$AC$6:$AC$505,0)))</f>
        <v/>
      </c>
      <c r="D385" s="114" t="str">
        <f>IF($A385="","",INDEX('2_Review &amp; Audit'!$H$6:$H$505,MATCH(ROW()-5,'2_Review &amp; Audit'!$AC$6:$AC$505,0)))</f>
        <v/>
      </c>
      <c r="E385" s="108" t="str">
        <f>IF($A385="","",INDEX('2_Review &amp; Audit'!$M$6:$M$505,MATCH(ROW()-5,'2_Review &amp; Audit'!$AC$6:$AC$505,0)))</f>
        <v/>
      </c>
      <c r="F385" s="109" t="str">
        <f>IF($A385="","",IF(INDEX('2_Review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85" s="142" t="str">
        <f>IF(OR($A385="",$F385=0),"",ABS(INDEX('2_Review &amp; Audit'!$Q$6:$Q$505,MATCH(ROW()-5,'2_Review &amp; Audit'!$AC$6:$AC$505,0))/$F385))</f>
        <v/>
      </c>
      <c r="H385" s="142" t="str">
        <f>IF($A385="","",ABS(INDEX('2_Review &amp; Audit'!$Q$6:$Q$505,MATCH(ROW()-5,'2_Review &amp; Audit'!$AC$6:$AC$505,0))))</f>
        <v/>
      </c>
      <c r="I385" s="96" t="str">
        <f>IF($A385="","",INDEX('2_Review &amp; Audit'!$Y$6:$Y$505,MATCH(ROW()-5,'2_Review &amp; Audit'!$AC$6:$AC$505,0)))</f>
        <v/>
      </c>
      <c r="J385" s="110" t="str">
        <f>IF($A385="","",IFERROR(MATCH(ROW()-5,'2_Review &amp; Audit'!$AC$6:$AC$505,0)+5,""))</f>
        <v/>
      </c>
      <c r="K385" s="96" t="str" cm="1">
        <f t="array" ref="K385">IF($A385="","",IF($AU385&lt;&gt;"",IFERROR(MATCH($AU385,'2_Review &amp; Audit'!$H$6:$H$505,0)+5,""),IFERROR(MATCH(1,INDEX(('2_Review &amp; Audit'!$F$6:$F$505=$A385)*('2_Review &amp; Audit'!$I$6:$I$505&gt;=$E385-30)*('2_Review &amp; Audit'!$I$6:$I$505&lt;=$E385+30)*('2_Review &amp; Audit'!$R$6:$R$505&gt;0),0),0)+5,"")))</f>
        <v/>
      </c>
      <c r="L385" s="110" t="str" cm="1">
        <f t="array" ref="L385">IF($K385="","",INDEX('2_Review &amp; Audit'!$H:$H,$K385))</f>
        <v/>
      </c>
      <c r="M385" s="111" t="str">
        <f>IF($K385="","",INDEX('2_Review &amp; Audit'!$I:$I,$K385))</f>
        <v/>
      </c>
      <c r="N385" s="109" t="str" cm="1">
        <f t="array" ref="N385">IF($K385="","",MAX(0,INDEX('2_Review &amp; Audit'!$R:$R,$K385)-SUMIFS($O$7:O384,$K$7:K384,$K385)))</f>
        <v/>
      </c>
      <c r="O385" s="109" t="str">
        <f>IF(OR($K385="",$N385="",$F385=""),"",MIN($F385,$N385))</f>
        <v/>
      </c>
      <c r="P385" s="112" t="str">
        <f>IF($O385="","",$O385*$G385)</f>
        <v/>
      </c>
      <c r="Q385" s="112" t="str">
        <f>IF($M385="","",$H385-IF($P385="",0,$P385)-IF($Y385="",0,$Y385)-IF($AH385="",0,$AH385)-IF($AQ385="",0,$AQ385))</f>
        <v/>
      </c>
      <c r="R385" s="112" t="str">
        <f t="shared" si="49"/>
        <v/>
      </c>
      <c r="S385" s="96" t="str">
        <f>IF($M385="","",MAX(0,N($F385)-N($O385)))</f>
        <v/>
      </c>
      <c r="T385" s="96" t="str" cm="1">
        <f t="array" ref="T385">IF(OR($D385="",$S385="",N($S385)&lt;=0),"",IFERROR(MATCH(1,INDEX(('2_Review &amp; Audit'!$F$6:$F$505=$A385)*('2_Review &amp; Audit'!$I$6:$I$505&gt;=$E385-30)*('2_Review &amp; Audit'!$I$6:$I$505&lt;=$E385+30)*('2_Review &amp; Audit'!$R$6:$R$505&gt;0)*(ROW('2_Review &amp; Audit'!$R$6:$R$505)&gt;$K385),0),0)+5,""))</f>
        <v/>
      </c>
      <c r="U385" s="96" t="str" cm="1">
        <f t="array" ref="U385">IF($T385="","",INDEX('2_Review &amp; Audit'!$H:$H,$T385))</f>
        <v/>
      </c>
      <c r="V385" s="96" t="str">
        <f t="array" ref="V385">IF($T385="","",INDEX('2_Review &amp; Audit'!$I:$I,$T385))</f>
        <v/>
      </c>
      <c r="W385" s="96" t="str">
        <f t="array" ref="W385">IF($T385="","",MAX(0,INDEX('2_Review &amp; Audit'!$H:$H,$T385)-SUMIFS($X$7:X384,$T$7:T384,$T385)))</f>
        <v/>
      </c>
      <c r="X385" s="96" t="str">
        <f t="shared" si="46"/>
        <v/>
      </c>
      <c r="Y385" s="117" t="str">
        <f>IF($X385="","",$X385*$G385)</f>
        <v/>
      </c>
      <c r="Z385" s="117" t="str">
        <f>IF($T385="","",$H385-IF($P385="",0,$P385)-IF($Y385="",0,$Y385))</f>
        <v/>
      </c>
      <c r="AA385" s="117" t="str">
        <f t="shared" si="47"/>
        <v/>
      </c>
      <c r="AB385" s="96" t="str">
        <f t="shared" si="50"/>
        <v/>
      </c>
      <c r="AC385" s="96" t="str">
        <f>IF(OR($D385="",$AB385="",N($AB385)&lt;=0),"",IFERROR(MATCH(1,INDEX(('2_Review &amp; Audit'!$F$6:$F$505=$A385)*('2_Review &amp; Audit'!$I$6:$I$505&gt;=$E385-30)*('2_Review &amp; Audit'!$I$6:$I$505&lt;=$E385+30)*('2_Review &amp; Audit'!$R$6:$R$505&gt;0)*(ROW('2_Review &amp; Audit'!$R$6:$R$505)&gt;$T385),0),0)+5,""))</f>
        <v/>
      </c>
      <c r="AD385" s="96" t="str" cm="1">
        <f t="array" ref="AD385">IF($AC385="","",INDEX('2_Review &amp; Audit'!$H:$H,$AC385))</f>
        <v/>
      </c>
      <c r="AE385" s="96" t="str">
        <f>IF($AC385="","",INDEX('2_Review &amp; Audit'!$I:$I,$AC385))</f>
        <v/>
      </c>
      <c r="AF385" s="96" t="str">
        <f>IF($AC385="","",MAX(0,INDEX('2_Review &amp; Audit'!$H:$H,$AC385)-SUMIFS($AG$7:AG384,$AC$7:AC384,$AC385)))</f>
        <v/>
      </c>
      <c r="AG385" s="96" t="str">
        <f>IF(OR($D385="",$AB385="",$AF385=""),"",MIN($AB385,$AF385))</f>
        <v/>
      </c>
      <c r="AH385" s="117" t="str">
        <f>IF($AG385="","",$AG385*$G385)</f>
        <v/>
      </c>
      <c r="AI385" s="117" t="str">
        <f>IF($AC385="","",$H385-IF($P385="",0,$P385)-IF($Y385="",0,$Y385)-IF($AH385="",0,$AH385))</f>
        <v/>
      </c>
      <c r="AJ385" s="117" t="str">
        <f t="shared" si="48"/>
        <v/>
      </c>
      <c r="AK385" s="96" t="str">
        <f t="shared" si="51"/>
        <v/>
      </c>
      <c r="AL385" s="96" t="str" cm="1">
        <f t="array" ref="AL385">IF(OR($D385="",$AK385="",N($AK385)&lt;=0),"",IFERROR(MATCH(1,INDEX(('2_Review &amp; Audit'!$F$6:$F$505=$A385)*('2_Review &amp; Audit'!$I$6:$I$505&gt;=$E385-30)*('2_Review &amp; Audit'!$I$6:$I$505&lt;=$E385+30)*('2_Review &amp; Audit'!$R$6:$R$505&gt;0)*(ROW('2_Review &amp; Audit'!$R$6:$R$505)&gt;$AC385),0),0)+5,""))</f>
        <v/>
      </c>
      <c r="AM385" s="96" t="str">
        <f>IF($AL385="","",INDEX('2_Review &amp; Audit'!$H:$H,$AL385))</f>
        <v/>
      </c>
      <c r="AN385" s="108" t="str">
        <f>IF($AL385="","",INDEX('2_Review &amp; Audit'!$I:$I,$AL385))</f>
        <v/>
      </c>
      <c r="AO385" s="96" t="str">
        <f>IF($AL385="","",MAX(0,INDEX('2_Review &amp; Audit'!$H:$H,$AL385)-SUMIFS($AP$7:AP384,$AL$7:AL384,$AL385)))</f>
        <v/>
      </c>
      <c r="AP385" s="96" t="str">
        <f>IF(OR($D385="",$AK385="",$AO385=""),"",MIN($AK385,$AO385))</f>
        <v/>
      </c>
      <c r="AQ385" s="117" t="str">
        <f>IF($AP385="","",$AP385*$G385)</f>
        <v/>
      </c>
      <c r="AR385" s="117" t="str">
        <f>IF($AL385="","",$H385-IF($P385="",0,$P385)-IF($Y385="",0,$Y385)-IF($AH385="",0,$AH385)-IF($AQ385="",0,$AQ385))</f>
        <v/>
      </c>
      <c r="AS385" s="117" t="str">
        <f t="shared" si="52"/>
        <v/>
      </c>
      <c r="AT385" s="96" t="str">
        <f t="shared" si="53"/>
        <v/>
      </c>
      <c r="AU385" s="96"/>
    </row>
    <row r="386" spans="1:47" ht="12.75" customHeight="1" x14ac:dyDescent="0.2">
      <c r="A386" s="96" t="str">
        <f>IFERROR(INDEX('2_Review &amp; Audit'!$F$6:$F$505,MATCH(ROW()-5,'2_Review &amp; Audit'!$AC$6:$AC$505,0)),"")</f>
        <v/>
      </c>
      <c r="B386" s="96" t="str">
        <f>IF($A386="","",INDEX('2_Review &amp; Audit'!$C$6:$C$505,MATCH(ROW()-5,'2_Review &amp; Audit'!$AC$6:$AC$505,0)))</f>
        <v/>
      </c>
      <c r="C386" s="96" t="str">
        <f>IF($A386="","",INDEX('2_Review &amp; Audit'!$D$6:$D$505,MATCH(ROW()-5,'2_Review &amp; Audit'!$AC$6:$AC$505,0)))</f>
        <v/>
      </c>
      <c r="D386" s="114" t="str">
        <f>IF($A386="","",INDEX('2_Review &amp; Audit'!$H$6:$H$505,MATCH(ROW()-5,'2_Review &amp; Audit'!$AC$6:$AC$505,0)))</f>
        <v/>
      </c>
      <c r="E386" s="108" t="str">
        <f>IF($A386="","",INDEX('2_Review &amp; Audit'!$M$6:$M$505,MATCH(ROW()-5,'2_Review &amp; Audit'!$AC$6:$AC$505,0)))</f>
        <v/>
      </c>
      <c r="F386" s="109" t="str">
        <f>IF($A386="","",IF(INDEX('2_Review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86" s="142" t="str">
        <f>IF(OR($A386="",$F386=0),"",ABS(INDEX('2_Review &amp; Audit'!$Q$6:$Q$505,MATCH(ROW()-5,'2_Review &amp; Audit'!$AC$6:$AC$505,0))/$F386))</f>
        <v/>
      </c>
      <c r="H386" s="142" t="str">
        <f>IF($A386="","",ABS(INDEX('2_Review &amp; Audit'!$Q$6:$Q$505,MATCH(ROW()-5,'2_Review &amp; Audit'!$AC$6:$AC$505,0))))</f>
        <v/>
      </c>
      <c r="I386" s="96" t="str">
        <f>IF($A386="","",INDEX('2_Review &amp; Audit'!$Y$6:$Y$505,MATCH(ROW()-5,'2_Review &amp; Audit'!$AC$6:$AC$505,0)))</f>
        <v/>
      </c>
      <c r="J386" s="110" t="str">
        <f>IF($A386="","",IFERROR(MATCH(ROW()-5,'2_Review &amp; Audit'!$AC$6:$AC$505,0)+5,""))</f>
        <v/>
      </c>
      <c r="K386" s="96" t="str" cm="1">
        <f t="array" ref="K386">IF($A386="","",IF($AU386&lt;&gt;"",IFERROR(MATCH($AU386,'2_Review &amp; Audit'!$H$6:$H$505,0)+5,""),IFERROR(MATCH(1,INDEX(('2_Review &amp; Audit'!$F$6:$F$505=$A386)*('2_Review &amp; Audit'!$I$6:$I$505&gt;=$E386-30)*('2_Review &amp; Audit'!$I$6:$I$505&lt;=$E386+30)*('2_Review &amp; Audit'!$R$6:$R$505&gt;0),0),0)+5,"")))</f>
        <v/>
      </c>
      <c r="L386" s="110" t="str" cm="1">
        <f t="array" ref="L386">IF($K386="","",INDEX('2_Review &amp; Audit'!$H:$H,$K386))</f>
        <v/>
      </c>
      <c r="M386" s="111" t="str">
        <f>IF($K386="","",INDEX('2_Review &amp; Audit'!$I:$I,$K386))</f>
        <v/>
      </c>
      <c r="N386" s="109" t="str" cm="1">
        <f t="array" ref="N386">IF($K386="","",MAX(0,INDEX('2_Review &amp; Audit'!$R:$R,$K386)-SUMIFS($O$7:O385,$K$7:K385,$K386)))</f>
        <v/>
      </c>
      <c r="O386" s="109" t="str">
        <f>IF(OR($K386="",$N386="",$F386=""),"",MIN($F386,$N386))</f>
        <v/>
      </c>
      <c r="P386" s="112" t="str">
        <f>IF($O386="","",$O386*$G386)</f>
        <v/>
      </c>
      <c r="Q386" s="112" t="str">
        <f>IF($M386="","",$H386-IF($P386="",0,$P386)-IF($Y386="",0,$Y386)-IF($AH386="",0,$AH386)-IF($AQ386="",0,$AQ386))</f>
        <v/>
      </c>
      <c r="R386" s="112" t="str">
        <f t="shared" si="49"/>
        <v/>
      </c>
      <c r="S386" s="96" t="str">
        <f>IF($M386="","",MAX(0,N($F386)-N($O386)))</f>
        <v/>
      </c>
      <c r="T386" s="96" t="str" cm="1">
        <f t="array" ref="T386">IF(OR($D386="",$S386="",N($S386)&lt;=0),"",IFERROR(MATCH(1,INDEX(('2_Review &amp; Audit'!$F$6:$F$505=$A386)*('2_Review &amp; Audit'!$I$6:$I$505&gt;=$E386-30)*('2_Review &amp; Audit'!$I$6:$I$505&lt;=$E386+30)*('2_Review &amp; Audit'!$R$6:$R$505&gt;0)*(ROW('2_Review &amp; Audit'!$R$6:$R$505)&gt;$K386),0),0)+5,""))</f>
        <v/>
      </c>
      <c r="U386" s="96" t="str" cm="1">
        <f t="array" ref="U386">IF($T386="","",INDEX('2_Review &amp; Audit'!$H:$H,$T386))</f>
        <v/>
      </c>
      <c r="V386" s="96" t="str">
        <f t="array" ref="V386">IF($T386="","",INDEX('2_Review &amp; Audit'!$I:$I,$T386))</f>
        <v/>
      </c>
      <c r="W386" s="96" t="str">
        <f t="array" ref="W386">IF($T386="","",MAX(0,INDEX('2_Review &amp; Audit'!$H:$H,$T386)-SUMIFS($X$7:X385,$T$7:T385,$T386)))</f>
        <v/>
      </c>
      <c r="X386" s="96" t="str">
        <f t="shared" si="46"/>
        <v/>
      </c>
      <c r="Y386" s="117" t="str">
        <f>IF($X386="","",$X386*$G386)</f>
        <v/>
      </c>
      <c r="Z386" s="117" t="str">
        <f>IF($T386="","",$H386-IF($P386="",0,$P386)-IF($Y386="",0,$Y386))</f>
        <v/>
      </c>
      <c r="AA386" s="117" t="str">
        <f t="shared" si="47"/>
        <v/>
      </c>
      <c r="AB386" s="96" t="str">
        <f t="shared" si="50"/>
        <v/>
      </c>
      <c r="AC386" s="96" t="str">
        <f>IF(OR($D386="",$AB386="",N($AB386)&lt;=0),"",IFERROR(MATCH(1,INDEX(('2_Review &amp; Audit'!$F$6:$F$505=$A386)*('2_Review &amp; Audit'!$I$6:$I$505&gt;=$E386-30)*('2_Review &amp; Audit'!$I$6:$I$505&lt;=$E386+30)*('2_Review &amp; Audit'!$R$6:$R$505&gt;0)*(ROW('2_Review &amp; Audit'!$R$6:$R$505)&gt;$T386),0),0)+5,""))</f>
        <v/>
      </c>
      <c r="AD386" s="96" t="str" cm="1">
        <f t="array" ref="AD386">IF($AC386="","",INDEX('2_Review &amp; Audit'!$H:$H,$AC386))</f>
        <v/>
      </c>
      <c r="AE386" s="96" t="str">
        <f>IF($AC386="","",INDEX('2_Review &amp; Audit'!$I:$I,$AC386))</f>
        <v/>
      </c>
      <c r="AF386" s="96" t="str">
        <f>IF($AC386="","",MAX(0,INDEX('2_Review &amp; Audit'!$H:$H,$AC386)-SUMIFS($AG$7:AG385,$AC$7:AC385,$AC386)))</f>
        <v/>
      </c>
      <c r="AG386" s="96" t="str">
        <f>IF(OR($D386="",$AB386="",$AF386=""),"",MIN($AB386,$AF386))</f>
        <v/>
      </c>
      <c r="AH386" s="117" t="str">
        <f>IF($AG386="","",$AG386*$G386)</f>
        <v/>
      </c>
      <c r="AI386" s="117" t="str">
        <f>IF($AC386="","",$H386-IF($P386="",0,$P386)-IF($Y386="",0,$Y386)-IF($AH386="",0,$AH386))</f>
        <v/>
      </c>
      <c r="AJ386" s="117" t="str">
        <f t="shared" si="48"/>
        <v/>
      </c>
      <c r="AK386" s="96" t="str">
        <f t="shared" si="51"/>
        <v/>
      </c>
      <c r="AL386" s="96" t="str" cm="1">
        <f t="array" ref="AL386">IF(OR($D386="",$AK386="",N($AK386)&lt;=0),"",IFERROR(MATCH(1,INDEX(('2_Review &amp; Audit'!$F$6:$F$505=$A386)*('2_Review &amp; Audit'!$I$6:$I$505&gt;=$E386-30)*('2_Review &amp; Audit'!$I$6:$I$505&lt;=$E386+30)*('2_Review &amp; Audit'!$R$6:$R$505&gt;0)*(ROW('2_Review &amp; Audit'!$R$6:$R$505)&gt;$AC386),0),0)+5,""))</f>
        <v/>
      </c>
      <c r="AM386" s="96" t="str">
        <f>IF($AL386="","",INDEX('2_Review &amp; Audit'!$H:$H,$AL386))</f>
        <v/>
      </c>
      <c r="AN386" s="108" t="str">
        <f>IF($AL386="","",INDEX('2_Review &amp; Audit'!$I:$I,$AL386))</f>
        <v/>
      </c>
      <c r="AO386" s="96" t="str">
        <f>IF($AL386="","",MAX(0,INDEX('2_Review &amp; Audit'!$H:$H,$AL386)-SUMIFS($AP$7:AP385,$AL$7:AL385,$AL386)))</f>
        <v/>
      </c>
      <c r="AP386" s="96" t="str">
        <f>IF(OR($D386="",$AK386="",$AO386=""),"",MIN($AK386,$AO386))</f>
        <v/>
      </c>
      <c r="AQ386" s="117" t="str">
        <f>IF($AP386="","",$AP386*$G386)</f>
        <v/>
      </c>
      <c r="AR386" s="117" t="str">
        <f>IF($AL386="","",$H386-IF($P386="",0,$P386)-IF($Y386="",0,$Y386)-IF($AH386="",0,$AH386)-IF($AQ386="",0,$AQ386))</f>
        <v/>
      </c>
      <c r="AS386" s="117" t="str">
        <f t="shared" si="52"/>
        <v/>
      </c>
      <c r="AT386" s="96" t="str">
        <f t="shared" si="53"/>
        <v/>
      </c>
      <c r="AU386" s="96"/>
    </row>
    <row r="387" spans="1:47" ht="12.75" customHeight="1" x14ac:dyDescent="0.2">
      <c r="A387" s="96" t="str">
        <f>IFERROR(INDEX('2_Review &amp; Audit'!$F$6:$F$505,MATCH(ROW()-5,'2_Review &amp; Audit'!$AC$6:$AC$505,0)),"")</f>
        <v/>
      </c>
      <c r="B387" s="96" t="str">
        <f>IF($A387="","",INDEX('2_Review &amp; Audit'!$C$6:$C$505,MATCH(ROW()-5,'2_Review &amp; Audit'!$AC$6:$AC$505,0)))</f>
        <v/>
      </c>
      <c r="C387" s="96" t="str">
        <f>IF($A387="","",INDEX('2_Review &amp; Audit'!$D$6:$D$505,MATCH(ROW()-5,'2_Review &amp; Audit'!$AC$6:$AC$505,0)))</f>
        <v/>
      </c>
      <c r="D387" s="114" t="str">
        <f>IF($A387="","",INDEX('2_Review &amp; Audit'!$H$6:$H$505,MATCH(ROW()-5,'2_Review &amp; Audit'!$AC$6:$AC$505,0)))</f>
        <v/>
      </c>
      <c r="E387" s="108" t="str">
        <f>IF($A387="","",INDEX('2_Review &amp; Audit'!$M$6:$M$505,MATCH(ROW()-5,'2_Review &amp; Audit'!$AC$6:$AC$505,0)))</f>
        <v/>
      </c>
      <c r="F387" s="109" t="str">
        <f>IF($A387="","",IF(INDEX('2_Review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87" s="142" t="str">
        <f>IF(OR($A387="",$F387=0),"",ABS(INDEX('2_Review &amp; Audit'!$Q$6:$Q$505,MATCH(ROW()-5,'2_Review &amp; Audit'!$AC$6:$AC$505,0))/$F387))</f>
        <v/>
      </c>
      <c r="H387" s="142" t="str">
        <f>IF($A387="","",ABS(INDEX('2_Review &amp; Audit'!$Q$6:$Q$505,MATCH(ROW()-5,'2_Review &amp; Audit'!$AC$6:$AC$505,0))))</f>
        <v/>
      </c>
      <c r="I387" s="96" t="str">
        <f>IF($A387="","",INDEX('2_Review &amp; Audit'!$Y$6:$Y$505,MATCH(ROW()-5,'2_Review &amp; Audit'!$AC$6:$AC$505,0)))</f>
        <v/>
      </c>
      <c r="J387" s="110" t="str">
        <f>IF($A387="","",IFERROR(MATCH(ROW()-5,'2_Review &amp; Audit'!$AC$6:$AC$505,0)+5,""))</f>
        <v/>
      </c>
      <c r="K387" s="96" t="str" cm="1">
        <f t="array" ref="K387">IF($A387="","",IF($AU387&lt;&gt;"",IFERROR(MATCH($AU387,'2_Review &amp; Audit'!$H$6:$H$505,0)+5,""),IFERROR(MATCH(1,INDEX(('2_Review &amp; Audit'!$F$6:$F$505=$A387)*('2_Review &amp; Audit'!$I$6:$I$505&gt;=$E387-30)*('2_Review &amp; Audit'!$I$6:$I$505&lt;=$E387+30)*('2_Review &amp; Audit'!$R$6:$R$505&gt;0),0),0)+5,"")))</f>
        <v/>
      </c>
      <c r="L387" s="110" t="str" cm="1">
        <f t="array" ref="L387">IF($K387="","",INDEX('2_Review &amp; Audit'!$H:$H,$K387))</f>
        <v/>
      </c>
      <c r="M387" s="111" t="str">
        <f>IF($K387="","",INDEX('2_Review &amp; Audit'!$I:$I,$K387))</f>
        <v/>
      </c>
      <c r="N387" s="109" t="str" cm="1">
        <f t="array" ref="N387">IF($K387="","",MAX(0,INDEX('2_Review &amp; Audit'!$R:$R,$K387)-SUMIFS($O$7:O386,$K$7:K386,$K387)))</f>
        <v/>
      </c>
      <c r="O387" s="109" t="str">
        <f>IF(OR($K387="",$N387="",$F387=""),"",MIN($F387,$N387))</f>
        <v/>
      </c>
      <c r="P387" s="112" t="str">
        <f>IF($O387="","",$O387*$G387)</f>
        <v/>
      </c>
      <c r="Q387" s="112" t="str">
        <f>IF($M387="","",$H387-IF($P387="",0,$P387)-IF($Y387="",0,$Y387)-IF($AH387="",0,$AH387)-IF($AQ387="",0,$AQ387))</f>
        <v/>
      </c>
      <c r="R387" s="112" t="str">
        <f t="shared" si="49"/>
        <v/>
      </c>
      <c r="S387" s="96" t="str">
        <f>IF($M387="","",MAX(0,N($F387)-N($O387)))</f>
        <v/>
      </c>
      <c r="T387" s="96" t="str" cm="1">
        <f t="array" ref="T387">IF(OR($D387="",$S387="",N($S387)&lt;=0),"",IFERROR(MATCH(1,INDEX(('2_Review &amp; Audit'!$F$6:$F$505=$A387)*('2_Review &amp; Audit'!$I$6:$I$505&gt;=$E387-30)*('2_Review &amp; Audit'!$I$6:$I$505&lt;=$E387+30)*('2_Review &amp; Audit'!$R$6:$R$505&gt;0)*(ROW('2_Review &amp; Audit'!$R$6:$R$505)&gt;$K387),0),0)+5,""))</f>
        <v/>
      </c>
      <c r="U387" s="96" t="str" cm="1">
        <f t="array" ref="U387">IF($T387="","",INDEX('2_Review &amp; Audit'!$H:$H,$T387))</f>
        <v/>
      </c>
      <c r="V387" s="96" t="str">
        <f t="array" ref="V387">IF($T387="","",INDEX('2_Review &amp; Audit'!$I:$I,$T387))</f>
        <v/>
      </c>
      <c r="W387" s="96" t="str">
        <f t="array" ref="W387">IF($T387="","",MAX(0,INDEX('2_Review &amp; Audit'!$H:$H,$T387)-SUMIFS($X$7:X386,$T$7:T386,$T387)))</f>
        <v/>
      </c>
      <c r="X387" s="96" t="str">
        <f t="shared" si="46"/>
        <v/>
      </c>
      <c r="Y387" s="117" t="str">
        <f>IF($X387="","",$X387*$G387)</f>
        <v/>
      </c>
      <c r="Z387" s="117" t="str">
        <f>IF($T387="","",$H387-IF($P387="",0,$P387)-IF($Y387="",0,$Y387))</f>
        <v/>
      </c>
      <c r="AA387" s="117" t="str">
        <f t="shared" si="47"/>
        <v/>
      </c>
      <c r="AB387" s="96" t="str">
        <f t="shared" si="50"/>
        <v/>
      </c>
      <c r="AC387" s="96" t="str">
        <f>IF(OR($D387="",$AB387="",N($AB387)&lt;=0),"",IFERROR(MATCH(1,INDEX(('2_Review &amp; Audit'!$F$6:$F$505=$A387)*('2_Review &amp; Audit'!$I$6:$I$505&gt;=$E387-30)*('2_Review &amp; Audit'!$I$6:$I$505&lt;=$E387+30)*('2_Review &amp; Audit'!$R$6:$R$505&gt;0)*(ROW('2_Review &amp; Audit'!$R$6:$R$505)&gt;$T387),0),0)+5,""))</f>
        <v/>
      </c>
      <c r="AD387" s="96" t="str" cm="1">
        <f t="array" ref="AD387">IF($AC387="","",INDEX('2_Review &amp; Audit'!$H:$H,$AC387))</f>
        <v/>
      </c>
      <c r="AE387" s="96" t="str">
        <f>IF($AC387="","",INDEX('2_Review &amp; Audit'!$I:$I,$AC387))</f>
        <v/>
      </c>
      <c r="AF387" s="96" t="str">
        <f>IF($AC387="","",MAX(0,INDEX('2_Review &amp; Audit'!$H:$H,$AC387)-SUMIFS($AG$7:AG386,$AC$7:AC386,$AC387)))</f>
        <v/>
      </c>
      <c r="AG387" s="96" t="str">
        <f>IF(OR($D387="",$AB387="",$AF387=""),"",MIN($AB387,$AF387))</f>
        <v/>
      </c>
      <c r="AH387" s="117" t="str">
        <f>IF($AG387="","",$AG387*$G387)</f>
        <v/>
      </c>
      <c r="AI387" s="117" t="str">
        <f>IF($AC387="","",$H387-IF($P387="",0,$P387)-IF($Y387="",0,$Y387)-IF($AH387="",0,$AH387))</f>
        <v/>
      </c>
      <c r="AJ387" s="117" t="str">
        <f t="shared" si="48"/>
        <v/>
      </c>
      <c r="AK387" s="96" t="str">
        <f t="shared" si="51"/>
        <v/>
      </c>
      <c r="AL387" s="96" t="str" cm="1">
        <f t="array" ref="AL387">IF(OR($D387="",$AK387="",N($AK387)&lt;=0),"",IFERROR(MATCH(1,INDEX(('2_Review &amp; Audit'!$F$6:$F$505=$A387)*('2_Review &amp; Audit'!$I$6:$I$505&gt;=$E387-30)*('2_Review &amp; Audit'!$I$6:$I$505&lt;=$E387+30)*('2_Review &amp; Audit'!$R$6:$R$505&gt;0)*(ROW('2_Review &amp; Audit'!$R$6:$R$505)&gt;$AC387),0),0)+5,""))</f>
        <v/>
      </c>
      <c r="AM387" s="96" t="str">
        <f>IF($AL387="","",INDEX('2_Review &amp; Audit'!$H:$H,$AL387))</f>
        <v/>
      </c>
      <c r="AN387" s="108" t="str">
        <f>IF($AL387="","",INDEX('2_Review &amp; Audit'!$I:$I,$AL387))</f>
        <v/>
      </c>
      <c r="AO387" s="96" t="str">
        <f>IF($AL387="","",MAX(0,INDEX('2_Review &amp; Audit'!$H:$H,$AL387)-SUMIFS($AP$7:AP386,$AL$7:AL386,$AL387)))</f>
        <v/>
      </c>
      <c r="AP387" s="96" t="str">
        <f>IF(OR($D387="",$AK387="",$AO387=""),"",MIN($AK387,$AO387))</f>
        <v/>
      </c>
      <c r="AQ387" s="117" t="str">
        <f>IF($AP387="","",$AP387*$G387)</f>
        <v/>
      </c>
      <c r="AR387" s="117" t="str">
        <f>IF($AL387="","",$H387-IF($P387="",0,$P387)-IF($Y387="",0,$Y387)-IF($AH387="",0,$AH387)-IF($AQ387="",0,$AQ387))</f>
        <v/>
      </c>
      <c r="AS387" s="117" t="str">
        <f t="shared" si="52"/>
        <v/>
      </c>
      <c r="AT387" s="96" t="str">
        <f t="shared" si="53"/>
        <v/>
      </c>
      <c r="AU387" s="96"/>
    </row>
    <row r="388" spans="1:47" ht="12.75" customHeight="1" x14ac:dyDescent="0.2">
      <c r="A388" s="96" t="str">
        <f>IFERROR(INDEX('2_Review &amp; Audit'!$F$6:$F$505,MATCH(ROW()-5,'2_Review &amp; Audit'!$AC$6:$AC$505,0)),"")</f>
        <v/>
      </c>
      <c r="B388" s="96" t="str">
        <f>IF($A388="","",INDEX('2_Review &amp; Audit'!$C$6:$C$505,MATCH(ROW()-5,'2_Review &amp; Audit'!$AC$6:$AC$505,0)))</f>
        <v/>
      </c>
      <c r="C388" s="96" t="str">
        <f>IF($A388="","",INDEX('2_Review &amp; Audit'!$D$6:$D$505,MATCH(ROW()-5,'2_Review &amp; Audit'!$AC$6:$AC$505,0)))</f>
        <v/>
      </c>
      <c r="D388" s="114" t="str">
        <f>IF($A388="","",INDEX('2_Review &amp; Audit'!$H$6:$H$505,MATCH(ROW()-5,'2_Review &amp; Audit'!$AC$6:$AC$505,0)))</f>
        <v/>
      </c>
      <c r="E388" s="108" t="str">
        <f>IF($A388="","",INDEX('2_Review &amp; Audit'!$M$6:$M$505,MATCH(ROW()-5,'2_Review &amp; Audit'!$AC$6:$AC$505,0)))</f>
        <v/>
      </c>
      <c r="F388" s="109" t="str">
        <f>IF($A388="","",IF(INDEX('2_Review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88" s="142" t="str">
        <f>IF(OR($A388="",$F388=0),"",ABS(INDEX('2_Review &amp; Audit'!$Q$6:$Q$505,MATCH(ROW()-5,'2_Review &amp; Audit'!$AC$6:$AC$505,0))/$F388))</f>
        <v/>
      </c>
      <c r="H388" s="142" t="str">
        <f>IF($A388="","",ABS(INDEX('2_Review &amp; Audit'!$Q$6:$Q$505,MATCH(ROW()-5,'2_Review &amp; Audit'!$AC$6:$AC$505,0))))</f>
        <v/>
      </c>
      <c r="I388" s="96" t="str">
        <f>IF($A388="","",INDEX('2_Review &amp; Audit'!$Y$6:$Y$505,MATCH(ROW()-5,'2_Review &amp; Audit'!$AC$6:$AC$505,0)))</f>
        <v/>
      </c>
      <c r="J388" s="110" t="str">
        <f>IF($A388="","",IFERROR(MATCH(ROW()-5,'2_Review &amp; Audit'!$AC$6:$AC$505,0)+5,""))</f>
        <v/>
      </c>
      <c r="K388" s="96" t="str" cm="1">
        <f t="array" ref="K388">IF($A388="","",IF($AU388&lt;&gt;"",IFERROR(MATCH($AU388,'2_Review &amp; Audit'!$H$6:$H$505,0)+5,""),IFERROR(MATCH(1,INDEX(('2_Review &amp; Audit'!$F$6:$F$505=$A388)*('2_Review &amp; Audit'!$I$6:$I$505&gt;=$E388-30)*('2_Review &amp; Audit'!$I$6:$I$505&lt;=$E388+30)*('2_Review &amp; Audit'!$R$6:$R$505&gt;0),0),0)+5,"")))</f>
        <v/>
      </c>
      <c r="L388" s="110" t="str" cm="1">
        <f t="array" ref="L388">IF($K388="","",INDEX('2_Review &amp; Audit'!$H:$H,$K388))</f>
        <v/>
      </c>
      <c r="M388" s="111" t="str">
        <f>IF($K388="","",INDEX('2_Review &amp; Audit'!$I:$I,$K388))</f>
        <v/>
      </c>
      <c r="N388" s="109" t="str" cm="1">
        <f t="array" ref="N388">IF($K388="","",MAX(0,INDEX('2_Review &amp; Audit'!$R:$R,$K388)-SUMIFS($O$7:O387,$K$7:K387,$K388)))</f>
        <v/>
      </c>
      <c r="O388" s="109" t="str">
        <f>IF(OR($K388="",$N388="",$F388=""),"",MIN($F388,$N388))</f>
        <v/>
      </c>
      <c r="P388" s="112" t="str">
        <f>IF($O388="","",$O388*$G388)</f>
        <v/>
      </c>
      <c r="Q388" s="112" t="str">
        <f>IF($M388="","",$H388-IF($P388="",0,$P388)-IF($Y388="",0,$Y388)-IF($AH388="",0,$AH388)-IF($AQ388="",0,$AQ388))</f>
        <v/>
      </c>
      <c r="R388" s="112" t="str">
        <f t="shared" si="49"/>
        <v/>
      </c>
      <c r="S388" s="96" t="str">
        <f>IF($M388="","",MAX(0,N($F388)-N($O388)))</f>
        <v/>
      </c>
      <c r="T388" s="96" t="str" cm="1">
        <f t="array" ref="T388">IF(OR($D388="",$S388="",N($S388)&lt;=0),"",IFERROR(MATCH(1,INDEX(('2_Review &amp; Audit'!$F$6:$F$505=$A388)*('2_Review &amp; Audit'!$I$6:$I$505&gt;=$E388-30)*('2_Review &amp; Audit'!$I$6:$I$505&lt;=$E388+30)*('2_Review &amp; Audit'!$R$6:$R$505&gt;0)*(ROW('2_Review &amp; Audit'!$R$6:$R$505)&gt;$K388),0),0)+5,""))</f>
        <v/>
      </c>
      <c r="U388" s="96" t="str" cm="1">
        <f t="array" ref="U388">IF($T388="","",INDEX('2_Review &amp; Audit'!$H:$H,$T388))</f>
        <v/>
      </c>
      <c r="V388" s="96" t="str">
        <f t="array" ref="V388">IF($T388="","",INDEX('2_Review &amp; Audit'!$I:$I,$T388))</f>
        <v/>
      </c>
      <c r="W388" s="96" t="str">
        <f t="array" ref="W388">IF($T388="","",MAX(0,INDEX('2_Review &amp; Audit'!$H:$H,$T388)-SUMIFS($X$7:X387,$T$7:T387,$T388)))</f>
        <v/>
      </c>
      <c r="X388" s="96" t="str">
        <f t="shared" si="46"/>
        <v/>
      </c>
      <c r="Y388" s="117" t="str">
        <f>IF($X388="","",$X388*$G388)</f>
        <v/>
      </c>
      <c r="Z388" s="117" t="str">
        <f>IF($T388="","",$H388-IF($P388="",0,$P388)-IF($Y388="",0,$Y388))</f>
        <v/>
      </c>
      <c r="AA388" s="117" t="str">
        <f t="shared" si="47"/>
        <v/>
      </c>
      <c r="AB388" s="96" t="str">
        <f t="shared" si="50"/>
        <v/>
      </c>
      <c r="AC388" s="96" t="str">
        <f>IF(OR($D388="",$AB388="",N($AB388)&lt;=0),"",IFERROR(MATCH(1,INDEX(('2_Review &amp; Audit'!$F$6:$F$505=$A388)*('2_Review &amp; Audit'!$I$6:$I$505&gt;=$E388-30)*('2_Review &amp; Audit'!$I$6:$I$505&lt;=$E388+30)*('2_Review &amp; Audit'!$R$6:$R$505&gt;0)*(ROW('2_Review &amp; Audit'!$R$6:$R$505)&gt;$T388),0),0)+5,""))</f>
        <v/>
      </c>
      <c r="AD388" s="96" t="str" cm="1">
        <f t="array" ref="AD388">IF($AC388="","",INDEX('2_Review &amp; Audit'!$H:$H,$AC388))</f>
        <v/>
      </c>
      <c r="AE388" s="96" t="str">
        <f>IF($AC388="","",INDEX('2_Review &amp; Audit'!$I:$I,$AC388))</f>
        <v/>
      </c>
      <c r="AF388" s="96" t="str">
        <f>IF($AC388="","",MAX(0,INDEX('2_Review &amp; Audit'!$H:$H,$AC388)-SUMIFS($AG$7:AG387,$AC$7:AC387,$AC388)))</f>
        <v/>
      </c>
      <c r="AG388" s="96" t="str">
        <f>IF(OR($D388="",$AB388="",$AF388=""),"",MIN($AB388,$AF388))</f>
        <v/>
      </c>
      <c r="AH388" s="117" t="str">
        <f>IF($AG388="","",$AG388*$G388)</f>
        <v/>
      </c>
      <c r="AI388" s="117" t="str">
        <f>IF($AC388="","",$H388-IF($P388="",0,$P388)-IF($Y388="",0,$Y388)-IF($AH388="",0,$AH388))</f>
        <v/>
      </c>
      <c r="AJ388" s="117" t="str">
        <f t="shared" si="48"/>
        <v/>
      </c>
      <c r="AK388" s="96" t="str">
        <f t="shared" si="51"/>
        <v/>
      </c>
      <c r="AL388" s="96" t="str" cm="1">
        <f t="array" ref="AL388">IF(OR($D388="",$AK388="",N($AK388)&lt;=0),"",IFERROR(MATCH(1,INDEX(('2_Review &amp; Audit'!$F$6:$F$505=$A388)*('2_Review &amp; Audit'!$I$6:$I$505&gt;=$E388-30)*('2_Review &amp; Audit'!$I$6:$I$505&lt;=$E388+30)*('2_Review &amp; Audit'!$R$6:$R$505&gt;0)*(ROW('2_Review &amp; Audit'!$R$6:$R$505)&gt;$AC388),0),0)+5,""))</f>
        <v/>
      </c>
      <c r="AM388" s="96" t="str">
        <f>IF($AL388="","",INDEX('2_Review &amp; Audit'!$H:$H,$AL388))</f>
        <v/>
      </c>
      <c r="AN388" s="108" t="str">
        <f>IF($AL388="","",INDEX('2_Review &amp; Audit'!$I:$I,$AL388))</f>
        <v/>
      </c>
      <c r="AO388" s="96" t="str">
        <f>IF($AL388="","",MAX(0,INDEX('2_Review &amp; Audit'!$H:$H,$AL388)-SUMIFS($AP$7:AP387,$AL$7:AL387,$AL388)))</f>
        <v/>
      </c>
      <c r="AP388" s="96" t="str">
        <f>IF(OR($D388="",$AK388="",$AO388=""),"",MIN($AK388,$AO388))</f>
        <v/>
      </c>
      <c r="AQ388" s="117" t="str">
        <f>IF($AP388="","",$AP388*$G388)</f>
        <v/>
      </c>
      <c r="AR388" s="117" t="str">
        <f>IF($AL388="","",$H388-IF($P388="",0,$P388)-IF($Y388="",0,$Y388)-IF($AH388="",0,$AH388)-IF($AQ388="",0,$AQ388))</f>
        <v/>
      </c>
      <c r="AS388" s="117" t="str">
        <f t="shared" si="52"/>
        <v/>
      </c>
      <c r="AT388" s="96" t="str">
        <f t="shared" si="53"/>
        <v/>
      </c>
      <c r="AU388" s="96"/>
    </row>
    <row r="389" spans="1:47" ht="12.75" customHeight="1" x14ac:dyDescent="0.2">
      <c r="A389" s="96" t="str">
        <f>IFERROR(INDEX('2_Review &amp; Audit'!$F$6:$F$505,MATCH(ROW()-5,'2_Review &amp; Audit'!$AC$6:$AC$505,0)),"")</f>
        <v/>
      </c>
      <c r="B389" s="96" t="str">
        <f>IF($A389="","",INDEX('2_Review &amp; Audit'!$C$6:$C$505,MATCH(ROW()-5,'2_Review &amp; Audit'!$AC$6:$AC$505,0)))</f>
        <v/>
      </c>
      <c r="C389" s="96" t="str">
        <f>IF($A389="","",INDEX('2_Review &amp; Audit'!$D$6:$D$505,MATCH(ROW()-5,'2_Review &amp; Audit'!$AC$6:$AC$505,0)))</f>
        <v/>
      </c>
      <c r="D389" s="114" t="str">
        <f>IF($A389="","",INDEX('2_Review &amp; Audit'!$H$6:$H$505,MATCH(ROW()-5,'2_Review &amp; Audit'!$AC$6:$AC$505,0)))</f>
        <v/>
      </c>
      <c r="E389" s="108" t="str">
        <f>IF($A389="","",INDEX('2_Review &amp; Audit'!$M$6:$M$505,MATCH(ROW()-5,'2_Review &amp; Audit'!$AC$6:$AC$505,0)))</f>
        <v/>
      </c>
      <c r="F389" s="109" t="str">
        <f>IF($A389="","",IF(INDEX('2_Review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89" s="142" t="str">
        <f>IF(OR($A389="",$F389=0),"",ABS(INDEX('2_Review &amp; Audit'!$Q$6:$Q$505,MATCH(ROW()-5,'2_Review &amp; Audit'!$AC$6:$AC$505,0))/$F389))</f>
        <v/>
      </c>
      <c r="H389" s="142" t="str">
        <f>IF($A389="","",ABS(INDEX('2_Review &amp; Audit'!$Q$6:$Q$505,MATCH(ROW()-5,'2_Review &amp; Audit'!$AC$6:$AC$505,0))))</f>
        <v/>
      </c>
      <c r="I389" s="96" t="str">
        <f>IF($A389="","",INDEX('2_Review &amp; Audit'!$Y$6:$Y$505,MATCH(ROW()-5,'2_Review &amp; Audit'!$AC$6:$AC$505,0)))</f>
        <v/>
      </c>
      <c r="J389" s="110" t="str">
        <f>IF($A389="","",IFERROR(MATCH(ROW()-5,'2_Review &amp; Audit'!$AC$6:$AC$505,0)+5,""))</f>
        <v/>
      </c>
      <c r="K389" s="96" t="str" cm="1">
        <f t="array" ref="K389">IF($A389="","",IF($AU389&lt;&gt;"",IFERROR(MATCH($AU389,'2_Review &amp; Audit'!$H$6:$H$505,0)+5,""),IFERROR(MATCH(1,INDEX(('2_Review &amp; Audit'!$F$6:$F$505=$A389)*('2_Review &amp; Audit'!$I$6:$I$505&gt;=$E389-30)*('2_Review &amp; Audit'!$I$6:$I$505&lt;=$E389+30)*('2_Review &amp; Audit'!$R$6:$R$505&gt;0),0),0)+5,"")))</f>
        <v/>
      </c>
      <c r="L389" s="110" t="str" cm="1">
        <f t="array" ref="L389">IF($K389="","",INDEX('2_Review &amp; Audit'!$H:$H,$K389))</f>
        <v/>
      </c>
      <c r="M389" s="111" t="str">
        <f>IF($K389="","",INDEX('2_Review &amp; Audit'!$I:$I,$K389))</f>
        <v/>
      </c>
      <c r="N389" s="109" t="str" cm="1">
        <f t="array" ref="N389">IF($K389="","",MAX(0,INDEX('2_Review &amp; Audit'!$R:$R,$K389)-SUMIFS($O$7:O388,$K$7:K388,$K389)))</f>
        <v/>
      </c>
      <c r="O389" s="109" t="str">
        <f>IF(OR($K389="",$N389="",$F389=""),"",MIN($F389,$N389))</f>
        <v/>
      </c>
      <c r="P389" s="112" t="str">
        <f>IF($O389="","",$O389*$G389)</f>
        <v/>
      </c>
      <c r="Q389" s="112" t="str">
        <f>IF($M389="","",$H389-IF($P389="",0,$P389)-IF($Y389="",0,$Y389)-IF($AH389="",0,$AH389)-IF($AQ389="",0,$AQ389))</f>
        <v/>
      </c>
      <c r="R389" s="112" t="str">
        <f t="shared" si="49"/>
        <v/>
      </c>
      <c r="S389" s="96" t="str">
        <f>IF($M389="","",MAX(0,N($F389)-N($O389)))</f>
        <v/>
      </c>
      <c r="T389" s="96" t="str" cm="1">
        <f t="array" ref="T389">IF(OR($D389="",$S389="",N($S389)&lt;=0),"",IFERROR(MATCH(1,INDEX(('2_Review &amp; Audit'!$F$6:$F$505=$A389)*('2_Review &amp; Audit'!$I$6:$I$505&gt;=$E389-30)*('2_Review &amp; Audit'!$I$6:$I$505&lt;=$E389+30)*('2_Review &amp; Audit'!$R$6:$R$505&gt;0)*(ROW('2_Review &amp; Audit'!$R$6:$R$505)&gt;$K389),0),0)+5,""))</f>
        <v/>
      </c>
      <c r="U389" s="96" t="str" cm="1">
        <f t="array" ref="U389">IF($T389="","",INDEX('2_Review &amp; Audit'!$H:$H,$T389))</f>
        <v/>
      </c>
      <c r="V389" s="96" t="str">
        <f t="array" ref="V389">IF($T389="","",INDEX('2_Review &amp; Audit'!$I:$I,$T389))</f>
        <v/>
      </c>
      <c r="W389" s="96" t="str">
        <f t="array" ref="W389">IF($T389="","",MAX(0,INDEX('2_Review &amp; Audit'!$H:$H,$T389)-SUMIFS($X$7:X388,$T$7:T388,$T389)))</f>
        <v/>
      </c>
      <c r="X389" s="96" t="str">
        <f t="shared" si="46"/>
        <v/>
      </c>
      <c r="Y389" s="117" t="str">
        <f>IF($X389="","",$X389*$G389)</f>
        <v/>
      </c>
      <c r="Z389" s="117" t="str">
        <f>IF($T389="","",$H389-IF($P389="",0,$P389)-IF($Y389="",0,$Y389))</f>
        <v/>
      </c>
      <c r="AA389" s="117" t="str">
        <f t="shared" si="47"/>
        <v/>
      </c>
      <c r="AB389" s="96" t="str">
        <f t="shared" si="50"/>
        <v/>
      </c>
      <c r="AC389" s="96" t="str">
        <f>IF(OR($D389="",$AB389="",N($AB389)&lt;=0),"",IFERROR(MATCH(1,INDEX(('2_Review &amp; Audit'!$F$6:$F$505=$A389)*('2_Review &amp; Audit'!$I$6:$I$505&gt;=$E389-30)*('2_Review &amp; Audit'!$I$6:$I$505&lt;=$E389+30)*('2_Review &amp; Audit'!$R$6:$R$505&gt;0)*(ROW('2_Review &amp; Audit'!$R$6:$R$505)&gt;$T389),0),0)+5,""))</f>
        <v/>
      </c>
      <c r="AD389" s="96" t="str" cm="1">
        <f t="array" ref="AD389">IF($AC389="","",INDEX('2_Review &amp; Audit'!$H:$H,$AC389))</f>
        <v/>
      </c>
      <c r="AE389" s="96" t="str">
        <f>IF($AC389="","",INDEX('2_Review &amp; Audit'!$I:$I,$AC389))</f>
        <v/>
      </c>
      <c r="AF389" s="96" t="str">
        <f>IF($AC389="","",MAX(0,INDEX('2_Review &amp; Audit'!$H:$H,$AC389)-SUMIFS($AG$7:AG388,$AC$7:AC388,$AC389)))</f>
        <v/>
      </c>
      <c r="AG389" s="96" t="str">
        <f>IF(OR($D389="",$AB389="",$AF389=""),"",MIN($AB389,$AF389))</f>
        <v/>
      </c>
      <c r="AH389" s="117" t="str">
        <f>IF($AG389="","",$AG389*$G389)</f>
        <v/>
      </c>
      <c r="AI389" s="117" t="str">
        <f>IF($AC389="","",$H389-IF($P389="",0,$P389)-IF($Y389="",0,$Y389)-IF($AH389="",0,$AH389))</f>
        <v/>
      </c>
      <c r="AJ389" s="117" t="str">
        <f t="shared" si="48"/>
        <v/>
      </c>
      <c r="AK389" s="96" t="str">
        <f t="shared" si="51"/>
        <v/>
      </c>
      <c r="AL389" s="96" t="str" cm="1">
        <f t="array" ref="AL389">IF(OR($D389="",$AK389="",N($AK389)&lt;=0),"",IFERROR(MATCH(1,INDEX(('2_Review &amp; Audit'!$F$6:$F$505=$A389)*('2_Review &amp; Audit'!$I$6:$I$505&gt;=$E389-30)*('2_Review &amp; Audit'!$I$6:$I$505&lt;=$E389+30)*('2_Review &amp; Audit'!$R$6:$R$505&gt;0)*(ROW('2_Review &amp; Audit'!$R$6:$R$505)&gt;$AC389),0),0)+5,""))</f>
        <v/>
      </c>
      <c r="AM389" s="96" t="str">
        <f>IF($AL389="","",INDEX('2_Review &amp; Audit'!$H:$H,$AL389))</f>
        <v/>
      </c>
      <c r="AN389" s="108" t="str">
        <f>IF($AL389="","",INDEX('2_Review &amp; Audit'!$I:$I,$AL389))</f>
        <v/>
      </c>
      <c r="AO389" s="96" t="str">
        <f>IF($AL389="","",MAX(0,INDEX('2_Review &amp; Audit'!$H:$H,$AL389)-SUMIFS($AP$7:AP388,$AL$7:AL388,$AL389)))</f>
        <v/>
      </c>
      <c r="AP389" s="96" t="str">
        <f>IF(OR($D389="",$AK389="",$AO389=""),"",MIN($AK389,$AO389))</f>
        <v/>
      </c>
      <c r="AQ389" s="117" t="str">
        <f>IF($AP389="","",$AP389*$G389)</f>
        <v/>
      </c>
      <c r="AR389" s="117" t="str">
        <f>IF($AL389="","",$H389-IF($P389="",0,$P389)-IF($Y389="",0,$Y389)-IF($AH389="",0,$AH389)-IF($AQ389="",0,$AQ389))</f>
        <v/>
      </c>
      <c r="AS389" s="117" t="str">
        <f t="shared" si="52"/>
        <v/>
      </c>
      <c r="AT389" s="96" t="str">
        <f t="shared" si="53"/>
        <v/>
      </c>
      <c r="AU389" s="96"/>
    </row>
    <row r="390" spans="1:47" ht="12.75" customHeight="1" x14ac:dyDescent="0.2">
      <c r="A390" s="96" t="str">
        <f>IFERROR(INDEX('2_Review &amp; Audit'!$F$6:$F$505,MATCH(ROW()-5,'2_Review &amp; Audit'!$AC$6:$AC$505,0)),"")</f>
        <v/>
      </c>
      <c r="B390" s="96" t="str">
        <f>IF($A390="","",INDEX('2_Review &amp; Audit'!$C$6:$C$505,MATCH(ROW()-5,'2_Review &amp; Audit'!$AC$6:$AC$505,0)))</f>
        <v/>
      </c>
      <c r="C390" s="96" t="str">
        <f>IF($A390="","",INDEX('2_Review &amp; Audit'!$D$6:$D$505,MATCH(ROW()-5,'2_Review &amp; Audit'!$AC$6:$AC$505,0)))</f>
        <v/>
      </c>
      <c r="D390" s="114" t="str">
        <f>IF($A390="","",INDEX('2_Review &amp; Audit'!$H$6:$H$505,MATCH(ROW()-5,'2_Review &amp; Audit'!$AC$6:$AC$505,0)))</f>
        <v/>
      </c>
      <c r="E390" s="108" t="str">
        <f>IF($A390="","",INDEX('2_Review &amp; Audit'!$M$6:$M$505,MATCH(ROW()-5,'2_Review &amp; Audit'!$AC$6:$AC$505,0)))</f>
        <v/>
      </c>
      <c r="F390" s="109" t="str">
        <f>IF($A390="","",IF(INDEX('2_Review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90" s="142" t="str">
        <f>IF(OR($A390="",$F390=0),"",ABS(INDEX('2_Review &amp; Audit'!$Q$6:$Q$505,MATCH(ROW()-5,'2_Review &amp; Audit'!$AC$6:$AC$505,0))/$F390))</f>
        <v/>
      </c>
      <c r="H390" s="142" t="str">
        <f>IF($A390="","",ABS(INDEX('2_Review &amp; Audit'!$Q$6:$Q$505,MATCH(ROW()-5,'2_Review &amp; Audit'!$AC$6:$AC$505,0))))</f>
        <v/>
      </c>
      <c r="I390" s="96" t="str">
        <f>IF($A390="","",INDEX('2_Review &amp; Audit'!$Y$6:$Y$505,MATCH(ROW()-5,'2_Review &amp; Audit'!$AC$6:$AC$505,0)))</f>
        <v/>
      </c>
      <c r="J390" s="110" t="str">
        <f>IF($A390="","",IFERROR(MATCH(ROW()-5,'2_Review &amp; Audit'!$AC$6:$AC$505,0)+5,""))</f>
        <v/>
      </c>
      <c r="K390" s="96" t="str" cm="1">
        <f t="array" ref="K390">IF($A390="","",IF($AU390&lt;&gt;"",IFERROR(MATCH($AU390,'2_Review &amp; Audit'!$H$6:$H$505,0)+5,""),IFERROR(MATCH(1,INDEX(('2_Review &amp; Audit'!$F$6:$F$505=$A390)*('2_Review &amp; Audit'!$I$6:$I$505&gt;=$E390-30)*('2_Review &amp; Audit'!$I$6:$I$505&lt;=$E390+30)*('2_Review &amp; Audit'!$R$6:$R$505&gt;0),0),0)+5,"")))</f>
        <v/>
      </c>
      <c r="L390" s="110" t="str" cm="1">
        <f t="array" ref="L390">IF($K390="","",INDEX('2_Review &amp; Audit'!$H:$H,$K390))</f>
        <v/>
      </c>
      <c r="M390" s="111" t="str">
        <f>IF($K390="","",INDEX('2_Review &amp; Audit'!$I:$I,$K390))</f>
        <v/>
      </c>
      <c r="N390" s="109" t="str" cm="1">
        <f t="array" ref="N390">IF($K390="","",MAX(0,INDEX('2_Review &amp; Audit'!$R:$R,$K390)-SUMIFS($O$7:O389,$K$7:K389,$K390)))</f>
        <v/>
      </c>
      <c r="O390" s="109" t="str">
        <f>IF(OR($K390="",$N390="",$F390=""),"",MIN($F390,$N390))</f>
        <v/>
      </c>
      <c r="P390" s="112" t="str">
        <f>IF($O390="","",$O390*$G390)</f>
        <v/>
      </c>
      <c r="Q390" s="112" t="str">
        <f>IF($M390="","",$H390-IF($P390="",0,$P390)-IF($Y390="",0,$Y390)-IF($AH390="",0,$AH390)-IF($AQ390="",0,$AQ390))</f>
        <v/>
      </c>
      <c r="R390" s="112" t="str">
        <f t="shared" si="49"/>
        <v/>
      </c>
      <c r="S390" s="96" t="str">
        <f>IF($M390="","",MAX(0,N($F390)-N($O390)))</f>
        <v/>
      </c>
      <c r="T390" s="96" t="str" cm="1">
        <f t="array" ref="T390">IF(OR($D390="",$S390="",N($S390)&lt;=0),"",IFERROR(MATCH(1,INDEX(('2_Review &amp; Audit'!$F$6:$F$505=$A390)*('2_Review &amp; Audit'!$I$6:$I$505&gt;=$E390-30)*('2_Review &amp; Audit'!$I$6:$I$505&lt;=$E390+30)*('2_Review &amp; Audit'!$R$6:$R$505&gt;0)*(ROW('2_Review &amp; Audit'!$R$6:$R$505)&gt;$K390),0),0)+5,""))</f>
        <v/>
      </c>
      <c r="U390" s="96" t="str" cm="1">
        <f t="array" ref="U390">IF($T390="","",INDEX('2_Review &amp; Audit'!$H:$H,$T390))</f>
        <v/>
      </c>
      <c r="V390" s="96" t="str">
        <f t="array" ref="V390">IF($T390="","",INDEX('2_Review &amp; Audit'!$I:$I,$T390))</f>
        <v/>
      </c>
      <c r="W390" s="96" t="str">
        <f t="array" ref="W390">IF($T390="","",MAX(0,INDEX('2_Review &amp; Audit'!$H:$H,$T390)-SUMIFS($X$7:X389,$T$7:T389,$T390)))</f>
        <v/>
      </c>
      <c r="X390" s="96" t="str">
        <f t="shared" si="46"/>
        <v/>
      </c>
      <c r="Y390" s="117" t="str">
        <f>IF($X390="","",$X390*$G390)</f>
        <v/>
      </c>
      <c r="Z390" s="117" t="str">
        <f>IF($T390="","",$H390-IF($P390="",0,$P390)-IF($Y390="",0,$Y390))</f>
        <v/>
      </c>
      <c r="AA390" s="117" t="str">
        <f t="shared" si="47"/>
        <v/>
      </c>
      <c r="AB390" s="96" t="str">
        <f t="shared" si="50"/>
        <v/>
      </c>
      <c r="AC390" s="96" t="str">
        <f>IF(OR($D390="",$AB390="",N($AB390)&lt;=0),"",IFERROR(MATCH(1,INDEX(('2_Review &amp; Audit'!$F$6:$F$505=$A390)*('2_Review &amp; Audit'!$I$6:$I$505&gt;=$E390-30)*('2_Review &amp; Audit'!$I$6:$I$505&lt;=$E390+30)*('2_Review &amp; Audit'!$R$6:$R$505&gt;0)*(ROW('2_Review &amp; Audit'!$R$6:$R$505)&gt;$T390),0),0)+5,""))</f>
        <v/>
      </c>
      <c r="AD390" s="96" t="str" cm="1">
        <f t="array" ref="AD390">IF($AC390="","",INDEX('2_Review &amp; Audit'!$H:$H,$AC390))</f>
        <v/>
      </c>
      <c r="AE390" s="96" t="str">
        <f>IF($AC390="","",INDEX('2_Review &amp; Audit'!$I:$I,$AC390))</f>
        <v/>
      </c>
      <c r="AF390" s="96" t="str">
        <f>IF($AC390="","",MAX(0,INDEX('2_Review &amp; Audit'!$H:$H,$AC390)-SUMIFS($AG$7:AG389,$AC$7:AC389,$AC390)))</f>
        <v/>
      </c>
      <c r="AG390" s="96" t="str">
        <f>IF(OR($D390="",$AB390="",$AF390=""),"",MIN($AB390,$AF390))</f>
        <v/>
      </c>
      <c r="AH390" s="117" t="str">
        <f>IF($AG390="","",$AG390*$G390)</f>
        <v/>
      </c>
      <c r="AI390" s="117" t="str">
        <f>IF($AC390="","",$H390-IF($P390="",0,$P390)-IF($Y390="",0,$Y390)-IF($AH390="",0,$AH390))</f>
        <v/>
      </c>
      <c r="AJ390" s="117" t="str">
        <f t="shared" si="48"/>
        <v/>
      </c>
      <c r="AK390" s="96" t="str">
        <f t="shared" si="51"/>
        <v/>
      </c>
      <c r="AL390" s="96" t="str" cm="1">
        <f t="array" ref="AL390">IF(OR($D390="",$AK390="",N($AK390)&lt;=0),"",IFERROR(MATCH(1,INDEX(('2_Review &amp; Audit'!$F$6:$F$505=$A390)*('2_Review &amp; Audit'!$I$6:$I$505&gt;=$E390-30)*('2_Review &amp; Audit'!$I$6:$I$505&lt;=$E390+30)*('2_Review &amp; Audit'!$R$6:$R$505&gt;0)*(ROW('2_Review &amp; Audit'!$R$6:$R$505)&gt;$AC390),0),0)+5,""))</f>
        <v/>
      </c>
      <c r="AM390" s="96" t="str">
        <f>IF($AL390="","",INDEX('2_Review &amp; Audit'!$H:$H,$AL390))</f>
        <v/>
      </c>
      <c r="AN390" s="108" t="str">
        <f>IF($AL390="","",INDEX('2_Review &amp; Audit'!$I:$I,$AL390))</f>
        <v/>
      </c>
      <c r="AO390" s="96" t="str">
        <f>IF($AL390="","",MAX(0,INDEX('2_Review &amp; Audit'!$H:$H,$AL390)-SUMIFS($AP$7:AP389,$AL$7:AL389,$AL390)))</f>
        <v/>
      </c>
      <c r="AP390" s="96" t="str">
        <f>IF(OR($D390="",$AK390="",$AO390=""),"",MIN($AK390,$AO390))</f>
        <v/>
      </c>
      <c r="AQ390" s="117" t="str">
        <f>IF($AP390="","",$AP390*$G390)</f>
        <v/>
      </c>
      <c r="AR390" s="117" t="str">
        <f>IF($AL390="","",$H390-IF($P390="",0,$P390)-IF($Y390="",0,$Y390)-IF($AH390="",0,$AH390)-IF($AQ390="",0,$AQ390))</f>
        <v/>
      </c>
      <c r="AS390" s="117" t="str">
        <f t="shared" si="52"/>
        <v/>
      </c>
      <c r="AT390" s="96" t="str">
        <f t="shared" si="53"/>
        <v/>
      </c>
      <c r="AU390" s="96"/>
    </row>
    <row r="391" spans="1:47" ht="12.75" customHeight="1" x14ac:dyDescent="0.2">
      <c r="A391" s="96" t="str">
        <f>IFERROR(INDEX('2_Review &amp; Audit'!$F$6:$F$505,MATCH(ROW()-5,'2_Review &amp; Audit'!$AC$6:$AC$505,0)),"")</f>
        <v/>
      </c>
      <c r="B391" s="96" t="str">
        <f>IF($A391="","",INDEX('2_Review &amp; Audit'!$C$6:$C$505,MATCH(ROW()-5,'2_Review &amp; Audit'!$AC$6:$AC$505,0)))</f>
        <v/>
      </c>
      <c r="C391" s="96" t="str">
        <f>IF($A391="","",INDEX('2_Review &amp; Audit'!$D$6:$D$505,MATCH(ROW()-5,'2_Review &amp; Audit'!$AC$6:$AC$505,0)))</f>
        <v/>
      </c>
      <c r="D391" s="114" t="str">
        <f>IF($A391="","",INDEX('2_Review &amp; Audit'!$H$6:$H$505,MATCH(ROW()-5,'2_Review &amp; Audit'!$AC$6:$AC$505,0)))</f>
        <v/>
      </c>
      <c r="E391" s="108" t="str">
        <f>IF($A391="","",INDEX('2_Review &amp; Audit'!$M$6:$M$505,MATCH(ROW()-5,'2_Review &amp; Audit'!$AC$6:$AC$505,0)))</f>
        <v/>
      </c>
      <c r="F391" s="109" t="str">
        <f>IF($A391="","",IF(INDEX('2_Review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91" s="142" t="str">
        <f>IF(OR($A391="",$F391=0),"",ABS(INDEX('2_Review &amp; Audit'!$Q$6:$Q$505,MATCH(ROW()-5,'2_Review &amp; Audit'!$AC$6:$AC$505,0))/$F391))</f>
        <v/>
      </c>
      <c r="H391" s="142" t="str">
        <f>IF($A391="","",ABS(INDEX('2_Review &amp; Audit'!$Q$6:$Q$505,MATCH(ROW()-5,'2_Review &amp; Audit'!$AC$6:$AC$505,0))))</f>
        <v/>
      </c>
      <c r="I391" s="96" t="str">
        <f>IF($A391="","",INDEX('2_Review &amp; Audit'!$Y$6:$Y$505,MATCH(ROW()-5,'2_Review &amp; Audit'!$AC$6:$AC$505,0)))</f>
        <v/>
      </c>
      <c r="J391" s="110" t="str">
        <f>IF($A391="","",IFERROR(MATCH(ROW()-5,'2_Review &amp; Audit'!$AC$6:$AC$505,0)+5,""))</f>
        <v/>
      </c>
      <c r="K391" s="96" t="str" cm="1">
        <f t="array" ref="K391">IF($A391="","",IF($AU391&lt;&gt;"",IFERROR(MATCH($AU391,'2_Review &amp; Audit'!$H$6:$H$505,0)+5,""),IFERROR(MATCH(1,INDEX(('2_Review &amp; Audit'!$F$6:$F$505=$A391)*('2_Review &amp; Audit'!$I$6:$I$505&gt;=$E391-30)*('2_Review &amp; Audit'!$I$6:$I$505&lt;=$E391+30)*('2_Review &amp; Audit'!$R$6:$R$505&gt;0),0),0)+5,"")))</f>
        <v/>
      </c>
      <c r="L391" s="110" t="str" cm="1">
        <f t="array" ref="L391">IF($K391="","",INDEX('2_Review &amp; Audit'!$H:$H,$K391))</f>
        <v/>
      </c>
      <c r="M391" s="111" t="str">
        <f>IF($K391="","",INDEX('2_Review &amp; Audit'!$I:$I,$K391))</f>
        <v/>
      </c>
      <c r="N391" s="109" t="str" cm="1">
        <f t="array" ref="N391">IF($K391="","",MAX(0,INDEX('2_Review &amp; Audit'!$R:$R,$K391)-SUMIFS($O$7:O390,$K$7:K390,$K391)))</f>
        <v/>
      </c>
      <c r="O391" s="109" t="str">
        <f>IF(OR($K391="",$N391="",$F391=""),"",MIN($F391,$N391))</f>
        <v/>
      </c>
      <c r="P391" s="112" t="str">
        <f>IF($O391="","",$O391*$G391)</f>
        <v/>
      </c>
      <c r="Q391" s="112" t="str">
        <f>IF($M391="","",$H391-IF($P391="",0,$P391)-IF($Y391="",0,$Y391)-IF($AH391="",0,$AH391)-IF($AQ391="",0,$AQ391))</f>
        <v/>
      </c>
      <c r="R391" s="112" t="str">
        <f t="shared" si="49"/>
        <v/>
      </c>
      <c r="S391" s="96" t="str">
        <f>IF($M391="","",MAX(0,N($F391)-N($O391)))</f>
        <v/>
      </c>
      <c r="T391" s="96" t="str" cm="1">
        <f t="array" ref="T391">IF(OR($D391="",$S391="",N($S391)&lt;=0),"",IFERROR(MATCH(1,INDEX(('2_Review &amp; Audit'!$F$6:$F$505=$A391)*('2_Review &amp; Audit'!$I$6:$I$505&gt;=$E391-30)*('2_Review &amp; Audit'!$I$6:$I$505&lt;=$E391+30)*('2_Review &amp; Audit'!$R$6:$R$505&gt;0)*(ROW('2_Review &amp; Audit'!$R$6:$R$505)&gt;$K391),0),0)+5,""))</f>
        <v/>
      </c>
      <c r="U391" s="96" t="str" cm="1">
        <f t="array" ref="U391">IF($T391="","",INDEX('2_Review &amp; Audit'!$H:$H,$T391))</f>
        <v/>
      </c>
      <c r="V391" s="96" t="str">
        <f t="array" ref="V391">IF($T391="","",INDEX('2_Review &amp; Audit'!$I:$I,$T391))</f>
        <v/>
      </c>
      <c r="W391" s="96" t="str">
        <f t="array" ref="W391">IF($T391="","",MAX(0,INDEX('2_Review &amp; Audit'!$H:$H,$T391)-SUMIFS($X$7:X390,$T$7:T390,$T391)))</f>
        <v/>
      </c>
      <c r="X391" s="96" t="str">
        <f t="shared" ref="X391:X454" si="54">IF(OR($T391="",$W391="",$S391=""),"",MIN($S391,$W391))</f>
        <v/>
      </c>
      <c r="Y391" s="117" t="str">
        <f>IF($X391="","",$X391*$G391)</f>
        <v/>
      </c>
      <c r="Z391" s="117" t="str">
        <f>IF($T391="","",$H391-IF($P391="",0,$P391)-IF($Y391="",0,$Y391))</f>
        <v/>
      </c>
      <c r="AA391" s="117" t="str">
        <f t="shared" ref="AA391:AA454" si="55">IF($Y391="","",$Y391)</f>
        <v/>
      </c>
      <c r="AB391" s="96" t="str">
        <f t="shared" si="50"/>
        <v/>
      </c>
      <c r="AC391" s="96" t="str">
        <f>IF(OR($D391="",$AB391="",N($AB391)&lt;=0),"",IFERROR(MATCH(1,INDEX(('2_Review &amp; Audit'!$F$6:$F$505=$A391)*('2_Review &amp; Audit'!$I$6:$I$505&gt;=$E391-30)*('2_Review &amp; Audit'!$I$6:$I$505&lt;=$E391+30)*('2_Review &amp; Audit'!$R$6:$R$505&gt;0)*(ROW('2_Review &amp; Audit'!$R$6:$R$505)&gt;$T391),0),0)+5,""))</f>
        <v/>
      </c>
      <c r="AD391" s="96" t="str" cm="1">
        <f t="array" ref="AD391">IF($AC391="","",INDEX('2_Review &amp; Audit'!$H:$H,$AC391))</f>
        <v/>
      </c>
      <c r="AE391" s="96" t="str">
        <f>IF($AC391="","",INDEX('2_Review &amp; Audit'!$I:$I,$AC391))</f>
        <v/>
      </c>
      <c r="AF391" s="96" t="str">
        <f>IF($AC391="","",MAX(0,INDEX('2_Review &amp; Audit'!$H:$H,$AC391)-SUMIFS($AG$7:AG390,$AC$7:AC390,$AC391)))</f>
        <v/>
      </c>
      <c r="AG391" s="96" t="str">
        <f>IF(OR($D391="",$AB391="",$AF391=""),"",MIN($AB391,$AF391))</f>
        <v/>
      </c>
      <c r="AH391" s="117" t="str">
        <f>IF($AG391="","",$AG391*$G391)</f>
        <v/>
      </c>
      <c r="AI391" s="117" t="str">
        <f>IF($AC391="","",$H391-IF($P391="",0,$P391)-IF($Y391="",0,$Y391)-IF($AH391="",0,$AH391))</f>
        <v/>
      </c>
      <c r="AJ391" s="117" t="str">
        <f t="shared" ref="AJ391:AJ454" si="56">IF($AH391="","",$AH391)</f>
        <v/>
      </c>
      <c r="AK391" s="96" t="str">
        <f t="shared" si="51"/>
        <v/>
      </c>
      <c r="AL391" s="96" t="str" cm="1">
        <f t="array" ref="AL391">IF(OR($D391="",$AK391="",N($AK391)&lt;=0),"",IFERROR(MATCH(1,INDEX(('2_Review &amp; Audit'!$F$6:$F$505=$A391)*('2_Review &amp; Audit'!$I$6:$I$505&gt;=$E391-30)*('2_Review &amp; Audit'!$I$6:$I$505&lt;=$E391+30)*('2_Review &amp; Audit'!$R$6:$R$505&gt;0)*(ROW('2_Review &amp; Audit'!$R$6:$R$505)&gt;$AC391),0),0)+5,""))</f>
        <v/>
      </c>
      <c r="AM391" s="96" t="str">
        <f>IF($AL391="","",INDEX('2_Review &amp; Audit'!$H:$H,$AL391))</f>
        <v/>
      </c>
      <c r="AN391" s="108" t="str">
        <f>IF($AL391="","",INDEX('2_Review &amp; Audit'!$I:$I,$AL391))</f>
        <v/>
      </c>
      <c r="AO391" s="96" t="str">
        <f>IF($AL391="","",MAX(0,INDEX('2_Review &amp; Audit'!$H:$H,$AL391)-SUMIFS($AP$7:AP390,$AL$7:AL390,$AL391)))</f>
        <v/>
      </c>
      <c r="AP391" s="96" t="str">
        <f>IF(OR($D391="",$AK391="",$AO391=""),"",MIN($AK391,$AO391))</f>
        <v/>
      </c>
      <c r="AQ391" s="117" t="str">
        <f>IF($AP391="","",$AP391*$G391)</f>
        <v/>
      </c>
      <c r="AR391" s="117" t="str">
        <f>IF($AL391="","",$H391-IF($P391="",0,$P391)-IF($Y391="",0,$Y391)-IF($AH391="",0,$AH391)-IF($AQ391="",0,$AQ391))</f>
        <v/>
      </c>
      <c r="AS391" s="117" t="str">
        <f t="shared" si="52"/>
        <v/>
      </c>
      <c r="AT391" s="96" t="str">
        <f t="shared" si="53"/>
        <v/>
      </c>
      <c r="AU391" s="96"/>
    </row>
    <row r="392" spans="1:47" ht="12.75" customHeight="1" x14ac:dyDescent="0.2">
      <c r="A392" s="96" t="str">
        <f>IFERROR(INDEX('2_Review &amp; Audit'!$F$6:$F$505,MATCH(ROW()-5,'2_Review &amp; Audit'!$AC$6:$AC$505,0)),"")</f>
        <v/>
      </c>
      <c r="B392" s="96" t="str">
        <f>IF($A392="","",INDEX('2_Review &amp; Audit'!$C$6:$C$505,MATCH(ROW()-5,'2_Review &amp; Audit'!$AC$6:$AC$505,0)))</f>
        <v/>
      </c>
      <c r="C392" s="96" t="str">
        <f>IF($A392="","",INDEX('2_Review &amp; Audit'!$D$6:$D$505,MATCH(ROW()-5,'2_Review &amp; Audit'!$AC$6:$AC$505,0)))</f>
        <v/>
      </c>
      <c r="D392" s="114" t="str">
        <f>IF($A392="","",INDEX('2_Review &amp; Audit'!$H$6:$H$505,MATCH(ROW()-5,'2_Review &amp; Audit'!$AC$6:$AC$505,0)))</f>
        <v/>
      </c>
      <c r="E392" s="108" t="str">
        <f>IF($A392="","",INDEX('2_Review &amp; Audit'!$M$6:$M$505,MATCH(ROW()-5,'2_Review &amp; Audit'!$AC$6:$AC$505,0)))</f>
        <v/>
      </c>
      <c r="F392" s="109" t="str">
        <f>IF($A392="","",IF(INDEX('2_Review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92" s="142" t="str">
        <f>IF(OR($A392="",$F392=0),"",ABS(INDEX('2_Review &amp; Audit'!$Q$6:$Q$505,MATCH(ROW()-5,'2_Review &amp; Audit'!$AC$6:$AC$505,0))/$F392))</f>
        <v/>
      </c>
      <c r="H392" s="142" t="str">
        <f>IF($A392="","",ABS(INDEX('2_Review &amp; Audit'!$Q$6:$Q$505,MATCH(ROW()-5,'2_Review &amp; Audit'!$AC$6:$AC$505,0))))</f>
        <v/>
      </c>
      <c r="I392" s="96" t="str">
        <f>IF($A392="","",INDEX('2_Review &amp; Audit'!$Y$6:$Y$505,MATCH(ROW()-5,'2_Review &amp; Audit'!$AC$6:$AC$505,0)))</f>
        <v/>
      </c>
      <c r="J392" s="110" t="str">
        <f>IF($A392="","",IFERROR(MATCH(ROW()-5,'2_Review &amp; Audit'!$AC$6:$AC$505,0)+5,""))</f>
        <v/>
      </c>
      <c r="K392" s="96" t="str" cm="1">
        <f t="array" ref="K392">IF($A392="","",IF($AU392&lt;&gt;"",IFERROR(MATCH($AU392,'2_Review &amp; Audit'!$H$6:$H$505,0)+5,""),IFERROR(MATCH(1,INDEX(('2_Review &amp; Audit'!$F$6:$F$505=$A392)*('2_Review &amp; Audit'!$I$6:$I$505&gt;=$E392-30)*('2_Review &amp; Audit'!$I$6:$I$505&lt;=$E392+30)*('2_Review &amp; Audit'!$R$6:$R$505&gt;0),0),0)+5,"")))</f>
        <v/>
      </c>
      <c r="L392" s="110" t="str" cm="1">
        <f t="array" ref="L392">IF($K392="","",INDEX('2_Review &amp; Audit'!$H:$H,$K392))</f>
        <v/>
      </c>
      <c r="M392" s="111" t="str">
        <f>IF($K392="","",INDEX('2_Review &amp; Audit'!$I:$I,$K392))</f>
        <v/>
      </c>
      <c r="N392" s="109" t="str" cm="1">
        <f t="array" ref="N392">IF($K392="","",MAX(0,INDEX('2_Review &amp; Audit'!$R:$R,$K392)-SUMIFS($O$7:O391,$K$7:K391,$K392)))</f>
        <v/>
      </c>
      <c r="O392" s="109" t="str">
        <f>IF(OR($K392="",$N392="",$F392=""),"",MIN($F392,$N392))</f>
        <v/>
      </c>
      <c r="P392" s="112" t="str">
        <f>IF($O392="","",$O392*$G392)</f>
        <v/>
      </c>
      <c r="Q392" s="112" t="str">
        <f>IF($M392="","",$H392-IF($P392="",0,$P392)-IF($Y392="",0,$Y392)-IF($AH392="",0,$AH392)-IF($AQ392="",0,$AQ392))</f>
        <v/>
      </c>
      <c r="R392" s="112" t="str">
        <f t="shared" ref="R392:R455" si="57">IF($M392="","",IF($P392="",0,$P392))</f>
        <v/>
      </c>
      <c r="S392" s="96" t="str">
        <f>IF($M392="","",MAX(0,N($F392)-N($O392)))</f>
        <v/>
      </c>
      <c r="T392" s="96" t="str" cm="1">
        <f t="array" ref="T392">IF(OR($D392="",$S392="",N($S392)&lt;=0),"",IFERROR(MATCH(1,INDEX(('2_Review &amp; Audit'!$F$6:$F$505=$A392)*('2_Review &amp; Audit'!$I$6:$I$505&gt;=$E392-30)*('2_Review &amp; Audit'!$I$6:$I$505&lt;=$E392+30)*('2_Review &amp; Audit'!$R$6:$R$505&gt;0)*(ROW('2_Review &amp; Audit'!$R$6:$R$505)&gt;$K392),0),0)+5,""))</f>
        <v/>
      </c>
      <c r="U392" s="96" t="str" cm="1">
        <f t="array" ref="U392">IF($T392="","",INDEX('2_Review &amp; Audit'!$H:$H,$T392))</f>
        <v/>
      </c>
      <c r="V392" s="96" t="str">
        <f t="array" ref="V392">IF($T392="","",INDEX('2_Review &amp; Audit'!$I:$I,$T392))</f>
        <v/>
      </c>
      <c r="W392" s="96" t="str">
        <f t="array" ref="W392">IF($T392="","",MAX(0,INDEX('2_Review &amp; Audit'!$H:$H,$T392)-SUMIFS($X$7:X391,$T$7:T391,$T392)))</f>
        <v/>
      </c>
      <c r="X392" s="96" t="str">
        <f t="shared" si="54"/>
        <v/>
      </c>
      <c r="Y392" s="117" t="str">
        <f>IF($X392="","",$X392*$G392)</f>
        <v/>
      </c>
      <c r="Z392" s="117" t="str">
        <f>IF($T392="","",$H392-IF($P392="",0,$P392)-IF($Y392="",0,$Y392))</f>
        <v/>
      </c>
      <c r="AA392" s="117" t="str">
        <f t="shared" si="55"/>
        <v/>
      </c>
      <c r="AB392" s="96" t="str">
        <f t="shared" ref="AB392:AB455" si="58">IF($T392="","",MAX(0,N($S392)-N($X392)))</f>
        <v/>
      </c>
      <c r="AC392" s="96" t="str">
        <f>IF(OR($D392="",$AB392="",N($AB392)&lt;=0),"",IFERROR(MATCH(1,INDEX(('2_Review &amp; Audit'!$F$6:$F$505=$A392)*('2_Review &amp; Audit'!$I$6:$I$505&gt;=$E392-30)*('2_Review &amp; Audit'!$I$6:$I$505&lt;=$E392+30)*('2_Review &amp; Audit'!$R$6:$R$505&gt;0)*(ROW('2_Review &amp; Audit'!$R$6:$R$505)&gt;$T392),0),0)+5,""))</f>
        <v/>
      </c>
      <c r="AD392" s="96" t="str" cm="1">
        <f t="array" ref="AD392">IF($AC392="","",INDEX('2_Review &amp; Audit'!$H:$H,$AC392))</f>
        <v/>
      </c>
      <c r="AE392" s="96" t="str">
        <f>IF($AC392="","",INDEX('2_Review &amp; Audit'!$I:$I,$AC392))</f>
        <v/>
      </c>
      <c r="AF392" s="96" t="str">
        <f>IF($AC392="","",MAX(0,INDEX('2_Review &amp; Audit'!$H:$H,$AC392)-SUMIFS($AG$7:AG391,$AC$7:AC391,$AC392)))</f>
        <v/>
      </c>
      <c r="AG392" s="96" t="str">
        <f>IF(OR($D392="",$AB392="",$AF392=""),"",MIN($AB392,$AF392))</f>
        <v/>
      </c>
      <c r="AH392" s="117" t="str">
        <f>IF($AG392="","",$AG392*$G392)</f>
        <v/>
      </c>
      <c r="AI392" s="117" t="str">
        <f>IF($AC392="","",$H392-IF($P392="",0,$P392)-IF($Y392="",0,$Y392)-IF($AH392="",0,$AH392))</f>
        <v/>
      </c>
      <c r="AJ392" s="117" t="str">
        <f t="shared" si="56"/>
        <v/>
      </c>
      <c r="AK392" s="96" t="str">
        <f t="shared" ref="AK392:AK455" si="59">IF($AC392="","",MAX(0,N($AB392)-N($AG392)))</f>
        <v/>
      </c>
      <c r="AL392" s="96" t="str" cm="1">
        <f t="array" ref="AL392">IF(OR($D392="",$AK392="",N($AK392)&lt;=0),"",IFERROR(MATCH(1,INDEX(('2_Review &amp; Audit'!$F$6:$F$505=$A392)*('2_Review &amp; Audit'!$I$6:$I$505&gt;=$E392-30)*('2_Review &amp; Audit'!$I$6:$I$505&lt;=$E392+30)*('2_Review &amp; Audit'!$R$6:$R$505&gt;0)*(ROW('2_Review &amp; Audit'!$R$6:$R$505)&gt;$AC392),0),0)+5,""))</f>
        <v/>
      </c>
      <c r="AM392" s="96" t="str">
        <f>IF($AL392="","",INDEX('2_Review &amp; Audit'!$H:$H,$AL392))</f>
        <v/>
      </c>
      <c r="AN392" s="108" t="str">
        <f>IF($AL392="","",INDEX('2_Review &amp; Audit'!$I:$I,$AL392))</f>
        <v/>
      </c>
      <c r="AO392" s="96" t="str">
        <f>IF($AL392="","",MAX(0,INDEX('2_Review &amp; Audit'!$H:$H,$AL392)-SUMIFS($AP$7:AP391,$AL$7:AL391,$AL392)))</f>
        <v/>
      </c>
      <c r="AP392" s="96" t="str">
        <f>IF(OR($D392="",$AK392="",$AO392=""),"",MIN($AK392,$AO392))</f>
        <v/>
      </c>
      <c r="AQ392" s="117" t="str">
        <f>IF($AP392="","",$AP392*$G392)</f>
        <v/>
      </c>
      <c r="AR392" s="117" t="str">
        <f>IF($AL392="","",$H392-IF($P392="",0,$P392)-IF($Y392="",0,$Y392)-IF($AH392="",0,$AH392)-IF($AQ392="",0,$AQ392))</f>
        <v/>
      </c>
      <c r="AS392" s="117" t="str">
        <f t="shared" ref="AS392:AS455" si="60">IF($AQ392="","",$AQ392)</f>
        <v/>
      </c>
      <c r="AT392" s="96" t="str">
        <f t="shared" ref="AT392:AT455" si="61">IF($AL392="","",IF(ABS(N($AK392)-N($AP392))&lt;0.000001,0,MAX(0,N($AK392)-N($AP392))))</f>
        <v/>
      </c>
      <c r="AU392" s="96"/>
    </row>
    <row r="393" spans="1:47" ht="12.75" customHeight="1" x14ac:dyDescent="0.2">
      <c r="A393" s="96" t="str">
        <f>IFERROR(INDEX('2_Review &amp; Audit'!$F$6:$F$505,MATCH(ROW()-5,'2_Review &amp; Audit'!$AC$6:$AC$505,0)),"")</f>
        <v/>
      </c>
      <c r="B393" s="96" t="str">
        <f>IF($A393="","",INDEX('2_Review &amp; Audit'!$C$6:$C$505,MATCH(ROW()-5,'2_Review &amp; Audit'!$AC$6:$AC$505,0)))</f>
        <v/>
      </c>
      <c r="C393" s="96" t="str">
        <f>IF($A393="","",INDEX('2_Review &amp; Audit'!$D$6:$D$505,MATCH(ROW()-5,'2_Review &amp; Audit'!$AC$6:$AC$505,0)))</f>
        <v/>
      </c>
      <c r="D393" s="114" t="str">
        <f>IF($A393="","",INDEX('2_Review &amp; Audit'!$H$6:$H$505,MATCH(ROW()-5,'2_Review &amp; Audit'!$AC$6:$AC$505,0)))</f>
        <v/>
      </c>
      <c r="E393" s="108" t="str">
        <f>IF($A393="","",INDEX('2_Review &amp; Audit'!$M$6:$M$505,MATCH(ROW()-5,'2_Review &amp; Audit'!$AC$6:$AC$505,0)))</f>
        <v/>
      </c>
      <c r="F393" s="109" t="str">
        <f>IF($A393="","",IF(INDEX('2_Review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93" s="142" t="str">
        <f>IF(OR($A393="",$F393=0),"",ABS(INDEX('2_Review &amp; Audit'!$Q$6:$Q$505,MATCH(ROW()-5,'2_Review &amp; Audit'!$AC$6:$AC$505,0))/$F393))</f>
        <v/>
      </c>
      <c r="H393" s="142" t="str">
        <f>IF($A393="","",ABS(INDEX('2_Review &amp; Audit'!$Q$6:$Q$505,MATCH(ROW()-5,'2_Review &amp; Audit'!$AC$6:$AC$505,0))))</f>
        <v/>
      </c>
      <c r="I393" s="96" t="str">
        <f>IF($A393="","",INDEX('2_Review &amp; Audit'!$Y$6:$Y$505,MATCH(ROW()-5,'2_Review &amp; Audit'!$AC$6:$AC$505,0)))</f>
        <v/>
      </c>
      <c r="J393" s="110" t="str">
        <f>IF($A393="","",IFERROR(MATCH(ROW()-5,'2_Review &amp; Audit'!$AC$6:$AC$505,0)+5,""))</f>
        <v/>
      </c>
      <c r="K393" s="96" t="str" cm="1">
        <f t="array" ref="K393">IF($A393="","",IF($AU393&lt;&gt;"",IFERROR(MATCH($AU393,'2_Review &amp; Audit'!$H$6:$H$505,0)+5,""),IFERROR(MATCH(1,INDEX(('2_Review &amp; Audit'!$F$6:$F$505=$A393)*('2_Review &amp; Audit'!$I$6:$I$505&gt;=$E393-30)*('2_Review &amp; Audit'!$I$6:$I$505&lt;=$E393+30)*('2_Review &amp; Audit'!$R$6:$R$505&gt;0),0),0)+5,"")))</f>
        <v/>
      </c>
      <c r="L393" s="110" t="str" cm="1">
        <f t="array" ref="L393">IF($K393="","",INDEX('2_Review &amp; Audit'!$H:$H,$K393))</f>
        <v/>
      </c>
      <c r="M393" s="111" t="str">
        <f>IF($K393="","",INDEX('2_Review &amp; Audit'!$I:$I,$K393))</f>
        <v/>
      </c>
      <c r="N393" s="109" t="str" cm="1">
        <f t="array" ref="N393">IF($K393="","",MAX(0,INDEX('2_Review &amp; Audit'!$R:$R,$K393)-SUMIFS($O$7:O392,$K$7:K392,$K393)))</f>
        <v/>
      </c>
      <c r="O393" s="109" t="str">
        <f>IF(OR($K393="",$N393="",$F393=""),"",MIN($F393,$N393))</f>
        <v/>
      </c>
      <c r="P393" s="112" t="str">
        <f>IF($O393="","",$O393*$G393)</f>
        <v/>
      </c>
      <c r="Q393" s="112" t="str">
        <f>IF($M393="","",$H393-IF($P393="",0,$P393)-IF($Y393="",0,$Y393)-IF($AH393="",0,$AH393)-IF($AQ393="",0,$AQ393))</f>
        <v/>
      </c>
      <c r="R393" s="112" t="str">
        <f t="shared" si="57"/>
        <v/>
      </c>
      <c r="S393" s="96" t="str">
        <f>IF($M393="","",MAX(0,N($F393)-N($O393)))</f>
        <v/>
      </c>
      <c r="T393" s="96" t="str" cm="1">
        <f t="array" ref="T393">IF(OR($D393="",$S393="",N($S393)&lt;=0),"",IFERROR(MATCH(1,INDEX(('2_Review &amp; Audit'!$F$6:$F$505=$A393)*('2_Review &amp; Audit'!$I$6:$I$505&gt;=$E393-30)*('2_Review &amp; Audit'!$I$6:$I$505&lt;=$E393+30)*('2_Review &amp; Audit'!$R$6:$R$505&gt;0)*(ROW('2_Review &amp; Audit'!$R$6:$R$505)&gt;$K393),0),0)+5,""))</f>
        <v/>
      </c>
      <c r="U393" s="96" t="str" cm="1">
        <f t="array" ref="U393">IF($T393="","",INDEX('2_Review &amp; Audit'!$H:$H,$T393))</f>
        <v/>
      </c>
      <c r="V393" s="96" t="str">
        <f t="array" ref="V393">IF($T393="","",INDEX('2_Review &amp; Audit'!$I:$I,$T393))</f>
        <v/>
      </c>
      <c r="W393" s="96" t="str">
        <f t="array" ref="W393">IF($T393="","",MAX(0,INDEX('2_Review &amp; Audit'!$H:$H,$T393)-SUMIFS($X$7:X392,$T$7:T392,$T393)))</f>
        <v/>
      </c>
      <c r="X393" s="96" t="str">
        <f t="shared" si="54"/>
        <v/>
      </c>
      <c r="Y393" s="117" t="str">
        <f>IF($X393="","",$X393*$G393)</f>
        <v/>
      </c>
      <c r="Z393" s="117" t="str">
        <f>IF($T393="","",$H393-IF($P393="",0,$P393)-IF($Y393="",0,$Y393))</f>
        <v/>
      </c>
      <c r="AA393" s="117" t="str">
        <f t="shared" si="55"/>
        <v/>
      </c>
      <c r="AB393" s="96" t="str">
        <f t="shared" si="58"/>
        <v/>
      </c>
      <c r="AC393" s="96" t="str">
        <f>IF(OR($D393="",$AB393="",N($AB393)&lt;=0),"",IFERROR(MATCH(1,INDEX(('2_Review &amp; Audit'!$F$6:$F$505=$A393)*('2_Review &amp; Audit'!$I$6:$I$505&gt;=$E393-30)*('2_Review &amp; Audit'!$I$6:$I$505&lt;=$E393+30)*('2_Review &amp; Audit'!$R$6:$R$505&gt;0)*(ROW('2_Review &amp; Audit'!$R$6:$R$505)&gt;$T393),0),0)+5,""))</f>
        <v/>
      </c>
      <c r="AD393" s="96" t="str" cm="1">
        <f t="array" ref="AD393">IF($AC393="","",INDEX('2_Review &amp; Audit'!$H:$H,$AC393))</f>
        <v/>
      </c>
      <c r="AE393" s="96" t="str">
        <f>IF($AC393="","",INDEX('2_Review &amp; Audit'!$I:$I,$AC393))</f>
        <v/>
      </c>
      <c r="AF393" s="96" t="str">
        <f>IF($AC393="","",MAX(0,INDEX('2_Review &amp; Audit'!$H:$H,$AC393)-SUMIFS($AG$7:AG392,$AC$7:AC392,$AC393)))</f>
        <v/>
      </c>
      <c r="AG393" s="96" t="str">
        <f>IF(OR($D393="",$AB393="",$AF393=""),"",MIN($AB393,$AF393))</f>
        <v/>
      </c>
      <c r="AH393" s="117" t="str">
        <f>IF($AG393="","",$AG393*$G393)</f>
        <v/>
      </c>
      <c r="AI393" s="117" t="str">
        <f>IF($AC393="","",$H393-IF($P393="",0,$P393)-IF($Y393="",0,$Y393)-IF($AH393="",0,$AH393))</f>
        <v/>
      </c>
      <c r="AJ393" s="117" t="str">
        <f t="shared" si="56"/>
        <v/>
      </c>
      <c r="AK393" s="96" t="str">
        <f t="shared" si="59"/>
        <v/>
      </c>
      <c r="AL393" s="96" t="str" cm="1">
        <f t="array" ref="AL393">IF(OR($D393="",$AK393="",N($AK393)&lt;=0),"",IFERROR(MATCH(1,INDEX(('2_Review &amp; Audit'!$F$6:$F$505=$A393)*('2_Review &amp; Audit'!$I$6:$I$505&gt;=$E393-30)*('2_Review &amp; Audit'!$I$6:$I$505&lt;=$E393+30)*('2_Review &amp; Audit'!$R$6:$R$505&gt;0)*(ROW('2_Review &amp; Audit'!$R$6:$R$505)&gt;$AC393),0),0)+5,""))</f>
        <v/>
      </c>
      <c r="AM393" s="96" t="str">
        <f>IF($AL393="","",INDEX('2_Review &amp; Audit'!$H:$H,$AL393))</f>
        <v/>
      </c>
      <c r="AN393" s="108" t="str">
        <f>IF($AL393="","",INDEX('2_Review &amp; Audit'!$I:$I,$AL393))</f>
        <v/>
      </c>
      <c r="AO393" s="96" t="str">
        <f>IF($AL393="","",MAX(0,INDEX('2_Review &amp; Audit'!$H:$H,$AL393)-SUMIFS($AP$7:AP392,$AL$7:AL392,$AL393)))</f>
        <v/>
      </c>
      <c r="AP393" s="96" t="str">
        <f>IF(OR($D393="",$AK393="",$AO393=""),"",MIN($AK393,$AO393))</f>
        <v/>
      </c>
      <c r="AQ393" s="117" t="str">
        <f>IF($AP393="","",$AP393*$G393)</f>
        <v/>
      </c>
      <c r="AR393" s="117" t="str">
        <f>IF($AL393="","",$H393-IF($P393="",0,$P393)-IF($Y393="",0,$Y393)-IF($AH393="",0,$AH393)-IF($AQ393="",0,$AQ393))</f>
        <v/>
      </c>
      <c r="AS393" s="117" t="str">
        <f t="shared" si="60"/>
        <v/>
      </c>
      <c r="AT393" s="96" t="str">
        <f t="shared" si="61"/>
        <v/>
      </c>
      <c r="AU393" s="96"/>
    </row>
    <row r="394" spans="1:47" ht="12.75" customHeight="1" x14ac:dyDescent="0.2">
      <c r="A394" s="96" t="str">
        <f>IFERROR(INDEX('2_Review &amp; Audit'!$F$6:$F$505,MATCH(ROW()-5,'2_Review &amp; Audit'!$AC$6:$AC$505,0)),"")</f>
        <v/>
      </c>
      <c r="B394" s="96" t="str">
        <f>IF($A394="","",INDEX('2_Review &amp; Audit'!$C$6:$C$505,MATCH(ROW()-5,'2_Review &amp; Audit'!$AC$6:$AC$505,0)))</f>
        <v/>
      </c>
      <c r="C394" s="96" t="str">
        <f>IF($A394="","",INDEX('2_Review &amp; Audit'!$D$6:$D$505,MATCH(ROW()-5,'2_Review &amp; Audit'!$AC$6:$AC$505,0)))</f>
        <v/>
      </c>
      <c r="D394" s="114" t="str">
        <f>IF($A394="","",INDEX('2_Review &amp; Audit'!$H$6:$H$505,MATCH(ROW()-5,'2_Review &amp; Audit'!$AC$6:$AC$505,0)))</f>
        <v/>
      </c>
      <c r="E394" s="108" t="str">
        <f>IF($A394="","",INDEX('2_Review &amp; Audit'!$M$6:$M$505,MATCH(ROW()-5,'2_Review &amp; Audit'!$AC$6:$AC$505,0)))</f>
        <v/>
      </c>
      <c r="F394" s="109" t="str">
        <f>IF($A394="","",IF(INDEX('2_Review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94" s="142" t="str">
        <f>IF(OR($A394="",$F394=0),"",ABS(INDEX('2_Review &amp; Audit'!$Q$6:$Q$505,MATCH(ROW()-5,'2_Review &amp; Audit'!$AC$6:$AC$505,0))/$F394))</f>
        <v/>
      </c>
      <c r="H394" s="142" t="str">
        <f>IF($A394="","",ABS(INDEX('2_Review &amp; Audit'!$Q$6:$Q$505,MATCH(ROW()-5,'2_Review &amp; Audit'!$AC$6:$AC$505,0))))</f>
        <v/>
      </c>
      <c r="I394" s="96" t="str">
        <f>IF($A394="","",INDEX('2_Review &amp; Audit'!$Y$6:$Y$505,MATCH(ROW()-5,'2_Review &amp; Audit'!$AC$6:$AC$505,0)))</f>
        <v/>
      </c>
      <c r="J394" s="110" t="str">
        <f>IF($A394="","",IFERROR(MATCH(ROW()-5,'2_Review &amp; Audit'!$AC$6:$AC$505,0)+5,""))</f>
        <v/>
      </c>
      <c r="K394" s="96" t="str" cm="1">
        <f t="array" ref="K394">IF($A394="","",IF($AU394&lt;&gt;"",IFERROR(MATCH($AU394,'2_Review &amp; Audit'!$H$6:$H$505,0)+5,""),IFERROR(MATCH(1,INDEX(('2_Review &amp; Audit'!$F$6:$F$505=$A394)*('2_Review &amp; Audit'!$I$6:$I$505&gt;=$E394-30)*('2_Review &amp; Audit'!$I$6:$I$505&lt;=$E394+30)*('2_Review &amp; Audit'!$R$6:$R$505&gt;0),0),0)+5,"")))</f>
        <v/>
      </c>
      <c r="L394" s="110" t="str" cm="1">
        <f t="array" ref="L394">IF($K394="","",INDEX('2_Review &amp; Audit'!$H:$H,$K394))</f>
        <v/>
      </c>
      <c r="M394" s="111" t="str">
        <f>IF($K394="","",INDEX('2_Review &amp; Audit'!$I:$I,$K394))</f>
        <v/>
      </c>
      <c r="N394" s="109" t="str" cm="1">
        <f t="array" ref="N394">IF($K394="","",MAX(0,INDEX('2_Review &amp; Audit'!$R:$R,$K394)-SUMIFS($O$7:O393,$K$7:K393,$K394)))</f>
        <v/>
      </c>
      <c r="O394" s="109" t="str">
        <f>IF(OR($K394="",$N394="",$F394=""),"",MIN($F394,$N394))</f>
        <v/>
      </c>
      <c r="P394" s="112" t="str">
        <f>IF($O394="","",$O394*$G394)</f>
        <v/>
      </c>
      <c r="Q394" s="112" t="str">
        <f>IF($M394="","",$H394-IF($P394="",0,$P394)-IF($Y394="",0,$Y394)-IF($AH394="",0,$AH394)-IF($AQ394="",0,$AQ394))</f>
        <v/>
      </c>
      <c r="R394" s="112" t="str">
        <f t="shared" si="57"/>
        <v/>
      </c>
      <c r="S394" s="96" t="str">
        <f>IF($M394="","",MAX(0,N($F394)-N($O394)))</f>
        <v/>
      </c>
      <c r="T394" s="96" t="str" cm="1">
        <f t="array" ref="T394">IF(OR($D394="",$S394="",N($S394)&lt;=0),"",IFERROR(MATCH(1,INDEX(('2_Review &amp; Audit'!$F$6:$F$505=$A394)*('2_Review &amp; Audit'!$I$6:$I$505&gt;=$E394-30)*('2_Review &amp; Audit'!$I$6:$I$505&lt;=$E394+30)*('2_Review &amp; Audit'!$R$6:$R$505&gt;0)*(ROW('2_Review &amp; Audit'!$R$6:$R$505)&gt;$K394),0),0)+5,""))</f>
        <v/>
      </c>
      <c r="U394" s="96" t="str" cm="1">
        <f t="array" ref="U394">IF($T394="","",INDEX('2_Review &amp; Audit'!$H:$H,$T394))</f>
        <v/>
      </c>
      <c r="V394" s="96" t="str">
        <f t="array" ref="V394">IF($T394="","",INDEX('2_Review &amp; Audit'!$I:$I,$T394))</f>
        <v/>
      </c>
      <c r="W394" s="96" t="str">
        <f t="array" ref="W394">IF($T394="","",MAX(0,INDEX('2_Review &amp; Audit'!$H:$H,$T394)-SUMIFS($X$7:X393,$T$7:T393,$T394)))</f>
        <v/>
      </c>
      <c r="X394" s="96" t="str">
        <f t="shared" si="54"/>
        <v/>
      </c>
      <c r="Y394" s="117" t="str">
        <f>IF($X394="","",$X394*$G394)</f>
        <v/>
      </c>
      <c r="Z394" s="117" t="str">
        <f>IF($T394="","",$H394-IF($P394="",0,$P394)-IF($Y394="",0,$Y394))</f>
        <v/>
      </c>
      <c r="AA394" s="117" t="str">
        <f t="shared" si="55"/>
        <v/>
      </c>
      <c r="AB394" s="96" t="str">
        <f t="shared" si="58"/>
        <v/>
      </c>
      <c r="AC394" s="96" t="str">
        <f>IF(OR($D394="",$AB394="",N($AB394)&lt;=0),"",IFERROR(MATCH(1,INDEX(('2_Review &amp; Audit'!$F$6:$F$505=$A394)*('2_Review &amp; Audit'!$I$6:$I$505&gt;=$E394-30)*('2_Review &amp; Audit'!$I$6:$I$505&lt;=$E394+30)*('2_Review &amp; Audit'!$R$6:$R$505&gt;0)*(ROW('2_Review &amp; Audit'!$R$6:$R$505)&gt;$T394),0),0)+5,""))</f>
        <v/>
      </c>
      <c r="AD394" s="96" t="str" cm="1">
        <f t="array" ref="AD394">IF($AC394="","",INDEX('2_Review &amp; Audit'!$H:$H,$AC394))</f>
        <v/>
      </c>
      <c r="AE394" s="96" t="str">
        <f>IF($AC394="","",INDEX('2_Review &amp; Audit'!$I:$I,$AC394))</f>
        <v/>
      </c>
      <c r="AF394" s="96" t="str">
        <f>IF($AC394="","",MAX(0,INDEX('2_Review &amp; Audit'!$H:$H,$AC394)-SUMIFS($AG$7:AG393,$AC$7:AC393,$AC394)))</f>
        <v/>
      </c>
      <c r="AG394" s="96" t="str">
        <f>IF(OR($D394="",$AB394="",$AF394=""),"",MIN($AB394,$AF394))</f>
        <v/>
      </c>
      <c r="AH394" s="117" t="str">
        <f>IF($AG394="","",$AG394*$G394)</f>
        <v/>
      </c>
      <c r="AI394" s="117" t="str">
        <f>IF($AC394="","",$H394-IF($P394="",0,$P394)-IF($Y394="",0,$Y394)-IF($AH394="",0,$AH394))</f>
        <v/>
      </c>
      <c r="AJ394" s="117" t="str">
        <f t="shared" si="56"/>
        <v/>
      </c>
      <c r="AK394" s="96" t="str">
        <f t="shared" si="59"/>
        <v/>
      </c>
      <c r="AL394" s="96" t="str" cm="1">
        <f t="array" ref="AL394">IF(OR($D394="",$AK394="",N($AK394)&lt;=0),"",IFERROR(MATCH(1,INDEX(('2_Review &amp; Audit'!$F$6:$F$505=$A394)*('2_Review &amp; Audit'!$I$6:$I$505&gt;=$E394-30)*('2_Review &amp; Audit'!$I$6:$I$505&lt;=$E394+30)*('2_Review &amp; Audit'!$R$6:$R$505&gt;0)*(ROW('2_Review &amp; Audit'!$R$6:$R$505)&gt;$AC394),0),0)+5,""))</f>
        <v/>
      </c>
      <c r="AM394" s="96" t="str">
        <f>IF($AL394="","",INDEX('2_Review &amp; Audit'!$H:$H,$AL394))</f>
        <v/>
      </c>
      <c r="AN394" s="108" t="str">
        <f>IF($AL394="","",INDEX('2_Review &amp; Audit'!$I:$I,$AL394))</f>
        <v/>
      </c>
      <c r="AO394" s="96" t="str">
        <f>IF($AL394="","",MAX(0,INDEX('2_Review &amp; Audit'!$H:$H,$AL394)-SUMIFS($AP$7:AP393,$AL$7:AL393,$AL394)))</f>
        <v/>
      </c>
      <c r="AP394" s="96" t="str">
        <f>IF(OR($D394="",$AK394="",$AO394=""),"",MIN($AK394,$AO394))</f>
        <v/>
      </c>
      <c r="AQ394" s="117" t="str">
        <f>IF($AP394="","",$AP394*$G394)</f>
        <v/>
      </c>
      <c r="AR394" s="117" t="str">
        <f>IF($AL394="","",$H394-IF($P394="",0,$P394)-IF($Y394="",0,$Y394)-IF($AH394="",0,$AH394)-IF($AQ394="",0,$AQ394))</f>
        <v/>
      </c>
      <c r="AS394" s="117" t="str">
        <f t="shared" si="60"/>
        <v/>
      </c>
      <c r="AT394" s="96" t="str">
        <f t="shared" si="61"/>
        <v/>
      </c>
      <c r="AU394" s="96"/>
    </row>
    <row r="395" spans="1:47" ht="12.75" customHeight="1" x14ac:dyDescent="0.2">
      <c r="A395" s="96" t="str">
        <f>IFERROR(INDEX('2_Review &amp; Audit'!$F$6:$F$505,MATCH(ROW()-5,'2_Review &amp; Audit'!$AC$6:$AC$505,0)),"")</f>
        <v/>
      </c>
      <c r="B395" s="96" t="str">
        <f>IF($A395="","",INDEX('2_Review &amp; Audit'!$C$6:$C$505,MATCH(ROW()-5,'2_Review &amp; Audit'!$AC$6:$AC$505,0)))</f>
        <v/>
      </c>
      <c r="C395" s="96" t="str">
        <f>IF($A395="","",INDEX('2_Review &amp; Audit'!$D$6:$D$505,MATCH(ROW()-5,'2_Review &amp; Audit'!$AC$6:$AC$505,0)))</f>
        <v/>
      </c>
      <c r="D395" s="114" t="str">
        <f>IF($A395="","",INDEX('2_Review &amp; Audit'!$H$6:$H$505,MATCH(ROW()-5,'2_Review &amp; Audit'!$AC$6:$AC$505,0)))</f>
        <v/>
      </c>
      <c r="E395" s="108" t="str">
        <f>IF($A395="","",INDEX('2_Review &amp; Audit'!$M$6:$M$505,MATCH(ROW()-5,'2_Review &amp; Audit'!$AC$6:$AC$505,0)))</f>
        <v/>
      </c>
      <c r="F395" s="109" t="str">
        <f>IF($A395="","",IF(INDEX('2_Review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95" s="142" t="str">
        <f>IF(OR($A395="",$F395=0),"",ABS(INDEX('2_Review &amp; Audit'!$Q$6:$Q$505,MATCH(ROW()-5,'2_Review &amp; Audit'!$AC$6:$AC$505,0))/$F395))</f>
        <v/>
      </c>
      <c r="H395" s="142" t="str">
        <f>IF($A395="","",ABS(INDEX('2_Review &amp; Audit'!$Q$6:$Q$505,MATCH(ROW()-5,'2_Review &amp; Audit'!$AC$6:$AC$505,0))))</f>
        <v/>
      </c>
      <c r="I395" s="96" t="str">
        <f>IF($A395="","",INDEX('2_Review &amp; Audit'!$Y$6:$Y$505,MATCH(ROW()-5,'2_Review &amp; Audit'!$AC$6:$AC$505,0)))</f>
        <v/>
      </c>
      <c r="J395" s="110" t="str">
        <f>IF($A395="","",IFERROR(MATCH(ROW()-5,'2_Review &amp; Audit'!$AC$6:$AC$505,0)+5,""))</f>
        <v/>
      </c>
      <c r="K395" s="96" t="str" cm="1">
        <f t="array" ref="K395">IF($A395="","",IF($AU395&lt;&gt;"",IFERROR(MATCH($AU395,'2_Review &amp; Audit'!$H$6:$H$505,0)+5,""),IFERROR(MATCH(1,INDEX(('2_Review &amp; Audit'!$F$6:$F$505=$A395)*('2_Review &amp; Audit'!$I$6:$I$505&gt;=$E395-30)*('2_Review &amp; Audit'!$I$6:$I$505&lt;=$E395+30)*('2_Review &amp; Audit'!$R$6:$R$505&gt;0),0),0)+5,"")))</f>
        <v/>
      </c>
      <c r="L395" s="110" t="str" cm="1">
        <f t="array" ref="L395">IF($K395="","",INDEX('2_Review &amp; Audit'!$H:$H,$K395))</f>
        <v/>
      </c>
      <c r="M395" s="111" t="str">
        <f>IF($K395="","",INDEX('2_Review &amp; Audit'!$I:$I,$K395))</f>
        <v/>
      </c>
      <c r="N395" s="109" t="str" cm="1">
        <f t="array" ref="N395">IF($K395="","",MAX(0,INDEX('2_Review &amp; Audit'!$R:$R,$K395)-SUMIFS($O$7:O394,$K$7:K394,$K395)))</f>
        <v/>
      </c>
      <c r="O395" s="109" t="str">
        <f>IF(OR($K395="",$N395="",$F395=""),"",MIN($F395,$N395))</f>
        <v/>
      </c>
      <c r="P395" s="112" t="str">
        <f>IF($O395="","",$O395*$G395)</f>
        <v/>
      </c>
      <c r="Q395" s="112" t="str">
        <f>IF($M395="","",$H395-IF($P395="",0,$P395)-IF($Y395="",0,$Y395)-IF($AH395="",0,$AH395)-IF($AQ395="",0,$AQ395))</f>
        <v/>
      </c>
      <c r="R395" s="112" t="str">
        <f t="shared" si="57"/>
        <v/>
      </c>
      <c r="S395" s="96" t="str">
        <f>IF($M395="","",MAX(0,N($F395)-N($O395)))</f>
        <v/>
      </c>
      <c r="T395" s="96" t="str" cm="1">
        <f t="array" ref="T395">IF(OR($D395="",$S395="",N($S395)&lt;=0),"",IFERROR(MATCH(1,INDEX(('2_Review &amp; Audit'!$F$6:$F$505=$A395)*('2_Review &amp; Audit'!$I$6:$I$505&gt;=$E395-30)*('2_Review &amp; Audit'!$I$6:$I$505&lt;=$E395+30)*('2_Review &amp; Audit'!$R$6:$R$505&gt;0)*(ROW('2_Review &amp; Audit'!$R$6:$R$505)&gt;$K395),0),0)+5,""))</f>
        <v/>
      </c>
      <c r="U395" s="96" t="str" cm="1">
        <f t="array" ref="U395">IF($T395="","",INDEX('2_Review &amp; Audit'!$H:$H,$T395))</f>
        <v/>
      </c>
      <c r="V395" s="96" t="str">
        <f t="array" ref="V395">IF($T395="","",INDEX('2_Review &amp; Audit'!$I:$I,$T395))</f>
        <v/>
      </c>
      <c r="W395" s="96" t="str">
        <f t="array" ref="W395">IF($T395="","",MAX(0,INDEX('2_Review &amp; Audit'!$H:$H,$T395)-SUMIFS($X$7:X394,$T$7:T394,$T395)))</f>
        <v/>
      </c>
      <c r="X395" s="96" t="str">
        <f t="shared" si="54"/>
        <v/>
      </c>
      <c r="Y395" s="117" t="str">
        <f>IF($X395="","",$X395*$G395)</f>
        <v/>
      </c>
      <c r="Z395" s="117" t="str">
        <f>IF($T395="","",$H395-IF($P395="",0,$P395)-IF($Y395="",0,$Y395))</f>
        <v/>
      </c>
      <c r="AA395" s="117" t="str">
        <f t="shared" si="55"/>
        <v/>
      </c>
      <c r="AB395" s="96" t="str">
        <f t="shared" si="58"/>
        <v/>
      </c>
      <c r="AC395" s="96" t="str">
        <f>IF(OR($D395="",$AB395="",N($AB395)&lt;=0),"",IFERROR(MATCH(1,INDEX(('2_Review &amp; Audit'!$F$6:$F$505=$A395)*('2_Review &amp; Audit'!$I$6:$I$505&gt;=$E395-30)*('2_Review &amp; Audit'!$I$6:$I$505&lt;=$E395+30)*('2_Review &amp; Audit'!$R$6:$R$505&gt;0)*(ROW('2_Review &amp; Audit'!$R$6:$R$505)&gt;$T395),0),0)+5,""))</f>
        <v/>
      </c>
      <c r="AD395" s="96" t="str" cm="1">
        <f t="array" ref="AD395">IF($AC395="","",INDEX('2_Review &amp; Audit'!$H:$H,$AC395))</f>
        <v/>
      </c>
      <c r="AE395" s="96" t="str">
        <f>IF($AC395="","",INDEX('2_Review &amp; Audit'!$I:$I,$AC395))</f>
        <v/>
      </c>
      <c r="AF395" s="96" t="str">
        <f>IF($AC395="","",MAX(0,INDEX('2_Review &amp; Audit'!$H:$H,$AC395)-SUMIFS($AG$7:AG394,$AC$7:AC394,$AC395)))</f>
        <v/>
      </c>
      <c r="AG395" s="96" t="str">
        <f>IF(OR($D395="",$AB395="",$AF395=""),"",MIN($AB395,$AF395))</f>
        <v/>
      </c>
      <c r="AH395" s="117" t="str">
        <f>IF($AG395="","",$AG395*$G395)</f>
        <v/>
      </c>
      <c r="AI395" s="117" t="str">
        <f>IF($AC395="","",$H395-IF($P395="",0,$P395)-IF($Y395="",0,$Y395)-IF($AH395="",0,$AH395))</f>
        <v/>
      </c>
      <c r="AJ395" s="117" t="str">
        <f t="shared" si="56"/>
        <v/>
      </c>
      <c r="AK395" s="96" t="str">
        <f t="shared" si="59"/>
        <v/>
      </c>
      <c r="AL395" s="96" t="str" cm="1">
        <f t="array" ref="AL395">IF(OR($D395="",$AK395="",N($AK395)&lt;=0),"",IFERROR(MATCH(1,INDEX(('2_Review &amp; Audit'!$F$6:$F$505=$A395)*('2_Review &amp; Audit'!$I$6:$I$505&gt;=$E395-30)*('2_Review &amp; Audit'!$I$6:$I$505&lt;=$E395+30)*('2_Review &amp; Audit'!$R$6:$R$505&gt;0)*(ROW('2_Review &amp; Audit'!$R$6:$R$505)&gt;$AC395),0),0)+5,""))</f>
        <v/>
      </c>
      <c r="AM395" s="96" t="str">
        <f>IF($AL395="","",INDEX('2_Review &amp; Audit'!$H:$H,$AL395))</f>
        <v/>
      </c>
      <c r="AN395" s="108" t="str">
        <f>IF($AL395="","",INDEX('2_Review &amp; Audit'!$I:$I,$AL395))</f>
        <v/>
      </c>
      <c r="AO395" s="96" t="str">
        <f>IF($AL395="","",MAX(0,INDEX('2_Review &amp; Audit'!$H:$H,$AL395)-SUMIFS($AP$7:AP394,$AL$7:AL394,$AL395)))</f>
        <v/>
      </c>
      <c r="AP395" s="96" t="str">
        <f>IF(OR($D395="",$AK395="",$AO395=""),"",MIN($AK395,$AO395))</f>
        <v/>
      </c>
      <c r="AQ395" s="117" t="str">
        <f>IF($AP395="","",$AP395*$G395)</f>
        <v/>
      </c>
      <c r="AR395" s="117" t="str">
        <f>IF($AL395="","",$H395-IF($P395="",0,$P395)-IF($Y395="",0,$Y395)-IF($AH395="",0,$AH395)-IF($AQ395="",0,$AQ395))</f>
        <v/>
      </c>
      <c r="AS395" s="117" t="str">
        <f t="shared" si="60"/>
        <v/>
      </c>
      <c r="AT395" s="96" t="str">
        <f t="shared" si="61"/>
        <v/>
      </c>
      <c r="AU395" s="96"/>
    </row>
    <row r="396" spans="1:47" ht="12.75" customHeight="1" x14ac:dyDescent="0.2">
      <c r="A396" s="96" t="str">
        <f>IFERROR(INDEX('2_Review &amp; Audit'!$F$6:$F$505,MATCH(ROW()-5,'2_Review &amp; Audit'!$AC$6:$AC$505,0)),"")</f>
        <v/>
      </c>
      <c r="B396" s="96" t="str">
        <f>IF($A396="","",INDEX('2_Review &amp; Audit'!$C$6:$C$505,MATCH(ROW()-5,'2_Review &amp; Audit'!$AC$6:$AC$505,0)))</f>
        <v/>
      </c>
      <c r="C396" s="96" t="str">
        <f>IF($A396="","",INDEX('2_Review &amp; Audit'!$D$6:$D$505,MATCH(ROW()-5,'2_Review &amp; Audit'!$AC$6:$AC$505,0)))</f>
        <v/>
      </c>
      <c r="D396" s="114" t="str">
        <f>IF($A396="","",INDEX('2_Review &amp; Audit'!$H$6:$H$505,MATCH(ROW()-5,'2_Review &amp; Audit'!$AC$6:$AC$505,0)))</f>
        <v/>
      </c>
      <c r="E396" s="108" t="str">
        <f>IF($A396="","",INDEX('2_Review &amp; Audit'!$M$6:$M$505,MATCH(ROW()-5,'2_Review &amp; Audit'!$AC$6:$AC$505,0)))</f>
        <v/>
      </c>
      <c r="F396" s="109" t="str">
        <f>IF($A396="","",IF(INDEX('2_Review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96" s="142" t="str">
        <f>IF(OR($A396="",$F396=0),"",ABS(INDEX('2_Review &amp; Audit'!$Q$6:$Q$505,MATCH(ROW()-5,'2_Review &amp; Audit'!$AC$6:$AC$505,0))/$F396))</f>
        <v/>
      </c>
      <c r="H396" s="142" t="str">
        <f>IF($A396="","",ABS(INDEX('2_Review &amp; Audit'!$Q$6:$Q$505,MATCH(ROW()-5,'2_Review &amp; Audit'!$AC$6:$AC$505,0))))</f>
        <v/>
      </c>
      <c r="I396" s="96" t="str">
        <f>IF($A396="","",INDEX('2_Review &amp; Audit'!$Y$6:$Y$505,MATCH(ROW()-5,'2_Review &amp; Audit'!$AC$6:$AC$505,0)))</f>
        <v/>
      </c>
      <c r="J396" s="110" t="str">
        <f>IF($A396="","",IFERROR(MATCH(ROW()-5,'2_Review &amp; Audit'!$AC$6:$AC$505,0)+5,""))</f>
        <v/>
      </c>
      <c r="K396" s="96" t="str" cm="1">
        <f t="array" ref="K396">IF($A396="","",IF($AU396&lt;&gt;"",IFERROR(MATCH($AU396,'2_Review &amp; Audit'!$H$6:$H$505,0)+5,""),IFERROR(MATCH(1,INDEX(('2_Review &amp; Audit'!$F$6:$F$505=$A396)*('2_Review &amp; Audit'!$I$6:$I$505&gt;=$E396-30)*('2_Review &amp; Audit'!$I$6:$I$505&lt;=$E396+30)*('2_Review &amp; Audit'!$R$6:$R$505&gt;0),0),0)+5,"")))</f>
        <v/>
      </c>
      <c r="L396" s="110" t="str" cm="1">
        <f t="array" ref="L396">IF($K396="","",INDEX('2_Review &amp; Audit'!$H:$H,$K396))</f>
        <v/>
      </c>
      <c r="M396" s="111" t="str">
        <f>IF($K396="","",INDEX('2_Review &amp; Audit'!$I:$I,$K396))</f>
        <v/>
      </c>
      <c r="N396" s="109" t="str" cm="1">
        <f t="array" ref="N396">IF($K396="","",MAX(0,INDEX('2_Review &amp; Audit'!$R:$R,$K396)-SUMIFS($O$7:O395,$K$7:K395,$K396)))</f>
        <v/>
      </c>
      <c r="O396" s="109" t="str">
        <f>IF(OR($K396="",$N396="",$F396=""),"",MIN($F396,$N396))</f>
        <v/>
      </c>
      <c r="P396" s="112" t="str">
        <f>IF($O396="","",$O396*$G396)</f>
        <v/>
      </c>
      <c r="Q396" s="112" t="str">
        <f>IF($M396="","",$H396-IF($P396="",0,$P396)-IF($Y396="",0,$Y396)-IF($AH396="",0,$AH396)-IF($AQ396="",0,$AQ396))</f>
        <v/>
      </c>
      <c r="R396" s="112" t="str">
        <f t="shared" si="57"/>
        <v/>
      </c>
      <c r="S396" s="96" t="str">
        <f>IF($M396="","",MAX(0,N($F396)-N($O396)))</f>
        <v/>
      </c>
      <c r="T396" s="96" t="str" cm="1">
        <f t="array" ref="T396">IF(OR($D396="",$S396="",N($S396)&lt;=0),"",IFERROR(MATCH(1,INDEX(('2_Review &amp; Audit'!$F$6:$F$505=$A396)*('2_Review &amp; Audit'!$I$6:$I$505&gt;=$E396-30)*('2_Review &amp; Audit'!$I$6:$I$505&lt;=$E396+30)*('2_Review &amp; Audit'!$R$6:$R$505&gt;0)*(ROW('2_Review &amp; Audit'!$R$6:$R$505)&gt;$K396),0),0)+5,""))</f>
        <v/>
      </c>
      <c r="U396" s="96" t="str" cm="1">
        <f t="array" ref="U396">IF($T396="","",INDEX('2_Review &amp; Audit'!$H:$H,$T396))</f>
        <v/>
      </c>
      <c r="V396" s="96" t="str">
        <f t="array" ref="V396">IF($T396="","",INDEX('2_Review &amp; Audit'!$I:$I,$T396))</f>
        <v/>
      </c>
      <c r="W396" s="96" t="str">
        <f t="array" ref="W396">IF($T396="","",MAX(0,INDEX('2_Review &amp; Audit'!$H:$H,$T396)-SUMIFS($X$7:X395,$T$7:T395,$T396)))</f>
        <v/>
      </c>
      <c r="X396" s="96" t="str">
        <f t="shared" si="54"/>
        <v/>
      </c>
      <c r="Y396" s="117" t="str">
        <f>IF($X396="","",$X396*$G396)</f>
        <v/>
      </c>
      <c r="Z396" s="117" t="str">
        <f>IF($T396="","",$H396-IF($P396="",0,$P396)-IF($Y396="",0,$Y396))</f>
        <v/>
      </c>
      <c r="AA396" s="117" t="str">
        <f t="shared" si="55"/>
        <v/>
      </c>
      <c r="AB396" s="96" t="str">
        <f t="shared" si="58"/>
        <v/>
      </c>
      <c r="AC396" s="96" t="str">
        <f>IF(OR($D396="",$AB396="",N($AB396)&lt;=0),"",IFERROR(MATCH(1,INDEX(('2_Review &amp; Audit'!$F$6:$F$505=$A396)*('2_Review &amp; Audit'!$I$6:$I$505&gt;=$E396-30)*('2_Review &amp; Audit'!$I$6:$I$505&lt;=$E396+30)*('2_Review &amp; Audit'!$R$6:$R$505&gt;0)*(ROW('2_Review &amp; Audit'!$R$6:$R$505)&gt;$T396),0),0)+5,""))</f>
        <v/>
      </c>
      <c r="AD396" s="96" t="str" cm="1">
        <f t="array" ref="AD396">IF($AC396="","",INDEX('2_Review &amp; Audit'!$H:$H,$AC396))</f>
        <v/>
      </c>
      <c r="AE396" s="96" t="str">
        <f>IF($AC396="","",INDEX('2_Review &amp; Audit'!$I:$I,$AC396))</f>
        <v/>
      </c>
      <c r="AF396" s="96" t="str">
        <f>IF($AC396="","",MAX(0,INDEX('2_Review &amp; Audit'!$H:$H,$AC396)-SUMIFS($AG$7:AG395,$AC$7:AC395,$AC396)))</f>
        <v/>
      </c>
      <c r="AG396" s="96" t="str">
        <f>IF(OR($D396="",$AB396="",$AF396=""),"",MIN($AB396,$AF396))</f>
        <v/>
      </c>
      <c r="AH396" s="117" t="str">
        <f>IF($AG396="","",$AG396*$G396)</f>
        <v/>
      </c>
      <c r="AI396" s="117" t="str">
        <f>IF($AC396="","",$H396-IF($P396="",0,$P396)-IF($Y396="",0,$Y396)-IF($AH396="",0,$AH396))</f>
        <v/>
      </c>
      <c r="AJ396" s="117" t="str">
        <f t="shared" si="56"/>
        <v/>
      </c>
      <c r="AK396" s="96" t="str">
        <f t="shared" si="59"/>
        <v/>
      </c>
      <c r="AL396" s="96" t="str" cm="1">
        <f t="array" ref="AL396">IF(OR($D396="",$AK396="",N($AK396)&lt;=0),"",IFERROR(MATCH(1,INDEX(('2_Review &amp; Audit'!$F$6:$F$505=$A396)*('2_Review &amp; Audit'!$I$6:$I$505&gt;=$E396-30)*('2_Review &amp; Audit'!$I$6:$I$505&lt;=$E396+30)*('2_Review &amp; Audit'!$R$6:$R$505&gt;0)*(ROW('2_Review &amp; Audit'!$R$6:$R$505)&gt;$AC396),0),0)+5,""))</f>
        <v/>
      </c>
      <c r="AM396" s="96" t="str">
        <f>IF($AL396="","",INDEX('2_Review &amp; Audit'!$H:$H,$AL396))</f>
        <v/>
      </c>
      <c r="AN396" s="108" t="str">
        <f>IF($AL396="","",INDEX('2_Review &amp; Audit'!$I:$I,$AL396))</f>
        <v/>
      </c>
      <c r="AO396" s="96" t="str">
        <f>IF($AL396="","",MAX(0,INDEX('2_Review &amp; Audit'!$H:$H,$AL396)-SUMIFS($AP$7:AP395,$AL$7:AL395,$AL396)))</f>
        <v/>
      </c>
      <c r="AP396" s="96" t="str">
        <f>IF(OR($D396="",$AK396="",$AO396=""),"",MIN($AK396,$AO396))</f>
        <v/>
      </c>
      <c r="AQ396" s="117" t="str">
        <f>IF($AP396="","",$AP396*$G396)</f>
        <v/>
      </c>
      <c r="AR396" s="117" t="str">
        <f>IF($AL396="","",$H396-IF($P396="",0,$P396)-IF($Y396="",0,$Y396)-IF($AH396="",0,$AH396)-IF($AQ396="",0,$AQ396))</f>
        <v/>
      </c>
      <c r="AS396" s="117" t="str">
        <f t="shared" si="60"/>
        <v/>
      </c>
      <c r="AT396" s="96" t="str">
        <f t="shared" si="61"/>
        <v/>
      </c>
      <c r="AU396" s="96"/>
    </row>
    <row r="397" spans="1:47" ht="12.75" customHeight="1" x14ac:dyDescent="0.2">
      <c r="A397" s="96" t="str">
        <f>IFERROR(INDEX('2_Review &amp; Audit'!$F$6:$F$505,MATCH(ROW()-5,'2_Review &amp; Audit'!$AC$6:$AC$505,0)),"")</f>
        <v/>
      </c>
      <c r="B397" s="96" t="str">
        <f>IF($A397="","",INDEX('2_Review &amp; Audit'!$C$6:$C$505,MATCH(ROW()-5,'2_Review &amp; Audit'!$AC$6:$AC$505,0)))</f>
        <v/>
      </c>
      <c r="C397" s="96" t="str">
        <f>IF($A397="","",INDEX('2_Review &amp; Audit'!$D$6:$D$505,MATCH(ROW()-5,'2_Review &amp; Audit'!$AC$6:$AC$505,0)))</f>
        <v/>
      </c>
      <c r="D397" s="114" t="str">
        <f>IF($A397="","",INDEX('2_Review &amp; Audit'!$H$6:$H$505,MATCH(ROW()-5,'2_Review &amp; Audit'!$AC$6:$AC$505,0)))</f>
        <v/>
      </c>
      <c r="E397" s="108" t="str">
        <f>IF($A397="","",INDEX('2_Review &amp; Audit'!$M$6:$M$505,MATCH(ROW()-5,'2_Review &amp; Audit'!$AC$6:$AC$505,0)))</f>
        <v/>
      </c>
      <c r="F397" s="109" t="str">
        <f>IF($A397="","",IF(INDEX('2_Review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97" s="142" t="str">
        <f>IF(OR($A397="",$F397=0),"",ABS(INDEX('2_Review &amp; Audit'!$Q$6:$Q$505,MATCH(ROW()-5,'2_Review &amp; Audit'!$AC$6:$AC$505,0))/$F397))</f>
        <v/>
      </c>
      <c r="H397" s="142" t="str">
        <f>IF($A397="","",ABS(INDEX('2_Review &amp; Audit'!$Q$6:$Q$505,MATCH(ROW()-5,'2_Review &amp; Audit'!$AC$6:$AC$505,0))))</f>
        <v/>
      </c>
      <c r="I397" s="96" t="str">
        <f>IF($A397="","",INDEX('2_Review &amp; Audit'!$Y$6:$Y$505,MATCH(ROW()-5,'2_Review &amp; Audit'!$AC$6:$AC$505,0)))</f>
        <v/>
      </c>
      <c r="J397" s="110" t="str">
        <f>IF($A397="","",IFERROR(MATCH(ROW()-5,'2_Review &amp; Audit'!$AC$6:$AC$505,0)+5,""))</f>
        <v/>
      </c>
      <c r="K397" s="96" t="str" cm="1">
        <f t="array" ref="K397">IF($A397="","",IF($AU397&lt;&gt;"",IFERROR(MATCH($AU397,'2_Review &amp; Audit'!$H$6:$H$505,0)+5,""),IFERROR(MATCH(1,INDEX(('2_Review &amp; Audit'!$F$6:$F$505=$A397)*('2_Review &amp; Audit'!$I$6:$I$505&gt;=$E397-30)*('2_Review &amp; Audit'!$I$6:$I$505&lt;=$E397+30)*('2_Review &amp; Audit'!$R$6:$R$505&gt;0),0),0)+5,"")))</f>
        <v/>
      </c>
      <c r="L397" s="110" t="str" cm="1">
        <f t="array" ref="L397">IF($K397="","",INDEX('2_Review &amp; Audit'!$H:$H,$K397))</f>
        <v/>
      </c>
      <c r="M397" s="111" t="str">
        <f>IF($K397="","",INDEX('2_Review &amp; Audit'!$I:$I,$K397))</f>
        <v/>
      </c>
      <c r="N397" s="109" t="str" cm="1">
        <f t="array" ref="N397">IF($K397="","",MAX(0,INDEX('2_Review &amp; Audit'!$R:$R,$K397)-SUMIFS($O$7:O396,$K$7:K396,$K397)))</f>
        <v/>
      </c>
      <c r="O397" s="109" t="str">
        <f>IF(OR($K397="",$N397="",$F397=""),"",MIN($F397,$N397))</f>
        <v/>
      </c>
      <c r="P397" s="112" t="str">
        <f>IF($O397="","",$O397*$G397)</f>
        <v/>
      </c>
      <c r="Q397" s="112" t="str">
        <f>IF($M397="","",$H397-IF($P397="",0,$P397)-IF($Y397="",0,$Y397)-IF($AH397="",0,$AH397)-IF($AQ397="",0,$AQ397))</f>
        <v/>
      </c>
      <c r="R397" s="112" t="str">
        <f t="shared" si="57"/>
        <v/>
      </c>
      <c r="S397" s="96" t="str">
        <f>IF($M397="","",MAX(0,N($F397)-N($O397)))</f>
        <v/>
      </c>
      <c r="T397" s="96" t="str" cm="1">
        <f t="array" ref="T397">IF(OR($D397="",$S397="",N($S397)&lt;=0),"",IFERROR(MATCH(1,INDEX(('2_Review &amp; Audit'!$F$6:$F$505=$A397)*('2_Review &amp; Audit'!$I$6:$I$505&gt;=$E397-30)*('2_Review &amp; Audit'!$I$6:$I$505&lt;=$E397+30)*('2_Review &amp; Audit'!$R$6:$R$505&gt;0)*(ROW('2_Review &amp; Audit'!$R$6:$R$505)&gt;$K397),0),0)+5,""))</f>
        <v/>
      </c>
      <c r="U397" s="96" t="str" cm="1">
        <f t="array" ref="U397">IF($T397="","",INDEX('2_Review &amp; Audit'!$H:$H,$T397))</f>
        <v/>
      </c>
      <c r="V397" s="96" t="str">
        <f t="array" ref="V397">IF($T397="","",INDEX('2_Review &amp; Audit'!$I:$I,$T397))</f>
        <v/>
      </c>
      <c r="W397" s="96" t="str">
        <f t="array" ref="W397">IF($T397="","",MAX(0,INDEX('2_Review &amp; Audit'!$H:$H,$T397)-SUMIFS($X$7:X396,$T$7:T396,$T397)))</f>
        <v/>
      </c>
      <c r="X397" s="96" t="str">
        <f t="shared" si="54"/>
        <v/>
      </c>
      <c r="Y397" s="117" t="str">
        <f>IF($X397="","",$X397*$G397)</f>
        <v/>
      </c>
      <c r="Z397" s="117" t="str">
        <f>IF($T397="","",$H397-IF($P397="",0,$P397)-IF($Y397="",0,$Y397))</f>
        <v/>
      </c>
      <c r="AA397" s="117" t="str">
        <f t="shared" si="55"/>
        <v/>
      </c>
      <c r="AB397" s="96" t="str">
        <f t="shared" si="58"/>
        <v/>
      </c>
      <c r="AC397" s="96" t="str">
        <f>IF(OR($D397="",$AB397="",N($AB397)&lt;=0),"",IFERROR(MATCH(1,INDEX(('2_Review &amp; Audit'!$F$6:$F$505=$A397)*('2_Review &amp; Audit'!$I$6:$I$505&gt;=$E397-30)*('2_Review &amp; Audit'!$I$6:$I$505&lt;=$E397+30)*('2_Review &amp; Audit'!$R$6:$R$505&gt;0)*(ROW('2_Review &amp; Audit'!$R$6:$R$505)&gt;$T397),0),0)+5,""))</f>
        <v/>
      </c>
      <c r="AD397" s="96" t="str" cm="1">
        <f t="array" ref="AD397">IF($AC397="","",INDEX('2_Review &amp; Audit'!$H:$H,$AC397))</f>
        <v/>
      </c>
      <c r="AE397" s="96" t="str">
        <f>IF($AC397="","",INDEX('2_Review &amp; Audit'!$I:$I,$AC397))</f>
        <v/>
      </c>
      <c r="AF397" s="96" t="str">
        <f>IF($AC397="","",MAX(0,INDEX('2_Review &amp; Audit'!$H:$H,$AC397)-SUMIFS($AG$7:AG396,$AC$7:AC396,$AC397)))</f>
        <v/>
      </c>
      <c r="AG397" s="96" t="str">
        <f>IF(OR($D397="",$AB397="",$AF397=""),"",MIN($AB397,$AF397))</f>
        <v/>
      </c>
      <c r="AH397" s="117" t="str">
        <f>IF($AG397="","",$AG397*$G397)</f>
        <v/>
      </c>
      <c r="AI397" s="117" t="str">
        <f>IF($AC397="","",$H397-IF($P397="",0,$P397)-IF($Y397="",0,$Y397)-IF($AH397="",0,$AH397))</f>
        <v/>
      </c>
      <c r="AJ397" s="117" t="str">
        <f t="shared" si="56"/>
        <v/>
      </c>
      <c r="AK397" s="96" t="str">
        <f t="shared" si="59"/>
        <v/>
      </c>
      <c r="AL397" s="96" t="str" cm="1">
        <f t="array" ref="AL397">IF(OR($D397="",$AK397="",N($AK397)&lt;=0),"",IFERROR(MATCH(1,INDEX(('2_Review &amp; Audit'!$F$6:$F$505=$A397)*('2_Review &amp; Audit'!$I$6:$I$505&gt;=$E397-30)*('2_Review &amp; Audit'!$I$6:$I$505&lt;=$E397+30)*('2_Review &amp; Audit'!$R$6:$R$505&gt;0)*(ROW('2_Review &amp; Audit'!$R$6:$R$505)&gt;$AC397),0),0)+5,""))</f>
        <v/>
      </c>
      <c r="AM397" s="96" t="str">
        <f>IF($AL397="","",INDEX('2_Review &amp; Audit'!$H:$H,$AL397))</f>
        <v/>
      </c>
      <c r="AN397" s="108" t="str">
        <f>IF($AL397="","",INDEX('2_Review &amp; Audit'!$I:$I,$AL397))</f>
        <v/>
      </c>
      <c r="AO397" s="96" t="str">
        <f>IF($AL397="","",MAX(0,INDEX('2_Review &amp; Audit'!$H:$H,$AL397)-SUMIFS($AP$7:AP396,$AL$7:AL396,$AL397)))</f>
        <v/>
      </c>
      <c r="AP397" s="96" t="str">
        <f>IF(OR($D397="",$AK397="",$AO397=""),"",MIN($AK397,$AO397))</f>
        <v/>
      </c>
      <c r="AQ397" s="117" t="str">
        <f>IF($AP397="","",$AP397*$G397)</f>
        <v/>
      </c>
      <c r="AR397" s="117" t="str">
        <f>IF($AL397="","",$H397-IF($P397="",0,$P397)-IF($Y397="",0,$Y397)-IF($AH397="",0,$AH397)-IF($AQ397="",0,$AQ397))</f>
        <v/>
      </c>
      <c r="AS397" s="117" t="str">
        <f t="shared" si="60"/>
        <v/>
      </c>
      <c r="AT397" s="96" t="str">
        <f t="shared" si="61"/>
        <v/>
      </c>
      <c r="AU397" s="96"/>
    </row>
    <row r="398" spans="1:47" ht="12.75" customHeight="1" x14ac:dyDescent="0.2">
      <c r="A398" s="96" t="str">
        <f>IFERROR(INDEX('2_Review &amp; Audit'!$F$6:$F$505,MATCH(ROW()-5,'2_Review &amp; Audit'!$AC$6:$AC$505,0)),"")</f>
        <v/>
      </c>
      <c r="B398" s="96" t="str">
        <f>IF($A398="","",INDEX('2_Review &amp; Audit'!$C$6:$C$505,MATCH(ROW()-5,'2_Review &amp; Audit'!$AC$6:$AC$505,0)))</f>
        <v/>
      </c>
      <c r="C398" s="96" t="str">
        <f>IF($A398="","",INDEX('2_Review &amp; Audit'!$D$6:$D$505,MATCH(ROW()-5,'2_Review &amp; Audit'!$AC$6:$AC$505,0)))</f>
        <v/>
      </c>
      <c r="D398" s="114" t="str">
        <f>IF($A398="","",INDEX('2_Review &amp; Audit'!$H$6:$H$505,MATCH(ROW()-5,'2_Review &amp; Audit'!$AC$6:$AC$505,0)))</f>
        <v/>
      </c>
      <c r="E398" s="108" t="str">
        <f>IF($A398="","",INDEX('2_Review &amp; Audit'!$M$6:$M$505,MATCH(ROW()-5,'2_Review &amp; Audit'!$AC$6:$AC$505,0)))</f>
        <v/>
      </c>
      <c r="F398" s="109" t="str">
        <f>IF($A398="","",IF(INDEX('2_Review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98" s="142" t="str">
        <f>IF(OR($A398="",$F398=0),"",ABS(INDEX('2_Review &amp; Audit'!$Q$6:$Q$505,MATCH(ROW()-5,'2_Review &amp; Audit'!$AC$6:$AC$505,0))/$F398))</f>
        <v/>
      </c>
      <c r="H398" s="142" t="str">
        <f>IF($A398="","",ABS(INDEX('2_Review &amp; Audit'!$Q$6:$Q$505,MATCH(ROW()-5,'2_Review &amp; Audit'!$AC$6:$AC$505,0))))</f>
        <v/>
      </c>
      <c r="I398" s="96" t="str">
        <f>IF($A398="","",INDEX('2_Review &amp; Audit'!$Y$6:$Y$505,MATCH(ROW()-5,'2_Review &amp; Audit'!$AC$6:$AC$505,0)))</f>
        <v/>
      </c>
      <c r="J398" s="110" t="str">
        <f>IF($A398="","",IFERROR(MATCH(ROW()-5,'2_Review &amp; Audit'!$AC$6:$AC$505,0)+5,""))</f>
        <v/>
      </c>
      <c r="K398" s="96" t="str" cm="1">
        <f t="array" ref="K398">IF($A398="","",IF($AU398&lt;&gt;"",IFERROR(MATCH($AU398,'2_Review &amp; Audit'!$H$6:$H$505,0)+5,""),IFERROR(MATCH(1,INDEX(('2_Review &amp; Audit'!$F$6:$F$505=$A398)*('2_Review &amp; Audit'!$I$6:$I$505&gt;=$E398-30)*('2_Review &amp; Audit'!$I$6:$I$505&lt;=$E398+30)*('2_Review &amp; Audit'!$R$6:$R$505&gt;0),0),0)+5,"")))</f>
        <v/>
      </c>
      <c r="L398" s="110" t="str" cm="1">
        <f t="array" ref="L398">IF($K398="","",INDEX('2_Review &amp; Audit'!$H:$H,$K398))</f>
        <v/>
      </c>
      <c r="M398" s="111" t="str">
        <f>IF($K398="","",INDEX('2_Review &amp; Audit'!$I:$I,$K398))</f>
        <v/>
      </c>
      <c r="N398" s="109" t="str" cm="1">
        <f t="array" ref="N398">IF($K398="","",MAX(0,INDEX('2_Review &amp; Audit'!$R:$R,$K398)-SUMIFS($O$7:O397,$K$7:K397,$K398)))</f>
        <v/>
      </c>
      <c r="O398" s="109" t="str">
        <f>IF(OR($K398="",$N398="",$F398=""),"",MIN($F398,$N398))</f>
        <v/>
      </c>
      <c r="P398" s="112" t="str">
        <f>IF($O398="","",$O398*$G398)</f>
        <v/>
      </c>
      <c r="Q398" s="112" t="str">
        <f>IF($M398="","",$H398-IF($P398="",0,$P398)-IF($Y398="",0,$Y398)-IF($AH398="",0,$AH398)-IF($AQ398="",0,$AQ398))</f>
        <v/>
      </c>
      <c r="R398" s="112" t="str">
        <f t="shared" si="57"/>
        <v/>
      </c>
      <c r="S398" s="96" t="str">
        <f>IF($M398="","",MAX(0,N($F398)-N($O398)))</f>
        <v/>
      </c>
      <c r="T398" s="96" t="str" cm="1">
        <f t="array" ref="T398">IF(OR($D398="",$S398="",N($S398)&lt;=0),"",IFERROR(MATCH(1,INDEX(('2_Review &amp; Audit'!$F$6:$F$505=$A398)*('2_Review &amp; Audit'!$I$6:$I$505&gt;=$E398-30)*('2_Review &amp; Audit'!$I$6:$I$505&lt;=$E398+30)*('2_Review &amp; Audit'!$R$6:$R$505&gt;0)*(ROW('2_Review &amp; Audit'!$R$6:$R$505)&gt;$K398),0),0)+5,""))</f>
        <v/>
      </c>
      <c r="U398" s="96" t="str" cm="1">
        <f t="array" ref="U398">IF($T398="","",INDEX('2_Review &amp; Audit'!$H:$H,$T398))</f>
        <v/>
      </c>
      <c r="V398" s="96" t="str">
        <f t="array" ref="V398">IF($T398="","",INDEX('2_Review &amp; Audit'!$I:$I,$T398))</f>
        <v/>
      </c>
      <c r="W398" s="96" t="str">
        <f t="array" ref="W398">IF($T398="","",MAX(0,INDEX('2_Review &amp; Audit'!$H:$H,$T398)-SUMIFS($X$7:X397,$T$7:T397,$T398)))</f>
        <v/>
      </c>
      <c r="X398" s="96" t="str">
        <f t="shared" si="54"/>
        <v/>
      </c>
      <c r="Y398" s="117" t="str">
        <f>IF($X398="","",$X398*$G398)</f>
        <v/>
      </c>
      <c r="Z398" s="117" t="str">
        <f>IF($T398="","",$H398-IF($P398="",0,$P398)-IF($Y398="",0,$Y398))</f>
        <v/>
      </c>
      <c r="AA398" s="117" t="str">
        <f t="shared" si="55"/>
        <v/>
      </c>
      <c r="AB398" s="96" t="str">
        <f t="shared" si="58"/>
        <v/>
      </c>
      <c r="AC398" s="96" t="str">
        <f>IF(OR($D398="",$AB398="",N($AB398)&lt;=0),"",IFERROR(MATCH(1,INDEX(('2_Review &amp; Audit'!$F$6:$F$505=$A398)*('2_Review &amp; Audit'!$I$6:$I$505&gt;=$E398-30)*('2_Review &amp; Audit'!$I$6:$I$505&lt;=$E398+30)*('2_Review &amp; Audit'!$R$6:$R$505&gt;0)*(ROW('2_Review &amp; Audit'!$R$6:$R$505)&gt;$T398),0),0)+5,""))</f>
        <v/>
      </c>
      <c r="AD398" s="96" t="str" cm="1">
        <f t="array" ref="AD398">IF($AC398="","",INDEX('2_Review &amp; Audit'!$H:$H,$AC398))</f>
        <v/>
      </c>
      <c r="AE398" s="96" t="str">
        <f>IF($AC398="","",INDEX('2_Review &amp; Audit'!$I:$I,$AC398))</f>
        <v/>
      </c>
      <c r="AF398" s="96" t="str">
        <f>IF($AC398="","",MAX(0,INDEX('2_Review &amp; Audit'!$H:$H,$AC398)-SUMIFS($AG$7:AG397,$AC$7:AC397,$AC398)))</f>
        <v/>
      </c>
      <c r="AG398" s="96" t="str">
        <f>IF(OR($D398="",$AB398="",$AF398=""),"",MIN($AB398,$AF398))</f>
        <v/>
      </c>
      <c r="AH398" s="117" t="str">
        <f>IF($AG398="","",$AG398*$G398)</f>
        <v/>
      </c>
      <c r="AI398" s="117" t="str">
        <f>IF($AC398="","",$H398-IF($P398="",0,$P398)-IF($Y398="",0,$Y398)-IF($AH398="",0,$AH398))</f>
        <v/>
      </c>
      <c r="AJ398" s="117" t="str">
        <f t="shared" si="56"/>
        <v/>
      </c>
      <c r="AK398" s="96" t="str">
        <f t="shared" si="59"/>
        <v/>
      </c>
      <c r="AL398" s="96" t="str" cm="1">
        <f t="array" ref="AL398">IF(OR($D398="",$AK398="",N($AK398)&lt;=0),"",IFERROR(MATCH(1,INDEX(('2_Review &amp; Audit'!$F$6:$F$505=$A398)*('2_Review &amp; Audit'!$I$6:$I$505&gt;=$E398-30)*('2_Review &amp; Audit'!$I$6:$I$505&lt;=$E398+30)*('2_Review &amp; Audit'!$R$6:$R$505&gt;0)*(ROW('2_Review &amp; Audit'!$R$6:$R$505)&gt;$AC398),0),0)+5,""))</f>
        <v/>
      </c>
      <c r="AM398" s="96" t="str">
        <f>IF($AL398="","",INDEX('2_Review &amp; Audit'!$H:$H,$AL398))</f>
        <v/>
      </c>
      <c r="AN398" s="108" t="str">
        <f>IF($AL398="","",INDEX('2_Review &amp; Audit'!$I:$I,$AL398))</f>
        <v/>
      </c>
      <c r="AO398" s="96" t="str">
        <f>IF($AL398="","",MAX(0,INDEX('2_Review &amp; Audit'!$H:$H,$AL398)-SUMIFS($AP$7:AP397,$AL$7:AL397,$AL398)))</f>
        <v/>
      </c>
      <c r="AP398" s="96" t="str">
        <f>IF(OR($D398="",$AK398="",$AO398=""),"",MIN($AK398,$AO398))</f>
        <v/>
      </c>
      <c r="AQ398" s="117" t="str">
        <f>IF($AP398="","",$AP398*$G398)</f>
        <v/>
      </c>
      <c r="AR398" s="117" t="str">
        <f>IF($AL398="","",$H398-IF($P398="",0,$P398)-IF($Y398="",0,$Y398)-IF($AH398="",0,$AH398)-IF($AQ398="",0,$AQ398))</f>
        <v/>
      </c>
      <c r="AS398" s="117" t="str">
        <f t="shared" si="60"/>
        <v/>
      </c>
      <c r="AT398" s="96" t="str">
        <f t="shared" si="61"/>
        <v/>
      </c>
      <c r="AU398" s="96"/>
    </row>
    <row r="399" spans="1:47" ht="12.75" customHeight="1" x14ac:dyDescent="0.2">
      <c r="A399" s="96" t="str">
        <f>IFERROR(INDEX('2_Review &amp; Audit'!$F$6:$F$505,MATCH(ROW()-5,'2_Review &amp; Audit'!$AC$6:$AC$505,0)),"")</f>
        <v/>
      </c>
      <c r="B399" s="96" t="str">
        <f>IF($A399="","",INDEX('2_Review &amp; Audit'!$C$6:$C$505,MATCH(ROW()-5,'2_Review &amp; Audit'!$AC$6:$AC$505,0)))</f>
        <v/>
      </c>
      <c r="C399" s="96" t="str">
        <f>IF($A399="","",INDEX('2_Review &amp; Audit'!$D$6:$D$505,MATCH(ROW()-5,'2_Review &amp; Audit'!$AC$6:$AC$505,0)))</f>
        <v/>
      </c>
      <c r="D399" s="114" t="str">
        <f>IF($A399="","",INDEX('2_Review &amp; Audit'!$H$6:$H$505,MATCH(ROW()-5,'2_Review &amp; Audit'!$AC$6:$AC$505,0)))</f>
        <v/>
      </c>
      <c r="E399" s="108" t="str">
        <f>IF($A399="","",INDEX('2_Review &amp; Audit'!$M$6:$M$505,MATCH(ROW()-5,'2_Review &amp; Audit'!$AC$6:$AC$505,0)))</f>
        <v/>
      </c>
      <c r="F399" s="109" t="str">
        <f>IF($A399="","",IF(INDEX('2_Review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399" s="142" t="str">
        <f>IF(OR($A399="",$F399=0),"",ABS(INDEX('2_Review &amp; Audit'!$Q$6:$Q$505,MATCH(ROW()-5,'2_Review &amp; Audit'!$AC$6:$AC$505,0))/$F399))</f>
        <v/>
      </c>
      <c r="H399" s="142" t="str">
        <f>IF($A399="","",ABS(INDEX('2_Review &amp; Audit'!$Q$6:$Q$505,MATCH(ROW()-5,'2_Review &amp; Audit'!$AC$6:$AC$505,0))))</f>
        <v/>
      </c>
      <c r="I399" s="96" t="str">
        <f>IF($A399="","",INDEX('2_Review &amp; Audit'!$Y$6:$Y$505,MATCH(ROW()-5,'2_Review &amp; Audit'!$AC$6:$AC$505,0)))</f>
        <v/>
      </c>
      <c r="J399" s="110" t="str">
        <f>IF($A399="","",IFERROR(MATCH(ROW()-5,'2_Review &amp; Audit'!$AC$6:$AC$505,0)+5,""))</f>
        <v/>
      </c>
      <c r="K399" s="96" t="str" cm="1">
        <f t="array" ref="K399">IF($A399="","",IF($AU399&lt;&gt;"",IFERROR(MATCH($AU399,'2_Review &amp; Audit'!$H$6:$H$505,0)+5,""),IFERROR(MATCH(1,INDEX(('2_Review &amp; Audit'!$F$6:$F$505=$A399)*('2_Review &amp; Audit'!$I$6:$I$505&gt;=$E399-30)*('2_Review &amp; Audit'!$I$6:$I$505&lt;=$E399+30)*('2_Review &amp; Audit'!$R$6:$R$505&gt;0),0),0)+5,"")))</f>
        <v/>
      </c>
      <c r="L399" s="110" t="str" cm="1">
        <f t="array" ref="L399">IF($K399="","",INDEX('2_Review &amp; Audit'!$H:$H,$K399))</f>
        <v/>
      </c>
      <c r="M399" s="111" t="str">
        <f>IF($K399="","",INDEX('2_Review &amp; Audit'!$I:$I,$K399))</f>
        <v/>
      </c>
      <c r="N399" s="109" t="str" cm="1">
        <f t="array" ref="N399">IF($K399="","",MAX(0,INDEX('2_Review &amp; Audit'!$R:$R,$K399)-SUMIFS($O$7:O398,$K$7:K398,$K399)))</f>
        <v/>
      </c>
      <c r="O399" s="109" t="str">
        <f>IF(OR($K399="",$N399="",$F399=""),"",MIN($F399,$N399))</f>
        <v/>
      </c>
      <c r="P399" s="112" t="str">
        <f>IF($O399="","",$O399*$G399)</f>
        <v/>
      </c>
      <c r="Q399" s="112" t="str">
        <f>IF($M399="","",$H399-IF($P399="",0,$P399)-IF($Y399="",0,$Y399)-IF($AH399="",0,$AH399)-IF($AQ399="",0,$AQ399))</f>
        <v/>
      </c>
      <c r="R399" s="112" t="str">
        <f t="shared" si="57"/>
        <v/>
      </c>
      <c r="S399" s="96" t="str">
        <f>IF($M399="","",MAX(0,N($F399)-N($O399)))</f>
        <v/>
      </c>
      <c r="T399" s="96" t="str" cm="1">
        <f t="array" ref="T399">IF(OR($D399="",$S399="",N($S399)&lt;=0),"",IFERROR(MATCH(1,INDEX(('2_Review &amp; Audit'!$F$6:$F$505=$A399)*('2_Review &amp; Audit'!$I$6:$I$505&gt;=$E399-30)*('2_Review &amp; Audit'!$I$6:$I$505&lt;=$E399+30)*('2_Review &amp; Audit'!$R$6:$R$505&gt;0)*(ROW('2_Review &amp; Audit'!$R$6:$R$505)&gt;$K399),0),0)+5,""))</f>
        <v/>
      </c>
      <c r="U399" s="96" t="str" cm="1">
        <f t="array" ref="U399">IF($T399="","",INDEX('2_Review &amp; Audit'!$H:$H,$T399))</f>
        <v/>
      </c>
      <c r="V399" s="96" t="str">
        <f t="array" ref="V399">IF($T399="","",INDEX('2_Review &amp; Audit'!$I:$I,$T399))</f>
        <v/>
      </c>
      <c r="W399" s="96" t="str">
        <f t="array" ref="W399">IF($T399="","",MAX(0,INDEX('2_Review &amp; Audit'!$H:$H,$T399)-SUMIFS($X$7:X398,$T$7:T398,$T399)))</f>
        <v/>
      </c>
      <c r="X399" s="96" t="str">
        <f t="shared" si="54"/>
        <v/>
      </c>
      <c r="Y399" s="117" t="str">
        <f>IF($X399="","",$X399*$G399)</f>
        <v/>
      </c>
      <c r="Z399" s="117" t="str">
        <f>IF($T399="","",$H399-IF($P399="",0,$P399)-IF($Y399="",0,$Y399))</f>
        <v/>
      </c>
      <c r="AA399" s="117" t="str">
        <f t="shared" si="55"/>
        <v/>
      </c>
      <c r="AB399" s="96" t="str">
        <f t="shared" si="58"/>
        <v/>
      </c>
      <c r="AC399" s="96" t="str">
        <f>IF(OR($D399="",$AB399="",N($AB399)&lt;=0),"",IFERROR(MATCH(1,INDEX(('2_Review &amp; Audit'!$F$6:$F$505=$A399)*('2_Review &amp; Audit'!$I$6:$I$505&gt;=$E399-30)*('2_Review &amp; Audit'!$I$6:$I$505&lt;=$E399+30)*('2_Review &amp; Audit'!$R$6:$R$505&gt;0)*(ROW('2_Review &amp; Audit'!$R$6:$R$505)&gt;$T399),0),0)+5,""))</f>
        <v/>
      </c>
      <c r="AD399" s="96" t="str" cm="1">
        <f t="array" ref="AD399">IF($AC399="","",INDEX('2_Review &amp; Audit'!$H:$H,$AC399))</f>
        <v/>
      </c>
      <c r="AE399" s="96" t="str">
        <f>IF($AC399="","",INDEX('2_Review &amp; Audit'!$I:$I,$AC399))</f>
        <v/>
      </c>
      <c r="AF399" s="96" t="str">
        <f>IF($AC399="","",MAX(0,INDEX('2_Review &amp; Audit'!$H:$H,$AC399)-SUMIFS($AG$7:AG398,$AC$7:AC398,$AC399)))</f>
        <v/>
      </c>
      <c r="AG399" s="96" t="str">
        <f>IF(OR($D399="",$AB399="",$AF399=""),"",MIN($AB399,$AF399))</f>
        <v/>
      </c>
      <c r="AH399" s="117" t="str">
        <f>IF($AG399="","",$AG399*$G399)</f>
        <v/>
      </c>
      <c r="AI399" s="117" t="str">
        <f>IF($AC399="","",$H399-IF($P399="",0,$P399)-IF($Y399="",0,$Y399)-IF($AH399="",0,$AH399))</f>
        <v/>
      </c>
      <c r="AJ399" s="117" t="str">
        <f t="shared" si="56"/>
        <v/>
      </c>
      <c r="AK399" s="96" t="str">
        <f t="shared" si="59"/>
        <v/>
      </c>
      <c r="AL399" s="96" t="str" cm="1">
        <f t="array" ref="AL399">IF(OR($D399="",$AK399="",N($AK399)&lt;=0),"",IFERROR(MATCH(1,INDEX(('2_Review &amp; Audit'!$F$6:$F$505=$A399)*('2_Review &amp; Audit'!$I$6:$I$505&gt;=$E399-30)*('2_Review &amp; Audit'!$I$6:$I$505&lt;=$E399+30)*('2_Review &amp; Audit'!$R$6:$R$505&gt;0)*(ROW('2_Review &amp; Audit'!$R$6:$R$505)&gt;$AC399),0),0)+5,""))</f>
        <v/>
      </c>
      <c r="AM399" s="96" t="str">
        <f>IF($AL399="","",INDEX('2_Review &amp; Audit'!$H:$H,$AL399))</f>
        <v/>
      </c>
      <c r="AN399" s="108" t="str">
        <f>IF($AL399="","",INDEX('2_Review &amp; Audit'!$I:$I,$AL399))</f>
        <v/>
      </c>
      <c r="AO399" s="96" t="str">
        <f>IF($AL399="","",MAX(0,INDEX('2_Review &amp; Audit'!$H:$H,$AL399)-SUMIFS($AP$7:AP398,$AL$7:AL398,$AL399)))</f>
        <v/>
      </c>
      <c r="AP399" s="96" t="str">
        <f>IF(OR($D399="",$AK399="",$AO399=""),"",MIN($AK399,$AO399))</f>
        <v/>
      </c>
      <c r="AQ399" s="117" t="str">
        <f>IF($AP399="","",$AP399*$G399)</f>
        <v/>
      </c>
      <c r="AR399" s="117" t="str">
        <f>IF($AL399="","",$H399-IF($P399="",0,$P399)-IF($Y399="",0,$Y399)-IF($AH399="",0,$AH399)-IF($AQ399="",0,$AQ399))</f>
        <v/>
      </c>
      <c r="AS399" s="117" t="str">
        <f t="shared" si="60"/>
        <v/>
      </c>
      <c r="AT399" s="96" t="str">
        <f t="shared" si="61"/>
        <v/>
      </c>
      <c r="AU399" s="96"/>
    </row>
    <row r="400" spans="1:47" ht="12.75" customHeight="1" x14ac:dyDescent="0.2">
      <c r="A400" s="96" t="str">
        <f>IFERROR(INDEX('2_Review &amp; Audit'!$F$6:$F$505,MATCH(ROW()-5,'2_Review &amp; Audit'!$AC$6:$AC$505,0)),"")</f>
        <v/>
      </c>
      <c r="B400" s="96" t="str">
        <f>IF($A400="","",INDEX('2_Review &amp; Audit'!$C$6:$C$505,MATCH(ROW()-5,'2_Review &amp; Audit'!$AC$6:$AC$505,0)))</f>
        <v/>
      </c>
      <c r="C400" s="96" t="str">
        <f>IF($A400="","",INDEX('2_Review &amp; Audit'!$D$6:$D$505,MATCH(ROW()-5,'2_Review &amp; Audit'!$AC$6:$AC$505,0)))</f>
        <v/>
      </c>
      <c r="D400" s="114" t="str">
        <f>IF($A400="","",INDEX('2_Review &amp; Audit'!$H$6:$H$505,MATCH(ROW()-5,'2_Review &amp; Audit'!$AC$6:$AC$505,0)))</f>
        <v/>
      </c>
      <c r="E400" s="108" t="str">
        <f>IF($A400="","",INDEX('2_Review &amp; Audit'!$M$6:$M$505,MATCH(ROW()-5,'2_Review &amp; Audit'!$AC$6:$AC$505,0)))</f>
        <v/>
      </c>
      <c r="F400" s="109" t="str">
        <f>IF($A400="","",IF(INDEX('2_Review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00" s="142" t="str">
        <f>IF(OR($A400="",$F400=0),"",ABS(INDEX('2_Review &amp; Audit'!$Q$6:$Q$505,MATCH(ROW()-5,'2_Review &amp; Audit'!$AC$6:$AC$505,0))/$F400))</f>
        <v/>
      </c>
      <c r="H400" s="142" t="str">
        <f>IF($A400="","",ABS(INDEX('2_Review &amp; Audit'!$Q$6:$Q$505,MATCH(ROW()-5,'2_Review &amp; Audit'!$AC$6:$AC$505,0))))</f>
        <v/>
      </c>
      <c r="I400" s="96" t="str">
        <f>IF($A400="","",INDEX('2_Review &amp; Audit'!$Y$6:$Y$505,MATCH(ROW()-5,'2_Review &amp; Audit'!$AC$6:$AC$505,0)))</f>
        <v/>
      </c>
      <c r="J400" s="110" t="str">
        <f>IF($A400="","",IFERROR(MATCH(ROW()-5,'2_Review &amp; Audit'!$AC$6:$AC$505,0)+5,""))</f>
        <v/>
      </c>
      <c r="K400" s="96" t="str" cm="1">
        <f t="array" ref="K400">IF($A400="","",IF($AU400&lt;&gt;"",IFERROR(MATCH($AU400,'2_Review &amp; Audit'!$H$6:$H$505,0)+5,""),IFERROR(MATCH(1,INDEX(('2_Review &amp; Audit'!$F$6:$F$505=$A400)*('2_Review &amp; Audit'!$I$6:$I$505&gt;=$E400-30)*('2_Review &amp; Audit'!$I$6:$I$505&lt;=$E400+30)*('2_Review &amp; Audit'!$R$6:$R$505&gt;0),0),0)+5,"")))</f>
        <v/>
      </c>
      <c r="L400" s="110" t="str" cm="1">
        <f t="array" ref="L400">IF($K400="","",INDEX('2_Review &amp; Audit'!$H:$H,$K400))</f>
        <v/>
      </c>
      <c r="M400" s="111" t="str">
        <f>IF($K400="","",INDEX('2_Review &amp; Audit'!$I:$I,$K400))</f>
        <v/>
      </c>
      <c r="N400" s="109" t="str" cm="1">
        <f t="array" ref="N400">IF($K400="","",MAX(0,INDEX('2_Review &amp; Audit'!$R:$R,$K400)-SUMIFS($O$7:O399,$K$7:K399,$K400)))</f>
        <v/>
      </c>
      <c r="O400" s="109" t="str">
        <f>IF(OR($K400="",$N400="",$F400=""),"",MIN($F400,$N400))</f>
        <v/>
      </c>
      <c r="P400" s="112" t="str">
        <f>IF($O400="","",$O400*$G400)</f>
        <v/>
      </c>
      <c r="Q400" s="112" t="str">
        <f>IF($M400="","",$H400-IF($P400="",0,$P400)-IF($Y400="",0,$Y400)-IF($AH400="",0,$AH400)-IF($AQ400="",0,$AQ400))</f>
        <v/>
      </c>
      <c r="R400" s="112" t="str">
        <f t="shared" si="57"/>
        <v/>
      </c>
      <c r="S400" s="96" t="str">
        <f>IF($M400="","",MAX(0,N($F400)-N($O400)))</f>
        <v/>
      </c>
      <c r="T400" s="96" t="str" cm="1">
        <f t="array" ref="T400">IF(OR($D400="",$S400="",N($S400)&lt;=0),"",IFERROR(MATCH(1,INDEX(('2_Review &amp; Audit'!$F$6:$F$505=$A400)*('2_Review &amp; Audit'!$I$6:$I$505&gt;=$E400-30)*('2_Review &amp; Audit'!$I$6:$I$505&lt;=$E400+30)*('2_Review &amp; Audit'!$R$6:$R$505&gt;0)*(ROW('2_Review &amp; Audit'!$R$6:$R$505)&gt;$K400),0),0)+5,""))</f>
        <v/>
      </c>
      <c r="U400" s="96" t="str" cm="1">
        <f t="array" ref="U400">IF($T400="","",INDEX('2_Review &amp; Audit'!$H:$H,$T400))</f>
        <v/>
      </c>
      <c r="V400" s="96" t="str">
        <f t="array" ref="V400">IF($T400="","",INDEX('2_Review &amp; Audit'!$I:$I,$T400))</f>
        <v/>
      </c>
      <c r="W400" s="96" t="str">
        <f t="array" ref="W400">IF($T400="","",MAX(0,INDEX('2_Review &amp; Audit'!$H:$H,$T400)-SUMIFS($X$7:X399,$T$7:T399,$T400)))</f>
        <v/>
      </c>
      <c r="X400" s="96" t="str">
        <f t="shared" si="54"/>
        <v/>
      </c>
      <c r="Y400" s="117" t="str">
        <f>IF($X400="","",$X400*$G400)</f>
        <v/>
      </c>
      <c r="Z400" s="117" t="str">
        <f>IF($T400="","",$H400-IF($P400="",0,$P400)-IF($Y400="",0,$Y400))</f>
        <v/>
      </c>
      <c r="AA400" s="117" t="str">
        <f t="shared" si="55"/>
        <v/>
      </c>
      <c r="AB400" s="96" t="str">
        <f t="shared" si="58"/>
        <v/>
      </c>
      <c r="AC400" s="96" t="str">
        <f>IF(OR($D400="",$AB400="",N($AB400)&lt;=0),"",IFERROR(MATCH(1,INDEX(('2_Review &amp; Audit'!$F$6:$F$505=$A400)*('2_Review &amp; Audit'!$I$6:$I$505&gt;=$E400-30)*('2_Review &amp; Audit'!$I$6:$I$505&lt;=$E400+30)*('2_Review &amp; Audit'!$R$6:$R$505&gt;0)*(ROW('2_Review &amp; Audit'!$R$6:$R$505)&gt;$T400),0),0)+5,""))</f>
        <v/>
      </c>
      <c r="AD400" s="96" t="str" cm="1">
        <f t="array" ref="AD400">IF($AC400="","",INDEX('2_Review &amp; Audit'!$H:$H,$AC400))</f>
        <v/>
      </c>
      <c r="AE400" s="96" t="str">
        <f>IF($AC400="","",INDEX('2_Review &amp; Audit'!$I:$I,$AC400))</f>
        <v/>
      </c>
      <c r="AF400" s="96" t="str">
        <f>IF($AC400="","",MAX(0,INDEX('2_Review &amp; Audit'!$H:$H,$AC400)-SUMIFS($AG$7:AG399,$AC$7:AC399,$AC400)))</f>
        <v/>
      </c>
      <c r="AG400" s="96" t="str">
        <f>IF(OR($D400="",$AB400="",$AF400=""),"",MIN($AB400,$AF400))</f>
        <v/>
      </c>
      <c r="AH400" s="117" t="str">
        <f>IF($AG400="","",$AG400*$G400)</f>
        <v/>
      </c>
      <c r="AI400" s="117" t="str">
        <f>IF($AC400="","",$H400-IF($P400="",0,$P400)-IF($Y400="",0,$Y400)-IF($AH400="",0,$AH400))</f>
        <v/>
      </c>
      <c r="AJ400" s="117" t="str">
        <f t="shared" si="56"/>
        <v/>
      </c>
      <c r="AK400" s="96" t="str">
        <f t="shared" si="59"/>
        <v/>
      </c>
      <c r="AL400" s="96" t="str" cm="1">
        <f t="array" ref="AL400">IF(OR($D400="",$AK400="",N($AK400)&lt;=0),"",IFERROR(MATCH(1,INDEX(('2_Review &amp; Audit'!$F$6:$F$505=$A400)*('2_Review &amp; Audit'!$I$6:$I$505&gt;=$E400-30)*('2_Review &amp; Audit'!$I$6:$I$505&lt;=$E400+30)*('2_Review &amp; Audit'!$R$6:$R$505&gt;0)*(ROW('2_Review &amp; Audit'!$R$6:$R$505)&gt;$AC400),0),0)+5,""))</f>
        <v/>
      </c>
      <c r="AM400" s="96" t="str">
        <f>IF($AL400="","",INDEX('2_Review &amp; Audit'!$H:$H,$AL400))</f>
        <v/>
      </c>
      <c r="AN400" s="108" t="str">
        <f>IF($AL400="","",INDEX('2_Review &amp; Audit'!$I:$I,$AL400))</f>
        <v/>
      </c>
      <c r="AO400" s="96" t="str">
        <f>IF($AL400="","",MAX(0,INDEX('2_Review &amp; Audit'!$H:$H,$AL400)-SUMIFS($AP$7:AP399,$AL$7:AL399,$AL400)))</f>
        <v/>
      </c>
      <c r="AP400" s="96" t="str">
        <f>IF(OR($D400="",$AK400="",$AO400=""),"",MIN($AK400,$AO400))</f>
        <v/>
      </c>
      <c r="AQ400" s="117" t="str">
        <f>IF($AP400="","",$AP400*$G400)</f>
        <v/>
      </c>
      <c r="AR400" s="117" t="str">
        <f>IF($AL400="","",$H400-IF($P400="",0,$P400)-IF($Y400="",0,$Y400)-IF($AH400="",0,$AH400)-IF($AQ400="",0,$AQ400))</f>
        <v/>
      </c>
      <c r="AS400" s="117" t="str">
        <f t="shared" si="60"/>
        <v/>
      </c>
      <c r="AT400" s="96" t="str">
        <f t="shared" si="61"/>
        <v/>
      </c>
      <c r="AU400" s="96"/>
    </row>
    <row r="401" spans="1:47" ht="12.75" customHeight="1" x14ac:dyDescent="0.2">
      <c r="A401" s="96" t="str">
        <f>IFERROR(INDEX('2_Review &amp; Audit'!$F$6:$F$505,MATCH(ROW()-5,'2_Review &amp; Audit'!$AC$6:$AC$505,0)),"")</f>
        <v/>
      </c>
      <c r="B401" s="96" t="str">
        <f>IF($A401="","",INDEX('2_Review &amp; Audit'!$C$6:$C$505,MATCH(ROW()-5,'2_Review &amp; Audit'!$AC$6:$AC$505,0)))</f>
        <v/>
      </c>
      <c r="C401" s="96" t="str">
        <f>IF($A401="","",INDEX('2_Review &amp; Audit'!$D$6:$D$505,MATCH(ROW()-5,'2_Review &amp; Audit'!$AC$6:$AC$505,0)))</f>
        <v/>
      </c>
      <c r="D401" s="114" t="str">
        <f>IF($A401="","",INDEX('2_Review &amp; Audit'!$H$6:$H$505,MATCH(ROW()-5,'2_Review &amp; Audit'!$AC$6:$AC$505,0)))</f>
        <v/>
      </c>
      <c r="E401" s="108" t="str">
        <f>IF($A401="","",INDEX('2_Review &amp; Audit'!$M$6:$M$505,MATCH(ROW()-5,'2_Review &amp; Audit'!$AC$6:$AC$505,0)))</f>
        <v/>
      </c>
      <c r="F401" s="109" t="str">
        <f>IF($A401="","",IF(INDEX('2_Review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01" s="142" t="str">
        <f>IF(OR($A401="",$F401=0),"",ABS(INDEX('2_Review &amp; Audit'!$Q$6:$Q$505,MATCH(ROW()-5,'2_Review &amp; Audit'!$AC$6:$AC$505,0))/$F401))</f>
        <v/>
      </c>
      <c r="H401" s="142" t="str">
        <f>IF($A401="","",ABS(INDEX('2_Review &amp; Audit'!$Q$6:$Q$505,MATCH(ROW()-5,'2_Review &amp; Audit'!$AC$6:$AC$505,0))))</f>
        <v/>
      </c>
      <c r="I401" s="96" t="str">
        <f>IF($A401="","",INDEX('2_Review &amp; Audit'!$Y$6:$Y$505,MATCH(ROW()-5,'2_Review &amp; Audit'!$AC$6:$AC$505,0)))</f>
        <v/>
      </c>
      <c r="J401" s="110" t="str">
        <f>IF($A401="","",IFERROR(MATCH(ROW()-5,'2_Review &amp; Audit'!$AC$6:$AC$505,0)+5,""))</f>
        <v/>
      </c>
      <c r="K401" s="96" t="str" cm="1">
        <f t="array" ref="K401">IF($A401="","",IF($AU401&lt;&gt;"",IFERROR(MATCH($AU401,'2_Review &amp; Audit'!$H$6:$H$505,0)+5,""),IFERROR(MATCH(1,INDEX(('2_Review &amp; Audit'!$F$6:$F$505=$A401)*('2_Review &amp; Audit'!$I$6:$I$505&gt;=$E401-30)*('2_Review &amp; Audit'!$I$6:$I$505&lt;=$E401+30)*('2_Review &amp; Audit'!$R$6:$R$505&gt;0),0),0)+5,"")))</f>
        <v/>
      </c>
      <c r="L401" s="110" t="str" cm="1">
        <f t="array" ref="L401">IF($K401="","",INDEX('2_Review &amp; Audit'!$H:$H,$K401))</f>
        <v/>
      </c>
      <c r="M401" s="111" t="str">
        <f>IF($K401="","",INDEX('2_Review &amp; Audit'!$I:$I,$K401))</f>
        <v/>
      </c>
      <c r="N401" s="109" t="str" cm="1">
        <f t="array" ref="N401">IF($K401="","",MAX(0,INDEX('2_Review &amp; Audit'!$R:$R,$K401)-SUMIFS($O$7:O400,$K$7:K400,$K401)))</f>
        <v/>
      </c>
      <c r="O401" s="109" t="str">
        <f>IF(OR($K401="",$N401="",$F401=""),"",MIN($F401,$N401))</f>
        <v/>
      </c>
      <c r="P401" s="112" t="str">
        <f>IF($O401="","",$O401*$G401)</f>
        <v/>
      </c>
      <c r="Q401" s="112" t="str">
        <f>IF($M401="","",$H401-IF($P401="",0,$P401)-IF($Y401="",0,$Y401)-IF($AH401="",0,$AH401)-IF($AQ401="",0,$AQ401))</f>
        <v/>
      </c>
      <c r="R401" s="112" t="str">
        <f t="shared" si="57"/>
        <v/>
      </c>
      <c r="S401" s="96" t="str">
        <f>IF($M401="","",MAX(0,N($F401)-N($O401)))</f>
        <v/>
      </c>
      <c r="T401" s="96" t="str" cm="1">
        <f t="array" ref="T401">IF(OR($D401="",$S401="",N($S401)&lt;=0),"",IFERROR(MATCH(1,INDEX(('2_Review &amp; Audit'!$F$6:$F$505=$A401)*('2_Review &amp; Audit'!$I$6:$I$505&gt;=$E401-30)*('2_Review &amp; Audit'!$I$6:$I$505&lt;=$E401+30)*('2_Review &amp; Audit'!$R$6:$R$505&gt;0)*(ROW('2_Review &amp; Audit'!$R$6:$R$505)&gt;$K401),0),0)+5,""))</f>
        <v/>
      </c>
      <c r="U401" s="96" t="str" cm="1">
        <f t="array" ref="U401">IF($T401="","",INDEX('2_Review &amp; Audit'!$H:$H,$T401))</f>
        <v/>
      </c>
      <c r="V401" s="96" t="str">
        <f t="array" ref="V401">IF($T401="","",INDEX('2_Review &amp; Audit'!$I:$I,$T401))</f>
        <v/>
      </c>
      <c r="W401" s="96" t="str">
        <f t="array" ref="W401">IF($T401="","",MAX(0,INDEX('2_Review &amp; Audit'!$H:$H,$T401)-SUMIFS($X$7:X400,$T$7:T400,$T401)))</f>
        <v/>
      </c>
      <c r="X401" s="96" t="str">
        <f t="shared" si="54"/>
        <v/>
      </c>
      <c r="Y401" s="117" t="str">
        <f>IF($X401="","",$X401*$G401)</f>
        <v/>
      </c>
      <c r="Z401" s="117" t="str">
        <f>IF($T401="","",$H401-IF($P401="",0,$P401)-IF($Y401="",0,$Y401))</f>
        <v/>
      </c>
      <c r="AA401" s="117" t="str">
        <f t="shared" si="55"/>
        <v/>
      </c>
      <c r="AB401" s="96" t="str">
        <f t="shared" si="58"/>
        <v/>
      </c>
      <c r="AC401" s="96" t="str">
        <f>IF(OR($D401="",$AB401="",N($AB401)&lt;=0),"",IFERROR(MATCH(1,INDEX(('2_Review &amp; Audit'!$F$6:$F$505=$A401)*('2_Review &amp; Audit'!$I$6:$I$505&gt;=$E401-30)*('2_Review &amp; Audit'!$I$6:$I$505&lt;=$E401+30)*('2_Review &amp; Audit'!$R$6:$R$505&gt;0)*(ROW('2_Review &amp; Audit'!$R$6:$R$505)&gt;$T401),0),0)+5,""))</f>
        <v/>
      </c>
      <c r="AD401" s="96" t="str" cm="1">
        <f t="array" ref="AD401">IF($AC401="","",INDEX('2_Review &amp; Audit'!$H:$H,$AC401))</f>
        <v/>
      </c>
      <c r="AE401" s="96" t="str">
        <f>IF($AC401="","",INDEX('2_Review &amp; Audit'!$I:$I,$AC401))</f>
        <v/>
      </c>
      <c r="AF401" s="96" t="str">
        <f>IF($AC401="","",MAX(0,INDEX('2_Review &amp; Audit'!$H:$H,$AC401)-SUMIFS($AG$7:AG400,$AC$7:AC400,$AC401)))</f>
        <v/>
      </c>
      <c r="AG401" s="96" t="str">
        <f>IF(OR($D401="",$AB401="",$AF401=""),"",MIN($AB401,$AF401))</f>
        <v/>
      </c>
      <c r="AH401" s="117" t="str">
        <f>IF($AG401="","",$AG401*$G401)</f>
        <v/>
      </c>
      <c r="AI401" s="117" t="str">
        <f>IF($AC401="","",$H401-IF($P401="",0,$P401)-IF($Y401="",0,$Y401)-IF($AH401="",0,$AH401))</f>
        <v/>
      </c>
      <c r="AJ401" s="117" t="str">
        <f t="shared" si="56"/>
        <v/>
      </c>
      <c r="AK401" s="96" t="str">
        <f t="shared" si="59"/>
        <v/>
      </c>
      <c r="AL401" s="96" t="str" cm="1">
        <f t="array" ref="AL401">IF(OR($D401="",$AK401="",N($AK401)&lt;=0),"",IFERROR(MATCH(1,INDEX(('2_Review &amp; Audit'!$F$6:$F$505=$A401)*('2_Review &amp; Audit'!$I$6:$I$505&gt;=$E401-30)*('2_Review &amp; Audit'!$I$6:$I$505&lt;=$E401+30)*('2_Review &amp; Audit'!$R$6:$R$505&gt;0)*(ROW('2_Review &amp; Audit'!$R$6:$R$505)&gt;$AC401),0),0)+5,""))</f>
        <v/>
      </c>
      <c r="AM401" s="96" t="str">
        <f>IF($AL401="","",INDEX('2_Review &amp; Audit'!$H:$H,$AL401))</f>
        <v/>
      </c>
      <c r="AN401" s="108" t="str">
        <f>IF($AL401="","",INDEX('2_Review &amp; Audit'!$I:$I,$AL401))</f>
        <v/>
      </c>
      <c r="AO401" s="96" t="str">
        <f>IF($AL401="","",MAX(0,INDEX('2_Review &amp; Audit'!$H:$H,$AL401)-SUMIFS($AP$7:AP400,$AL$7:AL400,$AL401)))</f>
        <v/>
      </c>
      <c r="AP401" s="96" t="str">
        <f>IF(OR($D401="",$AK401="",$AO401=""),"",MIN($AK401,$AO401))</f>
        <v/>
      </c>
      <c r="AQ401" s="117" t="str">
        <f>IF($AP401="","",$AP401*$G401)</f>
        <v/>
      </c>
      <c r="AR401" s="117" t="str">
        <f>IF($AL401="","",$H401-IF($P401="",0,$P401)-IF($Y401="",0,$Y401)-IF($AH401="",0,$AH401)-IF($AQ401="",0,$AQ401))</f>
        <v/>
      </c>
      <c r="AS401" s="117" t="str">
        <f t="shared" si="60"/>
        <v/>
      </c>
      <c r="AT401" s="96" t="str">
        <f t="shared" si="61"/>
        <v/>
      </c>
      <c r="AU401" s="96"/>
    </row>
    <row r="402" spans="1:47" ht="12.75" customHeight="1" x14ac:dyDescent="0.2">
      <c r="A402" s="96" t="str">
        <f>IFERROR(INDEX('2_Review &amp; Audit'!$F$6:$F$505,MATCH(ROW()-5,'2_Review &amp; Audit'!$AC$6:$AC$505,0)),"")</f>
        <v/>
      </c>
      <c r="B402" s="96" t="str">
        <f>IF($A402="","",INDEX('2_Review &amp; Audit'!$C$6:$C$505,MATCH(ROW()-5,'2_Review &amp; Audit'!$AC$6:$AC$505,0)))</f>
        <v/>
      </c>
      <c r="C402" s="96" t="str">
        <f>IF($A402="","",INDEX('2_Review &amp; Audit'!$D$6:$D$505,MATCH(ROW()-5,'2_Review &amp; Audit'!$AC$6:$AC$505,0)))</f>
        <v/>
      </c>
      <c r="D402" s="114" t="str">
        <f>IF($A402="","",INDEX('2_Review &amp; Audit'!$H$6:$H$505,MATCH(ROW()-5,'2_Review &amp; Audit'!$AC$6:$AC$505,0)))</f>
        <v/>
      </c>
      <c r="E402" s="108" t="str">
        <f>IF($A402="","",INDEX('2_Review &amp; Audit'!$M$6:$M$505,MATCH(ROW()-5,'2_Review &amp; Audit'!$AC$6:$AC$505,0)))</f>
        <v/>
      </c>
      <c r="F402" s="109" t="str">
        <f>IF($A402="","",IF(INDEX('2_Review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02" s="142" t="str">
        <f>IF(OR($A402="",$F402=0),"",ABS(INDEX('2_Review &amp; Audit'!$Q$6:$Q$505,MATCH(ROW()-5,'2_Review &amp; Audit'!$AC$6:$AC$505,0))/$F402))</f>
        <v/>
      </c>
      <c r="H402" s="142" t="str">
        <f>IF($A402="","",ABS(INDEX('2_Review &amp; Audit'!$Q$6:$Q$505,MATCH(ROW()-5,'2_Review &amp; Audit'!$AC$6:$AC$505,0))))</f>
        <v/>
      </c>
      <c r="I402" s="96" t="str">
        <f>IF($A402="","",INDEX('2_Review &amp; Audit'!$Y$6:$Y$505,MATCH(ROW()-5,'2_Review &amp; Audit'!$AC$6:$AC$505,0)))</f>
        <v/>
      </c>
      <c r="J402" s="110" t="str">
        <f>IF($A402="","",IFERROR(MATCH(ROW()-5,'2_Review &amp; Audit'!$AC$6:$AC$505,0)+5,""))</f>
        <v/>
      </c>
      <c r="K402" s="96" t="str" cm="1">
        <f t="array" ref="K402">IF($A402="","",IF($AU402&lt;&gt;"",IFERROR(MATCH($AU402,'2_Review &amp; Audit'!$H$6:$H$505,0)+5,""),IFERROR(MATCH(1,INDEX(('2_Review &amp; Audit'!$F$6:$F$505=$A402)*('2_Review &amp; Audit'!$I$6:$I$505&gt;=$E402-30)*('2_Review &amp; Audit'!$I$6:$I$505&lt;=$E402+30)*('2_Review &amp; Audit'!$R$6:$R$505&gt;0),0),0)+5,"")))</f>
        <v/>
      </c>
      <c r="L402" s="110" t="str" cm="1">
        <f t="array" ref="L402">IF($K402="","",INDEX('2_Review &amp; Audit'!$H:$H,$K402))</f>
        <v/>
      </c>
      <c r="M402" s="111" t="str">
        <f>IF($K402="","",INDEX('2_Review &amp; Audit'!$I:$I,$K402))</f>
        <v/>
      </c>
      <c r="N402" s="109" t="str" cm="1">
        <f t="array" ref="N402">IF($K402="","",MAX(0,INDEX('2_Review &amp; Audit'!$R:$R,$K402)-SUMIFS($O$7:O401,$K$7:K401,$K402)))</f>
        <v/>
      </c>
      <c r="O402" s="109" t="str">
        <f>IF(OR($K402="",$N402="",$F402=""),"",MIN($F402,$N402))</f>
        <v/>
      </c>
      <c r="P402" s="112" t="str">
        <f>IF($O402="","",$O402*$G402)</f>
        <v/>
      </c>
      <c r="Q402" s="112" t="str">
        <f>IF($M402="","",$H402-IF($P402="",0,$P402)-IF($Y402="",0,$Y402)-IF($AH402="",0,$AH402)-IF($AQ402="",0,$AQ402))</f>
        <v/>
      </c>
      <c r="R402" s="112" t="str">
        <f t="shared" si="57"/>
        <v/>
      </c>
      <c r="S402" s="96" t="str">
        <f>IF($M402="","",MAX(0,N($F402)-N($O402)))</f>
        <v/>
      </c>
      <c r="T402" s="96" t="str" cm="1">
        <f t="array" ref="T402">IF(OR($D402="",$S402="",N($S402)&lt;=0),"",IFERROR(MATCH(1,INDEX(('2_Review &amp; Audit'!$F$6:$F$505=$A402)*('2_Review &amp; Audit'!$I$6:$I$505&gt;=$E402-30)*('2_Review &amp; Audit'!$I$6:$I$505&lt;=$E402+30)*('2_Review &amp; Audit'!$R$6:$R$505&gt;0)*(ROW('2_Review &amp; Audit'!$R$6:$R$505)&gt;$K402),0),0)+5,""))</f>
        <v/>
      </c>
      <c r="U402" s="96" t="str" cm="1">
        <f t="array" ref="U402">IF($T402="","",INDEX('2_Review &amp; Audit'!$H:$H,$T402))</f>
        <v/>
      </c>
      <c r="V402" s="96" t="str">
        <f t="array" ref="V402">IF($T402="","",INDEX('2_Review &amp; Audit'!$I:$I,$T402))</f>
        <v/>
      </c>
      <c r="W402" s="96" t="str">
        <f t="array" ref="W402">IF($T402="","",MAX(0,INDEX('2_Review &amp; Audit'!$H:$H,$T402)-SUMIFS($X$7:X401,$T$7:T401,$T402)))</f>
        <v/>
      </c>
      <c r="X402" s="96" t="str">
        <f t="shared" si="54"/>
        <v/>
      </c>
      <c r="Y402" s="117" t="str">
        <f>IF($X402="","",$X402*$G402)</f>
        <v/>
      </c>
      <c r="Z402" s="117" t="str">
        <f>IF($T402="","",$H402-IF($P402="",0,$P402)-IF($Y402="",0,$Y402))</f>
        <v/>
      </c>
      <c r="AA402" s="117" t="str">
        <f t="shared" si="55"/>
        <v/>
      </c>
      <c r="AB402" s="96" t="str">
        <f t="shared" si="58"/>
        <v/>
      </c>
      <c r="AC402" s="96" t="str">
        <f>IF(OR($D402="",$AB402="",N($AB402)&lt;=0),"",IFERROR(MATCH(1,INDEX(('2_Review &amp; Audit'!$F$6:$F$505=$A402)*('2_Review &amp; Audit'!$I$6:$I$505&gt;=$E402-30)*('2_Review &amp; Audit'!$I$6:$I$505&lt;=$E402+30)*('2_Review &amp; Audit'!$R$6:$R$505&gt;0)*(ROW('2_Review &amp; Audit'!$R$6:$R$505)&gt;$T402),0),0)+5,""))</f>
        <v/>
      </c>
      <c r="AD402" s="96" t="str" cm="1">
        <f t="array" ref="AD402">IF($AC402="","",INDEX('2_Review &amp; Audit'!$H:$H,$AC402))</f>
        <v/>
      </c>
      <c r="AE402" s="96" t="str">
        <f>IF($AC402="","",INDEX('2_Review &amp; Audit'!$I:$I,$AC402))</f>
        <v/>
      </c>
      <c r="AF402" s="96" t="str">
        <f>IF($AC402="","",MAX(0,INDEX('2_Review &amp; Audit'!$H:$H,$AC402)-SUMIFS($AG$7:AG401,$AC$7:AC401,$AC402)))</f>
        <v/>
      </c>
      <c r="AG402" s="96" t="str">
        <f>IF(OR($D402="",$AB402="",$AF402=""),"",MIN($AB402,$AF402))</f>
        <v/>
      </c>
      <c r="AH402" s="117" t="str">
        <f>IF($AG402="","",$AG402*$G402)</f>
        <v/>
      </c>
      <c r="AI402" s="117" t="str">
        <f>IF($AC402="","",$H402-IF($P402="",0,$P402)-IF($Y402="",0,$Y402)-IF($AH402="",0,$AH402))</f>
        <v/>
      </c>
      <c r="AJ402" s="117" t="str">
        <f t="shared" si="56"/>
        <v/>
      </c>
      <c r="AK402" s="96" t="str">
        <f t="shared" si="59"/>
        <v/>
      </c>
      <c r="AL402" s="96" t="str" cm="1">
        <f t="array" ref="AL402">IF(OR($D402="",$AK402="",N($AK402)&lt;=0),"",IFERROR(MATCH(1,INDEX(('2_Review &amp; Audit'!$F$6:$F$505=$A402)*('2_Review &amp; Audit'!$I$6:$I$505&gt;=$E402-30)*('2_Review &amp; Audit'!$I$6:$I$505&lt;=$E402+30)*('2_Review &amp; Audit'!$R$6:$R$505&gt;0)*(ROW('2_Review &amp; Audit'!$R$6:$R$505)&gt;$AC402),0),0)+5,""))</f>
        <v/>
      </c>
      <c r="AM402" s="96" t="str">
        <f>IF($AL402="","",INDEX('2_Review &amp; Audit'!$H:$H,$AL402))</f>
        <v/>
      </c>
      <c r="AN402" s="108" t="str">
        <f>IF($AL402="","",INDEX('2_Review &amp; Audit'!$I:$I,$AL402))</f>
        <v/>
      </c>
      <c r="AO402" s="96" t="str">
        <f>IF($AL402="","",MAX(0,INDEX('2_Review &amp; Audit'!$H:$H,$AL402)-SUMIFS($AP$7:AP401,$AL$7:AL401,$AL402)))</f>
        <v/>
      </c>
      <c r="AP402" s="96" t="str">
        <f>IF(OR($D402="",$AK402="",$AO402=""),"",MIN($AK402,$AO402))</f>
        <v/>
      </c>
      <c r="AQ402" s="117" t="str">
        <f>IF($AP402="","",$AP402*$G402)</f>
        <v/>
      </c>
      <c r="AR402" s="117" t="str">
        <f>IF($AL402="","",$H402-IF($P402="",0,$P402)-IF($Y402="",0,$Y402)-IF($AH402="",0,$AH402)-IF($AQ402="",0,$AQ402))</f>
        <v/>
      </c>
      <c r="AS402" s="117" t="str">
        <f t="shared" si="60"/>
        <v/>
      </c>
      <c r="AT402" s="96" t="str">
        <f t="shared" si="61"/>
        <v/>
      </c>
      <c r="AU402" s="96"/>
    </row>
    <row r="403" spans="1:47" ht="12.75" customHeight="1" x14ac:dyDescent="0.2">
      <c r="A403" s="96" t="str">
        <f>IFERROR(INDEX('2_Review &amp; Audit'!$F$6:$F$505,MATCH(ROW()-5,'2_Review &amp; Audit'!$AC$6:$AC$505,0)),"")</f>
        <v/>
      </c>
      <c r="B403" s="96" t="str">
        <f>IF($A403="","",INDEX('2_Review &amp; Audit'!$C$6:$C$505,MATCH(ROW()-5,'2_Review &amp; Audit'!$AC$6:$AC$505,0)))</f>
        <v/>
      </c>
      <c r="C403" s="96" t="str">
        <f>IF($A403="","",INDEX('2_Review &amp; Audit'!$D$6:$D$505,MATCH(ROW()-5,'2_Review &amp; Audit'!$AC$6:$AC$505,0)))</f>
        <v/>
      </c>
      <c r="D403" s="114" t="str">
        <f>IF($A403="","",INDEX('2_Review &amp; Audit'!$H$6:$H$505,MATCH(ROW()-5,'2_Review &amp; Audit'!$AC$6:$AC$505,0)))</f>
        <v/>
      </c>
      <c r="E403" s="108" t="str">
        <f>IF($A403="","",INDEX('2_Review &amp; Audit'!$M$6:$M$505,MATCH(ROW()-5,'2_Review &amp; Audit'!$AC$6:$AC$505,0)))</f>
        <v/>
      </c>
      <c r="F403" s="109" t="str">
        <f>IF($A403="","",IF(INDEX('2_Review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03" s="142" t="str">
        <f>IF(OR($A403="",$F403=0),"",ABS(INDEX('2_Review &amp; Audit'!$Q$6:$Q$505,MATCH(ROW()-5,'2_Review &amp; Audit'!$AC$6:$AC$505,0))/$F403))</f>
        <v/>
      </c>
      <c r="H403" s="142" t="str">
        <f>IF($A403="","",ABS(INDEX('2_Review &amp; Audit'!$Q$6:$Q$505,MATCH(ROW()-5,'2_Review &amp; Audit'!$AC$6:$AC$505,0))))</f>
        <v/>
      </c>
      <c r="I403" s="96" t="str">
        <f>IF($A403="","",INDEX('2_Review &amp; Audit'!$Y$6:$Y$505,MATCH(ROW()-5,'2_Review &amp; Audit'!$AC$6:$AC$505,0)))</f>
        <v/>
      </c>
      <c r="J403" s="110" t="str">
        <f>IF($A403="","",IFERROR(MATCH(ROW()-5,'2_Review &amp; Audit'!$AC$6:$AC$505,0)+5,""))</f>
        <v/>
      </c>
      <c r="K403" s="96" t="str" cm="1">
        <f t="array" ref="K403">IF($A403="","",IF($AU403&lt;&gt;"",IFERROR(MATCH($AU403,'2_Review &amp; Audit'!$H$6:$H$505,0)+5,""),IFERROR(MATCH(1,INDEX(('2_Review &amp; Audit'!$F$6:$F$505=$A403)*('2_Review &amp; Audit'!$I$6:$I$505&gt;=$E403-30)*('2_Review &amp; Audit'!$I$6:$I$505&lt;=$E403+30)*('2_Review &amp; Audit'!$R$6:$R$505&gt;0),0),0)+5,"")))</f>
        <v/>
      </c>
      <c r="L403" s="110" t="str" cm="1">
        <f t="array" ref="L403">IF($K403="","",INDEX('2_Review &amp; Audit'!$H:$H,$K403))</f>
        <v/>
      </c>
      <c r="M403" s="111" t="str">
        <f>IF($K403="","",INDEX('2_Review &amp; Audit'!$I:$I,$K403))</f>
        <v/>
      </c>
      <c r="N403" s="109" t="str" cm="1">
        <f t="array" ref="N403">IF($K403="","",MAX(0,INDEX('2_Review &amp; Audit'!$R:$R,$K403)-SUMIFS($O$7:O402,$K$7:K402,$K403)))</f>
        <v/>
      </c>
      <c r="O403" s="109" t="str">
        <f>IF(OR($K403="",$N403="",$F403=""),"",MIN($F403,$N403))</f>
        <v/>
      </c>
      <c r="P403" s="112" t="str">
        <f>IF($O403="","",$O403*$G403)</f>
        <v/>
      </c>
      <c r="Q403" s="112" t="str">
        <f>IF($M403="","",$H403-IF($P403="",0,$P403)-IF($Y403="",0,$Y403)-IF($AH403="",0,$AH403)-IF($AQ403="",0,$AQ403))</f>
        <v/>
      </c>
      <c r="R403" s="112" t="str">
        <f t="shared" si="57"/>
        <v/>
      </c>
      <c r="S403" s="96" t="str">
        <f>IF($M403="","",MAX(0,N($F403)-N($O403)))</f>
        <v/>
      </c>
      <c r="T403" s="96" t="str" cm="1">
        <f t="array" ref="T403">IF(OR($D403="",$S403="",N($S403)&lt;=0),"",IFERROR(MATCH(1,INDEX(('2_Review &amp; Audit'!$F$6:$F$505=$A403)*('2_Review &amp; Audit'!$I$6:$I$505&gt;=$E403-30)*('2_Review &amp; Audit'!$I$6:$I$505&lt;=$E403+30)*('2_Review &amp; Audit'!$R$6:$R$505&gt;0)*(ROW('2_Review &amp; Audit'!$R$6:$R$505)&gt;$K403),0),0)+5,""))</f>
        <v/>
      </c>
      <c r="U403" s="96" t="str" cm="1">
        <f t="array" ref="U403">IF($T403="","",INDEX('2_Review &amp; Audit'!$H:$H,$T403))</f>
        <v/>
      </c>
      <c r="V403" s="96" t="str">
        <f t="array" ref="V403">IF($T403="","",INDEX('2_Review &amp; Audit'!$I:$I,$T403))</f>
        <v/>
      </c>
      <c r="W403" s="96" t="str">
        <f t="array" ref="W403">IF($T403="","",MAX(0,INDEX('2_Review &amp; Audit'!$H:$H,$T403)-SUMIFS($X$7:X402,$T$7:T402,$T403)))</f>
        <v/>
      </c>
      <c r="X403" s="96" t="str">
        <f t="shared" si="54"/>
        <v/>
      </c>
      <c r="Y403" s="117" t="str">
        <f>IF($X403="","",$X403*$G403)</f>
        <v/>
      </c>
      <c r="Z403" s="117" t="str">
        <f>IF($T403="","",$H403-IF($P403="",0,$P403)-IF($Y403="",0,$Y403))</f>
        <v/>
      </c>
      <c r="AA403" s="117" t="str">
        <f t="shared" si="55"/>
        <v/>
      </c>
      <c r="AB403" s="96" t="str">
        <f t="shared" si="58"/>
        <v/>
      </c>
      <c r="AC403" s="96" t="str">
        <f>IF(OR($D403="",$AB403="",N($AB403)&lt;=0),"",IFERROR(MATCH(1,INDEX(('2_Review &amp; Audit'!$F$6:$F$505=$A403)*('2_Review &amp; Audit'!$I$6:$I$505&gt;=$E403-30)*('2_Review &amp; Audit'!$I$6:$I$505&lt;=$E403+30)*('2_Review &amp; Audit'!$R$6:$R$505&gt;0)*(ROW('2_Review &amp; Audit'!$R$6:$R$505)&gt;$T403),0),0)+5,""))</f>
        <v/>
      </c>
      <c r="AD403" s="96" t="str" cm="1">
        <f t="array" ref="AD403">IF($AC403="","",INDEX('2_Review &amp; Audit'!$H:$H,$AC403))</f>
        <v/>
      </c>
      <c r="AE403" s="96" t="str">
        <f>IF($AC403="","",INDEX('2_Review &amp; Audit'!$I:$I,$AC403))</f>
        <v/>
      </c>
      <c r="AF403" s="96" t="str">
        <f>IF($AC403="","",MAX(0,INDEX('2_Review &amp; Audit'!$H:$H,$AC403)-SUMIFS($AG$7:AG402,$AC$7:AC402,$AC403)))</f>
        <v/>
      </c>
      <c r="AG403" s="96" t="str">
        <f>IF(OR($D403="",$AB403="",$AF403=""),"",MIN($AB403,$AF403))</f>
        <v/>
      </c>
      <c r="AH403" s="117" t="str">
        <f>IF($AG403="","",$AG403*$G403)</f>
        <v/>
      </c>
      <c r="AI403" s="117" t="str">
        <f>IF($AC403="","",$H403-IF($P403="",0,$P403)-IF($Y403="",0,$Y403)-IF($AH403="",0,$AH403))</f>
        <v/>
      </c>
      <c r="AJ403" s="117" t="str">
        <f t="shared" si="56"/>
        <v/>
      </c>
      <c r="AK403" s="96" t="str">
        <f t="shared" si="59"/>
        <v/>
      </c>
      <c r="AL403" s="96" t="str" cm="1">
        <f t="array" ref="AL403">IF(OR($D403="",$AK403="",N($AK403)&lt;=0),"",IFERROR(MATCH(1,INDEX(('2_Review &amp; Audit'!$F$6:$F$505=$A403)*('2_Review &amp; Audit'!$I$6:$I$505&gt;=$E403-30)*('2_Review &amp; Audit'!$I$6:$I$505&lt;=$E403+30)*('2_Review &amp; Audit'!$R$6:$R$505&gt;0)*(ROW('2_Review &amp; Audit'!$R$6:$R$505)&gt;$AC403),0),0)+5,""))</f>
        <v/>
      </c>
      <c r="AM403" s="96" t="str">
        <f>IF($AL403="","",INDEX('2_Review &amp; Audit'!$H:$H,$AL403))</f>
        <v/>
      </c>
      <c r="AN403" s="108" t="str">
        <f>IF($AL403="","",INDEX('2_Review &amp; Audit'!$I:$I,$AL403))</f>
        <v/>
      </c>
      <c r="AO403" s="96" t="str">
        <f>IF($AL403="","",MAX(0,INDEX('2_Review &amp; Audit'!$H:$H,$AL403)-SUMIFS($AP$7:AP402,$AL$7:AL402,$AL403)))</f>
        <v/>
      </c>
      <c r="AP403" s="96" t="str">
        <f>IF(OR($D403="",$AK403="",$AO403=""),"",MIN($AK403,$AO403))</f>
        <v/>
      </c>
      <c r="AQ403" s="117" t="str">
        <f>IF($AP403="","",$AP403*$G403)</f>
        <v/>
      </c>
      <c r="AR403" s="117" t="str">
        <f>IF($AL403="","",$H403-IF($P403="",0,$P403)-IF($Y403="",0,$Y403)-IF($AH403="",0,$AH403)-IF($AQ403="",0,$AQ403))</f>
        <v/>
      </c>
      <c r="AS403" s="117" t="str">
        <f t="shared" si="60"/>
        <v/>
      </c>
      <c r="AT403" s="96" t="str">
        <f t="shared" si="61"/>
        <v/>
      </c>
      <c r="AU403" s="96"/>
    </row>
    <row r="404" spans="1:47" ht="12.75" customHeight="1" x14ac:dyDescent="0.2">
      <c r="A404" s="96" t="str">
        <f>IFERROR(INDEX('2_Review &amp; Audit'!$F$6:$F$505,MATCH(ROW()-5,'2_Review &amp; Audit'!$AC$6:$AC$505,0)),"")</f>
        <v/>
      </c>
      <c r="B404" s="96" t="str">
        <f>IF($A404="","",INDEX('2_Review &amp; Audit'!$C$6:$C$505,MATCH(ROW()-5,'2_Review &amp; Audit'!$AC$6:$AC$505,0)))</f>
        <v/>
      </c>
      <c r="C404" s="96" t="str">
        <f>IF($A404="","",INDEX('2_Review &amp; Audit'!$D$6:$D$505,MATCH(ROW()-5,'2_Review &amp; Audit'!$AC$6:$AC$505,0)))</f>
        <v/>
      </c>
      <c r="D404" s="114" t="str">
        <f>IF($A404="","",INDEX('2_Review &amp; Audit'!$H$6:$H$505,MATCH(ROW()-5,'2_Review &amp; Audit'!$AC$6:$AC$505,0)))</f>
        <v/>
      </c>
      <c r="E404" s="108" t="str">
        <f>IF($A404="","",INDEX('2_Review &amp; Audit'!$M$6:$M$505,MATCH(ROW()-5,'2_Review &amp; Audit'!$AC$6:$AC$505,0)))</f>
        <v/>
      </c>
      <c r="F404" s="109" t="str">
        <f>IF($A404="","",IF(INDEX('2_Review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04" s="142" t="str">
        <f>IF(OR($A404="",$F404=0),"",ABS(INDEX('2_Review &amp; Audit'!$Q$6:$Q$505,MATCH(ROW()-5,'2_Review &amp; Audit'!$AC$6:$AC$505,0))/$F404))</f>
        <v/>
      </c>
      <c r="H404" s="142" t="str">
        <f>IF($A404="","",ABS(INDEX('2_Review &amp; Audit'!$Q$6:$Q$505,MATCH(ROW()-5,'2_Review &amp; Audit'!$AC$6:$AC$505,0))))</f>
        <v/>
      </c>
      <c r="I404" s="96" t="str">
        <f>IF($A404="","",INDEX('2_Review &amp; Audit'!$Y$6:$Y$505,MATCH(ROW()-5,'2_Review &amp; Audit'!$AC$6:$AC$505,0)))</f>
        <v/>
      </c>
      <c r="J404" s="110" t="str">
        <f>IF($A404="","",IFERROR(MATCH(ROW()-5,'2_Review &amp; Audit'!$AC$6:$AC$505,0)+5,""))</f>
        <v/>
      </c>
      <c r="K404" s="96" t="str" cm="1">
        <f t="array" ref="K404">IF($A404="","",IF($AU404&lt;&gt;"",IFERROR(MATCH($AU404,'2_Review &amp; Audit'!$H$6:$H$505,0)+5,""),IFERROR(MATCH(1,INDEX(('2_Review &amp; Audit'!$F$6:$F$505=$A404)*('2_Review &amp; Audit'!$I$6:$I$505&gt;=$E404-30)*('2_Review &amp; Audit'!$I$6:$I$505&lt;=$E404+30)*('2_Review &amp; Audit'!$R$6:$R$505&gt;0),0),0)+5,"")))</f>
        <v/>
      </c>
      <c r="L404" s="110" t="str" cm="1">
        <f t="array" ref="L404">IF($K404="","",INDEX('2_Review &amp; Audit'!$H:$H,$K404))</f>
        <v/>
      </c>
      <c r="M404" s="111" t="str">
        <f>IF($K404="","",INDEX('2_Review &amp; Audit'!$I:$I,$K404))</f>
        <v/>
      </c>
      <c r="N404" s="109" t="str" cm="1">
        <f t="array" ref="N404">IF($K404="","",MAX(0,INDEX('2_Review &amp; Audit'!$R:$R,$K404)-SUMIFS($O$7:O403,$K$7:K403,$K404)))</f>
        <v/>
      </c>
      <c r="O404" s="109" t="str">
        <f>IF(OR($K404="",$N404="",$F404=""),"",MIN($F404,$N404))</f>
        <v/>
      </c>
      <c r="P404" s="112" t="str">
        <f>IF($O404="","",$O404*$G404)</f>
        <v/>
      </c>
      <c r="Q404" s="112" t="str">
        <f>IF($M404="","",$H404-IF($P404="",0,$P404)-IF($Y404="",0,$Y404)-IF($AH404="",0,$AH404)-IF($AQ404="",0,$AQ404))</f>
        <v/>
      </c>
      <c r="R404" s="112" t="str">
        <f t="shared" si="57"/>
        <v/>
      </c>
      <c r="S404" s="96" t="str">
        <f>IF($M404="","",MAX(0,N($F404)-N($O404)))</f>
        <v/>
      </c>
      <c r="T404" s="96" t="str" cm="1">
        <f t="array" ref="T404">IF(OR($D404="",$S404="",N($S404)&lt;=0),"",IFERROR(MATCH(1,INDEX(('2_Review &amp; Audit'!$F$6:$F$505=$A404)*('2_Review &amp; Audit'!$I$6:$I$505&gt;=$E404-30)*('2_Review &amp; Audit'!$I$6:$I$505&lt;=$E404+30)*('2_Review &amp; Audit'!$R$6:$R$505&gt;0)*(ROW('2_Review &amp; Audit'!$R$6:$R$505)&gt;$K404),0),0)+5,""))</f>
        <v/>
      </c>
      <c r="U404" s="96" t="str" cm="1">
        <f t="array" ref="U404">IF($T404="","",INDEX('2_Review &amp; Audit'!$H:$H,$T404))</f>
        <v/>
      </c>
      <c r="V404" s="96" t="str">
        <f t="array" ref="V404">IF($T404="","",INDEX('2_Review &amp; Audit'!$I:$I,$T404))</f>
        <v/>
      </c>
      <c r="W404" s="96" t="str">
        <f t="array" ref="W404">IF($T404="","",MAX(0,INDEX('2_Review &amp; Audit'!$H:$H,$T404)-SUMIFS($X$7:X403,$T$7:T403,$T404)))</f>
        <v/>
      </c>
      <c r="X404" s="96" t="str">
        <f t="shared" si="54"/>
        <v/>
      </c>
      <c r="Y404" s="117" t="str">
        <f>IF($X404="","",$X404*$G404)</f>
        <v/>
      </c>
      <c r="Z404" s="117" t="str">
        <f>IF($T404="","",$H404-IF($P404="",0,$P404)-IF($Y404="",0,$Y404))</f>
        <v/>
      </c>
      <c r="AA404" s="117" t="str">
        <f t="shared" si="55"/>
        <v/>
      </c>
      <c r="AB404" s="96" t="str">
        <f t="shared" si="58"/>
        <v/>
      </c>
      <c r="AC404" s="96" t="str">
        <f>IF(OR($D404="",$AB404="",N($AB404)&lt;=0),"",IFERROR(MATCH(1,INDEX(('2_Review &amp; Audit'!$F$6:$F$505=$A404)*('2_Review &amp; Audit'!$I$6:$I$505&gt;=$E404-30)*('2_Review &amp; Audit'!$I$6:$I$505&lt;=$E404+30)*('2_Review &amp; Audit'!$R$6:$R$505&gt;0)*(ROW('2_Review &amp; Audit'!$R$6:$R$505)&gt;$T404),0),0)+5,""))</f>
        <v/>
      </c>
      <c r="AD404" s="96" t="str" cm="1">
        <f t="array" ref="AD404">IF($AC404="","",INDEX('2_Review &amp; Audit'!$H:$H,$AC404))</f>
        <v/>
      </c>
      <c r="AE404" s="96" t="str">
        <f>IF($AC404="","",INDEX('2_Review &amp; Audit'!$I:$I,$AC404))</f>
        <v/>
      </c>
      <c r="AF404" s="96" t="str">
        <f>IF($AC404="","",MAX(0,INDEX('2_Review &amp; Audit'!$H:$H,$AC404)-SUMIFS($AG$7:AG403,$AC$7:AC403,$AC404)))</f>
        <v/>
      </c>
      <c r="AG404" s="96" t="str">
        <f>IF(OR($D404="",$AB404="",$AF404=""),"",MIN($AB404,$AF404))</f>
        <v/>
      </c>
      <c r="AH404" s="117" t="str">
        <f>IF($AG404="","",$AG404*$G404)</f>
        <v/>
      </c>
      <c r="AI404" s="117" t="str">
        <f>IF($AC404="","",$H404-IF($P404="",0,$P404)-IF($Y404="",0,$Y404)-IF($AH404="",0,$AH404))</f>
        <v/>
      </c>
      <c r="AJ404" s="117" t="str">
        <f t="shared" si="56"/>
        <v/>
      </c>
      <c r="AK404" s="96" t="str">
        <f t="shared" si="59"/>
        <v/>
      </c>
      <c r="AL404" s="96" t="str" cm="1">
        <f t="array" ref="AL404">IF(OR($D404="",$AK404="",N($AK404)&lt;=0),"",IFERROR(MATCH(1,INDEX(('2_Review &amp; Audit'!$F$6:$F$505=$A404)*('2_Review &amp; Audit'!$I$6:$I$505&gt;=$E404-30)*('2_Review &amp; Audit'!$I$6:$I$505&lt;=$E404+30)*('2_Review &amp; Audit'!$R$6:$R$505&gt;0)*(ROW('2_Review &amp; Audit'!$R$6:$R$505)&gt;$AC404),0),0)+5,""))</f>
        <v/>
      </c>
      <c r="AM404" s="96" t="str">
        <f>IF($AL404="","",INDEX('2_Review &amp; Audit'!$H:$H,$AL404))</f>
        <v/>
      </c>
      <c r="AN404" s="108" t="str">
        <f>IF($AL404="","",INDEX('2_Review &amp; Audit'!$I:$I,$AL404))</f>
        <v/>
      </c>
      <c r="AO404" s="96" t="str">
        <f>IF($AL404="","",MAX(0,INDEX('2_Review &amp; Audit'!$H:$H,$AL404)-SUMIFS($AP$7:AP403,$AL$7:AL403,$AL404)))</f>
        <v/>
      </c>
      <c r="AP404" s="96" t="str">
        <f>IF(OR($D404="",$AK404="",$AO404=""),"",MIN($AK404,$AO404))</f>
        <v/>
      </c>
      <c r="AQ404" s="117" t="str">
        <f>IF($AP404="","",$AP404*$G404)</f>
        <v/>
      </c>
      <c r="AR404" s="117" t="str">
        <f>IF($AL404="","",$H404-IF($P404="",0,$P404)-IF($Y404="",0,$Y404)-IF($AH404="",0,$AH404)-IF($AQ404="",0,$AQ404))</f>
        <v/>
      </c>
      <c r="AS404" s="117" t="str">
        <f t="shared" si="60"/>
        <v/>
      </c>
      <c r="AT404" s="96" t="str">
        <f t="shared" si="61"/>
        <v/>
      </c>
      <c r="AU404" s="96"/>
    </row>
    <row r="405" spans="1:47" ht="12.75" customHeight="1" x14ac:dyDescent="0.2">
      <c r="A405" s="96" t="str">
        <f>IFERROR(INDEX('2_Review &amp; Audit'!$F$6:$F$505,MATCH(ROW()-5,'2_Review &amp; Audit'!$AC$6:$AC$505,0)),"")</f>
        <v/>
      </c>
      <c r="B405" s="96" t="str">
        <f>IF($A405="","",INDEX('2_Review &amp; Audit'!$C$6:$C$505,MATCH(ROW()-5,'2_Review &amp; Audit'!$AC$6:$AC$505,0)))</f>
        <v/>
      </c>
      <c r="C405" s="96" t="str">
        <f>IF($A405="","",INDEX('2_Review &amp; Audit'!$D$6:$D$505,MATCH(ROW()-5,'2_Review &amp; Audit'!$AC$6:$AC$505,0)))</f>
        <v/>
      </c>
      <c r="D405" s="114" t="str">
        <f>IF($A405="","",INDEX('2_Review &amp; Audit'!$H$6:$H$505,MATCH(ROW()-5,'2_Review &amp; Audit'!$AC$6:$AC$505,0)))</f>
        <v/>
      </c>
      <c r="E405" s="108" t="str">
        <f>IF($A405="","",INDEX('2_Review &amp; Audit'!$M$6:$M$505,MATCH(ROW()-5,'2_Review &amp; Audit'!$AC$6:$AC$505,0)))</f>
        <v/>
      </c>
      <c r="F405" s="109" t="str">
        <f>IF($A405="","",IF(INDEX('2_Review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05" s="142" t="str">
        <f>IF(OR($A405="",$F405=0),"",ABS(INDEX('2_Review &amp; Audit'!$Q$6:$Q$505,MATCH(ROW()-5,'2_Review &amp; Audit'!$AC$6:$AC$505,0))/$F405))</f>
        <v/>
      </c>
      <c r="H405" s="142" t="str">
        <f>IF($A405="","",ABS(INDEX('2_Review &amp; Audit'!$Q$6:$Q$505,MATCH(ROW()-5,'2_Review &amp; Audit'!$AC$6:$AC$505,0))))</f>
        <v/>
      </c>
      <c r="I405" s="96" t="str">
        <f>IF($A405="","",INDEX('2_Review &amp; Audit'!$Y$6:$Y$505,MATCH(ROW()-5,'2_Review &amp; Audit'!$AC$6:$AC$505,0)))</f>
        <v/>
      </c>
      <c r="J405" s="110" t="str">
        <f>IF($A405="","",IFERROR(MATCH(ROW()-5,'2_Review &amp; Audit'!$AC$6:$AC$505,0)+5,""))</f>
        <v/>
      </c>
      <c r="K405" s="96" t="str" cm="1">
        <f t="array" ref="K405">IF($A405="","",IF($AU405&lt;&gt;"",IFERROR(MATCH($AU405,'2_Review &amp; Audit'!$H$6:$H$505,0)+5,""),IFERROR(MATCH(1,INDEX(('2_Review &amp; Audit'!$F$6:$F$505=$A405)*('2_Review &amp; Audit'!$I$6:$I$505&gt;=$E405-30)*('2_Review &amp; Audit'!$I$6:$I$505&lt;=$E405+30)*('2_Review &amp; Audit'!$R$6:$R$505&gt;0),0),0)+5,"")))</f>
        <v/>
      </c>
      <c r="L405" s="110" t="str" cm="1">
        <f t="array" ref="L405">IF($K405="","",INDEX('2_Review &amp; Audit'!$H:$H,$K405))</f>
        <v/>
      </c>
      <c r="M405" s="111" t="str">
        <f>IF($K405="","",INDEX('2_Review &amp; Audit'!$I:$I,$K405))</f>
        <v/>
      </c>
      <c r="N405" s="109" t="str" cm="1">
        <f t="array" ref="N405">IF($K405="","",MAX(0,INDEX('2_Review &amp; Audit'!$R:$R,$K405)-SUMIFS($O$7:O404,$K$7:K404,$K405)))</f>
        <v/>
      </c>
      <c r="O405" s="109" t="str">
        <f>IF(OR($K405="",$N405="",$F405=""),"",MIN($F405,$N405))</f>
        <v/>
      </c>
      <c r="P405" s="112" t="str">
        <f>IF($O405="","",$O405*$G405)</f>
        <v/>
      </c>
      <c r="Q405" s="112" t="str">
        <f>IF($M405="","",$H405-IF($P405="",0,$P405)-IF($Y405="",0,$Y405)-IF($AH405="",0,$AH405)-IF($AQ405="",0,$AQ405))</f>
        <v/>
      </c>
      <c r="R405" s="112" t="str">
        <f t="shared" si="57"/>
        <v/>
      </c>
      <c r="S405" s="96" t="str">
        <f>IF($M405="","",MAX(0,N($F405)-N($O405)))</f>
        <v/>
      </c>
      <c r="T405" s="96" t="str" cm="1">
        <f t="array" ref="T405">IF(OR($D405="",$S405="",N($S405)&lt;=0),"",IFERROR(MATCH(1,INDEX(('2_Review &amp; Audit'!$F$6:$F$505=$A405)*('2_Review &amp; Audit'!$I$6:$I$505&gt;=$E405-30)*('2_Review &amp; Audit'!$I$6:$I$505&lt;=$E405+30)*('2_Review &amp; Audit'!$R$6:$R$505&gt;0)*(ROW('2_Review &amp; Audit'!$R$6:$R$505)&gt;$K405),0),0)+5,""))</f>
        <v/>
      </c>
      <c r="U405" s="96" t="str" cm="1">
        <f t="array" ref="U405">IF($T405="","",INDEX('2_Review &amp; Audit'!$H:$H,$T405))</f>
        <v/>
      </c>
      <c r="V405" s="96" t="str">
        <f t="array" ref="V405">IF($T405="","",INDEX('2_Review &amp; Audit'!$I:$I,$T405))</f>
        <v/>
      </c>
      <c r="W405" s="96" t="str">
        <f t="array" ref="W405">IF($T405="","",MAX(0,INDEX('2_Review &amp; Audit'!$H:$H,$T405)-SUMIFS($X$7:X404,$T$7:T404,$T405)))</f>
        <v/>
      </c>
      <c r="X405" s="96" t="str">
        <f t="shared" si="54"/>
        <v/>
      </c>
      <c r="Y405" s="117" t="str">
        <f>IF($X405="","",$X405*$G405)</f>
        <v/>
      </c>
      <c r="Z405" s="117" t="str">
        <f>IF($T405="","",$H405-IF($P405="",0,$P405)-IF($Y405="",0,$Y405))</f>
        <v/>
      </c>
      <c r="AA405" s="117" t="str">
        <f t="shared" si="55"/>
        <v/>
      </c>
      <c r="AB405" s="96" t="str">
        <f t="shared" si="58"/>
        <v/>
      </c>
      <c r="AC405" s="96" t="str">
        <f>IF(OR($D405="",$AB405="",N($AB405)&lt;=0),"",IFERROR(MATCH(1,INDEX(('2_Review &amp; Audit'!$F$6:$F$505=$A405)*('2_Review &amp; Audit'!$I$6:$I$505&gt;=$E405-30)*('2_Review &amp; Audit'!$I$6:$I$505&lt;=$E405+30)*('2_Review &amp; Audit'!$R$6:$R$505&gt;0)*(ROW('2_Review &amp; Audit'!$R$6:$R$505)&gt;$T405),0),0)+5,""))</f>
        <v/>
      </c>
      <c r="AD405" s="96" t="str" cm="1">
        <f t="array" ref="AD405">IF($AC405="","",INDEX('2_Review &amp; Audit'!$H:$H,$AC405))</f>
        <v/>
      </c>
      <c r="AE405" s="96" t="str">
        <f>IF($AC405="","",INDEX('2_Review &amp; Audit'!$I:$I,$AC405))</f>
        <v/>
      </c>
      <c r="AF405" s="96" t="str">
        <f>IF($AC405="","",MAX(0,INDEX('2_Review &amp; Audit'!$H:$H,$AC405)-SUMIFS($AG$7:AG404,$AC$7:AC404,$AC405)))</f>
        <v/>
      </c>
      <c r="AG405" s="96" t="str">
        <f>IF(OR($D405="",$AB405="",$AF405=""),"",MIN($AB405,$AF405))</f>
        <v/>
      </c>
      <c r="AH405" s="117" t="str">
        <f>IF($AG405="","",$AG405*$G405)</f>
        <v/>
      </c>
      <c r="AI405" s="117" t="str">
        <f>IF($AC405="","",$H405-IF($P405="",0,$P405)-IF($Y405="",0,$Y405)-IF($AH405="",0,$AH405))</f>
        <v/>
      </c>
      <c r="AJ405" s="117" t="str">
        <f t="shared" si="56"/>
        <v/>
      </c>
      <c r="AK405" s="96" t="str">
        <f t="shared" si="59"/>
        <v/>
      </c>
      <c r="AL405" s="96" t="str" cm="1">
        <f t="array" ref="AL405">IF(OR($D405="",$AK405="",N($AK405)&lt;=0),"",IFERROR(MATCH(1,INDEX(('2_Review &amp; Audit'!$F$6:$F$505=$A405)*('2_Review &amp; Audit'!$I$6:$I$505&gt;=$E405-30)*('2_Review &amp; Audit'!$I$6:$I$505&lt;=$E405+30)*('2_Review &amp; Audit'!$R$6:$R$505&gt;0)*(ROW('2_Review &amp; Audit'!$R$6:$R$505)&gt;$AC405),0),0)+5,""))</f>
        <v/>
      </c>
      <c r="AM405" s="96" t="str">
        <f>IF($AL405="","",INDEX('2_Review &amp; Audit'!$H:$H,$AL405))</f>
        <v/>
      </c>
      <c r="AN405" s="108" t="str">
        <f>IF($AL405="","",INDEX('2_Review &amp; Audit'!$I:$I,$AL405))</f>
        <v/>
      </c>
      <c r="AO405" s="96" t="str">
        <f>IF($AL405="","",MAX(0,INDEX('2_Review &amp; Audit'!$H:$H,$AL405)-SUMIFS($AP$7:AP404,$AL$7:AL404,$AL405)))</f>
        <v/>
      </c>
      <c r="AP405" s="96" t="str">
        <f>IF(OR($D405="",$AK405="",$AO405=""),"",MIN($AK405,$AO405))</f>
        <v/>
      </c>
      <c r="AQ405" s="117" t="str">
        <f>IF($AP405="","",$AP405*$G405)</f>
        <v/>
      </c>
      <c r="AR405" s="117" t="str">
        <f>IF($AL405="","",$H405-IF($P405="",0,$P405)-IF($Y405="",0,$Y405)-IF($AH405="",0,$AH405)-IF($AQ405="",0,$AQ405))</f>
        <v/>
      </c>
      <c r="AS405" s="117" t="str">
        <f t="shared" si="60"/>
        <v/>
      </c>
      <c r="AT405" s="96" t="str">
        <f t="shared" si="61"/>
        <v/>
      </c>
      <c r="AU405" s="96"/>
    </row>
    <row r="406" spans="1:47" ht="12.75" customHeight="1" x14ac:dyDescent="0.2">
      <c r="A406" s="96" t="str">
        <f>IFERROR(INDEX('2_Review &amp; Audit'!$F$6:$F$505,MATCH(ROW()-5,'2_Review &amp; Audit'!$AC$6:$AC$505,0)),"")</f>
        <v/>
      </c>
      <c r="B406" s="96" t="str">
        <f>IF($A406="","",INDEX('2_Review &amp; Audit'!$C$6:$C$505,MATCH(ROW()-5,'2_Review &amp; Audit'!$AC$6:$AC$505,0)))</f>
        <v/>
      </c>
      <c r="C406" s="96" t="str">
        <f>IF($A406="","",INDEX('2_Review &amp; Audit'!$D$6:$D$505,MATCH(ROW()-5,'2_Review &amp; Audit'!$AC$6:$AC$505,0)))</f>
        <v/>
      </c>
      <c r="D406" s="114" t="str">
        <f>IF($A406="","",INDEX('2_Review &amp; Audit'!$H$6:$H$505,MATCH(ROW()-5,'2_Review &amp; Audit'!$AC$6:$AC$505,0)))</f>
        <v/>
      </c>
      <c r="E406" s="108" t="str">
        <f>IF($A406="","",INDEX('2_Review &amp; Audit'!$M$6:$M$505,MATCH(ROW()-5,'2_Review &amp; Audit'!$AC$6:$AC$505,0)))</f>
        <v/>
      </c>
      <c r="F406" s="109" t="str">
        <f>IF($A406="","",IF(INDEX('2_Review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06" s="142" t="str">
        <f>IF(OR($A406="",$F406=0),"",ABS(INDEX('2_Review &amp; Audit'!$Q$6:$Q$505,MATCH(ROW()-5,'2_Review &amp; Audit'!$AC$6:$AC$505,0))/$F406))</f>
        <v/>
      </c>
      <c r="H406" s="142" t="str">
        <f>IF($A406="","",ABS(INDEX('2_Review &amp; Audit'!$Q$6:$Q$505,MATCH(ROW()-5,'2_Review &amp; Audit'!$AC$6:$AC$505,0))))</f>
        <v/>
      </c>
      <c r="I406" s="96" t="str">
        <f>IF($A406="","",INDEX('2_Review &amp; Audit'!$Y$6:$Y$505,MATCH(ROW()-5,'2_Review &amp; Audit'!$AC$6:$AC$505,0)))</f>
        <v/>
      </c>
      <c r="J406" s="110" t="str">
        <f>IF($A406="","",IFERROR(MATCH(ROW()-5,'2_Review &amp; Audit'!$AC$6:$AC$505,0)+5,""))</f>
        <v/>
      </c>
      <c r="K406" s="96" t="str" cm="1">
        <f t="array" ref="K406">IF($A406="","",IF($AU406&lt;&gt;"",IFERROR(MATCH($AU406,'2_Review &amp; Audit'!$H$6:$H$505,0)+5,""),IFERROR(MATCH(1,INDEX(('2_Review &amp; Audit'!$F$6:$F$505=$A406)*('2_Review &amp; Audit'!$I$6:$I$505&gt;=$E406-30)*('2_Review &amp; Audit'!$I$6:$I$505&lt;=$E406+30)*('2_Review &amp; Audit'!$R$6:$R$505&gt;0),0),0)+5,"")))</f>
        <v/>
      </c>
      <c r="L406" s="110" t="str" cm="1">
        <f t="array" ref="L406">IF($K406="","",INDEX('2_Review &amp; Audit'!$H:$H,$K406))</f>
        <v/>
      </c>
      <c r="M406" s="111" t="str">
        <f>IF($K406="","",INDEX('2_Review &amp; Audit'!$I:$I,$K406))</f>
        <v/>
      </c>
      <c r="N406" s="109" t="str" cm="1">
        <f t="array" ref="N406">IF($K406="","",MAX(0,INDEX('2_Review &amp; Audit'!$R:$R,$K406)-SUMIFS($O$7:O405,$K$7:K405,$K406)))</f>
        <v/>
      </c>
      <c r="O406" s="109" t="str">
        <f>IF(OR($K406="",$N406="",$F406=""),"",MIN($F406,$N406))</f>
        <v/>
      </c>
      <c r="P406" s="112" t="str">
        <f>IF($O406="","",$O406*$G406)</f>
        <v/>
      </c>
      <c r="Q406" s="112" t="str">
        <f>IF($M406="","",$H406-IF($P406="",0,$P406)-IF($Y406="",0,$Y406)-IF($AH406="",0,$AH406)-IF($AQ406="",0,$AQ406))</f>
        <v/>
      </c>
      <c r="R406" s="112" t="str">
        <f t="shared" si="57"/>
        <v/>
      </c>
      <c r="S406" s="96" t="str">
        <f>IF($M406="","",MAX(0,N($F406)-N($O406)))</f>
        <v/>
      </c>
      <c r="T406" s="96" t="str" cm="1">
        <f t="array" ref="T406">IF(OR($D406="",$S406="",N($S406)&lt;=0),"",IFERROR(MATCH(1,INDEX(('2_Review &amp; Audit'!$F$6:$F$505=$A406)*('2_Review &amp; Audit'!$I$6:$I$505&gt;=$E406-30)*('2_Review &amp; Audit'!$I$6:$I$505&lt;=$E406+30)*('2_Review &amp; Audit'!$R$6:$R$505&gt;0)*(ROW('2_Review &amp; Audit'!$R$6:$R$505)&gt;$K406),0),0)+5,""))</f>
        <v/>
      </c>
      <c r="U406" s="96" t="str" cm="1">
        <f t="array" ref="U406">IF($T406="","",INDEX('2_Review &amp; Audit'!$H:$H,$T406))</f>
        <v/>
      </c>
      <c r="V406" s="96" t="str">
        <f t="array" ref="V406">IF($T406="","",INDEX('2_Review &amp; Audit'!$I:$I,$T406))</f>
        <v/>
      </c>
      <c r="W406" s="96" t="str">
        <f t="array" ref="W406">IF($T406="","",MAX(0,INDEX('2_Review &amp; Audit'!$H:$H,$T406)-SUMIFS($X$7:X405,$T$7:T405,$T406)))</f>
        <v/>
      </c>
      <c r="X406" s="96" t="str">
        <f t="shared" si="54"/>
        <v/>
      </c>
      <c r="Y406" s="117" t="str">
        <f>IF($X406="","",$X406*$G406)</f>
        <v/>
      </c>
      <c r="Z406" s="117" t="str">
        <f>IF($T406="","",$H406-IF($P406="",0,$P406)-IF($Y406="",0,$Y406))</f>
        <v/>
      </c>
      <c r="AA406" s="117" t="str">
        <f t="shared" si="55"/>
        <v/>
      </c>
      <c r="AB406" s="96" t="str">
        <f t="shared" si="58"/>
        <v/>
      </c>
      <c r="AC406" s="96" t="str">
        <f>IF(OR($D406="",$AB406="",N($AB406)&lt;=0),"",IFERROR(MATCH(1,INDEX(('2_Review &amp; Audit'!$F$6:$F$505=$A406)*('2_Review &amp; Audit'!$I$6:$I$505&gt;=$E406-30)*('2_Review &amp; Audit'!$I$6:$I$505&lt;=$E406+30)*('2_Review &amp; Audit'!$R$6:$R$505&gt;0)*(ROW('2_Review &amp; Audit'!$R$6:$R$505)&gt;$T406),0),0)+5,""))</f>
        <v/>
      </c>
      <c r="AD406" s="96" t="str" cm="1">
        <f t="array" ref="AD406">IF($AC406="","",INDEX('2_Review &amp; Audit'!$H:$H,$AC406))</f>
        <v/>
      </c>
      <c r="AE406" s="96" t="str">
        <f>IF($AC406="","",INDEX('2_Review &amp; Audit'!$I:$I,$AC406))</f>
        <v/>
      </c>
      <c r="AF406" s="96" t="str">
        <f>IF($AC406="","",MAX(0,INDEX('2_Review &amp; Audit'!$H:$H,$AC406)-SUMIFS($AG$7:AG405,$AC$7:AC405,$AC406)))</f>
        <v/>
      </c>
      <c r="AG406" s="96" t="str">
        <f>IF(OR($D406="",$AB406="",$AF406=""),"",MIN($AB406,$AF406))</f>
        <v/>
      </c>
      <c r="AH406" s="117" t="str">
        <f>IF($AG406="","",$AG406*$G406)</f>
        <v/>
      </c>
      <c r="AI406" s="117" t="str">
        <f>IF($AC406="","",$H406-IF($P406="",0,$P406)-IF($Y406="",0,$Y406)-IF($AH406="",0,$AH406))</f>
        <v/>
      </c>
      <c r="AJ406" s="117" t="str">
        <f t="shared" si="56"/>
        <v/>
      </c>
      <c r="AK406" s="96" t="str">
        <f t="shared" si="59"/>
        <v/>
      </c>
      <c r="AL406" s="96" t="str" cm="1">
        <f t="array" ref="AL406">IF(OR($D406="",$AK406="",N($AK406)&lt;=0),"",IFERROR(MATCH(1,INDEX(('2_Review &amp; Audit'!$F$6:$F$505=$A406)*('2_Review &amp; Audit'!$I$6:$I$505&gt;=$E406-30)*('2_Review &amp; Audit'!$I$6:$I$505&lt;=$E406+30)*('2_Review &amp; Audit'!$R$6:$R$505&gt;0)*(ROW('2_Review &amp; Audit'!$R$6:$R$505)&gt;$AC406),0),0)+5,""))</f>
        <v/>
      </c>
      <c r="AM406" s="96" t="str">
        <f>IF($AL406="","",INDEX('2_Review &amp; Audit'!$H:$H,$AL406))</f>
        <v/>
      </c>
      <c r="AN406" s="108" t="str">
        <f>IF($AL406="","",INDEX('2_Review &amp; Audit'!$I:$I,$AL406))</f>
        <v/>
      </c>
      <c r="AO406" s="96" t="str">
        <f>IF($AL406="","",MAX(0,INDEX('2_Review &amp; Audit'!$H:$H,$AL406)-SUMIFS($AP$7:AP405,$AL$7:AL405,$AL406)))</f>
        <v/>
      </c>
      <c r="AP406" s="96" t="str">
        <f>IF(OR($D406="",$AK406="",$AO406=""),"",MIN($AK406,$AO406))</f>
        <v/>
      </c>
      <c r="AQ406" s="117" t="str">
        <f>IF($AP406="","",$AP406*$G406)</f>
        <v/>
      </c>
      <c r="AR406" s="117" t="str">
        <f>IF($AL406="","",$H406-IF($P406="",0,$P406)-IF($Y406="",0,$Y406)-IF($AH406="",0,$AH406)-IF($AQ406="",0,$AQ406))</f>
        <v/>
      </c>
      <c r="AS406" s="117" t="str">
        <f t="shared" si="60"/>
        <v/>
      </c>
      <c r="AT406" s="96" t="str">
        <f t="shared" si="61"/>
        <v/>
      </c>
      <c r="AU406" s="96"/>
    </row>
    <row r="407" spans="1:47" ht="12.75" customHeight="1" x14ac:dyDescent="0.2">
      <c r="A407" s="96" t="str">
        <f>IFERROR(INDEX('2_Review &amp; Audit'!$F$6:$F$505,MATCH(ROW()-5,'2_Review &amp; Audit'!$AC$6:$AC$505,0)),"")</f>
        <v/>
      </c>
      <c r="B407" s="96" t="str">
        <f>IF($A407="","",INDEX('2_Review &amp; Audit'!$C$6:$C$505,MATCH(ROW()-5,'2_Review &amp; Audit'!$AC$6:$AC$505,0)))</f>
        <v/>
      </c>
      <c r="C407" s="96" t="str">
        <f>IF($A407="","",INDEX('2_Review &amp; Audit'!$D$6:$D$505,MATCH(ROW()-5,'2_Review &amp; Audit'!$AC$6:$AC$505,0)))</f>
        <v/>
      </c>
      <c r="D407" s="114" t="str">
        <f>IF($A407="","",INDEX('2_Review &amp; Audit'!$H$6:$H$505,MATCH(ROW()-5,'2_Review &amp; Audit'!$AC$6:$AC$505,0)))</f>
        <v/>
      </c>
      <c r="E407" s="108" t="str">
        <f>IF($A407="","",INDEX('2_Review &amp; Audit'!$M$6:$M$505,MATCH(ROW()-5,'2_Review &amp; Audit'!$AC$6:$AC$505,0)))</f>
        <v/>
      </c>
      <c r="F407" s="109" t="str">
        <f>IF($A407="","",IF(INDEX('2_Review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07" s="142" t="str">
        <f>IF(OR($A407="",$F407=0),"",ABS(INDEX('2_Review &amp; Audit'!$Q$6:$Q$505,MATCH(ROW()-5,'2_Review &amp; Audit'!$AC$6:$AC$505,0))/$F407))</f>
        <v/>
      </c>
      <c r="H407" s="142" t="str">
        <f>IF($A407="","",ABS(INDEX('2_Review &amp; Audit'!$Q$6:$Q$505,MATCH(ROW()-5,'2_Review &amp; Audit'!$AC$6:$AC$505,0))))</f>
        <v/>
      </c>
      <c r="I407" s="96" t="str">
        <f>IF($A407="","",INDEX('2_Review &amp; Audit'!$Y$6:$Y$505,MATCH(ROW()-5,'2_Review &amp; Audit'!$AC$6:$AC$505,0)))</f>
        <v/>
      </c>
      <c r="J407" s="110" t="str">
        <f>IF($A407="","",IFERROR(MATCH(ROW()-5,'2_Review &amp; Audit'!$AC$6:$AC$505,0)+5,""))</f>
        <v/>
      </c>
      <c r="K407" s="96" t="str" cm="1">
        <f t="array" ref="K407">IF($A407="","",IF($AU407&lt;&gt;"",IFERROR(MATCH($AU407,'2_Review &amp; Audit'!$H$6:$H$505,0)+5,""),IFERROR(MATCH(1,INDEX(('2_Review &amp; Audit'!$F$6:$F$505=$A407)*('2_Review &amp; Audit'!$I$6:$I$505&gt;=$E407-30)*('2_Review &amp; Audit'!$I$6:$I$505&lt;=$E407+30)*('2_Review &amp; Audit'!$R$6:$R$505&gt;0),0),0)+5,"")))</f>
        <v/>
      </c>
      <c r="L407" s="110" t="str" cm="1">
        <f t="array" ref="L407">IF($K407="","",INDEX('2_Review &amp; Audit'!$H:$H,$K407))</f>
        <v/>
      </c>
      <c r="M407" s="111" t="str">
        <f>IF($K407="","",INDEX('2_Review &amp; Audit'!$I:$I,$K407))</f>
        <v/>
      </c>
      <c r="N407" s="109" t="str" cm="1">
        <f t="array" ref="N407">IF($K407="","",MAX(0,INDEX('2_Review &amp; Audit'!$R:$R,$K407)-SUMIFS($O$7:O406,$K$7:K406,$K407)))</f>
        <v/>
      </c>
      <c r="O407" s="109" t="str">
        <f>IF(OR($K407="",$N407="",$F407=""),"",MIN($F407,$N407))</f>
        <v/>
      </c>
      <c r="P407" s="112" t="str">
        <f>IF($O407="","",$O407*$G407)</f>
        <v/>
      </c>
      <c r="Q407" s="112" t="str">
        <f>IF($M407="","",$H407-IF($P407="",0,$P407)-IF($Y407="",0,$Y407)-IF($AH407="",0,$AH407)-IF($AQ407="",0,$AQ407))</f>
        <v/>
      </c>
      <c r="R407" s="112" t="str">
        <f t="shared" si="57"/>
        <v/>
      </c>
      <c r="S407" s="96" t="str">
        <f>IF($M407="","",MAX(0,N($F407)-N($O407)))</f>
        <v/>
      </c>
      <c r="T407" s="96" t="str" cm="1">
        <f t="array" ref="T407">IF(OR($D407="",$S407="",N($S407)&lt;=0),"",IFERROR(MATCH(1,INDEX(('2_Review &amp; Audit'!$F$6:$F$505=$A407)*('2_Review &amp; Audit'!$I$6:$I$505&gt;=$E407-30)*('2_Review &amp; Audit'!$I$6:$I$505&lt;=$E407+30)*('2_Review &amp; Audit'!$R$6:$R$505&gt;0)*(ROW('2_Review &amp; Audit'!$R$6:$R$505)&gt;$K407),0),0)+5,""))</f>
        <v/>
      </c>
      <c r="U407" s="96" t="str" cm="1">
        <f t="array" ref="U407">IF($T407="","",INDEX('2_Review &amp; Audit'!$H:$H,$T407))</f>
        <v/>
      </c>
      <c r="V407" s="96" t="str">
        <f t="array" ref="V407">IF($T407="","",INDEX('2_Review &amp; Audit'!$I:$I,$T407))</f>
        <v/>
      </c>
      <c r="W407" s="96" t="str">
        <f t="array" ref="W407">IF($T407="","",MAX(0,INDEX('2_Review &amp; Audit'!$H:$H,$T407)-SUMIFS($X$7:X406,$T$7:T406,$T407)))</f>
        <v/>
      </c>
      <c r="X407" s="96" t="str">
        <f t="shared" si="54"/>
        <v/>
      </c>
      <c r="Y407" s="117" t="str">
        <f>IF($X407="","",$X407*$G407)</f>
        <v/>
      </c>
      <c r="Z407" s="117" t="str">
        <f>IF($T407="","",$H407-IF($P407="",0,$P407)-IF($Y407="",0,$Y407))</f>
        <v/>
      </c>
      <c r="AA407" s="117" t="str">
        <f t="shared" si="55"/>
        <v/>
      </c>
      <c r="AB407" s="96" t="str">
        <f t="shared" si="58"/>
        <v/>
      </c>
      <c r="AC407" s="96" t="str">
        <f>IF(OR($D407="",$AB407="",N($AB407)&lt;=0),"",IFERROR(MATCH(1,INDEX(('2_Review &amp; Audit'!$F$6:$F$505=$A407)*('2_Review &amp; Audit'!$I$6:$I$505&gt;=$E407-30)*('2_Review &amp; Audit'!$I$6:$I$505&lt;=$E407+30)*('2_Review &amp; Audit'!$R$6:$R$505&gt;0)*(ROW('2_Review &amp; Audit'!$R$6:$R$505)&gt;$T407),0),0)+5,""))</f>
        <v/>
      </c>
      <c r="AD407" s="96" t="str" cm="1">
        <f t="array" ref="AD407">IF($AC407="","",INDEX('2_Review &amp; Audit'!$H:$H,$AC407))</f>
        <v/>
      </c>
      <c r="AE407" s="96" t="str">
        <f>IF($AC407="","",INDEX('2_Review &amp; Audit'!$I:$I,$AC407))</f>
        <v/>
      </c>
      <c r="AF407" s="96" t="str">
        <f>IF($AC407="","",MAX(0,INDEX('2_Review &amp; Audit'!$H:$H,$AC407)-SUMIFS($AG$7:AG406,$AC$7:AC406,$AC407)))</f>
        <v/>
      </c>
      <c r="AG407" s="96" t="str">
        <f>IF(OR($D407="",$AB407="",$AF407=""),"",MIN($AB407,$AF407))</f>
        <v/>
      </c>
      <c r="AH407" s="117" t="str">
        <f>IF($AG407="","",$AG407*$G407)</f>
        <v/>
      </c>
      <c r="AI407" s="117" t="str">
        <f>IF($AC407="","",$H407-IF($P407="",0,$P407)-IF($Y407="",0,$Y407)-IF($AH407="",0,$AH407))</f>
        <v/>
      </c>
      <c r="AJ407" s="117" t="str">
        <f t="shared" si="56"/>
        <v/>
      </c>
      <c r="AK407" s="96" t="str">
        <f t="shared" si="59"/>
        <v/>
      </c>
      <c r="AL407" s="96" t="str" cm="1">
        <f t="array" ref="AL407">IF(OR($D407="",$AK407="",N($AK407)&lt;=0),"",IFERROR(MATCH(1,INDEX(('2_Review &amp; Audit'!$F$6:$F$505=$A407)*('2_Review &amp; Audit'!$I$6:$I$505&gt;=$E407-30)*('2_Review &amp; Audit'!$I$6:$I$505&lt;=$E407+30)*('2_Review &amp; Audit'!$R$6:$R$505&gt;0)*(ROW('2_Review &amp; Audit'!$R$6:$R$505)&gt;$AC407),0),0)+5,""))</f>
        <v/>
      </c>
      <c r="AM407" s="96" t="str">
        <f>IF($AL407="","",INDEX('2_Review &amp; Audit'!$H:$H,$AL407))</f>
        <v/>
      </c>
      <c r="AN407" s="108" t="str">
        <f>IF($AL407="","",INDEX('2_Review &amp; Audit'!$I:$I,$AL407))</f>
        <v/>
      </c>
      <c r="AO407" s="96" t="str">
        <f>IF($AL407="","",MAX(0,INDEX('2_Review &amp; Audit'!$H:$H,$AL407)-SUMIFS($AP$7:AP406,$AL$7:AL406,$AL407)))</f>
        <v/>
      </c>
      <c r="AP407" s="96" t="str">
        <f>IF(OR($D407="",$AK407="",$AO407=""),"",MIN($AK407,$AO407))</f>
        <v/>
      </c>
      <c r="AQ407" s="117" t="str">
        <f>IF($AP407="","",$AP407*$G407)</f>
        <v/>
      </c>
      <c r="AR407" s="117" t="str">
        <f>IF($AL407="","",$H407-IF($P407="",0,$P407)-IF($Y407="",0,$Y407)-IF($AH407="",0,$AH407)-IF($AQ407="",0,$AQ407))</f>
        <v/>
      </c>
      <c r="AS407" s="117" t="str">
        <f t="shared" si="60"/>
        <v/>
      </c>
      <c r="AT407" s="96" t="str">
        <f t="shared" si="61"/>
        <v/>
      </c>
      <c r="AU407" s="96"/>
    </row>
    <row r="408" spans="1:47" ht="12.75" customHeight="1" x14ac:dyDescent="0.2">
      <c r="A408" s="96" t="str">
        <f>IFERROR(INDEX('2_Review &amp; Audit'!$F$6:$F$505,MATCH(ROW()-5,'2_Review &amp; Audit'!$AC$6:$AC$505,0)),"")</f>
        <v/>
      </c>
      <c r="B408" s="96" t="str">
        <f>IF($A408="","",INDEX('2_Review &amp; Audit'!$C$6:$C$505,MATCH(ROW()-5,'2_Review &amp; Audit'!$AC$6:$AC$505,0)))</f>
        <v/>
      </c>
      <c r="C408" s="96" t="str">
        <f>IF($A408="","",INDEX('2_Review &amp; Audit'!$D$6:$D$505,MATCH(ROW()-5,'2_Review &amp; Audit'!$AC$6:$AC$505,0)))</f>
        <v/>
      </c>
      <c r="D408" s="114" t="str">
        <f>IF($A408="","",INDEX('2_Review &amp; Audit'!$H$6:$H$505,MATCH(ROW()-5,'2_Review &amp; Audit'!$AC$6:$AC$505,0)))</f>
        <v/>
      </c>
      <c r="E408" s="108" t="str">
        <f>IF($A408="","",INDEX('2_Review &amp; Audit'!$M$6:$M$505,MATCH(ROW()-5,'2_Review &amp; Audit'!$AC$6:$AC$505,0)))</f>
        <v/>
      </c>
      <c r="F408" s="109" t="str">
        <f>IF($A408="","",IF(INDEX('2_Review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08" s="142" t="str">
        <f>IF(OR($A408="",$F408=0),"",ABS(INDEX('2_Review &amp; Audit'!$Q$6:$Q$505,MATCH(ROW()-5,'2_Review &amp; Audit'!$AC$6:$AC$505,0))/$F408))</f>
        <v/>
      </c>
      <c r="H408" s="142" t="str">
        <f>IF($A408="","",ABS(INDEX('2_Review &amp; Audit'!$Q$6:$Q$505,MATCH(ROW()-5,'2_Review &amp; Audit'!$AC$6:$AC$505,0))))</f>
        <v/>
      </c>
      <c r="I408" s="96" t="str">
        <f>IF($A408="","",INDEX('2_Review &amp; Audit'!$Y$6:$Y$505,MATCH(ROW()-5,'2_Review &amp; Audit'!$AC$6:$AC$505,0)))</f>
        <v/>
      </c>
      <c r="J408" s="110" t="str">
        <f>IF($A408="","",IFERROR(MATCH(ROW()-5,'2_Review &amp; Audit'!$AC$6:$AC$505,0)+5,""))</f>
        <v/>
      </c>
      <c r="K408" s="96" t="str" cm="1">
        <f t="array" ref="K408">IF($A408="","",IF($AU408&lt;&gt;"",IFERROR(MATCH($AU408,'2_Review &amp; Audit'!$H$6:$H$505,0)+5,""),IFERROR(MATCH(1,INDEX(('2_Review &amp; Audit'!$F$6:$F$505=$A408)*('2_Review &amp; Audit'!$I$6:$I$505&gt;=$E408-30)*('2_Review &amp; Audit'!$I$6:$I$505&lt;=$E408+30)*('2_Review &amp; Audit'!$R$6:$R$505&gt;0),0),0)+5,"")))</f>
        <v/>
      </c>
      <c r="L408" s="110" t="str" cm="1">
        <f t="array" ref="L408">IF($K408="","",INDEX('2_Review &amp; Audit'!$H:$H,$K408))</f>
        <v/>
      </c>
      <c r="M408" s="111" t="str">
        <f>IF($K408="","",INDEX('2_Review &amp; Audit'!$I:$I,$K408))</f>
        <v/>
      </c>
      <c r="N408" s="109" t="str" cm="1">
        <f t="array" ref="N408">IF($K408="","",MAX(0,INDEX('2_Review &amp; Audit'!$R:$R,$K408)-SUMIFS($O$7:O407,$K$7:K407,$K408)))</f>
        <v/>
      </c>
      <c r="O408" s="109" t="str">
        <f>IF(OR($K408="",$N408="",$F408=""),"",MIN($F408,$N408))</f>
        <v/>
      </c>
      <c r="P408" s="112" t="str">
        <f>IF($O408="","",$O408*$G408)</f>
        <v/>
      </c>
      <c r="Q408" s="112" t="str">
        <f>IF($M408="","",$H408-IF($P408="",0,$P408)-IF($Y408="",0,$Y408)-IF($AH408="",0,$AH408)-IF($AQ408="",0,$AQ408))</f>
        <v/>
      </c>
      <c r="R408" s="112" t="str">
        <f t="shared" si="57"/>
        <v/>
      </c>
      <c r="S408" s="96" t="str">
        <f>IF($M408="","",MAX(0,N($F408)-N($O408)))</f>
        <v/>
      </c>
      <c r="T408" s="96" t="str" cm="1">
        <f t="array" ref="T408">IF(OR($D408="",$S408="",N($S408)&lt;=0),"",IFERROR(MATCH(1,INDEX(('2_Review &amp; Audit'!$F$6:$F$505=$A408)*('2_Review &amp; Audit'!$I$6:$I$505&gt;=$E408-30)*('2_Review &amp; Audit'!$I$6:$I$505&lt;=$E408+30)*('2_Review &amp; Audit'!$R$6:$R$505&gt;0)*(ROW('2_Review &amp; Audit'!$R$6:$R$505)&gt;$K408),0),0)+5,""))</f>
        <v/>
      </c>
      <c r="U408" s="96" t="str" cm="1">
        <f t="array" ref="U408">IF($T408="","",INDEX('2_Review &amp; Audit'!$H:$H,$T408))</f>
        <v/>
      </c>
      <c r="V408" s="96" t="str">
        <f t="array" ref="V408">IF($T408="","",INDEX('2_Review &amp; Audit'!$I:$I,$T408))</f>
        <v/>
      </c>
      <c r="W408" s="96" t="str">
        <f t="array" ref="W408">IF($T408="","",MAX(0,INDEX('2_Review &amp; Audit'!$H:$H,$T408)-SUMIFS($X$7:X407,$T$7:T407,$T408)))</f>
        <v/>
      </c>
      <c r="X408" s="96" t="str">
        <f t="shared" si="54"/>
        <v/>
      </c>
      <c r="Y408" s="117" t="str">
        <f>IF($X408="","",$X408*$G408)</f>
        <v/>
      </c>
      <c r="Z408" s="117" t="str">
        <f>IF($T408="","",$H408-IF($P408="",0,$P408)-IF($Y408="",0,$Y408))</f>
        <v/>
      </c>
      <c r="AA408" s="117" t="str">
        <f t="shared" si="55"/>
        <v/>
      </c>
      <c r="AB408" s="96" t="str">
        <f t="shared" si="58"/>
        <v/>
      </c>
      <c r="AC408" s="96" t="str">
        <f>IF(OR($D408="",$AB408="",N($AB408)&lt;=0),"",IFERROR(MATCH(1,INDEX(('2_Review &amp; Audit'!$F$6:$F$505=$A408)*('2_Review &amp; Audit'!$I$6:$I$505&gt;=$E408-30)*('2_Review &amp; Audit'!$I$6:$I$505&lt;=$E408+30)*('2_Review &amp; Audit'!$R$6:$R$505&gt;0)*(ROW('2_Review &amp; Audit'!$R$6:$R$505)&gt;$T408),0),0)+5,""))</f>
        <v/>
      </c>
      <c r="AD408" s="96" t="str" cm="1">
        <f t="array" ref="AD408">IF($AC408="","",INDEX('2_Review &amp; Audit'!$H:$H,$AC408))</f>
        <v/>
      </c>
      <c r="AE408" s="96" t="str">
        <f>IF($AC408="","",INDEX('2_Review &amp; Audit'!$I:$I,$AC408))</f>
        <v/>
      </c>
      <c r="AF408" s="96" t="str">
        <f>IF($AC408="","",MAX(0,INDEX('2_Review &amp; Audit'!$H:$H,$AC408)-SUMIFS($AG$7:AG407,$AC$7:AC407,$AC408)))</f>
        <v/>
      </c>
      <c r="AG408" s="96" t="str">
        <f>IF(OR($D408="",$AB408="",$AF408=""),"",MIN($AB408,$AF408))</f>
        <v/>
      </c>
      <c r="AH408" s="117" t="str">
        <f>IF($AG408="","",$AG408*$G408)</f>
        <v/>
      </c>
      <c r="AI408" s="117" t="str">
        <f>IF($AC408="","",$H408-IF($P408="",0,$P408)-IF($Y408="",0,$Y408)-IF($AH408="",0,$AH408))</f>
        <v/>
      </c>
      <c r="AJ408" s="117" t="str">
        <f t="shared" si="56"/>
        <v/>
      </c>
      <c r="AK408" s="96" t="str">
        <f t="shared" si="59"/>
        <v/>
      </c>
      <c r="AL408" s="96" t="str" cm="1">
        <f t="array" ref="AL408">IF(OR($D408="",$AK408="",N($AK408)&lt;=0),"",IFERROR(MATCH(1,INDEX(('2_Review &amp; Audit'!$F$6:$F$505=$A408)*('2_Review &amp; Audit'!$I$6:$I$505&gt;=$E408-30)*('2_Review &amp; Audit'!$I$6:$I$505&lt;=$E408+30)*('2_Review &amp; Audit'!$R$6:$R$505&gt;0)*(ROW('2_Review &amp; Audit'!$R$6:$R$505)&gt;$AC408),0),0)+5,""))</f>
        <v/>
      </c>
      <c r="AM408" s="96" t="str">
        <f>IF($AL408="","",INDEX('2_Review &amp; Audit'!$H:$H,$AL408))</f>
        <v/>
      </c>
      <c r="AN408" s="108" t="str">
        <f>IF($AL408="","",INDEX('2_Review &amp; Audit'!$I:$I,$AL408))</f>
        <v/>
      </c>
      <c r="AO408" s="96" t="str">
        <f>IF($AL408="","",MAX(0,INDEX('2_Review &amp; Audit'!$H:$H,$AL408)-SUMIFS($AP$7:AP407,$AL$7:AL407,$AL408)))</f>
        <v/>
      </c>
      <c r="AP408" s="96" t="str">
        <f>IF(OR($D408="",$AK408="",$AO408=""),"",MIN($AK408,$AO408))</f>
        <v/>
      </c>
      <c r="AQ408" s="117" t="str">
        <f>IF($AP408="","",$AP408*$G408)</f>
        <v/>
      </c>
      <c r="AR408" s="117" t="str">
        <f>IF($AL408="","",$H408-IF($P408="",0,$P408)-IF($Y408="",0,$Y408)-IF($AH408="",0,$AH408)-IF($AQ408="",0,$AQ408))</f>
        <v/>
      </c>
      <c r="AS408" s="117" t="str">
        <f t="shared" si="60"/>
        <v/>
      </c>
      <c r="AT408" s="96" t="str">
        <f t="shared" si="61"/>
        <v/>
      </c>
      <c r="AU408" s="96"/>
    </row>
    <row r="409" spans="1:47" ht="12.75" customHeight="1" x14ac:dyDescent="0.2">
      <c r="A409" s="96" t="str">
        <f>IFERROR(INDEX('2_Review &amp; Audit'!$F$6:$F$505,MATCH(ROW()-5,'2_Review &amp; Audit'!$AC$6:$AC$505,0)),"")</f>
        <v/>
      </c>
      <c r="B409" s="96" t="str">
        <f>IF($A409="","",INDEX('2_Review &amp; Audit'!$C$6:$C$505,MATCH(ROW()-5,'2_Review &amp; Audit'!$AC$6:$AC$505,0)))</f>
        <v/>
      </c>
      <c r="C409" s="96" t="str">
        <f>IF($A409="","",INDEX('2_Review &amp; Audit'!$D$6:$D$505,MATCH(ROW()-5,'2_Review &amp; Audit'!$AC$6:$AC$505,0)))</f>
        <v/>
      </c>
      <c r="D409" s="114" t="str">
        <f>IF($A409="","",INDEX('2_Review &amp; Audit'!$H$6:$H$505,MATCH(ROW()-5,'2_Review &amp; Audit'!$AC$6:$AC$505,0)))</f>
        <v/>
      </c>
      <c r="E409" s="108" t="str">
        <f>IF($A409="","",INDEX('2_Review &amp; Audit'!$M$6:$M$505,MATCH(ROW()-5,'2_Review &amp; Audit'!$AC$6:$AC$505,0)))</f>
        <v/>
      </c>
      <c r="F409" s="109" t="str">
        <f>IF($A409="","",IF(INDEX('2_Review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09" s="142" t="str">
        <f>IF(OR($A409="",$F409=0),"",ABS(INDEX('2_Review &amp; Audit'!$Q$6:$Q$505,MATCH(ROW()-5,'2_Review &amp; Audit'!$AC$6:$AC$505,0))/$F409))</f>
        <v/>
      </c>
      <c r="H409" s="142" t="str">
        <f>IF($A409="","",ABS(INDEX('2_Review &amp; Audit'!$Q$6:$Q$505,MATCH(ROW()-5,'2_Review &amp; Audit'!$AC$6:$AC$505,0))))</f>
        <v/>
      </c>
      <c r="I409" s="96" t="str">
        <f>IF($A409="","",INDEX('2_Review &amp; Audit'!$Y$6:$Y$505,MATCH(ROW()-5,'2_Review &amp; Audit'!$AC$6:$AC$505,0)))</f>
        <v/>
      </c>
      <c r="J409" s="110" t="str">
        <f>IF($A409="","",IFERROR(MATCH(ROW()-5,'2_Review &amp; Audit'!$AC$6:$AC$505,0)+5,""))</f>
        <v/>
      </c>
      <c r="K409" s="96" t="str" cm="1">
        <f t="array" ref="K409">IF($A409="","",IF($AU409&lt;&gt;"",IFERROR(MATCH($AU409,'2_Review &amp; Audit'!$H$6:$H$505,0)+5,""),IFERROR(MATCH(1,INDEX(('2_Review &amp; Audit'!$F$6:$F$505=$A409)*('2_Review &amp; Audit'!$I$6:$I$505&gt;=$E409-30)*('2_Review &amp; Audit'!$I$6:$I$505&lt;=$E409+30)*('2_Review &amp; Audit'!$R$6:$R$505&gt;0),0),0)+5,"")))</f>
        <v/>
      </c>
      <c r="L409" s="110" t="str" cm="1">
        <f t="array" ref="L409">IF($K409="","",INDEX('2_Review &amp; Audit'!$H:$H,$K409))</f>
        <v/>
      </c>
      <c r="M409" s="111" t="str">
        <f>IF($K409="","",INDEX('2_Review &amp; Audit'!$I:$I,$K409))</f>
        <v/>
      </c>
      <c r="N409" s="109" t="str" cm="1">
        <f t="array" ref="N409">IF($K409="","",MAX(0,INDEX('2_Review &amp; Audit'!$R:$R,$K409)-SUMIFS($O$7:O408,$K$7:K408,$K409)))</f>
        <v/>
      </c>
      <c r="O409" s="109" t="str">
        <f>IF(OR($K409="",$N409="",$F409=""),"",MIN($F409,$N409))</f>
        <v/>
      </c>
      <c r="P409" s="112" t="str">
        <f>IF($O409="","",$O409*$G409)</f>
        <v/>
      </c>
      <c r="Q409" s="112" t="str">
        <f>IF($M409="","",$H409-IF($P409="",0,$P409)-IF($Y409="",0,$Y409)-IF($AH409="",0,$AH409)-IF($AQ409="",0,$AQ409))</f>
        <v/>
      </c>
      <c r="R409" s="112" t="str">
        <f t="shared" si="57"/>
        <v/>
      </c>
      <c r="S409" s="96" t="str">
        <f>IF($M409="","",MAX(0,N($F409)-N($O409)))</f>
        <v/>
      </c>
      <c r="T409" s="96" t="str" cm="1">
        <f t="array" ref="T409">IF(OR($D409="",$S409="",N($S409)&lt;=0),"",IFERROR(MATCH(1,INDEX(('2_Review &amp; Audit'!$F$6:$F$505=$A409)*('2_Review &amp; Audit'!$I$6:$I$505&gt;=$E409-30)*('2_Review &amp; Audit'!$I$6:$I$505&lt;=$E409+30)*('2_Review &amp; Audit'!$R$6:$R$505&gt;0)*(ROW('2_Review &amp; Audit'!$R$6:$R$505)&gt;$K409),0),0)+5,""))</f>
        <v/>
      </c>
      <c r="U409" s="96" t="str" cm="1">
        <f t="array" ref="U409">IF($T409="","",INDEX('2_Review &amp; Audit'!$H:$H,$T409))</f>
        <v/>
      </c>
      <c r="V409" s="96" t="str">
        <f t="array" ref="V409">IF($T409="","",INDEX('2_Review &amp; Audit'!$I:$I,$T409))</f>
        <v/>
      </c>
      <c r="W409" s="96" t="str">
        <f t="array" ref="W409">IF($T409="","",MAX(0,INDEX('2_Review &amp; Audit'!$H:$H,$T409)-SUMIFS($X$7:X408,$T$7:T408,$T409)))</f>
        <v/>
      </c>
      <c r="X409" s="96" t="str">
        <f t="shared" si="54"/>
        <v/>
      </c>
      <c r="Y409" s="117" t="str">
        <f>IF($X409="","",$X409*$G409)</f>
        <v/>
      </c>
      <c r="Z409" s="117" t="str">
        <f>IF($T409="","",$H409-IF($P409="",0,$P409)-IF($Y409="",0,$Y409))</f>
        <v/>
      </c>
      <c r="AA409" s="117" t="str">
        <f t="shared" si="55"/>
        <v/>
      </c>
      <c r="AB409" s="96" t="str">
        <f t="shared" si="58"/>
        <v/>
      </c>
      <c r="AC409" s="96" t="str">
        <f>IF(OR($D409="",$AB409="",N($AB409)&lt;=0),"",IFERROR(MATCH(1,INDEX(('2_Review &amp; Audit'!$F$6:$F$505=$A409)*('2_Review &amp; Audit'!$I$6:$I$505&gt;=$E409-30)*('2_Review &amp; Audit'!$I$6:$I$505&lt;=$E409+30)*('2_Review &amp; Audit'!$R$6:$R$505&gt;0)*(ROW('2_Review &amp; Audit'!$R$6:$R$505)&gt;$T409),0),0)+5,""))</f>
        <v/>
      </c>
      <c r="AD409" s="96" t="str" cm="1">
        <f t="array" ref="AD409">IF($AC409="","",INDEX('2_Review &amp; Audit'!$H:$H,$AC409))</f>
        <v/>
      </c>
      <c r="AE409" s="96" t="str">
        <f>IF($AC409="","",INDEX('2_Review &amp; Audit'!$I:$I,$AC409))</f>
        <v/>
      </c>
      <c r="AF409" s="96" t="str">
        <f>IF($AC409="","",MAX(0,INDEX('2_Review &amp; Audit'!$H:$H,$AC409)-SUMIFS($AG$7:AG408,$AC$7:AC408,$AC409)))</f>
        <v/>
      </c>
      <c r="AG409" s="96" t="str">
        <f>IF(OR($D409="",$AB409="",$AF409=""),"",MIN($AB409,$AF409))</f>
        <v/>
      </c>
      <c r="AH409" s="117" t="str">
        <f>IF($AG409="","",$AG409*$G409)</f>
        <v/>
      </c>
      <c r="AI409" s="117" t="str">
        <f>IF($AC409="","",$H409-IF($P409="",0,$P409)-IF($Y409="",0,$Y409)-IF($AH409="",0,$AH409))</f>
        <v/>
      </c>
      <c r="AJ409" s="117" t="str">
        <f t="shared" si="56"/>
        <v/>
      </c>
      <c r="AK409" s="96" t="str">
        <f t="shared" si="59"/>
        <v/>
      </c>
      <c r="AL409" s="96" t="str" cm="1">
        <f t="array" ref="AL409">IF(OR($D409="",$AK409="",N($AK409)&lt;=0),"",IFERROR(MATCH(1,INDEX(('2_Review &amp; Audit'!$F$6:$F$505=$A409)*('2_Review &amp; Audit'!$I$6:$I$505&gt;=$E409-30)*('2_Review &amp; Audit'!$I$6:$I$505&lt;=$E409+30)*('2_Review &amp; Audit'!$R$6:$R$505&gt;0)*(ROW('2_Review &amp; Audit'!$R$6:$R$505)&gt;$AC409),0),0)+5,""))</f>
        <v/>
      </c>
      <c r="AM409" s="96" t="str">
        <f>IF($AL409="","",INDEX('2_Review &amp; Audit'!$H:$H,$AL409))</f>
        <v/>
      </c>
      <c r="AN409" s="108" t="str">
        <f>IF($AL409="","",INDEX('2_Review &amp; Audit'!$I:$I,$AL409))</f>
        <v/>
      </c>
      <c r="AO409" s="96" t="str">
        <f>IF($AL409="","",MAX(0,INDEX('2_Review &amp; Audit'!$H:$H,$AL409)-SUMIFS($AP$7:AP408,$AL$7:AL408,$AL409)))</f>
        <v/>
      </c>
      <c r="AP409" s="96" t="str">
        <f>IF(OR($D409="",$AK409="",$AO409=""),"",MIN($AK409,$AO409))</f>
        <v/>
      </c>
      <c r="AQ409" s="117" t="str">
        <f>IF($AP409="","",$AP409*$G409)</f>
        <v/>
      </c>
      <c r="AR409" s="117" t="str">
        <f>IF($AL409="","",$H409-IF($P409="",0,$P409)-IF($Y409="",0,$Y409)-IF($AH409="",0,$AH409)-IF($AQ409="",0,$AQ409))</f>
        <v/>
      </c>
      <c r="AS409" s="117" t="str">
        <f t="shared" si="60"/>
        <v/>
      </c>
      <c r="AT409" s="96" t="str">
        <f t="shared" si="61"/>
        <v/>
      </c>
      <c r="AU409" s="96"/>
    </row>
    <row r="410" spans="1:47" ht="12.75" customHeight="1" x14ac:dyDescent="0.2">
      <c r="A410" s="96" t="str">
        <f>IFERROR(INDEX('2_Review &amp; Audit'!$F$6:$F$505,MATCH(ROW()-5,'2_Review &amp; Audit'!$AC$6:$AC$505,0)),"")</f>
        <v/>
      </c>
      <c r="B410" s="96" t="str">
        <f>IF($A410="","",INDEX('2_Review &amp; Audit'!$C$6:$C$505,MATCH(ROW()-5,'2_Review &amp; Audit'!$AC$6:$AC$505,0)))</f>
        <v/>
      </c>
      <c r="C410" s="96" t="str">
        <f>IF($A410="","",INDEX('2_Review &amp; Audit'!$D$6:$D$505,MATCH(ROW()-5,'2_Review &amp; Audit'!$AC$6:$AC$505,0)))</f>
        <v/>
      </c>
      <c r="D410" s="114" t="str">
        <f>IF($A410="","",INDEX('2_Review &amp; Audit'!$H$6:$H$505,MATCH(ROW()-5,'2_Review &amp; Audit'!$AC$6:$AC$505,0)))</f>
        <v/>
      </c>
      <c r="E410" s="108" t="str">
        <f>IF($A410="","",INDEX('2_Review &amp; Audit'!$M$6:$M$505,MATCH(ROW()-5,'2_Review &amp; Audit'!$AC$6:$AC$505,0)))</f>
        <v/>
      </c>
      <c r="F410" s="109" t="str">
        <f>IF($A410="","",IF(INDEX('2_Review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10" s="142" t="str">
        <f>IF(OR($A410="",$F410=0),"",ABS(INDEX('2_Review &amp; Audit'!$Q$6:$Q$505,MATCH(ROW()-5,'2_Review &amp; Audit'!$AC$6:$AC$505,0))/$F410))</f>
        <v/>
      </c>
      <c r="H410" s="142" t="str">
        <f>IF($A410="","",ABS(INDEX('2_Review &amp; Audit'!$Q$6:$Q$505,MATCH(ROW()-5,'2_Review &amp; Audit'!$AC$6:$AC$505,0))))</f>
        <v/>
      </c>
      <c r="I410" s="96" t="str">
        <f>IF($A410="","",INDEX('2_Review &amp; Audit'!$Y$6:$Y$505,MATCH(ROW()-5,'2_Review &amp; Audit'!$AC$6:$AC$505,0)))</f>
        <v/>
      </c>
      <c r="J410" s="110" t="str">
        <f>IF($A410="","",IFERROR(MATCH(ROW()-5,'2_Review &amp; Audit'!$AC$6:$AC$505,0)+5,""))</f>
        <v/>
      </c>
      <c r="K410" s="96" t="str" cm="1">
        <f t="array" ref="K410">IF($A410="","",IF($AU410&lt;&gt;"",IFERROR(MATCH($AU410,'2_Review &amp; Audit'!$H$6:$H$505,0)+5,""),IFERROR(MATCH(1,INDEX(('2_Review &amp; Audit'!$F$6:$F$505=$A410)*('2_Review &amp; Audit'!$I$6:$I$505&gt;=$E410-30)*('2_Review &amp; Audit'!$I$6:$I$505&lt;=$E410+30)*('2_Review &amp; Audit'!$R$6:$R$505&gt;0),0),0)+5,"")))</f>
        <v/>
      </c>
      <c r="L410" s="110" t="str" cm="1">
        <f t="array" ref="L410">IF($K410="","",INDEX('2_Review &amp; Audit'!$H:$H,$K410))</f>
        <v/>
      </c>
      <c r="M410" s="111" t="str">
        <f>IF($K410="","",INDEX('2_Review &amp; Audit'!$I:$I,$K410))</f>
        <v/>
      </c>
      <c r="N410" s="109" t="str" cm="1">
        <f t="array" ref="N410">IF($K410="","",MAX(0,INDEX('2_Review &amp; Audit'!$R:$R,$K410)-SUMIFS($O$7:O409,$K$7:K409,$K410)))</f>
        <v/>
      </c>
      <c r="O410" s="109" t="str">
        <f>IF(OR($K410="",$N410="",$F410=""),"",MIN($F410,$N410))</f>
        <v/>
      </c>
      <c r="P410" s="112" t="str">
        <f>IF($O410="","",$O410*$G410)</f>
        <v/>
      </c>
      <c r="Q410" s="112" t="str">
        <f>IF($M410="","",$H410-IF($P410="",0,$P410)-IF($Y410="",0,$Y410)-IF($AH410="",0,$AH410)-IF($AQ410="",0,$AQ410))</f>
        <v/>
      </c>
      <c r="R410" s="112" t="str">
        <f t="shared" si="57"/>
        <v/>
      </c>
      <c r="S410" s="96" t="str">
        <f>IF($M410="","",MAX(0,N($F410)-N($O410)))</f>
        <v/>
      </c>
      <c r="T410" s="96" t="str" cm="1">
        <f t="array" ref="T410">IF(OR($D410="",$S410="",N($S410)&lt;=0),"",IFERROR(MATCH(1,INDEX(('2_Review &amp; Audit'!$F$6:$F$505=$A410)*('2_Review &amp; Audit'!$I$6:$I$505&gt;=$E410-30)*('2_Review &amp; Audit'!$I$6:$I$505&lt;=$E410+30)*('2_Review &amp; Audit'!$R$6:$R$505&gt;0)*(ROW('2_Review &amp; Audit'!$R$6:$R$505)&gt;$K410),0),0)+5,""))</f>
        <v/>
      </c>
      <c r="U410" s="96" t="str" cm="1">
        <f t="array" ref="U410">IF($T410="","",INDEX('2_Review &amp; Audit'!$H:$H,$T410))</f>
        <v/>
      </c>
      <c r="V410" s="96" t="str">
        <f t="array" ref="V410">IF($T410="","",INDEX('2_Review &amp; Audit'!$I:$I,$T410))</f>
        <v/>
      </c>
      <c r="W410" s="96" t="str">
        <f t="array" ref="W410">IF($T410="","",MAX(0,INDEX('2_Review &amp; Audit'!$H:$H,$T410)-SUMIFS($X$7:X409,$T$7:T409,$T410)))</f>
        <v/>
      </c>
      <c r="X410" s="96" t="str">
        <f t="shared" si="54"/>
        <v/>
      </c>
      <c r="Y410" s="117" t="str">
        <f>IF($X410="","",$X410*$G410)</f>
        <v/>
      </c>
      <c r="Z410" s="117" t="str">
        <f>IF($T410="","",$H410-IF($P410="",0,$P410)-IF($Y410="",0,$Y410))</f>
        <v/>
      </c>
      <c r="AA410" s="117" t="str">
        <f t="shared" si="55"/>
        <v/>
      </c>
      <c r="AB410" s="96" t="str">
        <f t="shared" si="58"/>
        <v/>
      </c>
      <c r="AC410" s="96" t="str">
        <f>IF(OR($D410="",$AB410="",N($AB410)&lt;=0),"",IFERROR(MATCH(1,INDEX(('2_Review &amp; Audit'!$F$6:$F$505=$A410)*('2_Review &amp; Audit'!$I$6:$I$505&gt;=$E410-30)*('2_Review &amp; Audit'!$I$6:$I$505&lt;=$E410+30)*('2_Review &amp; Audit'!$R$6:$R$505&gt;0)*(ROW('2_Review &amp; Audit'!$R$6:$R$505)&gt;$T410),0),0)+5,""))</f>
        <v/>
      </c>
      <c r="AD410" s="96" t="str" cm="1">
        <f t="array" ref="AD410">IF($AC410="","",INDEX('2_Review &amp; Audit'!$H:$H,$AC410))</f>
        <v/>
      </c>
      <c r="AE410" s="96" t="str">
        <f>IF($AC410="","",INDEX('2_Review &amp; Audit'!$I:$I,$AC410))</f>
        <v/>
      </c>
      <c r="AF410" s="96" t="str">
        <f>IF($AC410="","",MAX(0,INDEX('2_Review &amp; Audit'!$H:$H,$AC410)-SUMIFS($AG$7:AG409,$AC$7:AC409,$AC410)))</f>
        <v/>
      </c>
      <c r="AG410" s="96" t="str">
        <f>IF(OR($D410="",$AB410="",$AF410=""),"",MIN($AB410,$AF410))</f>
        <v/>
      </c>
      <c r="AH410" s="117" t="str">
        <f>IF($AG410="","",$AG410*$G410)</f>
        <v/>
      </c>
      <c r="AI410" s="117" t="str">
        <f>IF($AC410="","",$H410-IF($P410="",0,$P410)-IF($Y410="",0,$Y410)-IF($AH410="",0,$AH410))</f>
        <v/>
      </c>
      <c r="AJ410" s="117" t="str">
        <f t="shared" si="56"/>
        <v/>
      </c>
      <c r="AK410" s="96" t="str">
        <f t="shared" si="59"/>
        <v/>
      </c>
      <c r="AL410" s="96" t="str" cm="1">
        <f t="array" ref="AL410">IF(OR($D410="",$AK410="",N($AK410)&lt;=0),"",IFERROR(MATCH(1,INDEX(('2_Review &amp; Audit'!$F$6:$F$505=$A410)*('2_Review &amp; Audit'!$I$6:$I$505&gt;=$E410-30)*('2_Review &amp; Audit'!$I$6:$I$505&lt;=$E410+30)*('2_Review &amp; Audit'!$R$6:$R$505&gt;0)*(ROW('2_Review &amp; Audit'!$R$6:$R$505)&gt;$AC410),0),0)+5,""))</f>
        <v/>
      </c>
      <c r="AM410" s="96" t="str">
        <f>IF($AL410="","",INDEX('2_Review &amp; Audit'!$H:$H,$AL410))</f>
        <v/>
      </c>
      <c r="AN410" s="108" t="str">
        <f>IF($AL410="","",INDEX('2_Review &amp; Audit'!$I:$I,$AL410))</f>
        <v/>
      </c>
      <c r="AO410" s="96" t="str">
        <f>IF($AL410="","",MAX(0,INDEX('2_Review &amp; Audit'!$H:$H,$AL410)-SUMIFS($AP$7:AP409,$AL$7:AL409,$AL410)))</f>
        <v/>
      </c>
      <c r="AP410" s="96" t="str">
        <f>IF(OR($D410="",$AK410="",$AO410=""),"",MIN($AK410,$AO410))</f>
        <v/>
      </c>
      <c r="AQ410" s="117" t="str">
        <f>IF($AP410="","",$AP410*$G410)</f>
        <v/>
      </c>
      <c r="AR410" s="117" t="str">
        <f>IF($AL410="","",$H410-IF($P410="",0,$P410)-IF($Y410="",0,$Y410)-IF($AH410="",0,$AH410)-IF($AQ410="",0,$AQ410))</f>
        <v/>
      </c>
      <c r="AS410" s="117" t="str">
        <f t="shared" si="60"/>
        <v/>
      </c>
      <c r="AT410" s="96" t="str">
        <f t="shared" si="61"/>
        <v/>
      </c>
      <c r="AU410" s="96"/>
    </row>
    <row r="411" spans="1:47" ht="12.75" customHeight="1" x14ac:dyDescent="0.2">
      <c r="A411" s="96" t="str">
        <f>IFERROR(INDEX('2_Review &amp; Audit'!$F$6:$F$505,MATCH(ROW()-5,'2_Review &amp; Audit'!$AC$6:$AC$505,0)),"")</f>
        <v/>
      </c>
      <c r="B411" s="96" t="str">
        <f>IF($A411="","",INDEX('2_Review &amp; Audit'!$C$6:$C$505,MATCH(ROW()-5,'2_Review &amp; Audit'!$AC$6:$AC$505,0)))</f>
        <v/>
      </c>
      <c r="C411" s="96" t="str">
        <f>IF($A411="","",INDEX('2_Review &amp; Audit'!$D$6:$D$505,MATCH(ROW()-5,'2_Review &amp; Audit'!$AC$6:$AC$505,0)))</f>
        <v/>
      </c>
      <c r="D411" s="114" t="str">
        <f>IF($A411="","",INDEX('2_Review &amp; Audit'!$H$6:$H$505,MATCH(ROW()-5,'2_Review &amp; Audit'!$AC$6:$AC$505,0)))</f>
        <v/>
      </c>
      <c r="E411" s="108" t="str">
        <f>IF($A411="","",INDEX('2_Review &amp; Audit'!$M$6:$M$505,MATCH(ROW()-5,'2_Review &amp; Audit'!$AC$6:$AC$505,0)))</f>
        <v/>
      </c>
      <c r="F411" s="109" t="str">
        <f>IF($A411="","",IF(INDEX('2_Review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11" s="142" t="str">
        <f>IF(OR($A411="",$F411=0),"",ABS(INDEX('2_Review &amp; Audit'!$Q$6:$Q$505,MATCH(ROW()-5,'2_Review &amp; Audit'!$AC$6:$AC$505,0))/$F411))</f>
        <v/>
      </c>
      <c r="H411" s="142" t="str">
        <f>IF($A411="","",ABS(INDEX('2_Review &amp; Audit'!$Q$6:$Q$505,MATCH(ROW()-5,'2_Review &amp; Audit'!$AC$6:$AC$505,0))))</f>
        <v/>
      </c>
      <c r="I411" s="96" t="str">
        <f>IF($A411="","",INDEX('2_Review &amp; Audit'!$Y$6:$Y$505,MATCH(ROW()-5,'2_Review &amp; Audit'!$AC$6:$AC$505,0)))</f>
        <v/>
      </c>
      <c r="J411" s="110" t="str">
        <f>IF($A411="","",IFERROR(MATCH(ROW()-5,'2_Review &amp; Audit'!$AC$6:$AC$505,0)+5,""))</f>
        <v/>
      </c>
      <c r="K411" s="96" t="str" cm="1">
        <f t="array" ref="K411">IF($A411="","",IF($AU411&lt;&gt;"",IFERROR(MATCH($AU411,'2_Review &amp; Audit'!$H$6:$H$505,0)+5,""),IFERROR(MATCH(1,INDEX(('2_Review &amp; Audit'!$F$6:$F$505=$A411)*('2_Review &amp; Audit'!$I$6:$I$505&gt;=$E411-30)*('2_Review &amp; Audit'!$I$6:$I$505&lt;=$E411+30)*('2_Review &amp; Audit'!$R$6:$R$505&gt;0),0),0)+5,"")))</f>
        <v/>
      </c>
      <c r="L411" s="110" t="str" cm="1">
        <f t="array" ref="L411">IF($K411="","",INDEX('2_Review &amp; Audit'!$H:$H,$K411))</f>
        <v/>
      </c>
      <c r="M411" s="111" t="str">
        <f>IF($K411="","",INDEX('2_Review &amp; Audit'!$I:$I,$K411))</f>
        <v/>
      </c>
      <c r="N411" s="109" t="str" cm="1">
        <f t="array" ref="N411">IF($K411="","",MAX(0,INDEX('2_Review &amp; Audit'!$R:$R,$K411)-SUMIFS($O$7:O410,$K$7:K410,$K411)))</f>
        <v/>
      </c>
      <c r="O411" s="109" t="str">
        <f>IF(OR($K411="",$N411="",$F411=""),"",MIN($F411,$N411))</f>
        <v/>
      </c>
      <c r="P411" s="112" t="str">
        <f>IF($O411="","",$O411*$G411)</f>
        <v/>
      </c>
      <c r="Q411" s="112" t="str">
        <f>IF($M411="","",$H411-IF($P411="",0,$P411)-IF($Y411="",0,$Y411)-IF($AH411="",0,$AH411)-IF($AQ411="",0,$AQ411))</f>
        <v/>
      </c>
      <c r="R411" s="112" t="str">
        <f t="shared" si="57"/>
        <v/>
      </c>
      <c r="S411" s="96" t="str">
        <f>IF($M411="","",MAX(0,N($F411)-N($O411)))</f>
        <v/>
      </c>
      <c r="T411" s="96" t="str" cm="1">
        <f t="array" ref="T411">IF(OR($D411="",$S411="",N($S411)&lt;=0),"",IFERROR(MATCH(1,INDEX(('2_Review &amp; Audit'!$F$6:$F$505=$A411)*('2_Review &amp; Audit'!$I$6:$I$505&gt;=$E411-30)*('2_Review &amp; Audit'!$I$6:$I$505&lt;=$E411+30)*('2_Review &amp; Audit'!$R$6:$R$505&gt;0)*(ROW('2_Review &amp; Audit'!$R$6:$R$505)&gt;$K411),0),0)+5,""))</f>
        <v/>
      </c>
      <c r="U411" s="96" t="str" cm="1">
        <f t="array" ref="U411">IF($T411="","",INDEX('2_Review &amp; Audit'!$H:$H,$T411))</f>
        <v/>
      </c>
      <c r="V411" s="96" t="str">
        <f t="array" ref="V411">IF($T411="","",INDEX('2_Review &amp; Audit'!$I:$I,$T411))</f>
        <v/>
      </c>
      <c r="W411" s="96" t="str">
        <f t="array" ref="W411">IF($T411="","",MAX(0,INDEX('2_Review &amp; Audit'!$H:$H,$T411)-SUMIFS($X$7:X410,$T$7:T410,$T411)))</f>
        <v/>
      </c>
      <c r="X411" s="96" t="str">
        <f t="shared" si="54"/>
        <v/>
      </c>
      <c r="Y411" s="117" t="str">
        <f>IF($X411="","",$X411*$G411)</f>
        <v/>
      </c>
      <c r="Z411" s="117" t="str">
        <f>IF($T411="","",$H411-IF($P411="",0,$P411)-IF($Y411="",0,$Y411))</f>
        <v/>
      </c>
      <c r="AA411" s="117" t="str">
        <f t="shared" si="55"/>
        <v/>
      </c>
      <c r="AB411" s="96" t="str">
        <f t="shared" si="58"/>
        <v/>
      </c>
      <c r="AC411" s="96" t="str">
        <f>IF(OR($D411="",$AB411="",N($AB411)&lt;=0),"",IFERROR(MATCH(1,INDEX(('2_Review &amp; Audit'!$F$6:$F$505=$A411)*('2_Review &amp; Audit'!$I$6:$I$505&gt;=$E411-30)*('2_Review &amp; Audit'!$I$6:$I$505&lt;=$E411+30)*('2_Review &amp; Audit'!$R$6:$R$505&gt;0)*(ROW('2_Review &amp; Audit'!$R$6:$R$505)&gt;$T411),0),0)+5,""))</f>
        <v/>
      </c>
      <c r="AD411" s="96" t="str" cm="1">
        <f t="array" ref="AD411">IF($AC411="","",INDEX('2_Review &amp; Audit'!$H:$H,$AC411))</f>
        <v/>
      </c>
      <c r="AE411" s="96" t="str">
        <f>IF($AC411="","",INDEX('2_Review &amp; Audit'!$I:$I,$AC411))</f>
        <v/>
      </c>
      <c r="AF411" s="96" t="str">
        <f>IF($AC411="","",MAX(0,INDEX('2_Review &amp; Audit'!$H:$H,$AC411)-SUMIFS($AG$7:AG410,$AC$7:AC410,$AC411)))</f>
        <v/>
      </c>
      <c r="AG411" s="96" t="str">
        <f>IF(OR($D411="",$AB411="",$AF411=""),"",MIN($AB411,$AF411))</f>
        <v/>
      </c>
      <c r="AH411" s="117" t="str">
        <f>IF($AG411="","",$AG411*$G411)</f>
        <v/>
      </c>
      <c r="AI411" s="117" t="str">
        <f>IF($AC411="","",$H411-IF($P411="",0,$P411)-IF($Y411="",0,$Y411)-IF($AH411="",0,$AH411))</f>
        <v/>
      </c>
      <c r="AJ411" s="117" t="str">
        <f t="shared" si="56"/>
        <v/>
      </c>
      <c r="AK411" s="96" t="str">
        <f t="shared" si="59"/>
        <v/>
      </c>
      <c r="AL411" s="96" t="str" cm="1">
        <f t="array" ref="AL411">IF(OR($D411="",$AK411="",N($AK411)&lt;=0),"",IFERROR(MATCH(1,INDEX(('2_Review &amp; Audit'!$F$6:$F$505=$A411)*('2_Review &amp; Audit'!$I$6:$I$505&gt;=$E411-30)*('2_Review &amp; Audit'!$I$6:$I$505&lt;=$E411+30)*('2_Review &amp; Audit'!$R$6:$R$505&gt;0)*(ROW('2_Review &amp; Audit'!$R$6:$R$505)&gt;$AC411),0),0)+5,""))</f>
        <v/>
      </c>
      <c r="AM411" s="96" t="str">
        <f>IF($AL411="","",INDEX('2_Review &amp; Audit'!$H:$H,$AL411))</f>
        <v/>
      </c>
      <c r="AN411" s="108" t="str">
        <f>IF($AL411="","",INDEX('2_Review &amp; Audit'!$I:$I,$AL411))</f>
        <v/>
      </c>
      <c r="AO411" s="96" t="str">
        <f>IF($AL411="","",MAX(0,INDEX('2_Review &amp; Audit'!$H:$H,$AL411)-SUMIFS($AP$7:AP410,$AL$7:AL410,$AL411)))</f>
        <v/>
      </c>
      <c r="AP411" s="96" t="str">
        <f>IF(OR($D411="",$AK411="",$AO411=""),"",MIN($AK411,$AO411))</f>
        <v/>
      </c>
      <c r="AQ411" s="117" t="str">
        <f>IF($AP411="","",$AP411*$G411)</f>
        <v/>
      </c>
      <c r="AR411" s="117" t="str">
        <f>IF($AL411="","",$H411-IF($P411="",0,$P411)-IF($Y411="",0,$Y411)-IF($AH411="",0,$AH411)-IF($AQ411="",0,$AQ411))</f>
        <v/>
      </c>
      <c r="AS411" s="117" t="str">
        <f t="shared" si="60"/>
        <v/>
      </c>
      <c r="AT411" s="96" t="str">
        <f t="shared" si="61"/>
        <v/>
      </c>
      <c r="AU411" s="96"/>
    </row>
    <row r="412" spans="1:47" ht="12.75" customHeight="1" x14ac:dyDescent="0.2">
      <c r="A412" s="96" t="str">
        <f>IFERROR(INDEX('2_Review &amp; Audit'!$F$6:$F$505,MATCH(ROW()-5,'2_Review &amp; Audit'!$AC$6:$AC$505,0)),"")</f>
        <v/>
      </c>
      <c r="B412" s="96" t="str">
        <f>IF($A412="","",INDEX('2_Review &amp; Audit'!$C$6:$C$505,MATCH(ROW()-5,'2_Review &amp; Audit'!$AC$6:$AC$505,0)))</f>
        <v/>
      </c>
      <c r="C412" s="96" t="str">
        <f>IF($A412="","",INDEX('2_Review &amp; Audit'!$D$6:$D$505,MATCH(ROW()-5,'2_Review &amp; Audit'!$AC$6:$AC$505,0)))</f>
        <v/>
      </c>
      <c r="D412" s="114" t="str">
        <f>IF($A412="","",INDEX('2_Review &amp; Audit'!$H$6:$H$505,MATCH(ROW()-5,'2_Review &amp; Audit'!$AC$6:$AC$505,0)))</f>
        <v/>
      </c>
      <c r="E412" s="108" t="str">
        <f>IF($A412="","",INDEX('2_Review &amp; Audit'!$M$6:$M$505,MATCH(ROW()-5,'2_Review &amp; Audit'!$AC$6:$AC$505,0)))</f>
        <v/>
      </c>
      <c r="F412" s="109" t="str">
        <f>IF($A412="","",IF(INDEX('2_Review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12" s="142" t="str">
        <f>IF(OR($A412="",$F412=0),"",ABS(INDEX('2_Review &amp; Audit'!$Q$6:$Q$505,MATCH(ROW()-5,'2_Review &amp; Audit'!$AC$6:$AC$505,0))/$F412))</f>
        <v/>
      </c>
      <c r="H412" s="142" t="str">
        <f>IF($A412="","",ABS(INDEX('2_Review &amp; Audit'!$Q$6:$Q$505,MATCH(ROW()-5,'2_Review &amp; Audit'!$AC$6:$AC$505,0))))</f>
        <v/>
      </c>
      <c r="I412" s="96" t="str">
        <f>IF($A412="","",INDEX('2_Review &amp; Audit'!$Y$6:$Y$505,MATCH(ROW()-5,'2_Review &amp; Audit'!$AC$6:$AC$505,0)))</f>
        <v/>
      </c>
      <c r="J412" s="110" t="str">
        <f>IF($A412="","",IFERROR(MATCH(ROW()-5,'2_Review &amp; Audit'!$AC$6:$AC$505,0)+5,""))</f>
        <v/>
      </c>
      <c r="K412" s="96" t="str" cm="1">
        <f t="array" ref="K412">IF($A412="","",IF($AU412&lt;&gt;"",IFERROR(MATCH($AU412,'2_Review &amp; Audit'!$H$6:$H$505,0)+5,""),IFERROR(MATCH(1,INDEX(('2_Review &amp; Audit'!$F$6:$F$505=$A412)*('2_Review &amp; Audit'!$I$6:$I$505&gt;=$E412-30)*('2_Review &amp; Audit'!$I$6:$I$505&lt;=$E412+30)*('2_Review &amp; Audit'!$R$6:$R$505&gt;0),0),0)+5,"")))</f>
        <v/>
      </c>
      <c r="L412" s="110" t="str" cm="1">
        <f t="array" ref="L412">IF($K412="","",INDEX('2_Review &amp; Audit'!$H:$H,$K412))</f>
        <v/>
      </c>
      <c r="M412" s="111" t="str">
        <f>IF($K412="","",INDEX('2_Review &amp; Audit'!$I:$I,$K412))</f>
        <v/>
      </c>
      <c r="N412" s="109" t="str" cm="1">
        <f t="array" ref="N412">IF($K412="","",MAX(0,INDEX('2_Review &amp; Audit'!$R:$R,$K412)-SUMIFS($O$7:O411,$K$7:K411,$K412)))</f>
        <v/>
      </c>
      <c r="O412" s="109" t="str">
        <f>IF(OR($K412="",$N412="",$F412=""),"",MIN($F412,$N412))</f>
        <v/>
      </c>
      <c r="P412" s="112" t="str">
        <f>IF($O412="","",$O412*$G412)</f>
        <v/>
      </c>
      <c r="Q412" s="112" t="str">
        <f>IF($M412="","",$H412-IF($P412="",0,$P412)-IF($Y412="",0,$Y412)-IF($AH412="",0,$AH412)-IF($AQ412="",0,$AQ412))</f>
        <v/>
      </c>
      <c r="R412" s="112" t="str">
        <f t="shared" si="57"/>
        <v/>
      </c>
      <c r="S412" s="96" t="str">
        <f>IF($M412="","",MAX(0,N($F412)-N($O412)))</f>
        <v/>
      </c>
      <c r="T412" s="96" t="str" cm="1">
        <f t="array" ref="T412">IF(OR($D412="",$S412="",N($S412)&lt;=0),"",IFERROR(MATCH(1,INDEX(('2_Review &amp; Audit'!$F$6:$F$505=$A412)*('2_Review &amp; Audit'!$I$6:$I$505&gt;=$E412-30)*('2_Review &amp; Audit'!$I$6:$I$505&lt;=$E412+30)*('2_Review &amp; Audit'!$R$6:$R$505&gt;0)*(ROW('2_Review &amp; Audit'!$R$6:$R$505)&gt;$K412),0),0)+5,""))</f>
        <v/>
      </c>
      <c r="U412" s="96" t="str" cm="1">
        <f t="array" ref="U412">IF($T412="","",INDEX('2_Review &amp; Audit'!$H:$H,$T412))</f>
        <v/>
      </c>
      <c r="V412" s="96" t="str">
        <f t="array" ref="V412">IF($T412="","",INDEX('2_Review &amp; Audit'!$I:$I,$T412))</f>
        <v/>
      </c>
      <c r="W412" s="96" t="str">
        <f t="array" ref="W412">IF($T412="","",MAX(0,INDEX('2_Review &amp; Audit'!$H:$H,$T412)-SUMIFS($X$7:X411,$T$7:T411,$T412)))</f>
        <v/>
      </c>
      <c r="X412" s="96" t="str">
        <f t="shared" si="54"/>
        <v/>
      </c>
      <c r="Y412" s="117" t="str">
        <f>IF($X412="","",$X412*$G412)</f>
        <v/>
      </c>
      <c r="Z412" s="117" t="str">
        <f>IF($T412="","",$H412-IF($P412="",0,$P412)-IF($Y412="",0,$Y412))</f>
        <v/>
      </c>
      <c r="AA412" s="117" t="str">
        <f t="shared" si="55"/>
        <v/>
      </c>
      <c r="AB412" s="96" t="str">
        <f t="shared" si="58"/>
        <v/>
      </c>
      <c r="AC412" s="96" t="str">
        <f>IF(OR($D412="",$AB412="",N($AB412)&lt;=0),"",IFERROR(MATCH(1,INDEX(('2_Review &amp; Audit'!$F$6:$F$505=$A412)*('2_Review &amp; Audit'!$I$6:$I$505&gt;=$E412-30)*('2_Review &amp; Audit'!$I$6:$I$505&lt;=$E412+30)*('2_Review &amp; Audit'!$R$6:$R$505&gt;0)*(ROW('2_Review &amp; Audit'!$R$6:$R$505)&gt;$T412),0),0)+5,""))</f>
        <v/>
      </c>
      <c r="AD412" s="96" t="str" cm="1">
        <f t="array" ref="AD412">IF($AC412="","",INDEX('2_Review &amp; Audit'!$H:$H,$AC412))</f>
        <v/>
      </c>
      <c r="AE412" s="96" t="str">
        <f>IF($AC412="","",INDEX('2_Review &amp; Audit'!$I:$I,$AC412))</f>
        <v/>
      </c>
      <c r="AF412" s="96" t="str">
        <f>IF($AC412="","",MAX(0,INDEX('2_Review &amp; Audit'!$H:$H,$AC412)-SUMIFS($AG$7:AG411,$AC$7:AC411,$AC412)))</f>
        <v/>
      </c>
      <c r="AG412" s="96" t="str">
        <f>IF(OR($D412="",$AB412="",$AF412=""),"",MIN($AB412,$AF412))</f>
        <v/>
      </c>
      <c r="AH412" s="117" t="str">
        <f>IF($AG412="","",$AG412*$G412)</f>
        <v/>
      </c>
      <c r="AI412" s="117" t="str">
        <f>IF($AC412="","",$H412-IF($P412="",0,$P412)-IF($Y412="",0,$Y412)-IF($AH412="",0,$AH412))</f>
        <v/>
      </c>
      <c r="AJ412" s="117" t="str">
        <f t="shared" si="56"/>
        <v/>
      </c>
      <c r="AK412" s="96" t="str">
        <f t="shared" si="59"/>
        <v/>
      </c>
      <c r="AL412" s="96" t="str" cm="1">
        <f t="array" ref="AL412">IF(OR($D412="",$AK412="",N($AK412)&lt;=0),"",IFERROR(MATCH(1,INDEX(('2_Review &amp; Audit'!$F$6:$F$505=$A412)*('2_Review &amp; Audit'!$I$6:$I$505&gt;=$E412-30)*('2_Review &amp; Audit'!$I$6:$I$505&lt;=$E412+30)*('2_Review &amp; Audit'!$R$6:$R$505&gt;0)*(ROW('2_Review &amp; Audit'!$R$6:$R$505)&gt;$AC412),0),0)+5,""))</f>
        <v/>
      </c>
      <c r="AM412" s="96" t="str">
        <f>IF($AL412="","",INDEX('2_Review &amp; Audit'!$H:$H,$AL412))</f>
        <v/>
      </c>
      <c r="AN412" s="108" t="str">
        <f>IF($AL412="","",INDEX('2_Review &amp; Audit'!$I:$I,$AL412))</f>
        <v/>
      </c>
      <c r="AO412" s="96" t="str">
        <f>IF($AL412="","",MAX(0,INDEX('2_Review &amp; Audit'!$H:$H,$AL412)-SUMIFS($AP$7:AP411,$AL$7:AL411,$AL412)))</f>
        <v/>
      </c>
      <c r="AP412" s="96" t="str">
        <f>IF(OR($D412="",$AK412="",$AO412=""),"",MIN($AK412,$AO412))</f>
        <v/>
      </c>
      <c r="AQ412" s="117" t="str">
        <f>IF($AP412="","",$AP412*$G412)</f>
        <v/>
      </c>
      <c r="AR412" s="117" t="str">
        <f>IF($AL412="","",$H412-IF($P412="",0,$P412)-IF($Y412="",0,$Y412)-IF($AH412="",0,$AH412)-IF($AQ412="",0,$AQ412))</f>
        <v/>
      </c>
      <c r="AS412" s="117" t="str">
        <f t="shared" si="60"/>
        <v/>
      </c>
      <c r="AT412" s="96" t="str">
        <f t="shared" si="61"/>
        <v/>
      </c>
      <c r="AU412" s="96"/>
    </row>
    <row r="413" spans="1:47" ht="12.75" customHeight="1" x14ac:dyDescent="0.2">
      <c r="A413" s="96" t="str">
        <f>IFERROR(INDEX('2_Review &amp; Audit'!$F$6:$F$505,MATCH(ROW()-5,'2_Review &amp; Audit'!$AC$6:$AC$505,0)),"")</f>
        <v/>
      </c>
      <c r="B413" s="96" t="str">
        <f>IF($A413="","",INDEX('2_Review &amp; Audit'!$C$6:$C$505,MATCH(ROW()-5,'2_Review &amp; Audit'!$AC$6:$AC$505,0)))</f>
        <v/>
      </c>
      <c r="C413" s="96" t="str">
        <f>IF($A413="","",INDEX('2_Review &amp; Audit'!$D$6:$D$505,MATCH(ROW()-5,'2_Review &amp; Audit'!$AC$6:$AC$505,0)))</f>
        <v/>
      </c>
      <c r="D413" s="114" t="str">
        <f>IF($A413="","",INDEX('2_Review &amp; Audit'!$H$6:$H$505,MATCH(ROW()-5,'2_Review &amp; Audit'!$AC$6:$AC$505,0)))</f>
        <v/>
      </c>
      <c r="E413" s="108" t="str">
        <f>IF($A413="","",INDEX('2_Review &amp; Audit'!$M$6:$M$505,MATCH(ROW()-5,'2_Review &amp; Audit'!$AC$6:$AC$505,0)))</f>
        <v/>
      </c>
      <c r="F413" s="109" t="str">
        <f>IF($A413="","",IF(INDEX('2_Review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13" s="142" t="str">
        <f>IF(OR($A413="",$F413=0),"",ABS(INDEX('2_Review &amp; Audit'!$Q$6:$Q$505,MATCH(ROW()-5,'2_Review &amp; Audit'!$AC$6:$AC$505,0))/$F413))</f>
        <v/>
      </c>
      <c r="H413" s="142" t="str">
        <f>IF($A413="","",ABS(INDEX('2_Review &amp; Audit'!$Q$6:$Q$505,MATCH(ROW()-5,'2_Review &amp; Audit'!$AC$6:$AC$505,0))))</f>
        <v/>
      </c>
      <c r="I413" s="96" t="str">
        <f>IF($A413="","",INDEX('2_Review &amp; Audit'!$Y$6:$Y$505,MATCH(ROW()-5,'2_Review &amp; Audit'!$AC$6:$AC$505,0)))</f>
        <v/>
      </c>
      <c r="J413" s="110" t="str">
        <f>IF($A413="","",IFERROR(MATCH(ROW()-5,'2_Review &amp; Audit'!$AC$6:$AC$505,0)+5,""))</f>
        <v/>
      </c>
      <c r="K413" s="96" t="str" cm="1">
        <f t="array" ref="K413">IF($A413="","",IF($AU413&lt;&gt;"",IFERROR(MATCH($AU413,'2_Review &amp; Audit'!$H$6:$H$505,0)+5,""),IFERROR(MATCH(1,INDEX(('2_Review &amp; Audit'!$F$6:$F$505=$A413)*('2_Review &amp; Audit'!$I$6:$I$505&gt;=$E413-30)*('2_Review &amp; Audit'!$I$6:$I$505&lt;=$E413+30)*('2_Review &amp; Audit'!$R$6:$R$505&gt;0),0),0)+5,"")))</f>
        <v/>
      </c>
      <c r="L413" s="110" t="str" cm="1">
        <f t="array" ref="L413">IF($K413="","",INDEX('2_Review &amp; Audit'!$H:$H,$K413))</f>
        <v/>
      </c>
      <c r="M413" s="111" t="str">
        <f>IF($K413="","",INDEX('2_Review &amp; Audit'!$I:$I,$K413))</f>
        <v/>
      </c>
      <c r="N413" s="109" t="str" cm="1">
        <f t="array" ref="N413">IF($K413="","",MAX(0,INDEX('2_Review &amp; Audit'!$R:$R,$K413)-SUMIFS($O$7:O412,$K$7:K412,$K413)))</f>
        <v/>
      </c>
      <c r="O413" s="109" t="str">
        <f>IF(OR($K413="",$N413="",$F413=""),"",MIN($F413,$N413))</f>
        <v/>
      </c>
      <c r="P413" s="112" t="str">
        <f>IF($O413="","",$O413*$G413)</f>
        <v/>
      </c>
      <c r="Q413" s="112" t="str">
        <f>IF($M413="","",$H413-IF($P413="",0,$P413)-IF($Y413="",0,$Y413)-IF($AH413="",0,$AH413)-IF($AQ413="",0,$AQ413))</f>
        <v/>
      </c>
      <c r="R413" s="112" t="str">
        <f t="shared" si="57"/>
        <v/>
      </c>
      <c r="S413" s="96" t="str">
        <f>IF($M413="","",MAX(0,N($F413)-N($O413)))</f>
        <v/>
      </c>
      <c r="T413" s="96" t="str" cm="1">
        <f t="array" ref="T413">IF(OR($D413="",$S413="",N($S413)&lt;=0),"",IFERROR(MATCH(1,INDEX(('2_Review &amp; Audit'!$F$6:$F$505=$A413)*('2_Review &amp; Audit'!$I$6:$I$505&gt;=$E413-30)*('2_Review &amp; Audit'!$I$6:$I$505&lt;=$E413+30)*('2_Review &amp; Audit'!$R$6:$R$505&gt;0)*(ROW('2_Review &amp; Audit'!$R$6:$R$505)&gt;$K413),0),0)+5,""))</f>
        <v/>
      </c>
      <c r="U413" s="96" t="str" cm="1">
        <f t="array" ref="U413">IF($T413="","",INDEX('2_Review &amp; Audit'!$H:$H,$T413))</f>
        <v/>
      </c>
      <c r="V413" s="96" t="str">
        <f t="array" ref="V413">IF($T413="","",INDEX('2_Review &amp; Audit'!$I:$I,$T413))</f>
        <v/>
      </c>
      <c r="W413" s="96" t="str">
        <f t="array" ref="W413">IF($T413="","",MAX(0,INDEX('2_Review &amp; Audit'!$H:$H,$T413)-SUMIFS($X$7:X412,$T$7:T412,$T413)))</f>
        <v/>
      </c>
      <c r="X413" s="96" t="str">
        <f t="shared" si="54"/>
        <v/>
      </c>
      <c r="Y413" s="117" t="str">
        <f>IF($X413="","",$X413*$G413)</f>
        <v/>
      </c>
      <c r="Z413" s="117" t="str">
        <f>IF($T413="","",$H413-IF($P413="",0,$P413)-IF($Y413="",0,$Y413))</f>
        <v/>
      </c>
      <c r="AA413" s="117" t="str">
        <f t="shared" si="55"/>
        <v/>
      </c>
      <c r="AB413" s="96" t="str">
        <f t="shared" si="58"/>
        <v/>
      </c>
      <c r="AC413" s="96" t="str">
        <f>IF(OR($D413="",$AB413="",N($AB413)&lt;=0),"",IFERROR(MATCH(1,INDEX(('2_Review &amp; Audit'!$F$6:$F$505=$A413)*('2_Review &amp; Audit'!$I$6:$I$505&gt;=$E413-30)*('2_Review &amp; Audit'!$I$6:$I$505&lt;=$E413+30)*('2_Review &amp; Audit'!$R$6:$R$505&gt;0)*(ROW('2_Review &amp; Audit'!$R$6:$R$505)&gt;$T413),0),0)+5,""))</f>
        <v/>
      </c>
      <c r="AD413" s="96" t="str" cm="1">
        <f t="array" ref="AD413">IF($AC413="","",INDEX('2_Review &amp; Audit'!$H:$H,$AC413))</f>
        <v/>
      </c>
      <c r="AE413" s="96" t="str">
        <f>IF($AC413="","",INDEX('2_Review &amp; Audit'!$I:$I,$AC413))</f>
        <v/>
      </c>
      <c r="AF413" s="96" t="str">
        <f>IF($AC413="","",MAX(0,INDEX('2_Review &amp; Audit'!$H:$H,$AC413)-SUMIFS($AG$7:AG412,$AC$7:AC412,$AC413)))</f>
        <v/>
      </c>
      <c r="AG413" s="96" t="str">
        <f>IF(OR($D413="",$AB413="",$AF413=""),"",MIN($AB413,$AF413))</f>
        <v/>
      </c>
      <c r="AH413" s="117" t="str">
        <f>IF($AG413="","",$AG413*$G413)</f>
        <v/>
      </c>
      <c r="AI413" s="117" t="str">
        <f>IF($AC413="","",$H413-IF($P413="",0,$P413)-IF($Y413="",0,$Y413)-IF($AH413="",0,$AH413))</f>
        <v/>
      </c>
      <c r="AJ413" s="117" t="str">
        <f t="shared" si="56"/>
        <v/>
      </c>
      <c r="AK413" s="96" t="str">
        <f t="shared" si="59"/>
        <v/>
      </c>
      <c r="AL413" s="96" t="str" cm="1">
        <f t="array" ref="AL413">IF(OR($D413="",$AK413="",N($AK413)&lt;=0),"",IFERROR(MATCH(1,INDEX(('2_Review &amp; Audit'!$F$6:$F$505=$A413)*('2_Review &amp; Audit'!$I$6:$I$505&gt;=$E413-30)*('2_Review &amp; Audit'!$I$6:$I$505&lt;=$E413+30)*('2_Review &amp; Audit'!$R$6:$R$505&gt;0)*(ROW('2_Review &amp; Audit'!$R$6:$R$505)&gt;$AC413),0),0)+5,""))</f>
        <v/>
      </c>
      <c r="AM413" s="96" t="str">
        <f>IF($AL413="","",INDEX('2_Review &amp; Audit'!$H:$H,$AL413))</f>
        <v/>
      </c>
      <c r="AN413" s="108" t="str">
        <f>IF($AL413="","",INDEX('2_Review &amp; Audit'!$I:$I,$AL413))</f>
        <v/>
      </c>
      <c r="AO413" s="96" t="str">
        <f>IF($AL413="","",MAX(0,INDEX('2_Review &amp; Audit'!$H:$H,$AL413)-SUMIFS($AP$7:AP412,$AL$7:AL412,$AL413)))</f>
        <v/>
      </c>
      <c r="AP413" s="96" t="str">
        <f>IF(OR($D413="",$AK413="",$AO413=""),"",MIN($AK413,$AO413))</f>
        <v/>
      </c>
      <c r="AQ413" s="117" t="str">
        <f>IF($AP413="","",$AP413*$G413)</f>
        <v/>
      </c>
      <c r="AR413" s="117" t="str">
        <f>IF($AL413="","",$H413-IF($P413="",0,$P413)-IF($Y413="",0,$Y413)-IF($AH413="",0,$AH413)-IF($AQ413="",0,$AQ413))</f>
        <v/>
      </c>
      <c r="AS413" s="117" t="str">
        <f t="shared" si="60"/>
        <v/>
      </c>
      <c r="AT413" s="96" t="str">
        <f t="shared" si="61"/>
        <v/>
      </c>
      <c r="AU413" s="96"/>
    </row>
    <row r="414" spans="1:47" ht="12.75" customHeight="1" x14ac:dyDescent="0.2">
      <c r="A414" s="96" t="str">
        <f>IFERROR(INDEX('2_Review &amp; Audit'!$F$6:$F$505,MATCH(ROW()-5,'2_Review &amp; Audit'!$AC$6:$AC$505,0)),"")</f>
        <v/>
      </c>
      <c r="B414" s="96" t="str">
        <f>IF($A414="","",INDEX('2_Review &amp; Audit'!$C$6:$C$505,MATCH(ROW()-5,'2_Review &amp; Audit'!$AC$6:$AC$505,0)))</f>
        <v/>
      </c>
      <c r="C414" s="96" t="str">
        <f>IF($A414="","",INDEX('2_Review &amp; Audit'!$D$6:$D$505,MATCH(ROW()-5,'2_Review &amp; Audit'!$AC$6:$AC$505,0)))</f>
        <v/>
      </c>
      <c r="D414" s="114" t="str">
        <f>IF($A414="","",INDEX('2_Review &amp; Audit'!$H$6:$H$505,MATCH(ROW()-5,'2_Review &amp; Audit'!$AC$6:$AC$505,0)))</f>
        <v/>
      </c>
      <c r="E414" s="108" t="str">
        <f>IF($A414="","",INDEX('2_Review &amp; Audit'!$M$6:$M$505,MATCH(ROW()-5,'2_Review &amp; Audit'!$AC$6:$AC$505,0)))</f>
        <v/>
      </c>
      <c r="F414" s="109" t="str">
        <f>IF($A414="","",IF(INDEX('2_Review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14" s="142" t="str">
        <f>IF(OR($A414="",$F414=0),"",ABS(INDEX('2_Review &amp; Audit'!$Q$6:$Q$505,MATCH(ROW()-5,'2_Review &amp; Audit'!$AC$6:$AC$505,0))/$F414))</f>
        <v/>
      </c>
      <c r="H414" s="142" t="str">
        <f>IF($A414="","",ABS(INDEX('2_Review &amp; Audit'!$Q$6:$Q$505,MATCH(ROW()-5,'2_Review &amp; Audit'!$AC$6:$AC$505,0))))</f>
        <v/>
      </c>
      <c r="I414" s="96" t="str">
        <f>IF($A414="","",INDEX('2_Review &amp; Audit'!$Y$6:$Y$505,MATCH(ROW()-5,'2_Review &amp; Audit'!$AC$6:$AC$505,0)))</f>
        <v/>
      </c>
      <c r="J414" s="110" t="str">
        <f>IF($A414="","",IFERROR(MATCH(ROW()-5,'2_Review &amp; Audit'!$AC$6:$AC$505,0)+5,""))</f>
        <v/>
      </c>
      <c r="K414" s="96" t="str" cm="1">
        <f t="array" ref="K414">IF($A414="","",IF($AU414&lt;&gt;"",IFERROR(MATCH($AU414,'2_Review &amp; Audit'!$H$6:$H$505,0)+5,""),IFERROR(MATCH(1,INDEX(('2_Review &amp; Audit'!$F$6:$F$505=$A414)*('2_Review &amp; Audit'!$I$6:$I$505&gt;=$E414-30)*('2_Review &amp; Audit'!$I$6:$I$505&lt;=$E414+30)*('2_Review &amp; Audit'!$R$6:$R$505&gt;0),0),0)+5,"")))</f>
        <v/>
      </c>
      <c r="L414" s="110" t="str" cm="1">
        <f t="array" ref="L414">IF($K414="","",INDEX('2_Review &amp; Audit'!$H:$H,$K414))</f>
        <v/>
      </c>
      <c r="M414" s="111" t="str">
        <f>IF($K414="","",INDEX('2_Review &amp; Audit'!$I:$I,$K414))</f>
        <v/>
      </c>
      <c r="N414" s="109" t="str" cm="1">
        <f t="array" ref="N414">IF($K414="","",MAX(0,INDEX('2_Review &amp; Audit'!$R:$R,$K414)-SUMIFS($O$7:O413,$K$7:K413,$K414)))</f>
        <v/>
      </c>
      <c r="O414" s="109" t="str">
        <f>IF(OR($K414="",$N414="",$F414=""),"",MIN($F414,$N414))</f>
        <v/>
      </c>
      <c r="P414" s="112" t="str">
        <f>IF($O414="","",$O414*$G414)</f>
        <v/>
      </c>
      <c r="Q414" s="112" t="str">
        <f>IF($M414="","",$H414-IF($P414="",0,$P414)-IF($Y414="",0,$Y414)-IF($AH414="",0,$AH414)-IF($AQ414="",0,$AQ414))</f>
        <v/>
      </c>
      <c r="R414" s="112" t="str">
        <f t="shared" si="57"/>
        <v/>
      </c>
      <c r="S414" s="96" t="str">
        <f>IF($M414="","",MAX(0,N($F414)-N($O414)))</f>
        <v/>
      </c>
      <c r="T414" s="96" t="str" cm="1">
        <f t="array" ref="T414">IF(OR($D414="",$S414="",N($S414)&lt;=0),"",IFERROR(MATCH(1,INDEX(('2_Review &amp; Audit'!$F$6:$F$505=$A414)*('2_Review &amp; Audit'!$I$6:$I$505&gt;=$E414-30)*('2_Review &amp; Audit'!$I$6:$I$505&lt;=$E414+30)*('2_Review &amp; Audit'!$R$6:$R$505&gt;0)*(ROW('2_Review &amp; Audit'!$R$6:$R$505)&gt;$K414),0),0)+5,""))</f>
        <v/>
      </c>
      <c r="U414" s="96" t="str" cm="1">
        <f t="array" ref="U414">IF($T414="","",INDEX('2_Review &amp; Audit'!$H:$H,$T414))</f>
        <v/>
      </c>
      <c r="V414" s="96" t="str">
        <f t="array" ref="V414">IF($T414="","",INDEX('2_Review &amp; Audit'!$I:$I,$T414))</f>
        <v/>
      </c>
      <c r="W414" s="96" t="str">
        <f t="array" ref="W414">IF($T414="","",MAX(0,INDEX('2_Review &amp; Audit'!$H:$H,$T414)-SUMIFS($X$7:X413,$T$7:T413,$T414)))</f>
        <v/>
      </c>
      <c r="X414" s="96" t="str">
        <f t="shared" si="54"/>
        <v/>
      </c>
      <c r="Y414" s="117" t="str">
        <f>IF($X414="","",$X414*$G414)</f>
        <v/>
      </c>
      <c r="Z414" s="117" t="str">
        <f>IF($T414="","",$H414-IF($P414="",0,$P414)-IF($Y414="",0,$Y414))</f>
        <v/>
      </c>
      <c r="AA414" s="117" t="str">
        <f t="shared" si="55"/>
        <v/>
      </c>
      <c r="AB414" s="96" t="str">
        <f t="shared" si="58"/>
        <v/>
      </c>
      <c r="AC414" s="96" t="str">
        <f>IF(OR($D414="",$AB414="",N($AB414)&lt;=0),"",IFERROR(MATCH(1,INDEX(('2_Review &amp; Audit'!$F$6:$F$505=$A414)*('2_Review &amp; Audit'!$I$6:$I$505&gt;=$E414-30)*('2_Review &amp; Audit'!$I$6:$I$505&lt;=$E414+30)*('2_Review &amp; Audit'!$R$6:$R$505&gt;0)*(ROW('2_Review &amp; Audit'!$R$6:$R$505)&gt;$T414),0),0)+5,""))</f>
        <v/>
      </c>
      <c r="AD414" s="96" t="str" cm="1">
        <f t="array" ref="AD414">IF($AC414="","",INDEX('2_Review &amp; Audit'!$H:$H,$AC414))</f>
        <v/>
      </c>
      <c r="AE414" s="96" t="str">
        <f>IF($AC414="","",INDEX('2_Review &amp; Audit'!$I:$I,$AC414))</f>
        <v/>
      </c>
      <c r="AF414" s="96" t="str">
        <f>IF($AC414="","",MAX(0,INDEX('2_Review &amp; Audit'!$H:$H,$AC414)-SUMIFS($AG$7:AG413,$AC$7:AC413,$AC414)))</f>
        <v/>
      </c>
      <c r="AG414" s="96" t="str">
        <f>IF(OR($D414="",$AB414="",$AF414=""),"",MIN($AB414,$AF414))</f>
        <v/>
      </c>
      <c r="AH414" s="117" t="str">
        <f>IF($AG414="","",$AG414*$G414)</f>
        <v/>
      </c>
      <c r="AI414" s="117" t="str">
        <f>IF($AC414="","",$H414-IF($P414="",0,$P414)-IF($Y414="",0,$Y414)-IF($AH414="",0,$AH414))</f>
        <v/>
      </c>
      <c r="AJ414" s="117" t="str">
        <f t="shared" si="56"/>
        <v/>
      </c>
      <c r="AK414" s="96" t="str">
        <f t="shared" si="59"/>
        <v/>
      </c>
      <c r="AL414" s="96" t="str" cm="1">
        <f t="array" ref="AL414">IF(OR($D414="",$AK414="",N($AK414)&lt;=0),"",IFERROR(MATCH(1,INDEX(('2_Review &amp; Audit'!$F$6:$F$505=$A414)*('2_Review &amp; Audit'!$I$6:$I$505&gt;=$E414-30)*('2_Review &amp; Audit'!$I$6:$I$505&lt;=$E414+30)*('2_Review &amp; Audit'!$R$6:$R$505&gt;0)*(ROW('2_Review &amp; Audit'!$R$6:$R$505)&gt;$AC414),0),0)+5,""))</f>
        <v/>
      </c>
      <c r="AM414" s="96" t="str">
        <f>IF($AL414="","",INDEX('2_Review &amp; Audit'!$H:$H,$AL414))</f>
        <v/>
      </c>
      <c r="AN414" s="108" t="str">
        <f>IF($AL414="","",INDEX('2_Review &amp; Audit'!$I:$I,$AL414))</f>
        <v/>
      </c>
      <c r="AO414" s="96" t="str">
        <f>IF($AL414="","",MAX(0,INDEX('2_Review &amp; Audit'!$H:$H,$AL414)-SUMIFS($AP$7:AP413,$AL$7:AL413,$AL414)))</f>
        <v/>
      </c>
      <c r="AP414" s="96" t="str">
        <f>IF(OR($D414="",$AK414="",$AO414=""),"",MIN($AK414,$AO414))</f>
        <v/>
      </c>
      <c r="AQ414" s="117" t="str">
        <f>IF($AP414="","",$AP414*$G414)</f>
        <v/>
      </c>
      <c r="AR414" s="117" t="str">
        <f>IF($AL414="","",$H414-IF($P414="",0,$P414)-IF($Y414="",0,$Y414)-IF($AH414="",0,$AH414)-IF($AQ414="",0,$AQ414))</f>
        <v/>
      </c>
      <c r="AS414" s="117" t="str">
        <f t="shared" si="60"/>
        <v/>
      </c>
      <c r="AT414" s="96" t="str">
        <f t="shared" si="61"/>
        <v/>
      </c>
      <c r="AU414" s="96"/>
    </row>
    <row r="415" spans="1:47" ht="12.75" customHeight="1" x14ac:dyDescent="0.2">
      <c r="A415" s="96" t="str">
        <f>IFERROR(INDEX('2_Review &amp; Audit'!$F$6:$F$505,MATCH(ROW()-5,'2_Review &amp; Audit'!$AC$6:$AC$505,0)),"")</f>
        <v/>
      </c>
      <c r="B415" s="96" t="str">
        <f>IF($A415="","",INDEX('2_Review &amp; Audit'!$C$6:$C$505,MATCH(ROW()-5,'2_Review &amp; Audit'!$AC$6:$AC$505,0)))</f>
        <v/>
      </c>
      <c r="C415" s="96" t="str">
        <f>IF($A415="","",INDEX('2_Review &amp; Audit'!$D$6:$D$505,MATCH(ROW()-5,'2_Review &amp; Audit'!$AC$6:$AC$505,0)))</f>
        <v/>
      </c>
      <c r="D415" s="114" t="str">
        <f>IF($A415="","",INDEX('2_Review &amp; Audit'!$H$6:$H$505,MATCH(ROW()-5,'2_Review &amp; Audit'!$AC$6:$AC$505,0)))</f>
        <v/>
      </c>
      <c r="E415" s="108" t="str">
        <f>IF($A415="","",INDEX('2_Review &amp; Audit'!$M$6:$M$505,MATCH(ROW()-5,'2_Review &amp; Audit'!$AC$6:$AC$505,0)))</f>
        <v/>
      </c>
      <c r="F415" s="109" t="str">
        <f>IF($A415="","",IF(INDEX('2_Review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15" s="142" t="str">
        <f>IF(OR($A415="",$F415=0),"",ABS(INDEX('2_Review &amp; Audit'!$Q$6:$Q$505,MATCH(ROW()-5,'2_Review &amp; Audit'!$AC$6:$AC$505,0))/$F415))</f>
        <v/>
      </c>
      <c r="H415" s="142" t="str">
        <f>IF($A415="","",ABS(INDEX('2_Review &amp; Audit'!$Q$6:$Q$505,MATCH(ROW()-5,'2_Review &amp; Audit'!$AC$6:$AC$505,0))))</f>
        <v/>
      </c>
      <c r="I415" s="96" t="str">
        <f>IF($A415="","",INDEX('2_Review &amp; Audit'!$Y$6:$Y$505,MATCH(ROW()-5,'2_Review &amp; Audit'!$AC$6:$AC$505,0)))</f>
        <v/>
      </c>
      <c r="J415" s="110" t="str">
        <f>IF($A415="","",IFERROR(MATCH(ROW()-5,'2_Review &amp; Audit'!$AC$6:$AC$505,0)+5,""))</f>
        <v/>
      </c>
      <c r="K415" s="96" t="str" cm="1">
        <f t="array" ref="K415">IF($A415="","",IF($AU415&lt;&gt;"",IFERROR(MATCH($AU415,'2_Review &amp; Audit'!$H$6:$H$505,0)+5,""),IFERROR(MATCH(1,INDEX(('2_Review &amp; Audit'!$F$6:$F$505=$A415)*('2_Review &amp; Audit'!$I$6:$I$505&gt;=$E415-30)*('2_Review &amp; Audit'!$I$6:$I$505&lt;=$E415+30)*('2_Review &amp; Audit'!$R$6:$R$505&gt;0),0),0)+5,"")))</f>
        <v/>
      </c>
      <c r="L415" s="110" t="str" cm="1">
        <f t="array" ref="L415">IF($K415="","",INDEX('2_Review &amp; Audit'!$H:$H,$K415))</f>
        <v/>
      </c>
      <c r="M415" s="111" t="str">
        <f>IF($K415="","",INDEX('2_Review &amp; Audit'!$I:$I,$K415))</f>
        <v/>
      </c>
      <c r="N415" s="109" t="str" cm="1">
        <f t="array" ref="N415">IF($K415="","",MAX(0,INDEX('2_Review &amp; Audit'!$R:$R,$K415)-SUMIFS($O$7:O414,$K$7:K414,$K415)))</f>
        <v/>
      </c>
      <c r="O415" s="109" t="str">
        <f>IF(OR($K415="",$N415="",$F415=""),"",MIN($F415,$N415))</f>
        <v/>
      </c>
      <c r="P415" s="112" t="str">
        <f>IF($O415="","",$O415*$G415)</f>
        <v/>
      </c>
      <c r="Q415" s="112" t="str">
        <f>IF($M415="","",$H415-IF($P415="",0,$P415)-IF($Y415="",0,$Y415)-IF($AH415="",0,$AH415)-IF($AQ415="",0,$AQ415))</f>
        <v/>
      </c>
      <c r="R415" s="112" t="str">
        <f t="shared" si="57"/>
        <v/>
      </c>
      <c r="S415" s="96" t="str">
        <f>IF($M415="","",MAX(0,N($F415)-N($O415)))</f>
        <v/>
      </c>
      <c r="T415" s="96" t="str" cm="1">
        <f t="array" ref="T415">IF(OR($D415="",$S415="",N($S415)&lt;=0),"",IFERROR(MATCH(1,INDEX(('2_Review &amp; Audit'!$F$6:$F$505=$A415)*('2_Review &amp; Audit'!$I$6:$I$505&gt;=$E415-30)*('2_Review &amp; Audit'!$I$6:$I$505&lt;=$E415+30)*('2_Review &amp; Audit'!$R$6:$R$505&gt;0)*(ROW('2_Review &amp; Audit'!$R$6:$R$505)&gt;$K415),0),0)+5,""))</f>
        <v/>
      </c>
      <c r="U415" s="96" t="str" cm="1">
        <f t="array" ref="U415">IF($T415="","",INDEX('2_Review &amp; Audit'!$H:$H,$T415))</f>
        <v/>
      </c>
      <c r="V415" s="96" t="str">
        <f t="array" ref="V415">IF($T415="","",INDEX('2_Review &amp; Audit'!$I:$I,$T415))</f>
        <v/>
      </c>
      <c r="W415" s="96" t="str">
        <f t="array" ref="W415">IF($T415="","",MAX(0,INDEX('2_Review &amp; Audit'!$H:$H,$T415)-SUMIFS($X$7:X414,$T$7:T414,$T415)))</f>
        <v/>
      </c>
      <c r="X415" s="96" t="str">
        <f t="shared" si="54"/>
        <v/>
      </c>
      <c r="Y415" s="117" t="str">
        <f>IF($X415="","",$X415*$G415)</f>
        <v/>
      </c>
      <c r="Z415" s="117" t="str">
        <f>IF($T415="","",$H415-IF($P415="",0,$P415)-IF($Y415="",0,$Y415))</f>
        <v/>
      </c>
      <c r="AA415" s="117" t="str">
        <f t="shared" si="55"/>
        <v/>
      </c>
      <c r="AB415" s="96" t="str">
        <f t="shared" si="58"/>
        <v/>
      </c>
      <c r="AC415" s="96" t="str">
        <f>IF(OR($D415="",$AB415="",N($AB415)&lt;=0),"",IFERROR(MATCH(1,INDEX(('2_Review &amp; Audit'!$F$6:$F$505=$A415)*('2_Review &amp; Audit'!$I$6:$I$505&gt;=$E415-30)*('2_Review &amp; Audit'!$I$6:$I$505&lt;=$E415+30)*('2_Review &amp; Audit'!$R$6:$R$505&gt;0)*(ROW('2_Review &amp; Audit'!$R$6:$R$505)&gt;$T415),0),0)+5,""))</f>
        <v/>
      </c>
      <c r="AD415" s="96" t="str" cm="1">
        <f t="array" ref="AD415">IF($AC415="","",INDEX('2_Review &amp; Audit'!$H:$H,$AC415))</f>
        <v/>
      </c>
      <c r="AE415" s="96" t="str">
        <f>IF($AC415="","",INDEX('2_Review &amp; Audit'!$I:$I,$AC415))</f>
        <v/>
      </c>
      <c r="AF415" s="96" t="str">
        <f>IF($AC415="","",MAX(0,INDEX('2_Review &amp; Audit'!$H:$H,$AC415)-SUMIFS($AG$7:AG414,$AC$7:AC414,$AC415)))</f>
        <v/>
      </c>
      <c r="AG415" s="96" t="str">
        <f>IF(OR($D415="",$AB415="",$AF415=""),"",MIN($AB415,$AF415))</f>
        <v/>
      </c>
      <c r="AH415" s="117" t="str">
        <f>IF($AG415="","",$AG415*$G415)</f>
        <v/>
      </c>
      <c r="AI415" s="117" t="str">
        <f>IF($AC415="","",$H415-IF($P415="",0,$P415)-IF($Y415="",0,$Y415)-IF($AH415="",0,$AH415))</f>
        <v/>
      </c>
      <c r="AJ415" s="117" t="str">
        <f t="shared" si="56"/>
        <v/>
      </c>
      <c r="AK415" s="96" t="str">
        <f t="shared" si="59"/>
        <v/>
      </c>
      <c r="AL415" s="96" t="str" cm="1">
        <f t="array" ref="AL415">IF(OR($D415="",$AK415="",N($AK415)&lt;=0),"",IFERROR(MATCH(1,INDEX(('2_Review &amp; Audit'!$F$6:$F$505=$A415)*('2_Review &amp; Audit'!$I$6:$I$505&gt;=$E415-30)*('2_Review &amp; Audit'!$I$6:$I$505&lt;=$E415+30)*('2_Review &amp; Audit'!$R$6:$R$505&gt;0)*(ROW('2_Review &amp; Audit'!$R$6:$R$505)&gt;$AC415),0),0)+5,""))</f>
        <v/>
      </c>
      <c r="AM415" s="96" t="str">
        <f>IF($AL415="","",INDEX('2_Review &amp; Audit'!$H:$H,$AL415))</f>
        <v/>
      </c>
      <c r="AN415" s="108" t="str">
        <f>IF($AL415="","",INDEX('2_Review &amp; Audit'!$I:$I,$AL415))</f>
        <v/>
      </c>
      <c r="AO415" s="96" t="str">
        <f>IF($AL415="","",MAX(0,INDEX('2_Review &amp; Audit'!$H:$H,$AL415)-SUMIFS($AP$7:AP414,$AL$7:AL414,$AL415)))</f>
        <v/>
      </c>
      <c r="AP415" s="96" t="str">
        <f>IF(OR($D415="",$AK415="",$AO415=""),"",MIN($AK415,$AO415))</f>
        <v/>
      </c>
      <c r="AQ415" s="117" t="str">
        <f>IF($AP415="","",$AP415*$G415)</f>
        <v/>
      </c>
      <c r="AR415" s="117" t="str">
        <f>IF($AL415="","",$H415-IF($P415="",0,$P415)-IF($Y415="",0,$Y415)-IF($AH415="",0,$AH415)-IF($AQ415="",0,$AQ415))</f>
        <v/>
      </c>
      <c r="AS415" s="117" t="str">
        <f t="shared" si="60"/>
        <v/>
      </c>
      <c r="AT415" s="96" t="str">
        <f t="shared" si="61"/>
        <v/>
      </c>
      <c r="AU415" s="96"/>
    </row>
    <row r="416" spans="1:47" ht="12.75" customHeight="1" x14ac:dyDescent="0.2">
      <c r="A416" s="96" t="str">
        <f>IFERROR(INDEX('2_Review &amp; Audit'!$F$6:$F$505,MATCH(ROW()-5,'2_Review &amp; Audit'!$AC$6:$AC$505,0)),"")</f>
        <v/>
      </c>
      <c r="B416" s="96" t="str">
        <f>IF($A416="","",INDEX('2_Review &amp; Audit'!$C$6:$C$505,MATCH(ROW()-5,'2_Review &amp; Audit'!$AC$6:$AC$505,0)))</f>
        <v/>
      </c>
      <c r="C416" s="96" t="str">
        <f>IF($A416="","",INDEX('2_Review &amp; Audit'!$D$6:$D$505,MATCH(ROW()-5,'2_Review &amp; Audit'!$AC$6:$AC$505,0)))</f>
        <v/>
      </c>
      <c r="D416" s="114" t="str">
        <f>IF($A416="","",INDEX('2_Review &amp; Audit'!$H$6:$H$505,MATCH(ROW()-5,'2_Review &amp; Audit'!$AC$6:$AC$505,0)))</f>
        <v/>
      </c>
      <c r="E416" s="108" t="str">
        <f>IF($A416="","",INDEX('2_Review &amp; Audit'!$M$6:$M$505,MATCH(ROW()-5,'2_Review &amp; Audit'!$AC$6:$AC$505,0)))</f>
        <v/>
      </c>
      <c r="F416" s="109" t="str">
        <f>IF($A416="","",IF(INDEX('2_Review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16" s="142" t="str">
        <f>IF(OR($A416="",$F416=0),"",ABS(INDEX('2_Review &amp; Audit'!$Q$6:$Q$505,MATCH(ROW()-5,'2_Review &amp; Audit'!$AC$6:$AC$505,0))/$F416))</f>
        <v/>
      </c>
      <c r="H416" s="142" t="str">
        <f>IF($A416="","",ABS(INDEX('2_Review &amp; Audit'!$Q$6:$Q$505,MATCH(ROW()-5,'2_Review &amp; Audit'!$AC$6:$AC$505,0))))</f>
        <v/>
      </c>
      <c r="I416" s="96" t="str">
        <f>IF($A416="","",INDEX('2_Review &amp; Audit'!$Y$6:$Y$505,MATCH(ROW()-5,'2_Review &amp; Audit'!$AC$6:$AC$505,0)))</f>
        <v/>
      </c>
      <c r="J416" s="110" t="str">
        <f>IF($A416="","",IFERROR(MATCH(ROW()-5,'2_Review &amp; Audit'!$AC$6:$AC$505,0)+5,""))</f>
        <v/>
      </c>
      <c r="K416" s="96" t="str" cm="1">
        <f t="array" ref="K416">IF($A416="","",IF($AU416&lt;&gt;"",IFERROR(MATCH($AU416,'2_Review &amp; Audit'!$H$6:$H$505,0)+5,""),IFERROR(MATCH(1,INDEX(('2_Review &amp; Audit'!$F$6:$F$505=$A416)*('2_Review &amp; Audit'!$I$6:$I$505&gt;=$E416-30)*('2_Review &amp; Audit'!$I$6:$I$505&lt;=$E416+30)*('2_Review &amp; Audit'!$R$6:$R$505&gt;0),0),0)+5,"")))</f>
        <v/>
      </c>
      <c r="L416" s="110" t="str" cm="1">
        <f t="array" ref="L416">IF($K416="","",INDEX('2_Review &amp; Audit'!$H:$H,$K416))</f>
        <v/>
      </c>
      <c r="M416" s="111" t="str">
        <f>IF($K416="","",INDEX('2_Review &amp; Audit'!$I:$I,$K416))</f>
        <v/>
      </c>
      <c r="N416" s="109" t="str" cm="1">
        <f t="array" ref="N416">IF($K416="","",MAX(0,INDEX('2_Review &amp; Audit'!$R:$R,$K416)-SUMIFS($O$7:O415,$K$7:K415,$K416)))</f>
        <v/>
      </c>
      <c r="O416" s="109" t="str">
        <f>IF(OR($K416="",$N416="",$F416=""),"",MIN($F416,$N416))</f>
        <v/>
      </c>
      <c r="P416" s="112" t="str">
        <f>IF($O416="","",$O416*$G416)</f>
        <v/>
      </c>
      <c r="Q416" s="112" t="str">
        <f>IF($M416="","",$H416-IF($P416="",0,$P416)-IF($Y416="",0,$Y416)-IF($AH416="",0,$AH416)-IF($AQ416="",0,$AQ416))</f>
        <v/>
      </c>
      <c r="R416" s="112" t="str">
        <f t="shared" si="57"/>
        <v/>
      </c>
      <c r="S416" s="96" t="str">
        <f>IF($M416="","",MAX(0,N($F416)-N($O416)))</f>
        <v/>
      </c>
      <c r="T416" s="96" t="str" cm="1">
        <f t="array" ref="T416">IF(OR($D416="",$S416="",N($S416)&lt;=0),"",IFERROR(MATCH(1,INDEX(('2_Review &amp; Audit'!$F$6:$F$505=$A416)*('2_Review &amp; Audit'!$I$6:$I$505&gt;=$E416-30)*('2_Review &amp; Audit'!$I$6:$I$505&lt;=$E416+30)*('2_Review &amp; Audit'!$R$6:$R$505&gt;0)*(ROW('2_Review &amp; Audit'!$R$6:$R$505)&gt;$K416),0),0)+5,""))</f>
        <v/>
      </c>
      <c r="U416" s="96" t="str" cm="1">
        <f t="array" ref="U416">IF($T416="","",INDEX('2_Review &amp; Audit'!$H:$H,$T416))</f>
        <v/>
      </c>
      <c r="V416" s="96" t="str">
        <f t="array" ref="V416">IF($T416="","",INDEX('2_Review &amp; Audit'!$I:$I,$T416))</f>
        <v/>
      </c>
      <c r="W416" s="96" t="str">
        <f t="array" ref="W416">IF($T416="","",MAX(0,INDEX('2_Review &amp; Audit'!$H:$H,$T416)-SUMIFS($X$7:X415,$T$7:T415,$T416)))</f>
        <v/>
      </c>
      <c r="X416" s="96" t="str">
        <f t="shared" si="54"/>
        <v/>
      </c>
      <c r="Y416" s="117" t="str">
        <f>IF($X416="","",$X416*$G416)</f>
        <v/>
      </c>
      <c r="Z416" s="117" t="str">
        <f>IF($T416="","",$H416-IF($P416="",0,$P416)-IF($Y416="",0,$Y416))</f>
        <v/>
      </c>
      <c r="AA416" s="117" t="str">
        <f t="shared" si="55"/>
        <v/>
      </c>
      <c r="AB416" s="96" t="str">
        <f t="shared" si="58"/>
        <v/>
      </c>
      <c r="AC416" s="96" t="str">
        <f>IF(OR($D416="",$AB416="",N($AB416)&lt;=0),"",IFERROR(MATCH(1,INDEX(('2_Review &amp; Audit'!$F$6:$F$505=$A416)*('2_Review &amp; Audit'!$I$6:$I$505&gt;=$E416-30)*('2_Review &amp; Audit'!$I$6:$I$505&lt;=$E416+30)*('2_Review &amp; Audit'!$R$6:$R$505&gt;0)*(ROW('2_Review &amp; Audit'!$R$6:$R$505)&gt;$T416),0),0)+5,""))</f>
        <v/>
      </c>
      <c r="AD416" s="96" t="str" cm="1">
        <f t="array" ref="AD416">IF($AC416="","",INDEX('2_Review &amp; Audit'!$H:$H,$AC416))</f>
        <v/>
      </c>
      <c r="AE416" s="96" t="str">
        <f>IF($AC416="","",INDEX('2_Review &amp; Audit'!$I:$I,$AC416))</f>
        <v/>
      </c>
      <c r="AF416" s="96" t="str">
        <f>IF($AC416="","",MAX(0,INDEX('2_Review &amp; Audit'!$H:$H,$AC416)-SUMIFS($AG$7:AG415,$AC$7:AC415,$AC416)))</f>
        <v/>
      </c>
      <c r="AG416" s="96" t="str">
        <f>IF(OR($D416="",$AB416="",$AF416=""),"",MIN($AB416,$AF416))</f>
        <v/>
      </c>
      <c r="AH416" s="117" t="str">
        <f>IF($AG416="","",$AG416*$G416)</f>
        <v/>
      </c>
      <c r="AI416" s="117" t="str">
        <f>IF($AC416="","",$H416-IF($P416="",0,$P416)-IF($Y416="",0,$Y416)-IF($AH416="",0,$AH416))</f>
        <v/>
      </c>
      <c r="AJ416" s="117" t="str">
        <f t="shared" si="56"/>
        <v/>
      </c>
      <c r="AK416" s="96" t="str">
        <f t="shared" si="59"/>
        <v/>
      </c>
      <c r="AL416" s="96" t="str" cm="1">
        <f t="array" ref="AL416">IF(OR($D416="",$AK416="",N($AK416)&lt;=0),"",IFERROR(MATCH(1,INDEX(('2_Review &amp; Audit'!$F$6:$F$505=$A416)*('2_Review &amp; Audit'!$I$6:$I$505&gt;=$E416-30)*('2_Review &amp; Audit'!$I$6:$I$505&lt;=$E416+30)*('2_Review &amp; Audit'!$R$6:$R$505&gt;0)*(ROW('2_Review &amp; Audit'!$R$6:$R$505)&gt;$AC416),0),0)+5,""))</f>
        <v/>
      </c>
      <c r="AM416" s="96" t="str">
        <f>IF($AL416="","",INDEX('2_Review &amp; Audit'!$H:$H,$AL416))</f>
        <v/>
      </c>
      <c r="AN416" s="108" t="str">
        <f>IF($AL416="","",INDEX('2_Review &amp; Audit'!$I:$I,$AL416))</f>
        <v/>
      </c>
      <c r="AO416" s="96" t="str">
        <f>IF($AL416="","",MAX(0,INDEX('2_Review &amp; Audit'!$H:$H,$AL416)-SUMIFS($AP$7:AP415,$AL$7:AL415,$AL416)))</f>
        <v/>
      </c>
      <c r="AP416" s="96" t="str">
        <f>IF(OR($D416="",$AK416="",$AO416=""),"",MIN($AK416,$AO416))</f>
        <v/>
      </c>
      <c r="AQ416" s="117" t="str">
        <f>IF($AP416="","",$AP416*$G416)</f>
        <v/>
      </c>
      <c r="AR416" s="117" t="str">
        <f>IF($AL416="","",$H416-IF($P416="",0,$P416)-IF($Y416="",0,$Y416)-IF($AH416="",0,$AH416)-IF($AQ416="",0,$AQ416))</f>
        <v/>
      </c>
      <c r="AS416" s="117" t="str">
        <f t="shared" si="60"/>
        <v/>
      </c>
      <c r="AT416" s="96" t="str">
        <f t="shared" si="61"/>
        <v/>
      </c>
      <c r="AU416" s="96"/>
    </row>
    <row r="417" spans="1:47" ht="12.75" customHeight="1" x14ac:dyDescent="0.2">
      <c r="A417" s="96" t="str">
        <f>IFERROR(INDEX('2_Review &amp; Audit'!$F$6:$F$505,MATCH(ROW()-5,'2_Review &amp; Audit'!$AC$6:$AC$505,0)),"")</f>
        <v/>
      </c>
      <c r="B417" s="96" t="str">
        <f>IF($A417="","",INDEX('2_Review &amp; Audit'!$C$6:$C$505,MATCH(ROW()-5,'2_Review &amp; Audit'!$AC$6:$AC$505,0)))</f>
        <v/>
      </c>
      <c r="C417" s="96" t="str">
        <f>IF($A417="","",INDEX('2_Review &amp; Audit'!$D$6:$D$505,MATCH(ROW()-5,'2_Review &amp; Audit'!$AC$6:$AC$505,0)))</f>
        <v/>
      </c>
      <c r="D417" s="114" t="str">
        <f>IF($A417="","",INDEX('2_Review &amp; Audit'!$H$6:$H$505,MATCH(ROW()-5,'2_Review &amp; Audit'!$AC$6:$AC$505,0)))</f>
        <v/>
      </c>
      <c r="E417" s="108" t="str">
        <f>IF($A417="","",INDEX('2_Review &amp; Audit'!$M$6:$M$505,MATCH(ROW()-5,'2_Review &amp; Audit'!$AC$6:$AC$505,0)))</f>
        <v/>
      </c>
      <c r="F417" s="109" t="str">
        <f>IF($A417="","",IF(INDEX('2_Review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17" s="142" t="str">
        <f>IF(OR($A417="",$F417=0),"",ABS(INDEX('2_Review &amp; Audit'!$Q$6:$Q$505,MATCH(ROW()-5,'2_Review &amp; Audit'!$AC$6:$AC$505,0))/$F417))</f>
        <v/>
      </c>
      <c r="H417" s="142" t="str">
        <f>IF($A417="","",ABS(INDEX('2_Review &amp; Audit'!$Q$6:$Q$505,MATCH(ROW()-5,'2_Review &amp; Audit'!$AC$6:$AC$505,0))))</f>
        <v/>
      </c>
      <c r="I417" s="96" t="str">
        <f>IF($A417="","",INDEX('2_Review &amp; Audit'!$Y$6:$Y$505,MATCH(ROW()-5,'2_Review &amp; Audit'!$AC$6:$AC$505,0)))</f>
        <v/>
      </c>
      <c r="J417" s="110" t="str">
        <f>IF($A417="","",IFERROR(MATCH(ROW()-5,'2_Review &amp; Audit'!$AC$6:$AC$505,0)+5,""))</f>
        <v/>
      </c>
      <c r="K417" s="96" t="str" cm="1">
        <f t="array" ref="K417">IF($A417="","",IF($AU417&lt;&gt;"",IFERROR(MATCH($AU417,'2_Review &amp; Audit'!$H$6:$H$505,0)+5,""),IFERROR(MATCH(1,INDEX(('2_Review &amp; Audit'!$F$6:$F$505=$A417)*('2_Review &amp; Audit'!$I$6:$I$505&gt;=$E417-30)*('2_Review &amp; Audit'!$I$6:$I$505&lt;=$E417+30)*('2_Review &amp; Audit'!$R$6:$R$505&gt;0),0),0)+5,"")))</f>
        <v/>
      </c>
      <c r="L417" s="110" t="str" cm="1">
        <f t="array" ref="L417">IF($K417="","",INDEX('2_Review &amp; Audit'!$H:$H,$K417))</f>
        <v/>
      </c>
      <c r="M417" s="111" t="str">
        <f>IF($K417="","",INDEX('2_Review &amp; Audit'!$I:$I,$K417))</f>
        <v/>
      </c>
      <c r="N417" s="109" t="str" cm="1">
        <f t="array" ref="N417">IF($K417="","",MAX(0,INDEX('2_Review &amp; Audit'!$R:$R,$K417)-SUMIFS($O$7:O416,$K$7:K416,$K417)))</f>
        <v/>
      </c>
      <c r="O417" s="109" t="str">
        <f>IF(OR($K417="",$N417="",$F417=""),"",MIN($F417,$N417))</f>
        <v/>
      </c>
      <c r="P417" s="112" t="str">
        <f>IF($O417="","",$O417*$G417)</f>
        <v/>
      </c>
      <c r="Q417" s="112" t="str">
        <f>IF($M417="","",$H417-IF($P417="",0,$P417)-IF($Y417="",0,$Y417)-IF($AH417="",0,$AH417)-IF($AQ417="",0,$AQ417))</f>
        <v/>
      </c>
      <c r="R417" s="112" t="str">
        <f t="shared" si="57"/>
        <v/>
      </c>
      <c r="S417" s="96" t="str">
        <f>IF($M417="","",MAX(0,N($F417)-N($O417)))</f>
        <v/>
      </c>
      <c r="T417" s="96" t="str" cm="1">
        <f t="array" ref="T417">IF(OR($D417="",$S417="",N($S417)&lt;=0),"",IFERROR(MATCH(1,INDEX(('2_Review &amp; Audit'!$F$6:$F$505=$A417)*('2_Review &amp; Audit'!$I$6:$I$505&gt;=$E417-30)*('2_Review &amp; Audit'!$I$6:$I$505&lt;=$E417+30)*('2_Review &amp; Audit'!$R$6:$R$505&gt;0)*(ROW('2_Review &amp; Audit'!$R$6:$R$505)&gt;$K417),0),0)+5,""))</f>
        <v/>
      </c>
      <c r="U417" s="96" t="str" cm="1">
        <f t="array" ref="U417">IF($T417="","",INDEX('2_Review &amp; Audit'!$H:$H,$T417))</f>
        <v/>
      </c>
      <c r="V417" s="96" t="str">
        <f t="array" ref="V417">IF($T417="","",INDEX('2_Review &amp; Audit'!$I:$I,$T417))</f>
        <v/>
      </c>
      <c r="W417" s="96" t="str">
        <f t="array" ref="W417">IF($T417="","",MAX(0,INDEX('2_Review &amp; Audit'!$H:$H,$T417)-SUMIFS($X$7:X416,$T$7:T416,$T417)))</f>
        <v/>
      </c>
      <c r="X417" s="96" t="str">
        <f t="shared" si="54"/>
        <v/>
      </c>
      <c r="Y417" s="117" t="str">
        <f>IF($X417="","",$X417*$G417)</f>
        <v/>
      </c>
      <c r="Z417" s="117" t="str">
        <f>IF($T417="","",$H417-IF($P417="",0,$P417)-IF($Y417="",0,$Y417))</f>
        <v/>
      </c>
      <c r="AA417" s="117" t="str">
        <f t="shared" si="55"/>
        <v/>
      </c>
      <c r="AB417" s="96" t="str">
        <f t="shared" si="58"/>
        <v/>
      </c>
      <c r="AC417" s="96" t="str">
        <f>IF(OR($D417="",$AB417="",N($AB417)&lt;=0),"",IFERROR(MATCH(1,INDEX(('2_Review &amp; Audit'!$F$6:$F$505=$A417)*('2_Review &amp; Audit'!$I$6:$I$505&gt;=$E417-30)*('2_Review &amp; Audit'!$I$6:$I$505&lt;=$E417+30)*('2_Review &amp; Audit'!$R$6:$R$505&gt;0)*(ROW('2_Review &amp; Audit'!$R$6:$R$505)&gt;$T417),0),0)+5,""))</f>
        <v/>
      </c>
      <c r="AD417" s="96" t="str" cm="1">
        <f t="array" ref="AD417">IF($AC417="","",INDEX('2_Review &amp; Audit'!$H:$H,$AC417))</f>
        <v/>
      </c>
      <c r="AE417" s="96" t="str">
        <f>IF($AC417="","",INDEX('2_Review &amp; Audit'!$I:$I,$AC417))</f>
        <v/>
      </c>
      <c r="AF417" s="96" t="str">
        <f>IF($AC417="","",MAX(0,INDEX('2_Review &amp; Audit'!$H:$H,$AC417)-SUMIFS($AG$7:AG416,$AC$7:AC416,$AC417)))</f>
        <v/>
      </c>
      <c r="AG417" s="96" t="str">
        <f>IF(OR($D417="",$AB417="",$AF417=""),"",MIN($AB417,$AF417))</f>
        <v/>
      </c>
      <c r="AH417" s="117" t="str">
        <f>IF($AG417="","",$AG417*$G417)</f>
        <v/>
      </c>
      <c r="AI417" s="117" t="str">
        <f>IF($AC417="","",$H417-IF($P417="",0,$P417)-IF($Y417="",0,$Y417)-IF($AH417="",0,$AH417))</f>
        <v/>
      </c>
      <c r="AJ417" s="117" t="str">
        <f t="shared" si="56"/>
        <v/>
      </c>
      <c r="AK417" s="96" t="str">
        <f t="shared" si="59"/>
        <v/>
      </c>
      <c r="AL417" s="96" t="str" cm="1">
        <f t="array" ref="AL417">IF(OR($D417="",$AK417="",N($AK417)&lt;=0),"",IFERROR(MATCH(1,INDEX(('2_Review &amp; Audit'!$F$6:$F$505=$A417)*('2_Review &amp; Audit'!$I$6:$I$505&gt;=$E417-30)*('2_Review &amp; Audit'!$I$6:$I$505&lt;=$E417+30)*('2_Review &amp; Audit'!$R$6:$R$505&gt;0)*(ROW('2_Review &amp; Audit'!$R$6:$R$505)&gt;$AC417),0),0)+5,""))</f>
        <v/>
      </c>
      <c r="AM417" s="96" t="str">
        <f>IF($AL417="","",INDEX('2_Review &amp; Audit'!$H:$H,$AL417))</f>
        <v/>
      </c>
      <c r="AN417" s="108" t="str">
        <f>IF($AL417="","",INDEX('2_Review &amp; Audit'!$I:$I,$AL417))</f>
        <v/>
      </c>
      <c r="AO417" s="96" t="str">
        <f>IF($AL417="","",MAX(0,INDEX('2_Review &amp; Audit'!$H:$H,$AL417)-SUMIFS($AP$7:AP416,$AL$7:AL416,$AL417)))</f>
        <v/>
      </c>
      <c r="AP417" s="96" t="str">
        <f>IF(OR($D417="",$AK417="",$AO417=""),"",MIN($AK417,$AO417))</f>
        <v/>
      </c>
      <c r="AQ417" s="117" t="str">
        <f>IF($AP417="","",$AP417*$G417)</f>
        <v/>
      </c>
      <c r="AR417" s="117" t="str">
        <f>IF($AL417="","",$H417-IF($P417="",0,$P417)-IF($Y417="",0,$Y417)-IF($AH417="",0,$AH417)-IF($AQ417="",0,$AQ417))</f>
        <v/>
      </c>
      <c r="AS417" s="117" t="str">
        <f t="shared" si="60"/>
        <v/>
      </c>
      <c r="AT417" s="96" t="str">
        <f t="shared" si="61"/>
        <v/>
      </c>
      <c r="AU417" s="96"/>
    </row>
    <row r="418" spans="1:47" ht="12.75" customHeight="1" x14ac:dyDescent="0.2">
      <c r="A418" s="96" t="str">
        <f>IFERROR(INDEX('2_Review &amp; Audit'!$F$6:$F$505,MATCH(ROW()-5,'2_Review &amp; Audit'!$AC$6:$AC$505,0)),"")</f>
        <v/>
      </c>
      <c r="B418" s="96" t="str">
        <f>IF($A418="","",INDEX('2_Review &amp; Audit'!$C$6:$C$505,MATCH(ROW()-5,'2_Review &amp; Audit'!$AC$6:$AC$505,0)))</f>
        <v/>
      </c>
      <c r="C418" s="96" t="str">
        <f>IF($A418="","",INDEX('2_Review &amp; Audit'!$D$6:$D$505,MATCH(ROW()-5,'2_Review &amp; Audit'!$AC$6:$AC$505,0)))</f>
        <v/>
      </c>
      <c r="D418" s="114" t="str">
        <f>IF($A418="","",INDEX('2_Review &amp; Audit'!$H$6:$H$505,MATCH(ROW()-5,'2_Review &amp; Audit'!$AC$6:$AC$505,0)))</f>
        <v/>
      </c>
      <c r="E418" s="108" t="str">
        <f>IF($A418="","",INDEX('2_Review &amp; Audit'!$M$6:$M$505,MATCH(ROW()-5,'2_Review &amp; Audit'!$AC$6:$AC$505,0)))</f>
        <v/>
      </c>
      <c r="F418" s="109" t="str">
        <f>IF($A418="","",IF(INDEX('2_Review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18" s="142" t="str">
        <f>IF(OR($A418="",$F418=0),"",ABS(INDEX('2_Review &amp; Audit'!$Q$6:$Q$505,MATCH(ROW()-5,'2_Review &amp; Audit'!$AC$6:$AC$505,0))/$F418))</f>
        <v/>
      </c>
      <c r="H418" s="142" t="str">
        <f>IF($A418="","",ABS(INDEX('2_Review &amp; Audit'!$Q$6:$Q$505,MATCH(ROW()-5,'2_Review &amp; Audit'!$AC$6:$AC$505,0))))</f>
        <v/>
      </c>
      <c r="I418" s="96" t="str">
        <f>IF($A418="","",INDEX('2_Review &amp; Audit'!$Y$6:$Y$505,MATCH(ROW()-5,'2_Review &amp; Audit'!$AC$6:$AC$505,0)))</f>
        <v/>
      </c>
      <c r="J418" s="110" t="str">
        <f>IF($A418="","",IFERROR(MATCH(ROW()-5,'2_Review &amp; Audit'!$AC$6:$AC$505,0)+5,""))</f>
        <v/>
      </c>
      <c r="K418" s="96" t="str" cm="1">
        <f t="array" ref="K418">IF($A418="","",IF($AU418&lt;&gt;"",IFERROR(MATCH($AU418,'2_Review &amp; Audit'!$H$6:$H$505,0)+5,""),IFERROR(MATCH(1,INDEX(('2_Review &amp; Audit'!$F$6:$F$505=$A418)*('2_Review &amp; Audit'!$I$6:$I$505&gt;=$E418-30)*('2_Review &amp; Audit'!$I$6:$I$505&lt;=$E418+30)*('2_Review &amp; Audit'!$R$6:$R$505&gt;0),0),0)+5,"")))</f>
        <v/>
      </c>
      <c r="L418" s="110" t="str" cm="1">
        <f t="array" ref="L418">IF($K418="","",INDEX('2_Review &amp; Audit'!$H:$H,$K418))</f>
        <v/>
      </c>
      <c r="M418" s="111" t="str">
        <f>IF($K418="","",INDEX('2_Review &amp; Audit'!$I:$I,$K418))</f>
        <v/>
      </c>
      <c r="N418" s="109" t="str" cm="1">
        <f t="array" ref="N418">IF($K418="","",MAX(0,INDEX('2_Review &amp; Audit'!$R:$R,$K418)-SUMIFS($O$7:O417,$K$7:K417,$K418)))</f>
        <v/>
      </c>
      <c r="O418" s="109" t="str">
        <f>IF(OR($K418="",$N418="",$F418=""),"",MIN($F418,$N418))</f>
        <v/>
      </c>
      <c r="P418" s="112" t="str">
        <f>IF($O418="","",$O418*$G418)</f>
        <v/>
      </c>
      <c r="Q418" s="112" t="str">
        <f>IF($M418="","",$H418-IF($P418="",0,$P418)-IF($Y418="",0,$Y418)-IF($AH418="",0,$AH418)-IF($AQ418="",0,$AQ418))</f>
        <v/>
      </c>
      <c r="R418" s="112" t="str">
        <f t="shared" si="57"/>
        <v/>
      </c>
      <c r="S418" s="96" t="str">
        <f>IF($M418="","",MAX(0,N($F418)-N($O418)))</f>
        <v/>
      </c>
      <c r="T418" s="96" t="str" cm="1">
        <f t="array" ref="T418">IF(OR($D418="",$S418="",N($S418)&lt;=0),"",IFERROR(MATCH(1,INDEX(('2_Review &amp; Audit'!$F$6:$F$505=$A418)*('2_Review &amp; Audit'!$I$6:$I$505&gt;=$E418-30)*('2_Review &amp; Audit'!$I$6:$I$505&lt;=$E418+30)*('2_Review &amp; Audit'!$R$6:$R$505&gt;0)*(ROW('2_Review &amp; Audit'!$R$6:$R$505)&gt;$K418),0),0)+5,""))</f>
        <v/>
      </c>
      <c r="U418" s="96" t="str" cm="1">
        <f t="array" ref="U418">IF($T418="","",INDEX('2_Review &amp; Audit'!$H:$H,$T418))</f>
        <v/>
      </c>
      <c r="V418" s="96" t="str">
        <f t="array" ref="V418">IF($T418="","",INDEX('2_Review &amp; Audit'!$I:$I,$T418))</f>
        <v/>
      </c>
      <c r="W418" s="96" t="str">
        <f t="array" ref="W418">IF($T418="","",MAX(0,INDEX('2_Review &amp; Audit'!$H:$H,$T418)-SUMIFS($X$7:X417,$T$7:T417,$T418)))</f>
        <v/>
      </c>
      <c r="X418" s="96" t="str">
        <f t="shared" si="54"/>
        <v/>
      </c>
      <c r="Y418" s="117" t="str">
        <f>IF($X418="","",$X418*$G418)</f>
        <v/>
      </c>
      <c r="Z418" s="117" t="str">
        <f>IF($T418="","",$H418-IF($P418="",0,$P418)-IF($Y418="",0,$Y418))</f>
        <v/>
      </c>
      <c r="AA418" s="117" t="str">
        <f t="shared" si="55"/>
        <v/>
      </c>
      <c r="AB418" s="96" t="str">
        <f t="shared" si="58"/>
        <v/>
      </c>
      <c r="AC418" s="96" t="str">
        <f>IF(OR($D418="",$AB418="",N($AB418)&lt;=0),"",IFERROR(MATCH(1,INDEX(('2_Review &amp; Audit'!$F$6:$F$505=$A418)*('2_Review &amp; Audit'!$I$6:$I$505&gt;=$E418-30)*('2_Review &amp; Audit'!$I$6:$I$505&lt;=$E418+30)*('2_Review &amp; Audit'!$R$6:$R$505&gt;0)*(ROW('2_Review &amp; Audit'!$R$6:$R$505)&gt;$T418),0),0)+5,""))</f>
        <v/>
      </c>
      <c r="AD418" s="96" t="str" cm="1">
        <f t="array" ref="AD418">IF($AC418="","",INDEX('2_Review &amp; Audit'!$H:$H,$AC418))</f>
        <v/>
      </c>
      <c r="AE418" s="96" t="str">
        <f>IF($AC418="","",INDEX('2_Review &amp; Audit'!$I:$I,$AC418))</f>
        <v/>
      </c>
      <c r="AF418" s="96" t="str">
        <f>IF($AC418="","",MAX(0,INDEX('2_Review &amp; Audit'!$H:$H,$AC418)-SUMIFS($AG$7:AG417,$AC$7:AC417,$AC418)))</f>
        <v/>
      </c>
      <c r="AG418" s="96" t="str">
        <f>IF(OR($D418="",$AB418="",$AF418=""),"",MIN($AB418,$AF418))</f>
        <v/>
      </c>
      <c r="AH418" s="117" t="str">
        <f>IF($AG418="","",$AG418*$G418)</f>
        <v/>
      </c>
      <c r="AI418" s="117" t="str">
        <f>IF($AC418="","",$H418-IF($P418="",0,$P418)-IF($Y418="",0,$Y418)-IF($AH418="",0,$AH418))</f>
        <v/>
      </c>
      <c r="AJ418" s="117" t="str">
        <f t="shared" si="56"/>
        <v/>
      </c>
      <c r="AK418" s="96" t="str">
        <f t="shared" si="59"/>
        <v/>
      </c>
      <c r="AL418" s="96" t="str" cm="1">
        <f t="array" ref="AL418">IF(OR($D418="",$AK418="",N($AK418)&lt;=0),"",IFERROR(MATCH(1,INDEX(('2_Review &amp; Audit'!$F$6:$F$505=$A418)*('2_Review &amp; Audit'!$I$6:$I$505&gt;=$E418-30)*('2_Review &amp; Audit'!$I$6:$I$505&lt;=$E418+30)*('2_Review &amp; Audit'!$R$6:$R$505&gt;0)*(ROW('2_Review &amp; Audit'!$R$6:$R$505)&gt;$AC418),0),0)+5,""))</f>
        <v/>
      </c>
      <c r="AM418" s="96" t="str">
        <f>IF($AL418="","",INDEX('2_Review &amp; Audit'!$H:$H,$AL418))</f>
        <v/>
      </c>
      <c r="AN418" s="108" t="str">
        <f>IF($AL418="","",INDEX('2_Review &amp; Audit'!$I:$I,$AL418))</f>
        <v/>
      </c>
      <c r="AO418" s="96" t="str">
        <f>IF($AL418="","",MAX(0,INDEX('2_Review &amp; Audit'!$H:$H,$AL418)-SUMIFS($AP$7:AP417,$AL$7:AL417,$AL418)))</f>
        <v/>
      </c>
      <c r="AP418" s="96" t="str">
        <f>IF(OR($D418="",$AK418="",$AO418=""),"",MIN($AK418,$AO418))</f>
        <v/>
      </c>
      <c r="AQ418" s="117" t="str">
        <f>IF($AP418="","",$AP418*$G418)</f>
        <v/>
      </c>
      <c r="AR418" s="117" t="str">
        <f>IF($AL418="","",$H418-IF($P418="",0,$P418)-IF($Y418="",0,$Y418)-IF($AH418="",0,$AH418)-IF($AQ418="",0,$AQ418))</f>
        <v/>
      </c>
      <c r="AS418" s="117" t="str">
        <f t="shared" si="60"/>
        <v/>
      </c>
      <c r="AT418" s="96" t="str">
        <f t="shared" si="61"/>
        <v/>
      </c>
      <c r="AU418" s="96"/>
    </row>
    <row r="419" spans="1:47" ht="12.75" customHeight="1" x14ac:dyDescent="0.2">
      <c r="A419" s="96" t="str">
        <f>IFERROR(INDEX('2_Review &amp; Audit'!$F$6:$F$505,MATCH(ROW()-5,'2_Review &amp; Audit'!$AC$6:$AC$505,0)),"")</f>
        <v/>
      </c>
      <c r="B419" s="96" t="str">
        <f>IF($A419="","",INDEX('2_Review &amp; Audit'!$C$6:$C$505,MATCH(ROW()-5,'2_Review &amp; Audit'!$AC$6:$AC$505,0)))</f>
        <v/>
      </c>
      <c r="C419" s="96" t="str">
        <f>IF($A419="","",INDEX('2_Review &amp; Audit'!$D$6:$D$505,MATCH(ROW()-5,'2_Review &amp; Audit'!$AC$6:$AC$505,0)))</f>
        <v/>
      </c>
      <c r="D419" s="114" t="str">
        <f>IF($A419="","",INDEX('2_Review &amp; Audit'!$H$6:$H$505,MATCH(ROW()-5,'2_Review &amp; Audit'!$AC$6:$AC$505,0)))</f>
        <v/>
      </c>
      <c r="E419" s="108" t="str">
        <f>IF($A419="","",INDEX('2_Review &amp; Audit'!$M$6:$M$505,MATCH(ROW()-5,'2_Review &amp; Audit'!$AC$6:$AC$505,0)))</f>
        <v/>
      </c>
      <c r="F419" s="109" t="str">
        <f>IF($A419="","",IF(INDEX('2_Review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19" s="142" t="str">
        <f>IF(OR($A419="",$F419=0),"",ABS(INDEX('2_Review &amp; Audit'!$Q$6:$Q$505,MATCH(ROW()-5,'2_Review &amp; Audit'!$AC$6:$AC$505,0))/$F419))</f>
        <v/>
      </c>
      <c r="H419" s="142" t="str">
        <f>IF($A419="","",ABS(INDEX('2_Review &amp; Audit'!$Q$6:$Q$505,MATCH(ROW()-5,'2_Review &amp; Audit'!$AC$6:$AC$505,0))))</f>
        <v/>
      </c>
      <c r="I419" s="96" t="str">
        <f>IF($A419="","",INDEX('2_Review &amp; Audit'!$Y$6:$Y$505,MATCH(ROW()-5,'2_Review &amp; Audit'!$AC$6:$AC$505,0)))</f>
        <v/>
      </c>
      <c r="J419" s="110" t="str">
        <f>IF($A419="","",IFERROR(MATCH(ROW()-5,'2_Review &amp; Audit'!$AC$6:$AC$505,0)+5,""))</f>
        <v/>
      </c>
      <c r="K419" s="96" t="str" cm="1">
        <f t="array" ref="K419">IF($A419="","",IF($AU419&lt;&gt;"",IFERROR(MATCH($AU419,'2_Review &amp; Audit'!$H$6:$H$505,0)+5,""),IFERROR(MATCH(1,INDEX(('2_Review &amp; Audit'!$F$6:$F$505=$A419)*('2_Review &amp; Audit'!$I$6:$I$505&gt;=$E419-30)*('2_Review &amp; Audit'!$I$6:$I$505&lt;=$E419+30)*('2_Review &amp; Audit'!$R$6:$R$505&gt;0),0),0)+5,"")))</f>
        <v/>
      </c>
      <c r="L419" s="110" t="str" cm="1">
        <f t="array" ref="L419">IF($K419="","",INDEX('2_Review &amp; Audit'!$H:$H,$K419))</f>
        <v/>
      </c>
      <c r="M419" s="111" t="str">
        <f>IF($K419="","",INDEX('2_Review &amp; Audit'!$I:$I,$K419))</f>
        <v/>
      </c>
      <c r="N419" s="109" t="str" cm="1">
        <f t="array" ref="N419">IF($K419="","",MAX(0,INDEX('2_Review &amp; Audit'!$R:$R,$K419)-SUMIFS($O$7:O418,$K$7:K418,$K419)))</f>
        <v/>
      </c>
      <c r="O419" s="109" t="str">
        <f>IF(OR($K419="",$N419="",$F419=""),"",MIN($F419,$N419))</f>
        <v/>
      </c>
      <c r="P419" s="112" t="str">
        <f>IF($O419="","",$O419*$G419)</f>
        <v/>
      </c>
      <c r="Q419" s="112" t="str">
        <f>IF($M419="","",$H419-IF($P419="",0,$P419)-IF($Y419="",0,$Y419)-IF($AH419="",0,$AH419)-IF($AQ419="",0,$AQ419))</f>
        <v/>
      </c>
      <c r="R419" s="112" t="str">
        <f t="shared" si="57"/>
        <v/>
      </c>
      <c r="S419" s="96" t="str">
        <f>IF($M419="","",MAX(0,N($F419)-N($O419)))</f>
        <v/>
      </c>
      <c r="T419" s="96" t="str" cm="1">
        <f t="array" ref="T419">IF(OR($D419="",$S419="",N($S419)&lt;=0),"",IFERROR(MATCH(1,INDEX(('2_Review &amp; Audit'!$F$6:$F$505=$A419)*('2_Review &amp; Audit'!$I$6:$I$505&gt;=$E419-30)*('2_Review &amp; Audit'!$I$6:$I$505&lt;=$E419+30)*('2_Review &amp; Audit'!$R$6:$R$505&gt;0)*(ROW('2_Review &amp; Audit'!$R$6:$R$505)&gt;$K419),0),0)+5,""))</f>
        <v/>
      </c>
      <c r="U419" s="96" t="str" cm="1">
        <f t="array" ref="U419">IF($T419="","",INDEX('2_Review &amp; Audit'!$H:$H,$T419))</f>
        <v/>
      </c>
      <c r="V419" s="96" t="str">
        <f t="array" ref="V419">IF($T419="","",INDEX('2_Review &amp; Audit'!$I:$I,$T419))</f>
        <v/>
      </c>
      <c r="W419" s="96" t="str">
        <f t="array" ref="W419">IF($T419="","",MAX(0,INDEX('2_Review &amp; Audit'!$H:$H,$T419)-SUMIFS($X$7:X418,$T$7:T418,$T419)))</f>
        <v/>
      </c>
      <c r="X419" s="96" t="str">
        <f t="shared" si="54"/>
        <v/>
      </c>
      <c r="Y419" s="117" t="str">
        <f>IF($X419="","",$X419*$G419)</f>
        <v/>
      </c>
      <c r="Z419" s="117" t="str">
        <f>IF($T419="","",$H419-IF($P419="",0,$P419)-IF($Y419="",0,$Y419))</f>
        <v/>
      </c>
      <c r="AA419" s="117" t="str">
        <f t="shared" si="55"/>
        <v/>
      </c>
      <c r="AB419" s="96" t="str">
        <f t="shared" si="58"/>
        <v/>
      </c>
      <c r="AC419" s="96" t="str">
        <f>IF(OR($D419="",$AB419="",N($AB419)&lt;=0),"",IFERROR(MATCH(1,INDEX(('2_Review &amp; Audit'!$F$6:$F$505=$A419)*('2_Review &amp; Audit'!$I$6:$I$505&gt;=$E419-30)*('2_Review &amp; Audit'!$I$6:$I$505&lt;=$E419+30)*('2_Review &amp; Audit'!$R$6:$R$505&gt;0)*(ROW('2_Review &amp; Audit'!$R$6:$R$505)&gt;$T419),0),0)+5,""))</f>
        <v/>
      </c>
      <c r="AD419" s="96" t="str" cm="1">
        <f t="array" ref="AD419">IF($AC419="","",INDEX('2_Review &amp; Audit'!$H:$H,$AC419))</f>
        <v/>
      </c>
      <c r="AE419" s="96" t="str">
        <f>IF($AC419="","",INDEX('2_Review &amp; Audit'!$I:$I,$AC419))</f>
        <v/>
      </c>
      <c r="AF419" s="96" t="str">
        <f>IF($AC419="","",MAX(0,INDEX('2_Review &amp; Audit'!$H:$H,$AC419)-SUMIFS($AG$7:AG418,$AC$7:AC418,$AC419)))</f>
        <v/>
      </c>
      <c r="AG419" s="96" t="str">
        <f>IF(OR($D419="",$AB419="",$AF419=""),"",MIN($AB419,$AF419))</f>
        <v/>
      </c>
      <c r="AH419" s="117" t="str">
        <f>IF($AG419="","",$AG419*$G419)</f>
        <v/>
      </c>
      <c r="AI419" s="117" t="str">
        <f>IF($AC419="","",$H419-IF($P419="",0,$P419)-IF($Y419="",0,$Y419)-IF($AH419="",0,$AH419))</f>
        <v/>
      </c>
      <c r="AJ419" s="117" t="str">
        <f t="shared" si="56"/>
        <v/>
      </c>
      <c r="AK419" s="96" t="str">
        <f t="shared" si="59"/>
        <v/>
      </c>
      <c r="AL419" s="96" t="str" cm="1">
        <f t="array" ref="AL419">IF(OR($D419="",$AK419="",N($AK419)&lt;=0),"",IFERROR(MATCH(1,INDEX(('2_Review &amp; Audit'!$F$6:$F$505=$A419)*('2_Review &amp; Audit'!$I$6:$I$505&gt;=$E419-30)*('2_Review &amp; Audit'!$I$6:$I$505&lt;=$E419+30)*('2_Review &amp; Audit'!$R$6:$R$505&gt;0)*(ROW('2_Review &amp; Audit'!$R$6:$R$505)&gt;$AC419),0),0)+5,""))</f>
        <v/>
      </c>
      <c r="AM419" s="96" t="str">
        <f>IF($AL419="","",INDEX('2_Review &amp; Audit'!$H:$H,$AL419))</f>
        <v/>
      </c>
      <c r="AN419" s="108" t="str">
        <f>IF($AL419="","",INDEX('2_Review &amp; Audit'!$I:$I,$AL419))</f>
        <v/>
      </c>
      <c r="AO419" s="96" t="str">
        <f>IF($AL419="","",MAX(0,INDEX('2_Review &amp; Audit'!$H:$H,$AL419)-SUMIFS($AP$7:AP418,$AL$7:AL418,$AL419)))</f>
        <v/>
      </c>
      <c r="AP419" s="96" t="str">
        <f>IF(OR($D419="",$AK419="",$AO419=""),"",MIN($AK419,$AO419))</f>
        <v/>
      </c>
      <c r="AQ419" s="117" t="str">
        <f>IF($AP419="","",$AP419*$G419)</f>
        <v/>
      </c>
      <c r="AR419" s="117" t="str">
        <f>IF($AL419="","",$H419-IF($P419="",0,$P419)-IF($Y419="",0,$Y419)-IF($AH419="",0,$AH419)-IF($AQ419="",0,$AQ419))</f>
        <v/>
      </c>
      <c r="AS419" s="117" t="str">
        <f t="shared" si="60"/>
        <v/>
      </c>
      <c r="AT419" s="96" t="str">
        <f t="shared" si="61"/>
        <v/>
      </c>
      <c r="AU419" s="96"/>
    </row>
    <row r="420" spans="1:47" ht="12.75" customHeight="1" x14ac:dyDescent="0.2">
      <c r="A420" s="96" t="str">
        <f>IFERROR(INDEX('2_Review &amp; Audit'!$F$6:$F$505,MATCH(ROW()-5,'2_Review &amp; Audit'!$AC$6:$AC$505,0)),"")</f>
        <v/>
      </c>
      <c r="B420" s="96" t="str">
        <f>IF($A420="","",INDEX('2_Review &amp; Audit'!$C$6:$C$505,MATCH(ROW()-5,'2_Review &amp; Audit'!$AC$6:$AC$505,0)))</f>
        <v/>
      </c>
      <c r="C420" s="96" t="str">
        <f>IF($A420="","",INDEX('2_Review &amp; Audit'!$D$6:$D$505,MATCH(ROW()-5,'2_Review &amp; Audit'!$AC$6:$AC$505,0)))</f>
        <v/>
      </c>
      <c r="D420" s="114" t="str">
        <f>IF($A420="","",INDEX('2_Review &amp; Audit'!$H$6:$H$505,MATCH(ROW()-5,'2_Review &amp; Audit'!$AC$6:$AC$505,0)))</f>
        <v/>
      </c>
      <c r="E420" s="108" t="str">
        <f>IF($A420="","",INDEX('2_Review &amp; Audit'!$M$6:$M$505,MATCH(ROW()-5,'2_Review &amp; Audit'!$AC$6:$AC$505,0)))</f>
        <v/>
      </c>
      <c r="F420" s="109" t="str">
        <f>IF($A420="","",IF(INDEX('2_Review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20" s="142" t="str">
        <f>IF(OR($A420="",$F420=0),"",ABS(INDEX('2_Review &amp; Audit'!$Q$6:$Q$505,MATCH(ROW()-5,'2_Review &amp; Audit'!$AC$6:$AC$505,0))/$F420))</f>
        <v/>
      </c>
      <c r="H420" s="142" t="str">
        <f>IF($A420="","",ABS(INDEX('2_Review &amp; Audit'!$Q$6:$Q$505,MATCH(ROW()-5,'2_Review &amp; Audit'!$AC$6:$AC$505,0))))</f>
        <v/>
      </c>
      <c r="I420" s="96" t="str">
        <f>IF($A420="","",INDEX('2_Review &amp; Audit'!$Y$6:$Y$505,MATCH(ROW()-5,'2_Review &amp; Audit'!$AC$6:$AC$505,0)))</f>
        <v/>
      </c>
      <c r="J420" s="110" t="str">
        <f>IF($A420="","",IFERROR(MATCH(ROW()-5,'2_Review &amp; Audit'!$AC$6:$AC$505,0)+5,""))</f>
        <v/>
      </c>
      <c r="K420" s="96" t="str" cm="1">
        <f t="array" ref="K420">IF($A420="","",IF($AU420&lt;&gt;"",IFERROR(MATCH($AU420,'2_Review &amp; Audit'!$H$6:$H$505,0)+5,""),IFERROR(MATCH(1,INDEX(('2_Review &amp; Audit'!$F$6:$F$505=$A420)*('2_Review &amp; Audit'!$I$6:$I$505&gt;=$E420-30)*('2_Review &amp; Audit'!$I$6:$I$505&lt;=$E420+30)*('2_Review &amp; Audit'!$R$6:$R$505&gt;0),0),0)+5,"")))</f>
        <v/>
      </c>
      <c r="L420" s="110" t="str" cm="1">
        <f t="array" ref="L420">IF($K420="","",INDEX('2_Review &amp; Audit'!$H:$H,$K420))</f>
        <v/>
      </c>
      <c r="M420" s="111" t="str">
        <f>IF($K420="","",INDEX('2_Review &amp; Audit'!$I:$I,$K420))</f>
        <v/>
      </c>
      <c r="N420" s="109" t="str" cm="1">
        <f t="array" ref="N420">IF($K420="","",MAX(0,INDEX('2_Review &amp; Audit'!$R:$R,$K420)-SUMIFS($O$7:O419,$K$7:K419,$K420)))</f>
        <v/>
      </c>
      <c r="O420" s="109" t="str">
        <f>IF(OR($K420="",$N420="",$F420=""),"",MIN($F420,$N420))</f>
        <v/>
      </c>
      <c r="P420" s="112" t="str">
        <f>IF($O420="","",$O420*$G420)</f>
        <v/>
      </c>
      <c r="Q420" s="112" t="str">
        <f>IF($M420="","",$H420-IF($P420="",0,$P420)-IF($Y420="",0,$Y420)-IF($AH420="",0,$AH420)-IF($AQ420="",0,$AQ420))</f>
        <v/>
      </c>
      <c r="R420" s="112" t="str">
        <f t="shared" si="57"/>
        <v/>
      </c>
      <c r="S420" s="96" t="str">
        <f>IF($M420="","",MAX(0,N($F420)-N($O420)))</f>
        <v/>
      </c>
      <c r="T420" s="96" t="str" cm="1">
        <f t="array" ref="T420">IF(OR($D420="",$S420="",N($S420)&lt;=0),"",IFERROR(MATCH(1,INDEX(('2_Review &amp; Audit'!$F$6:$F$505=$A420)*('2_Review &amp; Audit'!$I$6:$I$505&gt;=$E420-30)*('2_Review &amp; Audit'!$I$6:$I$505&lt;=$E420+30)*('2_Review &amp; Audit'!$R$6:$R$505&gt;0)*(ROW('2_Review &amp; Audit'!$R$6:$R$505)&gt;$K420),0),0)+5,""))</f>
        <v/>
      </c>
      <c r="U420" s="96" t="str" cm="1">
        <f t="array" ref="U420">IF($T420="","",INDEX('2_Review &amp; Audit'!$H:$H,$T420))</f>
        <v/>
      </c>
      <c r="V420" s="96" t="str">
        <f t="array" ref="V420">IF($T420="","",INDEX('2_Review &amp; Audit'!$I:$I,$T420))</f>
        <v/>
      </c>
      <c r="W420" s="96" t="str">
        <f t="array" ref="W420">IF($T420="","",MAX(0,INDEX('2_Review &amp; Audit'!$H:$H,$T420)-SUMIFS($X$7:X419,$T$7:T419,$T420)))</f>
        <v/>
      </c>
      <c r="X420" s="96" t="str">
        <f t="shared" si="54"/>
        <v/>
      </c>
      <c r="Y420" s="117" t="str">
        <f>IF($X420="","",$X420*$G420)</f>
        <v/>
      </c>
      <c r="Z420" s="117" t="str">
        <f>IF($T420="","",$H420-IF($P420="",0,$P420)-IF($Y420="",0,$Y420))</f>
        <v/>
      </c>
      <c r="AA420" s="117" t="str">
        <f t="shared" si="55"/>
        <v/>
      </c>
      <c r="AB420" s="96" t="str">
        <f t="shared" si="58"/>
        <v/>
      </c>
      <c r="AC420" s="96" t="str">
        <f>IF(OR($D420="",$AB420="",N($AB420)&lt;=0),"",IFERROR(MATCH(1,INDEX(('2_Review &amp; Audit'!$F$6:$F$505=$A420)*('2_Review &amp; Audit'!$I$6:$I$505&gt;=$E420-30)*('2_Review &amp; Audit'!$I$6:$I$505&lt;=$E420+30)*('2_Review &amp; Audit'!$R$6:$R$505&gt;0)*(ROW('2_Review &amp; Audit'!$R$6:$R$505)&gt;$T420),0),0)+5,""))</f>
        <v/>
      </c>
      <c r="AD420" s="96" t="str" cm="1">
        <f t="array" ref="AD420">IF($AC420="","",INDEX('2_Review &amp; Audit'!$H:$H,$AC420))</f>
        <v/>
      </c>
      <c r="AE420" s="96" t="str">
        <f>IF($AC420="","",INDEX('2_Review &amp; Audit'!$I:$I,$AC420))</f>
        <v/>
      </c>
      <c r="AF420" s="96" t="str">
        <f>IF($AC420="","",MAX(0,INDEX('2_Review &amp; Audit'!$H:$H,$AC420)-SUMIFS($AG$7:AG419,$AC$7:AC419,$AC420)))</f>
        <v/>
      </c>
      <c r="AG420" s="96" t="str">
        <f>IF(OR($D420="",$AB420="",$AF420=""),"",MIN($AB420,$AF420))</f>
        <v/>
      </c>
      <c r="AH420" s="117" t="str">
        <f>IF($AG420="","",$AG420*$G420)</f>
        <v/>
      </c>
      <c r="AI420" s="117" t="str">
        <f>IF($AC420="","",$H420-IF($P420="",0,$P420)-IF($Y420="",0,$Y420)-IF($AH420="",0,$AH420))</f>
        <v/>
      </c>
      <c r="AJ420" s="117" t="str">
        <f t="shared" si="56"/>
        <v/>
      </c>
      <c r="AK420" s="96" t="str">
        <f t="shared" si="59"/>
        <v/>
      </c>
      <c r="AL420" s="96" t="str" cm="1">
        <f t="array" ref="AL420">IF(OR($D420="",$AK420="",N($AK420)&lt;=0),"",IFERROR(MATCH(1,INDEX(('2_Review &amp; Audit'!$F$6:$F$505=$A420)*('2_Review &amp; Audit'!$I$6:$I$505&gt;=$E420-30)*('2_Review &amp; Audit'!$I$6:$I$505&lt;=$E420+30)*('2_Review &amp; Audit'!$R$6:$R$505&gt;0)*(ROW('2_Review &amp; Audit'!$R$6:$R$505)&gt;$AC420),0),0)+5,""))</f>
        <v/>
      </c>
      <c r="AM420" s="96" t="str">
        <f>IF($AL420="","",INDEX('2_Review &amp; Audit'!$H:$H,$AL420))</f>
        <v/>
      </c>
      <c r="AN420" s="108" t="str">
        <f>IF($AL420="","",INDEX('2_Review &amp; Audit'!$I:$I,$AL420))</f>
        <v/>
      </c>
      <c r="AO420" s="96" t="str">
        <f>IF($AL420="","",MAX(0,INDEX('2_Review &amp; Audit'!$H:$H,$AL420)-SUMIFS($AP$7:AP419,$AL$7:AL419,$AL420)))</f>
        <v/>
      </c>
      <c r="AP420" s="96" t="str">
        <f>IF(OR($D420="",$AK420="",$AO420=""),"",MIN($AK420,$AO420))</f>
        <v/>
      </c>
      <c r="AQ420" s="117" t="str">
        <f>IF($AP420="","",$AP420*$G420)</f>
        <v/>
      </c>
      <c r="AR420" s="117" t="str">
        <f>IF($AL420="","",$H420-IF($P420="",0,$P420)-IF($Y420="",0,$Y420)-IF($AH420="",0,$AH420)-IF($AQ420="",0,$AQ420))</f>
        <v/>
      </c>
      <c r="AS420" s="117" t="str">
        <f t="shared" si="60"/>
        <v/>
      </c>
      <c r="AT420" s="96" t="str">
        <f t="shared" si="61"/>
        <v/>
      </c>
      <c r="AU420" s="96"/>
    </row>
    <row r="421" spans="1:47" ht="12.75" customHeight="1" x14ac:dyDescent="0.2">
      <c r="A421" s="96" t="str">
        <f>IFERROR(INDEX('2_Review &amp; Audit'!$F$6:$F$505,MATCH(ROW()-5,'2_Review &amp; Audit'!$AC$6:$AC$505,0)),"")</f>
        <v/>
      </c>
      <c r="B421" s="96" t="str">
        <f>IF($A421="","",INDEX('2_Review &amp; Audit'!$C$6:$C$505,MATCH(ROW()-5,'2_Review &amp; Audit'!$AC$6:$AC$505,0)))</f>
        <v/>
      </c>
      <c r="C421" s="96" t="str">
        <f>IF($A421="","",INDEX('2_Review &amp; Audit'!$D$6:$D$505,MATCH(ROW()-5,'2_Review &amp; Audit'!$AC$6:$AC$505,0)))</f>
        <v/>
      </c>
      <c r="D421" s="114" t="str">
        <f>IF($A421="","",INDEX('2_Review &amp; Audit'!$H$6:$H$505,MATCH(ROW()-5,'2_Review &amp; Audit'!$AC$6:$AC$505,0)))</f>
        <v/>
      </c>
      <c r="E421" s="108" t="str">
        <f>IF($A421="","",INDEX('2_Review &amp; Audit'!$M$6:$M$505,MATCH(ROW()-5,'2_Review &amp; Audit'!$AC$6:$AC$505,0)))</f>
        <v/>
      </c>
      <c r="F421" s="109" t="str">
        <f>IF($A421="","",IF(INDEX('2_Review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21" s="142" t="str">
        <f>IF(OR($A421="",$F421=0),"",ABS(INDEX('2_Review &amp; Audit'!$Q$6:$Q$505,MATCH(ROW()-5,'2_Review &amp; Audit'!$AC$6:$AC$505,0))/$F421))</f>
        <v/>
      </c>
      <c r="H421" s="142" t="str">
        <f>IF($A421="","",ABS(INDEX('2_Review &amp; Audit'!$Q$6:$Q$505,MATCH(ROW()-5,'2_Review &amp; Audit'!$AC$6:$AC$505,0))))</f>
        <v/>
      </c>
      <c r="I421" s="96" t="str">
        <f>IF($A421="","",INDEX('2_Review &amp; Audit'!$Y$6:$Y$505,MATCH(ROW()-5,'2_Review &amp; Audit'!$AC$6:$AC$505,0)))</f>
        <v/>
      </c>
      <c r="J421" s="110" t="str">
        <f>IF($A421="","",IFERROR(MATCH(ROW()-5,'2_Review &amp; Audit'!$AC$6:$AC$505,0)+5,""))</f>
        <v/>
      </c>
      <c r="K421" s="96" t="str" cm="1">
        <f t="array" ref="K421">IF($A421="","",IF($AU421&lt;&gt;"",IFERROR(MATCH($AU421,'2_Review &amp; Audit'!$H$6:$H$505,0)+5,""),IFERROR(MATCH(1,INDEX(('2_Review &amp; Audit'!$F$6:$F$505=$A421)*('2_Review &amp; Audit'!$I$6:$I$505&gt;=$E421-30)*('2_Review &amp; Audit'!$I$6:$I$505&lt;=$E421+30)*('2_Review &amp; Audit'!$R$6:$R$505&gt;0),0),0)+5,"")))</f>
        <v/>
      </c>
      <c r="L421" s="110" t="str" cm="1">
        <f t="array" ref="L421">IF($K421="","",INDEX('2_Review &amp; Audit'!$H:$H,$K421))</f>
        <v/>
      </c>
      <c r="M421" s="111" t="str">
        <f>IF($K421="","",INDEX('2_Review &amp; Audit'!$I:$I,$K421))</f>
        <v/>
      </c>
      <c r="N421" s="109" t="str" cm="1">
        <f t="array" ref="N421">IF($K421="","",MAX(0,INDEX('2_Review &amp; Audit'!$R:$R,$K421)-SUMIFS($O$7:O420,$K$7:K420,$K421)))</f>
        <v/>
      </c>
      <c r="O421" s="109" t="str">
        <f>IF(OR($K421="",$N421="",$F421=""),"",MIN($F421,$N421))</f>
        <v/>
      </c>
      <c r="P421" s="112" t="str">
        <f>IF($O421="","",$O421*$G421)</f>
        <v/>
      </c>
      <c r="Q421" s="112" t="str">
        <f>IF($M421="","",$H421-IF($P421="",0,$P421)-IF($Y421="",0,$Y421)-IF($AH421="",0,$AH421)-IF($AQ421="",0,$AQ421))</f>
        <v/>
      </c>
      <c r="R421" s="112" t="str">
        <f t="shared" si="57"/>
        <v/>
      </c>
      <c r="S421" s="96" t="str">
        <f>IF($M421="","",MAX(0,N($F421)-N($O421)))</f>
        <v/>
      </c>
      <c r="T421" s="96" t="str" cm="1">
        <f t="array" ref="T421">IF(OR($D421="",$S421="",N($S421)&lt;=0),"",IFERROR(MATCH(1,INDEX(('2_Review &amp; Audit'!$F$6:$F$505=$A421)*('2_Review &amp; Audit'!$I$6:$I$505&gt;=$E421-30)*('2_Review &amp; Audit'!$I$6:$I$505&lt;=$E421+30)*('2_Review &amp; Audit'!$R$6:$R$505&gt;0)*(ROW('2_Review &amp; Audit'!$R$6:$R$505)&gt;$K421),0),0)+5,""))</f>
        <v/>
      </c>
      <c r="U421" s="96" t="str" cm="1">
        <f t="array" ref="U421">IF($T421="","",INDEX('2_Review &amp; Audit'!$H:$H,$T421))</f>
        <v/>
      </c>
      <c r="V421" s="96" t="str">
        <f t="array" ref="V421">IF($T421="","",INDEX('2_Review &amp; Audit'!$I:$I,$T421))</f>
        <v/>
      </c>
      <c r="W421" s="96" t="str">
        <f t="array" ref="W421">IF($T421="","",MAX(0,INDEX('2_Review &amp; Audit'!$H:$H,$T421)-SUMIFS($X$7:X420,$T$7:T420,$T421)))</f>
        <v/>
      </c>
      <c r="X421" s="96" t="str">
        <f t="shared" si="54"/>
        <v/>
      </c>
      <c r="Y421" s="117" t="str">
        <f>IF($X421="","",$X421*$G421)</f>
        <v/>
      </c>
      <c r="Z421" s="117" t="str">
        <f>IF($T421="","",$H421-IF($P421="",0,$P421)-IF($Y421="",0,$Y421))</f>
        <v/>
      </c>
      <c r="AA421" s="117" t="str">
        <f t="shared" si="55"/>
        <v/>
      </c>
      <c r="AB421" s="96" t="str">
        <f t="shared" si="58"/>
        <v/>
      </c>
      <c r="AC421" s="96" t="str">
        <f>IF(OR($D421="",$AB421="",N($AB421)&lt;=0),"",IFERROR(MATCH(1,INDEX(('2_Review &amp; Audit'!$F$6:$F$505=$A421)*('2_Review &amp; Audit'!$I$6:$I$505&gt;=$E421-30)*('2_Review &amp; Audit'!$I$6:$I$505&lt;=$E421+30)*('2_Review &amp; Audit'!$R$6:$R$505&gt;0)*(ROW('2_Review &amp; Audit'!$R$6:$R$505)&gt;$T421),0),0)+5,""))</f>
        <v/>
      </c>
      <c r="AD421" s="96" t="str" cm="1">
        <f t="array" ref="AD421">IF($AC421="","",INDEX('2_Review &amp; Audit'!$H:$H,$AC421))</f>
        <v/>
      </c>
      <c r="AE421" s="96" t="str">
        <f>IF($AC421="","",INDEX('2_Review &amp; Audit'!$I:$I,$AC421))</f>
        <v/>
      </c>
      <c r="AF421" s="96" t="str">
        <f>IF($AC421="","",MAX(0,INDEX('2_Review &amp; Audit'!$H:$H,$AC421)-SUMIFS($AG$7:AG420,$AC$7:AC420,$AC421)))</f>
        <v/>
      </c>
      <c r="AG421" s="96" t="str">
        <f>IF(OR($D421="",$AB421="",$AF421=""),"",MIN($AB421,$AF421))</f>
        <v/>
      </c>
      <c r="AH421" s="117" t="str">
        <f>IF($AG421="","",$AG421*$G421)</f>
        <v/>
      </c>
      <c r="AI421" s="117" t="str">
        <f>IF($AC421="","",$H421-IF($P421="",0,$P421)-IF($Y421="",0,$Y421)-IF($AH421="",0,$AH421))</f>
        <v/>
      </c>
      <c r="AJ421" s="117" t="str">
        <f t="shared" si="56"/>
        <v/>
      </c>
      <c r="AK421" s="96" t="str">
        <f t="shared" si="59"/>
        <v/>
      </c>
      <c r="AL421" s="96" t="str" cm="1">
        <f t="array" ref="AL421">IF(OR($D421="",$AK421="",N($AK421)&lt;=0),"",IFERROR(MATCH(1,INDEX(('2_Review &amp; Audit'!$F$6:$F$505=$A421)*('2_Review &amp; Audit'!$I$6:$I$505&gt;=$E421-30)*('2_Review &amp; Audit'!$I$6:$I$505&lt;=$E421+30)*('2_Review &amp; Audit'!$R$6:$R$505&gt;0)*(ROW('2_Review &amp; Audit'!$R$6:$R$505)&gt;$AC421),0),0)+5,""))</f>
        <v/>
      </c>
      <c r="AM421" s="96" t="str">
        <f>IF($AL421="","",INDEX('2_Review &amp; Audit'!$H:$H,$AL421))</f>
        <v/>
      </c>
      <c r="AN421" s="108" t="str">
        <f>IF($AL421="","",INDEX('2_Review &amp; Audit'!$I:$I,$AL421))</f>
        <v/>
      </c>
      <c r="AO421" s="96" t="str">
        <f>IF($AL421="","",MAX(0,INDEX('2_Review &amp; Audit'!$H:$H,$AL421)-SUMIFS($AP$7:AP420,$AL$7:AL420,$AL421)))</f>
        <v/>
      </c>
      <c r="AP421" s="96" t="str">
        <f>IF(OR($D421="",$AK421="",$AO421=""),"",MIN($AK421,$AO421))</f>
        <v/>
      </c>
      <c r="AQ421" s="117" t="str">
        <f>IF($AP421="","",$AP421*$G421)</f>
        <v/>
      </c>
      <c r="AR421" s="117" t="str">
        <f>IF($AL421="","",$H421-IF($P421="",0,$P421)-IF($Y421="",0,$Y421)-IF($AH421="",0,$AH421)-IF($AQ421="",0,$AQ421))</f>
        <v/>
      </c>
      <c r="AS421" s="117" t="str">
        <f t="shared" si="60"/>
        <v/>
      </c>
      <c r="AT421" s="96" t="str">
        <f t="shared" si="61"/>
        <v/>
      </c>
      <c r="AU421" s="96"/>
    </row>
    <row r="422" spans="1:47" ht="12.75" customHeight="1" x14ac:dyDescent="0.2">
      <c r="A422" s="96" t="str">
        <f>IFERROR(INDEX('2_Review &amp; Audit'!$F$6:$F$505,MATCH(ROW()-5,'2_Review &amp; Audit'!$AC$6:$AC$505,0)),"")</f>
        <v/>
      </c>
      <c r="B422" s="96" t="str">
        <f>IF($A422="","",INDEX('2_Review &amp; Audit'!$C$6:$C$505,MATCH(ROW()-5,'2_Review &amp; Audit'!$AC$6:$AC$505,0)))</f>
        <v/>
      </c>
      <c r="C422" s="96" t="str">
        <f>IF($A422="","",INDEX('2_Review &amp; Audit'!$D$6:$D$505,MATCH(ROW()-5,'2_Review &amp; Audit'!$AC$6:$AC$505,0)))</f>
        <v/>
      </c>
      <c r="D422" s="114" t="str">
        <f>IF($A422="","",INDEX('2_Review &amp; Audit'!$H$6:$H$505,MATCH(ROW()-5,'2_Review &amp; Audit'!$AC$6:$AC$505,0)))</f>
        <v/>
      </c>
      <c r="E422" s="108" t="str">
        <f>IF($A422="","",INDEX('2_Review &amp; Audit'!$M$6:$M$505,MATCH(ROW()-5,'2_Review &amp; Audit'!$AC$6:$AC$505,0)))</f>
        <v/>
      </c>
      <c r="F422" s="109" t="str">
        <f>IF($A422="","",IF(INDEX('2_Review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22" s="142" t="str">
        <f>IF(OR($A422="",$F422=0),"",ABS(INDEX('2_Review &amp; Audit'!$Q$6:$Q$505,MATCH(ROW()-5,'2_Review &amp; Audit'!$AC$6:$AC$505,0))/$F422))</f>
        <v/>
      </c>
      <c r="H422" s="142" t="str">
        <f>IF($A422="","",ABS(INDEX('2_Review &amp; Audit'!$Q$6:$Q$505,MATCH(ROW()-5,'2_Review &amp; Audit'!$AC$6:$AC$505,0))))</f>
        <v/>
      </c>
      <c r="I422" s="96" t="str">
        <f>IF($A422="","",INDEX('2_Review &amp; Audit'!$Y$6:$Y$505,MATCH(ROW()-5,'2_Review &amp; Audit'!$AC$6:$AC$505,0)))</f>
        <v/>
      </c>
      <c r="J422" s="110" t="str">
        <f>IF($A422="","",IFERROR(MATCH(ROW()-5,'2_Review &amp; Audit'!$AC$6:$AC$505,0)+5,""))</f>
        <v/>
      </c>
      <c r="K422" s="96" t="str" cm="1">
        <f t="array" ref="K422">IF($A422="","",IF($AU422&lt;&gt;"",IFERROR(MATCH($AU422,'2_Review &amp; Audit'!$H$6:$H$505,0)+5,""),IFERROR(MATCH(1,INDEX(('2_Review &amp; Audit'!$F$6:$F$505=$A422)*('2_Review &amp; Audit'!$I$6:$I$505&gt;=$E422-30)*('2_Review &amp; Audit'!$I$6:$I$505&lt;=$E422+30)*('2_Review &amp; Audit'!$R$6:$R$505&gt;0),0),0)+5,"")))</f>
        <v/>
      </c>
      <c r="L422" s="110" t="str" cm="1">
        <f t="array" ref="L422">IF($K422="","",INDEX('2_Review &amp; Audit'!$H:$H,$K422))</f>
        <v/>
      </c>
      <c r="M422" s="111" t="str">
        <f>IF($K422="","",INDEX('2_Review &amp; Audit'!$I:$I,$K422))</f>
        <v/>
      </c>
      <c r="N422" s="109" t="str" cm="1">
        <f t="array" ref="N422">IF($K422="","",MAX(0,INDEX('2_Review &amp; Audit'!$R:$R,$K422)-SUMIFS($O$7:O421,$K$7:K421,$K422)))</f>
        <v/>
      </c>
      <c r="O422" s="109" t="str">
        <f>IF(OR($K422="",$N422="",$F422=""),"",MIN($F422,$N422))</f>
        <v/>
      </c>
      <c r="P422" s="112" t="str">
        <f>IF($O422="","",$O422*$G422)</f>
        <v/>
      </c>
      <c r="Q422" s="112" t="str">
        <f>IF($M422="","",$H422-IF($P422="",0,$P422)-IF($Y422="",0,$Y422)-IF($AH422="",0,$AH422)-IF($AQ422="",0,$AQ422))</f>
        <v/>
      </c>
      <c r="R422" s="112" t="str">
        <f t="shared" si="57"/>
        <v/>
      </c>
      <c r="S422" s="96" t="str">
        <f>IF($M422="","",MAX(0,N($F422)-N($O422)))</f>
        <v/>
      </c>
      <c r="T422" s="96" t="str" cm="1">
        <f t="array" ref="T422">IF(OR($D422="",$S422="",N($S422)&lt;=0),"",IFERROR(MATCH(1,INDEX(('2_Review &amp; Audit'!$F$6:$F$505=$A422)*('2_Review &amp; Audit'!$I$6:$I$505&gt;=$E422-30)*('2_Review &amp; Audit'!$I$6:$I$505&lt;=$E422+30)*('2_Review &amp; Audit'!$R$6:$R$505&gt;0)*(ROW('2_Review &amp; Audit'!$R$6:$R$505)&gt;$K422),0),0)+5,""))</f>
        <v/>
      </c>
      <c r="U422" s="96" t="str" cm="1">
        <f t="array" ref="U422">IF($T422="","",INDEX('2_Review &amp; Audit'!$H:$H,$T422))</f>
        <v/>
      </c>
      <c r="V422" s="96" t="str">
        <f t="array" ref="V422">IF($T422="","",INDEX('2_Review &amp; Audit'!$I:$I,$T422))</f>
        <v/>
      </c>
      <c r="W422" s="96" t="str">
        <f t="array" ref="W422">IF($T422="","",MAX(0,INDEX('2_Review &amp; Audit'!$H:$H,$T422)-SUMIFS($X$7:X421,$T$7:T421,$T422)))</f>
        <v/>
      </c>
      <c r="X422" s="96" t="str">
        <f t="shared" si="54"/>
        <v/>
      </c>
      <c r="Y422" s="117" t="str">
        <f>IF($X422="","",$X422*$G422)</f>
        <v/>
      </c>
      <c r="Z422" s="117" t="str">
        <f>IF($T422="","",$H422-IF($P422="",0,$P422)-IF($Y422="",0,$Y422))</f>
        <v/>
      </c>
      <c r="AA422" s="117" t="str">
        <f t="shared" si="55"/>
        <v/>
      </c>
      <c r="AB422" s="96" t="str">
        <f t="shared" si="58"/>
        <v/>
      </c>
      <c r="AC422" s="96" t="str">
        <f>IF(OR($D422="",$AB422="",N($AB422)&lt;=0),"",IFERROR(MATCH(1,INDEX(('2_Review &amp; Audit'!$F$6:$F$505=$A422)*('2_Review &amp; Audit'!$I$6:$I$505&gt;=$E422-30)*('2_Review &amp; Audit'!$I$6:$I$505&lt;=$E422+30)*('2_Review &amp; Audit'!$R$6:$R$505&gt;0)*(ROW('2_Review &amp; Audit'!$R$6:$R$505)&gt;$T422),0),0)+5,""))</f>
        <v/>
      </c>
      <c r="AD422" s="96" t="str" cm="1">
        <f t="array" ref="AD422">IF($AC422="","",INDEX('2_Review &amp; Audit'!$H:$H,$AC422))</f>
        <v/>
      </c>
      <c r="AE422" s="96" t="str">
        <f>IF($AC422="","",INDEX('2_Review &amp; Audit'!$I:$I,$AC422))</f>
        <v/>
      </c>
      <c r="AF422" s="96" t="str">
        <f>IF($AC422="","",MAX(0,INDEX('2_Review &amp; Audit'!$H:$H,$AC422)-SUMIFS($AG$7:AG421,$AC$7:AC421,$AC422)))</f>
        <v/>
      </c>
      <c r="AG422" s="96" t="str">
        <f>IF(OR($D422="",$AB422="",$AF422=""),"",MIN($AB422,$AF422))</f>
        <v/>
      </c>
      <c r="AH422" s="117" t="str">
        <f>IF($AG422="","",$AG422*$G422)</f>
        <v/>
      </c>
      <c r="AI422" s="117" t="str">
        <f>IF($AC422="","",$H422-IF($P422="",0,$P422)-IF($Y422="",0,$Y422)-IF($AH422="",0,$AH422))</f>
        <v/>
      </c>
      <c r="AJ422" s="117" t="str">
        <f t="shared" si="56"/>
        <v/>
      </c>
      <c r="AK422" s="96" t="str">
        <f t="shared" si="59"/>
        <v/>
      </c>
      <c r="AL422" s="96" t="str" cm="1">
        <f t="array" ref="AL422">IF(OR($D422="",$AK422="",N($AK422)&lt;=0),"",IFERROR(MATCH(1,INDEX(('2_Review &amp; Audit'!$F$6:$F$505=$A422)*('2_Review &amp; Audit'!$I$6:$I$505&gt;=$E422-30)*('2_Review &amp; Audit'!$I$6:$I$505&lt;=$E422+30)*('2_Review &amp; Audit'!$R$6:$R$505&gt;0)*(ROW('2_Review &amp; Audit'!$R$6:$R$505)&gt;$AC422),0),0)+5,""))</f>
        <v/>
      </c>
      <c r="AM422" s="96" t="str">
        <f>IF($AL422="","",INDEX('2_Review &amp; Audit'!$H:$H,$AL422))</f>
        <v/>
      </c>
      <c r="AN422" s="108" t="str">
        <f>IF($AL422="","",INDEX('2_Review &amp; Audit'!$I:$I,$AL422))</f>
        <v/>
      </c>
      <c r="AO422" s="96" t="str">
        <f>IF($AL422="","",MAX(0,INDEX('2_Review &amp; Audit'!$H:$H,$AL422)-SUMIFS($AP$7:AP421,$AL$7:AL421,$AL422)))</f>
        <v/>
      </c>
      <c r="AP422" s="96" t="str">
        <f>IF(OR($D422="",$AK422="",$AO422=""),"",MIN($AK422,$AO422))</f>
        <v/>
      </c>
      <c r="AQ422" s="117" t="str">
        <f>IF($AP422="","",$AP422*$G422)</f>
        <v/>
      </c>
      <c r="AR422" s="117" t="str">
        <f>IF($AL422="","",$H422-IF($P422="",0,$P422)-IF($Y422="",0,$Y422)-IF($AH422="",0,$AH422)-IF($AQ422="",0,$AQ422))</f>
        <v/>
      </c>
      <c r="AS422" s="117" t="str">
        <f t="shared" si="60"/>
        <v/>
      </c>
      <c r="AT422" s="96" t="str">
        <f t="shared" si="61"/>
        <v/>
      </c>
      <c r="AU422" s="96"/>
    </row>
    <row r="423" spans="1:47" ht="12.75" customHeight="1" x14ac:dyDescent="0.2">
      <c r="A423" s="96" t="str">
        <f>IFERROR(INDEX('2_Review &amp; Audit'!$F$6:$F$505,MATCH(ROW()-5,'2_Review &amp; Audit'!$AC$6:$AC$505,0)),"")</f>
        <v/>
      </c>
      <c r="B423" s="96" t="str">
        <f>IF($A423="","",INDEX('2_Review &amp; Audit'!$C$6:$C$505,MATCH(ROW()-5,'2_Review &amp; Audit'!$AC$6:$AC$505,0)))</f>
        <v/>
      </c>
      <c r="C423" s="96" t="str">
        <f>IF($A423="","",INDEX('2_Review &amp; Audit'!$D$6:$D$505,MATCH(ROW()-5,'2_Review &amp; Audit'!$AC$6:$AC$505,0)))</f>
        <v/>
      </c>
      <c r="D423" s="114" t="str">
        <f>IF($A423="","",INDEX('2_Review &amp; Audit'!$H$6:$H$505,MATCH(ROW()-5,'2_Review &amp; Audit'!$AC$6:$AC$505,0)))</f>
        <v/>
      </c>
      <c r="E423" s="108" t="str">
        <f>IF($A423="","",INDEX('2_Review &amp; Audit'!$M$6:$M$505,MATCH(ROW()-5,'2_Review &amp; Audit'!$AC$6:$AC$505,0)))</f>
        <v/>
      </c>
      <c r="F423" s="109" t="str">
        <f>IF($A423="","",IF(INDEX('2_Review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23" s="142" t="str">
        <f>IF(OR($A423="",$F423=0),"",ABS(INDEX('2_Review &amp; Audit'!$Q$6:$Q$505,MATCH(ROW()-5,'2_Review &amp; Audit'!$AC$6:$AC$505,0))/$F423))</f>
        <v/>
      </c>
      <c r="H423" s="142" t="str">
        <f>IF($A423="","",ABS(INDEX('2_Review &amp; Audit'!$Q$6:$Q$505,MATCH(ROW()-5,'2_Review &amp; Audit'!$AC$6:$AC$505,0))))</f>
        <v/>
      </c>
      <c r="I423" s="96" t="str">
        <f>IF($A423="","",INDEX('2_Review &amp; Audit'!$Y$6:$Y$505,MATCH(ROW()-5,'2_Review &amp; Audit'!$AC$6:$AC$505,0)))</f>
        <v/>
      </c>
      <c r="J423" s="110" t="str">
        <f>IF($A423="","",IFERROR(MATCH(ROW()-5,'2_Review &amp; Audit'!$AC$6:$AC$505,0)+5,""))</f>
        <v/>
      </c>
      <c r="K423" s="96" t="str" cm="1">
        <f t="array" ref="K423">IF($A423="","",IF($AU423&lt;&gt;"",IFERROR(MATCH($AU423,'2_Review &amp; Audit'!$H$6:$H$505,0)+5,""),IFERROR(MATCH(1,INDEX(('2_Review &amp; Audit'!$F$6:$F$505=$A423)*('2_Review &amp; Audit'!$I$6:$I$505&gt;=$E423-30)*('2_Review &amp; Audit'!$I$6:$I$505&lt;=$E423+30)*('2_Review &amp; Audit'!$R$6:$R$505&gt;0),0),0)+5,"")))</f>
        <v/>
      </c>
      <c r="L423" s="110" t="str" cm="1">
        <f t="array" ref="L423">IF($K423="","",INDEX('2_Review &amp; Audit'!$H:$H,$K423))</f>
        <v/>
      </c>
      <c r="M423" s="111" t="str">
        <f>IF($K423="","",INDEX('2_Review &amp; Audit'!$I:$I,$K423))</f>
        <v/>
      </c>
      <c r="N423" s="109" t="str" cm="1">
        <f t="array" ref="N423">IF($K423="","",MAX(0,INDEX('2_Review &amp; Audit'!$R:$R,$K423)-SUMIFS($O$7:O422,$K$7:K422,$K423)))</f>
        <v/>
      </c>
      <c r="O423" s="109" t="str">
        <f>IF(OR($K423="",$N423="",$F423=""),"",MIN($F423,$N423))</f>
        <v/>
      </c>
      <c r="P423" s="112" t="str">
        <f>IF($O423="","",$O423*$G423)</f>
        <v/>
      </c>
      <c r="Q423" s="112" t="str">
        <f>IF($M423="","",$H423-IF($P423="",0,$P423)-IF($Y423="",0,$Y423)-IF($AH423="",0,$AH423)-IF($AQ423="",0,$AQ423))</f>
        <v/>
      </c>
      <c r="R423" s="112" t="str">
        <f t="shared" si="57"/>
        <v/>
      </c>
      <c r="S423" s="96" t="str">
        <f>IF($M423="","",MAX(0,N($F423)-N($O423)))</f>
        <v/>
      </c>
      <c r="T423" s="96" t="str" cm="1">
        <f t="array" ref="T423">IF(OR($D423="",$S423="",N($S423)&lt;=0),"",IFERROR(MATCH(1,INDEX(('2_Review &amp; Audit'!$F$6:$F$505=$A423)*('2_Review &amp; Audit'!$I$6:$I$505&gt;=$E423-30)*('2_Review &amp; Audit'!$I$6:$I$505&lt;=$E423+30)*('2_Review &amp; Audit'!$R$6:$R$505&gt;0)*(ROW('2_Review &amp; Audit'!$R$6:$R$505)&gt;$K423),0),0)+5,""))</f>
        <v/>
      </c>
      <c r="U423" s="96" t="str" cm="1">
        <f t="array" ref="U423">IF($T423="","",INDEX('2_Review &amp; Audit'!$H:$H,$T423))</f>
        <v/>
      </c>
      <c r="V423" s="96" t="str">
        <f t="array" ref="V423">IF($T423="","",INDEX('2_Review &amp; Audit'!$I:$I,$T423))</f>
        <v/>
      </c>
      <c r="W423" s="96" t="str">
        <f t="array" ref="W423">IF($T423="","",MAX(0,INDEX('2_Review &amp; Audit'!$H:$H,$T423)-SUMIFS($X$7:X422,$T$7:T422,$T423)))</f>
        <v/>
      </c>
      <c r="X423" s="96" t="str">
        <f t="shared" si="54"/>
        <v/>
      </c>
      <c r="Y423" s="117" t="str">
        <f>IF($X423="","",$X423*$G423)</f>
        <v/>
      </c>
      <c r="Z423" s="117" t="str">
        <f>IF($T423="","",$H423-IF($P423="",0,$P423)-IF($Y423="",0,$Y423))</f>
        <v/>
      </c>
      <c r="AA423" s="117" t="str">
        <f t="shared" si="55"/>
        <v/>
      </c>
      <c r="AB423" s="96" t="str">
        <f t="shared" si="58"/>
        <v/>
      </c>
      <c r="AC423" s="96" t="str">
        <f>IF(OR($D423="",$AB423="",N($AB423)&lt;=0),"",IFERROR(MATCH(1,INDEX(('2_Review &amp; Audit'!$F$6:$F$505=$A423)*('2_Review &amp; Audit'!$I$6:$I$505&gt;=$E423-30)*('2_Review &amp; Audit'!$I$6:$I$505&lt;=$E423+30)*('2_Review &amp; Audit'!$R$6:$R$505&gt;0)*(ROW('2_Review &amp; Audit'!$R$6:$R$505)&gt;$T423),0),0)+5,""))</f>
        <v/>
      </c>
      <c r="AD423" s="96" t="str" cm="1">
        <f t="array" ref="AD423">IF($AC423="","",INDEX('2_Review &amp; Audit'!$H:$H,$AC423))</f>
        <v/>
      </c>
      <c r="AE423" s="96" t="str">
        <f>IF($AC423="","",INDEX('2_Review &amp; Audit'!$I:$I,$AC423))</f>
        <v/>
      </c>
      <c r="AF423" s="96" t="str">
        <f>IF($AC423="","",MAX(0,INDEX('2_Review &amp; Audit'!$H:$H,$AC423)-SUMIFS($AG$7:AG422,$AC$7:AC422,$AC423)))</f>
        <v/>
      </c>
      <c r="AG423" s="96" t="str">
        <f>IF(OR($D423="",$AB423="",$AF423=""),"",MIN($AB423,$AF423))</f>
        <v/>
      </c>
      <c r="AH423" s="117" t="str">
        <f>IF($AG423="","",$AG423*$G423)</f>
        <v/>
      </c>
      <c r="AI423" s="117" t="str">
        <f>IF($AC423="","",$H423-IF($P423="",0,$P423)-IF($Y423="",0,$Y423)-IF($AH423="",0,$AH423))</f>
        <v/>
      </c>
      <c r="AJ423" s="117" t="str">
        <f t="shared" si="56"/>
        <v/>
      </c>
      <c r="AK423" s="96" t="str">
        <f t="shared" si="59"/>
        <v/>
      </c>
      <c r="AL423" s="96" t="str" cm="1">
        <f t="array" ref="AL423">IF(OR($D423="",$AK423="",N($AK423)&lt;=0),"",IFERROR(MATCH(1,INDEX(('2_Review &amp; Audit'!$F$6:$F$505=$A423)*('2_Review &amp; Audit'!$I$6:$I$505&gt;=$E423-30)*('2_Review &amp; Audit'!$I$6:$I$505&lt;=$E423+30)*('2_Review &amp; Audit'!$R$6:$R$505&gt;0)*(ROW('2_Review &amp; Audit'!$R$6:$R$505)&gt;$AC423),0),0)+5,""))</f>
        <v/>
      </c>
      <c r="AM423" s="96" t="str">
        <f>IF($AL423="","",INDEX('2_Review &amp; Audit'!$H:$H,$AL423))</f>
        <v/>
      </c>
      <c r="AN423" s="108" t="str">
        <f>IF($AL423="","",INDEX('2_Review &amp; Audit'!$I:$I,$AL423))</f>
        <v/>
      </c>
      <c r="AO423" s="96" t="str">
        <f>IF($AL423="","",MAX(0,INDEX('2_Review &amp; Audit'!$H:$H,$AL423)-SUMIFS($AP$7:AP422,$AL$7:AL422,$AL423)))</f>
        <v/>
      </c>
      <c r="AP423" s="96" t="str">
        <f>IF(OR($D423="",$AK423="",$AO423=""),"",MIN($AK423,$AO423))</f>
        <v/>
      </c>
      <c r="AQ423" s="117" t="str">
        <f>IF($AP423="","",$AP423*$G423)</f>
        <v/>
      </c>
      <c r="AR423" s="117" t="str">
        <f>IF($AL423="","",$H423-IF($P423="",0,$P423)-IF($Y423="",0,$Y423)-IF($AH423="",0,$AH423)-IF($AQ423="",0,$AQ423))</f>
        <v/>
      </c>
      <c r="AS423" s="117" t="str">
        <f t="shared" si="60"/>
        <v/>
      </c>
      <c r="AT423" s="96" t="str">
        <f t="shared" si="61"/>
        <v/>
      </c>
      <c r="AU423" s="96"/>
    </row>
    <row r="424" spans="1:47" ht="12.75" customHeight="1" x14ac:dyDescent="0.2">
      <c r="A424" s="96" t="str">
        <f>IFERROR(INDEX('2_Review &amp; Audit'!$F$6:$F$505,MATCH(ROW()-5,'2_Review &amp; Audit'!$AC$6:$AC$505,0)),"")</f>
        <v/>
      </c>
      <c r="B424" s="96" t="str">
        <f>IF($A424="","",INDEX('2_Review &amp; Audit'!$C$6:$C$505,MATCH(ROW()-5,'2_Review &amp; Audit'!$AC$6:$AC$505,0)))</f>
        <v/>
      </c>
      <c r="C424" s="96" t="str">
        <f>IF($A424="","",INDEX('2_Review &amp; Audit'!$D$6:$D$505,MATCH(ROW()-5,'2_Review &amp; Audit'!$AC$6:$AC$505,0)))</f>
        <v/>
      </c>
      <c r="D424" s="114" t="str">
        <f>IF($A424="","",INDEX('2_Review &amp; Audit'!$H$6:$H$505,MATCH(ROW()-5,'2_Review &amp; Audit'!$AC$6:$AC$505,0)))</f>
        <v/>
      </c>
      <c r="E424" s="108" t="str">
        <f>IF($A424="","",INDEX('2_Review &amp; Audit'!$M$6:$M$505,MATCH(ROW()-5,'2_Review &amp; Audit'!$AC$6:$AC$505,0)))</f>
        <v/>
      </c>
      <c r="F424" s="109" t="str">
        <f>IF($A424="","",IF(INDEX('2_Review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24" s="142" t="str">
        <f>IF(OR($A424="",$F424=0),"",ABS(INDEX('2_Review &amp; Audit'!$Q$6:$Q$505,MATCH(ROW()-5,'2_Review &amp; Audit'!$AC$6:$AC$505,0))/$F424))</f>
        <v/>
      </c>
      <c r="H424" s="142" t="str">
        <f>IF($A424="","",ABS(INDEX('2_Review &amp; Audit'!$Q$6:$Q$505,MATCH(ROW()-5,'2_Review &amp; Audit'!$AC$6:$AC$505,0))))</f>
        <v/>
      </c>
      <c r="I424" s="96" t="str">
        <f>IF($A424="","",INDEX('2_Review &amp; Audit'!$Y$6:$Y$505,MATCH(ROW()-5,'2_Review &amp; Audit'!$AC$6:$AC$505,0)))</f>
        <v/>
      </c>
      <c r="J424" s="110" t="str">
        <f>IF($A424="","",IFERROR(MATCH(ROW()-5,'2_Review &amp; Audit'!$AC$6:$AC$505,0)+5,""))</f>
        <v/>
      </c>
      <c r="K424" s="96" t="str" cm="1">
        <f t="array" ref="K424">IF($A424="","",IF($AU424&lt;&gt;"",IFERROR(MATCH($AU424,'2_Review &amp; Audit'!$H$6:$H$505,0)+5,""),IFERROR(MATCH(1,INDEX(('2_Review &amp; Audit'!$F$6:$F$505=$A424)*('2_Review &amp; Audit'!$I$6:$I$505&gt;=$E424-30)*('2_Review &amp; Audit'!$I$6:$I$505&lt;=$E424+30)*('2_Review &amp; Audit'!$R$6:$R$505&gt;0),0),0)+5,"")))</f>
        <v/>
      </c>
      <c r="L424" s="110" t="str" cm="1">
        <f t="array" ref="L424">IF($K424="","",INDEX('2_Review &amp; Audit'!$H:$H,$K424))</f>
        <v/>
      </c>
      <c r="M424" s="111" t="str">
        <f>IF($K424="","",INDEX('2_Review &amp; Audit'!$I:$I,$K424))</f>
        <v/>
      </c>
      <c r="N424" s="109" t="str" cm="1">
        <f t="array" ref="N424">IF($K424="","",MAX(0,INDEX('2_Review &amp; Audit'!$R:$R,$K424)-SUMIFS($O$7:O423,$K$7:K423,$K424)))</f>
        <v/>
      </c>
      <c r="O424" s="109" t="str">
        <f>IF(OR($K424="",$N424="",$F424=""),"",MIN($F424,$N424))</f>
        <v/>
      </c>
      <c r="P424" s="112" t="str">
        <f>IF($O424="","",$O424*$G424)</f>
        <v/>
      </c>
      <c r="Q424" s="112" t="str">
        <f>IF($M424="","",$H424-IF($P424="",0,$P424)-IF($Y424="",0,$Y424)-IF($AH424="",0,$AH424)-IF($AQ424="",0,$AQ424))</f>
        <v/>
      </c>
      <c r="R424" s="112" t="str">
        <f t="shared" si="57"/>
        <v/>
      </c>
      <c r="S424" s="96" t="str">
        <f>IF($M424="","",MAX(0,N($F424)-N($O424)))</f>
        <v/>
      </c>
      <c r="T424" s="96" t="str" cm="1">
        <f t="array" ref="T424">IF(OR($D424="",$S424="",N($S424)&lt;=0),"",IFERROR(MATCH(1,INDEX(('2_Review &amp; Audit'!$F$6:$F$505=$A424)*('2_Review &amp; Audit'!$I$6:$I$505&gt;=$E424-30)*('2_Review &amp; Audit'!$I$6:$I$505&lt;=$E424+30)*('2_Review &amp; Audit'!$R$6:$R$505&gt;0)*(ROW('2_Review &amp; Audit'!$R$6:$R$505)&gt;$K424),0),0)+5,""))</f>
        <v/>
      </c>
      <c r="U424" s="96" t="str" cm="1">
        <f t="array" ref="U424">IF($T424="","",INDEX('2_Review &amp; Audit'!$H:$H,$T424))</f>
        <v/>
      </c>
      <c r="V424" s="96" t="str">
        <f t="array" ref="V424">IF($T424="","",INDEX('2_Review &amp; Audit'!$I:$I,$T424))</f>
        <v/>
      </c>
      <c r="W424" s="96" t="str">
        <f t="array" ref="W424">IF($T424="","",MAX(0,INDEX('2_Review &amp; Audit'!$H:$H,$T424)-SUMIFS($X$7:X423,$T$7:T423,$T424)))</f>
        <v/>
      </c>
      <c r="X424" s="96" t="str">
        <f t="shared" si="54"/>
        <v/>
      </c>
      <c r="Y424" s="117" t="str">
        <f>IF($X424="","",$X424*$G424)</f>
        <v/>
      </c>
      <c r="Z424" s="117" t="str">
        <f>IF($T424="","",$H424-IF($P424="",0,$P424)-IF($Y424="",0,$Y424))</f>
        <v/>
      </c>
      <c r="AA424" s="117" t="str">
        <f t="shared" si="55"/>
        <v/>
      </c>
      <c r="AB424" s="96" t="str">
        <f t="shared" si="58"/>
        <v/>
      </c>
      <c r="AC424" s="96" t="str">
        <f>IF(OR($D424="",$AB424="",N($AB424)&lt;=0),"",IFERROR(MATCH(1,INDEX(('2_Review &amp; Audit'!$F$6:$F$505=$A424)*('2_Review &amp; Audit'!$I$6:$I$505&gt;=$E424-30)*('2_Review &amp; Audit'!$I$6:$I$505&lt;=$E424+30)*('2_Review &amp; Audit'!$R$6:$R$505&gt;0)*(ROW('2_Review &amp; Audit'!$R$6:$R$505)&gt;$T424),0),0)+5,""))</f>
        <v/>
      </c>
      <c r="AD424" s="96" t="str" cm="1">
        <f t="array" ref="AD424">IF($AC424="","",INDEX('2_Review &amp; Audit'!$H:$H,$AC424))</f>
        <v/>
      </c>
      <c r="AE424" s="96" t="str">
        <f>IF($AC424="","",INDEX('2_Review &amp; Audit'!$I:$I,$AC424))</f>
        <v/>
      </c>
      <c r="AF424" s="96" t="str">
        <f>IF($AC424="","",MAX(0,INDEX('2_Review &amp; Audit'!$H:$H,$AC424)-SUMIFS($AG$7:AG423,$AC$7:AC423,$AC424)))</f>
        <v/>
      </c>
      <c r="AG424" s="96" t="str">
        <f>IF(OR($D424="",$AB424="",$AF424=""),"",MIN($AB424,$AF424))</f>
        <v/>
      </c>
      <c r="AH424" s="117" t="str">
        <f>IF($AG424="","",$AG424*$G424)</f>
        <v/>
      </c>
      <c r="AI424" s="117" t="str">
        <f>IF($AC424="","",$H424-IF($P424="",0,$P424)-IF($Y424="",0,$Y424)-IF($AH424="",0,$AH424))</f>
        <v/>
      </c>
      <c r="AJ424" s="117" t="str">
        <f t="shared" si="56"/>
        <v/>
      </c>
      <c r="AK424" s="96" t="str">
        <f t="shared" si="59"/>
        <v/>
      </c>
      <c r="AL424" s="96" t="str" cm="1">
        <f t="array" ref="AL424">IF(OR($D424="",$AK424="",N($AK424)&lt;=0),"",IFERROR(MATCH(1,INDEX(('2_Review &amp; Audit'!$F$6:$F$505=$A424)*('2_Review &amp; Audit'!$I$6:$I$505&gt;=$E424-30)*('2_Review &amp; Audit'!$I$6:$I$505&lt;=$E424+30)*('2_Review &amp; Audit'!$R$6:$R$505&gt;0)*(ROW('2_Review &amp; Audit'!$R$6:$R$505)&gt;$AC424),0),0)+5,""))</f>
        <v/>
      </c>
      <c r="AM424" s="96" t="str">
        <f>IF($AL424="","",INDEX('2_Review &amp; Audit'!$H:$H,$AL424))</f>
        <v/>
      </c>
      <c r="AN424" s="108" t="str">
        <f>IF($AL424="","",INDEX('2_Review &amp; Audit'!$I:$I,$AL424))</f>
        <v/>
      </c>
      <c r="AO424" s="96" t="str">
        <f>IF($AL424="","",MAX(0,INDEX('2_Review &amp; Audit'!$H:$H,$AL424)-SUMIFS($AP$7:AP423,$AL$7:AL423,$AL424)))</f>
        <v/>
      </c>
      <c r="AP424" s="96" t="str">
        <f>IF(OR($D424="",$AK424="",$AO424=""),"",MIN($AK424,$AO424))</f>
        <v/>
      </c>
      <c r="AQ424" s="117" t="str">
        <f>IF($AP424="","",$AP424*$G424)</f>
        <v/>
      </c>
      <c r="AR424" s="117" t="str">
        <f>IF($AL424="","",$H424-IF($P424="",0,$P424)-IF($Y424="",0,$Y424)-IF($AH424="",0,$AH424)-IF($AQ424="",0,$AQ424))</f>
        <v/>
      </c>
      <c r="AS424" s="117" t="str">
        <f t="shared" si="60"/>
        <v/>
      </c>
      <c r="AT424" s="96" t="str">
        <f t="shared" si="61"/>
        <v/>
      </c>
      <c r="AU424" s="96"/>
    </row>
    <row r="425" spans="1:47" ht="12.75" customHeight="1" x14ac:dyDescent="0.2">
      <c r="A425" s="96" t="str">
        <f>IFERROR(INDEX('2_Review &amp; Audit'!$F$6:$F$505,MATCH(ROW()-5,'2_Review &amp; Audit'!$AC$6:$AC$505,0)),"")</f>
        <v/>
      </c>
      <c r="B425" s="96" t="str">
        <f>IF($A425="","",INDEX('2_Review &amp; Audit'!$C$6:$C$505,MATCH(ROW()-5,'2_Review &amp; Audit'!$AC$6:$AC$505,0)))</f>
        <v/>
      </c>
      <c r="C425" s="96" t="str">
        <f>IF($A425="","",INDEX('2_Review &amp; Audit'!$D$6:$D$505,MATCH(ROW()-5,'2_Review &amp; Audit'!$AC$6:$AC$505,0)))</f>
        <v/>
      </c>
      <c r="D425" s="114" t="str">
        <f>IF($A425="","",INDEX('2_Review &amp; Audit'!$H$6:$H$505,MATCH(ROW()-5,'2_Review &amp; Audit'!$AC$6:$AC$505,0)))</f>
        <v/>
      </c>
      <c r="E425" s="108" t="str">
        <f>IF($A425="","",INDEX('2_Review &amp; Audit'!$M$6:$M$505,MATCH(ROW()-5,'2_Review &amp; Audit'!$AC$6:$AC$505,0)))</f>
        <v/>
      </c>
      <c r="F425" s="109" t="str">
        <f>IF($A425="","",IF(INDEX('2_Review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25" s="142" t="str">
        <f>IF(OR($A425="",$F425=0),"",ABS(INDEX('2_Review &amp; Audit'!$Q$6:$Q$505,MATCH(ROW()-5,'2_Review &amp; Audit'!$AC$6:$AC$505,0))/$F425))</f>
        <v/>
      </c>
      <c r="H425" s="142" t="str">
        <f>IF($A425="","",ABS(INDEX('2_Review &amp; Audit'!$Q$6:$Q$505,MATCH(ROW()-5,'2_Review &amp; Audit'!$AC$6:$AC$505,0))))</f>
        <v/>
      </c>
      <c r="I425" s="96" t="str">
        <f>IF($A425="","",INDEX('2_Review &amp; Audit'!$Y$6:$Y$505,MATCH(ROW()-5,'2_Review &amp; Audit'!$AC$6:$AC$505,0)))</f>
        <v/>
      </c>
      <c r="J425" s="110" t="str">
        <f>IF($A425="","",IFERROR(MATCH(ROW()-5,'2_Review &amp; Audit'!$AC$6:$AC$505,0)+5,""))</f>
        <v/>
      </c>
      <c r="K425" s="96" t="str" cm="1">
        <f t="array" ref="K425">IF($A425="","",IF($AU425&lt;&gt;"",IFERROR(MATCH($AU425,'2_Review &amp; Audit'!$H$6:$H$505,0)+5,""),IFERROR(MATCH(1,INDEX(('2_Review &amp; Audit'!$F$6:$F$505=$A425)*('2_Review &amp; Audit'!$I$6:$I$505&gt;=$E425-30)*('2_Review &amp; Audit'!$I$6:$I$505&lt;=$E425+30)*('2_Review &amp; Audit'!$R$6:$R$505&gt;0),0),0)+5,"")))</f>
        <v/>
      </c>
      <c r="L425" s="110" t="str" cm="1">
        <f t="array" ref="L425">IF($K425="","",INDEX('2_Review &amp; Audit'!$H:$H,$K425))</f>
        <v/>
      </c>
      <c r="M425" s="111" t="str">
        <f>IF($K425="","",INDEX('2_Review &amp; Audit'!$I:$I,$K425))</f>
        <v/>
      </c>
      <c r="N425" s="109" t="str" cm="1">
        <f t="array" ref="N425">IF($K425="","",MAX(0,INDEX('2_Review &amp; Audit'!$R:$R,$K425)-SUMIFS($O$7:O424,$K$7:K424,$K425)))</f>
        <v/>
      </c>
      <c r="O425" s="109" t="str">
        <f>IF(OR($K425="",$N425="",$F425=""),"",MIN($F425,$N425))</f>
        <v/>
      </c>
      <c r="P425" s="112" t="str">
        <f>IF($O425="","",$O425*$G425)</f>
        <v/>
      </c>
      <c r="Q425" s="112" t="str">
        <f>IF($M425="","",$H425-IF($P425="",0,$P425)-IF($Y425="",0,$Y425)-IF($AH425="",0,$AH425)-IF($AQ425="",0,$AQ425))</f>
        <v/>
      </c>
      <c r="R425" s="112" t="str">
        <f t="shared" si="57"/>
        <v/>
      </c>
      <c r="S425" s="96" t="str">
        <f>IF($M425="","",MAX(0,N($F425)-N($O425)))</f>
        <v/>
      </c>
      <c r="T425" s="96" t="str" cm="1">
        <f t="array" ref="T425">IF(OR($D425="",$S425="",N($S425)&lt;=0),"",IFERROR(MATCH(1,INDEX(('2_Review &amp; Audit'!$F$6:$F$505=$A425)*('2_Review &amp; Audit'!$I$6:$I$505&gt;=$E425-30)*('2_Review &amp; Audit'!$I$6:$I$505&lt;=$E425+30)*('2_Review &amp; Audit'!$R$6:$R$505&gt;0)*(ROW('2_Review &amp; Audit'!$R$6:$R$505)&gt;$K425),0),0)+5,""))</f>
        <v/>
      </c>
      <c r="U425" s="96" t="str" cm="1">
        <f t="array" ref="U425">IF($T425="","",INDEX('2_Review &amp; Audit'!$H:$H,$T425))</f>
        <v/>
      </c>
      <c r="V425" s="96" t="str">
        <f t="array" ref="V425">IF($T425="","",INDEX('2_Review &amp; Audit'!$I:$I,$T425))</f>
        <v/>
      </c>
      <c r="W425" s="96" t="str">
        <f t="array" ref="W425">IF($T425="","",MAX(0,INDEX('2_Review &amp; Audit'!$H:$H,$T425)-SUMIFS($X$7:X424,$T$7:T424,$T425)))</f>
        <v/>
      </c>
      <c r="X425" s="96" t="str">
        <f t="shared" si="54"/>
        <v/>
      </c>
      <c r="Y425" s="117" t="str">
        <f>IF($X425="","",$X425*$G425)</f>
        <v/>
      </c>
      <c r="Z425" s="117" t="str">
        <f>IF($T425="","",$H425-IF($P425="",0,$P425)-IF($Y425="",0,$Y425))</f>
        <v/>
      </c>
      <c r="AA425" s="117" t="str">
        <f t="shared" si="55"/>
        <v/>
      </c>
      <c r="AB425" s="96" t="str">
        <f t="shared" si="58"/>
        <v/>
      </c>
      <c r="AC425" s="96" t="str">
        <f>IF(OR($D425="",$AB425="",N($AB425)&lt;=0),"",IFERROR(MATCH(1,INDEX(('2_Review &amp; Audit'!$F$6:$F$505=$A425)*('2_Review &amp; Audit'!$I$6:$I$505&gt;=$E425-30)*('2_Review &amp; Audit'!$I$6:$I$505&lt;=$E425+30)*('2_Review &amp; Audit'!$R$6:$R$505&gt;0)*(ROW('2_Review &amp; Audit'!$R$6:$R$505)&gt;$T425),0),0)+5,""))</f>
        <v/>
      </c>
      <c r="AD425" s="96" t="str" cm="1">
        <f t="array" ref="AD425">IF($AC425="","",INDEX('2_Review &amp; Audit'!$H:$H,$AC425))</f>
        <v/>
      </c>
      <c r="AE425" s="96" t="str">
        <f>IF($AC425="","",INDEX('2_Review &amp; Audit'!$I:$I,$AC425))</f>
        <v/>
      </c>
      <c r="AF425" s="96" t="str">
        <f>IF($AC425="","",MAX(0,INDEX('2_Review &amp; Audit'!$H:$H,$AC425)-SUMIFS($AG$7:AG424,$AC$7:AC424,$AC425)))</f>
        <v/>
      </c>
      <c r="AG425" s="96" t="str">
        <f>IF(OR($D425="",$AB425="",$AF425=""),"",MIN($AB425,$AF425))</f>
        <v/>
      </c>
      <c r="AH425" s="117" t="str">
        <f>IF($AG425="","",$AG425*$G425)</f>
        <v/>
      </c>
      <c r="AI425" s="117" t="str">
        <f>IF($AC425="","",$H425-IF($P425="",0,$P425)-IF($Y425="",0,$Y425)-IF($AH425="",0,$AH425))</f>
        <v/>
      </c>
      <c r="AJ425" s="117" t="str">
        <f t="shared" si="56"/>
        <v/>
      </c>
      <c r="AK425" s="96" t="str">
        <f t="shared" si="59"/>
        <v/>
      </c>
      <c r="AL425" s="96" t="str" cm="1">
        <f t="array" ref="AL425">IF(OR($D425="",$AK425="",N($AK425)&lt;=0),"",IFERROR(MATCH(1,INDEX(('2_Review &amp; Audit'!$F$6:$F$505=$A425)*('2_Review &amp; Audit'!$I$6:$I$505&gt;=$E425-30)*('2_Review &amp; Audit'!$I$6:$I$505&lt;=$E425+30)*('2_Review &amp; Audit'!$R$6:$R$505&gt;0)*(ROW('2_Review &amp; Audit'!$R$6:$R$505)&gt;$AC425),0),0)+5,""))</f>
        <v/>
      </c>
      <c r="AM425" s="96" t="str">
        <f>IF($AL425="","",INDEX('2_Review &amp; Audit'!$H:$H,$AL425))</f>
        <v/>
      </c>
      <c r="AN425" s="108" t="str">
        <f>IF($AL425="","",INDEX('2_Review &amp; Audit'!$I:$I,$AL425))</f>
        <v/>
      </c>
      <c r="AO425" s="96" t="str">
        <f>IF($AL425="","",MAX(0,INDEX('2_Review &amp; Audit'!$H:$H,$AL425)-SUMIFS($AP$7:AP424,$AL$7:AL424,$AL425)))</f>
        <v/>
      </c>
      <c r="AP425" s="96" t="str">
        <f>IF(OR($D425="",$AK425="",$AO425=""),"",MIN($AK425,$AO425))</f>
        <v/>
      </c>
      <c r="AQ425" s="117" t="str">
        <f>IF($AP425="","",$AP425*$G425)</f>
        <v/>
      </c>
      <c r="AR425" s="117" t="str">
        <f>IF($AL425="","",$H425-IF($P425="",0,$P425)-IF($Y425="",0,$Y425)-IF($AH425="",0,$AH425)-IF($AQ425="",0,$AQ425))</f>
        <v/>
      </c>
      <c r="AS425" s="117" t="str">
        <f t="shared" si="60"/>
        <v/>
      </c>
      <c r="AT425" s="96" t="str">
        <f t="shared" si="61"/>
        <v/>
      </c>
      <c r="AU425" s="96"/>
    </row>
    <row r="426" spans="1:47" ht="12.75" customHeight="1" x14ac:dyDescent="0.2">
      <c r="A426" s="96" t="str">
        <f>IFERROR(INDEX('2_Review &amp; Audit'!$F$6:$F$505,MATCH(ROW()-5,'2_Review &amp; Audit'!$AC$6:$AC$505,0)),"")</f>
        <v/>
      </c>
      <c r="B426" s="96" t="str">
        <f>IF($A426="","",INDEX('2_Review &amp; Audit'!$C$6:$C$505,MATCH(ROW()-5,'2_Review &amp; Audit'!$AC$6:$AC$505,0)))</f>
        <v/>
      </c>
      <c r="C426" s="96" t="str">
        <f>IF($A426="","",INDEX('2_Review &amp; Audit'!$D$6:$D$505,MATCH(ROW()-5,'2_Review &amp; Audit'!$AC$6:$AC$505,0)))</f>
        <v/>
      </c>
      <c r="D426" s="114" t="str">
        <f>IF($A426="","",INDEX('2_Review &amp; Audit'!$H$6:$H$505,MATCH(ROW()-5,'2_Review &amp; Audit'!$AC$6:$AC$505,0)))</f>
        <v/>
      </c>
      <c r="E426" s="108" t="str">
        <f>IF($A426="","",INDEX('2_Review &amp; Audit'!$M$6:$M$505,MATCH(ROW()-5,'2_Review &amp; Audit'!$AC$6:$AC$505,0)))</f>
        <v/>
      </c>
      <c r="F426" s="109" t="str">
        <f>IF($A426="","",IF(INDEX('2_Review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26" s="142" t="str">
        <f>IF(OR($A426="",$F426=0),"",ABS(INDEX('2_Review &amp; Audit'!$Q$6:$Q$505,MATCH(ROW()-5,'2_Review &amp; Audit'!$AC$6:$AC$505,0))/$F426))</f>
        <v/>
      </c>
      <c r="H426" s="142" t="str">
        <f>IF($A426="","",ABS(INDEX('2_Review &amp; Audit'!$Q$6:$Q$505,MATCH(ROW()-5,'2_Review &amp; Audit'!$AC$6:$AC$505,0))))</f>
        <v/>
      </c>
      <c r="I426" s="96" t="str">
        <f>IF($A426="","",INDEX('2_Review &amp; Audit'!$Y$6:$Y$505,MATCH(ROW()-5,'2_Review &amp; Audit'!$AC$6:$AC$505,0)))</f>
        <v/>
      </c>
      <c r="J426" s="110" t="str">
        <f>IF($A426="","",IFERROR(MATCH(ROW()-5,'2_Review &amp; Audit'!$AC$6:$AC$505,0)+5,""))</f>
        <v/>
      </c>
      <c r="K426" s="96" t="str" cm="1">
        <f t="array" ref="K426">IF($A426="","",IF($AU426&lt;&gt;"",IFERROR(MATCH($AU426,'2_Review &amp; Audit'!$H$6:$H$505,0)+5,""),IFERROR(MATCH(1,INDEX(('2_Review &amp; Audit'!$F$6:$F$505=$A426)*('2_Review &amp; Audit'!$I$6:$I$505&gt;=$E426-30)*('2_Review &amp; Audit'!$I$6:$I$505&lt;=$E426+30)*('2_Review &amp; Audit'!$R$6:$R$505&gt;0),0),0)+5,"")))</f>
        <v/>
      </c>
      <c r="L426" s="110" t="str" cm="1">
        <f t="array" ref="L426">IF($K426="","",INDEX('2_Review &amp; Audit'!$H:$H,$K426))</f>
        <v/>
      </c>
      <c r="M426" s="111" t="str">
        <f>IF($K426="","",INDEX('2_Review &amp; Audit'!$I:$I,$K426))</f>
        <v/>
      </c>
      <c r="N426" s="109" t="str" cm="1">
        <f t="array" ref="N426">IF($K426="","",MAX(0,INDEX('2_Review &amp; Audit'!$R:$R,$K426)-SUMIFS($O$7:O425,$K$7:K425,$K426)))</f>
        <v/>
      </c>
      <c r="O426" s="109" t="str">
        <f>IF(OR($K426="",$N426="",$F426=""),"",MIN($F426,$N426))</f>
        <v/>
      </c>
      <c r="P426" s="112" t="str">
        <f>IF($O426="","",$O426*$G426)</f>
        <v/>
      </c>
      <c r="Q426" s="112" t="str">
        <f>IF($M426="","",$H426-IF($P426="",0,$P426)-IF($Y426="",0,$Y426)-IF($AH426="",0,$AH426)-IF($AQ426="",0,$AQ426))</f>
        <v/>
      </c>
      <c r="R426" s="112" t="str">
        <f t="shared" si="57"/>
        <v/>
      </c>
      <c r="S426" s="96" t="str">
        <f>IF($M426="","",MAX(0,N($F426)-N($O426)))</f>
        <v/>
      </c>
      <c r="T426" s="96" t="str" cm="1">
        <f t="array" ref="T426">IF(OR($D426="",$S426="",N($S426)&lt;=0),"",IFERROR(MATCH(1,INDEX(('2_Review &amp; Audit'!$F$6:$F$505=$A426)*('2_Review &amp; Audit'!$I$6:$I$505&gt;=$E426-30)*('2_Review &amp; Audit'!$I$6:$I$505&lt;=$E426+30)*('2_Review &amp; Audit'!$R$6:$R$505&gt;0)*(ROW('2_Review &amp; Audit'!$R$6:$R$505)&gt;$K426),0),0)+5,""))</f>
        <v/>
      </c>
      <c r="U426" s="96" t="str" cm="1">
        <f t="array" ref="U426">IF($T426="","",INDEX('2_Review &amp; Audit'!$H:$H,$T426))</f>
        <v/>
      </c>
      <c r="V426" s="96" t="str">
        <f t="array" ref="V426">IF($T426="","",INDEX('2_Review &amp; Audit'!$I:$I,$T426))</f>
        <v/>
      </c>
      <c r="W426" s="96" t="str">
        <f t="array" ref="W426">IF($T426="","",MAX(0,INDEX('2_Review &amp; Audit'!$H:$H,$T426)-SUMIFS($X$7:X425,$T$7:T425,$T426)))</f>
        <v/>
      </c>
      <c r="X426" s="96" t="str">
        <f t="shared" si="54"/>
        <v/>
      </c>
      <c r="Y426" s="117" t="str">
        <f>IF($X426="","",$X426*$G426)</f>
        <v/>
      </c>
      <c r="Z426" s="117" t="str">
        <f>IF($T426="","",$H426-IF($P426="",0,$P426)-IF($Y426="",0,$Y426))</f>
        <v/>
      </c>
      <c r="AA426" s="117" t="str">
        <f t="shared" si="55"/>
        <v/>
      </c>
      <c r="AB426" s="96" t="str">
        <f t="shared" si="58"/>
        <v/>
      </c>
      <c r="AC426" s="96" t="str">
        <f>IF(OR($D426="",$AB426="",N($AB426)&lt;=0),"",IFERROR(MATCH(1,INDEX(('2_Review &amp; Audit'!$F$6:$F$505=$A426)*('2_Review &amp; Audit'!$I$6:$I$505&gt;=$E426-30)*('2_Review &amp; Audit'!$I$6:$I$505&lt;=$E426+30)*('2_Review &amp; Audit'!$R$6:$R$505&gt;0)*(ROW('2_Review &amp; Audit'!$R$6:$R$505)&gt;$T426),0),0)+5,""))</f>
        <v/>
      </c>
      <c r="AD426" s="96" t="str" cm="1">
        <f t="array" ref="AD426">IF($AC426="","",INDEX('2_Review &amp; Audit'!$H:$H,$AC426))</f>
        <v/>
      </c>
      <c r="AE426" s="96" t="str">
        <f>IF($AC426="","",INDEX('2_Review &amp; Audit'!$I:$I,$AC426))</f>
        <v/>
      </c>
      <c r="AF426" s="96" t="str">
        <f>IF($AC426="","",MAX(0,INDEX('2_Review &amp; Audit'!$H:$H,$AC426)-SUMIFS($AG$7:AG425,$AC$7:AC425,$AC426)))</f>
        <v/>
      </c>
      <c r="AG426" s="96" t="str">
        <f>IF(OR($D426="",$AB426="",$AF426=""),"",MIN($AB426,$AF426))</f>
        <v/>
      </c>
      <c r="AH426" s="117" t="str">
        <f>IF($AG426="","",$AG426*$G426)</f>
        <v/>
      </c>
      <c r="AI426" s="117" t="str">
        <f>IF($AC426="","",$H426-IF($P426="",0,$P426)-IF($Y426="",0,$Y426)-IF($AH426="",0,$AH426))</f>
        <v/>
      </c>
      <c r="AJ426" s="117" t="str">
        <f t="shared" si="56"/>
        <v/>
      </c>
      <c r="AK426" s="96" t="str">
        <f t="shared" si="59"/>
        <v/>
      </c>
      <c r="AL426" s="96" t="str" cm="1">
        <f t="array" ref="AL426">IF(OR($D426="",$AK426="",N($AK426)&lt;=0),"",IFERROR(MATCH(1,INDEX(('2_Review &amp; Audit'!$F$6:$F$505=$A426)*('2_Review &amp; Audit'!$I$6:$I$505&gt;=$E426-30)*('2_Review &amp; Audit'!$I$6:$I$505&lt;=$E426+30)*('2_Review &amp; Audit'!$R$6:$R$505&gt;0)*(ROW('2_Review &amp; Audit'!$R$6:$R$505)&gt;$AC426),0),0)+5,""))</f>
        <v/>
      </c>
      <c r="AM426" s="96" t="str">
        <f>IF($AL426="","",INDEX('2_Review &amp; Audit'!$H:$H,$AL426))</f>
        <v/>
      </c>
      <c r="AN426" s="108" t="str">
        <f>IF($AL426="","",INDEX('2_Review &amp; Audit'!$I:$I,$AL426))</f>
        <v/>
      </c>
      <c r="AO426" s="96" t="str">
        <f>IF($AL426="","",MAX(0,INDEX('2_Review &amp; Audit'!$H:$H,$AL426)-SUMIFS($AP$7:AP425,$AL$7:AL425,$AL426)))</f>
        <v/>
      </c>
      <c r="AP426" s="96" t="str">
        <f>IF(OR($D426="",$AK426="",$AO426=""),"",MIN($AK426,$AO426))</f>
        <v/>
      </c>
      <c r="AQ426" s="117" t="str">
        <f>IF($AP426="","",$AP426*$G426)</f>
        <v/>
      </c>
      <c r="AR426" s="117" t="str">
        <f>IF($AL426="","",$H426-IF($P426="",0,$P426)-IF($Y426="",0,$Y426)-IF($AH426="",0,$AH426)-IF($AQ426="",0,$AQ426))</f>
        <v/>
      </c>
      <c r="AS426" s="117" t="str">
        <f t="shared" si="60"/>
        <v/>
      </c>
      <c r="AT426" s="96" t="str">
        <f t="shared" si="61"/>
        <v/>
      </c>
      <c r="AU426" s="96"/>
    </row>
    <row r="427" spans="1:47" ht="12.75" customHeight="1" x14ac:dyDescent="0.2">
      <c r="A427" s="96" t="str">
        <f>IFERROR(INDEX('2_Review &amp; Audit'!$F$6:$F$505,MATCH(ROW()-5,'2_Review &amp; Audit'!$AC$6:$AC$505,0)),"")</f>
        <v/>
      </c>
      <c r="B427" s="96" t="str">
        <f>IF($A427="","",INDEX('2_Review &amp; Audit'!$C$6:$C$505,MATCH(ROW()-5,'2_Review &amp; Audit'!$AC$6:$AC$505,0)))</f>
        <v/>
      </c>
      <c r="C427" s="96" t="str">
        <f>IF($A427="","",INDEX('2_Review &amp; Audit'!$D$6:$D$505,MATCH(ROW()-5,'2_Review &amp; Audit'!$AC$6:$AC$505,0)))</f>
        <v/>
      </c>
      <c r="D427" s="114" t="str">
        <f>IF($A427="","",INDEX('2_Review &amp; Audit'!$H$6:$H$505,MATCH(ROW()-5,'2_Review &amp; Audit'!$AC$6:$AC$505,0)))</f>
        <v/>
      </c>
      <c r="E427" s="108" t="str">
        <f>IF($A427="","",INDEX('2_Review &amp; Audit'!$M$6:$M$505,MATCH(ROW()-5,'2_Review &amp; Audit'!$AC$6:$AC$505,0)))</f>
        <v/>
      </c>
      <c r="F427" s="109" t="str">
        <f>IF($A427="","",IF(INDEX('2_Review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27" s="142" t="str">
        <f>IF(OR($A427="",$F427=0),"",ABS(INDEX('2_Review &amp; Audit'!$Q$6:$Q$505,MATCH(ROW()-5,'2_Review &amp; Audit'!$AC$6:$AC$505,0))/$F427))</f>
        <v/>
      </c>
      <c r="H427" s="142" t="str">
        <f>IF($A427="","",ABS(INDEX('2_Review &amp; Audit'!$Q$6:$Q$505,MATCH(ROW()-5,'2_Review &amp; Audit'!$AC$6:$AC$505,0))))</f>
        <v/>
      </c>
      <c r="I427" s="96" t="str">
        <f>IF($A427="","",INDEX('2_Review &amp; Audit'!$Y$6:$Y$505,MATCH(ROW()-5,'2_Review &amp; Audit'!$AC$6:$AC$505,0)))</f>
        <v/>
      </c>
      <c r="J427" s="110" t="str">
        <f>IF($A427="","",IFERROR(MATCH(ROW()-5,'2_Review &amp; Audit'!$AC$6:$AC$505,0)+5,""))</f>
        <v/>
      </c>
      <c r="K427" s="96" t="str" cm="1">
        <f t="array" ref="K427">IF($A427="","",IF($AU427&lt;&gt;"",IFERROR(MATCH($AU427,'2_Review &amp; Audit'!$H$6:$H$505,0)+5,""),IFERROR(MATCH(1,INDEX(('2_Review &amp; Audit'!$F$6:$F$505=$A427)*('2_Review &amp; Audit'!$I$6:$I$505&gt;=$E427-30)*('2_Review &amp; Audit'!$I$6:$I$505&lt;=$E427+30)*('2_Review &amp; Audit'!$R$6:$R$505&gt;0),0),0)+5,"")))</f>
        <v/>
      </c>
      <c r="L427" s="110" t="str" cm="1">
        <f t="array" ref="L427">IF($K427="","",INDEX('2_Review &amp; Audit'!$H:$H,$K427))</f>
        <v/>
      </c>
      <c r="M427" s="111" t="str">
        <f>IF($K427="","",INDEX('2_Review &amp; Audit'!$I:$I,$K427))</f>
        <v/>
      </c>
      <c r="N427" s="109" t="str" cm="1">
        <f t="array" ref="N427">IF($K427="","",MAX(0,INDEX('2_Review &amp; Audit'!$R:$R,$K427)-SUMIFS($O$7:O426,$K$7:K426,$K427)))</f>
        <v/>
      </c>
      <c r="O427" s="109" t="str">
        <f>IF(OR($K427="",$N427="",$F427=""),"",MIN($F427,$N427))</f>
        <v/>
      </c>
      <c r="P427" s="112" t="str">
        <f>IF($O427="","",$O427*$G427)</f>
        <v/>
      </c>
      <c r="Q427" s="112" t="str">
        <f>IF($M427="","",$H427-IF($P427="",0,$P427)-IF($Y427="",0,$Y427)-IF($AH427="",0,$AH427)-IF($AQ427="",0,$AQ427))</f>
        <v/>
      </c>
      <c r="R427" s="112" t="str">
        <f t="shared" si="57"/>
        <v/>
      </c>
      <c r="S427" s="96" t="str">
        <f>IF($M427="","",MAX(0,N($F427)-N($O427)))</f>
        <v/>
      </c>
      <c r="T427" s="96" t="str" cm="1">
        <f t="array" ref="T427">IF(OR($D427="",$S427="",N($S427)&lt;=0),"",IFERROR(MATCH(1,INDEX(('2_Review &amp; Audit'!$F$6:$F$505=$A427)*('2_Review &amp; Audit'!$I$6:$I$505&gt;=$E427-30)*('2_Review &amp; Audit'!$I$6:$I$505&lt;=$E427+30)*('2_Review &amp; Audit'!$R$6:$R$505&gt;0)*(ROW('2_Review &amp; Audit'!$R$6:$R$505)&gt;$K427),0),0)+5,""))</f>
        <v/>
      </c>
      <c r="U427" s="96" t="str" cm="1">
        <f t="array" ref="U427">IF($T427="","",INDEX('2_Review &amp; Audit'!$H:$H,$T427))</f>
        <v/>
      </c>
      <c r="V427" s="96" t="str">
        <f t="array" ref="V427">IF($T427="","",INDEX('2_Review &amp; Audit'!$I:$I,$T427))</f>
        <v/>
      </c>
      <c r="W427" s="96" t="str">
        <f t="array" ref="W427">IF($T427="","",MAX(0,INDEX('2_Review &amp; Audit'!$H:$H,$T427)-SUMIFS($X$7:X426,$T$7:T426,$T427)))</f>
        <v/>
      </c>
      <c r="X427" s="96" t="str">
        <f t="shared" si="54"/>
        <v/>
      </c>
      <c r="Y427" s="117" t="str">
        <f>IF($X427="","",$X427*$G427)</f>
        <v/>
      </c>
      <c r="Z427" s="117" t="str">
        <f>IF($T427="","",$H427-IF($P427="",0,$P427)-IF($Y427="",0,$Y427))</f>
        <v/>
      </c>
      <c r="AA427" s="117" t="str">
        <f t="shared" si="55"/>
        <v/>
      </c>
      <c r="AB427" s="96" t="str">
        <f t="shared" si="58"/>
        <v/>
      </c>
      <c r="AC427" s="96" t="str">
        <f>IF(OR($D427="",$AB427="",N($AB427)&lt;=0),"",IFERROR(MATCH(1,INDEX(('2_Review &amp; Audit'!$F$6:$F$505=$A427)*('2_Review &amp; Audit'!$I$6:$I$505&gt;=$E427-30)*('2_Review &amp; Audit'!$I$6:$I$505&lt;=$E427+30)*('2_Review &amp; Audit'!$R$6:$R$505&gt;0)*(ROW('2_Review &amp; Audit'!$R$6:$R$505)&gt;$T427),0),0)+5,""))</f>
        <v/>
      </c>
      <c r="AD427" s="96" t="str" cm="1">
        <f t="array" ref="AD427">IF($AC427="","",INDEX('2_Review &amp; Audit'!$H:$H,$AC427))</f>
        <v/>
      </c>
      <c r="AE427" s="96" t="str">
        <f>IF($AC427="","",INDEX('2_Review &amp; Audit'!$I:$I,$AC427))</f>
        <v/>
      </c>
      <c r="AF427" s="96" t="str">
        <f>IF($AC427="","",MAX(0,INDEX('2_Review &amp; Audit'!$H:$H,$AC427)-SUMIFS($AG$7:AG426,$AC$7:AC426,$AC427)))</f>
        <v/>
      </c>
      <c r="AG427" s="96" t="str">
        <f>IF(OR($D427="",$AB427="",$AF427=""),"",MIN($AB427,$AF427))</f>
        <v/>
      </c>
      <c r="AH427" s="117" t="str">
        <f>IF($AG427="","",$AG427*$G427)</f>
        <v/>
      </c>
      <c r="AI427" s="117" t="str">
        <f>IF($AC427="","",$H427-IF($P427="",0,$P427)-IF($Y427="",0,$Y427)-IF($AH427="",0,$AH427))</f>
        <v/>
      </c>
      <c r="AJ427" s="117" t="str">
        <f t="shared" si="56"/>
        <v/>
      </c>
      <c r="AK427" s="96" t="str">
        <f t="shared" si="59"/>
        <v/>
      </c>
      <c r="AL427" s="96" t="str" cm="1">
        <f t="array" ref="AL427">IF(OR($D427="",$AK427="",N($AK427)&lt;=0),"",IFERROR(MATCH(1,INDEX(('2_Review &amp; Audit'!$F$6:$F$505=$A427)*('2_Review &amp; Audit'!$I$6:$I$505&gt;=$E427-30)*('2_Review &amp; Audit'!$I$6:$I$505&lt;=$E427+30)*('2_Review &amp; Audit'!$R$6:$R$505&gt;0)*(ROW('2_Review &amp; Audit'!$R$6:$R$505)&gt;$AC427),0),0)+5,""))</f>
        <v/>
      </c>
      <c r="AM427" s="96" t="str">
        <f>IF($AL427="","",INDEX('2_Review &amp; Audit'!$H:$H,$AL427))</f>
        <v/>
      </c>
      <c r="AN427" s="108" t="str">
        <f>IF($AL427="","",INDEX('2_Review &amp; Audit'!$I:$I,$AL427))</f>
        <v/>
      </c>
      <c r="AO427" s="96" t="str">
        <f>IF($AL427="","",MAX(0,INDEX('2_Review &amp; Audit'!$H:$H,$AL427)-SUMIFS($AP$7:AP426,$AL$7:AL426,$AL427)))</f>
        <v/>
      </c>
      <c r="AP427" s="96" t="str">
        <f>IF(OR($D427="",$AK427="",$AO427=""),"",MIN($AK427,$AO427))</f>
        <v/>
      </c>
      <c r="AQ427" s="117" t="str">
        <f>IF($AP427="","",$AP427*$G427)</f>
        <v/>
      </c>
      <c r="AR427" s="117" t="str">
        <f>IF($AL427="","",$H427-IF($P427="",0,$P427)-IF($Y427="",0,$Y427)-IF($AH427="",0,$AH427)-IF($AQ427="",0,$AQ427))</f>
        <v/>
      </c>
      <c r="AS427" s="117" t="str">
        <f t="shared" si="60"/>
        <v/>
      </c>
      <c r="AT427" s="96" t="str">
        <f t="shared" si="61"/>
        <v/>
      </c>
      <c r="AU427" s="96"/>
    </row>
    <row r="428" spans="1:47" ht="12.75" customHeight="1" x14ac:dyDescent="0.2">
      <c r="A428" s="96" t="str">
        <f>IFERROR(INDEX('2_Review &amp; Audit'!$F$6:$F$505,MATCH(ROW()-5,'2_Review &amp; Audit'!$AC$6:$AC$505,0)),"")</f>
        <v/>
      </c>
      <c r="B428" s="96" t="str">
        <f>IF($A428="","",INDEX('2_Review &amp; Audit'!$C$6:$C$505,MATCH(ROW()-5,'2_Review &amp; Audit'!$AC$6:$AC$505,0)))</f>
        <v/>
      </c>
      <c r="C428" s="96" t="str">
        <f>IF($A428="","",INDEX('2_Review &amp; Audit'!$D$6:$D$505,MATCH(ROW()-5,'2_Review &amp; Audit'!$AC$6:$AC$505,0)))</f>
        <v/>
      </c>
      <c r="D428" s="114" t="str">
        <f>IF($A428="","",INDEX('2_Review &amp; Audit'!$H$6:$H$505,MATCH(ROW()-5,'2_Review &amp; Audit'!$AC$6:$AC$505,0)))</f>
        <v/>
      </c>
      <c r="E428" s="108" t="str">
        <f>IF($A428="","",INDEX('2_Review &amp; Audit'!$M$6:$M$505,MATCH(ROW()-5,'2_Review &amp; Audit'!$AC$6:$AC$505,0)))</f>
        <v/>
      </c>
      <c r="F428" s="109" t="str">
        <f>IF($A428="","",IF(INDEX('2_Review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28" s="142" t="str">
        <f>IF(OR($A428="",$F428=0),"",ABS(INDEX('2_Review &amp; Audit'!$Q$6:$Q$505,MATCH(ROW()-5,'2_Review &amp; Audit'!$AC$6:$AC$505,0))/$F428))</f>
        <v/>
      </c>
      <c r="H428" s="142" t="str">
        <f>IF($A428="","",ABS(INDEX('2_Review &amp; Audit'!$Q$6:$Q$505,MATCH(ROW()-5,'2_Review &amp; Audit'!$AC$6:$AC$505,0))))</f>
        <v/>
      </c>
      <c r="I428" s="96" t="str">
        <f>IF($A428="","",INDEX('2_Review &amp; Audit'!$Y$6:$Y$505,MATCH(ROW()-5,'2_Review &amp; Audit'!$AC$6:$AC$505,0)))</f>
        <v/>
      </c>
      <c r="J428" s="110" t="str">
        <f>IF($A428="","",IFERROR(MATCH(ROW()-5,'2_Review &amp; Audit'!$AC$6:$AC$505,0)+5,""))</f>
        <v/>
      </c>
      <c r="K428" s="96" t="str" cm="1">
        <f t="array" ref="K428">IF($A428="","",IF($AU428&lt;&gt;"",IFERROR(MATCH($AU428,'2_Review &amp; Audit'!$H$6:$H$505,0)+5,""),IFERROR(MATCH(1,INDEX(('2_Review &amp; Audit'!$F$6:$F$505=$A428)*('2_Review &amp; Audit'!$I$6:$I$505&gt;=$E428-30)*('2_Review &amp; Audit'!$I$6:$I$505&lt;=$E428+30)*('2_Review &amp; Audit'!$R$6:$R$505&gt;0),0),0)+5,"")))</f>
        <v/>
      </c>
      <c r="L428" s="110" t="str" cm="1">
        <f t="array" ref="L428">IF($K428="","",INDEX('2_Review &amp; Audit'!$H:$H,$K428))</f>
        <v/>
      </c>
      <c r="M428" s="111" t="str">
        <f>IF($K428="","",INDEX('2_Review &amp; Audit'!$I:$I,$K428))</f>
        <v/>
      </c>
      <c r="N428" s="109" t="str" cm="1">
        <f t="array" ref="N428">IF($K428="","",MAX(0,INDEX('2_Review &amp; Audit'!$R:$R,$K428)-SUMIFS($O$7:O427,$K$7:K427,$K428)))</f>
        <v/>
      </c>
      <c r="O428" s="109" t="str">
        <f>IF(OR($K428="",$N428="",$F428=""),"",MIN($F428,$N428))</f>
        <v/>
      </c>
      <c r="P428" s="112" t="str">
        <f>IF($O428="","",$O428*$G428)</f>
        <v/>
      </c>
      <c r="Q428" s="112" t="str">
        <f>IF($M428="","",$H428-IF($P428="",0,$P428)-IF($Y428="",0,$Y428)-IF($AH428="",0,$AH428)-IF($AQ428="",0,$AQ428))</f>
        <v/>
      </c>
      <c r="R428" s="112" t="str">
        <f t="shared" si="57"/>
        <v/>
      </c>
      <c r="S428" s="96" t="str">
        <f>IF($M428="","",MAX(0,N($F428)-N($O428)))</f>
        <v/>
      </c>
      <c r="T428" s="96" t="str" cm="1">
        <f t="array" ref="T428">IF(OR($D428="",$S428="",N($S428)&lt;=0),"",IFERROR(MATCH(1,INDEX(('2_Review &amp; Audit'!$F$6:$F$505=$A428)*('2_Review &amp; Audit'!$I$6:$I$505&gt;=$E428-30)*('2_Review &amp; Audit'!$I$6:$I$505&lt;=$E428+30)*('2_Review &amp; Audit'!$R$6:$R$505&gt;0)*(ROW('2_Review &amp; Audit'!$R$6:$R$505)&gt;$K428),0),0)+5,""))</f>
        <v/>
      </c>
      <c r="U428" s="96" t="str" cm="1">
        <f t="array" ref="U428">IF($T428="","",INDEX('2_Review &amp; Audit'!$H:$H,$T428))</f>
        <v/>
      </c>
      <c r="V428" s="96" t="str">
        <f t="array" ref="V428">IF($T428="","",INDEX('2_Review &amp; Audit'!$I:$I,$T428))</f>
        <v/>
      </c>
      <c r="W428" s="96" t="str">
        <f t="array" ref="W428">IF($T428="","",MAX(0,INDEX('2_Review &amp; Audit'!$H:$H,$T428)-SUMIFS($X$7:X427,$T$7:T427,$T428)))</f>
        <v/>
      </c>
      <c r="X428" s="96" t="str">
        <f t="shared" si="54"/>
        <v/>
      </c>
      <c r="Y428" s="117" t="str">
        <f>IF($X428="","",$X428*$G428)</f>
        <v/>
      </c>
      <c r="Z428" s="117" t="str">
        <f>IF($T428="","",$H428-IF($P428="",0,$P428)-IF($Y428="",0,$Y428))</f>
        <v/>
      </c>
      <c r="AA428" s="117" t="str">
        <f t="shared" si="55"/>
        <v/>
      </c>
      <c r="AB428" s="96" t="str">
        <f t="shared" si="58"/>
        <v/>
      </c>
      <c r="AC428" s="96" t="str">
        <f>IF(OR($D428="",$AB428="",N($AB428)&lt;=0),"",IFERROR(MATCH(1,INDEX(('2_Review &amp; Audit'!$F$6:$F$505=$A428)*('2_Review &amp; Audit'!$I$6:$I$505&gt;=$E428-30)*('2_Review &amp; Audit'!$I$6:$I$505&lt;=$E428+30)*('2_Review &amp; Audit'!$R$6:$R$505&gt;0)*(ROW('2_Review &amp; Audit'!$R$6:$R$505)&gt;$T428),0),0)+5,""))</f>
        <v/>
      </c>
      <c r="AD428" s="96" t="str" cm="1">
        <f t="array" ref="AD428">IF($AC428="","",INDEX('2_Review &amp; Audit'!$H:$H,$AC428))</f>
        <v/>
      </c>
      <c r="AE428" s="96" t="str">
        <f>IF($AC428="","",INDEX('2_Review &amp; Audit'!$I:$I,$AC428))</f>
        <v/>
      </c>
      <c r="AF428" s="96" t="str">
        <f>IF($AC428="","",MAX(0,INDEX('2_Review &amp; Audit'!$H:$H,$AC428)-SUMIFS($AG$7:AG427,$AC$7:AC427,$AC428)))</f>
        <v/>
      </c>
      <c r="AG428" s="96" t="str">
        <f>IF(OR($D428="",$AB428="",$AF428=""),"",MIN($AB428,$AF428))</f>
        <v/>
      </c>
      <c r="AH428" s="117" t="str">
        <f>IF($AG428="","",$AG428*$G428)</f>
        <v/>
      </c>
      <c r="AI428" s="117" t="str">
        <f>IF($AC428="","",$H428-IF($P428="",0,$P428)-IF($Y428="",0,$Y428)-IF($AH428="",0,$AH428))</f>
        <v/>
      </c>
      <c r="AJ428" s="117" t="str">
        <f t="shared" si="56"/>
        <v/>
      </c>
      <c r="AK428" s="96" t="str">
        <f t="shared" si="59"/>
        <v/>
      </c>
      <c r="AL428" s="96" t="str" cm="1">
        <f t="array" ref="AL428">IF(OR($D428="",$AK428="",N($AK428)&lt;=0),"",IFERROR(MATCH(1,INDEX(('2_Review &amp; Audit'!$F$6:$F$505=$A428)*('2_Review &amp; Audit'!$I$6:$I$505&gt;=$E428-30)*('2_Review &amp; Audit'!$I$6:$I$505&lt;=$E428+30)*('2_Review &amp; Audit'!$R$6:$R$505&gt;0)*(ROW('2_Review &amp; Audit'!$R$6:$R$505)&gt;$AC428),0),0)+5,""))</f>
        <v/>
      </c>
      <c r="AM428" s="96" t="str">
        <f>IF($AL428="","",INDEX('2_Review &amp; Audit'!$H:$H,$AL428))</f>
        <v/>
      </c>
      <c r="AN428" s="108" t="str">
        <f>IF($AL428="","",INDEX('2_Review &amp; Audit'!$I:$I,$AL428))</f>
        <v/>
      </c>
      <c r="AO428" s="96" t="str">
        <f>IF($AL428="","",MAX(0,INDEX('2_Review &amp; Audit'!$H:$H,$AL428)-SUMIFS($AP$7:AP427,$AL$7:AL427,$AL428)))</f>
        <v/>
      </c>
      <c r="AP428" s="96" t="str">
        <f>IF(OR($D428="",$AK428="",$AO428=""),"",MIN($AK428,$AO428))</f>
        <v/>
      </c>
      <c r="AQ428" s="117" t="str">
        <f>IF($AP428="","",$AP428*$G428)</f>
        <v/>
      </c>
      <c r="AR428" s="117" t="str">
        <f>IF($AL428="","",$H428-IF($P428="",0,$P428)-IF($Y428="",0,$Y428)-IF($AH428="",0,$AH428)-IF($AQ428="",0,$AQ428))</f>
        <v/>
      </c>
      <c r="AS428" s="117" t="str">
        <f t="shared" si="60"/>
        <v/>
      </c>
      <c r="AT428" s="96" t="str">
        <f t="shared" si="61"/>
        <v/>
      </c>
      <c r="AU428" s="96"/>
    </row>
    <row r="429" spans="1:47" ht="12.75" customHeight="1" x14ac:dyDescent="0.2">
      <c r="A429" s="96" t="str">
        <f>IFERROR(INDEX('2_Review &amp; Audit'!$F$6:$F$505,MATCH(ROW()-5,'2_Review &amp; Audit'!$AC$6:$AC$505,0)),"")</f>
        <v/>
      </c>
      <c r="B429" s="96" t="str">
        <f>IF($A429="","",INDEX('2_Review &amp; Audit'!$C$6:$C$505,MATCH(ROW()-5,'2_Review &amp; Audit'!$AC$6:$AC$505,0)))</f>
        <v/>
      </c>
      <c r="C429" s="96" t="str">
        <f>IF($A429="","",INDEX('2_Review &amp; Audit'!$D$6:$D$505,MATCH(ROW()-5,'2_Review &amp; Audit'!$AC$6:$AC$505,0)))</f>
        <v/>
      </c>
      <c r="D429" s="114" t="str">
        <f>IF($A429="","",INDEX('2_Review &amp; Audit'!$H$6:$H$505,MATCH(ROW()-5,'2_Review &amp; Audit'!$AC$6:$AC$505,0)))</f>
        <v/>
      </c>
      <c r="E429" s="108" t="str">
        <f>IF($A429="","",INDEX('2_Review &amp; Audit'!$M$6:$M$505,MATCH(ROW()-5,'2_Review &amp; Audit'!$AC$6:$AC$505,0)))</f>
        <v/>
      </c>
      <c r="F429" s="109" t="str">
        <f>IF($A429="","",IF(INDEX('2_Review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29" s="142" t="str">
        <f>IF(OR($A429="",$F429=0),"",ABS(INDEX('2_Review &amp; Audit'!$Q$6:$Q$505,MATCH(ROW()-5,'2_Review &amp; Audit'!$AC$6:$AC$505,0))/$F429))</f>
        <v/>
      </c>
      <c r="H429" s="142" t="str">
        <f>IF($A429="","",ABS(INDEX('2_Review &amp; Audit'!$Q$6:$Q$505,MATCH(ROW()-5,'2_Review &amp; Audit'!$AC$6:$AC$505,0))))</f>
        <v/>
      </c>
      <c r="I429" s="96" t="str">
        <f>IF($A429="","",INDEX('2_Review &amp; Audit'!$Y$6:$Y$505,MATCH(ROW()-5,'2_Review &amp; Audit'!$AC$6:$AC$505,0)))</f>
        <v/>
      </c>
      <c r="J429" s="110" t="str">
        <f>IF($A429="","",IFERROR(MATCH(ROW()-5,'2_Review &amp; Audit'!$AC$6:$AC$505,0)+5,""))</f>
        <v/>
      </c>
      <c r="K429" s="96" t="str" cm="1">
        <f t="array" ref="K429">IF($A429="","",IF($AU429&lt;&gt;"",IFERROR(MATCH($AU429,'2_Review &amp; Audit'!$H$6:$H$505,0)+5,""),IFERROR(MATCH(1,INDEX(('2_Review &amp; Audit'!$F$6:$F$505=$A429)*('2_Review &amp; Audit'!$I$6:$I$505&gt;=$E429-30)*('2_Review &amp; Audit'!$I$6:$I$505&lt;=$E429+30)*('2_Review &amp; Audit'!$R$6:$R$505&gt;0),0),0)+5,"")))</f>
        <v/>
      </c>
      <c r="L429" s="110" t="str" cm="1">
        <f t="array" ref="L429">IF($K429="","",INDEX('2_Review &amp; Audit'!$H:$H,$K429))</f>
        <v/>
      </c>
      <c r="M429" s="111" t="str">
        <f>IF($K429="","",INDEX('2_Review &amp; Audit'!$I:$I,$K429))</f>
        <v/>
      </c>
      <c r="N429" s="109" t="str" cm="1">
        <f t="array" ref="N429">IF($K429="","",MAX(0,INDEX('2_Review &amp; Audit'!$R:$R,$K429)-SUMIFS($O$7:O428,$K$7:K428,$K429)))</f>
        <v/>
      </c>
      <c r="O429" s="109" t="str">
        <f>IF(OR($K429="",$N429="",$F429=""),"",MIN($F429,$N429))</f>
        <v/>
      </c>
      <c r="P429" s="112" t="str">
        <f>IF($O429="","",$O429*$G429)</f>
        <v/>
      </c>
      <c r="Q429" s="112" t="str">
        <f>IF($M429="","",$H429-IF($P429="",0,$P429)-IF($Y429="",0,$Y429)-IF($AH429="",0,$AH429)-IF($AQ429="",0,$AQ429))</f>
        <v/>
      </c>
      <c r="R429" s="112" t="str">
        <f t="shared" si="57"/>
        <v/>
      </c>
      <c r="S429" s="96" t="str">
        <f>IF($M429="","",MAX(0,N($F429)-N($O429)))</f>
        <v/>
      </c>
      <c r="T429" s="96" t="str" cm="1">
        <f t="array" ref="T429">IF(OR($D429="",$S429="",N($S429)&lt;=0),"",IFERROR(MATCH(1,INDEX(('2_Review &amp; Audit'!$F$6:$F$505=$A429)*('2_Review &amp; Audit'!$I$6:$I$505&gt;=$E429-30)*('2_Review &amp; Audit'!$I$6:$I$505&lt;=$E429+30)*('2_Review &amp; Audit'!$R$6:$R$505&gt;0)*(ROW('2_Review &amp; Audit'!$R$6:$R$505)&gt;$K429),0),0)+5,""))</f>
        <v/>
      </c>
      <c r="U429" s="96" t="str" cm="1">
        <f t="array" ref="U429">IF($T429="","",INDEX('2_Review &amp; Audit'!$H:$H,$T429))</f>
        <v/>
      </c>
      <c r="V429" s="96" t="str">
        <f t="array" ref="V429">IF($T429="","",INDEX('2_Review &amp; Audit'!$I:$I,$T429))</f>
        <v/>
      </c>
      <c r="W429" s="96" t="str">
        <f t="array" ref="W429">IF($T429="","",MAX(0,INDEX('2_Review &amp; Audit'!$H:$H,$T429)-SUMIFS($X$7:X428,$T$7:T428,$T429)))</f>
        <v/>
      </c>
      <c r="X429" s="96" t="str">
        <f t="shared" si="54"/>
        <v/>
      </c>
      <c r="Y429" s="117" t="str">
        <f>IF($X429="","",$X429*$G429)</f>
        <v/>
      </c>
      <c r="Z429" s="117" t="str">
        <f>IF($T429="","",$H429-IF($P429="",0,$P429)-IF($Y429="",0,$Y429))</f>
        <v/>
      </c>
      <c r="AA429" s="117" t="str">
        <f t="shared" si="55"/>
        <v/>
      </c>
      <c r="AB429" s="96" t="str">
        <f t="shared" si="58"/>
        <v/>
      </c>
      <c r="AC429" s="96" t="str">
        <f>IF(OR($D429="",$AB429="",N($AB429)&lt;=0),"",IFERROR(MATCH(1,INDEX(('2_Review &amp; Audit'!$F$6:$F$505=$A429)*('2_Review &amp; Audit'!$I$6:$I$505&gt;=$E429-30)*('2_Review &amp; Audit'!$I$6:$I$505&lt;=$E429+30)*('2_Review &amp; Audit'!$R$6:$R$505&gt;0)*(ROW('2_Review &amp; Audit'!$R$6:$R$505)&gt;$T429),0),0)+5,""))</f>
        <v/>
      </c>
      <c r="AD429" s="96" t="str" cm="1">
        <f t="array" ref="AD429">IF($AC429="","",INDEX('2_Review &amp; Audit'!$H:$H,$AC429))</f>
        <v/>
      </c>
      <c r="AE429" s="96" t="str">
        <f>IF($AC429="","",INDEX('2_Review &amp; Audit'!$I:$I,$AC429))</f>
        <v/>
      </c>
      <c r="AF429" s="96" t="str">
        <f>IF($AC429="","",MAX(0,INDEX('2_Review &amp; Audit'!$H:$H,$AC429)-SUMIFS($AG$7:AG428,$AC$7:AC428,$AC429)))</f>
        <v/>
      </c>
      <c r="AG429" s="96" t="str">
        <f>IF(OR($D429="",$AB429="",$AF429=""),"",MIN($AB429,$AF429))</f>
        <v/>
      </c>
      <c r="AH429" s="117" t="str">
        <f>IF($AG429="","",$AG429*$G429)</f>
        <v/>
      </c>
      <c r="AI429" s="117" t="str">
        <f>IF($AC429="","",$H429-IF($P429="",0,$P429)-IF($Y429="",0,$Y429)-IF($AH429="",0,$AH429))</f>
        <v/>
      </c>
      <c r="AJ429" s="117" t="str">
        <f t="shared" si="56"/>
        <v/>
      </c>
      <c r="AK429" s="96" t="str">
        <f t="shared" si="59"/>
        <v/>
      </c>
      <c r="AL429" s="96" t="str" cm="1">
        <f t="array" ref="AL429">IF(OR($D429="",$AK429="",N($AK429)&lt;=0),"",IFERROR(MATCH(1,INDEX(('2_Review &amp; Audit'!$F$6:$F$505=$A429)*('2_Review &amp; Audit'!$I$6:$I$505&gt;=$E429-30)*('2_Review &amp; Audit'!$I$6:$I$505&lt;=$E429+30)*('2_Review &amp; Audit'!$R$6:$R$505&gt;0)*(ROW('2_Review &amp; Audit'!$R$6:$R$505)&gt;$AC429),0),0)+5,""))</f>
        <v/>
      </c>
      <c r="AM429" s="96" t="str">
        <f>IF($AL429="","",INDEX('2_Review &amp; Audit'!$H:$H,$AL429))</f>
        <v/>
      </c>
      <c r="AN429" s="108" t="str">
        <f>IF($AL429="","",INDEX('2_Review &amp; Audit'!$I:$I,$AL429))</f>
        <v/>
      </c>
      <c r="AO429" s="96" t="str">
        <f>IF($AL429="","",MAX(0,INDEX('2_Review &amp; Audit'!$H:$H,$AL429)-SUMIFS($AP$7:AP428,$AL$7:AL428,$AL429)))</f>
        <v/>
      </c>
      <c r="AP429" s="96" t="str">
        <f>IF(OR($D429="",$AK429="",$AO429=""),"",MIN($AK429,$AO429))</f>
        <v/>
      </c>
      <c r="AQ429" s="117" t="str">
        <f>IF($AP429="","",$AP429*$G429)</f>
        <v/>
      </c>
      <c r="AR429" s="117" t="str">
        <f>IF($AL429="","",$H429-IF($P429="",0,$P429)-IF($Y429="",0,$Y429)-IF($AH429="",0,$AH429)-IF($AQ429="",0,$AQ429))</f>
        <v/>
      </c>
      <c r="AS429" s="117" t="str">
        <f t="shared" si="60"/>
        <v/>
      </c>
      <c r="AT429" s="96" t="str">
        <f t="shared" si="61"/>
        <v/>
      </c>
      <c r="AU429" s="96"/>
    </row>
    <row r="430" spans="1:47" ht="12.75" customHeight="1" x14ac:dyDescent="0.2">
      <c r="A430" s="96" t="str">
        <f>IFERROR(INDEX('2_Review &amp; Audit'!$F$6:$F$505,MATCH(ROW()-5,'2_Review &amp; Audit'!$AC$6:$AC$505,0)),"")</f>
        <v/>
      </c>
      <c r="B430" s="96" t="str">
        <f>IF($A430="","",INDEX('2_Review &amp; Audit'!$C$6:$C$505,MATCH(ROW()-5,'2_Review &amp; Audit'!$AC$6:$AC$505,0)))</f>
        <v/>
      </c>
      <c r="C430" s="96" t="str">
        <f>IF($A430="","",INDEX('2_Review &amp; Audit'!$D$6:$D$505,MATCH(ROW()-5,'2_Review &amp; Audit'!$AC$6:$AC$505,0)))</f>
        <v/>
      </c>
      <c r="D430" s="114" t="str">
        <f>IF($A430="","",INDEX('2_Review &amp; Audit'!$H$6:$H$505,MATCH(ROW()-5,'2_Review &amp; Audit'!$AC$6:$AC$505,0)))</f>
        <v/>
      </c>
      <c r="E430" s="108" t="str">
        <f>IF($A430="","",INDEX('2_Review &amp; Audit'!$M$6:$M$505,MATCH(ROW()-5,'2_Review &amp; Audit'!$AC$6:$AC$505,0)))</f>
        <v/>
      </c>
      <c r="F430" s="109" t="str">
        <f>IF($A430="","",IF(INDEX('2_Review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30" s="142" t="str">
        <f>IF(OR($A430="",$F430=0),"",ABS(INDEX('2_Review &amp; Audit'!$Q$6:$Q$505,MATCH(ROW()-5,'2_Review &amp; Audit'!$AC$6:$AC$505,0))/$F430))</f>
        <v/>
      </c>
      <c r="H430" s="142" t="str">
        <f>IF($A430="","",ABS(INDEX('2_Review &amp; Audit'!$Q$6:$Q$505,MATCH(ROW()-5,'2_Review &amp; Audit'!$AC$6:$AC$505,0))))</f>
        <v/>
      </c>
      <c r="I430" s="96" t="str">
        <f>IF($A430="","",INDEX('2_Review &amp; Audit'!$Y$6:$Y$505,MATCH(ROW()-5,'2_Review &amp; Audit'!$AC$6:$AC$505,0)))</f>
        <v/>
      </c>
      <c r="J430" s="110" t="str">
        <f>IF($A430="","",IFERROR(MATCH(ROW()-5,'2_Review &amp; Audit'!$AC$6:$AC$505,0)+5,""))</f>
        <v/>
      </c>
      <c r="K430" s="96" t="str" cm="1">
        <f t="array" ref="K430">IF($A430="","",IF($AU430&lt;&gt;"",IFERROR(MATCH($AU430,'2_Review &amp; Audit'!$H$6:$H$505,0)+5,""),IFERROR(MATCH(1,INDEX(('2_Review &amp; Audit'!$F$6:$F$505=$A430)*('2_Review &amp; Audit'!$I$6:$I$505&gt;=$E430-30)*('2_Review &amp; Audit'!$I$6:$I$505&lt;=$E430+30)*('2_Review &amp; Audit'!$R$6:$R$505&gt;0),0),0)+5,"")))</f>
        <v/>
      </c>
      <c r="L430" s="110" t="str" cm="1">
        <f t="array" ref="L430">IF($K430="","",INDEX('2_Review &amp; Audit'!$H:$H,$K430))</f>
        <v/>
      </c>
      <c r="M430" s="111" t="str">
        <f>IF($K430="","",INDEX('2_Review &amp; Audit'!$I:$I,$K430))</f>
        <v/>
      </c>
      <c r="N430" s="109" t="str" cm="1">
        <f t="array" ref="N430">IF($K430="","",MAX(0,INDEX('2_Review &amp; Audit'!$R:$R,$K430)-SUMIFS($O$7:O429,$K$7:K429,$K430)))</f>
        <v/>
      </c>
      <c r="O430" s="109" t="str">
        <f>IF(OR($K430="",$N430="",$F430=""),"",MIN($F430,$N430))</f>
        <v/>
      </c>
      <c r="P430" s="112" t="str">
        <f>IF($O430="","",$O430*$G430)</f>
        <v/>
      </c>
      <c r="Q430" s="112" t="str">
        <f>IF($M430="","",$H430-IF($P430="",0,$P430)-IF($Y430="",0,$Y430)-IF($AH430="",0,$AH430)-IF($AQ430="",0,$AQ430))</f>
        <v/>
      </c>
      <c r="R430" s="112" t="str">
        <f t="shared" si="57"/>
        <v/>
      </c>
      <c r="S430" s="96" t="str">
        <f>IF($M430="","",MAX(0,N($F430)-N($O430)))</f>
        <v/>
      </c>
      <c r="T430" s="96" t="str" cm="1">
        <f t="array" ref="T430">IF(OR($D430="",$S430="",N($S430)&lt;=0),"",IFERROR(MATCH(1,INDEX(('2_Review &amp; Audit'!$F$6:$F$505=$A430)*('2_Review &amp; Audit'!$I$6:$I$505&gt;=$E430-30)*('2_Review &amp; Audit'!$I$6:$I$505&lt;=$E430+30)*('2_Review &amp; Audit'!$R$6:$R$505&gt;0)*(ROW('2_Review &amp; Audit'!$R$6:$R$505)&gt;$K430),0),0)+5,""))</f>
        <v/>
      </c>
      <c r="U430" s="96" t="str" cm="1">
        <f t="array" ref="U430">IF($T430="","",INDEX('2_Review &amp; Audit'!$H:$H,$T430))</f>
        <v/>
      </c>
      <c r="V430" s="96" t="str">
        <f t="array" ref="V430">IF($T430="","",INDEX('2_Review &amp; Audit'!$I:$I,$T430))</f>
        <v/>
      </c>
      <c r="W430" s="96" t="str">
        <f t="array" ref="W430">IF($T430="","",MAX(0,INDEX('2_Review &amp; Audit'!$H:$H,$T430)-SUMIFS($X$7:X429,$T$7:T429,$T430)))</f>
        <v/>
      </c>
      <c r="X430" s="96" t="str">
        <f t="shared" si="54"/>
        <v/>
      </c>
      <c r="Y430" s="117" t="str">
        <f>IF($X430="","",$X430*$G430)</f>
        <v/>
      </c>
      <c r="Z430" s="117" t="str">
        <f>IF($T430="","",$H430-IF($P430="",0,$P430)-IF($Y430="",0,$Y430))</f>
        <v/>
      </c>
      <c r="AA430" s="117" t="str">
        <f t="shared" si="55"/>
        <v/>
      </c>
      <c r="AB430" s="96" t="str">
        <f t="shared" si="58"/>
        <v/>
      </c>
      <c r="AC430" s="96" t="str">
        <f>IF(OR($D430="",$AB430="",N($AB430)&lt;=0),"",IFERROR(MATCH(1,INDEX(('2_Review &amp; Audit'!$F$6:$F$505=$A430)*('2_Review &amp; Audit'!$I$6:$I$505&gt;=$E430-30)*('2_Review &amp; Audit'!$I$6:$I$505&lt;=$E430+30)*('2_Review &amp; Audit'!$R$6:$R$505&gt;0)*(ROW('2_Review &amp; Audit'!$R$6:$R$505)&gt;$T430),0),0)+5,""))</f>
        <v/>
      </c>
      <c r="AD430" s="96" t="str" cm="1">
        <f t="array" ref="AD430">IF($AC430="","",INDEX('2_Review &amp; Audit'!$H:$H,$AC430))</f>
        <v/>
      </c>
      <c r="AE430" s="96" t="str">
        <f>IF($AC430="","",INDEX('2_Review &amp; Audit'!$I:$I,$AC430))</f>
        <v/>
      </c>
      <c r="AF430" s="96" t="str">
        <f>IF($AC430="","",MAX(0,INDEX('2_Review &amp; Audit'!$H:$H,$AC430)-SUMIFS($AG$7:AG429,$AC$7:AC429,$AC430)))</f>
        <v/>
      </c>
      <c r="AG430" s="96" t="str">
        <f>IF(OR($D430="",$AB430="",$AF430=""),"",MIN($AB430,$AF430))</f>
        <v/>
      </c>
      <c r="AH430" s="117" t="str">
        <f>IF($AG430="","",$AG430*$G430)</f>
        <v/>
      </c>
      <c r="AI430" s="117" t="str">
        <f>IF($AC430="","",$H430-IF($P430="",0,$P430)-IF($Y430="",0,$Y430)-IF($AH430="",0,$AH430))</f>
        <v/>
      </c>
      <c r="AJ430" s="117" t="str">
        <f t="shared" si="56"/>
        <v/>
      </c>
      <c r="AK430" s="96" t="str">
        <f t="shared" si="59"/>
        <v/>
      </c>
      <c r="AL430" s="96" t="str" cm="1">
        <f t="array" ref="AL430">IF(OR($D430="",$AK430="",N($AK430)&lt;=0),"",IFERROR(MATCH(1,INDEX(('2_Review &amp; Audit'!$F$6:$F$505=$A430)*('2_Review &amp; Audit'!$I$6:$I$505&gt;=$E430-30)*('2_Review &amp; Audit'!$I$6:$I$505&lt;=$E430+30)*('2_Review &amp; Audit'!$R$6:$R$505&gt;0)*(ROW('2_Review &amp; Audit'!$R$6:$R$505)&gt;$AC430),0),0)+5,""))</f>
        <v/>
      </c>
      <c r="AM430" s="96" t="str">
        <f>IF($AL430="","",INDEX('2_Review &amp; Audit'!$H:$H,$AL430))</f>
        <v/>
      </c>
      <c r="AN430" s="108" t="str">
        <f>IF($AL430="","",INDEX('2_Review &amp; Audit'!$I:$I,$AL430))</f>
        <v/>
      </c>
      <c r="AO430" s="96" t="str">
        <f>IF($AL430="","",MAX(0,INDEX('2_Review &amp; Audit'!$H:$H,$AL430)-SUMIFS($AP$7:AP429,$AL$7:AL429,$AL430)))</f>
        <v/>
      </c>
      <c r="AP430" s="96" t="str">
        <f>IF(OR($D430="",$AK430="",$AO430=""),"",MIN($AK430,$AO430))</f>
        <v/>
      </c>
      <c r="AQ430" s="117" t="str">
        <f>IF($AP430="","",$AP430*$G430)</f>
        <v/>
      </c>
      <c r="AR430" s="117" t="str">
        <f>IF($AL430="","",$H430-IF($P430="",0,$P430)-IF($Y430="",0,$Y430)-IF($AH430="",0,$AH430)-IF($AQ430="",0,$AQ430))</f>
        <v/>
      </c>
      <c r="AS430" s="117" t="str">
        <f t="shared" si="60"/>
        <v/>
      </c>
      <c r="AT430" s="96" t="str">
        <f t="shared" si="61"/>
        <v/>
      </c>
      <c r="AU430" s="96"/>
    </row>
    <row r="431" spans="1:47" ht="12.75" customHeight="1" x14ac:dyDescent="0.2">
      <c r="A431" s="96" t="str">
        <f>IFERROR(INDEX('2_Review &amp; Audit'!$F$6:$F$505,MATCH(ROW()-5,'2_Review &amp; Audit'!$AC$6:$AC$505,0)),"")</f>
        <v/>
      </c>
      <c r="B431" s="96" t="str">
        <f>IF($A431="","",INDEX('2_Review &amp; Audit'!$C$6:$C$505,MATCH(ROW()-5,'2_Review &amp; Audit'!$AC$6:$AC$505,0)))</f>
        <v/>
      </c>
      <c r="C431" s="96" t="str">
        <f>IF($A431="","",INDEX('2_Review &amp; Audit'!$D$6:$D$505,MATCH(ROW()-5,'2_Review &amp; Audit'!$AC$6:$AC$505,0)))</f>
        <v/>
      </c>
      <c r="D431" s="114" t="str">
        <f>IF($A431="","",INDEX('2_Review &amp; Audit'!$H$6:$H$505,MATCH(ROW()-5,'2_Review &amp; Audit'!$AC$6:$AC$505,0)))</f>
        <v/>
      </c>
      <c r="E431" s="108" t="str">
        <f>IF($A431="","",INDEX('2_Review &amp; Audit'!$M$6:$M$505,MATCH(ROW()-5,'2_Review &amp; Audit'!$AC$6:$AC$505,0)))</f>
        <v/>
      </c>
      <c r="F431" s="109" t="str">
        <f>IF($A431="","",IF(INDEX('2_Review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31" s="142" t="str">
        <f>IF(OR($A431="",$F431=0),"",ABS(INDEX('2_Review &amp; Audit'!$Q$6:$Q$505,MATCH(ROW()-5,'2_Review &amp; Audit'!$AC$6:$AC$505,0))/$F431))</f>
        <v/>
      </c>
      <c r="H431" s="142" t="str">
        <f>IF($A431="","",ABS(INDEX('2_Review &amp; Audit'!$Q$6:$Q$505,MATCH(ROW()-5,'2_Review &amp; Audit'!$AC$6:$AC$505,0))))</f>
        <v/>
      </c>
      <c r="I431" s="96" t="str">
        <f>IF($A431="","",INDEX('2_Review &amp; Audit'!$Y$6:$Y$505,MATCH(ROW()-5,'2_Review &amp; Audit'!$AC$6:$AC$505,0)))</f>
        <v/>
      </c>
      <c r="J431" s="110" t="str">
        <f>IF($A431="","",IFERROR(MATCH(ROW()-5,'2_Review &amp; Audit'!$AC$6:$AC$505,0)+5,""))</f>
        <v/>
      </c>
      <c r="K431" s="96" t="str" cm="1">
        <f t="array" ref="K431">IF($A431="","",IF($AU431&lt;&gt;"",IFERROR(MATCH($AU431,'2_Review &amp; Audit'!$H$6:$H$505,0)+5,""),IFERROR(MATCH(1,INDEX(('2_Review &amp; Audit'!$F$6:$F$505=$A431)*('2_Review &amp; Audit'!$I$6:$I$505&gt;=$E431-30)*('2_Review &amp; Audit'!$I$6:$I$505&lt;=$E431+30)*('2_Review &amp; Audit'!$R$6:$R$505&gt;0),0),0)+5,"")))</f>
        <v/>
      </c>
      <c r="L431" s="110" t="str" cm="1">
        <f t="array" ref="L431">IF($K431="","",INDEX('2_Review &amp; Audit'!$H:$H,$K431))</f>
        <v/>
      </c>
      <c r="M431" s="111" t="str">
        <f>IF($K431="","",INDEX('2_Review &amp; Audit'!$I:$I,$K431))</f>
        <v/>
      </c>
      <c r="N431" s="109" t="str" cm="1">
        <f t="array" ref="N431">IF($K431="","",MAX(0,INDEX('2_Review &amp; Audit'!$R:$R,$K431)-SUMIFS($O$7:O430,$K$7:K430,$K431)))</f>
        <v/>
      </c>
      <c r="O431" s="109" t="str">
        <f>IF(OR($K431="",$N431="",$F431=""),"",MIN($F431,$N431))</f>
        <v/>
      </c>
      <c r="P431" s="112" t="str">
        <f>IF($O431="","",$O431*$G431)</f>
        <v/>
      </c>
      <c r="Q431" s="112" t="str">
        <f>IF($M431="","",$H431-IF($P431="",0,$P431)-IF($Y431="",0,$Y431)-IF($AH431="",0,$AH431)-IF($AQ431="",0,$AQ431))</f>
        <v/>
      </c>
      <c r="R431" s="112" t="str">
        <f t="shared" si="57"/>
        <v/>
      </c>
      <c r="S431" s="96" t="str">
        <f>IF($M431="","",MAX(0,N($F431)-N($O431)))</f>
        <v/>
      </c>
      <c r="T431" s="96" t="str" cm="1">
        <f t="array" ref="T431">IF(OR($D431="",$S431="",N($S431)&lt;=0),"",IFERROR(MATCH(1,INDEX(('2_Review &amp; Audit'!$F$6:$F$505=$A431)*('2_Review &amp; Audit'!$I$6:$I$505&gt;=$E431-30)*('2_Review &amp; Audit'!$I$6:$I$505&lt;=$E431+30)*('2_Review &amp; Audit'!$R$6:$R$505&gt;0)*(ROW('2_Review &amp; Audit'!$R$6:$R$505)&gt;$K431),0),0)+5,""))</f>
        <v/>
      </c>
      <c r="U431" s="96" t="str" cm="1">
        <f t="array" ref="U431">IF($T431="","",INDEX('2_Review &amp; Audit'!$H:$H,$T431))</f>
        <v/>
      </c>
      <c r="V431" s="96" t="str">
        <f t="array" ref="V431">IF($T431="","",INDEX('2_Review &amp; Audit'!$I:$I,$T431))</f>
        <v/>
      </c>
      <c r="W431" s="96" t="str">
        <f t="array" ref="W431">IF($T431="","",MAX(0,INDEX('2_Review &amp; Audit'!$H:$H,$T431)-SUMIFS($X$7:X430,$T$7:T430,$T431)))</f>
        <v/>
      </c>
      <c r="X431" s="96" t="str">
        <f t="shared" si="54"/>
        <v/>
      </c>
      <c r="Y431" s="117" t="str">
        <f>IF($X431="","",$X431*$G431)</f>
        <v/>
      </c>
      <c r="Z431" s="117" t="str">
        <f>IF($T431="","",$H431-IF($P431="",0,$P431)-IF($Y431="",0,$Y431))</f>
        <v/>
      </c>
      <c r="AA431" s="117" t="str">
        <f t="shared" si="55"/>
        <v/>
      </c>
      <c r="AB431" s="96" t="str">
        <f t="shared" si="58"/>
        <v/>
      </c>
      <c r="AC431" s="96" t="str">
        <f>IF(OR($D431="",$AB431="",N($AB431)&lt;=0),"",IFERROR(MATCH(1,INDEX(('2_Review &amp; Audit'!$F$6:$F$505=$A431)*('2_Review &amp; Audit'!$I$6:$I$505&gt;=$E431-30)*('2_Review &amp; Audit'!$I$6:$I$505&lt;=$E431+30)*('2_Review &amp; Audit'!$R$6:$R$505&gt;0)*(ROW('2_Review &amp; Audit'!$R$6:$R$505)&gt;$T431),0),0)+5,""))</f>
        <v/>
      </c>
      <c r="AD431" s="96" t="str" cm="1">
        <f t="array" ref="AD431">IF($AC431="","",INDEX('2_Review &amp; Audit'!$H:$H,$AC431))</f>
        <v/>
      </c>
      <c r="AE431" s="96" t="str">
        <f>IF($AC431="","",INDEX('2_Review &amp; Audit'!$I:$I,$AC431))</f>
        <v/>
      </c>
      <c r="AF431" s="96" t="str">
        <f>IF($AC431="","",MAX(0,INDEX('2_Review &amp; Audit'!$H:$H,$AC431)-SUMIFS($AG$7:AG430,$AC$7:AC430,$AC431)))</f>
        <v/>
      </c>
      <c r="AG431" s="96" t="str">
        <f>IF(OR($D431="",$AB431="",$AF431=""),"",MIN($AB431,$AF431))</f>
        <v/>
      </c>
      <c r="AH431" s="117" t="str">
        <f>IF($AG431="","",$AG431*$G431)</f>
        <v/>
      </c>
      <c r="AI431" s="117" t="str">
        <f>IF($AC431="","",$H431-IF($P431="",0,$P431)-IF($Y431="",0,$Y431)-IF($AH431="",0,$AH431))</f>
        <v/>
      </c>
      <c r="AJ431" s="117" t="str">
        <f t="shared" si="56"/>
        <v/>
      </c>
      <c r="AK431" s="96" t="str">
        <f t="shared" si="59"/>
        <v/>
      </c>
      <c r="AL431" s="96" t="str" cm="1">
        <f t="array" ref="AL431">IF(OR($D431="",$AK431="",N($AK431)&lt;=0),"",IFERROR(MATCH(1,INDEX(('2_Review &amp; Audit'!$F$6:$F$505=$A431)*('2_Review &amp; Audit'!$I$6:$I$505&gt;=$E431-30)*('2_Review &amp; Audit'!$I$6:$I$505&lt;=$E431+30)*('2_Review &amp; Audit'!$R$6:$R$505&gt;0)*(ROW('2_Review &amp; Audit'!$R$6:$R$505)&gt;$AC431),0),0)+5,""))</f>
        <v/>
      </c>
      <c r="AM431" s="96" t="str">
        <f>IF($AL431="","",INDEX('2_Review &amp; Audit'!$H:$H,$AL431))</f>
        <v/>
      </c>
      <c r="AN431" s="108" t="str">
        <f>IF($AL431="","",INDEX('2_Review &amp; Audit'!$I:$I,$AL431))</f>
        <v/>
      </c>
      <c r="AO431" s="96" t="str">
        <f>IF($AL431="","",MAX(0,INDEX('2_Review &amp; Audit'!$H:$H,$AL431)-SUMIFS($AP$7:AP430,$AL$7:AL430,$AL431)))</f>
        <v/>
      </c>
      <c r="AP431" s="96" t="str">
        <f>IF(OR($D431="",$AK431="",$AO431=""),"",MIN($AK431,$AO431))</f>
        <v/>
      </c>
      <c r="AQ431" s="117" t="str">
        <f>IF($AP431="","",$AP431*$G431)</f>
        <v/>
      </c>
      <c r="AR431" s="117" t="str">
        <f>IF($AL431="","",$H431-IF($P431="",0,$P431)-IF($Y431="",0,$Y431)-IF($AH431="",0,$AH431)-IF($AQ431="",0,$AQ431))</f>
        <v/>
      </c>
      <c r="AS431" s="117" t="str">
        <f t="shared" si="60"/>
        <v/>
      </c>
      <c r="AT431" s="96" t="str">
        <f t="shared" si="61"/>
        <v/>
      </c>
      <c r="AU431" s="96"/>
    </row>
    <row r="432" spans="1:47" ht="12.75" customHeight="1" x14ac:dyDescent="0.2">
      <c r="A432" s="96" t="str">
        <f>IFERROR(INDEX('2_Review &amp; Audit'!$F$6:$F$505,MATCH(ROW()-5,'2_Review &amp; Audit'!$AC$6:$AC$505,0)),"")</f>
        <v/>
      </c>
      <c r="B432" s="96" t="str">
        <f>IF($A432="","",INDEX('2_Review &amp; Audit'!$C$6:$C$505,MATCH(ROW()-5,'2_Review &amp; Audit'!$AC$6:$AC$505,0)))</f>
        <v/>
      </c>
      <c r="C432" s="96" t="str">
        <f>IF($A432="","",INDEX('2_Review &amp; Audit'!$D$6:$D$505,MATCH(ROW()-5,'2_Review &amp; Audit'!$AC$6:$AC$505,0)))</f>
        <v/>
      </c>
      <c r="D432" s="114" t="str">
        <f>IF($A432="","",INDEX('2_Review &amp; Audit'!$H$6:$H$505,MATCH(ROW()-5,'2_Review &amp; Audit'!$AC$6:$AC$505,0)))</f>
        <v/>
      </c>
      <c r="E432" s="108" t="str">
        <f>IF($A432="","",INDEX('2_Review &amp; Audit'!$M$6:$M$505,MATCH(ROW()-5,'2_Review &amp; Audit'!$AC$6:$AC$505,0)))</f>
        <v/>
      </c>
      <c r="F432" s="109" t="str">
        <f>IF($A432="","",IF(INDEX('2_Review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32" s="142" t="str">
        <f>IF(OR($A432="",$F432=0),"",ABS(INDEX('2_Review &amp; Audit'!$Q$6:$Q$505,MATCH(ROW()-5,'2_Review &amp; Audit'!$AC$6:$AC$505,0))/$F432))</f>
        <v/>
      </c>
      <c r="H432" s="142" t="str">
        <f>IF($A432="","",ABS(INDEX('2_Review &amp; Audit'!$Q$6:$Q$505,MATCH(ROW()-5,'2_Review &amp; Audit'!$AC$6:$AC$505,0))))</f>
        <v/>
      </c>
      <c r="I432" s="96" t="str">
        <f>IF($A432="","",INDEX('2_Review &amp; Audit'!$Y$6:$Y$505,MATCH(ROW()-5,'2_Review &amp; Audit'!$AC$6:$AC$505,0)))</f>
        <v/>
      </c>
      <c r="J432" s="110" t="str">
        <f>IF($A432="","",IFERROR(MATCH(ROW()-5,'2_Review &amp; Audit'!$AC$6:$AC$505,0)+5,""))</f>
        <v/>
      </c>
      <c r="K432" s="96" t="str" cm="1">
        <f t="array" ref="K432">IF($A432="","",IF($AU432&lt;&gt;"",IFERROR(MATCH($AU432,'2_Review &amp; Audit'!$H$6:$H$505,0)+5,""),IFERROR(MATCH(1,INDEX(('2_Review &amp; Audit'!$F$6:$F$505=$A432)*('2_Review &amp; Audit'!$I$6:$I$505&gt;=$E432-30)*('2_Review &amp; Audit'!$I$6:$I$505&lt;=$E432+30)*('2_Review &amp; Audit'!$R$6:$R$505&gt;0),0),0)+5,"")))</f>
        <v/>
      </c>
      <c r="L432" s="110" t="str" cm="1">
        <f t="array" ref="L432">IF($K432="","",INDEX('2_Review &amp; Audit'!$H:$H,$K432))</f>
        <v/>
      </c>
      <c r="M432" s="111" t="str">
        <f>IF($K432="","",INDEX('2_Review &amp; Audit'!$I:$I,$K432))</f>
        <v/>
      </c>
      <c r="N432" s="109" t="str" cm="1">
        <f t="array" ref="N432">IF($K432="","",MAX(0,INDEX('2_Review &amp; Audit'!$R:$R,$K432)-SUMIFS($O$7:O431,$K$7:K431,$K432)))</f>
        <v/>
      </c>
      <c r="O432" s="109" t="str">
        <f>IF(OR($K432="",$N432="",$F432=""),"",MIN($F432,$N432))</f>
        <v/>
      </c>
      <c r="P432" s="112" t="str">
        <f>IF($O432="","",$O432*$G432)</f>
        <v/>
      </c>
      <c r="Q432" s="112" t="str">
        <f>IF($M432="","",$H432-IF($P432="",0,$P432)-IF($Y432="",0,$Y432)-IF($AH432="",0,$AH432)-IF($AQ432="",0,$AQ432))</f>
        <v/>
      </c>
      <c r="R432" s="112" t="str">
        <f t="shared" si="57"/>
        <v/>
      </c>
      <c r="S432" s="96" t="str">
        <f>IF($M432="","",MAX(0,N($F432)-N($O432)))</f>
        <v/>
      </c>
      <c r="T432" s="96" t="str" cm="1">
        <f t="array" ref="T432">IF(OR($D432="",$S432="",N($S432)&lt;=0),"",IFERROR(MATCH(1,INDEX(('2_Review &amp; Audit'!$F$6:$F$505=$A432)*('2_Review &amp; Audit'!$I$6:$I$505&gt;=$E432-30)*('2_Review &amp; Audit'!$I$6:$I$505&lt;=$E432+30)*('2_Review &amp; Audit'!$R$6:$R$505&gt;0)*(ROW('2_Review &amp; Audit'!$R$6:$R$505)&gt;$K432),0),0)+5,""))</f>
        <v/>
      </c>
      <c r="U432" s="96" t="str" cm="1">
        <f t="array" ref="U432">IF($T432="","",INDEX('2_Review &amp; Audit'!$H:$H,$T432))</f>
        <v/>
      </c>
      <c r="V432" s="96" t="str">
        <f t="array" ref="V432">IF($T432="","",INDEX('2_Review &amp; Audit'!$I:$I,$T432))</f>
        <v/>
      </c>
      <c r="W432" s="96" t="str">
        <f t="array" ref="W432">IF($T432="","",MAX(0,INDEX('2_Review &amp; Audit'!$H:$H,$T432)-SUMIFS($X$7:X431,$T$7:T431,$T432)))</f>
        <v/>
      </c>
      <c r="X432" s="96" t="str">
        <f t="shared" si="54"/>
        <v/>
      </c>
      <c r="Y432" s="117" t="str">
        <f>IF($X432="","",$X432*$G432)</f>
        <v/>
      </c>
      <c r="Z432" s="117" t="str">
        <f>IF($T432="","",$H432-IF($P432="",0,$P432)-IF($Y432="",0,$Y432))</f>
        <v/>
      </c>
      <c r="AA432" s="117" t="str">
        <f t="shared" si="55"/>
        <v/>
      </c>
      <c r="AB432" s="96" t="str">
        <f t="shared" si="58"/>
        <v/>
      </c>
      <c r="AC432" s="96" t="str">
        <f>IF(OR($D432="",$AB432="",N($AB432)&lt;=0),"",IFERROR(MATCH(1,INDEX(('2_Review &amp; Audit'!$F$6:$F$505=$A432)*('2_Review &amp; Audit'!$I$6:$I$505&gt;=$E432-30)*('2_Review &amp; Audit'!$I$6:$I$505&lt;=$E432+30)*('2_Review &amp; Audit'!$R$6:$R$505&gt;0)*(ROW('2_Review &amp; Audit'!$R$6:$R$505)&gt;$T432),0),0)+5,""))</f>
        <v/>
      </c>
      <c r="AD432" s="96" t="str" cm="1">
        <f t="array" ref="AD432">IF($AC432="","",INDEX('2_Review &amp; Audit'!$H:$H,$AC432))</f>
        <v/>
      </c>
      <c r="AE432" s="96" t="str">
        <f>IF($AC432="","",INDEX('2_Review &amp; Audit'!$I:$I,$AC432))</f>
        <v/>
      </c>
      <c r="AF432" s="96" t="str">
        <f>IF($AC432="","",MAX(0,INDEX('2_Review &amp; Audit'!$H:$H,$AC432)-SUMIFS($AG$7:AG431,$AC$7:AC431,$AC432)))</f>
        <v/>
      </c>
      <c r="AG432" s="96" t="str">
        <f>IF(OR($D432="",$AB432="",$AF432=""),"",MIN($AB432,$AF432))</f>
        <v/>
      </c>
      <c r="AH432" s="117" t="str">
        <f>IF($AG432="","",$AG432*$G432)</f>
        <v/>
      </c>
      <c r="AI432" s="117" t="str">
        <f>IF($AC432="","",$H432-IF($P432="",0,$P432)-IF($Y432="",0,$Y432)-IF($AH432="",0,$AH432))</f>
        <v/>
      </c>
      <c r="AJ432" s="117" t="str">
        <f t="shared" si="56"/>
        <v/>
      </c>
      <c r="AK432" s="96" t="str">
        <f t="shared" si="59"/>
        <v/>
      </c>
      <c r="AL432" s="96" t="str" cm="1">
        <f t="array" ref="AL432">IF(OR($D432="",$AK432="",N($AK432)&lt;=0),"",IFERROR(MATCH(1,INDEX(('2_Review &amp; Audit'!$F$6:$F$505=$A432)*('2_Review &amp; Audit'!$I$6:$I$505&gt;=$E432-30)*('2_Review &amp; Audit'!$I$6:$I$505&lt;=$E432+30)*('2_Review &amp; Audit'!$R$6:$R$505&gt;0)*(ROW('2_Review &amp; Audit'!$R$6:$R$505)&gt;$AC432),0),0)+5,""))</f>
        <v/>
      </c>
      <c r="AM432" s="96" t="str">
        <f>IF($AL432="","",INDEX('2_Review &amp; Audit'!$H:$H,$AL432))</f>
        <v/>
      </c>
      <c r="AN432" s="108" t="str">
        <f>IF($AL432="","",INDEX('2_Review &amp; Audit'!$I:$I,$AL432))</f>
        <v/>
      </c>
      <c r="AO432" s="96" t="str">
        <f>IF($AL432="","",MAX(0,INDEX('2_Review &amp; Audit'!$H:$H,$AL432)-SUMIFS($AP$7:AP431,$AL$7:AL431,$AL432)))</f>
        <v/>
      </c>
      <c r="AP432" s="96" t="str">
        <f>IF(OR($D432="",$AK432="",$AO432=""),"",MIN($AK432,$AO432))</f>
        <v/>
      </c>
      <c r="AQ432" s="117" t="str">
        <f>IF($AP432="","",$AP432*$G432)</f>
        <v/>
      </c>
      <c r="AR432" s="117" t="str">
        <f>IF($AL432="","",$H432-IF($P432="",0,$P432)-IF($Y432="",0,$Y432)-IF($AH432="",0,$AH432)-IF($AQ432="",0,$AQ432))</f>
        <v/>
      </c>
      <c r="AS432" s="117" t="str">
        <f t="shared" si="60"/>
        <v/>
      </c>
      <c r="AT432" s="96" t="str">
        <f t="shared" si="61"/>
        <v/>
      </c>
      <c r="AU432" s="96"/>
    </row>
    <row r="433" spans="1:47" ht="12.75" customHeight="1" x14ac:dyDescent="0.2">
      <c r="A433" s="96" t="str">
        <f>IFERROR(INDEX('2_Review &amp; Audit'!$F$6:$F$505,MATCH(ROW()-5,'2_Review &amp; Audit'!$AC$6:$AC$505,0)),"")</f>
        <v/>
      </c>
      <c r="B433" s="96" t="str">
        <f>IF($A433="","",INDEX('2_Review &amp; Audit'!$C$6:$C$505,MATCH(ROW()-5,'2_Review &amp; Audit'!$AC$6:$AC$505,0)))</f>
        <v/>
      </c>
      <c r="C433" s="96" t="str">
        <f>IF($A433="","",INDEX('2_Review &amp; Audit'!$D$6:$D$505,MATCH(ROW()-5,'2_Review &amp; Audit'!$AC$6:$AC$505,0)))</f>
        <v/>
      </c>
      <c r="D433" s="114" t="str">
        <f>IF($A433="","",INDEX('2_Review &amp; Audit'!$H$6:$H$505,MATCH(ROW()-5,'2_Review &amp; Audit'!$AC$6:$AC$505,0)))</f>
        <v/>
      </c>
      <c r="E433" s="108" t="str">
        <f>IF($A433="","",INDEX('2_Review &amp; Audit'!$M$6:$M$505,MATCH(ROW()-5,'2_Review &amp; Audit'!$AC$6:$AC$505,0)))</f>
        <v/>
      </c>
      <c r="F433" s="109" t="str">
        <f>IF($A433="","",IF(INDEX('2_Review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33" s="142" t="str">
        <f>IF(OR($A433="",$F433=0),"",ABS(INDEX('2_Review &amp; Audit'!$Q$6:$Q$505,MATCH(ROW()-5,'2_Review &amp; Audit'!$AC$6:$AC$505,0))/$F433))</f>
        <v/>
      </c>
      <c r="H433" s="142" t="str">
        <f>IF($A433="","",ABS(INDEX('2_Review &amp; Audit'!$Q$6:$Q$505,MATCH(ROW()-5,'2_Review &amp; Audit'!$AC$6:$AC$505,0))))</f>
        <v/>
      </c>
      <c r="I433" s="96" t="str">
        <f>IF($A433="","",INDEX('2_Review &amp; Audit'!$Y$6:$Y$505,MATCH(ROW()-5,'2_Review &amp; Audit'!$AC$6:$AC$505,0)))</f>
        <v/>
      </c>
      <c r="J433" s="110" t="str">
        <f>IF($A433="","",IFERROR(MATCH(ROW()-5,'2_Review &amp; Audit'!$AC$6:$AC$505,0)+5,""))</f>
        <v/>
      </c>
      <c r="K433" s="96" t="str" cm="1">
        <f t="array" ref="K433">IF($A433="","",IF($AU433&lt;&gt;"",IFERROR(MATCH($AU433,'2_Review &amp; Audit'!$H$6:$H$505,0)+5,""),IFERROR(MATCH(1,INDEX(('2_Review &amp; Audit'!$F$6:$F$505=$A433)*('2_Review &amp; Audit'!$I$6:$I$505&gt;=$E433-30)*('2_Review &amp; Audit'!$I$6:$I$505&lt;=$E433+30)*('2_Review &amp; Audit'!$R$6:$R$505&gt;0),0),0)+5,"")))</f>
        <v/>
      </c>
      <c r="L433" s="110" t="str" cm="1">
        <f t="array" ref="L433">IF($K433="","",INDEX('2_Review &amp; Audit'!$H:$H,$K433))</f>
        <v/>
      </c>
      <c r="M433" s="111" t="str">
        <f>IF($K433="","",INDEX('2_Review &amp; Audit'!$I:$I,$K433))</f>
        <v/>
      </c>
      <c r="N433" s="109" t="str" cm="1">
        <f t="array" ref="N433">IF($K433="","",MAX(0,INDEX('2_Review &amp; Audit'!$R:$R,$K433)-SUMIFS($O$7:O432,$K$7:K432,$K433)))</f>
        <v/>
      </c>
      <c r="O433" s="109" t="str">
        <f>IF(OR($K433="",$N433="",$F433=""),"",MIN($F433,$N433))</f>
        <v/>
      </c>
      <c r="P433" s="112" t="str">
        <f>IF($O433="","",$O433*$G433)</f>
        <v/>
      </c>
      <c r="Q433" s="112" t="str">
        <f>IF($M433="","",$H433-IF($P433="",0,$P433)-IF($Y433="",0,$Y433)-IF($AH433="",0,$AH433)-IF($AQ433="",0,$AQ433))</f>
        <v/>
      </c>
      <c r="R433" s="112" t="str">
        <f t="shared" si="57"/>
        <v/>
      </c>
      <c r="S433" s="96" t="str">
        <f>IF($M433="","",MAX(0,N($F433)-N($O433)))</f>
        <v/>
      </c>
      <c r="T433" s="96" t="str" cm="1">
        <f t="array" ref="T433">IF(OR($D433="",$S433="",N($S433)&lt;=0),"",IFERROR(MATCH(1,INDEX(('2_Review &amp; Audit'!$F$6:$F$505=$A433)*('2_Review &amp; Audit'!$I$6:$I$505&gt;=$E433-30)*('2_Review &amp; Audit'!$I$6:$I$505&lt;=$E433+30)*('2_Review &amp; Audit'!$R$6:$R$505&gt;0)*(ROW('2_Review &amp; Audit'!$R$6:$R$505)&gt;$K433),0),0)+5,""))</f>
        <v/>
      </c>
      <c r="U433" s="96" t="str" cm="1">
        <f t="array" ref="U433">IF($T433="","",INDEX('2_Review &amp; Audit'!$H:$H,$T433))</f>
        <v/>
      </c>
      <c r="V433" s="96" t="str">
        <f t="array" ref="V433">IF($T433="","",INDEX('2_Review &amp; Audit'!$I:$I,$T433))</f>
        <v/>
      </c>
      <c r="W433" s="96" t="str">
        <f t="array" ref="W433">IF($T433="","",MAX(0,INDEX('2_Review &amp; Audit'!$H:$H,$T433)-SUMIFS($X$7:X432,$T$7:T432,$T433)))</f>
        <v/>
      </c>
      <c r="X433" s="96" t="str">
        <f t="shared" si="54"/>
        <v/>
      </c>
      <c r="Y433" s="117" t="str">
        <f>IF($X433="","",$X433*$G433)</f>
        <v/>
      </c>
      <c r="Z433" s="117" t="str">
        <f>IF($T433="","",$H433-IF($P433="",0,$P433)-IF($Y433="",0,$Y433))</f>
        <v/>
      </c>
      <c r="AA433" s="117" t="str">
        <f t="shared" si="55"/>
        <v/>
      </c>
      <c r="AB433" s="96" t="str">
        <f t="shared" si="58"/>
        <v/>
      </c>
      <c r="AC433" s="96" t="str">
        <f>IF(OR($D433="",$AB433="",N($AB433)&lt;=0),"",IFERROR(MATCH(1,INDEX(('2_Review &amp; Audit'!$F$6:$F$505=$A433)*('2_Review &amp; Audit'!$I$6:$I$505&gt;=$E433-30)*('2_Review &amp; Audit'!$I$6:$I$505&lt;=$E433+30)*('2_Review &amp; Audit'!$R$6:$R$505&gt;0)*(ROW('2_Review &amp; Audit'!$R$6:$R$505)&gt;$T433),0),0)+5,""))</f>
        <v/>
      </c>
      <c r="AD433" s="96" t="str" cm="1">
        <f t="array" ref="AD433">IF($AC433="","",INDEX('2_Review &amp; Audit'!$H:$H,$AC433))</f>
        <v/>
      </c>
      <c r="AE433" s="96" t="str">
        <f>IF($AC433="","",INDEX('2_Review &amp; Audit'!$I:$I,$AC433))</f>
        <v/>
      </c>
      <c r="AF433" s="96" t="str">
        <f>IF($AC433="","",MAX(0,INDEX('2_Review &amp; Audit'!$H:$H,$AC433)-SUMIFS($AG$7:AG432,$AC$7:AC432,$AC433)))</f>
        <v/>
      </c>
      <c r="AG433" s="96" t="str">
        <f>IF(OR($D433="",$AB433="",$AF433=""),"",MIN($AB433,$AF433))</f>
        <v/>
      </c>
      <c r="AH433" s="117" t="str">
        <f>IF($AG433="","",$AG433*$G433)</f>
        <v/>
      </c>
      <c r="AI433" s="117" t="str">
        <f>IF($AC433="","",$H433-IF($P433="",0,$P433)-IF($Y433="",0,$Y433)-IF($AH433="",0,$AH433))</f>
        <v/>
      </c>
      <c r="AJ433" s="117" t="str">
        <f t="shared" si="56"/>
        <v/>
      </c>
      <c r="AK433" s="96" t="str">
        <f t="shared" si="59"/>
        <v/>
      </c>
      <c r="AL433" s="96" t="str" cm="1">
        <f t="array" ref="AL433">IF(OR($D433="",$AK433="",N($AK433)&lt;=0),"",IFERROR(MATCH(1,INDEX(('2_Review &amp; Audit'!$F$6:$F$505=$A433)*('2_Review &amp; Audit'!$I$6:$I$505&gt;=$E433-30)*('2_Review &amp; Audit'!$I$6:$I$505&lt;=$E433+30)*('2_Review &amp; Audit'!$R$6:$R$505&gt;0)*(ROW('2_Review &amp; Audit'!$R$6:$R$505)&gt;$AC433),0),0)+5,""))</f>
        <v/>
      </c>
      <c r="AM433" s="96" t="str">
        <f>IF($AL433="","",INDEX('2_Review &amp; Audit'!$H:$H,$AL433))</f>
        <v/>
      </c>
      <c r="AN433" s="108" t="str">
        <f>IF($AL433="","",INDEX('2_Review &amp; Audit'!$I:$I,$AL433))</f>
        <v/>
      </c>
      <c r="AO433" s="96" t="str">
        <f>IF($AL433="","",MAX(0,INDEX('2_Review &amp; Audit'!$H:$H,$AL433)-SUMIFS($AP$7:AP432,$AL$7:AL432,$AL433)))</f>
        <v/>
      </c>
      <c r="AP433" s="96" t="str">
        <f>IF(OR($D433="",$AK433="",$AO433=""),"",MIN($AK433,$AO433))</f>
        <v/>
      </c>
      <c r="AQ433" s="117" t="str">
        <f>IF($AP433="","",$AP433*$G433)</f>
        <v/>
      </c>
      <c r="AR433" s="117" t="str">
        <f>IF($AL433="","",$H433-IF($P433="",0,$P433)-IF($Y433="",0,$Y433)-IF($AH433="",0,$AH433)-IF($AQ433="",0,$AQ433))</f>
        <v/>
      </c>
      <c r="AS433" s="117" t="str">
        <f t="shared" si="60"/>
        <v/>
      </c>
      <c r="AT433" s="96" t="str">
        <f t="shared" si="61"/>
        <v/>
      </c>
      <c r="AU433" s="96"/>
    </row>
    <row r="434" spans="1:47" ht="12.75" customHeight="1" x14ac:dyDescent="0.2">
      <c r="A434" s="96" t="str">
        <f>IFERROR(INDEX('2_Review &amp; Audit'!$F$6:$F$505,MATCH(ROW()-5,'2_Review &amp; Audit'!$AC$6:$AC$505,0)),"")</f>
        <v/>
      </c>
      <c r="B434" s="96" t="str">
        <f>IF($A434="","",INDEX('2_Review &amp; Audit'!$C$6:$C$505,MATCH(ROW()-5,'2_Review &amp; Audit'!$AC$6:$AC$505,0)))</f>
        <v/>
      </c>
      <c r="C434" s="96" t="str">
        <f>IF($A434="","",INDEX('2_Review &amp; Audit'!$D$6:$D$505,MATCH(ROW()-5,'2_Review &amp; Audit'!$AC$6:$AC$505,0)))</f>
        <v/>
      </c>
      <c r="D434" s="114" t="str">
        <f>IF($A434="","",INDEX('2_Review &amp; Audit'!$H$6:$H$505,MATCH(ROW()-5,'2_Review &amp; Audit'!$AC$6:$AC$505,0)))</f>
        <v/>
      </c>
      <c r="E434" s="108" t="str">
        <f>IF($A434="","",INDEX('2_Review &amp; Audit'!$M$6:$M$505,MATCH(ROW()-5,'2_Review &amp; Audit'!$AC$6:$AC$505,0)))</f>
        <v/>
      </c>
      <c r="F434" s="109" t="str">
        <f>IF($A434="","",IF(INDEX('2_Review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34" s="142" t="str">
        <f>IF(OR($A434="",$F434=0),"",ABS(INDEX('2_Review &amp; Audit'!$Q$6:$Q$505,MATCH(ROW()-5,'2_Review &amp; Audit'!$AC$6:$AC$505,0))/$F434))</f>
        <v/>
      </c>
      <c r="H434" s="142" t="str">
        <f>IF($A434="","",ABS(INDEX('2_Review &amp; Audit'!$Q$6:$Q$505,MATCH(ROW()-5,'2_Review &amp; Audit'!$AC$6:$AC$505,0))))</f>
        <v/>
      </c>
      <c r="I434" s="96" t="str">
        <f>IF($A434="","",INDEX('2_Review &amp; Audit'!$Y$6:$Y$505,MATCH(ROW()-5,'2_Review &amp; Audit'!$AC$6:$AC$505,0)))</f>
        <v/>
      </c>
      <c r="J434" s="110" t="str">
        <f>IF($A434="","",IFERROR(MATCH(ROW()-5,'2_Review &amp; Audit'!$AC$6:$AC$505,0)+5,""))</f>
        <v/>
      </c>
      <c r="K434" s="96" t="str" cm="1">
        <f t="array" ref="K434">IF($A434="","",IF($AU434&lt;&gt;"",IFERROR(MATCH($AU434,'2_Review &amp; Audit'!$H$6:$H$505,0)+5,""),IFERROR(MATCH(1,INDEX(('2_Review &amp; Audit'!$F$6:$F$505=$A434)*('2_Review &amp; Audit'!$I$6:$I$505&gt;=$E434-30)*('2_Review &amp; Audit'!$I$6:$I$505&lt;=$E434+30)*('2_Review &amp; Audit'!$R$6:$R$505&gt;0),0),0)+5,"")))</f>
        <v/>
      </c>
      <c r="L434" s="110" t="str" cm="1">
        <f t="array" ref="L434">IF($K434="","",INDEX('2_Review &amp; Audit'!$H:$H,$K434))</f>
        <v/>
      </c>
      <c r="M434" s="111" t="str">
        <f>IF($K434="","",INDEX('2_Review &amp; Audit'!$I:$I,$K434))</f>
        <v/>
      </c>
      <c r="N434" s="109" t="str" cm="1">
        <f t="array" ref="N434">IF($K434="","",MAX(0,INDEX('2_Review &amp; Audit'!$R:$R,$K434)-SUMIFS($O$7:O433,$K$7:K433,$K434)))</f>
        <v/>
      </c>
      <c r="O434" s="109" t="str">
        <f>IF(OR($K434="",$N434="",$F434=""),"",MIN($F434,$N434))</f>
        <v/>
      </c>
      <c r="P434" s="112" t="str">
        <f>IF($O434="","",$O434*$G434)</f>
        <v/>
      </c>
      <c r="Q434" s="112" t="str">
        <f>IF($M434="","",$H434-IF($P434="",0,$P434)-IF($Y434="",0,$Y434)-IF($AH434="",0,$AH434)-IF($AQ434="",0,$AQ434))</f>
        <v/>
      </c>
      <c r="R434" s="112" t="str">
        <f t="shared" si="57"/>
        <v/>
      </c>
      <c r="S434" s="96" t="str">
        <f>IF($M434="","",MAX(0,N($F434)-N($O434)))</f>
        <v/>
      </c>
      <c r="T434" s="96" t="str" cm="1">
        <f t="array" ref="T434">IF(OR($D434="",$S434="",N($S434)&lt;=0),"",IFERROR(MATCH(1,INDEX(('2_Review &amp; Audit'!$F$6:$F$505=$A434)*('2_Review &amp; Audit'!$I$6:$I$505&gt;=$E434-30)*('2_Review &amp; Audit'!$I$6:$I$505&lt;=$E434+30)*('2_Review &amp; Audit'!$R$6:$R$505&gt;0)*(ROW('2_Review &amp; Audit'!$R$6:$R$505)&gt;$K434),0),0)+5,""))</f>
        <v/>
      </c>
      <c r="U434" s="96" t="str" cm="1">
        <f t="array" ref="U434">IF($T434="","",INDEX('2_Review &amp; Audit'!$H:$H,$T434))</f>
        <v/>
      </c>
      <c r="V434" s="96" t="str">
        <f t="array" ref="V434">IF($T434="","",INDEX('2_Review &amp; Audit'!$I:$I,$T434))</f>
        <v/>
      </c>
      <c r="W434" s="96" t="str">
        <f t="array" ref="W434">IF($T434="","",MAX(0,INDEX('2_Review &amp; Audit'!$H:$H,$T434)-SUMIFS($X$7:X433,$T$7:T433,$T434)))</f>
        <v/>
      </c>
      <c r="X434" s="96" t="str">
        <f t="shared" si="54"/>
        <v/>
      </c>
      <c r="Y434" s="117" t="str">
        <f>IF($X434="","",$X434*$G434)</f>
        <v/>
      </c>
      <c r="Z434" s="117" t="str">
        <f>IF($T434="","",$H434-IF($P434="",0,$P434)-IF($Y434="",0,$Y434))</f>
        <v/>
      </c>
      <c r="AA434" s="117" t="str">
        <f t="shared" si="55"/>
        <v/>
      </c>
      <c r="AB434" s="96" t="str">
        <f t="shared" si="58"/>
        <v/>
      </c>
      <c r="AC434" s="96" t="str">
        <f>IF(OR($D434="",$AB434="",N($AB434)&lt;=0),"",IFERROR(MATCH(1,INDEX(('2_Review &amp; Audit'!$F$6:$F$505=$A434)*('2_Review &amp; Audit'!$I$6:$I$505&gt;=$E434-30)*('2_Review &amp; Audit'!$I$6:$I$505&lt;=$E434+30)*('2_Review &amp; Audit'!$R$6:$R$505&gt;0)*(ROW('2_Review &amp; Audit'!$R$6:$R$505)&gt;$T434),0),0)+5,""))</f>
        <v/>
      </c>
      <c r="AD434" s="96" t="str" cm="1">
        <f t="array" ref="AD434">IF($AC434="","",INDEX('2_Review &amp; Audit'!$H:$H,$AC434))</f>
        <v/>
      </c>
      <c r="AE434" s="96" t="str">
        <f>IF($AC434="","",INDEX('2_Review &amp; Audit'!$I:$I,$AC434))</f>
        <v/>
      </c>
      <c r="AF434" s="96" t="str">
        <f>IF($AC434="","",MAX(0,INDEX('2_Review &amp; Audit'!$H:$H,$AC434)-SUMIFS($AG$7:AG433,$AC$7:AC433,$AC434)))</f>
        <v/>
      </c>
      <c r="AG434" s="96" t="str">
        <f>IF(OR($D434="",$AB434="",$AF434=""),"",MIN($AB434,$AF434))</f>
        <v/>
      </c>
      <c r="AH434" s="117" t="str">
        <f>IF($AG434="","",$AG434*$G434)</f>
        <v/>
      </c>
      <c r="AI434" s="117" t="str">
        <f>IF($AC434="","",$H434-IF($P434="",0,$P434)-IF($Y434="",0,$Y434)-IF($AH434="",0,$AH434))</f>
        <v/>
      </c>
      <c r="AJ434" s="117" t="str">
        <f t="shared" si="56"/>
        <v/>
      </c>
      <c r="AK434" s="96" t="str">
        <f t="shared" si="59"/>
        <v/>
      </c>
      <c r="AL434" s="96" t="str" cm="1">
        <f t="array" ref="AL434">IF(OR($D434="",$AK434="",N($AK434)&lt;=0),"",IFERROR(MATCH(1,INDEX(('2_Review &amp; Audit'!$F$6:$F$505=$A434)*('2_Review &amp; Audit'!$I$6:$I$505&gt;=$E434-30)*('2_Review &amp; Audit'!$I$6:$I$505&lt;=$E434+30)*('2_Review &amp; Audit'!$R$6:$R$505&gt;0)*(ROW('2_Review &amp; Audit'!$R$6:$R$505)&gt;$AC434),0),0)+5,""))</f>
        <v/>
      </c>
      <c r="AM434" s="96" t="str">
        <f>IF($AL434="","",INDEX('2_Review &amp; Audit'!$H:$H,$AL434))</f>
        <v/>
      </c>
      <c r="AN434" s="108" t="str">
        <f>IF($AL434="","",INDEX('2_Review &amp; Audit'!$I:$I,$AL434))</f>
        <v/>
      </c>
      <c r="AO434" s="96" t="str">
        <f>IF($AL434="","",MAX(0,INDEX('2_Review &amp; Audit'!$H:$H,$AL434)-SUMIFS($AP$7:AP433,$AL$7:AL433,$AL434)))</f>
        <v/>
      </c>
      <c r="AP434" s="96" t="str">
        <f>IF(OR($D434="",$AK434="",$AO434=""),"",MIN($AK434,$AO434))</f>
        <v/>
      </c>
      <c r="AQ434" s="117" t="str">
        <f>IF($AP434="","",$AP434*$G434)</f>
        <v/>
      </c>
      <c r="AR434" s="117" t="str">
        <f>IF($AL434="","",$H434-IF($P434="",0,$P434)-IF($Y434="",0,$Y434)-IF($AH434="",0,$AH434)-IF($AQ434="",0,$AQ434))</f>
        <v/>
      </c>
      <c r="AS434" s="117" t="str">
        <f t="shared" si="60"/>
        <v/>
      </c>
      <c r="AT434" s="96" t="str">
        <f t="shared" si="61"/>
        <v/>
      </c>
      <c r="AU434" s="96"/>
    </row>
    <row r="435" spans="1:47" ht="12.75" customHeight="1" x14ac:dyDescent="0.2">
      <c r="A435" s="96" t="str">
        <f>IFERROR(INDEX('2_Review &amp; Audit'!$F$6:$F$505,MATCH(ROW()-5,'2_Review &amp; Audit'!$AC$6:$AC$505,0)),"")</f>
        <v/>
      </c>
      <c r="B435" s="96" t="str">
        <f>IF($A435="","",INDEX('2_Review &amp; Audit'!$C$6:$C$505,MATCH(ROW()-5,'2_Review &amp; Audit'!$AC$6:$AC$505,0)))</f>
        <v/>
      </c>
      <c r="C435" s="96" t="str">
        <f>IF($A435="","",INDEX('2_Review &amp; Audit'!$D$6:$D$505,MATCH(ROW()-5,'2_Review &amp; Audit'!$AC$6:$AC$505,0)))</f>
        <v/>
      </c>
      <c r="D435" s="114" t="str">
        <f>IF($A435="","",INDEX('2_Review &amp; Audit'!$H$6:$H$505,MATCH(ROW()-5,'2_Review &amp; Audit'!$AC$6:$AC$505,0)))</f>
        <v/>
      </c>
      <c r="E435" s="108" t="str">
        <f>IF($A435="","",INDEX('2_Review &amp; Audit'!$M$6:$M$505,MATCH(ROW()-5,'2_Review &amp; Audit'!$AC$6:$AC$505,0)))</f>
        <v/>
      </c>
      <c r="F435" s="109" t="str">
        <f>IF($A435="","",IF(INDEX('2_Review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35" s="142" t="str">
        <f>IF(OR($A435="",$F435=0),"",ABS(INDEX('2_Review &amp; Audit'!$Q$6:$Q$505,MATCH(ROW()-5,'2_Review &amp; Audit'!$AC$6:$AC$505,0))/$F435))</f>
        <v/>
      </c>
      <c r="H435" s="142" t="str">
        <f>IF($A435="","",ABS(INDEX('2_Review &amp; Audit'!$Q$6:$Q$505,MATCH(ROW()-5,'2_Review &amp; Audit'!$AC$6:$AC$505,0))))</f>
        <v/>
      </c>
      <c r="I435" s="96" t="str">
        <f>IF($A435="","",INDEX('2_Review &amp; Audit'!$Y$6:$Y$505,MATCH(ROW()-5,'2_Review &amp; Audit'!$AC$6:$AC$505,0)))</f>
        <v/>
      </c>
      <c r="J435" s="110" t="str">
        <f>IF($A435="","",IFERROR(MATCH(ROW()-5,'2_Review &amp; Audit'!$AC$6:$AC$505,0)+5,""))</f>
        <v/>
      </c>
      <c r="K435" s="96" t="str" cm="1">
        <f t="array" ref="K435">IF($A435="","",IF($AU435&lt;&gt;"",IFERROR(MATCH($AU435,'2_Review &amp; Audit'!$H$6:$H$505,0)+5,""),IFERROR(MATCH(1,INDEX(('2_Review &amp; Audit'!$F$6:$F$505=$A435)*('2_Review &amp; Audit'!$I$6:$I$505&gt;=$E435-30)*('2_Review &amp; Audit'!$I$6:$I$505&lt;=$E435+30)*('2_Review &amp; Audit'!$R$6:$R$505&gt;0),0),0)+5,"")))</f>
        <v/>
      </c>
      <c r="L435" s="110" t="str" cm="1">
        <f t="array" ref="L435">IF($K435="","",INDEX('2_Review &amp; Audit'!$H:$H,$K435))</f>
        <v/>
      </c>
      <c r="M435" s="111" t="str">
        <f>IF($K435="","",INDEX('2_Review &amp; Audit'!$I:$I,$K435))</f>
        <v/>
      </c>
      <c r="N435" s="109" t="str" cm="1">
        <f t="array" ref="N435">IF($K435="","",MAX(0,INDEX('2_Review &amp; Audit'!$R:$R,$K435)-SUMIFS($O$7:O434,$K$7:K434,$K435)))</f>
        <v/>
      </c>
      <c r="O435" s="109" t="str">
        <f>IF(OR($K435="",$N435="",$F435=""),"",MIN($F435,$N435))</f>
        <v/>
      </c>
      <c r="P435" s="112" t="str">
        <f>IF($O435="","",$O435*$G435)</f>
        <v/>
      </c>
      <c r="Q435" s="112" t="str">
        <f>IF($M435="","",$H435-IF($P435="",0,$P435)-IF($Y435="",0,$Y435)-IF($AH435="",0,$AH435)-IF($AQ435="",0,$AQ435))</f>
        <v/>
      </c>
      <c r="R435" s="112" t="str">
        <f t="shared" si="57"/>
        <v/>
      </c>
      <c r="S435" s="96" t="str">
        <f>IF($M435="","",MAX(0,N($F435)-N($O435)))</f>
        <v/>
      </c>
      <c r="T435" s="96" t="str" cm="1">
        <f t="array" ref="T435">IF(OR($D435="",$S435="",N($S435)&lt;=0),"",IFERROR(MATCH(1,INDEX(('2_Review &amp; Audit'!$F$6:$F$505=$A435)*('2_Review &amp; Audit'!$I$6:$I$505&gt;=$E435-30)*('2_Review &amp; Audit'!$I$6:$I$505&lt;=$E435+30)*('2_Review &amp; Audit'!$R$6:$R$505&gt;0)*(ROW('2_Review &amp; Audit'!$R$6:$R$505)&gt;$K435),0),0)+5,""))</f>
        <v/>
      </c>
      <c r="U435" s="96" t="str" cm="1">
        <f t="array" ref="U435">IF($T435="","",INDEX('2_Review &amp; Audit'!$H:$H,$T435))</f>
        <v/>
      </c>
      <c r="V435" s="96" t="str">
        <f t="array" ref="V435">IF($T435="","",INDEX('2_Review &amp; Audit'!$I:$I,$T435))</f>
        <v/>
      </c>
      <c r="W435" s="96" t="str">
        <f t="array" ref="W435">IF($T435="","",MAX(0,INDEX('2_Review &amp; Audit'!$H:$H,$T435)-SUMIFS($X$7:X434,$T$7:T434,$T435)))</f>
        <v/>
      </c>
      <c r="X435" s="96" t="str">
        <f t="shared" si="54"/>
        <v/>
      </c>
      <c r="Y435" s="117" t="str">
        <f>IF($X435="","",$X435*$G435)</f>
        <v/>
      </c>
      <c r="Z435" s="117" t="str">
        <f>IF($T435="","",$H435-IF($P435="",0,$P435)-IF($Y435="",0,$Y435))</f>
        <v/>
      </c>
      <c r="AA435" s="117" t="str">
        <f t="shared" si="55"/>
        <v/>
      </c>
      <c r="AB435" s="96" t="str">
        <f t="shared" si="58"/>
        <v/>
      </c>
      <c r="AC435" s="96" t="str">
        <f>IF(OR($D435="",$AB435="",N($AB435)&lt;=0),"",IFERROR(MATCH(1,INDEX(('2_Review &amp; Audit'!$F$6:$F$505=$A435)*('2_Review &amp; Audit'!$I$6:$I$505&gt;=$E435-30)*('2_Review &amp; Audit'!$I$6:$I$505&lt;=$E435+30)*('2_Review &amp; Audit'!$R$6:$R$505&gt;0)*(ROW('2_Review &amp; Audit'!$R$6:$R$505)&gt;$T435),0),0)+5,""))</f>
        <v/>
      </c>
      <c r="AD435" s="96" t="str" cm="1">
        <f t="array" ref="AD435">IF($AC435="","",INDEX('2_Review &amp; Audit'!$H:$H,$AC435))</f>
        <v/>
      </c>
      <c r="AE435" s="96" t="str">
        <f>IF($AC435="","",INDEX('2_Review &amp; Audit'!$I:$I,$AC435))</f>
        <v/>
      </c>
      <c r="AF435" s="96" t="str">
        <f>IF($AC435="","",MAX(0,INDEX('2_Review &amp; Audit'!$H:$H,$AC435)-SUMIFS($AG$7:AG434,$AC$7:AC434,$AC435)))</f>
        <v/>
      </c>
      <c r="AG435" s="96" t="str">
        <f>IF(OR($D435="",$AB435="",$AF435=""),"",MIN($AB435,$AF435))</f>
        <v/>
      </c>
      <c r="AH435" s="117" t="str">
        <f>IF($AG435="","",$AG435*$G435)</f>
        <v/>
      </c>
      <c r="AI435" s="117" t="str">
        <f>IF($AC435="","",$H435-IF($P435="",0,$P435)-IF($Y435="",0,$Y435)-IF($AH435="",0,$AH435))</f>
        <v/>
      </c>
      <c r="AJ435" s="117" t="str">
        <f t="shared" si="56"/>
        <v/>
      </c>
      <c r="AK435" s="96" t="str">
        <f t="shared" si="59"/>
        <v/>
      </c>
      <c r="AL435" s="96" t="str" cm="1">
        <f t="array" ref="AL435">IF(OR($D435="",$AK435="",N($AK435)&lt;=0),"",IFERROR(MATCH(1,INDEX(('2_Review &amp; Audit'!$F$6:$F$505=$A435)*('2_Review &amp; Audit'!$I$6:$I$505&gt;=$E435-30)*('2_Review &amp; Audit'!$I$6:$I$505&lt;=$E435+30)*('2_Review &amp; Audit'!$R$6:$R$505&gt;0)*(ROW('2_Review &amp; Audit'!$R$6:$R$505)&gt;$AC435),0),0)+5,""))</f>
        <v/>
      </c>
      <c r="AM435" s="96" t="str">
        <f>IF($AL435="","",INDEX('2_Review &amp; Audit'!$H:$H,$AL435))</f>
        <v/>
      </c>
      <c r="AN435" s="108" t="str">
        <f>IF($AL435="","",INDEX('2_Review &amp; Audit'!$I:$I,$AL435))</f>
        <v/>
      </c>
      <c r="AO435" s="96" t="str">
        <f>IF($AL435="","",MAX(0,INDEX('2_Review &amp; Audit'!$H:$H,$AL435)-SUMIFS($AP$7:AP434,$AL$7:AL434,$AL435)))</f>
        <v/>
      </c>
      <c r="AP435" s="96" t="str">
        <f>IF(OR($D435="",$AK435="",$AO435=""),"",MIN($AK435,$AO435))</f>
        <v/>
      </c>
      <c r="AQ435" s="117" t="str">
        <f>IF($AP435="","",$AP435*$G435)</f>
        <v/>
      </c>
      <c r="AR435" s="117" t="str">
        <f>IF($AL435="","",$H435-IF($P435="",0,$P435)-IF($Y435="",0,$Y435)-IF($AH435="",0,$AH435)-IF($AQ435="",0,$AQ435))</f>
        <v/>
      </c>
      <c r="AS435" s="117" t="str">
        <f t="shared" si="60"/>
        <v/>
      </c>
      <c r="AT435" s="96" t="str">
        <f t="shared" si="61"/>
        <v/>
      </c>
      <c r="AU435" s="96"/>
    </row>
    <row r="436" spans="1:47" ht="12.75" customHeight="1" x14ac:dyDescent="0.2">
      <c r="A436" s="96" t="str">
        <f>IFERROR(INDEX('2_Review &amp; Audit'!$F$6:$F$505,MATCH(ROW()-5,'2_Review &amp; Audit'!$AC$6:$AC$505,0)),"")</f>
        <v/>
      </c>
      <c r="B436" s="96" t="str">
        <f>IF($A436="","",INDEX('2_Review &amp; Audit'!$C$6:$C$505,MATCH(ROW()-5,'2_Review &amp; Audit'!$AC$6:$AC$505,0)))</f>
        <v/>
      </c>
      <c r="C436" s="96" t="str">
        <f>IF($A436="","",INDEX('2_Review &amp; Audit'!$D$6:$D$505,MATCH(ROW()-5,'2_Review &amp; Audit'!$AC$6:$AC$505,0)))</f>
        <v/>
      </c>
      <c r="D436" s="114" t="str">
        <f>IF($A436="","",INDEX('2_Review &amp; Audit'!$H$6:$H$505,MATCH(ROW()-5,'2_Review &amp; Audit'!$AC$6:$AC$505,0)))</f>
        <v/>
      </c>
      <c r="E436" s="108" t="str">
        <f>IF($A436="","",INDEX('2_Review &amp; Audit'!$M$6:$M$505,MATCH(ROW()-5,'2_Review &amp; Audit'!$AC$6:$AC$505,0)))</f>
        <v/>
      </c>
      <c r="F436" s="109" t="str">
        <f>IF($A436="","",IF(INDEX('2_Review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36" s="142" t="str">
        <f>IF(OR($A436="",$F436=0),"",ABS(INDEX('2_Review &amp; Audit'!$Q$6:$Q$505,MATCH(ROW()-5,'2_Review &amp; Audit'!$AC$6:$AC$505,0))/$F436))</f>
        <v/>
      </c>
      <c r="H436" s="142" t="str">
        <f>IF($A436="","",ABS(INDEX('2_Review &amp; Audit'!$Q$6:$Q$505,MATCH(ROW()-5,'2_Review &amp; Audit'!$AC$6:$AC$505,0))))</f>
        <v/>
      </c>
      <c r="I436" s="96" t="str">
        <f>IF($A436="","",INDEX('2_Review &amp; Audit'!$Y$6:$Y$505,MATCH(ROW()-5,'2_Review &amp; Audit'!$AC$6:$AC$505,0)))</f>
        <v/>
      </c>
      <c r="J436" s="110" t="str">
        <f>IF($A436="","",IFERROR(MATCH(ROW()-5,'2_Review &amp; Audit'!$AC$6:$AC$505,0)+5,""))</f>
        <v/>
      </c>
      <c r="K436" s="96" t="str" cm="1">
        <f t="array" ref="K436">IF($A436="","",IF($AU436&lt;&gt;"",IFERROR(MATCH($AU436,'2_Review &amp; Audit'!$H$6:$H$505,0)+5,""),IFERROR(MATCH(1,INDEX(('2_Review &amp; Audit'!$F$6:$F$505=$A436)*('2_Review &amp; Audit'!$I$6:$I$505&gt;=$E436-30)*('2_Review &amp; Audit'!$I$6:$I$505&lt;=$E436+30)*('2_Review &amp; Audit'!$R$6:$R$505&gt;0),0),0)+5,"")))</f>
        <v/>
      </c>
      <c r="L436" s="110" t="str" cm="1">
        <f t="array" ref="L436">IF($K436="","",INDEX('2_Review &amp; Audit'!$H:$H,$K436))</f>
        <v/>
      </c>
      <c r="M436" s="111" t="str">
        <f>IF($K436="","",INDEX('2_Review &amp; Audit'!$I:$I,$K436))</f>
        <v/>
      </c>
      <c r="N436" s="109" t="str" cm="1">
        <f t="array" ref="N436">IF($K436="","",MAX(0,INDEX('2_Review &amp; Audit'!$R:$R,$K436)-SUMIFS($O$7:O435,$K$7:K435,$K436)))</f>
        <v/>
      </c>
      <c r="O436" s="109" t="str">
        <f>IF(OR($K436="",$N436="",$F436=""),"",MIN($F436,$N436))</f>
        <v/>
      </c>
      <c r="P436" s="112" t="str">
        <f>IF($O436="","",$O436*$G436)</f>
        <v/>
      </c>
      <c r="Q436" s="112" t="str">
        <f>IF($M436="","",$H436-IF($P436="",0,$P436)-IF($Y436="",0,$Y436)-IF($AH436="",0,$AH436)-IF($AQ436="",0,$AQ436))</f>
        <v/>
      </c>
      <c r="R436" s="112" t="str">
        <f t="shared" si="57"/>
        <v/>
      </c>
      <c r="S436" s="96" t="str">
        <f>IF($M436="","",MAX(0,N($F436)-N($O436)))</f>
        <v/>
      </c>
      <c r="T436" s="96" t="str" cm="1">
        <f t="array" ref="T436">IF(OR($D436="",$S436="",N($S436)&lt;=0),"",IFERROR(MATCH(1,INDEX(('2_Review &amp; Audit'!$F$6:$F$505=$A436)*('2_Review &amp; Audit'!$I$6:$I$505&gt;=$E436-30)*('2_Review &amp; Audit'!$I$6:$I$505&lt;=$E436+30)*('2_Review &amp; Audit'!$R$6:$R$505&gt;0)*(ROW('2_Review &amp; Audit'!$R$6:$R$505)&gt;$K436),0),0)+5,""))</f>
        <v/>
      </c>
      <c r="U436" s="96" t="str" cm="1">
        <f t="array" ref="U436">IF($T436="","",INDEX('2_Review &amp; Audit'!$H:$H,$T436))</f>
        <v/>
      </c>
      <c r="V436" s="96" t="str">
        <f t="array" ref="V436">IF($T436="","",INDEX('2_Review &amp; Audit'!$I:$I,$T436))</f>
        <v/>
      </c>
      <c r="W436" s="96" t="str">
        <f t="array" ref="W436">IF($T436="","",MAX(0,INDEX('2_Review &amp; Audit'!$H:$H,$T436)-SUMIFS($X$7:X435,$T$7:T435,$T436)))</f>
        <v/>
      </c>
      <c r="X436" s="96" t="str">
        <f t="shared" si="54"/>
        <v/>
      </c>
      <c r="Y436" s="117" t="str">
        <f>IF($X436="","",$X436*$G436)</f>
        <v/>
      </c>
      <c r="Z436" s="117" t="str">
        <f>IF($T436="","",$H436-IF($P436="",0,$P436)-IF($Y436="",0,$Y436))</f>
        <v/>
      </c>
      <c r="AA436" s="117" t="str">
        <f t="shared" si="55"/>
        <v/>
      </c>
      <c r="AB436" s="96" t="str">
        <f t="shared" si="58"/>
        <v/>
      </c>
      <c r="AC436" s="96" t="str">
        <f>IF(OR($D436="",$AB436="",N($AB436)&lt;=0),"",IFERROR(MATCH(1,INDEX(('2_Review &amp; Audit'!$F$6:$F$505=$A436)*('2_Review &amp; Audit'!$I$6:$I$505&gt;=$E436-30)*('2_Review &amp; Audit'!$I$6:$I$505&lt;=$E436+30)*('2_Review &amp; Audit'!$R$6:$R$505&gt;0)*(ROW('2_Review &amp; Audit'!$R$6:$R$505)&gt;$T436),0),0)+5,""))</f>
        <v/>
      </c>
      <c r="AD436" s="96" t="str" cm="1">
        <f t="array" ref="AD436">IF($AC436="","",INDEX('2_Review &amp; Audit'!$H:$H,$AC436))</f>
        <v/>
      </c>
      <c r="AE436" s="96" t="str">
        <f>IF($AC436="","",INDEX('2_Review &amp; Audit'!$I:$I,$AC436))</f>
        <v/>
      </c>
      <c r="AF436" s="96" t="str">
        <f>IF($AC436="","",MAX(0,INDEX('2_Review &amp; Audit'!$H:$H,$AC436)-SUMIFS($AG$7:AG435,$AC$7:AC435,$AC436)))</f>
        <v/>
      </c>
      <c r="AG436" s="96" t="str">
        <f>IF(OR($D436="",$AB436="",$AF436=""),"",MIN($AB436,$AF436))</f>
        <v/>
      </c>
      <c r="AH436" s="117" t="str">
        <f>IF($AG436="","",$AG436*$G436)</f>
        <v/>
      </c>
      <c r="AI436" s="117" t="str">
        <f>IF($AC436="","",$H436-IF($P436="",0,$P436)-IF($Y436="",0,$Y436)-IF($AH436="",0,$AH436))</f>
        <v/>
      </c>
      <c r="AJ436" s="117" t="str">
        <f t="shared" si="56"/>
        <v/>
      </c>
      <c r="AK436" s="96" t="str">
        <f t="shared" si="59"/>
        <v/>
      </c>
      <c r="AL436" s="96" t="str" cm="1">
        <f t="array" ref="AL436">IF(OR($D436="",$AK436="",N($AK436)&lt;=0),"",IFERROR(MATCH(1,INDEX(('2_Review &amp; Audit'!$F$6:$F$505=$A436)*('2_Review &amp; Audit'!$I$6:$I$505&gt;=$E436-30)*('2_Review &amp; Audit'!$I$6:$I$505&lt;=$E436+30)*('2_Review &amp; Audit'!$R$6:$R$505&gt;0)*(ROW('2_Review &amp; Audit'!$R$6:$R$505)&gt;$AC436),0),0)+5,""))</f>
        <v/>
      </c>
      <c r="AM436" s="96" t="str">
        <f>IF($AL436="","",INDEX('2_Review &amp; Audit'!$H:$H,$AL436))</f>
        <v/>
      </c>
      <c r="AN436" s="108" t="str">
        <f>IF($AL436="","",INDEX('2_Review &amp; Audit'!$I:$I,$AL436))</f>
        <v/>
      </c>
      <c r="AO436" s="96" t="str">
        <f>IF($AL436="","",MAX(0,INDEX('2_Review &amp; Audit'!$H:$H,$AL436)-SUMIFS($AP$7:AP435,$AL$7:AL435,$AL436)))</f>
        <v/>
      </c>
      <c r="AP436" s="96" t="str">
        <f>IF(OR($D436="",$AK436="",$AO436=""),"",MIN($AK436,$AO436))</f>
        <v/>
      </c>
      <c r="AQ436" s="117" t="str">
        <f>IF($AP436="","",$AP436*$G436)</f>
        <v/>
      </c>
      <c r="AR436" s="117" t="str">
        <f>IF($AL436="","",$H436-IF($P436="",0,$P436)-IF($Y436="",0,$Y436)-IF($AH436="",0,$AH436)-IF($AQ436="",0,$AQ436))</f>
        <v/>
      </c>
      <c r="AS436" s="117" t="str">
        <f t="shared" si="60"/>
        <v/>
      </c>
      <c r="AT436" s="96" t="str">
        <f t="shared" si="61"/>
        <v/>
      </c>
      <c r="AU436" s="96"/>
    </row>
    <row r="437" spans="1:47" ht="12.75" customHeight="1" x14ac:dyDescent="0.2">
      <c r="A437" s="96" t="str">
        <f>IFERROR(INDEX('2_Review &amp; Audit'!$F$6:$F$505,MATCH(ROW()-5,'2_Review &amp; Audit'!$AC$6:$AC$505,0)),"")</f>
        <v/>
      </c>
      <c r="B437" s="96" t="str">
        <f>IF($A437="","",INDEX('2_Review &amp; Audit'!$C$6:$C$505,MATCH(ROW()-5,'2_Review &amp; Audit'!$AC$6:$AC$505,0)))</f>
        <v/>
      </c>
      <c r="C437" s="96" t="str">
        <f>IF($A437="","",INDEX('2_Review &amp; Audit'!$D$6:$D$505,MATCH(ROW()-5,'2_Review &amp; Audit'!$AC$6:$AC$505,0)))</f>
        <v/>
      </c>
      <c r="D437" s="114" t="str">
        <f>IF($A437="","",INDEX('2_Review &amp; Audit'!$H$6:$H$505,MATCH(ROW()-5,'2_Review &amp; Audit'!$AC$6:$AC$505,0)))</f>
        <v/>
      </c>
      <c r="E437" s="108" t="str">
        <f>IF($A437="","",INDEX('2_Review &amp; Audit'!$M$6:$M$505,MATCH(ROW()-5,'2_Review &amp; Audit'!$AC$6:$AC$505,0)))</f>
        <v/>
      </c>
      <c r="F437" s="109" t="str">
        <f>IF($A437="","",IF(INDEX('2_Review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37" s="142" t="str">
        <f>IF(OR($A437="",$F437=0),"",ABS(INDEX('2_Review &amp; Audit'!$Q$6:$Q$505,MATCH(ROW()-5,'2_Review &amp; Audit'!$AC$6:$AC$505,0))/$F437))</f>
        <v/>
      </c>
      <c r="H437" s="142" t="str">
        <f>IF($A437="","",ABS(INDEX('2_Review &amp; Audit'!$Q$6:$Q$505,MATCH(ROW()-5,'2_Review &amp; Audit'!$AC$6:$AC$505,0))))</f>
        <v/>
      </c>
      <c r="I437" s="96" t="str">
        <f>IF($A437="","",INDEX('2_Review &amp; Audit'!$Y$6:$Y$505,MATCH(ROW()-5,'2_Review &amp; Audit'!$AC$6:$AC$505,0)))</f>
        <v/>
      </c>
      <c r="J437" s="110" t="str">
        <f>IF($A437="","",IFERROR(MATCH(ROW()-5,'2_Review &amp; Audit'!$AC$6:$AC$505,0)+5,""))</f>
        <v/>
      </c>
      <c r="K437" s="96" t="str" cm="1">
        <f t="array" ref="K437">IF($A437="","",IF($AU437&lt;&gt;"",IFERROR(MATCH($AU437,'2_Review &amp; Audit'!$H$6:$H$505,0)+5,""),IFERROR(MATCH(1,INDEX(('2_Review &amp; Audit'!$F$6:$F$505=$A437)*('2_Review &amp; Audit'!$I$6:$I$505&gt;=$E437-30)*('2_Review &amp; Audit'!$I$6:$I$505&lt;=$E437+30)*('2_Review &amp; Audit'!$R$6:$R$505&gt;0),0),0)+5,"")))</f>
        <v/>
      </c>
      <c r="L437" s="110" t="str" cm="1">
        <f t="array" ref="L437">IF($K437="","",INDEX('2_Review &amp; Audit'!$H:$H,$K437))</f>
        <v/>
      </c>
      <c r="M437" s="111" t="str">
        <f>IF($K437="","",INDEX('2_Review &amp; Audit'!$I:$I,$K437))</f>
        <v/>
      </c>
      <c r="N437" s="109" t="str" cm="1">
        <f t="array" ref="N437">IF($K437="","",MAX(0,INDEX('2_Review &amp; Audit'!$R:$R,$K437)-SUMIFS($O$7:O436,$K$7:K436,$K437)))</f>
        <v/>
      </c>
      <c r="O437" s="109" t="str">
        <f>IF(OR($K437="",$N437="",$F437=""),"",MIN($F437,$N437))</f>
        <v/>
      </c>
      <c r="P437" s="112" t="str">
        <f>IF($O437="","",$O437*$G437)</f>
        <v/>
      </c>
      <c r="Q437" s="112" t="str">
        <f>IF($M437="","",$H437-IF($P437="",0,$P437)-IF($Y437="",0,$Y437)-IF($AH437="",0,$AH437)-IF($AQ437="",0,$AQ437))</f>
        <v/>
      </c>
      <c r="R437" s="112" t="str">
        <f t="shared" si="57"/>
        <v/>
      </c>
      <c r="S437" s="96" t="str">
        <f>IF($M437="","",MAX(0,N($F437)-N($O437)))</f>
        <v/>
      </c>
      <c r="T437" s="96" t="str" cm="1">
        <f t="array" ref="T437">IF(OR($D437="",$S437="",N($S437)&lt;=0),"",IFERROR(MATCH(1,INDEX(('2_Review &amp; Audit'!$F$6:$F$505=$A437)*('2_Review &amp; Audit'!$I$6:$I$505&gt;=$E437-30)*('2_Review &amp; Audit'!$I$6:$I$505&lt;=$E437+30)*('2_Review &amp; Audit'!$R$6:$R$505&gt;0)*(ROW('2_Review &amp; Audit'!$R$6:$R$505)&gt;$K437),0),0)+5,""))</f>
        <v/>
      </c>
      <c r="U437" s="96" t="str" cm="1">
        <f t="array" ref="U437">IF($T437="","",INDEX('2_Review &amp; Audit'!$H:$H,$T437))</f>
        <v/>
      </c>
      <c r="V437" s="96" t="str">
        <f t="array" ref="V437">IF($T437="","",INDEX('2_Review &amp; Audit'!$I:$I,$T437))</f>
        <v/>
      </c>
      <c r="W437" s="96" t="str">
        <f t="array" ref="W437">IF($T437="","",MAX(0,INDEX('2_Review &amp; Audit'!$H:$H,$T437)-SUMIFS($X$7:X436,$T$7:T436,$T437)))</f>
        <v/>
      </c>
      <c r="X437" s="96" t="str">
        <f t="shared" si="54"/>
        <v/>
      </c>
      <c r="Y437" s="117" t="str">
        <f>IF($X437="","",$X437*$G437)</f>
        <v/>
      </c>
      <c r="Z437" s="117" t="str">
        <f>IF($T437="","",$H437-IF($P437="",0,$P437)-IF($Y437="",0,$Y437))</f>
        <v/>
      </c>
      <c r="AA437" s="117" t="str">
        <f t="shared" si="55"/>
        <v/>
      </c>
      <c r="AB437" s="96" t="str">
        <f t="shared" si="58"/>
        <v/>
      </c>
      <c r="AC437" s="96" t="str">
        <f>IF(OR($D437="",$AB437="",N($AB437)&lt;=0),"",IFERROR(MATCH(1,INDEX(('2_Review &amp; Audit'!$F$6:$F$505=$A437)*('2_Review &amp; Audit'!$I$6:$I$505&gt;=$E437-30)*('2_Review &amp; Audit'!$I$6:$I$505&lt;=$E437+30)*('2_Review &amp; Audit'!$R$6:$R$505&gt;0)*(ROW('2_Review &amp; Audit'!$R$6:$R$505)&gt;$T437),0),0)+5,""))</f>
        <v/>
      </c>
      <c r="AD437" s="96" t="str" cm="1">
        <f t="array" ref="AD437">IF($AC437="","",INDEX('2_Review &amp; Audit'!$H:$H,$AC437))</f>
        <v/>
      </c>
      <c r="AE437" s="96" t="str">
        <f>IF($AC437="","",INDEX('2_Review &amp; Audit'!$I:$I,$AC437))</f>
        <v/>
      </c>
      <c r="AF437" s="96" t="str">
        <f>IF($AC437="","",MAX(0,INDEX('2_Review &amp; Audit'!$H:$H,$AC437)-SUMIFS($AG$7:AG436,$AC$7:AC436,$AC437)))</f>
        <v/>
      </c>
      <c r="AG437" s="96" t="str">
        <f>IF(OR($D437="",$AB437="",$AF437=""),"",MIN($AB437,$AF437))</f>
        <v/>
      </c>
      <c r="AH437" s="117" t="str">
        <f>IF($AG437="","",$AG437*$G437)</f>
        <v/>
      </c>
      <c r="AI437" s="117" t="str">
        <f>IF($AC437="","",$H437-IF($P437="",0,$P437)-IF($Y437="",0,$Y437)-IF($AH437="",0,$AH437))</f>
        <v/>
      </c>
      <c r="AJ437" s="117" t="str">
        <f t="shared" si="56"/>
        <v/>
      </c>
      <c r="AK437" s="96" t="str">
        <f t="shared" si="59"/>
        <v/>
      </c>
      <c r="AL437" s="96" t="str" cm="1">
        <f t="array" ref="AL437">IF(OR($D437="",$AK437="",N($AK437)&lt;=0),"",IFERROR(MATCH(1,INDEX(('2_Review &amp; Audit'!$F$6:$F$505=$A437)*('2_Review &amp; Audit'!$I$6:$I$505&gt;=$E437-30)*('2_Review &amp; Audit'!$I$6:$I$505&lt;=$E437+30)*('2_Review &amp; Audit'!$R$6:$R$505&gt;0)*(ROW('2_Review &amp; Audit'!$R$6:$R$505)&gt;$AC437),0),0)+5,""))</f>
        <v/>
      </c>
      <c r="AM437" s="96" t="str">
        <f>IF($AL437="","",INDEX('2_Review &amp; Audit'!$H:$H,$AL437))</f>
        <v/>
      </c>
      <c r="AN437" s="108" t="str">
        <f>IF($AL437="","",INDEX('2_Review &amp; Audit'!$I:$I,$AL437))</f>
        <v/>
      </c>
      <c r="AO437" s="96" t="str">
        <f>IF($AL437="","",MAX(0,INDEX('2_Review &amp; Audit'!$H:$H,$AL437)-SUMIFS($AP$7:AP436,$AL$7:AL436,$AL437)))</f>
        <v/>
      </c>
      <c r="AP437" s="96" t="str">
        <f>IF(OR($D437="",$AK437="",$AO437=""),"",MIN($AK437,$AO437))</f>
        <v/>
      </c>
      <c r="AQ437" s="117" t="str">
        <f>IF($AP437="","",$AP437*$G437)</f>
        <v/>
      </c>
      <c r="AR437" s="117" t="str">
        <f>IF($AL437="","",$H437-IF($P437="",0,$P437)-IF($Y437="",0,$Y437)-IF($AH437="",0,$AH437)-IF($AQ437="",0,$AQ437))</f>
        <v/>
      </c>
      <c r="AS437" s="117" t="str">
        <f t="shared" si="60"/>
        <v/>
      </c>
      <c r="AT437" s="96" t="str">
        <f t="shared" si="61"/>
        <v/>
      </c>
      <c r="AU437" s="96"/>
    </row>
    <row r="438" spans="1:47" ht="12.75" customHeight="1" x14ac:dyDescent="0.2">
      <c r="A438" s="96" t="str">
        <f>IFERROR(INDEX('2_Review &amp; Audit'!$F$6:$F$505,MATCH(ROW()-5,'2_Review &amp; Audit'!$AC$6:$AC$505,0)),"")</f>
        <v/>
      </c>
      <c r="B438" s="96" t="str">
        <f>IF($A438="","",INDEX('2_Review &amp; Audit'!$C$6:$C$505,MATCH(ROW()-5,'2_Review &amp; Audit'!$AC$6:$AC$505,0)))</f>
        <v/>
      </c>
      <c r="C438" s="96" t="str">
        <f>IF($A438="","",INDEX('2_Review &amp; Audit'!$D$6:$D$505,MATCH(ROW()-5,'2_Review &amp; Audit'!$AC$6:$AC$505,0)))</f>
        <v/>
      </c>
      <c r="D438" s="114" t="str">
        <f>IF($A438="","",INDEX('2_Review &amp; Audit'!$H$6:$H$505,MATCH(ROW()-5,'2_Review &amp; Audit'!$AC$6:$AC$505,0)))</f>
        <v/>
      </c>
      <c r="E438" s="108" t="str">
        <f>IF($A438="","",INDEX('2_Review &amp; Audit'!$M$6:$M$505,MATCH(ROW()-5,'2_Review &amp; Audit'!$AC$6:$AC$505,0)))</f>
        <v/>
      </c>
      <c r="F438" s="109" t="str">
        <f>IF($A438="","",IF(INDEX('2_Review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38" s="142" t="str">
        <f>IF(OR($A438="",$F438=0),"",ABS(INDEX('2_Review &amp; Audit'!$Q$6:$Q$505,MATCH(ROW()-5,'2_Review &amp; Audit'!$AC$6:$AC$505,0))/$F438))</f>
        <v/>
      </c>
      <c r="H438" s="142" t="str">
        <f>IF($A438="","",ABS(INDEX('2_Review &amp; Audit'!$Q$6:$Q$505,MATCH(ROW()-5,'2_Review &amp; Audit'!$AC$6:$AC$505,0))))</f>
        <v/>
      </c>
      <c r="I438" s="96" t="str">
        <f>IF($A438="","",INDEX('2_Review &amp; Audit'!$Y$6:$Y$505,MATCH(ROW()-5,'2_Review &amp; Audit'!$AC$6:$AC$505,0)))</f>
        <v/>
      </c>
      <c r="J438" s="110" t="str">
        <f>IF($A438="","",IFERROR(MATCH(ROW()-5,'2_Review &amp; Audit'!$AC$6:$AC$505,0)+5,""))</f>
        <v/>
      </c>
      <c r="K438" s="96" t="str" cm="1">
        <f t="array" ref="K438">IF($A438="","",IF($AU438&lt;&gt;"",IFERROR(MATCH($AU438,'2_Review &amp; Audit'!$H$6:$H$505,0)+5,""),IFERROR(MATCH(1,INDEX(('2_Review &amp; Audit'!$F$6:$F$505=$A438)*('2_Review &amp; Audit'!$I$6:$I$505&gt;=$E438-30)*('2_Review &amp; Audit'!$I$6:$I$505&lt;=$E438+30)*('2_Review &amp; Audit'!$R$6:$R$505&gt;0),0),0)+5,"")))</f>
        <v/>
      </c>
      <c r="L438" s="110" t="str" cm="1">
        <f t="array" ref="L438">IF($K438="","",INDEX('2_Review &amp; Audit'!$H:$H,$K438))</f>
        <v/>
      </c>
      <c r="M438" s="111" t="str">
        <f>IF($K438="","",INDEX('2_Review &amp; Audit'!$I:$I,$K438))</f>
        <v/>
      </c>
      <c r="N438" s="109" t="str" cm="1">
        <f t="array" ref="N438">IF($K438="","",MAX(0,INDEX('2_Review &amp; Audit'!$R:$R,$K438)-SUMIFS($O$7:O437,$K$7:K437,$K438)))</f>
        <v/>
      </c>
      <c r="O438" s="109" t="str">
        <f>IF(OR($K438="",$N438="",$F438=""),"",MIN($F438,$N438))</f>
        <v/>
      </c>
      <c r="P438" s="112" t="str">
        <f>IF($O438="","",$O438*$G438)</f>
        <v/>
      </c>
      <c r="Q438" s="112" t="str">
        <f>IF($M438="","",$H438-IF($P438="",0,$P438)-IF($Y438="",0,$Y438)-IF($AH438="",0,$AH438)-IF($AQ438="",0,$AQ438))</f>
        <v/>
      </c>
      <c r="R438" s="112" t="str">
        <f t="shared" si="57"/>
        <v/>
      </c>
      <c r="S438" s="96" t="str">
        <f>IF($M438="","",MAX(0,N($F438)-N($O438)))</f>
        <v/>
      </c>
      <c r="T438" s="96" t="str" cm="1">
        <f t="array" ref="T438">IF(OR($D438="",$S438="",N($S438)&lt;=0),"",IFERROR(MATCH(1,INDEX(('2_Review &amp; Audit'!$F$6:$F$505=$A438)*('2_Review &amp; Audit'!$I$6:$I$505&gt;=$E438-30)*('2_Review &amp; Audit'!$I$6:$I$505&lt;=$E438+30)*('2_Review &amp; Audit'!$R$6:$R$505&gt;0)*(ROW('2_Review &amp; Audit'!$R$6:$R$505)&gt;$K438),0),0)+5,""))</f>
        <v/>
      </c>
      <c r="U438" s="96" t="str" cm="1">
        <f t="array" ref="U438">IF($T438="","",INDEX('2_Review &amp; Audit'!$H:$H,$T438))</f>
        <v/>
      </c>
      <c r="V438" s="96" t="str">
        <f t="array" ref="V438">IF($T438="","",INDEX('2_Review &amp; Audit'!$I:$I,$T438))</f>
        <v/>
      </c>
      <c r="W438" s="96" t="str">
        <f t="array" ref="W438">IF($T438="","",MAX(0,INDEX('2_Review &amp; Audit'!$H:$H,$T438)-SUMIFS($X$7:X437,$T$7:T437,$T438)))</f>
        <v/>
      </c>
      <c r="X438" s="96" t="str">
        <f t="shared" si="54"/>
        <v/>
      </c>
      <c r="Y438" s="117" t="str">
        <f>IF($X438="","",$X438*$G438)</f>
        <v/>
      </c>
      <c r="Z438" s="117" t="str">
        <f>IF($T438="","",$H438-IF($P438="",0,$P438)-IF($Y438="",0,$Y438))</f>
        <v/>
      </c>
      <c r="AA438" s="117" t="str">
        <f t="shared" si="55"/>
        <v/>
      </c>
      <c r="AB438" s="96" t="str">
        <f t="shared" si="58"/>
        <v/>
      </c>
      <c r="AC438" s="96" t="str">
        <f>IF(OR($D438="",$AB438="",N($AB438)&lt;=0),"",IFERROR(MATCH(1,INDEX(('2_Review &amp; Audit'!$F$6:$F$505=$A438)*('2_Review &amp; Audit'!$I$6:$I$505&gt;=$E438-30)*('2_Review &amp; Audit'!$I$6:$I$505&lt;=$E438+30)*('2_Review &amp; Audit'!$R$6:$R$505&gt;0)*(ROW('2_Review &amp; Audit'!$R$6:$R$505)&gt;$T438),0),0)+5,""))</f>
        <v/>
      </c>
      <c r="AD438" s="96" t="str" cm="1">
        <f t="array" ref="AD438">IF($AC438="","",INDEX('2_Review &amp; Audit'!$H:$H,$AC438))</f>
        <v/>
      </c>
      <c r="AE438" s="96" t="str">
        <f>IF($AC438="","",INDEX('2_Review &amp; Audit'!$I:$I,$AC438))</f>
        <v/>
      </c>
      <c r="AF438" s="96" t="str">
        <f>IF($AC438="","",MAX(0,INDEX('2_Review &amp; Audit'!$H:$H,$AC438)-SUMIFS($AG$7:AG437,$AC$7:AC437,$AC438)))</f>
        <v/>
      </c>
      <c r="AG438" s="96" t="str">
        <f>IF(OR($D438="",$AB438="",$AF438=""),"",MIN($AB438,$AF438))</f>
        <v/>
      </c>
      <c r="AH438" s="117" t="str">
        <f>IF($AG438="","",$AG438*$G438)</f>
        <v/>
      </c>
      <c r="AI438" s="117" t="str">
        <f>IF($AC438="","",$H438-IF($P438="",0,$P438)-IF($Y438="",0,$Y438)-IF($AH438="",0,$AH438))</f>
        <v/>
      </c>
      <c r="AJ438" s="117" t="str">
        <f t="shared" si="56"/>
        <v/>
      </c>
      <c r="AK438" s="96" t="str">
        <f t="shared" si="59"/>
        <v/>
      </c>
      <c r="AL438" s="96" t="str" cm="1">
        <f t="array" ref="AL438">IF(OR($D438="",$AK438="",N($AK438)&lt;=0),"",IFERROR(MATCH(1,INDEX(('2_Review &amp; Audit'!$F$6:$F$505=$A438)*('2_Review &amp; Audit'!$I$6:$I$505&gt;=$E438-30)*('2_Review &amp; Audit'!$I$6:$I$505&lt;=$E438+30)*('2_Review &amp; Audit'!$R$6:$R$505&gt;0)*(ROW('2_Review &amp; Audit'!$R$6:$R$505)&gt;$AC438),0),0)+5,""))</f>
        <v/>
      </c>
      <c r="AM438" s="96" t="str">
        <f>IF($AL438="","",INDEX('2_Review &amp; Audit'!$H:$H,$AL438))</f>
        <v/>
      </c>
      <c r="AN438" s="108" t="str">
        <f>IF($AL438="","",INDEX('2_Review &amp; Audit'!$I:$I,$AL438))</f>
        <v/>
      </c>
      <c r="AO438" s="96" t="str">
        <f>IF($AL438="","",MAX(0,INDEX('2_Review &amp; Audit'!$H:$H,$AL438)-SUMIFS($AP$7:AP437,$AL$7:AL437,$AL438)))</f>
        <v/>
      </c>
      <c r="AP438" s="96" t="str">
        <f>IF(OR($D438="",$AK438="",$AO438=""),"",MIN($AK438,$AO438))</f>
        <v/>
      </c>
      <c r="AQ438" s="117" t="str">
        <f>IF($AP438="","",$AP438*$G438)</f>
        <v/>
      </c>
      <c r="AR438" s="117" t="str">
        <f>IF($AL438="","",$H438-IF($P438="",0,$P438)-IF($Y438="",0,$Y438)-IF($AH438="",0,$AH438)-IF($AQ438="",0,$AQ438))</f>
        <v/>
      </c>
      <c r="AS438" s="117" t="str">
        <f t="shared" si="60"/>
        <v/>
      </c>
      <c r="AT438" s="96" t="str">
        <f t="shared" si="61"/>
        <v/>
      </c>
      <c r="AU438" s="96"/>
    </row>
    <row r="439" spans="1:47" ht="12.75" customHeight="1" x14ac:dyDescent="0.2">
      <c r="A439" s="96" t="str">
        <f>IFERROR(INDEX('2_Review &amp; Audit'!$F$6:$F$505,MATCH(ROW()-5,'2_Review &amp; Audit'!$AC$6:$AC$505,0)),"")</f>
        <v/>
      </c>
      <c r="B439" s="96" t="str">
        <f>IF($A439="","",INDEX('2_Review &amp; Audit'!$C$6:$C$505,MATCH(ROW()-5,'2_Review &amp; Audit'!$AC$6:$AC$505,0)))</f>
        <v/>
      </c>
      <c r="C439" s="96" t="str">
        <f>IF($A439="","",INDEX('2_Review &amp; Audit'!$D$6:$D$505,MATCH(ROW()-5,'2_Review &amp; Audit'!$AC$6:$AC$505,0)))</f>
        <v/>
      </c>
      <c r="D439" s="114" t="str">
        <f>IF($A439="","",INDEX('2_Review &amp; Audit'!$H$6:$H$505,MATCH(ROW()-5,'2_Review &amp; Audit'!$AC$6:$AC$505,0)))</f>
        <v/>
      </c>
      <c r="E439" s="108" t="str">
        <f>IF($A439="","",INDEX('2_Review &amp; Audit'!$M$6:$M$505,MATCH(ROW()-5,'2_Review &amp; Audit'!$AC$6:$AC$505,0)))</f>
        <v/>
      </c>
      <c r="F439" s="109" t="str">
        <f>IF($A439="","",IF(INDEX('2_Review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39" s="142" t="str">
        <f>IF(OR($A439="",$F439=0),"",ABS(INDEX('2_Review &amp; Audit'!$Q$6:$Q$505,MATCH(ROW()-5,'2_Review &amp; Audit'!$AC$6:$AC$505,0))/$F439))</f>
        <v/>
      </c>
      <c r="H439" s="142" t="str">
        <f>IF($A439="","",ABS(INDEX('2_Review &amp; Audit'!$Q$6:$Q$505,MATCH(ROW()-5,'2_Review &amp; Audit'!$AC$6:$AC$505,0))))</f>
        <v/>
      </c>
      <c r="I439" s="96" t="str">
        <f>IF($A439="","",INDEX('2_Review &amp; Audit'!$Y$6:$Y$505,MATCH(ROW()-5,'2_Review &amp; Audit'!$AC$6:$AC$505,0)))</f>
        <v/>
      </c>
      <c r="J439" s="110" t="str">
        <f>IF($A439="","",IFERROR(MATCH(ROW()-5,'2_Review &amp; Audit'!$AC$6:$AC$505,0)+5,""))</f>
        <v/>
      </c>
      <c r="K439" s="96" t="str" cm="1">
        <f t="array" ref="K439">IF($A439="","",IF($AU439&lt;&gt;"",IFERROR(MATCH($AU439,'2_Review &amp; Audit'!$H$6:$H$505,0)+5,""),IFERROR(MATCH(1,INDEX(('2_Review &amp; Audit'!$F$6:$F$505=$A439)*('2_Review &amp; Audit'!$I$6:$I$505&gt;=$E439-30)*('2_Review &amp; Audit'!$I$6:$I$505&lt;=$E439+30)*('2_Review &amp; Audit'!$R$6:$R$505&gt;0),0),0)+5,"")))</f>
        <v/>
      </c>
      <c r="L439" s="110" t="str" cm="1">
        <f t="array" ref="L439">IF($K439="","",INDEX('2_Review &amp; Audit'!$H:$H,$K439))</f>
        <v/>
      </c>
      <c r="M439" s="111" t="str">
        <f>IF($K439="","",INDEX('2_Review &amp; Audit'!$I:$I,$K439))</f>
        <v/>
      </c>
      <c r="N439" s="109" t="str" cm="1">
        <f t="array" ref="N439">IF($K439="","",MAX(0,INDEX('2_Review &amp; Audit'!$R:$R,$K439)-SUMIFS($O$7:O438,$K$7:K438,$K439)))</f>
        <v/>
      </c>
      <c r="O439" s="109" t="str">
        <f>IF(OR($K439="",$N439="",$F439=""),"",MIN($F439,$N439))</f>
        <v/>
      </c>
      <c r="P439" s="112" t="str">
        <f>IF($O439="","",$O439*$G439)</f>
        <v/>
      </c>
      <c r="Q439" s="112" t="str">
        <f>IF($M439="","",$H439-IF($P439="",0,$P439)-IF($Y439="",0,$Y439)-IF($AH439="",0,$AH439)-IF($AQ439="",0,$AQ439))</f>
        <v/>
      </c>
      <c r="R439" s="112" t="str">
        <f t="shared" si="57"/>
        <v/>
      </c>
      <c r="S439" s="96" t="str">
        <f>IF($M439="","",MAX(0,N($F439)-N($O439)))</f>
        <v/>
      </c>
      <c r="T439" s="96" t="str" cm="1">
        <f t="array" ref="T439">IF(OR($D439="",$S439="",N($S439)&lt;=0),"",IFERROR(MATCH(1,INDEX(('2_Review &amp; Audit'!$F$6:$F$505=$A439)*('2_Review &amp; Audit'!$I$6:$I$505&gt;=$E439-30)*('2_Review &amp; Audit'!$I$6:$I$505&lt;=$E439+30)*('2_Review &amp; Audit'!$R$6:$R$505&gt;0)*(ROW('2_Review &amp; Audit'!$R$6:$R$505)&gt;$K439),0),0)+5,""))</f>
        <v/>
      </c>
      <c r="U439" s="96" t="str" cm="1">
        <f t="array" ref="U439">IF($T439="","",INDEX('2_Review &amp; Audit'!$H:$H,$T439))</f>
        <v/>
      </c>
      <c r="V439" s="96" t="str">
        <f t="array" ref="V439">IF($T439="","",INDEX('2_Review &amp; Audit'!$I:$I,$T439))</f>
        <v/>
      </c>
      <c r="W439" s="96" t="str">
        <f t="array" ref="W439">IF($T439="","",MAX(0,INDEX('2_Review &amp; Audit'!$H:$H,$T439)-SUMIFS($X$7:X438,$T$7:T438,$T439)))</f>
        <v/>
      </c>
      <c r="X439" s="96" t="str">
        <f t="shared" si="54"/>
        <v/>
      </c>
      <c r="Y439" s="117" t="str">
        <f>IF($X439="","",$X439*$G439)</f>
        <v/>
      </c>
      <c r="Z439" s="117" t="str">
        <f>IF($T439="","",$H439-IF($P439="",0,$P439)-IF($Y439="",0,$Y439))</f>
        <v/>
      </c>
      <c r="AA439" s="117" t="str">
        <f t="shared" si="55"/>
        <v/>
      </c>
      <c r="AB439" s="96" t="str">
        <f t="shared" si="58"/>
        <v/>
      </c>
      <c r="AC439" s="96" t="str">
        <f>IF(OR($D439="",$AB439="",N($AB439)&lt;=0),"",IFERROR(MATCH(1,INDEX(('2_Review &amp; Audit'!$F$6:$F$505=$A439)*('2_Review &amp; Audit'!$I$6:$I$505&gt;=$E439-30)*('2_Review &amp; Audit'!$I$6:$I$505&lt;=$E439+30)*('2_Review &amp; Audit'!$R$6:$R$505&gt;0)*(ROW('2_Review &amp; Audit'!$R$6:$R$505)&gt;$T439),0),0)+5,""))</f>
        <v/>
      </c>
      <c r="AD439" s="96" t="str" cm="1">
        <f t="array" ref="AD439">IF($AC439="","",INDEX('2_Review &amp; Audit'!$H:$H,$AC439))</f>
        <v/>
      </c>
      <c r="AE439" s="96" t="str">
        <f>IF($AC439="","",INDEX('2_Review &amp; Audit'!$I:$I,$AC439))</f>
        <v/>
      </c>
      <c r="AF439" s="96" t="str">
        <f>IF($AC439="","",MAX(0,INDEX('2_Review &amp; Audit'!$H:$H,$AC439)-SUMIFS($AG$7:AG438,$AC$7:AC438,$AC439)))</f>
        <v/>
      </c>
      <c r="AG439" s="96" t="str">
        <f>IF(OR($D439="",$AB439="",$AF439=""),"",MIN($AB439,$AF439))</f>
        <v/>
      </c>
      <c r="AH439" s="117" t="str">
        <f>IF($AG439="","",$AG439*$G439)</f>
        <v/>
      </c>
      <c r="AI439" s="117" t="str">
        <f>IF($AC439="","",$H439-IF($P439="",0,$P439)-IF($Y439="",0,$Y439)-IF($AH439="",0,$AH439))</f>
        <v/>
      </c>
      <c r="AJ439" s="117" t="str">
        <f t="shared" si="56"/>
        <v/>
      </c>
      <c r="AK439" s="96" t="str">
        <f t="shared" si="59"/>
        <v/>
      </c>
      <c r="AL439" s="96" t="str" cm="1">
        <f t="array" ref="AL439">IF(OR($D439="",$AK439="",N($AK439)&lt;=0),"",IFERROR(MATCH(1,INDEX(('2_Review &amp; Audit'!$F$6:$F$505=$A439)*('2_Review &amp; Audit'!$I$6:$I$505&gt;=$E439-30)*('2_Review &amp; Audit'!$I$6:$I$505&lt;=$E439+30)*('2_Review &amp; Audit'!$R$6:$R$505&gt;0)*(ROW('2_Review &amp; Audit'!$R$6:$R$505)&gt;$AC439),0),0)+5,""))</f>
        <v/>
      </c>
      <c r="AM439" s="96" t="str">
        <f>IF($AL439="","",INDEX('2_Review &amp; Audit'!$H:$H,$AL439))</f>
        <v/>
      </c>
      <c r="AN439" s="108" t="str">
        <f>IF($AL439="","",INDEX('2_Review &amp; Audit'!$I:$I,$AL439))</f>
        <v/>
      </c>
      <c r="AO439" s="96" t="str">
        <f>IF($AL439="","",MAX(0,INDEX('2_Review &amp; Audit'!$H:$H,$AL439)-SUMIFS($AP$7:AP438,$AL$7:AL438,$AL439)))</f>
        <v/>
      </c>
      <c r="AP439" s="96" t="str">
        <f>IF(OR($D439="",$AK439="",$AO439=""),"",MIN($AK439,$AO439))</f>
        <v/>
      </c>
      <c r="AQ439" s="117" t="str">
        <f>IF($AP439="","",$AP439*$G439)</f>
        <v/>
      </c>
      <c r="AR439" s="117" t="str">
        <f>IF($AL439="","",$H439-IF($P439="",0,$P439)-IF($Y439="",0,$Y439)-IF($AH439="",0,$AH439)-IF($AQ439="",0,$AQ439))</f>
        <v/>
      </c>
      <c r="AS439" s="117" t="str">
        <f t="shared" si="60"/>
        <v/>
      </c>
      <c r="AT439" s="96" t="str">
        <f t="shared" si="61"/>
        <v/>
      </c>
      <c r="AU439" s="96"/>
    </row>
    <row r="440" spans="1:47" ht="12.75" customHeight="1" x14ac:dyDescent="0.2">
      <c r="A440" s="96" t="str">
        <f>IFERROR(INDEX('2_Review &amp; Audit'!$F$6:$F$505,MATCH(ROW()-5,'2_Review &amp; Audit'!$AC$6:$AC$505,0)),"")</f>
        <v/>
      </c>
      <c r="B440" s="96" t="str">
        <f>IF($A440="","",INDEX('2_Review &amp; Audit'!$C$6:$C$505,MATCH(ROW()-5,'2_Review &amp; Audit'!$AC$6:$AC$505,0)))</f>
        <v/>
      </c>
      <c r="C440" s="96" t="str">
        <f>IF($A440="","",INDEX('2_Review &amp; Audit'!$D$6:$D$505,MATCH(ROW()-5,'2_Review &amp; Audit'!$AC$6:$AC$505,0)))</f>
        <v/>
      </c>
      <c r="D440" s="114" t="str">
        <f>IF($A440="","",INDEX('2_Review &amp; Audit'!$H$6:$H$505,MATCH(ROW()-5,'2_Review &amp; Audit'!$AC$6:$AC$505,0)))</f>
        <v/>
      </c>
      <c r="E440" s="108" t="str">
        <f>IF($A440="","",INDEX('2_Review &amp; Audit'!$M$6:$M$505,MATCH(ROW()-5,'2_Review &amp; Audit'!$AC$6:$AC$505,0)))</f>
        <v/>
      </c>
      <c r="F440" s="109" t="str">
        <f>IF($A440="","",IF(INDEX('2_Review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40" s="142" t="str">
        <f>IF(OR($A440="",$F440=0),"",ABS(INDEX('2_Review &amp; Audit'!$Q$6:$Q$505,MATCH(ROW()-5,'2_Review &amp; Audit'!$AC$6:$AC$505,0))/$F440))</f>
        <v/>
      </c>
      <c r="H440" s="142" t="str">
        <f>IF($A440="","",ABS(INDEX('2_Review &amp; Audit'!$Q$6:$Q$505,MATCH(ROW()-5,'2_Review &amp; Audit'!$AC$6:$AC$505,0))))</f>
        <v/>
      </c>
      <c r="I440" s="96" t="str">
        <f>IF($A440="","",INDEX('2_Review &amp; Audit'!$Y$6:$Y$505,MATCH(ROW()-5,'2_Review &amp; Audit'!$AC$6:$AC$505,0)))</f>
        <v/>
      </c>
      <c r="J440" s="110" t="str">
        <f>IF($A440="","",IFERROR(MATCH(ROW()-5,'2_Review &amp; Audit'!$AC$6:$AC$505,0)+5,""))</f>
        <v/>
      </c>
      <c r="K440" s="96" t="str" cm="1">
        <f t="array" ref="K440">IF($A440="","",IF($AU440&lt;&gt;"",IFERROR(MATCH($AU440,'2_Review &amp; Audit'!$H$6:$H$505,0)+5,""),IFERROR(MATCH(1,INDEX(('2_Review &amp; Audit'!$F$6:$F$505=$A440)*('2_Review &amp; Audit'!$I$6:$I$505&gt;=$E440-30)*('2_Review &amp; Audit'!$I$6:$I$505&lt;=$E440+30)*('2_Review &amp; Audit'!$R$6:$R$505&gt;0),0),0)+5,"")))</f>
        <v/>
      </c>
      <c r="L440" s="110" t="str" cm="1">
        <f t="array" ref="L440">IF($K440="","",INDEX('2_Review &amp; Audit'!$H:$H,$K440))</f>
        <v/>
      </c>
      <c r="M440" s="111" t="str">
        <f>IF($K440="","",INDEX('2_Review &amp; Audit'!$I:$I,$K440))</f>
        <v/>
      </c>
      <c r="N440" s="109" t="str" cm="1">
        <f t="array" ref="N440">IF($K440="","",MAX(0,INDEX('2_Review &amp; Audit'!$R:$R,$K440)-SUMIFS($O$7:O439,$K$7:K439,$K440)))</f>
        <v/>
      </c>
      <c r="O440" s="109" t="str">
        <f>IF(OR($K440="",$N440="",$F440=""),"",MIN($F440,$N440))</f>
        <v/>
      </c>
      <c r="P440" s="112" t="str">
        <f>IF($O440="","",$O440*$G440)</f>
        <v/>
      </c>
      <c r="Q440" s="112" t="str">
        <f>IF($M440="","",$H440-IF($P440="",0,$P440)-IF($Y440="",0,$Y440)-IF($AH440="",0,$AH440)-IF($AQ440="",0,$AQ440))</f>
        <v/>
      </c>
      <c r="R440" s="112" t="str">
        <f t="shared" si="57"/>
        <v/>
      </c>
      <c r="S440" s="96" t="str">
        <f>IF($M440="","",MAX(0,N($F440)-N($O440)))</f>
        <v/>
      </c>
      <c r="T440" s="96" t="str" cm="1">
        <f t="array" ref="T440">IF(OR($D440="",$S440="",N($S440)&lt;=0),"",IFERROR(MATCH(1,INDEX(('2_Review &amp; Audit'!$F$6:$F$505=$A440)*('2_Review &amp; Audit'!$I$6:$I$505&gt;=$E440-30)*('2_Review &amp; Audit'!$I$6:$I$505&lt;=$E440+30)*('2_Review &amp; Audit'!$R$6:$R$505&gt;0)*(ROW('2_Review &amp; Audit'!$R$6:$R$505)&gt;$K440),0),0)+5,""))</f>
        <v/>
      </c>
      <c r="U440" s="96" t="str" cm="1">
        <f t="array" ref="U440">IF($T440="","",INDEX('2_Review &amp; Audit'!$H:$H,$T440))</f>
        <v/>
      </c>
      <c r="V440" s="96" t="str">
        <f t="array" ref="V440">IF($T440="","",INDEX('2_Review &amp; Audit'!$I:$I,$T440))</f>
        <v/>
      </c>
      <c r="W440" s="96" t="str">
        <f t="array" ref="W440">IF($T440="","",MAX(0,INDEX('2_Review &amp; Audit'!$H:$H,$T440)-SUMIFS($X$7:X439,$T$7:T439,$T440)))</f>
        <v/>
      </c>
      <c r="X440" s="96" t="str">
        <f t="shared" si="54"/>
        <v/>
      </c>
      <c r="Y440" s="117" t="str">
        <f>IF($X440="","",$X440*$G440)</f>
        <v/>
      </c>
      <c r="Z440" s="117" t="str">
        <f>IF($T440="","",$H440-IF($P440="",0,$P440)-IF($Y440="",0,$Y440))</f>
        <v/>
      </c>
      <c r="AA440" s="117" t="str">
        <f t="shared" si="55"/>
        <v/>
      </c>
      <c r="AB440" s="96" t="str">
        <f t="shared" si="58"/>
        <v/>
      </c>
      <c r="AC440" s="96" t="str">
        <f>IF(OR($D440="",$AB440="",N($AB440)&lt;=0),"",IFERROR(MATCH(1,INDEX(('2_Review &amp; Audit'!$F$6:$F$505=$A440)*('2_Review &amp; Audit'!$I$6:$I$505&gt;=$E440-30)*('2_Review &amp; Audit'!$I$6:$I$505&lt;=$E440+30)*('2_Review &amp; Audit'!$R$6:$R$505&gt;0)*(ROW('2_Review &amp; Audit'!$R$6:$R$505)&gt;$T440),0),0)+5,""))</f>
        <v/>
      </c>
      <c r="AD440" s="96" t="str" cm="1">
        <f t="array" ref="AD440">IF($AC440="","",INDEX('2_Review &amp; Audit'!$H:$H,$AC440))</f>
        <v/>
      </c>
      <c r="AE440" s="96" t="str">
        <f>IF($AC440="","",INDEX('2_Review &amp; Audit'!$I:$I,$AC440))</f>
        <v/>
      </c>
      <c r="AF440" s="96" t="str">
        <f>IF($AC440="","",MAX(0,INDEX('2_Review &amp; Audit'!$H:$H,$AC440)-SUMIFS($AG$7:AG439,$AC$7:AC439,$AC440)))</f>
        <v/>
      </c>
      <c r="AG440" s="96" t="str">
        <f>IF(OR($D440="",$AB440="",$AF440=""),"",MIN($AB440,$AF440))</f>
        <v/>
      </c>
      <c r="AH440" s="117" t="str">
        <f>IF($AG440="","",$AG440*$G440)</f>
        <v/>
      </c>
      <c r="AI440" s="117" t="str">
        <f>IF($AC440="","",$H440-IF($P440="",0,$P440)-IF($Y440="",0,$Y440)-IF($AH440="",0,$AH440))</f>
        <v/>
      </c>
      <c r="AJ440" s="117" t="str">
        <f t="shared" si="56"/>
        <v/>
      </c>
      <c r="AK440" s="96" t="str">
        <f t="shared" si="59"/>
        <v/>
      </c>
      <c r="AL440" s="96" t="str" cm="1">
        <f t="array" ref="AL440">IF(OR($D440="",$AK440="",N($AK440)&lt;=0),"",IFERROR(MATCH(1,INDEX(('2_Review &amp; Audit'!$F$6:$F$505=$A440)*('2_Review &amp; Audit'!$I$6:$I$505&gt;=$E440-30)*('2_Review &amp; Audit'!$I$6:$I$505&lt;=$E440+30)*('2_Review &amp; Audit'!$R$6:$R$505&gt;0)*(ROW('2_Review &amp; Audit'!$R$6:$R$505)&gt;$AC440),0),0)+5,""))</f>
        <v/>
      </c>
      <c r="AM440" s="96" t="str">
        <f>IF($AL440="","",INDEX('2_Review &amp; Audit'!$H:$H,$AL440))</f>
        <v/>
      </c>
      <c r="AN440" s="108" t="str">
        <f>IF($AL440="","",INDEX('2_Review &amp; Audit'!$I:$I,$AL440))</f>
        <v/>
      </c>
      <c r="AO440" s="96" t="str">
        <f>IF($AL440="","",MAX(0,INDEX('2_Review &amp; Audit'!$H:$H,$AL440)-SUMIFS($AP$7:AP439,$AL$7:AL439,$AL440)))</f>
        <v/>
      </c>
      <c r="AP440" s="96" t="str">
        <f>IF(OR($D440="",$AK440="",$AO440=""),"",MIN($AK440,$AO440))</f>
        <v/>
      </c>
      <c r="AQ440" s="117" t="str">
        <f>IF($AP440="","",$AP440*$G440)</f>
        <v/>
      </c>
      <c r="AR440" s="117" t="str">
        <f>IF($AL440="","",$H440-IF($P440="",0,$P440)-IF($Y440="",0,$Y440)-IF($AH440="",0,$AH440)-IF($AQ440="",0,$AQ440))</f>
        <v/>
      </c>
      <c r="AS440" s="117" t="str">
        <f t="shared" si="60"/>
        <v/>
      </c>
      <c r="AT440" s="96" t="str">
        <f t="shared" si="61"/>
        <v/>
      </c>
      <c r="AU440" s="96"/>
    </row>
    <row r="441" spans="1:47" ht="12.75" customHeight="1" x14ac:dyDescent="0.2">
      <c r="A441" s="96" t="str">
        <f>IFERROR(INDEX('2_Review &amp; Audit'!$F$6:$F$505,MATCH(ROW()-5,'2_Review &amp; Audit'!$AC$6:$AC$505,0)),"")</f>
        <v/>
      </c>
      <c r="B441" s="96" t="str">
        <f>IF($A441="","",INDEX('2_Review &amp; Audit'!$C$6:$C$505,MATCH(ROW()-5,'2_Review &amp; Audit'!$AC$6:$AC$505,0)))</f>
        <v/>
      </c>
      <c r="C441" s="96" t="str">
        <f>IF($A441="","",INDEX('2_Review &amp; Audit'!$D$6:$D$505,MATCH(ROW()-5,'2_Review &amp; Audit'!$AC$6:$AC$505,0)))</f>
        <v/>
      </c>
      <c r="D441" s="114" t="str">
        <f>IF($A441="","",INDEX('2_Review &amp; Audit'!$H$6:$H$505,MATCH(ROW()-5,'2_Review &amp; Audit'!$AC$6:$AC$505,0)))</f>
        <v/>
      </c>
      <c r="E441" s="108" t="str">
        <f>IF($A441="","",INDEX('2_Review &amp; Audit'!$M$6:$M$505,MATCH(ROW()-5,'2_Review &amp; Audit'!$AC$6:$AC$505,0)))</f>
        <v/>
      </c>
      <c r="F441" s="109" t="str">
        <f>IF($A441="","",IF(INDEX('2_Review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41" s="142" t="str">
        <f>IF(OR($A441="",$F441=0),"",ABS(INDEX('2_Review &amp; Audit'!$Q$6:$Q$505,MATCH(ROW()-5,'2_Review &amp; Audit'!$AC$6:$AC$505,0))/$F441))</f>
        <v/>
      </c>
      <c r="H441" s="142" t="str">
        <f>IF($A441="","",ABS(INDEX('2_Review &amp; Audit'!$Q$6:$Q$505,MATCH(ROW()-5,'2_Review &amp; Audit'!$AC$6:$AC$505,0))))</f>
        <v/>
      </c>
      <c r="I441" s="96" t="str">
        <f>IF($A441="","",INDEX('2_Review &amp; Audit'!$Y$6:$Y$505,MATCH(ROW()-5,'2_Review &amp; Audit'!$AC$6:$AC$505,0)))</f>
        <v/>
      </c>
      <c r="J441" s="110" t="str">
        <f>IF($A441="","",IFERROR(MATCH(ROW()-5,'2_Review &amp; Audit'!$AC$6:$AC$505,0)+5,""))</f>
        <v/>
      </c>
      <c r="K441" s="96" t="str" cm="1">
        <f t="array" ref="K441">IF($A441="","",IF($AU441&lt;&gt;"",IFERROR(MATCH($AU441,'2_Review &amp; Audit'!$H$6:$H$505,0)+5,""),IFERROR(MATCH(1,INDEX(('2_Review &amp; Audit'!$F$6:$F$505=$A441)*('2_Review &amp; Audit'!$I$6:$I$505&gt;=$E441-30)*('2_Review &amp; Audit'!$I$6:$I$505&lt;=$E441+30)*('2_Review &amp; Audit'!$R$6:$R$505&gt;0),0),0)+5,"")))</f>
        <v/>
      </c>
      <c r="L441" s="110" t="str" cm="1">
        <f t="array" ref="L441">IF($K441="","",INDEX('2_Review &amp; Audit'!$H:$H,$K441))</f>
        <v/>
      </c>
      <c r="M441" s="111" t="str">
        <f>IF($K441="","",INDEX('2_Review &amp; Audit'!$I:$I,$K441))</f>
        <v/>
      </c>
      <c r="N441" s="109" t="str" cm="1">
        <f t="array" ref="N441">IF($K441="","",MAX(0,INDEX('2_Review &amp; Audit'!$R:$R,$K441)-SUMIFS($O$7:O440,$K$7:K440,$K441)))</f>
        <v/>
      </c>
      <c r="O441" s="109" t="str">
        <f>IF(OR($K441="",$N441="",$F441=""),"",MIN($F441,$N441))</f>
        <v/>
      </c>
      <c r="P441" s="112" t="str">
        <f>IF($O441="","",$O441*$G441)</f>
        <v/>
      </c>
      <c r="Q441" s="112" t="str">
        <f>IF($M441="","",$H441-IF($P441="",0,$P441)-IF($Y441="",0,$Y441)-IF($AH441="",0,$AH441)-IF($AQ441="",0,$AQ441))</f>
        <v/>
      </c>
      <c r="R441" s="112" t="str">
        <f t="shared" si="57"/>
        <v/>
      </c>
      <c r="S441" s="96" t="str">
        <f>IF($M441="","",MAX(0,N($F441)-N($O441)))</f>
        <v/>
      </c>
      <c r="T441" s="96" t="str" cm="1">
        <f t="array" ref="T441">IF(OR($D441="",$S441="",N($S441)&lt;=0),"",IFERROR(MATCH(1,INDEX(('2_Review &amp; Audit'!$F$6:$F$505=$A441)*('2_Review &amp; Audit'!$I$6:$I$505&gt;=$E441-30)*('2_Review &amp; Audit'!$I$6:$I$505&lt;=$E441+30)*('2_Review &amp; Audit'!$R$6:$R$505&gt;0)*(ROW('2_Review &amp; Audit'!$R$6:$R$505)&gt;$K441),0),0)+5,""))</f>
        <v/>
      </c>
      <c r="U441" s="96" t="str" cm="1">
        <f t="array" ref="U441">IF($T441="","",INDEX('2_Review &amp; Audit'!$H:$H,$T441))</f>
        <v/>
      </c>
      <c r="V441" s="96" t="str">
        <f t="array" ref="V441">IF($T441="","",INDEX('2_Review &amp; Audit'!$I:$I,$T441))</f>
        <v/>
      </c>
      <c r="W441" s="96" t="str">
        <f t="array" ref="W441">IF($T441="","",MAX(0,INDEX('2_Review &amp; Audit'!$H:$H,$T441)-SUMIFS($X$7:X440,$T$7:T440,$T441)))</f>
        <v/>
      </c>
      <c r="X441" s="96" t="str">
        <f t="shared" si="54"/>
        <v/>
      </c>
      <c r="Y441" s="117" t="str">
        <f>IF($X441="","",$X441*$G441)</f>
        <v/>
      </c>
      <c r="Z441" s="117" t="str">
        <f>IF($T441="","",$H441-IF($P441="",0,$P441)-IF($Y441="",0,$Y441))</f>
        <v/>
      </c>
      <c r="AA441" s="117" t="str">
        <f t="shared" si="55"/>
        <v/>
      </c>
      <c r="AB441" s="96" t="str">
        <f t="shared" si="58"/>
        <v/>
      </c>
      <c r="AC441" s="96" t="str">
        <f>IF(OR($D441="",$AB441="",N($AB441)&lt;=0),"",IFERROR(MATCH(1,INDEX(('2_Review &amp; Audit'!$F$6:$F$505=$A441)*('2_Review &amp; Audit'!$I$6:$I$505&gt;=$E441-30)*('2_Review &amp; Audit'!$I$6:$I$505&lt;=$E441+30)*('2_Review &amp; Audit'!$R$6:$R$505&gt;0)*(ROW('2_Review &amp; Audit'!$R$6:$R$505)&gt;$T441),0),0)+5,""))</f>
        <v/>
      </c>
      <c r="AD441" s="96" t="str" cm="1">
        <f t="array" ref="AD441">IF($AC441="","",INDEX('2_Review &amp; Audit'!$H:$H,$AC441))</f>
        <v/>
      </c>
      <c r="AE441" s="96" t="str">
        <f>IF($AC441="","",INDEX('2_Review &amp; Audit'!$I:$I,$AC441))</f>
        <v/>
      </c>
      <c r="AF441" s="96" t="str">
        <f>IF($AC441="","",MAX(0,INDEX('2_Review &amp; Audit'!$H:$H,$AC441)-SUMIFS($AG$7:AG440,$AC$7:AC440,$AC441)))</f>
        <v/>
      </c>
      <c r="AG441" s="96" t="str">
        <f>IF(OR($D441="",$AB441="",$AF441=""),"",MIN($AB441,$AF441))</f>
        <v/>
      </c>
      <c r="AH441" s="117" t="str">
        <f>IF($AG441="","",$AG441*$G441)</f>
        <v/>
      </c>
      <c r="AI441" s="117" t="str">
        <f>IF($AC441="","",$H441-IF($P441="",0,$P441)-IF($Y441="",0,$Y441)-IF($AH441="",0,$AH441))</f>
        <v/>
      </c>
      <c r="AJ441" s="117" t="str">
        <f t="shared" si="56"/>
        <v/>
      </c>
      <c r="AK441" s="96" t="str">
        <f t="shared" si="59"/>
        <v/>
      </c>
      <c r="AL441" s="96" t="str" cm="1">
        <f t="array" ref="AL441">IF(OR($D441="",$AK441="",N($AK441)&lt;=0),"",IFERROR(MATCH(1,INDEX(('2_Review &amp; Audit'!$F$6:$F$505=$A441)*('2_Review &amp; Audit'!$I$6:$I$505&gt;=$E441-30)*('2_Review &amp; Audit'!$I$6:$I$505&lt;=$E441+30)*('2_Review &amp; Audit'!$R$6:$R$505&gt;0)*(ROW('2_Review &amp; Audit'!$R$6:$R$505)&gt;$AC441),0),0)+5,""))</f>
        <v/>
      </c>
      <c r="AM441" s="96" t="str">
        <f>IF($AL441="","",INDEX('2_Review &amp; Audit'!$H:$H,$AL441))</f>
        <v/>
      </c>
      <c r="AN441" s="108" t="str">
        <f>IF($AL441="","",INDEX('2_Review &amp; Audit'!$I:$I,$AL441))</f>
        <v/>
      </c>
      <c r="AO441" s="96" t="str">
        <f>IF($AL441="","",MAX(0,INDEX('2_Review &amp; Audit'!$H:$H,$AL441)-SUMIFS($AP$7:AP440,$AL$7:AL440,$AL441)))</f>
        <v/>
      </c>
      <c r="AP441" s="96" t="str">
        <f>IF(OR($D441="",$AK441="",$AO441=""),"",MIN($AK441,$AO441))</f>
        <v/>
      </c>
      <c r="AQ441" s="117" t="str">
        <f>IF($AP441="","",$AP441*$G441)</f>
        <v/>
      </c>
      <c r="AR441" s="117" t="str">
        <f>IF($AL441="","",$H441-IF($P441="",0,$P441)-IF($Y441="",0,$Y441)-IF($AH441="",0,$AH441)-IF($AQ441="",0,$AQ441))</f>
        <v/>
      </c>
      <c r="AS441" s="117" t="str">
        <f t="shared" si="60"/>
        <v/>
      </c>
      <c r="AT441" s="96" t="str">
        <f t="shared" si="61"/>
        <v/>
      </c>
      <c r="AU441" s="96"/>
    </row>
    <row r="442" spans="1:47" ht="12.75" customHeight="1" x14ac:dyDescent="0.2">
      <c r="A442" s="96" t="str">
        <f>IFERROR(INDEX('2_Review &amp; Audit'!$F$6:$F$505,MATCH(ROW()-5,'2_Review &amp; Audit'!$AC$6:$AC$505,0)),"")</f>
        <v/>
      </c>
      <c r="B442" s="96" t="str">
        <f>IF($A442="","",INDEX('2_Review &amp; Audit'!$C$6:$C$505,MATCH(ROW()-5,'2_Review &amp; Audit'!$AC$6:$AC$505,0)))</f>
        <v/>
      </c>
      <c r="C442" s="96" t="str">
        <f>IF($A442="","",INDEX('2_Review &amp; Audit'!$D$6:$D$505,MATCH(ROW()-5,'2_Review &amp; Audit'!$AC$6:$AC$505,0)))</f>
        <v/>
      </c>
      <c r="D442" s="114" t="str">
        <f>IF($A442="","",INDEX('2_Review &amp; Audit'!$H$6:$H$505,MATCH(ROW()-5,'2_Review &amp; Audit'!$AC$6:$AC$505,0)))</f>
        <v/>
      </c>
      <c r="E442" s="108" t="str">
        <f>IF($A442="","",INDEX('2_Review &amp; Audit'!$M$6:$M$505,MATCH(ROW()-5,'2_Review &amp; Audit'!$AC$6:$AC$505,0)))</f>
        <v/>
      </c>
      <c r="F442" s="109" t="str">
        <f>IF($A442="","",IF(INDEX('2_Review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42" s="142" t="str">
        <f>IF(OR($A442="",$F442=0),"",ABS(INDEX('2_Review &amp; Audit'!$Q$6:$Q$505,MATCH(ROW()-5,'2_Review &amp; Audit'!$AC$6:$AC$505,0))/$F442))</f>
        <v/>
      </c>
      <c r="H442" s="142" t="str">
        <f>IF($A442="","",ABS(INDEX('2_Review &amp; Audit'!$Q$6:$Q$505,MATCH(ROW()-5,'2_Review &amp; Audit'!$AC$6:$AC$505,0))))</f>
        <v/>
      </c>
      <c r="I442" s="96" t="str">
        <f>IF($A442="","",INDEX('2_Review &amp; Audit'!$Y$6:$Y$505,MATCH(ROW()-5,'2_Review &amp; Audit'!$AC$6:$AC$505,0)))</f>
        <v/>
      </c>
      <c r="J442" s="110" t="str">
        <f>IF($A442="","",IFERROR(MATCH(ROW()-5,'2_Review &amp; Audit'!$AC$6:$AC$505,0)+5,""))</f>
        <v/>
      </c>
      <c r="K442" s="96" t="str" cm="1">
        <f t="array" ref="K442">IF($A442="","",IF($AU442&lt;&gt;"",IFERROR(MATCH($AU442,'2_Review &amp; Audit'!$H$6:$H$505,0)+5,""),IFERROR(MATCH(1,INDEX(('2_Review &amp; Audit'!$F$6:$F$505=$A442)*('2_Review &amp; Audit'!$I$6:$I$505&gt;=$E442-30)*('2_Review &amp; Audit'!$I$6:$I$505&lt;=$E442+30)*('2_Review &amp; Audit'!$R$6:$R$505&gt;0),0),0)+5,"")))</f>
        <v/>
      </c>
      <c r="L442" s="110" t="str" cm="1">
        <f t="array" ref="L442">IF($K442="","",INDEX('2_Review &amp; Audit'!$H:$H,$K442))</f>
        <v/>
      </c>
      <c r="M442" s="111" t="str">
        <f>IF($K442="","",INDEX('2_Review &amp; Audit'!$I:$I,$K442))</f>
        <v/>
      </c>
      <c r="N442" s="109" t="str" cm="1">
        <f t="array" ref="N442">IF($K442="","",MAX(0,INDEX('2_Review &amp; Audit'!$R:$R,$K442)-SUMIFS($O$7:O441,$K$7:K441,$K442)))</f>
        <v/>
      </c>
      <c r="O442" s="109" t="str">
        <f>IF(OR($K442="",$N442="",$F442=""),"",MIN($F442,$N442))</f>
        <v/>
      </c>
      <c r="P442" s="112" t="str">
        <f>IF($O442="","",$O442*$G442)</f>
        <v/>
      </c>
      <c r="Q442" s="112" t="str">
        <f>IF($M442="","",$H442-IF($P442="",0,$P442)-IF($Y442="",0,$Y442)-IF($AH442="",0,$AH442)-IF($AQ442="",0,$AQ442))</f>
        <v/>
      </c>
      <c r="R442" s="112" t="str">
        <f t="shared" si="57"/>
        <v/>
      </c>
      <c r="S442" s="96" t="str">
        <f>IF($M442="","",MAX(0,N($F442)-N($O442)))</f>
        <v/>
      </c>
      <c r="T442" s="96" t="str" cm="1">
        <f t="array" ref="T442">IF(OR($D442="",$S442="",N($S442)&lt;=0),"",IFERROR(MATCH(1,INDEX(('2_Review &amp; Audit'!$F$6:$F$505=$A442)*('2_Review &amp; Audit'!$I$6:$I$505&gt;=$E442-30)*('2_Review &amp; Audit'!$I$6:$I$505&lt;=$E442+30)*('2_Review &amp; Audit'!$R$6:$R$505&gt;0)*(ROW('2_Review &amp; Audit'!$R$6:$R$505)&gt;$K442),0),0)+5,""))</f>
        <v/>
      </c>
      <c r="U442" s="96" t="str" cm="1">
        <f t="array" ref="U442">IF($T442="","",INDEX('2_Review &amp; Audit'!$H:$H,$T442))</f>
        <v/>
      </c>
      <c r="V442" s="96" t="str">
        <f t="array" ref="V442">IF($T442="","",INDEX('2_Review &amp; Audit'!$I:$I,$T442))</f>
        <v/>
      </c>
      <c r="W442" s="96" t="str">
        <f t="array" ref="W442">IF($T442="","",MAX(0,INDEX('2_Review &amp; Audit'!$H:$H,$T442)-SUMIFS($X$7:X441,$T$7:T441,$T442)))</f>
        <v/>
      </c>
      <c r="X442" s="96" t="str">
        <f t="shared" si="54"/>
        <v/>
      </c>
      <c r="Y442" s="117" t="str">
        <f>IF($X442="","",$X442*$G442)</f>
        <v/>
      </c>
      <c r="Z442" s="117" t="str">
        <f>IF($T442="","",$H442-IF($P442="",0,$P442)-IF($Y442="",0,$Y442))</f>
        <v/>
      </c>
      <c r="AA442" s="117" t="str">
        <f t="shared" si="55"/>
        <v/>
      </c>
      <c r="AB442" s="96" t="str">
        <f t="shared" si="58"/>
        <v/>
      </c>
      <c r="AC442" s="96" t="str">
        <f>IF(OR($D442="",$AB442="",N($AB442)&lt;=0),"",IFERROR(MATCH(1,INDEX(('2_Review &amp; Audit'!$F$6:$F$505=$A442)*('2_Review &amp; Audit'!$I$6:$I$505&gt;=$E442-30)*('2_Review &amp; Audit'!$I$6:$I$505&lt;=$E442+30)*('2_Review &amp; Audit'!$R$6:$R$505&gt;0)*(ROW('2_Review &amp; Audit'!$R$6:$R$505)&gt;$T442),0),0)+5,""))</f>
        <v/>
      </c>
      <c r="AD442" s="96" t="str" cm="1">
        <f t="array" ref="AD442">IF($AC442="","",INDEX('2_Review &amp; Audit'!$H:$H,$AC442))</f>
        <v/>
      </c>
      <c r="AE442" s="96" t="str">
        <f>IF($AC442="","",INDEX('2_Review &amp; Audit'!$I:$I,$AC442))</f>
        <v/>
      </c>
      <c r="AF442" s="96" t="str">
        <f>IF($AC442="","",MAX(0,INDEX('2_Review &amp; Audit'!$H:$H,$AC442)-SUMIFS($AG$7:AG441,$AC$7:AC441,$AC442)))</f>
        <v/>
      </c>
      <c r="AG442" s="96" t="str">
        <f>IF(OR($D442="",$AB442="",$AF442=""),"",MIN($AB442,$AF442))</f>
        <v/>
      </c>
      <c r="AH442" s="117" t="str">
        <f>IF($AG442="","",$AG442*$G442)</f>
        <v/>
      </c>
      <c r="AI442" s="117" t="str">
        <f>IF($AC442="","",$H442-IF($P442="",0,$P442)-IF($Y442="",0,$Y442)-IF($AH442="",0,$AH442))</f>
        <v/>
      </c>
      <c r="AJ442" s="117" t="str">
        <f t="shared" si="56"/>
        <v/>
      </c>
      <c r="AK442" s="96" t="str">
        <f t="shared" si="59"/>
        <v/>
      </c>
      <c r="AL442" s="96" t="str" cm="1">
        <f t="array" ref="AL442">IF(OR($D442="",$AK442="",N($AK442)&lt;=0),"",IFERROR(MATCH(1,INDEX(('2_Review &amp; Audit'!$F$6:$F$505=$A442)*('2_Review &amp; Audit'!$I$6:$I$505&gt;=$E442-30)*('2_Review &amp; Audit'!$I$6:$I$505&lt;=$E442+30)*('2_Review &amp; Audit'!$R$6:$R$505&gt;0)*(ROW('2_Review &amp; Audit'!$R$6:$R$505)&gt;$AC442),0),0)+5,""))</f>
        <v/>
      </c>
      <c r="AM442" s="96" t="str">
        <f>IF($AL442="","",INDEX('2_Review &amp; Audit'!$H:$H,$AL442))</f>
        <v/>
      </c>
      <c r="AN442" s="108" t="str">
        <f>IF($AL442="","",INDEX('2_Review &amp; Audit'!$I:$I,$AL442))</f>
        <v/>
      </c>
      <c r="AO442" s="96" t="str">
        <f>IF($AL442="","",MAX(0,INDEX('2_Review &amp; Audit'!$H:$H,$AL442)-SUMIFS($AP$7:AP441,$AL$7:AL441,$AL442)))</f>
        <v/>
      </c>
      <c r="AP442" s="96" t="str">
        <f>IF(OR($D442="",$AK442="",$AO442=""),"",MIN($AK442,$AO442))</f>
        <v/>
      </c>
      <c r="AQ442" s="117" t="str">
        <f>IF($AP442="","",$AP442*$G442)</f>
        <v/>
      </c>
      <c r="AR442" s="117" t="str">
        <f>IF($AL442="","",$H442-IF($P442="",0,$P442)-IF($Y442="",0,$Y442)-IF($AH442="",0,$AH442)-IF($AQ442="",0,$AQ442))</f>
        <v/>
      </c>
      <c r="AS442" s="117" t="str">
        <f t="shared" si="60"/>
        <v/>
      </c>
      <c r="AT442" s="96" t="str">
        <f t="shared" si="61"/>
        <v/>
      </c>
      <c r="AU442" s="96"/>
    </row>
    <row r="443" spans="1:47" ht="12.75" customHeight="1" x14ac:dyDescent="0.2">
      <c r="A443" s="96" t="str">
        <f>IFERROR(INDEX('2_Review &amp; Audit'!$F$6:$F$505,MATCH(ROW()-5,'2_Review &amp; Audit'!$AC$6:$AC$505,0)),"")</f>
        <v/>
      </c>
      <c r="B443" s="96" t="str">
        <f>IF($A443="","",INDEX('2_Review &amp; Audit'!$C$6:$C$505,MATCH(ROW()-5,'2_Review &amp; Audit'!$AC$6:$AC$505,0)))</f>
        <v/>
      </c>
      <c r="C443" s="96" t="str">
        <f>IF($A443="","",INDEX('2_Review &amp; Audit'!$D$6:$D$505,MATCH(ROW()-5,'2_Review &amp; Audit'!$AC$6:$AC$505,0)))</f>
        <v/>
      </c>
      <c r="D443" s="114" t="str">
        <f>IF($A443="","",INDEX('2_Review &amp; Audit'!$H$6:$H$505,MATCH(ROW()-5,'2_Review &amp; Audit'!$AC$6:$AC$505,0)))</f>
        <v/>
      </c>
      <c r="E443" s="108" t="str">
        <f>IF($A443="","",INDEX('2_Review &amp; Audit'!$M$6:$M$505,MATCH(ROW()-5,'2_Review &amp; Audit'!$AC$6:$AC$505,0)))</f>
        <v/>
      </c>
      <c r="F443" s="109" t="str">
        <f>IF($A443="","",IF(INDEX('2_Review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43" s="142" t="str">
        <f>IF(OR($A443="",$F443=0),"",ABS(INDEX('2_Review &amp; Audit'!$Q$6:$Q$505,MATCH(ROW()-5,'2_Review &amp; Audit'!$AC$6:$AC$505,0))/$F443))</f>
        <v/>
      </c>
      <c r="H443" s="142" t="str">
        <f>IF($A443="","",ABS(INDEX('2_Review &amp; Audit'!$Q$6:$Q$505,MATCH(ROW()-5,'2_Review &amp; Audit'!$AC$6:$AC$505,0))))</f>
        <v/>
      </c>
      <c r="I443" s="96" t="str">
        <f>IF($A443="","",INDEX('2_Review &amp; Audit'!$Y$6:$Y$505,MATCH(ROW()-5,'2_Review &amp; Audit'!$AC$6:$AC$505,0)))</f>
        <v/>
      </c>
      <c r="J443" s="110" t="str">
        <f>IF($A443="","",IFERROR(MATCH(ROW()-5,'2_Review &amp; Audit'!$AC$6:$AC$505,0)+5,""))</f>
        <v/>
      </c>
      <c r="K443" s="96" t="str" cm="1">
        <f t="array" ref="K443">IF($A443="","",IF($AU443&lt;&gt;"",IFERROR(MATCH($AU443,'2_Review &amp; Audit'!$H$6:$H$505,0)+5,""),IFERROR(MATCH(1,INDEX(('2_Review &amp; Audit'!$F$6:$F$505=$A443)*('2_Review &amp; Audit'!$I$6:$I$505&gt;=$E443-30)*('2_Review &amp; Audit'!$I$6:$I$505&lt;=$E443+30)*('2_Review &amp; Audit'!$R$6:$R$505&gt;0),0),0)+5,"")))</f>
        <v/>
      </c>
      <c r="L443" s="110" t="str" cm="1">
        <f t="array" ref="L443">IF($K443="","",INDEX('2_Review &amp; Audit'!$H:$H,$K443))</f>
        <v/>
      </c>
      <c r="M443" s="111" t="str">
        <f>IF($K443="","",INDEX('2_Review &amp; Audit'!$I:$I,$K443))</f>
        <v/>
      </c>
      <c r="N443" s="109" t="str" cm="1">
        <f t="array" ref="N443">IF($K443="","",MAX(0,INDEX('2_Review &amp; Audit'!$R:$R,$K443)-SUMIFS($O$7:O442,$K$7:K442,$K443)))</f>
        <v/>
      </c>
      <c r="O443" s="109" t="str">
        <f>IF(OR($K443="",$N443="",$F443=""),"",MIN($F443,$N443))</f>
        <v/>
      </c>
      <c r="P443" s="112" t="str">
        <f>IF($O443="","",$O443*$G443)</f>
        <v/>
      </c>
      <c r="Q443" s="112" t="str">
        <f>IF($M443="","",$H443-IF($P443="",0,$P443)-IF($Y443="",0,$Y443)-IF($AH443="",0,$AH443)-IF($AQ443="",0,$AQ443))</f>
        <v/>
      </c>
      <c r="R443" s="112" t="str">
        <f t="shared" si="57"/>
        <v/>
      </c>
      <c r="S443" s="96" t="str">
        <f>IF($M443="","",MAX(0,N($F443)-N($O443)))</f>
        <v/>
      </c>
      <c r="T443" s="96" t="str" cm="1">
        <f t="array" ref="T443">IF(OR($D443="",$S443="",N($S443)&lt;=0),"",IFERROR(MATCH(1,INDEX(('2_Review &amp; Audit'!$F$6:$F$505=$A443)*('2_Review &amp; Audit'!$I$6:$I$505&gt;=$E443-30)*('2_Review &amp; Audit'!$I$6:$I$505&lt;=$E443+30)*('2_Review &amp; Audit'!$R$6:$R$505&gt;0)*(ROW('2_Review &amp; Audit'!$R$6:$R$505)&gt;$K443),0),0)+5,""))</f>
        <v/>
      </c>
      <c r="U443" s="96" t="str" cm="1">
        <f t="array" ref="U443">IF($T443="","",INDEX('2_Review &amp; Audit'!$H:$H,$T443))</f>
        <v/>
      </c>
      <c r="V443" s="96" t="str">
        <f t="array" ref="V443">IF($T443="","",INDEX('2_Review &amp; Audit'!$I:$I,$T443))</f>
        <v/>
      </c>
      <c r="W443" s="96" t="str">
        <f t="array" ref="W443">IF($T443="","",MAX(0,INDEX('2_Review &amp; Audit'!$H:$H,$T443)-SUMIFS($X$7:X442,$T$7:T442,$T443)))</f>
        <v/>
      </c>
      <c r="X443" s="96" t="str">
        <f t="shared" si="54"/>
        <v/>
      </c>
      <c r="Y443" s="117" t="str">
        <f>IF($X443="","",$X443*$G443)</f>
        <v/>
      </c>
      <c r="Z443" s="117" t="str">
        <f>IF($T443="","",$H443-IF($P443="",0,$P443)-IF($Y443="",0,$Y443))</f>
        <v/>
      </c>
      <c r="AA443" s="117" t="str">
        <f t="shared" si="55"/>
        <v/>
      </c>
      <c r="AB443" s="96" t="str">
        <f t="shared" si="58"/>
        <v/>
      </c>
      <c r="AC443" s="96" t="str">
        <f>IF(OR($D443="",$AB443="",N($AB443)&lt;=0),"",IFERROR(MATCH(1,INDEX(('2_Review &amp; Audit'!$F$6:$F$505=$A443)*('2_Review &amp; Audit'!$I$6:$I$505&gt;=$E443-30)*('2_Review &amp; Audit'!$I$6:$I$505&lt;=$E443+30)*('2_Review &amp; Audit'!$R$6:$R$505&gt;0)*(ROW('2_Review &amp; Audit'!$R$6:$R$505)&gt;$T443),0),0)+5,""))</f>
        <v/>
      </c>
      <c r="AD443" s="96" t="str" cm="1">
        <f t="array" ref="AD443">IF($AC443="","",INDEX('2_Review &amp; Audit'!$H:$H,$AC443))</f>
        <v/>
      </c>
      <c r="AE443" s="96" t="str">
        <f>IF($AC443="","",INDEX('2_Review &amp; Audit'!$I:$I,$AC443))</f>
        <v/>
      </c>
      <c r="AF443" s="96" t="str">
        <f>IF($AC443="","",MAX(0,INDEX('2_Review &amp; Audit'!$H:$H,$AC443)-SUMIFS($AG$7:AG442,$AC$7:AC442,$AC443)))</f>
        <v/>
      </c>
      <c r="AG443" s="96" t="str">
        <f>IF(OR($D443="",$AB443="",$AF443=""),"",MIN($AB443,$AF443))</f>
        <v/>
      </c>
      <c r="AH443" s="117" t="str">
        <f>IF($AG443="","",$AG443*$G443)</f>
        <v/>
      </c>
      <c r="AI443" s="117" t="str">
        <f>IF($AC443="","",$H443-IF($P443="",0,$P443)-IF($Y443="",0,$Y443)-IF($AH443="",0,$AH443))</f>
        <v/>
      </c>
      <c r="AJ443" s="117" t="str">
        <f t="shared" si="56"/>
        <v/>
      </c>
      <c r="AK443" s="96" t="str">
        <f t="shared" si="59"/>
        <v/>
      </c>
      <c r="AL443" s="96" t="str" cm="1">
        <f t="array" ref="AL443">IF(OR($D443="",$AK443="",N($AK443)&lt;=0),"",IFERROR(MATCH(1,INDEX(('2_Review &amp; Audit'!$F$6:$F$505=$A443)*('2_Review &amp; Audit'!$I$6:$I$505&gt;=$E443-30)*('2_Review &amp; Audit'!$I$6:$I$505&lt;=$E443+30)*('2_Review &amp; Audit'!$R$6:$R$505&gt;0)*(ROW('2_Review &amp; Audit'!$R$6:$R$505)&gt;$AC443),0),0)+5,""))</f>
        <v/>
      </c>
      <c r="AM443" s="96" t="str">
        <f>IF($AL443="","",INDEX('2_Review &amp; Audit'!$H:$H,$AL443))</f>
        <v/>
      </c>
      <c r="AN443" s="108" t="str">
        <f>IF($AL443="","",INDEX('2_Review &amp; Audit'!$I:$I,$AL443))</f>
        <v/>
      </c>
      <c r="AO443" s="96" t="str">
        <f>IF($AL443="","",MAX(0,INDEX('2_Review &amp; Audit'!$H:$H,$AL443)-SUMIFS($AP$7:AP442,$AL$7:AL442,$AL443)))</f>
        <v/>
      </c>
      <c r="AP443" s="96" t="str">
        <f>IF(OR($D443="",$AK443="",$AO443=""),"",MIN($AK443,$AO443))</f>
        <v/>
      </c>
      <c r="AQ443" s="117" t="str">
        <f>IF($AP443="","",$AP443*$G443)</f>
        <v/>
      </c>
      <c r="AR443" s="117" t="str">
        <f>IF($AL443="","",$H443-IF($P443="",0,$P443)-IF($Y443="",0,$Y443)-IF($AH443="",0,$AH443)-IF($AQ443="",0,$AQ443))</f>
        <v/>
      </c>
      <c r="AS443" s="117" t="str">
        <f t="shared" si="60"/>
        <v/>
      </c>
      <c r="AT443" s="96" t="str">
        <f t="shared" si="61"/>
        <v/>
      </c>
      <c r="AU443" s="96"/>
    </row>
    <row r="444" spans="1:47" ht="12.75" customHeight="1" x14ac:dyDescent="0.2">
      <c r="A444" s="96" t="str">
        <f>IFERROR(INDEX('2_Review &amp; Audit'!$F$6:$F$505,MATCH(ROW()-5,'2_Review &amp; Audit'!$AC$6:$AC$505,0)),"")</f>
        <v/>
      </c>
      <c r="B444" s="96" t="str">
        <f>IF($A444="","",INDEX('2_Review &amp; Audit'!$C$6:$C$505,MATCH(ROW()-5,'2_Review &amp; Audit'!$AC$6:$AC$505,0)))</f>
        <v/>
      </c>
      <c r="C444" s="96" t="str">
        <f>IF($A444="","",INDEX('2_Review &amp; Audit'!$D$6:$D$505,MATCH(ROW()-5,'2_Review &amp; Audit'!$AC$6:$AC$505,0)))</f>
        <v/>
      </c>
      <c r="D444" s="114" t="str">
        <f>IF($A444="","",INDEX('2_Review &amp; Audit'!$H$6:$H$505,MATCH(ROW()-5,'2_Review &amp; Audit'!$AC$6:$AC$505,0)))</f>
        <v/>
      </c>
      <c r="E444" s="108" t="str">
        <f>IF($A444="","",INDEX('2_Review &amp; Audit'!$M$6:$M$505,MATCH(ROW()-5,'2_Review &amp; Audit'!$AC$6:$AC$505,0)))</f>
        <v/>
      </c>
      <c r="F444" s="109" t="str">
        <f>IF($A444="","",IF(INDEX('2_Review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44" s="142" t="str">
        <f>IF(OR($A444="",$F444=0),"",ABS(INDEX('2_Review &amp; Audit'!$Q$6:$Q$505,MATCH(ROW()-5,'2_Review &amp; Audit'!$AC$6:$AC$505,0))/$F444))</f>
        <v/>
      </c>
      <c r="H444" s="142" t="str">
        <f>IF($A444="","",ABS(INDEX('2_Review &amp; Audit'!$Q$6:$Q$505,MATCH(ROW()-5,'2_Review &amp; Audit'!$AC$6:$AC$505,0))))</f>
        <v/>
      </c>
      <c r="I444" s="96" t="str">
        <f>IF($A444="","",INDEX('2_Review &amp; Audit'!$Y$6:$Y$505,MATCH(ROW()-5,'2_Review &amp; Audit'!$AC$6:$AC$505,0)))</f>
        <v/>
      </c>
      <c r="J444" s="110" t="str">
        <f>IF($A444="","",IFERROR(MATCH(ROW()-5,'2_Review &amp; Audit'!$AC$6:$AC$505,0)+5,""))</f>
        <v/>
      </c>
      <c r="K444" s="96" t="str" cm="1">
        <f t="array" ref="K444">IF($A444="","",IF($AU444&lt;&gt;"",IFERROR(MATCH($AU444,'2_Review &amp; Audit'!$H$6:$H$505,0)+5,""),IFERROR(MATCH(1,INDEX(('2_Review &amp; Audit'!$F$6:$F$505=$A444)*('2_Review &amp; Audit'!$I$6:$I$505&gt;=$E444-30)*('2_Review &amp; Audit'!$I$6:$I$505&lt;=$E444+30)*('2_Review &amp; Audit'!$R$6:$R$505&gt;0),0),0)+5,"")))</f>
        <v/>
      </c>
      <c r="L444" s="110" t="str" cm="1">
        <f t="array" ref="L444">IF($K444="","",INDEX('2_Review &amp; Audit'!$H:$H,$K444))</f>
        <v/>
      </c>
      <c r="M444" s="111" t="str">
        <f>IF($K444="","",INDEX('2_Review &amp; Audit'!$I:$I,$K444))</f>
        <v/>
      </c>
      <c r="N444" s="109" t="str" cm="1">
        <f t="array" ref="N444">IF($K444="","",MAX(0,INDEX('2_Review &amp; Audit'!$R:$R,$K444)-SUMIFS($O$7:O443,$K$7:K443,$K444)))</f>
        <v/>
      </c>
      <c r="O444" s="109" t="str">
        <f>IF(OR($K444="",$N444="",$F444=""),"",MIN($F444,$N444))</f>
        <v/>
      </c>
      <c r="P444" s="112" t="str">
        <f>IF($O444="","",$O444*$G444)</f>
        <v/>
      </c>
      <c r="Q444" s="112" t="str">
        <f>IF($M444="","",$H444-IF($P444="",0,$P444)-IF($Y444="",0,$Y444)-IF($AH444="",0,$AH444)-IF($AQ444="",0,$AQ444))</f>
        <v/>
      </c>
      <c r="R444" s="112" t="str">
        <f t="shared" si="57"/>
        <v/>
      </c>
      <c r="S444" s="96" t="str">
        <f>IF($M444="","",MAX(0,N($F444)-N($O444)))</f>
        <v/>
      </c>
      <c r="T444" s="96" t="str" cm="1">
        <f t="array" ref="T444">IF(OR($D444="",$S444="",N($S444)&lt;=0),"",IFERROR(MATCH(1,INDEX(('2_Review &amp; Audit'!$F$6:$F$505=$A444)*('2_Review &amp; Audit'!$I$6:$I$505&gt;=$E444-30)*('2_Review &amp; Audit'!$I$6:$I$505&lt;=$E444+30)*('2_Review &amp; Audit'!$R$6:$R$505&gt;0)*(ROW('2_Review &amp; Audit'!$R$6:$R$505)&gt;$K444),0),0)+5,""))</f>
        <v/>
      </c>
      <c r="U444" s="96" t="str" cm="1">
        <f t="array" ref="U444">IF($T444="","",INDEX('2_Review &amp; Audit'!$H:$H,$T444))</f>
        <v/>
      </c>
      <c r="V444" s="96" t="str">
        <f t="array" ref="V444">IF($T444="","",INDEX('2_Review &amp; Audit'!$I:$I,$T444))</f>
        <v/>
      </c>
      <c r="W444" s="96" t="str">
        <f t="array" ref="W444">IF($T444="","",MAX(0,INDEX('2_Review &amp; Audit'!$H:$H,$T444)-SUMIFS($X$7:X443,$T$7:T443,$T444)))</f>
        <v/>
      </c>
      <c r="X444" s="96" t="str">
        <f t="shared" si="54"/>
        <v/>
      </c>
      <c r="Y444" s="117" t="str">
        <f>IF($X444="","",$X444*$G444)</f>
        <v/>
      </c>
      <c r="Z444" s="117" t="str">
        <f>IF($T444="","",$H444-IF($P444="",0,$P444)-IF($Y444="",0,$Y444))</f>
        <v/>
      </c>
      <c r="AA444" s="117" t="str">
        <f t="shared" si="55"/>
        <v/>
      </c>
      <c r="AB444" s="96" t="str">
        <f t="shared" si="58"/>
        <v/>
      </c>
      <c r="AC444" s="96" t="str">
        <f>IF(OR($D444="",$AB444="",N($AB444)&lt;=0),"",IFERROR(MATCH(1,INDEX(('2_Review &amp; Audit'!$F$6:$F$505=$A444)*('2_Review &amp; Audit'!$I$6:$I$505&gt;=$E444-30)*('2_Review &amp; Audit'!$I$6:$I$505&lt;=$E444+30)*('2_Review &amp; Audit'!$R$6:$R$505&gt;0)*(ROW('2_Review &amp; Audit'!$R$6:$R$505)&gt;$T444),0),0)+5,""))</f>
        <v/>
      </c>
      <c r="AD444" s="96" t="str" cm="1">
        <f t="array" ref="AD444">IF($AC444="","",INDEX('2_Review &amp; Audit'!$H:$H,$AC444))</f>
        <v/>
      </c>
      <c r="AE444" s="96" t="str">
        <f>IF($AC444="","",INDEX('2_Review &amp; Audit'!$I:$I,$AC444))</f>
        <v/>
      </c>
      <c r="AF444" s="96" t="str">
        <f>IF($AC444="","",MAX(0,INDEX('2_Review &amp; Audit'!$H:$H,$AC444)-SUMIFS($AG$7:AG443,$AC$7:AC443,$AC444)))</f>
        <v/>
      </c>
      <c r="AG444" s="96" t="str">
        <f>IF(OR($D444="",$AB444="",$AF444=""),"",MIN($AB444,$AF444))</f>
        <v/>
      </c>
      <c r="AH444" s="117" t="str">
        <f>IF($AG444="","",$AG444*$G444)</f>
        <v/>
      </c>
      <c r="AI444" s="117" t="str">
        <f>IF($AC444="","",$H444-IF($P444="",0,$P444)-IF($Y444="",0,$Y444)-IF($AH444="",0,$AH444))</f>
        <v/>
      </c>
      <c r="AJ444" s="117" t="str">
        <f t="shared" si="56"/>
        <v/>
      </c>
      <c r="AK444" s="96" t="str">
        <f t="shared" si="59"/>
        <v/>
      </c>
      <c r="AL444" s="96" t="str" cm="1">
        <f t="array" ref="AL444">IF(OR($D444="",$AK444="",N($AK444)&lt;=0),"",IFERROR(MATCH(1,INDEX(('2_Review &amp; Audit'!$F$6:$F$505=$A444)*('2_Review &amp; Audit'!$I$6:$I$505&gt;=$E444-30)*('2_Review &amp; Audit'!$I$6:$I$505&lt;=$E444+30)*('2_Review &amp; Audit'!$R$6:$R$505&gt;0)*(ROW('2_Review &amp; Audit'!$R$6:$R$505)&gt;$AC444),0),0)+5,""))</f>
        <v/>
      </c>
      <c r="AM444" s="96" t="str">
        <f>IF($AL444="","",INDEX('2_Review &amp; Audit'!$H:$H,$AL444))</f>
        <v/>
      </c>
      <c r="AN444" s="108" t="str">
        <f>IF($AL444="","",INDEX('2_Review &amp; Audit'!$I:$I,$AL444))</f>
        <v/>
      </c>
      <c r="AO444" s="96" t="str">
        <f>IF($AL444="","",MAX(0,INDEX('2_Review &amp; Audit'!$H:$H,$AL444)-SUMIFS($AP$7:AP443,$AL$7:AL443,$AL444)))</f>
        <v/>
      </c>
      <c r="AP444" s="96" t="str">
        <f>IF(OR($D444="",$AK444="",$AO444=""),"",MIN($AK444,$AO444))</f>
        <v/>
      </c>
      <c r="AQ444" s="117" t="str">
        <f>IF($AP444="","",$AP444*$G444)</f>
        <v/>
      </c>
      <c r="AR444" s="117" t="str">
        <f>IF($AL444="","",$H444-IF($P444="",0,$P444)-IF($Y444="",0,$Y444)-IF($AH444="",0,$AH444)-IF($AQ444="",0,$AQ444))</f>
        <v/>
      </c>
      <c r="AS444" s="117" t="str">
        <f t="shared" si="60"/>
        <v/>
      </c>
      <c r="AT444" s="96" t="str">
        <f t="shared" si="61"/>
        <v/>
      </c>
      <c r="AU444" s="96"/>
    </row>
    <row r="445" spans="1:47" ht="12.75" customHeight="1" x14ac:dyDescent="0.2">
      <c r="A445" s="96" t="str">
        <f>IFERROR(INDEX('2_Review &amp; Audit'!$F$6:$F$505,MATCH(ROW()-5,'2_Review &amp; Audit'!$AC$6:$AC$505,0)),"")</f>
        <v/>
      </c>
      <c r="B445" s="96" t="str">
        <f>IF($A445="","",INDEX('2_Review &amp; Audit'!$C$6:$C$505,MATCH(ROW()-5,'2_Review &amp; Audit'!$AC$6:$AC$505,0)))</f>
        <v/>
      </c>
      <c r="C445" s="96" t="str">
        <f>IF($A445="","",INDEX('2_Review &amp; Audit'!$D$6:$D$505,MATCH(ROW()-5,'2_Review &amp; Audit'!$AC$6:$AC$505,0)))</f>
        <v/>
      </c>
      <c r="D445" s="114" t="str">
        <f>IF($A445="","",INDEX('2_Review &amp; Audit'!$H$6:$H$505,MATCH(ROW()-5,'2_Review &amp; Audit'!$AC$6:$AC$505,0)))</f>
        <v/>
      </c>
      <c r="E445" s="108" t="str">
        <f>IF($A445="","",INDEX('2_Review &amp; Audit'!$M$6:$M$505,MATCH(ROW()-5,'2_Review &amp; Audit'!$AC$6:$AC$505,0)))</f>
        <v/>
      </c>
      <c r="F445" s="109" t="str">
        <f>IF($A445="","",IF(INDEX('2_Review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45" s="142" t="str">
        <f>IF(OR($A445="",$F445=0),"",ABS(INDEX('2_Review &amp; Audit'!$Q$6:$Q$505,MATCH(ROW()-5,'2_Review &amp; Audit'!$AC$6:$AC$505,0))/$F445))</f>
        <v/>
      </c>
      <c r="H445" s="142" t="str">
        <f>IF($A445="","",ABS(INDEX('2_Review &amp; Audit'!$Q$6:$Q$505,MATCH(ROW()-5,'2_Review &amp; Audit'!$AC$6:$AC$505,0))))</f>
        <v/>
      </c>
      <c r="I445" s="96" t="str">
        <f>IF($A445="","",INDEX('2_Review &amp; Audit'!$Y$6:$Y$505,MATCH(ROW()-5,'2_Review &amp; Audit'!$AC$6:$AC$505,0)))</f>
        <v/>
      </c>
      <c r="J445" s="110" t="str">
        <f>IF($A445="","",IFERROR(MATCH(ROW()-5,'2_Review &amp; Audit'!$AC$6:$AC$505,0)+5,""))</f>
        <v/>
      </c>
      <c r="K445" s="96" t="str" cm="1">
        <f t="array" ref="K445">IF($A445="","",IF($AU445&lt;&gt;"",IFERROR(MATCH($AU445,'2_Review &amp; Audit'!$H$6:$H$505,0)+5,""),IFERROR(MATCH(1,INDEX(('2_Review &amp; Audit'!$F$6:$F$505=$A445)*('2_Review &amp; Audit'!$I$6:$I$505&gt;=$E445-30)*('2_Review &amp; Audit'!$I$6:$I$505&lt;=$E445+30)*('2_Review &amp; Audit'!$R$6:$R$505&gt;0),0),0)+5,"")))</f>
        <v/>
      </c>
      <c r="L445" s="110" t="str" cm="1">
        <f t="array" ref="L445">IF($K445="","",INDEX('2_Review &amp; Audit'!$H:$H,$K445))</f>
        <v/>
      </c>
      <c r="M445" s="111" t="str">
        <f>IF($K445="","",INDEX('2_Review &amp; Audit'!$I:$I,$K445))</f>
        <v/>
      </c>
      <c r="N445" s="109" t="str" cm="1">
        <f t="array" ref="N445">IF($K445="","",MAX(0,INDEX('2_Review &amp; Audit'!$R:$R,$K445)-SUMIFS($O$7:O444,$K$7:K444,$K445)))</f>
        <v/>
      </c>
      <c r="O445" s="109" t="str">
        <f>IF(OR($K445="",$N445="",$F445=""),"",MIN($F445,$N445))</f>
        <v/>
      </c>
      <c r="P445" s="112" t="str">
        <f>IF($O445="","",$O445*$G445)</f>
        <v/>
      </c>
      <c r="Q445" s="112" t="str">
        <f>IF($M445="","",$H445-IF($P445="",0,$P445)-IF($Y445="",0,$Y445)-IF($AH445="",0,$AH445)-IF($AQ445="",0,$AQ445))</f>
        <v/>
      </c>
      <c r="R445" s="112" t="str">
        <f t="shared" si="57"/>
        <v/>
      </c>
      <c r="S445" s="96" t="str">
        <f>IF($M445="","",MAX(0,N($F445)-N($O445)))</f>
        <v/>
      </c>
      <c r="T445" s="96" t="str" cm="1">
        <f t="array" ref="T445">IF(OR($D445="",$S445="",N($S445)&lt;=0),"",IFERROR(MATCH(1,INDEX(('2_Review &amp; Audit'!$F$6:$F$505=$A445)*('2_Review &amp; Audit'!$I$6:$I$505&gt;=$E445-30)*('2_Review &amp; Audit'!$I$6:$I$505&lt;=$E445+30)*('2_Review &amp; Audit'!$R$6:$R$505&gt;0)*(ROW('2_Review &amp; Audit'!$R$6:$R$505)&gt;$K445),0),0)+5,""))</f>
        <v/>
      </c>
      <c r="U445" s="96" t="str" cm="1">
        <f t="array" ref="U445">IF($T445="","",INDEX('2_Review &amp; Audit'!$H:$H,$T445))</f>
        <v/>
      </c>
      <c r="V445" s="96" t="str">
        <f t="array" ref="V445">IF($T445="","",INDEX('2_Review &amp; Audit'!$I:$I,$T445))</f>
        <v/>
      </c>
      <c r="W445" s="96" t="str">
        <f t="array" ref="W445">IF($T445="","",MAX(0,INDEX('2_Review &amp; Audit'!$H:$H,$T445)-SUMIFS($X$7:X444,$T$7:T444,$T445)))</f>
        <v/>
      </c>
      <c r="X445" s="96" t="str">
        <f t="shared" si="54"/>
        <v/>
      </c>
      <c r="Y445" s="117" t="str">
        <f>IF($X445="","",$X445*$G445)</f>
        <v/>
      </c>
      <c r="Z445" s="117" t="str">
        <f>IF($T445="","",$H445-IF($P445="",0,$P445)-IF($Y445="",0,$Y445))</f>
        <v/>
      </c>
      <c r="AA445" s="117" t="str">
        <f t="shared" si="55"/>
        <v/>
      </c>
      <c r="AB445" s="96" t="str">
        <f t="shared" si="58"/>
        <v/>
      </c>
      <c r="AC445" s="96" t="str">
        <f>IF(OR($D445="",$AB445="",N($AB445)&lt;=0),"",IFERROR(MATCH(1,INDEX(('2_Review &amp; Audit'!$F$6:$F$505=$A445)*('2_Review &amp; Audit'!$I$6:$I$505&gt;=$E445-30)*('2_Review &amp; Audit'!$I$6:$I$505&lt;=$E445+30)*('2_Review &amp; Audit'!$R$6:$R$505&gt;0)*(ROW('2_Review &amp; Audit'!$R$6:$R$505)&gt;$T445),0),0)+5,""))</f>
        <v/>
      </c>
      <c r="AD445" s="96" t="str" cm="1">
        <f t="array" ref="AD445">IF($AC445="","",INDEX('2_Review &amp; Audit'!$H:$H,$AC445))</f>
        <v/>
      </c>
      <c r="AE445" s="96" t="str">
        <f>IF($AC445="","",INDEX('2_Review &amp; Audit'!$I:$I,$AC445))</f>
        <v/>
      </c>
      <c r="AF445" s="96" t="str">
        <f>IF($AC445="","",MAX(0,INDEX('2_Review &amp; Audit'!$H:$H,$AC445)-SUMIFS($AG$7:AG444,$AC$7:AC444,$AC445)))</f>
        <v/>
      </c>
      <c r="AG445" s="96" t="str">
        <f>IF(OR($D445="",$AB445="",$AF445=""),"",MIN($AB445,$AF445))</f>
        <v/>
      </c>
      <c r="AH445" s="117" t="str">
        <f>IF($AG445="","",$AG445*$G445)</f>
        <v/>
      </c>
      <c r="AI445" s="117" t="str">
        <f>IF($AC445="","",$H445-IF($P445="",0,$P445)-IF($Y445="",0,$Y445)-IF($AH445="",0,$AH445))</f>
        <v/>
      </c>
      <c r="AJ445" s="117" t="str">
        <f t="shared" si="56"/>
        <v/>
      </c>
      <c r="AK445" s="96" t="str">
        <f t="shared" si="59"/>
        <v/>
      </c>
      <c r="AL445" s="96" t="str" cm="1">
        <f t="array" ref="AL445">IF(OR($D445="",$AK445="",N($AK445)&lt;=0),"",IFERROR(MATCH(1,INDEX(('2_Review &amp; Audit'!$F$6:$F$505=$A445)*('2_Review &amp; Audit'!$I$6:$I$505&gt;=$E445-30)*('2_Review &amp; Audit'!$I$6:$I$505&lt;=$E445+30)*('2_Review &amp; Audit'!$R$6:$R$505&gt;0)*(ROW('2_Review &amp; Audit'!$R$6:$R$505)&gt;$AC445),0),0)+5,""))</f>
        <v/>
      </c>
      <c r="AM445" s="96" t="str">
        <f>IF($AL445="","",INDEX('2_Review &amp; Audit'!$H:$H,$AL445))</f>
        <v/>
      </c>
      <c r="AN445" s="108" t="str">
        <f>IF($AL445="","",INDEX('2_Review &amp; Audit'!$I:$I,$AL445))</f>
        <v/>
      </c>
      <c r="AO445" s="96" t="str">
        <f>IF($AL445="","",MAX(0,INDEX('2_Review &amp; Audit'!$H:$H,$AL445)-SUMIFS($AP$7:AP444,$AL$7:AL444,$AL445)))</f>
        <v/>
      </c>
      <c r="AP445" s="96" t="str">
        <f>IF(OR($D445="",$AK445="",$AO445=""),"",MIN($AK445,$AO445))</f>
        <v/>
      </c>
      <c r="AQ445" s="117" t="str">
        <f>IF($AP445="","",$AP445*$G445)</f>
        <v/>
      </c>
      <c r="AR445" s="117" t="str">
        <f>IF($AL445="","",$H445-IF($P445="",0,$P445)-IF($Y445="",0,$Y445)-IF($AH445="",0,$AH445)-IF($AQ445="",0,$AQ445))</f>
        <v/>
      </c>
      <c r="AS445" s="117" t="str">
        <f t="shared" si="60"/>
        <v/>
      </c>
      <c r="AT445" s="96" t="str">
        <f t="shared" si="61"/>
        <v/>
      </c>
      <c r="AU445" s="96"/>
    </row>
    <row r="446" spans="1:47" ht="12.75" customHeight="1" x14ac:dyDescent="0.2">
      <c r="A446" s="96" t="str">
        <f>IFERROR(INDEX('2_Review &amp; Audit'!$F$6:$F$505,MATCH(ROW()-5,'2_Review &amp; Audit'!$AC$6:$AC$505,0)),"")</f>
        <v/>
      </c>
      <c r="B446" s="96" t="str">
        <f>IF($A446="","",INDEX('2_Review &amp; Audit'!$C$6:$C$505,MATCH(ROW()-5,'2_Review &amp; Audit'!$AC$6:$AC$505,0)))</f>
        <v/>
      </c>
      <c r="C446" s="96" t="str">
        <f>IF($A446="","",INDEX('2_Review &amp; Audit'!$D$6:$D$505,MATCH(ROW()-5,'2_Review &amp; Audit'!$AC$6:$AC$505,0)))</f>
        <v/>
      </c>
      <c r="D446" s="114" t="str">
        <f>IF($A446="","",INDEX('2_Review &amp; Audit'!$H$6:$H$505,MATCH(ROW()-5,'2_Review &amp; Audit'!$AC$6:$AC$505,0)))</f>
        <v/>
      </c>
      <c r="E446" s="108" t="str">
        <f>IF($A446="","",INDEX('2_Review &amp; Audit'!$M$6:$M$505,MATCH(ROW()-5,'2_Review &amp; Audit'!$AC$6:$AC$505,0)))</f>
        <v/>
      </c>
      <c r="F446" s="109" t="str">
        <f>IF($A446="","",IF(INDEX('2_Review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46" s="142" t="str">
        <f>IF(OR($A446="",$F446=0),"",ABS(INDEX('2_Review &amp; Audit'!$Q$6:$Q$505,MATCH(ROW()-5,'2_Review &amp; Audit'!$AC$6:$AC$505,0))/$F446))</f>
        <v/>
      </c>
      <c r="H446" s="142" t="str">
        <f>IF($A446="","",ABS(INDEX('2_Review &amp; Audit'!$Q$6:$Q$505,MATCH(ROW()-5,'2_Review &amp; Audit'!$AC$6:$AC$505,0))))</f>
        <v/>
      </c>
      <c r="I446" s="96" t="str">
        <f>IF($A446="","",INDEX('2_Review &amp; Audit'!$Y$6:$Y$505,MATCH(ROW()-5,'2_Review &amp; Audit'!$AC$6:$AC$505,0)))</f>
        <v/>
      </c>
      <c r="J446" s="110" t="str">
        <f>IF($A446="","",IFERROR(MATCH(ROW()-5,'2_Review &amp; Audit'!$AC$6:$AC$505,0)+5,""))</f>
        <v/>
      </c>
      <c r="K446" s="96" t="str" cm="1">
        <f t="array" ref="K446">IF($A446="","",IF($AU446&lt;&gt;"",IFERROR(MATCH($AU446,'2_Review &amp; Audit'!$H$6:$H$505,0)+5,""),IFERROR(MATCH(1,INDEX(('2_Review &amp; Audit'!$F$6:$F$505=$A446)*('2_Review &amp; Audit'!$I$6:$I$505&gt;=$E446-30)*('2_Review &amp; Audit'!$I$6:$I$505&lt;=$E446+30)*('2_Review &amp; Audit'!$R$6:$R$505&gt;0),0),0)+5,"")))</f>
        <v/>
      </c>
      <c r="L446" s="110" t="str" cm="1">
        <f t="array" ref="L446">IF($K446="","",INDEX('2_Review &amp; Audit'!$H:$H,$K446))</f>
        <v/>
      </c>
      <c r="M446" s="111" t="str">
        <f>IF($K446="","",INDEX('2_Review &amp; Audit'!$I:$I,$K446))</f>
        <v/>
      </c>
      <c r="N446" s="109" t="str" cm="1">
        <f t="array" ref="N446">IF($K446="","",MAX(0,INDEX('2_Review &amp; Audit'!$R:$R,$K446)-SUMIFS($O$7:O445,$K$7:K445,$K446)))</f>
        <v/>
      </c>
      <c r="O446" s="109" t="str">
        <f>IF(OR($K446="",$N446="",$F446=""),"",MIN($F446,$N446))</f>
        <v/>
      </c>
      <c r="P446" s="112" t="str">
        <f>IF($O446="","",$O446*$G446)</f>
        <v/>
      </c>
      <c r="Q446" s="112" t="str">
        <f>IF($M446="","",$H446-IF($P446="",0,$P446)-IF($Y446="",0,$Y446)-IF($AH446="",0,$AH446)-IF($AQ446="",0,$AQ446))</f>
        <v/>
      </c>
      <c r="R446" s="112" t="str">
        <f t="shared" si="57"/>
        <v/>
      </c>
      <c r="S446" s="96" t="str">
        <f>IF($M446="","",MAX(0,N($F446)-N($O446)))</f>
        <v/>
      </c>
      <c r="T446" s="96" t="str" cm="1">
        <f t="array" ref="T446">IF(OR($D446="",$S446="",N($S446)&lt;=0),"",IFERROR(MATCH(1,INDEX(('2_Review &amp; Audit'!$F$6:$F$505=$A446)*('2_Review &amp; Audit'!$I$6:$I$505&gt;=$E446-30)*('2_Review &amp; Audit'!$I$6:$I$505&lt;=$E446+30)*('2_Review &amp; Audit'!$R$6:$R$505&gt;0)*(ROW('2_Review &amp; Audit'!$R$6:$R$505)&gt;$K446),0),0)+5,""))</f>
        <v/>
      </c>
      <c r="U446" s="96" t="str" cm="1">
        <f t="array" ref="U446">IF($T446="","",INDEX('2_Review &amp; Audit'!$H:$H,$T446))</f>
        <v/>
      </c>
      <c r="V446" s="96" t="str">
        <f t="array" ref="V446">IF($T446="","",INDEX('2_Review &amp; Audit'!$I:$I,$T446))</f>
        <v/>
      </c>
      <c r="W446" s="96" t="str">
        <f t="array" ref="W446">IF($T446="","",MAX(0,INDEX('2_Review &amp; Audit'!$H:$H,$T446)-SUMIFS($X$7:X445,$T$7:T445,$T446)))</f>
        <v/>
      </c>
      <c r="X446" s="96" t="str">
        <f t="shared" si="54"/>
        <v/>
      </c>
      <c r="Y446" s="117" t="str">
        <f>IF($X446="","",$X446*$G446)</f>
        <v/>
      </c>
      <c r="Z446" s="117" t="str">
        <f>IF($T446="","",$H446-IF($P446="",0,$P446)-IF($Y446="",0,$Y446))</f>
        <v/>
      </c>
      <c r="AA446" s="117" t="str">
        <f t="shared" si="55"/>
        <v/>
      </c>
      <c r="AB446" s="96" t="str">
        <f t="shared" si="58"/>
        <v/>
      </c>
      <c r="AC446" s="96" t="str">
        <f>IF(OR($D446="",$AB446="",N($AB446)&lt;=0),"",IFERROR(MATCH(1,INDEX(('2_Review &amp; Audit'!$F$6:$F$505=$A446)*('2_Review &amp; Audit'!$I$6:$I$505&gt;=$E446-30)*('2_Review &amp; Audit'!$I$6:$I$505&lt;=$E446+30)*('2_Review &amp; Audit'!$R$6:$R$505&gt;0)*(ROW('2_Review &amp; Audit'!$R$6:$R$505)&gt;$T446),0),0)+5,""))</f>
        <v/>
      </c>
      <c r="AD446" s="96" t="str" cm="1">
        <f t="array" ref="AD446">IF($AC446="","",INDEX('2_Review &amp; Audit'!$H:$H,$AC446))</f>
        <v/>
      </c>
      <c r="AE446" s="96" t="str">
        <f>IF($AC446="","",INDEX('2_Review &amp; Audit'!$I:$I,$AC446))</f>
        <v/>
      </c>
      <c r="AF446" s="96" t="str">
        <f>IF($AC446="","",MAX(0,INDEX('2_Review &amp; Audit'!$H:$H,$AC446)-SUMIFS($AG$7:AG445,$AC$7:AC445,$AC446)))</f>
        <v/>
      </c>
      <c r="AG446" s="96" t="str">
        <f>IF(OR($D446="",$AB446="",$AF446=""),"",MIN($AB446,$AF446))</f>
        <v/>
      </c>
      <c r="AH446" s="117" t="str">
        <f>IF($AG446="","",$AG446*$G446)</f>
        <v/>
      </c>
      <c r="AI446" s="117" t="str">
        <f>IF($AC446="","",$H446-IF($P446="",0,$P446)-IF($Y446="",0,$Y446)-IF($AH446="",0,$AH446))</f>
        <v/>
      </c>
      <c r="AJ446" s="117" t="str">
        <f t="shared" si="56"/>
        <v/>
      </c>
      <c r="AK446" s="96" t="str">
        <f t="shared" si="59"/>
        <v/>
      </c>
      <c r="AL446" s="96" t="str" cm="1">
        <f t="array" ref="AL446">IF(OR($D446="",$AK446="",N($AK446)&lt;=0),"",IFERROR(MATCH(1,INDEX(('2_Review &amp; Audit'!$F$6:$F$505=$A446)*('2_Review &amp; Audit'!$I$6:$I$505&gt;=$E446-30)*('2_Review &amp; Audit'!$I$6:$I$505&lt;=$E446+30)*('2_Review &amp; Audit'!$R$6:$R$505&gt;0)*(ROW('2_Review &amp; Audit'!$R$6:$R$505)&gt;$AC446),0),0)+5,""))</f>
        <v/>
      </c>
      <c r="AM446" s="96" t="str">
        <f>IF($AL446="","",INDEX('2_Review &amp; Audit'!$H:$H,$AL446))</f>
        <v/>
      </c>
      <c r="AN446" s="108" t="str">
        <f>IF($AL446="","",INDEX('2_Review &amp; Audit'!$I:$I,$AL446))</f>
        <v/>
      </c>
      <c r="AO446" s="96" t="str">
        <f>IF($AL446="","",MAX(0,INDEX('2_Review &amp; Audit'!$H:$H,$AL446)-SUMIFS($AP$7:AP445,$AL$7:AL445,$AL446)))</f>
        <v/>
      </c>
      <c r="AP446" s="96" t="str">
        <f>IF(OR($D446="",$AK446="",$AO446=""),"",MIN($AK446,$AO446))</f>
        <v/>
      </c>
      <c r="AQ446" s="117" t="str">
        <f>IF($AP446="","",$AP446*$G446)</f>
        <v/>
      </c>
      <c r="AR446" s="117" t="str">
        <f>IF($AL446="","",$H446-IF($P446="",0,$P446)-IF($Y446="",0,$Y446)-IF($AH446="",0,$AH446)-IF($AQ446="",0,$AQ446))</f>
        <v/>
      </c>
      <c r="AS446" s="117" t="str">
        <f t="shared" si="60"/>
        <v/>
      </c>
      <c r="AT446" s="96" t="str">
        <f t="shared" si="61"/>
        <v/>
      </c>
      <c r="AU446" s="96"/>
    </row>
    <row r="447" spans="1:47" ht="12.75" customHeight="1" x14ac:dyDescent="0.2">
      <c r="A447" s="96" t="str">
        <f>IFERROR(INDEX('2_Review &amp; Audit'!$F$6:$F$505,MATCH(ROW()-5,'2_Review &amp; Audit'!$AC$6:$AC$505,0)),"")</f>
        <v/>
      </c>
      <c r="B447" s="96" t="str">
        <f>IF($A447="","",INDEX('2_Review &amp; Audit'!$C$6:$C$505,MATCH(ROW()-5,'2_Review &amp; Audit'!$AC$6:$AC$505,0)))</f>
        <v/>
      </c>
      <c r="C447" s="96" t="str">
        <f>IF($A447="","",INDEX('2_Review &amp; Audit'!$D$6:$D$505,MATCH(ROW()-5,'2_Review &amp; Audit'!$AC$6:$AC$505,0)))</f>
        <v/>
      </c>
      <c r="D447" s="114" t="str">
        <f>IF($A447="","",INDEX('2_Review &amp; Audit'!$H$6:$H$505,MATCH(ROW()-5,'2_Review &amp; Audit'!$AC$6:$AC$505,0)))</f>
        <v/>
      </c>
      <c r="E447" s="108" t="str">
        <f>IF($A447="","",INDEX('2_Review &amp; Audit'!$M$6:$M$505,MATCH(ROW()-5,'2_Review &amp; Audit'!$AC$6:$AC$505,0)))</f>
        <v/>
      </c>
      <c r="F447" s="109" t="str">
        <f>IF($A447="","",IF(INDEX('2_Review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47" s="142" t="str">
        <f>IF(OR($A447="",$F447=0),"",ABS(INDEX('2_Review &amp; Audit'!$Q$6:$Q$505,MATCH(ROW()-5,'2_Review &amp; Audit'!$AC$6:$AC$505,0))/$F447))</f>
        <v/>
      </c>
      <c r="H447" s="142" t="str">
        <f>IF($A447="","",ABS(INDEX('2_Review &amp; Audit'!$Q$6:$Q$505,MATCH(ROW()-5,'2_Review &amp; Audit'!$AC$6:$AC$505,0))))</f>
        <v/>
      </c>
      <c r="I447" s="96" t="str">
        <f>IF($A447="","",INDEX('2_Review &amp; Audit'!$Y$6:$Y$505,MATCH(ROW()-5,'2_Review &amp; Audit'!$AC$6:$AC$505,0)))</f>
        <v/>
      </c>
      <c r="J447" s="110" t="str">
        <f>IF($A447="","",IFERROR(MATCH(ROW()-5,'2_Review &amp; Audit'!$AC$6:$AC$505,0)+5,""))</f>
        <v/>
      </c>
      <c r="K447" s="96" t="str" cm="1">
        <f t="array" ref="K447">IF($A447="","",IF($AU447&lt;&gt;"",IFERROR(MATCH($AU447,'2_Review &amp; Audit'!$H$6:$H$505,0)+5,""),IFERROR(MATCH(1,INDEX(('2_Review &amp; Audit'!$F$6:$F$505=$A447)*('2_Review &amp; Audit'!$I$6:$I$505&gt;=$E447-30)*('2_Review &amp; Audit'!$I$6:$I$505&lt;=$E447+30)*('2_Review &amp; Audit'!$R$6:$R$505&gt;0),0),0)+5,"")))</f>
        <v/>
      </c>
      <c r="L447" s="110" t="str" cm="1">
        <f t="array" ref="L447">IF($K447="","",INDEX('2_Review &amp; Audit'!$H:$H,$K447))</f>
        <v/>
      </c>
      <c r="M447" s="111" t="str">
        <f>IF($K447="","",INDEX('2_Review &amp; Audit'!$I:$I,$K447))</f>
        <v/>
      </c>
      <c r="N447" s="109" t="str" cm="1">
        <f t="array" ref="N447">IF($K447="","",MAX(0,INDEX('2_Review &amp; Audit'!$R:$R,$K447)-SUMIFS($O$7:O446,$K$7:K446,$K447)))</f>
        <v/>
      </c>
      <c r="O447" s="109" t="str">
        <f>IF(OR($K447="",$N447="",$F447=""),"",MIN($F447,$N447))</f>
        <v/>
      </c>
      <c r="P447" s="112" t="str">
        <f>IF($O447="","",$O447*$G447)</f>
        <v/>
      </c>
      <c r="Q447" s="112" t="str">
        <f>IF($M447="","",$H447-IF($P447="",0,$P447)-IF($Y447="",0,$Y447)-IF($AH447="",0,$AH447)-IF($AQ447="",0,$AQ447))</f>
        <v/>
      </c>
      <c r="R447" s="112" t="str">
        <f t="shared" si="57"/>
        <v/>
      </c>
      <c r="S447" s="96" t="str">
        <f>IF($M447="","",MAX(0,N($F447)-N($O447)))</f>
        <v/>
      </c>
      <c r="T447" s="96" t="str" cm="1">
        <f t="array" ref="T447">IF(OR($D447="",$S447="",N($S447)&lt;=0),"",IFERROR(MATCH(1,INDEX(('2_Review &amp; Audit'!$F$6:$F$505=$A447)*('2_Review &amp; Audit'!$I$6:$I$505&gt;=$E447-30)*('2_Review &amp; Audit'!$I$6:$I$505&lt;=$E447+30)*('2_Review &amp; Audit'!$R$6:$R$505&gt;0)*(ROW('2_Review &amp; Audit'!$R$6:$R$505)&gt;$K447),0),0)+5,""))</f>
        <v/>
      </c>
      <c r="U447" s="96" t="str" cm="1">
        <f t="array" ref="U447">IF($T447="","",INDEX('2_Review &amp; Audit'!$H:$H,$T447))</f>
        <v/>
      </c>
      <c r="V447" s="96" t="str">
        <f t="array" ref="V447">IF($T447="","",INDEX('2_Review &amp; Audit'!$I:$I,$T447))</f>
        <v/>
      </c>
      <c r="W447" s="96" t="str">
        <f t="array" ref="W447">IF($T447="","",MAX(0,INDEX('2_Review &amp; Audit'!$H:$H,$T447)-SUMIFS($X$7:X446,$T$7:T446,$T447)))</f>
        <v/>
      </c>
      <c r="X447" s="96" t="str">
        <f t="shared" si="54"/>
        <v/>
      </c>
      <c r="Y447" s="117" t="str">
        <f>IF($X447="","",$X447*$G447)</f>
        <v/>
      </c>
      <c r="Z447" s="117" t="str">
        <f>IF($T447="","",$H447-IF($P447="",0,$P447)-IF($Y447="",0,$Y447))</f>
        <v/>
      </c>
      <c r="AA447" s="117" t="str">
        <f t="shared" si="55"/>
        <v/>
      </c>
      <c r="AB447" s="96" t="str">
        <f t="shared" si="58"/>
        <v/>
      </c>
      <c r="AC447" s="96" t="str">
        <f>IF(OR($D447="",$AB447="",N($AB447)&lt;=0),"",IFERROR(MATCH(1,INDEX(('2_Review &amp; Audit'!$F$6:$F$505=$A447)*('2_Review &amp; Audit'!$I$6:$I$505&gt;=$E447-30)*('2_Review &amp; Audit'!$I$6:$I$505&lt;=$E447+30)*('2_Review &amp; Audit'!$R$6:$R$505&gt;0)*(ROW('2_Review &amp; Audit'!$R$6:$R$505)&gt;$T447),0),0)+5,""))</f>
        <v/>
      </c>
      <c r="AD447" s="96" t="str" cm="1">
        <f t="array" ref="AD447">IF($AC447="","",INDEX('2_Review &amp; Audit'!$H:$H,$AC447))</f>
        <v/>
      </c>
      <c r="AE447" s="96" t="str">
        <f>IF($AC447="","",INDEX('2_Review &amp; Audit'!$I:$I,$AC447))</f>
        <v/>
      </c>
      <c r="AF447" s="96" t="str">
        <f>IF($AC447="","",MAX(0,INDEX('2_Review &amp; Audit'!$H:$H,$AC447)-SUMIFS($AG$7:AG446,$AC$7:AC446,$AC447)))</f>
        <v/>
      </c>
      <c r="AG447" s="96" t="str">
        <f>IF(OR($D447="",$AB447="",$AF447=""),"",MIN($AB447,$AF447))</f>
        <v/>
      </c>
      <c r="AH447" s="117" t="str">
        <f>IF($AG447="","",$AG447*$G447)</f>
        <v/>
      </c>
      <c r="AI447" s="117" t="str">
        <f>IF($AC447="","",$H447-IF($P447="",0,$P447)-IF($Y447="",0,$Y447)-IF($AH447="",0,$AH447))</f>
        <v/>
      </c>
      <c r="AJ447" s="117" t="str">
        <f t="shared" si="56"/>
        <v/>
      </c>
      <c r="AK447" s="96" t="str">
        <f t="shared" si="59"/>
        <v/>
      </c>
      <c r="AL447" s="96" t="str" cm="1">
        <f t="array" ref="AL447">IF(OR($D447="",$AK447="",N($AK447)&lt;=0),"",IFERROR(MATCH(1,INDEX(('2_Review &amp; Audit'!$F$6:$F$505=$A447)*('2_Review &amp; Audit'!$I$6:$I$505&gt;=$E447-30)*('2_Review &amp; Audit'!$I$6:$I$505&lt;=$E447+30)*('2_Review &amp; Audit'!$R$6:$R$505&gt;0)*(ROW('2_Review &amp; Audit'!$R$6:$R$505)&gt;$AC447),0),0)+5,""))</f>
        <v/>
      </c>
      <c r="AM447" s="96" t="str">
        <f>IF($AL447="","",INDEX('2_Review &amp; Audit'!$H:$H,$AL447))</f>
        <v/>
      </c>
      <c r="AN447" s="108" t="str">
        <f>IF($AL447="","",INDEX('2_Review &amp; Audit'!$I:$I,$AL447))</f>
        <v/>
      </c>
      <c r="AO447" s="96" t="str">
        <f>IF($AL447="","",MAX(0,INDEX('2_Review &amp; Audit'!$H:$H,$AL447)-SUMIFS($AP$7:AP446,$AL$7:AL446,$AL447)))</f>
        <v/>
      </c>
      <c r="AP447" s="96" t="str">
        <f>IF(OR($D447="",$AK447="",$AO447=""),"",MIN($AK447,$AO447))</f>
        <v/>
      </c>
      <c r="AQ447" s="117" t="str">
        <f>IF($AP447="","",$AP447*$G447)</f>
        <v/>
      </c>
      <c r="AR447" s="117" t="str">
        <f>IF($AL447="","",$H447-IF($P447="",0,$P447)-IF($Y447="",0,$Y447)-IF($AH447="",0,$AH447)-IF($AQ447="",0,$AQ447))</f>
        <v/>
      </c>
      <c r="AS447" s="117" t="str">
        <f t="shared" si="60"/>
        <v/>
      </c>
      <c r="AT447" s="96" t="str">
        <f t="shared" si="61"/>
        <v/>
      </c>
      <c r="AU447" s="96"/>
    </row>
    <row r="448" spans="1:47" ht="12.75" customHeight="1" x14ac:dyDescent="0.2">
      <c r="A448" s="96" t="str">
        <f>IFERROR(INDEX('2_Review &amp; Audit'!$F$6:$F$505,MATCH(ROW()-5,'2_Review &amp; Audit'!$AC$6:$AC$505,0)),"")</f>
        <v/>
      </c>
      <c r="B448" s="96" t="str">
        <f>IF($A448="","",INDEX('2_Review &amp; Audit'!$C$6:$C$505,MATCH(ROW()-5,'2_Review &amp; Audit'!$AC$6:$AC$505,0)))</f>
        <v/>
      </c>
      <c r="C448" s="96" t="str">
        <f>IF($A448="","",INDEX('2_Review &amp; Audit'!$D$6:$D$505,MATCH(ROW()-5,'2_Review &amp; Audit'!$AC$6:$AC$505,0)))</f>
        <v/>
      </c>
      <c r="D448" s="114" t="str">
        <f>IF($A448="","",INDEX('2_Review &amp; Audit'!$H$6:$H$505,MATCH(ROW()-5,'2_Review &amp; Audit'!$AC$6:$AC$505,0)))</f>
        <v/>
      </c>
      <c r="E448" s="108" t="str">
        <f>IF($A448="","",INDEX('2_Review &amp; Audit'!$M$6:$M$505,MATCH(ROW()-5,'2_Review &amp; Audit'!$AC$6:$AC$505,0)))</f>
        <v/>
      </c>
      <c r="F448" s="109" t="str">
        <f>IF($A448="","",IF(INDEX('2_Review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48" s="142" t="str">
        <f>IF(OR($A448="",$F448=0),"",ABS(INDEX('2_Review &amp; Audit'!$Q$6:$Q$505,MATCH(ROW()-5,'2_Review &amp; Audit'!$AC$6:$AC$505,0))/$F448))</f>
        <v/>
      </c>
      <c r="H448" s="142" t="str">
        <f>IF($A448="","",ABS(INDEX('2_Review &amp; Audit'!$Q$6:$Q$505,MATCH(ROW()-5,'2_Review &amp; Audit'!$AC$6:$AC$505,0))))</f>
        <v/>
      </c>
      <c r="I448" s="96" t="str">
        <f>IF($A448="","",INDEX('2_Review &amp; Audit'!$Y$6:$Y$505,MATCH(ROW()-5,'2_Review &amp; Audit'!$AC$6:$AC$505,0)))</f>
        <v/>
      </c>
      <c r="J448" s="110" t="str">
        <f>IF($A448="","",IFERROR(MATCH(ROW()-5,'2_Review &amp; Audit'!$AC$6:$AC$505,0)+5,""))</f>
        <v/>
      </c>
      <c r="K448" s="96" t="str" cm="1">
        <f t="array" ref="K448">IF($A448="","",IF($AU448&lt;&gt;"",IFERROR(MATCH($AU448,'2_Review &amp; Audit'!$H$6:$H$505,0)+5,""),IFERROR(MATCH(1,INDEX(('2_Review &amp; Audit'!$F$6:$F$505=$A448)*('2_Review &amp; Audit'!$I$6:$I$505&gt;=$E448-30)*('2_Review &amp; Audit'!$I$6:$I$505&lt;=$E448+30)*('2_Review &amp; Audit'!$R$6:$R$505&gt;0),0),0)+5,"")))</f>
        <v/>
      </c>
      <c r="L448" s="110" t="str" cm="1">
        <f t="array" ref="L448">IF($K448="","",INDEX('2_Review &amp; Audit'!$H:$H,$K448))</f>
        <v/>
      </c>
      <c r="M448" s="111" t="str">
        <f>IF($K448="","",INDEX('2_Review &amp; Audit'!$I:$I,$K448))</f>
        <v/>
      </c>
      <c r="N448" s="109" t="str" cm="1">
        <f t="array" ref="N448">IF($K448="","",MAX(0,INDEX('2_Review &amp; Audit'!$R:$R,$K448)-SUMIFS($O$7:O447,$K$7:K447,$K448)))</f>
        <v/>
      </c>
      <c r="O448" s="109" t="str">
        <f>IF(OR($K448="",$N448="",$F448=""),"",MIN($F448,$N448))</f>
        <v/>
      </c>
      <c r="P448" s="112" t="str">
        <f>IF($O448="","",$O448*$G448)</f>
        <v/>
      </c>
      <c r="Q448" s="112" t="str">
        <f>IF($M448="","",$H448-IF($P448="",0,$P448)-IF($Y448="",0,$Y448)-IF($AH448="",0,$AH448)-IF($AQ448="",0,$AQ448))</f>
        <v/>
      </c>
      <c r="R448" s="112" t="str">
        <f t="shared" si="57"/>
        <v/>
      </c>
      <c r="S448" s="96" t="str">
        <f>IF($M448="","",MAX(0,N($F448)-N($O448)))</f>
        <v/>
      </c>
      <c r="T448" s="96" t="str" cm="1">
        <f t="array" ref="T448">IF(OR($D448="",$S448="",N($S448)&lt;=0),"",IFERROR(MATCH(1,INDEX(('2_Review &amp; Audit'!$F$6:$F$505=$A448)*('2_Review &amp; Audit'!$I$6:$I$505&gt;=$E448-30)*('2_Review &amp; Audit'!$I$6:$I$505&lt;=$E448+30)*('2_Review &amp; Audit'!$R$6:$R$505&gt;0)*(ROW('2_Review &amp; Audit'!$R$6:$R$505)&gt;$K448),0),0)+5,""))</f>
        <v/>
      </c>
      <c r="U448" s="96" t="str" cm="1">
        <f t="array" ref="U448">IF($T448="","",INDEX('2_Review &amp; Audit'!$H:$H,$T448))</f>
        <v/>
      </c>
      <c r="V448" s="96" t="str">
        <f t="array" ref="V448">IF($T448="","",INDEX('2_Review &amp; Audit'!$I:$I,$T448))</f>
        <v/>
      </c>
      <c r="W448" s="96" t="str">
        <f t="array" ref="W448">IF($T448="","",MAX(0,INDEX('2_Review &amp; Audit'!$H:$H,$T448)-SUMIFS($X$7:X447,$T$7:T447,$T448)))</f>
        <v/>
      </c>
      <c r="X448" s="96" t="str">
        <f t="shared" si="54"/>
        <v/>
      </c>
      <c r="Y448" s="117" t="str">
        <f>IF($X448="","",$X448*$G448)</f>
        <v/>
      </c>
      <c r="Z448" s="117" t="str">
        <f>IF($T448="","",$H448-IF($P448="",0,$P448)-IF($Y448="",0,$Y448))</f>
        <v/>
      </c>
      <c r="AA448" s="117" t="str">
        <f t="shared" si="55"/>
        <v/>
      </c>
      <c r="AB448" s="96" t="str">
        <f t="shared" si="58"/>
        <v/>
      </c>
      <c r="AC448" s="96" t="str">
        <f>IF(OR($D448="",$AB448="",N($AB448)&lt;=0),"",IFERROR(MATCH(1,INDEX(('2_Review &amp; Audit'!$F$6:$F$505=$A448)*('2_Review &amp; Audit'!$I$6:$I$505&gt;=$E448-30)*('2_Review &amp; Audit'!$I$6:$I$505&lt;=$E448+30)*('2_Review &amp; Audit'!$R$6:$R$505&gt;0)*(ROW('2_Review &amp; Audit'!$R$6:$R$505)&gt;$T448),0),0)+5,""))</f>
        <v/>
      </c>
      <c r="AD448" s="96" t="str" cm="1">
        <f t="array" ref="AD448">IF($AC448="","",INDEX('2_Review &amp; Audit'!$H:$H,$AC448))</f>
        <v/>
      </c>
      <c r="AE448" s="96" t="str">
        <f>IF($AC448="","",INDEX('2_Review &amp; Audit'!$I:$I,$AC448))</f>
        <v/>
      </c>
      <c r="AF448" s="96" t="str">
        <f>IF($AC448="","",MAX(0,INDEX('2_Review &amp; Audit'!$H:$H,$AC448)-SUMIFS($AG$7:AG447,$AC$7:AC447,$AC448)))</f>
        <v/>
      </c>
      <c r="AG448" s="96" t="str">
        <f>IF(OR($D448="",$AB448="",$AF448=""),"",MIN($AB448,$AF448))</f>
        <v/>
      </c>
      <c r="AH448" s="117" t="str">
        <f>IF($AG448="","",$AG448*$G448)</f>
        <v/>
      </c>
      <c r="AI448" s="117" t="str">
        <f>IF($AC448="","",$H448-IF($P448="",0,$P448)-IF($Y448="",0,$Y448)-IF($AH448="",0,$AH448))</f>
        <v/>
      </c>
      <c r="AJ448" s="117" t="str">
        <f t="shared" si="56"/>
        <v/>
      </c>
      <c r="AK448" s="96" t="str">
        <f t="shared" si="59"/>
        <v/>
      </c>
      <c r="AL448" s="96" t="str" cm="1">
        <f t="array" ref="AL448">IF(OR($D448="",$AK448="",N($AK448)&lt;=0),"",IFERROR(MATCH(1,INDEX(('2_Review &amp; Audit'!$F$6:$F$505=$A448)*('2_Review &amp; Audit'!$I$6:$I$505&gt;=$E448-30)*('2_Review &amp; Audit'!$I$6:$I$505&lt;=$E448+30)*('2_Review &amp; Audit'!$R$6:$R$505&gt;0)*(ROW('2_Review &amp; Audit'!$R$6:$R$505)&gt;$AC448),0),0)+5,""))</f>
        <v/>
      </c>
      <c r="AM448" s="96" t="str">
        <f>IF($AL448="","",INDEX('2_Review &amp; Audit'!$H:$H,$AL448))</f>
        <v/>
      </c>
      <c r="AN448" s="108" t="str">
        <f>IF($AL448="","",INDEX('2_Review &amp; Audit'!$I:$I,$AL448))</f>
        <v/>
      </c>
      <c r="AO448" s="96" t="str">
        <f>IF($AL448="","",MAX(0,INDEX('2_Review &amp; Audit'!$H:$H,$AL448)-SUMIFS($AP$7:AP447,$AL$7:AL447,$AL448)))</f>
        <v/>
      </c>
      <c r="AP448" s="96" t="str">
        <f>IF(OR($D448="",$AK448="",$AO448=""),"",MIN($AK448,$AO448))</f>
        <v/>
      </c>
      <c r="AQ448" s="117" t="str">
        <f>IF($AP448="","",$AP448*$G448)</f>
        <v/>
      </c>
      <c r="AR448" s="117" t="str">
        <f>IF($AL448="","",$H448-IF($P448="",0,$P448)-IF($Y448="",0,$Y448)-IF($AH448="",0,$AH448)-IF($AQ448="",0,$AQ448))</f>
        <v/>
      </c>
      <c r="AS448" s="117" t="str">
        <f t="shared" si="60"/>
        <v/>
      </c>
      <c r="AT448" s="96" t="str">
        <f t="shared" si="61"/>
        <v/>
      </c>
      <c r="AU448" s="96"/>
    </row>
    <row r="449" spans="1:47" ht="12.75" customHeight="1" x14ac:dyDescent="0.2">
      <c r="A449" s="96" t="str">
        <f>IFERROR(INDEX('2_Review &amp; Audit'!$F$6:$F$505,MATCH(ROW()-5,'2_Review &amp; Audit'!$AC$6:$AC$505,0)),"")</f>
        <v/>
      </c>
      <c r="B449" s="96" t="str">
        <f>IF($A449="","",INDEX('2_Review &amp; Audit'!$C$6:$C$505,MATCH(ROW()-5,'2_Review &amp; Audit'!$AC$6:$AC$505,0)))</f>
        <v/>
      </c>
      <c r="C449" s="96" t="str">
        <f>IF($A449="","",INDEX('2_Review &amp; Audit'!$D$6:$D$505,MATCH(ROW()-5,'2_Review &amp; Audit'!$AC$6:$AC$505,0)))</f>
        <v/>
      </c>
      <c r="D449" s="114" t="str">
        <f>IF($A449="","",INDEX('2_Review &amp; Audit'!$H$6:$H$505,MATCH(ROW()-5,'2_Review &amp; Audit'!$AC$6:$AC$505,0)))</f>
        <v/>
      </c>
      <c r="E449" s="108" t="str">
        <f>IF($A449="","",INDEX('2_Review &amp; Audit'!$M$6:$M$505,MATCH(ROW()-5,'2_Review &amp; Audit'!$AC$6:$AC$505,0)))</f>
        <v/>
      </c>
      <c r="F449" s="109" t="str">
        <f>IF($A449="","",IF(INDEX('2_Review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49" s="142" t="str">
        <f>IF(OR($A449="",$F449=0),"",ABS(INDEX('2_Review &amp; Audit'!$Q$6:$Q$505,MATCH(ROW()-5,'2_Review &amp; Audit'!$AC$6:$AC$505,0))/$F449))</f>
        <v/>
      </c>
      <c r="H449" s="142" t="str">
        <f>IF($A449="","",ABS(INDEX('2_Review &amp; Audit'!$Q$6:$Q$505,MATCH(ROW()-5,'2_Review &amp; Audit'!$AC$6:$AC$505,0))))</f>
        <v/>
      </c>
      <c r="I449" s="96" t="str">
        <f>IF($A449="","",INDEX('2_Review &amp; Audit'!$Y$6:$Y$505,MATCH(ROW()-5,'2_Review &amp; Audit'!$AC$6:$AC$505,0)))</f>
        <v/>
      </c>
      <c r="J449" s="110" t="str">
        <f>IF($A449="","",IFERROR(MATCH(ROW()-5,'2_Review &amp; Audit'!$AC$6:$AC$505,0)+5,""))</f>
        <v/>
      </c>
      <c r="K449" s="96" t="str" cm="1">
        <f t="array" ref="K449">IF($A449="","",IF($AU449&lt;&gt;"",IFERROR(MATCH($AU449,'2_Review &amp; Audit'!$H$6:$H$505,0)+5,""),IFERROR(MATCH(1,INDEX(('2_Review &amp; Audit'!$F$6:$F$505=$A449)*('2_Review &amp; Audit'!$I$6:$I$505&gt;=$E449-30)*('2_Review &amp; Audit'!$I$6:$I$505&lt;=$E449+30)*('2_Review &amp; Audit'!$R$6:$R$505&gt;0),0),0)+5,"")))</f>
        <v/>
      </c>
      <c r="L449" s="110" t="str" cm="1">
        <f t="array" ref="L449">IF($K449="","",INDEX('2_Review &amp; Audit'!$H:$H,$K449))</f>
        <v/>
      </c>
      <c r="M449" s="111" t="str">
        <f>IF($K449="","",INDEX('2_Review &amp; Audit'!$I:$I,$K449))</f>
        <v/>
      </c>
      <c r="N449" s="109" t="str" cm="1">
        <f t="array" ref="N449">IF($K449="","",MAX(0,INDEX('2_Review &amp; Audit'!$R:$R,$K449)-SUMIFS($O$7:O448,$K$7:K448,$K449)))</f>
        <v/>
      </c>
      <c r="O449" s="109" t="str">
        <f>IF(OR($K449="",$N449="",$F449=""),"",MIN($F449,$N449))</f>
        <v/>
      </c>
      <c r="P449" s="112" t="str">
        <f>IF($O449="","",$O449*$G449)</f>
        <v/>
      </c>
      <c r="Q449" s="112" t="str">
        <f>IF($M449="","",$H449-IF($P449="",0,$P449)-IF($Y449="",0,$Y449)-IF($AH449="",0,$AH449)-IF($AQ449="",0,$AQ449))</f>
        <v/>
      </c>
      <c r="R449" s="112" t="str">
        <f t="shared" si="57"/>
        <v/>
      </c>
      <c r="S449" s="96" t="str">
        <f>IF($M449="","",MAX(0,N($F449)-N($O449)))</f>
        <v/>
      </c>
      <c r="T449" s="96" t="str" cm="1">
        <f t="array" ref="T449">IF(OR($D449="",$S449="",N($S449)&lt;=0),"",IFERROR(MATCH(1,INDEX(('2_Review &amp; Audit'!$F$6:$F$505=$A449)*('2_Review &amp; Audit'!$I$6:$I$505&gt;=$E449-30)*('2_Review &amp; Audit'!$I$6:$I$505&lt;=$E449+30)*('2_Review &amp; Audit'!$R$6:$R$505&gt;0)*(ROW('2_Review &amp; Audit'!$R$6:$R$505)&gt;$K449),0),0)+5,""))</f>
        <v/>
      </c>
      <c r="U449" s="96" t="str" cm="1">
        <f t="array" ref="U449">IF($T449="","",INDEX('2_Review &amp; Audit'!$H:$H,$T449))</f>
        <v/>
      </c>
      <c r="V449" s="96" t="str">
        <f t="array" ref="V449">IF($T449="","",INDEX('2_Review &amp; Audit'!$I:$I,$T449))</f>
        <v/>
      </c>
      <c r="W449" s="96" t="str">
        <f t="array" ref="W449">IF($T449="","",MAX(0,INDEX('2_Review &amp; Audit'!$H:$H,$T449)-SUMIFS($X$7:X448,$T$7:T448,$T449)))</f>
        <v/>
      </c>
      <c r="X449" s="96" t="str">
        <f t="shared" si="54"/>
        <v/>
      </c>
      <c r="Y449" s="117" t="str">
        <f>IF($X449="","",$X449*$G449)</f>
        <v/>
      </c>
      <c r="Z449" s="117" t="str">
        <f>IF($T449="","",$H449-IF($P449="",0,$P449)-IF($Y449="",0,$Y449))</f>
        <v/>
      </c>
      <c r="AA449" s="117" t="str">
        <f t="shared" si="55"/>
        <v/>
      </c>
      <c r="AB449" s="96" t="str">
        <f t="shared" si="58"/>
        <v/>
      </c>
      <c r="AC449" s="96" t="str">
        <f>IF(OR($D449="",$AB449="",N($AB449)&lt;=0),"",IFERROR(MATCH(1,INDEX(('2_Review &amp; Audit'!$F$6:$F$505=$A449)*('2_Review &amp; Audit'!$I$6:$I$505&gt;=$E449-30)*('2_Review &amp; Audit'!$I$6:$I$505&lt;=$E449+30)*('2_Review &amp; Audit'!$R$6:$R$505&gt;0)*(ROW('2_Review &amp; Audit'!$R$6:$R$505)&gt;$T449),0),0)+5,""))</f>
        <v/>
      </c>
      <c r="AD449" s="96" t="str" cm="1">
        <f t="array" ref="AD449">IF($AC449="","",INDEX('2_Review &amp; Audit'!$H:$H,$AC449))</f>
        <v/>
      </c>
      <c r="AE449" s="96" t="str">
        <f>IF($AC449="","",INDEX('2_Review &amp; Audit'!$I:$I,$AC449))</f>
        <v/>
      </c>
      <c r="AF449" s="96" t="str">
        <f>IF($AC449="","",MAX(0,INDEX('2_Review &amp; Audit'!$H:$H,$AC449)-SUMIFS($AG$7:AG448,$AC$7:AC448,$AC449)))</f>
        <v/>
      </c>
      <c r="AG449" s="96" t="str">
        <f>IF(OR($D449="",$AB449="",$AF449=""),"",MIN($AB449,$AF449))</f>
        <v/>
      </c>
      <c r="AH449" s="117" t="str">
        <f>IF($AG449="","",$AG449*$G449)</f>
        <v/>
      </c>
      <c r="AI449" s="117" t="str">
        <f>IF($AC449="","",$H449-IF($P449="",0,$P449)-IF($Y449="",0,$Y449)-IF($AH449="",0,$AH449))</f>
        <v/>
      </c>
      <c r="AJ449" s="117" t="str">
        <f t="shared" si="56"/>
        <v/>
      </c>
      <c r="AK449" s="96" t="str">
        <f t="shared" si="59"/>
        <v/>
      </c>
      <c r="AL449" s="96" t="str" cm="1">
        <f t="array" ref="AL449">IF(OR($D449="",$AK449="",N($AK449)&lt;=0),"",IFERROR(MATCH(1,INDEX(('2_Review &amp; Audit'!$F$6:$F$505=$A449)*('2_Review &amp; Audit'!$I$6:$I$505&gt;=$E449-30)*('2_Review &amp; Audit'!$I$6:$I$505&lt;=$E449+30)*('2_Review &amp; Audit'!$R$6:$R$505&gt;0)*(ROW('2_Review &amp; Audit'!$R$6:$R$505)&gt;$AC449),0),0)+5,""))</f>
        <v/>
      </c>
      <c r="AM449" s="96" t="str">
        <f>IF($AL449="","",INDEX('2_Review &amp; Audit'!$H:$H,$AL449))</f>
        <v/>
      </c>
      <c r="AN449" s="108" t="str">
        <f>IF($AL449="","",INDEX('2_Review &amp; Audit'!$I:$I,$AL449))</f>
        <v/>
      </c>
      <c r="AO449" s="96" t="str">
        <f>IF($AL449="","",MAX(0,INDEX('2_Review &amp; Audit'!$H:$H,$AL449)-SUMIFS($AP$7:AP448,$AL$7:AL448,$AL449)))</f>
        <v/>
      </c>
      <c r="AP449" s="96" t="str">
        <f>IF(OR($D449="",$AK449="",$AO449=""),"",MIN($AK449,$AO449))</f>
        <v/>
      </c>
      <c r="AQ449" s="117" t="str">
        <f>IF($AP449="","",$AP449*$G449)</f>
        <v/>
      </c>
      <c r="AR449" s="117" t="str">
        <f>IF($AL449="","",$H449-IF($P449="",0,$P449)-IF($Y449="",0,$Y449)-IF($AH449="",0,$AH449)-IF($AQ449="",0,$AQ449))</f>
        <v/>
      </c>
      <c r="AS449" s="117" t="str">
        <f t="shared" si="60"/>
        <v/>
      </c>
      <c r="AT449" s="96" t="str">
        <f t="shared" si="61"/>
        <v/>
      </c>
      <c r="AU449" s="96"/>
    </row>
    <row r="450" spans="1:47" ht="12.75" customHeight="1" x14ac:dyDescent="0.2">
      <c r="A450" s="96" t="str">
        <f>IFERROR(INDEX('2_Review &amp; Audit'!$F$6:$F$505,MATCH(ROW()-5,'2_Review &amp; Audit'!$AC$6:$AC$505,0)),"")</f>
        <v/>
      </c>
      <c r="B450" s="96" t="str">
        <f>IF($A450="","",INDEX('2_Review &amp; Audit'!$C$6:$C$505,MATCH(ROW()-5,'2_Review &amp; Audit'!$AC$6:$AC$505,0)))</f>
        <v/>
      </c>
      <c r="C450" s="96" t="str">
        <f>IF($A450="","",INDEX('2_Review &amp; Audit'!$D$6:$D$505,MATCH(ROW()-5,'2_Review &amp; Audit'!$AC$6:$AC$505,0)))</f>
        <v/>
      </c>
      <c r="D450" s="114" t="str">
        <f>IF($A450="","",INDEX('2_Review &amp; Audit'!$H$6:$H$505,MATCH(ROW()-5,'2_Review &amp; Audit'!$AC$6:$AC$505,0)))</f>
        <v/>
      </c>
      <c r="E450" s="108" t="str">
        <f>IF($A450="","",INDEX('2_Review &amp; Audit'!$M$6:$M$505,MATCH(ROW()-5,'2_Review &amp; Audit'!$AC$6:$AC$505,0)))</f>
        <v/>
      </c>
      <c r="F450" s="109" t="str">
        <f>IF($A450="","",IF(INDEX('2_Review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50" s="142" t="str">
        <f>IF(OR($A450="",$F450=0),"",ABS(INDEX('2_Review &amp; Audit'!$Q$6:$Q$505,MATCH(ROW()-5,'2_Review &amp; Audit'!$AC$6:$AC$505,0))/$F450))</f>
        <v/>
      </c>
      <c r="H450" s="142" t="str">
        <f>IF($A450="","",ABS(INDEX('2_Review &amp; Audit'!$Q$6:$Q$505,MATCH(ROW()-5,'2_Review &amp; Audit'!$AC$6:$AC$505,0))))</f>
        <v/>
      </c>
      <c r="I450" s="96" t="str">
        <f>IF($A450="","",INDEX('2_Review &amp; Audit'!$Y$6:$Y$505,MATCH(ROW()-5,'2_Review &amp; Audit'!$AC$6:$AC$505,0)))</f>
        <v/>
      </c>
      <c r="J450" s="110" t="str">
        <f>IF($A450="","",IFERROR(MATCH(ROW()-5,'2_Review &amp; Audit'!$AC$6:$AC$505,0)+5,""))</f>
        <v/>
      </c>
      <c r="K450" s="96" t="str" cm="1">
        <f t="array" ref="K450">IF($A450="","",IF($AU450&lt;&gt;"",IFERROR(MATCH($AU450,'2_Review &amp; Audit'!$H$6:$H$505,0)+5,""),IFERROR(MATCH(1,INDEX(('2_Review &amp; Audit'!$F$6:$F$505=$A450)*('2_Review &amp; Audit'!$I$6:$I$505&gt;=$E450-30)*('2_Review &amp; Audit'!$I$6:$I$505&lt;=$E450+30)*('2_Review &amp; Audit'!$R$6:$R$505&gt;0),0),0)+5,"")))</f>
        <v/>
      </c>
      <c r="L450" s="110" t="str" cm="1">
        <f t="array" ref="L450">IF($K450="","",INDEX('2_Review &amp; Audit'!$H:$H,$K450))</f>
        <v/>
      </c>
      <c r="M450" s="111" t="str">
        <f>IF($K450="","",INDEX('2_Review &amp; Audit'!$I:$I,$K450))</f>
        <v/>
      </c>
      <c r="N450" s="109" t="str" cm="1">
        <f t="array" ref="N450">IF($K450="","",MAX(0,INDEX('2_Review &amp; Audit'!$R:$R,$K450)-SUMIFS($O$7:O449,$K$7:K449,$K450)))</f>
        <v/>
      </c>
      <c r="O450" s="109" t="str">
        <f>IF(OR($K450="",$N450="",$F450=""),"",MIN($F450,$N450))</f>
        <v/>
      </c>
      <c r="P450" s="112" t="str">
        <f>IF($O450="","",$O450*$G450)</f>
        <v/>
      </c>
      <c r="Q450" s="112" t="str">
        <f>IF($M450="","",$H450-IF($P450="",0,$P450)-IF($Y450="",0,$Y450)-IF($AH450="",0,$AH450)-IF($AQ450="",0,$AQ450))</f>
        <v/>
      </c>
      <c r="R450" s="112" t="str">
        <f t="shared" si="57"/>
        <v/>
      </c>
      <c r="S450" s="96" t="str">
        <f>IF($M450="","",MAX(0,N($F450)-N($O450)))</f>
        <v/>
      </c>
      <c r="T450" s="96" t="str" cm="1">
        <f t="array" ref="T450">IF(OR($D450="",$S450="",N($S450)&lt;=0),"",IFERROR(MATCH(1,INDEX(('2_Review &amp; Audit'!$F$6:$F$505=$A450)*('2_Review &amp; Audit'!$I$6:$I$505&gt;=$E450-30)*('2_Review &amp; Audit'!$I$6:$I$505&lt;=$E450+30)*('2_Review &amp; Audit'!$R$6:$R$505&gt;0)*(ROW('2_Review &amp; Audit'!$R$6:$R$505)&gt;$K450),0),0)+5,""))</f>
        <v/>
      </c>
      <c r="U450" s="96" t="str" cm="1">
        <f t="array" ref="U450">IF($T450="","",INDEX('2_Review &amp; Audit'!$H:$H,$T450))</f>
        <v/>
      </c>
      <c r="V450" s="96" t="str">
        <f t="array" ref="V450">IF($T450="","",INDEX('2_Review &amp; Audit'!$I:$I,$T450))</f>
        <v/>
      </c>
      <c r="W450" s="96" t="str">
        <f t="array" ref="W450">IF($T450="","",MAX(0,INDEX('2_Review &amp; Audit'!$H:$H,$T450)-SUMIFS($X$7:X449,$T$7:T449,$T450)))</f>
        <v/>
      </c>
      <c r="X450" s="96" t="str">
        <f t="shared" si="54"/>
        <v/>
      </c>
      <c r="Y450" s="117" t="str">
        <f>IF($X450="","",$X450*$G450)</f>
        <v/>
      </c>
      <c r="Z450" s="117" t="str">
        <f>IF($T450="","",$H450-IF($P450="",0,$P450)-IF($Y450="",0,$Y450))</f>
        <v/>
      </c>
      <c r="AA450" s="117" t="str">
        <f t="shared" si="55"/>
        <v/>
      </c>
      <c r="AB450" s="96" t="str">
        <f t="shared" si="58"/>
        <v/>
      </c>
      <c r="AC450" s="96" t="str">
        <f>IF(OR($D450="",$AB450="",N($AB450)&lt;=0),"",IFERROR(MATCH(1,INDEX(('2_Review &amp; Audit'!$F$6:$F$505=$A450)*('2_Review &amp; Audit'!$I$6:$I$505&gt;=$E450-30)*('2_Review &amp; Audit'!$I$6:$I$505&lt;=$E450+30)*('2_Review &amp; Audit'!$R$6:$R$505&gt;0)*(ROW('2_Review &amp; Audit'!$R$6:$R$505)&gt;$T450),0),0)+5,""))</f>
        <v/>
      </c>
      <c r="AD450" s="96" t="str" cm="1">
        <f t="array" ref="AD450">IF($AC450="","",INDEX('2_Review &amp; Audit'!$H:$H,$AC450))</f>
        <v/>
      </c>
      <c r="AE450" s="96" t="str">
        <f>IF($AC450="","",INDEX('2_Review &amp; Audit'!$I:$I,$AC450))</f>
        <v/>
      </c>
      <c r="AF450" s="96" t="str">
        <f>IF($AC450="","",MAX(0,INDEX('2_Review &amp; Audit'!$H:$H,$AC450)-SUMIFS($AG$7:AG449,$AC$7:AC449,$AC450)))</f>
        <v/>
      </c>
      <c r="AG450" s="96" t="str">
        <f>IF(OR($D450="",$AB450="",$AF450=""),"",MIN($AB450,$AF450))</f>
        <v/>
      </c>
      <c r="AH450" s="117" t="str">
        <f>IF($AG450="","",$AG450*$G450)</f>
        <v/>
      </c>
      <c r="AI450" s="117" t="str">
        <f>IF($AC450="","",$H450-IF($P450="",0,$P450)-IF($Y450="",0,$Y450)-IF($AH450="",0,$AH450))</f>
        <v/>
      </c>
      <c r="AJ450" s="117" t="str">
        <f t="shared" si="56"/>
        <v/>
      </c>
      <c r="AK450" s="96" t="str">
        <f t="shared" si="59"/>
        <v/>
      </c>
      <c r="AL450" s="96" t="str" cm="1">
        <f t="array" ref="AL450">IF(OR($D450="",$AK450="",N($AK450)&lt;=0),"",IFERROR(MATCH(1,INDEX(('2_Review &amp; Audit'!$F$6:$F$505=$A450)*('2_Review &amp; Audit'!$I$6:$I$505&gt;=$E450-30)*('2_Review &amp; Audit'!$I$6:$I$505&lt;=$E450+30)*('2_Review &amp; Audit'!$R$6:$R$505&gt;0)*(ROW('2_Review &amp; Audit'!$R$6:$R$505)&gt;$AC450),0),0)+5,""))</f>
        <v/>
      </c>
      <c r="AM450" s="96" t="str">
        <f>IF($AL450="","",INDEX('2_Review &amp; Audit'!$H:$H,$AL450))</f>
        <v/>
      </c>
      <c r="AN450" s="108" t="str">
        <f>IF($AL450="","",INDEX('2_Review &amp; Audit'!$I:$I,$AL450))</f>
        <v/>
      </c>
      <c r="AO450" s="96" t="str">
        <f>IF($AL450="","",MAX(0,INDEX('2_Review &amp; Audit'!$H:$H,$AL450)-SUMIFS($AP$7:AP449,$AL$7:AL449,$AL450)))</f>
        <v/>
      </c>
      <c r="AP450" s="96" t="str">
        <f>IF(OR($D450="",$AK450="",$AO450=""),"",MIN($AK450,$AO450))</f>
        <v/>
      </c>
      <c r="AQ450" s="117" t="str">
        <f>IF($AP450="","",$AP450*$G450)</f>
        <v/>
      </c>
      <c r="AR450" s="117" t="str">
        <f>IF($AL450="","",$H450-IF($P450="",0,$P450)-IF($Y450="",0,$Y450)-IF($AH450="",0,$AH450)-IF($AQ450="",0,$AQ450))</f>
        <v/>
      </c>
      <c r="AS450" s="117" t="str">
        <f t="shared" si="60"/>
        <v/>
      </c>
      <c r="AT450" s="96" t="str">
        <f t="shared" si="61"/>
        <v/>
      </c>
      <c r="AU450" s="96"/>
    </row>
    <row r="451" spans="1:47" ht="12.75" customHeight="1" x14ac:dyDescent="0.2">
      <c r="A451" s="96" t="str">
        <f>IFERROR(INDEX('2_Review &amp; Audit'!$F$6:$F$505,MATCH(ROW()-5,'2_Review &amp; Audit'!$AC$6:$AC$505,0)),"")</f>
        <v/>
      </c>
      <c r="B451" s="96" t="str">
        <f>IF($A451="","",INDEX('2_Review &amp; Audit'!$C$6:$C$505,MATCH(ROW()-5,'2_Review &amp; Audit'!$AC$6:$AC$505,0)))</f>
        <v/>
      </c>
      <c r="C451" s="96" t="str">
        <f>IF($A451="","",INDEX('2_Review &amp; Audit'!$D$6:$D$505,MATCH(ROW()-5,'2_Review &amp; Audit'!$AC$6:$AC$505,0)))</f>
        <v/>
      </c>
      <c r="D451" s="114" t="str">
        <f>IF($A451="","",INDEX('2_Review &amp; Audit'!$H$6:$H$505,MATCH(ROW()-5,'2_Review &amp; Audit'!$AC$6:$AC$505,0)))</f>
        <v/>
      </c>
      <c r="E451" s="108" t="str">
        <f>IF($A451="","",INDEX('2_Review &amp; Audit'!$M$6:$M$505,MATCH(ROW()-5,'2_Review &amp; Audit'!$AC$6:$AC$505,0)))</f>
        <v/>
      </c>
      <c r="F451" s="109" t="str">
        <f>IF($A451="","",IF(INDEX('2_Review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51" s="142" t="str">
        <f>IF(OR($A451="",$F451=0),"",ABS(INDEX('2_Review &amp; Audit'!$Q$6:$Q$505,MATCH(ROW()-5,'2_Review &amp; Audit'!$AC$6:$AC$505,0))/$F451))</f>
        <v/>
      </c>
      <c r="H451" s="142" t="str">
        <f>IF($A451="","",ABS(INDEX('2_Review &amp; Audit'!$Q$6:$Q$505,MATCH(ROW()-5,'2_Review &amp; Audit'!$AC$6:$AC$505,0))))</f>
        <v/>
      </c>
      <c r="I451" s="96" t="str">
        <f>IF($A451="","",INDEX('2_Review &amp; Audit'!$Y$6:$Y$505,MATCH(ROW()-5,'2_Review &amp; Audit'!$AC$6:$AC$505,0)))</f>
        <v/>
      </c>
      <c r="J451" s="110" t="str">
        <f>IF($A451="","",IFERROR(MATCH(ROW()-5,'2_Review &amp; Audit'!$AC$6:$AC$505,0)+5,""))</f>
        <v/>
      </c>
      <c r="K451" s="96" t="str" cm="1">
        <f t="array" ref="K451">IF($A451="","",IF($AU451&lt;&gt;"",IFERROR(MATCH($AU451,'2_Review &amp; Audit'!$H$6:$H$505,0)+5,""),IFERROR(MATCH(1,INDEX(('2_Review &amp; Audit'!$F$6:$F$505=$A451)*('2_Review &amp; Audit'!$I$6:$I$505&gt;=$E451-30)*('2_Review &amp; Audit'!$I$6:$I$505&lt;=$E451+30)*('2_Review &amp; Audit'!$R$6:$R$505&gt;0),0),0)+5,"")))</f>
        <v/>
      </c>
      <c r="L451" s="110" t="str" cm="1">
        <f t="array" ref="L451">IF($K451="","",INDEX('2_Review &amp; Audit'!$H:$H,$K451))</f>
        <v/>
      </c>
      <c r="M451" s="111" t="str">
        <f>IF($K451="","",INDEX('2_Review &amp; Audit'!$I:$I,$K451))</f>
        <v/>
      </c>
      <c r="N451" s="109" t="str" cm="1">
        <f t="array" ref="N451">IF($K451="","",MAX(0,INDEX('2_Review &amp; Audit'!$R:$R,$K451)-SUMIFS($O$7:O450,$K$7:K450,$K451)))</f>
        <v/>
      </c>
      <c r="O451" s="109" t="str">
        <f>IF(OR($K451="",$N451="",$F451=""),"",MIN($F451,$N451))</f>
        <v/>
      </c>
      <c r="P451" s="112" t="str">
        <f>IF($O451="","",$O451*$G451)</f>
        <v/>
      </c>
      <c r="Q451" s="112" t="str">
        <f>IF($M451="","",$H451-IF($P451="",0,$P451)-IF($Y451="",0,$Y451)-IF($AH451="",0,$AH451)-IF($AQ451="",0,$AQ451))</f>
        <v/>
      </c>
      <c r="R451" s="112" t="str">
        <f t="shared" si="57"/>
        <v/>
      </c>
      <c r="S451" s="96" t="str">
        <f>IF($M451="","",MAX(0,N($F451)-N($O451)))</f>
        <v/>
      </c>
      <c r="T451" s="96" t="str" cm="1">
        <f t="array" ref="T451">IF(OR($D451="",$S451="",N($S451)&lt;=0),"",IFERROR(MATCH(1,INDEX(('2_Review &amp; Audit'!$F$6:$F$505=$A451)*('2_Review &amp; Audit'!$I$6:$I$505&gt;=$E451-30)*('2_Review &amp; Audit'!$I$6:$I$505&lt;=$E451+30)*('2_Review &amp; Audit'!$R$6:$R$505&gt;0)*(ROW('2_Review &amp; Audit'!$R$6:$R$505)&gt;$K451),0),0)+5,""))</f>
        <v/>
      </c>
      <c r="U451" s="96" t="str" cm="1">
        <f t="array" ref="U451">IF($T451="","",INDEX('2_Review &amp; Audit'!$H:$H,$T451))</f>
        <v/>
      </c>
      <c r="V451" s="96" t="str">
        <f t="array" ref="V451">IF($T451="","",INDEX('2_Review &amp; Audit'!$I:$I,$T451))</f>
        <v/>
      </c>
      <c r="W451" s="96" t="str">
        <f t="array" ref="W451">IF($T451="","",MAX(0,INDEX('2_Review &amp; Audit'!$H:$H,$T451)-SUMIFS($X$7:X450,$T$7:T450,$T451)))</f>
        <v/>
      </c>
      <c r="X451" s="96" t="str">
        <f t="shared" si="54"/>
        <v/>
      </c>
      <c r="Y451" s="117" t="str">
        <f>IF($X451="","",$X451*$G451)</f>
        <v/>
      </c>
      <c r="Z451" s="117" t="str">
        <f>IF($T451="","",$H451-IF($P451="",0,$P451)-IF($Y451="",0,$Y451))</f>
        <v/>
      </c>
      <c r="AA451" s="117" t="str">
        <f t="shared" si="55"/>
        <v/>
      </c>
      <c r="AB451" s="96" t="str">
        <f t="shared" si="58"/>
        <v/>
      </c>
      <c r="AC451" s="96" t="str">
        <f>IF(OR($D451="",$AB451="",N($AB451)&lt;=0),"",IFERROR(MATCH(1,INDEX(('2_Review &amp; Audit'!$F$6:$F$505=$A451)*('2_Review &amp; Audit'!$I$6:$I$505&gt;=$E451-30)*('2_Review &amp; Audit'!$I$6:$I$505&lt;=$E451+30)*('2_Review &amp; Audit'!$R$6:$R$505&gt;0)*(ROW('2_Review &amp; Audit'!$R$6:$R$505)&gt;$T451),0),0)+5,""))</f>
        <v/>
      </c>
      <c r="AD451" s="96" t="str" cm="1">
        <f t="array" ref="AD451">IF($AC451="","",INDEX('2_Review &amp; Audit'!$H:$H,$AC451))</f>
        <v/>
      </c>
      <c r="AE451" s="96" t="str">
        <f>IF($AC451="","",INDEX('2_Review &amp; Audit'!$I:$I,$AC451))</f>
        <v/>
      </c>
      <c r="AF451" s="96" t="str">
        <f>IF($AC451="","",MAX(0,INDEX('2_Review &amp; Audit'!$H:$H,$AC451)-SUMIFS($AG$7:AG450,$AC$7:AC450,$AC451)))</f>
        <v/>
      </c>
      <c r="AG451" s="96" t="str">
        <f>IF(OR($D451="",$AB451="",$AF451=""),"",MIN($AB451,$AF451))</f>
        <v/>
      </c>
      <c r="AH451" s="117" t="str">
        <f>IF($AG451="","",$AG451*$G451)</f>
        <v/>
      </c>
      <c r="AI451" s="117" t="str">
        <f>IF($AC451="","",$H451-IF($P451="",0,$P451)-IF($Y451="",0,$Y451)-IF($AH451="",0,$AH451))</f>
        <v/>
      </c>
      <c r="AJ451" s="117" t="str">
        <f t="shared" si="56"/>
        <v/>
      </c>
      <c r="AK451" s="96" t="str">
        <f t="shared" si="59"/>
        <v/>
      </c>
      <c r="AL451" s="96" t="str" cm="1">
        <f t="array" ref="AL451">IF(OR($D451="",$AK451="",N($AK451)&lt;=0),"",IFERROR(MATCH(1,INDEX(('2_Review &amp; Audit'!$F$6:$F$505=$A451)*('2_Review &amp; Audit'!$I$6:$I$505&gt;=$E451-30)*('2_Review &amp; Audit'!$I$6:$I$505&lt;=$E451+30)*('2_Review &amp; Audit'!$R$6:$R$505&gt;0)*(ROW('2_Review &amp; Audit'!$R$6:$R$505)&gt;$AC451),0),0)+5,""))</f>
        <v/>
      </c>
      <c r="AM451" s="96" t="str">
        <f>IF($AL451="","",INDEX('2_Review &amp; Audit'!$H:$H,$AL451))</f>
        <v/>
      </c>
      <c r="AN451" s="108" t="str">
        <f>IF($AL451="","",INDEX('2_Review &amp; Audit'!$I:$I,$AL451))</f>
        <v/>
      </c>
      <c r="AO451" s="96" t="str">
        <f>IF($AL451="","",MAX(0,INDEX('2_Review &amp; Audit'!$H:$H,$AL451)-SUMIFS($AP$7:AP450,$AL$7:AL450,$AL451)))</f>
        <v/>
      </c>
      <c r="AP451" s="96" t="str">
        <f>IF(OR($D451="",$AK451="",$AO451=""),"",MIN($AK451,$AO451))</f>
        <v/>
      </c>
      <c r="AQ451" s="117" t="str">
        <f>IF($AP451="","",$AP451*$G451)</f>
        <v/>
      </c>
      <c r="AR451" s="117" t="str">
        <f>IF($AL451="","",$H451-IF($P451="",0,$P451)-IF($Y451="",0,$Y451)-IF($AH451="",0,$AH451)-IF($AQ451="",0,$AQ451))</f>
        <v/>
      </c>
      <c r="AS451" s="117" t="str">
        <f t="shared" si="60"/>
        <v/>
      </c>
      <c r="AT451" s="96" t="str">
        <f t="shared" si="61"/>
        <v/>
      </c>
      <c r="AU451" s="96"/>
    </row>
    <row r="452" spans="1:47" ht="12.75" customHeight="1" x14ac:dyDescent="0.2">
      <c r="A452" s="96" t="str">
        <f>IFERROR(INDEX('2_Review &amp; Audit'!$F$6:$F$505,MATCH(ROW()-5,'2_Review &amp; Audit'!$AC$6:$AC$505,0)),"")</f>
        <v/>
      </c>
      <c r="B452" s="96" t="str">
        <f>IF($A452="","",INDEX('2_Review &amp; Audit'!$C$6:$C$505,MATCH(ROW()-5,'2_Review &amp; Audit'!$AC$6:$AC$505,0)))</f>
        <v/>
      </c>
      <c r="C452" s="96" t="str">
        <f>IF($A452="","",INDEX('2_Review &amp; Audit'!$D$6:$D$505,MATCH(ROW()-5,'2_Review &amp; Audit'!$AC$6:$AC$505,0)))</f>
        <v/>
      </c>
      <c r="D452" s="114" t="str">
        <f>IF($A452="","",INDEX('2_Review &amp; Audit'!$H$6:$H$505,MATCH(ROW()-5,'2_Review &amp; Audit'!$AC$6:$AC$505,0)))</f>
        <v/>
      </c>
      <c r="E452" s="108" t="str">
        <f>IF($A452="","",INDEX('2_Review &amp; Audit'!$M$6:$M$505,MATCH(ROW()-5,'2_Review &amp; Audit'!$AC$6:$AC$505,0)))</f>
        <v/>
      </c>
      <c r="F452" s="109" t="str">
        <f>IF($A452="","",IF(INDEX('2_Review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52" s="142" t="str">
        <f>IF(OR($A452="",$F452=0),"",ABS(INDEX('2_Review &amp; Audit'!$Q$6:$Q$505,MATCH(ROW()-5,'2_Review &amp; Audit'!$AC$6:$AC$505,0))/$F452))</f>
        <v/>
      </c>
      <c r="H452" s="142" t="str">
        <f>IF($A452="","",ABS(INDEX('2_Review &amp; Audit'!$Q$6:$Q$505,MATCH(ROW()-5,'2_Review &amp; Audit'!$AC$6:$AC$505,0))))</f>
        <v/>
      </c>
      <c r="I452" s="96" t="str">
        <f>IF($A452="","",INDEX('2_Review &amp; Audit'!$Y$6:$Y$505,MATCH(ROW()-5,'2_Review &amp; Audit'!$AC$6:$AC$505,0)))</f>
        <v/>
      </c>
      <c r="J452" s="110" t="str">
        <f>IF($A452="","",IFERROR(MATCH(ROW()-5,'2_Review &amp; Audit'!$AC$6:$AC$505,0)+5,""))</f>
        <v/>
      </c>
      <c r="K452" s="96" t="str" cm="1">
        <f t="array" ref="K452">IF($A452="","",IF($AU452&lt;&gt;"",IFERROR(MATCH($AU452,'2_Review &amp; Audit'!$H$6:$H$505,0)+5,""),IFERROR(MATCH(1,INDEX(('2_Review &amp; Audit'!$F$6:$F$505=$A452)*('2_Review &amp; Audit'!$I$6:$I$505&gt;=$E452-30)*('2_Review &amp; Audit'!$I$6:$I$505&lt;=$E452+30)*('2_Review &amp; Audit'!$R$6:$R$505&gt;0),0),0)+5,"")))</f>
        <v/>
      </c>
      <c r="L452" s="110" t="str" cm="1">
        <f t="array" ref="L452">IF($K452="","",INDEX('2_Review &amp; Audit'!$H:$H,$K452))</f>
        <v/>
      </c>
      <c r="M452" s="111" t="str">
        <f>IF($K452="","",INDEX('2_Review &amp; Audit'!$I:$I,$K452))</f>
        <v/>
      </c>
      <c r="N452" s="109" t="str" cm="1">
        <f t="array" ref="N452">IF($K452="","",MAX(0,INDEX('2_Review &amp; Audit'!$R:$R,$K452)-SUMIFS($O$7:O451,$K$7:K451,$K452)))</f>
        <v/>
      </c>
      <c r="O452" s="109" t="str">
        <f>IF(OR($K452="",$N452="",$F452=""),"",MIN($F452,$N452))</f>
        <v/>
      </c>
      <c r="P452" s="112" t="str">
        <f>IF($O452="","",$O452*$G452)</f>
        <v/>
      </c>
      <c r="Q452" s="112" t="str">
        <f>IF($M452="","",$H452-IF($P452="",0,$P452)-IF($Y452="",0,$Y452)-IF($AH452="",0,$AH452)-IF($AQ452="",0,$AQ452))</f>
        <v/>
      </c>
      <c r="R452" s="112" t="str">
        <f t="shared" si="57"/>
        <v/>
      </c>
      <c r="S452" s="96" t="str">
        <f>IF($M452="","",MAX(0,N($F452)-N($O452)))</f>
        <v/>
      </c>
      <c r="T452" s="96" t="str" cm="1">
        <f t="array" ref="T452">IF(OR($D452="",$S452="",N($S452)&lt;=0),"",IFERROR(MATCH(1,INDEX(('2_Review &amp; Audit'!$F$6:$F$505=$A452)*('2_Review &amp; Audit'!$I$6:$I$505&gt;=$E452-30)*('2_Review &amp; Audit'!$I$6:$I$505&lt;=$E452+30)*('2_Review &amp; Audit'!$R$6:$R$505&gt;0)*(ROW('2_Review &amp; Audit'!$R$6:$R$505)&gt;$K452),0),0)+5,""))</f>
        <v/>
      </c>
      <c r="U452" s="96" t="str" cm="1">
        <f t="array" ref="U452">IF($T452="","",INDEX('2_Review &amp; Audit'!$H:$H,$T452))</f>
        <v/>
      </c>
      <c r="V452" s="96" t="str">
        <f t="array" ref="V452">IF($T452="","",INDEX('2_Review &amp; Audit'!$I:$I,$T452))</f>
        <v/>
      </c>
      <c r="W452" s="96" t="str">
        <f t="array" ref="W452">IF($T452="","",MAX(0,INDEX('2_Review &amp; Audit'!$H:$H,$T452)-SUMIFS($X$7:X451,$T$7:T451,$T452)))</f>
        <v/>
      </c>
      <c r="X452" s="96" t="str">
        <f t="shared" si="54"/>
        <v/>
      </c>
      <c r="Y452" s="117" t="str">
        <f>IF($X452="","",$X452*$G452)</f>
        <v/>
      </c>
      <c r="Z452" s="117" t="str">
        <f>IF($T452="","",$H452-IF($P452="",0,$P452)-IF($Y452="",0,$Y452))</f>
        <v/>
      </c>
      <c r="AA452" s="117" t="str">
        <f t="shared" si="55"/>
        <v/>
      </c>
      <c r="AB452" s="96" t="str">
        <f t="shared" si="58"/>
        <v/>
      </c>
      <c r="AC452" s="96" t="str">
        <f>IF(OR($D452="",$AB452="",N($AB452)&lt;=0),"",IFERROR(MATCH(1,INDEX(('2_Review &amp; Audit'!$F$6:$F$505=$A452)*('2_Review &amp; Audit'!$I$6:$I$505&gt;=$E452-30)*('2_Review &amp; Audit'!$I$6:$I$505&lt;=$E452+30)*('2_Review &amp; Audit'!$R$6:$R$505&gt;0)*(ROW('2_Review &amp; Audit'!$R$6:$R$505)&gt;$T452),0),0)+5,""))</f>
        <v/>
      </c>
      <c r="AD452" s="96" t="str" cm="1">
        <f t="array" ref="AD452">IF($AC452="","",INDEX('2_Review &amp; Audit'!$H:$H,$AC452))</f>
        <v/>
      </c>
      <c r="AE452" s="96" t="str">
        <f>IF($AC452="","",INDEX('2_Review &amp; Audit'!$I:$I,$AC452))</f>
        <v/>
      </c>
      <c r="AF452" s="96" t="str">
        <f>IF($AC452="","",MAX(0,INDEX('2_Review &amp; Audit'!$H:$H,$AC452)-SUMIFS($AG$7:AG451,$AC$7:AC451,$AC452)))</f>
        <v/>
      </c>
      <c r="AG452" s="96" t="str">
        <f>IF(OR($D452="",$AB452="",$AF452=""),"",MIN($AB452,$AF452))</f>
        <v/>
      </c>
      <c r="AH452" s="117" t="str">
        <f>IF($AG452="","",$AG452*$G452)</f>
        <v/>
      </c>
      <c r="AI452" s="117" t="str">
        <f>IF($AC452="","",$H452-IF($P452="",0,$P452)-IF($Y452="",0,$Y452)-IF($AH452="",0,$AH452))</f>
        <v/>
      </c>
      <c r="AJ452" s="117" t="str">
        <f t="shared" si="56"/>
        <v/>
      </c>
      <c r="AK452" s="96" t="str">
        <f t="shared" si="59"/>
        <v/>
      </c>
      <c r="AL452" s="96" t="str" cm="1">
        <f t="array" ref="AL452">IF(OR($D452="",$AK452="",N($AK452)&lt;=0),"",IFERROR(MATCH(1,INDEX(('2_Review &amp; Audit'!$F$6:$F$505=$A452)*('2_Review &amp; Audit'!$I$6:$I$505&gt;=$E452-30)*('2_Review &amp; Audit'!$I$6:$I$505&lt;=$E452+30)*('2_Review &amp; Audit'!$R$6:$R$505&gt;0)*(ROW('2_Review &amp; Audit'!$R$6:$R$505)&gt;$AC452),0),0)+5,""))</f>
        <v/>
      </c>
      <c r="AM452" s="96" t="str">
        <f>IF($AL452="","",INDEX('2_Review &amp; Audit'!$H:$H,$AL452))</f>
        <v/>
      </c>
      <c r="AN452" s="108" t="str">
        <f>IF($AL452="","",INDEX('2_Review &amp; Audit'!$I:$I,$AL452))</f>
        <v/>
      </c>
      <c r="AO452" s="96" t="str">
        <f>IF($AL452="","",MAX(0,INDEX('2_Review &amp; Audit'!$H:$H,$AL452)-SUMIFS($AP$7:AP451,$AL$7:AL451,$AL452)))</f>
        <v/>
      </c>
      <c r="AP452" s="96" t="str">
        <f>IF(OR($D452="",$AK452="",$AO452=""),"",MIN($AK452,$AO452))</f>
        <v/>
      </c>
      <c r="AQ452" s="117" t="str">
        <f>IF($AP452="","",$AP452*$G452)</f>
        <v/>
      </c>
      <c r="AR452" s="117" t="str">
        <f>IF($AL452="","",$H452-IF($P452="",0,$P452)-IF($Y452="",0,$Y452)-IF($AH452="",0,$AH452)-IF($AQ452="",0,$AQ452))</f>
        <v/>
      </c>
      <c r="AS452" s="117" t="str">
        <f t="shared" si="60"/>
        <v/>
      </c>
      <c r="AT452" s="96" t="str">
        <f t="shared" si="61"/>
        <v/>
      </c>
      <c r="AU452" s="96"/>
    </row>
    <row r="453" spans="1:47" ht="12.75" customHeight="1" x14ac:dyDescent="0.2">
      <c r="A453" s="96" t="str">
        <f>IFERROR(INDEX('2_Review &amp; Audit'!$F$6:$F$505,MATCH(ROW()-5,'2_Review &amp; Audit'!$AC$6:$AC$505,0)),"")</f>
        <v/>
      </c>
      <c r="B453" s="96" t="str">
        <f>IF($A453="","",INDEX('2_Review &amp; Audit'!$C$6:$C$505,MATCH(ROW()-5,'2_Review &amp; Audit'!$AC$6:$AC$505,0)))</f>
        <v/>
      </c>
      <c r="C453" s="96" t="str">
        <f>IF($A453="","",INDEX('2_Review &amp; Audit'!$D$6:$D$505,MATCH(ROW()-5,'2_Review &amp; Audit'!$AC$6:$AC$505,0)))</f>
        <v/>
      </c>
      <c r="D453" s="114" t="str">
        <f>IF($A453="","",INDEX('2_Review &amp; Audit'!$H$6:$H$505,MATCH(ROW()-5,'2_Review &amp; Audit'!$AC$6:$AC$505,0)))</f>
        <v/>
      </c>
      <c r="E453" s="108" t="str">
        <f>IF($A453="","",INDEX('2_Review &amp; Audit'!$M$6:$M$505,MATCH(ROW()-5,'2_Review &amp; Audit'!$AC$6:$AC$505,0)))</f>
        <v/>
      </c>
      <c r="F453" s="109" t="str">
        <f>IF($A453="","",IF(INDEX('2_Review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53" s="142" t="str">
        <f>IF(OR($A453="",$F453=0),"",ABS(INDEX('2_Review &amp; Audit'!$Q$6:$Q$505,MATCH(ROW()-5,'2_Review &amp; Audit'!$AC$6:$AC$505,0))/$F453))</f>
        <v/>
      </c>
      <c r="H453" s="142" t="str">
        <f>IF($A453="","",ABS(INDEX('2_Review &amp; Audit'!$Q$6:$Q$505,MATCH(ROW()-5,'2_Review &amp; Audit'!$AC$6:$AC$505,0))))</f>
        <v/>
      </c>
      <c r="I453" s="96" t="str">
        <f>IF($A453="","",INDEX('2_Review &amp; Audit'!$Y$6:$Y$505,MATCH(ROW()-5,'2_Review &amp; Audit'!$AC$6:$AC$505,0)))</f>
        <v/>
      </c>
      <c r="J453" s="110" t="str">
        <f>IF($A453="","",IFERROR(MATCH(ROW()-5,'2_Review &amp; Audit'!$AC$6:$AC$505,0)+5,""))</f>
        <v/>
      </c>
      <c r="K453" s="96" t="str" cm="1">
        <f t="array" ref="K453">IF($A453="","",IF($AU453&lt;&gt;"",IFERROR(MATCH($AU453,'2_Review &amp; Audit'!$H$6:$H$505,0)+5,""),IFERROR(MATCH(1,INDEX(('2_Review &amp; Audit'!$F$6:$F$505=$A453)*('2_Review &amp; Audit'!$I$6:$I$505&gt;=$E453-30)*('2_Review &amp; Audit'!$I$6:$I$505&lt;=$E453+30)*('2_Review &amp; Audit'!$R$6:$R$505&gt;0),0),0)+5,"")))</f>
        <v/>
      </c>
      <c r="L453" s="110" t="str" cm="1">
        <f t="array" ref="L453">IF($K453="","",INDEX('2_Review &amp; Audit'!$H:$H,$K453))</f>
        <v/>
      </c>
      <c r="M453" s="111" t="str">
        <f>IF($K453="","",INDEX('2_Review &amp; Audit'!$I:$I,$K453))</f>
        <v/>
      </c>
      <c r="N453" s="109" t="str" cm="1">
        <f t="array" ref="N453">IF($K453="","",MAX(0,INDEX('2_Review &amp; Audit'!$R:$R,$K453)-SUMIFS($O$7:O452,$K$7:K452,$K453)))</f>
        <v/>
      </c>
      <c r="O453" s="109" t="str">
        <f>IF(OR($K453="",$N453="",$F453=""),"",MIN($F453,$N453))</f>
        <v/>
      </c>
      <c r="P453" s="112" t="str">
        <f>IF($O453="","",$O453*$G453)</f>
        <v/>
      </c>
      <c r="Q453" s="112" t="str">
        <f>IF($M453="","",$H453-IF($P453="",0,$P453)-IF($Y453="",0,$Y453)-IF($AH453="",0,$AH453)-IF($AQ453="",0,$AQ453))</f>
        <v/>
      </c>
      <c r="R453" s="112" t="str">
        <f t="shared" si="57"/>
        <v/>
      </c>
      <c r="S453" s="96" t="str">
        <f>IF($M453="","",MAX(0,N($F453)-N($O453)))</f>
        <v/>
      </c>
      <c r="T453" s="96" t="str" cm="1">
        <f t="array" ref="T453">IF(OR($D453="",$S453="",N($S453)&lt;=0),"",IFERROR(MATCH(1,INDEX(('2_Review &amp; Audit'!$F$6:$F$505=$A453)*('2_Review &amp; Audit'!$I$6:$I$505&gt;=$E453-30)*('2_Review &amp; Audit'!$I$6:$I$505&lt;=$E453+30)*('2_Review &amp; Audit'!$R$6:$R$505&gt;0)*(ROW('2_Review &amp; Audit'!$R$6:$R$505)&gt;$K453),0),0)+5,""))</f>
        <v/>
      </c>
      <c r="U453" s="96" t="str" cm="1">
        <f t="array" ref="U453">IF($T453="","",INDEX('2_Review &amp; Audit'!$H:$H,$T453))</f>
        <v/>
      </c>
      <c r="V453" s="96" t="str">
        <f t="array" ref="V453">IF($T453="","",INDEX('2_Review &amp; Audit'!$I:$I,$T453))</f>
        <v/>
      </c>
      <c r="W453" s="96" t="str">
        <f t="array" ref="W453">IF($T453="","",MAX(0,INDEX('2_Review &amp; Audit'!$H:$H,$T453)-SUMIFS($X$7:X452,$T$7:T452,$T453)))</f>
        <v/>
      </c>
      <c r="X453" s="96" t="str">
        <f t="shared" si="54"/>
        <v/>
      </c>
      <c r="Y453" s="117" t="str">
        <f>IF($X453="","",$X453*$G453)</f>
        <v/>
      </c>
      <c r="Z453" s="117" t="str">
        <f>IF($T453="","",$H453-IF($P453="",0,$P453)-IF($Y453="",0,$Y453))</f>
        <v/>
      </c>
      <c r="AA453" s="117" t="str">
        <f t="shared" si="55"/>
        <v/>
      </c>
      <c r="AB453" s="96" t="str">
        <f t="shared" si="58"/>
        <v/>
      </c>
      <c r="AC453" s="96" t="str">
        <f>IF(OR($D453="",$AB453="",N($AB453)&lt;=0),"",IFERROR(MATCH(1,INDEX(('2_Review &amp; Audit'!$F$6:$F$505=$A453)*('2_Review &amp; Audit'!$I$6:$I$505&gt;=$E453-30)*('2_Review &amp; Audit'!$I$6:$I$505&lt;=$E453+30)*('2_Review &amp; Audit'!$R$6:$R$505&gt;0)*(ROW('2_Review &amp; Audit'!$R$6:$R$505)&gt;$T453),0),0)+5,""))</f>
        <v/>
      </c>
      <c r="AD453" s="96" t="str" cm="1">
        <f t="array" ref="AD453">IF($AC453="","",INDEX('2_Review &amp; Audit'!$H:$H,$AC453))</f>
        <v/>
      </c>
      <c r="AE453" s="96" t="str">
        <f>IF($AC453="","",INDEX('2_Review &amp; Audit'!$I:$I,$AC453))</f>
        <v/>
      </c>
      <c r="AF453" s="96" t="str">
        <f>IF($AC453="","",MAX(0,INDEX('2_Review &amp; Audit'!$H:$H,$AC453)-SUMIFS($AG$7:AG452,$AC$7:AC452,$AC453)))</f>
        <v/>
      </c>
      <c r="AG453" s="96" t="str">
        <f>IF(OR($D453="",$AB453="",$AF453=""),"",MIN($AB453,$AF453))</f>
        <v/>
      </c>
      <c r="AH453" s="117" t="str">
        <f>IF($AG453="","",$AG453*$G453)</f>
        <v/>
      </c>
      <c r="AI453" s="117" t="str">
        <f>IF($AC453="","",$H453-IF($P453="",0,$P453)-IF($Y453="",0,$Y453)-IF($AH453="",0,$AH453))</f>
        <v/>
      </c>
      <c r="AJ453" s="117" t="str">
        <f t="shared" si="56"/>
        <v/>
      </c>
      <c r="AK453" s="96" t="str">
        <f t="shared" si="59"/>
        <v/>
      </c>
      <c r="AL453" s="96" t="str" cm="1">
        <f t="array" ref="AL453">IF(OR($D453="",$AK453="",N($AK453)&lt;=0),"",IFERROR(MATCH(1,INDEX(('2_Review &amp; Audit'!$F$6:$F$505=$A453)*('2_Review &amp; Audit'!$I$6:$I$505&gt;=$E453-30)*('2_Review &amp; Audit'!$I$6:$I$505&lt;=$E453+30)*('2_Review &amp; Audit'!$R$6:$R$505&gt;0)*(ROW('2_Review &amp; Audit'!$R$6:$R$505)&gt;$AC453),0),0)+5,""))</f>
        <v/>
      </c>
      <c r="AM453" s="96" t="str">
        <f>IF($AL453="","",INDEX('2_Review &amp; Audit'!$H:$H,$AL453))</f>
        <v/>
      </c>
      <c r="AN453" s="108" t="str">
        <f>IF($AL453="","",INDEX('2_Review &amp; Audit'!$I:$I,$AL453))</f>
        <v/>
      </c>
      <c r="AO453" s="96" t="str">
        <f>IF($AL453="","",MAX(0,INDEX('2_Review &amp; Audit'!$H:$H,$AL453)-SUMIFS($AP$7:AP452,$AL$7:AL452,$AL453)))</f>
        <v/>
      </c>
      <c r="AP453" s="96" t="str">
        <f>IF(OR($D453="",$AK453="",$AO453=""),"",MIN($AK453,$AO453))</f>
        <v/>
      </c>
      <c r="AQ453" s="117" t="str">
        <f>IF($AP453="","",$AP453*$G453)</f>
        <v/>
      </c>
      <c r="AR453" s="117" t="str">
        <f>IF($AL453="","",$H453-IF($P453="",0,$P453)-IF($Y453="",0,$Y453)-IF($AH453="",0,$AH453)-IF($AQ453="",0,$AQ453))</f>
        <v/>
      </c>
      <c r="AS453" s="117" t="str">
        <f t="shared" si="60"/>
        <v/>
      </c>
      <c r="AT453" s="96" t="str">
        <f t="shared" si="61"/>
        <v/>
      </c>
      <c r="AU453" s="96"/>
    </row>
    <row r="454" spans="1:47" ht="12.75" customHeight="1" x14ac:dyDescent="0.2">
      <c r="A454" s="96" t="str">
        <f>IFERROR(INDEX('2_Review &amp; Audit'!$F$6:$F$505,MATCH(ROW()-5,'2_Review &amp; Audit'!$AC$6:$AC$505,0)),"")</f>
        <v/>
      </c>
      <c r="B454" s="96" t="str">
        <f>IF($A454="","",INDEX('2_Review &amp; Audit'!$C$6:$C$505,MATCH(ROW()-5,'2_Review &amp; Audit'!$AC$6:$AC$505,0)))</f>
        <v/>
      </c>
      <c r="C454" s="96" t="str">
        <f>IF($A454="","",INDEX('2_Review &amp; Audit'!$D$6:$D$505,MATCH(ROW()-5,'2_Review &amp; Audit'!$AC$6:$AC$505,0)))</f>
        <v/>
      </c>
      <c r="D454" s="114" t="str">
        <f>IF($A454="","",INDEX('2_Review &amp; Audit'!$H$6:$H$505,MATCH(ROW()-5,'2_Review &amp; Audit'!$AC$6:$AC$505,0)))</f>
        <v/>
      </c>
      <c r="E454" s="108" t="str">
        <f>IF($A454="","",INDEX('2_Review &amp; Audit'!$M$6:$M$505,MATCH(ROW()-5,'2_Review &amp; Audit'!$AC$6:$AC$505,0)))</f>
        <v/>
      </c>
      <c r="F454" s="109" t="str">
        <f>IF($A454="","",IF(INDEX('2_Review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54" s="142" t="str">
        <f>IF(OR($A454="",$F454=0),"",ABS(INDEX('2_Review &amp; Audit'!$Q$6:$Q$505,MATCH(ROW()-5,'2_Review &amp; Audit'!$AC$6:$AC$505,0))/$F454))</f>
        <v/>
      </c>
      <c r="H454" s="142" t="str">
        <f>IF($A454="","",ABS(INDEX('2_Review &amp; Audit'!$Q$6:$Q$505,MATCH(ROW()-5,'2_Review &amp; Audit'!$AC$6:$AC$505,0))))</f>
        <v/>
      </c>
      <c r="I454" s="96" t="str">
        <f>IF($A454="","",INDEX('2_Review &amp; Audit'!$Y$6:$Y$505,MATCH(ROW()-5,'2_Review &amp; Audit'!$AC$6:$AC$505,0)))</f>
        <v/>
      </c>
      <c r="J454" s="110" t="str">
        <f>IF($A454="","",IFERROR(MATCH(ROW()-5,'2_Review &amp; Audit'!$AC$6:$AC$505,0)+5,""))</f>
        <v/>
      </c>
      <c r="K454" s="96" t="str" cm="1">
        <f t="array" ref="K454">IF($A454="","",IF($AU454&lt;&gt;"",IFERROR(MATCH($AU454,'2_Review &amp; Audit'!$H$6:$H$505,0)+5,""),IFERROR(MATCH(1,INDEX(('2_Review &amp; Audit'!$F$6:$F$505=$A454)*('2_Review &amp; Audit'!$I$6:$I$505&gt;=$E454-30)*('2_Review &amp; Audit'!$I$6:$I$505&lt;=$E454+30)*('2_Review &amp; Audit'!$R$6:$R$505&gt;0),0),0)+5,"")))</f>
        <v/>
      </c>
      <c r="L454" s="110" t="str" cm="1">
        <f t="array" ref="L454">IF($K454="","",INDEX('2_Review &amp; Audit'!$H:$H,$K454))</f>
        <v/>
      </c>
      <c r="M454" s="111" t="str">
        <f>IF($K454="","",INDEX('2_Review &amp; Audit'!$I:$I,$K454))</f>
        <v/>
      </c>
      <c r="N454" s="109" t="str" cm="1">
        <f t="array" ref="N454">IF($K454="","",MAX(0,INDEX('2_Review &amp; Audit'!$R:$R,$K454)-SUMIFS($O$7:O453,$K$7:K453,$K454)))</f>
        <v/>
      </c>
      <c r="O454" s="109" t="str">
        <f>IF(OR($K454="",$N454="",$F454=""),"",MIN($F454,$N454))</f>
        <v/>
      </c>
      <c r="P454" s="112" t="str">
        <f>IF($O454="","",$O454*$G454)</f>
        <v/>
      </c>
      <c r="Q454" s="112" t="str">
        <f>IF($M454="","",$H454-IF($P454="",0,$P454)-IF($Y454="",0,$Y454)-IF($AH454="",0,$AH454)-IF($AQ454="",0,$AQ454))</f>
        <v/>
      </c>
      <c r="R454" s="112" t="str">
        <f t="shared" si="57"/>
        <v/>
      </c>
      <c r="S454" s="96" t="str">
        <f>IF($M454="","",MAX(0,N($F454)-N($O454)))</f>
        <v/>
      </c>
      <c r="T454" s="96" t="str" cm="1">
        <f t="array" ref="T454">IF(OR($D454="",$S454="",N($S454)&lt;=0),"",IFERROR(MATCH(1,INDEX(('2_Review &amp; Audit'!$F$6:$F$505=$A454)*('2_Review &amp; Audit'!$I$6:$I$505&gt;=$E454-30)*('2_Review &amp; Audit'!$I$6:$I$505&lt;=$E454+30)*('2_Review &amp; Audit'!$R$6:$R$505&gt;0)*(ROW('2_Review &amp; Audit'!$R$6:$R$505)&gt;$K454),0),0)+5,""))</f>
        <v/>
      </c>
      <c r="U454" s="96" t="str" cm="1">
        <f t="array" ref="U454">IF($T454="","",INDEX('2_Review &amp; Audit'!$H:$H,$T454))</f>
        <v/>
      </c>
      <c r="V454" s="96" t="str">
        <f t="array" ref="V454">IF($T454="","",INDEX('2_Review &amp; Audit'!$I:$I,$T454))</f>
        <v/>
      </c>
      <c r="W454" s="96" t="str">
        <f t="array" ref="W454">IF($T454="","",MAX(0,INDEX('2_Review &amp; Audit'!$H:$H,$T454)-SUMIFS($X$7:X453,$T$7:T453,$T454)))</f>
        <v/>
      </c>
      <c r="X454" s="96" t="str">
        <f t="shared" si="54"/>
        <v/>
      </c>
      <c r="Y454" s="117" t="str">
        <f>IF($X454="","",$X454*$G454)</f>
        <v/>
      </c>
      <c r="Z454" s="117" t="str">
        <f>IF($T454="","",$H454-IF($P454="",0,$P454)-IF($Y454="",0,$Y454))</f>
        <v/>
      </c>
      <c r="AA454" s="117" t="str">
        <f t="shared" si="55"/>
        <v/>
      </c>
      <c r="AB454" s="96" t="str">
        <f t="shared" si="58"/>
        <v/>
      </c>
      <c r="AC454" s="96" t="str">
        <f>IF(OR($D454="",$AB454="",N($AB454)&lt;=0),"",IFERROR(MATCH(1,INDEX(('2_Review &amp; Audit'!$F$6:$F$505=$A454)*('2_Review &amp; Audit'!$I$6:$I$505&gt;=$E454-30)*('2_Review &amp; Audit'!$I$6:$I$505&lt;=$E454+30)*('2_Review &amp; Audit'!$R$6:$R$505&gt;0)*(ROW('2_Review &amp; Audit'!$R$6:$R$505)&gt;$T454),0),0)+5,""))</f>
        <v/>
      </c>
      <c r="AD454" s="96" t="str" cm="1">
        <f t="array" ref="AD454">IF($AC454="","",INDEX('2_Review &amp; Audit'!$H:$H,$AC454))</f>
        <v/>
      </c>
      <c r="AE454" s="96" t="str">
        <f>IF($AC454="","",INDEX('2_Review &amp; Audit'!$I:$I,$AC454))</f>
        <v/>
      </c>
      <c r="AF454" s="96" t="str">
        <f>IF($AC454="","",MAX(0,INDEX('2_Review &amp; Audit'!$H:$H,$AC454)-SUMIFS($AG$7:AG453,$AC$7:AC453,$AC454)))</f>
        <v/>
      </c>
      <c r="AG454" s="96" t="str">
        <f>IF(OR($D454="",$AB454="",$AF454=""),"",MIN($AB454,$AF454))</f>
        <v/>
      </c>
      <c r="AH454" s="117" t="str">
        <f>IF($AG454="","",$AG454*$G454)</f>
        <v/>
      </c>
      <c r="AI454" s="117" t="str">
        <f>IF($AC454="","",$H454-IF($P454="",0,$P454)-IF($Y454="",0,$Y454)-IF($AH454="",0,$AH454))</f>
        <v/>
      </c>
      <c r="AJ454" s="117" t="str">
        <f t="shared" si="56"/>
        <v/>
      </c>
      <c r="AK454" s="96" t="str">
        <f t="shared" si="59"/>
        <v/>
      </c>
      <c r="AL454" s="96" t="str" cm="1">
        <f t="array" ref="AL454">IF(OR($D454="",$AK454="",N($AK454)&lt;=0),"",IFERROR(MATCH(1,INDEX(('2_Review &amp; Audit'!$F$6:$F$505=$A454)*('2_Review &amp; Audit'!$I$6:$I$505&gt;=$E454-30)*('2_Review &amp; Audit'!$I$6:$I$505&lt;=$E454+30)*('2_Review &amp; Audit'!$R$6:$R$505&gt;0)*(ROW('2_Review &amp; Audit'!$R$6:$R$505)&gt;$AC454),0),0)+5,""))</f>
        <v/>
      </c>
      <c r="AM454" s="96" t="str">
        <f>IF($AL454="","",INDEX('2_Review &amp; Audit'!$H:$H,$AL454))</f>
        <v/>
      </c>
      <c r="AN454" s="108" t="str">
        <f>IF($AL454="","",INDEX('2_Review &amp; Audit'!$I:$I,$AL454))</f>
        <v/>
      </c>
      <c r="AO454" s="96" t="str">
        <f>IF($AL454="","",MAX(0,INDEX('2_Review &amp; Audit'!$H:$H,$AL454)-SUMIFS($AP$7:AP453,$AL$7:AL453,$AL454)))</f>
        <v/>
      </c>
      <c r="AP454" s="96" t="str">
        <f>IF(OR($D454="",$AK454="",$AO454=""),"",MIN($AK454,$AO454))</f>
        <v/>
      </c>
      <c r="AQ454" s="117" t="str">
        <f>IF($AP454="","",$AP454*$G454)</f>
        <v/>
      </c>
      <c r="AR454" s="117" t="str">
        <f>IF($AL454="","",$H454-IF($P454="",0,$P454)-IF($Y454="",0,$Y454)-IF($AH454="",0,$AH454)-IF($AQ454="",0,$AQ454))</f>
        <v/>
      </c>
      <c r="AS454" s="117" t="str">
        <f t="shared" si="60"/>
        <v/>
      </c>
      <c r="AT454" s="96" t="str">
        <f t="shared" si="61"/>
        <v/>
      </c>
      <c r="AU454" s="96"/>
    </row>
    <row r="455" spans="1:47" ht="12.75" customHeight="1" x14ac:dyDescent="0.2">
      <c r="A455" s="96" t="str">
        <f>IFERROR(INDEX('2_Review &amp; Audit'!$F$6:$F$505,MATCH(ROW()-5,'2_Review &amp; Audit'!$AC$6:$AC$505,0)),"")</f>
        <v/>
      </c>
      <c r="B455" s="96" t="str">
        <f>IF($A455="","",INDEX('2_Review &amp; Audit'!$C$6:$C$505,MATCH(ROW()-5,'2_Review &amp; Audit'!$AC$6:$AC$505,0)))</f>
        <v/>
      </c>
      <c r="C455" s="96" t="str">
        <f>IF($A455="","",INDEX('2_Review &amp; Audit'!$D$6:$D$505,MATCH(ROW()-5,'2_Review &amp; Audit'!$AC$6:$AC$505,0)))</f>
        <v/>
      </c>
      <c r="D455" s="114" t="str">
        <f>IF($A455="","",INDEX('2_Review &amp; Audit'!$H$6:$H$505,MATCH(ROW()-5,'2_Review &amp; Audit'!$AC$6:$AC$505,0)))</f>
        <v/>
      </c>
      <c r="E455" s="108" t="str">
        <f>IF($A455="","",INDEX('2_Review &amp; Audit'!$M$6:$M$505,MATCH(ROW()-5,'2_Review &amp; Audit'!$AC$6:$AC$505,0)))</f>
        <v/>
      </c>
      <c r="F455" s="109" t="str">
        <f>IF($A455="","",IF(INDEX('2_Review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55" s="142" t="str">
        <f>IF(OR($A455="",$F455=0),"",ABS(INDEX('2_Review &amp; Audit'!$Q$6:$Q$505,MATCH(ROW()-5,'2_Review &amp; Audit'!$AC$6:$AC$505,0))/$F455))</f>
        <v/>
      </c>
      <c r="H455" s="142" t="str">
        <f>IF($A455="","",ABS(INDEX('2_Review &amp; Audit'!$Q$6:$Q$505,MATCH(ROW()-5,'2_Review &amp; Audit'!$AC$6:$AC$505,0))))</f>
        <v/>
      </c>
      <c r="I455" s="96" t="str">
        <f>IF($A455="","",INDEX('2_Review &amp; Audit'!$Y$6:$Y$505,MATCH(ROW()-5,'2_Review &amp; Audit'!$AC$6:$AC$505,0)))</f>
        <v/>
      </c>
      <c r="J455" s="110" t="str">
        <f>IF($A455="","",IFERROR(MATCH(ROW()-5,'2_Review &amp; Audit'!$AC$6:$AC$505,0)+5,""))</f>
        <v/>
      </c>
      <c r="K455" s="96" t="str" cm="1">
        <f t="array" ref="K455">IF($A455="","",IF($AU455&lt;&gt;"",IFERROR(MATCH($AU455,'2_Review &amp; Audit'!$H$6:$H$505,0)+5,""),IFERROR(MATCH(1,INDEX(('2_Review &amp; Audit'!$F$6:$F$505=$A455)*('2_Review &amp; Audit'!$I$6:$I$505&gt;=$E455-30)*('2_Review &amp; Audit'!$I$6:$I$505&lt;=$E455+30)*('2_Review &amp; Audit'!$R$6:$R$505&gt;0),0),0)+5,"")))</f>
        <v/>
      </c>
      <c r="L455" s="110" t="str" cm="1">
        <f t="array" ref="L455">IF($K455="","",INDEX('2_Review &amp; Audit'!$H:$H,$K455))</f>
        <v/>
      </c>
      <c r="M455" s="111" t="str">
        <f>IF($K455="","",INDEX('2_Review &amp; Audit'!$I:$I,$K455))</f>
        <v/>
      </c>
      <c r="N455" s="109" t="str" cm="1">
        <f t="array" ref="N455">IF($K455="","",MAX(0,INDEX('2_Review &amp; Audit'!$R:$R,$K455)-SUMIFS($O$7:O454,$K$7:K454,$K455)))</f>
        <v/>
      </c>
      <c r="O455" s="109" t="str">
        <f>IF(OR($K455="",$N455="",$F455=""),"",MIN($F455,$N455))</f>
        <v/>
      </c>
      <c r="P455" s="112" t="str">
        <f>IF($O455="","",$O455*$G455)</f>
        <v/>
      </c>
      <c r="Q455" s="112" t="str">
        <f>IF($M455="","",$H455-IF($P455="",0,$P455)-IF($Y455="",0,$Y455)-IF($AH455="",0,$AH455)-IF($AQ455="",0,$AQ455))</f>
        <v/>
      </c>
      <c r="R455" s="112" t="str">
        <f t="shared" si="57"/>
        <v/>
      </c>
      <c r="S455" s="96" t="str">
        <f>IF($M455="","",MAX(0,N($F455)-N($O455)))</f>
        <v/>
      </c>
      <c r="T455" s="96" t="str" cm="1">
        <f t="array" ref="T455">IF(OR($D455="",$S455="",N($S455)&lt;=0),"",IFERROR(MATCH(1,INDEX(('2_Review &amp; Audit'!$F$6:$F$505=$A455)*('2_Review &amp; Audit'!$I$6:$I$505&gt;=$E455-30)*('2_Review &amp; Audit'!$I$6:$I$505&lt;=$E455+30)*('2_Review &amp; Audit'!$R$6:$R$505&gt;0)*(ROW('2_Review &amp; Audit'!$R$6:$R$505)&gt;$K455),0),0)+5,""))</f>
        <v/>
      </c>
      <c r="U455" s="96" t="str" cm="1">
        <f t="array" ref="U455">IF($T455="","",INDEX('2_Review &amp; Audit'!$H:$H,$T455))</f>
        <v/>
      </c>
      <c r="V455" s="96" t="str">
        <f t="array" ref="V455">IF($T455="","",INDEX('2_Review &amp; Audit'!$I:$I,$T455))</f>
        <v/>
      </c>
      <c r="W455" s="96" t="str">
        <f t="array" ref="W455">IF($T455="","",MAX(0,INDEX('2_Review &amp; Audit'!$H:$H,$T455)-SUMIFS($X$7:X454,$T$7:T454,$T455)))</f>
        <v/>
      </c>
      <c r="X455" s="96" t="str">
        <f t="shared" ref="X455:X500" si="62">IF(OR($T455="",$W455="",$S455=""),"",MIN($S455,$W455))</f>
        <v/>
      </c>
      <c r="Y455" s="117" t="str">
        <f>IF($X455="","",$X455*$G455)</f>
        <v/>
      </c>
      <c r="Z455" s="117" t="str">
        <f>IF($T455="","",$H455-IF($P455="",0,$P455)-IF($Y455="",0,$Y455))</f>
        <v/>
      </c>
      <c r="AA455" s="117" t="str">
        <f t="shared" ref="AA455:AA500" si="63">IF($Y455="","",$Y455)</f>
        <v/>
      </c>
      <c r="AB455" s="96" t="str">
        <f t="shared" si="58"/>
        <v/>
      </c>
      <c r="AC455" s="96" t="str">
        <f>IF(OR($D455="",$AB455="",N($AB455)&lt;=0),"",IFERROR(MATCH(1,INDEX(('2_Review &amp; Audit'!$F$6:$F$505=$A455)*('2_Review &amp; Audit'!$I$6:$I$505&gt;=$E455-30)*('2_Review &amp; Audit'!$I$6:$I$505&lt;=$E455+30)*('2_Review &amp; Audit'!$R$6:$R$505&gt;0)*(ROW('2_Review &amp; Audit'!$R$6:$R$505)&gt;$T455),0),0)+5,""))</f>
        <v/>
      </c>
      <c r="AD455" s="96" t="str" cm="1">
        <f t="array" ref="AD455">IF($AC455="","",INDEX('2_Review &amp; Audit'!$H:$H,$AC455))</f>
        <v/>
      </c>
      <c r="AE455" s="96" t="str">
        <f>IF($AC455="","",INDEX('2_Review &amp; Audit'!$I:$I,$AC455))</f>
        <v/>
      </c>
      <c r="AF455" s="96" t="str">
        <f>IF($AC455="","",MAX(0,INDEX('2_Review &amp; Audit'!$H:$H,$AC455)-SUMIFS($AG$7:AG454,$AC$7:AC454,$AC455)))</f>
        <v/>
      </c>
      <c r="AG455" s="96" t="str">
        <f>IF(OR($D455="",$AB455="",$AF455=""),"",MIN($AB455,$AF455))</f>
        <v/>
      </c>
      <c r="AH455" s="117" t="str">
        <f>IF($AG455="","",$AG455*$G455)</f>
        <v/>
      </c>
      <c r="AI455" s="117" t="str">
        <f>IF($AC455="","",$H455-IF($P455="",0,$P455)-IF($Y455="",0,$Y455)-IF($AH455="",0,$AH455))</f>
        <v/>
      </c>
      <c r="AJ455" s="117" t="str">
        <f t="shared" ref="AJ455:AJ500" si="64">IF($AH455="","",$AH455)</f>
        <v/>
      </c>
      <c r="AK455" s="96" t="str">
        <f t="shared" si="59"/>
        <v/>
      </c>
      <c r="AL455" s="96" t="str" cm="1">
        <f t="array" ref="AL455">IF(OR($D455="",$AK455="",N($AK455)&lt;=0),"",IFERROR(MATCH(1,INDEX(('2_Review &amp; Audit'!$F$6:$F$505=$A455)*('2_Review &amp; Audit'!$I$6:$I$505&gt;=$E455-30)*('2_Review &amp; Audit'!$I$6:$I$505&lt;=$E455+30)*('2_Review &amp; Audit'!$R$6:$R$505&gt;0)*(ROW('2_Review &amp; Audit'!$R$6:$R$505)&gt;$AC455),0),0)+5,""))</f>
        <v/>
      </c>
      <c r="AM455" s="96" t="str">
        <f>IF($AL455="","",INDEX('2_Review &amp; Audit'!$H:$H,$AL455))</f>
        <v/>
      </c>
      <c r="AN455" s="108" t="str">
        <f>IF($AL455="","",INDEX('2_Review &amp; Audit'!$I:$I,$AL455))</f>
        <v/>
      </c>
      <c r="AO455" s="96" t="str">
        <f>IF($AL455="","",MAX(0,INDEX('2_Review &amp; Audit'!$H:$H,$AL455)-SUMIFS($AP$7:AP454,$AL$7:AL454,$AL455)))</f>
        <v/>
      </c>
      <c r="AP455" s="96" t="str">
        <f>IF(OR($D455="",$AK455="",$AO455=""),"",MIN($AK455,$AO455))</f>
        <v/>
      </c>
      <c r="AQ455" s="117" t="str">
        <f>IF($AP455="","",$AP455*$G455)</f>
        <v/>
      </c>
      <c r="AR455" s="117" t="str">
        <f>IF($AL455="","",$H455-IF($P455="",0,$P455)-IF($Y455="",0,$Y455)-IF($AH455="",0,$AH455)-IF($AQ455="",0,$AQ455))</f>
        <v/>
      </c>
      <c r="AS455" s="117" t="str">
        <f t="shared" si="60"/>
        <v/>
      </c>
      <c r="AT455" s="96" t="str">
        <f t="shared" si="61"/>
        <v/>
      </c>
      <c r="AU455" s="96"/>
    </row>
    <row r="456" spans="1:47" ht="12.75" customHeight="1" x14ac:dyDescent="0.2">
      <c r="A456" s="96" t="str">
        <f>IFERROR(INDEX('2_Review &amp; Audit'!$F$6:$F$505,MATCH(ROW()-5,'2_Review &amp; Audit'!$AC$6:$AC$505,0)),"")</f>
        <v/>
      </c>
      <c r="B456" s="96" t="str">
        <f>IF($A456="","",INDEX('2_Review &amp; Audit'!$C$6:$C$505,MATCH(ROW()-5,'2_Review &amp; Audit'!$AC$6:$AC$505,0)))</f>
        <v/>
      </c>
      <c r="C456" s="96" t="str">
        <f>IF($A456="","",INDEX('2_Review &amp; Audit'!$D$6:$D$505,MATCH(ROW()-5,'2_Review &amp; Audit'!$AC$6:$AC$505,0)))</f>
        <v/>
      </c>
      <c r="D456" s="114" t="str">
        <f>IF($A456="","",INDEX('2_Review &amp; Audit'!$H$6:$H$505,MATCH(ROW()-5,'2_Review &amp; Audit'!$AC$6:$AC$505,0)))</f>
        <v/>
      </c>
      <c r="E456" s="108" t="str">
        <f>IF($A456="","",INDEX('2_Review &amp; Audit'!$M$6:$M$505,MATCH(ROW()-5,'2_Review &amp; Audit'!$AC$6:$AC$505,0)))</f>
        <v/>
      </c>
      <c r="F456" s="109" t="str">
        <f>IF($A456="","",IF(INDEX('2_Review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56" s="142" t="str">
        <f>IF(OR($A456="",$F456=0),"",ABS(INDEX('2_Review &amp; Audit'!$Q$6:$Q$505,MATCH(ROW()-5,'2_Review &amp; Audit'!$AC$6:$AC$505,0))/$F456))</f>
        <v/>
      </c>
      <c r="H456" s="142" t="str">
        <f>IF($A456="","",ABS(INDEX('2_Review &amp; Audit'!$Q$6:$Q$505,MATCH(ROW()-5,'2_Review &amp; Audit'!$AC$6:$AC$505,0))))</f>
        <v/>
      </c>
      <c r="I456" s="96" t="str">
        <f>IF($A456="","",INDEX('2_Review &amp; Audit'!$Y$6:$Y$505,MATCH(ROW()-5,'2_Review &amp; Audit'!$AC$6:$AC$505,0)))</f>
        <v/>
      </c>
      <c r="J456" s="110" t="str">
        <f>IF($A456="","",IFERROR(MATCH(ROW()-5,'2_Review &amp; Audit'!$AC$6:$AC$505,0)+5,""))</f>
        <v/>
      </c>
      <c r="K456" s="96" t="str" cm="1">
        <f t="array" ref="K456">IF($A456="","",IF($AU456&lt;&gt;"",IFERROR(MATCH($AU456,'2_Review &amp; Audit'!$H$6:$H$505,0)+5,""),IFERROR(MATCH(1,INDEX(('2_Review &amp; Audit'!$F$6:$F$505=$A456)*('2_Review &amp; Audit'!$I$6:$I$505&gt;=$E456-30)*('2_Review &amp; Audit'!$I$6:$I$505&lt;=$E456+30)*('2_Review &amp; Audit'!$R$6:$R$505&gt;0),0),0)+5,"")))</f>
        <v/>
      </c>
      <c r="L456" s="110" t="str" cm="1">
        <f t="array" ref="L456">IF($K456="","",INDEX('2_Review &amp; Audit'!$H:$H,$K456))</f>
        <v/>
      </c>
      <c r="M456" s="111" t="str">
        <f>IF($K456="","",INDEX('2_Review &amp; Audit'!$I:$I,$K456))</f>
        <v/>
      </c>
      <c r="N456" s="109" t="str" cm="1">
        <f t="array" ref="N456">IF($K456="","",MAX(0,INDEX('2_Review &amp; Audit'!$R:$R,$K456)-SUMIFS($O$7:O455,$K$7:K455,$K456)))</f>
        <v/>
      </c>
      <c r="O456" s="109" t="str">
        <f>IF(OR($K456="",$N456="",$F456=""),"",MIN($F456,$N456))</f>
        <v/>
      </c>
      <c r="P456" s="112" t="str">
        <f>IF($O456="","",$O456*$G456)</f>
        <v/>
      </c>
      <c r="Q456" s="112" t="str">
        <f>IF($M456="","",$H456-IF($P456="",0,$P456)-IF($Y456="",0,$Y456)-IF($AH456="",0,$AH456)-IF($AQ456="",0,$AQ456))</f>
        <v/>
      </c>
      <c r="R456" s="112" t="str">
        <f t="shared" ref="R456:R500" si="65">IF($M456="","",IF($P456="",0,$P456))</f>
        <v/>
      </c>
      <c r="S456" s="96" t="str">
        <f>IF($M456="","",MAX(0,N($F456)-N($O456)))</f>
        <v/>
      </c>
      <c r="T456" s="96" t="str" cm="1">
        <f t="array" ref="T456">IF(OR($D456="",$S456="",N($S456)&lt;=0),"",IFERROR(MATCH(1,INDEX(('2_Review &amp; Audit'!$F$6:$F$505=$A456)*('2_Review &amp; Audit'!$I$6:$I$505&gt;=$E456-30)*('2_Review &amp; Audit'!$I$6:$I$505&lt;=$E456+30)*('2_Review &amp; Audit'!$R$6:$R$505&gt;0)*(ROW('2_Review &amp; Audit'!$R$6:$R$505)&gt;$K456),0),0)+5,""))</f>
        <v/>
      </c>
      <c r="U456" s="96" t="str" cm="1">
        <f t="array" ref="U456">IF($T456="","",INDEX('2_Review &amp; Audit'!$H:$H,$T456))</f>
        <v/>
      </c>
      <c r="V456" s="96" t="str">
        <f t="array" ref="V456">IF($T456="","",INDEX('2_Review &amp; Audit'!$I:$I,$T456))</f>
        <v/>
      </c>
      <c r="W456" s="96" t="str">
        <f t="array" ref="W456">IF($T456="","",MAX(0,INDEX('2_Review &amp; Audit'!$H:$H,$T456)-SUMIFS($X$7:X455,$T$7:T455,$T456)))</f>
        <v/>
      </c>
      <c r="X456" s="96" t="str">
        <f t="shared" si="62"/>
        <v/>
      </c>
      <c r="Y456" s="117" t="str">
        <f>IF($X456="","",$X456*$G456)</f>
        <v/>
      </c>
      <c r="Z456" s="117" t="str">
        <f>IF($T456="","",$H456-IF($P456="",0,$P456)-IF($Y456="",0,$Y456))</f>
        <v/>
      </c>
      <c r="AA456" s="117" t="str">
        <f t="shared" si="63"/>
        <v/>
      </c>
      <c r="AB456" s="96" t="str">
        <f t="shared" ref="AB456:AB500" si="66">IF($T456="","",MAX(0,N($S456)-N($X456)))</f>
        <v/>
      </c>
      <c r="AC456" s="96" t="str">
        <f>IF(OR($D456="",$AB456="",N($AB456)&lt;=0),"",IFERROR(MATCH(1,INDEX(('2_Review &amp; Audit'!$F$6:$F$505=$A456)*('2_Review &amp; Audit'!$I$6:$I$505&gt;=$E456-30)*('2_Review &amp; Audit'!$I$6:$I$505&lt;=$E456+30)*('2_Review &amp; Audit'!$R$6:$R$505&gt;0)*(ROW('2_Review &amp; Audit'!$R$6:$R$505)&gt;$T456),0),0)+5,""))</f>
        <v/>
      </c>
      <c r="AD456" s="96" t="str" cm="1">
        <f t="array" ref="AD456">IF($AC456="","",INDEX('2_Review &amp; Audit'!$H:$H,$AC456))</f>
        <v/>
      </c>
      <c r="AE456" s="96" t="str">
        <f>IF($AC456="","",INDEX('2_Review &amp; Audit'!$I:$I,$AC456))</f>
        <v/>
      </c>
      <c r="AF456" s="96" t="str">
        <f>IF($AC456="","",MAX(0,INDEX('2_Review &amp; Audit'!$H:$H,$AC456)-SUMIFS($AG$7:AG455,$AC$7:AC455,$AC456)))</f>
        <v/>
      </c>
      <c r="AG456" s="96" t="str">
        <f>IF(OR($D456="",$AB456="",$AF456=""),"",MIN($AB456,$AF456))</f>
        <v/>
      </c>
      <c r="AH456" s="117" t="str">
        <f>IF($AG456="","",$AG456*$G456)</f>
        <v/>
      </c>
      <c r="AI456" s="117" t="str">
        <f>IF($AC456="","",$H456-IF($P456="",0,$P456)-IF($Y456="",0,$Y456)-IF($AH456="",0,$AH456))</f>
        <v/>
      </c>
      <c r="AJ456" s="117" t="str">
        <f t="shared" si="64"/>
        <v/>
      </c>
      <c r="AK456" s="96" t="str">
        <f t="shared" ref="AK456:AK500" si="67">IF($AC456="","",MAX(0,N($AB456)-N($AG456)))</f>
        <v/>
      </c>
      <c r="AL456" s="96" t="str" cm="1">
        <f t="array" ref="AL456">IF(OR($D456="",$AK456="",N($AK456)&lt;=0),"",IFERROR(MATCH(1,INDEX(('2_Review &amp; Audit'!$F$6:$F$505=$A456)*('2_Review &amp; Audit'!$I$6:$I$505&gt;=$E456-30)*('2_Review &amp; Audit'!$I$6:$I$505&lt;=$E456+30)*('2_Review &amp; Audit'!$R$6:$R$505&gt;0)*(ROW('2_Review &amp; Audit'!$R$6:$R$505)&gt;$AC456),0),0)+5,""))</f>
        <v/>
      </c>
      <c r="AM456" s="96" t="str">
        <f>IF($AL456="","",INDEX('2_Review &amp; Audit'!$H:$H,$AL456))</f>
        <v/>
      </c>
      <c r="AN456" s="108" t="str">
        <f>IF($AL456="","",INDEX('2_Review &amp; Audit'!$I:$I,$AL456))</f>
        <v/>
      </c>
      <c r="AO456" s="96" t="str">
        <f>IF($AL456="","",MAX(0,INDEX('2_Review &amp; Audit'!$H:$H,$AL456)-SUMIFS($AP$7:AP455,$AL$7:AL455,$AL456)))</f>
        <v/>
      </c>
      <c r="AP456" s="96" t="str">
        <f>IF(OR($D456="",$AK456="",$AO456=""),"",MIN($AK456,$AO456))</f>
        <v/>
      </c>
      <c r="AQ456" s="117" t="str">
        <f>IF($AP456="","",$AP456*$G456)</f>
        <v/>
      </c>
      <c r="AR456" s="117" t="str">
        <f>IF($AL456="","",$H456-IF($P456="",0,$P456)-IF($Y456="",0,$Y456)-IF($AH456="",0,$AH456)-IF($AQ456="",0,$AQ456))</f>
        <v/>
      </c>
      <c r="AS456" s="117" t="str">
        <f t="shared" ref="AS456:AS500" si="68">IF($AQ456="","",$AQ456)</f>
        <v/>
      </c>
      <c r="AT456" s="96" t="str">
        <f t="shared" ref="AT456:AT500" si="69">IF($AL456="","",IF(ABS(N($AK456)-N($AP456))&lt;0.000001,0,MAX(0,N($AK456)-N($AP456))))</f>
        <v/>
      </c>
      <c r="AU456" s="96"/>
    </row>
    <row r="457" spans="1:47" ht="12.75" customHeight="1" x14ac:dyDescent="0.2">
      <c r="A457" s="96" t="str">
        <f>IFERROR(INDEX('2_Review &amp; Audit'!$F$6:$F$505,MATCH(ROW()-5,'2_Review &amp; Audit'!$AC$6:$AC$505,0)),"")</f>
        <v/>
      </c>
      <c r="B457" s="96" t="str">
        <f>IF($A457="","",INDEX('2_Review &amp; Audit'!$C$6:$C$505,MATCH(ROW()-5,'2_Review &amp; Audit'!$AC$6:$AC$505,0)))</f>
        <v/>
      </c>
      <c r="C457" s="96" t="str">
        <f>IF($A457="","",INDEX('2_Review &amp; Audit'!$D$6:$D$505,MATCH(ROW()-5,'2_Review &amp; Audit'!$AC$6:$AC$505,0)))</f>
        <v/>
      </c>
      <c r="D457" s="114" t="str">
        <f>IF($A457="","",INDEX('2_Review &amp; Audit'!$H$6:$H$505,MATCH(ROW()-5,'2_Review &amp; Audit'!$AC$6:$AC$505,0)))</f>
        <v/>
      </c>
      <c r="E457" s="108" t="str">
        <f>IF($A457="","",INDEX('2_Review &amp; Audit'!$M$6:$M$505,MATCH(ROW()-5,'2_Review &amp; Audit'!$AC$6:$AC$505,0)))</f>
        <v/>
      </c>
      <c r="F457" s="109" t="str">
        <f>IF($A457="","",IF(INDEX('2_Review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57" s="142" t="str">
        <f>IF(OR($A457="",$F457=0),"",ABS(INDEX('2_Review &amp; Audit'!$Q$6:$Q$505,MATCH(ROW()-5,'2_Review &amp; Audit'!$AC$6:$AC$505,0))/$F457))</f>
        <v/>
      </c>
      <c r="H457" s="142" t="str">
        <f>IF($A457="","",ABS(INDEX('2_Review &amp; Audit'!$Q$6:$Q$505,MATCH(ROW()-5,'2_Review &amp; Audit'!$AC$6:$AC$505,0))))</f>
        <v/>
      </c>
      <c r="I457" s="96" t="str">
        <f>IF($A457="","",INDEX('2_Review &amp; Audit'!$Y$6:$Y$505,MATCH(ROW()-5,'2_Review &amp; Audit'!$AC$6:$AC$505,0)))</f>
        <v/>
      </c>
      <c r="J457" s="110" t="str">
        <f>IF($A457="","",IFERROR(MATCH(ROW()-5,'2_Review &amp; Audit'!$AC$6:$AC$505,0)+5,""))</f>
        <v/>
      </c>
      <c r="K457" s="96" t="str" cm="1">
        <f t="array" ref="K457">IF($A457="","",IF($AU457&lt;&gt;"",IFERROR(MATCH($AU457,'2_Review &amp; Audit'!$H$6:$H$505,0)+5,""),IFERROR(MATCH(1,INDEX(('2_Review &amp; Audit'!$F$6:$F$505=$A457)*('2_Review &amp; Audit'!$I$6:$I$505&gt;=$E457-30)*('2_Review &amp; Audit'!$I$6:$I$505&lt;=$E457+30)*('2_Review &amp; Audit'!$R$6:$R$505&gt;0),0),0)+5,"")))</f>
        <v/>
      </c>
      <c r="L457" s="110" t="str" cm="1">
        <f t="array" ref="L457">IF($K457="","",INDEX('2_Review &amp; Audit'!$H:$H,$K457))</f>
        <v/>
      </c>
      <c r="M457" s="111" t="str">
        <f>IF($K457="","",INDEX('2_Review &amp; Audit'!$I:$I,$K457))</f>
        <v/>
      </c>
      <c r="N457" s="109" t="str" cm="1">
        <f t="array" ref="N457">IF($K457="","",MAX(0,INDEX('2_Review &amp; Audit'!$R:$R,$K457)-SUMIFS($O$7:O456,$K$7:K456,$K457)))</f>
        <v/>
      </c>
      <c r="O457" s="109" t="str">
        <f>IF(OR($K457="",$N457="",$F457=""),"",MIN($F457,$N457))</f>
        <v/>
      </c>
      <c r="P457" s="112" t="str">
        <f>IF($O457="","",$O457*$G457)</f>
        <v/>
      </c>
      <c r="Q457" s="112" t="str">
        <f>IF($M457="","",$H457-IF($P457="",0,$P457)-IF($Y457="",0,$Y457)-IF($AH457="",0,$AH457)-IF($AQ457="",0,$AQ457))</f>
        <v/>
      </c>
      <c r="R457" s="112" t="str">
        <f t="shared" si="65"/>
        <v/>
      </c>
      <c r="S457" s="96" t="str">
        <f>IF($M457="","",MAX(0,N($F457)-N($O457)))</f>
        <v/>
      </c>
      <c r="T457" s="96" t="str" cm="1">
        <f t="array" ref="T457">IF(OR($D457="",$S457="",N($S457)&lt;=0),"",IFERROR(MATCH(1,INDEX(('2_Review &amp; Audit'!$F$6:$F$505=$A457)*('2_Review &amp; Audit'!$I$6:$I$505&gt;=$E457-30)*('2_Review &amp; Audit'!$I$6:$I$505&lt;=$E457+30)*('2_Review &amp; Audit'!$R$6:$R$505&gt;0)*(ROW('2_Review &amp; Audit'!$R$6:$R$505)&gt;$K457),0),0)+5,""))</f>
        <v/>
      </c>
      <c r="U457" s="96" t="str" cm="1">
        <f t="array" ref="U457">IF($T457="","",INDEX('2_Review &amp; Audit'!$H:$H,$T457))</f>
        <v/>
      </c>
      <c r="V457" s="96" t="str">
        <f t="array" ref="V457">IF($T457="","",INDEX('2_Review &amp; Audit'!$I:$I,$T457))</f>
        <v/>
      </c>
      <c r="W457" s="96" t="str">
        <f t="array" ref="W457">IF($T457="","",MAX(0,INDEX('2_Review &amp; Audit'!$H:$H,$T457)-SUMIFS($X$7:X456,$T$7:T456,$T457)))</f>
        <v/>
      </c>
      <c r="X457" s="96" t="str">
        <f t="shared" si="62"/>
        <v/>
      </c>
      <c r="Y457" s="117" t="str">
        <f>IF($X457="","",$X457*$G457)</f>
        <v/>
      </c>
      <c r="Z457" s="117" t="str">
        <f>IF($T457="","",$H457-IF($P457="",0,$P457)-IF($Y457="",0,$Y457))</f>
        <v/>
      </c>
      <c r="AA457" s="117" t="str">
        <f t="shared" si="63"/>
        <v/>
      </c>
      <c r="AB457" s="96" t="str">
        <f t="shared" si="66"/>
        <v/>
      </c>
      <c r="AC457" s="96" t="str">
        <f>IF(OR($D457="",$AB457="",N($AB457)&lt;=0),"",IFERROR(MATCH(1,INDEX(('2_Review &amp; Audit'!$F$6:$F$505=$A457)*('2_Review &amp; Audit'!$I$6:$I$505&gt;=$E457-30)*('2_Review &amp; Audit'!$I$6:$I$505&lt;=$E457+30)*('2_Review &amp; Audit'!$R$6:$R$505&gt;0)*(ROW('2_Review &amp; Audit'!$R$6:$R$505)&gt;$T457),0),0)+5,""))</f>
        <v/>
      </c>
      <c r="AD457" s="96" t="str" cm="1">
        <f t="array" ref="AD457">IF($AC457="","",INDEX('2_Review &amp; Audit'!$H:$H,$AC457))</f>
        <v/>
      </c>
      <c r="AE457" s="96" t="str">
        <f>IF($AC457="","",INDEX('2_Review &amp; Audit'!$I:$I,$AC457))</f>
        <v/>
      </c>
      <c r="AF457" s="96" t="str">
        <f>IF($AC457="","",MAX(0,INDEX('2_Review &amp; Audit'!$H:$H,$AC457)-SUMIFS($AG$7:AG456,$AC$7:AC456,$AC457)))</f>
        <v/>
      </c>
      <c r="AG457" s="96" t="str">
        <f>IF(OR($D457="",$AB457="",$AF457=""),"",MIN($AB457,$AF457))</f>
        <v/>
      </c>
      <c r="AH457" s="117" t="str">
        <f>IF($AG457="","",$AG457*$G457)</f>
        <v/>
      </c>
      <c r="AI457" s="117" t="str">
        <f>IF($AC457="","",$H457-IF($P457="",0,$P457)-IF($Y457="",0,$Y457)-IF($AH457="",0,$AH457))</f>
        <v/>
      </c>
      <c r="AJ457" s="117" t="str">
        <f t="shared" si="64"/>
        <v/>
      </c>
      <c r="AK457" s="96" t="str">
        <f t="shared" si="67"/>
        <v/>
      </c>
      <c r="AL457" s="96" t="str" cm="1">
        <f t="array" ref="AL457">IF(OR($D457="",$AK457="",N($AK457)&lt;=0),"",IFERROR(MATCH(1,INDEX(('2_Review &amp; Audit'!$F$6:$F$505=$A457)*('2_Review &amp; Audit'!$I$6:$I$505&gt;=$E457-30)*('2_Review &amp; Audit'!$I$6:$I$505&lt;=$E457+30)*('2_Review &amp; Audit'!$R$6:$R$505&gt;0)*(ROW('2_Review &amp; Audit'!$R$6:$R$505)&gt;$AC457),0),0)+5,""))</f>
        <v/>
      </c>
      <c r="AM457" s="96" t="str">
        <f>IF($AL457="","",INDEX('2_Review &amp; Audit'!$H:$H,$AL457))</f>
        <v/>
      </c>
      <c r="AN457" s="108" t="str">
        <f>IF($AL457="","",INDEX('2_Review &amp; Audit'!$I:$I,$AL457))</f>
        <v/>
      </c>
      <c r="AO457" s="96" t="str">
        <f>IF($AL457="","",MAX(0,INDEX('2_Review &amp; Audit'!$H:$H,$AL457)-SUMIFS($AP$7:AP456,$AL$7:AL456,$AL457)))</f>
        <v/>
      </c>
      <c r="AP457" s="96" t="str">
        <f>IF(OR($D457="",$AK457="",$AO457=""),"",MIN($AK457,$AO457))</f>
        <v/>
      </c>
      <c r="AQ457" s="117" t="str">
        <f>IF($AP457="","",$AP457*$G457)</f>
        <v/>
      </c>
      <c r="AR457" s="117" t="str">
        <f>IF($AL457="","",$H457-IF($P457="",0,$P457)-IF($Y457="",0,$Y457)-IF($AH457="",0,$AH457)-IF($AQ457="",0,$AQ457))</f>
        <v/>
      </c>
      <c r="AS457" s="117" t="str">
        <f t="shared" si="68"/>
        <v/>
      </c>
      <c r="AT457" s="96" t="str">
        <f t="shared" si="69"/>
        <v/>
      </c>
      <c r="AU457" s="96"/>
    </row>
    <row r="458" spans="1:47" ht="12.75" customHeight="1" x14ac:dyDescent="0.2">
      <c r="A458" s="96" t="str">
        <f>IFERROR(INDEX('2_Review &amp; Audit'!$F$6:$F$505,MATCH(ROW()-5,'2_Review &amp; Audit'!$AC$6:$AC$505,0)),"")</f>
        <v/>
      </c>
      <c r="B458" s="96" t="str">
        <f>IF($A458="","",INDEX('2_Review &amp; Audit'!$C$6:$C$505,MATCH(ROW()-5,'2_Review &amp; Audit'!$AC$6:$AC$505,0)))</f>
        <v/>
      </c>
      <c r="C458" s="96" t="str">
        <f>IF($A458="","",INDEX('2_Review &amp; Audit'!$D$6:$D$505,MATCH(ROW()-5,'2_Review &amp; Audit'!$AC$6:$AC$505,0)))</f>
        <v/>
      </c>
      <c r="D458" s="114" t="str">
        <f>IF($A458="","",INDEX('2_Review &amp; Audit'!$H$6:$H$505,MATCH(ROW()-5,'2_Review &amp; Audit'!$AC$6:$AC$505,0)))</f>
        <v/>
      </c>
      <c r="E458" s="108" t="str">
        <f>IF($A458="","",INDEX('2_Review &amp; Audit'!$M$6:$M$505,MATCH(ROW()-5,'2_Review &amp; Audit'!$AC$6:$AC$505,0)))</f>
        <v/>
      </c>
      <c r="F458" s="109" t="str">
        <f>IF($A458="","",IF(INDEX('2_Review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58" s="142" t="str">
        <f>IF(OR($A458="",$F458=0),"",ABS(INDEX('2_Review &amp; Audit'!$Q$6:$Q$505,MATCH(ROW()-5,'2_Review &amp; Audit'!$AC$6:$AC$505,0))/$F458))</f>
        <v/>
      </c>
      <c r="H458" s="142" t="str">
        <f>IF($A458="","",ABS(INDEX('2_Review &amp; Audit'!$Q$6:$Q$505,MATCH(ROW()-5,'2_Review &amp; Audit'!$AC$6:$AC$505,0))))</f>
        <v/>
      </c>
      <c r="I458" s="96" t="str">
        <f>IF($A458="","",INDEX('2_Review &amp; Audit'!$Y$6:$Y$505,MATCH(ROW()-5,'2_Review &amp; Audit'!$AC$6:$AC$505,0)))</f>
        <v/>
      </c>
      <c r="J458" s="110" t="str">
        <f>IF($A458="","",IFERROR(MATCH(ROW()-5,'2_Review &amp; Audit'!$AC$6:$AC$505,0)+5,""))</f>
        <v/>
      </c>
      <c r="K458" s="96" t="str" cm="1">
        <f t="array" ref="K458">IF($A458="","",IF($AU458&lt;&gt;"",IFERROR(MATCH($AU458,'2_Review &amp; Audit'!$H$6:$H$505,0)+5,""),IFERROR(MATCH(1,INDEX(('2_Review &amp; Audit'!$F$6:$F$505=$A458)*('2_Review &amp; Audit'!$I$6:$I$505&gt;=$E458-30)*('2_Review &amp; Audit'!$I$6:$I$505&lt;=$E458+30)*('2_Review &amp; Audit'!$R$6:$R$505&gt;0),0),0)+5,"")))</f>
        <v/>
      </c>
      <c r="L458" s="110" t="str" cm="1">
        <f t="array" ref="L458">IF($K458="","",INDEX('2_Review &amp; Audit'!$H:$H,$K458))</f>
        <v/>
      </c>
      <c r="M458" s="111" t="str">
        <f>IF($K458="","",INDEX('2_Review &amp; Audit'!$I:$I,$K458))</f>
        <v/>
      </c>
      <c r="N458" s="109" t="str" cm="1">
        <f t="array" ref="N458">IF($K458="","",MAX(0,INDEX('2_Review &amp; Audit'!$R:$R,$K458)-SUMIFS($O$7:O457,$K$7:K457,$K458)))</f>
        <v/>
      </c>
      <c r="O458" s="109" t="str">
        <f>IF(OR($K458="",$N458="",$F458=""),"",MIN($F458,$N458))</f>
        <v/>
      </c>
      <c r="P458" s="112" t="str">
        <f>IF($O458="","",$O458*$G458)</f>
        <v/>
      </c>
      <c r="Q458" s="112" t="str">
        <f>IF($M458="","",$H458-IF($P458="",0,$P458)-IF($Y458="",0,$Y458)-IF($AH458="",0,$AH458)-IF($AQ458="",0,$AQ458))</f>
        <v/>
      </c>
      <c r="R458" s="112" t="str">
        <f t="shared" si="65"/>
        <v/>
      </c>
      <c r="S458" s="96" t="str">
        <f>IF($M458="","",MAX(0,N($F458)-N($O458)))</f>
        <v/>
      </c>
      <c r="T458" s="96" t="str" cm="1">
        <f t="array" ref="T458">IF(OR($D458="",$S458="",N($S458)&lt;=0),"",IFERROR(MATCH(1,INDEX(('2_Review &amp; Audit'!$F$6:$F$505=$A458)*('2_Review &amp; Audit'!$I$6:$I$505&gt;=$E458-30)*('2_Review &amp; Audit'!$I$6:$I$505&lt;=$E458+30)*('2_Review &amp; Audit'!$R$6:$R$505&gt;0)*(ROW('2_Review &amp; Audit'!$R$6:$R$505)&gt;$K458),0),0)+5,""))</f>
        <v/>
      </c>
      <c r="U458" s="96" t="str" cm="1">
        <f t="array" ref="U458">IF($T458="","",INDEX('2_Review &amp; Audit'!$H:$H,$T458))</f>
        <v/>
      </c>
      <c r="V458" s="96" t="str">
        <f t="array" ref="V458">IF($T458="","",INDEX('2_Review &amp; Audit'!$I:$I,$T458))</f>
        <v/>
      </c>
      <c r="W458" s="96" t="str">
        <f t="array" ref="W458">IF($T458="","",MAX(0,INDEX('2_Review &amp; Audit'!$H:$H,$T458)-SUMIFS($X$7:X457,$T$7:T457,$T458)))</f>
        <v/>
      </c>
      <c r="X458" s="96" t="str">
        <f t="shared" si="62"/>
        <v/>
      </c>
      <c r="Y458" s="117" t="str">
        <f>IF($X458="","",$X458*$G458)</f>
        <v/>
      </c>
      <c r="Z458" s="117" t="str">
        <f>IF($T458="","",$H458-IF($P458="",0,$P458)-IF($Y458="",0,$Y458))</f>
        <v/>
      </c>
      <c r="AA458" s="117" t="str">
        <f t="shared" si="63"/>
        <v/>
      </c>
      <c r="AB458" s="96" t="str">
        <f t="shared" si="66"/>
        <v/>
      </c>
      <c r="AC458" s="96" t="str">
        <f>IF(OR($D458="",$AB458="",N($AB458)&lt;=0),"",IFERROR(MATCH(1,INDEX(('2_Review &amp; Audit'!$F$6:$F$505=$A458)*('2_Review &amp; Audit'!$I$6:$I$505&gt;=$E458-30)*('2_Review &amp; Audit'!$I$6:$I$505&lt;=$E458+30)*('2_Review &amp; Audit'!$R$6:$R$505&gt;0)*(ROW('2_Review &amp; Audit'!$R$6:$R$505)&gt;$T458),0),0)+5,""))</f>
        <v/>
      </c>
      <c r="AD458" s="96" t="str" cm="1">
        <f t="array" ref="AD458">IF($AC458="","",INDEX('2_Review &amp; Audit'!$H:$H,$AC458))</f>
        <v/>
      </c>
      <c r="AE458" s="96" t="str">
        <f>IF($AC458="","",INDEX('2_Review &amp; Audit'!$I:$I,$AC458))</f>
        <v/>
      </c>
      <c r="AF458" s="96" t="str">
        <f>IF($AC458="","",MAX(0,INDEX('2_Review &amp; Audit'!$H:$H,$AC458)-SUMIFS($AG$7:AG457,$AC$7:AC457,$AC458)))</f>
        <v/>
      </c>
      <c r="AG458" s="96" t="str">
        <f>IF(OR($D458="",$AB458="",$AF458=""),"",MIN($AB458,$AF458))</f>
        <v/>
      </c>
      <c r="AH458" s="117" t="str">
        <f>IF($AG458="","",$AG458*$G458)</f>
        <v/>
      </c>
      <c r="AI458" s="117" t="str">
        <f>IF($AC458="","",$H458-IF($P458="",0,$P458)-IF($Y458="",0,$Y458)-IF($AH458="",0,$AH458))</f>
        <v/>
      </c>
      <c r="AJ458" s="117" t="str">
        <f t="shared" si="64"/>
        <v/>
      </c>
      <c r="AK458" s="96" t="str">
        <f t="shared" si="67"/>
        <v/>
      </c>
      <c r="AL458" s="96" t="str" cm="1">
        <f t="array" ref="AL458">IF(OR($D458="",$AK458="",N($AK458)&lt;=0),"",IFERROR(MATCH(1,INDEX(('2_Review &amp; Audit'!$F$6:$F$505=$A458)*('2_Review &amp; Audit'!$I$6:$I$505&gt;=$E458-30)*('2_Review &amp; Audit'!$I$6:$I$505&lt;=$E458+30)*('2_Review &amp; Audit'!$R$6:$R$505&gt;0)*(ROW('2_Review &amp; Audit'!$R$6:$R$505)&gt;$AC458),0),0)+5,""))</f>
        <v/>
      </c>
      <c r="AM458" s="96" t="str">
        <f>IF($AL458="","",INDEX('2_Review &amp; Audit'!$H:$H,$AL458))</f>
        <v/>
      </c>
      <c r="AN458" s="108" t="str">
        <f>IF($AL458="","",INDEX('2_Review &amp; Audit'!$I:$I,$AL458))</f>
        <v/>
      </c>
      <c r="AO458" s="96" t="str">
        <f>IF($AL458="","",MAX(0,INDEX('2_Review &amp; Audit'!$H:$H,$AL458)-SUMIFS($AP$7:AP457,$AL$7:AL457,$AL458)))</f>
        <v/>
      </c>
      <c r="AP458" s="96" t="str">
        <f>IF(OR($D458="",$AK458="",$AO458=""),"",MIN($AK458,$AO458))</f>
        <v/>
      </c>
      <c r="AQ458" s="117" t="str">
        <f>IF($AP458="","",$AP458*$G458)</f>
        <v/>
      </c>
      <c r="AR458" s="117" t="str">
        <f>IF($AL458="","",$H458-IF($P458="",0,$P458)-IF($Y458="",0,$Y458)-IF($AH458="",0,$AH458)-IF($AQ458="",0,$AQ458))</f>
        <v/>
      </c>
      <c r="AS458" s="117" t="str">
        <f t="shared" si="68"/>
        <v/>
      </c>
      <c r="AT458" s="96" t="str">
        <f t="shared" si="69"/>
        <v/>
      </c>
      <c r="AU458" s="96"/>
    </row>
    <row r="459" spans="1:47" ht="12.75" customHeight="1" x14ac:dyDescent="0.2">
      <c r="A459" s="96" t="str">
        <f>IFERROR(INDEX('2_Review &amp; Audit'!$F$6:$F$505,MATCH(ROW()-5,'2_Review &amp; Audit'!$AC$6:$AC$505,0)),"")</f>
        <v/>
      </c>
      <c r="B459" s="96" t="str">
        <f>IF($A459="","",INDEX('2_Review &amp; Audit'!$C$6:$C$505,MATCH(ROW()-5,'2_Review &amp; Audit'!$AC$6:$AC$505,0)))</f>
        <v/>
      </c>
      <c r="C459" s="96" t="str">
        <f>IF($A459="","",INDEX('2_Review &amp; Audit'!$D$6:$D$505,MATCH(ROW()-5,'2_Review &amp; Audit'!$AC$6:$AC$505,0)))</f>
        <v/>
      </c>
      <c r="D459" s="114" t="str">
        <f>IF($A459="","",INDEX('2_Review &amp; Audit'!$H$6:$H$505,MATCH(ROW()-5,'2_Review &amp; Audit'!$AC$6:$AC$505,0)))</f>
        <v/>
      </c>
      <c r="E459" s="108" t="str">
        <f>IF($A459="","",INDEX('2_Review &amp; Audit'!$M$6:$M$505,MATCH(ROW()-5,'2_Review &amp; Audit'!$AC$6:$AC$505,0)))</f>
        <v/>
      </c>
      <c r="F459" s="109" t="str">
        <f>IF($A459="","",IF(INDEX('2_Review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59" s="142" t="str">
        <f>IF(OR($A459="",$F459=0),"",ABS(INDEX('2_Review &amp; Audit'!$Q$6:$Q$505,MATCH(ROW()-5,'2_Review &amp; Audit'!$AC$6:$AC$505,0))/$F459))</f>
        <v/>
      </c>
      <c r="H459" s="142" t="str">
        <f>IF($A459="","",ABS(INDEX('2_Review &amp; Audit'!$Q$6:$Q$505,MATCH(ROW()-5,'2_Review &amp; Audit'!$AC$6:$AC$505,0))))</f>
        <v/>
      </c>
      <c r="I459" s="96" t="str">
        <f>IF($A459="","",INDEX('2_Review &amp; Audit'!$Y$6:$Y$505,MATCH(ROW()-5,'2_Review &amp; Audit'!$AC$6:$AC$505,0)))</f>
        <v/>
      </c>
      <c r="J459" s="110" t="str">
        <f>IF($A459="","",IFERROR(MATCH(ROW()-5,'2_Review &amp; Audit'!$AC$6:$AC$505,0)+5,""))</f>
        <v/>
      </c>
      <c r="K459" s="96" t="str" cm="1">
        <f t="array" ref="K459">IF($A459="","",IF($AU459&lt;&gt;"",IFERROR(MATCH($AU459,'2_Review &amp; Audit'!$H$6:$H$505,0)+5,""),IFERROR(MATCH(1,INDEX(('2_Review &amp; Audit'!$F$6:$F$505=$A459)*('2_Review &amp; Audit'!$I$6:$I$505&gt;=$E459-30)*('2_Review &amp; Audit'!$I$6:$I$505&lt;=$E459+30)*('2_Review &amp; Audit'!$R$6:$R$505&gt;0),0),0)+5,"")))</f>
        <v/>
      </c>
      <c r="L459" s="110" t="str" cm="1">
        <f t="array" ref="L459">IF($K459="","",INDEX('2_Review &amp; Audit'!$H:$H,$K459))</f>
        <v/>
      </c>
      <c r="M459" s="111" t="str">
        <f>IF($K459="","",INDEX('2_Review &amp; Audit'!$I:$I,$K459))</f>
        <v/>
      </c>
      <c r="N459" s="109" t="str" cm="1">
        <f t="array" ref="N459">IF($K459="","",MAX(0,INDEX('2_Review &amp; Audit'!$R:$R,$K459)-SUMIFS($O$7:O458,$K$7:K458,$K459)))</f>
        <v/>
      </c>
      <c r="O459" s="109" t="str">
        <f>IF(OR($K459="",$N459="",$F459=""),"",MIN($F459,$N459))</f>
        <v/>
      </c>
      <c r="P459" s="112" t="str">
        <f>IF($O459="","",$O459*$G459)</f>
        <v/>
      </c>
      <c r="Q459" s="112" t="str">
        <f>IF($M459="","",$H459-IF($P459="",0,$P459)-IF($Y459="",0,$Y459)-IF($AH459="",0,$AH459)-IF($AQ459="",0,$AQ459))</f>
        <v/>
      </c>
      <c r="R459" s="112" t="str">
        <f t="shared" si="65"/>
        <v/>
      </c>
      <c r="S459" s="96" t="str">
        <f>IF($M459="","",MAX(0,N($F459)-N($O459)))</f>
        <v/>
      </c>
      <c r="T459" s="96" t="str" cm="1">
        <f t="array" ref="T459">IF(OR($D459="",$S459="",N($S459)&lt;=0),"",IFERROR(MATCH(1,INDEX(('2_Review &amp; Audit'!$F$6:$F$505=$A459)*('2_Review &amp; Audit'!$I$6:$I$505&gt;=$E459-30)*('2_Review &amp; Audit'!$I$6:$I$505&lt;=$E459+30)*('2_Review &amp; Audit'!$R$6:$R$505&gt;0)*(ROW('2_Review &amp; Audit'!$R$6:$R$505)&gt;$K459),0),0)+5,""))</f>
        <v/>
      </c>
      <c r="U459" s="96" t="str" cm="1">
        <f t="array" ref="U459">IF($T459="","",INDEX('2_Review &amp; Audit'!$H:$H,$T459))</f>
        <v/>
      </c>
      <c r="V459" s="96" t="str">
        <f t="array" ref="V459">IF($T459="","",INDEX('2_Review &amp; Audit'!$I:$I,$T459))</f>
        <v/>
      </c>
      <c r="W459" s="96" t="str">
        <f t="array" ref="W459">IF($T459="","",MAX(0,INDEX('2_Review &amp; Audit'!$H:$H,$T459)-SUMIFS($X$7:X458,$T$7:T458,$T459)))</f>
        <v/>
      </c>
      <c r="X459" s="96" t="str">
        <f t="shared" si="62"/>
        <v/>
      </c>
      <c r="Y459" s="117" t="str">
        <f>IF($X459="","",$X459*$G459)</f>
        <v/>
      </c>
      <c r="Z459" s="117" t="str">
        <f>IF($T459="","",$H459-IF($P459="",0,$P459)-IF($Y459="",0,$Y459))</f>
        <v/>
      </c>
      <c r="AA459" s="117" t="str">
        <f t="shared" si="63"/>
        <v/>
      </c>
      <c r="AB459" s="96" t="str">
        <f t="shared" si="66"/>
        <v/>
      </c>
      <c r="AC459" s="96" t="str">
        <f>IF(OR($D459="",$AB459="",N($AB459)&lt;=0),"",IFERROR(MATCH(1,INDEX(('2_Review &amp; Audit'!$F$6:$F$505=$A459)*('2_Review &amp; Audit'!$I$6:$I$505&gt;=$E459-30)*('2_Review &amp; Audit'!$I$6:$I$505&lt;=$E459+30)*('2_Review &amp; Audit'!$R$6:$R$505&gt;0)*(ROW('2_Review &amp; Audit'!$R$6:$R$505)&gt;$T459),0),0)+5,""))</f>
        <v/>
      </c>
      <c r="AD459" s="96" t="str" cm="1">
        <f t="array" ref="AD459">IF($AC459="","",INDEX('2_Review &amp; Audit'!$H:$H,$AC459))</f>
        <v/>
      </c>
      <c r="AE459" s="96" t="str">
        <f>IF($AC459="","",INDEX('2_Review &amp; Audit'!$I:$I,$AC459))</f>
        <v/>
      </c>
      <c r="AF459" s="96" t="str">
        <f>IF($AC459="","",MAX(0,INDEX('2_Review &amp; Audit'!$H:$H,$AC459)-SUMIFS($AG$7:AG458,$AC$7:AC458,$AC459)))</f>
        <v/>
      </c>
      <c r="AG459" s="96" t="str">
        <f>IF(OR($D459="",$AB459="",$AF459=""),"",MIN($AB459,$AF459))</f>
        <v/>
      </c>
      <c r="AH459" s="117" t="str">
        <f>IF($AG459="","",$AG459*$G459)</f>
        <v/>
      </c>
      <c r="AI459" s="117" t="str">
        <f>IF($AC459="","",$H459-IF($P459="",0,$P459)-IF($Y459="",0,$Y459)-IF($AH459="",0,$AH459))</f>
        <v/>
      </c>
      <c r="AJ459" s="117" t="str">
        <f t="shared" si="64"/>
        <v/>
      </c>
      <c r="AK459" s="96" t="str">
        <f t="shared" si="67"/>
        <v/>
      </c>
      <c r="AL459" s="96" t="str" cm="1">
        <f t="array" ref="AL459">IF(OR($D459="",$AK459="",N($AK459)&lt;=0),"",IFERROR(MATCH(1,INDEX(('2_Review &amp; Audit'!$F$6:$F$505=$A459)*('2_Review &amp; Audit'!$I$6:$I$505&gt;=$E459-30)*('2_Review &amp; Audit'!$I$6:$I$505&lt;=$E459+30)*('2_Review &amp; Audit'!$R$6:$R$505&gt;0)*(ROW('2_Review &amp; Audit'!$R$6:$R$505)&gt;$AC459),0),0)+5,""))</f>
        <v/>
      </c>
      <c r="AM459" s="96" t="str">
        <f>IF($AL459="","",INDEX('2_Review &amp; Audit'!$H:$H,$AL459))</f>
        <v/>
      </c>
      <c r="AN459" s="108" t="str">
        <f>IF($AL459="","",INDEX('2_Review &amp; Audit'!$I:$I,$AL459))</f>
        <v/>
      </c>
      <c r="AO459" s="96" t="str">
        <f>IF($AL459="","",MAX(0,INDEX('2_Review &amp; Audit'!$H:$H,$AL459)-SUMIFS($AP$7:AP458,$AL$7:AL458,$AL459)))</f>
        <v/>
      </c>
      <c r="AP459" s="96" t="str">
        <f>IF(OR($D459="",$AK459="",$AO459=""),"",MIN($AK459,$AO459))</f>
        <v/>
      </c>
      <c r="AQ459" s="117" t="str">
        <f>IF($AP459="","",$AP459*$G459)</f>
        <v/>
      </c>
      <c r="AR459" s="117" t="str">
        <f>IF($AL459="","",$H459-IF($P459="",0,$P459)-IF($Y459="",0,$Y459)-IF($AH459="",0,$AH459)-IF($AQ459="",0,$AQ459))</f>
        <v/>
      </c>
      <c r="AS459" s="117" t="str">
        <f t="shared" si="68"/>
        <v/>
      </c>
      <c r="AT459" s="96" t="str">
        <f t="shared" si="69"/>
        <v/>
      </c>
      <c r="AU459" s="96"/>
    </row>
    <row r="460" spans="1:47" ht="12.75" customHeight="1" x14ac:dyDescent="0.2">
      <c r="A460" s="96" t="str">
        <f>IFERROR(INDEX('2_Review &amp; Audit'!$F$6:$F$505,MATCH(ROW()-5,'2_Review &amp; Audit'!$AC$6:$AC$505,0)),"")</f>
        <v/>
      </c>
      <c r="B460" s="96" t="str">
        <f>IF($A460="","",INDEX('2_Review &amp; Audit'!$C$6:$C$505,MATCH(ROW()-5,'2_Review &amp; Audit'!$AC$6:$AC$505,0)))</f>
        <v/>
      </c>
      <c r="C460" s="96" t="str">
        <f>IF($A460="","",INDEX('2_Review &amp; Audit'!$D$6:$D$505,MATCH(ROW()-5,'2_Review &amp; Audit'!$AC$6:$AC$505,0)))</f>
        <v/>
      </c>
      <c r="D460" s="114" t="str">
        <f>IF($A460="","",INDEX('2_Review &amp; Audit'!$H$6:$H$505,MATCH(ROW()-5,'2_Review &amp; Audit'!$AC$6:$AC$505,0)))</f>
        <v/>
      </c>
      <c r="E460" s="108" t="str">
        <f>IF($A460="","",INDEX('2_Review &amp; Audit'!$M$6:$M$505,MATCH(ROW()-5,'2_Review &amp; Audit'!$AC$6:$AC$505,0)))</f>
        <v/>
      </c>
      <c r="F460" s="109" t="str">
        <f>IF($A460="","",IF(INDEX('2_Review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60" s="142" t="str">
        <f>IF(OR($A460="",$F460=0),"",ABS(INDEX('2_Review &amp; Audit'!$Q$6:$Q$505,MATCH(ROW()-5,'2_Review &amp; Audit'!$AC$6:$AC$505,0))/$F460))</f>
        <v/>
      </c>
      <c r="H460" s="142" t="str">
        <f>IF($A460="","",ABS(INDEX('2_Review &amp; Audit'!$Q$6:$Q$505,MATCH(ROW()-5,'2_Review &amp; Audit'!$AC$6:$AC$505,0))))</f>
        <v/>
      </c>
      <c r="I460" s="96" t="str">
        <f>IF($A460="","",INDEX('2_Review &amp; Audit'!$Y$6:$Y$505,MATCH(ROW()-5,'2_Review &amp; Audit'!$AC$6:$AC$505,0)))</f>
        <v/>
      </c>
      <c r="J460" s="110" t="str">
        <f>IF($A460="","",IFERROR(MATCH(ROW()-5,'2_Review &amp; Audit'!$AC$6:$AC$505,0)+5,""))</f>
        <v/>
      </c>
      <c r="K460" s="96" t="str" cm="1">
        <f t="array" ref="K460">IF($A460="","",IF($AU460&lt;&gt;"",IFERROR(MATCH($AU460,'2_Review &amp; Audit'!$H$6:$H$505,0)+5,""),IFERROR(MATCH(1,INDEX(('2_Review &amp; Audit'!$F$6:$F$505=$A460)*('2_Review &amp; Audit'!$I$6:$I$505&gt;=$E460-30)*('2_Review &amp; Audit'!$I$6:$I$505&lt;=$E460+30)*('2_Review &amp; Audit'!$R$6:$R$505&gt;0),0),0)+5,"")))</f>
        <v/>
      </c>
      <c r="L460" s="110" t="str" cm="1">
        <f t="array" ref="L460">IF($K460="","",INDEX('2_Review &amp; Audit'!$H:$H,$K460))</f>
        <v/>
      </c>
      <c r="M460" s="111" t="str">
        <f>IF($K460="","",INDEX('2_Review &amp; Audit'!$I:$I,$K460))</f>
        <v/>
      </c>
      <c r="N460" s="109" t="str" cm="1">
        <f t="array" ref="N460">IF($K460="","",MAX(0,INDEX('2_Review &amp; Audit'!$R:$R,$K460)-SUMIFS($O$7:O459,$K$7:K459,$K460)))</f>
        <v/>
      </c>
      <c r="O460" s="109" t="str">
        <f>IF(OR($K460="",$N460="",$F460=""),"",MIN($F460,$N460))</f>
        <v/>
      </c>
      <c r="P460" s="112" t="str">
        <f>IF($O460="","",$O460*$G460)</f>
        <v/>
      </c>
      <c r="Q460" s="112" t="str">
        <f>IF($M460="","",$H460-IF($P460="",0,$P460)-IF($Y460="",0,$Y460)-IF($AH460="",0,$AH460)-IF($AQ460="",0,$AQ460))</f>
        <v/>
      </c>
      <c r="R460" s="112" t="str">
        <f t="shared" si="65"/>
        <v/>
      </c>
      <c r="S460" s="96" t="str">
        <f>IF($M460="","",MAX(0,N($F460)-N($O460)))</f>
        <v/>
      </c>
      <c r="T460" s="96" t="str" cm="1">
        <f t="array" ref="T460">IF(OR($D460="",$S460="",N($S460)&lt;=0),"",IFERROR(MATCH(1,INDEX(('2_Review &amp; Audit'!$F$6:$F$505=$A460)*('2_Review &amp; Audit'!$I$6:$I$505&gt;=$E460-30)*('2_Review &amp; Audit'!$I$6:$I$505&lt;=$E460+30)*('2_Review &amp; Audit'!$R$6:$R$505&gt;0)*(ROW('2_Review &amp; Audit'!$R$6:$R$505)&gt;$K460),0),0)+5,""))</f>
        <v/>
      </c>
      <c r="U460" s="96" t="str" cm="1">
        <f t="array" ref="U460">IF($T460="","",INDEX('2_Review &amp; Audit'!$H:$H,$T460))</f>
        <v/>
      </c>
      <c r="V460" s="96" t="str">
        <f t="array" ref="V460">IF($T460="","",INDEX('2_Review &amp; Audit'!$I:$I,$T460))</f>
        <v/>
      </c>
      <c r="W460" s="96" t="str">
        <f t="array" ref="W460">IF($T460="","",MAX(0,INDEX('2_Review &amp; Audit'!$H:$H,$T460)-SUMIFS($X$7:X459,$T$7:T459,$T460)))</f>
        <v/>
      </c>
      <c r="X460" s="96" t="str">
        <f t="shared" si="62"/>
        <v/>
      </c>
      <c r="Y460" s="117" t="str">
        <f>IF($X460="","",$X460*$G460)</f>
        <v/>
      </c>
      <c r="Z460" s="117" t="str">
        <f>IF($T460="","",$H460-IF($P460="",0,$P460)-IF($Y460="",0,$Y460))</f>
        <v/>
      </c>
      <c r="AA460" s="117" t="str">
        <f t="shared" si="63"/>
        <v/>
      </c>
      <c r="AB460" s="96" t="str">
        <f t="shared" si="66"/>
        <v/>
      </c>
      <c r="AC460" s="96" t="str">
        <f>IF(OR($D460="",$AB460="",N($AB460)&lt;=0),"",IFERROR(MATCH(1,INDEX(('2_Review &amp; Audit'!$F$6:$F$505=$A460)*('2_Review &amp; Audit'!$I$6:$I$505&gt;=$E460-30)*('2_Review &amp; Audit'!$I$6:$I$505&lt;=$E460+30)*('2_Review &amp; Audit'!$R$6:$R$505&gt;0)*(ROW('2_Review &amp; Audit'!$R$6:$R$505)&gt;$T460),0),0)+5,""))</f>
        <v/>
      </c>
      <c r="AD460" s="96" t="str" cm="1">
        <f t="array" ref="AD460">IF($AC460="","",INDEX('2_Review &amp; Audit'!$H:$H,$AC460))</f>
        <v/>
      </c>
      <c r="AE460" s="96" t="str">
        <f>IF($AC460="","",INDEX('2_Review &amp; Audit'!$I:$I,$AC460))</f>
        <v/>
      </c>
      <c r="AF460" s="96" t="str">
        <f>IF($AC460="","",MAX(0,INDEX('2_Review &amp; Audit'!$H:$H,$AC460)-SUMIFS($AG$7:AG459,$AC$7:AC459,$AC460)))</f>
        <v/>
      </c>
      <c r="AG460" s="96" t="str">
        <f>IF(OR($D460="",$AB460="",$AF460=""),"",MIN($AB460,$AF460))</f>
        <v/>
      </c>
      <c r="AH460" s="117" t="str">
        <f>IF($AG460="","",$AG460*$G460)</f>
        <v/>
      </c>
      <c r="AI460" s="117" t="str">
        <f>IF($AC460="","",$H460-IF($P460="",0,$P460)-IF($Y460="",0,$Y460)-IF($AH460="",0,$AH460))</f>
        <v/>
      </c>
      <c r="AJ460" s="117" t="str">
        <f t="shared" si="64"/>
        <v/>
      </c>
      <c r="AK460" s="96" t="str">
        <f t="shared" si="67"/>
        <v/>
      </c>
      <c r="AL460" s="96" t="str" cm="1">
        <f t="array" ref="AL460">IF(OR($D460="",$AK460="",N($AK460)&lt;=0),"",IFERROR(MATCH(1,INDEX(('2_Review &amp; Audit'!$F$6:$F$505=$A460)*('2_Review &amp; Audit'!$I$6:$I$505&gt;=$E460-30)*('2_Review &amp; Audit'!$I$6:$I$505&lt;=$E460+30)*('2_Review &amp; Audit'!$R$6:$R$505&gt;0)*(ROW('2_Review &amp; Audit'!$R$6:$R$505)&gt;$AC460),0),0)+5,""))</f>
        <v/>
      </c>
      <c r="AM460" s="96" t="str">
        <f>IF($AL460="","",INDEX('2_Review &amp; Audit'!$H:$H,$AL460))</f>
        <v/>
      </c>
      <c r="AN460" s="108" t="str">
        <f>IF($AL460="","",INDEX('2_Review &amp; Audit'!$I:$I,$AL460))</f>
        <v/>
      </c>
      <c r="AO460" s="96" t="str">
        <f>IF($AL460="","",MAX(0,INDEX('2_Review &amp; Audit'!$H:$H,$AL460)-SUMIFS($AP$7:AP459,$AL$7:AL459,$AL460)))</f>
        <v/>
      </c>
      <c r="AP460" s="96" t="str">
        <f>IF(OR($D460="",$AK460="",$AO460=""),"",MIN($AK460,$AO460))</f>
        <v/>
      </c>
      <c r="AQ460" s="117" t="str">
        <f>IF($AP460="","",$AP460*$G460)</f>
        <v/>
      </c>
      <c r="AR460" s="117" t="str">
        <f>IF($AL460="","",$H460-IF($P460="",0,$P460)-IF($Y460="",0,$Y460)-IF($AH460="",0,$AH460)-IF($AQ460="",0,$AQ460))</f>
        <v/>
      </c>
      <c r="AS460" s="117" t="str">
        <f t="shared" si="68"/>
        <v/>
      </c>
      <c r="AT460" s="96" t="str">
        <f t="shared" si="69"/>
        <v/>
      </c>
      <c r="AU460" s="96"/>
    </row>
    <row r="461" spans="1:47" ht="12.75" customHeight="1" x14ac:dyDescent="0.2">
      <c r="A461" s="96" t="str">
        <f>IFERROR(INDEX('2_Review &amp; Audit'!$F$6:$F$505,MATCH(ROW()-5,'2_Review &amp; Audit'!$AC$6:$AC$505,0)),"")</f>
        <v/>
      </c>
      <c r="B461" s="96" t="str">
        <f>IF($A461="","",INDEX('2_Review &amp; Audit'!$C$6:$C$505,MATCH(ROW()-5,'2_Review &amp; Audit'!$AC$6:$AC$505,0)))</f>
        <v/>
      </c>
      <c r="C461" s="96" t="str">
        <f>IF($A461="","",INDEX('2_Review &amp; Audit'!$D$6:$D$505,MATCH(ROW()-5,'2_Review &amp; Audit'!$AC$6:$AC$505,0)))</f>
        <v/>
      </c>
      <c r="D461" s="114" t="str">
        <f>IF($A461="","",INDEX('2_Review &amp; Audit'!$H$6:$H$505,MATCH(ROW()-5,'2_Review &amp; Audit'!$AC$6:$AC$505,0)))</f>
        <v/>
      </c>
      <c r="E461" s="108" t="str">
        <f>IF($A461="","",INDEX('2_Review &amp; Audit'!$M$6:$M$505,MATCH(ROW()-5,'2_Review &amp; Audit'!$AC$6:$AC$505,0)))</f>
        <v/>
      </c>
      <c r="F461" s="109" t="str">
        <f>IF($A461="","",IF(INDEX('2_Review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61" s="142" t="str">
        <f>IF(OR($A461="",$F461=0),"",ABS(INDEX('2_Review &amp; Audit'!$Q$6:$Q$505,MATCH(ROW()-5,'2_Review &amp; Audit'!$AC$6:$AC$505,0))/$F461))</f>
        <v/>
      </c>
      <c r="H461" s="142" t="str">
        <f>IF($A461="","",ABS(INDEX('2_Review &amp; Audit'!$Q$6:$Q$505,MATCH(ROW()-5,'2_Review &amp; Audit'!$AC$6:$AC$505,0))))</f>
        <v/>
      </c>
      <c r="I461" s="96" t="str">
        <f>IF($A461="","",INDEX('2_Review &amp; Audit'!$Y$6:$Y$505,MATCH(ROW()-5,'2_Review &amp; Audit'!$AC$6:$AC$505,0)))</f>
        <v/>
      </c>
      <c r="J461" s="110" t="str">
        <f>IF($A461="","",IFERROR(MATCH(ROW()-5,'2_Review &amp; Audit'!$AC$6:$AC$505,0)+5,""))</f>
        <v/>
      </c>
      <c r="K461" s="96" t="str" cm="1">
        <f t="array" ref="K461">IF($A461="","",IF($AU461&lt;&gt;"",IFERROR(MATCH($AU461,'2_Review &amp; Audit'!$H$6:$H$505,0)+5,""),IFERROR(MATCH(1,INDEX(('2_Review &amp; Audit'!$F$6:$F$505=$A461)*('2_Review &amp; Audit'!$I$6:$I$505&gt;=$E461-30)*('2_Review &amp; Audit'!$I$6:$I$505&lt;=$E461+30)*('2_Review &amp; Audit'!$R$6:$R$505&gt;0),0),0)+5,"")))</f>
        <v/>
      </c>
      <c r="L461" s="110" t="str" cm="1">
        <f t="array" ref="L461">IF($K461="","",INDEX('2_Review &amp; Audit'!$H:$H,$K461))</f>
        <v/>
      </c>
      <c r="M461" s="111" t="str">
        <f>IF($K461="","",INDEX('2_Review &amp; Audit'!$I:$I,$K461))</f>
        <v/>
      </c>
      <c r="N461" s="109" t="str" cm="1">
        <f t="array" ref="N461">IF($K461="","",MAX(0,INDEX('2_Review &amp; Audit'!$R:$R,$K461)-SUMIFS($O$7:O460,$K$7:K460,$K461)))</f>
        <v/>
      </c>
      <c r="O461" s="109" t="str">
        <f>IF(OR($K461="",$N461="",$F461=""),"",MIN($F461,$N461))</f>
        <v/>
      </c>
      <c r="P461" s="112" t="str">
        <f>IF($O461="","",$O461*$G461)</f>
        <v/>
      </c>
      <c r="Q461" s="112" t="str">
        <f>IF($M461="","",$H461-IF($P461="",0,$P461)-IF($Y461="",0,$Y461)-IF($AH461="",0,$AH461)-IF($AQ461="",0,$AQ461))</f>
        <v/>
      </c>
      <c r="R461" s="112" t="str">
        <f t="shared" si="65"/>
        <v/>
      </c>
      <c r="S461" s="96" t="str">
        <f>IF($M461="","",MAX(0,N($F461)-N($O461)))</f>
        <v/>
      </c>
      <c r="T461" s="96" t="str" cm="1">
        <f t="array" ref="T461">IF(OR($D461="",$S461="",N($S461)&lt;=0),"",IFERROR(MATCH(1,INDEX(('2_Review &amp; Audit'!$F$6:$F$505=$A461)*('2_Review &amp; Audit'!$I$6:$I$505&gt;=$E461-30)*('2_Review &amp; Audit'!$I$6:$I$505&lt;=$E461+30)*('2_Review &amp; Audit'!$R$6:$R$505&gt;0)*(ROW('2_Review &amp; Audit'!$R$6:$R$505)&gt;$K461),0),0)+5,""))</f>
        <v/>
      </c>
      <c r="U461" s="96" t="str" cm="1">
        <f t="array" ref="U461">IF($T461="","",INDEX('2_Review &amp; Audit'!$H:$H,$T461))</f>
        <v/>
      </c>
      <c r="V461" s="96" t="str">
        <f t="array" ref="V461">IF($T461="","",INDEX('2_Review &amp; Audit'!$I:$I,$T461))</f>
        <v/>
      </c>
      <c r="W461" s="96" t="str">
        <f t="array" ref="W461">IF($T461="","",MAX(0,INDEX('2_Review &amp; Audit'!$H:$H,$T461)-SUMIFS($X$7:X460,$T$7:T460,$T461)))</f>
        <v/>
      </c>
      <c r="X461" s="96" t="str">
        <f t="shared" si="62"/>
        <v/>
      </c>
      <c r="Y461" s="117" t="str">
        <f>IF($X461="","",$X461*$G461)</f>
        <v/>
      </c>
      <c r="Z461" s="117" t="str">
        <f>IF($T461="","",$H461-IF($P461="",0,$P461)-IF($Y461="",0,$Y461))</f>
        <v/>
      </c>
      <c r="AA461" s="117" t="str">
        <f t="shared" si="63"/>
        <v/>
      </c>
      <c r="AB461" s="96" t="str">
        <f t="shared" si="66"/>
        <v/>
      </c>
      <c r="AC461" s="96" t="str">
        <f>IF(OR($D461="",$AB461="",N($AB461)&lt;=0),"",IFERROR(MATCH(1,INDEX(('2_Review &amp; Audit'!$F$6:$F$505=$A461)*('2_Review &amp; Audit'!$I$6:$I$505&gt;=$E461-30)*('2_Review &amp; Audit'!$I$6:$I$505&lt;=$E461+30)*('2_Review &amp; Audit'!$R$6:$R$505&gt;0)*(ROW('2_Review &amp; Audit'!$R$6:$R$505)&gt;$T461),0),0)+5,""))</f>
        <v/>
      </c>
      <c r="AD461" s="96" t="str" cm="1">
        <f t="array" ref="AD461">IF($AC461="","",INDEX('2_Review &amp; Audit'!$H:$H,$AC461))</f>
        <v/>
      </c>
      <c r="AE461" s="96" t="str">
        <f>IF($AC461="","",INDEX('2_Review &amp; Audit'!$I:$I,$AC461))</f>
        <v/>
      </c>
      <c r="AF461" s="96" t="str">
        <f>IF($AC461="","",MAX(0,INDEX('2_Review &amp; Audit'!$H:$H,$AC461)-SUMIFS($AG$7:AG460,$AC$7:AC460,$AC461)))</f>
        <v/>
      </c>
      <c r="AG461" s="96" t="str">
        <f>IF(OR($D461="",$AB461="",$AF461=""),"",MIN($AB461,$AF461))</f>
        <v/>
      </c>
      <c r="AH461" s="117" t="str">
        <f>IF($AG461="","",$AG461*$G461)</f>
        <v/>
      </c>
      <c r="AI461" s="117" t="str">
        <f>IF($AC461="","",$H461-IF($P461="",0,$P461)-IF($Y461="",0,$Y461)-IF($AH461="",0,$AH461))</f>
        <v/>
      </c>
      <c r="AJ461" s="117" t="str">
        <f t="shared" si="64"/>
        <v/>
      </c>
      <c r="AK461" s="96" t="str">
        <f t="shared" si="67"/>
        <v/>
      </c>
      <c r="AL461" s="96" t="str" cm="1">
        <f t="array" ref="AL461">IF(OR($D461="",$AK461="",N($AK461)&lt;=0),"",IFERROR(MATCH(1,INDEX(('2_Review &amp; Audit'!$F$6:$F$505=$A461)*('2_Review &amp; Audit'!$I$6:$I$505&gt;=$E461-30)*('2_Review &amp; Audit'!$I$6:$I$505&lt;=$E461+30)*('2_Review &amp; Audit'!$R$6:$R$505&gt;0)*(ROW('2_Review &amp; Audit'!$R$6:$R$505)&gt;$AC461),0),0)+5,""))</f>
        <v/>
      </c>
      <c r="AM461" s="96" t="str">
        <f>IF($AL461="","",INDEX('2_Review &amp; Audit'!$H:$H,$AL461))</f>
        <v/>
      </c>
      <c r="AN461" s="108" t="str">
        <f>IF($AL461="","",INDEX('2_Review &amp; Audit'!$I:$I,$AL461))</f>
        <v/>
      </c>
      <c r="AO461" s="96" t="str">
        <f>IF($AL461="","",MAX(0,INDEX('2_Review &amp; Audit'!$H:$H,$AL461)-SUMIFS($AP$7:AP460,$AL$7:AL460,$AL461)))</f>
        <v/>
      </c>
      <c r="AP461" s="96" t="str">
        <f>IF(OR($D461="",$AK461="",$AO461=""),"",MIN($AK461,$AO461))</f>
        <v/>
      </c>
      <c r="AQ461" s="117" t="str">
        <f>IF($AP461="","",$AP461*$G461)</f>
        <v/>
      </c>
      <c r="AR461" s="117" t="str">
        <f>IF($AL461="","",$H461-IF($P461="",0,$P461)-IF($Y461="",0,$Y461)-IF($AH461="",0,$AH461)-IF($AQ461="",0,$AQ461))</f>
        <v/>
      </c>
      <c r="AS461" s="117" t="str">
        <f t="shared" si="68"/>
        <v/>
      </c>
      <c r="AT461" s="96" t="str">
        <f t="shared" si="69"/>
        <v/>
      </c>
      <c r="AU461" s="96"/>
    </row>
    <row r="462" spans="1:47" ht="12.75" customHeight="1" x14ac:dyDescent="0.2">
      <c r="A462" s="96" t="str">
        <f>IFERROR(INDEX('2_Review &amp; Audit'!$F$6:$F$505,MATCH(ROW()-5,'2_Review &amp; Audit'!$AC$6:$AC$505,0)),"")</f>
        <v/>
      </c>
      <c r="B462" s="96" t="str">
        <f>IF($A462="","",INDEX('2_Review &amp; Audit'!$C$6:$C$505,MATCH(ROW()-5,'2_Review &amp; Audit'!$AC$6:$AC$505,0)))</f>
        <v/>
      </c>
      <c r="C462" s="96" t="str">
        <f>IF($A462="","",INDEX('2_Review &amp; Audit'!$D$6:$D$505,MATCH(ROW()-5,'2_Review &amp; Audit'!$AC$6:$AC$505,0)))</f>
        <v/>
      </c>
      <c r="D462" s="114" t="str">
        <f>IF($A462="","",INDEX('2_Review &amp; Audit'!$H$6:$H$505,MATCH(ROW()-5,'2_Review &amp; Audit'!$AC$6:$AC$505,0)))</f>
        <v/>
      </c>
      <c r="E462" s="108" t="str">
        <f>IF($A462="","",INDEX('2_Review &amp; Audit'!$M$6:$M$505,MATCH(ROW()-5,'2_Review &amp; Audit'!$AC$6:$AC$505,0)))</f>
        <v/>
      </c>
      <c r="F462" s="109" t="str">
        <f>IF($A462="","",IF(INDEX('2_Review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62" s="142" t="str">
        <f>IF(OR($A462="",$F462=0),"",ABS(INDEX('2_Review &amp; Audit'!$Q$6:$Q$505,MATCH(ROW()-5,'2_Review &amp; Audit'!$AC$6:$AC$505,0))/$F462))</f>
        <v/>
      </c>
      <c r="H462" s="142" t="str">
        <f>IF($A462="","",ABS(INDEX('2_Review &amp; Audit'!$Q$6:$Q$505,MATCH(ROW()-5,'2_Review &amp; Audit'!$AC$6:$AC$505,0))))</f>
        <v/>
      </c>
      <c r="I462" s="96" t="str">
        <f>IF($A462="","",INDEX('2_Review &amp; Audit'!$Y$6:$Y$505,MATCH(ROW()-5,'2_Review &amp; Audit'!$AC$6:$AC$505,0)))</f>
        <v/>
      </c>
      <c r="J462" s="110" t="str">
        <f>IF($A462="","",IFERROR(MATCH(ROW()-5,'2_Review &amp; Audit'!$AC$6:$AC$505,0)+5,""))</f>
        <v/>
      </c>
      <c r="K462" s="96" t="str" cm="1">
        <f t="array" ref="K462">IF($A462="","",IF($AU462&lt;&gt;"",IFERROR(MATCH($AU462,'2_Review &amp; Audit'!$H$6:$H$505,0)+5,""),IFERROR(MATCH(1,INDEX(('2_Review &amp; Audit'!$F$6:$F$505=$A462)*('2_Review &amp; Audit'!$I$6:$I$505&gt;=$E462-30)*('2_Review &amp; Audit'!$I$6:$I$505&lt;=$E462+30)*('2_Review &amp; Audit'!$R$6:$R$505&gt;0),0),0)+5,"")))</f>
        <v/>
      </c>
      <c r="L462" s="110" t="str" cm="1">
        <f t="array" ref="L462">IF($K462="","",INDEX('2_Review &amp; Audit'!$H:$H,$K462))</f>
        <v/>
      </c>
      <c r="M462" s="111" t="str">
        <f>IF($K462="","",INDEX('2_Review &amp; Audit'!$I:$I,$K462))</f>
        <v/>
      </c>
      <c r="N462" s="109" t="str" cm="1">
        <f t="array" ref="N462">IF($K462="","",MAX(0,INDEX('2_Review &amp; Audit'!$R:$R,$K462)-SUMIFS($O$7:O461,$K$7:K461,$K462)))</f>
        <v/>
      </c>
      <c r="O462" s="109" t="str">
        <f>IF(OR($K462="",$N462="",$F462=""),"",MIN($F462,$N462))</f>
        <v/>
      </c>
      <c r="P462" s="112" t="str">
        <f>IF($O462="","",$O462*$G462)</f>
        <v/>
      </c>
      <c r="Q462" s="112" t="str">
        <f>IF($M462="","",$H462-IF($P462="",0,$P462)-IF($Y462="",0,$Y462)-IF($AH462="",0,$AH462)-IF($AQ462="",0,$AQ462))</f>
        <v/>
      </c>
      <c r="R462" s="112" t="str">
        <f t="shared" si="65"/>
        <v/>
      </c>
      <c r="S462" s="96" t="str">
        <f>IF($M462="","",MAX(0,N($F462)-N($O462)))</f>
        <v/>
      </c>
      <c r="T462" s="96" t="str" cm="1">
        <f t="array" ref="T462">IF(OR($D462="",$S462="",N($S462)&lt;=0),"",IFERROR(MATCH(1,INDEX(('2_Review &amp; Audit'!$F$6:$F$505=$A462)*('2_Review &amp; Audit'!$I$6:$I$505&gt;=$E462-30)*('2_Review &amp; Audit'!$I$6:$I$505&lt;=$E462+30)*('2_Review &amp; Audit'!$R$6:$R$505&gt;0)*(ROW('2_Review &amp; Audit'!$R$6:$R$505)&gt;$K462),0),0)+5,""))</f>
        <v/>
      </c>
      <c r="U462" s="96" t="str" cm="1">
        <f t="array" ref="U462">IF($T462="","",INDEX('2_Review &amp; Audit'!$H:$H,$T462))</f>
        <v/>
      </c>
      <c r="V462" s="96" t="str">
        <f t="array" ref="V462">IF($T462="","",INDEX('2_Review &amp; Audit'!$I:$I,$T462))</f>
        <v/>
      </c>
      <c r="W462" s="96" t="str">
        <f t="array" ref="W462">IF($T462="","",MAX(0,INDEX('2_Review &amp; Audit'!$H:$H,$T462)-SUMIFS($X$7:X461,$T$7:T461,$T462)))</f>
        <v/>
      </c>
      <c r="X462" s="96" t="str">
        <f t="shared" si="62"/>
        <v/>
      </c>
      <c r="Y462" s="117" t="str">
        <f>IF($X462="","",$X462*$G462)</f>
        <v/>
      </c>
      <c r="Z462" s="117" t="str">
        <f>IF($T462="","",$H462-IF($P462="",0,$P462)-IF($Y462="",0,$Y462))</f>
        <v/>
      </c>
      <c r="AA462" s="117" t="str">
        <f t="shared" si="63"/>
        <v/>
      </c>
      <c r="AB462" s="96" t="str">
        <f t="shared" si="66"/>
        <v/>
      </c>
      <c r="AC462" s="96" t="str">
        <f>IF(OR($D462="",$AB462="",N($AB462)&lt;=0),"",IFERROR(MATCH(1,INDEX(('2_Review &amp; Audit'!$F$6:$F$505=$A462)*('2_Review &amp; Audit'!$I$6:$I$505&gt;=$E462-30)*('2_Review &amp; Audit'!$I$6:$I$505&lt;=$E462+30)*('2_Review &amp; Audit'!$R$6:$R$505&gt;0)*(ROW('2_Review &amp; Audit'!$R$6:$R$505)&gt;$T462),0),0)+5,""))</f>
        <v/>
      </c>
      <c r="AD462" s="96" t="str" cm="1">
        <f t="array" ref="AD462">IF($AC462="","",INDEX('2_Review &amp; Audit'!$H:$H,$AC462))</f>
        <v/>
      </c>
      <c r="AE462" s="96" t="str">
        <f>IF($AC462="","",INDEX('2_Review &amp; Audit'!$I:$I,$AC462))</f>
        <v/>
      </c>
      <c r="AF462" s="96" t="str">
        <f>IF($AC462="","",MAX(0,INDEX('2_Review &amp; Audit'!$H:$H,$AC462)-SUMIFS($AG$7:AG461,$AC$7:AC461,$AC462)))</f>
        <v/>
      </c>
      <c r="AG462" s="96" t="str">
        <f>IF(OR($D462="",$AB462="",$AF462=""),"",MIN($AB462,$AF462))</f>
        <v/>
      </c>
      <c r="AH462" s="117" t="str">
        <f>IF($AG462="","",$AG462*$G462)</f>
        <v/>
      </c>
      <c r="AI462" s="117" t="str">
        <f>IF($AC462="","",$H462-IF($P462="",0,$P462)-IF($Y462="",0,$Y462)-IF($AH462="",0,$AH462))</f>
        <v/>
      </c>
      <c r="AJ462" s="117" t="str">
        <f t="shared" si="64"/>
        <v/>
      </c>
      <c r="AK462" s="96" t="str">
        <f t="shared" si="67"/>
        <v/>
      </c>
      <c r="AL462" s="96" t="str" cm="1">
        <f t="array" ref="AL462">IF(OR($D462="",$AK462="",N($AK462)&lt;=0),"",IFERROR(MATCH(1,INDEX(('2_Review &amp; Audit'!$F$6:$F$505=$A462)*('2_Review &amp; Audit'!$I$6:$I$505&gt;=$E462-30)*('2_Review &amp; Audit'!$I$6:$I$505&lt;=$E462+30)*('2_Review &amp; Audit'!$R$6:$R$505&gt;0)*(ROW('2_Review &amp; Audit'!$R$6:$R$505)&gt;$AC462),0),0)+5,""))</f>
        <v/>
      </c>
      <c r="AM462" s="96" t="str">
        <f>IF($AL462="","",INDEX('2_Review &amp; Audit'!$H:$H,$AL462))</f>
        <v/>
      </c>
      <c r="AN462" s="108" t="str">
        <f>IF($AL462="","",INDEX('2_Review &amp; Audit'!$I:$I,$AL462))</f>
        <v/>
      </c>
      <c r="AO462" s="96" t="str">
        <f>IF($AL462="","",MAX(0,INDEX('2_Review &amp; Audit'!$H:$H,$AL462)-SUMIFS($AP$7:AP461,$AL$7:AL461,$AL462)))</f>
        <v/>
      </c>
      <c r="AP462" s="96" t="str">
        <f>IF(OR($D462="",$AK462="",$AO462=""),"",MIN($AK462,$AO462))</f>
        <v/>
      </c>
      <c r="AQ462" s="117" t="str">
        <f>IF($AP462="","",$AP462*$G462)</f>
        <v/>
      </c>
      <c r="AR462" s="117" t="str">
        <f>IF($AL462="","",$H462-IF($P462="",0,$P462)-IF($Y462="",0,$Y462)-IF($AH462="",0,$AH462)-IF($AQ462="",0,$AQ462))</f>
        <v/>
      </c>
      <c r="AS462" s="117" t="str">
        <f t="shared" si="68"/>
        <v/>
      </c>
      <c r="AT462" s="96" t="str">
        <f t="shared" si="69"/>
        <v/>
      </c>
      <c r="AU462" s="96"/>
    </row>
    <row r="463" spans="1:47" ht="12.75" customHeight="1" x14ac:dyDescent="0.2">
      <c r="A463" s="96" t="str">
        <f>IFERROR(INDEX('2_Review &amp; Audit'!$F$6:$F$505,MATCH(ROW()-5,'2_Review &amp; Audit'!$AC$6:$AC$505,0)),"")</f>
        <v/>
      </c>
      <c r="B463" s="96" t="str">
        <f>IF($A463="","",INDEX('2_Review &amp; Audit'!$C$6:$C$505,MATCH(ROW()-5,'2_Review &amp; Audit'!$AC$6:$AC$505,0)))</f>
        <v/>
      </c>
      <c r="C463" s="96" t="str">
        <f>IF($A463="","",INDEX('2_Review &amp; Audit'!$D$6:$D$505,MATCH(ROW()-5,'2_Review &amp; Audit'!$AC$6:$AC$505,0)))</f>
        <v/>
      </c>
      <c r="D463" s="114" t="str">
        <f>IF($A463="","",INDEX('2_Review &amp; Audit'!$H$6:$H$505,MATCH(ROW()-5,'2_Review &amp; Audit'!$AC$6:$AC$505,0)))</f>
        <v/>
      </c>
      <c r="E463" s="108" t="str">
        <f>IF($A463="","",INDEX('2_Review &amp; Audit'!$M$6:$M$505,MATCH(ROW()-5,'2_Review &amp; Audit'!$AC$6:$AC$505,0)))</f>
        <v/>
      </c>
      <c r="F463" s="109" t="str">
        <f>IF($A463="","",IF(INDEX('2_Review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63" s="142" t="str">
        <f>IF(OR($A463="",$F463=0),"",ABS(INDEX('2_Review &amp; Audit'!$Q$6:$Q$505,MATCH(ROW()-5,'2_Review &amp; Audit'!$AC$6:$AC$505,0))/$F463))</f>
        <v/>
      </c>
      <c r="H463" s="142" t="str">
        <f>IF($A463="","",ABS(INDEX('2_Review &amp; Audit'!$Q$6:$Q$505,MATCH(ROW()-5,'2_Review &amp; Audit'!$AC$6:$AC$505,0))))</f>
        <v/>
      </c>
      <c r="I463" s="96" t="str">
        <f>IF($A463="","",INDEX('2_Review &amp; Audit'!$Y$6:$Y$505,MATCH(ROW()-5,'2_Review &amp; Audit'!$AC$6:$AC$505,0)))</f>
        <v/>
      </c>
      <c r="J463" s="110" t="str">
        <f>IF($A463="","",IFERROR(MATCH(ROW()-5,'2_Review &amp; Audit'!$AC$6:$AC$505,0)+5,""))</f>
        <v/>
      </c>
      <c r="K463" s="96" t="str" cm="1">
        <f t="array" ref="K463">IF($A463="","",IF($AU463&lt;&gt;"",IFERROR(MATCH($AU463,'2_Review &amp; Audit'!$H$6:$H$505,0)+5,""),IFERROR(MATCH(1,INDEX(('2_Review &amp; Audit'!$F$6:$F$505=$A463)*('2_Review &amp; Audit'!$I$6:$I$505&gt;=$E463-30)*('2_Review &amp; Audit'!$I$6:$I$505&lt;=$E463+30)*('2_Review &amp; Audit'!$R$6:$R$505&gt;0),0),0)+5,"")))</f>
        <v/>
      </c>
      <c r="L463" s="110" t="str" cm="1">
        <f t="array" ref="L463">IF($K463="","",INDEX('2_Review &amp; Audit'!$H:$H,$K463))</f>
        <v/>
      </c>
      <c r="M463" s="111" t="str">
        <f>IF($K463="","",INDEX('2_Review &amp; Audit'!$I:$I,$K463))</f>
        <v/>
      </c>
      <c r="N463" s="109" t="str" cm="1">
        <f t="array" ref="N463">IF($K463="","",MAX(0,INDEX('2_Review &amp; Audit'!$R:$R,$K463)-SUMIFS($O$7:O462,$K$7:K462,$K463)))</f>
        <v/>
      </c>
      <c r="O463" s="109" t="str">
        <f>IF(OR($K463="",$N463="",$F463=""),"",MIN($F463,$N463))</f>
        <v/>
      </c>
      <c r="P463" s="112" t="str">
        <f>IF($O463="","",$O463*$G463)</f>
        <v/>
      </c>
      <c r="Q463" s="112" t="str">
        <f>IF($M463="","",$H463-IF($P463="",0,$P463)-IF($Y463="",0,$Y463)-IF($AH463="",0,$AH463)-IF($AQ463="",0,$AQ463))</f>
        <v/>
      </c>
      <c r="R463" s="112" t="str">
        <f t="shared" si="65"/>
        <v/>
      </c>
      <c r="S463" s="96" t="str">
        <f>IF($M463="","",MAX(0,N($F463)-N($O463)))</f>
        <v/>
      </c>
      <c r="T463" s="96" t="str" cm="1">
        <f t="array" ref="T463">IF(OR($D463="",$S463="",N($S463)&lt;=0),"",IFERROR(MATCH(1,INDEX(('2_Review &amp; Audit'!$F$6:$F$505=$A463)*('2_Review &amp; Audit'!$I$6:$I$505&gt;=$E463-30)*('2_Review &amp; Audit'!$I$6:$I$505&lt;=$E463+30)*('2_Review &amp; Audit'!$R$6:$R$505&gt;0)*(ROW('2_Review &amp; Audit'!$R$6:$R$505)&gt;$K463),0),0)+5,""))</f>
        <v/>
      </c>
      <c r="U463" s="96" t="str" cm="1">
        <f t="array" ref="U463">IF($T463="","",INDEX('2_Review &amp; Audit'!$H:$H,$T463))</f>
        <v/>
      </c>
      <c r="V463" s="96" t="str">
        <f t="array" ref="V463">IF($T463="","",INDEX('2_Review &amp; Audit'!$I:$I,$T463))</f>
        <v/>
      </c>
      <c r="W463" s="96" t="str">
        <f t="array" ref="W463">IF($T463="","",MAX(0,INDEX('2_Review &amp; Audit'!$H:$H,$T463)-SUMIFS($X$7:X462,$T$7:T462,$T463)))</f>
        <v/>
      </c>
      <c r="X463" s="96" t="str">
        <f t="shared" si="62"/>
        <v/>
      </c>
      <c r="Y463" s="117" t="str">
        <f>IF($X463="","",$X463*$G463)</f>
        <v/>
      </c>
      <c r="Z463" s="117" t="str">
        <f>IF($T463="","",$H463-IF($P463="",0,$P463)-IF($Y463="",0,$Y463))</f>
        <v/>
      </c>
      <c r="AA463" s="117" t="str">
        <f t="shared" si="63"/>
        <v/>
      </c>
      <c r="AB463" s="96" t="str">
        <f t="shared" si="66"/>
        <v/>
      </c>
      <c r="AC463" s="96" t="str">
        <f>IF(OR($D463="",$AB463="",N($AB463)&lt;=0),"",IFERROR(MATCH(1,INDEX(('2_Review &amp; Audit'!$F$6:$F$505=$A463)*('2_Review &amp; Audit'!$I$6:$I$505&gt;=$E463-30)*('2_Review &amp; Audit'!$I$6:$I$505&lt;=$E463+30)*('2_Review &amp; Audit'!$R$6:$R$505&gt;0)*(ROW('2_Review &amp; Audit'!$R$6:$R$505)&gt;$T463),0),0)+5,""))</f>
        <v/>
      </c>
      <c r="AD463" s="96" t="str" cm="1">
        <f t="array" ref="AD463">IF($AC463="","",INDEX('2_Review &amp; Audit'!$H:$H,$AC463))</f>
        <v/>
      </c>
      <c r="AE463" s="96" t="str">
        <f>IF($AC463="","",INDEX('2_Review &amp; Audit'!$I:$I,$AC463))</f>
        <v/>
      </c>
      <c r="AF463" s="96" t="str">
        <f>IF($AC463="","",MAX(0,INDEX('2_Review &amp; Audit'!$H:$H,$AC463)-SUMIFS($AG$7:AG462,$AC$7:AC462,$AC463)))</f>
        <v/>
      </c>
      <c r="AG463" s="96" t="str">
        <f>IF(OR($D463="",$AB463="",$AF463=""),"",MIN($AB463,$AF463))</f>
        <v/>
      </c>
      <c r="AH463" s="117" t="str">
        <f>IF($AG463="","",$AG463*$G463)</f>
        <v/>
      </c>
      <c r="AI463" s="117" t="str">
        <f>IF($AC463="","",$H463-IF($P463="",0,$P463)-IF($Y463="",0,$Y463)-IF($AH463="",0,$AH463))</f>
        <v/>
      </c>
      <c r="AJ463" s="117" t="str">
        <f t="shared" si="64"/>
        <v/>
      </c>
      <c r="AK463" s="96" t="str">
        <f t="shared" si="67"/>
        <v/>
      </c>
      <c r="AL463" s="96" t="str" cm="1">
        <f t="array" ref="AL463">IF(OR($D463="",$AK463="",N($AK463)&lt;=0),"",IFERROR(MATCH(1,INDEX(('2_Review &amp; Audit'!$F$6:$F$505=$A463)*('2_Review &amp; Audit'!$I$6:$I$505&gt;=$E463-30)*('2_Review &amp; Audit'!$I$6:$I$505&lt;=$E463+30)*('2_Review &amp; Audit'!$R$6:$R$505&gt;0)*(ROW('2_Review &amp; Audit'!$R$6:$R$505)&gt;$AC463),0),0)+5,""))</f>
        <v/>
      </c>
      <c r="AM463" s="96" t="str">
        <f>IF($AL463="","",INDEX('2_Review &amp; Audit'!$H:$H,$AL463))</f>
        <v/>
      </c>
      <c r="AN463" s="108" t="str">
        <f>IF($AL463="","",INDEX('2_Review &amp; Audit'!$I:$I,$AL463))</f>
        <v/>
      </c>
      <c r="AO463" s="96" t="str">
        <f>IF($AL463="","",MAX(0,INDEX('2_Review &amp; Audit'!$H:$H,$AL463)-SUMIFS($AP$7:AP462,$AL$7:AL462,$AL463)))</f>
        <v/>
      </c>
      <c r="AP463" s="96" t="str">
        <f>IF(OR($D463="",$AK463="",$AO463=""),"",MIN($AK463,$AO463))</f>
        <v/>
      </c>
      <c r="AQ463" s="117" t="str">
        <f>IF($AP463="","",$AP463*$G463)</f>
        <v/>
      </c>
      <c r="AR463" s="117" t="str">
        <f>IF($AL463="","",$H463-IF($P463="",0,$P463)-IF($Y463="",0,$Y463)-IF($AH463="",0,$AH463)-IF($AQ463="",0,$AQ463))</f>
        <v/>
      </c>
      <c r="AS463" s="117" t="str">
        <f t="shared" si="68"/>
        <v/>
      </c>
      <c r="AT463" s="96" t="str">
        <f t="shared" si="69"/>
        <v/>
      </c>
      <c r="AU463" s="96"/>
    </row>
    <row r="464" spans="1:47" ht="12.75" customHeight="1" x14ac:dyDescent="0.2">
      <c r="A464" s="96" t="str">
        <f>IFERROR(INDEX('2_Review &amp; Audit'!$F$6:$F$505,MATCH(ROW()-5,'2_Review &amp; Audit'!$AC$6:$AC$505,0)),"")</f>
        <v/>
      </c>
      <c r="B464" s="96" t="str">
        <f>IF($A464="","",INDEX('2_Review &amp; Audit'!$C$6:$C$505,MATCH(ROW()-5,'2_Review &amp; Audit'!$AC$6:$AC$505,0)))</f>
        <v/>
      </c>
      <c r="C464" s="96" t="str">
        <f>IF($A464="","",INDEX('2_Review &amp; Audit'!$D$6:$D$505,MATCH(ROW()-5,'2_Review &amp; Audit'!$AC$6:$AC$505,0)))</f>
        <v/>
      </c>
      <c r="D464" s="114" t="str">
        <f>IF($A464="","",INDEX('2_Review &amp; Audit'!$H$6:$H$505,MATCH(ROW()-5,'2_Review &amp; Audit'!$AC$6:$AC$505,0)))</f>
        <v/>
      </c>
      <c r="E464" s="108" t="str">
        <f>IF($A464="","",INDEX('2_Review &amp; Audit'!$M$6:$M$505,MATCH(ROW()-5,'2_Review &amp; Audit'!$AC$6:$AC$505,0)))</f>
        <v/>
      </c>
      <c r="F464" s="109" t="str">
        <f>IF($A464="","",IF(INDEX('2_Review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64" s="142" t="str">
        <f>IF(OR($A464="",$F464=0),"",ABS(INDEX('2_Review &amp; Audit'!$Q$6:$Q$505,MATCH(ROW()-5,'2_Review &amp; Audit'!$AC$6:$AC$505,0))/$F464))</f>
        <v/>
      </c>
      <c r="H464" s="142" t="str">
        <f>IF($A464="","",ABS(INDEX('2_Review &amp; Audit'!$Q$6:$Q$505,MATCH(ROW()-5,'2_Review &amp; Audit'!$AC$6:$AC$505,0))))</f>
        <v/>
      </c>
      <c r="I464" s="96" t="str">
        <f>IF($A464="","",INDEX('2_Review &amp; Audit'!$Y$6:$Y$505,MATCH(ROW()-5,'2_Review &amp; Audit'!$AC$6:$AC$505,0)))</f>
        <v/>
      </c>
      <c r="J464" s="110" t="str">
        <f>IF($A464="","",IFERROR(MATCH(ROW()-5,'2_Review &amp; Audit'!$AC$6:$AC$505,0)+5,""))</f>
        <v/>
      </c>
      <c r="K464" s="96" t="str" cm="1">
        <f t="array" ref="K464">IF($A464="","",IF($AU464&lt;&gt;"",IFERROR(MATCH($AU464,'2_Review &amp; Audit'!$H$6:$H$505,0)+5,""),IFERROR(MATCH(1,INDEX(('2_Review &amp; Audit'!$F$6:$F$505=$A464)*('2_Review &amp; Audit'!$I$6:$I$505&gt;=$E464-30)*('2_Review &amp; Audit'!$I$6:$I$505&lt;=$E464+30)*('2_Review &amp; Audit'!$R$6:$R$505&gt;0),0),0)+5,"")))</f>
        <v/>
      </c>
      <c r="L464" s="110" t="str" cm="1">
        <f t="array" ref="L464">IF($K464="","",INDEX('2_Review &amp; Audit'!$H:$H,$K464))</f>
        <v/>
      </c>
      <c r="M464" s="111" t="str">
        <f>IF($K464="","",INDEX('2_Review &amp; Audit'!$I:$I,$K464))</f>
        <v/>
      </c>
      <c r="N464" s="109" t="str" cm="1">
        <f t="array" ref="N464">IF($K464="","",MAX(0,INDEX('2_Review &amp; Audit'!$R:$R,$K464)-SUMIFS($O$7:O463,$K$7:K463,$K464)))</f>
        <v/>
      </c>
      <c r="O464" s="109" t="str">
        <f>IF(OR($K464="",$N464="",$F464=""),"",MIN($F464,$N464))</f>
        <v/>
      </c>
      <c r="P464" s="112" t="str">
        <f>IF($O464="","",$O464*$G464)</f>
        <v/>
      </c>
      <c r="Q464" s="112" t="str">
        <f>IF($M464="","",$H464-IF($P464="",0,$P464)-IF($Y464="",0,$Y464)-IF($AH464="",0,$AH464)-IF($AQ464="",0,$AQ464))</f>
        <v/>
      </c>
      <c r="R464" s="112" t="str">
        <f t="shared" si="65"/>
        <v/>
      </c>
      <c r="S464" s="96" t="str">
        <f>IF($M464="","",MAX(0,N($F464)-N($O464)))</f>
        <v/>
      </c>
      <c r="T464" s="96" t="str" cm="1">
        <f t="array" ref="T464">IF(OR($D464="",$S464="",N($S464)&lt;=0),"",IFERROR(MATCH(1,INDEX(('2_Review &amp; Audit'!$F$6:$F$505=$A464)*('2_Review &amp; Audit'!$I$6:$I$505&gt;=$E464-30)*('2_Review &amp; Audit'!$I$6:$I$505&lt;=$E464+30)*('2_Review &amp; Audit'!$R$6:$R$505&gt;0)*(ROW('2_Review &amp; Audit'!$R$6:$R$505)&gt;$K464),0),0)+5,""))</f>
        <v/>
      </c>
      <c r="U464" s="96" t="str" cm="1">
        <f t="array" ref="U464">IF($T464="","",INDEX('2_Review &amp; Audit'!$H:$H,$T464))</f>
        <v/>
      </c>
      <c r="V464" s="96" t="str">
        <f t="array" ref="V464">IF($T464="","",INDEX('2_Review &amp; Audit'!$I:$I,$T464))</f>
        <v/>
      </c>
      <c r="W464" s="96" t="str">
        <f t="array" ref="W464">IF($T464="","",MAX(0,INDEX('2_Review &amp; Audit'!$H:$H,$T464)-SUMIFS($X$7:X463,$T$7:T463,$T464)))</f>
        <v/>
      </c>
      <c r="X464" s="96" t="str">
        <f t="shared" si="62"/>
        <v/>
      </c>
      <c r="Y464" s="117" t="str">
        <f>IF($X464="","",$X464*$G464)</f>
        <v/>
      </c>
      <c r="Z464" s="117" t="str">
        <f>IF($T464="","",$H464-IF($P464="",0,$P464)-IF($Y464="",0,$Y464))</f>
        <v/>
      </c>
      <c r="AA464" s="117" t="str">
        <f t="shared" si="63"/>
        <v/>
      </c>
      <c r="AB464" s="96" t="str">
        <f t="shared" si="66"/>
        <v/>
      </c>
      <c r="AC464" s="96" t="str">
        <f>IF(OR($D464="",$AB464="",N($AB464)&lt;=0),"",IFERROR(MATCH(1,INDEX(('2_Review &amp; Audit'!$F$6:$F$505=$A464)*('2_Review &amp; Audit'!$I$6:$I$505&gt;=$E464-30)*('2_Review &amp; Audit'!$I$6:$I$505&lt;=$E464+30)*('2_Review &amp; Audit'!$R$6:$R$505&gt;0)*(ROW('2_Review &amp; Audit'!$R$6:$R$505)&gt;$T464),0),0)+5,""))</f>
        <v/>
      </c>
      <c r="AD464" s="96" t="str" cm="1">
        <f t="array" ref="AD464">IF($AC464="","",INDEX('2_Review &amp; Audit'!$H:$H,$AC464))</f>
        <v/>
      </c>
      <c r="AE464" s="96" t="str">
        <f>IF($AC464="","",INDEX('2_Review &amp; Audit'!$I:$I,$AC464))</f>
        <v/>
      </c>
      <c r="AF464" s="96" t="str">
        <f>IF($AC464="","",MAX(0,INDEX('2_Review &amp; Audit'!$H:$H,$AC464)-SUMIFS($AG$7:AG463,$AC$7:AC463,$AC464)))</f>
        <v/>
      </c>
      <c r="AG464" s="96" t="str">
        <f>IF(OR($D464="",$AB464="",$AF464=""),"",MIN($AB464,$AF464))</f>
        <v/>
      </c>
      <c r="AH464" s="117" t="str">
        <f>IF($AG464="","",$AG464*$G464)</f>
        <v/>
      </c>
      <c r="AI464" s="117" t="str">
        <f>IF($AC464="","",$H464-IF($P464="",0,$P464)-IF($Y464="",0,$Y464)-IF($AH464="",0,$AH464))</f>
        <v/>
      </c>
      <c r="AJ464" s="117" t="str">
        <f t="shared" si="64"/>
        <v/>
      </c>
      <c r="AK464" s="96" t="str">
        <f t="shared" si="67"/>
        <v/>
      </c>
      <c r="AL464" s="96" t="str" cm="1">
        <f t="array" ref="AL464">IF(OR($D464="",$AK464="",N($AK464)&lt;=0),"",IFERROR(MATCH(1,INDEX(('2_Review &amp; Audit'!$F$6:$F$505=$A464)*('2_Review &amp; Audit'!$I$6:$I$505&gt;=$E464-30)*('2_Review &amp; Audit'!$I$6:$I$505&lt;=$E464+30)*('2_Review &amp; Audit'!$R$6:$R$505&gt;0)*(ROW('2_Review &amp; Audit'!$R$6:$R$505)&gt;$AC464),0),0)+5,""))</f>
        <v/>
      </c>
      <c r="AM464" s="96" t="str">
        <f>IF($AL464="","",INDEX('2_Review &amp; Audit'!$H:$H,$AL464))</f>
        <v/>
      </c>
      <c r="AN464" s="108" t="str">
        <f>IF($AL464="","",INDEX('2_Review &amp; Audit'!$I:$I,$AL464))</f>
        <v/>
      </c>
      <c r="AO464" s="96" t="str">
        <f>IF($AL464="","",MAX(0,INDEX('2_Review &amp; Audit'!$H:$H,$AL464)-SUMIFS($AP$7:AP463,$AL$7:AL463,$AL464)))</f>
        <v/>
      </c>
      <c r="AP464" s="96" t="str">
        <f>IF(OR($D464="",$AK464="",$AO464=""),"",MIN($AK464,$AO464))</f>
        <v/>
      </c>
      <c r="AQ464" s="117" t="str">
        <f>IF($AP464="","",$AP464*$G464)</f>
        <v/>
      </c>
      <c r="AR464" s="117" t="str">
        <f>IF($AL464="","",$H464-IF($P464="",0,$P464)-IF($Y464="",0,$Y464)-IF($AH464="",0,$AH464)-IF($AQ464="",0,$AQ464))</f>
        <v/>
      </c>
      <c r="AS464" s="117" t="str">
        <f t="shared" si="68"/>
        <v/>
      </c>
      <c r="AT464" s="96" t="str">
        <f t="shared" si="69"/>
        <v/>
      </c>
      <c r="AU464" s="96"/>
    </row>
    <row r="465" spans="1:47" ht="12.75" customHeight="1" x14ac:dyDescent="0.2">
      <c r="A465" s="96" t="str">
        <f>IFERROR(INDEX('2_Review &amp; Audit'!$F$6:$F$505,MATCH(ROW()-5,'2_Review &amp; Audit'!$AC$6:$AC$505,0)),"")</f>
        <v/>
      </c>
      <c r="B465" s="96" t="str">
        <f>IF($A465="","",INDEX('2_Review &amp; Audit'!$C$6:$C$505,MATCH(ROW()-5,'2_Review &amp; Audit'!$AC$6:$AC$505,0)))</f>
        <v/>
      </c>
      <c r="C465" s="96" t="str">
        <f>IF($A465="","",INDEX('2_Review &amp; Audit'!$D$6:$D$505,MATCH(ROW()-5,'2_Review &amp; Audit'!$AC$6:$AC$505,0)))</f>
        <v/>
      </c>
      <c r="D465" s="114" t="str">
        <f>IF($A465="","",INDEX('2_Review &amp; Audit'!$H$6:$H$505,MATCH(ROW()-5,'2_Review &amp; Audit'!$AC$6:$AC$505,0)))</f>
        <v/>
      </c>
      <c r="E465" s="108" t="str">
        <f>IF($A465="","",INDEX('2_Review &amp; Audit'!$M$6:$M$505,MATCH(ROW()-5,'2_Review &amp; Audit'!$AC$6:$AC$505,0)))</f>
        <v/>
      </c>
      <c r="F465" s="109" t="str">
        <f>IF($A465="","",IF(INDEX('2_Review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65" s="142" t="str">
        <f>IF(OR($A465="",$F465=0),"",ABS(INDEX('2_Review &amp; Audit'!$Q$6:$Q$505,MATCH(ROW()-5,'2_Review &amp; Audit'!$AC$6:$AC$505,0))/$F465))</f>
        <v/>
      </c>
      <c r="H465" s="142" t="str">
        <f>IF($A465="","",ABS(INDEX('2_Review &amp; Audit'!$Q$6:$Q$505,MATCH(ROW()-5,'2_Review &amp; Audit'!$AC$6:$AC$505,0))))</f>
        <v/>
      </c>
      <c r="I465" s="96" t="str">
        <f>IF($A465="","",INDEX('2_Review &amp; Audit'!$Y$6:$Y$505,MATCH(ROW()-5,'2_Review &amp; Audit'!$AC$6:$AC$505,0)))</f>
        <v/>
      </c>
      <c r="J465" s="110" t="str">
        <f>IF($A465="","",IFERROR(MATCH(ROW()-5,'2_Review &amp; Audit'!$AC$6:$AC$505,0)+5,""))</f>
        <v/>
      </c>
      <c r="K465" s="96" t="str" cm="1">
        <f t="array" ref="K465">IF($A465="","",IF($AU465&lt;&gt;"",IFERROR(MATCH($AU465,'2_Review &amp; Audit'!$H$6:$H$505,0)+5,""),IFERROR(MATCH(1,INDEX(('2_Review &amp; Audit'!$F$6:$F$505=$A465)*('2_Review &amp; Audit'!$I$6:$I$505&gt;=$E465-30)*('2_Review &amp; Audit'!$I$6:$I$505&lt;=$E465+30)*('2_Review &amp; Audit'!$R$6:$R$505&gt;0),0),0)+5,"")))</f>
        <v/>
      </c>
      <c r="L465" s="110" t="str" cm="1">
        <f t="array" ref="L465">IF($K465="","",INDEX('2_Review &amp; Audit'!$H:$H,$K465))</f>
        <v/>
      </c>
      <c r="M465" s="111" t="str">
        <f>IF($K465="","",INDEX('2_Review &amp; Audit'!$I:$I,$K465))</f>
        <v/>
      </c>
      <c r="N465" s="109" t="str" cm="1">
        <f t="array" ref="N465">IF($K465="","",MAX(0,INDEX('2_Review &amp; Audit'!$R:$R,$K465)-SUMIFS($O$7:O464,$K$7:K464,$K465)))</f>
        <v/>
      </c>
      <c r="O465" s="109" t="str">
        <f>IF(OR($K465="",$N465="",$F465=""),"",MIN($F465,$N465))</f>
        <v/>
      </c>
      <c r="P465" s="112" t="str">
        <f>IF($O465="","",$O465*$G465)</f>
        <v/>
      </c>
      <c r="Q465" s="112" t="str">
        <f>IF($M465="","",$H465-IF($P465="",0,$P465)-IF($Y465="",0,$Y465)-IF($AH465="",0,$AH465)-IF($AQ465="",0,$AQ465))</f>
        <v/>
      </c>
      <c r="R465" s="112" t="str">
        <f t="shared" si="65"/>
        <v/>
      </c>
      <c r="S465" s="96" t="str">
        <f>IF($M465="","",MAX(0,N($F465)-N($O465)))</f>
        <v/>
      </c>
      <c r="T465" s="96" t="str" cm="1">
        <f t="array" ref="T465">IF(OR($D465="",$S465="",N($S465)&lt;=0),"",IFERROR(MATCH(1,INDEX(('2_Review &amp; Audit'!$F$6:$F$505=$A465)*('2_Review &amp; Audit'!$I$6:$I$505&gt;=$E465-30)*('2_Review &amp; Audit'!$I$6:$I$505&lt;=$E465+30)*('2_Review &amp; Audit'!$R$6:$R$505&gt;0)*(ROW('2_Review &amp; Audit'!$R$6:$R$505)&gt;$K465),0),0)+5,""))</f>
        <v/>
      </c>
      <c r="U465" s="96" t="str" cm="1">
        <f t="array" ref="U465">IF($T465="","",INDEX('2_Review &amp; Audit'!$H:$H,$T465))</f>
        <v/>
      </c>
      <c r="V465" s="96" t="str">
        <f t="array" ref="V465">IF($T465="","",INDEX('2_Review &amp; Audit'!$I:$I,$T465))</f>
        <v/>
      </c>
      <c r="W465" s="96" t="str">
        <f t="array" ref="W465">IF($T465="","",MAX(0,INDEX('2_Review &amp; Audit'!$H:$H,$T465)-SUMIFS($X$7:X464,$T$7:T464,$T465)))</f>
        <v/>
      </c>
      <c r="X465" s="96" t="str">
        <f t="shared" si="62"/>
        <v/>
      </c>
      <c r="Y465" s="117" t="str">
        <f>IF($X465="","",$X465*$G465)</f>
        <v/>
      </c>
      <c r="Z465" s="117" t="str">
        <f>IF($T465="","",$H465-IF($P465="",0,$P465)-IF($Y465="",0,$Y465))</f>
        <v/>
      </c>
      <c r="AA465" s="117" t="str">
        <f t="shared" si="63"/>
        <v/>
      </c>
      <c r="AB465" s="96" t="str">
        <f t="shared" si="66"/>
        <v/>
      </c>
      <c r="AC465" s="96" t="str">
        <f>IF(OR($D465="",$AB465="",N($AB465)&lt;=0),"",IFERROR(MATCH(1,INDEX(('2_Review &amp; Audit'!$F$6:$F$505=$A465)*('2_Review &amp; Audit'!$I$6:$I$505&gt;=$E465-30)*('2_Review &amp; Audit'!$I$6:$I$505&lt;=$E465+30)*('2_Review &amp; Audit'!$R$6:$R$505&gt;0)*(ROW('2_Review &amp; Audit'!$R$6:$R$505)&gt;$T465),0),0)+5,""))</f>
        <v/>
      </c>
      <c r="AD465" s="96" t="str" cm="1">
        <f t="array" ref="AD465">IF($AC465="","",INDEX('2_Review &amp; Audit'!$H:$H,$AC465))</f>
        <v/>
      </c>
      <c r="AE465" s="96" t="str">
        <f>IF($AC465="","",INDEX('2_Review &amp; Audit'!$I:$I,$AC465))</f>
        <v/>
      </c>
      <c r="AF465" s="96" t="str">
        <f>IF($AC465="","",MAX(0,INDEX('2_Review &amp; Audit'!$H:$H,$AC465)-SUMIFS($AG$7:AG464,$AC$7:AC464,$AC465)))</f>
        <v/>
      </c>
      <c r="AG465" s="96" t="str">
        <f>IF(OR($D465="",$AB465="",$AF465=""),"",MIN($AB465,$AF465))</f>
        <v/>
      </c>
      <c r="AH465" s="117" t="str">
        <f>IF($AG465="","",$AG465*$G465)</f>
        <v/>
      </c>
      <c r="AI465" s="117" t="str">
        <f>IF($AC465="","",$H465-IF($P465="",0,$P465)-IF($Y465="",0,$Y465)-IF($AH465="",0,$AH465))</f>
        <v/>
      </c>
      <c r="AJ465" s="117" t="str">
        <f t="shared" si="64"/>
        <v/>
      </c>
      <c r="AK465" s="96" t="str">
        <f t="shared" si="67"/>
        <v/>
      </c>
      <c r="AL465" s="96" t="str" cm="1">
        <f t="array" ref="AL465">IF(OR($D465="",$AK465="",N($AK465)&lt;=0),"",IFERROR(MATCH(1,INDEX(('2_Review &amp; Audit'!$F$6:$F$505=$A465)*('2_Review &amp; Audit'!$I$6:$I$505&gt;=$E465-30)*('2_Review &amp; Audit'!$I$6:$I$505&lt;=$E465+30)*('2_Review &amp; Audit'!$R$6:$R$505&gt;0)*(ROW('2_Review &amp; Audit'!$R$6:$R$505)&gt;$AC465),0),0)+5,""))</f>
        <v/>
      </c>
      <c r="AM465" s="96" t="str">
        <f>IF($AL465="","",INDEX('2_Review &amp; Audit'!$H:$H,$AL465))</f>
        <v/>
      </c>
      <c r="AN465" s="108" t="str">
        <f>IF($AL465="","",INDEX('2_Review &amp; Audit'!$I:$I,$AL465))</f>
        <v/>
      </c>
      <c r="AO465" s="96" t="str">
        <f>IF($AL465="","",MAX(0,INDEX('2_Review &amp; Audit'!$H:$H,$AL465)-SUMIFS($AP$7:AP464,$AL$7:AL464,$AL465)))</f>
        <v/>
      </c>
      <c r="AP465" s="96" t="str">
        <f>IF(OR($D465="",$AK465="",$AO465=""),"",MIN($AK465,$AO465))</f>
        <v/>
      </c>
      <c r="AQ465" s="117" t="str">
        <f>IF($AP465="","",$AP465*$G465)</f>
        <v/>
      </c>
      <c r="AR465" s="117" t="str">
        <f>IF($AL465="","",$H465-IF($P465="",0,$P465)-IF($Y465="",0,$Y465)-IF($AH465="",0,$AH465)-IF($AQ465="",0,$AQ465))</f>
        <v/>
      </c>
      <c r="AS465" s="117" t="str">
        <f t="shared" si="68"/>
        <v/>
      </c>
      <c r="AT465" s="96" t="str">
        <f t="shared" si="69"/>
        <v/>
      </c>
      <c r="AU465" s="96"/>
    </row>
    <row r="466" spans="1:47" ht="12.75" customHeight="1" x14ac:dyDescent="0.2">
      <c r="A466" s="96" t="str">
        <f>IFERROR(INDEX('2_Review &amp; Audit'!$F$6:$F$505,MATCH(ROW()-5,'2_Review &amp; Audit'!$AC$6:$AC$505,0)),"")</f>
        <v/>
      </c>
      <c r="B466" s="96" t="str">
        <f>IF($A466="","",INDEX('2_Review &amp; Audit'!$C$6:$C$505,MATCH(ROW()-5,'2_Review &amp; Audit'!$AC$6:$AC$505,0)))</f>
        <v/>
      </c>
      <c r="C466" s="96" t="str">
        <f>IF($A466="","",INDEX('2_Review &amp; Audit'!$D$6:$D$505,MATCH(ROW()-5,'2_Review &amp; Audit'!$AC$6:$AC$505,0)))</f>
        <v/>
      </c>
      <c r="D466" s="114" t="str">
        <f>IF($A466="","",INDEX('2_Review &amp; Audit'!$H$6:$H$505,MATCH(ROW()-5,'2_Review &amp; Audit'!$AC$6:$AC$505,0)))</f>
        <v/>
      </c>
      <c r="E466" s="108" t="str">
        <f>IF($A466="","",INDEX('2_Review &amp; Audit'!$M$6:$M$505,MATCH(ROW()-5,'2_Review &amp; Audit'!$AC$6:$AC$505,0)))</f>
        <v/>
      </c>
      <c r="F466" s="109" t="str">
        <f>IF($A466="","",IF(INDEX('2_Review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66" s="142" t="str">
        <f>IF(OR($A466="",$F466=0),"",ABS(INDEX('2_Review &amp; Audit'!$Q$6:$Q$505,MATCH(ROW()-5,'2_Review &amp; Audit'!$AC$6:$AC$505,0))/$F466))</f>
        <v/>
      </c>
      <c r="H466" s="142" t="str">
        <f>IF($A466="","",ABS(INDEX('2_Review &amp; Audit'!$Q$6:$Q$505,MATCH(ROW()-5,'2_Review &amp; Audit'!$AC$6:$AC$505,0))))</f>
        <v/>
      </c>
      <c r="I466" s="96" t="str">
        <f>IF($A466="","",INDEX('2_Review &amp; Audit'!$Y$6:$Y$505,MATCH(ROW()-5,'2_Review &amp; Audit'!$AC$6:$AC$505,0)))</f>
        <v/>
      </c>
      <c r="J466" s="110" t="str">
        <f>IF($A466="","",IFERROR(MATCH(ROW()-5,'2_Review &amp; Audit'!$AC$6:$AC$505,0)+5,""))</f>
        <v/>
      </c>
      <c r="K466" s="96" t="str" cm="1">
        <f t="array" ref="K466">IF($A466="","",IF($AU466&lt;&gt;"",IFERROR(MATCH($AU466,'2_Review &amp; Audit'!$H$6:$H$505,0)+5,""),IFERROR(MATCH(1,INDEX(('2_Review &amp; Audit'!$F$6:$F$505=$A466)*('2_Review &amp; Audit'!$I$6:$I$505&gt;=$E466-30)*('2_Review &amp; Audit'!$I$6:$I$505&lt;=$E466+30)*('2_Review &amp; Audit'!$R$6:$R$505&gt;0),0),0)+5,"")))</f>
        <v/>
      </c>
      <c r="L466" s="110" t="str" cm="1">
        <f t="array" ref="L466">IF($K466="","",INDEX('2_Review &amp; Audit'!$H:$H,$K466))</f>
        <v/>
      </c>
      <c r="M466" s="111" t="str">
        <f>IF($K466="","",INDEX('2_Review &amp; Audit'!$I:$I,$K466))</f>
        <v/>
      </c>
      <c r="N466" s="109" t="str" cm="1">
        <f t="array" ref="N466">IF($K466="","",MAX(0,INDEX('2_Review &amp; Audit'!$R:$R,$K466)-SUMIFS($O$7:O465,$K$7:K465,$K466)))</f>
        <v/>
      </c>
      <c r="O466" s="109" t="str">
        <f>IF(OR($K466="",$N466="",$F466=""),"",MIN($F466,$N466))</f>
        <v/>
      </c>
      <c r="P466" s="112" t="str">
        <f>IF($O466="","",$O466*$G466)</f>
        <v/>
      </c>
      <c r="Q466" s="112" t="str">
        <f>IF($M466="","",$H466-IF($P466="",0,$P466)-IF($Y466="",0,$Y466)-IF($AH466="",0,$AH466)-IF($AQ466="",0,$AQ466))</f>
        <v/>
      </c>
      <c r="R466" s="112" t="str">
        <f t="shared" si="65"/>
        <v/>
      </c>
      <c r="S466" s="96" t="str">
        <f>IF($M466="","",MAX(0,N($F466)-N($O466)))</f>
        <v/>
      </c>
      <c r="T466" s="96" t="str" cm="1">
        <f t="array" ref="T466">IF(OR($D466="",$S466="",N($S466)&lt;=0),"",IFERROR(MATCH(1,INDEX(('2_Review &amp; Audit'!$F$6:$F$505=$A466)*('2_Review &amp; Audit'!$I$6:$I$505&gt;=$E466-30)*('2_Review &amp; Audit'!$I$6:$I$505&lt;=$E466+30)*('2_Review &amp; Audit'!$R$6:$R$505&gt;0)*(ROW('2_Review &amp; Audit'!$R$6:$R$505)&gt;$K466),0),0)+5,""))</f>
        <v/>
      </c>
      <c r="U466" s="96" t="str" cm="1">
        <f t="array" ref="U466">IF($T466="","",INDEX('2_Review &amp; Audit'!$H:$H,$T466))</f>
        <v/>
      </c>
      <c r="V466" s="96" t="str">
        <f t="array" ref="V466">IF($T466="","",INDEX('2_Review &amp; Audit'!$I:$I,$T466))</f>
        <v/>
      </c>
      <c r="W466" s="96" t="str">
        <f t="array" ref="W466">IF($T466="","",MAX(0,INDEX('2_Review &amp; Audit'!$H:$H,$T466)-SUMIFS($X$7:X465,$T$7:T465,$T466)))</f>
        <v/>
      </c>
      <c r="X466" s="96" t="str">
        <f t="shared" si="62"/>
        <v/>
      </c>
      <c r="Y466" s="117" t="str">
        <f>IF($X466="","",$X466*$G466)</f>
        <v/>
      </c>
      <c r="Z466" s="117" t="str">
        <f>IF($T466="","",$H466-IF($P466="",0,$P466)-IF($Y466="",0,$Y466))</f>
        <v/>
      </c>
      <c r="AA466" s="117" t="str">
        <f t="shared" si="63"/>
        <v/>
      </c>
      <c r="AB466" s="96" t="str">
        <f t="shared" si="66"/>
        <v/>
      </c>
      <c r="AC466" s="96" t="str">
        <f>IF(OR($D466="",$AB466="",N($AB466)&lt;=0),"",IFERROR(MATCH(1,INDEX(('2_Review &amp; Audit'!$F$6:$F$505=$A466)*('2_Review &amp; Audit'!$I$6:$I$505&gt;=$E466-30)*('2_Review &amp; Audit'!$I$6:$I$505&lt;=$E466+30)*('2_Review &amp; Audit'!$R$6:$R$505&gt;0)*(ROW('2_Review &amp; Audit'!$R$6:$R$505)&gt;$T466),0),0)+5,""))</f>
        <v/>
      </c>
      <c r="AD466" s="96" t="str" cm="1">
        <f t="array" ref="AD466">IF($AC466="","",INDEX('2_Review &amp; Audit'!$H:$H,$AC466))</f>
        <v/>
      </c>
      <c r="AE466" s="96" t="str">
        <f>IF($AC466="","",INDEX('2_Review &amp; Audit'!$I:$I,$AC466))</f>
        <v/>
      </c>
      <c r="AF466" s="96" t="str">
        <f>IF($AC466="","",MAX(0,INDEX('2_Review &amp; Audit'!$H:$H,$AC466)-SUMIFS($AG$7:AG465,$AC$7:AC465,$AC466)))</f>
        <v/>
      </c>
      <c r="AG466" s="96" t="str">
        <f>IF(OR($D466="",$AB466="",$AF466=""),"",MIN($AB466,$AF466))</f>
        <v/>
      </c>
      <c r="AH466" s="117" t="str">
        <f>IF($AG466="","",$AG466*$G466)</f>
        <v/>
      </c>
      <c r="AI466" s="117" t="str">
        <f>IF($AC466="","",$H466-IF($P466="",0,$P466)-IF($Y466="",0,$Y466)-IF($AH466="",0,$AH466))</f>
        <v/>
      </c>
      <c r="AJ466" s="117" t="str">
        <f t="shared" si="64"/>
        <v/>
      </c>
      <c r="AK466" s="96" t="str">
        <f t="shared" si="67"/>
        <v/>
      </c>
      <c r="AL466" s="96" t="str" cm="1">
        <f t="array" ref="AL466">IF(OR($D466="",$AK466="",N($AK466)&lt;=0),"",IFERROR(MATCH(1,INDEX(('2_Review &amp; Audit'!$F$6:$F$505=$A466)*('2_Review &amp; Audit'!$I$6:$I$505&gt;=$E466-30)*('2_Review &amp; Audit'!$I$6:$I$505&lt;=$E466+30)*('2_Review &amp; Audit'!$R$6:$R$505&gt;0)*(ROW('2_Review &amp; Audit'!$R$6:$R$505)&gt;$AC466),0),0)+5,""))</f>
        <v/>
      </c>
      <c r="AM466" s="96" t="str">
        <f>IF($AL466="","",INDEX('2_Review &amp; Audit'!$H:$H,$AL466))</f>
        <v/>
      </c>
      <c r="AN466" s="108" t="str">
        <f>IF($AL466="","",INDEX('2_Review &amp; Audit'!$I:$I,$AL466))</f>
        <v/>
      </c>
      <c r="AO466" s="96" t="str">
        <f>IF($AL466="","",MAX(0,INDEX('2_Review &amp; Audit'!$H:$H,$AL466)-SUMIFS($AP$7:AP465,$AL$7:AL465,$AL466)))</f>
        <v/>
      </c>
      <c r="AP466" s="96" t="str">
        <f>IF(OR($D466="",$AK466="",$AO466=""),"",MIN($AK466,$AO466))</f>
        <v/>
      </c>
      <c r="AQ466" s="117" t="str">
        <f>IF($AP466="","",$AP466*$G466)</f>
        <v/>
      </c>
      <c r="AR466" s="117" t="str">
        <f>IF($AL466="","",$H466-IF($P466="",0,$P466)-IF($Y466="",0,$Y466)-IF($AH466="",0,$AH466)-IF($AQ466="",0,$AQ466))</f>
        <v/>
      </c>
      <c r="AS466" s="117" t="str">
        <f t="shared" si="68"/>
        <v/>
      </c>
      <c r="AT466" s="96" t="str">
        <f t="shared" si="69"/>
        <v/>
      </c>
      <c r="AU466" s="96"/>
    </row>
    <row r="467" spans="1:47" ht="12.75" customHeight="1" x14ac:dyDescent="0.2">
      <c r="A467" s="96" t="str">
        <f>IFERROR(INDEX('2_Review &amp; Audit'!$F$6:$F$505,MATCH(ROW()-5,'2_Review &amp; Audit'!$AC$6:$AC$505,0)),"")</f>
        <v/>
      </c>
      <c r="B467" s="96" t="str">
        <f>IF($A467="","",INDEX('2_Review &amp; Audit'!$C$6:$C$505,MATCH(ROW()-5,'2_Review &amp; Audit'!$AC$6:$AC$505,0)))</f>
        <v/>
      </c>
      <c r="C467" s="96" t="str">
        <f>IF($A467="","",INDEX('2_Review &amp; Audit'!$D$6:$D$505,MATCH(ROW()-5,'2_Review &amp; Audit'!$AC$6:$AC$505,0)))</f>
        <v/>
      </c>
      <c r="D467" s="114" t="str">
        <f>IF($A467="","",INDEX('2_Review &amp; Audit'!$H$6:$H$505,MATCH(ROW()-5,'2_Review &amp; Audit'!$AC$6:$AC$505,0)))</f>
        <v/>
      </c>
      <c r="E467" s="108" t="str">
        <f>IF($A467="","",INDEX('2_Review &amp; Audit'!$M$6:$M$505,MATCH(ROW()-5,'2_Review &amp; Audit'!$AC$6:$AC$505,0)))</f>
        <v/>
      </c>
      <c r="F467" s="109" t="str">
        <f>IF($A467="","",IF(INDEX('2_Review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67" s="142" t="str">
        <f>IF(OR($A467="",$F467=0),"",ABS(INDEX('2_Review &amp; Audit'!$Q$6:$Q$505,MATCH(ROW()-5,'2_Review &amp; Audit'!$AC$6:$AC$505,0))/$F467))</f>
        <v/>
      </c>
      <c r="H467" s="142" t="str">
        <f>IF($A467="","",ABS(INDEX('2_Review &amp; Audit'!$Q$6:$Q$505,MATCH(ROW()-5,'2_Review &amp; Audit'!$AC$6:$AC$505,0))))</f>
        <v/>
      </c>
      <c r="I467" s="96" t="str">
        <f>IF($A467="","",INDEX('2_Review &amp; Audit'!$Y$6:$Y$505,MATCH(ROW()-5,'2_Review &amp; Audit'!$AC$6:$AC$505,0)))</f>
        <v/>
      </c>
      <c r="J467" s="110" t="str">
        <f>IF($A467="","",IFERROR(MATCH(ROW()-5,'2_Review &amp; Audit'!$AC$6:$AC$505,0)+5,""))</f>
        <v/>
      </c>
      <c r="K467" s="96" t="str" cm="1">
        <f t="array" ref="K467">IF($A467="","",IF($AU467&lt;&gt;"",IFERROR(MATCH($AU467,'2_Review &amp; Audit'!$H$6:$H$505,0)+5,""),IFERROR(MATCH(1,INDEX(('2_Review &amp; Audit'!$F$6:$F$505=$A467)*('2_Review &amp; Audit'!$I$6:$I$505&gt;=$E467-30)*('2_Review &amp; Audit'!$I$6:$I$505&lt;=$E467+30)*('2_Review &amp; Audit'!$R$6:$R$505&gt;0),0),0)+5,"")))</f>
        <v/>
      </c>
      <c r="L467" s="110" t="str" cm="1">
        <f t="array" ref="L467">IF($K467="","",INDEX('2_Review &amp; Audit'!$H:$H,$K467))</f>
        <v/>
      </c>
      <c r="M467" s="111" t="str">
        <f>IF($K467="","",INDEX('2_Review &amp; Audit'!$I:$I,$K467))</f>
        <v/>
      </c>
      <c r="N467" s="109" t="str" cm="1">
        <f t="array" ref="N467">IF($K467="","",MAX(0,INDEX('2_Review &amp; Audit'!$R:$R,$K467)-SUMIFS($O$7:O466,$K$7:K466,$K467)))</f>
        <v/>
      </c>
      <c r="O467" s="109" t="str">
        <f>IF(OR($K467="",$N467="",$F467=""),"",MIN($F467,$N467))</f>
        <v/>
      </c>
      <c r="P467" s="112" t="str">
        <f>IF($O467="","",$O467*$G467)</f>
        <v/>
      </c>
      <c r="Q467" s="112" t="str">
        <f>IF($M467="","",$H467-IF($P467="",0,$P467)-IF($Y467="",0,$Y467)-IF($AH467="",0,$AH467)-IF($AQ467="",0,$AQ467))</f>
        <v/>
      </c>
      <c r="R467" s="112" t="str">
        <f t="shared" si="65"/>
        <v/>
      </c>
      <c r="S467" s="96" t="str">
        <f>IF($M467="","",MAX(0,N($F467)-N($O467)))</f>
        <v/>
      </c>
      <c r="T467" s="96" t="str" cm="1">
        <f t="array" ref="T467">IF(OR($D467="",$S467="",N($S467)&lt;=0),"",IFERROR(MATCH(1,INDEX(('2_Review &amp; Audit'!$F$6:$F$505=$A467)*('2_Review &amp; Audit'!$I$6:$I$505&gt;=$E467-30)*('2_Review &amp; Audit'!$I$6:$I$505&lt;=$E467+30)*('2_Review &amp; Audit'!$R$6:$R$505&gt;0)*(ROW('2_Review &amp; Audit'!$R$6:$R$505)&gt;$K467),0),0)+5,""))</f>
        <v/>
      </c>
      <c r="U467" s="96" t="str" cm="1">
        <f t="array" ref="U467">IF($T467="","",INDEX('2_Review &amp; Audit'!$H:$H,$T467))</f>
        <v/>
      </c>
      <c r="V467" s="96" t="str">
        <f t="array" ref="V467">IF($T467="","",INDEX('2_Review &amp; Audit'!$I:$I,$T467))</f>
        <v/>
      </c>
      <c r="W467" s="96" t="str">
        <f t="array" ref="W467">IF($T467="","",MAX(0,INDEX('2_Review &amp; Audit'!$H:$H,$T467)-SUMIFS($X$7:X466,$T$7:T466,$T467)))</f>
        <v/>
      </c>
      <c r="X467" s="96" t="str">
        <f t="shared" si="62"/>
        <v/>
      </c>
      <c r="Y467" s="117" t="str">
        <f>IF($X467="","",$X467*$G467)</f>
        <v/>
      </c>
      <c r="Z467" s="117" t="str">
        <f>IF($T467="","",$H467-IF($P467="",0,$P467)-IF($Y467="",0,$Y467))</f>
        <v/>
      </c>
      <c r="AA467" s="117" t="str">
        <f t="shared" si="63"/>
        <v/>
      </c>
      <c r="AB467" s="96" t="str">
        <f t="shared" si="66"/>
        <v/>
      </c>
      <c r="AC467" s="96" t="str">
        <f>IF(OR($D467="",$AB467="",N($AB467)&lt;=0),"",IFERROR(MATCH(1,INDEX(('2_Review &amp; Audit'!$F$6:$F$505=$A467)*('2_Review &amp; Audit'!$I$6:$I$505&gt;=$E467-30)*('2_Review &amp; Audit'!$I$6:$I$505&lt;=$E467+30)*('2_Review &amp; Audit'!$R$6:$R$505&gt;0)*(ROW('2_Review &amp; Audit'!$R$6:$R$505)&gt;$T467),0),0)+5,""))</f>
        <v/>
      </c>
      <c r="AD467" s="96" t="str" cm="1">
        <f t="array" ref="AD467">IF($AC467="","",INDEX('2_Review &amp; Audit'!$H:$H,$AC467))</f>
        <v/>
      </c>
      <c r="AE467" s="96" t="str">
        <f>IF($AC467="","",INDEX('2_Review &amp; Audit'!$I:$I,$AC467))</f>
        <v/>
      </c>
      <c r="AF467" s="96" t="str">
        <f>IF($AC467="","",MAX(0,INDEX('2_Review &amp; Audit'!$H:$H,$AC467)-SUMIFS($AG$7:AG466,$AC$7:AC466,$AC467)))</f>
        <v/>
      </c>
      <c r="AG467" s="96" t="str">
        <f>IF(OR($D467="",$AB467="",$AF467=""),"",MIN($AB467,$AF467))</f>
        <v/>
      </c>
      <c r="AH467" s="117" t="str">
        <f>IF($AG467="","",$AG467*$G467)</f>
        <v/>
      </c>
      <c r="AI467" s="117" t="str">
        <f>IF($AC467="","",$H467-IF($P467="",0,$P467)-IF($Y467="",0,$Y467)-IF($AH467="",0,$AH467))</f>
        <v/>
      </c>
      <c r="AJ467" s="117" t="str">
        <f t="shared" si="64"/>
        <v/>
      </c>
      <c r="AK467" s="96" t="str">
        <f t="shared" si="67"/>
        <v/>
      </c>
      <c r="AL467" s="96" t="str" cm="1">
        <f t="array" ref="AL467">IF(OR($D467="",$AK467="",N($AK467)&lt;=0),"",IFERROR(MATCH(1,INDEX(('2_Review &amp; Audit'!$F$6:$F$505=$A467)*('2_Review &amp; Audit'!$I$6:$I$505&gt;=$E467-30)*('2_Review &amp; Audit'!$I$6:$I$505&lt;=$E467+30)*('2_Review &amp; Audit'!$R$6:$R$505&gt;0)*(ROW('2_Review &amp; Audit'!$R$6:$R$505)&gt;$AC467),0),0)+5,""))</f>
        <v/>
      </c>
      <c r="AM467" s="96" t="str">
        <f>IF($AL467="","",INDEX('2_Review &amp; Audit'!$H:$H,$AL467))</f>
        <v/>
      </c>
      <c r="AN467" s="108" t="str">
        <f>IF($AL467="","",INDEX('2_Review &amp; Audit'!$I:$I,$AL467))</f>
        <v/>
      </c>
      <c r="AO467" s="96" t="str">
        <f>IF($AL467="","",MAX(0,INDEX('2_Review &amp; Audit'!$H:$H,$AL467)-SUMIFS($AP$7:AP466,$AL$7:AL466,$AL467)))</f>
        <v/>
      </c>
      <c r="AP467" s="96" t="str">
        <f>IF(OR($D467="",$AK467="",$AO467=""),"",MIN($AK467,$AO467))</f>
        <v/>
      </c>
      <c r="AQ467" s="117" t="str">
        <f>IF($AP467="","",$AP467*$G467)</f>
        <v/>
      </c>
      <c r="AR467" s="117" t="str">
        <f>IF($AL467="","",$H467-IF($P467="",0,$P467)-IF($Y467="",0,$Y467)-IF($AH467="",0,$AH467)-IF($AQ467="",0,$AQ467))</f>
        <v/>
      </c>
      <c r="AS467" s="117" t="str">
        <f t="shared" si="68"/>
        <v/>
      </c>
      <c r="AT467" s="96" t="str">
        <f t="shared" si="69"/>
        <v/>
      </c>
      <c r="AU467" s="96"/>
    </row>
    <row r="468" spans="1:47" ht="12.75" customHeight="1" x14ac:dyDescent="0.2">
      <c r="A468" s="96" t="str">
        <f>IFERROR(INDEX('2_Review &amp; Audit'!$F$6:$F$505,MATCH(ROW()-5,'2_Review &amp; Audit'!$AC$6:$AC$505,0)),"")</f>
        <v/>
      </c>
      <c r="B468" s="96" t="str">
        <f>IF($A468="","",INDEX('2_Review &amp; Audit'!$C$6:$C$505,MATCH(ROW()-5,'2_Review &amp; Audit'!$AC$6:$AC$505,0)))</f>
        <v/>
      </c>
      <c r="C468" s="96" t="str">
        <f>IF($A468="","",INDEX('2_Review &amp; Audit'!$D$6:$D$505,MATCH(ROW()-5,'2_Review &amp; Audit'!$AC$6:$AC$505,0)))</f>
        <v/>
      </c>
      <c r="D468" s="114" t="str">
        <f>IF($A468="","",INDEX('2_Review &amp; Audit'!$H$6:$H$505,MATCH(ROW()-5,'2_Review &amp; Audit'!$AC$6:$AC$505,0)))</f>
        <v/>
      </c>
      <c r="E468" s="108" t="str">
        <f>IF($A468="","",INDEX('2_Review &amp; Audit'!$M$6:$M$505,MATCH(ROW()-5,'2_Review &amp; Audit'!$AC$6:$AC$505,0)))</f>
        <v/>
      </c>
      <c r="F468" s="109" t="str">
        <f>IF($A468="","",IF(INDEX('2_Review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68" s="142" t="str">
        <f>IF(OR($A468="",$F468=0),"",ABS(INDEX('2_Review &amp; Audit'!$Q$6:$Q$505,MATCH(ROW()-5,'2_Review &amp; Audit'!$AC$6:$AC$505,0))/$F468))</f>
        <v/>
      </c>
      <c r="H468" s="142" t="str">
        <f>IF($A468="","",ABS(INDEX('2_Review &amp; Audit'!$Q$6:$Q$505,MATCH(ROW()-5,'2_Review &amp; Audit'!$AC$6:$AC$505,0))))</f>
        <v/>
      </c>
      <c r="I468" s="96" t="str">
        <f>IF($A468="","",INDEX('2_Review &amp; Audit'!$Y$6:$Y$505,MATCH(ROW()-5,'2_Review &amp; Audit'!$AC$6:$AC$505,0)))</f>
        <v/>
      </c>
      <c r="J468" s="110" t="str">
        <f>IF($A468="","",IFERROR(MATCH(ROW()-5,'2_Review &amp; Audit'!$AC$6:$AC$505,0)+5,""))</f>
        <v/>
      </c>
      <c r="K468" s="96" t="str" cm="1">
        <f t="array" ref="K468">IF($A468="","",IF($AU468&lt;&gt;"",IFERROR(MATCH($AU468,'2_Review &amp; Audit'!$H$6:$H$505,0)+5,""),IFERROR(MATCH(1,INDEX(('2_Review &amp; Audit'!$F$6:$F$505=$A468)*('2_Review &amp; Audit'!$I$6:$I$505&gt;=$E468-30)*('2_Review &amp; Audit'!$I$6:$I$505&lt;=$E468+30)*('2_Review &amp; Audit'!$R$6:$R$505&gt;0),0),0)+5,"")))</f>
        <v/>
      </c>
      <c r="L468" s="110" t="str" cm="1">
        <f t="array" ref="L468">IF($K468="","",INDEX('2_Review &amp; Audit'!$H:$H,$K468))</f>
        <v/>
      </c>
      <c r="M468" s="111" t="str">
        <f>IF($K468="","",INDEX('2_Review &amp; Audit'!$I:$I,$K468))</f>
        <v/>
      </c>
      <c r="N468" s="109" t="str" cm="1">
        <f t="array" ref="N468">IF($K468="","",MAX(0,INDEX('2_Review &amp; Audit'!$R:$R,$K468)-SUMIFS($O$7:O467,$K$7:K467,$K468)))</f>
        <v/>
      </c>
      <c r="O468" s="109" t="str">
        <f>IF(OR($K468="",$N468="",$F468=""),"",MIN($F468,$N468))</f>
        <v/>
      </c>
      <c r="P468" s="112" t="str">
        <f>IF($O468="","",$O468*$G468)</f>
        <v/>
      </c>
      <c r="Q468" s="112" t="str">
        <f>IF($M468="","",$H468-IF($P468="",0,$P468)-IF($Y468="",0,$Y468)-IF($AH468="",0,$AH468)-IF($AQ468="",0,$AQ468))</f>
        <v/>
      </c>
      <c r="R468" s="112" t="str">
        <f t="shared" si="65"/>
        <v/>
      </c>
      <c r="S468" s="96" t="str">
        <f>IF($M468="","",MAX(0,N($F468)-N($O468)))</f>
        <v/>
      </c>
      <c r="T468" s="96" t="str" cm="1">
        <f t="array" ref="T468">IF(OR($D468="",$S468="",N($S468)&lt;=0),"",IFERROR(MATCH(1,INDEX(('2_Review &amp; Audit'!$F$6:$F$505=$A468)*('2_Review &amp; Audit'!$I$6:$I$505&gt;=$E468-30)*('2_Review &amp; Audit'!$I$6:$I$505&lt;=$E468+30)*('2_Review &amp; Audit'!$R$6:$R$505&gt;0)*(ROW('2_Review &amp; Audit'!$R$6:$R$505)&gt;$K468),0),0)+5,""))</f>
        <v/>
      </c>
      <c r="U468" s="96" t="str" cm="1">
        <f t="array" ref="U468">IF($T468="","",INDEX('2_Review &amp; Audit'!$H:$H,$T468))</f>
        <v/>
      </c>
      <c r="V468" s="96" t="str">
        <f t="array" ref="V468">IF($T468="","",INDEX('2_Review &amp; Audit'!$I:$I,$T468))</f>
        <v/>
      </c>
      <c r="W468" s="96" t="str">
        <f t="array" ref="W468">IF($T468="","",MAX(0,INDEX('2_Review &amp; Audit'!$H:$H,$T468)-SUMIFS($X$7:X467,$T$7:T467,$T468)))</f>
        <v/>
      </c>
      <c r="X468" s="96" t="str">
        <f t="shared" si="62"/>
        <v/>
      </c>
      <c r="Y468" s="117" t="str">
        <f>IF($X468="","",$X468*$G468)</f>
        <v/>
      </c>
      <c r="Z468" s="117" t="str">
        <f>IF($T468="","",$H468-IF($P468="",0,$P468)-IF($Y468="",0,$Y468))</f>
        <v/>
      </c>
      <c r="AA468" s="117" t="str">
        <f t="shared" si="63"/>
        <v/>
      </c>
      <c r="AB468" s="96" t="str">
        <f t="shared" si="66"/>
        <v/>
      </c>
      <c r="AC468" s="96" t="str">
        <f>IF(OR($D468="",$AB468="",N($AB468)&lt;=0),"",IFERROR(MATCH(1,INDEX(('2_Review &amp; Audit'!$F$6:$F$505=$A468)*('2_Review &amp; Audit'!$I$6:$I$505&gt;=$E468-30)*('2_Review &amp; Audit'!$I$6:$I$505&lt;=$E468+30)*('2_Review &amp; Audit'!$R$6:$R$505&gt;0)*(ROW('2_Review &amp; Audit'!$R$6:$R$505)&gt;$T468),0),0)+5,""))</f>
        <v/>
      </c>
      <c r="AD468" s="96" t="str" cm="1">
        <f t="array" ref="AD468">IF($AC468="","",INDEX('2_Review &amp; Audit'!$H:$H,$AC468))</f>
        <v/>
      </c>
      <c r="AE468" s="96" t="str">
        <f>IF($AC468="","",INDEX('2_Review &amp; Audit'!$I:$I,$AC468))</f>
        <v/>
      </c>
      <c r="AF468" s="96" t="str">
        <f>IF($AC468="","",MAX(0,INDEX('2_Review &amp; Audit'!$H:$H,$AC468)-SUMIFS($AG$7:AG467,$AC$7:AC467,$AC468)))</f>
        <v/>
      </c>
      <c r="AG468" s="96" t="str">
        <f>IF(OR($D468="",$AB468="",$AF468=""),"",MIN($AB468,$AF468))</f>
        <v/>
      </c>
      <c r="AH468" s="117" t="str">
        <f>IF($AG468="","",$AG468*$G468)</f>
        <v/>
      </c>
      <c r="AI468" s="117" t="str">
        <f>IF($AC468="","",$H468-IF($P468="",0,$P468)-IF($Y468="",0,$Y468)-IF($AH468="",0,$AH468))</f>
        <v/>
      </c>
      <c r="AJ468" s="117" t="str">
        <f t="shared" si="64"/>
        <v/>
      </c>
      <c r="AK468" s="96" t="str">
        <f t="shared" si="67"/>
        <v/>
      </c>
      <c r="AL468" s="96" t="str" cm="1">
        <f t="array" ref="AL468">IF(OR($D468="",$AK468="",N($AK468)&lt;=0),"",IFERROR(MATCH(1,INDEX(('2_Review &amp; Audit'!$F$6:$F$505=$A468)*('2_Review &amp; Audit'!$I$6:$I$505&gt;=$E468-30)*('2_Review &amp; Audit'!$I$6:$I$505&lt;=$E468+30)*('2_Review &amp; Audit'!$R$6:$R$505&gt;0)*(ROW('2_Review &amp; Audit'!$R$6:$R$505)&gt;$AC468),0),0)+5,""))</f>
        <v/>
      </c>
      <c r="AM468" s="96" t="str">
        <f>IF($AL468="","",INDEX('2_Review &amp; Audit'!$H:$H,$AL468))</f>
        <v/>
      </c>
      <c r="AN468" s="108" t="str">
        <f>IF($AL468="","",INDEX('2_Review &amp; Audit'!$I:$I,$AL468))</f>
        <v/>
      </c>
      <c r="AO468" s="96" t="str">
        <f>IF($AL468="","",MAX(0,INDEX('2_Review &amp; Audit'!$H:$H,$AL468)-SUMIFS($AP$7:AP467,$AL$7:AL467,$AL468)))</f>
        <v/>
      </c>
      <c r="AP468" s="96" t="str">
        <f>IF(OR($D468="",$AK468="",$AO468=""),"",MIN($AK468,$AO468))</f>
        <v/>
      </c>
      <c r="AQ468" s="117" t="str">
        <f>IF($AP468="","",$AP468*$G468)</f>
        <v/>
      </c>
      <c r="AR468" s="117" t="str">
        <f>IF($AL468="","",$H468-IF($P468="",0,$P468)-IF($Y468="",0,$Y468)-IF($AH468="",0,$AH468)-IF($AQ468="",0,$AQ468))</f>
        <v/>
      </c>
      <c r="AS468" s="117" t="str">
        <f t="shared" si="68"/>
        <v/>
      </c>
      <c r="AT468" s="96" t="str">
        <f t="shared" si="69"/>
        <v/>
      </c>
      <c r="AU468" s="96"/>
    </row>
    <row r="469" spans="1:47" ht="12.75" customHeight="1" x14ac:dyDescent="0.2">
      <c r="A469" s="96" t="str">
        <f>IFERROR(INDEX('2_Review &amp; Audit'!$F$6:$F$505,MATCH(ROW()-5,'2_Review &amp; Audit'!$AC$6:$AC$505,0)),"")</f>
        <v/>
      </c>
      <c r="B469" s="96" t="str">
        <f>IF($A469="","",INDEX('2_Review &amp; Audit'!$C$6:$C$505,MATCH(ROW()-5,'2_Review &amp; Audit'!$AC$6:$AC$505,0)))</f>
        <v/>
      </c>
      <c r="C469" s="96" t="str">
        <f>IF($A469="","",INDEX('2_Review &amp; Audit'!$D$6:$D$505,MATCH(ROW()-5,'2_Review &amp; Audit'!$AC$6:$AC$505,0)))</f>
        <v/>
      </c>
      <c r="D469" s="114" t="str">
        <f>IF($A469="","",INDEX('2_Review &amp; Audit'!$H$6:$H$505,MATCH(ROW()-5,'2_Review &amp; Audit'!$AC$6:$AC$505,0)))</f>
        <v/>
      </c>
      <c r="E469" s="108" t="str">
        <f>IF($A469="","",INDEX('2_Review &amp; Audit'!$M$6:$M$505,MATCH(ROW()-5,'2_Review &amp; Audit'!$AC$6:$AC$505,0)))</f>
        <v/>
      </c>
      <c r="F469" s="109" t="str">
        <f>IF($A469="","",IF(INDEX('2_Review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69" s="142" t="str">
        <f>IF(OR($A469="",$F469=0),"",ABS(INDEX('2_Review &amp; Audit'!$Q$6:$Q$505,MATCH(ROW()-5,'2_Review &amp; Audit'!$AC$6:$AC$505,0))/$F469))</f>
        <v/>
      </c>
      <c r="H469" s="142" t="str">
        <f>IF($A469="","",ABS(INDEX('2_Review &amp; Audit'!$Q$6:$Q$505,MATCH(ROW()-5,'2_Review &amp; Audit'!$AC$6:$AC$505,0))))</f>
        <v/>
      </c>
      <c r="I469" s="96" t="str">
        <f>IF($A469="","",INDEX('2_Review &amp; Audit'!$Y$6:$Y$505,MATCH(ROW()-5,'2_Review &amp; Audit'!$AC$6:$AC$505,0)))</f>
        <v/>
      </c>
      <c r="J469" s="110" t="str">
        <f>IF($A469="","",IFERROR(MATCH(ROW()-5,'2_Review &amp; Audit'!$AC$6:$AC$505,0)+5,""))</f>
        <v/>
      </c>
      <c r="K469" s="96" t="str" cm="1">
        <f t="array" ref="K469">IF($A469="","",IF($AU469&lt;&gt;"",IFERROR(MATCH($AU469,'2_Review &amp; Audit'!$H$6:$H$505,0)+5,""),IFERROR(MATCH(1,INDEX(('2_Review &amp; Audit'!$F$6:$F$505=$A469)*('2_Review &amp; Audit'!$I$6:$I$505&gt;=$E469-30)*('2_Review &amp; Audit'!$I$6:$I$505&lt;=$E469+30)*('2_Review &amp; Audit'!$R$6:$R$505&gt;0),0),0)+5,"")))</f>
        <v/>
      </c>
      <c r="L469" s="110" t="str" cm="1">
        <f t="array" ref="L469">IF($K469="","",INDEX('2_Review &amp; Audit'!$H:$H,$K469))</f>
        <v/>
      </c>
      <c r="M469" s="111" t="str">
        <f>IF($K469="","",INDEX('2_Review &amp; Audit'!$I:$I,$K469))</f>
        <v/>
      </c>
      <c r="N469" s="109" t="str" cm="1">
        <f t="array" ref="N469">IF($K469="","",MAX(0,INDEX('2_Review &amp; Audit'!$R:$R,$K469)-SUMIFS($O$7:O468,$K$7:K468,$K469)))</f>
        <v/>
      </c>
      <c r="O469" s="109" t="str">
        <f>IF(OR($K469="",$N469="",$F469=""),"",MIN($F469,$N469))</f>
        <v/>
      </c>
      <c r="P469" s="112" t="str">
        <f>IF($O469="","",$O469*$G469)</f>
        <v/>
      </c>
      <c r="Q469" s="112" t="str">
        <f>IF($M469="","",$H469-IF($P469="",0,$P469)-IF($Y469="",0,$Y469)-IF($AH469="",0,$AH469)-IF($AQ469="",0,$AQ469))</f>
        <v/>
      </c>
      <c r="R469" s="112" t="str">
        <f t="shared" si="65"/>
        <v/>
      </c>
      <c r="S469" s="96" t="str">
        <f>IF($M469="","",MAX(0,N($F469)-N($O469)))</f>
        <v/>
      </c>
      <c r="T469" s="96" t="str" cm="1">
        <f t="array" ref="T469">IF(OR($D469="",$S469="",N($S469)&lt;=0),"",IFERROR(MATCH(1,INDEX(('2_Review &amp; Audit'!$F$6:$F$505=$A469)*('2_Review &amp; Audit'!$I$6:$I$505&gt;=$E469-30)*('2_Review &amp; Audit'!$I$6:$I$505&lt;=$E469+30)*('2_Review &amp; Audit'!$R$6:$R$505&gt;0)*(ROW('2_Review &amp; Audit'!$R$6:$R$505)&gt;$K469),0),0)+5,""))</f>
        <v/>
      </c>
      <c r="U469" s="96" t="str" cm="1">
        <f t="array" ref="U469">IF($T469="","",INDEX('2_Review &amp; Audit'!$H:$H,$T469))</f>
        <v/>
      </c>
      <c r="V469" s="96" t="str">
        <f t="array" ref="V469">IF($T469="","",INDEX('2_Review &amp; Audit'!$I:$I,$T469))</f>
        <v/>
      </c>
      <c r="W469" s="96" t="str">
        <f t="array" ref="W469">IF($T469="","",MAX(0,INDEX('2_Review &amp; Audit'!$H:$H,$T469)-SUMIFS($X$7:X468,$T$7:T468,$T469)))</f>
        <v/>
      </c>
      <c r="X469" s="96" t="str">
        <f t="shared" si="62"/>
        <v/>
      </c>
      <c r="Y469" s="117" t="str">
        <f>IF($X469="","",$X469*$G469)</f>
        <v/>
      </c>
      <c r="Z469" s="117" t="str">
        <f>IF($T469="","",$H469-IF($P469="",0,$P469)-IF($Y469="",0,$Y469))</f>
        <v/>
      </c>
      <c r="AA469" s="117" t="str">
        <f t="shared" si="63"/>
        <v/>
      </c>
      <c r="AB469" s="96" t="str">
        <f t="shared" si="66"/>
        <v/>
      </c>
      <c r="AC469" s="96" t="str">
        <f>IF(OR($D469="",$AB469="",N($AB469)&lt;=0),"",IFERROR(MATCH(1,INDEX(('2_Review &amp; Audit'!$F$6:$F$505=$A469)*('2_Review &amp; Audit'!$I$6:$I$505&gt;=$E469-30)*('2_Review &amp; Audit'!$I$6:$I$505&lt;=$E469+30)*('2_Review &amp; Audit'!$R$6:$R$505&gt;0)*(ROW('2_Review &amp; Audit'!$R$6:$R$505)&gt;$T469),0),0)+5,""))</f>
        <v/>
      </c>
      <c r="AD469" s="96" t="str" cm="1">
        <f t="array" ref="AD469">IF($AC469="","",INDEX('2_Review &amp; Audit'!$H:$H,$AC469))</f>
        <v/>
      </c>
      <c r="AE469" s="96" t="str">
        <f>IF($AC469="","",INDEX('2_Review &amp; Audit'!$I:$I,$AC469))</f>
        <v/>
      </c>
      <c r="AF469" s="96" t="str">
        <f>IF($AC469="","",MAX(0,INDEX('2_Review &amp; Audit'!$H:$H,$AC469)-SUMIFS($AG$7:AG468,$AC$7:AC468,$AC469)))</f>
        <v/>
      </c>
      <c r="AG469" s="96" t="str">
        <f>IF(OR($D469="",$AB469="",$AF469=""),"",MIN($AB469,$AF469))</f>
        <v/>
      </c>
      <c r="AH469" s="117" t="str">
        <f>IF($AG469="","",$AG469*$G469)</f>
        <v/>
      </c>
      <c r="AI469" s="117" t="str">
        <f>IF($AC469="","",$H469-IF($P469="",0,$P469)-IF($Y469="",0,$Y469)-IF($AH469="",0,$AH469))</f>
        <v/>
      </c>
      <c r="AJ469" s="117" t="str">
        <f t="shared" si="64"/>
        <v/>
      </c>
      <c r="AK469" s="96" t="str">
        <f t="shared" si="67"/>
        <v/>
      </c>
      <c r="AL469" s="96" t="str" cm="1">
        <f t="array" ref="AL469">IF(OR($D469="",$AK469="",N($AK469)&lt;=0),"",IFERROR(MATCH(1,INDEX(('2_Review &amp; Audit'!$F$6:$F$505=$A469)*('2_Review &amp; Audit'!$I$6:$I$505&gt;=$E469-30)*('2_Review &amp; Audit'!$I$6:$I$505&lt;=$E469+30)*('2_Review &amp; Audit'!$R$6:$R$505&gt;0)*(ROW('2_Review &amp; Audit'!$R$6:$R$505)&gt;$AC469),0),0)+5,""))</f>
        <v/>
      </c>
      <c r="AM469" s="96" t="str">
        <f>IF($AL469="","",INDEX('2_Review &amp; Audit'!$H:$H,$AL469))</f>
        <v/>
      </c>
      <c r="AN469" s="108" t="str">
        <f>IF($AL469="","",INDEX('2_Review &amp; Audit'!$I:$I,$AL469))</f>
        <v/>
      </c>
      <c r="AO469" s="96" t="str">
        <f>IF($AL469="","",MAX(0,INDEX('2_Review &amp; Audit'!$H:$H,$AL469)-SUMIFS($AP$7:AP468,$AL$7:AL468,$AL469)))</f>
        <v/>
      </c>
      <c r="AP469" s="96" t="str">
        <f>IF(OR($D469="",$AK469="",$AO469=""),"",MIN($AK469,$AO469))</f>
        <v/>
      </c>
      <c r="AQ469" s="117" t="str">
        <f>IF($AP469="","",$AP469*$G469)</f>
        <v/>
      </c>
      <c r="AR469" s="117" t="str">
        <f>IF($AL469="","",$H469-IF($P469="",0,$P469)-IF($Y469="",0,$Y469)-IF($AH469="",0,$AH469)-IF($AQ469="",0,$AQ469))</f>
        <v/>
      </c>
      <c r="AS469" s="117" t="str">
        <f t="shared" si="68"/>
        <v/>
      </c>
      <c r="AT469" s="96" t="str">
        <f t="shared" si="69"/>
        <v/>
      </c>
      <c r="AU469" s="96"/>
    </row>
    <row r="470" spans="1:47" ht="12.75" customHeight="1" x14ac:dyDescent="0.2">
      <c r="A470" s="96" t="str">
        <f>IFERROR(INDEX('2_Review &amp; Audit'!$F$6:$F$505,MATCH(ROW()-5,'2_Review &amp; Audit'!$AC$6:$AC$505,0)),"")</f>
        <v/>
      </c>
      <c r="B470" s="96" t="str">
        <f>IF($A470="","",INDEX('2_Review &amp; Audit'!$C$6:$C$505,MATCH(ROW()-5,'2_Review &amp; Audit'!$AC$6:$AC$505,0)))</f>
        <v/>
      </c>
      <c r="C470" s="96" t="str">
        <f>IF($A470="","",INDEX('2_Review &amp; Audit'!$D$6:$D$505,MATCH(ROW()-5,'2_Review &amp; Audit'!$AC$6:$AC$505,0)))</f>
        <v/>
      </c>
      <c r="D470" s="114" t="str">
        <f>IF($A470="","",INDEX('2_Review &amp; Audit'!$H$6:$H$505,MATCH(ROW()-5,'2_Review &amp; Audit'!$AC$6:$AC$505,0)))</f>
        <v/>
      </c>
      <c r="E470" s="108" t="str">
        <f>IF($A470="","",INDEX('2_Review &amp; Audit'!$M$6:$M$505,MATCH(ROW()-5,'2_Review &amp; Audit'!$AC$6:$AC$505,0)))</f>
        <v/>
      </c>
      <c r="F470" s="109" t="str">
        <f>IF($A470="","",IF(INDEX('2_Review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70" s="142" t="str">
        <f>IF(OR($A470="",$F470=0),"",ABS(INDEX('2_Review &amp; Audit'!$Q$6:$Q$505,MATCH(ROW()-5,'2_Review &amp; Audit'!$AC$6:$AC$505,0))/$F470))</f>
        <v/>
      </c>
      <c r="H470" s="142" t="str">
        <f>IF($A470="","",ABS(INDEX('2_Review &amp; Audit'!$Q$6:$Q$505,MATCH(ROW()-5,'2_Review &amp; Audit'!$AC$6:$AC$505,0))))</f>
        <v/>
      </c>
      <c r="I470" s="96" t="str">
        <f>IF($A470="","",INDEX('2_Review &amp; Audit'!$Y$6:$Y$505,MATCH(ROW()-5,'2_Review &amp; Audit'!$AC$6:$AC$505,0)))</f>
        <v/>
      </c>
      <c r="J470" s="110" t="str">
        <f>IF($A470="","",IFERROR(MATCH(ROW()-5,'2_Review &amp; Audit'!$AC$6:$AC$505,0)+5,""))</f>
        <v/>
      </c>
      <c r="K470" s="96" t="str" cm="1">
        <f t="array" ref="K470">IF($A470="","",IF($AU470&lt;&gt;"",IFERROR(MATCH($AU470,'2_Review &amp; Audit'!$H$6:$H$505,0)+5,""),IFERROR(MATCH(1,INDEX(('2_Review &amp; Audit'!$F$6:$F$505=$A470)*('2_Review &amp; Audit'!$I$6:$I$505&gt;=$E470-30)*('2_Review &amp; Audit'!$I$6:$I$505&lt;=$E470+30)*('2_Review &amp; Audit'!$R$6:$R$505&gt;0),0),0)+5,"")))</f>
        <v/>
      </c>
      <c r="L470" s="110" t="str" cm="1">
        <f t="array" ref="L470">IF($K470="","",INDEX('2_Review &amp; Audit'!$H:$H,$K470))</f>
        <v/>
      </c>
      <c r="M470" s="111" t="str">
        <f>IF($K470="","",INDEX('2_Review &amp; Audit'!$I:$I,$K470))</f>
        <v/>
      </c>
      <c r="N470" s="109" t="str" cm="1">
        <f t="array" ref="N470">IF($K470="","",MAX(0,INDEX('2_Review &amp; Audit'!$R:$R,$K470)-SUMIFS($O$7:O469,$K$7:K469,$K470)))</f>
        <v/>
      </c>
      <c r="O470" s="109" t="str">
        <f>IF(OR($K470="",$N470="",$F470=""),"",MIN($F470,$N470))</f>
        <v/>
      </c>
      <c r="P470" s="112" t="str">
        <f>IF($O470="","",$O470*$G470)</f>
        <v/>
      </c>
      <c r="Q470" s="112" t="str">
        <f>IF($M470="","",$H470-IF($P470="",0,$P470)-IF($Y470="",0,$Y470)-IF($AH470="",0,$AH470)-IF($AQ470="",0,$AQ470))</f>
        <v/>
      </c>
      <c r="R470" s="112" t="str">
        <f t="shared" si="65"/>
        <v/>
      </c>
      <c r="S470" s="96" t="str">
        <f>IF($M470="","",MAX(0,N($F470)-N($O470)))</f>
        <v/>
      </c>
      <c r="T470" s="96" t="str" cm="1">
        <f t="array" ref="T470">IF(OR($D470="",$S470="",N($S470)&lt;=0),"",IFERROR(MATCH(1,INDEX(('2_Review &amp; Audit'!$F$6:$F$505=$A470)*('2_Review &amp; Audit'!$I$6:$I$505&gt;=$E470-30)*('2_Review &amp; Audit'!$I$6:$I$505&lt;=$E470+30)*('2_Review &amp; Audit'!$R$6:$R$505&gt;0)*(ROW('2_Review &amp; Audit'!$R$6:$R$505)&gt;$K470),0),0)+5,""))</f>
        <v/>
      </c>
      <c r="U470" s="96" t="str" cm="1">
        <f t="array" ref="U470">IF($T470="","",INDEX('2_Review &amp; Audit'!$H:$H,$T470))</f>
        <v/>
      </c>
      <c r="V470" s="96" t="str">
        <f t="array" ref="V470">IF($T470="","",INDEX('2_Review &amp; Audit'!$I:$I,$T470))</f>
        <v/>
      </c>
      <c r="W470" s="96" t="str">
        <f t="array" ref="W470">IF($T470="","",MAX(0,INDEX('2_Review &amp; Audit'!$H:$H,$T470)-SUMIFS($X$7:X469,$T$7:T469,$T470)))</f>
        <v/>
      </c>
      <c r="X470" s="96" t="str">
        <f t="shared" si="62"/>
        <v/>
      </c>
      <c r="Y470" s="117" t="str">
        <f>IF($X470="","",$X470*$G470)</f>
        <v/>
      </c>
      <c r="Z470" s="117" t="str">
        <f>IF($T470="","",$H470-IF($P470="",0,$P470)-IF($Y470="",0,$Y470))</f>
        <v/>
      </c>
      <c r="AA470" s="117" t="str">
        <f t="shared" si="63"/>
        <v/>
      </c>
      <c r="AB470" s="96" t="str">
        <f t="shared" si="66"/>
        <v/>
      </c>
      <c r="AC470" s="96" t="str">
        <f>IF(OR($D470="",$AB470="",N($AB470)&lt;=0),"",IFERROR(MATCH(1,INDEX(('2_Review &amp; Audit'!$F$6:$F$505=$A470)*('2_Review &amp; Audit'!$I$6:$I$505&gt;=$E470-30)*('2_Review &amp; Audit'!$I$6:$I$505&lt;=$E470+30)*('2_Review &amp; Audit'!$R$6:$R$505&gt;0)*(ROW('2_Review &amp; Audit'!$R$6:$R$505)&gt;$T470),0),0)+5,""))</f>
        <v/>
      </c>
      <c r="AD470" s="96" t="str" cm="1">
        <f t="array" ref="AD470">IF($AC470="","",INDEX('2_Review &amp; Audit'!$H:$H,$AC470))</f>
        <v/>
      </c>
      <c r="AE470" s="96" t="str">
        <f>IF($AC470="","",INDEX('2_Review &amp; Audit'!$I:$I,$AC470))</f>
        <v/>
      </c>
      <c r="AF470" s="96" t="str">
        <f>IF($AC470="","",MAX(0,INDEX('2_Review &amp; Audit'!$H:$H,$AC470)-SUMIFS($AG$7:AG469,$AC$7:AC469,$AC470)))</f>
        <v/>
      </c>
      <c r="AG470" s="96" t="str">
        <f>IF(OR($D470="",$AB470="",$AF470=""),"",MIN($AB470,$AF470))</f>
        <v/>
      </c>
      <c r="AH470" s="117" t="str">
        <f>IF($AG470="","",$AG470*$G470)</f>
        <v/>
      </c>
      <c r="AI470" s="117" t="str">
        <f>IF($AC470="","",$H470-IF($P470="",0,$P470)-IF($Y470="",0,$Y470)-IF($AH470="",0,$AH470))</f>
        <v/>
      </c>
      <c r="AJ470" s="117" t="str">
        <f t="shared" si="64"/>
        <v/>
      </c>
      <c r="AK470" s="96" t="str">
        <f t="shared" si="67"/>
        <v/>
      </c>
      <c r="AL470" s="96" t="str" cm="1">
        <f t="array" ref="AL470">IF(OR($D470="",$AK470="",N($AK470)&lt;=0),"",IFERROR(MATCH(1,INDEX(('2_Review &amp; Audit'!$F$6:$F$505=$A470)*('2_Review &amp; Audit'!$I$6:$I$505&gt;=$E470-30)*('2_Review &amp; Audit'!$I$6:$I$505&lt;=$E470+30)*('2_Review &amp; Audit'!$R$6:$R$505&gt;0)*(ROW('2_Review &amp; Audit'!$R$6:$R$505)&gt;$AC470),0),0)+5,""))</f>
        <v/>
      </c>
      <c r="AM470" s="96" t="str">
        <f>IF($AL470="","",INDEX('2_Review &amp; Audit'!$H:$H,$AL470))</f>
        <v/>
      </c>
      <c r="AN470" s="108" t="str">
        <f>IF($AL470="","",INDEX('2_Review &amp; Audit'!$I:$I,$AL470))</f>
        <v/>
      </c>
      <c r="AO470" s="96" t="str">
        <f>IF($AL470="","",MAX(0,INDEX('2_Review &amp; Audit'!$H:$H,$AL470)-SUMIFS($AP$7:AP469,$AL$7:AL469,$AL470)))</f>
        <v/>
      </c>
      <c r="AP470" s="96" t="str">
        <f>IF(OR($D470="",$AK470="",$AO470=""),"",MIN($AK470,$AO470))</f>
        <v/>
      </c>
      <c r="AQ470" s="117" t="str">
        <f>IF($AP470="","",$AP470*$G470)</f>
        <v/>
      </c>
      <c r="AR470" s="117" t="str">
        <f>IF($AL470="","",$H470-IF($P470="",0,$P470)-IF($Y470="",0,$Y470)-IF($AH470="",0,$AH470)-IF($AQ470="",0,$AQ470))</f>
        <v/>
      </c>
      <c r="AS470" s="117" t="str">
        <f t="shared" si="68"/>
        <v/>
      </c>
      <c r="AT470" s="96" t="str">
        <f t="shared" si="69"/>
        <v/>
      </c>
      <c r="AU470" s="96"/>
    </row>
    <row r="471" spans="1:47" ht="12.75" customHeight="1" x14ac:dyDescent="0.2">
      <c r="A471" s="96" t="str">
        <f>IFERROR(INDEX('2_Review &amp; Audit'!$F$6:$F$505,MATCH(ROW()-5,'2_Review &amp; Audit'!$AC$6:$AC$505,0)),"")</f>
        <v/>
      </c>
      <c r="B471" s="96" t="str">
        <f>IF($A471="","",INDEX('2_Review &amp; Audit'!$C$6:$C$505,MATCH(ROW()-5,'2_Review &amp; Audit'!$AC$6:$AC$505,0)))</f>
        <v/>
      </c>
      <c r="C471" s="96" t="str">
        <f>IF($A471="","",INDEX('2_Review &amp; Audit'!$D$6:$D$505,MATCH(ROW()-5,'2_Review &amp; Audit'!$AC$6:$AC$505,0)))</f>
        <v/>
      </c>
      <c r="D471" s="114" t="str">
        <f>IF($A471="","",INDEX('2_Review &amp; Audit'!$H$6:$H$505,MATCH(ROW()-5,'2_Review &amp; Audit'!$AC$6:$AC$505,0)))</f>
        <v/>
      </c>
      <c r="E471" s="108" t="str">
        <f>IF($A471="","",INDEX('2_Review &amp; Audit'!$M$6:$M$505,MATCH(ROW()-5,'2_Review &amp; Audit'!$AC$6:$AC$505,0)))</f>
        <v/>
      </c>
      <c r="F471" s="109" t="str">
        <f>IF($A471="","",IF(INDEX('2_Review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71" s="142" t="str">
        <f>IF(OR($A471="",$F471=0),"",ABS(INDEX('2_Review &amp; Audit'!$Q$6:$Q$505,MATCH(ROW()-5,'2_Review &amp; Audit'!$AC$6:$AC$505,0))/$F471))</f>
        <v/>
      </c>
      <c r="H471" s="142" t="str">
        <f>IF($A471="","",ABS(INDEX('2_Review &amp; Audit'!$Q$6:$Q$505,MATCH(ROW()-5,'2_Review &amp; Audit'!$AC$6:$AC$505,0))))</f>
        <v/>
      </c>
      <c r="I471" s="96" t="str">
        <f>IF($A471="","",INDEX('2_Review &amp; Audit'!$Y$6:$Y$505,MATCH(ROW()-5,'2_Review &amp; Audit'!$AC$6:$AC$505,0)))</f>
        <v/>
      </c>
      <c r="J471" s="110" t="str">
        <f>IF($A471="","",IFERROR(MATCH(ROW()-5,'2_Review &amp; Audit'!$AC$6:$AC$505,0)+5,""))</f>
        <v/>
      </c>
      <c r="K471" s="96" t="str" cm="1">
        <f t="array" ref="K471">IF($A471="","",IF($AU471&lt;&gt;"",IFERROR(MATCH($AU471,'2_Review &amp; Audit'!$H$6:$H$505,0)+5,""),IFERROR(MATCH(1,INDEX(('2_Review &amp; Audit'!$F$6:$F$505=$A471)*('2_Review &amp; Audit'!$I$6:$I$505&gt;=$E471-30)*('2_Review &amp; Audit'!$I$6:$I$505&lt;=$E471+30)*('2_Review &amp; Audit'!$R$6:$R$505&gt;0),0),0)+5,"")))</f>
        <v/>
      </c>
      <c r="L471" s="110" t="str" cm="1">
        <f t="array" ref="L471">IF($K471="","",INDEX('2_Review &amp; Audit'!$H:$H,$K471))</f>
        <v/>
      </c>
      <c r="M471" s="111" t="str">
        <f>IF($K471="","",INDEX('2_Review &amp; Audit'!$I:$I,$K471))</f>
        <v/>
      </c>
      <c r="N471" s="109" t="str" cm="1">
        <f t="array" ref="N471">IF($K471="","",MAX(0,INDEX('2_Review &amp; Audit'!$R:$R,$K471)-SUMIFS($O$7:O470,$K$7:K470,$K471)))</f>
        <v/>
      </c>
      <c r="O471" s="109" t="str">
        <f>IF(OR($K471="",$N471="",$F471=""),"",MIN($F471,$N471))</f>
        <v/>
      </c>
      <c r="P471" s="112" t="str">
        <f>IF($O471="","",$O471*$G471)</f>
        <v/>
      </c>
      <c r="Q471" s="112" t="str">
        <f>IF($M471="","",$H471-IF($P471="",0,$P471)-IF($Y471="",0,$Y471)-IF($AH471="",0,$AH471)-IF($AQ471="",0,$AQ471))</f>
        <v/>
      </c>
      <c r="R471" s="112" t="str">
        <f t="shared" si="65"/>
        <v/>
      </c>
      <c r="S471" s="96" t="str">
        <f>IF($M471="","",MAX(0,N($F471)-N($O471)))</f>
        <v/>
      </c>
      <c r="T471" s="96" t="str" cm="1">
        <f t="array" ref="T471">IF(OR($D471="",$S471="",N($S471)&lt;=0),"",IFERROR(MATCH(1,INDEX(('2_Review &amp; Audit'!$F$6:$F$505=$A471)*('2_Review &amp; Audit'!$I$6:$I$505&gt;=$E471-30)*('2_Review &amp; Audit'!$I$6:$I$505&lt;=$E471+30)*('2_Review &amp; Audit'!$R$6:$R$505&gt;0)*(ROW('2_Review &amp; Audit'!$R$6:$R$505)&gt;$K471),0),0)+5,""))</f>
        <v/>
      </c>
      <c r="U471" s="96" t="str" cm="1">
        <f t="array" ref="U471">IF($T471="","",INDEX('2_Review &amp; Audit'!$H:$H,$T471))</f>
        <v/>
      </c>
      <c r="V471" s="96" t="str">
        <f t="array" ref="V471">IF($T471="","",INDEX('2_Review &amp; Audit'!$I:$I,$T471))</f>
        <v/>
      </c>
      <c r="W471" s="96" t="str">
        <f t="array" ref="W471">IF($T471="","",MAX(0,INDEX('2_Review &amp; Audit'!$H:$H,$T471)-SUMIFS($X$7:X470,$T$7:T470,$T471)))</f>
        <v/>
      </c>
      <c r="X471" s="96" t="str">
        <f t="shared" si="62"/>
        <v/>
      </c>
      <c r="Y471" s="117" t="str">
        <f>IF($X471="","",$X471*$G471)</f>
        <v/>
      </c>
      <c r="Z471" s="117" t="str">
        <f>IF($T471="","",$H471-IF($P471="",0,$P471)-IF($Y471="",0,$Y471))</f>
        <v/>
      </c>
      <c r="AA471" s="117" t="str">
        <f t="shared" si="63"/>
        <v/>
      </c>
      <c r="AB471" s="96" t="str">
        <f t="shared" si="66"/>
        <v/>
      </c>
      <c r="AC471" s="96" t="str">
        <f>IF(OR($D471="",$AB471="",N($AB471)&lt;=0),"",IFERROR(MATCH(1,INDEX(('2_Review &amp; Audit'!$F$6:$F$505=$A471)*('2_Review &amp; Audit'!$I$6:$I$505&gt;=$E471-30)*('2_Review &amp; Audit'!$I$6:$I$505&lt;=$E471+30)*('2_Review &amp; Audit'!$R$6:$R$505&gt;0)*(ROW('2_Review &amp; Audit'!$R$6:$R$505)&gt;$T471),0),0)+5,""))</f>
        <v/>
      </c>
      <c r="AD471" s="96" t="str" cm="1">
        <f t="array" ref="AD471">IF($AC471="","",INDEX('2_Review &amp; Audit'!$H:$H,$AC471))</f>
        <v/>
      </c>
      <c r="AE471" s="96" t="str">
        <f>IF($AC471="","",INDEX('2_Review &amp; Audit'!$I:$I,$AC471))</f>
        <v/>
      </c>
      <c r="AF471" s="96" t="str">
        <f>IF($AC471="","",MAX(0,INDEX('2_Review &amp; Audit'!$H:$H,$AC471)-SUMIFS($AG$7:AG470,$AC$7:AC470,$AC471)))</f>
        <v/>
      </c>
      <c r="AG471" s="96" t="str">
        <f>IF(OR($D471="",$AB471="",$AF471=""),"",MIN($AB471,$AF471))</f>
        <v/>
      </c>
      <c r="AH471" s="117" t="str">
        <f>IF($AG471="","",$AG471*$G471)</f>
        <v/>
      </c>
      <c r="AI471" s="117" t="str">
        <f>IF($AC471="","",$H471-IF($P471="",0,$P471)-IF($Y471="",0,$Y471)-IF($AH471="",0,$AH471))</f>
        <v/>
      </c>
      <c r="AJ471" s="117" t="str">
        <f t="shared" si="64"/>
        <v/>
      </c>
      <c r="AK471" s="96" t="str">
        <f t="shared" si="67"/>
        <v/>
      </c>
      <c r="AL471" s="96" t="str" cm="1">
        <f t="array" ref="AL471">IF(OR($D471="",$AK471="",N($AK471)&lt;=0),"",IFERROR(MATCH(1,INDEX(('2_Review &amp; Audit'!$F$6:$F$505=$A471)*('2_Review &amp; Audit'!$I$6:$I$505&gt;=$E471-30)*('2_Review &amp; Audit'!$I$6:$I$505&lt;=$E471+30)*('2_Review &amp; Audit'!$R$6:$R$505&gt;0)*(ROW('2_Review &amp; Audit'!$R$6:$R$505)&gt;$AC471),0),0)+5,""))</f>
        <v/>
      </c>
      <c r="AM471" s="96" t="str">
        <f>IF($AL471="","",INDEX('2_Review &amp; Audit'!$H:$H,$AL471))</f>
        <v/>
      </c>
      <c r="AN471" s="108" t="str">
        <f>IF($AL471="","",INDEX('2_Review &amp; Audit'!$I:$I,$AL471))</f>
        <v/>
      </c>
      <c r="AO471" s="96" t="str">
        <f>IF($AL471="","",MAX(0,INDEX('2_Review &amp; Audit'!$H:$H,$AL471)-SUMIFS($AP$7:AP470,$AL$7:AL470,$AL471)))</f>
        <v/>
      </c>
      <c r="AP471" s="96" t="str">
        <f>IF(OR($D471="",$AK471="",$AO471=""),"",MIN($AK471,$AO471))</f>
        <v/>
      </c>
      <c r="AQ471" s="117" t="str">
        <f>IF($AP471="","",$AP471*$G471)</f>
        <v/>
      </c>
      <c r="AR471" s="117" t="str">
        <f>IF($AL471="","",$H471-IF($P471="",0,$P471)-IF($Y471="",0,$Y471)-IF($AH471="",0,$AH471)-IF($AQ471="",0,$AQ471))</f>
        <v/>
      </c>
      <c r="AS471" s="117" t="str">
        <f t="shared" si="68"/>
        <v/>
      </c>
      <c r="AT471" s="96" t="str">
        <f t="shared" si="69"/>
        <v/>
      </c>
      <c r="AU471" s="96"/>
    </row>
    <row r="472" spans="1:47" ht="12.75" customHeight="1" x14ac:dyDescent="0.2">
      <c r="A472" s="96" t="str">
        <f>IFERROR(INDEX('2_Review &amp; Audit'!$F$6:$F$505,MATCH(ROW()-5,'2_Review &amp; Audit'!$AC$6:$AC$505,0)),"")</f>
        <v/>
      </c>
      <c r="B472" s="96" t="str">
        <f>IF($A472="","",INDEX('2_Review &amp; Audit'!$C$6:$C$505,MATCH(ROW()-5,'2_Review &amp; Audit'!$AC$6:$AC$505,0)))</f>
        <v/>
      </c>
      <c r="C472" s="96" t="str">
        <f>IF($A472="","",INDEX('2_Review &amp; Audit'!$D$6:$D$505,MATCH(ROW()-5,'2_Review &amp; Audit'!$AC$6:$AC$505,0)))</f>
        <v/>
      </c>
      <c r="D472" s="114" t="str">
        <f>IF($A472="","",INDEX('2_Review &amp; Audit'!$H$6:$H$505,MATCH(ROW()-5,'2_Review &amp; Audit'!$AC$6:$AC$505,0)))</f>
        <v/>
      </c>
      <c r="E472" s="108" t="str">
        <f>IF($A472="","",INDEX('2_Review &amp; Audit'!$M$6:$M$505,MATCH(ROW()-5,'2_Review &amp; Audit'!$AC$6:$AC$505,0)))</f>
        <v/>
      </c>
      <c r="F472" s="109" t="str">
        <f>IF($A472="","",IF(INDEX('2_Review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72" s="142" t="str">
        <f>IF(OR($A472="",$F472=0),"",ABS(INDEX('2_Review &amp; Audit'!$Q$6:$Q$505,MATCH(ROW()-5,'2_Review &amp; Audit'!$AC$6:$AC$505,0))/$F472))</f>
        <v/>
      </c>
      <c r="H472" s="142" t="str">
        <f>IF($A472="","",ABS(INDEX('2_Review &amp; Audit'!$Q$6:$Q$505,MATCH(ROW()-5,'2_Review &amp; Audit'!$AC$6:$AC$505,0))))</f>
        <v/>
      </c>
      <c r="I472" s="96" t="str">
        <f>IF($A472="","",INDEX('2_Review &amp; Audit'!$Y$6:$Y$505,MATCH(ROW()-5,'2_Review &amp; Audit'!$AC$6:$AC$505,0)))</f>
        <v/>
      </c>
      <c r="J472" s="110" t="str">
        <f>IF($A472="","",IFERROR(MATCH(ROW()-5,'2_Review &amp; Audit'!$AC$6:$AC$505,0)+5,""))</f>
        <v/>
      </c>
      <c r="K472" s="96" t="str" cm="1">
        <f t="array" ref="K472">IF($A472="","",IF($AU472&lt;&gt;"",IFERROR(MATCH($AU472,'2_Review &amp; Audit'!$H$6:$H$505,0)+5,""),IFERROR(MATCH(1,INDEX(('2_Review &amp; Audit'!$F$6:$F$505=$A472)*('2_Review &amp; Audit'!$I$6:$I$505&gt;=$E472-30)*('2_Review &amp; Audit'!$I$6:$I$505&lt;=$E472+30)*('2_Review &amp; Audit'!$R$6:$R$505&gt;0),0),0)+5,"")))</f>
        <v/>
      </c>
      <c r="L472" s="110" t="str" cm="1">
        <f t="array" ref="L472">IF($K472="","",INDEX('2_Review &amp; Audit'!$H:$H,$K472))</f>
        <v/>
      </c>
      <c r="M472" s="111" t="str">
        <f>IF($K472="","",INDEX('2_Review &amp; Audit'!$I:$I,$K472))</f>
        <v/>
      </c>
      <c r="N472" s="109" t="str" cm="1">
        <f t="array" ref="N472">IF($K472="","",MAX(0,INDEX('2_Review &amp; Audit'!$R:$R,$K472)-SUMIFS($O$7:O471,$K$7:K471,$K472)))</f>
        <v/>
      </c>
      <c r="O472" s="109" t="str">
        <f>IF(OR($K472="",$N472="",$F472=""),"",MIN($F472,$N472))</f>
        <v/>
      </c>
      <c r="P472" s="112" t="str">
        <f>IF($O472="","",$O472*$G472)</f>
        <v/>
      </c>
      <c r="Q472" s="112" t="str">
        <f>IF($M472="","",$H472-IF($P472="",0,$P472)-IF($Y472="",0,$Y472)-IF($AH472="",0,$AH472)-IF($AQ472="",0,$AQ472))</f>
        <v/>
      </c>
      <c r="R472" s="112" t="str">
        <f t="shared" si="65"/>
        <v/>
      </c>
      <c r="S472" s="96" t="str">
        <f>IF($M472="","",MAX(0,N($F472)-N($O472)))</f>
        <v/>
      </c>
      <c r="T472" s="96" t="str" cm="1">
        <f t="array" ref="T472">IF(OR($D472="",$S472="",N($S472)&lt;=0),"",IFERROR(MATCH(1,INDEX(('2_Review &amp; Audit'!$F$6:$F$505=$A472)*('2_Review &amp; Audit'!$I$6:$I$505&gt;=$E472-30)*('2_Review &amp; Audit'!$I$6:$I$505&lt;=$E472+30)*('2_Review &amp; Audit'!$R$6:$R$505&gt;0)*(ROW('2_Review &amp; Audit'!$R$6:$R$505)&gt;$K472),0),0)+5,""))</f>
        <v/>
      </c>
      <c r="U472" s="96" t="str" cm="1">
        <f t="array" ref="U472">IF($T472="","",INDEX('2_Review &amp; Audit'!$H:$H,$T472))</f>
        <v/>
      </c>
      <c r="V472" s="96" t="str">
        <f t="array" ref="V472">IF($T472="","",INDEX('2_Review &amp; Audit'!$I:$I,$T472))</f>
        <v/>
      </c>
      <c r="W472" s="96" t="str">
        <f t="array" ref="W472">IF($T472="","",MAX(0,INDEX('2_Review &amp; Audit'!$H:$H,$T472)-SUMIFS($X$7:X471,$T$7:T471,$T472)))</f>
        <v/>
      </c>
      <c r="X472" s="96" t="str">
        <f t="shared" si="62"/>
        <v/>
      </c>
      <c r="Y472" s="117" t="str">
        <f>IF($X472="","",$X472*$G472)</f>
        <v/>
      </c>
      <c r="Z472" s="117" t="str">
        <f>IF($T472="","",$H472-IF($P472="",0,$P472)-IF($Y472="",0,$Y472))</f>
        <v/>
      </c>
      <c r="AA472" s="117" t="str">
        <f t="shared" si="63"/>
        <v/>
      </c>
      <c r="AB472" s="96" t="str">
        <f t="shared" si="66"/>
        <v/>
      </c>
      <c r="AC472" s="96" t="str">
        <f>IF(OR($D472="",$AB472="",N($AB472)&lt;=0),"",IFERROR(MATCH(1,INDEX(('2_Review &amp; Audit'!$F$6:$F$505=$A472)*('2_Review &amp; Audit'!$I$6:$I$505&gt;=$E472-30)*('2_Review &amp; Audit'!$I$6:$I$505&lt;=$E472+30)*('2_Review &amp; Audit'!$R$6:$R$505&gt;0)*(ROW('2_Review &amp; Audit'!$R$6:$R$505)&gt;$T472),0),0)+5,""))</f>
        <v/>
      </c>
      <c r="AD472" s="96" t="str" cm="1">
        <f t="array" ref="AD472">IF($AC472="","",INDEX('2_Review &amp; Audit'!$H:$H,$AC472))</f>
        <v/>
      </c>
      <c r="AE472" s="96" t="str">
        <f>IF($AC472="","",INDEX('2_Review &amp; Audit'!$I:$I,$AC472))</f>
        <v/>
      </c>
      <c r="AF472" s="96" t="str">
        <f>IF($AC472="","",MAX(0,INDEX('2_Review &amp; Audit'!$H:$H,$AC472)-SUMIFS($AG$7:AG471,$AC$7:AC471,$AC472)))</f>
        <v/>
      </c>
      <c r="AG472" s="96" t="str">
        <f>IF(OR($D472="",$AB472="",$AF472=""),"",MIN($AB472,$AF472))</f>
        <v/>
      </c>
      <c r="AH472" s="117" t="str">
        <f>IF($AG472="","",$AG472*$G472)</f>
        <v/>
      </c>
      <c r="AI472" s="117" t="str">
        <f>IF($AC472="","",$H472-IF($P472="",0,$P472)-IF($Y472="",0,$Y472)-IF($AH472="",0,$AH472))</f>
        <v/>
      </c>
      <c r="AJ472" s="117" t="str">
        <f t="shared" si="64"/>
        <v/>
      </c>
      <c r="AK472" s="96" t="str">
        <f t="shared" si="67"/>
        <v/>
      </c>
      <c r="AL472" s="96" t="str" cm="1">
        <f t="array" ref="AL472">IF(OR($D472="",$AK472="",N($AK472)&lt;=0),"",IFERROR(MATCH(1,INDEX(('2_Review &amp; Audit'!$F$6:$F$505=$A472)*('2_Review &amp; Audit'!$I$6:$I$505&gt;=$E472-30)*('2_Review &amp; Audit'!$I$6:$I$505&lt;=$E472+30)*('2_Review &amp; Audit'!$R$6:$R$505&gt;0)*(ROW('2_Review &amp; Audit'!$R$6:$R$505)&gt;$AC472),0),0)+5,""))</f>
        <v/>
      </c>
      <c r="AM472" s="96" t="str">
        <f>IF($AL472="","",INDEX('2_Review &amp; Audit'!$H:$H,$AL472))</f>
        <v/>
      </c>
      <c r="AN472" s="108" t="str">
        <f>IF($AL472="","",INDEX('2_Review &amp; Audit'!$I:$I,$AL472))</f>
        <v/>
      </c>
      <c r="AO472" s="96" t="str">
        <f>IF($AL472="","",MAX(0,INDEX('2_Review &amp; Audit'!$H:$H,$AL472)-SUMIFS($AP$7:AP471,$AL$7:AL471,$AL472)))</f>
        <v/>
      </c>
      <c r="AP472" s="96" t="str">
        <f>IF(OR($D472="",$AK472="",$AO472=""),"",MIN($AK472,$AO472))</f>
        <v/>
      </c>
      <c r="AQ472" s="117" t="str">
        <f>IF($AP472="","",$AP472*$G472)</f>
        <v/>
      </c>
      <c r="AR472" s="117" t="str">
        <f>IF($AL472="","",$H472-IF($P472="",0,$P472)-IF($Y472="",0,$Y472)-IF($AH472="",0,$AH472)-IF($AQ472="",0,$AQ472))</f>
        <v/>
      </c>
      <c r="AS472" s="117" t="str">
        <f t="shared" si="68"/>
        <v/>
      </c>
      <c r="AT472" s="96" t="str">
        <f t="shared" si="69"/>
        <v/>
      </c>
      <c r="AU472" s="96"/>
    </row>
    <row r="473" spans="1:47" ht="12.75" customHeight="1" x14ac:dyDescent="0.2">
      <c r="A473" s="96" t="str">
        <f>IFERROR(INDEX('2_Review &amp; Audit'!$F$6:$F$505,MATCH(ROW()-5,'2_Review &amp; Audit'!$AC$6:$AC$505,0)),"")</f>
        <v/>
      </c>
      <c r="B473" s="96" t="str">
        <f>IF($A473="","",INDEX('2_Review &amp; Audit'!$C$6:$C$505,MATCH(ROW()-5,'2_Review &amp; Audit'!$AC$6:$AC$505,0)))</f>
        <v/>
      </c>
      <c r="C473" s="96" t="str">
        <f>IF($A473="","",INDEX('2_Review &amp; Audit'!$D$6:$D$505,MATCH(ROW()-5,'2_Review &amp; Audit'!$AC$6:$AC$505,0)))</f>
        <v/>
      </c>
      <c r="D473" s="114" t="str">
        <f>IF($A473="","",INDEX('2_Review &amp; Audit'!$H$6:$H$505,MATCH(ROW()-5,'2_Review &amp; Audit'!$AC$6:$AC$505,0)))</f>
        <v/>
      </c>
      <c r="E473" s="108" t="str">
        <f>IF($A473="","",INDEX('2_Review &amp; Audit'!$M$6:$M$505,MATCH(ROW()-5,'2_Review &amp; Audit'!$AC$6:$AC$505,0)))</f>
        <v/>
      </c>
      <c r="F473" s="109" t="str">
        <f>IF($A473="","",IF(INDEX('2_Review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73" s="142" t="str">
        <f>IF(OR($A473="",$F473=0),"",ABS(INDEX('2_Review &amp; Audit'!$Q$6:$Q$505,MATCH(ROW()-5,'2_Review &amp; Audit'!$AC$6:$AC$505,0))/$F473))</f>
        <v/>
      </c>
      <c r="H473" s="142" t="str">
        <f>IF($A473="","",ABS(INDEX('2_Review &amp; Audit'!$Q$6:$Q$505,MATCH(ROW()-5,'2_Review &amp; Audit'!$AC$6:$AC$505,0))))</f>
        <v/>
      </c>
      <c r="I473" s="96" t="str">
        <f>IF($A473="","",INDEX('2_Review &amp; Audit'!$Y$6:$Y$505,MATCH(ROW()-5,'2_Review &amp; Audit'!$AC$6:$AC$505,0)))</f>
        <v/>
      </c>
      <c r="J473" s="110" t="str">
        <f>IF($A473="","",IFERROR(MATCH(ROW()-5,'2_Review &amp; Audit'!$AC$6:$AC$505,0)+5,""))</f>
        <v/>
      </c>
      <c r="K473" s="96" t="str" cm="1">
        <f t="array" ref="K473">IF($A473="","",IF($AU473&lt;&gt;"",IFERROR(MATCH($AU473,'2_Review &amp; Audit'!$H$6:$H$505,0)+5,""),IFERROR(MATCH(1,INDEX(('2_Review &amp; Audit'!$F$6:$F$505=$A473)*('2_Review &amp; Audit'!$I$6:$I$505&gt;=$E473-30)*('2_Review &amp; Audit'!$I$6:$I$505&lt;=$E473+30)*('2_Review &amp; Audit'!$R$6:$R$505&gt;0),0),0)+5,"")))</f>
        <v/>
      </c>
      <c r="L473" s="110" t="str" cm="1">
        <f t="array" ref="L473">IF($K473="","",INDEX('2_Review &amp; Audit'!$H:$H,$K473))</f>
        <v/>
      </c>
      <c r="M473" s="111" t="str">
        <f>IF($K473="","",INDEX('2_Review &amp; Audit'!$I:$I,$K473))</f>
        <v/>
      </c>
      <c r="N473" s="109" t="str" cm="1">
        <f t="array" ref="N473">IF($K473="","",MAX(0,INDEX('2_Review &amp; Audit'!$R:$R,$K473)-SUMIFS($O$7:O472,$K$7:K472,$K473)))</f>
        <v/>
      </c>
      <c r="O473" s="109" t="str">
        <f>IF(OR($K473="",$N473="",$F473=""),"",MIN($F473,$N473))</f>
        <v/>
      </c>
      <c r="P473" s="112" t="str">
        <f>IF($O473="","",$O473*$G473)</f>
        <v/>
      </c>
      <c r="Q473" s="112" t="str">
        <f>IF($M473="","",$H473-IF($P473="",0,$P473)-IF($Y473="",0,$Y473)-IF($AH473="",0,$AH473)-IF($AQ473="",0,$AQ473))</f>
        <v/>
      </c>
      <c r="R473" s="112" t="str">
        <f t="shared" si="65"/>
        <v/>
      </c>
      <c r="S473" s="96" t="str">
        <f>IF($M473="","",MAX(0,N($F473)-N($O473)))</f>
        <v/>
      </c>
      <c r="T473" s="96" t="str" cm="1">
        <f t="array" ref="T473">IF(OR($D473="",$S473="",N($S473)&lt;=0),"",IFERROR(MATCH(1,INDEX(('2_Review &amp; Audit'!$F$6:$F$505=$A473)*('2_Review &amp; Audit'!$I$6:$I$505&gt;=$E473-30)*('2_Review &amp; Audit'!$I$6:$I$505&lt;=$E473+30)*('2_Review &amp; Audit'!$R$6:$R$505&gt;0)*(ROW('2_Review &amp; Audit'!$R$6:$R$505)&gt;$K473),0),0)+5,""))</f>
        <v/>
      </c>
      <c r="U473" s="96" t="str" cm="1">
        <f t="array" ref="U473">IF($T473="","",INDEX('2_Review &amp; Audit'!$H:$H,$T473))</f>
        <v/>
      </c>
      <c r="V473" s="96" t="str">
        <f t="array" ref="V473">IF($T473="","",INDEX('2_Review &amp; Audit'!$I:$I,$T473))</f>
        <v/>
      </c>
      <c r="W473" s="96" t="str">
        <f t="array" ref="W473">IF($T473="","",MAX(0,INDEX('2_Review &amp; Audit'!$H:$H,$T473)-SUMIFS($X$7:X472,$T$7:T472,$T473)))</f>
        <v/>
      </c>
      <c r="X473" s="96" t="str">
        <f t="shared" si="62"/>
        <v/>
      </c>
      <c r="Y473" s="117" t="str">
        <f>IF($X473="","",$X473*$G473)</f>
        <v/>
      </c>
      <c r="Z473" s="117" t="str">
        <f>IF($T473="","",$H473-IF($P473="",0,$P473)-IF($Y473="",0,$Y473))</f>
        <v/>
      </c>
      <c r="AA473" s="117" t="str">
        <f t="shared" si="63"/>
        <v/>
      </c>
      <c r="AB473" s="96" t="str">
        <f t="shared" si="66"/>
        <v/>
      </c>
      <c r="AC473" s="96" t="str">
        <f>IF(OR($D473="",$AB473="",N($AB473)&lt;=0),"",IFERROR(MATCH(1,INDEX(('2_Review &amp; Audit'!$F$6:$F$505=$A473)*('2_Review &amp; Audit'!$I$6:$I$505&gt;=$E473-30)*('2_Review &amp; Audit'!$I$6:$I$505&lt;=$E473+30)*('2_Review &amp; Audit'!$R$6:$R$505&gt;0)*(ROW('2_Review &amp; Audit'!$R$6:$R$505)&gt;$T473),0),0)+5,""))</f>
        <v/>
      </c>
      <c r="AD473" s="96" t="str" cm="1">
        <f t="array" ref="AD473">IF($AC473="","",INDEX('2_Review &amp; Audit'!$H:$H,$AC473))</f>
        <v/>
      </c>
      <c r="AE473" s="96" t="str">
        <f>IF($AC473="","",INDEX('2_Review &amp; Audit'!$I:$I,$AC473))</f>
        <v/>
      </c>
      <c r="AF473" s="96" t="str">
        <f>IF($AC473="","",MAX(0,INDEX('2_Review &amp; Audit'!$H:$H,$AC473)-SUMIFS($AG$7:AG472,$AC$7:AC472,$AC473)))</f>
        <v/>
      </c>
      <c r="AG473" s="96" t="str">
        <f>IF(OR($D473="",$AB473="",$AF473=""),"",MIN($AB473,$AF473))</f>
        <v/>
      </c>
      <c r="AH473" s="117" t="str">
        <f>IF($AG473="","",$AG473*$G473)</f>
        <v/>
      </c>
      <c r="AI473" s="117" t="str">
        <f>IF($AC473="","",$H473-IF($P473="",0,$P473)-IF($Y473="",0,$Y473)-IF($AH473="",0,$AH473))</f>
        <v/>
      </c>
      <c r="AJ473" s="117" t="str">
        <f t="shared" si="64"/>
        <v/>
      </c>
      <c r="AK473" s="96" t="str">
        <f t="shared" si="67"/>
        <v/>
      </c>
      <c r="AL473" s="96" t="str" cm="1">
        <f t="array" ref="AL473">IF(OR($D473="",$AK473="",N($AK473)&lt;=0),"",IFERROR(MATCH(1,INDEX(('2_Review &amp; Audit'!$F$6:$F$505=$A473)*('2_Review &amp; Audit'!$I$6:$I$505&gt;=$E473-30)*('2_Review &amp; Audit'!$I$6:$I$505&lt;=$E473+30)*('2_Review &amp; Audit'!$R$6:$R$505&gt;0)*(ROW('2_Review &amp; Audit'!$R$6:$R$505)&gt;$AC473),0),0)+5,""))</f>
        <v/>
      </c>
      <c r="AM473" s="96" t="str">
        <f>IF($AL473="","",INDEX('2_Review &amp; Audit'!$H:$H,$AL473))</f>
        <v/>
      </c>
      <c r="AN473" s="108" t="str">
        <f>IF($AL473="","",INDEX('2_Review &amp; Audit'!$I:$I,$AL473))</f>
        <v/>
      </c>
      <c r="AO473" s="96" t="str">
        <f>IF($AL473="","",MAX(0,INDEX('2_Review &amp; Audit'!$H:$H,$AL473)-SUMIFS($AP$7:AP472,$AL$7:AL472,$AL473)))</f>
        <v/>
      </c>
      <c r="AP473" s="96" t="str">
        <f>IF(OR($D473="",$AK473="",$AO473=""),"",MIN($AK473,$AO473))</f>
        <v/>
      </c>
      <c r="AQ473" s="117" t="str">
        <f>IF($AP473="","",$AP473*$G473)</f>
        <v/>
      </c>
      <c r="AR473" s="117" t="str">
        <f>IF($AL473="","",$H473-IF($P473="",0,$P473)-IF($Y473="",0,$Y473)-IF($AH473="",0,$AH473)-IF($AQ473="",0,$AQ473))</f>
        <v/>
      </c>
      <c r="AS473" s="117" t="str">
        <f t="shared" si="68"/>
        <v/>
      </c>
      <c r="AT473" s="96" t="str">
        <f t="shared" si="69"/>
        <v/>
      </c>
      <c r="AU473" s="96"/>
    </row>
    <row r="474" spans="1:47" ht="12.75" customHeight="1" x14ac:dyDescent="0.2">
      <c r="A474" s="96" t="str">
        <f>IFERROR(INDEX('2_Review &amp; Audit'!$F$6:$F$505,MATCH(ROW()-5,'2_Review &amp; Audit'!$AC$6:$AC$505,0)),"")</f>
        <v/>
      </c>
      <c r="B474" s="96" t="str">
        <f>IF($A474="","",INDEX('2_Review &amp; Audit'!$C$6:$C$505,MATCH(ROW()-5,'2_Review &amp; Audit'!$AC$6:$AC$505,0)))</f>
        <v/>
      </c>
      <c r="C474" s="96" t="str">
        <f>IF($A474="","",INDEX('2_Review &amp; Audit'!$D$6:$D$505,MATCH(ROW()-5,'2_Review &amp; Audit'!$AC$6:$AC$505,0)))</f>
        <v/>
      </c>
      <c r="D474" s="114" t="str">
        <f>IF($A474="","",INDEX('2_Review &amp; Audit'!$H$6:$H$505,MATCH(ROW()-5,'2_Review &amp; Audit'!$AC$6:$AC$505,0)))</f>
        <v/>
      </c>
      <c r="E474" s="108" t="str">
        <f>IF($A474="","",INDEX('2_Review &amp; Audit'!$M$6:$M$505,MATCH(ROW()-5,'2_Review &amp; Audit'!$AC$6:$AC$505,0)))</f>
        <v/>
      </c>
      <c r="F474" s="109" t="str">
        <f>IF($A474="","",IF(INDEX('2_Review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74" s="142" t="str">
        <f>IF(OR($A474="",$F474=0),"",ABS(INDEX('2_Review &amp; Audit'!$Q$6:$Q$505,MATCH(ROW()-5,'2_Review &amp; Audit'!$AC$6:$AC$505,0))/$F474))</f>
        <v/>
      </c>
      <c r="H474" s="142" t="str">
        <f>IF($A474="","",ABS(INDEX('2_Review &amp; Audit'!$Q$6:$Q$505,MATCH(ROW()-5,'2_Review &amp; Audit'!$AC$6:$AC$505,0))))</f>
        <v/>
      </c>
      <c r="I474" s="96" t="str">
        <f>IF($A474="","",INDEX('2_Review &amp; Audit'!$Y$6:$Y$505,MATCH(ROW()-5,'2_Review &amp; Audit'!$AC$6:$AC$505,0)))</f>
        <v/>
      </c>
      <c r="J474" s="110" t="str">
        <f>IF($A474="","",IFERROR(MATCH(ROW()-5,'2_Review &amp; Audit'!$AC$6:$AC$505,0)+5,""))</f>
        <v/>
      </c>
      <c r="K474" s="96" t="str" cm="1">
        <f t="array" ref="K474">IF($A474="","",IF($AU474&lt;&gt;"",IFERROR(MATCH($AU474,'2_Review &amp; Audit'!$H$6:$H$505,0)+5,""),IFERROR(MATCH(1,INDEX(('2_Review &amp; Audit'!$F$6:$F$505=$A474)*('2_Review &amp; Audit'!$I$6:$I$505&gt;=$E474-30)*('2_Review &amp; Audit'!$I$6:$I$505&lt;=$E474+30)*('2_Review &amp; Audit'!$R$6:$R$505&gt;0),0),0)+5,"")))</f>
        <v/>
      </c>
      <c r="L474" s="110" t="str" cm="1">
        <f t="array" ref="L474">IF($K474="","",INDEX('2_Review &amp; Audit'!$H:$H,$K474))</f>
        <v/>
      </c>
      <c r="M474" s="111" t="str">
        <f>IF($K474="","",INDEX('2_Review &amp; Audit'!$I:$I,$K474))</f>
        <v/>
      </c>
      <c r="N474" s="109" t="str" cm="1">
        <f t="array" ref="N474">IF($K474="","",MAX(0,INDEX('2_Review &amp; Audit'!$R:$R,$K474)-SUMIFS($O$7:O473,$K$7:K473,$K474)))</f>
        <v/>
      </c>
      <c r="O474" s="109" t="str">
        <f>IF(OR($K474="",$N474="",$F474=""),"",MIN($F474,$N474))</f>
        <v/>
      </c>
      <c r="P474" s="112" t="str">
        <f>IF($O474="","",$O474*$G474)</f>
        <v/>
      </c>
      <c r="Q474" s="112" t="str">
        <f>IF($M474="","",$H474-IF($P474="",0,$P474)-IF($Y474="",0,$Y474)-IF($AH474="",0,$AH474)-IF($AQ474="",0,$AQ474))</f>
        <v/>
      </c>
      <c r="R474" s="112" t="str">
        <f t="shared" si="65"/>
        <v/>
      </c>
      <c r="S474" s="96" t="str">
        <f>IF($M474="","",MAX(0,N($F474)-N($O474)))</f>
        <v/>
      </c>
      <c r="T474" s="96" t="str" cm="1">
        <f t="array" ref="T474">IF(OR($D474="",$S474="",N($S474)&lt;=0),"",IFERROR(MATCH(1,INDEX(('2_Review &amp; Audit'!$F$6:$F$505=$A474)*('2_Review &amp; Audit'!$I$6:$I$505&gt;=$E474-30)*('2_Review &amp; Audit'!$I$6:$I$505&lt;=$E474+30)*('2_Review &amp; Audit'!$R$6:$R$505&gt;0)*(ROW('2_Review &amp; Audit'!$R$6:$R$505)&gt;$K474),0),0)+5,""))</f>
        <v/>
      </c>
      <c r="U474" s="96" t="str" cm="1">
        <f t="array" ref="U474">IF($T474="","",INDEX('2_Review &amp; Audit'!$H:$H,$T474))</f>
        <v/>
      </c>
      <c r="V474" s="96" t="str">
        <f t="array" ref="V474">IF($T474="","",INDEX('2_Review &amp; Audit'!$I:$I,$T474))</f>
        <v/>
      </c>
      <c r="W474" s="96" t="str">
        <f t="array" ref="W474">IF($T474="","",MAX(0,INDEX('2_Review &amp; Audit'!$H:$H,$T474)-SUMIFS($X$7:X473,$T$7:T473,$T474)))</f>
        <v/>
      </c>
      <c r="X474" s="96" t="str">
        <f t="shared" si="62"/>
        <v/>
      </c>
      <c r="Y474" s="117" t="str">
        <f>IF($X474="","",$X474*$G474)</f>
        <v/>
      </c>
      <c r="Z474" s="117" t="str">
        <f>IF($T474="","",$H474-IF($P474="",0,$P474)-IF($Y474="",0,$Y474))</f>
        <v/>
      </c>
      <c r="AA474" s="117" t="str">
        <f t="shared" si="63"/>
        <v/>
      </c>
      <c r="AB474" s="96" t="str">
        <f t="shared" si="66"/>
        <v/>
      </c>
      <c r="AC474" s="96" t="str">
        <f>IF(OR($D474="",$AB474="",N($AB474)&lt;=0),"",IFERROR(MATCH(1,INDEX(('2_Review &amp; Audit'!$F$6:$F$505=$A474)*('2_Review &amp; Audit'!$I$6:$I$505&gt;=$E474-30)*('2_Review &amp; Audit'!$I$6:$I$505&lt;=$E474+30)*('2_Review &amp; Audit'!$R$6:$R$505&gt;0)*(ROW('2_Review &amp; Audit'!$R$6:$R$505)&gt;$T474),0),0)+5,""))</f>
        <v/>
      </c>
      <c r="AD474" s="96" t="str" cm="1">
        <f t="array" ref="AD474">IF($AC474="","",INDEX('2_Review &amp; Audit'!$H:$H,$AC474))</f>
        <v/>
      </c>
      <c r="AE474" s="96" t="str">
        <f>IF($AC474="","",INDEX('2_Review &amp; Audit'!$I:$I,$AC474))</f>
        <v/>
      </c>
      <c r="AF474" s="96" t="str">
        <f>IF($AC474="","",MAX(0,INDEX('2_Review &amp; Audit'!$H:$H,$AC474)-SUMIFS($AG$7:AG473,$AC$7:AC473,$AC474)))</f>
        <v/>
      </c>
      <c r="AG474" s="96" t="str">
        <f>IF(OR($D474="",$AB474="",$AF474=""),"",MIN($AB474,$AF474))</f>
        <v/>
      </c>
      <c r="AH474" s="117" t="str">
        <f>IF($AG474="","",$AG474*$G474)</f>
        <v/>
      </c>
      <c r="AI474" s="117" t="str">
        <f>IF($AC474="","",$H474-IF($P474="",0,$P474)-IF($Y474="",0,$Y474)-IF($AH474="",0,$AH474))</f>
        <v/>
      </c>
      <c r="AJ474" s="117" t="str">
        <f t="shared" si="64"/>
        <v/>
      </c>
      <c r="AK474" s="96" t="str">
        <f t="shared" si="67"/>
        <v/>
      </c>
      <c r="AL474" s="96" t="str" cm="1">
        <f t="array" ref="AL474">IF(OR($D474="",$AK474="",N($AK474)&lt;=0),"",IFERROR(MATCH(1,INDEX(('2_Review &amp; Audit'!$F$6:$F$505=$A474)*('2_Review &amp; Audit'!$I$6:$I$505&gt;=$E474-30)*('2_Review &amp; Audit'!$I$6:$I$505&lt;=$E474+30)*('2_Review &amp; Audit'!$R$6:$R$505&gt;0)*(ROW('2_Review &amp; Audit'!$R$6:$R$505)&gt;$AC474),0),0)+5,""))</f>
        <v/>
      </c>
      <c r="AM474" s="96" t="str">
        <f>IF($AL474="","",INDEX('2_Review &amp; Audit'!$H:$H,$AL474))</f>
        <v/>
      </c>
      <c r="AN474" s="108" t="str">
        <f>IF($AL474="","",INDEX('2_Review &amp; Audit'!$I:$I,$AL474))</f>
        <v/>
      </c>
      <c r="AO474" s="96" t="str">
        <f>IF($AL474="","",MAX(0,INDEX('2_Review &amp; Audit'!$H:$H,$AL474)-SUMIFS($AP$7:AP473,$AL$7:AL473,$AL474)))</f>
        <v/>
      </c>
      <c r="AP474" s="96" t="str">
        <f>IF(OR($D474="",$AK474="",$AO474=""),"",MIN($AK474,$AO474))</f>
        <v/>
      </c>
      <c r="AQ474" s="117" t="str">
        <f>IF($AP474="","",$AP474*$G474)</f>
        <v/>
      </c>
      <c r="AR474" s="117" t="str">
        <f>IF($AL474="","",$H474-IF($P474="",0,$P474)-IF($Y474="",0,$Y474)-IF($AH474="",0,$AH474)-IF($AQ474="",0,$AQ474))</f>
        <v/>
      </c>
      <c r="AS474" s="117" t="str">
        <f t="shared" si="68"/>
        <v/>
      </c>
      <c r="AT474" s="96" t="str">
        <f t="shared" si="69"/>
        <v/>
      </c>
      <c r="AU474" s="96"/>
    </row>
    <row r="475" spans="1:47" ht="12.75" customHeight="1" x14ac:dyDescent="0.2">
      <c r="A475" s="96" t="str">
        <f>IFERROR(INDEX('2_Review &amp; Audit'!$F$6:$F$505,MATCH(ROW()-5,'2_Review &amp; Audit'!$AC$6:$AC$505,0)),"")</f>
        <v/>
      </c>
      <c r="B475" s="96" t="str">
        <f>IF($A475="","",INDEX('2_Review &amp; Audit'!$C$6:$C$505,MATCH(ROW()-5,'2_Review &amp; Audit'!$AC$6:$AC$505,0)))</f>
        <v/>
      </c>
      <c r="C475" s="96" t="str">
        <f>IF($A475="","",INDEX('2_Review &amp; Audit'!$D$6:$D$505,MATCH(ROW()-5,'2_Review &amp; Audit'!$AC$6:$AC$505,0)))</f>
        <v/>
      </c>
      <c r="D475" s="114" t="str">
        <f>IF($A475="","",INDEX('2_Review &amp; Audit'!$H$6:$H$505,MATCH(ROW()-5,'2_Review &amp; Audit'!$AC$6:$AC$505,0)))</f>
        <v/>
      </c>
      <c r="E475" s="108" t="str">
        <f>IF($A475="","",INDEX('2_Review &amp; Audit'!$M$6:$M$505,MATCH(ROW()-5,'2_Review &amp; Audit'!$AC$6:$AC$505,0)))</f>
        <v/>
      </c>
      <c r="F475" s="109" t="str">
        <f>IF($A475="","",IF(INDEX('2_Review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75" s="142" t="str">
        <f>IF(OR($A475="",$F475=0),"",ABS(INDEX('2_Review &amp; Audit'!$Q$6:$Q$505,MATCH(ROW()-5,'2_Review &amp; Audit'!$AC$6:$AC$505,0))/$F475))</f>
        <v/>
      </c>
      <c r="H475" s="142" t="str">
        <f>IF($A475="","",ABS(INDEX('2_Review &amp; Audit'!$Q$6:$Q$505,MATCH(ROW()-5,'2_Review &amp; Audit'!$AC$6:$AC$505,0))))</f>
        <v/>
      </c>
      <c r="I475" s="96" t="str">
        <f>IF($A475="","",INDEX('2_Review &amp; Audit'!$Y$6:$Y$505,MATCH(ROW()-5,'2_Review &amp; Audit'!$AC$6:$AC$505,0)))</f>
        <v/>
      </c>
      <c r="J475" s="110" t="str">
        <f>IF($A475="","",IFERROR(MATCH(ROW()-5,'2_Review &amp; Audit'!$AC$6:$AC$505,0)+5,""))</f>
        <v/>
      </c>
      <c r="K475" s="96" t="str" cm="1">
        <f t="array" ref="K475">IF($A475="","",IF($AU475&lt;&gt;"",IFERROR(MATCH($AU475,'2_Review &amp; Audit'!$H$6:$H$505,0)+5,""),IFERROR(MATCH(1,INDEX(('2_Review &amp; Audit'!$F$6:$F$505=$A475)*('2_Review &amp; Audit'!$I$6:$I$505&gt;=$E475-30)*('2_Review &amp; Audit'!$I$6:$I$505&lt;=$E475+30)*('2_Review &amp; Audit'!$R$6:$R$505&gt;0),0),0)+5,"")))</f>
        <v/>
      </c>
      <c r="L475" s="110" t="str" cm="1">
        <f t="array" ref="L475">IF($K475="","",INDEX('2_Review &amp; Audit'!$H:$H,$K475))</f>
        <v/>
      </c>
      <c r="M475" s="111" t="str">
        <f>IF($K475="","",INDEX('2_Review &amp; Audit'!$I:$I,$K475))</f>
        <v/>
      </c>
      <c r="N475" s="109" t="str" cm="1">
        <f t="array" ref="N475">IF($K475="","",MAX(0,INDEX('2_Review &amp; Audit'!$R:$R,$K475)-SUMIFS($O$7:O474,$K$7:K474,$K475)))</f>
        <v/>
      </c>
      <c r="O475" s="109" t="str">
        <f>IF(OR($K475="",$N475="",$F475=""),"",MIN($F475,$N475))</f>
        <v/>
      </c>
      <c r="P475" s="112" t="str">
        <f>IF($O475="","",$O475*$G475)</f>
        <v/>
      </c>
      <c r="Q475" s="112" t="str">
        <f>IF($M475="","",$H475-IF($P475="",0,$P475)-IF($Y475="",0,$Y475)-IF($AH475="",0,$AH475)-IF($AQ475="",0,$AQ475))</f>
        <v/>
      </c>
      <c r="R475" s="112" t="str">
        <f t="shared" si="65"/>
        <v/>
      </c>
      <c r="S475" s="96" t="str">
        <f>IF($M475="","",MAX(0,N($F475)-N($O475)))</f>
        <v/>
      </c>
      <c r="T475" s="96" t="str" cm="1">
        <f t="array" ref="T475">IF(OR($D475="",$S475="",N($S475)&lt;=0),"",IFERROR(MATCH(1,INDEX(('2_Review &amp; Audit'!$F$6:$F$505=$A475)*('2_Review &amp; Audit'!$I$6:$I$505&gt;=$E475-30)*('2_Review &amp; Audit'!$I$6:$I$505&lt;=$E475+30)*('2_Review &amp; Audit'!$R$6:$R$505&gt;0)*(ROW('2_Review &amp; Audit'!$R$6:$R$505)&gt;$K475),0),0)+5,""))</f>
        <v/>
      </c>
      <c r="U475" s="96" t="str" cm="1">
        <f t="array" ref="U475">IF($T475="","",INDEX('2_Review &amp; Audit'!$H:$H,$T475))</f>
        <v/>
      </c>
      <c r="V475" s="96" t="str">
        <f t="array" ref="V475">IF($T475="","",INDEX('2_Review &amp; Audit'!$I:$I,$T475))</f>
        <v/>
      </c>
      <c r="W475" s="96" t="str">
        <f t="array" ref="W475">IF($T475="","",MAX(0,INDEX('2_Review &amp; Audit'!$H:$H,$T475)-SUMIFS($X$7:X474,$T$7:T474,$T475)))</f>
        <v/>
      </c>
      <c r="X475" s="96" t="str">
        <f t="shared" si="62"/>
        <v/>
      </c>
      <c r="Y475" s="117" t="str">
        <f>IF($X475="","",$X475*$G475)</f>
        <v/>
      </c>
      <c r="Z475" s="117" t="str">
        <f>IF($T475="","",$H475-IF($P475="",0,$P475)-IF($Y475="",0,$Y475))</f>
        <v/>
      </c>
      <c r="AA475" s="117" t="str">
        <f t="shared" si="63"/>
        <v/>
      </c>
      <c r="AB475" s="96" t="str">
        <f t="shared" si="66"/>
        <v/>
      </c>
      <c r="AC475" s="96" t="str">
        <f>IF(OR($D475="",$AB475="",N($AB475)&lt;=0),"",IFERROR(MATCH(1,INDEX(('2_Review &amp; Audit'!$F$6:$F$505=$A475)*('2_Review &amp; Audit'!$I$6:$I$505&gt;=$E475-30)*('2_Review &amp; Audit'!$I$6:$I$505&lt;=$E475+30)*('2_Review &amp; Audit'!$R$6:$R$505&gt;0)*(ROW('2_Review &amp; Audit'!$R$6:$R$505)&gt;$T475),0),0)+5,""))</f>
        <v/>
      </c>
      <c r="AD475" s="96" t="str" cm="1">
        <f t="array" ref="AD475">IF($AC475="","",INDEX('2_Review &amp; Audit'!$H:$H,$AC475))</f>
        <v/>
      </c>
      <c r="AE475" s="96" t="str">
        <f>IF($AC475="","",INDEX('2_Review &amp; Audit'!$I:$I,$AC475))</f>
        <v/>
      </c>
      <c r="AF475" s="96" t="str">
        <f>IF($AC475="","",MAX(0,INDEX('2_Review &amp; Audit'!$H:$H,$AC475)-SUMIFS($AG$7:AG474,$AC$7:AC474,$AC475)))</f>
        <v/>
      </c>
      <c r="AG475" s="96" t="str">
        <f>IF(OR($D475="",$AB475="",$AF475=""),"",MIN($AB475,$AF475))</f>
        <v/>
      </c>
      <c r="AH475" s="117" t="str">
        <f>IF($AG475="","",$AG475*$G475)</f>
        <v/>
      </c>
      <c r="AI475" s="117" t="str">
        <f>IF($AC475="","",$H475-IF($P475="",0,$P475)-IF($Y475="",0,$Y475)-IF($AH475="",0,$AH475))</f>
        <v/>
      </c>
      <c r="AJ475" s="117" t="str">
        <f t="shared" si="64"/>
        <v/>
      </c>
      <c r="AK475" s="96" t="str">
        <f t="shared" si="67"/>
        <v/>
      </c>
      <c r="AL475" s="96" t="str" cm="1">
        <f t="array" ref="AL475">IF(OR($D475="",$AK475="",N($AK475)&lt;=0),"",IFERROR(MATCH(1,INDEX(('2_Review &amp; Audit'!$F$6:$F$505=$A475)*('2_Review &amp; Audit'!$I$6:$I$505&gt;=$E475-30)*('2_Review &amp; Audit'!$I$6:$I$505&lt;=$E475+30)*('2_Review &amp; Audit'!$R$6:$R$505&gt;0)*(ROW('2_Review &amp; Audit'!$R$6:$R$505)&gt;$AC475),0),0)+5,""))</f>
        <v/>
      </c>
      <c r="AM475" s="96" t="str">
        <f>IF($AL475="","",INDEX('2_Review &amp; Audit'!$H:$H,$AL475))</f>
        <v/>
      </c>
      <c r="AN475" s="108" t="str">
        <f>IF($AL475="","",INDEX('2_Review &amp; Audit'!$I:$I,$AL475))</f>
        <v/>
      </c>
      <c r="AO475" s="96" t="str">
        <f>IF($AL475="","",MAX(0,INDEX('2_Review &amp; Audit'!$H:$H,$AL475)-SUMIFS($AP$7:AP474,$AL$7:AL474,$AL475)))</f>
        <v/>
      </c>
      <c r="AP475" s="96" t="str">
        <f>IF(OR($D475="",$AK475="",$AO475=""),"",MIN($AK475,$AO475))</f>
        <v/>
      </c>
      <c r="AQ475" s="117" t="str">
        <f>IF($AP475="","",$AP475*$G475)</f>
        <v/>
      </c>
      <c r="AR475" s="117" t="str">
        <f>IF($AL475="","",$H475-IF($P475="",0,$P475)-IF($Y475="",0,$Y475)-IF($AH475="",0,$AH475)-IF($AQ475="",0,$AQ475))</f>
        <v/>
      </c>
      <c r="AS475" s="117" t="str">
        <f t="shared" si="68"/>
        <v/>
      </c>
      <c r="AT475" s="96" t="str">
        <f t="shared" si="69"/>
        <v/>
      </c>
      <c r="AU475" s="96"/>
    </row>
    <row r="476" spans="1:47" ht="12.75" customHeight="1" x14ac:dyDescent="0.2">
      <c r="A476" s="96" t="str">
        <f>IFERROR(INDEX('2_Review &amp; Audit'!$F$6:$F$505,MATCH(ROW()-5,'2_Review &amp; Audit'!$AC$6:$AC$505,0)),"")</f>
        <v/>
      </c>
      <c r="B476" s="96" t="str">
        <f>IF($A476="","",INDEX('2_Review &amp; Audit'!$C$6:$C$505,MATCH(ROW()-5,'2_Review &amp; Audit'!$AC$6:$AC$505,0)))</f>
        <v/>
      </c>
      <c r="C476" s="96" t="str">
        <f>IF($A476="","",INDEX('2_Review &amp; Audit'!$D$6:$D$505,MATCH(ROW()-5,'2_Review &amp; Audit'!$AC$6:$AC$505,0)))</f>
        <v/>
      </c>
      <c r="D476" s="114" t="str">
        <f>IF($A476="","",INDEX('2_Review &amp; Audit'!$H$6:$H$505,MATCH(ROW()-5,'2_Review &amp; Audit'!$AC$6:$AC$505,0)))</f>
        <v/>
      </c>
      <c r="E476" s="108" t="str">
        <f>IF($A476="","",INDEX('2_Review &amp; Audit'!$M$6:$M$505,MATCH(ROW()-5,'2_Review &amp; Audit'!$AC$6:$AC$505,0)))</f>
        <v/>
      </c>
      <c r="F476" s="109" t="str">
        <f>IF($A476="","",IF(INDEX('2_Review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76" s="142" t="str">
        <f>IF(OR($A476="",$F476=0),"",ABS(INDEX('2_Review &amp; Audit'!$Q$6:$Q$505,MATCH(ROW()-5,'2_Review &amp; Audit'!$AC$6:$AC$505,0))/$F476))</f>
        <v/>
      </c>
      <c r="H476" s="142" t="str">
        <f>IF($A476="","",ABS(INDEX('2_Review &amp; Audit'!$Q$6:$Q$505,MATCH(ROW()-5,'2_Review &amp; Audit'!$AC$6:$AC$505,0))))</f>
        <v/>
      </c>
      <c r="I476" s="96" t="str">
        <f>IF($A476="","",INDEX('2_Review &amp; Audit'!$Y$6:$Y$505,MATCH(ROW()-5,'2_Review &amp; Audit'!$AC$6:$AC$505,0)))</f>
        <v/>
      </c>
      <c r="J476" s="110" t="str">
        <f>IF($A476="","",IFERROR(MATCH(ROW()-5,'2_Review &amp; Audit'!$AC$6:$AC$505,0)+5,""))</f>
        <v/>
      </c>
      <c r="K476" s="96" t="str" cm="1">
        <f t="array" ref="K476">IF($A476="","",IF($AU476&lt;&gt;"",IFERROR(MATCH($AU476,'2_Review &amp; Audit'!$H$6:$H$505,0)+5,""),IFERROR(MATCH(1,INDEX(('2_Review &amp; Audit'!$F$6:$F$505=$A476)*('2_Review &amp; Audit'!$I$6:$I$505&gt;=$E476-30)*('2_Review &amp; Audit'!$I$6:$I$505&lt;=$E476+30)*('2_Review &amp; Audit'!$R$6:$R$505&gt;0),0),0)+5,"")))</f>
        <v/>
      </c>
      <c r="L476" s="110" t="str" cm="1">
        <f t="array" ref="L476">IF($K476="","",INDEX('2_Review &amp; Audit'!$H:$H,$K476))</f>
        <v/>
      </c>
      <c r="M476" s="111" t="str">
        <f>IF($K476="","",INDEX('2_Review &amp; Audit'!$I:$I,$K476))</f>
        <v/>
      </c>
      <c r="N476" s="109" t="str" cm="1">
        <f t="array" ref="N476">IF($K476="","",MAX(0,INDEX('2_Review &amp; Audit'!$R:$R,$K476)-SUMIFS($O$7:O475,$K$7:K475,$K476)))</f>
        <v/>
      </c>
      <c r="O476" s="109" t="str">
        <f>IF(OR($K476="",$N476="",$F476=""),"",MIN($F476,$N476))</f>
        <v/>
      </c>
      <c r="P476" s="112" t="str">
        <f>IF($O476="","",$O476*$G476)</f>
        <v/>
      </c>
      <c r="Q476" s="112" t="str">
        <f>IF($M476="","",$H476-IF($P476="",0,$P476)-IF($Y476="",0,$Y476)-IF($AH476="",0,$AH476)-IF($AQ476="",0,$AQ476))</f>
        <v/>
      </c>
      <c r="R476" s="112" t="str">
        <f t="shared" si="65"/>
        <v/>
      </c>
      <c r="S476" s="96" t="str">
        <f>IF($M476="","",MAX(0,N($F476)-N($O476)))</f>
        <v/>
      </c>
      <c r="T476" s="96" t="str" cm="1">
        <f t="array" ref="T476">IF(OR($D476="",$S476="",N($S476)&lt;=0),"",IFERROR(MATCH(1,INDEX(('2_Review &amp; Audit'!$F$6:$F$505=$A476)*('2_Review &amp; Audit'!$I$6:$I$505&gt;=$E476-30)*('2_Review &amp; Audit'!$I$6:$I$505&lt;=$E476+30)*('2_Review &amp; Audit'!$R$6:$R$505&gt;0)*(ROW('2_Review &amp; Audit'!$R$6:$R$505)&gt;$K476),0),0)+5,""))</f>
        <v/>
      </c>
      <c r="U476" s="96" t="str" cm="1">
        <f t="array" ref="U476">IF($T476="","",INDEX('2_Review &amp; Audit'!$H:$H,$T476))</f>
        <v/>
      </c>
      <c r="V476" s="96" t="str">
        <f t="array" ref="V476">IF($T476="","",INDEX('2_Review &amp; Audit'!$I:$I,$T476))</f>
        <v/>
      </c>
      <c r="W476" s="96" t="str">
        <f t="array" ref="W476">IF($T476="","",MAX(0,INDEX('2_Review &amp; Audit'!$H:$H,$T476)-SUMIFS($X$7:X475,$T$7:T475,$T476)))</f>
        <v/>
      </c>
      <c r="X476" s="96" t="str">
        <f t="shared" si="62"/>
        <v/>
      </c>
      <c r="Y476" s="117" t="str">
        <f>IF($X476="","",$X476*$G476)</f>
        <v/>
      </c>
      <c r="Z476" s="117" t="str">
        <f>IF($T476="","",$H476-IF($P476="",0,$P476)-IF($Y476="",0,$Y476))</f>
        <v/>
      </c>
      <c r="AA476" s="117" t="str">
        <f t="shared" si="63"/>
        <v/>
      </c>
      <c r="AB476" s="96" t="str">
        <f t="shared" si="66"/>
        <v/>
      </c>
      <c r="AC476" s="96" t="str">
        <f>IF(OR($D476="",$AB476="",N($AB476)&lt;=0),"",IFERROR(MATCH(1,INDEX(('2_Review &amp; Audit'!$F$6:$F$505=$A476)*('2_Review &amp; Audit'!$I$6:$I$505&gt;=$E476-30)*('2_Review &amp; Audit'!$I$6:$I$505&lt;=$E476+30)*('2_Review &amp; Audit'!$R$6:$R$505&gt;0)*(ROW('2_Review &amp; Audit'!$R$6:$R$505)&gt;$T476),0),0)+5,""))</f>
        <v/>
      </c>
      <c r="AD476" s="96" t="str" cm="1">
        <f t="array" ref="AD476">IF($AC476="","",INDEX('2_Review &amp; Audit'!$H:$H,$AC476))</f>
        <v/>
      </c>
      <c r="AE476" s="96" t="str">
        <f>IF($AC476="","",INDEX('2_Review &amp; Audit'!$I:$I,$AC476))</f>
        <v/>
      </c>
      <c r="AF476" s="96" t="str">
        <f>IF($AC476="","",MAX(0,INDEX('2_Review &amp; Audit'!$H:$H,$AC476)-SUMIFS($AG$7:AG475,$AC$7:AC475,$AC476)))</f>
        <v/>
      </c>
      <c r="AG476" s="96" t="str">
        <f>IF(OR($D476="",$AB476="",$AF476=""),"",MIN($AB476,$AF476))</f>
        <v/>
      </c>
      <c r="AH476" s="117" t="str">
        <f>IF($AG476="","",$AG476*$G476)</f>
        <v/>
      </c>
      <c r="AI476" s="117" t="str">
        <f>IF($AC476="","",$H476-IF($P476="",0,$P476)-IF($Y476="",0,$Y476)-IF($AH476="",0,$AH476))</f>
        <v/>
      </c>
      <c r="AJ476" s="117" t="str">
        <f t="shared" si="64"/>
        <v/>
      </c>
      <c r="AK476" s="96" t="str">
        <f t="shared" si="67"/>
        <v/>
      </c>
      <c r="AL476" s="96" t="str" cm="1">
        <f t="array" ref="AL476">IF(OR($D476="",$AK476="",N($AK476)&lt;=0),"",IFERROR(MATCH(1,INDEX(('2_Review &amp; Audit'!$F$6:$F$505=$A476)*('2_Review &amp; Audit'!$I$6:$I$505&gt;=$E476-30)*('2_Review &amp; Audit'!$I$6:$I$505&lt;=$E476+30)*('2_Review &amp; Audit'!$R$6:$R$505&gt;0)*(ROW('2_Review &amp; Audit'!$R$6:$R$505)&gt;$AC476),0),0)+5,""))</f>
        <v/>
      </c>
      <c r="AM476" s="96" t="str">
        <f>IF($AL476="","",INDEX('2_Review &amp; Audit'!$H:$H,$AL476))</f>
        <v/>
      </c>
      <c r="AN476" s="108" t="str">
        <f>IF($AL476="","",INDEX('2_Review &amp; Audit'!$I:$I,$AL476))</f>
        <v/>
      </c>
      <c r="AO476" s="96" t="str">
        <f>IF($AL476="","",MAX(0,INDEX('2_Review &amp; Audit'!$H:$H,$AL476)-SUMIFS($AP$7:AP475,$AL$7:AL475,$AL476)))</f>
        <v/>
      </c>
      <c r="AP476" s="96" t="str">
        <f>IF(OR($D476="",$AK476="",$AO476=""),"",MIN($AK476,$AO476))</f>
        <v/>
      </c>
      <c r="AQ476" s="117" t="str">
        <f>IF($AP476="","",$AP476*$G476)</f>
        <v/>
      </c>
      <c r="AR476" s="117" t="str">
        <f>IF($AL476="","",$H476-IF($P476="",0,$P476)-IF($Y476="",0,$Y476)-IF($AH476="",0,$AH476)-IF($AQ476="",0,$AQ476))</f>
        <v/>
      </c>
      <c r="AS476" s="117" t="str">
        <f t="shared" si="68"/>
        <v/>
      </c>
      <c r="AT476" s="96" t="str">
        <f t="shared" si="69"/>
        <v/>
      </c>
      <c r="AU476" s="96"/>
    </row>
    <row r="477" spans="1:47" ht="12.75" customHeight="1" x14ac:dyDescent="0.2">
      <c r="A477" s="96" t="str">
        <f>IFERROR(INDEX('2_Review &amp; Audit'!$F$6:$F$505,MATCH(ROW()-5,'2_Review &amp; Audit'!$AC$6:$AC$505,0)),"")</f>
        <v/>
      </c>
      <c r="B477" s="96" t="str">
        <f>IF($A477="","",INDEX('2_Review &amp; Audit'!$C$6:$C$505,MATCH(ROW()-5,'2_Review &amp; Audit'!$AC$6:$AC$505,0)))</f>
        <v/>
      </c>
      <c r="C477" s="96" t="str">
        <f>IF($A477="","",INDEX('2_Review &amp; Audit'!$D$6:$D$505,MATCH(ROW()-5,'2_Review &amp; Audit'!$AC$6:$AC$505,0)))</f>
        <v/>
      </c>
      <c r="D477" s="114" t="str">
        <f>IF($A477="","",INDEX('2_Review &amp; Audit'!$H$6:$H$505,MATCH(ROW()-5,'2_Review &amp; Audit'!$AC$6:$AC$505,0)))</f>
        <v/>
      </c>
      <c r="E477" s="108" t="str">
        <f>IF($A477="","",INDEX('2_Review &amp; Audit'!$M$6:$M$505,MATCH(ROW()-5,'2_Review &amp; Audit'!$AC$6:$AC$505,0)))</f>
        <v/>
      </c>
      <c r="F477" s="109" t="str">
        <f>IF($A477="","",IF(INDEX('2_Review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77" s="142" t="str">
        <f>IF(OR($A477="",$F477=0),"",ABS(INDEX('2_Review &amp; Audit'!$Q$6:$Q$505,MATCH(ROW()-5,'2_Review &amp; Audit'!$AC$6:$AC$505,0))/$F477))</f>
        <v/>
      </c>
      <c r="H477" s="142" t="str">
        <f>IF($A477="","",ABS(INDEX('2_Review &amp; Audit'!$Q$6:$Q$505,MATCH(ROW()-5,'2_Review &amp; Audit'!$AC$6:$AC$505,0))))</f>
        <v/>
      </c>
      <c r="I477" s="96" t="str">
        <f>IF($A477="","",INDEX('2_Review &amp; Audit'!$Y$6:$Y$505,MATCH(ROW()-5,'2_Review &amp; Audit'!$AC$6:$AC$505,0)))</f>
        <v/>
      </c>
      <c r="J477" s="110" t="str">
        <f>IF($A477="","",IFERROR(MATCH(ROW()-5,'2_Review &amp; Audit'!$AC$6:$AC$505,0)+5,""))</f>
        <v/>
      </c>
      <c r="K477" s="96" t="str" cm="1">
        <f t="array" ref="K477">IF($A477="","",IF($AU477&lt;&gt;"",IFERROR(MATCH($AU477,'2_Review &amp; Audit'!$H$6:$H$505,0)+5,""),IFERROR(MATCH(1,INDEX(('2_Review &amp; Audit'!$F$6:$F$505=$A477)*('2_Review &amp; Audit'!$I$6:$I$505&gt;=$E477-30)*('2_Review &amp; Audit'!$I$6:$I$505&lt;=$E477+30)*('2_Review &amp; Audit'!$R$6:$R$505&gt;0),0),0)+5,"")))</f>
        <v/>
      </c>
      <c r="L477" s="110" t="str" cm="1">
        <f t="array" ref="L477">IF($K477="","",INDEX('2_Review &amp; Audit'!$H:$H,$K477))</f>
        <v/>
      </c>
      <c r="M477" s="111" t="str">
        <f>IF($K477="","",INDEX('2_Review &amp; Audit'!$I:$I,$K477))</f>
        <v/>
      </c>
      <c r="N477" s="109" t="str" cm="1">
        <f t="array" ref="N477">IF($K477="","",MAX(0,INDEX('2_Review &amp; Audit'!$R:$R,$K477)-SUMIFS($O$7:O476,$K$7:K476,$K477)))</f>
        <v/>
      </c>
      <c r="O477" s="109" t="str">
        <f>IF(OR($K477="",$N477="",$F477=""),"",MIN($F477,$N477))</f>
        <v/>
      </c>
      <c r="P477" s="112" t="str">
        <f>IF($O477="","",$O477*$G477)</f>
        <v/>
      </c>
      <c r="Q477" s="112" t="str">
        <f>IF($M477="","",$H477-IF($P477="",0,$P477)-IF($Y477="",0,$Y477)-IF($AH477="",0,$AH477)-IF($AQ477="",0,$AQ477))</f>
        <v/>
      </c>
      <c r="R477" s="112" t="str">
        <f t="shared" si="65"/>
        <v/>
      </c>
      <c r="S477" s="96" t="str">
        <f>IF($M477="","",MAX(0,N($F477)-N($O477)))</f>
        <v/>
      </c>
      <c r="T477" s="96" t="str" cm="1">
        <f t="array" ref="T477">IF(OR($D477="",$S477="",N($S477)&lt;=0),"",IFERROR(MATCH(1,INDEX(('2_Review &amp; Audit'!$F$6:$F$505=$A477)*('2_Review &amp; Audit'!$I$6:$I$505&gt;=$E477-30)*('2_Review &amp; Audit'!$I$6:$I$505&lt;=$E477+30)*('2_Review &amp; Audit'!$R$6:$R$505&gt;0)*(ROW('2_Review &amp; Audit'!$R$6:$R$505)&gt;$K477),0),0)+5,""))</f>
        <v/>
      </c>
      <c r="U477" s="96" t="str" cm="1">
        <f t="array" ref="U477">IF($T477="","",INDEX('2_Review &amp; Audit'!$H:$H,$T477))</f>
        <v/>
      </c>
      <c r="V477" s="96" t="str">
        <f t="array" ref="V477">IF($T477="","",INDEX('2_Review &amp; Audit'!$I:$I,$T477))</f>
        <v/>
      </c>
      <c r="W477" s="96" t="str">
        <f t="array" ref="W477">IF($T477="","",MAX(0,INDEX('2_Review &amp; Audit'!$H:$H,$T477)-SUMIFS($X$7:X476,$T$7:T476,$T477)))</f>
        <v/>
      </c>
      <c r="X477" s="96" t="str">
        <f t="shared" si="62"/>
        <v/>
      </c>
      <c r="Y477" s="117" t="str">
        <f>IF($X477="","",$X477*$G477)</f>
        <v/>
      </c>
      <c r="Z477" s="117" t="str">
        <f>IF($T477="","",$H477-IF($P477="",0,$P477)-IF($Y477="",0,$Y477))</f>
        <v/>
      </c>
      <c r="AA477" s="117" t="str">
        <f t="shared" si="63"/>
        <v/>
      </c>
      <c r="AB477" s="96" t="str">
        <f t="shared" si="66"/>
        <v/>
      </c>
      <c r="AC477" s="96" t="str">
        <f>IF(OR($D477="",$AB477="",N($AB477)&lt;=0),"",IFERROR(MATCH(1,INDEX(('2_Review &amp; Audit'!$F$6:$F$505=$A477)*('2_Review &amp; Audit'!$I$6:$I$505&gt;=$E477-30)*('2_Review &amp; Audit'!$I$6:$I$505&lt;=$E477+30)*('2_Review &amp; Audit'!$R$6:$R$505&gt;0)*(ROW('2_Review &amp; Audit'!$R$6:$R$505)&gt;$T477),0),0)+5,""))</f>
        <v/>
      </c>
      <c r="AD477" s="96" t="str" cm="1">
        <f t="array" ref="AD477">IF($AC477="","",INDEX('2_Review &amp; Audit'!$H:$H,$AC477))</f>
        <v/>
      </c>
      <c r="AE477" s="96" t="str">
        <f>IF($AC477="","",INDEX('2_Review &amp; Audit'!$I:$I,$AC477))</f>
        <v/>
      </c>
      <c r="AF477" s="96" t="str">
        <f>IF($AC477="","",MAX(0,INDEX('2_Review &amp; Audit'!$H:$H,$AC477)-SUMIFS($AG$7:AG476,$AC$7:AC476,$AC477)))</f>
        <v/>
      </c>
      <c r="AG477" s="96" t="str">
        <f>IF(OR($D477="",$AB477="",$AF477=""),"",MIN($AB477,$AF477))</f>
        <v/>
      </c>
      <c r="AH477" s="117" t="str">
        <f>IF($AG477="","",$AG477*$G477)</f>
        <v/>
      </c>
      <c r="AI477" s="117" t="str">
        <f>IF($AC477="","",$H477-IF($P477="",0,$P477)-IF($Y477="",0,$Y477)-IF($AH477="",0,$AH477))</f>
        <v/>
      </c>
      <c r="AJ477" s="117" t="str">
        <f t="shared" si="64"/>
        <v/>
      </c>
      <c r="AK477" s="96" t="str">
        <f t="shared" si="67"/>
        <v/>
      </c>
      <c r="AL477" s="96" t="str" cm="1">
        <f t="array" ref="AL477">IF(OR($D477="",$AK477="",N($AK477)&lt;=0),"",IFERROR(MATCH(1,INDEX(('2_Review &amp; Audit'!$F$6:$F$505=$A477)*('2_Review &amp; Audit'!$I$6:$I$505&gt;=$E477-30)*('2_Review &amp; Audit'!$I$6:$I$505&lt;=$E477+30)*('2_Review &amp; Audit'!$R$6:$R$505&gt;0)*(ROW('2_Review &amp; Audit'!$R$6:$R$505)&gt;$AC477),0),0)+5,""))</f>
        <v/>
      </c>
      <c r="AM477" s="96" t="str">
        <f>IF($AL477="","",INDEX('2_Review &amp; Audit'!$H:$H,$AL477))</f>
        <v/>
      </c>
      <c r="AN477" s="108" t="str">
        <f>IF($AL477="","",INDEX('2_Review &amp; Audit'!$I:$I,$AL477))</f>
        <v/>
      </c>
      <c r="AO477" s="96" t="str">
        <f>IF($AL477="","",MAX(0,INDEX('2_Review &amp; Audit'!$H:$H,$AL477)-SUMIFS($AP$7:AP476,$AL$7:AL476,$AL477)))</f>
        <v/>
      </c>
      <c r="AP477" s="96" t="str">
        <f>IF(OR($D477="",$AK477="",$AO477=""),"",MIN($AK477,$AO477))</f>
        <v/>
      </c>
      <c r="AQ477" s="117" t="str">
        <f>IF($AP477="","",$AP477*$G477)</f>
        <v/>
      </c>
      <c r="AR477" s="117" t="str">
        <f>IF($AL477="","",$H477-IF($P477="",0,$P477)-IF($Y477="",0,$Y477)-IF($AH477="",0,$AH477)-IF($AQ477="",0,$AQ477))</f>
        <v/>
      </c>
      <c r="AS477" s="117" t="str">
        <f t="shared" si="68"/>
        <v/>
      </c>
      <c r="AT477" s="96" t="str">
        <f t="shared" si="69"/>
        <v/>
      </c>
      <c r="AU477" s="96"/>
    </row>
    <row r="478" spans="1:47" ht="12.75" customHeight="1" x14ac:dyDescent="0.2">
      <c r="A478" s="96" t="str">
        <f>IFERROR(INDEX('2_Review &amp; Audit'!$F$6:$F$505,MATCH(ROW()-5,'2_Review &amp; Audit'!$AC$6:$AC$505,0)),"")</f>
        <v/>
      </c>
      <c r="B478" s="96" t="str">
        <f>IF($A478="","",INDEX('2_Review &amp; Audit'!$C$6:$C$505,MATCH(ROW()-5,'2_Review &amp; Audit'!$AC$6:$AC$505,0)))</f>
        <v/>
      </c>
      <c r="C478" s="96" t="str">
        <f>IF($A478="","",INDEX('2_Review &amp; Audit'!$D$6:$D$505,MATCH(ROW()-5,'2_Review &amp; Audit'!$AC$6:$AC$505,0)))</f>
        <v/>
      </c>
      <c r="D478" s="114" t="str">
        <f>IF($A478="","",INDEX('2_Review &amp; Audit'!$H$6:$H$505,MATCH(ROW()-5,'2_Review &amp; Audit'!$AC$6:$AC$505,0)))</f>
        <v/>
      </c>
      <c r="E478" s="108" t="str">
        <f>IF($A478="","",INDEX('2_Review &amp; Audit'!$M$6:$M$505,MATCH(ROW()-5,'2_Review &amp; Audit'!$AC$6:$AC$505,0)))</f>
        <v/>
      </c>
      <c r="F478" s="109" t="str">
        <f>IF($A478="","",IF(INDEX('2_Review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78" s="142" t="str">
        <f>IF(OR($A478="",$F478=0),"",ABS(INDEX('2_Review &amp; Audit'!$Q$6:$Q$505,MATCH(ROW()-5,'2_Review &amp; Audit'!$AC$6:$AC$505,0))/$F478))</f>
        <v/>
      </c>
      <c r="H478" s="142" t="str">
        <f>IF($A478="","",ABS(INDEX('2_Review &amp; Audit'!$Q$6:$Q$505,MATCH(ROW()-5,'2_Review &amp; Audit'!$AC$6:$AC$505,0))))</f>
        <v/>
      </c>
      <c r="I478" s="96" t="str">
        <f>IF($A478="","",INDEX('2_Review &amp; Audit'!$Y$6:$Y$505,MATCH(ROW()-5,'2_Review &amp; Audit'!$AC$6:$AC$505,0)))</f>
        <v/>
      </c>
      <c r="J478" s="110" t="str">
        <f>IF($A478="","",IFERROR(MATCH(ROW()-5,'2_Review &amp; Audit'!$AC$6:$AC$505,0)+5,""))</f>
        <v/>
      </c>
      <c r="K478" s="96" t="str" cm="1">
        <f t="array" ref="K478">IF($A478="","",IF($AU478&lt;&gt;"",IFERROR(MATCH($AU478,'2_Review &amp; Audit'!$H$6:$H$505,0)+5,""),IFERROR(MATCH(1,INDEX(('2_Review &amp; Audit'!$F$6:$F$505=$A478)*('2_Review &amp; Audit'!$I$6:$I$505&gt;=$E478-30)*('2_Review &amp; Audit'!$I$6:$I$505&lt;=$E478+30)*('2_Review &amp; Audit'!$R$6:$R$505&gt;0),0),0)+5,"")))</f>
        <v/>
      </c>
      <c r="L478" s="110" t="str" cm="1">
        <f t="array" ref="L478">IF($K478="","",INDEX('2_Review &amp; Audit'!$H:$H,$K478))</f>
        <v/>
      </c>
      <c r="M478" s="111" t="str">
        <f>IF($K478="","",INDEX('2_Review &amp; Audit'!$I:$I,$K478))</f>
        <v/>
      </c>
      <c r="N478" s="109" t="str" cm="1">
        <f t="array" ref="N478">IF($K478="","",MAX(0,INDEX('2_Review &amp; Audit'!$R:$R,$K478)-SUMIFS($O$7:O477,$K$7:K477,$K478)))</f>
        <v/>
      </c>
      <c r="O478" s="109" t="str">
        <f>IF(OR($K478="",$N478="",$F478=""),"",MIN($F478,$N478))</f>
        <v/>
      </c>
      <c r="P478" s="112" t="str">
        <f>IF($O478="","",$O478*$G478)</f>
        <v/>
      </c>
      <c r="Q478" s="112" t="str">
        <f>IF($M478="","",$H478-IF($P478="",0,$P478)-IF($Y478="",0,$Y478)-IF($AH478="",0,$AH478)-IF($AQ478="",0,$AQ478))</f>
        <v/>
      </c>
      <c r="R478" s="112" t="str">
        <f t="shared" si="65"/>
        <v/>
      </c>
      <c r="S478" s="96" t="str">
        <f>IF($M478="","",MAX(0,N($F478)-N($O478)))</f>
        <v/>
      </c>
      <c r="T478" s="96" t="str" cm="1">
        <f t="array" ref="T478">IF(OR($D478="",$S478="",N($S478)&lt;=0),"",IFERROR(MATCH(1,INDEX(('2_Review &amp; Audit'!$F$6:$F$505=$A478)*('2_Review &amp; Audit'!$I$6:$I$505&gt;=$E478-30)*('2_Review &amp; Audit'!$I$6:$I$505&lt;=$E478+30)*('2_Review &amp; Audit'!$R$6:$R$505&gt;0)*(ROW('2_Review &amp; Audit'!$R$6:$R$505)&gt;$K478),0),0)+5,""))</f>
        <v/>
      </c>
      <c r="U478" s="96" t="str" cm="1">
        <f t="array" ref="U478">IF($T478="","",INDEX('2_Review &amp; Audit'!$H:$H,$T478))</f>
        <v/>
      </c>
      <c r="V478" s="96" t="str">
        <f t="array" ref="V478">IF($T478="","",INDEX('2_Review &amp; Audit'!$I:$I,$T478))</f>
        <v/>
      </c>
      <c r="W478" s="96" t="str">
        <f t="array" ref="W478">IF($T478="","",MAX(0,INDEX('2_Review &amp; Audit'!$H:$H,$T478)-SUMIFS($X$7:X477,$T$7:T477,$T478)))</f>
        <v/>
      </c>
      <c r="X478" s="96" t="str">
        <f t="shared" si="62"/>
        <v/>
      </c>
      <c r="Y478" s="117" t="str">
        <f>IF($X478="","",$X478*$G478)</f>
        <v/>
      </c>
      <c r="Z478" s="117" t="str">
        <f>IF($T478="","",$H478-IF($P478="",0,$P478)-IF($Y478="",0,$Y478))</f>
        <v/>
      </c>
      <c r="AA478" s="117" t="str">
        <f t="shared" si="63"/>
        <v/>
      </c>
      <c r="AB478" s="96" t="str">
        <f t="shared" si="66"/>
        <v/>
      </c>
      <c r="AC478" s="96" t="str">
        <f>IF(OR($D478="",$AB478="",N($AB478)&lt;=0),"",IFERROR(MATCH(1,INDEX(('2_Review &amp; Audit'!$F$6:$F$505=$A478)*('2_Review &amp; Audit'!$I$6:$I$505&gt;=$E478-30)*('2_Review &amp; Audit'!$I$6:$I$505&lt;=$E478+30)*('2_Review &amp; Audit'!$R$6:$R$505&gt;0)*(ROW('2_Review &amp; Audit'!$R$6:$R$505)&gt;$T478),0),0)+5,""))</f>
        <v/>
      </c>
      <c r="AD478" s="96" t="str" cm="1">
        <f t="array" ref="AD478">IF($AC478="","",INDEX('2_Review &amp; Audit'!$H:$H,$AC478))</f>
        <v/>
      </c>
      <c r="AE478" s="96" t="str">
        <f>IF($AC478="","",INDEX('2_Review &amp; Audit'!$I:$I,$AC478))</f>
        <v/>
      </c>
      <c r="AF478" s="96" t="str">
        <f>IF($AC478="","",MAX(0,INDEX('2_Review &amp; Audit'!$H:$H,$AC478)-SUMIFS($AG$7:AG477,$AC$7:AC477,$AC478)))</f>
        <v/>
      </c>
      <c r="AG478" s="96" t="str">
        <f>IF(OR($D478="",$AB478="",$AF478=""),"",MIN($AB478,$AF478))</f>
        <v/>
      </c>
      <c r="AH478" s="117" t="str">
        <f>IF($AG478="","",$AG478*$G478)</f>
        <v/>
      </c>
      <c r="AI478" s="117" t="str">
        <f>IF($AC478="","",$H478-IF($P478="",0,$P478)-IF($Y478="",0,$Y478)-IF($AH478="",0,$AH478))</f>
        <v/>
      </c>
      <c r="AJ478" s="117" t="str">
        <f t="shared" si="64"/>
        <v/>
      </c>
      <c r="AK478" s="96" t="str">
        <f t="shared" si="67"/>
        <v/>
      </c>
      <c r="AL478" s="96" t="str" cm="1">
        <f t="array" ref="AL478">IF(OR($D478="",$AK478="",N($AK478)&lt;=0),"",IFERROR(MATCH(1,INDEX(('2_Review &amp; Audit'!$F$6:$F$505=$A478)*('2_Review &amp; Audit'!$I$6:$I$505&gt;=$E478-30)*('2_Review &amp; Audit'!$I$6:$I$505&lt;=$E478+30)*('2_Review &amp; Audit'!$R$6:$R$505&gt;0)*(ROW('2_Review &amp; Audit'!$R$6:$R$505)&gt;$AC478),0),0)+5,""))</f>
        <v/>
      </c>
      <c r="AM478" s="96" t="str">
        <f>IF($AL478="","",INDEX('2_Review &amp; Audit'!$H:$H,$AL478))</f>
        <v/>
      </c>
      <c r="AN478" s="108" t="str">
        <f>IF($AL478="","",INDEX('2_Review &amp; Audit'!$I:$I,$AL478))</f>
        <v/>
      </c>
      <c r="AO478" s="96" t="str">
        <f>IF($AL478="","",MAX(0,INDEX('2_Review &amp; Audit'!$H:$H,$AL478)-SUMIFS($AP$7:AP477,$AL$7:AL477,$AL478)))</f>
        <v/>
      </c>
      <c r="AP478" s="96" t="str">
        <f>IF(OR($D478="",$AK478="",$AO478=""),"",MIN($AK478,$AO478))</f>
        <v/>
      </c>
      <c r="AQ478" s="117" t="str">
        <f>IF($AP478="","",$AP478*$G478)</f>
        <v/>
      </c>
      <c r="AR478" s="117" t="str">
        <f>IF($AL478="","",$H478-IF($P478="",0,$P478)-IF($Y478="",0,$Y478)-IF($AH478="",0,$AH478)-IF($AQ478="",0,$AQ478))</f>
        <v/>
      </c>
      <c r="AS478" s="117" t="str">
        <f t="shared" si="68"/>
        <v/>
      </c>
      <c r="AT478" s="96" t="str">
        <f t="shared" si="69"/>
        <v/>
      </c>
      <c r="AU478" s="96"/>
    </row>
    <row r="479" spans="1:47" ht="12.75" customHeight="1" x14ac:dyDescent="0.2">
      <c r="A479" s="96" t="str">
        <f>IFERROR(INDEX('2_Review &amp; Audit'!$F$6:$F$505,MATCH(ROW()-5,'2_Review &amp; Audit'!$AC$6:$AC$505,0)),"")</f>
        <v/>
      </c>
      <c r="B479" s="96" t="str">
        <f>IF($A479="","",INDEX('2_Review &amp; Audit'!$C$6:$C$505,MATCH(ROW()-5,'2_Review &amp; Audit'!$AC$6:$AC$505,0)))</f>
        <v/>
      </c>
      <c r="C479" s="96" t="str">
        <f>IF($A479="","",INDEX('2_Review &amp; Audit'!$D$6:$D$505,MATCH(ROW()-5,'2_Review &amp; Audit'!$AC$6:$AC$505,0)))</f>
        <v/>
      </c>
      <c r="D479" s="114" t="str">
        <f>IF($A479="","",INDEX('2_Review &amp; Audit'!$H$6:$H$505,MATCH(ROW()-5,'2_Review &amp; Audit'!$AC$6:$AC$505,0)))</f>
        <v/>
      </c>
      <c r="E479" s="108" t="str">
        <f>IF($A479="","",INDEX('2_Review &amp; Audit'!$M$6:$M$505,MATCH(ROW()-5,'2_Review &amp; Audit'!$AC$6:$AC$505,0)))</f>
        <v/>
      </c>
      <c r="F479" s="109" t="str">
        <f>IF($A479="","",IF(INDEX('2_Review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79" s="142" t="str">
        <f>IF(OR($A479="",$F479=0),"",ABS(INDEX('2_Review &amp; Audit'!$Q$6:$Q$505,MATCH(ROW()-5,'2_Review &amp; Audit'!$AC$6:$AC$505,0))/$F479))</f>
        <v/>
      </c>
      <c r="H479" s="142" t="str">
        <f>IF($A479="","",ABS(INDEX('2_Review &amp; Audit'!$Q$6:$Q$505,MATCH(ROW()-5,'2_Review &amp; Audit'!$AC$6:$AC$505,0))))</f>
        <v/>
      </c>
      <c r="I479" s="96" t="str">
        <f>IF($A479="","",INDEX('2_Review &amp; Audit'!$Y$6:$Y$505,MATCH(ROW()-5,'2_Review &amp; Audit'!$AC$6:$AC$505,0)))</f>
        <v/>
      </c>
      <c r="J479" s="110" t="str">
        <f>IF($A479="","",IFERROR(MATCH(ROW()-5,'2_Review &amp; Audit'!$AC$6:$AC$505,0)+5,""))</f>
        <v/>
      </c>
      <c r="K479" s="96" t="str" cm="1">
        <f t="array" ref="K479">IF($A479="","",IF($AU479&lt;&gt;"",IFERROR(MATCH($AU479,'2_Review &amp; Audit'!$H$6:$H$505,0)+5,""),IFERROR(MATCH(1,INDEX(('2_Review &amp; Audit'!$F$6:$F$505=$A479)*('2_Review &amp; Audit'!$I$6:$I$505&gt;=$E479-30)*('2_Review &amp; Audit'!$I$6:$I$505&lt;=$E479+30)*('2_Review &amp; Audit'!$R$6:$R$505&gt;0),0),0)+5,"")))</f>
        <v/>
      </c>
      <c r="L479" s="110" t="str" cm="1">
        <f t="array" ref="L479">IF($K479="","",INDEX('2_Review &amp; Audit'!$H:$H,$K479))</f>
        <v/>
      </c>
      <c r="M479" s="111" t="str">
        <f>IF($K479="","",INDEX('2_Review &amp; Audit'!$I:$I,$K479))</f>
        <v/>
      </c>
      <c r="N479" s="109" t="str" cm="1">
        <f t="array" ref="N479">IF($K479="","",MAX(0,INDEX('2_Review &amp; Audit'!$R:$R,$K479)-SUMIFS($O$7:O478,$K$7:K478,$K479)))</f>
        <v/>
      </c>
      <c r="O479" s="109" t="str">
        <f>IF(OR($K479="",$N479="",$F479=""),"",MIN($F479,$N479))</f>
        <v/>
      </c>
      <c r="P479" s="112" t="str">
        <f>IF($O479="","",$O479*$G479)</f>
        <v/>
      </c>
      <c r="Q479" s="112" t="str">
        <f>IF($M479="","",$H479-IF($P479="",0,$P479)-IF($Y479="",0,$Y479)-IF($AH479="",0,$AH479)-IF($AQ479="",0,$AQ479))</f>
        <v/>
      </c>
      <c r="R479" s="112" t="str">
        <f t="shared" si="65"/>
        <v/>
      </c>
      <c r="S479" s="96" t="str">
        <f>IF($M479="","",MAX(0,N($F479)-N($O479)))</f>
        <v/>
      </c>
      <c r="T479" s="96" t="str" cm="1">
        <f t="array" ref="T479">IF(OR($D479="",$S479="",N($S479)&lt;=0),"",IFERROR(MATCH(1,INDEX(('2_Review &amp; Audit'!$F$6:$F$505=$A479)*('2_Review &amp; Audit'!$I$6:$I$505&gt;=$E479-30)*('2_Review &amp; Audit'!$I$6:$I$505&lt;=$E479+30)*('2_Review &amp; Audit'!$R$6:$R$505&gt;0)*(ROW('2_Review &amp; Audit'!$R$6:$R$505)&gt;$K479),0),0)+5,""))</f>
        <v/>
      </c>
      <c r="U479" s="96" t="str" cm="1">
        <f t="array" ref="U479">IF($T479="","",INDEX('2_Review &amp; Audit'!$H:$H,$T479))</f>
        <v/>
      </c>
      <c r="V479" s="96" t="str">
        <f t="array" ref="V479">IF($T479="","",INDEX('2_Review &amp; Audit'!$I:$I,$T479))</f>
        <v/>
      </c>
      <c r="W479" s="96" t="str">
        <f t="array" ref="W479">IF($T479="","",MAX(0,INDEX('2_Review &amp; Audit'!$H:$H,$T479)-SUMIFS($X$7:X478,$T$7:T478,$T479)))</f>
        <v/>
      </c>
      <c r="X479" s="96" t="str">
        <f t="shared" si="62"/>
        <v/>
      </c>
      <c r="Y479" s="117" t="str">
        <f>IF($X479="","",$X479*$G479)</f>
        <v/>
      </c>
      <c r="Z479" s="117" t="str">
        <f>IF($T479="","",$H479-IF($P479="",0,$P479)-IF($Y479="",0,$Y479))</f>
        <v/>
      </c>
      <c r="AA479" s="117" t="str">
        <f t="shared" si="63"/>
        <v/>
      </c>
      <c r="AB479" s="96" t="str">
        <f t="shared" si="66"/>
        <v/>
      </c>
      <c r="AC479" s="96" t="str">
        <f>IF(OR($D479="",$AB479="",N($AB479)&lt;=0),"",IFERROR(MATCH(1,INDEX(('2_Review &amp; Audit'!$F$6:$F$505=$A479)*('2_Review &amp; Audit'!$I$6:$I$505&gt;=$E479-30)*('2_Review &amp; Audit'!$I$6:$I$505&lt;=$E479+30)*('2_Review &amp; Audit'!$R$6:$R$505&gt;0)*(ROW('2_Review &amp; Audit'!$R$6:$R$505)&gt;$T479),0),0)+5,""))</f>
        <v/>
      </c>
      <c r="AD479" s="96" t="str" cm="1">
        <f t="array" ref="AD479">IF($AC479="","",INDEX('2_Review &amp; Audit'!$H:$H,$AC479))</f>
        <v/>
      </c>
      <c r="AE479" s="96" t="str">
        <f>IF($AC479="","",INDEX('2_Review &amp; Audit'!$I:$I,$AC479))</f>
        <v/>
      </c>
      <c r="AF479" s="96" t="str">
        <f>IF($AC479="","",MAX(0,INDEX('2_Review &amp; Audit'!$H:$H,$AC479)-SUMIFS($AG$7:AG478,$AC$7:AC478,$AC479)))</f>
        <v/>
      </c>
      <c r="AG479" s="96" t="str">
        <f>IF(OR($D479="",$AB479="",$AF479=""),"",MIN($AB479,$AF479))</f>
        <v/>
      </c>
      <c r="AH479" s="117" t="str">
        <f>IF($AG479="","",$AG479*$G479)</f>
        <v/>
      </c>
      <c r="AI479" s="117" t="str">
        <f>IF($AC479="","",$H479-IF($P479="",0,$P479)-IF($Y479="",0,$Y479)-IF($AH479="",0,$AH479))</f>
        <v/>
      </c>
      <c r="AJ479" s="117" t="str">
        <f t="shared" si="64"/>
        <v/>
      </c>
      <c r="AK479" s="96" t="str">
        <f t="shared" si="67"/>
        <v/>
      </c>
      <c r="AL479" s="96" t="str" cm="1">
        <f t="array" ref="AL479">IF(OR($D479="",$AK479="",N($AK479)&lt;=0),"",IFERROR(MATCH(1,INDEX(('2_Review &amp; Audit'!$F$6:$F$505=$A479)*('2_Review &amp; Audit'!$I$6:$I$505&gt;=$E479-30)*('2_Review &amp; Audit'!$I$6:$I$505&lt;=$E479+30)*('2_Review &amp; Audit'!$R$6:$R$505&gt;0)*(ROW('2_Review &amp; Audit'!$R$6:$R$505)&gt;$AC479),0),0)+5,""))</f>
        <v/>
      </c>
      <c r="AM479" s="96" t="str">
        <f>IF($AL479="","",INDEX('2_Review &amp; Audit'!$H:$H,$AL479))</f>
        <v/>
      </c>
      <c r="AN479" s="108" t="str">
        <f>IF($AL479="","",INDEX('2_Review &amp; Audit'!$I:$I,$AL479))</f>
        <v/>
      </c>
      <c r="AO479" s="96" t="str">
        <f>IF($AL479="","",MAX(0,INDEX('2_Review &amp; Audit'!$H:$H,$AL479)-SUMIFS($AP$7:AP478,$AL$7:AL478,$AL479)))</f>
        <v/>
      </c>
      <c r="AP479" s="96" t="str">
        <f>IF(OR($D479="",$AK479="",$AO479=""),"",MIN($AK479,$AO479))</f>
        <v/>
      </c>
      <c r="AQ479" s="117" t="str">
        <f>IF($AP479="","",$AP479*$G479)</f>
        <v/>
      </c>
      <c r="AR479" s="117" t="str">
        <f>IF($AL479="","",$H479-IF($P479="",0,$P479)-IF($Y479="",0,$Y479)-IF($AH479="",0,$AH479)-IF($AQ479="",0,$AQ479))</f>
        <v/>
      </c>
      <c r="AS479" s="117" t="str">
        <f t="shared" si="68"/>
        <v/>
      </c>
      <c r="AT479" s="96" t="str">
        <f t="shared" si="69"/>
        <v/>
      </c>
      <c r="AU479" s="96"/>
    </row>
    <row r="480" spans="1:47" ht="12.75" customHeight="1" x14ac:dyDescent="0.2">
      <c r="A480" s="96" t="str">
        <f>IFERROR(INDEX('2_Review &amp; Audit'!$F$6:$F$505,MATCH(ROW()-5,'2_Review &amp; Audit'!$AC$6:$AC$505,0)),"")</f>
        <v/>
      </c>
      <c r="B480" s="96" t="str">
        <f>IF($A480="","",INDEX('2_Review &amp; Audit'!$C$6:$C$505,MATCH(ROW()-5,'2_Review &amp; Audit'!$AC$6:$AC$505,0)))</f>
        <v/>
      </c>
      <c r="C480" s="96" t="str">
        <f>IF($A480="","",INDEX('2_Review &amp; Audit'!$D$6:$D$505,MATCH(ROW()-5,'2_Review &amp; Audit'!$AC$6:$AC$505,0)))</f>
        <v/>
      </c>
      <c r="D480" s="114" t="str">
        <f>IF($A480="","",INDEX('2_Review &amp; Audit'!$H$6:$H$505,MATCH(ROW()-5,'2_Review &amp; Audit'!$AC$6:$AC$505,0)))</f>
        <v/>
      </c>
      <c r="E480" s="108" t="str">
        <f>IF($A480="","",INDEX('2_Review &amp; Audit'!$M$6:$M$505,MATCH(ROW()-5,'2_Review &amp; Audit'!$AC$6:$AC$505,0)))</f>
        <v/>
      </c>
      <c r="F480" s="109" t="str">
        <f>IF($A480="","",IF(INDEX('2_Review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80" s="142" t="str">
        <f>IF(OR($A480="",$F480=0),"",ABS(INDEX('2_Review &amp; Audit'!$Q$6:$Q$505,MATCH(ROW()-5,'2_Review &amp; Audit'!$AC$6:$AC$505,0))/$F480))</f>
        <v/>
      </c>
      <c r="H480" s="142" t="str">
        <f>IF($A480="","",ABS(INDEX('2_Review &amp; Audit'!$Q$6:$Q$505,MATCH(ROW()-5,'2_Review &amp; Audit'!$AC$6:$AC$505,0))))</f>
        <v/>
      </c>
      <c r="I480" s="96" t="str">
        <f>IF($A480="","",INDEX('2_Review &amp; Audit'!$Y$6:$Y$505,MATCH(ROW()-5,'2_Review &amp; Audit'!$AC$6:$AC$505,0)))</f>
        <v/>
      </c>
      <c r="J480" s="110" t="str">
        <f>IF($A480="","",IFERROR(MATCH(ROW()-5,'2_Review &amp; Audit'!$AC$6:$AC$505,0)+5,""))</f>
        <v/>
      </c>
      <c r="K480" s="96" t="str" cm="1">
        <f t="array" ref="K480">IF($A480="","",IF($AU480&lt;&gt;"",IFERROR(MATCH($AU480,'2_Review &amp; Audit'!$H$6:$H$505,0)+5,""),IFERROR(MATCH(1,INDEX(('2_Review &amp; Audit'!$F$6:$F$505=$A480)*('2_Review &amp; Audit'!$I$6:$I$505&gt;=$E480-30)*('2_Review &amp; Audit'!$I$6:$I$505&lt;=$E480+30)*('2_Review &amp; Audit'!$R$6:$R$505&gt;0),0),0)+5,"")))</f>
        <v/>
      </c>
      <c r="L480" s="110" t="str" cm="1">
        <f t="array" ref="L480">IF($K480="","",INDEX('2_Review &amp; Audit'!$H:$H,$K480))</f>
        <v/>
      </c>
      <c r="M480" s="111" t="str">
        <f>IF($K480="","",INDEX('2_Review &amp; Audit'!$I:$I,$K480))</f>
        <v/>
      </c>
      <c r="N480" s="109" t="str" cm="1">
        <f t="array" ref="N480">IF($K480="","",MAX(0,INDEX('2_Review &amp; Audit'!$R:$R,$K480)-SUMIFS($O$7:O479,$K$7:K479,$K480)))</f>
        <v/>
      </c>
      <c r="O480" s="109" t="str">
        <f>IF(OR($K480="",$N480="",$F480=""),"",MIN($F480,$N480))</f>
        <v/>
      </c>
      <c r="P480" s="112" t="str">
        <f>IF($O480="","",$O480*$G480)</f>
        <v/>
      </c>
      <c r="Q480" s="112" t="str">
        <f>IF($M480="","",$H480-IF($P480="",0,$P480)-IF($Y480="",0,$Y480)-IF($AH480="",0,$AH480)-IF($AQ480="",0,$AQ480))</f>
        <v/>
      </c>
      <c r="R480" s="112" t="str">
        <f t="shared" si="65"/>
        <v/>
      </c>
      <c r="S480" s="96" t="str">
        <f>IF($M480="","",MAX(0,N($F480)-N($O480)))</f>
        <v/>
      </c>
      <c r="T480" s="96" t="str" cm="1">
        <f t="array" ref="T480">IF(OR($D480="",$S480="",N($S480)&lt;=0),"",IFERROR(MATCH(1,INDEX(('2_Review &amp; Audit'!$F$6:$F$505=$A480)*('2_Review &amp; Audit'!$I$6:$I$505&gt;=$E480-30)*('2_Review &amp; Audit'!$I$6:$I$505&lt;=$E480+30)*('2_Review &amp; Audit'!$R$6:$R$505&gt;0)*(ROW('2_Review &amp; Audit'!$R$6:$R$505)&gt;$K480),0),0)+5,""))</f>
        <v/>
      </c>
      <c r="U480" s="96" t="str" cm="1">
        <f t="array" ref="U480">IF($T480="","",INDEX('2_Review &amp; Audit'!$H:$H,$T480))</f>
        <v/>
      </c>
      <c r="V480" s="96" t="str">
        <f t="array" ref="V480">IF($T480="","",INDEX('2_Review &amp; Audit'!$I:$I,$T480))</f>
        <v/>
      </c>
      <c r="W480" s="96" t="str">
        <f t="array" ref="W480">IF($T480="","",MAX(0,INDEX('2_Review &amp; Audit'!$H:$H,$T480)-SUMIFS($X$7:X479,$T$7:T479,$T480)))</f>
        <v/>
      </c>
      <c r="X480" s="96" t="str">
        <f t="shared" si="62"/>
        <v/>
      </c>
      <c r="Y480" s="117" t="str">
        <f>IF($X480="","",$X480*$G480)</f>
        <v/>
      </c>
      <c r="Z480" s="117" t="str">
        <f>IF($T480="","",$H480-IF($P480="",0,$P480)-IF($Y480="",0,$Y480))</f>
        <v/>
      </c>
      <c r="AA480" s="117" t="str">
        <f t="shared" si="63"/>
        <v/>
      </c>
      <c r="AB480" s="96" t="str">
        <f t="shared" si="66"/>
        <v/>
      </c>
      <c r="AC480" s="96" t="str">
        <f>IF(OR($D480="",$AB480="",N($AB480)&lt;=0),"",IFERROR(MATCH(1,INDEX(('2_Review &amp; Audit'!$F$6:$F$505=$A480)*('2_Review &amp; Audit'!$I$6:$I$505&gt;=$E480-30)*('2_Review &amp; Audit'!$I$6:$I$505&lt;=$E480+30)*('2_Review &amp; Audit'!$R$6:$R$505&gt;0)*(ROW('2_Review &amp; Audit'!$R$6:$R$505)&gt;$T480),0),0)+5,""))</f>
        <v/>
      </c>
      <c r="AD480" s="96" t="str" cm="1">
        <f t="array" ref="AD480">IF($AC480="","",INDEX('2_Review &amp; Audit'!$H:$H,$AC480))</f>
        <v/>
      </c>
      <c r="AE480" s="96" t="str">
        <f>IF($AC480="","",INDEX('2_Review &amp; Audit'!$I:$I,$AC480))</f>
        <v/>
      </c>
      <c r="AF480" s="96" t="str">
        <f>IF($AC480="","",MAX(0,INDEX('2_Review &amp; Audit'!$H:$H,$AC480)-SUMIFS($AG$7:AG479,$AC$7:AC479,$AC480)))</f>
        <v/>
      </c>
      <c r="AG480" s="96" t="str">
        <f>IF(OR($D480="",$AB480="",$AF480=""),"",MIN($AB480,$AF480))</f>
        <v/>
      </c>
      <c r="AH480" s="117" t="str">
        <f>IF($AG480="","",$AG480*$G480)</f>
        <v/>
      </c>
      <c r="AI480" s="117" t="str">
        <f>IF($AC480="","",$H480-IF($P480="",0,$P480)-IF($Y480="",0,$Y480)-IF($AH480="",0,$AH480))</f>
        <v/>
      </c>
      <c r="AJ480" s="117" t="str">
        <f t="shared" si="64"/>
        <v/>
      </c>
      <c r="AK480" s="96" t="str">
        <f t="shared" si="67"/>
        <v/>
      </c>
      <c r="AL480" s="96" t="str" cm="1">
        <f t="array" ref="AL480">IF(OR($D480="",$AK480="",N($AK480)&lt;=0),"",IFERROR(MATCH(1,INDEX(('2_Review &amp; Audit'!$F$6:$F$505=$A480)*('2_Review &amp; Audit'!$I$6:$I$505&gt;=$E480-30)*('2_Review &amp; Audit'!$I$6:$I$505&lt;=$E480+30)*('2_Review &amp; Audit'!$R$6:$R$505&gt;0)*(ROW('2_Review &amp; Audit'!$R$6:$R$505)&gt;$AC480),0),0)+5,""))</f>
        <v/>
      </c>
      <c r="AM480" s="96" t="str">
        <f>IF($AL480="","",INDEX('2_Review &amp; Audit'!$H:$H,$AL480))</f>
        <v/>
      </c>
      <c r="AN480" s="108" t="str">
        <f>IF($AL480="","",INDEX('2_Review &amp; Audit'!$I:$I,$AL480))</f>
        <v/>
      </c>
      <c r="AO480" s="96" t="str">
        <f>IF($AL480="","",MAX(0,INDEX('2_Review &amp; Audit'!$H:$H,$AL480)-SUMIFS($AP$7:AP479,$AL$7:AL479,$AL480)))</f>
        <v/>
      </c>
      <c r="AP480" s="96" t="str">
        <f>IF(OR($D480="",$AK480="",$AO480=""),"",MIN($AK480,$AO480))</f>
        <v/>
      </c>
      <c r="AQ480" s="117" t="str">
        <f>IF($AP480="","",$AP480*$G480)</f>
        <v/>
      </c>
      <c r="AR480" s="117" t="str">
        <f>IF($AL480="","",$H480-IF($P480="",0,$P480)-IF($Y480="",0,$Y480)-IF($AH480="",0,$AH480)-IF($AQ480="",0,$AQ480))</f>
        <v/>
      </c>
      <c r="AS480" s="117" t="str">
        <f t="shared" si="68"/>
        <v/>
      </c>
      <c r="AT480" s="96" t="str">
        <f t="shared" si="69"/>
        <v/>
      </c>
      <c r="AU480" s="96"/>
    </row>
    <row r="481" spans="1:47" ht="12.75" customHeight="1" x14ac:dyDescent="0.2">
      <c r="A481" s="96" t="str">
        <f>IFERROR(INDEX('2_Review &amp; Audit'!$F$6:$F$505,MATCH(ROW()-5,'2_Review &amp; Audit'!$AC$6:$AC$505,0)),"")</f>
        <v/>
      </c>
      <c r="B481" s="96" t="str">
        <f>IF($A481="","",INDEX('2_Review &amp; Audit'!$C$6:$C$505,MATCH(ROW()-5,'2_Review &amp; Audit'!$AC$6:$AC$505,0)))</f>
        <v/>
      </c>
      <c r="C481" s="96" t="str">
        <f>IF($A481="","",INDEX('2_Review &amp; Audit'!$D$6:$D$505,MATCH(ROW()-5,'2_Review &amp; Audit'!$AC$6:$AC$505,0)))</f>
        <v/>
      </c>
      <c r="D481" s="114" t="str">
        <f>IF($A481="","",INDEX('2_Review &amp; Audit'!$H$6:$H$505,MATCH(ROW()-5,'2_Review &amp; Audit'!$AC$6:$AC$505,0)))</f>
        <v/>
      </c>
      <c r="E481" s="108" t="str">
        <f>IF($A481="","",INDEX('2_Review &amp; Audit'!$M$6:$M$505,MATCH(ROW()-5,'2_Review &amp; Audit'!$AC$6:$AC$505,0)))</f>
        <v/>
      </c>
      <c r="F481" s="109" t="str">
        <f>IF($A481="","",IF(INDEX('2_Review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81" s="142" t="str">
        <f>IF(OR($A481="",$F481=0),"",ABS(INDEX('2_Review &amp; Audit'!$Q$6:$Q$505,MATCH(ROW()-5,'2_Review &amp; Audit'!$AC$6:$AC$505,0))/$F481))</f>
        <v/>
      </c>
      <c r="H481" s="142" t="str">
        <f>IF($A481="","",ABS(INDEX('2_Review &amp; Audit'!$Q$6:$Q$505,MATCH(ROW()-5,'2_Review &amp; Audit'!$AC$6:$AC$505,0))))</f>
        <v/>
      </c>
      <c r="I481" s="96" t="str">
        <f>IF($A481="","",INDEX('2_Review &amp; Audit'!$Y$6:$Y$505,MATCH(ROW()-5,'2_Review &amp; Audit'!$AC$6:$AC$505,0)))</f>
        <v/>
      </c>
      <c r="J481" s="110" t="str">
        <f>IF($A481="","",IFERROR(MATCH(ROW()-5,'2_Review &amp; Audit'!$AC$6:$AC$505,0)+5,""))</f>
        <v/>
      </c>
      <c r="K481" s="96" t="str" cm="1">
        <f t="array" ref="K481">IF($A481="","",IF($AU481&lt;&gt;"",IFERROR(MATCH($AU481,'2_Review &amp; Audit'!$H$6:$H$505,0)+5,""),IFERROR(MATCH(1,INDEX(('2_Review &amp; Audit'!$F$6:$F$505=$A481)*('2_Review &amp; Audit'!$I$6:$I$505&gt;=$E481-30)*('2_Review &amp; Audit'!$I$6:$I$505&lt;=$E481+30)*('2_Review &amp; Audit'!$R$6:$R$505&gt;0),0),0)+5,"")))</f>
        <v/>
      </c>
      <c r="L481" s="110" t="str" cm="1">
        <f t="array" ref="L481">IF($K481="","",INDEX('2_Review &amp; Audit'!$H:$H,$K481))</f>
        <v/>
      </c>
      <c r="M481" s="111" t="str">
        <f>IF($K481="","",INDEX('2_Review &amp; Audit'!$I:$I,$K481))</f>
        <v/>
      </c>
      <c r="N481" s="109" t="str" cm="1">
        <f t="array" ref="N481">IF($K481="","",MAX(0,INDEX('2_Review &amp; Audit'!$R:$R,$K481)-SUMIFS($O$7:O480,$K$7:K480,$K481)))</f>
        <v/>
      </c>
      <c r="O481" s="109" t="str">
        <f>IF(OR($K481="",$N481="",$F481=""),"",MIN($F481,$N481))</f>
        <v/>
      </c>
      <c r="P481" s="112" t="str">
        <f>IF($O481="","",$O481*$G481)</f>
        <v/>
      </c>
      <c r="Q481" s="112" t="str">
        <f>IF($M481="","",$H481-IF($P481="",0,$P481)-IF($Y481="",0,$Y481)-IF($AH481="",0,$AH481)-IF($AQ481="",0,$AQ481))</f>
        <v/>
      </c>
      <c r="R481" s="112" t="str">
        <f t="shared" si="65"/>
        <v/>
      </c>
      <c r="S481" s="96" t="str">
        <f>IF($M481="","",MAX(0,N($F481)-N($O481)))</f>
        <v/>
      </c>
      <c r="T481" s="96" t="str" cm="1">
        <f t="array" ref="T481">IF(OR($D481="",$S481="",N($S481)&lt;=0),"",IFERROR(MATCH(1,INDEX(('2_Review &amp; Audit'!$F$6:$F$505=$A481)*('2_Review &amp; Audit'!$I$6:$I$505&gt;=$E481-30)*('2_Review &amp; Audit'!$I$6:$I$505&lt;=$E481+30)*('2_Review &amp; Audit'!$R$6:$R$505&gt;0)*(ROW('2_Review &amp; Audit'!$R$6:$R$505)&gt;$K481),0),0)+5,""))</f>
        <v/>
      </c>
      <c r="U481" s="96" t="str" cm="1">
        <f t="array" ref="U481">IF($T481="","",INDEX('2_Review &amp; Audit'!$H:$H,$T481))</f>
        <v/>
      </c>
      <c r="V481" s="96" t="str">
        <f t="array" ref="V481">IF($T481="","",INDEX('2_Review &amp; Audit'!$I:$I,$T481))</f>
        <v/>
      </c>
      <c r="W481" s="96" t="str">
        <f t="array" ref="W481">IF($T481="","",MAX(0,INDEX('2_Review &amp; Audit'!$H:$H,$T481)-SUMIFS($X$7:X480,$T$7:T480,$T481)))</f>
        <v/>
      </c>
      <c r="X481" s="96" t="str">
        <f t="shared" si="62"/>
        <v/>
      </c>
      <c r="Y481" s="117" t="str">
        <f>IF($X481="","",$X481*$G481)</f>
        <v/>
      </c>
      <c r="Z481" s="117" t="str">
        <f>IF($T481="","",$H481-IF($P481="",0,$P481)-IF($Y481="",0,$Y481))</f>
        <v/>
      </c>
      <c r="AA481" s="117" t="str">
        <f t="shared" si="63"/>
        <v/>
      </c>
      <c r="AB481" s="96" t="str">
        <f t="shared" si="66"/>
        <v/>
      </c>
      <c r="AC481" s="96" t="str">
        <f>IF(OR($D481="",$AB481="",N($AB481)&lt;=0),"",IFERROR(MATCH(1,INDEX(('2_Review &amp; Audit'!$F$6:$F$505=$A481)*('2_Review &amp; Audit'!$I$6:$I$505&gt;=$E481-30)*('2_Review &amp; Audit'!$I$6:$I$505&lt;=$E481+30)*('2_Review &amp; Audit'!$R$6:$R$505&gt;0)*(ROW('2_Review &amp; Audit'!$R$6:$R$505)&gt;$T481),0),0)+5,""))</f>
        <v/>
      </c>
      <c r="AD481" s="96" t="str" cm="1">
        <f t="array" ref="AD481">IF($AC481="","",INDEX('2_Review &amp; Audit'!$H:$H,$AC481))</f>
        <v/>
      </c>
      <c r="AE481" s="96" t="str">
        <f>IF($AC481="","",INDEX('2_Review &amp; Audit'!$I:$I,$AC481))</f>
        <v/>
      </c>
      <c r="AF481" s="96" t="str">
        <f>IF($AC481="","",MAX(0,INDEX('2_Review &amp; Audit'!$H:$H,$AC481)-SUMIFS($AG$7:AG480,$AC$7:AC480,$AC481)))</f>
        <v/>
      </c>
      <c r="AG481" s="96" t="str">
        <f>IF(OR($D481="",$AB481="",$AF481=""),"",MIN($AB481,$AF481))</f>
        <v/>
      </c>
      <c r="AH481" s="117" t="str">
        <f>IF($AG481="","",$AG481*$G481)</f>
        <v/>
      </c>
      <c r="AI481" s="117" t="str">
        <f>IF($AC481="","",$H481-IF($P481="",0,$P481)-IF($Y481="",0,$Y481)-IF($AH481="",0,$AH481))</f>
        <v/>
      </c>
      <c r="AJ481" s="117" t="str">
        <f t="shared" si="64"/>
        <v/>
      </c>
      <c r="AK481" s="96" t="str">
        <f t="shared" si="67"/>
        <v/>
      </c>
      <c r="AL481" s="96" t="str" cm="1">
        <f t="array" ref="AL481">IF(OR($D481="",$AK481="",N($AK481)&lt;=0),"",IFERROR(MATCH(1,INDEX(('2_Review &amp; Audit'!$F$6:$F$505=$A481)*('2_Review &amp; Audit'!$I$6:$I$505&gt;=$E481-30)*('2_Review &amp; Audit'!$I$6:$I$505&lt;=$E481+30)*('2_Review &amp; Audit'!$R$6:$R$505&gt;0)*(ROW('2_Review &amp; Audit'!$R$6:$R$505)&gt;$AC481),0),0)+5,""))</f>
        <v/>
      </c>
      <c r="AM481" s="96" t="str">
        <f>IF($AL481="","",INDEX('2_Review &amp; Audit'!$H:$H,$AL481))</f>
        <v/>
      </c>
      <c r="AN481" s="108" t="str">
        <f>IF($AL481="","",INDEX('2_Review &amp; Audit'!$I:$I,$AL481))</f>
        <v/>
      </c>
      <c r="AO481" s="96" t="str">
        <f>IF($AL481="","",MAX(0,INDEX('2_Review &amp; Audit'!$H:$H,$AL481)-SUMIFS($AP$7:AP480,$AL$7:AL480,$AL481)))</f>
        <v/>
      </c>
      <c r="AP481" s="96" t="str">
        <f>IF(OR($D481="",$AK481="",$AO481=""),"",MIN($AK481,$AO481))</f>
        <v/>
      </c>
      <c r="AQ481" s="117" t="str">
        <f>IF($AP481="","",$AP481*$G481)</f>
        <v/>
      </c>
      <c r="AR481" s="117" t="str">
        <f>IF($AL481="","",$H481-IF($P481="",0,$P481)-IF($Y481="",0,$Y481)-IF($AH481="",0,$AH481)-IF($AQ481="",0,$AQ481))</f>
        <v/>
      </c>
      <c r="AS481" s="117" t="str">
        <f t="shared" si="68"/>
        <v/>
      </c>
      <c r="AT481" s="96" t="str">
        <f t="shared" si="69"/>
        <v/>
      </c>
      <c r="AU481" s="96"/>
    </row>
    <row r="482" spans="1:47" ht="12.75" customHeight="1" x14ac:dyDescent="0.2">
      <c r="A482" s="96" t="str">
        <f>IFERROR(INDEX('2_Review &amp; Audit'!$F$6:$F$505,MATCH(ROW()-5,'2_Review &amp; Audit'!$AC$6:$AC$505,0)),"")</f>
        <v/>
      </c>
      <c r="B482" s="96" t="str">
        <f>IF($A482="","",INDEX('2_Review &amp; Audit'!$C$6:$C$505,MATCH(ROW()-5,'2_Review &amp; Audit'!$AC$6:$AC$505,0)))</f>
        <v/>
      </c>
      <c r="C482" s="96" t="str">
        <f>IF($A482="","",INDEX('2_Review &amp; Audit'!$D$6:$D$505,MATCH(ROW()-5,'2_Review &amp; Audit'!$AC$6:$AC$505,0)))</f>
        <v/>
      </c>
      <c r="D482" s="114" t="str">
        <f>IF($A482="","",INDEX('2_Review &amp; Audit'!$H$6:$H$505,MATCH(ROW()-5,'2_Review &amp; Audit'!$AC$6:$AC$505,0)))</f>
        <v/>
      </c>
      <c r="E482" s="108" t="str">
        <f>IF($A482="","",INDEX('2_Review &amp; Audit'!$M$6:$M$505,MATCH(ROW()-5,'2_Review &amp; Audit'!$AC$6:$AC$505,0)))</f>
        <v/>
      </c>
      <c r="F482" s="109" t="str">
        <f>IF($A482="","",IF(INDEX('2_Review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82" s="142" t="str">
        <f>IF(OR($A482="",$F482=0),"",ABS(INDEX('2_Review &amp; Audit'!$Q$6:$Q$505,MATCH(ROW()-5,'2_Review &amp; Audit'!$AC$6:$AC$505,0))/$F482))</f>
        <v/>
      </c>
      <c r="H482" s="142" t="str">
        <f>IF($A482="","",ABS(INDEX('2_Review &amp; Audit'!$Q$6:$Q$505,MATCH(ROW()-5,'2_Review &amp; Audit'!$AC$6:$AC$505,0))))</f>
        <v/>
      </c>
      <c r="I482" s="96" t="str">
        <f>IF($A482="","",INDEX('2_Review &amp; Audit'!$Y$6:$Y$505,MATCH(ROW()-5,'2_Review &amp; Audit'!$AC$6:$AC$505,0)))</f>
        <v/>
      </c>
      <c r="J482" s="110" t="str">
        <f>IF($A482="","",IFERROR(MATCH(ROW()-5,'2_Review &amp; Audit'!$AC$6:$AC$505,0)+5,""))</f>
        <v/>
      </c>
      <c r="K482" s="96" t="str" cm="1">
        <f t="array" ref="K482">IF($A482="","",IF($AU482&lt;&gt;"",IFERROR(MATCH($AU482,'2_Review &amp; Audit'!$H$6:$H$505,0)+5,""),IFERROR(MATCH(1,INDEX(('2_Review &amp; Audit'!$F$6:$F$505=$A482)*('2_Review &amp; Audit'!$I$6:$I$505&gt;=$E482-30)*('2_Review &amp; Audit'!$I$6:$I$505&lt;=$E482+30)*('2_Review &amp; Audit'!$R$6:$R$505&gt;0),0),0)+5,"")))</f>
        <v/>
      </c>
      <c r="L482" s="110" t="str" cm="1">
        <f t="array" ref="L482">IF($K482="","",INDEX('2_Review &amp; Audit'!$H:$H,$K482))</f>
        <v/>
      </c>
      <c r="M482" s="111" t="str">
        <f>IF($K482="","",INDEX('2_Review &amp; Audit'!$I:$I,$K482))</f>
        <v/>
      </c>
      <c r="N482" s="109" t="str" cm="1">
        <f t="array" ref="N482">IF($K482="","",MAX(0,INDEX('2_Review &amp; Audit'!$R:$R,$K482)-SUMIFS($O$7:O481,$K$7:K481,$K482)))</f>
        <v/>
      </c>
      <c r="O482" s="109" t="str">
        <f>IF(OR($K482="",$N482="",$F482=""),"",MIN($F482,$N482))</f>
        <v/>
      </c>
      <c r="P482" s="112" t="str">
        <f>IF($O482="","",$O482*$G482)</f>
        <v/>
      </c>
      <c r="Q482" s="112" t="str">
        <f>IF($M482="","",$H482-IF($P482="",0,$P482)-IF($Y482="",0,$Y482)-IF($AH482="",0,$AH482)-IF($AQ482="",0,$AQ482))</f>
        <v/>
      </c>
      <c r="R482" s="112" t="str">
        <f t="shared" si="65"/>
        <v/>
      </c>
      <c r="S482" s="96" t="str">
        <f>IF($M482="","",MAX(0,N($F482)-N($O482)))</f>
        <v/>
      </c>
      <c r="T482" s="96" t="str" cm="1">
        <f t="array" ref="T482">IF(OR($D482="",$S482="",N($S482)&lt;=0),"",IFERROR(MATCH(1,INDEX(('2_Review &amp; Audit'!$F$6:$F$505=$A482)*('2_Review &amp; Audit'!$I$6:$I$505&gt;=$E482-30)*('2_Review &amp; Audit'!$I$6:$I$505&lt;=$E482+30)*('2_Review &amp; Audit'!$R$6:$R$505&gt;0)*(ROW('2_Review &amp; Audit'!$R$6:$R$505)&gt;$K482),0),0)+5,""))</f>
        <v/>
      </c>
      <c r="U482" s="96" t="str" cm="1">
        <f t="array" ref="U482">IF($T482="","",INDEX('2_Review &amp; Audit'!$H:$H,$T482))</f>
        <v/>
      </c>
      <c r="V482" s="96" t="str">
        <f t="array" ref="V482">IF($T482="","",INDEX('2_Review &amp; Audit'!$I:$I,$T482))</f>
        <v/>
      </c>
      <c r="W482" s="96" t="str">
        <f t="array" ref="W482">IF($T482="","",MAX(0,INDEX('2_Review &amp; Audit'!$H:$H,$T482)-SUMIFS($X$7:X481,$T$7:T481,$T482)))</f>
        <v/>
      </c>
      <c r="X482" s="96" t="str">
        <f t="shared" si="62"/>
        <v/>
      </c>
      <c r="Y482" s="117" t="str">
        <f>IF($X482="","",$X482*$G482)</f>
        <v/>
      </c>
      <c r="Z482" s="117" t="str">
        <f>IF($T482="","",$H482-IF($P482="",0,$P482)-IF($Y482="",0,$Y482))</f>
        <v/>
      </c>
      <c r="AA482" s="117" t="str">
        <f t="shared" si="63"/>
        <v/>
      </c>
      <c r="AB482" s="96" t="str">
        <f t="shared" si="66"/>
        <v/>
      </c>
      <c r="AC482" s="96" t="str">
        <f>IF(OR($D482="",$AB482="",N($AB482)&lt;=0),"",IFERROR(MATCH(1,INDEX(('2_Review &amp; Audit'!$F$6:$F$505=$A482)*('2_Review &amp; Audit'!$I$6:$I$505&gt;=$E482-30)*('2_Review &amp; Audit'!$I$6:$I$505&lt;=$E482+30)*('2_Review &amp; Audit'!$R$6:$R$505&gt;0)*(ROW('2_Review &amp; Audit'!$R$6:$R$505)&gt;$T482),0),0)+5,""))</f>
        <v/>
      </c>
      <c r="AD482" s="96" t="str" cm="1">
        <f t="array" ref="AD482">IF($AC482="","",INDEX('2_Review &amp; Audit'!$H:$H,$AC482))</f>
        <v/>
      </c>
      <c r="AE482" s="96" t="str">
        <f>IF($AC482="","",INDEX('2_Review &amp; Audit'!$I:$I,$AC482))</f>
        <v/>
      </c>
      <c r="AF482" s="96" t="str">
        <f>IF($AC482="","",MAX(0,INDEX('2_Review &amp; Audit'!$H:$H,$AC482)-SUMIFS($AG$7:AG481,$AC$7:AC481,$AC482)))</f>
        <v/>
      </c>
      <c r="AG482" s="96" t="str">
        <f>IF(OR($D482="",$AB482="",$AF482=""),"",MIN($AB482,$AF482))</f>
        <v/>
      </c>
      <c r="AH482" s="117" t="str">
        <f>IF($AG482="","",$AG482*$G482)</f>
        <v/>
      </c>
      <c r="AI482" s="117" t="str">
        <f>IF($AC482="","",$H482-IF($P482="",0,$P482)-IF($Y482="",0,$Y482)-IF($AH482="",0,$AH482))</f>
        <v/>
      </c>
      <c r="AJ482" s="117" t="str">
        <f t="shared" si="64"/>
        <v/>
      </c>
      <c r="AK482" s="96" t="str">
        <f t="shared" si="67"/>
        <v/>
      </c>
      <c r="AL482" s="96" t="str" cm="1">
        <f t="array" ref="AL482">IF(OR($D482="",$AK482="",N($AK482)&lt;=0),"",IFERROR(MATCH(1,INDEX(('2_Review &amp; Audit'!$F$6:$F$505=$A482)*('2_Review &amp; Audit'!$I$6:$I$505&gt;=$E482-30)*('2_Review &amp; Audit'!$I$6:$I$505&lt;=$E482+30)*('2_Review &amp; Audit'!$R$6:$R$505&gt;0)*(ROW('2_Review &amp; Audit'!$R$6:$R$505)&gt;$AC482),0),0)+5,""))</f>
        <v/>
      </c>
      <c r="AM482" s="96" t="str">
        <f>IF($AL482="","",INDEX('2_Review &amp; Audit'!$H:$H,$AL482))</f>
        <v/>
      </c>
      <c r="AN482" s="108" t="str">
        <f>IF($AL482="","",INDEX('2_Review &amp; Audit'!$I:$I,$AL482))</f>
        <v/>
      </c>
      <c r="AO482" s="96" t="str">
        <f>IF($AL482="","",MAX(0,INDEX('2_Review &amp; Audit'!$H:$H,$AL482)-SUMIFS($AP$7:AP481,$AL$7:AL481,$AL482)))</f>
        <v/>
      </c>
      <c r="AP482" s="96" t="str">
        <f>IF(OR($D482="",$AK482="",$AO482=""),"",MIN($AK482,$AO482))</f>
        <v/>
      </c>
      <c r="AQ482" s="117" t="str">
        <f>IF($AP482="","",$AP482*$G482)</f>
        <v/>
      </c>
      <c r="AR482" s="117" t="str">
        <f>IF($AL482="","",$H482-IF($P482="",0,$P482)-IF($Y482="",0,$Y482)-IF($AH482="",0,$AH482)-IF($AQ482="",0,$AQ482))</f>
        <v/>
      </c>
      <c r="AS482" s="117" t="str">
        <f t="shared" si="68"/>
        <v/>
      </c>
      <c r="AT482" s="96" t="str">
        <f t="shared" si="69"/>
        <v/>
      </c>
      <c r="AU482" s="96"/>
    </row>
    <row r="483" spans="1:47" ht="12.75" customHeight="1" x14ac:dyDescent="0.2">
      <c r="A483" s="96" t="str">
        <f>IFERROR(INDEX('2_Review &amp; Audit'!$F$6:$F$505,MATCH(ROW()-5,'2_Review &amp; Audit'!$AC$6:$AC$505,0)),"")</f>
        <v/>
      </c>
      <c r="B483" s="96" t="str">
        <f>IF($A483="","",INDEX('2_Review &amp; Audit'!$C$6:$C$505,MATCH(ROW()-5,'2_Review &amp; Audit'!$AC$6:$AC$505,0)))</f>
        <v/>
      </c>
      <c r="C483" s="96" t="str">
        <f>IF($A483="","",INDEX('2_Review &amp; Audit'!$D$6:$D$505,MATCH(ROW()-5,'2_Review &amp; Audit'!$AC$6:$AC$505,0)))</f>
        <v/>
      </c>
      <c r="D483" s="114" t="str">
        <f>IF($A483="","",INDEX('2_Review &amp; Audit'!$H$6:$H$505,MATCH(ROW()-5,'2_Review &amp; Audit'!$AC$6:$AC$505,0)))</f>
        <v/>
      </c>
      <c r="E483" s="108" t="str">
        <f>IF($A483="","",INDEX('2_Review &amp; Audit'!$M$6:$M$505,MATCH(ROW()-5,'2_Review &amp; Audit'!$AC$6:$AC$505,0)))</f>
        <v/>
      </c>
      <c r="F483" s="109" t="str">
        <f>IF($A483="","",IF(INDEX('2_Review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83" s="142" t="str">
        <f>IF(OR($A483="",$F483=0),"",ABS(INDEX('2_Review &amp; Audit'!$Q$6:$Q$505,MATCH(ROW()-5,'2_Review &amp; Audit'!$AC$6:$AC$505,0))/$F483))</f>
        <v/>
      </c>
      <c r="H483" s="142" t="str">
        <f>IF($A483="","",ABS(INDEX('2_Review &amp; Audit'!$Q$6:$Q$505,MATCH(ROW()-5,'2_Review &amp; Audit'!$AC$6:$AC$505,0))))</f>
        <v/>
      </c>
      <c r="I483" s="96" t="str">
        <f>IF($A483="","",INDEX('2_Review &amp; Audit'!$Y$6:$Y$505,MATCH(ROW()-5,'2_Review &amp; Audit'!$AC$6:$AC$505,0)))</f>
        <v/>
      </c>
      <c r="J483" s="110" t="str">
        <f>IF($A483="","",IFERROR(MATCH(ROW()-5,'2_Review &amp; Audit'!$AC$6:$AC$505,0)+5,""))</f>
        <v/>
      </c>
      <c r="K483" s="96" t="str" cm="1">
        <f t="array" ref="K483">IF($A483="","",IF($AU483&lt;&gt;"",IFERROR(MATCH($AU483,'2_Review &amp; Audit'!$H$6:$H$505,0)+5,""),IFERROR(MATCH(1,INDEX(('2_Review &amp; Audit'!$F$6:$F$505=$A483)*('2_Review &amp; Audit'!$I$6:$I$505&gt;=$E483-30)*('2_Review &amp; Audit'!$I$6:$I$505&lt;=$E483+30)*('2_Review &amp; Audit'!$R$6:$R$505&gt;0),0),0)+5,"")))</f>
        <v/>
      </c>
      <c r="L483" s="110" t="str" cm="1">
        <f t="array" ref="L483">IF($K483="","",INDEX('2_Review &amp; Audit'!$H:$H,$K483))</f>
        <v/>
      </c>
      <c r="M483" s="111" t="str">
        <f>IF($K483="","",INDEX('2_Review &amp; Audit'!$I:$I,$K483))</f>
        <v/>
      </c>
      <c r="N483" s="109" t="str" cm="1">
        <f t="array" ref="N483">IF($K483="","",MAX(0,INDEX('2_Review &amp; Audit'!$R:$R,$K483)-SUMIFS($O$7:O482,$K$7:K482,$K483)))</f>
        <v/>
      </c>
      <c r="O483" s="109" t="str">
        <f>IF(OR($K483="",$N483="",$F483=""),"",MIN($F483,$N483))</f>
        <v/>
      </c>
      <c r="P483" s="112" t="str">
        <f>IF($O483="","",$O483*$G483)</f>
        <v/>
      </c>
      <c r="Q483" s="112" t="str">
        <f>IF($M483="","",$H483-IF($P483="",0,$P483)-IF($Y483="",0,$Y483)-IF($AH483="",0,$AH483)-IF($AQ483="",0,$AQ483))</f>
        <v/>
      </c>
      <c r="R483" s="112" t="str">
        <f t="shared" si="65"/>
        <v/>
      </c>
      <c r="S483" s="96" t="str">
        <f>IF($M483="","",MAX(0,N($F483)-N($O483)))</f>
        <v/>
      </c>
      <c r="T483" s="96" t="str" cm="1">
        <f t="array" ref="T483">IF(OR($D483="",$S483="",N($S483)&lt;=0),"",IFERROR(MATCH(1,INDEX(('2_Review &amp; Audit'!$F$6:$F$505=$A483)*('2_Review &amp; Audit'!$I$6:$I$505&gt;=$E483-30)*('2_Review &amp; Audit'!$I$6:$I$505&lt;=$E483+30)*('2_Review &amp; Audit'!$R$6:$R$505&gt;0)*(ROW('2_Review &amp; Audit'!$R$6:$R$505)&gt;$K483),0),0)+5,""))</f>
        <v/>
      </c>
      <c r="U483" s="96" t="str" cm="1">
        <f t="array" ref="U483">IF($T483="","",INDEX('2_Review &amp; Audit'!$H:$H,$T483))</f>
        <v/>
      </c>
      <c r="V483" s="96" t="str">
        <f t="array" ref="V483">IF($T483="","",INDEX('2_Review &amp; Audit'!$I:$I,$T483))</f>
        <v/>
      </c>
      <c r="W483" s="96" t="str">
        <f t="array" ref="W483">IF($T483="","",MAX(0,INDEX('2_Review &amp; Audit'!$H:$H,$T483)-SUMIFS($X$7:X482,$T$7:T482,$T483)))</f>
        <v/>
      </c>
      <c r="X483" s="96" t="str">
        <f t="shared" si="62"/>
        <v/>
      </c>
      <c r="Y483" s="117" t="str">
        <f>IF($X483="","",$X483*$G483)</f>
        <v/>
      </c>
      <c r="Z483" s="117" t="str">
        <f>IF($T483="","",$H483-IF($P483="",0,$P483)-IF($Y483="",0,$Y483))</f>
        <v/>
      </c>
      <c r="AA483" s="117" t="str">
        <f t="shared" si="63"/>
        <v/>
      </c>
      <c r="AB483" s="96" t="str">
        <f t="shared" si="66"/>
        <v/>
      </c>
      <c r="AC483" s="96" t="str">
        <f>IF(OR($D483="",$AB483="",N($AB483)&lt;=0),"",IFERROR(MATCH(1,INDEX(('2_Review &amp; Audit'!$F$6:$F$505=$A483)*('2_Review &amp; Audit'!$I$6:$I$505&gt;=$E483-30)*('2_Review &amp; Audit'!$I$6:$I$505&lt;=$E483+30)*('2_Review &amp; Audit'!$R$6:$R$505&gt;0)*(ROW('2_Review &amp; Audit'!$R$6:$R$505)&gt;$T483),0),0)+5,""))</f>
        <v/>
      </c>
      <c r="AD483" s="96" t="str" cm="1">
        <f t="array" ref="AD483">IF($AC483="","",INDEX('2_Review &amp; Audit'!$H:$H,$AC483))</f>
        <v/>
      </c>
      <c r="AE483" s="96" t="str">
        <f>IF($AC483="","",INDEX('2_Review &amp; Audit'!$I:$I,$AC483))</f>
        <v/>
      </c>
      <c r="AF483" s="96" t="str">
        <f>IF($AC483="","",MAX(0,INDEX('2_Review &amp; Audit'!$H:$H,$AC483)-SUMIFS($AG$7:AG482,$AC$7:AC482,$AC483)))</f>
        <v/>
      </c>
      <c r="AG483" s="96" t="str">
        <f>IF(OR($D483="",$AB483="",$AF483=""),"",MIN($AB483,$AF483))</f>
        <v/>
      </c>
      <c r="AH483" s="117" t="str">
        <f>IF($AG483="","",$AG483*$G483)</f>
        <v/>
      </c>
      <c r="AI483" s="117" t="str">
        <f>IF($AC483="","",$H483-IF($P483="",0,$P483)-IF($Y483="",0,$Y483)-IF($AH483="",0,$AH483))</f>
        <v/>
      </c>
      <c r="AJ483" s="117" t="str">
        <f t="shared" si="64"/>
        <v/>
      </c>
      <c r="AK483" s="96" t="str">
        <f t="shared" si="67"/>
        <v/>
      </c>
      <c r="AL483" s="96" t="str" cm="1">
        <f t="array" ref="AL483">IF(OR($D483="",$AK483="",N($AK483)&lt;=0),"",IFERROR(MATCH(1,INDEX(('2_Review &amp; Audit'!$F$6:$F$505=$A483)*('2_Review &amp; Audit'!$I$6:$I$505&gt;=$E483-30)*('2_Review &amp; Audit'!$I$6:$I$505&lt;=$E483+30)*('2_Review &amp; Audit'!$R$6:$R$505&gt;0)*(ROW('2_Review &amp; Audit'!$R$6:$R$505)&gt;$AC483),0),0)+5,""))</f>
        <v/>
      </c>
      <c r="AM483" s="96" t="str">
        <f>IF($AL483="","",INDEX('2_Review &amp; Audit'!$H:$H,$AL483))</f>
        <v/>
      </c>
      <c r="AN483" s="108" t="str">
        <f>IF($AL483="","",INDEX('2_Review &amp; Audit'!$I:$I,$AL483))</f>
        <v/>
      </c>
      <c r="AO483" s="96" t="str">
        <f>IF($AL483="","",MAX(0,INDEX('2_Review &amp; Audit'!$H:$H,$AL483)-SUMIFS($AP$7:AP482,$AL$7:AL482,$AL483)))</f>
        <v/>
      </c>
      <c r="AP483" s="96" t="str">
        <f>IF(OR($D483="",$AK483="",$AO483=""),"",MIN($AK483,$AO483))</f>
        <v/>
      </c>
      <c r="AQ483" s="117" t="str">
        <f>IF($AP483="","",$AP483*$G483)</f>
        <v/>
      </c>
      <c r="AR483" s="117" t="str">
        <f>IF($AL483="","",$H483-IF($P483="",0,$P483)-IF($Y483="",0,$Y483)-IF($AH483="",0,$AH483)-IF($AQ483="",0,$AQ483))</f>
        <v/>
      </c>
      <c r="AS483" s="117" t="str">
        <f t="shared" si="68"/>
        <v/>
      </c>
      <c r="AT483" s="96" t="str">
        <f t="shared" si="69"/>
        <v/>
      </c>
      <c r="AU483" s="96"/>
    </row>
    <row r="484" spans="1:47" ht="12.75" customHeight="1" x14ac:dyDescent="0.2">
      <c r="A484" s="96" t="str">
        <f>IFERROR(INDEX('2_Review &amp; Audit'!$F$6:$F$505,MATCH(ROW()-5,'2_Review &amp; Audit'!$AC$6:$AC$505,0)),"")</f>
        <v/>
      </c>
      <c r="B484" s="96" t="str">
        <f>IF($A484="","",INDEX('2_Review &amp; Audit'!$C$6:$C$505,MATCH(ROW()-5,'2_Review &amp; Audit'!$AC$6:$AC$505,0)))</f>
        <v/>
      </c>
      <c r="C484" s="96" t="str">
        <f>IF($A484="","",INDEX('2_Review &amp; Audit'!$D$6:$D$505,MATCH(ROW()-5,'2_Review &amp; Audit'!$AC$6:$AC$505,0)))</f>
        <v/>
      </c>
      <c r="D484" s="114" t="str">
        <f>IF($A484="","",INDEX('2_Review &amp; Audit'!$H$6:$H$505,MATCH(ROW()-5,'2_Review &amp; Audit'!$AC$6:$AC$505,0)))</f>
        <v/>
      </c>
      <c r="E484" s="108" t="str">
        <f>IF($A484="","",INDEX('2_Review &amp; Audit'!$M$6:$M$505,MATCH(ROW()-5,'2_Review &amp; Audit'!$AC$6:$AC$505,0)))</f>
        <v/>
      </c>
      <c r="F484" s="109" t="str">
        <f>IF($A484="","",IF(INDEX('2_Review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84" s="142" t="str">
        <f>IF(OR($A484="",$F484=0),"",ABS(INDEX('2_Review &amp; Audit'!$Q$6:$Q$505,MATCH(ROW()-5,'2_Review &amp; Audit'!$AC$6:$AC$505,0))/$F484))</f>
        <v/>
      </c>
      <c r="H484" s="142" t="str">
        <f>IF($A484="","",ABS(INDEX('2_Review &amp; Audit'!$Q$6:$Q$505,MATCH(ROW()-5,'2_Review &amp; Audit'!$AC$6:$AC$505,0))))</f>
        <v/>
      </c>
      <c r="I484" s="96" t="str">
        <f>IF($A484="","",INDEX('2_Review &amp; Audit'!$Y$6:$Y$505,MATCH(ROW()-5,'2_Review &amp; Audit'!$AC$6:$AC$505,0)))</f>
        <v/>
      </c>
      <c r="J484" s="110" t="str">
        <f>IF($A484="","",IFERROR(MATCH(ROW()-5,'2_Review &amp; Audit'!$AC$6:$AC$505,0)+5,""))</f>
        <v/>
      </c>
      <c r="K484" s="96" t="str" cm="1">
        <f t="array" ref="K484">IF($A484="","",IF($AU484&lt;&gt;"",IFERROR(MATCH($AU484,'2_Review &amp; Audit'!$H$6:$H$505,0)+5,""),IFERROR(MATCH(1,INDEX(('2_Review &amp; Audit'!$F$6:$F$505=$A484)*('2_Review &amp; Audit'!$I$6:$I$505&gt;=$E484-30)*('2_Review &amp; Audit'!$I$6:$I$505&lt;=$E484+30)*('2_Review &amp; Audit'!$R$6:$R$505&gt;0),0),0)+5,"")))</f>
        <v/>
      </c>
      <c r="L484" s="110" t="str" cm="1">
        <f t="array" ref="L484">IF($K484="","",INDEX('2_Review &amp; Audit'!$H:$H,$K484))</f>
        <v/>
      </c>
      <c r="M484" s="111" t="str">
        <f>IF($K484="","",INDEX('2_Review &amp; Audit'!$I:$I,$K484))</f>
        <v/>
      </c>
      <c r="N484" s="109" t="str" cm="1">
        <f t="array" ref="N484">IF($K484="","",MAX(0,INDEX('2_Review &amp; Audit'!$R:$R,$K484)-SUMIFS($O$7:O483,$K$7:K483,$K484)))</f>
        <v/>
      </c>
      <c r="O484" s="109" t="str">
        <f>IF(OR($K484="",$N484="",$F484=""),"",MIN($F484,$N484))</f>
        <v/>
      </c>
      <c r="P484" s="112" t="str">
        <f>IF($O484="","",$O484*$G484)</f>
        <v/>
      </c>
      <c r="Q484" s="112" t="str">
        <f>IF($M484="","",$H484-IF($P484="",0,$P484)-IF($Y484="",0,$Y484)-IF($AH484="",0,$AH484)-IF($AQ484="",0,$AQ484))</f>
        <v/>
      </c>
      <c r="R484" s="112" t="str">
        <f t="shared" si="65"/>
        <v/>
      </c>
      <c r="S484" s="96" t="str">
        <f>IF($M484="","",MAX(0,N($F484)-N($O484)))</f>
        <v/>
      </c>
      <c r="T484" s="96" t="str" cm="1">
        <f t="array" ref="T484">IF(OR($D484="",$S484="",N($S484)&lt;=0),"",IFERROR(MATCH(1,INDEX(('2_Review &amp; Audit'!$F$6:$F$505=$A484)*('2_Review &amp; Audit'!$I$6:$I$505&gt;=$E484-30)*('2_Review &amp; Audit'!$I$6:$I$505&lt;=$E484+30)*('2_Review &amp; Audit'!$R$6:$R$505&gt;0)*(ROW('2_Review &amp; Audit'!$R$6:$R$505)&gt;$K484),0),0)+5,""))</f>
        <v/>
      </c>
      <c r="U484" s="96" t="str" cm="1">
        <f t="array" ref="U484">IF($T484="","",INDEX('2_Review &amp; Audit'!$H:$H,$T484))</f>
        <v/>
      </c>
      <c r="V484" s="96" t="str">
        <f t="array" ref="V484">IF($T484="","",INDEX('2_Review &amp; Audit'!$I:$I,$T484))</f>
        <v/>
      </c>
      <c r="W484" s="96" t="str">
        <f t="array" ref="W484">IF($T484="","",MAX(0,INDEX('2_Review &amp; Audit'!$H:$H,$T484)-SUMIFS($X$7:X483,$T$7:T483,$T484)))</f>
        <v/>
      </c>
      <c r="X484" s="96" t="str">
        <f t="shared" si="62"/>
        <v/>
      </c>
      <c r="Y484" s="117" t="str">
        <f>IF($X484="","",$X484*$G484)</f>
        <v/>
      </c>
      <c r="Z484" s="117" t="str">
        <f>IF($T484="","",$H484-IF($P484="",0,$P484)-IF($Y484="",0,$Y484))</f>
        <v/>
      </c>
      <c r="AA484" s="117" t="str">
        <f t="shared" si="63"/>
        <v/>
      </c>
      <c r="AB484" s="96" t="str">
        <f t="shared" si="66"/>
        <v/>
      </c>
      <c r="AC484" s="96" t="str">
        <f>IF(OR($D484="",$AB484="",N($AB484)&lt;=0),"",IFERROR(MATCH(1,INDEX(('2_Review &amp; Audit'!$F$6:$F$505=$A484)*('2_Review &amp; Audit'!$I$6:$I$505&gt;=$E484-30)*('2_Review &amp; Audit'!$I$6:$I$505&lt;=$E484+30)*('2_Review &amp; Audit'!$R$6:$R$505&gt;0)*(ROW('2_Review &amp; Audit'!$R$6:$R$505)&gt;$T484),0),0)+5,""))</f>
        <v/>
      </c>
      <c r="AD484" s="96" t="str" cm="1">
        <f t="array" ref="AD484">IF($AC484="","",INDEX('2_Review &amp; Audit'!$H:$H,$AC484))</f>
        <v/>
      </c>
      <c r="AE484" s="96" t="str">
        <f>IF($AC484="","",INDEX('2_Review &amp; Audit'!$I:$I,$AC484))</f>
        <v/>
      </c>
      <c r="AF484" s="96" t="str">
        <f>IF($AC484="","",MAX(0,INDEX('2_Review &amp; Audit'!$H:$H,$AC484)-SUMIFS($AG$7:AG483,$AC$7:AC483,$AC484)))</f>
        <v/>
      </c>
      <c r="AG484" s="96" t="str">
        <f>IF(OR($D484="",$AB484="",$AF484=""),"",MIN($AB484,$AF484))</f>
        <v/>
      </c>
      <c r="AH484" s="117" t="str">
        <f>IF($AG484="","",$AG484*$G484)</f>
        <v/>
      </c>
      <c r="AI484" s="117" t="str">
        <f>IF($AC484="","",$H484-IF($P484="",0,$P484)-IF($Y484="",0,$Y484)-IF($AH484="",0,$AH484))</f>
        <v/>
      </c>
      <c r="AJ484" s="117" t="str">
        <f t="shared" si="64"/>
        <v/>
      </c>
      <c r="AK484" s="96" t="str">
        <f t="shared" si="67"/>
        <v/>
      </c>
      <c r="AL484" s="96" t="str" cm="1">
        <f t="array" ref="AL484">IF(OR($D484="",$AK484="",N($AK484)&lt;=0),"",IFERROR(MATCH(1,INDEX(('2_Review &amp; Audit'!$F$6:$F$505=$A484)*('2_Review &amp; Audit'!$I$6:$I$505&gt;=$E484-30)*('2_Review &amp; Audit'!$I$6:$I$505&lt;=$E484+30)*('2_Review &amp; Audit'!$R$6:$R$505&gt;0)*(ROW('2_Review &amp; Audit'!$R$6:$R$505)&gt;$AC484),0),0)+5,""))</f>
        <v/>
      </c>
      <c r="AM484" s="96" t="str">
        <f>IF($AL484="","",INDEX('2_Review &amp; Audit'!$H:$H,$AL484))</f>
        <v/>
      </c>
      <c r="AN484" s="108" t="str">
        <f>IF($AL484="","",INDEX('2_Review &amp; Audit'!$I:$I,$AL484))</f>
        <v/>
      </c>
      <c r="AO484" s="96" t="str">
        <f>IF($AL484="","",MAX(0,INDEX('2_Review &amp; Audit'!$H:$H,$AL484)-SUMIFS($AP$7:AP483,$AL$7:AL483,$AL484)))</f>
        <v/>
      </c>
      <c r="AP484" s="96" t="str">
        <f>IF(OR($D484="",$AK484="",$AO484=""),"",MIN($AK484,$AO484))</f>
        <v/>
      </c>
      <c r="AQ484" s="117" t="str">
        <f>IF($AP484="","",$AP484*$G484)</f>
        <v/>
      </c>
      <c r="AR484" s="117" t="str">
        <f>IF($AL484="","",$H484-IF($P484="",0,$P484)-IF($Y484="",0,$Y484)-IF($AH484="",0,$AH484)-IF($AQ484="",0,$AQ484))</f>
        <v/>
      </c>
      <c r="AS484" s="117" t="str">
        <f t="shared" si="68"/>
        <v/>
      </c>
      <c r="AT484" s="96" t="str">
        <f t="shared" si="69"/>
        <v/>
      </c>
      <c r="AU484" s="96"/>
    </row>
    <row r="485" spans="1:47" ht="12.75" customHeight="1" x14ac:dyDescent="0.2">
      <c r="A485" s="96" t="str">
        <f>IFERROR(INDEX('2_Review &amp; Audit'!$F$6:$F$505,MATCH(ROW()-5,'2_Review &amp; Audit'!$AC$6:$AC$505,0)),"")</f>
        <v/>
      </c>
      <c r="B485" s="96" t="str">
        <f>IF($A485="","",INDEX('2_Review &amp; Audit'!$C$6:$C$505,MATCH(ROW()-5,'2_Review &amp; Audit'!$AC$6:$AC$505,0)))</f>
        <v/>
      </c>
      <c r="C485" s="96" t="str">
        <f>IF($A485="","",INDEX('2_Review &amp; Audit'!$D$6:$D$505,MATCH(ROW()-5,'2_Review &amp; Audit'!$AC$6:$AC$505,0)))</f>
        <v/>
      </c>
      <c r="D485" s="114" t="str">
        <f>IF($A485="","",INDEX('2_Review &amp; Audit'!$H$6:$H$505,MATCH(ROW()-5,'2_Review &amp; Audit'!$AC$6:$AC$505,0)))</f>
        <v/>
      </c>
      <c r="E485" s="108" t="str">
        <f>IF($A485="","",INDEX('2_Review &amp; Audit'!$M$6:$M$505,MATCH(ROW()-5,'2_Review &amp; Audit'!$AC$6:$AC$505,0)))</f>
        <v/>
      </c>
      <c r="F485" s="109" t="str">
        <f>IF($A485="","",IF(INDEX('2_Review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85" s="142" t="str">
        <f>IF(OR($A485="",$F485=0),"",ABS(INDEX('2_Review &amp; Audit'!$Q$6:$Q$505,MATCH(ROW()-5,'2_Review &amp; Audit'!$AC$6:$AC$505,0))/$F485))</f>
        <v/>
      </c>
      <c r="H485" s="142" t="str">
        <f>IF($A485="","",ABS(INDEX('2_Review &amp; Audit'!$Q$6:$Q$505,MATCH(ROW()-5,'2_Review &amp; Audit'!$AC$6:$AC$505,0))))</f>
        <v/>
      </c>
      <c r="I485" s="96" t="str">
        <f>IF($A485="","",INDEX('2_Review &amp; Audit'!$Y$6:$Y$505,MATCH(ROW()-5,'2_Review &amp; Audit'!$AC$6:$AC$505,0)))</f>
        <v/>
      </c>
      <c r="J485" s="110" t="str">
        <f>IF($A485="","",IFERROR(MATCH(ROW()-5,'2_Review &amp; Audit'!$AC$6:$AC$505,0)+5,""))</f>
        <v/>
      </c>
      <c r="K485" s="96" t="str" cm="1">
        <f t="array" ref="K485">IF($A485="","",IF($AU485&lt;&gt;"",IFERROR(MATCH($AU485,'2_Review &amp; Audit'!$H$6:$H$505,0)+5,""),IFERROR(MATCH(1,INDEX(('2_Review &amp; Audit'!$F$6:$F$505=$A485)*('2_Review &amp; Audit'!$I$6:$I$505&gt;=$E485-30)*('2_Review &amp; Audit'!$I$6:$I$505&lt;=$E485+30)*('2_Review &amp; Audit'!$R$6:$R$505&gt;0),0),0)+5,"")))</f>
        <v/>
      </c>
      <c r="L485" s="110" t="str" cm="1">
        <f t="array" ref="L485">IF($K485="","",INDEX('2_Review &amp; Audit'!$H:$H,$K485))</f>
        <v/>
      </c>
      <c r="M485" s="111" t="str">
        <f>IF($K485="","",INDEX('2_Review &amp; Audit'!$I:$I,$K485))</f>
        <v/>
      </c>
      <c r="N485" s="109" t="str" cm="1">
        <f t="array" ref="N485">IF($K485="","",MAX(0,INDEX('2_Review &amp; Audit'!$R:$R,$K485)-SUMIFS($O$7:O484,$K$7:K484,$K485)))</f>
        <v/>
      </c>
      <c r="O485" s="109" t="str">
        <f>IF(OR($K485="",$N485="",$F485=""),"",MIN($F485,$N485))</f>
        <v/>
      </c>
      <c r="P485" s="112" t="str">
        <f>IF($O485="","",$O485*$G485)</f>
        <v/>
      </c>
      <c r="Q485" s="112" t="str">
        <f>IF($M485="","",$H485-IF($P485="",0,$P485)-IF($Y485="",0,$Y485)-IF($AH485="",0,$AH485)-IF($AQ485="",0,$AQ485))</f>
        <v/>
      </c>
      <c r="R485" s="112" t="str">
        <f t="shared" si="65"/>
        <v/>
      </c>
      <c r="S485" s="96" t="str">
        <f>IF($M485="","",MAX(0,N($F485)-N($O485)))</f>
        <v/>
      </c>
      <c r="T485" s="96" t="str" cm="1">
        <f t="array" ref="T485">IF(OR($D485="",$S485="",N($S485)&lt;=0),"",IFERROR(MATCH(1,INDEX(('2_Review &amp; Audit'!$F$6:$F$505=$A485)*('2_Review &amp; Audit'!$I$6:$I$505&gt;=$E485-30)*('2_Review &amp; Audit'!$I$6:$I$505&lt;=$E485+30)*('2_Review &amp; Audit'!$R$6:$R$505&gt;0)*(ROW('2_Review &amp; Audit'!$R$6:$R$505)&gt;$K485),0),0)+5,""))</f>
        <v/>
      </c>
      <c r="U485" s="96" t="str" cm="1">
        <f t="array" ref="U485">IF($T485="","",INDEX('2_Review &amp; Audit'!$H:$H,$T485))</f>
        <v/>
      </c>
      <c r="V485" s="96" t="str">
        <f t="array" ref="V485">IF($T485="","",INDEX('2_Review &amp; Audit'!$I:$I,$T485))</f>
        <v/>
      </c>
      <c r="W485" s="96" t="str">
        <f t="array" ref="W485">IF($T485="","",MAX(0,INDEX('2_Review &amp; Audit'!$H:$H,$T485)-SUMIFS($X$7:X484,$T$7:T484,$T485)))</f>
        <v/>
      </c>
      <c r="X485" s="96" t="str">
        <f t="shared" si="62"/>
        <v/>
      </c>
      <c r="Y485" s="117" t="str">
        <f>IF($X485="","",$X485*$G485)</f>
        <v/>
      </c>
      <c r="Z485" s="117" t="str">
        <f>IF($T485="","",$H485-IF($P485="",0,$P485)-IF($Y485="",0,$Y485))</f>
        <v/>
      </c>
      <c r="AA485" s="117" t="str">
        <f t="shared" si="63"/>
        <v/>
      </c>
      <c r="AB485" s="96" t="str">
        <f t="shared" si="66"/>
        <v/>
      </c>
      <c r="AC485" s="96" t="str">
        <f>IF(OR($D485="",$AB485="",N($AB485)&lt;=0),"",IFERROR(MATCH(1,INDEX(('2_Review &amp; Audit'!$F$6:$F$505=$A485)*('2_Review &amp; Audit'!$I$6:$I$505&gt;=$E485-30)*('2_Review &amp; Audit'!$I$6:$I$505&lt;=$E485+30)*('2_Review &amp; Audit'!$R$6:$R$505&gt;0)*(ROW('2_Review &amp; Audit'!$R$6:$R$505)&gt;$T485),0),0)+5,""))</f>
        <v/>
      </c>
      <c r="AD485" s="96" t="str" cm="1">
        <f t="array" ref="AD485">IF($AC485="","",INDEX('2_Review &amp; Audit'!$H:$H,$AC485))</f>
        <v/>
      </c>
      <c r="AE485" s="96" t="str">
        <f>IF($AC485="","",INDEX('2_Review &amp; Audit'!$I:$I,$AC485))</f>
        <v/>
      </c>
      <c r="AF485" s="96" t="str">
        <f>IF($AC485="","",MAX(0,INDEX('2_Review &amp; Audit'!$H:$H,$AC485)-SUMIFS($AG$7:AG484,$AC$7:AC484,$AC485)))</f>
        <v/>
      </c>
      <c r="AG485" s="96" t="str">
        <f>IF(OR($D485="",$AB485="",$AF485=""),"",MIN($AB485,$AF485))</f>
        <v/>
      </c>
      <c r="AH485" s="117" t="str">
        <f>IF($AG485="","",$AG485*$G485)</f>
        <v/>
      </c>
      <c r="AI485" s="117" t="str">
        <f>IF($AC485="","",$H485-IF($P485="",0,$P485)-IF($Y485="",0,$Y485)-IF($AH485="",0,$AH485))</f>
        <v/>
      </c>
      <c r="AJ485" s="117" t="str">
        <f t="shared" si="64"/>
        <v/>
      </c>
      <c r="AK485" s="96" t="str">
        <f t="shared" si="67"/>
        <v/>
      </c>
      <c r="AL485" s="96" t="str" cm="1">
        <f t="array" ref="AL485">IF(OR($D485="",$AK485="",N($AK485)&lt;=0),"",IFERROR(MATCH(1,INDEX(('2_Review &amp; Audit'!$F$6:$F$505=$A485)*('2_Review &amp; Audit'!$I$6:$I$505&gt;=$E485-30)*('2_Review &amp; Audit'!$I$6:$I$505&lt;=$E485+30)*('2_Review &amp; Audit'!$R$6:$R$505&gt;0)*(ROW('2_Review &amp; Audit'!$R$6:$R$505)&gt;$AC485),0),0)+5,""))</f>
        <v/>
      </c>
      <c r="AM485" s="96" t="str">
        <f>IF($AL485="","",INDEX('2_Review &amp; Audit'!$H:$H,$AL485))</f>
        <v/>
      </c>
      <c r="AN485" s="108" t="str">
        <f>IF($AL485="","",INDEX('2_Review &amp; Audit'!$I:$I,$AL485))</f>
        <v/>
      </c>
      <c r="AO485" s="96" t="str">
        <f>IF($AL485="","",MAX(0,INDEX('2_Review &amp; Audit'!$H:$H,$AL485)-SUMIFS($AP$7:AP484,$AL$7:AL484,$AL485)))</f>
        <v/>
      </c>
      <c r="AP485" s="96" t="str">
        <f>IF(OR($D485="",$AK485="",$AO485=""),"",MIN($AK485,$AO485))</f>
        <v/>
      </c>
      <c r="AQ485" s="117" t="str">
        <f>IF($AP485="","",$AP485*$G485)</f>
        <v/>
      </c>
      <c r="AR485" s="117" t="str">
        <f>IF($AL485="","",$H485-IF($P485="",0,$P485)-IF($Y485="",0,$Y485)-IF($AH485="",0,$AH485)-IF($AQ485="",0,$AQ485))</f>
        <v/>
      </c>
      <c r="AS485" s="117" t="str">
        <f t="shared" si="68"/>
        <v/>
      </c>
      <c r="AT485" s="96" t="str">
        <f t="shared" si="69"/>
        <v/>
      </c>
      <c r="AU485" s="96"/>
    </row>
    <row r="486" spans="1:47" ht="12.75" customHeight="1" x14ac:dyDescent="0.2">
      <c r="A486" s="96" t="str">
        <f>IFERROR(INDEX('2_Review &amp; Audit'!$F$6:$F$505,MATCH(ROW()-5,'2_Review &amp; Audit'!$AC$6:$AC$505,0)),"")</f>
        <v/>
      </c>
      <c r="B486" s="96" t="str">
        <f>IF($A486="","",INDEX('2_Review &amp; Audit'!$C$6:$C$505,MATCH(ROW()-5,'2_Review &amp; Audit'!$AC$6:$AC$505,0)))</f>
        <v/>
      </c>
      <c r="C486" s="96" t="str">
        <f>IF($A486="","",INDEX('2_Review &amp; Audit'!$D$6:$D$505,MATCH(ROW()-5,'2_Review &amp; Audit'!$AC$6:$AC$505,0)))</f>
        <v/>
      </c>
      <c r="D486" s="114" t="str">
        <f>IF($A486="","",INDEX('2_Review &amp; Audit'!$H$6:$H$505,MATCH(ROW()-5,'2_Review &amp; Audit'!$AC$6:$AC$505,0)))</f>
        <v/>
      </c>
      <c r="E486" s="108" t="str">
        <f>IF($A486="","",INDEX('2_Review &amp; Audit'!$M$6:$M$505,MATCH(ROW()-5,'2_Review &amp; Audit'!$AC$6:$AC$505,0)))</f>
        <v/>
      </c>
      <c r="F486" s="109" t="str">
        <f>IF($A486="","",IF(INDEX('2_Review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86" s="142" t="str">
        <f>IF(OR($A486="",$F486=0),"",ABS(INDEX('2_Review &amp; Audit'!$Q$6:$Q$505,MATCH(ROW()-5,'2_Review &amp; Audit'!$AC$6:$AC$505,0))/$F486))</f>
        <v/>
      </c>
      <c r="H486" s="142" t="str">
        <f>IF($A486="","",ABS(INDEX('2_Review &amp; Audit'!$Q$6:$Q$505,MATCH(ROW()-5,'2_Review &amp; Audit'!$AC$6:$AC$505,0))))</f>
        <v/>
      </c>
      <c r="I486" s="96" t="str">
        <f>IF($A486="","",INDEX('2_Review &amp; Audit'!$Y$6:$Y$505,MATCH(ROW()-5,'2_Review &amp; Audit'!$AC$6:$AC$505,0)))</f>
        <v/>
      </c>
      <c r="J486" s="110" t="str">
        <f>IF($A486="","",IFERROR(MATCH(ROW()-5,'2_Review &amp; Audit'!$AC$6:$AC$505,0)+5,""))</f>
        <v/>
      </c>
      <c r="K486" s="96" t="str" cm="1">
        <f t="array" ref="K486">IF($A486="","",IF($AU486&lt;&gt;"",IFERROR(MATCH($AU486,'2_Review &amp; Audit'!$H$6:$H$505,0)+5,""),IFERROR(MATCH(1,INDEX(('2_Review &amp; Audit'!$F$6:$F$505=$A486)*('2_Review &amp; Audit'!$I$6:$I$505&gt;=$E486-30)*('2_Review &amp; Audit'!$I$6:$I$505&lt;=$E486+30)*('2_Review &amp; Audit'!$R$6:$R$505&gt;0),0),0)+5,"")))</f>
        <v/>
      </c>
      <c r="L486" s="110" t="str" cm="1">
        <f t="array" ref="L486">IF($K486="","",INDEX('2_Review &amp; Audit'!$H:$H,$K486))</f>
        <v/>
      </c>
      <c r="M486" s="111" t="str">
        <f>IF($K486="","",INDEX('2_Review &amp; Audit'!$I:$I,$K486))</f>
        <v/>
      </c>
      <c r="N486" s="109" t="str" cm="1">
        <f t="array" ref="N486">IF($K486="","",MAX(0,INDEX('2_Review &amp; Audit'!$R:$R,$K486)-SUMIFS($O$7:O485,$K$7:K485,$K486)))</f>
        <v/>
      </c>
      <c r="O486" s="109" t="str">
        <f>IF(OR($K486="",$N486="",$F486=""),"",MIN($F486,$N486))</f>
        <v/>
      </c>
      <c r="P486" s="112" t="str">
        <f>IF($O486="","",$O486*$G486)</f>
        <v/>
      </c>
      <c r="Q486" s="112" t="str">
        <f>IF($M486="","",$H486-IF($P486="",0,$P486)-IF($Y486="",0,$Y486)-IF($AH486="",0,$AH486)-IF($AQ486="",0,$AQ486))</f>
        <v/>
      </c>
      <c r="R486" s="112" t="str">
        <f t="shared" si="65"/>
        <v/>
      </c>
      <c r="S486" s="96" t="str">
        <f>IF($M486="","",MAX(0,N($F486)-N($O486)))</f>
        <v/>
      </c>
      <c r="T486" s="96" t="str" cm="1">
        <f t="array" ref="T486">IF(OR($D486="",$S486="",N($S486)&lt;=0),"",IFERROR(MATCH(1,INDEX(('2_Review &amp; Audit'!$F$6:$F$505=$A486)*('2_Review &amp; Audit'!$I$6:$I$505&gt;=$E486-30)*('2_Review &amp; Audit'!$I$6:$I$505&lt;=$E486+30)*('2_Review &amp; Audit'!$R$6:$R$505&gt;0)*(ROW('2_Review &amp; Audit'!$R$6:$R$505)&gt;$K486),0),0)+5,""))</f>
        <v/>
      </c>
      <c r="U486" s="96" t="str" cm="1">
        <f t="array" ref="U486">IF($T486="","",INDEX('2_Review &amp; Audit'!$H:$H,$T486))</f>
        <v/>
      </c>
      <c r="V486" s="96" t="str">
        <f t="array" ref="V486">IF($T486="","",INDEX('2_Review &amp; Audit'!$I:$I,$T486))</f>
        <v/>
      </c>
      <c r="W486" s="96" t="str">
        <f t="array" ref="W486">IF($T486="","",MAX(0,INDEX('2_Review &amp; Audit'!$H:$H,$T486)-SUMIFS($X$7:X485,$T$7:T485,$T486)))</f>
        <v/>
      </c>
      <c r="X486" s="96" t="str">
        <f t="shared" si="62"/>
        <v/>
      </c>
      <c r="Y486" s="117" t="str">
        <f>IF($X486="","",$X486*$G486)</f>
        <v/>
      </c>
      <c r="Z486" s="117" t="str">
        <f>IF($T486="","",$H486-IF($P486="",0,$P486)-IF($Y486="",0,$Y486))</f>
        <v/>
      </c>
      <c r="AA486" s="117" t="str">
        <f t="shared" si="63"/>
        <v/>
      </c>
      <c r="AB486" s="96" t="str">
        <f t="shared" si="66"/>
        <v/>
      </c>
      <c r="AC486" s="96" t="str">
        <f>IF(OR($D486="",$AB486="",N($AB486)&lt;=0),"",IFERROR(MATCH(1,INDEX(('2_Review &amp; Audit'!$F$6:$F$505=$A486)*('2_Review &amp; Audit'!$I$6:$I$505&gt;=$E486-30)*('2_Review &amp; Audit'!$I$6:$I$505&lt;=$E486+30)*('2_Review &amp; Audit'!$R$6:$R$505&gt;0)*(ROW('2_Review &amp; Audit'!$R$6:$R$505)&gt;$T486),0),0)+5,""))</f>
        <v/>
      </c>
      <c r="AD486" s="96" t="str" cm="1">
        <f t="array" ref="AD486">IF($AC486="","",INDEX('2_Review &amp; Audit'!$H:$H,$AC486))</f>
        <v/>
      </c>
      <c r="AE486" s="96" t="str">
        <f>IF($AC486="","",INDEX('2_Review &amp; Audit'!$I:$I,$AC486))</f>
        <v/>
      </c>
      <c r="AF486" s="96" t="str">
        <f>IF($AC486="","",MAX(0,INDEX('2_Review &amp; Audit'!$H:$H,$AC486)-SUMIFS($AG$7:AG485,$AC$7:AC485,$AC486)))</f>
        <v/>
      </c>
      <c r="AG486" s="96" t="str">
        <f>IF(OR($D486="",$AB486="",$AF486=""),"",MIN($AB486,$AF486))</f>
        <v/>
      </c>
      <c r="AH486" s="117" t="str">
        <f>IF($AG486="","",$AG486*$G486)</f>
        <v/>
      </c>
      <c r="AI486" s="117" t="str">
        <f>IF($AC486="","",$H486-IF($P486="",0,$P486)-IF($Y486="",0,$Y486)-IF($AH486="",0,$AH486))</f>
        <v/>
      </c>
      <c r="AJ486" s="117" t="str">
        <f t="shared" si="64"/>
        <v/>
      </c>
      <c r="AK486" s="96" t="str">
        <f t="shared" si="67"/>
        <v/>
      </c>
      <c r="AL486" s="96" t="str" cm="1">
        <f t="array" ref="AL486">IF(OR($D486="",$AK486="",N($AK486)&lt;=0),"",IFERROR(MATCH(1,INDEX(('2_Review &amp; Audit'!$F$6:$F$505=$A486)*('2_Review &amp; Audit'!$I$6:$I$505&gt;=$E486-30)*('2_Review &amp; Audit'!$I$6:$I$505&lt;=$E486+30)*('2_Review &amp; Audit'!$R$6:$R$505&gt;0)*(ROW('2_Review &amp; Audit'!$R$6:$R$505)&gt;$AC486),0),0)+5,""))</f>
        <v/>
      </c>
      <c r="AM486" s="96" t="str">
        <f>IF($AL486="","",INDEX('2_Review &amp; Audit'!$H:$H,$AL486))</f>
        <v/>
      </c>
      <c r="AN486" s="108" t="str">
        <f>IF($AL486="","",INDEX('2_Review &amp; Audit'!$I:$I,$AL486))</f>
        <v/>
      </c>
      <c r="AO486" s="96" t="str">
        <f>IF($AL486="","",MAX(0,INDEX('2_Review &amp; Audit'!$H:$H,$AL486)-SUMIFS($AP$7:AP485,$AL$7:AL485,$AL486)))</f>
        <v/>
      </c>
      <c r="AP486" s="96" t="str">
        <f>IF(OR($D486="",$AK486="",$AO486=""),"",MIN($AK486,$AO486))</f>
        <v/>
      </c>
      <c r="AQ486" s="117" t="str">
        <f>IF($AP486="","",$AP486*$G486)</f>
        <v/>
      </c>
      <c r="AR486" s="117" t="str">
        <f>IF($AL486="","",$H486-IF($P486="",0,$P486)-IF($Y486="",0,$Y486)-IF($AH486="",0,$AH486)-IF($AQ486="",0,$AQ486))</f>
        <v/>
      </c>
      <c r="AS486" s="117" t="str">
        <f t="shared" si="68"/>
        <v/>
      </c>
      <c r="AT486" s="96" t="str">
        <f t="shared" si="69"/>
        <v/>
      </c>
      <c r="AU486" s="96"/>
    </row>
    <row r="487" spans="1:47" ht="12.75" customHeight="1" x14ac:dyDescent="0.2">
      <c r="A487" s="96" t="str">
        <f>IFERROR(INDEX('2_Review &amp; Audit'!$F$6:$F$505,MATCH(ROW()-5,'2_Review &amp; Audit'!$AC$6:$AC$505,0)),"")</f>
        <v/>
      </c>
      <c r="B487" s="96" t="str">
        <f>IF($A487="","",INDEX('2_Review &amp; Audit'!$C$6:$C$505,MATCH(ROW()-5,'2_Review &amp; Audit'!$AC$6:$AC$505,0)))</f>
        <v/>
      </c>
      <c r="C487" s="96" t="str">
        <f>IF($A487="","",INDEX('2_Review &amp; Audit'!$D$6:$D$505,MATCH(ROW()-5,'2_Review &amp; Audit'!$AC$6:$AC$505,0)))</f>
        <v/>
      </c>
      <c r="D487" s="114" t="str">
        <f>IF($A487="","",INDEX('2_Review &amp; Audit'!$H$6:$H$505,MATCH(ROW()-5,'2_Review &amp; Audit'!$AC$6:$AC$505,0)))</f>
        <v/>
      </c>
      <c r="E487" s="108" t="str">
        <f>IF($A487="","",INDEX('2_Review &amp; Audit'!$M$6:$M$505,MATCH(ROW()-5,'2_Review &amp; Audit'!$AC$6:$AC$505,0)))</f>
        <v/>
      </c>
      <c r="F487" s="109" t="str">
        <f>IF($A487="","",IF(INDEX('2_Review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87" s="142" t="str">
        <f>IF(OR($A487="",$F487=0),"",ABS(INDEX('2_Review &amp; Audit'!$Q$6:$Q$505,MATCH(ROW()-5,'2_Review &amp; Audit'!$AC$6:$AC$505,0))/$F487))</f>
        <v/>
      </c>
      <c r="H487" s="142" t="str">
        <f>IF($A487="","",ABS(INDEX('2_Review &amp; Audit'!$Q$6:$Q$505,MATCH(ROW()-5,'2_Review &amp; Audit'!$AC$6:$AC$505,0))))</f>
        <v/>
      </c>
      <c r="I487" s="96" t="str">
        <f>IF($A487="","",INDEX('2_Review &amp; Audit'!$Y$6:$Y$505,MATCH(ROW()-5,'2_Review &amp; Audit'!$AC$6:$AC$505,0)))</f>
        <v/>
      </c>
      <c r="J487" s="110" t="str">
        <f>IF($A487="","",IFERROR(MATCH(ROW()-5,'2_Review &amp; Audit'!$AC$6:$AC$505,0)+5,""))</f>
        <v/>
      </c>
      <c r="K487" s="96" t="str" cm="1">
        <f t="array" ref="K487">IF($A487="","",IF($AU487&lt;&gt;"",IFERROR(MATCH($AU487,'2_Review &amp; Audit'!$H$6:$H$505,0)+5,""),IFERROR(MATCH(1,INDEX(('2_Review &amp; Audit'!$F$6:$F$505=$A487)*('2_Review &amp; Audit'!$I$6:$I$505&gt;=$E487-30)*('2_Review &amp; Audit'!$I$6:$I$505&lt;=$E487+30)*('2_Review &amp; Audit'!$R$6:$R$505&gt;0),0),0)+5,"")))</f>
        <v/>
      </c>
      <c r="L487" s="110" t="str" cm="1">
        <f t="array" ref="L487">IF($K487="","",INDEX('2_Review &amp; Audit'!$H:$H,$K487))</f>
        <v/>
      </c>
      <c r="M487" s="111" t="str">
        <f>IF($K487="","",INDEX('2_Review &amp; Audit'!$I:$I,$K487))</f>
        <v/>
      </c>
      <c r="N487" s="109" t="str" cm="1">
        <f t="array" ref="N487">IF($K487="","",MAX(0,INDEX('2_Review &amp; Audit'!$R:$R,$K487)-SUMIFS($O$7:O486,$K$7:K486,$K487)))</f>
        <v/>
      </c>
      <c r="O487" s="109" t="str">
        <f>IF(OR($K487="",$N487="",$F487=""),"",MIN($F487,$N487))</f>
        <v/>
      </c>
      <c r="P487" s="112" t="str">
        <f>IF($O487="","",$O487*$G487)</f>
        <v/>
      </c>
      <c r="Q487" s="112" t="str">
        <f>IF($M487="","",$H487-IF($P487="",0,$P487)-IF($Y487="",0,$Y487)-IF($AH487="",0,$AH487)-IF($AQ487="",0,$AQ487))</f>
        <v/>
      </c>
      <c r="R487" s="112" t="str">
        <f t="shared" si="65"/>
        <v/>
      </c>
      <c r="S487" s="96" t="str">
        <f>IF($M487="","",MAX(0,N($F487)-N($O487)))</f>
        <v/>
      </c>
      <c r="T487" s="96" t="str" cm="1">
        <f t="array" ref="T487">IF(OR($D487="",$S487="",N($S487)&lt;=0),"",IFERROR(MATCH(1,INDEX(('2_Review &amp; Audit'!$F$6:$F$505=$A487)*('2_Review &amp; Audit'!$I$6:$I$505&gt;=$E487-30)*('2_Review &amp; Audit'!$I$6:$I$505&lt;=$E487+30)*('2_Review &amp; Audit'!$R$6:$R$505&gt;0)*(ROW('2_Review &amp; Audit'!$R$6:$R$505)&gt;$K487),0),0)+5,""))</f>
        <v/>
      </c>
      <c r="U487" s="96" t="str" cm="1">
        <f t="array" ref="U487">IF($T487="","",INDEX('2_Review &amp; Audit'!$H:$H,$T487))</f>
        <v/>
      </c>
      <c r="V487" s="96" t="str">
        <f t="array" ref="V487">IF($T487="","",INDEX('2_Review &amp; Audit'!$I:$I,$T487))</f>
        <v/>
      </c>
      <c r="W487" s="96" t="str">
        <f t="array" ref="W487">IF($T487="","",MAX(0,INDEX('2_Review &amp; Audit'!$H:$H,$T487)-SUMIFS($X$7:X486,$T$7:T486,$T487)))</f>
        <v/>
      </c>
      <c r="X487" s="96" t="str">
        <f t="shared" si="62"/>
        <v/>
      </c>
      <c r="Y487" s="117" t="str">
        <f>IF($X487="","",$X487*$G487)</f>
        <v/>
      </c>
      <c r="Z487" s="117" t="str">
        <f>IF($T487="","",$H487-IF($P487="",0,$P487)-IF($Y487="",0,$Y487))</f>
        <v/>
      </c>
      <c r="AA487" s="117" t="str">
        <f t="shared" si="63"/>
        <v/>
      </c>
      <c r="AB487" s="96" t="str">
        <f t="shared" si="66"/>
        <v/>
      </c>
      <c r="AC487" s="96" t="str">
        <f>IF(OR($D487="",$AB487="",N($AB487)&lt;=0),"",IFERROR(MATCH(1,INDEX(('2_Review &amp; Audit'!$F$6:$F$505=$A487)*('2_Review &amp; Audit'!$I$6:$I$505&gt;=$E487-30)*('2_Review &amp; Audit'!$I$6:$I$505&lt;=$E487+30)*('2_Review &amp; Audit'!$R$6:$R$505&gt;0)*(ROW('2_Review &amp; Audit'!$R$6:$R$505)&gt;$T487),0),0)+5,""))</f>
        <v/>
      </c>
      <c r="AD487" s="96" t="str" cm="1">
        <f t="array" ref="AD487">IF($AC487="","",INDEX('2_Review &amp; Audit'!$H:$H,$AC487))</f>
        <v/>
      </c>
      <c r="AE487" s="96" t="str">
        <f>IF($AC487="","",INDEX('2_Review &amp; Audit'!$I:$I,$AC487))</f>
        <v/>
      </c>
      <c r="AF487" s="96" t="str">
        <f>IF($AC487="","",MAX(0,INDEX('2_Review &amp; Audit'!$H:$H,$AC487)-SUMIFS($AG$7:AG486,$AC$7:AC486,$AC487)))</f>
        <v/>
      </c>
      <c r="AG487" s="96" t="str">
        <f>IF(OR($D487="",$AB487="",$AF487=""),"",MIN($AB487,$AF487))</f>
        <v/>
      </c>
      <c r="AH487" s="117" t="str">
        <f>IF($AG487="","",$AG487*$G487)</f>
        <v/>
      </c>
      <c r="AI487" s="117" t="str">
        <f>IF($AC487="","",$H487-IF($P487="",0,$P487)-IF($Y487="",0,$Y487)-IF($AH487="",0,$AH487))</f>
        <v/>
      </c>
      <c r="AJ487" s="117" t="str">
        <f t="shared" si="64"/>
        <v/>
      </c>
      <c r="AK487" s="96" t="str">
        <f t="shared" si="67"/>
        <v/>
      </c>
      <c r="AL487" s="96" t="str" cm="1">
        <f t="array" ref="AL487">IF(OR($D487="",$AK487="",N($AK487)&lt;=0),"",IFERROR(MATCH(1,INDEX(('2_Review &amp; Audit'!$F$6:$F$505=$A487)*('2_Review &amp; Audit'!$I$6:$I$505&gt;=$E487-30)*('2_Review &amp; Audit'!$I$6:$I$505&lt;=$E487+30)*('2_Review &amp; Audit'!$R$6:$R$505&gt;0)*(ROW('2_Review &amp; Audit'!$R$6:$R$505)&gt;$AC487),0),0)+5,""))</f>
        <v/>
      </c>
      <c r="AM487" s="96" t="str">
        <f>IF($AL487="","",INDEX('2_Review &amp; Audit'!$H:$H,$AL487))</f>
        <v/>
      </c>
      <c r="AN487" s="108" t="str">
        <f>IF($AL487="","",INDEX('2_Review &amp; Audit'!$I:$I,$AL487))</f>
        <v/>
      </c>
      <c r="AO487" s="96" t="str">
        <f>IF($AL487="","",MAX(0,INDEX('2_Review &amp; Audit'!$H:$H,$AL487)-SUMIFS($AP$7:AP486,$AL$7:AL486,$AL487)))</f>
        <v/>
      </c>
      <c r="AP487" s="96" t="str">
        <f>IF(OR($D487="",$AK487="",$AO487=""),"",MIN($AK487,$AO487))</f>
        <v/>
      </c>
      <c r="AQ487" s="117" t="str">
        <f>IF($AP487="","",$AP487*$G487)</f>
        <v/>
      </c>
      <c r="AR487" s="117" t="str">
        <f>IF($AL487="","",$H487-IF($P487="",0,$P487)-IF($Y487="",0,$Y487)-IF($AH487="",0,$AH487)-IF($AQ487="",0,$AQ487))</f>
        <v/>
      </c>
      <c r="AS487" s="117" t="str">
        <f t="shared" si="68"/>
        <v/>
      </c>
      <c r="AT487" s="96" t="str">
        <f t="shared" si="69"/>
        <v/>
      </c>
      <c r="AU487" s="96"/>
    </row>
    <row r="488" spans="1:47" ht="12.75" customHeight="1" x14ac:dyDescent="0.2">
      <c r="A488" s="96" t="str">
        <f>IFERROR(INDEX('2_Review &amp; Audit'!$F$6:$F$505,MATCH(ROW()-5,'2_Review &amp; Audit'!$AC$6:$AC$505,0)),"")</f>
        <v/>
      </c>
      <c r="B488" s="96" t="str">
        <f>IF($A488="","",INDEX('2_Review &amp; Audit'!$C$6:$C$505,MATCH(ROW()-5,'2_Review &amp; Audit'!$AC$6:$AC$505,0)))</f>
        <v/>
      </c>
      <c r="C488" s="96" t="str">
        <f>IF($A488="","",INDEX('2_Review &amp; Audit'!$D$6:$D$505,MATCH(ROW()-5,'2_Review &amp; Audit'!$AC$6:$AC$505,0)))</f>
        <v/>
      </c>
      <c r="D488" s="114" t="str">
        <f>IF($A488="","",INDEX('2_Review &amp; Audit'!$H$6:$H$505,MATCH(ROW()-5,'2_Review &amp; Audit'!$AC$6:$AC$505,0)))</f>
        <v/>
      </c>
      <c r="E488" s="108" t="str">
        <f>IF($A488="","",INDEX('2_Review &amp; Audit'!$M$6:$M$505,MATCH(ROW()-5,'2_Review &amp; Audit'!$AC$6:$AC$505,0)))</f>
        <v/>
      </c>
      <c r="F488" s="109" t="str">
        <f>IF($A488="","",IF(INDEX('2_Review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88" s="142" t="str">
        <f>IF(OR($A488="",$F488=0),"",ABS(INDEX('2_Review &amp; Audit'!$Q$6:$Q$505,MATCH(ROW()-5,'2_Review &amp; Audit'!$AC$6:$AC$505,0))/$F488))</f>
        <v/>
      </c>
      <c r="H488" s="142" t="str">
        <f>IF($A488="","",ABS(INDEX('2_Review &amp; Audit'!$Q$6:$Q$505,MATCH(ROW()-5,'2_Review &amp; Audit'!$AC$6:$AC$505,0))))</f>
        <v/>
      </c>
      <c r="I488" s="96" t="str">
        <f>IF($A488="","",INDEX('2_Review &amp; Audit'!$Y$6:$Y$505,MATCH(ROW()-5,'2_Review &amp; Audit'!$AC$6:$AC$505,0)))</f>
        <v/>
      </c>
      <c r="J488" s="110" t="str">
        <f>IF($A488="","",IFERROR(MATCH(ROW()-5,'2_Review &amp; Audit'!$AC$6:$AC$505,0)+5,""))</f>
        <v/>
      </c>
      <c r="K488" s="96" t="str" cm="1">
        <f t="array" ref="K488">IF($A488="","",IF($AU488&lt;&gt;"",IFERROR(MATCH($AU488,'2_Review &amp; Audit'!$H$6:$H$505,0)+5,""),IFERROR(MATCH(1,INDEX(('2_Review &amp; Audit'!$F$6:$F$505=$A488)*('2_Review &amp; Audit'!$I$6:$I$505&gt;=$E488-30)*('2_Review &amp; Audit'!$I$6:$I$505&lt;=$E488+30)*('2_Review &amp; Audit'!$R$6:$R$505&gt;0),0),0)+5,"")))</f>
        <v/>
      </c>
      <c r="L488" s="110" t="str" cm="1">
        <f t="array" ref="L488">IF($K488="","",INDEX('2_Review &amp; Audit'!$H:$H,$K488))</f>
        <v/>
      </c>
      <c r="M488" s="111" t="str">
        <f>IF($K488="","",INDEX('2_Review &amp; Audit'!$I:$I,$K488))</f>
        <v/>
      </c>
      <c r="N488" s="109" t="str" cm="1">
        <f t="array" ref="N488">IF($K488="","",MAX(0,INDEX('2_Review &amp; Audit'!$R:$R,$K488)-SUMIFS($O$7:O487,$K$7:K487,$K488)))</f>
        <v/>
      </c>
      <c r="O488" s="109" t="str">
        <f>IF(OR($K488="",$N488="",$F488=""),"",MIN($F488,$N488))</f>
        <v/>
      </c>
      <c r="P488" s="112" t="str">
        <f>IF($O488="","",$O488*$G488)</f>
        <v/>
      </c>
      <c r="Q488" s="112" t="str">
        <f>IF($M488="","",$H488-IF($P488="",0,$P488)-IF($Y488="",0,$Y488)-IF($AH488="",0,$AH488)-IF($AQ488="",0,$AQ488))</f>
        <v/>
      </c>
      <c r="R488" s="112" t="str">
        <f t="shared" si="65"/>
        <v/>
      </c>
      <c r="S488" s="96" t="str">
        <f>IF($M488="","",MAX(0,N($F488)-N($O488)))</f>
        <v/>
      </c>
      <c r="T488" s="96" t="str" cm="1">
        <f t="array" ref="T488">IF(OR($D488="",$S488="",N($S488)&lt;=0),"",IFERROR(MATCH(1,INDEX(('2_Review &amp; Audit'!$F$6:$F$505=$A488)*('2_Review &amp; Audit'!$I$6:$I$505&gt;=$E488-30)*('2_Review &amp; Audit'!$I$6:$I$505&lt;=$E488+30)*('2_Review &amp; Audit'!$R$6:$R$505&gt;0)*(ROW('2_Review &amp; Audit'!$R$6:$R$505)&gt;$K488),0),0)+5,""))</f>
        <v/>
      </c>
      <c r="U488" s="96" t="str" cm="1">
        <f t="array" ref="U488">IF($T488="","",INDEX('2_Review &amp; Audit'!$H:$H,$T488))</f>
        <v/>
      </c>
      <c r="V488" s="96" t="str">
        <f t="array" ref="V488">IF($T488="","",INDEX('2_Review &amp; Audit'!$I:$I,$T488))</f>
        <v/>
      </c>
      <c r="W488" s="96" t="str">
        <f t="array" ref="W488">IF($T488="","",MAX(0,INDEX('2_Review &amp; Audit'!$H:$H,$T488)-SUMIFS($X$7:X487,$T$7:T487,$T488)))</f>
        <v/>
      </c>
      <c r="X488" s="96" t="str">
        <f t="shared" si="62"/>
        <v/>
      </c>
      <c r="Y488" s="117" t="str">
        <f>IF($X488="","",$X488*$G488)</f>
        <v/>
      </c>
      <c r="Z488" s="117" t="str">
        <f>IF($T488="","",$H488-IF($P488="",0,$P488)-IF($Y488="",0,$Y488))</f>
        <v/>
      </c>
      <c r="AA488" s="117" t="str">
        <f t="shared" si="63"/>
        <v/>
      </c>
      <c r="AB488" s="96" t="str">
        <f t="shared" si="66"/>
        <v/>
      </c>
      <c r="AC488" s="96" t="str">
        <f>IF(OR($D488="",$AB488="",N($AB488)&lt;=0),"",IFERROR(MATCH(1,INDEX(('2_Review &amp; Audit'!$F$6:$F$505=$A488)*('2_Review &amp; Audit'!$I$6:$I$505&gt;=$E488-30)*('2_Review &amp; Audit'!$I$6:$I$505&lt;=$E488+30)*('2_Review &amp; Audit'!$R$6:$R$505&gt;0)*(ROW('2_Review &amp; Audit'!$R$6:$R$505)&gt;$T488),0),0)+5,""))</f>
        <v/>
      </c>
      <c r="AD488" s="96" t="str" cm="1">
        <f t="array" ref="AD488">IF($AC488="","",INDEX('2_Review &amp; Audit'!$H:$H,$AC488))</f>
        <v/>
      </c>
      <c r="AE488" s="96" t="str">
        <f>IF($AC488="","",INDEX('2_Review &amp; Audit'!$I:$I,$AC488))</f>
        <v/>
      </c>
      <c r="AF488" s="96" t="str">
        <f>IF($AC488="","",MAX(0,INDEX('2_Review &amp; Audit'!$H:$H,$AC488)-SUMIFS($AG$7:AG487,$AC$7:AC487,$AC488)))</f>
        <v/>
      </c>
      <c r="AG488" s="96" t="str">
        <f>IF(OR($D488="",$AB488="",$AF488=""),"",MIN($AB488,$AF488))</f>
        <v/>
      </c>
      <c r="AH488" s="117" t="str">
        <f>IF($AG488="","",$AG488*$G488)</f>
        <v/>
      </c>
      <c r="AI488" s="117" t="str">
        <f>IF($AC488="","",$H488-IF($P488="",0,$P488)-IF($Y488="",0,$Y488)-IF($AH488="",0,$AH488))</f>
        <v/>
      </c>
      <c r="AJ488" s="117" t="str">
        <f t="shared" si="64"/>
        <v/>
      </c>
      <c r="AK488" s="96" t="str">
        <f t="shared" si="67"/>
        <v/>
      </c>
      <c r="AL488" s="96" t="str" cm="1">
        <f t="array" ref="AL488">IF(OR($D488="",$AK488="",N($AK488)&lt;=0),"",IFERROR(MATCH(1,INDEX(('2_Review &amp; Audit'!$F$6:$F$505=$A488)*('2_Review &amp; Audit'!$I$6:$I$505&gt;=$E488-30)*('2_Review &amp; Audit'!$I$6:$I$505&lt;=$E488+30)*('2_Review &amp; Audit'!$R$6:$R$505&gt;0)*(ROW('2_Review &amp; Audit'!$R$6:$R$505)&gt;$AC488),0),0)+5,""))</f>
        <v/>
      </c>
      <c r="AM488" s="96" t="str">
        <f>IF($AL488="","",INDEX('2_Review &amp; Audit'!$H:$H,$AL488))</f>
        <v/>
      </c>
      <c r="AN488" s="108" t="str">
        <f>IF($AL488="","",INDEX('2_Review &amp; Audit'!$I:$I,$AL488))</f>
        <v/>
      </c>
      <c r="AO488" s="96" t="str">
        <f>IF($AL488="","",MAX(0,INDEX('2_Review &amp; Audit'!$H:$H,$AL488)-SUMIFS($AP$7:AP487,$AL$7:AL487,$AL488)))</f>
        <v/>
      </c>
      <c r="AP488" s="96" t="str">
        <f>IF(OR($D488="",$AK488="",$AO488=""),"",MIN($AK488,$AO488))</f>
        <v/>
      </c>
      <c r="AQ488" s="117" t="str">
        <f>IF($AP488="","",$AP488*$G488)</f>
        <v/>
      </c>
      <c r="AR488" s="117" t="str">
        <f>IF($AL488="","",$H488-IF($P488="",0,$P488)-IF($Y488="",0,$Y488)-IF($AH488="",0,$AH488)-IF($AQ488="",0,$AQ488))</f>
        <v/>
      </c>
      <c r="AS488" s="117" t="str">
        <f t="shared" si="68"/>
        <v/>
      </c>
      <c r="AT488" s="96" t="str">
        <f t="shared" si="69"/>
        <v/>
      </c>
      <c r="AU488" s="96"/>
    </row>
    <row r="489" spans="1:47" ht="12.75" customHeight="1" x14ac:dyDescent="0.2">
      <c r="A489" s="96" t="str">
        <f>IFERROR(INDEX('2_Review &amp; Audit'!$F$6:$F$505,MATCH(ROW()-5,'2_Review &amp; Audit'!$AC$6:$AC$505,0)),"")</f>
        <v/>
      </c>
      <c r="B489" s="96" t="str">
        <f>IF($A489="","",INDEX('2_Review &amp; Audit'!$C$6:$C$505,MATCH(ROW()-5,'2_Review &amp; Audit'!$AC$6:$AC$505,0)))</f>
        <v/>
      </c>
      <c r="C489" s="96" t="str">
        <f>IF($A489="","",INDEX('2_Review &amp; Audit'!$D$6:$D$505,MATCH(ROW()-5,'2_Review &amp; Audit'!$AC$6:$AC$505,0)))</f>
        <v/>
      </c>
      <c r="D489" s="114" t="str">
        <f>IF($A489="","",INDEX('2_Review &amp; Audit'!$H$6:$H$505,MATCH(ROW()-5,'2_Review &amp; Audit'!$AC$6:$AC$505,0)))</f>
        <v/>
      </c>
      <c r="E489" s="108" t="str">
        <f>IF($A489="","",INDEX('2_Review &amp; Audit'!$M$6:$M$505,MATCH(ROW()-5,'2_Review &amp; Audit'!$AC$6:$AC$505,0)))</f>
        <v/>
      </c>
      <c r="F489" s="109" t="str">
        <f>IF($A489="","",IF(INDEX('2_Review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89" s="142" t="str">
        <f>IF(OR($A489="",$F489=0),"",ABS(INDEX('2_Review &amp; Audit'!$Q$6:$Q$505,MATCH(ROW()-5,'2_Review &amp; Audit'!$AC$6:$AC$505,0))/$F489))</f>
        <v/>
      </c>
      <c r="H489" s="142" t="str">
        <f>IF($A489="","",ABS(INDEX('2_Review &amp; Audit'!$Q$6:$Q$505,MATCH(ROW()-5,'2_Review &amp; Audit'!$AC$6:$AC$505,0))))</f>
        <v/>
      </c>
      <c r="I489" s="96" t="str">
        <f>IF($A489="","",INDEX('2_Review &amp; Audit'!$Y$6:$Y$505,MATCH(ROW()-5,'2_Review &amp; Audit'!$AC$6:$AC$505,0)))</f>
        <v/>
      </c>
      <c r="J489" s="110" t="str">
        <f>IF($A489="","",IFERROR(MATCH(ROW()-5,'2_Review &amp; Audit'!$AC$6:$AC$505,0)+5,""))</f>
        <v/>
      </c>
      <c r="K489" s="96" t="str" cm="1">
        <f t="array" ref="K489">IF($A489="","",IF($AU489&lt;&gt;"",IFERROR(MATCH($AU489,'2_Review &amp; Audit'!$H$6:$H$505,0)+5,""),IFERROR(MATCH(1,INDEX(('2_Review &amp; Audit'!$F$6:$F$505=$A489)*('2_Review &amp; Audit'!$I$6:$I$505&gt;=$E489-30)*('2_Review &amp; Audit'!$I$6:$I$505&lt;=$E489+30)*('2_Review &amp; Audit'!$R$6:$R$505&gt;0),0),0)+5,"")))</f>
        <v/>
      </c>
      <c r="L489" s="110" t="str" cm="1">
        <f t="array" ref="L489">IF($K489="","",INDEX('2_Review &amp; Audit'!$H:$H,$K489))</f>
        <v/>
      </c>
      <c r="M489" s="111" t="str">
        <f>IF($K489="","",INDEX('2_Review &amp; Audit'!$I:$I,$K489))</f>
        <v/>
      </c>
      <c r="N489" s="109" t="str" cm="1">
        <f t="array" ref="N489">IF($K489="","",MAX(0,INDEX('2_Review &amp; Audit'!$R:$R,$K489)-SUMIFS($O$7:O488,$K$7:K488,$K489)))</f>
        <v/>
      </c>
      <c r="O489" s="109" t="str">
        <f>IF(OR($K489="",$N489="",$F489=""),"",MIN($F489,$N489))</f>
        <v/>
      </c>
      <c r="P489" s="112" t="str">
        <f>IF($O489="","",$O489*$G489)</f>
        <v/>
      </c>
      <c r="Q489" s="112" t="str">
        <f>IF($M489="","",$H489-IF($P489="",0,$P489)-IF($Y489="",0,$Y489)-IF($AH489="",0,$AH489)-IF($AQ489="",0,$AQ489))</f>
        <v/>
      </c>
      <c r="R489" s="112" t="str">
        <f t="shared" si="65"/>
        <v/>
      </c>
      <c r="S489" s="96" t="str">
        <f>IF($M489="","",MAX(0,N($F489)-N($O489)))</f>
        <v/>
      </c>
      <c r="T489" s="96" t="str" cm="1">
        <f t="array" ref="T489">IF(OR($D489="",$S489="",N($S489)&lt;=0),"",IFERROR(MATCH(1,INDEX(('2_Review &amp; Audit'!$F$6:$F$505=$A489)*('2_Review &amp; Audit'!$I$6:$I$505&gt;=$E489-30)*('2_Review &amp; Audit'!$I$6:$I$505&lt;=$E489+30)*('2_Review &amp; Audit'!$R$6:$R$505&gt;0)*(ROW('2_Review &amp; Audit'!$R$6:$R$505)&gt;$K489),0),0)+5,""))</f>
        <v/>
      </c>
      <c r="U489" s="96" t="str" cm="1">
        <f t="array" ref="U489">IF($T489="","",INDEX('2_Review &amp; Audit'!$H:$H,$T489))</f>
        <v/>
      </c>
      <c r="V489" s="96" t="str">
        <f t="array" ref="V489">IF($T489="","",INDEX('2_Review &amp; Audit'!$I:$I,$T489))</f>
        <v/>
      </c>
      <c r="W489" s="96" t="str">
        <f t="array" ref="W489">IF($T489="","",MAX(0,INDEX('2_Review &amp; Audit'!$H:$H,$T489)-SUMIFS($X$7:X488,$T$7:T488,$T489)))</f>
        <v/>
      </c>
      <c r="X489" s="96" t="str">
        <f t="shared" si="62"/>
        <v/>
      </c>
      <c r="Y489" s="117" t="str">
        <f>IF($X489="","",$X489*$G489)</f>
        <v/>
      </c>
      <c r="Z489" s="117" t="str">
        <f>IF($T489="","",$H489-IF($P489="",0,$P489)-IF($Y489="",0,$Y489))</f>
        <v/>
      </c>
      <c r="AA489" s="117" t="str">
        <f t="shared" si="63"/>
        <v/>
      </c>
      <c r="AB489" s="96" t="str">
        <f t="shared" si="66"/>
        <v/>
      </c>
      <c r="AC489" s="96" t="str">
        <f>IF(OR($D489="",$AB489="",N($AB489)&lt;=0),"",IFERROR(MATCH(1,INDEX(('2_Review &amp; Audit'!$F$6:$F$505=$A489)*('2_Review &amp; Audit'!$I$6:$I$505&gt;=$E489-30)*('2_Review &amp; Audit'!$I$6:$I$505&lt;=$E489+30)*('2_Review &amp; Audit'!$R$6:$R$505&gt;0)*(ROW('2_Review &amp; Audit'!$R$6:$R$505)&gt;$T489),0),0)+5,""))</f>
        <v/>
      </c>
      <c r="AD489" s="96" t="str" cm="1">
        <f t="array" ref="AD489">IF($AC489="","",INDEX('2_Review &amp; Audit'!$H:$H,$AC489))</f>
        <v/>
      </c>
      <c r="AE489" s="96" t="str">
        <f>IF($AC489="","",INDEX('2_Review &amp; Audit'!$I:$I,$AC489))</f>
        <v/>
      </c>
      <c r="AF489" s="96" t="str">
        <f>IF($AC489="","",MAX(0,INDEX('2_Review &amp; Audit'!$H:$H,$AC489)-SUMIFS($AG$7:AG488,$AC$7:AC488,$AC489)))</f>
        <v/>
      </c>
      <c r="AG489" s="96" t="str">
        <f>IF(OR($D489="",$AB489="",$AF489=""),"",MIN($AB489,$AF489))</f>
        <v/>
      </c>
      <c r="AH489" s="117" t="str">
        <f>IF($AG489="","",$AG489*$G489)</f>
        <v/>
      </c>
      <c r="AI489" s="117" t="str">
        <f>IF($AC489="","",$H489-IF($P489="",0,$P489)-IF($Y489="",0,$Y489)-IF($AH489="",0,$AH489))</f>
        <v/>
      </c>
      <c r="AJ489" s="117" t="str">
        <f t="shared" si="64"/>
        <v/>
      </c>
      <c r="AK489" s="96" t="str">
        <f t="shared" si="67"/>
        <v/>
      </c>
      <c r="AL489" s="96" t="str" cm="1">
        <f t="array" ref="AL489">IF(OR($D489="",$AK489="",N($AK489)&lt;=0),"",IFERROR(MATCH(1,INDEX(('2_Review &amp; Audit'!$F$6:$F$505=$A489)*('2_Review &amp; Audit'!$I$6:$I$505&gt;=$E489-30)*('2_Review &amp; Audit'!$I$6:$I$505&lt;=$E489+30)*('2_Review &amp; Audit'!$R$6:$R$505&gt;0)*(ROW('2_Review &amp; Audit'!$R$6:$R$505)&gt;$AC489),0),0)+5,""))</f>
        <v/>
      </c>
      <c r="AM489" s="96" t="str">
        <f>IF($AL489="","",INDEX('2_Review &amp; Audit'!$H:$H,$AL489))</f>
        <v/>
      </c>
      <c r="AN489" s="108" t="str">
        <f>IF($AL489="","",INDEX('2_Review &amp; Audit'!$I:$I,$AL489))</f>
        <v/>
      </c>
      <c r="AO489" s="96" t="str">
        <f>IF($AL489="","",MAX(0,INDEX('2_Review &amp; Audit'!$H:$H,$AL489)-SUMIFS($AP$7:AP488,$AL$7:AL488,$AL489)))</f>
        <v/>
      </c>
      <c r="AP489" s="96" t="str">
        <f>IF(OR($D489="",$AK489="",$AO489=""),"",MIN($AK489,$AO489))</f>
        <v/>
      </c>
      <c r="AQ489" s="117" t="str">
        <f>IF($AP489="","",$AP489*$G489)</f>
        <v/>
      </c>
      <c r="AR489" s="117" t="str">
        <f>IF($AL489="","",$H489-IF($P489="",0,$P489)-IF($Y489="",0,$Y489)-IF($AH489="",0,$AH489)-IF($AQ489="",0,$AQ489))</f>
        <v/>
      </c>
      <c r="AS489" s="117" t="str">
        <f t="shared" si="68"/>
        <v/>
      </c>
      <c r="AT489" s="96" t="str">
        <f t="shared" si="69"/>
        <v/>
      </c>
      <c r="AU489" s="96"/>
    </row>
    <row r="490" spans="1:47" ht="12.75" customHeight="1" x14ac:dyDescent="0.2">
      <c r="A490" s="96" t="str">
        <f>IFERROR(INDEX('2_Review &amp; Audit'!$F$6:$F$505,MATCH(ROW()-5,'2_Review &amp; Audit'!$AC$6:$AC$505,0)),"")</f>
        <v/>
      </c>
      <c r="B490" s="96" t="str">
        <f>IF($A490="","",INDEX('2_Review &amp; Audit'!$C$6:$C$505,MATCH(ROW()-5,'2_Review &amp; Audit'!$AC$6:$AC$505,0)))</f>
        <v/>
      </c>
      <c r="C490" s="96" t="str">
        <f>IF($A490="","",INDEX('2_Review &amp; Audit'!$D$6:$D$505,MATCH(ROW()-5,'2_Review &amp; Audit'!$AC$6:$AC$505,0)))</f>
        <v/>
      </c>
      <c r="D490" s="114" t="str">
        <f>IF($A490="","",INDEX('2_Review &amp; Audit'!$H$6:$H$505,MATCH(ROW()-5,'2_Review &amp; Audit'!$AC$6:$AC$505,0)))</f>
        <v/>
      </c>
      <c r="E490" s="108" t="str">
        <f>IF($A490="","",INDEX('2_Review &amp; Audit'!$M$6:$M$505,MATCH(ROW()-5,'2_Review &amp; Audit'!$AC$6:$AC$505,0)))</f>
        <v/>
      </c>
      <c r="F490" s="109" t="str">
        <f>IF($A490="","",IF(INDEX('2_Review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90" s="142" t="str">
        <f>IF(OR($A490="",$F490=0),"",ABS(INDEX('2_Review &amp; Audit'!$Q$6:$Q$505,MATCH(ROW()-5,'2_Review &amp; Audit'!$AC$6:$AC$505,0))/$F490))</f>
        <v/>
      </c>
      <c r="H490" s="142" t="str">
        <f>IF($A490="","",ABS(INDEX('2_Review &amp; Audit'!$Q$6:$Q$505,MATCH(ROW()-5,'2_Review &amp; Audit'!$AC$6:$AC$505,0))))</f>
        <v/>
      </c>
      <c r="I490" s="96" t="str">
        <f>IF($A490="","",INDEX('2_Review &amp; Audit'!$Y$6:$Y$505,MATCH(ROW()-5,'2_Review &amp; Audit'!$AC$6:$AC$505,0)))</f>
        <v/>
      </c>
      <c r="J490" s="110" t="str">
        <f>IF($A490="","",IFERROR(MATCH(ROW()-5,'2_Review &amp; Audit'!$AC$6:$AC$505,0)+5,""))</f>
        <v/>
      </c>
      <c r="K490" s="96" t="str" cm="1">
        <f t="array" ref="K490">IF($A490="","",IF($AU490&lt;&gt;"",IFERROR(MATCH($AU490,'2_Review &amp; Audit'!$H$6:$H$505,0)+5,""),IFERROR(MATCH(1,INDEX(('2_Review &amp; Audit'!$F$6:$F$505=$A490)*('2_Review &amp; Audit'!$I$6:$I$505&gt;=$E490-30)*('2_Review &amp; Audit'!$I$6:$I$505&lt;=$E490+30)*('2_Review &amp; Audit'!$R$6:$R$505&gt;0),0),0)+5,"")))</f>
        <v/>
      </c>
      <c r="L490" s="110" t="str" cm="1">
        <f t="array" ref="L490">IF($K490="","",INDEX('2_Review &amp; Audit'!$H:$H,$K490))</f>
        <v/>
      </c>
      <c r="M490" s="111" t="str">
        <f>IF($K490="","",INDEX('2_Review &amp; Audit'!$I:$I,$K490))</f>
        <v/>
      </c>
      <c r="N490" s="109" t="str" cm="1">
        <f t="array" ref="N490">IF($K490="","",MAX(0,INDEX('2_Review &amp; Audit'!$R:$R,$K490)-SUMIFS($O$7:O489,$K$7:K489,$K490)))</f>
        <v/>
      </c>
      <c r="O490" s="109" t="str">
        <f>IF(OR($K490="",$N490="",$F490=""),"",MIN($F490,$N490))</f>
        <v/>
      </c>
      <c r="P490" s="112" t="str">
        <f>IF($O490="","",$O490*$G490)</f>
        <v/>
      </c>
      <c r="Q490" s="112" t="str">
        <f>IF($M490="","",$H490-IF($P490="",0,$P490)-IF($Y490="",0,$Y490)-IF($AH490="",0,$AH490)-IF($AQ490="",0,$AQ490))</f>
        <v/>
      </c>
      <c r="R490" s="112" t="str">
        <f t="shared" si="65"/>
        <v/>
      </c>
      <c r="S490" s="96" t="str">
        <f>IF($M490="","",MAX(0,N($F490)-N($O490)))</f>
        <v/>
      </c>
      <c r="T490" s="96" t="str" cm="1">
        <f t="array" ref="T490">IF(OR($D490="",$S490="",N($S490)&lt;=0),"",IFERROR(MATCH(1,INDEX(('2_Review &amp; Audit'!$F$6:$F$505=$A490)*('2_Review &amp; Audit'!$I$6:$I$505&gt;=$E490-30)*('2_Review &amp; Audit'!$I$6:$I$505&lt;=$E490+30)*('2_Review &amp; Audit'!$R$6:$R$505&gt;0)*(ROW('2_Review &amp; Audit'!$R$6:$R$505)&gt;$K490),0),0)+5,""))</f>
        <v/>
      </c>
      <c r="U490" s="96" t="str" cm="1">
        <f t="array" ref="U490">IF($T490="","",INDEX('2_Review &amp; Audit'!$H:$H,$T490))</f>
        <v/>
      </c>
      <c r="V490" s="96" t="str">
        <f t="array" ref="V490">IF($T490="","",INDEX('2_Review &amp; Audit'!$I:$I,$T490))</f>
        <v/>
      </c>
      <c r="W490" s="96" t="str">
        <f t="array" ref="W490">IF($T490="","",MAX(0,INDEX('2_Review &amp; Audit'!$H:$H,$T490)-SUMIFS($X$7:X489,$T$7:T489,$T490)))</f>
        <v/>
      </c>
      <c r="X490" s="96" t="str">
        <f t="shared" si="62"/>
        <v/>
      </c>
      <c r="Y490" s="117" t="str">
        <f>IF($X490="","",$X490*$G490)</f>
        <v/>
      </c>
      <c r="Z490" s="117" t="str">
        <f>IF($T490="","",$H490-IF($P490="",0,$P490)-IF($Y490="",0,$Y490))</f>
        <v/>
      </c>
      <c r="AA490" s="117" t="str">
        <f t="shared" si="63"/>
        <v/>
      </c>
      <c r="AB490" s="96" t="str">
        <f t="shared" si="66"/>
        <v/>
      </c>
      <c r="AC490" s="96" t="str">
        <f>IF(OR($D490="",$AB490="",N($AB490)&lt;=0),"",IFERROR(MATCH(1,INDEX(('2_Review &amp; Audit'!$F$6:$F$505=$A490)*('2_Review &amp; Audit'!$I$6:$I$505&gt;=$E490-30)*('2_Review &amp; Audit'!$I$6:$I$505&lt;=$E490+30)*('2_Review &amp; Audit'!$R$6:$R$505&gt;0)*(ROW('2_Review &amp; Audit'!$R$6:$R$505)&gt;$T490),0),0)+5,""))</f>
        <v/>
      </c>
      <c r="AD490" s="96" t="str" cm="1">
        <f t="array" ref="AD490">IF($AC490="","",INDEX('2_Review &amp; Audit'!$H:$H,$AC490))</f>
        <v/>
      </c>
      <c r="AE490" s="96" t="str">
        <f>IF($AC490="","",INDEX('2_Review &amp; Audit'!$I:$I,$AC490))</f>
        <v/>
      </c>
      <c r="AF490" s="96" t="str">
        <f>IF($AC490="","",MAX(0,INDEX('2_Review &amp; Audit'!$H:$H,$AC490)-SUMIFS($AG$7:AG489,$AC$7:AC489,$AC490)))</f>
        <v/>
      </c>
      <c r="AG490" s="96" t="str">
        <f>IF(OR($D490="",$AB490="",$AF490=""),"",MIN($AB490,$AF490))</f>
        <v/>
      </c>
      <c r="AH490" s="117" t="str">
        <f>IF($AG490="","",$AG490*$G490)</f>
        <v/>
      </c>
      <c r="AI490" s="117" t="str">
        <f>IF($AC490="","",$H490-IF($P490="",0,$P490)-IF($Y490="",0,$Y490)-IF($AH490="",0,$AH490))</f>
        <v/>
      </c>
      <c r="AJ490" s="117" t="str">
        <f t="shared" si="64"/>
        <v/>
      </c>
      <c r="AK490" s="96" t="str">
        <f t="shared" si="67"/>
        <v/>
      </c>
      <c r="AL490" s="96" t="str" cm="1">
        <f t="array" ref="AL490">IF(OR($D490="",$AK490="",N($AK490)&lt;=0),"",IFERROR(MATCH(1,INDEX(('2_Review &amp; Audit'!$F$6:$F$505=$A490)*('2_Review &amp; Audit'!$I$6:$I$505&gt;=$E490-30)*('2_Review &amp; Audit'!$I$6:$I$505&lt;=$E490+30)*('2_Review &amp; Audit'!$R$6:$R$505&gt;0)*(ROW('2_Review &amp; Audit'!$R$6:$R$505)&gt;$AC490),0),0)+5,""))</f>
        <v/>
      </c>
      <c r="AM490" s="96" t="str">
        <f>IF($AL490="","",INDEX('2_Review &amp; Audit'!$H:$H,$AL490))</f>
        <v/>
      </c>
      <c r="AN490" s="108" t="str">
        <f>IF($AL490="","",INDEX('2_Review &amp; Audit'!$I:$I,$AL490))</f>
        <v/>
      </c>
      <c r="AO490" s="96" t="str">
        <f>IF($AL490="","",MAX(0,INDEX('2_Review &amp; Audit'!$H:$H,$AL490)-SUMIFS($AP$7:AP489,$AL$7:AL489,$AL490)))</f>
        <v/>
      </c>
      <c r="AP490" s="96" t="str">
        <f>IF(OR($D490="",$AK490="",$AO490=""),"",MIN($AK490,$AO490))</f>
        <v/>
      </c>
      <c r="AQ490" s="117" t="str">
        <f>IF($AP490="","",$AP490*$G490)</f>
        <v/>
      </c>
      <c r="AR490" s="117" t="str">
        <f>IF($AL490="","",$H490-IF($P490="",0,$P490)-IF($Y490="",0,$Y490)-IF($AH490="",0,$AH490)-IF($AQ490="",0,$AQ490))</f>
        <v/>
      </c>
      <c r="AS490" s="117" t="str">
        <f t="shared" si="68"/>
        <v/>
      </c>
      <c r="AT490" s="96" t="str">
        <f t="shared" si="69"/>
        <v/>
      </c>
      <c r="AU490" s="96"/>
    </row>
    <row r="491" spans="1:47" ht="12.75" customHeight="1" x14ac:dyDescent="0.2">
      <c r="A491" s="96" t="str">
        <f>IFERROR(INDEX('2_Review &amp; Audit'!$F$6:$F$505,MATCH(ROW()-5,'2_Review &amp; Audit'!$AC$6:$AC$505,0)),"")</f>
        <v/>
      </c>
      <c r="B491" s="96" t="str">
        <f>IF($A491="","",INDEX('2_Review &amp; Audit'!$C$6:$C$505,MATCH(ROW()-5,'2_Review &amp; Audit'!$AC$6:$AC$505,0)))</f>
        <v/>
      </c>
      <c r="C491" s="96" t="str">
        <f>IF($A491="","",INDEX('2_Review &amp; Audit'!$D$6:$D$505,MATCH(ROW()-5,'2_Review &amp; Audit'!$AC$6:$AC$505,0)))</f>
        <v/>
      </c>
      <c r="D491" s="114" t="str">
        <f>IF($A491="","",INDEX('2_Review &amp; Audit'!$H$6:$H$505,MATCH(ROW()-5,'2_Review &amp; Audit'!$AC$6:$AC$505,0)))</f>
        <v/>
      </c>
      <c r="E491" s="108" t="str">
        <f>IF($A491="","",INDEX('2_Review &amp; Audit'!$M$6:$M$505,MATCH(ROW()-5,'2_Review &amp; Audit'!$AC$6:$AC$505,0)))</f>
        <v/>
      </c>
      <c r="F491" s="109" t="str">
        <f>IF($A491="","",IF(INDEX('2_Review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91" s="142" t="str">
        <f>IF(OR($A491="",$F491=0),"",ABS(INDEX('2_Review &amp; Audit'!$Q$6:$Q$505,MATCH(ROW()-5,'2_Review &amp; Audit'!$AC$6:$AC$505,0))/$F491))</f>
        <v/>
      </c>
      <c r="H491" s="142" t="str">
        <f>IF($A491="","",ABS(INDEX('2_Review &amp; Audit'!$Q$6:$Q$505,MATCH(ROW()-5,'2_Review &amp; Audit'!$AC$6:$AC$505,0))))</f>
        <v/>
      </c>
      <c r="I491" s="96" t="str">
        <f>IF($A491="","",INDEX('2_Review &amp; Audit'!$Y$6:$Y$505,MATCH(ROW()-5,'2_Review &amp; Audit'!$AC$6:$AC$505,0)))</f>
        <v/>
      </c>
      <c r="J491" s="110" t="str">
        <f>IF($A491="","",IFERROR(MATCH(ROW()-5,'2_Review &amp; Audit'!$AC$6:$AC$505,0)+5,""))</f>
        <v/>
      </c>
      <c r="K491" s="96" t="str" cm="1">
        <f t="array" ref="K491">IF($A491="","",IF($AU491&lt;&gt;"",IFERROR(MATCH($AU491,'2_Review &amp; Audit'!$H$6:$H$505,0)+5,""),IFERROR(MATCH(1,INDEX(('2_Review &amp; Audit'!$F$6:$F$505=$A491)*('2_Review &amp; Audit'!$I$6:$I$505&gt;=$E491-30)*('2_Review &amp; Audit'!$I$6:$I$505&lt;=$E491+30)*('2_Review &amp; Audit'!$R$6:$R$505&gt;0),0),0)+5,"")))</f>
        <v/>
      </c>
      <c r="L491" s="110" t="str" cm="1">
        <f t="array" ref="L491">IF($K491="","",INDEX('2_Review &amp; Audit'!$H:$H,$K491))</f>
        <v/>
      </c>
      <c r="M491" s="111" t="str">
        <f>IF($K491="","",INDEX('2_Review &amp; Audit'!$I:$I,$K491))</f>
        <v/>
      </c>
      <c r="N491" s="109" t="str" cm="1">
        <f t="array" ref="N491">IF($K491="","",MAX(0,INDEX('2_Review &amp; Audit'!$R:$R,$K491)-SUMIFS($O$7:O490,$K$7:K490,$K491)))</f>
        <v/>
      </c>
      <c r="O491" s="109" t="str">
        <f>IF(OR($K491="",$N491="",$F491=""),"",MIN($F491,$N491))</f>
        <v/>
      </c>
      <c r="P491" s="112" t="str">
        <f>IF($O491="","",$O491*$G491)</f>
        <v/>
      </c>
      <c r="Q491" s="112" t="str">
        <f>IF($M491="","",$H491-IF($P491="",0,$P491)-IF($Y491="",0,$Y491)-IF($AH491="",0,$AH491)-IF($AQ491="",0,$AQ491))</f>
        <v/>
      </c>
      <c r="R491" s="112" t="str">
        <f t="shared" si="65"/>
        <v/>
      </c>
      <c r="S491" s="96" t="str">
        <f>IF($M491="","",MAX(0,N($F491)-N($O491)))</f>
        <v/>
      </c>
      <c r="T491" s="96" t="str" cm="1">
        <f t="array" ref="T491">IF(OR($D491="",$S491="",N($S491)&lt;=0),"",IFERROR(MATCH(1,INDEX(('2_Review &amp; Audit'!$F$6:$F$505=$A491)*('2_Review &amp; Audit'!$I$6:$I$505&gt;=$E491-30)*('2_Review &amp; Audit'!$I$6:$I$505&lt;=$E491+30)*('2_Review &amp; Audit'!$R$6:$R$505&gt;0)*(ROW('2_Review &amp; Audit'!$R$6:$R$505)&gt;$K491),0),0)+5,""))</f>
        <v/>
      </c>
      <c r="U491" s="96" t="str" cm="1">
        <f t="array" ref="U491">IF($T491="","",INDEX('2_Review &amp; Audit'!$H:$H,$T491))</f>
        <v/>
      </c>
      <c r="V491" s="96" t="str">
        <f t="array" ref="V491">IF($T491="","",INDEX('2_Review &amp; Audit'!$I:$I,$T491))</f>
        <v/>
      </c>
      <c r="W491" s="96" t="str">
        <f t="array" ref="W491">IF($T491="","",MAX(0,INDEX('2_Review &amp; Audit'!$H:$H,$T491)-SUMIFS($X$7:X490,$T$7:T490,$T491)))</f>
        <v/>
      </c>
      <c r="X491" s="96" t="str">
        <f t="shared" si="62"/>
        <v/>
      </c>
      <c r="Y491" s="117" t="str">
        <f>IF($X491="","",$X491*$G491)</f>
        <v/>
      </c>
      <c r="Z491" s="117" t="str">
        <f>IF($T491="","",$H491-IF($P491="",0,$P491)-IF($Y491="",0,$Y491))</f>
        <v/>
      </c>
      <c r="AA491" s="117" t="str">
        <f t="shared" si="63"/>
        <v/>
      </c>
      <c r="AB491" s="96" t="str">
        <f t="shared" si="66"/>
        <v/>
      </c>
      <c r="AC491" s="96" t="str">
        <f>IF(OR($D491="",$AB491="",N($AB491)&lt;=0),"",IFERROR(MATCH(1,INDEX(('2_Review &amp; Audit'!$F$6:$F$505=$A491)*('2_Review &amp; Audit'!$I$6:$I$505&gt;=$E491-30)*('2_Review &amp; Audit'!$I$6:$I$505&lt;=$E491+30)*('2_Review &amp; Audit'!$R$6:$R$505&gt;0)*(ROW('2_Review &amp; Audit'!$R$6:$R$505)&gt;$T491),0),0)+5,""))</f>
        <v/>
      </c>
      <c r="AD491" s="96" t="str" cm="1">
        <f t="array" ref="AD491">IF($AC491="","",INDEX('2_Review &amp; Audit'!$H:$H,$AC491))</f>
        <v/>
      </c>
      <c r="AE491" s="96" t="str">
        <f>IF($AC491="","",INDEX('2_Review &amp; Audit'!$I:$I,$AC491))</f>
        <v/>
      </c>
      <c r="AF491" s="96" t="str">
        <f>IF($AC491="","",MAX(0,INDEX('2_Review &amp; Audit'!$H:$H,$AC491)-SUMIFS($AG$7:AG490,$AC$7:AC490,$AC491)))</f>
        <v/>
      </c>
      <c r="AG491" s="96" t="str">
        <f>IF(OR($D491="",$AB491="",$AF491=""),"",MIN($AB491,$AF491))</f>
        <v/>
      </c>
      <c r="AH491" s="117" t="str">
        <f>IF($AG491="","",$AG491*$G491)</f>
        <v/>
      </c>
      <c r="AI491" s="117" t="str">
        <f>IF($AC491="","",$H491-IF($P491="",0,$P491)-IF($Y491="",0,$Y491)-IF($AH491="",0,$AH491))</f>
        <v/>
      </c>
      <c r="AJ491" s="117" t="str">
        <f t="shared" si="64"/>
        <v/>
      </c>
      <c r="AK491" s="96" t="str">
        <f t="shared" si="67"/>
        <v/>
      </c>
      <c r="AL491" s="96" t="str" cm="1">
        <f t="array" ref="AL491">IF(OR($D491="",$AK491="",N($AK491)&lt;=0),"",IFERROR(MATCH(1,INDEX(('2_Review &amp; Audit'!$F$6:$F$505=$A491)*('2_Review &amp; Audit'!$I$6:$I$505&gt;=$E491-30)*('2_Review &amp; Audit'!$I$6:$I$505&lt;=$E491+30)*('2_Review &amp; Audit'!$R$6:$R$505&gt;0)*(ROW('2_Review &amp; Audit'!$R$6:$R$505)&gt;$AC491),0),0)+5,""))</f>
        <v/>
      </c>
      <c r="AM491" s="96" t="str">
        <f>IF($AL491="","",INDEX('2_Review &amp; Audit'!$H:$H,$AL491))</f>
        <v/>
      </c>
      <c r="AN491" s="108" t="str">
        <f>IF($AL491="","",INDEX('2_Review &amp; Audit'!$I:$I,$AL491))</f>
        <v/>
      </c>
      <c r="AO491" s="96" t="str">
        <f>IF($AL491="","",MAX(0,INDEX('2_Review &amp; Audit'!$H:$H,$AL491)-SUMIFS($AP$7:AP490,$AL$7:AL490,$AL491)))</f>
        <v/>
      </c>
      <c r="AP491" s="96" t="str">
        <f>IF(OR($D491="",$AK491="",$AO491=""),"",MIN($AK491,$AO491))</f>
        <v/>
      </c>
      <c r="AQ491" s="117" t="str">
        <f>IF($AP491="","",$AP491*$G491)</f>
        <v/>
      </c>
      <c r="AR491" s="117" t="str">
        <f>IF($AL491="","",$H491-IF($P491="",0,$P491)-IF($Y491="",0,$Y491)-IF($AH491="",0,$AH491)-IF($AQ491="",0,$AQ491))</f>
        <v/>
      </c>
      <c r="AS491" s="117" t="str">
        <f t="shared" si="68"/>
        <v/>
      </c>
      <c r="AT491" s="96" t="str">
        <f t="shared" si="69"/>
        <v/>
      </c>
      <c r="AU491" s="96"/>
    </row>
    <row r="492" spans="1:47" ht="12.75" customHeight="1" x14ac:dyDescent="0.2">
      <c r="A492" s="96" t="str">
        <f>IFERROR(INDEX('2_Review &amp; Audit'!$F$6:$F$505,MATCH(ROW()-5,'2_Review &amp; Audit'!$AC$6:$AC$505,0)),"")</f>
        <v/>
      </c>
      <c r="B492" s="96" t="str">
        <f>IF($A492="","",INDEX('2_Review &amp; Audit'!$C$6:$C$505,MATCH(ROW()-5,'2_Review &amp; Audit'!$AC$6:$AC$505,0)))</f>
        <v/>
      </c>
      <c r="C492" s="96" t="str">
        <f>IF($A492="","",INDEX('2_Review &amp; Audit'!$D$6:$D$505,MATCH(ROW()-5,'2_Review &amp; Audit'!$AC$6:$AC$505,0)))</f>
        <v/>
      </c>
      <c r="D492" s="114" t="str">
        <f>IF($A492="","",INDEX('2_Review &amp; Audit'!$H$6:$H$505,MATCH(ROW()-5,'2_Review &amp; Audit'!$AC$6:$AC$505,0)))</f>
        <v/>
      </c>
      <c r="E492" s="108" t="str">
        <f>IF($A492="","",INDEX('2_Review &amp; Audit'!$M$6:$M$505,MATCH(ROW()-5,'2_Review &amp; Audit'!$AC$6:$AC$505,0)))</f>
        <v/>
      </c>
      <c r="F492" s="109" t="str">
        <f>IF($A492="","",IF(INDEX('2_Review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92" s="142" t="str">
        <f>IF(OR($A492="",$F492=0),"",ABS(INDEX('2_Review &amp; Audit'!$Q$6:$Q$505,MATCH(ROW()-5,'2_Review &amp; Audit'!$AC$6:$AC$505,0))/$F492))</f>
        <v/>
      </c>
      <c r="H492" s="142" t="str">
        <f>IF($A492="","",ABS(INDEX('2_Review &amp; Audit'!$Q$6:$Q$505,MATCH(ROW()-5,'2_Review &amp; Audit'!$AC$6:$AC$505,0))))</f>
        <v/>
      </c>
      <c r="I492" s="96" t="str">
        <f>IF($A492="","",INDEX('2_Review &amp; Audit'!$Y$6:$Y$505,MATCH(ROW()-5,'2_Review &amp; Audit'!$AC$6:$AC$505,0)))</f>
        <v/>
      </c>
      <c r="J492" s="110" t="str">
        <f>IF($A492="","",IFERROR(MATCH(ROW()-5,'2_Review &amp; Audit'!$AC$6:$AC$505,0)+5,""))</f>
        <v/>
      </c>
      <c r="K492" s="96" t="str" cm="1">
        <f t="array" ref="K492">IF($A492="","",IF($AU492&lt;&gt;"",IFERROR(MATCH($AU492,'2_Review &amp; Audit'!$H$6:$H$505,0)+5,""),IFERROR(MATCH(1,INDEX(('2_Review &amp; Audit'!$F$6:$F$505=$A492)*('2_Review &amp; Audit'!$I$6:$I$505&gt;=$E492-30)*('2_Review &amp; Audit'!$I$6:$I$505&lt;=$E492+30)*('2_Review &amp; Audit'!$R$6:$R$505&gt;0),0),0)+5,"")))</f>
        <v/>
      </c>
      <c r="L492" s="110" t="str" cm="1">
        <f t="array" ref="L492">IF($K492="","",INDEX('2_Review &amp; Audit'!$H:$H,$K492))</f>
        <v/>
      </c>
      <c r="M492" s="111" t="str">
        <f>IF($K492="","",INDEX('2_Review &amp; Audit'!$I:$I,$K492))</f>
        <v/>
      </c>
      <c r="N492" s="109" t="str" cm="1">
        <f t="array" ref="N492">IF($K492="","",MAX(0,INDEX('2_Review &amp; Audit'!$R:$R,$K492)-SUMIFS($O$7:O491,$K$7:K491,$K492)))</f>
        <v/>
      </c>
      <c r="O492" s="109" t="str">
        <f>IF(OR($K492="",$N492="",$F492=""),"",MIN($F492,$N492))</f>
        <v/>
      </c>
      <c r="P492" s="112" t="str">
        <f>IF($O492="","",$O492*$G492)</f>
        <v/>
      </c>
      <c r="Q492" s="112" t="str">
        <f>IF($M492="","",$H492-IF($P492="",0,$P492)-IF($Y492="",0,$Y492)-IF($AH492="",0,$AH492)-IF($AQ492="",0,$AQ492))</f>
        <v/>
      </c>
      <c r="R492" s="112" t="str">
        <f t="shared" si="65"/>
        <v/>
      </c>
      <c r="S492" s="96" t="str">
        <f>IF($M492="","",MAX(0,N($F492)-N($O492)))</f>
        <v/>
      </c>
      <c r="T492" s="96" t="str" cm="1">
        <f t="array" ref="T492">IF(OR($D492="",$S492="",N($S492)&lt;=0),"",IFERROR(MATCH(1,INDEX(('2_Review &amp; Audit'!$F$6:$F$505=$A492)*('2_Review &amp; Audit'!$I$6:$I$505&gt;=$E492-30)*('2_Review &amp; Audit'!$I$6:$I$505&lt;=$E492+30)*('2_Review &amp; Audit'!$R$6:$R$505&gt;0)*(ROW('2_Review &amp; Audit'!$R$6:$R$505)&gt;$K492),0),0)+5,""))</f>
        <v/>
      </c>
      <c r="U492" s="96" t="str" cm="1">
        <f t="array" ref="U492">IF($T492="","",INDEX('2_Review &amp; Audit'!$H:$H,$T492))</f>
        <v/>
      </c>
      <c r="V492" s="96" t="str">
        <f t="array" ref="V492">IF($T492="","",INDEX('2_Review &amp; Audit'!$I:$I,$T492))</f>
        <v/>
      </c>
      <c r="W492" s="96" t="str">
        <f t="array" ref="W492">IF($T492="","",MAX(0,INDEX('2_Review &amp; Audit'!$H:$H,$T492)-SUMIFS($X$7:X491,$T$7:T491,$T492)))</f>
        <v/>
      </c>
      <c r="X492" s="96" t="str">
        <f t="shared" si="62"/>
        <v/>
      </c>
      <c r="Y492" s="117" t="str">
        <f>IF($X492="","",$X492*$G492)</f>
        <v/>
      </c>
      <c r="Z492" s="117" t="str">
        <f>IF($T492="","",$H492-IF($P492="",0,$P492)-IF($Y492="",0,$Y492))</f>
        <v/>
      </c>
      <c r="AA492" s="117" t="str">
        <f t="shared" si="63"/>
        <v/>
      </c>
      <c r="AB492" s="96" t="str">
        <f t="shared" si="66"/>
        <v/>
      </c>
      <c r="AC492" s="96" t="str">
        <f>IF(OR($D492="",$AB492="",N($AB492)&lt;=0),"",IFERROR(MATCH(1,INDEX(('2_Review &amp; Audit'!$F$6:$F$505=$A492)*('2_Review &amp; Audit'!$I$6:$I$505&gt;=$E492-30)*('2_Review &amp; Audit'!$I$6:$I$505&lt;=$E492+30)*('2_Review &amp; Audit'!$R$6:$R$505&gt;0)*(ROW('2_Review &amp; Audit'!$R$6:$R$505)&gt;$T492),0),0)+5,""))</f>
        <v/>
      </c>
      <c r="AD492" s="96" t="str" cm="1">
        <f t="array" ref="AD492">IF($AC492="","",INDEX('2_Review &amp; Audit'!$H:$H,$AC492))</f>
        <v/>
      </c>
      <c r="AE492" s="96" t="str">
        <f>IF($AC492="","",INDEX('2_Review &amp; Audit'!$I:$I,$AC492))</f>
        <v/>
      </c>
      <c r="AF492" s="96" t="str">
        <f>IF($AC492="","",MAX(0,INDEX('2_Review &amp; Audit'!$H:$H,$AC492)-SUMIFS($AG$7:AG491,$AC$7:AC491,$AC492)))</f>
        <v/>
      </c>
      <c r="AG492" s="96" t="str">
        <f>IF(OR($D492="",$AB492="",$AF492=""),"",MIN($AB492,$AF492))</f>
        <v/>
      </c>
      <c r="AH492" s="117" t="str">
        <f>IF($AG492="","",$AG492*$G492)</f>
        <v/>
      </c>
      <c r="AI492" s="117" t="str">
        <f>IF($AC492="","",$H492-IF($P492="",0,$P492)-IF($Y492="",0,$Y492)-IF($AH492="",0,$AH492))</f>
        <v/>
      </c>
      <c r="AJ492" s="117" t="str">
        <f t="shared" si="64"/>
        <v/>
      </c>
      <c r="AK492" s="96" t="str">
        <f t="shared" si="67"/>
        <v/>
      </c>
      <c r="AL492" s="96" t="str" cm="1">
        <f t="array" ref="AL492">IF(OR($D492="",$AK492="",N($AK492)&lt;=0),"",IFERROR(MATCH(1,INDEX(('2_Review &amp; Audit'!$F$6:$F$505=$A492)*('2_Review &amp; Audit'!$I$6:$I$505&gt;=$E492-30)*('2_Review &amp; Audit'!$I$6:$I$505&lt;=$E492+30)*('2_Review &amp; Audit'!$R$6:$R$505&gt;0)*(ROW('2_Review &amp; Audit'!$R$6:$R$505)&gt;$AC492),0),0)+5,""))</f>
        <v/>
      </c>
      <c r="AM492" s="96" t="str">
        <f>IF($AL492="","",INDEX('2_Review &amp; Audit'!$H:$H,$AL492))</f>
        <v/>
      </c>
      <c r="AN492" s="108" t="str">
        <f>IF($AL492="","",INDEX('2_Review &amp; Audit'!$I:$I,$AL492))</f>
        <v/>
      </c>
      <c r="AO492" s="96" t="str">
        <f>IF($AL492="","",MAX(0,INDEX('2_Review &amp; Audit'!$H:$H,$AL492)-SUMIFS($AP$7:AP491,$AL$7:AL491,$AL492)))</f>
        <v/>
      </c>
      <c r="AP492" s="96" t="str">
        <f>IF(OR($D492="",$AK492="",$AO492=""),"",MIN($AK492,$AO492))</f>
        <v/>
      </c>
      <c r="AQ492" s="117" t="str">
        <f>IF($AP492="","",$AP492*$G492)</f>
        <v/>
      </c>
      <c r="AR492" s="117" t="str">
        <f>IF($AL492="","",$H492-IF($P492="",0,$P492)-IF($Y492="",0,$Y492)-IF($AH492="",0,$AH492)-IF($AQ492="",0,$AQ492))</f>
        <v/>
      </c>
      <c r="AS492" s="117" t="str">
        <f t="shared" si="68"/>
        <v/>
      </c>
      <c r="AT492" s="96" t="str">
        <f t="shared" si="69"/>
        <v/>
      </c>
      <c r="AU492" s="96"/>
    </row>
    <row r="493" spans="1:47" ht="12.75" customHeight="1" x14ac:dyDescent="0.2">
      <c r="A493" s="96" t="str">
        <f>IFERROR(INDEX('2_Review &amp; Audit'!$F$6:$F$505,MATCH(ROW()-5,'2_Review &amp; Audit'!$AC$6:$AC$505,0)),"")</f>
        <v/>
      </c>
      <c r="B493" s="96" t="str">
        <f>IF($A493="","",INDEX('2_Review &amp; Audit'!$C$6:$C$505,MATCH(ROW()-5,'2_Review &amp; Audit'!$AC$6:$AC$505,0)))</f>
        <v/>
      </c>
      <c r="C493" s="96" t="str">
        <f>IF($A493="","",INDEX('2_Review &amp; Audit'!$D$6:$D$505,MATCH(ROW()-5,'2_Review &amp; Audit'!$AC$6:$AC$505,0)))</f>
        <v/>
      </c>
      <c r="D493" s="114" t="str">
        <f>IF($A493="","",INDEX('2_Review &amp; Audit'!$H$6:$H$505,MATCH(ROW()-5,'2_Review &amp; Audit'!$AC$6:$AC$505,0)))</f>
        <v/>
      </c>
      <c r="E493" s="108" t="str">
        <f>IF($A493="","",INDEX('2_Review &amp; Audit'!$M$6:$M$505,MATCH(ROW()-5,'2_Review &amp; Audit'!$AC$6:$AC$505,0)))</f>
        <v/>
      </c>
      <c r="F493" s="109" t="str">
        <f>IF($A493="","",IF(INDEX('2_Review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93" s="142" t="str">
        <f>IF(OR($A493="",$F493=0),"",ABS(INDEX('2_Review &amp; Audit'!$Q$6:$Q$505,MATCH(ROW()-5,'2_Review &amp; Audit'!$AC$6:$AC$505,0))/$F493))</f>
        <v/>
      </c>
      <c r="H493" s="142" t="str">
        <f>IF($A493="","",ABS(INDEX('2_Review &amp; Audit'!$Q$6:$Q$505,MATCH(ROW()-5,'2_Review &amp; Audit'!$AC$6:$AC$505,0))))</f>
        <v/>
      </c>
      <c r="I493" s="96" t="str">
        <f>IF($A493="","",INDEX('2_Review &amp; Audit'!$Y$6:$Y$505,MATCH(ROW()-5,'2_Review &amp; Audit'!$AC$6:$AC$505,0)))</f>
        <v/>
      </c>
      <c r="J493" s="110" t="str">
        <f>IF($A493="","",IFERROR(MATCH(ROW()-5,'2_Review &amp; Audit'!$AC$6:$AC$505,0)+5,""))</f>
        <v/>
      </c>
      <c r="K493" s="96" t="str" cm="1">
        <f t="array" ref="K493">IF($A493="","",IF($AU493&lt;&gt;"",IFERROR(MATCH($AU493,'2_Review &amp; Audit'!$H$6:$H$505,0)+5,""),IFERROR(MATCH(1,INDEX(('2_Review &amp; Audit'!$F$6:$F$505=$A493)*('2_Review &amp; Audit'!$I$6:$I$505&gt;=$E493-30)*('2_Review &amp; Audit'!$I$6:$I$505&lt;=$E493+30)*('2_Review &amp; Audit'!$R$6:$R$505&gt;0),0),0)+5,"")))</f>
        <v/>
      </c>
      <c r="L493" s="110" t="str" cm="1">
        <f t="array" ref="L493">IF($K493="","",INDEX('2_Review &amp; Audit'!$H:$H,$K493))</f>
        <v/>
      </c>
      <c r="M493" s="111" t="str">
        <f>IF($K493="","",INDEX('2_Review &amp; Audit'!$I:$I,$K493))</f>
        <v/>
      </c>
      <c r="N493" s="109" t="str" cm="1">
        <f t="array" ref="N493">IF($K493="","",MAX(0,INDEX('2_Review &amp; Audit'!$R:$R,$K493)-SUMIFS($O$7:O492,$K$7:K492,$K493)))</f>
        <v/>
      </c>
      <c r="O493" s="109" t="str">
        <f>IF(OR($K493="",$N493="",$F493=""),"",MIN($F493,$N493))</f>
        <v/>
      </c>
      <c r="P493" s="112" t="str">
        <f>IF($O493="","",$O493*$G493)</f>
        <v/>
      </c>
      <c r="Q493" s="112" t="str">
        <f>IF($M493="","",$H493-IF($P493="",0,$P493)-IF($Y493="",0,$Y493)-IF($AH493="",0,$AH493)-IF($AQ493="",0,$AQ493))</f>
        <v/>
      </c>
      <c r="R493" s="112" t="str">
        <f t="shared" si="65"/>
        <v/>
      </c>
      <c r="S493" s="96" t="str">
        <f>IF($M493="","",MAX(0,N($F493)-N($O493)))</f>
        <v/>
      </c>
      <c r="T493" s="96" t="str" cm="1">
        <f t="array" ref="T493">IF(OR($D493="",$S493="",N($S493)&lt;=0),"",IFERROR(MATCH(1,INDEX(('2_Review &amp; Audit'!$F$6:$F$505=$A493)*('2_Review &amp; Audit'!$I$6:$I$505&gt;=$E493-30)*('2_Review &amp; Audit'!$I$6:$I$505&lt;=$E493+30)*('2_Review &amp; Audit'!$R$6:$R$505&gt;0)*(ROW('2_Review &amp; Audit'!$R$6:$R$505)&gt;$K493),0),0)+5,""))</f>
        <v/>
      </c>
      <c r="U493" s="96" t="str" cm="1">
        <f t="array" ref="U493">IF($T493="","",INDEX('2_Review &amp; Audit'!$H:$H,$T493))</f>
        <v/>
      </c>
      <c r="V493" s="96" t="str">
        <f t="array" ref="V493">IF($T493="","",INDEX('2_Review &amp; Audit'!$I:$I,$T493))</f>
        <v/>
      </c>
      <c r="W493" s="96" t="str">
        <f t="array" ref="W493">IF($T493="","",MAX(0,INDEX('2_Review &amp; Audit'!$H:$H,$T493)-SUMIFS($X$7:X492,$T$7:T492,$T493)))</f>
        <v/>
      </c>
      <c r="X493" s="96" t="str">
        <f t="shared" si="62"/>
        <v/>
      </c>
      <c r="Y493" s="117" t="str">
        <f>IF($X493="","",$X493*$G493)</f>
        <v/>
      </c>
      <c r="Z493" s="117" t="str">
        <f>IF($T493="","",$H493-IF($P493="",0,$P493)-IF($Y493="",0,$Y493))</f>
        <v/>
      </c>
      <c r="AA493" s="117" t="str">
        <f t="shared" si="63"/>
        <v/>
      </c>
      <c r="AB493" s="96" t="str">
        <f t="shared" si="66"/>
        <v/>
      </c>
      <c r="AC493" s="96" t="str">
        <f>IF(OR($D493="",$AB493="",N($AB493)&lt;=0),"",IFERROR(MATCH(1,INDEX(('2_Review &amp; Audit'!$F$6:$F$505=$A493)*('2_Review &amp; Audit'!$I$6:$I$505&gt;=$E493-30)*('2_Review &amp; Audit'!$I$6:$I$505&lt;=$E493+30)*('2_Review &amp; Audit'!$R$6:$R$505&gt;0)*(ROW('2_Review &amp; Audit'!$R$6:$R$505)&gt;$T493),0),0)+5,""))</f>
        <v/>
      </c>
      <c r="AD493" s="96" t="str" cm="1">
        <f t="array" ref="AD493">IF($AC493="","",INDEX('2_Review &amp; Audit'!$H:$H,$AC493))</f>
        <v/>
      </c>
      <c r="AE493" s="96" t="str">
        <f>IF($AC493="","",INDEX('2_Review &amp; Audit'!$I:$I,$AC493))</f>
        <v/>
      </c>
      <c r="AF493" s="96" t="str">
        <f>IF($AC493="","",MAX(0,INDEX('2_Review &amp; Audit'!$H:$H,$AC493)-SUMIFS($AG$7:AG492,$AC$7:AC492,$AC493)))</f>
        <v/>
      </c>
      <c r="AG493" s="96" t="str">
        <f>IF(OR($D493="",$AB493="",$AF493=""),"",MIN($AB493,$AF493))</f>
        <v/>
      </c>
      <c r="AH493" s="117" t="str">
        <f>IF($AG493="","",$AG493*$G493)</f>
        <v/>
      </c>
      <c r="AI493" s="117" t="str">
        <f>IF($AC493="","",$H493-IF($P493="",0,$P493)-IF($Y493="",0,$Y493)-IF($AH493="",0,$AH493))</f>
        <v/>
      </c>
      <c r="AJ493" s="117" t="str">
        <f t="shared" si="64"/>
        <v/>
      </c>
      <c r="AK493" s="96" t="str">
        <f t="shared" si="67"/>
        <v/>
      </c>
      <c r="AL493" s="96" t="str" cm="1">
        <f t="array" ref="AL493">IF(OR($D493="",$AK493="",N($AK493)&lt;=0),"",IFERROR(MATCH(1,INDEX(('2_Review &amp; Audit'!$F$6:$F$505=$A493)*('2_Review &amp; Audit'!$I$6:$I$505&gt;=$E493-30)*('2_Review &amp; Audit'!$I$6:$I$505&lt;=$E493+30)*('2_Review &amp; Audit'!$R$6:$R$505&gt;0)*(ROW('2_Review &amp; Audit'!$R$6:$R$505)&gt;$AC493),0),0)+5,""))</f>
        <v/>
      </c>
      <c r="AM493" s="96" t="str">
        <f>IF($AL493="","",INDEX('2_Review &amp; Audit'!$H:$H,$AL493))</f>
        <v/>
      </c>
      <c r="AN493" s="108" t="str">
        <f>IF($AL493="","",INDEX('2_Review &amp; Audit'!$I:$I,$AL493))</f>
        <v/>
      </c>
      <c r="AO493" s="96" t="str">
        <f>IF($AL493="","",MAX(0,INDEX('2_Review &amp; Audit'!$H:$H,$AL493)-SUMIFS($AP$7:AP492,$AL$7:AL492,$AL493)))</f>
        <v/>
      </c>
      <c r="AP493" s="96" t="str">
        <f>IF(OR($D493="",$AK493="",$AO493=""),"",MIN($AK493,$AO493))</f>
        <v/>
      </c>
      <c r="AQ493" s="117" t="str">
        <f>IF($AP493="","",$AP493*$G493)</f>
        <v/>
      </c>
      <c r="AR493" s="117" t="str">
        <f>IF($AL493="","",$H493-IF($P493="",0,$P493)-IF($Y493="",0,$Y493)-IF($AH493="",0,$AH493)-IF($AQ493="",0,$AQ493))</f>
        <v/>
      </c>
      <c r="AS493" s="117" t="str">
        <f t="shared" si="68"/>
        <v/>
      </c>
      <c r="AT493" s="96" t="str">
        <f t="shared" si="69"/>
        <v/>
      </c>
      <c r="AU493" s="96"/>
    </row>
    <row r="494" spans="1:47" ht="12.75" customHeight="1" x14ac:dyDescent="0.2">
      <c r="A494" s="96" t="str">
        <f>IFERROR(INDEX('2_Review &amp; Audit'!$F$6:$F$505,MATCH(ROW()-5,'2_Review &amp; Audit'!$AC$6:$AC$505,0)),"")</f>
        <v/>
      </c>
      <c r="B494" s="96" t="str">
        <f>IF($A494="","",INDEX('2_Review &amp; Audit'!$C$6:$C$505,MATCH(ROW()-5,'2_Review &amp; Audit'!$AC$6:$AC$505,0)))</f>
        <v/>
      </c>
      <c r="C494" s="96" t="str">
        <f>IF($A494="","",INDEX('2_Review &amp; Audit'!$D$6:$D$505,MATCH(ROW()-5,'2_Review &amp; Audit'!$AC$6:$AC$505,0)))</f>
        <v/>
      </c>
      <c r="D494" s="114" t="str">
        <f>IF($A494="","",INDEX('2_Review &amp; Audit'!$H$6:$H$505,MATCH(ROW()-5,'2_Review &amp; Audit'!$AC$6:$AC$505,0)))</f>
        <v/>
      </c>
      <c r="E494" s="108" t="str">
        <f>IF($A494="","",INDEX('2_Review &amp; Audit'!$M$6:$M$505,MATCH(ROW()-5,'2_Review &amp; Audit'!$AC$6:$AC$505,0)))</f>
        <v/>
      </c>
      <c r="F494" s="109" t="str">
        <f>IF($A494="","",IF(INDEX('2_Review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94" s="142" t="str">
        <f>IF(OR($A494="",$F494=0),"",ABS(INDEX('2_Review &amp; Audit'!$Q$6:$Q$505,MATCH(ROW()-5,'2_Review &amp; Audit'!$AC$6:$AC$505,0))/$F494))</f>
        <v/>
      </c>
      <c r="H494" s="142" t="str">
        <f>IF($A494="","",ABS(INDEX('2_Review &amp; Audit'!$Q$6:$Q$505,MATCH(ROW()-5,'2_Review &amp; Audit'!$AC$6:$AC$505,0))))</f>
        <v/>
      </c>
      <c r="I494" s="96" t="str">
        <f>IF($A494="","",INDEX('2_Review &amp; Audit'!$Y$6:$Y$505,MATCH(ROW()-5,'2_Review &amp; Audit'!$AC$6:$AC$505,0)))</f>
        <v/>
      </c>
      <c r="J494" s="110" t="str">
        <f>IF($A494="","",IFERROR(MATCH(ROW()-5,'2_Review &amp; Audit'!$AC$6:$AC$505,0)+5,""))</f>
        <v/>
      </c>
      <c r="K494" s="96" t="str" cm="1">
        <f t="array" ref="K494">IF($A494="","",IF($AU494&lt;&gt;"",IFERROR(MATCH($AU494,'2_Review &amp; Audit'!$H$6:$H$505,0)+5,""),IFERROR(MATCH(1,INDEX(('2_Review &amp; Audit'!$F$6:$F$505=$A494)*('2_Review &amp; Audit'!$I$6:$I$505&gt;=$E494-30)*('2_Review &amp; Audit'!$I$6:$I$505&lt;=$E494+30)*('2_Review &amp; Audit'!$R$6:$R$505&gt;0),0),0)+5,"")))</f>
        <v/>
      </c>
      <c r="L494" s="110" t="str" cm="1">
        <f t="array" ref="L494">IF($K494="","",INDEX('2_Review &amp; Audit'!$H:$H,$K494))</f>
        <v/>
      </c>
      <c r="M494" s="111" t="str">
        <f>IF($K494="","",INDEX('2_Review &amp; Audit'!$I:$I,$K494))</f>
        <v/>
      </c>
      <c r="N494" s="109" t="str" cm="1">
        <f t="array" ref="N494">IF($K494="","",MAX(0,INDEX('2_Review &amp; Audit'!$R:$R,$K494)-SUMIFS($O$7:O493,$K$7:K493,$K494)))</f>
        <v/>
      </c>
      <c r="O494" s="109" t="str">
        <f>IF(OR($K494="",$N494="",$F494=""),"",MIN($F494,$N494))</f>
        <v/>
      </c>
      <c r="P494" s="112" t="str">
        <f>IF($O494="","",$O494*$G494)</f>
        <v/>
      </c>
      <c r="Q494" s="112" t="str">
        <f>IF($M494="","",$H494-IF($P494="",0,$P494)-IF($Y494="",0,$Y494)-IF($AH494="",0,$AH494)-IF($AQ494="",0,$AQ494))</f>
        <v/>
      </c>
      <c r="R494" s="112" t="str">
        <f t="shared" si="65"/>
        <v/>
      </c>
      <c r="S494" s="96" t="str">
        <f>IF($M494="","",MAX(0,N($F494)-N($O494)))</f>
        <v/>
      </c>
      <c r="T494" s="96" t="str" cm="1">
        <f t="array" ref="T494">IF(OR($D494="",$S494="",N($S494)&lt;=0),"",IFERROR(MATCH(1,INDEX(('2_Review &amp; Audit'!$F$6:$F$505=$A494)*('2_Review &amp; Audit'!$I$6:$I$505&gt;=$E494-30)*('2_Review &amp; Audit'!$I$6:$I$505&lt;=$E494+30)*('2_Review &amp; Audit'!$R$6:$R$505&gt;0)*(ROW('2_Review &amp; Audit'!$R$6:$R$505)&gt;$K494),0),0)+5,""))</f>
        <v/>
      </c>
      <c r="U494" s="96" t="str" cm="1">
        <f t="array" ref="U494">IF($T494="","",INDEX('2_Review &amp; Audit'!$H:$H,$T494))</f>
        <v/>
      </c>
      <c r="V494" s="96" t="str">
        <f t="array" ref="V494">IF($T494="","",INDEX('2_Review &amp; Audit'!$I:$I,$T494))</f>
        <v/>
      </c>
      <c r="W494" s="96" t="str">
        <f t="array" ref="W494">IF($T494="","",MAX(0,INDEX('2_Review &amp; Audit'!$H:$H,$T494)-SUMIFS($X$7:X493,$T$7:T493,$T494)))</f>
        <v/>
      </c>
      <c r="X494" s="96" t="str">
        <f t="shared" si="62"/>
        <v/>
      </c>
      <c r="Y494" s="117" t="str">
        <f>IF($X494="","",$X494*$G494)</f>
        <v/>
      </c>
      <c r="Z494" s="117" t="str">
        <f>IF($T494="","",$H494-IF($P494="",0,$P494)-IF($Y494="",0,$Y494))</f>
        <v/>
      </c>
      <c r="AA494" s="117" t="str">
        <f t="shared" si="63"/>
        <v/>
      </c>
      <c r="AB494" s="96" t="str">
        <f t="shared" si="66"/>
        <v/>
      </c>
      <c r="AC494" s="96" t="str">
        <f>IF(OR($D494="",$AB494="",N($AB494)&lt;=0),"",IFERROR(MATCH(1,INDEX(('2_Review &amp; Audit'!$F$6:$F$505=$A494)*('2_Review &amp; Audit'!$I$6:$I$505&gt;=$E494-30)*('2_Review &amp; Audit'!$I$6:$I$505&lt;=$E494+30)*('2_Review &amp; Audit'!$R$6:$R$505&gt;0)*(ROW('2_Review &amp; Audit'!$R$6:$R$505)&gt;$T494),0),0)+5,""))</f>
        <v/>
      </c>
      <c r="AD494" s="96" t="str" cm="1">
        <f t="array" ref="AD494">IF($AC494="","",INDEX('2_Review &amp; Audit'!$H:$H,$AC494))</f>
        <v/>
      </c>
      <c r="AE494" s="96" t="str">
        <f>IF($AC494="","",INDEX('2_Review &amp; Audit'!$I:$I,$AC494))</f>
        <v/>
      </c>
      <c r="AF494" s="96" t="str">
        <f>IF($AC494="","",MAX(0,INDEX('2_Review &amp; Audit'!$H:$H,$AC494)-SUMIFS($AG$7:AG493,$AC$7:AC493,$AC494)))</f>
        <v/>
      </c>
      <c r="AG494" s="96" t="str">
        <f>IF(OR($D494="",$AB494="",$AF494=""),"",MIN($AB494,$AF494))</f>
        <v/>
      </c>
      <c r="AH494" s="117" t="str">
        <f>IF($AG494="","",$AG494*$G494)</f>
        <v/>
      </c>
      <c r="AI494" s="117" t="str">
        <f>IF($AC494="","",$H494-IF($P494="",0,$P494)-IF($Y494="",0,$Y494)-IF($AH494="",0,$AH494))</f>
        <v/>
      </c>
      <c r="AJ494" s="117" t="str">
        <f t="shared" si="64"/>
        <v/>
      </c>
      <c r="AK494" s="96" t="str">
        <f t="shared" si="67"/>
        <v/>
      </c>
      <c r="AL494" s="96" t="str" cm="1">
        <f t="array" ref="AL494">IF(OR($D494="",$AK494="",N($AK494)&lt;=0),"",IFERROR(MATCH(1,INDEX(('2_Review &amp; Audit'!$F$6:$F$505=$A494)*('2_Review &amp; Audit'!$I$6:$I$505&gt;=$E494-30)*('2_Review &amp; Audit'!$I$6:$I$505&lt;=$E494+30)*('2_Review &amp; Audit'!$R$6:$R$505&gt;0)*(ROW('2_Review &amp; Audit'!$R$6:$R$505)&gt;$AC494),0),0)+5,""))</f>
        <v/>
      </c>
      <c r="AM494" s="96" t="str">
        <f>IF($AL494="","",INDEX('2_Review &amp; Audit'!$H:$H,$AL494))</f>
        <v/>
      </c>
      <c r="AN494" s="108" t="str">
        <f>IF($AL494="","",INDEX('2_Review &amp; Audit'!$I:$I,$AL494))</f>
        <v/>
      </c>
      <c r="AO494" s="96" t="str">
        <f>IF($AL494="","",MAX(0,INDEX('2_Review &amp; Audit'!$H:$H,$AL494)-SUMIFS($AP$7:AP493,$AL$7:AL493,$AL494)))</f>
        <v/>
      </c>
      <c r="AP494" s="96" t="str">
        <f>IF(OR($D494="",$AK494="",$AO494=""),"",MIN($AK494,$AO494))</f>
        <v/>
      </c>
      <c r="AQ494" s="117" t="str">
        <f>IF($AP494="","",$AP494*$G494)</f>
        <v/>
      </c>
      <c r="AR494" s="117" t="str">
        <f>IF($AL494="","",$H494-IF($P494="",0,$P494)-IF($Y494="",0,$Y494)-IF($AH494="",0,$AH494)-IF($AQ494="",0,$AQ494))</f>
        <v/>
      </c>
      <c r="AS494" s="117" t="str">
        <f t="shared" si="68"/>
        <v/>
      </c>
      <c r="AT494" s="96" t="str">
        <f t="shared" si="69"/>
        <v/>
      </c>
      <c r="AU494" s="96"/>
    </row>
    <row r="495" spans="1:47" ht="12.75" customHeight="1" x14ac:dyDescent="0.2">
      <c r="A495" s="96" t="str">
        <f>IFERROR(INDEX('2_Review &amp; Audit'!$F$6:$F$505,MATCH(ROW()-5,'2_Review &amp; Audit'!$AC$6:$AC$505,0)),"")</f>
        <v/>
      </c>
      <c r="B495" s="96" t="str">
        <f>IF($A495="","",INDEX('2_Review &amp; Audit'!$C$6:$C$505,MATCH(ROW()-5,'2_Review &amp; Audit'!$AC$6:$AC$505,0)))</f>
        <v/>
      </c>
      <c r="C495" s="96" t="str">
        <f>IF($A495="","",INDEX('2_Review &amp; Audit'!$D$6:$D$505,MATCH(ROW()-5,'2_Review &amp; Audit'!$AC$6:$AC$505,0)))</f>
        <v/>
      </c>
      <c r="D495" s="114" t="str">
        <f>IF($A495="","",INDEX('2_Review &amp; Audit'!$H$6:$H$505,MATCH(ROW()-5,'2_Review &amp; Audit'!$AC$6:$AC$505,0)))</f>
        <v/>
      </c>
      <c r="E495" s="108" t="str">
        <f>IF($A495="","",INDEX('2_Review &amp; Audit'!$M$6:$M$505,MATCH(ROW()-5,'2_Review &amp; Audit'!$AC$6:$AC$505,0)))</f>
        <v/>
      </c>
      <c r="F495" s="109" t="str">
        <f>IF($A495="","",IF(INDEX('2_Review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95" s="142" t="str">
        <f>IF(OR($A495="",$F495=0),"",ABS(INDEX('2_Review &amp; Audit'!$Q$6:$Q$505,MATCH(ROW()-5,'2_Review &amp; Audit'!$AC$6:$AC$505,0))/$F495))</f>
        <v/>
      </c>
      <c r="H495" s="142" t="str">
        <f>IF($A495="","",ABS(INDEX('2_Review &amp; Audit'!$Q$6:$Q$505,MATCH(ROW()-5,'2_Review &amp; Audit'!$AC$6:$AC$505,0))))</f>
        <v/>
      </c>
      <c r="I495" s="96" t="str">
        <f>IF($A495="","",INDEX('2_Review &amp; Audit'!$Y$6:$Y$505,MATCH(ROW()-5,'2_Review &amp; Audit'!$AC$6:$AC$505,0)))</f>
        <v/>
      </c>
      <c r="J495" s="110" t="str">
        <f>IF($A495="","",IFERROR(MATCH(ROW()-5,'2_Review &amp; Audit'!$AC$6:$AC$505,0)+5,""))</f>
        <v/>
      </c>
      <c r="K495" s="96" t="str" cm="1">
        <f t="array" ref="K495">IF($A495="","",IF($AU495&lt;&gt;"",IFERROR(MATCH($AU495,'2_Review &amp; Audit'!$H$6:$H$505,0)+5,""),IFERROR(MATCH(1,INDEX(('2_Review &amp; Audit'!$F$6:$F$505=$A495)*('2_Review &amp; Audit'!$I$6:$I$505&gt;=$E495-30)*('2_Review &amp; Audit'!$I$6:$I$505&lt;=$E495+30)*('2_Review &amp; Audit'!$R$6:$R$505&gt;0),0),0)+5,"")))</f>
        <v/>
      </c>
      <c r="L495" s="110" t="str" cm="1">
        <f t="array" ref="L495">IF($K495="","",INDEX('2_Review &amp; Audit'!$H:$H,$K495))</f>
        <v/>
      </c>
      <c r="M495" s="111" t="str">
        <f>IF($K495="","",INDEX('2_Review &amp; Audit'!$I:$I,$K495))</f>
        <v/>
      </c>
      <c r="N495" s="109" t="str" cm="1">
        <f t="array" ref="N495">IF($K495="","",MAX(0,INDEX('2_Review &amp; Audit'!$R:$R,$K495)-SUMIFS($O$7:O494,$K$7:K494,$K495)))</f>
        <v/>
      </c>
      <c r="O495" s="109" t="str">
        <f>IF(OR($K495="",$N495="",$F495=""),"",MIN($F495,$N495))</f>
        <v/>
      </c>
      <c r="P495" s="112" t="str">
        <f>IF($O495="","",$O495*$G495)</f>
        <v/>
      </c>
      <c r="Q495" s="112" t="str">
        <f>IF($M495="","",$H495-IF($P495="",0,$P495)-IF($Y495="",0,$Y495)-IF($AH495="",0,$AH495)-IF($AQ495="",0,$AQ495))</f>
        <v/>
      </c>
      <c r="R495" s="112" t="str">
        <f t="shared" si="65"/>
        <v/>
      </c>
      <c r="S495" s="96" t="str">
        <f>IF($M495="","",MAX(0,N($F495)-N($O495)))</f>
        <v/>
      </c>
      <c r="T495" s="96" t="str" cm="1">
        <f t="array" ref="T495">IF(OR($D495="",$S495="",N($S495)&lt;=0),"",IFERROR(MATCH(1,INDEX(('2_Review &amp; Audit'!$F$6:$F$505=$A495)*('2_Review &amp; Audit'!$I$6:$I$505&gt;=$E495-30)*('2_Review &amp; Audit'!$I$6:$I$505&lt;=$E495+30)*('2_Review &amp; Audit'!$R$6:$R$505&gt;0)*(ROW('2_Review &amp; Audit'!$R$6:$R$505)&gt;$K495),0),0)+5,""))</f>
        <v/>
      </c>
      <c r="U495" s="96" t="str" cm="1">
        <f t="array" ref="U495">IF($T495="","",INDEX('2_Review &amp; Audit'!$H:$H,$T495))</f>
        <v/>
      </c>
      <c r="V495" s="96" t="str">
        <f t="array" ref="V495">IF($T495="","",INDEX('2_Review &amp; Audit'!$I:$I,$T495))</f>
        <v/>
      </c>
      <c r="W495" s="96" t="str">
        <f t="array" ref="W495">IF($T495="","",MAX(0,INDEX('2_Review &amp; Audit'!$H:$H,$T495)-SUMIFS($X$7:X494,$T$7:T494,$T495)))</f>
        <v/>
      </c>
      <c r="X495" s="96" t="str">
        <f t="shared" si="62"/>
        <v/>
      </c>
      <c r="Y495" s="117" t="str">
        <f>IF($X495="","",$X495*$G495)</f>
        <v/>
      </c>
      <c r="Z495" s="117" t="str">
        <f>IF($T495="","",$H495-IF($P495="",0,$P495)-IF($Y495="",0,$Y495))</f>
        <v/>
      </c>
      <c r="AA495" s="117" t="str">
        <f t="shared" si="63"/>
        <v/>
      </c>
      <c r="AB495" s="96" t="str">
        <f t="shared" si="66"/>
        <v/>
      </c>
      <c r="AC495" s="96" t="str">
        <f>IF(OR($D495="",$AB495="",N($AB495)&lt;=0),"",IFERROR(MATCH(1,INDEX(('2_Review &amp; Audit'!$F$6:$F$505=$A495)*('2_Review &amp; Audit'!$I$6:$I$505&gt;=$E495-30)*('2_Review &amp; Audit'!$I$6:$I$505&lt;=$E495+30)*('2_Review &amp; Audit'!$R$6:$R$505&gt;0)*(ROW('2_Review &amp; Audit'!$R$6:$R$505)&gt;$T495),0),0)+5,""))</f>
        <v/>
      </c>
      <c r="AD495" s="96" t="str" cm="1">
        <f t="array" ref="AD495">IF($AC495="","",INDEX('2_Review &amp; Audit'!$H:$H,$AC495))</f>
        <v/>
      </c>
      <c r="AE495" s="96" t="str">
        <f>IF($AC495="","",INDEX('2_Review &amp; Audit'!$I:$I,$AC495))</f>
        <v/>
      </c>
      <c r="AF495" s="96" t="str">
        <f>IF($AC495="","",MAX(0,INDEX('2_Review &amp; Audit'!$H:$H,$AC495)-SUMIFS($AG$7:AG494,$AC$7:AC494,$AC495)))</f>
        <v/>
      </c>
      <c r="AG495" s="96" t="str">
        <f>IF(OR($D495="",$AB495="",$AF495=""),"",MIN($AB495,$AF495))</f>
        <v/>
      </c>
      <c r="AH495" s="117" t="str">
        <f>IF($AG495="","",$AG495*$G495)</f>
        <v/>
      </c>
      <c r="AI495" s="117" t="str">
        <f>IF($AC495="","",$H495-IF($P495="",0,$P495)-IF($Y495="",0,$Y495)-IF($AH495="",0,$AH495))</f>
        <v/>
      </c>
      <c r="AJ495" s="117" t="str">
        <f t="shared" si="64"/>
        <v/>
      </c>
      <c r="AK495" s="96" t="str">
        <f t="shared" si="67"/>
        <v/>
      </c>
      <c r="AL495" s="96" t="str" cm="1">
        <f t="array" ref="AL495">IF(OR($D495="",$AK495="",N($AK495)&lt;=0),"",IFERROR(MATCH(1,INDEX(('2_Review &amp; Audit'!$F$6:$F$505=$A495)*('2_Review &amp; Audit'!$I$6:$I$505&gt;=$E495-30)*('2_Review &amp; Audit'!$I$6:$I$505&lt;=$E495+30)*('2_Review &amp; Audit'!$R$6:$R$505&gt;0)*(ROW('2_Review &amp; Audit'!$R$6:$R$505)&gt;$AC495),0),0)+5,""))</f>
        <v/>
      </c>
      <c r="AM495" s="96" t="str">
        <f>IF($AL495="","",INDEX('2_Review &amp; Audit'!$H:$H,$AL495))</f>
        <v/>
      </c>
      <c r="AN495" s="108" t="str">
        <f>IF($AL495="","",INDEX('2_Review &amp; Audit'!$I:$I,$AL495))</f>
        <v/>
      </c>
      <c r="AO495" s="96" t="str">
        <f>IF($AL495="","",MAX(0,INDEX('2_Review &amp; Audit'!$H:$H,$AL495)-SUMIFS($AP$7:AP494,$AL$7:AL494,$AL495)))</f>
        <v/>
      </c>
      <c r="AP495" s="96" t="str">
        <f>IF(OR($D495="",$AK495="",$AO495=""),"",MIN($AK495,$AO495))</f>
        <v/>
      </c>
      <c r="AQ495" s="117" t="str">
        <f>IF($AP495="","",$AP495*$G495)</f>
        <v/>
      </c>
      <c r="AR495" s="117" t="str">
        <f>IF($AL495="","",$H495-IF($P495="",0,$P495)-IF($Y495="",0,$Y495)-IF($AH495="",0,$AH495)-IF($AQ495="",0,$AQ495))</f>
        <v/>
      </c>
      <c r="AS495" s="117" t="str">
        <f t="shared" si="68"/>
        <v/>
      </c>
      <c r="AT495" s="96" t="str">
        <f t="shared" si="69"/>
        <v/>
      </c>
      <c r="AU495" s="96"/>
    </row>
    <row r="496" spans="1:47" ht="12.75" customHeight="1" x14ac:dyDescent="0.2">
      <c r="A496" s="96" t="str">
        <f>IFERROR(INDEX('2_Review &amp; Audit'!$F$6:$F$505,MATCH(ROW()-5,'2_Review &amp; Audit'!$AC$6:$AC$505,0)),"")</f>
        <v/>
      </c>
      <c r="B496" s="96" t="str">
        <f>IF($A496="","",INDEX('2_Review &amp; Audit'!$C$6:$C$505,MATCH(ROW()-5,'2_Review &amp; Audit'!$AC$6:$AC$505,0)))</f>
        <v/>
      </c>
      <c r="C496" s="96" t="str">
        <f>IF($A496="","",INDEX('2_Review &amp; Audit'!$D$6:$D$505,MATCH(ROW()-5,'2_Review &amp; Audit'!$AC$6:$AC$505,0)))</f>
        <v/>
      </c>
      <c r="D496" s="114" t="str">
        <f>IF($A496="","",INDEX('2_Review &amp; Audit'!$H$6:$H$505,MATCH(ROW()-5,'2_Review &amp; Audit'!$AC$6:$AC$505,0)))</f>
        <v/>
      </c>
      <c r="E496" s="108" t="str">
        <f>IF($A496="","",INDEX('2_Review &amp; Audit'!$M$6:$M$505,MATCH(ROW()-5,'2_Review &amp; Audit'!$AC$6:$AC$505,0)))</f>
        <v/>
      </c>
      <c r="F496" s="109" t="str">
        <f>IF($A496="","",IF(INDEX('2_Review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96" s="142" t="str">
        <f>IF(OR($A496="",$F496=0),"",ABS(INDEX('2_Review &amp; Audit'!$Q$6:$Q$505,MATCH(ROW()-5,'2_Review &amp; Audit'!$AC$6:$AC$505,0))/$F496))</f>
        <v/>
      </c>
      <c r="H496" s="142" t="str">
        <f>IF($A496="","",ABS(INDEX('2_Review &amp; Audit'!$Q$6:$Q$505,MATCH(ROW()-5,'2_Review &amp; Audit'!$AC$6:$AC$505,0))))</f>
        <v/>
      </c>
      <c r="I496" s="96" t="str">
        <f>IF($A496="","",INDEX('2_Review &amp; Audit'!$Y$6:$Y$505,MATCH(ROW()-5,'2_Review &amp; Audit'!$AC$6:$AC$505,0)))</f>
        <v/>
      </c>
      <c r="J496" s="110" t="str">
        <f>IF($A496="","",IFERROR(MATCH(ROW()-5,'2_Review &amp; Audit'!$AC$6:$AC$505,0)+5,""))</f>
        <v/>
      </c>
      <c r="K496" s="96" t="str" cm="1">
        <f t="array" ref="K496">IF($A496="","",IF($AU496&lt;&gt;"",IFERROR(MATCH($AU496,'2_Review &amp; Audit'!$H$6:$H$505,0)+5,""),IFERROR(MATCH(1,INDEX(('2_Review &amp; Audit'!$F$6:$F$505=$A496)*('2_Review &amp; Audit'!$I$6:$I$505&gt;=$E496-30)*('2_Review &amp; Audit'!$I$6:$I$505&lt;=$E496+30)*('2_Review &amp; Audit'!$R$6:$R$505&gt;0),0),0)+5,"")))</f>
        <v/>
      </c>
      <c r="L496" s="110" t="str" cm="1">
        <f t="array" ref="L496">IF($K496="","",INDEX('2_Review &amp; Audit'!$H:$H,$K496))</f>
        <v/>
      </c>
      <c r="M496" s="111" t="str">
        <f>IF($K496="","",INDEX('2_Review &amp; Audit'!$I:$I,$K496))</f>
        <v/>
      </c>
      <c r="N496" s="109" t="str" cm="1">
        <f t="array" ref="N496">IF($K496="","",MAX(0,INDEX('2_Review &amp; Audit'!$R:$R,$K496)-SUMIFS($O$7:O495,$K$7:K495,$K496)))</f>
        <v/>
      </c>
      <c r="O496" s="109" t="str">
        <f>IF(OR($K496="",$N496="",$F496=""),"",MIN($F496,$N496))</f>
        <v/>
      </c>
      <c r="P496" s="112" t="str">
        <f>IF($O496="","",$O496*$G496)</f>
        <v/>
      </c>
      <c r="Q496" s="112" t="str">
        <f>IF($M496="","",$H496-IF($P496="",0,$P496)-IF($Y496="",0,$Y496)-IF($AH496="",0,$AH496)-IF($AQ496="",0,$AQ496))</f>
        <v/>
      </c>
      <c r="R496" s="112" t="str">
        <f t="shared" si="65"/>
        <v/>
      </c>
      <c r="S496" s="96" t="str">
        <f>IF($M496="","",MAX(0,N($F496)-N($O496)))</f>
        <v/>
      </c>
      <c r="T496" s="96" t="str" cm="1">
        <f t="array" ref="T496">IF(OR($D496="",$S496="",N($S496)&lt;=0),"",IFERROR(MATCH(1,INDEX(('2_Review &amp; Audit'!$F$6:$F$505=$A496)*('2_Review &amp; Audit'!$I$6:$I$505&gt;=$E496-30)*('2_Review &amp; Audit'!$I$6:$I$505&lt;=$E496+30)*('2_Review &amp; Audit'!$R$6:$R$505&gt;0)*(ROW('2_Review &amp; Audit'!$R$6:$R$505)&gt;$K496),0),0)+5,""))</f>
        <v/>
      </c>
      <c r="U496" s="96" t="str" cm="1">
        <f t="array" ref="U496">IF($T496="","",INDEX('2_Review &amp; Audit'!$H:$H,$T496))</f>
        <v/>
      </c>
      <c r="V496" s="96" t="str">
        <f t="array" ref="V496">IF($T496="","",INDEX('2_Review &amp; Audit'!$I:$I,$T496))</f>
        <v/>
      </c>
      <c r="W496" s="96" t="str">
        <f t="array" ref="W496">IF($T496="","",MAX(0,INDEX('2_Review &amp; Audit'!$H:$H,$T496)-SUMIFS($X$7:X495,$T$7:T495,$T496)))</f>
        <v/>
      </c>
      <c r="X496" s="96" t="str">
        <f t="shared" si="62"/>
        <v/>
      </c>
      <c r="Y496" s="117" t="str">
        <f>IF($X496="","",$X496*$G496)</f>
        <v/>
      </c>
      <c r="Z496" s="117" t="str">
        <f>IF($T496="","",$H496-IF($P496="",0,$P496)-IF($Y496="",0,$Y496))</f>
        <v/>
      </c>
      <c r="AA496" s="117" t="str">
        <f t="shared" si="63"/>
        <v/>
      </c>
      <c r="AB496" s="96" t="str">
        <f t="shared" si="66"/>
        <v/>
      </c>
      <c r="AC496" s="96" t="str">
        <f>IF(OR($D496="",$AB496="",N($AB496)&lt;=0),"",IFERROR(MATCH(1,INDEX(('2_Review &amp; Audit'!$F$6:$F$505=$A496)*('2_Review &amp; Audit'!$I$6:$I$505&gt;=$E496-30)*('2_Review &amp; Audit'!$I$6:$I$505&lt;=$E496+30)*('2_Review &amp; Audit'!$R$6:$R$505&gt;0)*(ROW('2_Review &amp; Audit'!$R$6:$R$505)&gt;$T496),0),0)+5,""))</f>
        <v/>
      </c>
      <c r="AD496" s="96" t="str" cm="1">
        <f t="array" ref="AD496">IF($AC496="","",INDEX('2_Review &amp; Audit'!$H:$H,$AC496))</f>
        <v/>
      </c>
      <c r="AE496" s="96" t="str">
        <f>IF($AC496="","",INDEX('2_Review &amp; Audit'!$I:$I,$AC496))</f>
        <v/>
      </c>
      <c r="AF496" s="96" t="str">
        <f>IF($AC496="","",MAX(0,INDEX('2_Review &amp; Audit'!$H:$H,$AC496)-SUMIFS($AG$7:AG495,$AC$7:AC495,$AC496)))</f>
        <v/>
      </c>
      <c r="AG496" s="96" t="str">
        <f>IF(OR($D496="",$AB496="",$AF496=""),"",MIN($AB496,$AF496))</f>
        <v/>
      </c>
      <c r="AH496" s="117" t="str">
        <f>IF($AG496="","",$AG496*$G496)</f>
        <v/>
      </c>
      <c r="AI496" s="117" t="str">
        <f>IF($AC496="","",$H496-IF($P496="",0,$P496)-IF($Y496="",0,$Y496)-IF($AH496="",0,$AH496))</f>
        <v/>
      </c>
      <c r="AJ496" s="117" t="str">
        <f t="shared" si="64"/>
        <v/>
      </c>
      <c r="AK496" s="96" t="str">
        <f t="shared" si="67"/>
        <v/>
      </c>
      <c r="AL496" s="96" t="str" cm="1">
        <f t="array" ref="AL496">IF(OR($D496="",$AK496="",N($AK496)&lt;=0),"",IFERROR(MATCH(1,INDEX(('2_Review &amp; Audit'!$F$6:$F$505=$A496)*('2_Review &amp; Audit'!$I$6:$I$505&gt;=$E496-30)*('2_Review &amp; Audit'!$I$6:$I$505&lt;=$E496+30)*('2_Review &amp; Audit'!$R$6:$R$505&gt;0)*(ROW('2_Review &amp; Audit'!$R$6:$R$505)&gt;$AC496),0),0)+5,""))</f>
        <v/>
      </c>
      <c r="AM496" s="96" t="str">
        <f>IF($AL496="","",INDEX('2_Review &amp; Audit'!$H:$H,$AL496))</f>
        <v/>
      </c>
      <c r="AN496" s="108" t="str">
        <f>IF($AL496="","",INDEX('2_Review &amp; Audit'!$I:$I,$AL496))</f>
        <v/>
      </c>
      <c r="AO496" s="96" t="str">
        <f>IF($AL496="","",MAX(0,INDEX('2_Review &amp; Audit'!$H:$H,$AL496)-SUMIFS($AP$7:AP495,$AL$7:AL495,$AL496)))</f>
        <v/>
      </c>
      <c r="AP496" s="96" t="str">
        <f>IF(OR($D496="",$AK496="",$AO496=""),"",MIN($AK496,$AO496))</f>
        <v/>
      </c>
      <c r="AQ496" s="117" t="str">
        <f>IF($AP496="","",$AP496*$G496)</f>
        <v/>
      </c>
      <c r="AR496" s="117" t="str">
        <f>IF($AL496="","",$H496-IF($P496="",0,$P496)-IF($Y496="",0,$Y496)-IF($AH496="",0,$AH496)-IF($AQ496="",0,$AQ496))</f>
        <v/>
      </c>
      <c r="AS496" s="117" t="str">
        <f t="shared" si="68"/>
        <v/>
      </c>
      <c r="AT496" s="96" t="str">
        <f t="shared" si="69"/>
        <v/>
      </c>
      <c r="AU496" s="96"/>
    </row>
    <row r="497" spans="1:47" ht="12.75" customHeight="1" x14ac:dyDescent="0.2">
      <c r="A497" s="96" t="str">
        <f>IFERROR(INDEX('2_Review &amp; Audit'!$F$6:$F$505,MATCH(ROW()-5,'2_Review &amp; Audit'!$AC$6:$AC$505,0)),"")</f>
        <v/>
      </c>
      <c r="B497" s="96" t="str">
        <f>IF($A497="","",INDEX('2_Review &amp; Audit'!$C$6:$C$505,MATCH(ROW()-5,'2_Review &amp; Audit'!$AC$6:$AC$505,0)))</f>
        <v/>
      </c>
      <c r="C497" s="96" t="str">
        <f>IF($A497="","",INDEX('2_Review &amp; Audit'!$D$6:$D$505,MATCH(ROW()-5,'2_Review &amp; Audit'!$AC$6:$AC$505,0)))</f>
        <v/>
      </c>
      <c r="D497" s="114" t="str">
        <f>IF($A497="","",INDEX('2_Review &amp; Audit'!$H$6:$H$505,MATCH(ROW()-5,'2_Review &amp; Audit'!$AC$6:$AC$505,0)))</f>
        <v/>
      </c>
      <c r="E497" s="108" t="str">
        <f>IF($A497="","",INDEX('2_Review &amp; Audit'!$M$6:$M$505,MATCH(ROW()-5,'2_Review &amp; Audit'!$AC$6:$AC$505,0)))</f>
        <v/>
      </c>
      <c r="F497" s="109" t="str">
        <f>IF($A497="","",IF(INDEX('2_Review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97" s="142" t="str">
        <f>IF(OR($A497="",$F497=0),"",ABS(INDEX('2_Review &amp; Audit'!$Q$6:$Q$505,MATCH(ROW()-5,'2_Review &amp; Audit'!$AC$6:$AC$505,0))/$F497))</f>
        <v/>
      </c>
      <c r="H497" s="142" t="str">
        <f>IF($A497="","",ABS(INDEX('2_Review &amp; Audit'!$Q$6:$Q$505,MATCH(ROW()-5,'2_Review &amp; Audit'!$AC$6:$AC$505,0))))</f>
        <v/>
      </c>
      <c r="I497" s="96" t="str">
        <f>IF($A497="","",INDEX('2_Review &amp; Audit'!$Y$6:$Y$505,MATCH(ROW()-5,'2_Review &amp; Audit'!$AC$6:$AC$505,0)))</f>
        <v/>
      </c>
      <c r="J497" s="110" t="str">
        <f>IF($A497="","",IFERROR(MATCH(ROW()-5,'2_Review &amp; Audit'!$AC$6:$AC$505,0)+5,""))</f>
        <v/>
      </c>
      <c r="K497" s="96" t="str" cm="1">
        <f t="array" ref="K497">IF($A497="","",IF($AU497&lt;&gt;"",IFERROR(MATCH($AU497,'2_Review &amp; Audit'!$H$6:$H$505,0)+5,""),IFERROR(MATCH(1,INDEX(('2_Review &amp; Audit'!$F$6:$F$505=$A497)*('2_Review &amp; Audit'!$I$6:$I$505&gt;=$E497-30)*('2_Review &amp; Audit'!$I$6:$I$505&lt;=$E497+30)*('2_Review &amp; Audit'!$R$6:$R$505&gt;0),0),0)+5,"")))</f>
        <v/>
      </c>
      <c r="L497" s="110" t="str" cm="1">
        <f t="array" ref="L497">IF($K497="","",INDEX('2_Review &amp; Audit'!$H:$H,$K497))</f>
        <v/>
      </c>
      <c r="M497" s="111" t="str">
        <f>IF($K497="","",INDEX('2_Review &amp; Audit'!$I:$I,$K497))</f>
        <v/>
      </c>
      <c r="N497" s="109" t="str" cm="1">
        <f t="array" ref="N497">IF($K497="","",MAX(0,INDEX('2_Review &amp; Audit'!$R:$R,$K497)-SUMIFS($O$7:O496,$K$7:K496,$K497)))</f>
        <v/>
      </c>
      <c r="O497" s="109" t="str">
        <f>IF(OR($K497="",$N497="",$F497=""),"",MIN($F497,$N497))</f>
        <v/>
      </c>
      <c r="P497" s="112" t="str">
        <f>IF($O497="","",$O497*$G497)</f>
        <v/>
      </c>
      <c r="Q497" s="112" t="str">
        <f>IF($M497="","",$H497-IF($P497="",0,$P497)-IF($Y497="",0,$Y497)-IF($AH497="",0,$AH497)-IF($AQ497="",0,$AQ497))</f>
        <v/>
      </c>
      <c r="R497" s="112" t="str">
        <f t="shared" si="65"/>
        <v/>
      </c>
      <c r="S497" s="96" t="str">
        <f>IF($M497="","",MAX(0,N($F497)-N($O497)))</f>
        <v/>
      </c>
      <c r="T497" s="96" t="str" cm="1">
        <f t="array" ref="T497">IF(OR($D497="",$S497="",N($S497)&lt;=0),"",IFERROR(MATCH(1,INDEX(('2_Review &amp; Audit'!$F$6:$F$505=$A497)*('2_Review &amp; Audit'!$I$6:$I$505&gt;=$E497-30)*('2_Review &amp; Audit'!$I$6:$I$505&lt;=$E497+30)*('2_Review &amp; Audit'!$R$6:$R$505&gt;0)*(ROW('2_Review &amp; Audit'!$R$6:$R$505)&gt;$K497),0),0)+5,""))</f>
        <v/>
      </c>
      <c r="U497" s="96" t="str" cm="1">
        <f t="array" ref="U497">IF($T497="","",INDEX('2_Review &amp; Audit'!$H:$H,$T497))</f>
        <v/>
      </c>
      <c r="V497" s="96" t="str">
        <f t="array" ref="V497">IF($T497="","",INDEX('2_Review &amp; Audit'!$I:$I,$T497))</f>
        <v/>
      </c>
      <c r="W497" s="96" t="str">
        <f t="array" ref="W497">IF($T497="","",MAX(0,INDEX('2_Review &amp; Audit'!$H:$H,$T497)-SUMIFS($X$7:X496,$T$7:T496,$T497)))</f>
        <v/>
      </c>
      <c r="X497" s="96" t="str">
        <f t="shared" si="62"/>
        <v/>
      </c>
      <c r="Y497" s="117" t="str">
        <f>IF($X497="","",$X497*$G497)</f>
        <v/>
      </c>
      <c r="Z497" s="117" t="str">
        <f>IF($T497="","",$H497-IF($P497="",0,$P497)-IF($Y497="",0,$Y497))</f>
        <v/>
      </c>
      <c r="AA497" s="117" t="str">
        <f t="shared" si="63"/>
        <v/>
      </c>
      <c r="AB497" s="96" t="str">
        <f t="shared" si="66"/>
        <v/>
      </c>
      <c r="AC497" s="96" t="str">
        <f>IF(OR($D497="",$AB497="",N($AB497)&lt;=0),"",IFERROR(MATCH(1,INDEX(('2_Review &amp; Audit'!$F$6:$F$505=$A497)*('2_Review &amp; Audit'!$I$6:$I$505&gt;=$E497-30)*('2_Review &amp; Audit'!$I$6:$I$505&lt;=$E497+30)*('2_Review &amp; Audit'!$R$6:$R$505&gt;0)*(ROW('2_Review &amp; Audit'!$R$6:$R$505)&gt;$T497),0),0)+5,""))</f>
        <v/>
      </c>
      <c r="AD497" s="96" t="str" cm="1">
        <f t="array" ref="AD497">IF($AC497="","",INDEX('2_Review &amp; Audit'!$H:$H,$AC497))</f>
        <v/>
      </c>
      <c r="AE497" s="96" t="str">
        <f>IF($AC497="","",INDEX('2_Review &amp; Audit'!$I:$I,$AC497))</f>
        <v/>
      </c>
      <c r="AF497" s="96" t="str">
        <f>IF($AC497="","",MAX(0,INDEX('2_Review &amp; Audit'!$H:$H,$AC497)-SUMIFS($AG$7:AG496,$AC$7:AC496,$AC497)))</f>
        <v/>
      </c>
      <c r="AG497" s="96" t="str">
        <f>IF(OR($D497="",$AB497="",$AF497=""),"",MIN($AB497,$AF497))</f>
        <v/>
      </c>
      <c r="AH497" s="117" t="str">
        <f>IF($AG497="","",$AG497*$G497)</f>
        <v/>
      </c>
      <c r="AI497" s="117" t="str">
        <f>IF($AC497="","",$H497-IF($P497="",0,$P497)-IF($Y497="",0,$Y497)-IF($AH497="",0,$AH497))</f>
        <v/>
      </c>
      <c r="AJ497" s="117" t="str">
        <f t="shared" si="64"/>
        <v/>
      </c>
      <c r="AK497" s="96" t="str">
        <f t="shared" si="67"/>
        <v/>
      </c>
      <c r="AL497" s="96" t="str" cm="1">
        <f t="array" ref="AL497">IF(OR($D497="",$AK497="",N($AK497)&lt;=0),"",IFERROR(MATCH(1,INDEX(('2_Review &amp; Audit'!$F$6:$F$505=$A497)*('2_Review &amp; Audit'!$I$6:$I$505&gt;=$E497-30)*('2_Review &amp; Audit'!$I$6:$I$505&lt;=$E497+30)*('2_Review &amp; Audit'!$R$6:$R$505&gt;0)*(ROW('2_Review &amp; Audit'!$R$6:$R$505)&gt;$AC497),0),0)+5,""))</f>
        <v/>
      </c>
      <c r="AM497" s="96" t="str">
        <f>IF($AL497="","",INDEX('2_Review &amp; Audit'!$H:$H,$AL497))</f>
        <v/>
      </c>
      <c r="AN497" s="108" t="str">
        <f>IF($AL497="","",INDEX('2_Review &amp; Audit'!$I:$I,$AL497))</f>
        <v/>
      </c>
      <c r="AO497" s="96" t="str">
        <f>IF($AL497="","",MAX(0,INDEX('2_Review &amp; Audit'!$H:$H,$AL497)-SUMIFS($AP$7:AP496,$AL$7:AL496,$AL497)))</f>
        <v/>
      </c>
      <c r="AP497" s="96" t="str">
        <f>IF(OR($D497="",$AK497="",$AO497=""),"",MIN($AK497,$AO497))</f>
        <v/>
      </c>
      <c r="AQ497" s="117" t="str">
        <f>IF($AP497="","",$AP497*$G497)</f>
        <v/>
      </c>
      <c r="AR497" s="117" t="str">
        <f>IF($AL497="","",$H497-IF($P497="",0,$P497)-IF($Y497="",0,$Y497)-IF($AH497="",0,$AH497)-IF($AQ497="",0,$AQ497))</f>
        <v/>
      </c>
      <c r="AS497" s="117" t="str">
        <f t="shared" si="68"/>
        <v/>
      </c>
      <c r="AT497" s="96" t="str">
        <f t="shared" si="69"/>
        <v/>
      </c>
      <c r="AU497" s="96"/>
    </row>
    <row r="498" spans="1:47" ht="12.75" customHeight="1" x14ac:dyDescent="0.2">
      <c r="A498" s="96" t="str">
        <f>IFERROR(INDEX('2_Review &amp; Audit'!$F$6:$F$505,MATCH(ROW()-5,'2_Review &amp; Audit'!$AC$6:$AC$505,0)),"")</f>
        <v/>
      </c>
      <c r="B498" s="96" t="str">
        <f>IF($A498="","",INDEX('2_Review &amp; Audit'!$C$6:$C$505,MATCH(ROW()-5,'2_Review &amp; Audit'!$AC$6:$AC$505,0)))</f>
        <v/>
      </c>
      <c r="C498" s="96" t="str">
        <f>IF($A498="","",INDEX('2_Review &amp; Audit'!$D$6:$D$505,MATCH(ROW()-5,'2_Review &amp; Audit'!$AC$6:$AC$505,0)))</f>
        <v/>
      </c>
      <c r="D498" s="114" t="str">
        <f>IF($A498="","",INDEX('2_Review &amp; Audit'!$H$6:$H$505,MATCH(ROW()-5,'2_Review &amp; Audit'!$AC$6:$AC$505,0)))</f>
        <v/>
      </c>
      <c r="E498" s="108" t="str">
        <f>IF($A498="","",INDEX('2_Review &amp; Audit'!$M$6:$M$505,MATCH(ROW()-5,'2_Review &amp; Audit'!$AC$6:$AC$505,0)))</f>
        <v/>
      </c>
      <c r="F498" s="109" t="str">
        <f>IF($A498="","",IF(INDEX('2_Review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98" s="142" t="str">
        <f>IF(OR($A498="",$F498=0),"",ABS(INDEX('2_Review &amp; Audit'!$Q$6:$Q$505,MATCH(ROW()-5,'2_Review &amp; Audit'!$AC$6:$AC$505,0))/$F498))</f>
        <v/>
      </c>
      <c r="H498" s="142" t="str">
        <f>IF($A498="","",ABS(INDEX('2_Review &amp; Audit'!$Q$6:$Q$505,MATCH(ROW()-5,'2_Review &amp; Audit'!$AC$6:$AC$505,0))))</f>
        <v/>
      </c>
      <c r="I498" s="96" t="str">
        <f>IF($A498="","",INDEX('2_Review &amp; Audit'!$Y$6:$Y$505,MATCH(ROW()-5,'2_Review &amp; Audit'!$AC$6:$AC$505,0)))</f>
        <v/>
      </c>
      <c r="J498" s="110" t="str">
        <f>IF($A498="","",IFERROR(MATCH(ROW()-5,'2_Review &amp; Audit'!$AC$6:$AC$505,0)+5,""))</f>
        <v/>
      </c>
      <c r="K498" s="96" t="str" cm="1">
        <f t="array" ref="K498">IF($A498="","",IF($AU498&lt;&gt;"",IFERROR(MATCH($AU498,'2_Review &amp; Audit'!$H$6:$H$505,0)+5,""),IFERROR(MATCH(1,INDEX(('2_Review &amp; Audit'!$F$6:$F$505=$A498)*('2_Review &amp; Audit'!$I$6:$I$505&gt;=$E498-30)*('2_Review &amp; Audit'!$I$6:$I$505&lt;=$E498+30)*('2_Review &amp; Audit'!$R$6:$R$505&gt;0),0),0)+5,"")))</f>
        <v/>
      </c>
      <c r="L498" s="110" t="str" cm="1">
        <f t="array" ref="L498">IF($K498="","",INDEX('2_Review &amp; Audit'!$H:$H,$K498))</f>
        <v/>
      </c>
      <c r="M498" s="111" t="str">
        <f>IF($K498="","",INDEX('2_Review &amp; Audit'!$I:$I,$K498))</f>
        <v/>
      </c>
      <c r="N498" s="109" t="str" cm="1">
        <f t="array" ref="N498">IF($K498="","",MAX(0,INDEX('2_Review &amp; Audit'!$R:$R,$K498)-SUMIFS($O$7:O497,$K$7:K497,$K498)))</f>
        <v/>
      </c>
      <c r="O498" s="109" t="str">
        <f>IF(OR($K498="",$N498="",$F498=""),"",MIN($F498,$N498))</f>
        <v/>
      </c>
      <c r="P498" s="112" t="str">
        <f>IF($O498="","",$O498*$G498)</f>
        <v/>
      </c>
      <c r="Q498" s="112" t="str">
        <f>IF($M498="","",$H498-IF($P498="",0,$P498)-IF($Y498="",0,$Y498)-IF($AH498="",0,$AH498)-IF($AQ498="",0,$AQ498))</f>
        <v/>
      </c>
      <c r="R498" s="112" t="str">
        <f t="shared" si="65"/>
        <v/>
      </c>
      <c r="S498" s="96" t="str">
        <f>IF($M498="","",MAX(0,N($F498)-N($O498)))</f>
        <v/>
      </c>
      <c r="T498" s="96" t="str" cm="1">
        <f t="array" ref="T498">IF(OR($D498="",$S498="",N($S498)&lt;=0),"",IFERROR(MATCH(1,INDEX(('2_Review &amp; Audit'!$F$6:$F$505=$A498)*('2_Review &amp; Audit'!$I$6:$I$505&gt;=$E498-30)*('2_Review &amp; Audit'!$I$6:$I$505&lt;=$E498+30)*('2_Review &amp; Audit'!$R$6:$R$505&gt;0)*(ROW('2_Review &amp; Audit'!$R$6:$R$505)&gt;$K498),0),0)+5,""))</f>
        <v/>
      </c>
      <c r="U498" s="96" t="str" cm="1">
        <f t="array" ref="U498">IF($T498="","",INDEX('2_Review &amp; Audit'!$H:$H,$T498))</f>
        <v/>
      </c>
      <c r="V498" s="96" t="str">
        <f t="array" ref="V498">IF($T498="","",INDEX('2_Review &amp; Audit'!$I:$I,$T498))</f>
        <v/>
      </c>
      <c r="W498" s="96" t="str">
        <f t="array" ref="W498">IF($T498="","",MAX(0,INDEX('2_Review &amp; Audit'!$H:$H,$T498)-SUMIFS($X$7:X497,$T$7:T497,$T498)))</f>
        <v/>
      </c>
      <c r="X498" s="96" t="str">
        <f t="shared" si="62"/>
        <v/>
      </c>
      <c r="Y498" s="117" t="str">
        <f>IF($X498="","",$X498*$G498)</f>
        <v/>
      </c>
      <c r="Z498" s="117" t="str">
        <f>IF($T498="","",$H498-IF($P498="",0,$P498)-IF($Y498="",0,$Y498))</f>
        <v/>
      </c>
      <c r="AA498" s="117" t="str">
        <f t="shared" si="63"/>
        <v/>
      </c>
      <c r="AB498" s="96" t="str">
        <f t="shared" si="66"/>
        <v/>
      </c>
      <c r="AC498" s="96" t="str">
        <f>IF(OR($D498="",$AB498="",N($AB498)&lt;=0),"",IFERROR(MATCH(1,INDEX(('2_Review &amp; Audit'!$F$6:$F$505=$A498)*('2_Review &amp; Audit'!$I$6:$I$505&gt;=$E498-30)*('2_Review &amp; Audit'!$I$6:$I$505&lt;=$E498+30)*('2_Review &amp; Audit'!$R$6:$R$505&gt;0)*(ROW('2_Review &amp; Audit'!$R$6:$R$505)&gt;$T498),0),0)+5,""))</f>
        <v/>
      </c>
      <c r="AD498" s="96" t="str" cm="1">
        <f t="array" ref="AD498">IF($AC498="","",INDEX('2_Review &amp; Audit'!$H:$H,$AC498))</f>
        <v/>
      </c>
      <c r="AE498" s="96" t="str">
        <f>IF($AC498="","",INDEX('2_Review &amp; Audit'!$I:$I,$AC498))</f>
        <v/>
      </c>
      <c r="AF498" s="96" t="str">
        <f>IF($AC498="","",MAX(0,INDEX('2_Review &amp; Audit'!$H:$H,$AC498)-SUMIFS($AG$7:AG497,$AC$7:AC497,$AC498)))</f>
        <v/>
      </c>
      <c r="AG498" s="96" t="str">
        <f>IF(OR($D498="",$AB498="",$AF498=""),"",MIN($AB498,$AF498))</f>
        <v/>
      </c>
      <c r="AH498" s="117" t="str">
        <f>IF($AG498="","",$AG498*$G498)</f>
        <v/>
      </c>
      <c r="AI498" s="117" t="str">
        <f>IF($AC498="","",$H498-IF($P498="",0,$P498)-IF($Y498="",0,$Y498)-IF($AH498="",0,$AH498))</f>
        <v/>
      </c>
      <c r="AJ498" s="117" t="str">
        <f t="shared" si="64"/>
        <v/>
      </c>
      <c r="AK498" s="96" t="str">
        <f t="shared" si="67"/>
        <v/>
      </c>
      <c r="AL498" s="96" t="str" cm="1">
        <f t="array" ref="AL498">IF(OR($D498="",$AK498="",N($AK498)&lt;=0),"",IFERROR(MATCH(1,INDEX(('2_Review &amp; Audit'!$F$6:$F$505=$A498)*('2_Review &amp; Audit'!$I$6:$I$505&gt;=$E498-30)*('2_Review &amp; Audit'!$I$6:$I$505&lt;=$E498+30)*('2_Review &amp; Audit'!$R$6:$R$505&gt;0)*(ROW('2_Review &amp; Audit'!$R$6:$R$505)&gt;$AC498),0),0)+5,""))</f>
        <v/>
      </c>
      <c r="AM498" s="96" t="str">
        <f>IF($AL498="","",INDEX('2_Review &amp; Audit'!$H:$H,$AL498))</f>
        <v/>
      </c>
      <c r="AN498" s="108" t="str">
        <f>IF($AL498="","",INDEX('2_Review &amp; Audit'!$I:$I,$AL498))</f>
        <v/>
      </c>
      <c r="AO498" s="96" t="str">
        <f>IF($AL498="","",MAX(0,INDEX('2_Review &amp; Audit'!$H:$H,$AL498)-SUMIFS($AP$7:AP497,$AL$7:AL497,$AL498)))</f>
        <v/>
      </c>
      <c r="AP498" s="96" t="str">
        <f>IF(OR($D498="",$AK498="",$AO498=""),"",MIN($AK498,$AO498))</f>
        <v/>
      </c>
      <c r="AQ498" s="117" t="str">
        <f>IF($AP498="","",$AP498*$G498)</f>
        <v/>
      </c>
      <c r="AR498" s="117" t="str">
        <f>IF($AL498="","",$H498-IF($P498="",0,$P498)-IF($Y498="",0,$Y498)-IF($AH498="",0,$AH498)-IF($AQ498="",0,$AQ498))</f>
        <v/>
      </c>
      <c r="AS498" s="117" t="str">
        <f t="shared" si="68"/>
        <v/>
      </c>
      <c r="AT498" s="96" t="str">
        <f t="shared" si="69"/>
        <v/>
      </c>
      <c r="AU498" s="96"/>
    </row>
    <row r="499" spans="1:47" ht="12.75" customHeight="1" x14ac:dyDescent="0.2">
      <c r="A499" s="96" t="str">
        <f>IFERROR(INDEX('2_Review &amp; Audit'!$F$6:$F$505,MATCH(ROW()-5,'2_Review &amp; Audit'!$AC$6:$AC$505,0)),"")</f>
        <v/>
      </c>
      <c r="B499" s="96" t="str">
        <f>IF($A499="","",INDEX('2_Review &amp; Audit'!$C$6:$C$505,MATCH(ROW()-5,'2_Review &amp; Audit'!$AC$6:$AC$505,0)))</f>
        <v/>
      </c>
      <c r="C499" s="96" t="str">
        <f>IF($A499="","",INDEX('2_Review &amp; Audit'!$D$6:$D$505,MATCH(ROW()-5,'2_Review &amp; Audit'!$AC$6:$AC$505,0)))</f>
        <v/>
      </c>
      <c r="D499" s="114" t="str">
        <f>IF($A499="","",INDEX('2_Review &amp; Audit'!$H$6:$H$505,MATCH(ROW()-5,'2_Review &amp; Audit'!$AC$6:$AC$505,0)))</f>
        <v/>
      </c>
      <c r="E499" s="108" t="str">
        <f>IF($A499="","",INDEX('2_Review &amp; Audit'!$M$6:$M$505,MATCH(ROW()-5,'2_Review &amp; Audit'!$AC$6:$AC$505,0)))</f>
        <v/>
      </c>
      <c r="F499" s="109" t="str">
        <f>IF($A499="","",IF(INDEX('2_Review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499" s="142" t="str">
        <f>IF(OR($A499="",$F499=0),"",ABS(INDEX('2_Review &amp; Audit'!$Q$6:$Q$505,MATCH(ROW()-5,'2_Review &amp; Audit'!$AC$6:$AC$505,0))/$F499))</f>
        <v/>
      </c>
      <c r="H499" s="142" t="str">
        <f>IF($A499="","",ABS(INDEX('2_Review &amp; Audit'!$Q$6:$Q$505,MATCH(ROW()-5,'2_Review &amp; Audit'!$AC$6:$AC$505,0))))</f>
        <v/>
      </c>
      <c r="I499" s="96" t="str">
        <f>IF($A499="","",INDEX('2_Review &amp; Audit'!$Y$6:$Y$505,MATCH(ROW()-5,'2_Review &amp; Audit'!$AC$6:$AC$505,0)))</f>
        <v/>
      </c>
      <c r="J499" s="110" t="str">
        <f>IF($A499="","",IFERROR(MATCH(ROW()-5,'2_Review &amp; Audit'!$AC$6:$AC$505,0)+5,""))</f>
        <v/>
      </c>
      <c r="K499" s="96" t="str" cm="1">
        <f t="array" ref="K499">IF($A499="","",IF($AU499&lt;&gt;"",IFERROR(MATCH($AU499,'2_Review &amp; Audit'!$H$6:$H$505,0)+5,""),IFERROR(MATCH(1,INDEX(('2_Review &amp; Audit'!$F$6:$F$505=$A499)*('2_Review &amp; Audit'!$I$6:$I$505&gt;=$E499-30)*('2_Review &amp; Audit'!$I$6:$I$505&lt;=$E499+30)*('2_Review &amp; Audit'!$R$6:$R$505&gt;0),0),0)+5,"")))</f>
        <v/>
      </c>
      <c r="L499" s="110" t="str" cm="1">
        <f t="array" ref="L499">IF($K499="","",INDEX('2_Review &amp; Audit'!$H:$H,$K499))</f>
        <v/>
      </c>
      <c r="M499" s="111" t="str">
        <f>IF($K499="","",INDEX('2_Review &amp; Audit'!$I:$I,$K499))</f>
        <v/>
      </c>
      <c r="N499" s="109" t="str" cm="1">
        <f t="array" ref="N499">IF($K499="","",MAX(0,INDEX('2_Review &amp; Audit'!$R:$R,$K499)-SUMIFS($O$7:O498,$K$7:K498,$K499)))</f>
        <v/>
      </c>
      <c r="O499" s="109" t="str">
        <f>IF(OR($K499="",$N499="",$F499=""),"",MIN($F499,$N499))</f>
        <v/>
      </c>
      <c r="P499" s="112" t="str">
        <f>IF($O499="","",$O499*$G499)</f>
        <v/>
      </c>
      <c r="Q499" s="112" t="str">
        <f>IF($M499="","",$H499-IF($P499="",0,$P499)-IF($Y499="",0,$Y499)-IF($AH499="",0,$AH499)-IF($AQ499="",0,$AQ499))</f>
        <v/>
      </c>
      <c r="R499" s="112" t="str">
        <f t="shared" si="65"/>
        <v/>
      </c>
      <c r="S499" s="96" t="str">
        <f>IF($M499="","",MAX(0,N($F499)-N($O499)))</f>
        <v/>
      </c>
      <c r="T499" s="96" t="str" cm="1">
        <f t="array" ref="T499">IF(OR($D499="",$S499="",N($S499)&lt;=0),"",IFERROR(MATCH(1,INDEX(('2_Review &amp; Audit'!$F$6:$F$505=$A499)*('2_Review &amp; Audit'!$I$6:$I$505&gt;=$E499-30)*('2_Review &amp; Audit'!$I$6:$I$505&lt;=$E499+30)*('2_Review &amp; Audit'!$R$6:$R$505&gt;0)*(ROW('2_Review &amp; Audit'!$R$6:$R$505)&gt;$K499),0),0)+5,""))</f>
        <v/>
      </c>
      <c r="U499" s="96" t="str" cm="1">
        <f t="array" ref="U499">IF($T499="","",INDEX('2_Review &amp; Audit'!$H:$H,$T499))</f>
        <v/>
      </c>
      <c r="V499" s="96" t="str">
        <f t="array" ref="V499">IF($T499="","",INDEX('2_Review &amp; Audit'!$I:$I,$T499))</f>
        <v/>
      </c>
      <c r="W499" s="96" t="str">
        <f t="array" ref="W499">IF($T499="","",MAX(0,INDEX('2_Review &amp; Audit'!$H:$H,$T499)-SUMIFS($X$7:X498,$T$7:T498,$T499)))</f>
        <v/>
      </c>
      <c r="X499" s="96" t="str">
        <f t="shared" si="62"/>
        <v/>
      </c>
      <c r="Y499" s="117" t="str">
        <f>IF($X499="","",$X499*$G499)</f>
        <v/>
      </c>
      <c r="Z499" s="117" t="str">
        <f>IF($T499="","",$H499-IF($P499="",0,$P499)-IF($Y499="",0,$Y499))</f>
        <v/>
      </c>
      <c r="AA499" s="117" t="str">
        <f t="shared" si="63"/>
        <v/>
      </c>
      <c r="AB499" s="96" t="str">
        <f t="shared" si="66"/>
        <v/>
      </c>
      <c r="AC499" s="96" t="str">
        <f>IF(OR($D499="",$AB499="",N($AB499)&lt;=0),"",IFERROR(MATCH(1,INDEX(('2_Review &amp; Audit'!$F$6:$F$505=$A499)*('2_Review &amp; Audit'!$I$6:$I$505&gt;=$E499-30)*('2_Review &amp; Audit'!$I$6:$I$505&lt;=$E499+30)*('2_Review &amp; Audit'!$R$6:$R$505&gt;0)*(ROW('2_Review &amp; Audit'!$R$6:$R$505)&gt;$T499),0),0)+5,""))</f>
        <v/>
      </c>
      <c r="AD499" s="96" t="str" cm="1">
        <f t="array" ref="AD499">IF($AC499="","",INDEX('2_Review &amp; Audit'!$H:$H,$AC499))</f>
        <v/>
      </c>
      <c r="AE499" s="96" t="str">
        <f>IF($AC499="","",INDEX('2_Review &amp; Audit'!$I:$I,$AC499))</f>
        <v/>
      </c>
      <c r="AF499" s="96" t="str">
        <f>IF($AC499="","",MAX(0,INDEX('2_Review &amp; Audit'!$H:$H,$AC499)-SUMIFS($AG$7:AG498,$AC$7:AC498,$AC499)))</f>
        <v/>
      </c>
      <c r="AG499" s="96" t="str">
        <f>IF(OR($D499="",$AB499="",$AF499=""),"",MIN($AB499,$AF499))</f>
        <v/>
      </c>
      <c r="AH499" s="117" t="str">
        <f>IF($AG499="","",$AG499*$G499)</f>
        <v/>
      </c>
      <c r="AI499" s="117" t="str">
        <f>IF($AC499="","",$H499-IF($P499="",0,$P499)-IF($Y499="",0,$Y499)-IF($AH499="",0,$AH499))</f>
        <v/>
      </c>
      <c r="AJ499" s="117" t="str">
        <f t="shared" si="64"/>
        <v/>
      </c>
      <c r="AK499" s="96" t="str">
        <f t="shared" si="67"/>
        <v/>
      </c>
      <c r="AL499" s="96" t="str" cm="1">
        <f t="array" ref="AL499">IF(OR($D499="",$AK499="",N($AK499)&lt;=0),"",IFERROR(MATCH(1,INDEX(('2_Review &amp; Audit'!$F$6:$F$505=$A499)*('2_Review &amp; Audit'!$I$6:$I$505&gt;=$E499-30)*('2_Review &amp; Audit'!$I$6:$I$505&lt;=$E499+30)*('2_Review &amp; Audit'!$R$6:$R$505&gt;0)*(ROW('2_Review &amp; Audit'!$R$6:$R$505)&gt;$AC499),0),0)+5,""))</f>
        <v/>
      </c>
      <c r="AM499" s="96" t="str">
        <f>IF($AL499="","",INDEX('2_Review &amp; Audit'!$H:$H,$AL499))</f>
        <v/>
      </c>
      <c r="AN499" s="108" t="str">
        <f>IF($AL499="","",INDEX('2_Review &amp; Audit'!$I:$I,$AL499))</f>
        <v/>
      </c>
      <c r="AO499" s="96" t="str">
        <f>IF($AL499="","",MAX(0,INDEX('2_Review &amp; Audit'!$H:$H,$AL499)-SUMIFS($AP$7:AP498,$AL$7:AL498,$AL499)))</f>
        <v/>
      </c>
      <c r="AP499" s="96" t="str">
        <f>IF(OR($D499="",$AK499="",$AO499=""),"",MIN($AK499,$AO499))</f>
        <v/>
      </c>
      <c r="AQ499" s="117" t="str">
        <f>IF($AP499="","",$AP499*$G499)</f>
        <v/>
      </c>
      <c r="AR499" s="117" t="str">
        <f>IF($AL499="","",$H499-IF($P499="",0,$P499)-IF($Y499="",0,$Y499)-IF($AH499="",0,$AH499)-IF($AQ499="",0,$AQ499))</f>
        <v/>
      </c>
      <c r="AS499" s="117" t="str">
        <f t="shared" si="68"/>
        <v/>
      </c>
      <c r="AT499" s="96" t="str">
        <f t="shared" si="69"/>
        <v/>
      </c>
      <c r="AU499" s="96"/>
    </row>
    <row r="500" spans="1:47" ht="12.75" customHeight="1" x14ac:dyDescent="0.2">
      <c r="A500" s="96" t="str">
        <f>IFERROR(INDEX('2_Review &amp; Audit'!$F$6:$F$505,MATCH(ROW()-5,'2_Review &amp; Audit'!$AC$6:$AC$505,0)),"")</f>
        <v/>
      </c>
      <c r="B500" s="96" t="str">
        <f>IF($A500="","",INDEX('2_Review &amp; Audit'!$C$6:$C$505,MATCH(ROW()-5,'2_Review &amp; Audit'!$AC$6:$AC$505,0)))</f>
        <v/>
      </c>
      <c r="C500" s="96" t="str">
        <f>IF($A500="","",INDEX('2_Review &amp; Audit'!$D$6:$D$505,MATCH(ROW()-5,'2_Review &amp; Audit'!$AC$6:$AC$505,0)))</f>
        <v/>
      </c>
      <c r="D500" s="114" t="str">
        <f>IF($A500="","",INDEX('2_Review &amp; Audit'!$H$6:$H$505,MATCH(ROW()-5,'2_Review &amp; Audit'!$AC$6:$AC$505,0)))</f>
        <v/>
      </c>
      <c r="E500" s="108" t="str">
        <f>IF($A500="","",INDEX('2_Review &amp; Audit'!$M$6:$M$505,MATCH(ROW()-5,'2_Review &amp; Audit'!$AC$6:$AC$505,0)))</f>
        <v/>
      </c>
      <c r="F500" s="109" t="str">
        <f>IF($A500="","",IF(INDEX('2_Review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00" s="142" t="str">
        <f>IF(OR($A500="",$F500=0),"",ABS(INDEX('2_Review &amp; Audit'!$Q$6:$Q$505,MATCH(ROW()-5,'2_Review &amp; Audit'!$AC$6:$AC$505,0))/$F500))</f>
        <v/>
      </c>
      <c r="H500" s="142" t="str">
        <f>IF($A500="","",ABS(INDEX('2_Review &amp; Audit'!$Q$6:$Q$505,MATCH(ROW()-5,'2_Review &amp; Audit'!$AC$6:$AC$505,0))))</f>
        <v/>
      </c>
      <c r="I500" s="96" t="str">
        <f>IF($A500="","",INDEX('2_Review &amp; Audit'!$Y$6:$Y$505,MATCH(ROW()-5,'2_Review &amp; Audit'!$AC$6:$AC$505,0)))</f>
        <v/>
      </c>
      <c r="J500" s="110" t="str">
        <f>IF($A500="","",IFERROR(MATCH(ROW()-5,'2_Review &amp; Audit'!$AC$6:$AC$505,0)+5,""))</f>
        <v/>
      </c>
      <c r="K500" s="96" t="str" cm="1">
        <f t="array" ref="K500">IF($A500="","",IF($AU500&lt;&gt;"",IFERROR(MATCH($AU500,'2_Review &amp; Audit'!$H$6:$H$505,0)+5,""),IFERROR(MATCH(1,INDEX(('2_Review &amp; Audit'!$F$6:$F$505=$A500)*('2_Review &amp; Audit'!$I$6:$I$505&gt;=$E500-30)*('2_Review &amp; Audit'!$I$6:$I$505&lt;=$E500+30)*('2_Review &amp; Audit'!$R$6:$R$505&gt;0),0),0)+5,"")))</f>
        <v/>
      </c>
      <c r="L500" s="110" t="str" cm="1">
        <f t="array" ref="L500">IF($K500="","",INDEX('2_Review &amp; Audit'!$H:$H,$K500))</f>
        <v/>
      </c>
      <c r="M500" s="111" t="str">
        <f>IF($K500="","",INDEX('2_Review &amp; Audit'!$I:$I,$K500))</f>
        <v/>
      </c>
      <c r="N500" s="109" t="str" cm="1">
        <f t="array" ref="N500">IF($K500="","",MAX(0,INDEX('2_Review &amp; Audit'!$R:$R,$K500)-SUMIFS($O$7:O499,$K$7:K499,$K500)))</f>
        <v/>
      </c>
      <c r="O500" s="109" t="str">
        <f>IF(OR($K500="",$N500="",$F500=""),"",MIN($F500,$N500))</f>
        <v/>
      </c>
      <c r="P500" s="112" t="str">
        <f>IF($O500="","",$O500*$G500)</f>
        <v/>
      </c>
      <c r="Q500" s="112" t="str">
        <f>IF($M500="","",$H500-IF($P500="",0,$P500)-IF($Y500="",0,$Y500)-IF($AH500="",0,$AH500)-IF($AQ500="",0,$AQ500))</f>
        <v/>
      </c>
      <c r="R500" s="112" t="str">
        <f t="shared" si="65"/>
        <v/>
      </c>
      <c r="S500" s="96" t="str">
        <f>IF($M500="","",MAX(0,N($F500)-N($O500)))</f>
        <v/>
      </c>
      <c r="T500" s="96" t="str" cm="1">
        <f t="array" ref="T500">IF(OR($D500="",$S500="",N($S500)&lt;=0),"",IFERROR(MATCH(1,INDEX(('2_Review &amp; Audit'!$F$6:$F$505=$A500)*('2_Review &amp; Audit'!$I$6:$I$505&gt;=$E500-30)*('2_Review &amp; Audit'!$I$6:$I$505&lt;=$E500+30)*('2_Review &amp; Audit'!$R$6:$R$505&gt;0)*(ROW('2_Review &amp; Audit'!$R$6:$R$505)&gt;$K500),0),0)+5,""))</f>
        <v/>
      </c>
      <c r="U500" s="96" t="str" cm="1">
        <f t="array" ref="U500">IF($T500="","",INDEX('2_Review &amp; Audit'!$H:$H,$T500))</f>
        <v/>
      </c>
      <c r="V500" s="96" t="str">
        <f t="array" ref="V500">IF($T500="","",INDEX('2_Review &amp; Audit'!$I:$I,$T500))</f>
        <v/>
      </c>
      <c r="W500" s="96" t="str">
        <f t="array" ref="W500">IF($T500="","",MAX(0,INDEX('2_Review &amp; Audit'!$H:$H,$T500)-SUMIFS($X$7:X499,$T$7:T499,$T500)))</f>
        <v/>
      </c>
      <c r="X500" s="96" t="str">
        <f t="shared" si="62"/>
        <v/>
      </c>
      <c r="Y500" s="117" t="str">
        <f>IF($X500="","",$X500*$G500)</f>
        <v/>
      </c>
      <c r="Z500" s="117" t="str">
        <f>IF($T500="","",$H500-IF($P500="",0,$P500)-IF($Y500="",0,$Y500))</f>
        <v/>
      </c>
      <c r="AA500" s="117" t="str">
        <f t="shared" si="63"/>
        <v/>
      </c>
      <c r="AB500" s="96" t="str">
        <f t="shared" si="66"/>
        <v/>
      </c>
      <c r="AC500" s="96" t="str">
        <f>IF(OR($D500="",$AB500="",N($AB500)&lt;=0),"",IFERROR(MATCH(1,INDEX(('2_Review &amp; Audit'!$F$6:$F$505=$A500)*('2_Review &amp; Audit'!$I$6:$I$505&gt;=$E500-30)*('2_Review &amp; Audit'!$I$6:$I$505&lt;=$E500+30)*('2_Review &amp; Audit'!$R$6:$R$505&gt;0)*(ROW('2_Review &amp; Audit'!$R$6:$R$505)&gt;$T500),0),0)+5,""))</f>
        <v/>
      </c>
      <c r="AD500" s="96" t="str" cm="1">
        <f t="array" ref="AD500">IF($AC500="","",INDEX('2_Review &amp; Audit'!$H:$H,$AC500))</f>
        <v/>
      </c>
      <c r="AE500" s="96" t="str">
        <f>IF($AC500="","",INDEX('2_Review &amp; Audit'!$I:$I,$AC500))</f>
        <v/>
      </c>
      <c r="AF500" s="96" t="str">
        <f>IF($AC500="","",MAX(0,INDEX('2_Review &amp; Audit'!$H:$H,$AC500)-SUMIFS($AG$7:AG499,$AC$7:AC499,$AC500)))</f>
        <v/>
      </c>
      <c r="AG500" s="96" t="str">
        <f>IF(OR($D500="",$AB500="",$AF500=""),"",MIN($AB500,$AF500))</f>
        <v/>
      </c>
      <c r="AH500" s="117" t="str">
        <f>IF($AG500="","",$AG500*$G500)</f>
        <v/>
      </c>
      <c r="AI500" s="117" t="str">
        <f>IF($AC500="","",$H500-IF($P500="",0,$P500)-IF($Y500="",0,$Y500)-IF($AH500="",0,$AH500))</f>
        <v/>
      </c>
      <c r="AJ500" s="117" t="str">
        <f t="shared" si="64"/>
        <v/>
      </c>
      <c r="AK500" s="96" t="str">
        <f t="shared" si="67"/>
        <v/>
      </c>
      <c r="AL500" s="96" t="str" cm="1">
        <f t="array" ref="AL500">IF(OR($D500="",$AK500="",N($AK500)&lt;=0),"",IFERROR(MATCH(1,INDEX(('2_Review &amp; Audit'!$F$6:$F$505=$A500)*('2_Review &amp; Audit'!$I$6:$I$505&gt;=$E500-30)*('2_Review &amp; Audit'!$I$6:$I$505&lt;=$E500+30)*('2_Review &amp; Audit'!$R$6:$R$505&gt;0)*(ROW('2_Review &amp; Audit'!$R$6:$R$505)&gt;$AC500),0),0)+5,""))</f>
        <v/>
      </c>
      <c r="AM500" s="96" t="str">
        <f>IF($AL500="","",INDEX('2_Review &amp; Audit'!$H:$H,$AL500))</f>
        <v/>
      </c>
      <c r="AN500" s="108" t="str">
        <f>IF($AL500="","",INDEX('2_Review &amp; Audit'!$I:$I,$AL500))</f>
        <v/>
      </c>
      <c r="AO500" s="96" t="str">
        <f>IF($AL500="","",MAX(0,INDEX('2_Review &amp; Audit'!$H:$H,$AL500)-SUMIFS($AP$7:AP499,$AL$7:AL499,$AL500)))</f>
        <v/>
      </c>
      <c r="AP500" s="96" t="str">
        <f>IF(OR($D500="",$AK500="",$AO500=""),"",MIN($AK500,$AO500))</f>
        <v/>
      </c>
      <c r="AQ500" s="117" t="str">
        <f>IF($AP500="","",$AP500*$G500)</f>
        <v/>
      </c>
      <c r="AR500" s="117" t="str">
        <f>IF($AL500="","",$H500-IF($P500="",0,$P500)-IF($Y500="",0,$Y500)-IF($AH500="",0,$AH500)-IF($AQ500="",0,$AQ500))</f>
        <v/>
      </c>
      <c r="AS500" s="117" t="str">
        <f t="shared" si="68"/>
        <v/>
      </c>
      <c r="AT500" s="96" t="str">
        <f t="shared" si="69"/>
        <v/>
      </c>
      <c r="AU500" s="96"/>
    </row>
    <row r="501" spans="1:47" ht="12.75" customHeight="1" x14ac:dyDescent="0.2">
      <c r="A501" s="97" t="str">
        <f>IFERROR(INDEX('2_Review &amp; Audit'!$F$6:$F$505,MATCH(ROW()-5,'2_Review &amp; Audit'!$AC$6:$AC$505,0)),"")</f>
        <v/>
      </c>
      <c r="B501" s="97" t="str">
        <f>IF($A501="","",INDEX('2_Review &amp; Audit'!$C$6:$C$505,MATCH(ROW()-5,'2_Review &amp; Audit'!$AC$6:$AC$505,0)))</f>
        <v/>
      </c>
      <c r="C501" s="97" t="str">
        <f>IF($A501="","",INDEX('2_Review &amp; Audit'!$D$6:$D$505,MATCH(ROW()-5,'2_Review &amp; Audit'!$AC$6:$AC$505,0)))</f>
        <v/>
      </c>
      <c r="D501" s="115" t="str">
        <f>IF($A501="","",INDEX('2_Review &amp; Audit'!$H$6:$H$505,MATCH(ROW()-5,'2_Review &amp; Audit'!$AC$6:$AC$505,0)))</f>
        <v/>
      </c>
      <c r="E501" s="98" t="str">
        <f>IF($A501="","",INDEX('2_Review &amp; Audit'!$M$6:$M$505,MATCH(ROW()-5,'2_Review &amp; Audit'!$AC$6:$AC$505,0)))</f>
        <v/>
      </c>
      <c r="F501" s="99" t="str">
        <f>IF($A501="","",IF(INDEX('2_Review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01" s="143" t="str">
        <f>IF(OR($A501="",$F501=0),"",ABS(INDEX('2_Review &amp; Audit'!$Q$6:$Q$505,MATCH(ROW()-5,'2_Review &amp; Audit'!$AC$6:$AC$505,0))/$F501))</f>
        <v/>
      </c>
      <c r="H501" s="143" t="str">
        <f>IF($A501="","",ABS(INDEX('2_Review &amp; Audit'!$Q$6:$Q$505,MATCH(ROW()-5,'2_Review &amp; Audit'!$AC$6:$AC$505,0))))</f>
        <v/>
      </c>
      <c r="I501" s="97" t="str">
        <f>IF($A501="","",INDEX('2_Review &amp; Audit'!$Y$6:$Y$505,MATCH(ROW()-5,'2_Review &amp; Audit'!$AC$6:$AC$505,0)))</f>
        <v/>
      </c>
      <c r="J501" s="55" t="str">
        <f>IF($A501="","",IFERROR(MATCH(ROW()-5,'2_Review &amp; Audit'!$AC$6:$AC$505,0)+5,""))</f>
        <v/>
      </c>
      <c r="L501" s="105"/>
      <c r="M501" s="106"/>
      <c r="N501" s="99"/>
      <c r="O501" s="99"/>
      <c r="P501" s="107"/>
      <c r="Q501" s="107"/>
      <c r="R501" s="107"/>
      <c r="AD501" t="str" cm="1">
        <f t="array" ref="AD501">IF($AC501="","",INDEX('2_Review &amp; Audit'!$H:$H,$AC501))</f>
        <v/>
      </c>
      <c r="AE501" t="str">
        <f>IF($AC501="","",INDEX('2_Review &amp; Audit'!$I:$I,$AC501))</f>
        <v/>
      </c>
      <c r="AF501" t="str">
        <f>IF($AC501="","",MAX(0,INDEX('2_Review &amp; Audit'!$H:$H,$AC501)-SUMIFS($AG$7:AG500,$AC$7:AC500,$AC501)))</f>
        <v/>
      </c>
      <c r="AG501" t="str">
        <f>IF(OR($D501="",$AB501="",$AF501=""),"",MIN($AB501,$AF501))</f>
        <v/>
      </c>
      <c r="AH501" t="str">
        <f>IF($AG501="","",$AG501*$G501)</f>
        <v/>
      </c>
      <c r="AI501" t="str">
        <f>IF($A501="","",$H501-IF($P501="",0,$P501)-IF(#REF!="",0,#REF!)-IF($Y501="",0,$Y501)-IF($AH501="",0,$AH501))</f>
        <v/>
      </c>
      <c r="AJ501" t="str">
        <f t="shared" ref="AJ501:AJ506" si="70">IF($AH501="","",$AH501)</f>
        <v/>
      </c>
      <c r="AK501" t="str">
        <f>IF($D501="","",MAX(0,N($AB501)-N($AG501)))</f>
        <v/>
      </c>
      <c r="AL501" t="str">
        <f>IF(OR($D501="",$AK501="",N($AK501)&lt;=0),"",IFERROR(MATCH(1,INDEX(('2_Review &amp; Audit'!$F$6:$F$505=$A501)*('2_Review &amp; Audit'!$I$6:$I$505&gt;=$E501-30)*('2_Review &amp; Audit'!$I$6:$I$505&lt;=$E501+30)*('2_Review &amp; Audit'!$R$6:$R$505&gt;0)*(ROW('2_Review &amp; Audit'!$R$6:$R$505)&gt;$AC501),0),0)+5,""))</f>
        <v/>
      </c>
      <c r="AM501" t="str">
        <f>IF($AL501="","",INDEX('2_Review &amp; Audit'!$H:$H,$AL501))</f>
        <v/>
      </c>
      <c r="AN501" t="str">
        <f>IF($AL501="","",INDEX('2_Review &amp; Audit'!$I:$I,$AL501))</f>
        <v/>
      </c>
      <c r="AO501" t="str">
        <f>IF($AL501="","",MAX(0,INDEX('2_Review &amp; Audit'!$H:$H,$AL501)-SUMIFS($AP$7:AP500,$AL$7:AL500,$AL501)))</f>
        <v/>
      </c>
      <c r="AP501" t="str">
        <f>IF(OR($D501="",$AK501="",$AO501=""),"",MIN($AK501,$AO501))</f>
        <v/>
      </c>
      <c r="AQ501" t="str">
        <f>IF($AP501="","",$AP501*$G501)</f>
        <v/>
      </c>
      <c r="AR501" t="str">
        <f>IF($A501="","",$H501-IF($P501="",0,$P501)-IF(#REF!="",0,#REF!)-IF($Y501="",0,$Y501)-IF($AH501="",0,$AH501)-IF($AQ501="",0,$AQ501))</f>
        <v/>
      </c>
      <c r="AS501" t="str">
        <f t="shared" ref="AS501:AS506" si="71">IF($AQ501="","",$AQ501)</f>
        <v/>
      </c>
      <c r="AU501" s="97"/>
    </row>
    <row r="502" spans="1:47" ht="12.75" customHeight="1" x14ac:dyDescent="0.2">
      <c r="A502" s="34" t="str">
        <f>IFERROR(INDEX('2_Review &amp; Audit'!$F$6:$F$505,MATCH(ROW()-5,'2_Review &amp; Audit'!$AC$6:$AC$505,0)),"")</f>
        <v/>
      </c>
      <c r="B502" s="34" t="str">
        <f>IF($A502="","",INDEX('2_Review &amp; Audit'!$C$6:$C$505,MATCH(ROW()-5,'2_Review &amp; Audit'!$AC$6:$AC$505,0)))</f>
        <v/>
      </c>
      <c r="C502" s="34" t="str">
        <f>IF($A502="","",INDEX('2_Review &amp; Audit'!$D$6:$D$505,MATCH(ROW()-5,'2_Review &amp; Audit'!$AC$6:$AC$505,0)))</f>
        <v/>
      </c>
      <c r="D502" s="116" t="str">
        <f>IF($A502="","",INDEX('2_Review &amp; Audit'!$H$6:$H$505,MATCH(ROW()-5,'2_Review &amp; Audit'!$AC$6:$AC$505,0)))</f>
        <v/>
      </c>
      <c r="E502" s="35" t="str">
        <f>IF($A502="","",INDEX('2_Review &amp; Audit'!$M$6:$M$505,MATCH(ROW()-5,'2_Review &amp; Audit'!$AC$6:$AC$505,0)))</f>
        <v/>
      </c>
      <c r="F502" s="36" t="str">
        <f>IF($A502="","",IF(INDEX('2_Review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02" s="144" t="str">
        <f>IF(OR($A502="",$F502=0),"",ABS(INDEX('2_Review &amp; Audit'!$Q$6:$Q$505,MATCH(ROW()-5,'2_Review &amp; Audit'!$AC$6:$AC$505,0))/$F502))</f>
        <v/>
      </c>
      <c r="H502" s="144" t="str">
        <f>IF($A502="","",ABS(INDEX('2_Review &amp; Audit'!$Q$6:$Q$505,MATCH(ROW()-5,'2_Review &amp; Audit'!$AC$6:$AC$505,0))))</f>
        <v/>
      </c>
      <c r="I502" s="34" t="str">
        <f>IF($A502="","",INDEX('2_Review &amp; Audit'!$Y$6:$Y$505,MATCH(ROW()-5,'2_Review &amp; Audit'!$AC$6:$AC$505,0)))</f>
        <v/>
      </c>
      <c r="J502" s="55" t="str">
        <f>IF($A502="","",IFERROR(MATCH(ROW()-5,'2_Review &amp; Audit'!$AC$6:$AC$505,0)+5,""))</f>
        <v/>
      </c>
      <c r="L502" s="93"/>
      <c r="M502" s="94"/>
      <c r="N502" s="36"/>
      <c r="O502" s="36"/>
      <c r="P502" s="37"/>
      <c r="Q502" s="37"/>
      <c r="R502" s="37"/>
      <c r="AD502" t="str" cm="1">
        <f t="array" ref="AD502">IF($AC502="","",INDEX('2_Review &amp; Audit'!$H:$H,$AC502))</f>
        <v/>
      </c>
      <c r="AE502" t="str">
        <f>IF($AC502="","",INDEX('2_Review &amp; Audit'!$I:$I,$AC502))</f>
        <v/>
      </c>
      <c r="AF502" t="str">
        <f>IF($AC502="","",MAX(0,INDEX('2_Review &amp; Audit'!$H:$H,$AC502)-SUMIFS($AG$7:AG501,$AC$7:AC501,$AC502)))</f>
        <v/>
      </c>
      <c r="AG502" t="str">
        <f>IF(OR($D502="",$AB502="",$AF502=""),"",MIN($AB502,$AF502))</f>
        <v/>
      </c>
      <c r="AH502" t="str">
        <f>IF($AG502="","",$AG502*$G502)</f>
        <v/>
      </c>
      <c r="AI502" t="str">
        <f>IF($A502="","",$H502-IF($P502="",0,$P502)-IF(#REF!="",0,#REF!)-IF($Y502="",0,$Y502)-IF($AH502="",0,$AH502))</f>
        <v/>
      </c>
      <c r="AJ502" t="str">
        <f t="shared" si="70"/>
        <v/>
      </c>
      <c r="AK502" t="str">
        <f>IF($D502="","",MAX(0,N($AB502)-N($AG502)))</f>
        <v/>
      </c>
      <c r="AL502" t="str">
        <f>IF(OR($D502="",$AK502="",N($AK502)&lt;=0),"",IFERROR(MATCH(1,INDEX(('2_Review &amp; Audit'!$F$6:$F$505=$A502)*('2_Review &amp; Audit'!$I$6:$I$505&gt;=$E502-30)*('2_Review &amp; Audit'!$I$6:$I$505&lt;=$E502+30)*('2_Review &amp; Audit'!$R$6:$R$505&gt;0)*(ROW('2_Review &amp; Audit'!$R$6:$R$505)&gt;$AC502),0),0)+5,""))</f>
        <v/>
      </c>
      <c r="AM502" t="str">
        <f>IF($AL502="","",INDEX('2_Review &amp; Audit'!$H:$H,$AL502))</f>
        <v/>
      </c>
      <c r="AN502" t="str">
        <f>IF($AL502="","",INDEX('2_Review &amp; Audit'!$I:$I,$AL502))</f>
        <v/>
      </c>
      <c r="AO502" t="str">
        <f>IF($AL502="","",MAX(0,INDEX('2_Review &amp; Audit'!$H:$H,$AL502)-SUMIFS($AP$7:AP501,$AL$7:AL501,$AL502)))</f>
        <v/>
      </c>
      <c r="AP502" t="str">
        <f>IF(OR($D502="",$AK502="",$AO502=""),"",MIN($AK502,$AO502))</f>
        <v/>
      </c>
      <c r="AQ502" t="str">
        <f>IF($AP502="","",$AP502*$G502)</f>
        <v/>
      </c>
      <c r="AR502" t="str">
        <f>IF($A502="","",$H502-IF($P502="",0,$P502)-IF(#REF!="",0,#REF!)-IF($Y502="",0,$Y502)-IF($AH502="",0,$AH502)-IF($AQ502="",0,$AQ502))</f>
        <v/>
      </c>
      <c r="AS502" t="str">
        <f t="shared" si="71"/>
        <v/>
      </c>
      <c r="AU502" s="34"/>
    </row>
    <row r="503" spans="1:47" ht="12.75" customHeight="1" x14ac:dyDescent="0.2">
      <c r="A503" s="34" t="str">
        <f>IFERROR(INDEX('2_Review &amp; Audit'!$F$6:$F$505,MATCH(ROW()-5,'2_Review &amp; Audit'!$AC$6:$AC$505,0)),"")</f>
        <v/>
      </c>
      <c r="B503" s="34" t="str">
        <f>IF($A503="","",INDEX('2_Review &amp; Audit'!$C$6:$C$505,MATCH(ROW()-5,'2_Review &amp; Audit'!$AC$6:$AC$505,0)))</f>
        <v/>
      </c>
      <c r="C503" s="34" t="str">
        <f>IF($A503="","",INDEX('2_Review &amp; Audit'!$D$6:$D$505,MATCH(ROW()-5,'2_Review &amp; Audit'!$AC$6:$AC$505,0)))</f>
        <v/>
      </c>
      <c r="D503" s="116" t="str">
        <f>IF($A503="","",INDEX('2_Review &amp; Audit'!$H$6:$H$505,MATCH(ROW()-5,'2_Review &amp; Audit'!$AC$6:$AC$505,0)))</f>
        <v/>
      </c>
      <c r="E503" s="35" t="str">
        <f>IF($A503="","",INDEX('2_Review &amp; Audit'!$M$6:$M$505,MATCH(ROW()-5,'2_Review &amp; Audit'!$AC$6:$AC$505,0)))</f>
        <v/>
      </c>
      <c r="F503" s="36" t="str">
        <f>IF($A503="","",IF(INDEX('2_Review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03" s="144" t="str">
        <f>IF(OR($A503="",$F503=0),"",ABS(INDEX('2_Review &amp; Audit'!$Q$6:$Q$505,MATCH(ROW()-5,'2_Review &amp; Audit'!$AC$6:$AC$505,0))/$F503))</f>
        <v/>
      </c>
      <c r="H503" s="144" t="str">
        <f>IF($A503="","",ABS(INDEX('2_Review &amp; Audit'!$Q$6:$Q$505,MATCH(ROW()-5,'2_Review &amp; Audit'!$AC$6:$AC$505,0))))</f>
        <v/>
      </c>
      <c r="I503" s="34" t="str">
        <f>IF($A503="","",INDEX('2_Review &amp; Audit'!$Y$6:$Y$505,MATCH(ROW()-5,'2_Review &amp; Audit'!$AC$6:$AC$505,0)))</f>
        <v/>
      </c>
      <c r="J503" s="55" t="str">
        <f>IF($A503="","",IFERROR(MATCH(ROW()-5,'2_Review &amp; Audit'!$AC$6:$AC$505,0)+5,""))</f>
        <v/>
      </c>
      <c r="L503" s="93"/>
      <c r="M503" s="94"/>
      <c r="N503" s="36"/>
      <c r="O503" s="36"/>
      <c r="P503" s="37"/>
      <c r="Q503" s="37"/>
      <c r="R503" s="37"/>
      <c r="AD503" t="str" cm="1">
        <f t="array" ref="AD503">IF($AC503="","",INDEX('2_Review &amp; Audit'!$H:$H,$AC503))</f>
        <v/>
      </c>
      <c r="AE503" t="str">
        <f>IF($AC503="","",INDEX('2_Review &amp; Audit'!$I:$I,$AC503))</f>
        <v/>
      </c>
      <c r="AF503" t="str">
        <f>IF($AC503="","",MAX(0,INDEX('2_Review &amp; Audit'!$H:$H,$AC503)-SUMIFS($AG$7:AG502,$AC$7:AC502,$AC503)))</f>
        <v/>
      </c>
      <c r="AG503" t="str">
        <f>IF(OR($D503="",$AB503="",$AF503=""),"",MIN($AB503,$AF503))</f>
        <v/>
      </c>
      <c r="AH503" t="str">
        <f>IF($AG503="","",$AG503*$G503)</f>
        <v/>
      </c>
      <c r="AI503" t="str">
        <f>IF($A503="","",$H503-IF($P503="",0,$P503)-IF(#REF!="",0,#REF!)-IF($Y503="",0,$Y503)-IF($AH503="",0,$AH503))</f>
        <v/>
      </c>
      <c r="AJ503" t="str">
        <f t="shared" si="70"/>
        <v/>
      </c>
      <c r="AK503" t="str">
        <f>IF($D503="","",MAX(0,N($AB503)-N($AG503)))</f>
        <v/>
      </c>
      <c r="AL503" t="str">
        <f>IF(OR($D503="",$AK503="",N($AK503)&lt;=0),"",IFERROR(MATCH(1,INDEX(('2_Review &amp; Audit'!$F$6:$F$505=$A503)*('2_Review &amp; Audit'!$I$6:$I$505&gt;=$E503-30)*('2_Review &amp; Audit'!$I$6:$I$505&lt;=$E503+30)*('2_Review &amp; Audit'!$R$6:$R$505&gt;0)*(ROW('2_Review &amp; Audit'!$R$6:$R$505)&gt;$AC503),0),0)+5,""))</f>
        <v/>
      </c>
      <c r="AM503" t="str">
        <f>IF($AL503="","",INDEX('2_Review &amp; Audit'!$H:$H,$AL503))</f>
        <v/>
      </c>
      <c r="AN503" t="str">
        <f>IF($AL503="","",INDEX('2_Review &amp; Audit'!$I:$I,$AL503))</f>
        <v/>
      </c>
      <c r="AO503" t="str">
        <f>IF($AL503="","",MAX(0,INDEX('2_Review &amp; Audit'!$H:$H,$AL503)-SUMIFS($AP$7:AP502,$AL$7:AL502,$AL503)))</f>
        <v/>
      </c>
      <c r="AP503" t="str">
        <f>IF(OR($D503="",$AK503="",$AO503=""),"",MIN($AK503,$AO503))</f>
        <v/>
      </c>
      <c r="AQ503" t="str">
        <f>IF($AP503="","",$AP503*$G503)</f>
        <v/>
      </c>
      <c r="AR503" t="str">
        <f>IF($A503="","",$H503-IF($P503="",0,$P503)-IF(#REF!="",0,#REF!)-IF($Y503="",0,$Y503)-IF($AH503="",0,$AH503)-IF($AQ503="",0,$AQ503))</f>
        <v/>
      </c>
      <c r="AS503" t="str">
        <f t="shared" si="71"/>
        <v/>
      </c>
      <c r="AU503" s="34"/>
    </row>
    <row r="504" spans="1:47" ht="12.75" customHeight="1" x14ac:dyDescent="0.2">
      <c r="A504" s="34" t="str">
        <f>IFERROR(INDEX('2_Review &amp; Audit'!$F$6:$F$505,MATCH(ROW()-5,'2_Review &amp; Audit'!$AC$6:$AC$505,0)),"")</f>
        <v/>
      </c>
      <c r="B504" s="34" t="str">
        <f>IF($A504="","",INDEX('2_Review &amp; Audit'!$C$6:$C$505,MATCH(ROW()-5,'2_Review &amp; Audit'!$AC$6:$AC$505,0)))</f>
        <v/>
      </c>
      <c r="C504" s="34" t="str">
        <f>IF($A504="","",INDEX('2_Review &amp; Audit'!$D$6:$D$505,MATCH(ROW()-5,'2_Review &amp; Audit'!$AC$6:$AC$505,0)))</f>
        <v/>
      </c>
      <c r="D504" s="116" t="str">
        <f>IF($A504="","",INDEX('2_Review &amp; Audit'!$H$6:$H$505,MATCH(ROW()-5,'2_Review &amp; Audit'!$AC$6:$AC$505,0)))</f>
        <v/>
      </c>
      <c r="E504" s="35" t="str">
        <f>IF($A504="","",INDEX('2_Review &amp; Audit'!$M$6:$M$505,MATCH(ROW()-5,'2_Review &amp; Audit'!$AC$6:$AC$505,0)))</f>
        <v/>
      </c>
      <c r="F504" s="36" t="str">
        <f>IF($A504="","",IF(INDEX('2_Review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04" s="144" t="str">
        <f>IF(OR($A504="",$F504=0),"",ABS(INDEX('2_Review &amp; Audit'!$Q$6:$Q$505,MATCH(ROW()-5,'2_Review &amp; Audit'!$AC$6:$AC$505,0))/$F504))</f>
        <v/>
      </c>
      <c r="H504" s="144" t="str">
        <f>IF($A504="","",ABS(INDEX('2_Review &amp; Audit'!$Q$6:$Q$505,MATCH(ROW()-5,'2_Review &amp; Audit'!$AC$6:$AC$505,0))))</f>
        <v/>
      </c>
      <c r="I504" s="34" t="str">
        <f>IF($A504="","",INDEX('2_Review &amp; Audit'!$Y$6:$Y$505,MATCH(ROW()-5,'2_Review &amp; Audit'!$AC$6:$AC$505,0)))</f>
        <v/>
      </c>
      <c r="J504" s="55" t="str">
        <f>IF($A504="","",IFERROR(MATCH(ROW()-5,'2_Review &amp; Audit'!$AC$6:$AC$505,0)+5,""))</f>
        <v/>
      </c>
      <c r="L504" s="93"/>
      <c r="M504" s="94"/>
      <c r="N504" s="36"/>
      <c r="O504" s="36"/>
      <c r="P504" s="37"/>
      <c r="Q504" s="37"/>
      <c r="R504" s="37"/>
      <c r="AD504" t="str" cm="1">
        <f t="array" ref="AD504">IF($AC504="","",INDEX('2_Review &amp; Audit'!$H:$H,$AC504))</f>
        <v/>
      </c>
      <c r="AE504" t="str">
        <f>IF($AC504="","",INDEX('2_Review &amp; Audit'!$I:$I,$AC504))</f>
        <v/>
      </c>
      <c r="AF504" t="str">
        <f>IF($AC504="","",MAX(0,INDEX('2_Review &amp; Audit'!$H:$H,$AC504)-SUMIFS($AG$7:AG503,$AC$7:AC503,$AC504)))</f>
        <v/>
      </c>
      <c r="AG504" t="str">
        <f>IF(OR($D504="",$AB504="",$AF504=""),"",MIN($AB504,$AF504))</f>
        <v/>
      </c>
      <c r="AH504" t="str">
        <f>IF($AG504="","",$AG504*$G504)</f>
        <v/>
      </c>
      <c r="AI504" t="str">
        <f>IF($A504="","",$H504-IF($P504="",0,$P504)-IF(#REF!="",0,#REF!)-IF($Y504="",0,$Y504)-IF($AH504="",0,$AH504))</f>
        <v/>
      </c>
      <c r="AJ504" t="str">
        <f t="shared" si="70"/>
        <v/>
      </c>
      <c r="AK504" t="str">
        <f>IF($D504="","",MAX(0,N($AB504)-N($AG504)))</f>
        <v/>
      </c>
      <c r="AL504" t="str">
        <f>IF(OR($D504="",$AK504="",N($AK504)&lt;=0),"",IFERROR(MATCH(1,INDEX(('2_Review &amp; Audit'!$F$6:$F$505=$A504)*('2_Review &amp; Audit'!$I$6:$I$505&gt;=$E504-30)*('2_Review &amp; Audit'!$I$6:$I$505&lt;=$E504+30)*('2_Review &amp; Audit'!$R$6:$R$505&gt;0)*(ROW('2_Review &amp; Audit'!$R$6:$R$505)&gt;$AC504),0),0)+5,""))</f>
        <v/>
      </c>
      <c r="AM504" t="str">
        <f>IF($AL504="","",INDEX('2_Review &amp; Audit'!$H:$H,$AL504))</f>
        <v/>
      </c>
      <c r="AN504" t="str">
        <f>IF($AL504="","",INDEX('2_Review &amp; Audit'!$I:$I,$AL504))</f>
        <v/>
      </c>
      <c r="AO504" t="str">
        <f>IF($AL504="","",MAX(0,INDEX('2_Review &amp; Audit'!$H:$H,$AL504)-SUMIFS($AP$7:AP503,$AL$7:AL503,$AL504)))</f>
        <v/>
      </c>
      <c r="AP504" t="str">
        <f>IF(OR($D504="",$AK504="",$AO504=""),"",MIN($AK504,$AO504))</f>
        <v/>
      </c>
      <c r="AQ504" t="str">
        <f>IF($AP504="","",$AP504*$G504)</f>
        <v/>
      </c>
      <c r="AR504" t="str">
        <f>IF($A504="","",$H504-IF($P504="",0,$P504)-IF(#REF!="",0,#REF!)-IF($Y504="",0,$Y504)-IF($AH504="",0,$AH504)-IF($AQ504="",0,$AQ504))</f>
        <v/>
      </c>
      <c r="AS504" t="str">
        <f t="shared" si="71"/>
        <v/>
      </c>
      <c r="AU504" s="34"/>
    </row>
    <row r="505" spans="1:47" ht="12.75" customHeight="1" x14ac:dyDescent="0.2">
      <c r="A505" s="34" t="str">
        <f>IFERROR(INDEX('2_Review &amp; Audit'!$F$6:$F$505,MATCH(ROW()-5,'2_Review &amp; Audit'!$AC$6:$AC$505,0)),"")</f>
        <v/>
      </c>
      <c r="B505" s="34" t="str">
        <f>IF($A505="","",INDEX('2_Review &amp; Audit'!$C$6:$C$505,MATCH(ROW()-5,'2_Review &amp; Audit'!$AC$6:$AC$505,0)))</f>
        <v/>
      </c>
      <c r="C505" s="34" t="str">
        <f>IF($A505="","",INDEX('2_Review &amp; Audit'!$D$6:$D$505,MATCH(ROW()-5,'2_Review &amp; Audit'!$AC$6:$AC$505,0)))</f>
        <v/>
      </c>
      <c r="D505" s="116" t="str">
        <f>IF($A505="","",INDEX('2_Review &amp; Audit'!$H$6:$H$505,MATCH(ROW()-5,'2_Review &amp; Audit'!$AC$6:$AC$505,0)))</f>
        <v/>
      </c>
      <c r="E505" s="35" t="str">
        <f>IF($A505="","",INDEX('2_Review &amp; Audit'!$M$6:$M$505,MATCH(ROW()-5,'2_Review &amp; Audit'!$AC$6:$AC$505,0)))</f>
        <v/>
      </c>
      <c r="F505" s="36" t="str">
        <f>IF($A505="","",IF(INDEX('2_Review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05" s="144" t="str">
        <f>IF(OR($A505="",$F505=0),"",ABS(INDEX('2_Review &amp; Audit'!$Q$6:$Q$505,MATCH(ROW()-5,'2_Review &amp; Audit'!$AC$6:$AC$505,0))/$F505))</f>
        <v/>
      </c>
      <c r="H505" s="144" t="str">
        <f>IF($A505="","",ABS(INDEX('2_Review &amp; Audit'!$Q$6:$Q$505,MATCH(ROW()-5,'2_Review &amp; Audit'!$AC$6:$AC$505,0))))</f>
        <v/>
      </c>
      <c r="I505" s="34" t="str">
        <f>IF($A505="","",INDEX('2_Review &amp; Audit'!$Y$6:$Y$505,MATCH(ROW()-5,'2_Review &amp; Audit'!$AC$6:$AC$505,0)))</f>
        <v/>
      </c>
      <c r="J505" s="55" t="str">
        <f>IF($A505="","",IFERROR(MATCH(ROW()-5,'2_Review &amp; Audit'!$AC$6:$AC$505,0)+5,""))</f>
        <v/>
      </c>
      <c r="L505" s="93"/>
      <c r="M505" s="94"/>
      <c r="N505" s="36"/>
      <c r="O505" s="36"/>
      <c r="P505" s="37"/>
      <c r="Q505" s="37"/>
      <c r="R505" s="37"/>
      <c r="AD505" t="str" cm="1">
        <f t="array" ref="AD505">IF($AC505="","",INDEX('2_Review &amp; Audit'!$H:$H,$AC505))</f>
        <v/>
      </c>
      <c r="AE505" t="str">
        <f>IF($AC505="","",INDEX('2_Review &amp; Audit'!$I:$I,$AC505))</f>
        <v/>
      </c>
      <c r="AF505" t="str">
        <f>IF($AC505="","",MAX(0,INDEX('2_Review &amp; Audit'!$H:$H,$AC505)-SUMIFS($AG$7:AG504,$AC$7:AC504,$AC505)))</f>
        <v/>
      </c>
      <c r="AG505" t="str">
        <f>IF(OR($D505="",$AB505="",$AF505=""),"",MIN($AB505,$AF505))</f>
        <v/>
      </c>
      <c r="AH505" t="str">
        <f>IF($AG505="","",$AG505*$G505)</f>
        <v/>
      </c>
      <c r="AI505" t="str">
        <f>IF($A505="","",$H505-IF($P505="",0,$P505)-IF(#REF!="",0,#REF!)-IF($Y505="",0,$Y505)-IF($AH505="",0,$AH505))</f>
        <v/>
      </c>
      <c r="AJ505" t="str">
        <f t="shared" si="70"/>
        <v/>
      </c>
      <c r="AK505" t="str">
        <f>IF($D505="","",MAX(0,N($AB505)-N($AG505)))</f>
        <v/>
      </c>
      <c r="AL505" t="str">
        <f>IF(OR($D505="",$AK505="",N($AK505)&lt;=0),"",IFERROR(MATCH(1,INDEX(('2_Review &amp; Audit'!$F$6:$F$505=$A505)*('2_Review &amp; Audit'!$I$6:$I$505&gt;=$E505-30)*('2_Review &amp; Audit'!$I$6:$I$505&lt;=$E505+30)*('2_Review &amp; Audit'!$R$6:$R$505&gt;0)*(ROW('2_Review &amp; Audit'!$R$6:$R$505)&gt;$AC505),0),0)+5,""))</f>
        <v/>
      </c>
      <c r="AM505" t="str">
        <f>IF($AL505="","",INDEX('2_Review &amp; Audit'!$H:$H,$AL505))</f>
        <v/>
      </c>
      <c r="AN505" t="str">
        <f>IF($AL505="","",INDEX('2_Review &amp; Audit'!$I:$I,$AL505))</f>
        <v/>
      </c>
      <c r="AO505" t="str">
        <f>IF($AL505="","",MAX(0,INDEX('2_Review &amp; Audit'!$H:$H,$AL505)-SUMIFS($AP$7:AP504,$AL$7:AL504,$AL505)))</f>
        <v/>
      </c>
      <c r="AP505" t="str">
        <f>IF(OR($D505="",$AK505="",$AO505=""),"",MIN($AK505,$AO505))</f>
        <v/>
      </c>
      <c r="AQ505" t="str">
        <f>IF($AP505="","",$AP505*$G505)</f>
        <v/>
      </c>
      <c r="AR505" t="str">
        <f>IF($A505="","",$H505-IF($P505="",0,$P505)-IF(#REF!="",0,#REF!)-IF($Y505="",0,$Y505)-IF($AH505="",0,$AH505)-IF($AQ505="",0,$AQ505))</f>
        <v/>
      </c>
      <c r="AS505" t="str">
        <f t="shared" si="71"/>
        <v/>
      </c>
      <c r="AU505" s="34"/>
    </row>
    <row r="506" spans="1:47" ht="12.75" customHeight="1" x14ac:dyDescent="0.2">
      <c r="A506" s="34" t="str">
        <f>IFERROR(INDEX('2_Review &amp; Audit'!$F$6:$F$505,MATCH(ROW()-5,'2_Review &amp; Audit'!$AC$6:$AC$505,0)),"")</f>
        <v/>
      </c>
      <c r="B506" s="34" t="str">
        <f>IF($A506="","",INDEX('2_Review &amp; Audit'!$C$6:$C$505,MATCH(ROW()-5,'2_Review &amp; Audit'!$AC$6:$AC$505,0)))</f>
        <v/>
      </c>
      <c r="C506" s="34" t="str">
        <f>IF($A506="","",INDEX('2_Review &amp; Audit'!$D$6:$D$505,MATCH(ROW()-5,'2_Review &amp; Audit'!$AC$6:$AC$505,0)))</f>
        <v/>
      </c>
      <c r="D506" s="116" t="str">
        <f>IF($A506="","",INDEX('2_Review &amp; Audit'!$H$6:$H$505,MATCH(ROW()-5,'2_Review &amp; Audit'!$AC$6:$AC$505,0)))</f>
        <v/>
      </c>
      <c r="E506" s="35" t="str">
        <f>IF($A506="","",INDEX('2_Review &amp; Audit'!$M$6:$M$505,MATCH(ROW()-5,'2_Review &amp; Audit'!$AC$6:$AC$505,0)))</f>
        <v/>
      </c>
      <c r="F506" s="36" t="str">
        <f>IF($A506="","",IF(INDEX('2_Review &amp; Audit'!$N$6:$N$505,MATCH(ROW()-5,'2_Review &amp; Audit'!$AC$6:$AC$505,0))="",INDEX('2_Review &amp; Audit'!$J$6:$J$505,MATCH(ROW()-5,'2_Review &amp; Audit'!$AC$6:$AC$505,0))-INDEX('2_Review &amp; Audit'!$R$6:$R$505,MATCH(ROW()-5,'2_Review &amp; Audit'!$AC$6:$AC$505,0)),INDEX('2_Review &amp; Audit'!$N$6:$N$505,MATCH(ROW()-5,'2_Review &amp; Audit'!$AC$6:$AC$505,0))))</f>
        <v/>
      </c>
      <c r="G506" s="144" t="str">
        <f>IF(OR($A506="",$F506=0),"",ABS(INDEX('2_Review &amp; Audit'!$Q$6:$Q$505,MATCH(ROW()-5,'2_Review &amp; Audit'!$AC$6:$AC$505,0))/$F506))</f>
        <v/>
      </c>
      <c r="H506" s="144" t="str">
        <f>IF($A506="","",ABS(INDEX('2_Review &amp; Audit'!$Q$6:$Q$505,MATCH(ROW()-5,'2_Review &amp; Audit'!$AC$6:$AC$505,0))))</f>
        <v/>
      </c>
      <c r="I506" s="34" t="str">
        <f>IF($A506="","",INDEX('2_Review &amp; Audit'!$Y$6:$Y$505,MATCH(ROW()-5,'2_Review &amp; Audit'!$AC$6:$AC$505,0)))</f>
        <v/>
      </c>
      <c r="J506" s="55" t="str">
        <f>IF($A506="","",IFERROR(MATCH(ROW()-5,'2_Review &amp; Audit'!$AC$6:$AC$505,0)+5,""))</f>
        <v/>
      </c>
      <c r="L506" s="93"/>
      <c r="M506" s="94"/>
      <c r="N506" s="36"/>
      <c r="O506" s="36"/>
      <c r="P506" s="37"/>
      <c r="Q506" s="37"/>
      <c r="R506" s="37"/>
      <c r="AD506" t="str">
        <f>IF($AC506="","",INDEX('2_Review &amp; Audit'!$U:$U,$AC506))</f>
        <v/>
      </c>
      <c r="AE506" t="str">
        <f>IF($AC506="","",INDEX('2_Review &amp; Audit'!$I:$I,$AC506))</f>
        <v/>
      </c>
      <c r="AF506" t="str">
        <f>IF($AC506="","",MAX(0,INDEX('2_Review &amp; Audit'!$H:$H,$AC506)-SUMIFS($AG$7:AG505,$AC$7:AC505,$AC506)))</f>
        <v/>
      </c>
      <c r="AG506" t="str">
        <f>IF(OR($D506="",$AB506="",$AF506=""),"",MIN($AB506,$AF506))</f>
        <v/>
      </c>
      <c r="AH506" t="str">
        <f>IF($AG506="","",$AG506*$G506)</f>
        <v/>
      </c>
      <c r="AI506" t="str">
        <f>IF($A506="","",$H506-IF($P506="",0,$P506)-IF(#REF!="",0,#REF!)-IF($Y506="",0,$Y506)-IF($AH506="",0,$AH506))</f>
        <v/>
      </c>
      <c r="AJ506" t="str">
        <f t="shared" si="70"/>
        <v/>
      </c>
      <c r="AK506" t="str">
        <f>IF($D506="","",MAX(0,N($AB506)-N($AG506)))</f>
        <v/>
      </c>
      <c r="AL506" t="str">
        <f>IF(OR($D506="",$AK506="",N($AK506)&lt;=0),"",IFERROR(MATCH(1,INDEX(('2_Review &amp; Audit'!$F$6:$F$505=$A506)*('2_Review &amp; Audit'!$I$6:$I$505&gt;=$E506-30)*('2_Review &amp; Audit'!$I$6:$I$505&lt;=$E506+30)*('2_Review &amp; Audit'!$R$6:$R$505&gt;0)*(ROW('2_Review &amp; Audit'!$R$6:$R$505)&gt;$AC506),0),0)+5,""))</f>
        <v/>
      </c>
      <c r="AM506" t="str">
        <f>IF($AL506="","",INDEX('2_Review &amp; Audit'!$U:$U,$AL506))</f>
        <v/>
      </c>
      <c r="AN506" t="str">
        <f>IF($AL506="","",INDEX('2_Review &amp; Audit'!$I:$I,$AL506))</f>
        <v/>
      </c>
      <c r="AO506" t="str">
        <f>IF($AL506="","",MAX(0,INDEX('2_Review &amp; Audit'!$H:$H,$AL506)-SUMIFS($AP$7:AP505,$AL$7:AL505,$AL506)))</f>
        <v/>
      </c>
      <c r="AP506" t="str">
        <f>IF(OR($D506="",$AK506="",$AO506=""),"",MIN($AK506,$AO506))</f>
        <v/>
      </c>
      <c r="AQ506" t="str">
        <f>IF($AP506="","",$AP506*$G506)</f>
        <v/>
      </c>
      <c r="AR506" t="str">
        <f>IF($A506="","",$H506-IF($P506="",0,$P506)-IF(#REF!="",0,#REF!)-IF($Y506="",0,$Y506)-IF($AH506="",0,$AH506)-IF($AQ506="",0,$AQ506))</f>
        <v/>
      </c>
      <c r="AS506" t="str">
        <f t="shared" si="71"/>
        <v/>
      </c>
      <c r="AU506" s="34"/>
    </row>
    <row r="507" spans="1:47" ht="12.75" customHeight="1" x14ac:dyDescent="0.2">
      <c r="A507" t="str">
        <f>IF($J507="","",INDEX('2_Review &amp; Audit'!$F:$F,$J507))</f>
        <v/>
      </c>
      <c r="B507" t="str">
        <f>IF($J507="","",INDEX('2_Review &amp; Audit'!$C:$C,$J507))</f>
        <v/>
      </c>
      <c r="C507" t="str">
        <f>IF($J507="","",INDEX('2_Review &amp; Audit'!$D:$D,$J507))</f>
        <v/>
      </c>
      <c r="D507" s="60" t="str">
        <f>IF($J507="","",INDEX('2_Review &amp; Audit'!$U:$U,$J507))</f>
        <v/>
      </c>
      <c r="E507" t="str">
        <f>IF($J507="","",INDEX('2_Review &amp; Audit'!$M:$M,$J507))</f>
        <v/>
      </c>
      <c r="F507" t="str">
        <f>IF($J507="","",INDEX('2_Review &amp; Audit'!$N:$N,$J507))</f>
        <v/>
      </c>
      <c r="G507" s="145" t="str">
        <f>IF(OR($J507="",$F507=""),"",ABS(INDEX('2_Review &amp; Audit'!$B:$B,$J507)/$F507))</f>
        <v/>
      </c>
      <c r="H507" s="145" t="str">
        <f t="shared" ref="H507:H570" si="72">IF(OR($F507="",$G507=""),"",$F507*$G507)</f>
        <v/>
      </c>
      <c r="I507" t="str">
        <f>IF($J507="","",INDEX('2_Review &amp; Audit'!$AD:$AD,$J507))</f>
        <v/>
      </c>
      <c r="J507" s="55"/>
      <c r="AG507" t="str">
        <f>IF(OR($D507="",$AB507="",$AF507=""),"",MIN($AB507,$AF507))</f>
        <v/>
      </c>
      <c r="AK507" t="str">
        <f>IF($D507="","",MAX(0,N($AB507)-N($AG507)))</f>
        <v/>
      </c>
      <c r="AL507" t="str">
        <f>IF(OR($D507="",$AK507="",N($AK507)&lt;=0),"",IFERROR(MATCH(1,INDEX(('2_Review &amp; Audit'!$F$6:$F$505=$A507)*('2_Review &amp; Audit'!$I$6:$I$505&gt;=$E507-30)*('2_Review &amp; Audit'!$I$6:$I$505&lt;=$E507+30)*('2_Review &amp; Audit'!$R$6:$R$505&gt;0)*(ROW('2_Review &amp; Audit'!$R$6:$R$505)&gt;$AC507),0),0)+5,""))</f>
        <v/>
      </c>
      <c r="AP507" t="str">
        <f>IF(OR($D507="",$AK507="",$AO507=""),"",MIN($AK507,$AO507))</f>
        <v/>
      </c>
    </row>
    <row r="508" spans="1:47" ht="12.75" customHeight="1" x14ac:dyDescent="0.2">
      <c r="A508" t="str">
        <f>IF($J508="","",INDEX('2_Review &amp; Audit'!$F:$F,$J508))</f>
        <v/>
      </c>
      <c r="B508" t="str">
        <f>IF($J508="","",INDEX('2_Review &amp; Audit'!$C:$C,$J508))</f>
        <v/>
      </c>
      <c r="C508" t="str">
        <f>IF($J508="","",INDEX('2_Review &amp; Audit'!$D:$D,$J508))</f>
        <v/>
      </c>
      <c r="D508" s="60" t="str">
        <f>IF($J508="","",INDEX('2_Review &amp; Audit'!$U:$U,$J508))</f>
        <v/>
      </c>
      <c r="E508" t="str">
        <f>IF($J508="","",INDEX('2_Review &amp; Audit'!$M:$M,$J508))</f>
        <v/>
      </c>
      <c r="F508" t="str">
        <f>IF($J508="","",INDEX('2_Review &amp; Audit'!$N:$N,$J508))</f>
        <v/>
      </c>
      <c r="G508" s="145" t="str">
        <f>IF(OR($J508="",$F508=""),"",ABS(INDEX('2_Review &amp; Audit'!$B:$B,$J508)/$F508))</f>
        <v/>
      </c>
      <c r="H508" s="145" t="str">
        <f t="shared" si="72"/>
        <v/>
      </c>
      <c r="I508" t="str">
        <f>IF($J508="","",INDEX('2_Review &amp; Audit'!$AD:$AD,$J508))</f>
        <v/>
      </c>
      <c r="J508" s="55"/>
      <c r="AG508" t="str">
        <f>IF(OR($D508="",$AB508="",$AF508=""),"",MIN($AB508,$AF508))</f>
        <v/>
      </c>
      <c r="AK508" t="str">
        <f>IF($D508="","",MAX(0,N($AB508)-N($AG508)))</f>
        <v/>
      </c>
      <c r="AL508" t="str">
        <f>IF(OR($D508="",$AK508="",N($AK508)&lt;=0),"",IFERROR(MATCH(1,INDEX(('2_Review &amp; Audit'!$F$6:$F$505=$A508)*('2_Review &amp; Audit'!$I$6:$I$505&gt;=$E508-30)*('2_Review &amp; Audit'!$I$6:$I$505&lt;=$E508+30)*('2_Review &amp; Audit'!$R$6:$R$505&gt;0)*(ROW('2_Review &amp; Audit'!$R$6:$R$505)&gt;$AC508),0),0)+5,""))</f>
        <v/>
      </c>
      <c r="AP508" t="str">
        <f>IF(OR($D508="",$AK508="",$AO508=""),"",MIN($AK508,$AO508))</f>
        <v/>
      </c>
    </row>
    <row r="509" spans="1:47" ht="12.75" customHeight="1" x14ac:dyDescent="0.2">
      <c r="A509" t="str">
        <f>IF($J509="","",INDEX('2_Review &amp; Audit'!$F:$F,$J509))</f>
        <v/>
      </c>
      <c r="B509" t="str">
        <f>IF($J509="","",INDEX('2_Review &amp; Audit'!$C:$C,$J509))</f>
        <v/>
      </c>
      <c r="C509" t="str">
        <f>IF($J509="","",INDEX('2_Review &amp; Audit'!$D:$D,$J509))</f>
        <v/>
      </c>
      <c r="D509" s="60" t="str">
        <f>IF($J509="","",INDEX('2_Review &amp; Audit'!$U:$U,$J509))</f>
        <v/>
      </c>
      <c r="E509" t="str">
        <f>IF($J509="","",INDEX('2_Review &amp; Audit'!$M:$M,$J509))</f>
        <v/>
      </c>
      <c r="F509" t="str">
        <f>IF($J509="","",INDEX('2_Review &amp; Audit'!$N:$N,$J509))</f>
        <v/>
      </c>
      <c r="G509" s="145" t="str">
        <f>IF(OR($J509="",$F509=""),"",ABS(INDEX('2_Review &amp; Audit'!$B:$B,$J509)/$F509))</f>
        <v/>
      </c>
      <c r="H509" s="145" t="str">
        <f t="shared" si="72"/>
        <v/>
      </c>
      <c r="I509" t="str">
        <f>IF($J509="","",INDEX('2_Review &amp; Audit'!$AD:$AD,$J509))</f>
        <v/>
      </c>
      <c r="J509" s="55"/>
      <c r="AG509" t="str">
        <f>IF(OR($D509="",$AB509="",$AF509=""),"",MIN($AB509,$AF509))</f>
        <v/>
      </c>
      <c r="AK509" t="str">
        <f>IF($D509="","",MAX(0,N($AB509)-N($AG509)))</f>
        <v/>
      </c>
      <c r="AL509" t="str">
        <f>IF(OR($D509="",$AK509="",N($AK509)&lt;=0),"",IFERROR(MATCH(1,INDEX(('2_Review &amp; Audit'!$F$6:$F$505=$A509)*('2_Review &amp; Audit'!$I$6:$I$505&gt;=$E509-30)*('2_Review &amp; Audit'!$I$6:$I$505&lt;=$E509+30)*('2_Review &amp; Audit'!$R$6:$R$505&gt;0)*(ROW('2_Review &amp; Audit'!$R$6:$R$505)&gt;$AC509),0),0)+5,""))</f>
        <v/>
      </c>
      <c r="AP509" t="str">
        <f>IF(OR($D509="",$AK509="",$AO509=""),"",MIN($AK509,$AO509))</f>
        <v/>
      </c>
    </row>
    <row r="510" spans="1:47" ht="12.75" customHeight="1" x14ac:dyDescent="0.2">
      <c r="A510" t="str">
        <f>IF($J510="","",INDEX('2_Review &amp; Audit'!$F:$F,$J510))</f>
        <v/>
      </c>
      <c r="B510" t="str">
        <f>IF($J510="","",INDEX('2_Review &amp; Audit'!$C:$C,$J510))</f>
        <v/>
      </c>
      <c r="C510" t="str">
        <f>IF($J510="","",INDEX('2_Review &amp; Audit'!$D:$D,$J510))</f>
        <v/>
      </c>
      <c r="D510" s="60" t="str">
        <f>IF($J510="","",INDEX('2_Review &amp; Audit'!$U:$U,$J510))</f>
        <v/>
      </c>
      <c r="E510" t="str">
        <f>IF($J510="","",INDEX('2_Review &amp; Audit'!$M:$M,$J510))</f>
        <v/>
      </c>
      <c r="F510" t="str">
        <f>IF($J510="","",INDEX('2_Review &amp; Audit'!$N:$N,$J510))</f>
        <v/>
      </c>
      <c r="G510" s="145" t="str">
        <f>IF(OR($J510="",$F510=""),"",ABS(INDEX('2_Review &amp; Audit'!$B:$B,$J510)/$F510))</f>
        <v/>
      </c>
      <c r="H510" s="145" t="str">
        <f t="shared" si="72"/>
        <v/>
      </c>
      <c r="I510" t="str">
        <f>IF($J510="","",INDEX('2_Review &amp; Audit'!$AD:$AD,$J510))</f>
        <v/>
      </c>
      <c r="J510" s="55"/>
      <c r="AG510" t="str">
        <f>IF(OR($D510="",$AB510="",$AF510=""),"",MIN($AB510,$AF510))</f>
        <v/>
      </c>
      <c r="AK510" t="str">
        <f>IF($D510="","",MAX(0,N($AB510)-N($AG510)))</f>
        <v/>
      </c>
      <c r="AL510" t="str">
        <f>IF(OR($D510="",$AK510="",N($AK510)&lt;=0),"",IFERROR(MATCH(1,INDEX(('2_Review &amp; Audit'!$F$6:$F$505=$A510)*('2_Review &amp; Audit'!$I$6:$I$505&gt;=$E510-30)*('2_Review &amp; Audit'!$I$6:$I$505&lt;=$E510+30)*('2_Review &amp; Audit'!$R$6:$R$505&gt;0)*(ROW('2_Review &amp; Audit'!$R$6:$R$505)&gt;$AC510),0),0)+5,""))</f>
        <v/>
      </c>
      <c r="AP510" t="str">
        <f>IF(OR($D510="",$AK510="",$AO510=""),"",MIN($AK510,$AO510))</f>
        <v/>
      </c>
    </row>
    <row r="511" spans="1:47" ht="12.75" customHeight="1" x14ac:dyDescent="0.2">
      <c r="A511" t="str">
        <f>IF($J511="","",INDEX('2_Review &amp; Audit'!$F:$F,$J511))</f>
        <v/>
      </c>
      <c r="B511" t="str">
        <f>IF($J511="","",INDEX('2_Review &amp; Audit'!$C:$C,$J511))</f>
        <v/>
      </c>
      <c r="C511" t="str">
        <f>IF($J511="","",INDEX('2_Review &amp; Audit'!$D:$D,$J511))</f>
        <v/>
      </c>
      <c r="D511" s="60" t="str">
        <f>IF($J511="","",INDEX('2_Review &amp; Audit'!$U:$U,$J511))</f>
        <v/>
      </c>
      <c r="E511" t="str">
        <f>IF($J511="","",INDEX('2_Review &amp; Audit'!$M:$M,$J511))</f>
        <v/>
      </c>
      <c r="F511" t="str">
        <f>IF($J511="","",INDEX('2_Review &amp; Audit'!$N:$N,$J511))</f>
        <v/>
      </c>
      <c r="G511" s="145" t="str">
        <f>IF(OR($J511="",$F511=""),"",ABS(INDEX('2_Review &amp; Audit'!$B:$B,$J511)/$F511))</f>
        <v/>
      </c>
      <c r="H511" s="145" t="str">
        <f t="shared" si="72"/>
        <v/>
      </c>
      <c r="I511" t="str">
        <f>IF($J511="","",INDEX('2_Review &amp; Audit'!$AD:$AD,$J511))</f>
        <v/>
      </c>
      <c r="J511" s="55"/>
      <c r="AG511" t="str">
        <f>IF(OR($D511="",$AB511="",$AF511=""),"",MIN($AB511,$AF511))</f>
        <v/>
      </c>
      <c r="AK511" t="str">
        <f>IF($D511="","",MAX(0,N($AB511)-N($AG511)))</f>
        <v/>
      </c>
      <c r="AL511" t="str">
        <f>IF(OR($D511="",$AK511="",N($AK511)&lt;=0),"",IFERROR(MATCH(1,INDEX(('2_Review &amp; Audit'!$F$6:$F$505=$A511)*('2_Review &amp; Audit'!$I$6:$I$505&gt;=$E511-30)*('2_Review &amp; Audit'!$I$6:$I$505&lt;=$E511+30)*('2_Review &amp; Audit'!$R$6:$R$505&gt;0)*(ROW('2_Review &amp; Audit'!$R$6:$R$505)&gt;$AC511),0),0)+5,""))</f>
        <v/>
      </c>
      <c r="AP511" t="str">
        <f>IF(OR($D511="",$AK511="",$AO511=""),"",MIN($AK511,$AO511))</f>
        <v/>
      </c>
    </row>
    <row r="512" spans="1:47" ht="12.75" customHeight="1" x14ac:dyDescent="0.2">
      <c r="A512" t="str">
        <f>IF($J512="","",INDEX('2_Review &amp; Audit'!$F:$F,$J512))</f>
        <v/>
      </c>
      <c r="B512" t="str">
        <f>IF($J512="","",INDEX('2_Review &amp; Audit'!$C:$C,$J512))</f>
        <v/>
      </c>
      <c r="C512" t="str">
        <f>IF($J512="","",INDEX('2_Review &amp; Audit'!$D:$D,$J512))</f>
        <v/>
      </c>
      <c r="D512" s="60" t="str">
        <f>IF($J512="","",INDEX('2_Review &amp; Audit'!$U:$U,$J512))</f>
        <v/>
      </c>
      <c r="E512" t="str">
        <f>IF($J512="","",INDEX('2_Review &amp; Audit'!$M:$M,$J512))</f>
        <v/>
      </c>
      <c r="F512" t="str">
        <f>IF($J512="","",INDEX('2_Review &amp; Audit'!$N:$N,$J512))</f>
        <v/>
      </c>
      <c r="G512" s="145" t="str">
        <f>IF(OR($J512="",$F512=""),"",ABS(INDEX('2_Review &amp; Audit'!$B:$B,$J512)/$F512))</f>
        <v/>
      </c>
      <c r="H512" s="145" t="str">
        <f t="shared" si="72"/>
        <v/>
      </c>
      <c r="I512" t="str">
        <f>IF($J512="","",INDEX('2_Review &amp; Audit'!$AD:$AD,$J512))</f>
        <v/>
      </c>
      <c r="J512" s="55"/>
      <c r="AG512" t="str">
        <f>IF(OR($D512="",$AB512="",$AF512=""),"",MIN($AB512,$AF512))</f>
        <v/>
      </c>
      <c r="AK512" t="str">
        <f>IF($D512="","",MAX(0,N($AB512)-N($AG512)))</f>
        <v/>
      </c>
      <c r="AL512" t="str">
        <f>IF(OR($D512="",$AK512="",N($AK512)&lt;=0),"",IFERROR(MATCH(1,INDEX(('2_Review &amp; Audit'!$F$6:$F$505=$A512)*('2_Review &amp; Audit'!$I$6:$I$505&gt;=$E512-30)*('2_Review &amp; Audit'!$I$6:$I$505&lt;=$E512+30)*('2_Review &amp; Audit'!$R$6:$R$505&gt;0)*(ROW('2_Review &amp; Audit'!$R$6:$R$505)&gt;$AC512),0),0)+5,""))</f>
        <v/>
      </c>
      <c r="AP512" t="str">
        <f>IF(OR($D512="",$AK512="",$AO512=""),"",MIN($AK512,$AO512))</f>
        <v/>
      </c>
    </row>
    <row r="513" spans="1:42" ht="12.75" customHeight="1" x14ac:dyDescent="0.2">
      <c r="A513" t="str">
        <f>IF($J513="","",INDEX('2_Review &amp; Audit'!$F:$F,$J513))</f>
        <v/>
      </c>
      <c r="B513" t="str">
        <f>IF($J513="","",INDEX('2_Review &amp; Audit'!$C:$C,$J513))</f>
        <v/>
      </c>
      <c r="C513" t="str">
        <f>IF($J513="","",INDEX('2_Review &amp; Audit'!$D:$D,$J513))</f>
        <v/>
      </c>
      <c r="D513" s="60" t="str">
        <f>IF($J513="","",INDEX('2_Review &amp; Audit'!$U:$U,$J513))</f>
        <v/>
      </c>
      <c r="E513" t="str">
        <f>IF($J513="","",INDEX('2_Review &amp; Audit'!$M:$M,$J513))</f>
        <v/>
      </c>
      <c r="F513" t="str">
        <f>IF($J513="","",INDEX('2_Review &amp; Audit'!$N:$N,$J513))</f>
        <v/>
      </c>
      <c r="G513" s="145" t="str">
        <f>IF(OR($J513="",$F513=""),"",ABS(INDEX('2_Review &amp; Audit'!$B:$B,$J513)/$F513))</f>
        <v/>
      </c>
      <c r="H513" s="145" t="str">
        <f t="shared" si="72"/>
        <v/>
      </c>
      <c r="I513" t="str">
        <f>IF($J513="","",INDEX('2_Review &amp; Audit'!$AD:$AD,$J513))</f>
        <v/>
      </c>
      <c r="J513" s="55"/>
      <c r="AG513" t="str">
        <f>IF(OR($D513="",$AB513="",$AF513=""),"",MIN($AB513,$AF513))</f>
        <v/>
      </c>
      <c r="AK513" t="str">
        <f>IF($D513="","",MAX(0,N($AB513)-N($AG513)))</f>
        <v/>
      </c>
      <c r="AL513" t="str">
        <f>IF(OR($D513="",$AK513="",N($AK513)&lt;=0),"",IFERROR(MATCH(1,INDEX(('2_Review &amp; Audit'!$F$6:$F$505=$A513)*('2_Review &amp; Audit'!$I$6:$I$505&gt;=$E513-30)*('2_Review &amp; Audit'!$I$6:$I$505&lt;=$E513+30)*('2_Review &amp; Audit'!$R$6:$R$505&gt;0)*(ROW('2_Review &amp; Audit'!$R$6:$R$505)&gt;$AC513),0),0)+5,""))</f>
        <v/>
      </c>
      <c r="AP513" t="str">
        <f>IF(OR($D513="",$AK513="",$AO513=""),"",MIN($AK513,$AO513))</f>
        <v/>
      </c>
    </row>
    <row r="514" spans="1:42" ht="12.75" customHeight="1" x14ac:dyDescent="0.2">
      <c r="A514" t="str">
        <f>IF($J514="","",INDEX('2_Review &amp; Audit'!$F:$F,$J514))</f>
        <v/>
      </c>
      <c r="B514" t="str">
        <f>IF($J514="","",INDEX('2_Review &amp; Audit'!$C:$C,$J514))</f>
        <v/>
      </c>
      <c r="C514" t="str">
        <f>IF($J514="","",INDEX('2_Review &amp; Audit'!$D:$D,$J514))</f>
        <v/>
      </c>
      <c r="D514" s="60" t="str">
        <f>IF($J514="","",INDEX('2_Review &amp; Audit'!$U:$U,$J514))</f>
        <v/>
      </c>
      <c r="E514" t="str">
        <f>IF($J514="","",INDEX('2_Review &amp; Audit'!$M:$M,$J514))</f>
        <v/>
      </c>
      <c r="F514" t="str">
        <f>IF($J514="","",INDEX('2_Review &amp; Audit'!$N:$N,$J514))</f>
        <v/>
      </c>
      <c r="G514" s="145" t="str">
        <f>IF(OR($J514="",$F514=""),"",ABS(INDEX('2_Review &amp; Audit'!$B:$B,$J514)/$F514))</f>
        <v/>
      </c>
      <c r="H514" s="145" t="str">
        <f t="shared" si="72"/>
        <v/>
      </c>
      <c r="I514" t="str">
        <f>IF($J514="","",INDEX('2_Review &amp; Audit'!$AD:$AD,$J514))</f>
        <v/>
      </c>
      <c r="J514" s="55"/>
      <c r="AG514" t="str">
        <f>IF(OR($D514="",$AB514="",$AF514=""),"",MIN($AB514,$AF514))</f>
        <v/>
      </c>
      <c r="AK514" t="str">
        <f>IF($D514="","",MAX(0,N($AB514)-N($AG514)))</f>
        <v/>
      </c>
      <c r="AL514" t="str">
        <f>IF(OR($D514="",$AK514="",N($AK514)&lt;=0),"",IFERROR(MATCH(1,INDEX(('2_Review &amp; Audit'!$F$6:$F$505=$A514)*('2_Review &amp; Audit'!$I$6:$I$505&gt;=$E514-30)*('2_Review &amp; Audit'!$I$6:$I$505&lt;=$E514+30)*('2_Review &amp; Audit'!$R$6:$R$505&gt;0)*(ROW('2_Review &amp; Audit'!$R$6:$R$505)&gt;$AC514),0),0)+5,""))</f>
        <v/>
      </c>
      <c r="AP514" t="str">
        <f>IF(OR($D514="",$AK514="",$AO514=""),"",MIN($AK514,$AO514))</f>
        <v/>
      </c>
    </row>
    <row r="515" spans="1:42" ht="12.75" customHeight="1" x14ac:dyDescent="0.2">
      <c r="A515" t="str">
        <f>IF($J515="","",INDEX('2_Review &amp; Audit'!$F:$F,$J515))</f>
        <v/>
      </c>
      <c r="B515" t="str">
        <f>IF($J515="","",INDEX('2_Review &amp; Audit'!$C:$C,$J515))</f>
        <v/>
      </c>
      <c r="C515" t="str">
        <f>IF($J515="","",INDEX('2_Review &amp; Audit'!$D:$D,$J515))</f>
        <v/>
      </c>
      <c r="D515" s="60" t="str">
        <f>IF($J515="","",INDEX('2_Review &amp; Audit'!$U:$U,$J515))</f>
        <v/>
      </c>
      <c r="E515" t="str">
        <f>IF($J515="","",INDEX('2_Review &amp; Audit'!$M:$M,$J515))</f>
        <v/>
      </c>
      <c r="F515" t="str">
        <f>IF($J515="","",INDEX('2_Review &amp; Audit'!$N:$N,$J515))</f>
        <v/>
      </c>
      <c r="G515" s="145" t="str">
        <f>IF(OR($J515="",$F515=""),"",ABS(INDEX('2_Review &amp; Audit'!$B:$B,$J515)/$F515))</f>
        <v/>
      </c>
      <c r="H515" s="145" t="str">
        <f t="shared" si="72"/>
        <v/>
      </c>
      <c r="I515" t="str">
        <f>IF($J515="","",INDEX('2_Review &amp; Audit'!$AD:$AD,$J515))</f>
        <v/>
      </c>
      <c r="J515" s="55"/>
      <c r="AG515" t="str">
        <f>IF(OR($D515="",$AB515="",$AF515=""),"",MIN($AB515,$AF515))</f>
        <v/>
      </c>
      <c r="AK515" t="str">
        <f>IF($D515="","",MAX(0,N($AB515)-N($AG515)))</f>
        <v/>
      </c>
      <c r="AL515" t="str">
        <f>IF(OR($D515="",$AK515="",N($AK515)&lt;=0),"",IFERROR(MATCH(1,INDEX(('2_Review &amp; Audit'!$F$6:$F$505=$A515)*('2_Review &amp; Audit'!$I$6:$I$505&gt;=$E515-30)*('2_Review &amp; Audit'!$I$6:$I$505&lt;=$E515+30)*('2_Review &amp; Audit'!$R$6:$R$505&gt;0)*(ROW('2_Review &amp; Audit'!$R$6:$R$505)&gt;$AC515),0),0)+5,""))</f>
        <v/>
      </c>
      <c r="AP515" t="str">
        <f>IF(OR($D515="",$AK515="",$AO515=""),"",MIN($AK515,$AO515))</f>
        <v/>
      </c>
    </row>
    <row r="516" spans="1:42" ht="12.75" customHeight="1" x14ac:dyDescent="0.2">
      <c r="A516" t="str">
        <f>IF($J516="","",INDEX('2_Review &amp; Audit'!$F:$F,$J516))</f>
        <v/>
      </c>
      <c r="B516" t="str">
        <f>IF($J516="","",INDEX('2_Review &amp; Audit'!$C:$C,$J516))</f>
        <v/>
      </c>
      <c r="C516" t="str">
        <f>IF($J516="","",INDEX('2_Review &amp; Audit'!$D:$D,$J516))</f>
        <v/>
      </c>
      <c r="D516" s="60" t="str">
        <f>IF($J516="","",INDEX('2_Review &amp; Audit'!$U:$U,$J516))</f>
        <v/>
      </c>
      <c r="E516" t="str">
        <f>IF($J516="","",INDEX('2_Review &amp; Audit'!$M:$M,$J516))</f>
        <v/>
      </c>
      <c r="F516" t="str">
        <f>IF($J516="","",INDEX('2_Review &amp; Audit'!$N:$N,$J516))</f>
        <v/>
      </c>
      <c r="G516" s="145" t="str">
        <f>IF(OR($J516="",$F516=""),"",ABS(INDEX('2_Review &amp; Audit'!$B:$B,$J516)/$F516))</f>
        <v/>
      </c>
      <c r="H516" s="145" t="str">
        <f t="shared" si="72"/>
        <v/>
      </c>
      <c r="I516" t="str">
        <f>IF($J516="","",INDEX('2_Review &amp; Audit'!$AD:$AD,$J516))</f>
        <v/>
      </c>
      <c r="J516" s="55"/>
      <c r="AG516" t="str">
        <f>IF(OR($D516="",$AB516="",$AF516=""),"",MIN($AB516,$AF516))</f>
        <v/>
      </c>
      <c r="AK516" t="str">
        <f>IF($D516="","",MAX(0,N($AB516)-N($AG516)))</f>
        <v/>
      </c>
      <c r="AL516" t="str">
        <f>IF(OR($D516="",$AK516="",N($AK516)&lt;=0),"",IFERROR(MATCH(1,INDEX(('2_Review &amp; Audit'!$F$6:$F$505=$A516)*('2_Review &amp; Audit'!$I$6:$I$505&gt;=$E516-30)*('2_Review &amp; Audit'!$I$6:$I$505&lt;=$E516+30)*('2_Review &amp; Audit'!$R$6:$R$505&gt;0)*(ROW('2_Review &amp; Audit'!$R$6:$R$505)&gt;$AC516),0),0)+5,""))</f>
        <v/>
      </c>
      <c r="AP516" t="str">
        <f>IF(OR($D516="",$AK516="",$AO516=""),"",MIN($AK516,$AO516))</f>
        <v/>
      </c>
    </row>
    <row r="517" spans="1:42" ht="12.75" customHeight="1" x14ac:dyDescent="0.2">
      <c r="A517" t="str">
        <f>IF($J517="","",INDEX('2_Review &amp; Audit'!$F:$F,$J517))</f>
        <v/>
      </c>
      <c r="B517" t="str">
        <f>IF($J517="","",INDEX('2_Review &amp; Audit'!$C:$C,$J517))</f>
        <v/>
      </c>
      <c r="C517" t="str">
        <f>IF($J517="","",INDEX('2_Review &amp; Audit'!$D:$D,$J517))</f>
        <v/>
      </c>
      <c r="D517" s="60" t="str">
        <f>IF($J517="","",INDEX('2_Review &amp; Audit'!$U:$U,$J517))</f>
        <v/>
      </c>
      <c r="E517" t="str">
        <f>IF($J517="","",INDEX('2_Review &amp; Audit'!$M:$M,$J517))</f>
        <v/>
      </c>
      <c r="F517" t="str">
        <f>IF($J517="","",INDEX('2_Review &amp; Audit'!$N:$N,$J517))</f>
        <v/>
      </c>
      <c r="G517" s="145" t="str">
        <f>IF(OR($J517="",$F517=""),"",ABS(INDEX('2_Review &amp; Audit'!$B:$B,$J517)/$F517))</f>
        <v/>
      </c>
      <c r="H517" s="145" t="str">
        <f t="shared" si="72"/>
        <v/>
      </c>
      <c r="I517" t="str">
        <f>IF($J517="","",INDEX('2_Review &amp; Audit'!$AD:$AD,$J517))</f>
        <v/>
      </c>
      <c r="J517" s="55"/>
      <c r="AG517" t="str">
        <f>IF(OR($D517="",$AB517="",$AF517=""),"",MIN($AB517,$AF517))</f>
        <v/>
      </c>
      <c r="AK517" t="str">
        <f>IF($D517="","",MAX(0,N($AB517)-N($AG517)))</f>
        <v/>
      </c>
      <c r="AL517" t="str">
        <f>IF(OR($D517="",$AK517="",N($AK517)&lt;=0),"",IFERROR(MATCH(1,INDEX(('2_Review &amp; Audit'!$F$6:$F$505=$A517)*('2_Review &amp; Audit'!$I$6:$I$505&gt;=$E517-30)*('2_Review &amp; Audit'!$I$6:$I$505&lt;=$E517+30)*('2_Review &amp; Audit'!$R$6:$R$505&gt;0)*(ROW('2_Review &amp; Audit'!$R$6:$R$505)&gt;$AC517),0),0)+5,""))</f>
        <v/>
      </c>
      <c r="AP517" t="str">
        <f>IF(OR($D517="",$AK517="",$AO517=""),"",MIN($AK517,$AO517))</f>
        <v/>
      </c>
    </row>
    <row r="518" spans="1:42" ht="12.75" customHeight="1" x14ac:dyDescent="0.2">
      <c r="A518" t="str">
        <f>IF($J518="","",INDEX('2_Review &amp; Audit'!$F:$F,$J518))</f>
        <v/>
      </c>
      <c r="B518" t="str">
        <f>IF($J518="","",INDEX('2_Review &amp; Audit'!$C:$C,$J518))</f>
        <v/>
      </c>
      <c r="C518" t="str">
        <f>IF($J518="","",INDEX('2_Review &amp; Audit'!$D:$D,$J518))</f>
        <v/>
      </c>
      <c r="D518" s="60" t="str">
        <f>IF($J518="","",INDEX('2_Review &amp; Audit'!$U:$U,$J518))</f>
        <v/>
      </c>
      <c r="E518" t="str">
        <f>IF($J518="","",INDEX('2_Review &amp; Audit'!$M:$M,$J518))</f>
        <v/>
      </c>
      <c r="F518" t="str">
        <f>IF($J518="","",INDEX('2_Review &amp; Audit'!$N:$N,$J518))</f>
        <v/>
      </c>
      <c r="G518" s="145" t="str">
        <f>IF(OR($J518="",$F518=""),"",ABS(INDEX('2_Review &amp; Audit'!$B:$B,$J518)/$F518))</f>
        <v/>
      </c>
      <c r="H518" s="145" t="str">
        <f t="shared" si="72"/>
        <v/>
      </c>
      <c r="I518" t="str">
        <f>IF($J518="","",INDEX('2_Review &amp; Audit'!$AD:$AD,$J518))</f>
        <v/>
      </c>
      <c r="J518" s="55"/>
      <c r="AG518" t="str">
        <f>IF(OR($D518="",$AB518="",$AF518=""),"",MIN($AB518,$AF518))</f>
        <v/>
      </c>
      <c r="AK518" t="str">
        <f>IF($D518="","",MAX(0,N($AB518)-N($AG518)))</f>
        <v/>
      </c>
      <c r="AL518" t="str">
        <f>IF(OR($D518="",$AK518="",N($AK518)&lt;=0),"",IFERROR(MATCH(1,INDEX(('2_Review &amp; Audit'!$F$6:$F$505=$A518)*('2_Review &amp; Audit'!$I$6:$I$505&gt;=$E518-30)*('2_Review &amp; Audit'!$I$6:$I$505&lt;=$E518+30)*('2_Review &amp; Audit'!$R$6:$R$505&gt;0)*(ROW('2_Review &amp; Audit'!$R$6:$R$505)&gt;$AC518),0),0)+5,""))</f>
        <v/>
      </c>
      <c r="AP518" t="str">
        <f>IF(OR($D518="",$AK518="",$AO518=""),"",MIN($AK518,$AO518))</f>
        <v/>
      </c>
    </row>
    <row r="519" spans="1:42" ht="12.75" customHeight="1" x14ac:dyDescent="0.2">
      <c r="A519" t="str">
        <f>IF($J519="","",INDEX('2_Review &amp; Audit'!$F:$F,$J519))</f>
        <v/>
      </c>
      <c r="B519" t="str">
        <f>IF($J519="","",INDEX('2_Review &amp; Audit'!$C:$C,$J519))</f>
        <v/>
      </c>
      <c r="C519" t="str">
        <f>IF($J519="","",INDEX('2_Review &amp; Audit'!$D:$D,$J519))</f>
        <v/>
      </c>
      <c r="D519" s="60" t="str">
        <f>IF($J519="","",INDEX('2_Review &amp; Audit'!$U:$U,$J519))</f>
        <v/>
      </c>
      <c r="E519" t="str">
        <f>IF($J519="","",INDEX('2_Review &amp; Audit'!$M:$M,$J519))</f>
        <v/>
      </c>
      <c r="F519" t="str">
        <f>IF($J519="","",INDEX('2_Review &amp; Audit'!$N:$N,$J519))</f>
        <v/>
      </c>
      <c r="G519" s="145" t="str">
        <f>IF(OR($J519="",$F519=""),"",ABS(INDEX('2_Review &amp; Audit'!$B:$B,$J519)/$F519))</f>
        <v/>
      </c>
      <c r="H519" s="145" t="str">
        <f t="shared" si="72"/>
        <v/>
      </c>
      <c r="I519" t="str">
        <f>IF($J519="","",INDEX('2_Review &amp; Audit'!$AD:$AD,$J519))</f>
        <v/>
      </c>
      <c r="J519" s="55"/>
      <c r="AB519" t="str">
        <f>IF($D519="","",MAX(0,N(#REF!)-N($X519)))</f>
        <v/>
      </c>
      <c r="AC519" t="str">
        <f>IF(OR($D519="",$AB519="",N($AB519)&lt;=0),"",IFERROR(MATCH(1,INDEX(('2_Review &amp; Audit'!$F$6:$F$505=$A519)*('2_Review &amp; Audit'!$I$6:$I$505&gt;=$E519-30)*('2_Review &amp; Audit'!$I$6:$I$505&lt;=$E519+30)*('2_Review &amp; Audit'!$R$6:$R$505&gt;0)*(ROW('2_Review &amp; Audit'!$R$6:$R$505)&gt;$T519),0),0)+5,""))</f>
        <v/>
      </c>
      <c r="AG519" t="str">
        <f>IF(OR($D519="",$AB519="",$AF519=""),"",MIN($AB519,$AF519))</f>
        <v/>
      </c>
      <c r="AK519" t="str">
        <f>IF($D519="","",MAX(0,N($AB519)-N($AG519)))</f>
        <v/>
      </c>
      <c r="AL519" t="str">
        <f>IF(OR($D519="",$AK519="",N($AK519)&lt;=0),"",IFERROR(MATCH(1,INDEX(('2_Review &amp; Audit'!$F$6:$F$505=$A519)*('2_Review &amp; Audit'!$I$6:$I$505&gt;=$E519-30)*('2_Review &amp; Audit'!$I$6:$I$505&lt;=$E519+30)*('2_Review &amp; Audit'!$R$6:$R$505&gt;0)*(ROW('2_Review &amp; Audit'!$R$6:$R$505)&gt;$AC519),0),0)+5,""))</f>
        <v/>
      </c>
      <c r="AP519" t="str">
        <f>IF(OR($D519="",$AK519="",$AO519=""),"",MIN($AK519,$AO519))</f>
        <v/>
      </c>
    </row>
    <row r="520" spans="1:42" ht="12.75" customHeight="1" x14ac:dyDescent="0.2">
      <c r="A520" t="str">
        <f>IF($J520="","",INDEX('2_Review &amp; Audit'!$F:$F,$J520))</f>
        <v/>
      </c>
      <c r="B520" t="str">
        <f>IF($J520="","",INDEX('2_Review &amp; Audit'!$C:$C,$J520))</f>
        <v/>
      </c>
      <c r="C520" t="str">
        <f>IF($J520="","",INDEX('2_Review &amp; Audit'!$D:$D,$J520))</f>
        <v/>
      </c>
      <c r="D520" s="60" t="str">
        <f>IF($J520="","",INDEX('2_Review &amp; Audit'!$U:$U,$J520))</f>
        <v/>
      </c>
      <c r="E520" t="str">
        <f>IF($J520="","",INDEX('2_Review &amp; Audit'!$M:$M,$J520))</f>
        <v/>
      </c>
      <c r="F520" t="str">
        <f>IF($J520="","",INDEX('2_Review &amp; Audit'!$N:$N,$J520))</f>
        <v/>
      </c>
      <c r="G520" s="145" t="str">
        <f>IF(OR($J520="",$F520=""),"",ABS(INDEX('2_Review &amp; Audit'!$B:$B,$J520)/$F520))</f>
        <v/>
      </c>
      <c r="H520" s="145" t="str">
        <f t="shared" si="72"/>
        <v/>
      </c>
      <c r="I520" t="str">
        <f>IF($J520="","",INDEX('2_Review &amp; Audit'!$AD:$AD,$J520))</f>
        <v/>
      </c>
      <c r="J520" s="55"/>
      <c r="AB520" t="str">
        <f>IF($D520="","",MAX(0,N(#REF!)-N($X520)))</f>
        <v/>
      </c>
      <c r="AC520" t="str">
        <f>IF(OR($D520="",$AB520="",N($AB520)&lt;=0),"",IFERROR(MATCH(1,INDEX(('2_Review &amp; Audit'!$F$6:$F$505=$A520)*('2_Review &amp; Audit'!$I$6:$I$505&gt;=$E520-30)*('2_Review &amp; Audit'!$I$6:$I$505&lt;=$E520+30)*('2_Review &amp; Audit'!$R$6:$R$505&gt;0)*(ROW('2_Review &amp; Audit'!$R$6:$R$505)&gt;$T520),0),0)+5,""))</f>
        <v/>
      </c>
      <c r="AG520" t="str">
        <f>IF(OR($D520="",$AB520="",$AF520=""),"",MIN($AB520,$AF520))</f>
        <v/>
      </c>
      <c r="AK520" t="str">
        <f>IF($D520="","",MAX(0,N($AB520)-N($AG520)))</f>
        <v/>
      </c>
      <c r="AL520" t="str">
        <f>IF(OR($D520="",$AK520="",N($AK520)&lt;=0),"",IFERROR(MATCH(1,INDEX(('2_Review &amp; Audit'!$F$6:$F$505=$A520)*('2_Review &amp; Audit'!$I$6:$I$505&gt;=$E520-30)*('2_Review &amp; Audit'!$I$6:$I$505&lt;=$E520+30)*('2_Review &amp; Audit'!$R$6:$R$505&gt;0)*(ROW('2_Review &amp; Audit'!$R$6:$R$505)&gt;$AC520),0),0)+5,""))</f>
        <v/>
      </c>
      <c r="AP520" t="str">
        <f>IF(OR($D520="",$AK520="",$AO520=""),"",MIN($AK520,$AO520))</f>
        <v/>
      </c>
    </row>
    <row r="521" spans="1:42" ht="12.75" customHeight="1" x14ac:dyDescent="0.2">
      <c r="A521" t="str">
        <f>IF($J521="","",INDEX('2_Review &amp; Audit'!$F:$F,$J521))</f>
        <v/>
      </c>
      <c r="B521" t="str">
        <f>IF($J521="","",INDEX('2_Review &amp; Audit'!$C:$C,$J521))</f>
        <v/>
      </c>
      <c r="C521" t="str">
        <f>IF($J521="","",INDEX('2_Review &amp; Audit'!$D:$D,$J521))</f>
        <v/>
      </c>
      <c r="D521" s="60" t="str">
        <f>IF($J521="","",INDEX('2_Review &amp; Audit'!$U:$U,$J521))</f>
        <v/>
      </c>
      <c r="E521" t="str">
        <f>IF($J521="","",INDEX('2_Review &amp; Audit'!$M:$M,$J521))</f>
        <v/>
      </c>
      <c r="F521" t="str">
        <f>IF($J521="","",INDEX('2_Review &amp; Audit'!$N:$N,$J521))</f>
        <v/>
      </c>
      <c r="G521" s="145" t="str">
        <f>IF(OR($J521="",$F521=""),"",ABS(INDEX('2_Review &amp; Audit'!$B:$B,$J521)/$F521))</f>
        <v/>
      </c>
      <c r="H521" s="145" t="str">
        <f t="shared" si="72"/>
        <v/>
      </c>
      <c r="I521" t="str">
        <f>IF($J521="","",INDEX('2_Review &amp; Audit'!$AD:$AD,$J521))</f>
        <v/>
      </c>
      <c r="J521" s="55"/>
      <c r="AB521" t="str">
        <f>IF($D521="","",MAX(0,N(#REF!)-N($X521)))</f>
        <v/>
      </c>
      <c r="AC521" t="str">
        <f>IF(OR($D521="",$AB521="",N($AB521)&lt;=0),"",IFERROR(MATCH(1,INDEX(('2_Review &amp; Audit'!$F$6:$F$505=$A521)*('2_Review &amp; Audit'!$I$6:$I$505&gt;=$E521-30)*('2_Review &amp; Audit'!$I$6:$I$505&lt;=$E521+30)*('2_Review &amp; Audit'!$R$6:$R$505&gt;0)*(ROW('2_Review &amp; Audit'!$R$6:$R$505)&gt;$T521),0),0)+5,""))</f>
        <v/>
      </c>
      <c r="AG521" t="str">
        <f>IF(OR($D521="",$AB521="",$AF521=""),"",MIN($AB521,$AF521))</f>
        <v/>
      </c>
      <c r="AK521" t="str">
        <f>IF($D521="","",MAX(0,N($AB521)-N($AG521)))</f>
        <v/>
      </c>
      <c r="AL521" t="str">
        <f>IF(OR($D521="",$AK521="",N($AK521)&lt;=0),"",IFERROR(MATCH(1,INDEX(('2_Review &amp; Audit'!$F$6:$F$505=$A521)*('2_Review &amp; Audit'!$I$6:$I$505&gt;=$E521-30)*('2_Review &amp; Audit'!$I$6:$I$505&lt;=$E521+30)*('2_Review &amp; Audit'!$R$6:$R$505&gt;0)*(ROW('2_Review &amp; Audit'!$R$6:$R$505)&gt;$AC521),0),0)+5,""))</f>
        <v/>
      </c>
      <c r="AP521" t="str">
        <f>IF(OR($D521="",$AK521="",$AO521=""),"",MIN($AK521,$AO521))</f>
        <v/>
      </c>
    </row>
    <row r="522" spans="1:42" ht="12.75" customHeight="1" x14ac:dyDescent="0.2">
      <c r="A522" t="str">
        <f>IF($J522="","",INDEX('2_Review &amp; Audit'!$F:$F,$J522))</f>
        <v/>
      </c>
      <c r="B522" t="str">
        <f>IF($J522="","",INDEX('2_Review &amp; Audit'!$C:$C,$J522))</f>
        <v/>
      </c>
      <c r="C522" t="str">
        <f>IF($J522="","",INDEX('2_Review &amp; Audit'!$D:$D,$J522))</f>
        <v/>
      </c>
      <c r="D522" s="60" t="str">
        <f>IF($J522="","",INDEX('2_Review &amp; Audit'!$U:$U,$J522))</f>
        <v/>
      </c>
      <c r="E522" t="str">
        <f>IF($J522="","",INDEX('2_Review &amp; Audit'!$M:$M,$J522))</f>
        <v/>
      </c>
      <c r="F522" t="str">
        <f>IF($J522="","",INDEX('2_Review &amp; Audit'!$N:$N,$J522))</f>
        <v/>
      </c>
      <c r="G522" s="145" t="str">
        <f>IF(OR($J522="",$F522=""),"",ABS(INDEX('2_Review &amp; Audit'!$B:$B,$J522)/$F522))</f>
        <v/>
      </c>
      <c r="H522" s="145" t="str">
        <f t="shared" si="72"/>
        <v/>
      </c>
      <c r="I522" t="str">
        <f>IF($J522="","",INDEX('2_Review &amp; Audit'!$AD:$AD,$J522))</f>
        <v/>
      </c>
      <c r="J522" s="55"/>
      <c r="AB522" t="str">
        <f>IF($D522="","",MAX(0,N(#REF!)-N($X522)))</f>
        <v/>
      </c>
      <c r="AC522" t="str">
        <f>IF(OR($D522="",$AB522="",N($AB522)&lt;=0),"",IFERROR(MATCH(1,INDEX(('2_Review &amp; Audit'!$F$6:$F$505=$A522)*('2_Review &amp; Audit'!$I$6:$I$505&gt;=$E522-30)*('2_Review &amp; Audit'!$I$6:$I$505&lt;=$E522+30)*('2_Review &amp; Audit'!$R$6:$R$505&gt;0)*(ROW('2_Review &amp; Audit'!$R$6:$R$505)&gt;$T522),0),0)+5,""))</f>
        <v/>
      </c>
      <c r="AG522" t="str">
        <f>IF(OR($D522="",$AB522="",$AF522=""),"",MIN($AB522,$AF522))</f>
        <v/>
      </c>
      <c r="AK522" t="str">
        <f>IF($D522="","",MAX(0,N($AB522)-N($AG522)))</f>
        <v/>
      </c>
      <c r="AL522" t="str">
        <f>IF(OR($D522="",$AK522="",N($AK522)&lt;=0),"",IFERROR(MATCH(1,INDEX(('2_Review &amp; Audit'!$F$6:$F$505=$A522)*('2_Review &amp; Audit'!$I$6:$I$505&gt;=$E522-30)*('2_Review &amp; Audit'!$I$6:$I$505&lt;=$E522+30)*('2_Review &amp; Audit'!$R$6:$R$505&gt;0)*(ROW('2_Review &amp; Audit'!$R$6:$R$505)&gt;$AC522),0),0)+5,""))</f>
        <v/>
      </c>
      <c r="AP522" t="str">
        <f>IF(OR($D522="",$AK522="",$AO522=""),"",MIN($AK522,$AO522))</f>
        <v/>
      </c>
    </row>
    <row r="523" spans="1:42" ht="12.75" customHeight="1" x14ac:dyDescent="0.2">
      <c r="A523" t="str">
        <f>IF($J523="","",INDEX('2_Review &amp; Audit'!$F:$F,$J523))</f>
        <v/>
      </c>
      <c r="B523" t="str">
        <f>IF($J523="","",INDEX('2_Review &amp; Audit'!$C:$C,$J523))</f>
        <v/>
      </c>
      <c r="C523" t="str">
        <f>IF($J523="","",INDEX('2_Review &amp; Audit'!$D:$D,$J523))</f>
        <v/>
      </c>
      <c r="D523" s="60" t="str">
        <f>IF($J523="","",INDEX('2_Review &amp; Audit'!$U:$U,$J523))</f>
        <v/>
      </c>
      <c r="E523" t="str">
        <f>IF($J523="","",INDEX('2_Review &amp; Audit'!$M:$M,$J523))</f>
        <v/>
      </c>
      <c r="F523" t="str">
        <f>IF($J523="","",INDEX('2_Review &amp; Audit'!$N:$N,$J523))</f>
        <v/>
      </c>
      <c r="G523" s="145" t="str">
        <f>IF(OR($J523="",$F523=""),"",ABS(INDEX('2_Review &amp; Audit'!$B:$B,$J523)/$F523))</f>
        <v/>
      </c>
      <c r="H523" s="145" t="str">
        <f t="shared" si="72"/>
        <v/>
      </c>
      <c r="I523" t="str">
        <f>IF($J523="","",INDEX('2_Review &amp; Audit'!$AD:$AD,$J523))</f>
        <v/>
      </c>
      <c r="J523" s="55"/>
      <c r="AB523" t="str">
        <f>IF($D523="","",MAX(0,N(#REF!)-N($X523)))</f>
        <v/>
      </c>
      <c r="AC523" t="str">
        <f>IF(OR($D523="",$AB523="",N($AB523)&lt;=0),"",IFERROR(MATCH(1,INDEX(('2_Review &amp; Audit'!$F$6:$F$505=$A523)*('2_Review &amp; Audit'!$I$6:$I$505&gt;=$E523-30)*('2_Review &amp; Audit'!$I$6:$I$505&lt;=$E523+30)*('2_Review &amp; Audit'!$R$6:$R$505&gt;0)*(ROW('2_Review &amp; Audit'!$R$6:$R$505)&gt;$T523),0),0)+5,""))</f>
        <v/>
      </c>
      <c r="AG523" t="str">
        <f>IF(OR($D523="",$AB523="",$AF523=""),"",MIN($AB523,$AF523))</f>
        <v/>
      </c>
      <c r="AK523" t="str">
        <f>IF($D523="","",MAX(0,N($AB523)-N($AG523)))</f>
        <v/>
      </c>
      <c r="AL523" t="str">
        <f>IF(OR($D523="",$AK523="",N($AK523)&lt;=0),"",IFERROR(MATCH(1,INDEX(('2_Review &amp; Audit'!$F$6:$F$505=$A523)*('2_Review &amp; Audit'!$I$6:$I$505&gt;=$E523-30)*('2_Review &amp; Audit'!$I$6:$I$505&lt;=$E523+30)*('2_Review &amp; Audit'!$R$6:$R$505&gt;0)*(ROW('2_Review &amp; Audit'!$R$6:$R$505)&gt;$AC523),0),0)+5,""))</f>
        <v/>
      </c>
      <c r="AP523" t="str">
        <f>IF(OR($D523="",$AK523="",$AO523=""),"",MIN($AK523,$AO523))</f>
        <v/>
      </c>
    </row>
    <row r="524" spans="1:42" ht="12.75" customHeight="1" x14ac:dyDescent="0.2">
      <c r="A524" t="str">
        <f>IF($J524="","",INDEX('2_Review &amp; Audit'!$F:$F,$J524))</f>
        <v/>
      </c>
      <c r="B524" t="str">
        <f>IF($J524="","",INDEX('2_Review &amp; Audit'!$C:$C,$J524))</f>
        <v/>
      </c>
      <c r="C524" t="str">
        <f>IF($J524="","",INDEX('2_Review &amp; Audit'!$D:$D,$J524))</f>
        <v/>
      </c>
      <c r="D524" s="60" t="str">
        <f>IF($J524="","",INDEX('2_Review &amp; Audit'!$U:$U,$J524))</f>
        <v/>
      </c>
      <c r="E524" t="str">
        <f>IF($J524="","",INDEX('2_Review &amp; Audit'!$M:$M,$J524))</f>
        <v/>
      </c>
      <c r="F524" t="str">
        <f>IF($J524="","",INDEX('2_Review &amp; Audit'!$N:$N,$J524))</f>
        <v/>
      </c>
      <c r="G524" s="145" t="str">
        <f>IF(OR($J524="",$F524=""),"",ABS(INDEX('2_Review &amp; Audit'!$B:$B,$J524)/$F524))</f>
        <v/>
      </c>
      <c r="H524" s="145" t="str">
        <f t="shared" si="72"/>
        <v/>
      </c>
      <c r="I524" t="str">
        <f>IF($J524="","",INDEX('2_Review &amp; Audit'!$AD:$AD,$J524))</f>
        <v/>
      </c>
      <c r="J524" s="55"/>
      <c r="AB524" t="str">
        <f>IF($D524="","",MAX(0,N(#REF!)-N($X524)))</f>
        <v/>
      </c>
      <c r="AC524" t="str">
        <f>IF(OR($D524="",$AB524="",N($AB524)&lt;=0),"",IFERROR(MATCH(1,INDEX(('2_Review &amp; Audit'!$F$6:$F$505=$A524)*('2_Review &amp; Audit'!$I$6:$I$505&gt;=$E524-30)*('2_Review &amp; Audit'!$I$6:$I$505&lt;=$E524+30)*('2_Review &amp; Audit'!$R$6:$R$505&gt;0)*(ROW('2_Review &amp; Audit'!$R$6:$R$505)&gt;$T524),0),0)+5,""))</f>
        <v/>
      </c>
      <c r="AG524" t="str">
        <f>IF(OR($D524="",$AB524="",$AF524=""),"",MIN($AB524,$AF524))</f>
        <v/>
      </c>
      <c r="AK524" t="str">
        <f>IF($D524="","",MAX(0,N($AB524)-N($AG524)))</f>
        <v/>
      </c>
      <c r="AL524" t="str">
        <f>IF(OR($D524="",$AK524="",N($AK524)&lt;=0),"",IFERROR(MATCH(1,INDEX(('2_Review &amp; Audit'!$F$6:$F$505=$A524)*('2_Review &amp; Audit'!$I$6:$I$505&gt;=$E524-30)*('2_Review &amp; Audit'!$I$6:$I$505&lt;=$E524+30)*('2_Review &amp; Audit'!$R$6:$R$505&gt;0)*(ROW('2_Review &amp; Audit'!$R$6:$R$505)&gt;$AC524),0),0)+5,""))</f>
        <v/>
      </c>
      <c r="AP524" t="str">
        <f>IF(OR($D524="",$AK524="",$AO524=""),"",MIN($AK524,$AO524))</f>
        <v/>
      </c>
    </row>
    <row r="525" spans="1:42" ht="12.75" customHeight="1" x14ac:dyDescent="0.2">
      <c r="A525" t="str">
        <f>IF($J525="","",INDEX('2_Review &amp; Audit'!$F:$F,$J525))</f>
        <v/>
      </c>
      <c r="B525" t="str">
        <f>IF($J525="","",INDEX('2_Review &amp; Audit'!$C:$C,$J525))</f>
        <v/>
      </c>
      <c r="C525" t="str">
        <f>IF($J525="","",INDEX('2_Review &amp; Audit'!$D:$D,$J525))</f>
        <v/>
      </c>
      <c r="D525" s="60" t="str">
        <f>IF($J525="","",INDEX('2_Review &amp; Audit'!$U:$U,$J525))</f>
        <v/>
      </c>
      <c r="E525" t="str">
        <f>IF($J525="","",INDEX('2_Review &amp; Audit'!$M:$M,$J525))</f>
        <v/>
      </c>
      <c r="F525" t="str">
        <f>IF($J525="","",INDEX('2_Review &amp; Audit'!$N:$N,$J525))</f>
        <v/>
      </c>
      <c r="G525" s="145" t="str">
        <f>IF(OR($J525="",$F525=""),"",ABS(INDEX('2_Review &amp; Audit'!$B:$B,$J525)/$F525))</f>
        <v/>
      </c>
      <c r="H525" s="145" t="str">
        <f t="shared" si="72"/>
        <v/>
      </c>
      <c r="I525" t="str">
        <f>IF($J525="","",INDEX('2_Review &amp; Audit'!$AD:$AD,$J525))</f>
        <v/>
      </c>
      <c r="J525" s="55"/>
      <c r="AB525" t="str">
        <f>IF($D525="","",MAX(0,N(#REF!)-N($X525)))</f>
        <v/>
      </c>
      <c r="AC525" t="str">
        <f>IF(OR($D525="",$AB525="",N($AB525)&lt;=0),"",IFERROR(MATCH(1,INDEX(('2_Review &amp; Audit'!$F$6:$F$505=$A525)*('2_Review &amp; Audit'!$I$6:$I$505&gt;=$E525-30)*('2_Review &amp; Audit'!$I$6:$I$505&lt;=$E525+30)*('2_Review &amp; Audit'!$R$6:$R$505&gt;0)*(ROW('2_Review &amp; Audit'!$R$6:$R$505)&gt;$T525),0),0)+5,""))</f>
        <v/>
      </c>
      <c r="AG525" t="str">
        <f>IF(OR($D525="",$AB525="",$AF525=""),"",MIN($AB525,$AF525))</f>
        <v/>
      </c>
      <c r="AK525" t="str">
        <f>IF($D525="","",MAX(0,N($AB525)-N($AG525)))</f>
        <v/>
      </c>
      <c r="AL525" t="str">
        <f>IF(OR($D525="",$AK525="",N($AK525)&lt;=0),"",IFERROR(MATCH(1,INDEX(('2_Review &amp; Audit'!$F$6:$F$505=$A525)*('2_Review &amp; Audit'!$I$6:$I$505&gt;=$E525-30)*('2_Review &amp; Audit'!$I$6:$I$505&lt;=$E525+30)*('2_Review &amp; Audit'!$R$6:$R$505&gt;0)*(ROW('2_Review &amp; Audit'!$R$6:$R$505)&gt;$AC525),0),0)+5,""))</f>
        <v/>
      </c>
      <c r="AP525" t="str">
        <f>IF(OR($D525="",$AK525="",$AO525=""),"",MIN($AK525,$AO525))</f>
        <v/>
      </c>
    </row>
    <row r="526" spans="1:42" ht="12.75" customHeight="1" x14ac:dyDescent="0.2">
      <c r="A526" t="str">
        <f>IF($J526="","",INDEX('2_Review &amp; Audit'!$F:$F,$J526))</f>
        <v/>
      </c>
      <c r="B526" t="str">
        <f>IF($J526="","",INDEX('2_Review &amp; Audit'!$C:$C,$J526))</f>
        <v/>
      </c>
      <c r="C526" t="str">
        <f>IF($J526="","",INDEX('2_Review &amp; Audit'!$D:$D,$J526))</f>
        <v/>
      </c>
      <c r="D526" s="60" t="str">
        <f>IF($J526="","",INDEX('2_Review &amp; Audit'!$U:$U,$J526))</f>
        <v/>
      </c>
      <c r="E526" t="str">
        <f>IF($J526="","",INDEX('2_Review &amp; Audit'!$M:$M,$J526))</f>
        <v/>
      </c>
      <c r="F526" t="str">
        <f>IF($J526="","",INDEX('2_Review &amp; Audit'!$N:$N,$J526))</f>
        <v/>
      </c>
      <c r="G526" s="145" t="str">
        <f>IF(OR($J526="",$F526=""),"",ABS(INDEX('2_Review &amp; Audit'!$B:$B,$J526)/$F526))</f>
        <v/>
      </c>
      <c r="H526" s="145" t="str">
        <f t="shared" si="72"/>
        <v/>
      </c>
      <c r="I526" t="str">
        <f>IF($J526="","",INDEX('2_Review &amp; Audit'!$AD:$AD,$J526))</f>
        <v/>
      </c>
      <c r="J526" s="55"/>
      <c r="AB526" t="str">
        <f>IF($D526="","",MAX(0,N(#REF!)-N($X526)))</f>
        <v/>
      </c>
      <c r="AC526" t="str">
        <f>IF(OR($D526="",$AB526="",N($AB526)&lt;=0),"",IFERROR(MATCH(1,INDEX(('2_Review &amp; Audit'!$F$6:$F$505=$A526)*('2_Review &amp; Audit'!$I$6:$I$505&gt;=$E526-30)*('2_Review &amp; Audit'!$I$6:$I$505&lt;=$E526+30)*('2_Review &amp; Audit'!$R$6:$R$505&gt;0)*(ROW('2_Review &amp; Audit'!$R$6:$R$505)&gt;$T526),0),0)+5,""))</f>
        <v/>
      </c>
      <c r="AG526" t="str">
        <f>IF(OR($D526="",$AB526="",$AF526=""),"",MIN($AB526,$AF526))</f>
        <v/>
      </c>
      <c r="AK526" t="str">
        <f>IF($D526="","",MAX(0,N($AB526)-N($AG526)))</f>
        <v/>
      </c>
      <c r="AL526" t="str">
        <f>IF(OR($D526="",$AK526="",N($AK526)&lt;=0),"",IFERROR(MATCH(1,INDEX(('2_Review &amp; Audit'!$F$6:$F$505=$A526)*('2_Review &amp; Audit'!$I$6:$I$505&gt;=$E526-30)*('2_Review &amp; Audit'!$I$6:$I$505&lt;=$E526+30)*('2_Review &amp; Audit'!$R$6:$R$505&gt;0)*(ROW('2_Review &amp; Audit'!$R$6:$R$505)&gt;$AC526),0),0)+5,""))</f>
        <v/>
      </c>
      <c r="AP526" t="str">
        <f>IF(OR($D526="",$AK526="",$AO526=""),"",MIN($AK526,$AO526))</f>
        <v/>
      </c>
    </row>
    <row r="527" spans="1:42" ht="12.75" customHeight="1" x14ac:dyDescent="0.2">
      <c r="A527" t="str">
        <f>IF($J527="","",INDEX('2_Review &amp; Audit'!$F:$F,$J527))</f>
        <v/>
      </c>
      <c r="B527" t="str">
        <f>IF($J527="","",INDEX('2_Review &amp; Audit'!$C:$C,$J527))</f>
        <v/>
      </c>
      <c r="C527" t="str">
        <f>IF($J527="","",INDEX('2_Review &amp; Audit'!$D:$D,$J527))</f>
        <v/>
      </c>
      <c r="D527" s="60" t="str">
        <f>IF($J527="","",INDEX('2_Review &amp; Audit'!$U:$U,$J527))</f>
        <v/>
      </c>
      <c r="E527" t="str">
        <f>IF($J527="","",INDEX('2_Review &amp; Audit'!$M:$M,$J527))</f>
        <v/>
      </c>
      <c r="F527" t="str">
        <f>IF($J527="","",INDEX('2_Review &amp; Audit'!$N:$N,$J527))</f>
        <v/>
      </c>
      <c r="G527" s="145" t="str">
        <f>IF(OR($J527="",$F527=""),"",ABS(INDEX('2_Review &amp; Audit'!$B:$B,$J527)/$F527))</f>
        <v/>
      </c>
      <c r="H527" s="145" t="str">
        <f t="shared" si="72"/>
        <v/>
      </c>
      <c r="I527" t="str">
        <f>IF($J527="","",INDEX('2_Review &amp; Audit'!$AD:$AD,$J527))</f>
        <v/>
      </c>
      <c r="J527" s="55"/>
      <c r="AB527" t="str">
        <f>IF($D527="","",MAX(0,N(#REF!)-N($X527)))</f>
        <v/>
      </c>
      <c r="AC527" t="str">
        <f>IF(OR($D527="",$AB527="",N($AB527)&lt;=0),"",IFERROR(MATCH(1,INDEX(('2_Review &amp; Audit'!$F$6:$F$505=$A527)*('2_Review &amp; Audit'!$I$6:$I$505&gt;=$E527-30)*('2_Review &amp; Audit'!$I$6:$I$505&lt;=$E527+30)*('2_Review &amp; Audit'!$R$6:$R$505&gt;0)*(ROW('2_Review &amp; Audit'!$R$6:$R$505)&gt;$T527),0),0)+5,""))</f>
        <v/>
      </c>
      <c r="AG527" t="str">
        <f>IF(OR($D527="",$AB527="",$AF527=""),"",MIN($AB527,$AF527))</f>
        <v/>
      </c>
      <c r="AK527" t="str">
        <f>IF($D527="","",MAX(0,N($AB527)-N($AG527)))</f>
        <v/>
      </c>
      <c r="AL527" t="str">
        <f>IF(OR($D527="",$AK527="",N($AK527)&lt;=0),"",IFERROR(MATCH(1,INDEX(('2_Review &amp; Audit'!$F$6:$F$505=$A527)*('2_Review &amp; Audit'!$I$6:$I$505&gt;=$E527-30)*('2_Review &amp; Audit'!$I$6:$I$505&lt;=$E527+30)*('2_Review &amp; Audit'!$R$6:$R$505&gt;0)*(ROW('2_Review &amp; Audit'!$R$6:$R$505)&gt;$AC527),0),0)+5,""))</f>
        <v/>
      </c>
      <c r="AP527" t="str">
        <f>IF(OR($D527="",$AK527="",$AO527=""),"",MIN($AK527,$AO527))</f>
        <v/>
      </c>
    </row>
    <row r="528" spans="1:42" ht="12.75" customHeight="1" x14ac:dyDescent="0.2">
      <c r="A528" t="str">
        <f>IF($J528="","",INDEX('2_Review &amp; Audit'!$F:$F,$J528))</f>
        <v/>
      </c>
      <c r="B528" t="str">
        <f>IF($J528="","",INDEX('2_Review &amp; Audit'!$C:$C,$J528))</f>
        <v/>
      </c>
      <c r="C528" t="str">
        <f>IF($J528="","",INDEX('2_Review &amp; Audit'!$D:$D,$J528))</f>
        <v/>
      </c>
      <c r="D528" s="60" t="str">
        <f>IF($J528="","",INDEX('2_Review &amp; Audit'!$U:$U,$J528))</f>
        <v/>
      </c>
      <c r="E528" t="str">
        <f>IF($J528="","",INDEX('2_Review &amp; Audit'!$M:$M,$J528))</f>
        <v/>
      </c>
      <c r="F528" t="str">
        <f>IF($J528="","",INDEX('2_Review &amp; Audit'!$N:$N,$J528))</f>
        <v/>
      </c>
      <c r="G528" s="145" t="str">
        <f>IF(OR($J528="",$F528=""),"",ABS(INDEX('2_Review &amp; Audit'!$B:$B,$J528)/$F528))</f>
        <v/>
      </c>
      <c r="H528" s="145" t="str">
        <f t="shared" si="72"/>
        <v/>
      </c>
      <c r="I528" t="str">
        <f>IF($J528="","",INDEX('2_Review &amp; Audit'!$AD:$AD,$J528))</f>
        <v/>
      </c>
      <c r="J528" s="55"/>
      <c r="AB528" t="str">
        <f>IF($D528="","",MAX(0,N(#REF!)-N($X528)))</f>
        <v/>
      </c>
      <c r="AC528" t="str">
        <f>IF(OR($D528="",$AB528="",N($AB528)&lt;=0),"",IFERROR(MATCH(1,INDEX(('2_Review &amp; Audit'!$F$6:$F$505=$A528)*('2_Review &amp; Audit'!$I$6:$I$505&gt;=$E528-30)*('2_Review &amp; Audit'!$I$6:$I$505&lt;=$E528+30)*('2_Review &amp; Audit'!$R$6:$R$505&gt;0)*(ROW('2_Review &amp; Audit'!$R$6:$R$505)&gt;$T528),0),0)+5,""))</f>
        <v/>
      </c>
      <c r="AG528" t="str">
        <f>IF(OR($D528="",$AB528="",$AF528=""),"",MIN($AB528,$AF528))</f>
        <v/>
      </c>
      <c r="AK528" t="str">
        <f>IF($D528="","",MAX(0,N($AB528)-N($AG528)))</f>
        <v/>
      </c>
      <c r="AL528" t="str">
        <f>IF(OR($D528="",$AK528="",N($AK528)&lt;=0),"",IFERROR(MATCH(1,INDEX(('2_Review &amp; Audit'!$F$6:$F$505=$A528)*('2_Review &amp; Audit'!$I$6:$I$505&gt;=$E528-30)*('2_Review &amp; Audit'!$I$6:$I$505&lt;=$E528+30)*('2_Review &amp; Audit'!$R$6:$R$505&gt;0)*(ROW('2_Review &amp; Audit'!$R$6:$R$505)&gt;$AC528),0),0)+5,""))</f>
        <v/>
      </c>
      <c r="AP528" t="str">
        <f>IF(OR($D528="",$AK528="",$AO528=""),"",MIN($AK528,$AO528))</f>
        <v/>
      </c>
    </row>
    <row r="529" spans="1:42" ht="12.75" customHeight="1" x14ac:dyDescent="0.2">
      <c r="A529" t="str">
        <f>IF($J529="","",INDEX('2_Review &amp; Audit'!$F:$F,$J529))</f>
        <v/>
      </c>
      <c r="B529" t="str">
        <f>IF($J529="","",INDEX('2_Review &amp; Audit'!$C:$C,$J529))</f>
        <v/>
      </c>
      <c r="C529" t="str">
        <f>IF($J529="","",INDEX('2_Review &amp; Audit'!$D:$D,$J529))</f>
        <v/>
      </c>
      <c r="D529" s="60" t="str">
        <f>IF($J529="","",INDEX('2_Review &amp; Audit'!$U:$U,$J529))</f>
        <v/>
      </c>
      <c r="E529" t="str">
        <f>IF($J529="","",INDEX('2_Review &amp; Audit'!$M:$M,$J529))</f>
        <v/>
      </c>
      <c r="F529" t="str">
        <f>IF($J529="","",INDEX('2_Review &amp; Audit'!$N:$N,$J529))</f>
        <v/>
      </c>
      <c r="G529" s="145" t="str">
        <f>IF(OR($J529="",$F529=""),"",ABS(INDEX('2_Review &amp; Audit'!$B:$B,$J529)/$F529))</f>
        <v/>
      </c>
      <c r="H529" s="145" t="str">
        <f t="shared" si="72"/>
        <v/>
      </c>
      <c r="I529" t="str">
        <f>IF($J529="","",INDEX('2_Review &amp; Audit'!$AD:$AD,$J529))</f>
        <v/>
      </c>
      <c r="J529" s="55"/>
      <c r="AB529" t="str">
        <f>IF($D529="","",MAX(0,N(#REF!)-N($X529)))</f>
        <v/>
      </c>
      <c r="AC529" t="str">
        <f>IF(OR($D529="",$AB529="",N($AB529)&lt;=0),"",IFERROR(MATCH(1,INDEX(('2_Review &amp; Audit'!$F$6:$F$505=$A529)*('2_Review &amp; Audit'!$I$6:$I$505&gt;=$E529-30)*('2_Review &amp; Audit'!$I$6:$I$505&lt;=$E529+30)*('2_Review &amp; Audit'!$R$6:$R$505&gt;0)*(ROW('2_Review &amp; Audit'!$R$6:$R$505)&gt;$T529),0),0)+5,""))</f>
        <v/>
      </c>
      <c r="AG529" t="str">
        <f>IF(OR($D529="",$AB529="",$AF529=""),"",MIN($AB529,$AF529))</f>
        <v/>
      </c>
      <c r="AK529" t="str">
        <f>IF($D529="","",MAX(0,N($AB529)-N($AG529)))</f>
        <v/>
      </c>
      <c r="AL529" t="str">
        <f>IF(OR($D529="",$AK529="",N($AK529)&lt;=0),"",IFERROR(MATCH(1,INDEX(('2_Review &amp; Audit'!$F$6:$F$505=$A529)*('2_Review &amp; Audit'!$I$6:$I$505&gt;=$E529-30)*('2_Review &amp; Audit'!$I$6:$I$505&lt;=$E529+30)*('2_Review &amp; Audit'!$R$6:$R$505&gt;0)*(ROW('2_Review &amp; Audit'!$R$6:$R$505)&gt;$AC529),0),0)+5,""))</f>
        <v/>
      </c>
      <c r="AP529" t="str">
        <f>IF(OR($D529="",$AK529="",$AO529=""),"",MIN($AK529,$AO529))</f>
        <v/>
      </c>
    </row>
    <row r="530" spans="1:42" ht="12.75" customHeight="1" x14ac:dyDescent="0.2">
      <c r="A530" t="str">
        <f>IF($J530="","",INDEX('2_Review &amp; Audit'!$F:$F,$J530))</f>
        <v/>
      </c>
      <c r="B530" t="str">
        <f>IF($J530="","",INDEX('2_Review &amp; Audit'!$C:$C,$J530))</f>
        <v/>
      </c>
      <c r="C530" t="str">
        <f>IF($J530="","",INDEX('2_Review &amp; Audit'!$D:$D,$J530))</f>
        <v/>
      </c>
      <c r="D530" s="60" t="str">
        <f>IF($J530="","",INDEX('2_Review &amp; Audit'!$U:$U,$J530))</f>
        <v/>
      </c>
      <c r="E530" t="str">
        <f>IF($J530="","",INDEX('2_Review &amp; Audit'!$M:$M,$J530))</f>
        <v/>
      </c>
      <c r="F530" t="str">
        <f>IF($J530="","",INDEX('2_Review &amp; Audit'!$N:$N,$J530))</f>
        <v/>
      </c>
      <c r="G530" s="145" t="str">
        <f>IF(OR($J530="",$F530=""),"",ABS(INDEX('2_Review &amp; Audit'!$B:$B,$J530)/$F530))</f>
        <v/>
      </c>
      <c r="H530" s="145" t="str">
        <f t="shared" si="72"/>
        <v/>
      </c>
      <c r="I530" t="str">
        <f>IF($J530="","",INDEX('2_Review &amp; Audit'!$AD:$AD,$J530))</f>
        <v/>
      </c>
      <c r="J530" s="55"/>
      <c r="AB530" t="str">
        <f>IF($D530="","",MAX(0,N(#REF!)-N($X530)))</f>
        <v/>
      </c>
      <c r="AC530" t="str">
        <f>IF(OR($D530="",$AB530="",N($AB530)&lt;=0),"",IFERROR(MATCH(1,INDEX(('2_Review &amp; Audit'!$F$6:$F$505=$A530)*('2_Review &amp; Audit'!$I$6:$I$505&gt;=$E530-30)*('2_Review &amp; Audit'!$I$6:$I$505&lt;=$E530+30)*('2_Review &amp; Audit'!$R$6:$R$505&gt;0)*(ROW('2_Review &amp; Audit'!$R$6:$R$505)&gt;$T530),0),0)+5,""))</f>
        <v/>
      </c>
      <c r="AG530" t="str">
        <f>IF(OR($D530="",$AB530="",$AF530=""),"",MIN($AB530,$AF530))</f>
        <v/>
      </c>
      <c r="AK530" t="str">
        <f>IF($D530="","",MAX(0,N($AB530)-N($AG530)))</f>
        <v/>
      </c>
      <c r="AL530" t="str">
        <f>IF(OR($D530="",$AK530="",N($AK530)&lt;=0),"",IFERROR(MATCH(1,INDEX(('2_Review &amp; Audit'!$F$6:$F$505=$A530)*('2_Review &amp; Audit'!$I$6:$I$505&gt;=$E530-30)*('2_Review &amp; Audit'!$I$6:$I$505&lt;=$E530+30)*('2_Review &amp; Audit'!$R$6:$R$505&gt;0)*(ROW('2_Review &amp; Audit'!$R$6:$R$505)&gt;$AC530),0),0)+5,""))</f>
        <v/>
      </c>
      <c r="AP530" t="str">
        <f>IF(OR($D530="",$AK530="",$AO530=""),"",MIN($AK530,$AO530))</f>
        <v/>
      </c>
    </row>
    <row r="531" spans="1:42" ht="12.75" customHeight="1" x14ac:dyDescent="0.2">
      <c r="A531" t="str">
        <f>IF($J531="","",INDEX('2_Review &amp; Audit'!$F:$F,$J531))</f>
        <v/>
      </c>
      <c r="B531" t="str">
        <f>IF($J531="","",INDEX('2_Review &amp; Audit'!$C:$C,$J531))</f>
        <v/>
      </c>
      <c r="C531" t="str">
        <f>IF($J531="","",INDEX('2_Review &amp; Audit'!$D:$D,$J531))</f>
        <v/>
      </c>
      <c r="D531" s="60" t="str">
        <f>IF($J531="","",INDEX('2_Review &amp; Audit'!$U:$U,$J531))</f>
        <v/>
      </c>
      <c r="E531" t="str">
        <f>IF($J531="","",INDEX('2_Review &amp; Audit'!$M:$M,$J531))</f>
        <v/>
      </c>
      <c r="F531" t="str">
        <f>IF($J531="","",INDEX('2_Review &amp; Audit'!$N:$N,$J531))</f>
        <v/>
      </c>
      <c r="G531" s="145" t="str">
        <f>IF(OR($J531="",$F531=""),"",ABS(INDEX('2_Review &amp; Audit'!$B:$B,$J531)/$F531))</f>
        <v/>
      </c>
      <c r="H531" s="145" t="str">
        <f t="shared" si="72"/>
        <v/>
      </c>
      <c r="I531" t="str">
        <f>IF($J531="","",INDEX('2_Review &amp; Audit'!$AD:$AD,$J531))</f>
        <v/>
      </c>
      <c r="J531" s="55"/>
      <c r="AB531" t="str">
        <f>IF($D531="","",MAX(0,N(#REF!)-N($X531)))</f>
        <v/>
      </c>
      <c r="AC531" t="str">
        <f>IF(OR($D531="",$AB531="",N($AB531)&lt;=0),"",IFERROR(MATCH(1,INDEX(('2_Review &amp; Audit'!$F$6:$F$505=$A531)*('2_Review &amp; Audit'!$I$6:$I$505&gt;=$E531-30)*('2_Review &amp; Audit'!$I$6:$I$505&lt;=$E531+30)*('2_Review &amp; Audit'!$R$6:$R$505&gt;0)*(ROW('2_Review &amp; Audit'!$R$6:$R$505)&gt;$T531),0),0)+5,""))</f>
        <v/>
      </c>
      <c r="AG531" t="str">
        <f>IF(OR($D531="",$AB531="",$AF531=""),"",MIN($AB531,$AF531))</f>
        <v/>
      </c>
      <c r="AK531" t="str">
        <f>IF($D531="","",MAX(0,N($AB531)-N($AG531)))</f>
        <v/>
      </c>
      <c r="AL531" t="str">
        <f>IF(OR($D531="",$AK531="",N($AK531)&lt;=0),"",IFERROR(MATCH(1,INDEX(('2_Review &amp; Audit'!$F$6:$F$505=$A531)*('2_Review &amp; Audit'!$I$6:$I$505&gt;=$E531-30)*('2_Review &amp; Audit'!$I$6:$I$505&lt;=$E531+30)*('2_Review &amp; Audit'!$R$6:$R$505&gt;0)*(ROW('2_Review &amp; Audit'!$R$6:$R$505)&gt;$AC531),0),0)+5,""))</f>
        <v/>
      </c>
      <c r="AP531" t="str">
        <f>IF(OR($D531="",$AK531="",$AO531=""),"",MIN($AK531,$AO531))</f>
        <v/>
      </c>
    </row>
    <row r="532" spans="1:42" ht="12.75" customHeight="1" x14ac:dyDescent="0.2">
      <c r="A532" t="str">
        <f>IF($J532="","",INDEX('2_Review &amp; Audit'!$F:$F,$J532))</f>
        <v/>
      </c>
      <c r="B532" t="str">
        <f>IF($J532="","",INDEX('2_Review &amp; Audit'!$C:$C,$J532))</f>
        <v/>
      </c>
      <c r="C532" t="str">
        <f>IF($J532="","",INDEX('2_Review &amp; Audit'!$D:$D,$J532))</f>
        <v/>
      </c>
      <c r="D532" s="60" t="str">
        <f>IF($J532="","",INDEX('2_Review &amp; Audit'!$U:$U,$J532))</f>
        <v/>
      </c>
      <c r="E532" t="str">
        <f>IF($J532="","",INDEX('2_Review &amp; Audit'!$M:$M,$J532))</f>
        <v/>
      </c>
      <c r="F532" t="str">
        <f>IF($J532="","",INDEX('2_Review &amp; Audit'!$N:$N,$J532))</f>
        <v/>
      </c>
      <c r="G532" s="145" t="str">
        <f>IF(OR($J532="",$F532=""),"",ABS(INDEX('2_Review &amp; Audit'!$B:$B,$J532)/$F532))</f>
        <v/>
      </c>
      <c r="H532" s="145" t="str">
        <f t="shared" si="72"/>
        <v/>
      </c>
      <c r="I532" t="str">
        <f>IF($J532="","",INDEX('2_Review &amp; Audit'!$AD:$AD,$J532))</f>
        <v/>
      </c>
      <c r="J532" s="55"/>
      <c r="AB532" t="str">
        <f>IF($D532="","",MAX(0,N(#REF!)-N($X532)))</f>
        <v/>
      </c>
      <c r="AC532" t="str">
        <f>IF(OR($D532="",$AB532="",N($AB532)&lt;=0),"",IFERROR(MATCH(1,INDEX(('2_Review &amp; Audit'!$F$6:$F$505=$A532)*('2_Review &amp; Audit'!$I$6:$I$505&gt;=$E532-30)*('2_Review &amp; Audit'!$I$6:$I$505&lt;=$E532+30)*('2_Review &amp; Audit'!$R$6:$R$505&gt;0)*(ROW('2_Review &amp; Audit'!$R$6:$R$505)&gt;$T532),0),0)+5,""))</f>
        <v/>
      </c>
      <c r="AG532" t="str">
        <f>IF(OR($D532="",$AB532="",$AF532=""),"",MIN($AB532,$AF532))</f>
        <v/>
      </c>
      <c r="AK532" t="str">
        <f>IF($D532="","",MAX(0,N($AB532)-N($AG532)))</f>
        <v/>
      </c>
      <c r="AL532" t="str">
        <f>IF(OR($D532="",$AK532="",N($AK532)&lt;=0),"",IFERROR(MATCH(1,INDEX(('2_Review &amp; Audit'!$F$6:$F$505=$A532)*('2_Review &amp; Audit'!$I$6:$I$505&gt;=$E532-30)*('2_Review &amp; Audit'!$I$6:$I$505&lt;=$E532+30)*('2_Review &amp; Audit'!$R$6:$R$505&gt;0)*(ROW('2_Review &amp; Audit'!$R$6:$R$505)&gt;$AC532),0),0)+5,""))</f>
        <v/>
      </c>
      <c r="AP532" t="str">
        <f>IF(OR($D532="",$AK532="",$AO532=""),"",MIN($AK532,$AO532))</f>
        <v/>
      </c>
    </row>
    <row r="533" spans="1:42" ht="12.75" customHeight="1" x14ac:dyDescent="0.2">
      <c r="A533" t="str">
        <f>IF($J533="","",INDEX('2_Review &amp; Audit'!$F:$F,$J533))</f>
        <v/>
      </c>
      <c r="B533" t="str">
        <f>IF($J533="","",INDEX('2_Review &amp; Audit'!$C:$C,$J533))</f>
        <v/>
      </c>
      <c r="C533" t="str">
        <f>IF($J533="","",INDEX('2_Review &amp; Audit'!$D:$D,$J533))</f>
        <v/>
      </c>
      <c r="D533" s="60" t="str">
        <f>IF($J533="","",INDEX('2_Review &amp; Audit'!$U:$U,$J533))</f>
        <v/>
      </c>
      <c r="E533" t="str">
        <f>IF($J533="","",INDEX('2_Review &amp; Audit'!$M:$M,$J533))</f>
        <v/>
      </c>
      <c r="F533" t="str">
        <f>IF($J533="","",INDEX('2_Review &amp; Audit'!$N:$N,$J533))</f>
        <v/>
      </c>
      <c r="G533" s="145" t="str">
        <f>IF(OR($J533="",$F533=""),"",ABS(INDEX('2_Review &amp; Audit'!$B:$B,$J533)/$F533))</f>
        <v/>
      </c>
      <c r="H533" s="145" t="str">
        <f t="shared" si="72"/>
        <v/>
      </c>
      <c r="I533" t="str">
        <f>IF($J533="","",INDEX('2_Review &amp; Audit'!$AD:$AD,$J533))</f>
        <v/>
      </c>
      <c r="J533" s="55"/>
      <c r="AB533" t="str">
        <f>IF($D533="","",MAX(0,N(#REF!)-N($X533)))</f>
        <v/>
      </c>
      <c r="AC533" t="str">
        <f>IF(OR($D533="",$AB533="",N($AB533)&lt;=0),"",IFERROR(MATCH(1,INDEX(('2_Review &amp; Audit'!$F$6:$F$505=$A533)*('2_Review &amp; Audit'!$I$6:$I$505&gt;=$E533-30)*('2_Review &amp; Audit'!$I$6:$I$505&lt;=$E533+30)*('2_Review &amp; Audit'!$R$6:$R$505&gt;0)*(ROW('2_Review &amp; Audit'!$R$6:$R$505)&gt;$T533),0),0)+5,""))</f>
        <v/>
      </c>
      <c r="AG533" t="str">
        <f>IF(OR($D533="",$AB533="",$AF533=""),"",MIN($AB533,$AF533))</f>
        <v/>
      </c>
      <c r="AK533" t="str">
        <f>IF($D533="","",MAX(0,N($AB533)-N($AG533)))</f>
        <v/>
      </c>
      <c r="AL533" t="str">
        <f>IF(OR($D533="",$AK533="",N($AK533)&lt;=0),"",IFERROR(MATCH(1,INDEX(('2_Review &amp; Audit'!$F$6:$F$505=$A533)*('2_Review &amp; Audit'!$I$6:$I$505&gt;=$E533-30)*('2_Review &amp; Audit'!$I$6:$I$505&lt;=$E533+30)*('2_Review &amp; Audit'!$R$6:$R$505&gt;0)*(ROW('2_Review &amp; Audit'!$R$6:$R$505)&gt;$AC533),0),0)+5,""))</f>
        <v/>
      </c>
      <c r="AP533" t="str">
        <f>IF(OR($D533="",$AK533="",$AO533=""),"",MIN($AK533,$AO533))</f>
        <v/>
      </c>
    </row>
    <row r="534" spans="1:42" ht="12.75" customHeight="1" x14ac:dyDescent="0.2">
      <c r="A534" t="str">
        <f>IF($J534="","",INDEX('2_Review &amp; Audit'!$F:$F,$J534))</f>
        <v/>
      </c>
      <c r="B534" t="str">
        <f>IF($J534="","",INDEX('2_Review &amp; Audit'!$C:$C,$J534))</f>
        <v/>
      </c>
      <c r="C534" t="str">
        <f>IF($J534="","",INDEX('2_Review &amp; Audit'!$D:$D,$J534))</f>
        <v/>
      </c>
      <c r="D534" s="60" t="str">
        <f>IF($J534="","",INDEX('2_Review &amp; Audit'!$U:$U,$J534))</f>
        <v/>
      </c>
      <c r="E534" t="str">
        <f>IF($J534="","",INDEX('2_Review &amp; Audit'!$M:$M,$J534))</f>
        <v/>
      </c>
      <c r="F534" t="str">
        <f>IF($J534="","",INDEX('2_Review &amp; Audit'!$N:$N,$J534))</f>
        <v/>
      </c>
      <c r="G534" s="145" t="str">
        <f>IF(OR($J534="",$F534=""),"",ABS(INDEX('2_Review &amp; Audit'!$B:$B,$J534)/$F534))</f>
        <v/>
      </c>
      <c r="H534" s="145" t="str">
        <f t="shared" si="72"/>
        <v/>
      </c>
      <c r="I534" t="str">
        <f>IF($J534="","",INDEX('2_Review &amp; Audit'!$AD:$AD,$J534))</f>
        <v/>
      </c>
      <c r="J534" s="55"/>
      <c r="AB534" t="str">
        <f>IF($D534="","",MAX(0,N(#REF!)-N($X534)))</f>
        <v/>
      </c>
      <c r="AC534" t="str">
        <f>IF(OR($D534="",$AB534="",N($AB534)&lt;=0),"",IFERROR(MATCH(1,INDEX(('2_Review &amp; Audit'!$F$6:$F$505=$A534)*('2_Review &amp; Audit'!$I$6:$I$505&gt;=$E534-30)*('2_Review &amp; Audit'!$I$6:$I$505&lt;=$E534+30)*('2_Review &amp; Audit'!$R$6:$R$505&gt;0)*(ROW('2_Review &amp; Audit'!$R$6:$R$505)&gt;$T534),0),0)+5,""))</f>
        <v/>
      </c>
      <c r="AG534" t="str">
        <f>IF(OR($D534="",$AB534="",$AF534=""),"",MIN($AB534,$AF534))</f>
        <v/>
      </c>
      <c r="AK534" t="str">
        <f>IF($D534="","",MAX(0,N($AB534)-N($AG534)))</f>
        <v/>
      </c>
      <c r="AL534" t="str">
        <f>IF(OR($D534="",$AK534="",N($AK534)&lt;=0),"",IFERROR(MATCH(1,INDEX(('2_Review &amp; Audit'!$F$6:$F$505=$A534)*('2_Review &amp; Audit'!$I$6:$I$505&gt;=$E534-30)*('2_Review &amp; Audit'!$I$6:$I$505&lt;=$E534+30)*('2_Review &amp; Audit'!$R$6:$R$505&gt;0)*(ROW('2_Review &amp; Audit'!$R$6:$R$505)&gt;$AC534),0),0)+5,""))</f>
        <v/>
      </c>
      <c r="AP534" t="str">
        <f>IF(OR($D534="",$AK534="",$AO534=""),"",MIN($AK534,$AO534))</f>
        <v/>
      </c>
    </row>
    <row r="535" spans="1:42" ht="12.75" customHeight="1" x14ac:dyDescent="0.2">
      <c r="A535" t="str">
        <f>IF($J535="","",INDEX('2_Review &amp; Audit'!$F:$F,$J535))</f>
        <v/>
      </c>
      <c r="B535" t="str">
        <f>IF($J535="","",INDEX('2_Review &amp; Audit'!$C:$C,$J535))</f>
        <v/>
      </c>
      <c r="C535" t="str">
        <f>IF($J535="","",INDEX('2_Review &amp; Audit'!$D:$D,$J535))</f>
        <v/>
      </c>
      <c r="D535" s="60" t="str">
        <f>IF($J535="","",INDEX('2_Review &amp; Audit'!$U:$U,$J535))</f>
        <v/>
      </c>
      <c r="E535" t="str">
        <f>IF($J535="","",INDEX('2_Review &amp; Audit'!$M:$M,$J535))</f>
        <v/>
      </c>
      <c r="F535" t="str">
        <f>IF($J535="","",INDEX('2_Review &amp; Audit'!$N:$N,$J535))</f>
        <v/>
      </c>
      <c r="G535" s="145" t="str">
        <f>IF(OR($J535="",$F535=""),"",ABS(INDEX('2_Review &amp; Audit'!$B:$B,$J535)/$F535))</f>
        <v/>
      </c>
      <c r="H535" s="145" t="str">
        <f t="shared" si="72"/>
        <v/>
      </c>
      <c r="I535" t="str">
        <f>IF($J535="","",INDEX('2_Review &amp; Audit'!$AD:$AD,$J535))</f>
        <v/>
      </c>
      <c r="J535" s="55"/>
      <c r="AB535" t="str">
        <f>IF($D535="","",MAX(0,N(#REF!)-N($X535)))</f>
        <v/>
      </c>
      <c r="AC535" t="str">
        <f>IF(OR($D535="",$AB535="",N($AB535)&lt;=0),"",IFERROR(MATCH(1,INDEX(('2_Review &amp; Audit'!$F$6:$F$505=$A535)*('2_Review &amp; Audit'!$I$6:$I$505&gt;=$E535-30)*('2_Review &amp; Audit'!$I$6:$I$505&lt;=$E535+30)*('2_Review &amp; Audit'!$R$6:$R$505&gt;0)*(ROW('2_Review &amp; Audit'!$R$6:$R$505)&gt;$T535),0),0)+5,""))</f>
        <v/>
      </c>
      <c r="AG535" t="str">
        <f>IF(OR($D535="",$AB535="",$AF535=""),"",MIN($AB535,$AF535))</f>
        <v/>
      </c>
      <c r="AK535" t="str">
        <f>IF($D535="","",MAX(0,N($AB535)-N($AG535)))</f>
        <v/>
      </c>
      <c r="AL535" t="str">
        <f>IF(OR($D535="",$AK535="",N($AK535)&lt;=0),"",IFERROR(MATCH(1,INDEX(('2_Review &amp; Audit'!$F$6:$F$505=$A535)*('2_Review &amp; Audit'!$I$6:$I$505&gt;=$E535-30)*('2_Review &amp; Audit'!$I$6:$I$505&lt;=$E535+30)*('2_Review &amp; Audit'!$R$6:$R$505&gt;0)*(ROW('2_Review &amp; Audit'!$R$6:$R$505)&gt;$AC535),0),0)+5,""))</f>
        <v/>
      </c>
      <c r="AP535" t="str">
        <f>IF(OR($D535="",$AK535="",$AO535=""),"",MIN($AK535,$AO535))</f>
        <v/>
      </c>
    </row>
    <row r="536" spans="1:42" ht="12.75" customHeight="1" x14ac:dyDescent="0.2">
      <c r="A536" t="str">
        <f>IF($J536="","",INDEX('2_Review &amp; Audit'!$F:$F,$J536))</f>
        <v/>
      </c>
      <c r="B536" t="str">
        <f>IF($J536="","",INDEX('2_Review &amp; Audit'!$C:$C,$J536))</f>
        <v/>
      </c>
      <c r="C536" t="str">
        <f>IF($J536="","",INDEX('2_Review &amp; Audit'!$D:$D,$J536))</f>
        <v/>
      </c>
      <c r="D536" s="60" t="str">
        <f>IF($J536="","",INDEX('2_Review &amp; Audit'!$U:$U,$J536))</f>
        <v/>
      </c>
      <c r="E536" t="str">
        <f>IF($J536="","",INDEX('2_Review &amp; Audit'!$M:$M,$J536))</f>
        <v/>
      </c>
      <c r="F536" t="str">
        <f>IF($J536="","",INDEX('2_Review &amp; Audit'!$N:$N,$J536))</f>
        <v/>
      </c>
      <c r="G536" s="145" t="str">
        <f>IF(OR($J536="",$F536=""),"",ABS(INDEX('2_Review &amp; Audit'!$B:$B,$J536)/$F536))</f>
        <v/>
      </c>
      <c r="H536" s="145" t="str">
        <f t="shared" si="72"/>
        <v/>
      </c>
      <c r="I536" t="str">
        <f>IF($J536="","",INDEX('2_Review &amp; Audit'!$AD:$AD,$J536))</f>
        <v/>
      </c>
      <c r="J536" s="55"/>
      <c r="AB536" t="str">
        <f>IF($D536="","",MAX(0,N(#REF!)-N($X536)))</f>
        <v/>
      </c>
      <c r="AC536" t="str">
        <f>IF(OR($D536="",$AB536="",N($AB536)&lt;=0),"",IFERROR(MATCH(1,INDEX(('2_Review &amp; Audit'!$F$6:$F$505=$A536)*('2_Review &amp; Audit'!$I$6:$I$505&gt;=$E536-30)*('2_Review &amp; Audit'!$I$6:$I$505&lt;=$E536+30)*('2_Review &amp; Audit'!$R$6:$R$505&gt;0)*(ROW('2_Review &amp; Audit'!$R$6:$R$505)&gt;$T536),0),0)+5,""))</f>
        <v/>
      </c>
      <c r="AG536" t="str">
        <f>IF(OR($D536="",$AB536="",$AF536=""),"",MIN($AB536,$AF536))</f>
        <v/>
      </c>
      <c r="AK536" t="str">
        <f>IF($D536="","",MAX(0,N($AB536)-N($AG536)))</f>
        <v/>
      </c>
      <c r="AL536" t="str">
        <f>IF(OR($D536="",$AK536="",N($AK536)&lt;=0),"",IFERROR(MATCH(1,INDEX(('2_Review &amp; Audit'!$F$6:$F$505=$A536)*('2_Review &amp; Audit'!$I$6:$I$505&gt;=$E536-30)*('2_Review &amp; Audit'!$I$6:$I$505&lt;=$E536+30)*('2_Review &amp; Audit'!$R$6:$R$505&gt;0)*(ROW('2_Review &amp; Audit'!$R$6:$R$505)&gt;$AC536),0),0)+5,""))</f>
        <v/>
      </c>
      <c r="AP536" t="str">
        <f>IF(OR($D536="",$AK536="",$AO536=""),"",MIN($AK536,$AO536))</f>
        <v/>
      </c>
    </row>
    <row r="537" spans="1:42" ht="12.75" customHeight="1" x14ac:dyDescent="0.2">
      <c r="A537" t="str">
        <f>IF($J537="","",INDEX('2_Review &amp; Audit'!$F:$F,$J537))</f>
        <v/>
      </c>
      <c r="B537" t="str">
        <f>IF($J537="","",INDEX('2_Review &amp; Audit'!$C:$C,$J537))</f>
        <v/>
      </c>
      <c r="C537" t="str">
        <f>IF($J537="","",INDEX('2_Review &amp; Audit'!$D:$D,$J537))</f>
        <v/>
      </c>
      <c r="D537" s="60" t="str">
        <f>IF($J537="","",INDEX('2_Review &amp; Audit'!$U:$U,$J537))</f>
        <v/>
      </c>
      <c r="E537" t="str">
        <f>IF($J537="","",INDEX('2_Review &amp; Audit'!$M:$M,$J537))</f>
        <v/>
      </c>
      <c r="F537" t="str">
        <f>IF($J537="","",INDEX('2_Review &amp; Audit'!$N:$N,$J537))</f>
        <v/>
      </c>
      <c r="G537" s="145" t="str">
        <f>IF(OR($J537="",$F537=""),"",ABS(INDEX('2_Review &amp; Audit'!$B:$B,$J537)/$F537))</f>
        <v/>
      </c>
      <c r="H537" s="145" t="str">
        <f t="shared" si="72"/>
        <v/>
      </c>
      <c r="I537" t="str">
        <f>IF($J537="","",INDEX('2_Review &amp; Audit'!$AD:$AD,$J537))</f>
        <v/>
      </c>
      <c r="J537" s="55"/>
      <c r="AB537" t="str">
        <f>IF($D537="","",MAX(0,N(#REF!)-N($X537)))</f>
        <v/>
      </c>
      <c r="AC537" t="str">
        <f>IF(OR($D537="",$AB537="",N($AB537)&lt;=0),"",IFERROR(MATCH(1,INDEX(('2_Review &amp; Audit'!$F$6:$F$505=$A537)*('2_Review &amp; Audit'!$I$6:$I$505&gt;=$E537-30)*('2_Review &amp; Audit'!$I$6:$I$505&lt;=$E537+30)*('2_Review &amp; Audit'!$R$6:$R$505&gt;0)*(ROW('2_Review &amp; Audit'!$R$6:$R$505)&gt;$T537),0),0)+5,""))</f>
        <v/>
      </c>
      <c r="AG537" t="str">
        <f>IF(OR($D537="",$AB537="",$AF537=""),"",MIN($AB537,$AF537))</f>
        <v/>
      </c>
      <c r="AK537" t="str">
        <f>IF($D537="","",MAX(0,N($AB537)-N($AG537)))</f>
        <v/>
      </c>
      <c r="AL537" t="str">
        <f>IF(OR($D537="",$AK537="",N($AK537)&lt;=0),"",IFERROR(MATCH(1,INDEX(('2_Review &amp; Audit'!$F$6:$F$505=$A537)*('2_Review &amp; Audit'!$I$6:$I$505&gt;=$E537-30)*('2_Review &amp; Audit'!$I$6:$I$505&lt;=$E537+30)*('2_Review &amp; Audit'!$R$6:$R$505&gt;0)*(ROW('2_Review &amp; Audit'!$R$6:$R$505)&gt;$AC537),0),0)+5,""))</f>
        <v/>
      </c>
      <c r="AP537" t="str">
        <f>IF(OR($D537="",$AK537="",$AO537=""),"",MIN($AK537,$AO537))</f>
        <v/>
      </c>
    </row>
    <row r="538" spans="1:42" ht="12.75" customHeight="1" x14ac:dyDescent="0.2">
      <c r="A538" t="str">
        <f>IF($J538="","",INDEX('2_Review &amp; Audit'!$F:$F,$J538))</f>
        <v/>
      </c>
      <c r="B538" t="str">
        <f>IF($J538="","",INDEX('2_Review &amp; Audit'!$C:$C,$J538))</f>
        <v/>
      </c>
      <c r="C538" t="str">
        <f>IF($J538="","",INDEX('2_Review &amp; Audit'!$D:$D,$J538))</f>
        <v/>
      </c>
      <c r="D538" s="60" t="str">
        <f>IF($J538="","",INDEX('2_Review &amp; Audit'!$U:$U,$J538))</f>
        <v/>
      </c>
      <c r="E538" t="str">
        <f>IF($J538="","",INDEX('2_Review &amp; Audit'!$M:$M,$J538))</f>
        <v/>
      </c>
      <c r="F538" t="str">
        <f>IF($J538="","",INDEX('2_Review &amp; Audit'!$N:$N,$J538))</f>
        <v/>
      </c>
      <c r="G538" s="145" t="str">
        <f>IF(OR($J538="",$F538=""),"",ABS(INDEX('2_Review &amp; Audit'!$B:$B,$J538)/$F538))</f>
        <v/>
      </c>
      <c r="H538" s="145" t="str">
        <f t="shared" si="72"/>
        <v/>
      </c>
      <c r="I538" t="str">
        <f>IF($J538="","",INDEX('2_Review &amp; Audit'!$AD:$AD,$J538))</f>
        <v/>
      </c>
      <c r="J538" s="55"/>
      <c r="AB538" t="str">
        <f>IF($D538="","",MAX(0,N(#REF!)-N($X538)))</f>
        <v/>
      </c>
      <c r="AC538" t="str">
        <f>IF(OR($D538="",$AB538="",N($AB538)&lt;=0),"",IFERROR(MATCH(1,INDEX(('2_Review &amp; Audit'!$F$6:$F$505=$A538)*('2_Review &amp; Audit'!$I$6:$I$505&gt;=$E538-30)*('2_Review &amp; Audit'!$I$6:$I$505&lt;=$E538+30)*('2_Review &amp; Audit'!$R$6:$R$505&gt;0)*(ROW('2_Review &amp; Audit'!$R$6:$R$505)&gt;$T538),0),0)+5,""))</f>
        <v/>
      </c>
      <c r="AG538" t="str">
        <f>IF(OR($D538="",$AB538="",$AF538=""),"",MIN($AB538,$AF538))</f>
        <v/>
      </c>
      <c r="AK538" t="str">
        <f>IF($D538="","",MAX(0,N($AB538)-N($AG538)))</f>
        <v/>
      </c>
      <c r="AL538" t="str">
        <f>IF(OR($D538="",$AK538="",N($AK538)&lt;=0),"",IFERROR(MATCH(1,INDEX(('2_Review &amp; Audit'!$F$6:$F$505=$A538)*('2_Review &amp; Audit'!$I$6:$I$505&gt;=$E538-30)*('2_Review &amp; Audit'!$I$6:$I$505&lt;=$E538+30)*('2_Review &amp; Audit'!$R$6:$R$505&gt;0)*(ROW('2_Review &amp; Audit'!$R$6:$R$505)&gt;$AC538),0),0)+5,""))</f>
        <v/>
      </c>
      <c r="AP538" t="str">
        <f>IF(OR($D538="",$AK538="",$AO538=""),"",MIN($AK538,$AO538))</f>
        <v/>
      </c>
    </row>
    <row r="539" spans="1:42" ht="12.75" customHeight="1" x14ac:dyDescent="0.2">
      <c r="A539" t="str">
        <f>IF($J539="","",INDEX('2_Review &amp; Audit'!$F:$F,$J539))</f>
        <v/>
      </c>
      <c r="B539" t="str">
        <f>IF($J539="","",INDEX('2_Review &amp; Audit'!$C:$C,$J539))</f>
        <v/>
      </c>
      <c r="C539" t="str">
        <f>IF($J539="","",INDEX('2_Review &amp; Audit'!$D:$D,$J539))</f>
        <v/>
      </c>
      <c r="D539" s="60" t="str">
        <f>IF($J539="","",INDEX('2_Review &amp; Audit'!$U:$U,$J539))</f>
        <v/>
      </c>
      <c r="E539" t="str">
        <f>IF($J539="","",INDEX('2_Review &amp; Audit'!$M:$M,$J539))</f>
        <v/>
      </c>
      <c r="F539" t="str">
        <f>IF($J539="","",INDEX('2_Review &amp; Audit'!$N:$N,$J539))</f>
        <v/>
      </c>
      <c r="G539" s="145" t="str">
        <f>IF(OR($J539="",$F539=""),"",ABS(INDEX('2_Review &amp; Audit'!$B:$B,$J539)/$F539))</f>
        <v/>
      </c>
      <c r="H539" s="145" t="str">
        <f t="shared" si="72"/>
        <v/>
      </c>
      <c r="I539" t="str">
        <f>IF($J539="","",INDEX('2_Review &amp; Audit'!$AD:$AD,$J539))</f>
        <v/>
      </c>
      <c r="J539" s="55"/>
      <c r="AB539" t="str">
        <f>IF($D539="","",MAX(0,N(#REF!)-N($X539)))</f>
        <v/>
      </c>
      <c r="AC539" t="str">
        <f>IF(OR($D539="",$AB539="",N($AB539)&lt;=0),"",IFERROR(MATCH(1,INDEX(('2_Review &amp; Audit'!$F$6:$F$505=$A539)*('2_Review &amp; Audit'!$I$6:$I$505&gt;=$E539-30)*('2_Review &amp; Audit'!$I$6:$I$505&lt;=$E539+30)*('2_Review &amp; Audit'!$R$6:$R$505&gt;0)*(ROW('2_Review &amp; Audit'!$R$6:$R$505)&gt;$T539),0),0)+5,""))</f>
        <v/>
      </c>
      <c r="AG539" t="str">
        <f>IF(OR($D539="",$AB539="",$AF539=""),"",MIN($AB539,$AF539))</f>
        <v/>
      </c>
      <c r="AK539" t="str">
        <f>IF($D539="","",MAX(0,N($AB539)-N($AG539)))</f>
        <v/>
      </c>
      <c r="AL539" t="str">
        <f>IF(OR($D539="",$AK539="",N($AK539)&lt;=0),"",IFERROR(MATCH(1,INDEX(('2_Review &amp; Audit'!$F$6:$F$505=$A539)*('2_Review &amp; Audit'!$I$6:$I$505&gt;=$E539-30)*('2_Review &amp; Audit'!$I$6:$I$505&lt;=$E539+30)*('2_Review &amp; Audit'!$R$6:$R$505&gt;0)*(ROW('2_Review &amp; Audit'!$R$6:$R$505)&gt;$AC539),0),0)+5,""))</f>
        <v/>
      </c>
      <c r="AP539" t="str">
        <f>IF(OR($D539="",$AK539="",$AO539=""),"",MIN($AK539,$AO539))</f>
        <v/>
      </c>
    </row>
    <row r="540" spans="1:42" ht="12.75" customHeight="1" x14ac:dyDescent="0.2">
      <c r="A540" t="str">
        <f>IF($J540="","",INDEX('2_Review &amp; Audit'!$F:$F,$J540))</f>
        <v/>
      </c>
      <c r="B540" t="str">
        <f>IF($J540="","",INDEX('2_Review &amp; Audit'!$C:$C,$J540))</f>
        <v/>
      </c>
      <c r="C540" t="str">
        <f>IF($J540="","",INDEX('2_Review &amp; Audit'!$D:$D,$J540))</f>
        <v/>
      </c>
      <c r="D540" s="60" t="str">
        <f>IF($J540="","",INDEX('2_Review &amp; Audit'!$U:$U,$J540))</f>
        <v/>
      </c>
      <c r="E540" t="str">
        <f>IF($J540="","",INDEX('2_Review &amp; Audit'!$M:$M,$J540))</f>
        <v/>
      </c>
      <c r="F540" t="str">
        <f>IF($J540="","",INDEX('2_Review &amp; Audit'!$N:$N,$J540))</f>
        <v/>
      </c>
      <c r="G540" s="145" t="str">
        <f>IF(OR($J540="",$F540=""),"",ABS(INDEX('2_Review &amp; Audit'!$B:$B,$J540)/$F540))</f>
        <v/>
      </c>
      <c r="H540" s="145" t="str">
        <f t="shared" si="72"/>
        <v/>
      </c>
      <c r="I540" t="str">
        <f>IF($J540="","",INDEX('2_Review &amp; Audit'!$AD:$AD,$J540))</f>
        <v/>
      </c>
      <c r="J540" s="55"/>
      <c r="AB540" t="str">
        <f>IF($D540="","",MAX(0,N(#REF!)-N($X540)))</f>
        <v/>
      </c>
      <c r="AC540" t="str">
        <f>IF(OR($D540="",$AB540="",N($AB540)&lt;=0),"",IFERROR(MATCH(1,INDEX(('2_Review &amp; Audit'!$F$6:$F$505=$A540)*('2_Review &amp; Audit'!$I$6:$I$505&gt;=$E540-30)*('2_Review &amp; Audit'!$I$6:$I$505&lt;=$E540+30)*('2_Review &amp; Audit'!$R$6:$R$505&gt;0)*(ROW('2_Review &amp; Audit'!$R$6:$R$505)&gt;$T540),0),0)+5,""))</f>
        <v/>
      </c>
      <c r="AG540" t="str">
        <f>IF(OR($D540="",$AB540="",$AF540=""),"",MIN($AB540,$AF540))</f>
        <v/>
      </c>
      <c r="AK540" t="str">
        <f>IF($D540="","",MAX(0,N($AB540)-N($AG540)))</f>
        <v/>
      </c>
      <c r="AL540" t="str">
        <f>IF(OR($D540="",$AK540="",N($AK540)&lt;=0),"",IFERROR(MATCH(1,INDEX(('2_Review &amp; Audit'!$F$6:$F$505=$A540)*('2_Review &amp; Audit'!$I$6:$I$505&gt;=$E540-30)*('2_Review &amp; Audit'!$I$6:$I$505&lt;=$E540+30)*('2_Review &amp; Audit'!$R$6:$R$505&gt;0)*(ROW('2_Review &amp; Audit'!$R$6:$R$505)&gt;$AC540),0),0)+5,""))</f>
        <v/>
      </c>
      <c r="AP540" t="str">
        <f>IF(OR($D540="",$AK540="",$AO540=""),"",MIN($AK540,$AO540))</f>
        <v/>
      </c>
    </row>
    <row r="541" spans="1:42" ht="12.75" customHeight="1" x14ac:dyDescent="0.2">
      <c r="A541" t="str">
        <f>IF($J541="","",INDEX('2_Review &amp; Audit'!$F:$F,$J541))</f>
        <v/>
      </c>
      <c r="B541" t="str">
        <f>IF($J541="","",INDEX('2_Review &amp; Audit'!$C:$C,$J541))</f>
        <v/>
      </c>
      <c r="C541" t="str">
        <f>IF($J541="","",INDEX('2_Review &amp; Audit'!$D:$D,$J541))</f>
        <v/>
      </c>
      <c r="D541" s="60" t="str">
        <f>IF($J541="","",INDEX('2_Review &amp; Audit'!$U:$U,$J541))</f>
        <v/>
      </c>
      <c r="E541" t="str">
        <f>IF($J541="","",INDEX('2_Review &amp; Audit'!$M:$M,$J541))</f>
        <v/>
      </c>
      <c r="F541" t="str">
        <f>IF($J541="","",INDEX('2_Review &amp; Audit'!$N:$N,$J541))</f>
        <v/>
      </c>
      <c r="G541" s="145" t="str">
        <f>IF(OR($J541="",$F541=""),"",ABS(INDEX('2_Review &amp; Audit'!$B:$B,$J541)/$F541))</f>
        <v/>
      </c>
      <c r="H541" s="145" t="str">
        <f t="shared" si="72"/>
        <v/>
      </c>
      <c r="I541" t="str">
        <f>IF($J541="","",INDEX('2_Review &amp; Audit'!$AD:$AD,$J541))</f>
        <v/>
      </c>
      <c r="J541" s="55"/>
      <c r="AB541" t="str">
        <f>IF($D541="","",MAX(0,N(#REF!)-N($X541)))</f>
        <v/>
      </c>
      <c r="AC541" t="str">
        <f>IF(OR($D541="",$AB541="",N($AB541)&lt;=0),"",IFERROR(MATCH(1,INDEX(('2_Review &amp; Audit'!$F$6:$F$505=$A541)*('2_Review &amp; Audit'!$I$6:$I$505&gt;=$E541-30)*('2_Review &amp; Audit'!$I$6:$I$505&lt;=$E541+30)*('2_Review &amp; Audit'!$R$6:$R$505&gt;0)*(ROW('2_Review &amp; Audit'!$R$6:$R$505)&gt;$T541),0),0)+5,""))</f>
        <v/>
      </c>
      <c r="AG541" t="str">
        <f>IF(OR($D541="",$AB541="",$AF541=""),"",MIN($AB541,$AF541))</f>
        <v/>
      </c>
      <c r="AK541" t="str">
        <f>IF($D541="","",MAX(0,N($AB541)-N($AG541)))</f>
        <v/>
      </c>
      <c r="AL541" t="str">
        <f>IF(OR($D541="",$AK541="",N($AK541)&lt;=0),"",IFERROR(MATCH(1,INDEX(('2_Review &amp; Audit'!$F$6:$F$505=$A541)*('2_Review &amp; Audit'!$I$6:$I$505&gt;=$E541-30)*('2_Review &amp; Audit'!$I$6:$I$505&lt;=$E541+30)*('2_Review &amp; Audit'!$R$6:$R$505&gt;0)*(ROW('2_Review &amp; Audit'!$R$6:$R$505)&gt;$AC541),0),0)+5,""))</f>
        <v/>
      </c>
      <c r="AP541" t="str">
        <f>IF(OR($D541="",$AK541="",$AO541=""),"",MIN($AK541,$AO541))</f>
        <v/>
      </c>
    </row>
    <row r="542" spans="1:42" ht="12.75" customHeight="1" x14ac:dyDescent="0.2">
      <c r="A542" t="str">
        <f>IF($J542="","",INDEX('2_Review &amp; Audit'!$F:$F,$J542))</f>
        <v/>
      </c>
      <c r="B542" t="str">
        <f>IF($J542="","",INDEX('2_Review &amp; Audit'!$C:$C,$J542))</f>
        <v/>
      </c>
      <c r="C542" t="str">
        <f>IF($J542="","",INDEX('2_Review &amp; Audit'!$D:$D,$J542))</f>
        <v/>
      </c>
      <c r="D542" s="60" t="str">
        <f>IF($J542="","",INDEX('2_Review &amp; Audit'!$U:$U,$J542))</f>
        <v/>
      </c>
      <c r="E542" t="str">
        <f>IF($J542="","",INDEX('2_Review &amp; Audit'!$M:$M,$J542))</f>
        <v/>
      </c>
      <c r="F542" t="str">
        <f>IF($J542="","",INDEX('2_Review &amp; Audit'!$N:$N,$J542))</f>
        <v/>
      </c>
      <c r="G542" s="145" t="str">
        <f>IF(OR($J542="",$F542=""),"",ABS(INDEX('2_Review &amp; Audit'!$B:$B,$J542)/$F542))</f>
        <v/>
      </c>
      <c r="H542" s="145" t="str">
        <f t="shared" si="72"/>
        <v/>
      </c>
      <c r="I542" t="str">
        <f>IF($J542="","",INDEX('2_Review &amp; Audit'!$AD:$AD,$J542))</f>
        <v/>
      </c>
      <c r="J542" s="55"/>
      <c r="AB542" t="str">
        <f>IF($D542="","",MAX(0,N(#REF!)-N($X542)))</f>
        <v/>
      </c>
      <c r="AC542" t="str">
        <f>IF(OR($D542="",$AB542="",N($AB542)&lt;=0),"",IFERROR(MATCH(1,INDEX(('2_Review &amp; Audit'!$F$6:$F$505=$A542)*('2_Review &amp; Audit'!$I$6:$I$505&gt;=$E542-30)*('2_Review &amp; Audit'!$I$6:$I$505&lt;=$E542+30)*('2_Review &amp; Audit'!$R$6:$R$505&gt;0)*(ROW('2_Review &amp; Audit'!$R$6:$R$505)&gt;$T542),0),0)+5,""))</f>
        <v/>
      </c>
      <c r="AG542" t="str">
        <f>IF(OR($D542="",$AB542="",$AF542=""),"",MIN($AB542,$AF542))</f>
        <v/>
      </c>
      <c r="AK542" t="str">
        <f>IF($D542="","",MAX(0,N($AB542)-N($AG542)))</f>
        <v/>
      </c>
      <c r="AL542" t="str">
        <f>IF(OR($D542="",$AK542="",N($AK542)&lt;=0),"",IFERROR(MATCH(1,INDEX(('2_Review &amp; Audit'!$F$6:$F$505=$A542)*('2_Review &amp; Audit'!$I$6:$I$505&gt;=$E542-30)*('2_Review &amp; Audit'!$I$6:$I$505&lt;=$E542+30)*('2_Review &amp; Audit'!$R$6:$R$505&gt;0)*(ROW('2_Review &amp; Audit'!$R$6:$R$505)&gt;$AC542),0),0)+5,""))</f>
        <v/>
      </c>
      <c r="AP542" t="str">
        <f>IF(OR($D542="",$AK542="",$AO542=""),"",MIN($AK542,$AO542))</f>
        <v/>
      </c>
    </row>
    <row r="543" spans="1:42" ht="12.75" customHeight="1" x14ac:dyDescent="0.2">
      <c r="A543" t="str">
        <f>IF($J543="","",INDEX('2_Review &amp; Audit'!$F:$F,$J543))</f>
        <v/>
      </c>
      <c r="B543" t="str">
        <f>IF($J543="","",INDEX('2_Review &amp; Audit'!$C:$C,$J543))</f>
        <v/>
      </c>
      <c r="C543" t="str">
        <f>IF($J543="","",INDEX('2_Review &amp; Audit'!$D:$D,$J543))</f>
        <v/>
      </c>
      <c r="D543" s="60" t="str">
        <f>IF($J543="","",INDEX('2_Review &amp; Audit'!$U:$U,$J543))</f>
        <v/>
      </c>
      <c r="E543" t="str">
        <f>IF($J543="","",INDEX('2_Review &amp; Audit'!$M:$M,$J543))</f>
        <v/>
      </c>
      <c r="F543" t="str">
        <f>IF($J543="","",INDEX('2_Review &amp; Audit'!$N:$N,$J543))</f>
        <v/>
      </c>
      <c r="G543" s="145" t="str">
        <f>IF(OR($J543="",$F543=""),"",ABS(INDEX('2_Review &amp; Audit'!$B:$B,$J543)/$F543))</f>
        <v/>
      </c>
      <c r="H543" s="145" t="str">
        <f t="shared" si="72"/>
        <v/>
      </c>
      <c r="I543" t="str">
        <f>IF($J543="","",INDEX('2_Review &amp; Audit'!$AD:$AD,$J543))</f>
        <v/>
      </c>
      <c r="J543" s="55"/>
      <c r="AB543" t="str">
        <f>IF($D543="","",MAX(0,N(#REF!)-N($X543)))</f>
        <v/>
      </c>
      <c r="AC543" t="str">
        <f>IF(OR($D543="",$AB543="",N($AB543)&lt;=0),"",IFERROR(MATCH(1,INDEX(('2_Review &amp; Audit'!$F$6:$F$505=$A543)*('2_Review &amp; Audit'!$I$6:$I$505&gt;=$E543-30)*('2_Review &amp; Audit'!$I$6:$I$505&lt;=$E543+30)*('2_Review &amp; Audit'!$R$6:$R$505&gt;0)*(ROW('2_Review &amp; Audit'!$R$6:$R$505)&gt;$T543),0),0)+5,""))</f>
        <v/>
      </c>
      <c r="AG543" t="str">
        <f>IF(OR($D543="",$AB543="",$AF543=""),"",MIN($AB543,$AF543))</f>
        <v/>
      </c>
      <c r="AK543" t="str">
        <f>IF($D543="","",MAX(0,N($AB543)-N($AG543)))</f>
        <v/>
      </c>
      <c r="AL543" t="str">
        <f>IF(OR($D543="",$AK543="",N($AK543)&lt;=0),"",IFERROR(MATCH(1,INDEX(('2_Review &amp; Audit'!$F$6:$F$505=$A543)*('2_Review &amp; Audit'!$I$6:$I$505&gt;=$E543-30)*('2_Review &amp; Audit'!$I$6:$I$505&lt;=$E543+30)*('2_Review &amp; Audit'!$R$6:$R$505&gt;0)*(ROW('2_Review &amp; Audit'!$R$6:$R$505)&gt;$AC543),0),0)+5,""))</f>
        <v/>
      </c>
      <c r="AP543" t="str">
        <f>IF(OR($D543="",$AK543="",$AO543=""),"",MIN($AK543,$AO543))</f>
        <v/>
      </c>
    </row>
    <row r="544" spans="1:42" ht="12.75" customHeight="1" x14ac:dyDescent="0.2">
      <c r="A544" t="str">
        <f>IF($J544="","",INDEX('2_Review &amp; Audit'!$F:$F,$J544))</f>
        <v/>
      </c>
      <c r="B544" t="str">
        <f>IF($J544="","",INDEX('2_Review &amp; Audit'!$C:$C,$J544))</f>
        <v/>
      </c>
      <c r="C544" t="str">
        <f>IF($J544="","",INDEX('2_Review &amp; Audit'!$D:$D,$J544))</f>
        <v/>
      </c>
      <c r="D544" s="60" t="str">
        <f>IF($J544="","",INDEX('2_Review &amp; Audit'!$U:$U,$J544))</f>
        <v/>
      </c>
      <c r="E544" t="str">
        <f>IF($J544="","",INDEX('2_Review &amp; Audit'!$M:$M,$J544))</f>
        <v/>
      </c>
      <c r="F544" t="str">
        <f>IF($J544="","",INDEX('2_Review &amp; Audit'!$N:$N,$J544))</f>
        <v/>
      </c>
      <c r="G544" s="145" t="str">
        <f>IF(OR($J544="",$F544=""),"",ABS(INDEX('2_Review &amp; Audit'!$B:$B,$J544)/$F544))</f>
        <v/>
      </c>
      <c r="H544" s="145" t="str">
        <f t="shared" si="72"/>
        <v/>
      </c>
      <c r="I544" t="str">
        <f>IF($J544="","",INDEX('2_Review &amp; Audit'!$AD:$AD,$J544))</f>
        <v/>
      </c>
      <c r="J544" s="55"/>
      <c r="AB544" t="str">
        <f>IF($D544="","",MAX(0,N(#REF!)-N($X544)))</f>
        <v/>
      </c>
      <c r="AC544" t="str">
        <f>IF(OR($D544="",$AB544="",N($AB544)&lt;=0),"",IFERROR(MATCH(1,INDEX(('2_Review &amp; Audit'!$F$6:$F$505=$A544)*('2_Review &amp; Audit'!$I$6:$I$505&gt;=$E544-30)*('2_Review &amp; Audit'!$I$6:$I$505&lt;=$E544+30)*('2_Review &amp; Audit'!$R$6:$R$505&gt;0)*(ROW('2_Review &amp; Audit'!$R$6:$R$505)&gt;$T544),0),0)+5,""))</f>
        <v/>
      </c>
      <c r="AG544" t="str">
        <f>IF(OR($D544="",$AB544="",$AF544=""),"",MIN($AB544,$AF544))</f>
        <v/>
      </c>
      <c r="AK544" t="str">
        <f>IF($D544="","",MAX(0,N($AB544)-N($AG544)))</f>
        <v/>
      </c>
      <c r="AL544" t="str">
        <f>IF(OR($D544="",$AK544="",N($AK544)&lt;=0),"",IFERROR(MATCH(1,INDEX(('2_Review &amp; Audit'!$F$6:$F$505=$A544)*('2_Review &amp; Audit'!$I$6:$I$505&gt;=$E544-30)*('2_Review &amp; Audit'!$I$6:$I$505&lt;=$E544+30)*('2_Review &amp; Audit'!$R$6:$R$505&gt;0)*(ROW('2_Review &amp; Audit'!$R$6:$R$505)&gt;$AC544),0),0)+5,""))</f>
        <v/>
      </c>
      <c r="AP544" t="str">
        <f>IF(OR($D544="",$AK544="",$AO544=""),"",MIN($AK544,$AO544))</f>
        <v/>
      </c>
    </row>
    <row r="545" spans="1:42" ht="12.75" customHeight="1" x14ac:dyDescent="0.2">
      <c r="A545" t="str">
        <f>IF($J545="","",INDEX('2_Review &amp; Audit'!$F:$F,$J545))</f>
        <v/>
      </c>
      <c r="B545" t="str">
        <f>IF($J545="","",INDEX('2_Review &amp; Audit'!$C:$C,$J545))</f>
        <v/>
      </c>
      <c r="C545" t="str">
        <f>IF($J545="","",INDEX('2_Review &amp; Audit'!$D:$D,$J545))</f>
        <v/>
      </c>
      <c r="D545" s="60" t="str">
        <f>IF($J545="","",INDEX('2_Review &amp; Audit'!$U:$U,$J545))</f>
        <v/>
      </c>
      <c r="E545" t="str">
        <f>IF($J545="","",INDEX('2_Review &amp; Audit'!$M:$M,$J545))</f>
        <v/>
      </c>
      <c r="F545" t="str">
        <f>IF($J545="","",INDEX('2_Review &amp; Audit'!$N:$N,$J545))</f>
        <v/>
      </c>
      <c r="G545" s="145" t="str">
        <f>IF(OR($J545="",$F545=""),"",ABS(INDEX('2_Review &amp; Audit'!$B:$B,$J545)/$F545))</f>
        <v/>
      </c>
      <c r="H545" s="145" t="str">
        <f t="shared" si="72"/>
        <v/>
      </c>
      <c r="I545" t="str">
        <f>IF($J545="","",INDEX('2_Review &amp; Audit'!$AD:$AD,$J545))</f>
        <v/>
      </c>
      <c r="J545" s="55"/>
      <c r="AB545" t="str">
        <f>IF($D545="","",MAX(0,N(#REF!)-N($X545)))</f>
        <v/>
      </c>
      <c r="AC545" t="str">
        <f>IF(OR($D545="",$AB545="",N($AB545)&lt;=0),"",IFERROR(MATCH(1,INDEX(('2_Review &amp; Audit'!$F$6:$F$505=$A545)*('2_Review &amp; Audit'!$I$6:$I$505&gt;=$E545-30)*('2_Review &amp; Audit'!$I$6:$I$505&lt;=$E545+30)*('2_Review &amp; Audit'!$R$6:$R$505&gt;0)*(ROW('2_Review &amp; Audit'!$R$6:$R$505)&gt;$T545),0),0)+5,""))</f>
        <v/>
      </c>
      <c r="AG545" t="str">
        <f>IF(OR($D545="",$AB545="",$AF545=""),"",MIN($AB545,$AF545))</f>
        <v/>
      </c>
      <c r="AK545" t="str">
        <f>IF($D545="","",MAX(0,N($AB545)-N($AG545)))</f>
        <v/>
      </c>
      <c r="AL545" t="str">
        <f>IF(OR($D545="",$AK545="",N($AK545)&lt;=0),"",IFERROR(MATCH(1,INDEX(('2_Review &amp; Audit'!$F$6:$F$505=$A545)*('2_Review &amp; Audit'!$I$6:$I$505&gt;=$E545-30)*('2_Review &amp; Audit'!$I$6:$I$505&lt;=$E545+30)*('2_Review &amp; Audit'!$R$6:$R$505&gt;0)*(ROW('2_Review &amp; Audit'!$R$6:$R$505)&gt;$AC545),0),0)+5,""))</f>
        <v/>
      </c>
      <c r="AP545" t="str">
        <f>IF(OR($D545="",$AK545="",$AO545=""),"",MIN($AK545,$AO545))</f>
        <v/>
      </c>
    </row>
    <row r="546" spans="1:42" ht="12.75" customHeight="1" x14ac:dyDescent="0.2">
      <c r="A546" t="str">
        <f>IF($J546="","",INDEX('2_Review &amp; Audit'!$F:$F,$J546))</f>
        <v/>
      </c>
      <c r="B546" t="str">
        <f>IF($J546="","",INDEX('2_Review &amp; Audit'!$C:$C,$J546))</f>
        <v/>
      </c>
      <c r="C546" t="str">
        <f>IF($J546="","",INDEX('2_Review &amp; Audit'!$D:$D,$J546))</f>
        <v/>
      </c>
      <c r="D546" s="60" t="str">
        <f>IF($J546="","",INDEX('2_Review &amp; Audit'!$U:$U,$J546))</f>
        <v/>
      </c>
      <c r="E546" t="str">
        <f>IF($J546="","",INDEX('2_Review &amp; Audit'!$M:$M,$J546))</f>
        <v/>
      </c>
      <c r="F546" t="str">
        <f>IF($J546="","",INDEX('2_Review &amp; Audit'!$N:$N,$J546))</f>
        <v/>
      </c>
      <c r="G546" s="145" t="str">
        <f>IF(OR($J546="",$F546=""),"",ABS(INDEX('2_Review &amp; Audit'!$B:$B,$J546)/$F546))</f>
        <v/>
      </c>
      <c r="H546" s="145" t="str">
        <f t="shared" si="72"/>
        <v/>
      </c>
      <c r="I546" t="str">
        <f>IF($J546="","",INDEX('2_Review &amp; Audit'!$AD:$AD,$J546))</f>
        <v/>
      </c>
      <c r="J546" s="55"/>
      <c r="AB546" t="str">
        <f>IF($D546="","",MAX(0,N(#REF!)-N($X546)))</f>
        <v/>
      </c>
      <c r="AC546" t="str">
        <f>IF(OR($D546="",$AB546="",N($AB546)&lt;=0),"",IFERROR(MATCH(1,INDEX(('2_Review &amp; Audit'!$F$6:$F$505=$A546)*('2_Review &amp; Audit'!$I$6:$I$505&gt;=$E546-30)*('2_Review &amp; Audit'!$I$6:$I$505&lt;=$E546+30)*('2_Review &amp; Audit'!$R$6:$R$505&gt;0)*(ROW('2_Review &amp; Audit'!$R$6:$R$505)&gt;$T546),0),0)+5,""))</f>
        <v/>
      </c>
      <c r="AG546" t="str">
        <f>IF(OR($D546="",$AB546="",$AF546=""),"",MIN($AB546,$AF546))</f>
        <v/>
      </c>
      <c r="AK546" t="str">
        <f>IF($D546="","",MAX(0,N($AB546)-N($AG546)))</f>
        <v/>
      </c>
      <c r="AL546" t="str">
        <f>IF(OR($D546="",$AK546="",N($AK546)&lt;=0),"",IFERROR(MATCH(1,INDEX(('2_Review &amp; Audit'!$F$6:$F$505=$A546)*('2_Review &amp; Audit'!$I$6:$I$505&gt;=$E546-30)*('2_Review &amp; Audit'!$I$6:$I$505&lt;=$E546+30)*('2_Review &amp; Audit'!$R$6:$R$505&gt;0)*(ROW('2_Review &amp; Audit'!$R$6:$R$505)&gt;$AC546),0),0)+5,""))</f>
        <v/>
      </c>
      <c r="AP546" t="str">
        <f>IF(OR($D546="",$AK546="",$AO546=""),"",MIN($AK546,$AO546))</f>
        <v/>
      </c>
    </row>
    <row r="547" spans="1:42" ht="12.75" customHeight="1" x14ac:dyDescent="0.2">
      <c r="A547" t="str">
        <f>IF($J547="","",INDEX('2_Review &amp; Audit'!$F:$F,$J547))</f>
        <v/>
      </c>
      <c r="B547" t="str">
        <f>IF($J547="","",INDEX('2_Review &amp; Audit'!$C:$C,$J547))</f>
        <v/>
      </c>
      <c r="C547" t="str">
        <f>IF($J547="","",INDEX('2_Review &amp; Audit'!$D:$D,$J547))</f>
        <v/>
      </c>
      <c r="D547" s="60" t="str">
        <f>IF($J547="","",INDEX('2_Review &amp; Audit'!$U:$U,$J547))</f>
        <v/>
      </c>
      <c r="E547" t="str">
        <f>IF($J547="","",INDEX('2_Review &amp; Audit'!$M:$M,$J547))</f>
        <v/>
      </c>
      <c r="F547" t="str">
        <f>IF($J547="","",INDEX('2_Review &amp; Audit'!$N:$N,$J547))</f>
        <v/>
      </c>
      <c r="G547" s="145" t="str">
        <f>IF(OR($J547="",$F547=""),"",ABS(INDEX('2_Review &amp; Audit'!$B:$B,$J547)/$F547))</f>
        <v/>
      </c>
      <c r="H547" s="145" t="str">
        <f t="shared" si="72"/>
        <v/>
      </c>
      <c r="I547" t="str">
        <f>IF($J547="","",INDEX('2_Review &amp; Audit'!$AD:$AD,$J547))</f>
        <v/>
      </c>
      <c r="J547" s="55"/>
      <c r="AB547" t="str">
        <f>IF($D547="","",MAX(0,N(#REF!)-N($X547)))</f>
        <v/>
      </c>
      <c r="AC547" t="str">
        <f>IF(OR($D547="",$AB547="",N($AB547)&lt;=0),"",IFERROR(MATCH(1,INDEX(('2_Review &amp; Audit'!$F$6:$F$505=$A547)*('2_Review &amp; Audit'!$I$6:$I$505&gt;=$E547-30)*('2_Review &amp; Audit'!$I$6:$I$505&lt;=$E547+30)*('2_Review &amp; Audit'!$R$6:$R$505&gt;0)*(ROW('2_Review &amp; Audit'!$R$6:$R$505)&gt;$T547),0),0)+5,""))</f>
        <v/>
      </c>
      <c r="AG547" t="str">
        <f>IF(OR($D547="",$AB547="",$AF547=""),"",MIN($AB547,$AF547))</f>
        <v/>
      </c>
      <c r="AK547" t="str">
        <f>IF($D547="","",MAX(0,N($AB547)-N($AG547)))</f>
        <v/>
      </c>
      <c r="AL547" t="str">
        <f>IF(OR($D547="",$AK547="",N($AK547)&lt;=0),"",IFERROR(MATCH(1,INDEX(('2_Review &amp; Audit'!$F$6:$F$505=$A547)*('2_Review &amp; Audit'!$I$6:$I$505&gt;=$E547-30)*('2_Review &amp; Audit'!$I$6:$I$505&lt;=$E547+30)*('2_Review &amp; Audit'!$R$6:$R$505&gt;0)*(ROW('2_Review &amp; Audit'!$R$6:$R$505)&gt;$AC547),0),0)+5,""))</f>
        <v/>
      </c>
      <c r="AP547" t="str">
        <f>IF(OR($D547="",$AK547="",$AO547=""),"",MIN($AK547,$AO547))</f>
        <v/>
      </c>
    </row>
    <row r="548" spans="1:42" ht="12.75" customHeight="1" x14ac:dyDescent="0.2">
      <c r="A548" t="str">
        <f>IF($J548="","",INDEX('2_Review &amp; Audit'!$F:$F,$J548))</f>
        <v/>
      </c>
      <c r="B548" t="str">
        <f>IF($J548="","",INDEX('2_Review &amp; Audit'!$C:$C,$J548))</f>
        <v/>
      </c>
      <c r="C548" t="str">
        <f>IF($J548="","",INDEX('2_Review &amp; Audit'!$D:$D,$J548))</f>
        <v/>
      </c>
      <c r="D548" s="60" t="str">
        <f>IF($J548="","",INDEX('2_Review &amp; Audit'!$U:$U,$J548))</f>
        <v/>
      </c>
      <c r="E548" t="str">
        <f>IF($J548="","",INDEX('2_Review &amp; Audit'!$M:$M,$J548))</f>
        <v/>
      </c>
      <c r="F548" t="str">
        <f>IF($J548="","",INDEX('2_Review &amp; Audit'!$N:$N,$J548))</f>
        <v/>
      </c>
      <c r="G548" s="145" t="str">
        <f>IF(OR($J548="",$F548=""),"",ABS(INDEX('2_Review &amp; Audit'!$B:$B,$J548)/$F548))</f>
        <v/>
      </c>
      <c r="H548" s="145" t="str">
        <f t="shared" si="72"/>
        <v/>
      </c>
      <c r="I548" t="str">
        <f>IF($J548="","",INDEX('2_Review &amp; Audit'!$AD:$AD,$J548))</f>
        <v/>
      </c>
      <c r="J548" s="55"/>
      <c r="AB548" t="str">
        <f>IF($D548="","",MAX(0,N(#REF!)-N($X548)))</f>
        <v/>
      </c>
      <c r="AC548" t="str">
        <f>IF(OR($D548="",$AB548="",N($AB548)&lt;=0),"",IFERROR(MATCH(1,INDEX(('2_Review &amp; Audit'!$F$6:$F$505=$A548)*('2_Review &amp; Audit'!$I$6:$I$505&gt;=$E548-30)*('2_Review &amp; Audit'!$I$6:$I$505&lt;=$E548+30)*('2_Review &amp; Audit'!$R$6:$R$505&gt;0)*(ROW('2_Review &amp; Audit'!$R$6:$R$505)&gt;$T548),0),0)+5,""))</f>
        <v/>
      </c>
      <c r="AG548" t="str">
        <f>IF(OR($D548="",$AB548="",$AF548=""),"",MIN($AB548,$AF548))</f>
        <v/>
      </c>
      <c r="AK548" t="str">
        <f>IF($D548="","",MAX(0,N($AB548)-N($AG548)))</f>
        <v/>
      </c>
      <c r="AL548" t="str">
        <f>IF(OR($D548="",$AK548="",N($AK548)&lt;=0),"",IFERROR(MATCH(1,INDEX(('2_Review &amp; Audit'!$F$6:$F$505=$A548)*('2_Review &amp; Audit'!$I$6:$I$505&gt;=$E548-30)*('2_Review &amp; Audit'!$I$6:$I$505&lt;=$E548+30)*('2_Review &amp; Audit'!$R$6:$R$505&gt;0)*(ROW('2_Review &amp; Audit'!$R$6:$R$505)&gt;$AC548),0),0)+5,""))</f>
        <v/>
      </c>
      <c r="AP548" t="str">
        <f>IF(OR($D548="",$AK548="",$AO548=""),"",MIN($AK548,$AO548))</f>
        <v/>
      </c>
    </row>
    <row r="549" spans="1:42" ht="12.75" customHeight="1" x14ac:dyDescent="0.2">
      <c r="A549" t="str">
        <f>IF($J549="","",INDEX('2_Review &amp; Audit'!$F:$F,$J549))</f>
        <v/>
      </c>
      <c r="B549" t="str">
        <f>IF($J549="","",INDEX('2_Review &amp; Audit'!$C:$C,$J549))</f>
        <v/>
      </c>
      <c r="C549" t="str">
        <f>IF($J549="","",INDEX('2_Review &amp; Audit'!$D:$D,$J549))</f>
        <v/>
      </c>
      <c r="D549" s="60" t="str">
        <f>IF($J549="","",INDEX('2_Review &amp; Audit'!$U:$U,$J549))</f>
        <v/>
      </c>
      <c r="E549" t="str">
        <f>IF($J549="","",INDEX('2_Review &amp; Audit'!$M:$M,$J549))</f>
        <v/>
      </c>
      <c r="F549" t="str">
        <f>IF($J549="","",INDEX('2_Review &amp; Audit'!$N:$N,$J549))</f>
        <v/>
      </c>
      <c r="G549" s="145" t="str">
        <f>IF(OR($J549="",$F549=""),"",ABS(INDEX('2_Review &amp; Audit'!$B:$B,$J549)/$F549))</f>
        <v/>
      </c>
      <c r="H549" s="145" t="str">
        <f t="shared" si="72"/>
        <v/>
      </c>
      <c r="I549" t="str">
        <f>IF($J549="","",INDEX('2_Review &amp; Audit'!$AD:$AD,$J549))</f>
        <v/>
      </c>
      <c r="J549" s="55"/>
      <c r="AB549" t="str">
        <f>IF($D549="","",MAX(0,N(#REF!)-N($X549)))</f>
        <v/>
      </c>
      <c r="AC549" t="str">
        <f>IF(OR($D549="",$AB549="",N($AB549)&lt;=0),"",IFERROR(MATCH(1,INDEX(('2_Review &amp; Audit'!$F$6:$F$505=$A549)*('2_Review &amp; Audit'!$I$6:$I$505&gt;=$E549-30)*('2_Review &amp; Audit'!$I$6:$I$505&lt;=$E549+30)*('2_Review &amp; Audit'!$R$6:$R$505&gt;0)*(ROW('2_Review &amp; Audit'!$R$6:$R$505)&gt;$T549),0),0)+5,""))</f>
        <v/>
      </c>
      <c r="AG549" t="str">
        <f>IF(OR($D549="",$AB549="",$AF549=""),"",MIN($AB549,$AF549))</f>
        <v/>
      </c>
      <c r="AK549" t="str">
        <f>IF($D549="","",MAX(0,N($AB549)-N($AG549)))</f>
        <v/>
      </c>
      <c r="AL549" t="str">
        <f>IF(OR($D549="",$AK549="",N($AK549)&lt;=0),"",IFERROR(MATCH(1,INDEX(('2_Review &amp; Audit'!$F$6:$F$505=$A549)*('2_Review &amp; Audit'!$I$6:$I$505&gt;=$E549-30)*('2_Review &amp; Audit'!$I$6:$I$505&lt;=$E549+30)*('2_Review &amp; Audit'!$R$6:$R$505&gt;0)*(ROW('2_Review &amp; Audit'!$R$6:$R$505)&gt;$AC549),0),0)+5,""))</f>
        <v/>
      </c>
      <c r="AP549" t="str">
        <f>IF(OR($D549="",$AK549="",$AO549=""),"",MIN($AK549,$AO549))</f>
        <v/>
      </c>
    </row>
    <row r="550" spans="1:42" ht="12.75" customHeight="1" x14ac:dyDescent="0.2">
      <c r="A550" t="str">
        <f>IF($J550="","",INDEX('2_Review &amp; Audit'!$F:$F,$J550))</f>
        <v/>
      </c>
      <c r="B550" t="str">
        <f>IF($J550="","",INDEX('2_Review &amp; Audit'!$C:$C,$J550))</f>
        <v/>
      </c>
      <c r="C550" t="str">
        <f>IF($J550="","",INDEX('2_Review &amp; Audit'!$D:$D,$J550))</f>
        <v/>
      </c>
      <c r="D550" s="60" t="str">
        <f>IF($J550="","",INDEX('2_Review &amp; Audit'!$U:$U,$J550))</f>
        <v/>
      </c>
      <c r="E550" t="str">
        <f>IF($J550="","",INDEX('2_Review &amp; Audit'!$M:$M,$J550))</f>
        <v/>
      </c>
      <c r="F550" t="str">
        <f>IF($J550="","",INDEX('2_Review &amp; Audit'!$N:$N,$J550))</f>
        <v/>
      </c>
      <c r="G550" s="145" t="str">
        <f>IF(OR($J550="",$F550=""),"",ABS(INDEX('2_Review &amp; Audit'!$B:$B,$J550)/$F550))</f>
        <v/>
      </c>
      <c r="H550" s="145" t="str">
        <f t="shared" si="72"/>
        <v/>
      </c>
      <c r="I550" t="str">
        <f>IF($J550="","",INDEX('2_Review &amp; Audit'!$AD:$AD,$J550))</f>
        <v/>
      </c>
      <c r="J550" s="55"/>
      <c r="AB550" t="str">
        <f>IF($D550="","",MAX(0,N(#REF!)-N($X550)))</f>
        <v/>
      </c>
      <c r="AC550" t="str">
        <f>IF(OR($D550="",$AB550="",N($AB550)&lt;=0),"",IFERROR(MATCH(1,INDEX(('2_Review &amp; Audit'!$F$6:$F$505=$A550)*('2_Review &amp; Audit'!$I$6:$I$505&gt;=$E550-30)*('2_Review &amp; Audit'!$I$6:$I$505&lt;=$E550+30)*('2_Review &amp; Audit'!$R$6:$R$505&gt;0)*(ROW('2_Review &amp; Audit'!$R$6:$R$505)&gt;$T550),0),0)+5,""))</f>
        <v/>
      </c>
      <c r="AG550" t="str">
        <f>IF(OR($D550="",$AB550="",$AF550=""),"",MIN($AB550,$AF550))</f>
        <v/>
      </c>
      <c r="AK550" t="str">
        <f>IF($D550="","",MAX(0,N($AB550)-N($AG550)))</f>
        <v/>
      </c>
      <c r="AL550" t="str">
        <f>IF(OR($D550="",$AK550="",N($AK550)&lt;=0),"",IFERROR(MATCH(1,INDEX(('2_Review &amp; Audit'!$F$6:$F$505=$A550)*('2_Review &amp; Audit'!$I$6:$I$505&gt;=$E550-30)*('2_Review &amp; Audit'!$I$6:$I$505&lt;=$E550+30)*('2_Review &amp; Audit'!$R$6:$R$505&gt;0)*(ROW('2_Review &amp; Audit'!$R$6:$R$505)&gt;$AC550),0),0)+5,""))</f>
        <v/>
      </c>
      <c r="AP550" t="str">
        <f>IF(OR($D550="",$AK550="",$AO550=""),"",MIN($AK550,$AO550))</f>
        <v/>
      </c>
    </row>
    <row r="551" spans="1:42" ht="12.75" customHeight="1" x14ac:dyDescent="0.2">
      <c r="A551" t="str">
        <f>IF($J551="","",INDEX('2_Review &amp; Audit'!$F:$F,$J551))</f>
        <v/>
      </c>
      <c r="B551" t="str">
        <f>IF($J551="","",INDEX('2_Review &amp; Audit'!$C:$C,$J551))</f>
        <v/>
      </c>
      <c r="C551" t="str">
        <f>IF($J551="","",INDEX('2_Review &amp; Audit'!$D:$D,$J551))</f>
        <v/>
      </c>
      <c r="D551" s="60" t="str">
        <f>IF($J551="","",INDEX('2_Review &amp; Audit'!$U:$U,$J551))</f>
        <v/>
      </c>
      <c r="E551" t="str">
        <f>IF($J551="","",INDEX('2_Review &amp; Audit'!$M:$M,$J551))</f>
        <v/>
      </c>
      <c r="F551" t="str">
        <f>IF($J551="","",INDEX('2_Review &amp; Audit'!$N:$N,$J551))</f>
        <v/>
      </c>
      <c r="G551" s="145" t="str">
        <f>IF(OR($J551="",$F551=""),"",ABS(INDEX('2_Review &amp; Audit'!$B:$B,$J551)/$F551))</f>
        <v/>
      </c>
      <c r="H551" s="145" t="str">
        <f t="shared" si="72"/>
        <v/>
      </c>
      <c r="I551" t="str">
        <f>IF($J551="","",INDEX('2_Review &amp; Audit'!$AD:$AD,$J551))</f>
        <v/>
      </c>
      <c r="J551" s="55"/>
      <c r="AB551" t="str">
        <f>IF($D551="","",MAX(0,N(#REF!)-N($X551)))</f>
        <v/>
      </c>
      <c r="AC551" t="str">
        <f>IF(OR($D551="",$AB551="",N($AB551)&lt;=0),"",IFERROR(MATCH(1,INDEX(('2_Review &amp; Audit'!$F$6:$F$505=$A551)*('2_Review &amp; Audit'!$I$6:$I$505&gt;=$E551-30)*('2_Review &amp; Audit'!$I$6:$I$505&lt;=$E551+30)*('2_Review &amp; Audit'!$R$6:$R$505&gt;0)*(ROW('2_Review &amp; Audit'!$R$6:$R$505)&gt;$T551),0),0)+5,""))</f>
        <v/>
      </c>
      <c r="AG551" t="str">
        <f>IF(OR($D551="",$AB551="",$AF551=""),"",MIN($AB551,$AF551))</f>
        <v/>
      </c>
      <c r="AK551" t="str">
        <f>IF($D551="","",MAX(0,N($AB551)-N($AG551)))</f>
        <v/>
      </c>
      <c r="AL551" t="str">
        <f>IF(OR($D551="",$AK551="",N($AK551)&lt;=0),"",IFERROR(MATCH(1,INDEX(('2_Review &amp; Audit'!$F$6:$F$505=$A551)*('2_Review &amp; Audit'!$I$6:$I$505&gt;=$E551-30)*('2_Review &amp; Audit'!$I$6:$I$505&lt;=$E551+30)*('2_Review &amp; Audit'!$R$6:$R$505&gt;0)*(ROW('2_Review &amp; Audit'!$R$6:$R$505)&gt;$AC551),0),0)+5,""))</f>
        <v/>
      </c>
      <c r="AP551" t="str">
        <f>IF(OR($D551="",$AK551="",$AO551=""),"",MIN($AK551,$AO551))</f>
        <v/>
      </c>
    </row>
    <row r="552" spans="1:42" ht="12.75" customHeight="1" x14ac:dyDescent="0.2">
      <c r="A552" t="str">
        <f>IF($J552="","",INDEX('2_Review &amp; Audit'!$F:$F,$J552))</f>
        <v/>
      </c>
      <c r="B552" t="str">
        <f>IF($J552="","",INDEX('2_Review &amp; Audit'!$C:$C,$J552))</f>
        <v/>
      </c>
      <c r="C552" t="str">
        <f>IF($J552="","",INDEX('2_Review &amp; Audit'!$D:$D,$J552))</f>
        <v/>
      </c>
      <c r="D552" s="60" t="str">
        <f>IF($J552="","",INDEX('2_Review &amp; Audit'!$U:$U,$J552))</f>
        <v/>
      </c>
      <c r="E552" t="str">
        <f>IF($J552="","",INDEX('2_Review &amp; Audit'!$M:$M,$J552))</f>
        <v/>
      </c>
      <c r="F552" t="str">
        <f>IF($J552="","",INDEX('2_Review &amp; Audit'!$N:$N,$J552))</f>
        <v/>
      </c>
      <c r="G552" s="145" t="str">
        <f>IF(OR($J552="",$F552=""),"",ABS(INDEX('2_Review &amp; Audit'!$B:$B,$J552)/$F552))</f>
        <v/>
      </c>
      <c r="H552" s="145" t="str">
        <f t="shared" si="72"/>
        <v/>
      </c>
      <c r="I552" t="str">
        <f>IF($J552="","",INDEX('2_Review &amp; Audit'!$AD:$AD,$J552))</f>
        <v/>
      </c>
      <c r="J552" s="55"/>
      <c r="AB552" t="str">
        <f>IF($D552="","",MAX(0,N(#REF!)-N($X552)))</f>
        <v/>
      </c>
      <c r="AC552" t="str">
        <f>IF(OR($D552="",$AB552="",N($AB552)&lt;=0),"",IFERROR(MATCH(1,INDEX(('2_Review &amp; Audit'!$F$6:$F$505=$A552)*('2_Review &amp; Audit'!$I$6:$I$505&gt;=$E552-30)*('2_Review &amp; Audit'!$I$6:$I$505&lt;=$E552+30)*('2_Review &amp; Audit'!$R$6:$R$505&gt;0)*(ROW('2_Review &amp; Audit'!$R$6:$R$505)&gt;$T552),0),0)+5,""))</f>
        <v/>
      </c>
      <c r="AG552" t="str">
        <f>IF(OR($D552="",$AB552="",$AF552=""),"",MIN($AB552,$AF552))</f>
        <v/>
      </c>
      <c r="AK552" t="str">
        <f>IF($D552="","",MAX(0,N($AB552)-N($AG552)))</f>
        <v/>
      </c>
      <c r="AL552" t="str">
        <f>IF(OR($D552="",$AK552="",N($AK552)&lt;=0),"",IFERROR(MATCH(1,INDEX(('2_Review &amp; Audit'!$F$6:$F$505=$A552)*('2_Review &amp; Audit'!$I$6:$I$505&gt;=$E552-30)*('2_Review &amp; Audit'!$I$6:$I$505&lt;=$E552+30)*('2_Review &amp; Audit'!$R$6:$R$505&gt;0)*(ROW('2_Review &amp; Audit'!$R$6:$R$505)&gt;$AC552),0),0)+5,""))</f>
        <v/>
      </c>
      <c r="AP552" t="str">
        <f>IF(OR($D552="",$AK552="",$AO552=""),"",MIN($AK552,$AO552))</f>
        <v/>
      </c>
    </row>
    <row r="553" spans="1:42" ht="12.75" customHeight="1" x14ac:dyDescent="0.2">
      <c r="A553" t="str">
        <f>IF($J553="","",INDEX('2_Review &amp; Audit'!$F:$F,$J553))</f>
        <v/>
      </c>
      <c r="B553" t="str">
        <f>IF($J553="","",INDEX('2_Review &amp; Audit'!$C:$C,$J553))</f>
        <v/>
      </c>
      <c r="C553" t="str">
        <f>IF($J553="","",INDEX('2_Review &amp; Audit'!$D:$D,$J553))</f>
        <v/>
      </c>
      <c r="D553" s="60" t="str">
        <f>IF($J553="","",INDEX('2_Review &amp; Audit'!$U:$U,$J553))</f>
        <v/>
      </c>
      <c r="E553" t="str">
        <f>IF($J553="","",INDEX('2_Review &amp; Audit'!$M:$M,$J553))</f>
        <v/>
      </c>
      <c r="F553" t="str">
        <f>IF($J553="","",INDEX('2_Review &amp; Audit'!$N:$N,$J553))</f>
        <v/>
      </c>
      <c r="G553" s="145" t="str">
        <f>IF(OR($J553="",$F553=""),"",ABS(INDEX('2_Review &amp; Audit'!$B:$B,$J553)/$F553))</f>
        <v/>
      </c>
      <c r="H553" s="145" t="str">
        <f t="shared" si="72"/>
        <v/>
      </c>
      <c r="I553" t="str">
        <f>IF($J553="","",INDEX('2_Review &amp; Audit'!$AD:$AD,$J553))</f>
        <v/>
      </c>
      <c r="J553" s="55"/>
      <c r="AB553" t="str">
        <f>IF($D553="","",MAX(0,N(#REF!)-N($X553)))</f>
        <v/>
      </c>
      <c r="AC553" t="str">
        <f>IF(OR($D553="",$AB553="",N($AB553)&lt;=0),"",IFERROR(MATCH(1,INDEX(('2_Review &amp; Audit'!$F$6:$F$505=$A553)*('2_Review &amp; Audit'!$I$6:$I$505&gt;=$E553-30)*('2_Review &amp; Audit'!$I$6:$I$505&lt;=$E553+30)*('2_Review &amp; Audit'!$R$6:$R$505&gt;0)*(ROW('2_Review &amp; Audit'!$R$6:$R$505)&gt;$T553),0),0)+5,""))</f>
        <v/>
      </c>
      <c r="AG553" t="str">
        <f>IF(OR($D553="",$AB553="",$AF553=""),"",MIN($AB553,$AF553))</f>
        <v/>
      </c>
      <c r="AK553" t="str">
        <f>IF($D553="","",MAX(0,N($AB553)-N($AG553)))</f>
        <v/>
      </c>
      <c r="AL553" t="str">
        <f>IF(OR($D553="",$AK553="",N($AK553)&lt;=0),"",IFERROR(MATCH(1,INDEX(('2_Review &amp; Audit'!$F$6:$F$505=$A553)*('2_Review &amp; Audit'!$I$6:$I$505&gt;=$E553-30)*('2_Review &amp; Audit'!$I$6:$I$505&lt;=$E553+30)*('2_Review &amp; Audit'!$R$6:$R$505&gt;0)*(ROW('2_Review &amp; Audit'!$R$6:$R$505)&gt;$AC553),0),0)+5,""))</f>
        <v/>
      </c>
      <c r="AP553" t="str">
        <f>IF(OR($D553="",$AK553="",$AO553=""),"",MIN($AK553,$AO553))</f>
        <v/>
      </c>
    </row>
    <row r="554" spans="1:42" ht="12.75" customHeight="1" x14ac:dyDescent="0.2">
      <c r="A554" t="str">
        <f>IF($J554="","",INDEX('2_Review &amp; Audit'!$F:$F,$J554))</f>
        <v/>
      </c>
      <c r="B554" t="str">
        <f>IF($J554="","",INDEX('2_Review &amp; Audit'!$C:$C,$J554))</f>
        <v/>
      </c>
      <c r="C554" t="str">
        <f>IF($J554="","",INDEX('2_Review &amp; Audit'!$D:$D,$J554))</f>
        <v/>
      </c>
      <c r="D554" s="60" t="str">
        <f>IF($J554="","",INDEX('2_Review &amp; Audit'!$U:$U,$J554))</f>
        <v/>
      </c>
      <c r="E554" t="str">
        <f>IF($J554="","",INDEX('2_Review &amp; Audit'!$M:$M,$J554))</f>
        <v/>
      </c>
      <c r="F554" t="str">
        <f>IF($J554="","",INDEX('2_Review &amp; Audit'!$N:$N,$J554))</f>
        <v/>
      </c>
      <c r="G554" s="145" t="str">
        <f>IF(OR($J554="",$F554=""),"",ABS(INDEX('2_Review &amp; Audit'!$B:$B,$J554)/$F554))</f>
        <v/>
      </c>
      <c r="H554" s="145" t="str">
        <f t="shared" si="72"/>
        <v/>
      </c>
      <c r="I554" t="str">
        <f>IF($J554="","",INDEX('2_Review &amp; Audit'!$AD:$AD,$J554))</f>
        <v/>
      </c>
      <c r="J554" s="55"/>
      <c r="AB554" t="str">
        <f>IF($D554="","",MAX(0,N(#REF!)-N($X554)))</f>
        <v/>
      </c>
      <c r="AC554" t="str">
        <f>IF(OR($D554="",$AB554="",N($AB554)&lt;=0),"",IFERROR(MATCH(1,INDEX(('2_Review &amp; Audit'!$F$6:$F$505=$A554)*('2_Review &amp; Audit'!$I$6:$I$505&gt;=$E554-30)*('2_Review &amp; Audit'!$I$6:$I$505&lt;=$E554+30)*('2_Review &amp; Audit'!$R$6:$R$505&gt;0)*(ROW('2_Review &amp; Audit'!$R$6:$R$505)&gt;$T554),0),0)+5,""))</f>
        <v/>
      </c>
      <c r="AG554" t="str">
        <f>IF(OR($D554="",$AB554="",$AF554=""),"",MIN($AB554,$AF554))</f>
        <v/>
      </c>
      <c r="AK554" t="str">
        <f>IF($D554="","",MAX(0,N($AB554)-N($AG554)))</f>
        <v/>
      </c>
      <c r="AL554" t="str">
        <f>IF(OR($D554="",$AK554="",N($AK554)&lt;=0),"",IFERROR(MATCH(1,INDEX(('2_Review &amp; Audit'!$F$6:$F$505=$A554)*('2_Review &amp; Audit'!$I$6:$I$505&gt;=$E554-30)*('2_Review &amp; Audit'!$I$6:$I$505&lt;=$E554+30)*('2_Review &amp; Audit'!$R$6:$R$505&gt;0)*(ROW('2_Review &amp; Audit'!$R$6:$R$505)&gt;$AC554),0),0)+5,""))</f>
        <v/>
      </c>
      <c r="AP554" t="str">
        <f>IF(OR($D554="",$AK554="",$AO554=""),"",MIN($AK554,$AO554))</f>
        <v/>
      </c>
    </row>
    <row r="555" spans="1:42" ht="12.75" customHeight="1" x14ac:dyDescent="0.2">
      <c r="A555" t="str">
        <f>IF($J555="","",INDEX('2_Review &amp; Audit'!$F:$F,$J555))</f>
        <v/>
      </c>
      <c r="B555" t="str">
        <f>IF($J555="","",INDEX('2_Review &amp; Audit'!$C:$C,$J555))</f>
        <v/>
      </c>
      <c r="C555" t="str">
        <f>IF($J555="","",INDEX('2_Review &amp; Audit'!$D:$D,$J555))</f>
        <v/>
      </c>
      <c r="D555" s="60" t="str">
        <f>IF($J555="","",INDEX('2_Review &amp; Audit'!$U:$U,$J555))</f>
        <v/>
      </c>
      <c r="E555" t="str">
        <f>IF($J555="","",INDEX('2_Review &amp; Audit'!$M:$M,$J555))</f>
        <v/>
      </c>
      <c r="F555" t="str">
        <f>IF($J555="","",INDEX('2_Review &amp; Audit'!$N:$N,$J555))</f>
        <v/>
      </c>
      <c r="G555" s="145" t="str">
        <f>IF(OR($J555="",$F555=""),"",ABS(INDEX('2_Review &amp; Audit'!$B:$B,$J555)/$F555))</f>
        <v/>
      </c>
      <c r="H555" s="145" t="str">
        <f t="shared" si="72"/>
        <v/>
      </c>
      <c r="I555" t="str">
        <f>IF($J555="","",INDEX('2_Review &amp; Audit'!$AD:$AD,$J555))</f>
        <v/>
      </c>
      <c r="J555" s="55"/>
      <c r="AB555" t="str">
        <f>IF($D555="","",MAX(0,N(#REF!)-N($X555)))</f>
        <v/>
      </c>
      <c r="AC555" t="str">
        <f>IF(OR($D555="",$AB555="",N($AB555)&lt;=0),"",IFERROR(MATCH(1,INDEX(('2_Review &amp; Audit'!$F$6:$F$505=$A555)*('2_Review &amp; Audit'!$I$6:$I$505&gt;=$E555-30)*('2_Review &amp; Audit'!$I$6:$I$505&lt;=$E555+30)*('2_Review &amp; Audit'!$R$6:$R$505&gt;0)*(ROW('2_Review &amp; Audit'!$R$6:$R$505)&gt;$T555),0),0)+5,""))</f>
        <v/>
      </c>
      <c r="AG555" t="str">
        <f>IF(OR($D555="",$AB555="",$AF555=""),"",MIN($AB555,$AF555))</f>
        <v/>
      </c>
      <c r="AK555" t="str">
        <f>IF($D555="","",MAX(0,N($AB555)-N($AG555)))</f>
        <v/>
      </c>
      <c r="AL555" t="str">
        <f>IF(OR($D555="",$AK555="",N($AK555)&lt;=0),"",IFERROR(MATCH(1,INDEX(('2_Review &amp; Audit'!$F$6:$F$505=$A555)*('2_Review &amp; Audit'!$I$6:$I$505&gt;=$E555-30)*('2_Review &amp; Audit'!$I$6:$I$505&lt;=$E555+30)*('2_Review &amp; Audit'!$R$6:$R$505&gt;0)*(ROW('2_Review &amp; Audit'!$R$6:$R$505)&gt;$AC555),0),0)+5,""))</f>
        <v/>
      </c>
      <c r="AP555" t="str">
        <f>IF(OR($D555="",$AK555="",$AO555=""),"",MIN($AK555,$AO555))</f>
        <v/>
      </c>
    </row>
    <row r="556" spans="1:42" ht="12.75" customHeight="1" x14ac:dyDescent="0.2">
      <c r="A556" t="str">
        <f>IF($J556="","",INDEX('2_Review &amp; Audit'!$F:$F,$J556))</f>
        <v/>
      </c>
      <c r="B556" t="str">
        <f>IF($J556="","",INDEX('2_Review &amp; Audit'!$C:$C,$J556))</f>
        <v/>
      </c>
      <c r="C556" t="str">
        <f>IF($J556="","",INDEX('2_Review &amp; Audit'!$D:$D,$J556))</f>
        <v/>
      </c>
      <c r="D556" s="60" t="str">
        <f>IF($J556="","",INDEX('2_Review &amp; Audit'!$U:$U,$J556))</f>
        <v/>
      </c>
      <c r="E556" t="str">
        <f>IF($J556="","",INDEX('2_Review &amp; Audit'!$M:$M,$J556))</f>
        <v/>
      </c>
      <c r="F556" t="str">
        <f>IF($J556="","",INDEX('2_Review &amp; Audit'!$N:$N,$J556))</f>
        <v/>
      </c>
      <c r="G556" s="145" t="str">
        <f>IF(OR($J556="",$F556=""),"",ABS(INDEX('2_Review &amp; Audit'!$B:$B,$J556)/$F556))</f>
        <v/>
      </c>
      <c r="H556" s="145" t="str">
        <f t="shared" si="72"/>
        <v/>
      </c>
      <c r="I556" t="str">
        <f>IF($J556="","",INDEX('2_Review &amp; Audit'!$AD:$AD,$J556))</f>
        <v/>
      </c>
      <c r="J556" s="55"/>
      <c r="AB556" t="str">
        <f>IF($D556="","",MAX(0,N(#REF!)-N($X556)))</f>
        <v/>
      </c>
      <c r="AC556" t="str">
        <f>IF(OR($D556="",$AB556="",N($AB556)&lt;=0),"",IFERROR(MATCH(1,INDEX(('2_Review &amp; Audit'!$F$6:$F$505=$A556)*('2_Review &amp; Audit'!$I$6:$I$505&gt;=$E556-30)*('2_Review &amp; Audit'!$I$6:$I$505&lt;=$E556+30)*('2_Review &amp; Audit'!$R$6:$R$505&gt;0)*(ROW('2_Review &amp; Audit'!$R$6:$R$505)&gt;$T556),0),0)+5,""))</f>
        <v/>
      </c>
      <c r="AG556" t="str">
        <f>IF(OR($D556="",$AB556="",$AF556=""),"",MIN($AB556,$AF556))</f>
        <v/>
      </c>
      <c r="AK556" t="str">
        <f>IF($D556="","",MAX(0,N($AB556)-N($AG556)))</f>
        <v/>
      </c>
      <c r="AL556" t="str">
        <f>IF(OR($D556="",$AK556="",N($AK556)&lt;=0),"",IFERROR(MATCH(1,INDEX(('2_Review &amp; Audit'!$F$6:$F$505=$A556)*('2_Review &amp; Audit'!$I$6:$I$505&gt;=$E556-30)*('2_Review &amp; Audit'!$I$6:$I$505&lt;=$E556+30)*('2_Review &amp; Audit'!$R$6:$R$505&gt;0)*(ROW('2_Review &amp; Audit'!$R$6:$R$505)&gt;$AC556),0),0)+5,""))</f>
        <v/>
      </c>
      <c r="AP556" t="str">
        <f>IF(OR($D556="",$AK556="",$AO556=""),"",MIN($AK556,$AO556))</f>
        <v/>
      </c>
    </row>
    <row r="557" spans="1:42" ht="12.75" customHeight="1" x14ac:dyDescent="0.2">
      <c r="A557" t="str">
        <f>IF($J557="","",INDEX('2_Review &amp; Audit'!$F:$F,$J557))</f>
        <v/>
      </c>
      <c r="B557" t="str">
        <f>IF($J557="","",INDEX('2_Review &amp; Audit'!$C:$C,$J557))</f>
        <v/>
      </c>
      <c r="C557" t="str">
        <f>IF($J557="","",INDEX('2_Review &amp; Audit'!$D:$D,$J557))</f>
        <v/>
      </c>
      <c r="D557" s="60" t="str">
        <f>IF($J557="","",INDEX('2_Review &amp; Audit'!$U:$U,$J557))</f>
        <v/>
      </c>
      <c r="E557" t="str">
        <f>IF($J557="","",INDEX('2_Review &amp; Audit'!$M:$M,$J557))</f>
        <v/>
      </c>
      <c r="F557" t="str">
        <f>IF($J557="","",INDEX('2_Review &amp; Audit'!$N:$N,$J557))</f>
        <v/>
      </c>
      <c r="G557" s="145" t="str">
        <f>IF(OR($J557="",$F557=""),"",ABS(INDEX('2_Review &amp; Audit'!$B:$B,$J557)/$F557))</f>
        <v/>
      </c>
      <c r="H557" s="145" t="str">
        <f t="shared" si="72"/>
        <v/>
      </c>
      <c r="I557" t="str">
        <f>IF($J557="","",INDEX('2_Review &amp; Audit'!$AD:$AD,$J557))</f>
        <v/>
      </c>
      <c r="J557" s="55"/>
      <c r="AB557" t="str">
        <f>IF($D557="","",MAX(0,N(#REF!)-N($X557)))</f>
        <v/>
      </c>
      <c r="AC557" t="str">
        <f>IF(OR($D557="",$AB557="",N($AB557)&lt;=0),"",IFERROR(MATCH(1,INDEX(('2_Review &amp; Audit'!$F$6:$F$505=$A557)*('2_Review &amp; Audit'!$I$6:$I$505&gt;=$E557-30)*('2_Review &amp; Audit'!$I$6:$I$505&lt;=$E557+30)*('2_Review &amp; Audit'!$R$6:$R$505&gt;0)*(ROW('2_Review &amp; Audit'!$R$6:$R$505)&gt;$T557),0),0)+5,""))</f>
        <v/>
      </c>
      <c r="AG557" t="str">
        <f>IF(OR($D557="",$AB557="",$AF557=""),"",MIN($AB557,$AF557))</f>
        <v/>
      </c>
      <c r="AK557" t="str">
        <f>IF($D557="","",MAX(0,N($AB557)-N($AG557)))</f>
        <v/>
      </c>
      <c r="AL557" t="str">
        <f>IF(OR($D557="",$AK557="",N($AK557)&lt;=0),"",IFERROR(MATCH(1,INDEX(('2_Review &amp; Audit'!$F$6:$F$505=$A557)*('2_Review &amp; Audit'!$I$6:$I$505&gt;=$E557-30)*('2_Review &amp; Audit'!$I$6:$I$505&lt;=$E557+30)*('2_Review &amp; Audit'!$R$6:$R$505&gt;0)*(ROW('2_Review &amp; Audit'!$R$6:$R$505)&gt;$AC557),0),0)+5,""))</f>
        <v/>
      </c>
      <c r="AP557" t="str">
        <f>IF(OR($D557="",$AK557="",$AO557=""),"",MIN($AK557,$AO557))</f>
        <v/>
      </c>
    </row>
    <row r="558" spans="1:42" ht="12.75" customHeight="1" x14ac:dyDescent="0.2">
      <c r="A558" t="str">
        <f>IF($J558="","",INDEX('2_Review &amp; Audit'!$F:$F,$J558))</f>
        <v/>
      </c>
      <c r="B558" t="str">
        <f>IF($J558="","",INDEX('2_Review &amp; Audit'!$C:$C,$J558))</f>
        <v/>
      </c>
      <c r="C558" t="str">
        <f>IF($J558="","",INDEX('2_Review &amp; Audit'!$D:$D,$J558))</f>
        <v/>
      </c>
      <c r="D558" s="60" t="str">
        <f>IF($J558="","",INDEX('2_Review &amp; Audit'!$U:$U,$J558))</f>
        <v/>
      </c>
      <c r="E558" t="str">
        <f>IF($J558="","",INDEX('2_Review &amp; Audit'!$M:$M,$J558))</f>
        <v/>
      </c>
      <c r="F558" t="str">
        <f>IF($J558="","",INDEX('2_Review &amp; Audit'!$N:$N,$J558))</f>
        <v/>
      </c>
      <c r="G558" s="145" t="str">
        <f>IF(OR($J558="",$F558=""),"",ABS(INDEX('2_Review &amp; Audit'!$B:$B,$J558)/$F558))</f>
        <v/>
      </c>
      <c r="H558" s="145" t="str">
        <f t="shared" si="72"/>
        <v/>
      </c>
      <c r="I558" t="str">
        <f>IF($J558="","",INDEX('2_Review &amp; Audit'!$AD:$AD,$J558))</f>
        <v/>
      </c>
      <c r="J558" s="55"/>
      <c r="AB558" t="str">
        <f>IF($D558="","",MAX(0,N(#REF!)-N($X558)))</f>
        <v/>
      </c>
      <c r="AC558" t="str">
        <f>IF(OR($D558="",$AB558="",N($AB558)&lt;=0),"",IFERROR(MATCH(1,INDEX(('2_Review &amp; Audit'!$F$6:$F$505=$A558)*('2_Review &amp; Audit'!$I$6:$I$505&gt;=$E558-30)*('2_Review &amp; Audit'!$I$6:$I$505&lt;=$E558+30)*('2_Review &amp; Audit'!$R$6:$R$505&gt;0)*(ROW('2_Review &amp; Audit'!$R$6:$R$505)&gt;$T558),0),0)+5,""))</f>
        <v/>
      </c>
      <c r="AG558" t="str">
        <f>IF(OR($D558="",$AB558="",$AF558=""),"",MIN($AB558,$AF558))</f>
        <v/>
      </c>
      <c r="AK558" t="str">
        <f>IF($D558="","",MAX(0,N($AB558)-N($AG558)))</f>
        <v/>
      </c>
      <c r="AL558" t="str">
        <f>IF(OR($D558="",$AK558="",N($AK558)&lt;=0),"",IFERROR(MATCH(1,INDEX(('2_Review &amp; Audit'!$F$6:$F$505=$A558)*('2_Review &amp; Audit'!$I$6:$I$505&gt;=$E558-30)*('2_Review &amp; Audit'!$I$6:$I$505&lt;=$E558+30)*('2_Review &amp; Audit'!$R$6:$R$505&gt;0)*(ROW('2_Review &amp; Audit'!$R$6:$R$505)&gt;$AC558),0),0)+5,""))</f>
        <v/>
      </c>
      <c r="AP558" t="str">
        <f>IF(OR($D558="",$AK558="",$AO558=""),"",MIN($AK558,$AO558))</f>
        <v/>
      </c>
    </row>
    <row r="559" spans="1:42" ht="12.75" customHeight="1" x14ac:dyDescent="0.2">
      <c r="A559" t="str">
        <f>IF($J559="","",INDEX('2_Review &amp; Audit'!$F:$F,$J559))</f>
        <v/>
      </c>
      <c r="B559" t="str">
        <f>IF($J559="","",INDEX('2_Review &amp; Audit'!$C:$C,$J559))</f>
        <v/>
      </c>
      <c r="C559" t="str">
        <f>IF($J559="","",INDEX('2_Review &amp; Audit'!$D:$D,$J559))</f>
        <v/>
      </c>
      <c r="D559" s="60" t="str">
        <f>IF($J559="","",INDEX('2_Review &amp; Audit'!$U:$U,$J559))</f>
        <v/>
      </c>
      <c r="E559" t="str">
        <f>IF($J559="","",INDEX('2_Review &amp; Audit'!$M:$M,$J559))</f>
        <v/>
      </c>
      <c r="F559" t="str">
        <f>IF($J559="","",INDEX('2_Review &amp; Audit'!$N:$N,$J559))</f>
        <v/>
      </c>
      <c r="G559" s="145" t="str">
        <f>IF(OR($J559="",$F559=""),"",ABS(INDEX('2_Review &amp; Audit'!$B:$B,$J559)/$F559))</f>
        <v/>
      </c>
      <c r="H559" s="145" t="str">
        <f t="shared" si="72"/>
        <v/>
      </c>
      <c r="I559" t="str">
        <f>IF($J559="","",INDEX('2_Review &amp; Audit'!$AD:$AD,$J559))</f>
        <v/>
      </c>
      <c r="J559" s="55"/>
      <c r="AB559" t="str">
        <f>IF($D559="","",MAX(0,N(#REF!)-N($X559)))</f>
        <v/>
      </c>
      <c r="AC559" t="str">
        <f>IF(OR($D559="",$AB559="",N($AB559)&lt;=0),"",IFERROR(MATCH(1,INDEX(('2_Review &amp; Audit'!$F$6:$F$505=$A559)*('2_Review &amp; Audit'!$I$6:$I$505&gt;=$E559-30)*('2_Review &amp; Audit'!$I$6:$I$505&lt;=$E559+30)*('2_Review &amp; Audit'!$R$6:$R$505&gt;0)*(ROW('2_Review &amp; Audit'!$R$6:$R$505)&gt;$T559),0),0)+5,""))</f>
        <v/>
      </c>
      <c r="AG559" t="str">
        <f>IF(OR($D559="",$AB559="",$AF559=""),"",MIN($AB559,$AF559))</f>
        <v/>
      </c>
      <c r="AK559" t="str">
        <f>IF($D559="","",MAX(0,N($AB559)-N($AG559)))</f>
        <v/>
      </c>
      <c r="AL559" t="str">
        <f>IF(OR($D559="",$AK559="",N($AK559)&lt;=0),"",IFERROR(MATCH(1,INDEX(('2_Review &amp; Audit'!$F$6:$F$505=$A559)*('2_Review &amp; Audit'!$I$6:$I$505&gt;=$E559-30)*('2_Review &amp; Audit'!$I$6:$I$505&lt;=$E559+30)*('2_Review &amp; Audit'!$R$6:$R$505&gt;0)*(ROW('2_Review &amp; Audit'!$R$6:$R$505)&gt;$AC559),0),0)+5,""))</f>
        <v/>
      </c>
      <c r="AP559" t="str">
        <f>IF(OR($D559="",$AK559="",$AO559=""),"",MIN($AK559,$AO559))</f>
        <v/>
      </c>
    </row>
    <row r="560" spans="1:42" ht="12.75" customHeight="1" x14ac:dyDescent="0.2">
      <c r="A560" t="str">
        <f>IF($J560="","",INDEX('2_Review &amp; Audit'!$F:$F,$J560))</f>
        <v/>
      </c>
      <c r="B560" t="str">
        <f>IF($J560="","",INDEX('2_Review &amp; Audit'!$C:$C,$J560))</f>
        <v/>
      </c>
      <c r="C560" t="str">
        <f>IF($J560="","",INDEX('2_Review &amp; Audit'!$D:$D,$J560))</f>
        <v/>
      </c>
      <c r="D560" s="60" t="str">
        <f>IF($J560="","",INDEX('2_Review &amp; Audit'!$U:$U,$J560))</f>
        <v/>
      </c>
      <c r="E560" t="str">
        <f>IF($J560="","",INDEX('2_Review &amp; Audit'!$M:$M,$J560))</f>
        <v/>
      </c>
      <c r="F560" t="str">
        <f>IF($J560="","",INDEX('2_Review &amp; Audit'!$N:$N,$J560))</f>
        <v/>
      </c>
      <c r="G560" s="145" t="str">
        <f>IF(OR($J560="",$F560=""),"",ABS(INDEX('2_Review &amp; Audit'!$B:$B,$J560)/$F560))</f>
        <v/>
      </c>
      <c r="H560" s="145" t="str">
        <f t="shared" si="72"/>
        <v/>
      </c>
      <c r="I560" t="str">
        <f>IF($J560="","",INDEX('2_Review &amp; Audit'!$AD:$AD,$J560))</f>
        <v/>
      </c>
      <c r="J560" s="55"/>
      <c r="AB560" t="str">
        <f>IF($D560="","",MAX(0,N(#REF!)-N($X560)))</f>
        <v/>
      </c>
      <c r="AC560" t="str">
        <f>IF(OR($D560="",$AB560="",N($AB560)&lt;=0),"",IFERROR(MATCH(1,INDEX(('2_Review &amp; Audit'!$F$6:$F$505=$A560)*('2_Review &amp; Audit'!$I$6:$I$505&gt;=$E560-30)*('2_Review &amp; Audit'!$I$6:$I$505&lt;=$E560+30)*('2_Review &amp; Audit'!$R$6:$R$505&gt;0)*(ROW('2_Review &amp; Audit'!$R$6:$R$505)&gt;$T560),0),0)+5,""))</f>
        <v/>
      </c>
      <c r="AG560" t="str">
        <f>IF(OR($D560="",$AB560="",$AF560=""),"",MIN($AB560,$AF560))</f>
        <v/>
      </c>
      <c r="AK560" t="str">
        <f>IF($D560="","",MAX(0,N($AB560)-N($AG560)))</f>
        <v/>
      </c>
      <c r="AL560" t="str">
        <f>IF(OR($D560="",$AK560="",N($AK560)&lt;=0),"",IFERROR(MATCH(1,INDEX(('2_Review &amp; Audit'!$F$6:$F$505=$A560)*('2_Review &amp; Audit'!$I$6:$I$505&gt;=$E560-30)*('2_Review &amp; Audit'!$I$6:$I$505&lt;=$E560+30)*('2_Review &amp; Audit'!$R$6:$R$505&gt;0)*(ROW('2_Review &amp; Audit'!$R$6:$R$505)&gt;$AC560),0),0)+5,""))</f>
        <v/>
      </c>
      <c r="AP560" t="str">
        <f>IF(OR($D560="",$AK560="",$AO560=""),"",MIN($AK560,$AO560))</f>
        <v/>
      </c>
    </row>
    <row r="561" spans="1:42" ht="12.75" customHeight="1" x14ac:dyDescent="0.2">
      <c r="A561" t="str">
        <f>IF($J561="","",INDEX('2_Review &amp; Audit'!$F:$F,$J561))</f>
        <v/>
      </c>
      <c r="B561" t="str">
        <f>IF($J561="","",INDEX('2_Review &amp; Audit'!$C:$C,$J561))</f>
        <v/>
      </c>
      <c r="C561" t="str">
        <f>IF($J561="","",INDEX('2_Review &amp; Audit'!$D:$D,$J561))</f>
        <v/>
      </c>
      <c r="D561" s="60" t="str">
        <f>IF($J561="","",INDEX('2_Review &amp; Audit'!$U:$U,$J561))</f>
        <v/>
      </c>
      <c r="E561" t="str">
        <f>IF($J561="","",INDEX('2_Review &amp; Audit'!$M:$M,$J561))</f>
        <v/>
      </c>
      <c r="F561" t="str">
        <f>IF($J561="","",INDEX('2_Review &amp; Audit'!$N:$N,$J561))</f>
        <v/>
      </c>
      <c r="G561" s="145" t="str">
        <f>IF(OR($J561="",$F561=""),"",ABS(INDEX('2_Review &amp; Audit'!$B:$B,$J561)/$F561))</f>
        <v/>
      </c>
      <c r="H561" s="145" t="str">
        <f t="shared" si="72"/>
        <v/>
      </c>
      <c r="I561" t="str">
        <f>IF($J561="","",INDEX('2_Review &amp; Audit'!$AD:$AD,$J561))</f>
        <v/>
      </c>
      <c r="J561" s="55"/>
      <c r="AB561" t="str">
        <f>IF($D561="","",MAX(0,N(#REF!)-N($X561)))</f>
        <v/>
      </c>
      <c r="AC561" t="str">
        <f>IF(OR($D561="",$AB561="",N($AB561)&lt;=0),"",IFERROR(MATCH(1,INDEX(('2_Review &amp; Audit'!$F$6:$F$505=$A561)*('2_Review &amp; Audit'!$I$6:$I$505&gt;=$E561-30)*('2_Review &amp; Audit'!$I$6:$I$505&lt;=$E561+30)*('2_Review &amp; Audit'!$R$6:$R$505&gt;0)*(ROW('2_Review &amp; Audit'!$R$6:$R$505)&gt;$T561),0),0)+5,""))</f>
        <v/>
      </c>
      <c r="AG561" t="str">
        <f>IF(OR($D561="",$AB561="",$AF561=""),"",MIN($AB561,$AF561))</f>
        <v/>
      </c>
      <c r="AK561" t="str">
        <f>IF($D561="","",MAX(0,N($AB561)-N($AG561)))</f>
        <v/>
      </c>
      <c r="AL561" t="str">
        <f>IF(OR($D561="",$AK561="",N($AK561)&lt;=0),"",IFERROR(MATCH(1,INDEX(('2_Review &amp; Audit'!$F$6:$F$505=$A561)*('2_Review &amp; Audit'!$I$6:$I$505&gt;=$E561-30)*('2_Review &amp; Audit'!$I$6:$I$505&lt;=$E561+30)*('2_Review &amp; Audit'!$R$6:$R$505&gt;0)*(ROW('2_Review &amp; Audit'!$R$6:$R$505)&gt;$AC561),0),0)+5,""))</f>
        <v/>
      </c>
      <c r="AP561" t="str">
        <f>IF(OR($D561="",$AK561="",$AO561=""),"",MIN($AK561,$AO561))</f>
        <v/>
      </c>
    </row>
    <row r="562" spans="1:42" ht="12.75" customHeight="1" x14ac:dyDescent="0.2">
      <c r="A562" t="str">
        <f>IF($J562="","",INDEX('2_Review &amp; Audit'!$F:$F,$J562))</f>
        <v/>
      </c>
      <c r="B562" t="str">
        <f>IF($J562="","",INDEX('2_Review &amp; Audit'!$C:$C,$J562))</f>
        <v/>
      </c>
      <c r="C562" t="str">
        <f>IF($J562="","",INDEX('2_Review &amp; Audit'!$D:$D,$J562))</f>
        <v/>
      </c>
      <c r="D562" s="60" t="str">
        <f>IF($J562="","",INDEX('2_Review &amp; Audit'!$U:$U,$J562))</f>
        <v/>
      </c>
      <c r="E562" t="str">
        <f>IF($J562="","",INDEX('2_Review &amp; Audit'!$M:$M,$J562))</f>
        <v/>
      </c>
      <c r="F562" t="str">
        <f>IF($J562="","",INDEX('2_Review &amp; Audit'!$N:$N,$J562))</f>
        <v/>
      </c>
      <c r="G562" s="145" t="str">
        <f>IF(OR($J562="",$F562=""),"",ABS(INDEX('2_Review &amp; Audit'!$B:$B,$J562)/$F562))</f>
        <v/>
      </c>
      <c r="H562" s="145" t="str">
        <f t="shared" si="72"/>
        <v/>
      </c>
      <c r="I562" t="str">
        <f>IF($J562="","",INDEX('2_Review &amp; Audit'!$AD:$AD,$J562))</f>
        <v/>
      </c>
      <c r="J562" s="55"/>
      <c r="AB562" t="str">
        <f>IF($D562="","",MAX(0,N(#REF!)-N($X562)))</f>
        <v/>
      </c>
      <c r="AC562" t="str">
        <f>IF(OR($D562="",$AB562="",N($AB562)&lt;=0),"",IFERROR(MATCH(1,INDEX(('2_Review &amp; Audit'!$F$6:$F$505=$A562)*('2_Review &amp; Audit'!$I$6:$I$505&gt;=$E562-30)*('2_Review &amp; Audit'!$I$6:$I$505&lt;=$E562+30)*('2_Review &amp; Audit'!$R$6:$R$505&gt;0)*(ROW('2_Review &amp; Audit'!$R$6:$R$505)&gt;$T562),0),0)+5,""))</f>
        <v/>
      </c>
      <c r="AG562" t="str">
        <f>IF(OR($D562="",$AB562="",$AF562=""),"",MIN($AB562,$AF562))</f>
        <v/>
      </c>
      <c r="AK562" t="str">
        <f>IF($D562="","",MAX(0,N($AB562)-N($AG562)))</f>
        <v/>
      </c>
      <c r="AL562" t="str">
        <f>IF(OR($D562="",$AK562="",N($AK562)&lt;=0),"",IFERROR(MATCH(1,INDEX(('2_Review &amp; Audit'!$F$6:$F$505=$A562)*('2_Review &amp; Audit'!$I$6:$I$505&gt;=$E562-30)*('2_Review &amp; Audit'!$I$6:$I$505&lt;=$E562+30)*('2_Review &amp; Audit'!$R$6:$R$505&gt;0)*(ROW('2_Review &amp; Audit'!$R$6:$R$505)&gt;$AC562),0),0)+5,""))</f>
        <v/>
      </c>
      <c r="AP562" t="str">
        <f>IF(OR($D562="",$AK562="",$AO562=""),"",MIN($AK562,$AO562))</f>
        <v/>
      </c>
    </row>
    <row r="563" spans="1:42" ht="12.75" customHeight="1" x14ac:dyDescent="0.2">
      <c r="A563" t="str">
        <f>IF($J563="","",INDEX('2_Review &amp; Audit'!$F:$F,$J563))</f>
        <v/>
      </c>
      <c r="B563" t="str">
        <f>IF($J563="","",INDEX('2_Review &amp; Audit'!$C:$C,$J563))</f>
        <v/>
      </c>
      <c r="C563" t="str">
        <f>IF($J563="","",INDEX('2_Review &amp; Audit'!$D:$D,$J563))</f>
        <v/>
      </c>
      <c r="D563" s="60" t="str">
        <f>IF($J563="","",INDEX('2_Review &amp; Audit'!$U:$U,$J563))</f>
        <v/>
      </c>
      <c r="E563" t="str">
        <f>IF($J563="","",INDEX('2_Review &amp; Audit'!$M:$M,$J563))</f>
        <v/>
      </c>
      <c r="F563" t="str">
        <f>IF($J563="","",INDEX('2_Review &amp; Audit'!$N:$N,$J563))</f>
        <v/>
      </c>
      <c r="G563" s="145" t="str">
        <f>IF(OR($J563="",$F563=""),"",ABS(INDEX('2_Review &amp; Audit'!$B:$B,$J563)/$F563))</f>
        <v/>
      </c>
      <c r="H563" s="145" t="str">
        <f t="shared" si="72"/>
        <v/>
      </c>
      <c r="I563" t="str">
        <f>IF($J563="","",INDEX('2_Review &amp; Audit'!$AD:$AD,$J563))</f>
        <v/>
      </c>
      <c r="J563" s="55"/>
      <c r="AB563" t="str">
        <f>IF($D563="","",MAX(0,N(#REF!)-N($X563)))</f>
        <v/>
      </c>
      <c r="AC563" t="str">
        <f>IF(OR($D563="",$AB563="",N($AB563)&lt;=0),"",IFERROR(MATCH(1,INDEX(('2_Review &amp; Audit'!$F$6:$F$505=$A563)*('2_Review &amp; Audit'!$I$6:$I$505&gt;=$E563-30)*('2_Review &amp; Audit'!$I$6:$I$505&lt;=$E563+30)*('2_Review &amp; Audit'!$R$6:$R$505&gt;0)*(ROW('2_Review &amp; Audit'!$R$6:$R$505)&gt;$T563),0),0)+5,""))</f>
        <v/>
      </c>
      <c r="AG563" t="str">
        <f>IF(OR($D563="",$AB563="",$AF563=""),"",MIN($AB563,$AF563))</f>
        <v/>
      </c>
      <c r="AK563" t="str">
        <f>IF($D563="","",MAX(0,N($AB563)-N($AG563)))</f>
        <v/>
      </c>
      <c r="AL563" t="str">
        <f>IF(OR($D563="",$AK563="",N($AK563)&lt;=0),"",IFERROR(MATCH(1,INDEX(('2_Review &amp; Audit'!$F$6:$F$505=$A563)*('2_Review &amp; Audit'!$I$6:$I$505&gt;=$E563-30)*('2_Review &amp; Audit'!$I$6:$I$505&lt;=$E563+30)*('2_Review &amp; Audit'!$R$6:$R$505&gt;0)*(ROW('2_Review &amp; Audit'!$R$6:$R$505)&gt;$AC563),0),0)+5,""))</f>
        <v/>
      </c>
      <c r="AP563" t="str">
        <f>IF(OR($D563="",$AK563="",$AO563=""),"",MIN($AK563,$AO563))</f>
        <v/>
      </c>
    </row>
    <row r="564" spans="1:42" ht="12.75" customHeight="1" x14ac:dyDescent="0.2">
      <c r="A564" t="str">
        <f>IF($J564="","",INDEX('2_Review &amp; Audit'!$F:$F,$J564))</f>
        <v/>
      </c>
      <c r="B564" t="str">
        <f>IF($J564="","",INDEX('2_Review &amp; Audit'!$C:$C,$J564))</f>
        <v/>
      </c>
      <c r="C564" t="str">
        <f>IF($J564="","",INDEX('2_Review &amp; Audit'!$D:$D,$J564))</f>
        <v/>
      </c>
      <c r="D564" s="60" t="str">
        <f>IF($J564="","",INDEX('2_Review &amp; Audit'!$U:$U,$J564))</f>
        <v/>
      </c>
      <c r="E564" t="str">
        <f>IF($J564="","",INDEX('2_Review &amp; Audit'!$M:$M,$J564))</f>
        <v/>
      </c>
      <c r="F564" t="str">
        <f>IF($J564="","",INDEX('2_Review &amp; Audit'!$N:$N,$J564))</f>
        <v/>
      </c>
      <c r="G564" s="145" t="str">
        <f>IF(OR($J564="",$F564=""),"",ABS(INDEX('2_Review &amp; Audit'!$B:$B,$J564)/$F564))</f>
        <v/>
      </c>
      <c r="H564" s="145" t="str">
        <f t="shared" si="72"/>
        <v/>
      </c>
      <c r="I564" t="str">
        <f>IF($J564="","",INDEX('2_Review &amp; Audit'!$AD:$AD,$J564))</f>
        <v/>
      </c>
      <c r="J564" s="55"/>
      <c r="AB564" t="str">
        <f>IF($D564="","",MAX(0,N(#REF!)-N($X564)))</f>
        <v/>
      </c>
      <c r="AC564" t="str">
        <f>IF(OR($D564="",$AB564="",N($AB564)&lt;=0),"",IFERROR(MATCH(1,INDEX(('2_Review &amp; Audit'!$F$6:$F$505=$A564)*('2_Review &amp; Audit'!$I$6:$I$505&gt;=$E564-30)*('2_Review &amp; Audit'!$I$6:$I$505&lt;=$E564+30)*('2_Review &amp; Audit'!$R$6:$R$505&gt;0)*(ROW('2_Review &amp; Audit'!$R$6:$R$505)&gt;$T564),0),0)+5,""))</f>
        <v/>
      </c>
      <c r="AG564" t="str">
        <f>IF(OR($D564="",$AB564="",$AF564=""),"",MIN($AB564,$AF564))</f>
        <v/>
      </c>
      <c r="AK564" t="str">
        <f>IF($D564="","",MAX(0,N($AB564)-N($AG564)))</f>
        <v/>
      </c>
      <c r="AL564" t="str">
        <f>IF(OR($D564="",$AK564="",N($AK564)&lt;=0),"",IFERROR(MATCH(1,INDEX(('2_Review &amp; Audit'!$F$6:$F$505=$A564)*('2_Review &amp; Audit'!$I$6:$I$505&gt;=$E564-30)*('2_Review &amp; Audit'!$I$6:$I$505&lt;=$E564+30)*('2_Review &amp; Audit'!$R$6:$R$505&gt;0)*(ROW('2_Review &amp; Audit'!$R$6:$R$505)&gt;$AC564),0),0)+5,""))</f>
        <v/>
      </c>
      <c r="AP564" t="str">
        <f>IF(OR($D564="",$AK564="",$AO564=""),"",MIN($AK564,$AO564))</f>
        <v/>
      </c>
    </row>
    <row r="565" spans="1:42" ht="12.75" customHeight="1" x14ac:dyDescent="0.2">
      <c r="A565" t="str">
        <f>IF($J565="","",INDEX('2_Review &amp; Audit'!$F:$F,$J565))</f>
        <v/>
      </c>
      <c r="B565" t="str">
        <f>IF($J565="","",INDEX('2_Review &amp; Audit'!$C:$C,$J565))</f>
        <v/>
      </c>
      <c r="C565" t="str">
        <f>IF($J565="","",INDEX('2_Review &amp; Audit'!$D:$D,$J565))</f>
        <v/>
      </c>
      <c r="D565" s="60" t="str">
        <f>IF($J565="","",INDEX('2_Review &amp; Audit'!$U:$U,$J565))</f>
        <v/>
      </c>
      <c r="E565" t="str">
        <f>IF($J565="","",INDEX('2_Review &amp; Audit'!$M:$M,$J565))</f>
        <v/>
      </c>
      <c r="F565" t="str">
        <f>IF($J565="","",INDEX('2_Review &amp; Audit'!$N:$N,$J565))</f>
        <v/>
      </c>
      <c r="G565" s="145" t="str">
        <f>IF(OR($J565="",$F565=""),"",ABS(INDEX('2_Review &amp; Audit'!$B:$B,$J565)/$F565))</f>
        <v/>
      </c>
      <c r="H565" s="145" t="str">
        <f t="shared" si="72"/>
        <v/>
      </c>
      <c r="I565" t="str">
        <f>IF($J565="","",INDEX('2_Review &amp; Audit'!$AD:$AD,$J565))</f>
        <v/>
      </c>
      <c r="J565" s="55"/>
      <c r="AB565" t="str">
        <f>IF($D565="","",MAX(0,N(#REF!)-N($X565)))</f>
        <v/>
      </c>
      <c r="AC565" t="str">
        <f>IF(OR($D565="",$AB565="",N($AB565)&lt;=0),"",IFERROR(MATCH(1,INDEX(('2_Review &amp; Audit'!$F$6:$F$505=$A565)*('2_Review &amp; Audit'!$I$6:$I$505&gt;=$E565-30)*('2_Review &amp; Audit'!$I$6:$I$505&lt;=$E565+30)*('2_Review &amp; Audit'!$R$6:$R$505&gt;0)*(ROW('2_Review &amp; Audit'!$R$6:$R$505)&gt;$T565),0),0)+5,""))</f>
        <v/>
      </c>
      <c r="AG565" t="str">
        <f>IF(OR($D565="",$AB565="",$AF565=""),"",MIN($AB565,$AF565))</f>
        <v/>
      </c>
      <c r="AK565" t="str">
        <f>IF($D565="","",MAX(0,N($AB565)-N($AG565)))</f>
        <v/>
      </c>
      <c r="AL565" t="str">
        <f>IF(OR($D565="",$AK565="",N($AK565)&lt;=0),"",IFERROR(MATCH(1,INDEX(('2_Review &amp; Audit'!$F$6:$F$505=$A565)*('2_Review &amp; Audit'!$I$6:$I$505&gt;=$E565-30)*('2_Review &amp; Audit'!$I$6:$I$505&lt;=$E565+30)*('2_Review &amp; Audit'!$R$6:$R$505&gt;0)*(ROW('2_Review &amp; Audit'!$R$6:$R$505)&gt;$AC565),0),0)+5,""))</f>
        <v/>
      </c>
      <c r="AP565" t="str">
        <f>IF(OR($D565="",$AK565="",$AO565=""),"",MIN($AK565,$AO565))</f>
        <v/>
      </c>
    </row>
    <row r="566" spans="1:42" ht="12.75" customHeight="1" x14ac:dyDescent="0.2">
      <c r="A566" t="str">
        <f>IF($J566="","",INDEX('2_Review &amp; Audit'!$F:$F,$J566))</f>
        <v/>
      </c>
      <c r="B566" t="str">
        <f>IF($J566="","",INDEX('2_Review &amp; Audit'!$C:$C,$J566))</f>
        <v/>
      </c>
      <c r="C566" t="str">
        <f>IF($J566="","",INDEX('2_Review &amp; Audit'!$D:$D,$J566))</f>
        <v/>
      </c>
      <c r="D566" s="60" t="str">
        <f>IF($J566="","",INDEX('2_Review &amp; Audit'!$U:$U,$J566))</f>
        <v/>
      </c>
      <c r="E566" t="str">
        <f>IF($J566="","",INDEX('2_Review &amp; Audit'!$M:$M,$J566))</f>
        <v/>
      </c>
      <c r="F566" t="str">
        <f>IF($J566="","",INDEX('2_Review &amp; Audit'!$N:$N,$J566))</f>
        <v/>
      </c>
      <c r="G566" s="145" t="str">
        <f>IF(OR($J566="",$F566=""),"",ABS(INDEX('2_Review &amp; Audit'!$B:$B,$J566)/$F566))</f>
        <v/>
      </c>
      <c r="H566" s="145" t="str">
        <f t="shared" si="72"/>
        <v/>
      </c>
      <c r="I566" t="str">
        <f>IF($J566="","",INDEX('2_Review &amp; Audit'!$AD:$AD,$J566))</f>
        <v/>
      </c>
      <c r="J566" s="55"/>
      <c r="AB566" t="str">
        <f>IF($D566="","",MAX(0,N(#REF!)-N($X566)))</f>
        <v/>
      </c>
      <c r="AC566" t="str">
        <f>IF(OR($D566="",$AB566="",N($AB566)&lt;=0),"",IFERROR(MATCH(1,INDEX(('2_Review &amp; Audit'!$F$6:$F$505=$A566)*('2_Review &amp; Audit'!$I$6:$I$505&gt;=$E566-30)*('2_Review &amp; Audit'!$I$6:$I$505&lt;=$E566+30)*('2_Review &amp; Audit'!$R$6:$R$505&gt;0)*(ROW('2_Review &amp; Audit'!$R$6:$R$505)&gt;$T566),0),0)+5,""))</f>
        <v/>
      </c>
      <c r="AG566" t="str">
        <f>IF(OR($D566="",$AB566="",$AF566=""),"",MIN($AB566,$AF566))</f>
        <v/>
      </c>
      <c r="AK566" t="str">
        <f>IF($D566="","",MAX(0,N($AB566)-N($AG566)))</f>
        <v/>
      </c>
      <c r="AL566" t="str">
        <f>IF(OR($D566="",$AK566="",N($AK566)&lt;=0),"",IFERROR(MATCH(1,INDEX(('2_Review &amp; Audit'!$F$6:$F$505=$A566)*('2_Review &amp; Audit'!$I$6:$I$505&gt;=$E566-30)*('2_Review &amp; Audit'!$I$6:$I$505&lt;=$E566+30)*('2_Review &amp; Audit'!$R$6:$R$505&gt;0)*(ROW('2_Review &amp; Audit'!$R$6:$R$505)&gt;$AC566),0),0)+5,""))</f>
        <v/>
      </c>
      <c r="AP566" t="str">
        <f>IF(OR($D566="",$AK566="",$AO566=""),"",MIN($AK566,$AO566))</f>
        <v/>
      </c>
    </row>
    <row r="567" spans="1:42" ht="12.75" customHeight="1" x14ac:dyDescent="0.2">
      <c r="A567" t="str">
        <f>IF($J567="","",INDEX('2_Review &amp; Audit'!$F:$F,$J567))</f>
        <v/>
      </c>
      <c r="B567" t="str">
        <f>IF($J567="","",INDEX('2_Review &amp; Audit'!$C:$C,$J567))</f>
        <v/>
      </c>
      <c r="C567" t="str">
        <f>IF($J567="","",INDEX('2_Review &amp; Audit'!$D:$D,$J567))</f>
        <v/>
      </c>
      <c r="D567" s="60" t="str">
        <f>IF($J567="","",INDEX('2_Review &amp; Audit'!$U:$U,$J567))</f>
        <v/>
      </c>
      <c r="E567" t="str">
        <f>IF($J567="","",INDEX('2_Review &amp; Audit'!$M:$M,$J567))</f>
        <v/>
      </c>
      <c r="F567" t="str">
        <f>IF($J567="","",INDEX('2_Review &amp; Audit'!$N:$N,$J567))</f>
        <v/>
      </c>
      <c r="G567" s="145" t="str">
        <f>IF(OR($J567="",$F567=""),"",ABS(INDEX('2_Review &amp; Audit'!$B:$B,$J567)/$F567))</f>
        <v/>
      </c>
      <c r="H567" s="145" t="str">
        <f t="shared" si="72"/>
        <v/>
      </c>
      <c r="I567" t="str">
        <f>IF($J567="","",INDEX('2_Review &amp; Audit'!$AD:$AD,$J567))</f>
        <v/>
      </c>
      <c r="J567" s="55"/>
      <c r="AB567" t="str">
        <f>IF($D567="","",MAX(0,N(#REF!)-N($X567)))</f>
        <v/>
      </c>
      <c r="AC567" t="str">
        <f>IF(OR($D567="",$AB567="",N($AB567)&lt;=0),"",IFERROR(MATCH(1,INDEX(('2_Review &amp; Audit'!$F$6:$F$505=$A567)*('2_Review &amp; Audit'!$I$6:$I$505&gt;=$E567-30)*('2_Review &amp; Audit'!$I$6:$I$505&lt;=$E567+30)*('2_Review &amp; Audit'!$R$6:$R$505&gt;0)*(ROW('2_Review &amp; Audit'!$R$6:$R$505)&gt;$T567),0),0)+5,""))</f>
        <v/>
      </c>
      <c r="AG567" t="str">
        <f>IF(OR($D567="",$AB567="",$AF567=""),"",MIN($AB567,$AF567))</f>
        <v/>
      </c>
      <c r="AK567" t="str">
        <f>IF($D567="","",MAX(0,N($AB567)-N($AG567)))</f>
        <v/>
      </c>
      <c r="AL567" t="str">
        <f>IF(OR($D567="",$AK567="",N($AK567)&lt;=0),"",IFERROR(MATCH(1,INDEX(('2_Review &amp; Audit'!$F$6:$F$505=$A567)*('2_Review &amp; Audit'!$I$6:$I$505&gt;=$E567-30)*('2_Review &amp; Audit'!$I$6:$I$505&lt;=$E567+30)*('2_Review &amp; Audit'!$R$6:$R$505&gt;0)*(ROW('2_Review &amp; Audit'!$R$6:$R$505)&gt;$AC567),0),0)+5,""))</f>
        <v/>
      </c>
      <c r="AP567" t="str">
        <f>IF(OR($D567="",$AK567="",$AO567=""),"",MIN($AK567,$AO567))</f>
        <v/>
      </c>
    </row>
    <row r="568" spans="1:42" ht="12.75" customHeight="1" x14ac:dyDescent="0.2">
      <c r="A568" t="str">
        <f>IF($J568="","",INDEX('2_Review &amp; Audit'!$F:$F,$J568))</f>
        <v/>
      </c>
      <c r="B568" t="str">
        <f>IF($J568="","",INDEX('2_Review &amp; Audit'!$C:$C,$J568))</f>
        <v/>
      </c>
      <c r="C568" t="str">
        <f>IF($J568="","",INDEX('2_Review &amp; Audit'!$D:$D,$J568))</f>
        <v/>
      </c>
      <c r="D568" s="60" t="str">
        <f>IF($J568="","",INDEX('2_Review &amp; Audit'!$U:$U,$J568))</f>
        <v/>
      </c>
      <c r="E568" t="str">
        <f>IF($J568="","",INDEX('2_Review &amp; Audit'!$M:$M,$J568))</f>
        <v/>
      </c>
      <c r="F568" t="str">
        <f>IF($J568="","",INDEX('2_Review &amp; Audit'!$N:$N,$J568))</f>
        <v/>
      </c>
      <c r="G568" s="145" t="str">
        <f>IF(OR($J568="",$F568=""),"",ABS(INDEX('2_Review &amp; Audit'!$B:$B,$J568)/$F568))</f>
        <v/>
      </c>
      <c r="H568" s="145" t="str">
        <f t="shared" si="72"/>
        <v/>
      </c>
      <c r="I568" t="str">
        <f>IF($J568="","",INDEX('2_Review &amp; Audit'!$AD:$AD,$J568))</f>
        <v/>
      </c>
      <c r="J568" s="55"/>
      <c r="AB568" t="str">
        <f>IF($D568="","",MAX(0,N(#REF!)-N($X568)))</f>
        <v/>
      </c>
      <c r="AC568" t="str">
        <f>IF(OR($D568="",$AB568="",N($AB568)&lt;=0),"",IFERROR(MATCH(1,INDEX(('2_Review &amp; Audit'!$F$6:$F$505=$A568)*('2_Review &amp; Audit'!$I$6:$I$505&gt;=$E568-30)*('2_Review &amp; Audit'!$I$6:$I$505&lt;=$E568+30)*('2_Review &amp; Audit'!$R$6:$R$505&gt;0)*(ROW('2_Review &amp; Audit'!$R$6:$R$505)&gt;$T568),0),0)+5,""))</f>
        <v/>
      </c>
      <c r="AG568" t="str">
        <f>IF(OR($D568="",$AB568="",$AF568=""),"",MIN($AB568,$AF568))</f>
        <v/>
      </c>
      <c r="AK568" t="str">
        <f>IF($D568="","",MAX(0,N($AB568)-N($AG568)))</f>
        <v/>
      </c>
      <c r="AL568" t="str">
        <f>IF(OR($D568="",$AK568="",N($AK568)&lt;=0),"",IFERROR(MATCH(1,INDEX(('2_Review &amp; Audit'!$F$6:$F$505=$A568)*('2_Review &amp; Audit'!$I$6:$I$505&gt;=$E568-30)*('2_Review &amp; Audit'!$I$6:$I$505&lt;=$E568+30)*('2_Review &amp; Audit'!$R$6:$R$505&gt;0)*(ROW('2_Review &amp; Audit'!$R$6:$R$505)&gt;$AC568),0),0)+5,""))</f>
        <v/>
      </c>
      <c r="AP568" t="str">
        <f>IF(OR($D568="",$AK568="",$AO568=""),"",MIN($AK568,$AO568))</f>
        <v/>
      </c>
    </row>
    <row r="569" spans="1:42" ht="12.75" customHeight="1" x14ac:dyDescent="0.2">
      <c r="A569" t="str">
        <f>IF($J569="","",INDEX('2_Review &amp; Audit'!$F:$F,$J569))</f>
        <v/>
      </c>
      <c r="B569" t="str">
        <f>IF($J569="","",INDEX('2_Review &amp; Audit'!$C:$C,$J569))</f>
        <v/>
      </c>
      <c r="C569" t="str">
        <f>IF($J569="","",INDEX('2_Review &amp; Audit'!$D:$D,$J569))</f>
        <v/>
      </c>
      <c r="D569" s="60" t="str">
        <f>IF($J569="","",INDEX('2_Review &amp; Audit'!$U:$U,$J569))</f>
        <v/>
      </c>
      <c r="E569" t="str">
        <f>IF($J569="","",INDEX('2_Review &amp; Audit'!$M:$M,$J569))</f>
        <v/>
      </c>
      <c r="F569" t="str">
        <f>IF($J569="","",INDEX('2_Review &amp; Audit'!$N:$N,$J569))</f>
        <v/>
      </c>
      <c r="G569" s="145" t="str">
        <f>IF(OR($J569="",$F569=""),"",ABS(INDEX('2_Review &amp; Audit'!$B:$B,$J569)/$F569))</f>
        <v/>
      </c>
      <c r="H569" s="145" t="str">
        <f t="shared" si="72"/>
        <v/>
      </c>
      <c r="I569" t="str">
        <f>IF($J569="","",INDEX('2_Review &amp; Audit'!$AD:$AD,$J569))</f>
        <v/>
      </c>
      <c r="J569" s="55"/>
      <c r="AB569" t="str">
        <f>IF($D569="","",MAX(0,N(#REF!)-N($X569)))</f>
        <v/>
      </c>
      <c r="AC569" t="str">
        <f>IF(OR($D569="",$AB569="",N($AB569)&lt;=0),"",IFERROR(MATCH(1,INDEX(('2_Review &amp; Audit'!$F$6:$F$505=$A569)*('2_Review &amp; Audit'!$I$6:$I$505&gt;=$E569-30)*('2_Review &amp; Audit'!$I$6:$I$505&lt;=$E569+30)*('2_Review &amp; Audit'!$R$6:$R$505&gt;0)*(ROW('2_Review &amp; Audit'!$R$6:$R$505)&gt;$T569),0),0)+5,""))</f>
        <v/>
      </c>
      <c r="AG569" t="str">
        <f>IF(OR($D569="",$AB569="",$AF569=""),"",MIN($AB569,$AF569))</f>
        <v/>
      </c>
      <c r="AK569" t="str">
        <f>IF($D569="","",MAX(0,N($AB569)-N($AG569)))</f>
        <v/>
      </c>
      <c r="AL569" t="str">
        <f>IF(OR($D569="",$AK569="",N($AK569)&lt;=0),"",IFERROR(MATCH(1,INDEX(('2_Review &amp; Audit'!$F$6:$F$505=$A569)*('2_Review &amp; Audit'!$I$6:$I$505&gt;=$E569-30)*('2_Review &amp; Audit'!$I$6:$I$505&lt;=$E569+30)*('2_Review &amp; Audit'!$R$6:$R$505&gt;0)*(ROW('2_Review &amp; Audit'!$R$6:$R$505)&gt;$AC569),0),0)+5,""))</f>
        <v/>
      </c>
      <c r="AP569" t="str">
        <f>IF(OR($D569="",$AK569="",$AO569=""),"",MIN($AK569,$AO569))</f>
        <v/>
      </c>
    </row>
    <row r="570" spans="1:42" ht="12.75" customHeight="1" x14ac:dyDescent="0.2">
      <c r="A570" t="str">
        <f>IF($J570="","",INDEX('2_Review &amp; Audit'!$F:$F,$J570))</f>
        <v/>
      </c>
      <c r="B570" t="str">
        <f>IF($J570="","",INDEX('2_Review &amp; Audit'!$C:$C,$J570))</f>
        <v/>
      </c>
      <c r="C570" t="str">
        <f>IF($J570="","",INDEX('2_Review &amp; Audit'!$D:$D,$J570))</f>
        <v/>
      </c>
      <c r="D570" s="60" t="str">
        <f>IF($J570="","",INDEX('2_Review &amp; Audit'!$U:$U,$J570))</f>
        <v/>
      </c>
      <c r="E570" t="str">
        <f>IF($J570="","",INDEX('2_Review &amp; Audit'!$M:$M,$J570))</f>
        <v/>
      </c>
      <c r="F570" t="str">
        <f>IF($J570="","",INDEX('2_Review &amp; Audit'!$N:$N,$J570))</f>
        <v/>
      </c>
      <c r="G570" s="145" t="str">
        <f>IF(OR($J570="",$F570=""),"",ABS(INDEX('2_Review &amp; Audit'!$B:$B,$J570)/$F570))</f>
        <v/>
      </c>
      <c r="H570" s="145" t="str">
        <f t="shared" si="72"/>
        <v/>
      </c>
      <c r="I570" t="str">
        <f>IF($J570="","",INDEX('2_Review &amp; Audit'!$AD:$AD,$J570))</f>
        <v/>
      </c>
      <c r="J570" s="55"/>
      <c r="AB570" t="str">
        <f>IF($D570="","",MAX(0,N(#REF!)-N($X570)))</f>
        <v/>
      </c>
      <c r="AC570" t="str">
        <f>IF(OR($D570="",$AB570="",N($AB570)&lt;=0),"",IFERROR(MATCH(1,INDEX(('2_Review &amp; Audit'!$F$6:$F$505=$A570)*('2_Review &amp; Audit'!$I$6:$I$505&gt;=$E570-30)*('2_Review &amp; Audit'!$I$6:$I$505&lt;=$E570+30)*('2_Review &amp; Audit'!$R$6:$R$505&gt;0)*(ROW('2_Review &amp; Audit'!$R$6:$R$505)&gt;$T570),0),0)+5,""))</f>
        <v/>
      </c>
      <c r="AG570" t="str">
        <f>IF(OR($D570="",$AB570="",$AF570=""),"",MIN($AB570,$AF570))</f>
        <v/>
      </c>
      <c r="AK570" t="str">
        <f>IF($D570="","",MAX(0,N($AB570)-N($AG570)))</f>
        <v/>
      </c>
      <c r="AL570" t="str">
        <f>IF(OR($D570="",$AK570="",N($AK570)&lt;=0),"",IFERROR(MATCH(1,INDEX(('2_Review &amp; Audit'!$F$6:$F$505=$A570)*('2_Review &amp; Audit'!$I$6:$I$505&gt;=$E570-30)*('2_Review &amp; Audit'!$I$6:$I$505&lt;=$E570+30)*('2_Review &amp; Audit'!$R$6:$R$505&gt;0)*(ROW('2_Review &amp; Audit'!$R$6:$R$505)&gt;$AC570),0),0)+5,""))</f>
        <v/>
      </c>
      <c r="AP570" t="str">
        <f>IF(OR($D570="",$AK570="",$AO570=""),"",MIN($AK570,$AO570))</f>
        <v/>
      </c>
    </row>
    <row r="571" spans="1:42" ht="12.75" customHeight="1" x14ac:dyDescent="0.2">
      <c r="A571" t="str">
        <f>IF($J571="","",INDEX('2_Review &amp; Audit'!$F:$F,$J571))</f>
        <v/>
      </c>
      <c r="B571" t="str">
        <f>IF($J571="","",INDEX('2_Review &amp; Audit'!$C:$C,$J571))</f>
        <v/>
      </c>
      <c r="C571" t="str">
        <f>IF($J571="","",INDEX('2_Review &amp; Audit'!$D:$D,$J571))</f>
        <v/>
      </c>
      <c r="D571" s="60" t="str">
        <f>IF($J571="","",INDEX('2_Review &amp; Audit'!$U:$U,$J571))</f>
        <v/>
      </c>
      <c r="E571" t="str">
        <f>IF($J571="","",INDEX('2_Review &amp; Audit'!$M:$M,$J571))</f>
        <v/>
      </c>
      <c r="F571" t="str">
        <f>IF($J571="","",INDEX('2_Review &amp; Audit'!$N:$N,$J571))</f>
        <v/>
      </c>
      <c r="G571" s="145" t="str">
        <f>IF(OR($J571="",$F571=""),"",ABS(INDEX('2_Review &amp; Audit'!$B:$B,$J571)/$F571))</f>
        <v/>
      </c>
      <c r="H571" s="145" t="str">
        <f t="shared" ref="H571:H634" si="73">IF(OR($F571="",$G571=""),"",$F571*$G571)</f>
        <v/>
      </c>
      <c r="I571" t="str">
        <f>IF($J571="","",INDEX('2_Review &amp; Audit'!$AD:$AD,$J571))</f>
        <v/>
      </c>
      <c r="J571" s="55"/>
      <c r="AB571" t="str">
        <f>IF($D571="","",MAX(0,N(#REF!)-N($X571)))</f>
        <v/>
      </c>
      <c r="AC571" t="str">
        <f>IF(OR($D571="",$AB571="",N($AB571)&lt;=0),"",IFERROR(MATCH(1,INDEX(('2_Review &amp; Audit'!$F$6:$F$505=$A571)*('2_Review &amp; Audit'!$I$6:$I$505&gt;=$E571-30)*('2_Review &amp; Audit'!$I$6:$I$505&lt;=$E571+30)*('2_Review &amp; Audit'!$R$6:$R$505&gt;0)*(ROW('2_Review &amp; Audit'!$R$6:$R$505)&gt;$T571),0),0)+5,""))</f>
        <v/>
      </c>
      <c r="AG571" t="str">
        <f>IF(OR($D571="",$AB571="",$AF571=""),"",MIN($AB571,$AF571))</f>
        <v/>
      </c>
      <c r="AK571" t="str">
        <f>IF($D571="","",MAX(0,N($AB571)-N($AG571)))</f>
        <v/>
      </c>
      <c r="AL571" t="str">
        <f>IF(OR($D571="",$AK571="",N($AK571)&lt;=0),"",IFERROR(MATCH(1,INDEX(('2_Review &amp; Audit'!$F$6:$F$505=$A571)*('2_Review &amp; Audit'!$I$6:$I$505&gt;=$E571-30)*('2_Review &amp; Audit'!$I$6:$I$505&lt;=$E571+30)*('2_Review &amp; Audit'!$R$6:$R$505&gt;0)*(ROW('2_Review &amp; Audit'!$R$6:$R$505)&gt;$AC571),0),0)+5,""))</f>
        <v/>
      </c>
      <c r="AP571" t="str">
        <f>IF(OR($D571="",$AK571="",$AO571=""),"",MIN($AK571,$AO571))</f>
        <v/>
      </c>
    </row>
    <row r="572" spans="1:42" ht="12.75" customHeight="1" x14ac:dyDescent="0.2">
      <c r="A572" t="str">
        <f>IF($J572="","",INDEX('2_Review &amp; Audit'!$F:$F,$J572))</f>
        <v/>
      </c>
      <c r="B572" t="str">
        <f>IF($J572="","",INDEX('2_Review &amp; Audit'!$C:$C,$J572))</f>
        <v/>
      </c>
      <c r="C572" t="str">
        <f>IF($J572="","",INDEX('2_Review &amp; Audit'!$D:$D,$J572))</f>
        <v/>
      </c>
      <c r="D572" s="60" t="str">
        <f>IF($J572="","",INDEX('2_Review &amp; Audit'!$U:$U,$J572))</f>
        <v/>
      </c>
      <c r="E572" t="str">
        <f>IF($J572="","",INDEX('2_Review &amp; Audit'!$M:$M,$J572))</f>
        <v/>
      </c>
      <c r="F572" t="str">
        <f>IF($J572="","",INDEX('2_Review &amp; Audit'!$N:$N,$J572))</f>
        <v/>
      </c>
      <c r="G572" s="145" t="str">
        <f>IF(OR($J572="",$F572=""),"",ABS(INDEX('2_Review &amp; Audit'!$B:$B,$J572)/$F572))</f>
        <v/>
      </c>
      <c r="H572" s="145" t="str">
        <f t="shared" si="73"/>
        <v/>
      </c>
      <c r="I572" t="str">
        <f>IF($J572="","",INDEX('2_Review &amp; Audit'!$AD:$AD,$J572))</f>
        <v/>
      </c>
      <c r="J572" s="55"/>
      <c r="AB572" t="str">
        <f>IF($D572="","",MAX(0,N(#REF!)-N($X572)))</f>
        <v/>
      </c>
      <c r="AC572" t="str">
        <f>IF(OR($D572="",$AB572="",N($AB572)&lt;=0),"",IFERROR(MATCH(1,INDEX(('2_Review &amp; Audit'!$F$6:$F$505=$A572)*('2_Review &amp; Audit'!$I$6:$I$505&gt;=$E572-30)*('2_Review &amp; Audit'!$I$6:$I$505&lt;=$E572+30)*('2_Review &amp; Audit'!$R$6:$R$505&gt;0)*(ROW('2_Review &amp; Audit'!$R$6:$R$505)&gt;$T572),0),0)+5,""))</f>
        <v/>
      </c>
      <c r="AG572" t="str">
        <f>IF(OR($D572="",$AB572="",$AF572=""),"",MIN($AB572,$AF572))</f>
        <v/>
      </c>
      <c r="AK572" t="str">
        <f>IF($D572="","",MAX(0,N($AB572)-N($AG572)))</f>
        <v/>
      </c>
      <c r="AL572" t="str">
        <f>IF(OR($D572="",$AK572="",N($AK572)&lt;=0),"",IFERROR(MATCH(1,INDEX(('2_Review &amp; Audit'!$F$6:$F$505=$A572)*('2_Review &amp; Audit'!$I$6:$I$505&gt;=$E572-30)*('2_Review &amp; Audit'!$I$6:$I$505&lt;=$E572+30)*('2_Review &amp; Audit'!$R$6:$R$505&gt;0)*(ROW('2_Review &amp; Audit'!$R$6:$R$505)&gt;$AC572),0),0)+5,""))</f>
        <v/>
      </c>
      <c r="AP572" t="str">
        <f>IF(OR($D572="",$AK572="",$AO572=""),"",MIN($AK572,$AO572))</f>
        <v/>
      </c>
    </row>
    <row r="573" spans="1:42" ht="12.75" customHeight="1" x14ac:dyDescent="0.2">
      <c r="A573" t="str">
        <f>IF($J573="","",INDEX('2_Review &amp; Audit'!$F:$F,$J573))</f>
        <v/>
      </c>
      <c r="B573" t="str">
        <f>IF($J573="","",INDEX('2_Review &amp; Audit'!$C:$C,$J573))</f>
        <v/>
      </c>
      <c r="C573" t="str">
        <f>IF($J573="","",INDEX('2_Review &amp; Audit'!$D:$D,$J573))</f>
        <v/>
      </c>
      <c r="D573" s="60" t="str">
        <f>IF($J573="","",INDEX('2_Review &amp; Audit'!$U:$U,$J573))</f>
        <v/>
      </c>
      <c r="E573" t="str">
        <f>IF($J573="","",INDEX('2_Review &amp; Audit'!$M:$M,$J573))</f>
        <v/>
      </c>
      <c r="F573" t="str">
        <f>IF($J573="","",INDEX('2_Review &amp; Audit'!$N:$N,$J573))</f>
        <v/>
      </c>
      <c r="G573" s="145" t="str">
        <f>IF(OR($J573="",$F573=""),"",ABS(INDEX('2_Review &amp; Audit'!$B:$B,$J573)/$F573))</f>
        <v/>
      </c>
      <c r="H573" s="145" t="str">
        <f t="shared" si="73"/>
        <v/>
      </c>
      <c r="I573" t="str">
        <f>IF($J573="","",INDEX('2_Review &amp; Audit'!$AD:$AD,$J573))</f>
        <v/>
      </c>
      <c r="J573" s="55"/>
      <c r="AB573" t="str">
        <f>IF($D573="","",MAX(0,N(#REF!)-N($X573)))</f>
        <v/>
      </c>
      <c r="AC573" t="str">
        <f>IF(OR($D573="",$AB573="",N($AB573)&lt;=0),"",IFERROR(MATCH(1,INDEX(('2_Review &amp; Audit'!$F$6:$F$505=$A573)*('2_Review &amp; Audit'!$I$6:$I$505&gt;=$E573-30)*('2_Review &amp; Audit'!$I$6:$I$505&lt;=$E573+30)*('2_Review &amp; Audit'!$R$6:$R$505&gt;0)*(ROW('2_Review &amp; Audit'!$R$6:$R$505)&gt;$T573),0),0)+5,""))</f>
        <v/>
      </c>
      <c r="AG573" t="str">
        <f>IF(OR($D573="",$AB573="",$AF573=""),"",MIN($AB573,$AF573))</f>
        <v/>
      </c>
      <c r="AK573" t="str">
        <f>IF($D573="","",MAX(0,N($AB573)-N($AG573)))</f>
        <v/>
      </c>
      <c r="AL573" t="str">
        <f>IF(OR($D573="",$AK573="",N($AK573)&lt;=0),"",IFERROR(MATCH(1,INDEX(('2_Review &amp; Audit'!$F$6:$F$505=$A573)*('2_Review &amp; Audit'!$I$6:$I$505&gt;=$E573-30)*('2_Review &amp; Audit'!$I$6:$I$505&lt;=$E573+30)*('2_Review &amp; Audit'!$R$6:$R$505&gt;0)*(ROW('2_Review &amp; Audit'!$R$6:$R$505)&gt;$AC573),0),0)+5,""))</f>
        <v/>
      </c>
      <c r="AP573" t="str">
        <f>IF(OR($D573="",$AK573="",$AO573=""),"",MIN($AK573,$AO573))</f>
        <v/>
      </c>
    </row>
    <row r="574" spans="1:42" ht="12.75" customHeight="1" x14ac:dyDescent="0.2">
      <c r="A574" t="str">
        <f>IF($J574="","",INDEX('2_Review &amp; Audit'!$F:$F,$J574))</f>
        <v/>
      </c>
      <c r="B574" t="str">
        <f>IF($J574="","",INDEX('2_Review &amp; Audit'!$C:$C,$J574))</f>
        <v/>
      </c>
      <c r="C574" t="str">
        <f>IF($J574="","",INDEX('2_Review &amp; Audit'!$D:$D,$J574))</f>
        <v/>
      </c>
      <c r="D574" s="60" t="str">
        <f>IF($J574="","",INDEX('2_Review &amp; Audit'!$U:$U,$J574))</f>
        <v/>
      </c>
      <c r="E574" t="str">
        <f>IF($J574="","",INDEX('2_Review &amp; Audit'!$M:$M,$J574))</f>
        <v/>
      </c>
      <c r="F574" t="str">
        <f>IF($J574="","",INDEX('2_Review &amp; Audit'!$N:$N,$J574))</f>
        <v/>
      </c>
      <c r="G574" s="145" t="str">
        <f>IF(OR($J574="",$F574=""),"",ABS(INDEX('2_Review &amp; Audit'!$B:$B,$J574)/$F574))</f>
        <v/>
      </c>
      <c r="H574" s="145" t="str">
        <f t="shared" si="73"/>
        <v/>
      </c>
      <c r="I574" t="str">
        <f>IF($J574="","",INDEX('2_Review &amp; Audit'!$AD:$AD,$J574))</f>
        <v/>
      </c>
      <c r="J574" s="55"/>
      <c r="AB574" t="str">
        <f>IF($D574="","",MAX(0,N(#REF!)-N($X574)))</f>
        <v/>
      </c>
      <c r="AC574" t="str">
        <f>IF(OR($D574="",$AB574="",N($AB574)&lt;=0),"",IFERROR(MATCH(1,INDEX(('2_Review &amp; Audit'!$F$6:$F$505=$A574)*('2_Review &amp; Audit'!$I$6:$I$505&gt;=$E574-30)*('2_Review &amp; Audit'!$I$6:$I$505&lt;=$E574+30)*('2_Review &amp; Audit'!$R$6:$R$505&gt;0)*(ROW('2_Review &amp; Audit'!$R$6:$R$505)&gt;$T574),0),0)+5,""))</f>
        <v/>
      </c>
      <c r="AG574" t="str">
        <f>IF(OR($D574="",$AB574="",$AF574=""),"",MIN($AB574,$AF574))</f>
        <v/>
      </c>
      <c r="AK574" t="str">
        <f>IF($D574="","",MAX(0,N($AB574)-N($AG574)))</f>
        <v/>
      </c>
      <c r="AL574" t="str">
        <f>IF(OR($D574="",$AK574="",N($AK574)&lt;=0),"",IFERROR(MATCH(1,INDEX(('2_Review &amp; Audit'!$F$6:$F$505=$A574)*('2_Review &amp; Audit'!$I$6:$I$505&gt;=$E574-30)*('2_Review &amp; Audit'!$I$6:$I$505&lt;=$E574+30)*('2_Review &amp; Audit'!$R$6:$R$505&gt;0)*(ROW('2_Review &amp; Audit'!$R$6:$R$505)&gt;$AC574),0),0)+5,""))</f>
        <v/>
      </c>
      <c r="AP574" t="str">
        <f>IF(OR($D574="",$AK574="",$AO574=""),"",MIN($AK574,$AO574))</f>
        <v/>
      </c>
    </row>
    <row r="575" spans="1:42" ht="12.75" customHeight="1" x14ac:dyDescent="0.2">
      <c r="A575" t="str">
        <f>IF($J575="","",INDEX('2_Review &amp; Audit'!$F:$F,$J575))</f>
        <v/>
      </c>
      <c r="B575" t="str">
        <f>IF($J575="","",INDEX('2_Review &amp; Audit'!$C:$C,$J575))</f>
        <v/>
      </c>
      <c r="C575" t="str">
        <f>IF($J575="","",INDEX('2_Review &amp; Audit'!$D:$D,$J575))</f>
        <v/>
      </c>
      <c r="D575" s="60" t="str">
        <f>IF($J575="","",INDEX('2_Review &amp; Audit'!$U:$U,$J575))</f>
        <v/>
      </c>
      <c r="E575" t="str">
        <f>IF($J575="","",INDEX('2_Review &amp; Audit'!$M:$M,$J575))</f>
        <v/>
      </c>
      <c r="F575" t="str">
        <f>IF($J575="","",INDEX('2_Review &amp; Audit'!$N:$N,$J575))</f>
        <v/>
      </c>
      <c r="G575" s="145" t="str">
        <f>IF(OR($J575="",$F575=""),"",ABS(INDEX('2_Review &amp; Audit'!$B:$B,$J575)/$F575))</f>
        <v/>
      </c>
      <c r="H575" s="145" t="str">
        <f t="shared" si="73"/>
        <v/>
      </c>
      <c r="I575" t="str">
        <f>IF($J575="","",INDEX('2_Review &amp; Audit'!$AD:$AD,$J575))</f>
        <v/>
      </c>
      <c r="J575" s="55"/>
      <c r="AB575" t="str">
        <f>IF($D575="","",MAX(0,N(#REF!)-N($X575)))</f>
        <v/>
      </c>
      <c r="AC575" t="str">
        <f>IF(OR($D575="",$AB575="",N($AB575)&lt;=0),"",IFERROR(MATCH(1,INDEX(('2_Review &amp; Audit'!$F$6:$F$505=$A575)*('2_Review &amp; Audit'!$I$6:$I$505&gt;=$E575-30)*('2_Review &amp; Audit'!$I$6:$I$505&lt;=$E575+30)*('2_Review &amp; Audit'!$R$6:$R$505&gt;0)*(ROW('2_Review &amp; Audit'!$R$6:$R$505)&gt;$T575),0),0)+5,""))</f>
        <v/>
      </c>
      <c r="AG575" t="str">
        <f>IF(OR($D575="",$AB575="",$AF575=""),"",MIN($AB575,$AF575))</f>
        <v/>
      </c>
      <c r="AK575" t="str">
        <f>IF($D575="","",MAX(0,N($AB575)-N($AG575)))</f>
        <v/>
      </c>
      <c r="AL575" t="str">
        <f>IF(OR($D575="",$AK575="",N($AK575)&lt;=0),"",IFERROR(MATCH(1,INDEX(('2_Review &amp; Audit'!$F$6:$F$505=$A575)*('2_Review &amp; Audit'!$I$6:$I$505&gt;=$E575-30)*('2_Review &amp; Audit'!$I$6:$I$505&lt;=$E575+30)*('2_Review &amp; Audit'!$R$6:$R$505&gt;0)*(ROW('2_Review &amp; Audit'!$R$6:$R$505)&gt;$AC575),0),0)+5,""))</f>
        <v/>
      </c>
      <c r="AP575" t="str">
        <f>IF(OR($D575="",$AK575="",$AO575=""),"",MIN($AK575,$AO575))</f>
        <v/>
      </c>
    </row>
    <row r="576" spans="1:42" ht="12.75" customHeight="1" x14ac:dyDescent="0.2">
      <c r="A576" t="str">
        <f>IF($J576="","",INDEX('2_Review &amp; Audit'!$F:$F,$J576))</f>
        <v/>
      </c>
      <c r="B576" t="str">
        <f>IF($J576="","",INDEX('2_Review &amp; Audit'!$C:$C,$J576))</f>
        <v/>
      </c>
      <c r="C576" t="str">
        <f>IF($J576="","",INDEX('2_Review &amp; Audit'!$D:$D,$J576))</f>
        <v/>
      </c>
      <c r="D576" s="60" t="str">
        <f>IF($J576="","",INDEX('2_Review &amp; Audit'!$U:$U,$J576))</f>
        <v/>
      </c>
      <c r="E576" t="str">
        <f>IF($J576="","",INDEX('2_Review &amp; Audit'!$M:$M,$J576))</f>
        <v/>
      </c>
      <c r="F576" t="str">
        <f>IF($J576="","",INDEX('2_Review &amp; Audit'!$N:$N,$J576))</f>
        <v/>
      </c>
      <c r="G576" s="145" t="str">
        <f>IF(OR($J576="",$F576=""),"",ABS(INDEX('2_Review &amp; Audit'!$B:$B,$J576)/$F576))</f>
        <v/>
      </c>
      <c r="H576" s="145" t="str">
        <f t="shared" si="73"/>
        <v/>
      </c>
      <c r="I576" t="str">
        <f>IF($J576="","",INDEX('2_Review &amp; Audit'!$AD:$AD,$J576))</f>
        <v/>
      </c>
      <c r="J576" s="55"/>
      <c r="AB576" t="str">
        <f>IF($D576="","",MAX(0,N(#REF!)-N($X576)))</f>
        <v/>
      </c>
      <c r="AC576" t="str">
        <f>IF(OR($D576="",$AB576="",N($AB576)&lt;=0),"",IFERROR(MATCH(1,INDEX(('2_Review &amp; Audit'!$F$6:$F$505=$A576)*('2_Review &amp; Audit'!$I$6:$I$505&gt;=$E576-30)*('2_Review &amp; Audit'!$I$6:$I$505&lt;=$E576+30)*('2_Review &amp; Audit'!$R$6:$R$505&gt;0)*(ROW('2_Review &amp; Audit'!$R$6:$R$505)&gt;$T576),0),0)+5,""))</f>
        <v/>
      </c>
      <c r="AG576" t="str">
        <f>IF(OR($D576="",$AB576="",$AF576=""),"",MIN($AB576,$AF576))</f>
        <v/>
      </c>
      <c r="AK576" t="str">
        <f>IF($D576="","",MAX(0,N($AB576)-N($AG576)))</f>
        <v/>
      </c>
      <c r="AL576" t="str">
        <f>IF(OR($D576="",$AK576="",N($AK576)&lt;=0),"",IFERROR(MATCH(1,INDEX(('2_Review &amp; Audit'!$F$6:$F$505=$A576)*('2_Review &amp; Audit'!$I$6:$I$505&gt;=$E576-30)*('2_Review &amp; Audit'!$I$6:$I$505&lt;=$E576+30)*('2_Review &amp; Audit'!$R$6:$R$505&gt;0)*(ROW('2_Review &amp; Audit'!$R$6:$R$505)&gt;$AC576),0),0)+5,""))</f>
        <v/>
      </c>
      <c r="AP576" t="str">
        <f>IF(OR($D576="",$AK576="",$AO576=""),"",MIN($AK576,$AO576))</f>
        <v/>
      </c>
    </row>
    <row r="577" spans="1:42" ht="12.75" customHeight="1" x14ac:dyDescent="0.2">
      <c r="A577" t="str">
        <f>IF($J577="","",INDEX('2_Review &amp; Audit'!$F:$F,$J577))</f>
        <v/>
      </c>
      <c r="B577" t="str">
        <f>IF($J577="","",INDEX('2_Review &amp; Audit'!$C:$C,$J577))</f>
        <v/>
      </c>
      <c r="C577" t="str">
        <f>IF($J577="","",INDEX('2_Review &amp; Audit'!$D:$D,$J577))</f>
        <v/>
      </c>
      <c r="D577" s="60" t="str">
        <f>IF($J577="","",INDEX('2_Review &amp; Audit'!$U:$U,$J577))</f>
        <v/>
      </c>
      <c r="E577" t="str">
        <f>IF($J577="","",INDEX('2_Review &amp; Audit'!$M:$M,$J577))</f>
        <v/>
      </c>
      <c r="F577" t="str">
        <f>IF($J577="","",INDEX('2_Review &amp; Audit'!$N:$N,$J577))</f>
        <v/>
      </c>
      <c r="G577" s="145" t="str">
        <f>IF(OR($J577="",$F577=""),"",ABS(INDEX('2_Review &amp; Audit'!$B:$B,$J577)/$F577))</f>
        <v/>
      </c>
      <c r="H577" s="145" t="str">
        <f t="shared" si="73"/>
        <v/>
      </c>
      <c r="I577" t="str">
        <f>IF($J577="","",INDEX('2_Review &amp; Audit'!$AD:$AD,$J577))</f>
        <v/>
      </c>
      <c r="J577" s="55"/>
      <c r="AB577" t="str">
        <f>IF($D577="","",MAX(0,N(#REF!)-N($X577)))</f>
        <v/>
      </c>
      <c r="AC577" t="str">
        <f>IF(OR($D577="",$AB577="",N($AB577)&lt;=0),"",IFERROR(MATCH(1,INDEX(('2_Review &amp; Audit'!$F$6:$F$505=$A577)*('2_Review &amp; Audit'!$I$6:$I$505&gt;=$E577-30)*('2_Review &amp; Audit'!$I$6:$I$505&lt;=$E577+30)*('2_Review &amp; Audit'!$R$6:$R$505&gt;0)*(ROW('2_Review &amp; Audit'!$R$6:$R$505)&gt;$T577),0),0)+5,""))</f>
        <v/>
      </c>
      <c r="AG577" t="str">
        <f>IF(OR($D577="",$AB577="",$AF577=""),"",MIN($AB577,$AF577))</f>
        <v/>
      </c>
      <c r="AK577" t="str">
        <f>IF($D577="","",MAX(0,N($AB577)-N($AG577)))</f>
        <v/>
      </c>
      <c r="AL577" t="str">
        <f>IF(OR($D577="",$AK577="",N($AK577)&lt;=0),"",IFERROR(MATCH(1,INDEX(('2_Review &amp; Audit'!$F$6:$F$505=$A577)*('2_Review &amp; Audit'!$I$6:$I$505&gt;=$E577-30)*('2_Review &amp; Audit'!$I$6:$I$505&lt;=$E577+30)*('2_Review &amp; Audit'!$R$6:$R$505&gt;0)*(ROW('2_Review &amp; Audit'!$R$6:$R$505)&gt;$AC577),0),0)+5,""))</f>
        <v/>
      </c>
      <c r="AP577" t="str">
        <f>IF(OR($D577="",$AK577="",$AO577=""),"",MIN($AK577,$AO577))</f>
        <v/>
      </c>
    </row>
    <row r="578" spans="1:42" ht="12.75" customHeight="1" x14ac:dyDescent="0.2">
      <c r="A578" t="str">
        <f>IF($J578="","",INDEX('2_Review &amp; Audit'!$F:$F,$J578))</f>
        <v/>
      </c>
      <c r="B578" t="str">
        <f>IF($J578="","",INDEX('2_Review &amp; Audit'!$C:$C,$J578))</f>
        <v/>
      </c>
      <c r="C578" t="str">
        <f>IF($J578="","",INDEX('2_Review &amp; Audit'!$D:$D,$J578))</f>
        <v/>
      </c>
      <c r="D578" s="60" t="str">
        <f>IF($J578="","",INDEX('2_Review &amp; Audit'!$U:$U,$J578))</f>
        <v/>
      </c>
      <c r="E578" t="str">
        <f>IF($J578="","",INDEX('2_Review &amp; Audit'!$M:$M,$J578))</f>
        <v/>
      </c>
      <c r="F578" t="str">
        <f>IF($J578="","",INDEX('2_Review &amp; Audit'!$N:$N,$J578))</f>
        <v/>
      </c>
      <c r="G578" s="145" t="str">
        <f>IF(OR($J578="",$F578=""),"",ABS(INDEX('2_Review &amp; Audit'!$B:$B,$J578)/$F578))</f>
        <v/>
      </c>
      <c r="H578" s="145" t="str">
        <f t="shared" si="73"/>
        <v/>
      </c>
      <c r="I578" t="str">
        <f>IF($J578="","",INDEX('2_Review &amp; Audit'!$AD:$AD,$J578))</f>
        <v/>
      </c>
      <c r="J578" s="55"/>
      <c r="AB578" t="str">
        <f>IF($D578="","",MAX(0,N(#REF!)-N($X578)))</f>
        <v/>
      </c>
      <c r="AC578" t="str">
        <f>IF(OR($D578="",$AB578="",N($AB578)&lt;=0),"",IFERROR(MATCH(1,INDEX(('2_Review &amp; Audit'!$F$6:$F$505=$A578)*('2_Review &amp; Audit'!$I$6:$I$505&gt;=$E578-30)*('2_Review &amp; Audit'!$I$6:$I$505&lt;=$E578+30)*('2_Review &amp; Audit'!$R$6:$R$505&gt;0)*(ROW('2_Review &amp; Audit'!$R$6:$R$505)&gt;$T578),0),0)+5,""))</f>
        <v/>
      </c>
      <c r="AG578" t="str">
        <f>IF(OR($D578="",$AB578="",$AF578=""),"",MIN($AB578,$AF578))</f>
        <v/>
      </c>
      <c r="AK578" t="str">
        <f>IF($D578="","",MAX(0,N($AB578)-N($AG578)))</f>
        <v/>
      </c>
      <c r="AL578" t="str">
        <f>IF(OR($D578="",$AK578="",N($AK578)&lt;=0),"",IFERROR(MATCH(1,INDEX(('2_Review &amp; Audit'!$F$6:$F$505=$A578)*('2_Review &amp; Audit'!$I$6:$I$505&gt;=$E578-30)*('2_Review &amp; Audit'!$I$6:$I$505&lt;=$E578+30)*('2_Review &amp; Audit'!$R$6:$R$505&gt;0)*(ROW('2_Review &amp; Audit'!$R$6:$R$505)&gt;$AC578),0),0)+5,""))</f>
        <v/>
      </c>
      <c r="AP578" t="str">
        <f>IF(OR($D578="",$AK578="",$AO578=""),"",MIN($AK578,$AO578))</f>
        <v/>
      </c>
    </row>
    <row r="579" spans="1:42" ht="12.75" customHeight="1" x14ac:dyDescent="0.2">
      <c r="A579" t="str">
        <f>IF($J579="","",INDEX('2_Review &amp; Audit'!$F:$F,$J579))</f>
        <v/>
      </c>
      <c r="B579" t="str">
        <f>IF($J579="","",INDEX('2_Review &amp; Audit'!$C:$C,$J579))</f>
        <v/>
      </c>
      <c r="C579" t="str">
        <f>IF($J579="","",INDEX('2_Review &amp; Audit'!$D:$D,$J579))</f>
        <v/>
      </c>
      <c r="D579" s="60" t="str">
        <f>IF($J579="","",INDEX('2_Review &amp; Audit'!$U:$U,$J579))</f>
        <v/>
      </c>
      <c r="E579" t="str">
        <f>IF($J579="","",INDEX('2_Review &amp; Audit'!$M:$M,$J579))</f>
        <v/>
      </c>
      <c r="F579" t="str">
        <f>IF($J579="","",INDEX('2_Review &amp; Audit'!$N:$N,$J579))</f>
        <v/>
      </c>
      <c r="G579" s="145" t="str">
        <f>IF(OR($J579="",$F579=""),"",ABS(INDEX('2_Review &amp; Audit'!$B:$B,$J579)/$F579))</f>
        <v/>
      </c>
      <c r="H579" s="145" t="str">
        <f t="shared" si="73"/>
        <v/>
      </c>
      <c r="I579" t="str">
        <f>IF($J579="","",INDEX('2_Review &amp; Audit'!$AD:$AD,$J579))</f>
        <v/>
      </c>
      <c r="J579" s="55"/>
      <c r="AB579" t="str">
        <f>IF($D579="","",MAX(0,N(#REF!)-N($X579)))</f>
        <v/>
      </c>
      <c r="AC579" t="str">
        <f>IF(OR($D579="",$AB579="",N($AB579)&lt;=0),"",IFERROR(MATCH(1,INDEX(('2_Review &amp; Audit'!$F$6:$F$505=$A579)*('2_Review &amp; Audit'!$I$6:$I$505&gt;=$E579-30)*('2_Review &amp; Audit'!$I$6:$I$505&lt;=$E579+30)*('2_Review &amp; Audit'!$R$6:$R$505&gt;0)*(ROW('2_Review &amp; Audit'!$R$6:$R$505)&gt;$T579),0),0)+5,""))</f>
        <v/>
      </c>
      <c r="AG579" t="str">
        <f>IF(OR($D579="",$AB579="",$AF579=""),"",MIN($AB579,$AF579))</f>
        <v/>
      </c>
      <c r="AK579" t="str">
        <f>IF($D579="","",MAX(0,N($AB579)-N($AG579)))</f>
        <v/>
      </c>
      <c r="AL579" t="str">
        <f>IF(OR($D579="",$AK579="",N($AK579)&lt;=0),"",IFERROR(MATCH(1,INDEX(('2_Review &amp; Audit'!$F$6:$F$505=$A579)*('2_Review &amp; Audit'!$I$6:$I$505&gt;=$E579-30)*('2_Review &amp; Audit'!$I$6:$I$505&lt;=$E579+30)*('2_Review &amp; Audit'!$R$6:$R$505&gt;0)*(ROW('2_Review &amp; Audit'!$R$6:$R$505)&gt;$AC579),0),0)+5,""))</f>
        <v/>
      </c>
      <c r="AP579" t="str">
        <f>IF(OR($D579="",$AK579="",$AO579=""),"",MIN($AK579,$AO579))</f>
        <v/>
      </c>
    </row>
    <row r="580" spans="1:42" ht="12.75" customHeight="1" x14ac:dyDescent="0.2">
      <c r="A580" t="str">
        <f>IF($J580="","",INDEX('2_Review &amp; Audit'!$F:$F,$J580))</f>
        <v/>
      </c>
      <c r="B580" t="str">
        <f>IF($J580="","",INDEX('2_Review &amp; Audit'!$C:$C,$J580))</f>
        <v/>
      </c>
      <c r="C580" t="str">
        <f>IF($J580="","",INDEX('2_Review &amp; Audit'!$D:$D,$J580))</f>
        <v/>
      </c>
      <c r="D580" s="60" t="str">
        <f>IF($J580="","",INDEX('2_Review &amp; Audit'!$U:$U,$J580))</f>
        <v/>
      </c>
      <c r="E580" t="str">
        <f>IF($J580="","",INDEX('2_Review &amp; Audit'!$M:$M,$J580))</f>
        <v/>
      </c>
      <c r="F580" t="str">
        <f>IF($J580="","",INDEX('2_Review &amp; Audit'!$N:$N,$J580))</f>
        <v/>
      </c>
      <c r="G580" s="145" t="str">
        <f>IF(OR($J580="",$F580=""),"",ABS(INDEX('2_Review &amp; Audit'!$B:$B,$J580)/$F580))</f>
        <v/>
      </c>
      <c r="H580" s="145" t="str">
        <f t="shared" si="73"/>
        <v/>
      </c>
      <c r="I580" t="str">
        <f>IF($J580="","",INDEX('2_Review &amp; Audit'!$AD:$AD,$J580))</f>
        <v/>
      </c>
      <c r="J580" s="55"/>
      <c r="AB580" t="str">
        <f>IF($D580="","",MAX(0,N(#REF!)-N($X580)))</f>
        <v/>
      </c>
      <c r="AC580" t="str">
        <f>IF(OR($D580="",$AB580="",N($AB580)&lt;=0),"",IFERROR(MATCH(1,INDEX(('2_Review &amp; Audit'!$F$6:$F$505=$A580)*('2_Review &amp; Audit'!$I$6:$I$505&gt;=$E580-30)*('2_Review &amp; Audit'!$I$6:$I$505&lt;=$E580+30)*('2_Review &amp; Audit'!$R$6:$R$505&gt;0)*(ROW('2_Review &amp; Audit'!$R$6:$R$505)&gt;$T580),0),0)+5,""))</f>
        <v/>
      </c>
      <c r="AG580" t="str">
        <f>IF(OR($D580="",$AB580="",$AF580=""),"",MIN($AB580,$AF580))</f>
        <v/>
      </c>
      <c r="AK580" t="str">
        <f>IF($D580="","",MAX(0,N($AB580)-N($AG580)))</f>
        <v/>
      </c>
      <c r="AL580" t="str">
        <f>IF(OR($D580="",$AK580="",N($AK580)&lt;=0),"",IFERROR(MATCH(1,INDEX(('2_Review &amp; Audit'!$F$6:$F$505=$A580)*('2_Review &amp; Audit'!$I$6:$I$505&gt;=$E580-30)*('2_Review &amp; Audit'!$I$6:$I$505&lt;=$E580+30)*('2_Review &amp; Audit'!$R$6:$R$505&gt;0)*(ROW('2_Review &amp; Audit'!$R$6:$R$505)&gt;$AC580),0),0)+5,""))</f>
        <v/>
      </c>
      <c r="AP580" t="str">
        <f>IF(OR($D580="",$AK580="",$AO580=""),"",MIN($AK580,$AO580))</f>
        <v/>
      </c>
    </row>
    <row r="581" spans="1:42" ht="12.75" customHeight="1" x14ac:dyDescent="0.2">
      <c r="A581" t="str">
        <f>IF($J581="","",INDEX('2_Review &amp; Audit'!$F:$F,$J581))</f>
        <v/>
      </c>
      <c r="B581" t="str">
        <f>IF($J581="","",INDEX('2_Review &amp; Audit'!$C:$C,$J581))</f>
        <v/>
      </c>
      <c r="C581" t="str">
        <f>IF($J581="","",INDEX('2_Review &amp; Audit'!$D:$D,$J581))</f>
        <v/>
      </c>
      <c r="D581" s="60" t="str">
        <f>IF($J581="","",INDEX('2_Review &amp; Audit'!$U:$U,$J581))</f>
        <v/>
      </c>
      <c r="E581" t="str">
        <f>IF($J581="","",INDEX('2_Review &amp; Audit'!$M:$M,$J581))</f>
        <v/>
      </c>
      <c r="F581" t="str">
        <f>IF($J581="","",INDEX('2_Review &amp; Audit'!$N:$N,$J581))</f>
        <v/>
      </c>
      <c r="G581" s="145" t="str">
        <f>IF(OR($J581="",$F581=""),"",ABS(INDEX('2_Review &amp; Audit'!$B:$B,$J581)/$F581))</f>
        <v/>
      </c>
      <c r="H581" s="145" t="str">
        <f t="shared" si="73"/>
        <v/>
      </c>
      <c r="I581" t="str">
        <f>IF($J581="","",INDEX('2_Review &amp; Audit'!$AD:$AD,$J581))</f>
        <v/>
      </c>
      <c r="J581" s="55"/>
      <c r="AB581" t="str">
        <f>IF($D581="","",MAX(0,N(#REF!)-N($X581)))</f>
        <v/>
      </c>
      <c r="AC581" t="str">
        <f>IF(OR($D581="",$AB581="",N($AB581)&lt;=0),"",IFERROR(MATCH(1,INDEX(('2_Review &amp; Audit'!$F$6:$F$505=$A581)*('2_Review &amp; Audit'!$I$6:$I$505&gt;=$E581-30)*('2_Review &amp; Audit'!$I$6:$I$505&lt;=$E581+30)*('2_Review &amp; Audit'!$R$6:$R$505&gt;0)*(ROW('2_Review &amp; Audit'!$R$6:$R$505)&gt;$T581),0),0)+5,""))</f>
        <v/>
      </c>
      <c r="AG581" t="str">
        <f>IF(OR($D581="",$AB581="",$AF581=""),"",MIN($AB581,$AF581))</f>
        <v/>
      </c>
      <c r="AK581" t="str">
        <f>IF($D581="","",MAX(0,N($AB581)-N($AG581)))</f>
        <v/>
      </c>
      <c r="AL581" t="str">
        <f>IF(OR($D581="",$AK581="",N($AK581)&lt;=0),"",IFERROR(MATCH(1,INDEX(('2_Review &amp; Audit'!$F$6:$F$505=$A581)*('2_Review &amp; Audit'!$I$6:$I$505&gt;=$E581-30)*('2_Review &amp; Audit'!$I$6:$I$505&lt;=$E581+30)*('2_Review &amp; Audit'!$R$6:$R$505&gt;0)*(ROW('2_Review &amp; Audit'!$R$6:$R$505)&gt;$AC581),0),0)+5,""))</f>
        <v/>
      </c>
      <c r="AP581" t="str">
        <f>IF(OR($D581="",$AK581="",$AO581=""),"",MIN($AK581,$AO581))</f>
        <v/>
      </c>
    </row>
    <row r="582" spans="1:42" ht="12.75" customHeight="1" x14ac:dyDescent="0.2">
      <c r="A582" t="str">
        <f>IF($J582="","",INDEX('2_Review &amp; Audit'!$F:$F,$J582))</f>
        <v/>
      </c>
      <c r="B582" t="str">
        <f>IF($J582="","",INDEX('2_Review &amp; Audit'!$C:$C,$J582))</f>
        <v/>
      </c>
      <c r="C582" t="str">
        <f>IF($J582="","",INDEX('2_Review &amp; Audit'!$D:$D,$J582))</f>
        <v/>
      </c>
      <c r="D582" s="60" t="str">
        <f>IF($J582="","",INDEX('2_Review &amp; Audit'!$U:$U,$J582))</f>
        <v/>
      </c>
      <c r="E582" t="str">
        <f>IF($J582="","",INDEX('2_Review &amp; Audit'!$M:$M,$J582))</f>
        <v/>
      </c>
      <c r="F582" t="str">
        <f>IF($J582="","",INDEX('2_Review &amp; Audit'!$N:$N,$J582))</f>
        <v/>
      </c>
      <c r="G582" s="145" t="str">
        <f>IF(OR($J582="",$F582=""),"",ABS(INDEX('2_Review &amp; Audit'!$B:$B,$J582)/$F582))</f>
        <v/>
      </c>
      <c r="H582" s="145" t="str">
        <f t="shared" si="73"/>
        <v/>
      </c>
      <c r="I582" t="str">
        <f>IF($J582="","",INDEX('2_Review &amp; Audit'!$AD:$AD,$J582))</f>
        <v/>
      </c>
      <c r="J582" s="55"/>
      <c r="AB582" t="str">
        <f>IF($D582="","",MAX(0,N(#REF!)-N($X582)))</f>
        <v/>
      </c>
      <c r="AC582" t="str">
        <f>IF(OR($D582="",$AB582="",N($AB582)&lt;=0),"",IFERROR(MATCH(1,INDEX(('2_Review &amp; Audit'!$F$6:$F$505=$A582)*('2_Review &amp; Audit'!$I$6:$I$505&gt;=$E582-30)*('2_Review &amp; Audit'!$I$6:$I$505&lt;=$E582+30)*('2_Review &amp; Audit'!$R$6:$R$505&gt;0)*(ROW('2_Review &amp; Audit'!$R$6:$R$505)&gt;$T582),0),0)+5,""))</f>
        <v/>
      </c>
      <c r="AG582" t="str">
        <f>IF(OR($D582="",$AB582="",$AF582=""),"",MIN($AB582,$AF582))</f>
        <v/>
      </c>
      <c r="AK582" t="str">
        <f>IF($D582="","",MAX(0,N($AB582)-N($AG582)))</f>
        <v/>
      </c>
      <c r="AL582" t="str">
        <f>IF(OR($D582="",$AK582="",N($AK582)&lt;=0),"",IFERROR(MATCH(1,INDEX(('2_Review &amp; Audit'!$F$6:$F$505=$A582)*('2_Review &amp; Audit'!$I$6:$I$505&gt;=$E582-30)*('2_Review &amp; Audit'!$I$6:$I$505&lt;=$E582+30)*('2_Review &amp; Audit'!$R$6:$R$505&gt;0)*(ROW('2_Review &amp; Audit'!$R$6:$R$505)&gt;$AC582),0),0)+5,""))</f>
        <v/>
      </c>
      <c r="AP582" t="str">
        <f>IF(OR($D582="",$AK582="",$AO582=""),"",MIN($AK582,$AO582))</f>
        <v/>
      </c>
    </row>
    <row r="583" spans="1:42" ht="12.75" customHeight="1" x14ac:dyDescent="0.2">
      <c r="A583" t="str">
        <f>IF($J583="","",INDEX('2_Review &amp; Audit'!$F:$F,$J583))</f>
        <v/>
      </c>
      <c r="B583" t="str">
        <f>IF($J583="","",INDEX('2_Review &amp; Audit'!$C:$C,$J583))</f>
        <v/>
      </c>
      <c r="C583" t="str">
        <f>IF($J583="","",INDEX('2_Review &amp; Audit'!$D:$D,$J583))</f>
        <v/>
      </c>
      <c r="D583" s="60" t="str">
        <f>IF($J583="","",INDEX('2_Review &amp; Audit'!$U:$U,$J583))</f>
        <v/>
      </c>
      <c r="E583" t="str">
        <f>IF($J583="","",INDEX('2_Review &amp; Audit'!$M:$M,$J583))</f>
        <v/>
      </c>
      <c r="F583" t="str">
        <f>IF($J583="","",INDEX('2_Review &amp; Audit'!$N:$N,$J583))</f>
        <v/>
      </c>
      <c r="G583" s="145" t="str">
        <f>IF(OR($J583="",$F583=""),"",ABS(INDEX('2_Review &amp; Audit'!$B:$B,$J583)/$F583))</f>
        <v/>
      </c>
      <c r="H583" s="145" t="str">
        <f t="shared" si="73"/>
        <v/>
      </c>
      <c r="I583" t="str">
        <f>IF($J583="","",INDEX('2_Review &amp; Audit'!$AD:$AD,$J583))</f>
        <v/>
      </c>
      <c r="J583" s="55"/>
      <c r="AB583" t="str">
        <f>IF($D583="","",MAX(0,N(#REF!)-N($X583)))</f>
        <v/>
      </c>
      <c r="AC583" t="str">
        <f>IF(OR($D583="",$AB583="",N($AB583)&lt;=0),"",IFERROR(MATCH(1,INDEX(('2_Review &amp; Audit'!$F$6:$F$505=$A583)*('2_Review &amp; Audit'!$I$6:$I$505&gt;=$E583-30)*('2_Review &amp; Audit'!$I$6:$I$505&lt;=$E583+30)*('2_Review &amp; Audit'!$R$6:$R$505&gt;0)*(ROW('2_Review &amp; Audit'!$R$6:$R$505)&gt;$T583),0),0)+5,""))</f>
        <v/>
      </c>
      <c r="AG583" t="str">
        <f>IF(OR($D583="",$AB583="",$AF583=""),"",MIN($AB583,$AF583))</f>
        <v/>
      </c>
      <c r="AK583" t="str">
        <f>IF($D583="","",MAX(0,N($AB583)-N($AG583)))</f>
        <v/>
      </c>
      <c r="AL583" t="str">
        <f>IF(OR($D583="",$AK583="",N($AK583)&lt;=0),"",IFERROR(MATCH(1,INDEX(('2_Review &amp; Audit'!$F$6:$F$505=$A583)*('2_Review &amp; Audit'!$I$6:$I$505&gt;=$E583-30)*('2_Review &amp; Audit'!$I$6:$I$505&lt;=$E583+30)*('2_Review &amp; Audit'!$R$6:$R$505&gt;0)*(ROW('2_Review &amp; Audit'!$R$6:$R$505)&gt;$AC583),0),0)+5,""))</f>
        <v/>
      </c>
      <c r="AP583" t="str">
        <f>IF(OR($D583="",$AK583="",$AO583=""),"",MIN($AK583,$AO583))</f>
        <v/>
      </c>
    </row>
    <row r="584" spans="1:42" ht="12.75" customHeight="1" x14ac:dyDescent="0.2">
      <c r="A584" t="str">
        <f>IF($J584="","",INDEX('2_Review &amp; Audit'!$F:$F,$J584))</f>
        <v/>
      </c>
      <c r="B584" t="str">
        <f>IF($J584="","",INDEX('2_Review &amp; Audit'!$C:$C,$J584))</f>
        <v/>
      </c>
      <c r="C584" t="str">
        <f>IF($J584="","",INDEX('2_Review &amp; Audit'!$D:$D,$J584))</f>
        <v/>
      </c>
      <c r="D584" s="60" t="str">
        <f>IF($J584="","",INDEX('2_Review &amp; Audit'!$U:$U,$J584))</f>
        <v/>
      </c>
      <c r="E584" t="str">
        <f>IF($J584="","",INDEX('2_Review &amp; Audit'!$M:$M,$J584))</f>
        <v/>
      </c>
      <c r="F584" t="str">
        <f>IF($J584="","",INDEX('2_Review &amp; Audit'!$N:$N,$J584))</f>
        <v/>
      </c>
      <c r="G584" s="145" t="str">
        <f>IF(OR($J584="",$F584=""),"",ABS(INDEX('2_Review &amp; Audit'!$B:$B,$J584)/$F584))</f>
        <v/>
      </c>
      <c r="H584" s="145" t="str">
        <f t="shared" si="73"/>
        <v/>
      </c>
      <c r="I584" t="str">
        <f>IF($J584="","",INDEX('2_Review &amp; Audit'!$AD:$AD,$J584))</f>
        <v/>
      </c>
      <c r="J584" s="55"/>
      <c r="AB584" t="str">
        <f>IF($D584="","",MAX(0,N(#REF!)-N($X584)))</f>
        <v/>
      </c>
      <c r="AC584" t="str">
        <f>IF(OR($D584="",$AB584="",N($AB584)&lt;=0),"",IFERROR(MATCH(1,INDEX(('2_Review &amp; Audit'!$F$6:$F$505=$A584)*('2_Review &amp; Audit'!$I$6:$I$505&gt;=$E584-30)*('2_Review &amp; Audit'!$I$6:$I$505&lt;=$E584+30)*('2_Review &amp; Audit'!$R$6:$R$505&gt;0)*(ROW('2_Review &amp; Audit'!$R$6:$R$505)&gt;$T584),0),0)+5,""))</f>
        <v/>
      </c>
      <c r="AG584" t="str">
        <f>IF(OR($D584="",$AB584="",$AF584=""),"",MIN($AB584,$AF584))</f>
        <v/>
      </c>
      <c r="AK584" t="str">
        <f>IF($D584="","",MAX(0,N($AB584)-N($AG584)))</f>
        <v/>
      </c>
      <c r="AL584" t="str">
        <f>IF(OR($D584="",$AK584="",N($AK584)&lt;=0),"",IFERROR(MATCH(1,INDEX(('2_Review &amp; Audit'!$F$6:$F$505=$A584)*('2_Review &amp; Audit'!$I$6:$I$505&gt;=$E584-30)*('2_Review &amp; Audit'!$I$6:$I$505&lt;=$E584+30)*('2_Review &amp; Audit'!$R$6:$R$505&gt;0)*(ROW('2_Review &amp; Audit'!$R$6:$R$505)&gt;$AC584),0),0)+5,""))</f>
        <v/>
      </c>
      <c r="AP584" t="str">
        <f>IF(OR($D584="",$AK584="",$AO584=""),"",MIN($AK584,$AO584))</f>
        <v/>
      </c>
    </row>
    <row r="585" spans="1:42" ht="12.75" customHeight="1" x14ac:dyDescent="0.2">
      <c r="A585" t="str">
        <f>IF($J585="","",INDEX('2_Review &amp; Audit'!$F:$F,$J585))</f>
        <v/>
      </c>
      <c r="B585" t="str">
        <f>IF($J585="","",INDEX('2_Review &amp; Audit'!$C:$C,$J585))</f>
        <v/>
      </c>
      <c r="C585" t="str">
        <f>IF($J585="","",INDEX('2_Review &amp; Audit'!$D:$D,$J585))</f>
        <v/>
      </c>
      <c r="D585" s="60" t="str">
        <f>IF($J585="","",INDEX('2_Review &amp; Audit'!$U:$U,$J585))</f>
        <v/>
      </c>
      <c r="E585" t="str">
        <f>IF($J585="","",INDEX('2_Review &amp; Audit'!$M:$M,$J585))</f>
        <v/>
      </c>
      <c r="F585" t="str">
        <f>IF($J585="","",INDEX('2_Review &amp; Audit'!$N:$N,$J585))</f>
        <v/>
      </c>
      <c r="G585" s="145" t="str">
        <f>IF(OR($J585="",$F585=""),"",ABS(INDEX('2_Review &amp; Audit'!$B:$B,$J585)/$F585))</f>
        <v/>
      </c>
      <c r="H585" s="145" t="str">
        <f t="shared" si="73"/>
        <v/>
      </c>
      <c r="I585" t="str">
        <f>IF($J585="","",INDEX('2_Review &amp; Audit'!$AD:$AD,$J585))</f>
        <v/>
      </c>
      <c r="J585" s="55"/>
      <c r="AB585" t="str">
        <f>IF($D585="","",MAX(0,N(#REF!)-N($X585)))</f>
        <v/>
      </c>
      <c r="AC585" t="str">
        <f>IF(OR($D585="",$AB585="",N($AB585)&lt;=0),"",IFERROR(MATCH(1,INDEX(('2_Review &amp; Audit'!$F$6:$F$505=$A585)*('2_Review &amp; Audit'!$I$6:$I$505&gt;=$E585-30)*('2_Review &amp; Audit'!$I$6:$I$505&lt;=$E585+30)*('2_Review &amp; Audit'!$R$6:$R$505&gt;0)*(ROW('2_Review &amp; Audit'!$R$6:$R$505)&gt;$T585),0),0)+5,""))</f>
        <v/>
      </c>
      <c r="AG585" t="str">
        <f>IF(OR($D585="",$AB585="",$AF585=""),"",MIN($AB585,$AF585))</f>
        <v/>
      </c>
      <c r="AK585" t="str">
        <f>IF($D585="","",MAX(0,N($AB585)-N($AG585)))</f>
        <v/>
      </c>
      <c r="AL585" t="str">
        <f>IF(OR($D585="",$AK585="",N($AK585)&lt;=0),"",IFERROR(MATCH(1,INDEX(('2_Review &amp; Audit'!$F$6:$F$505=$A585)*('2_Review &amp; Audit'!$I$6:$I$505&gt;=$E585-30)*('2_Review &amp; Audit'!$I$6:$I$505&lt;=$E585+30)*('2_Review &amp; Audit'!$R$6:$R$505&gt;0)*(ROW('2_Review &amp; Audit'!$R$6:$R$505)&gt;$AC585),0),0)+5,""))</f>
        <v/>
      </c>
      <c r="AP585" t="str">
        <f>IF(OR($D585="",$AK585="",$AO585=""),"",MIN($AK585,$AO585))</f>
        <v/>
      </c>
    </row>
    <row r="586" spans="1:42" ht="12.75" customHeight="1" x14ac:dyDescent="0.2">
      <c r="A586" t="str">
        <f>IF($J586="","",INDEX('2_Review &amp; Audit'!$F:$F,$J586))</f>
        <v/>
      </c>
      <c r="B586" t="str">
        <f>IF($J586="","",INDEX('2_Review &amp; Audit'!$C:$C,$J586))</f>
        <v/>
      </c>
      <c r="C586" t="str">
        <f>IF($J586="","",INDEX('2_Review &amp; Audit'!$D:$D,$J586))</f>
        <v/>
      </c>
      <c r="D586" s="60" t="str">
        <f>IF($J586="","",INDEX('2_Review &amp; Audit'!$U:$U,$J586))</f>
        <v/>
      </c>
      <c r="E586" t="str">
        <f>IF($J586="","",INDEX('2_Review &amp; Audit'!$M:$M,$J586))</f>
        <v/>
      </c>
      <c r="F586" t="str">
        <f>IF($J586="","",INDEX('2_Review &amp; Audit'!$N:$N,$J586))</f>
        <v/>
      </c>
      <c r="G586" s="145" t="str">
        <f>IF(OR($J586="",$F586=""),"",ABS(INDEX('2_Review &amp; Audit'!$B:$B,$J586)/$F586))</f>
        <v/>
      </c>
      <c r="H586" s="145" t="str">
        <f t="shared" si="73"/>
        <v/>
      </c>
      <c r="I586" t="str">
        <f>IF($J586="","",INDEX('2_Review &amp; Audit'!$AD:$AD,$J586))</f>
        <v/>
      </c>
      <c r="J586" s="55"/>
      <c r="AB586" t="str">
        <f>IF($D586="","",MAX(0,N(#REF!)-N($X586)))</f>
        <v/>
      </c>
      <c r="AC586" t="str">
        <f>IF(OR($D586="",$AB586="",N($AB586)&lt;=0),"",IFERROR(MATCH(1,INDEX(('2_Review &amp; Audit'!$F$6:$F$505=$A586)*('2_Review &amp; Audit'!$I$6:$I$505&gt;=$E586-30)*('2_Review &amp; Audit'!$I$6:$I$505&lt;=$E586+30)*('2_Review &amp; Audit'!$R$6:$R$505&gt;0)*(ROW('2_Review &amp; Audit'!$R$6:$R$505)&gt;$T586),0),0)+5,""))</f>
        <v/>
      </c>
      <c r="AG586" t="str">
        <f>IF(OR($D586="",$AB586="",$AF586=""),"",MIN($AB586,$AF586))</f>
        <v/>
      </c>
      <c r="AK586" t="str">
        <f>IF($D586="","",MAX(0,N($AB586)-N($AG586)))</f>
        <v/>
      </c>
      <c r="AL586" t="str">
        <f>IF(OR($D586="",$AK586="",N($AK586)&lt;=0),"",IFERROR(MATCH(1,INDEX(('2_Review &amp; Audit'!$F$6:$F$505=$A586)*('2_Review &amp; Audit'!$I$6:$I$505&gt;=$E586-30)*('2_Review &amp; Audit'!$I$6:$I$505&lt;=$E586+30)*('2_Review &amp; Audit'!$R$6:$R$505&gt;0)*(ROW('2_Review &amp; Audit'!$R$6:$R$505)&gt;$AC586),0),0)+5,""))</f>
        <v/>
      </c>
      <c r="AP586" t="str">
        <f>IF(OR($D586="",$AK586="",$AO586=""),"",MIN($AK586,$AO586))</f>
        <v/>
      </c>
    </row>
    <row r="587" spans="1:42" ht="12.75" customHeight="1" x14ac:dyDescent="0.2">
      <c r="A587" t="str">
        <f>IF($J587="","",INDEX('2_Review &amp; Audit'!$F:$F,$J587))</f>
        <v/>
      </c>
      <c r="B587" t="str">
        <f>IF($J587="","",INDEX('2_Review &amp; Audit'!$C:$C,$J587))</f>
        <v/>
      </c>
      <c r="C587" t="str">
        <f>IF($J587="","",INDEX('2_Review &amp; Audit'!$D:$D,$J587))</f>
        <v/>
      </c>
      <c r="D587" s="60" t="str">
        <f>IF($J587="","",INDEX('2_Review &amp; Audit'!$U:$U,$J587))</f>
        <v/>
      </c>
      <c r="E587" t="str">
        <f>IF($J587="","",INDEX('2_Review &amp; Audit'!$M:$M,$J587))</f>
        <v/>
      </c>
      <c r="F587" t="str">
        <f>IF($J587="","",INDEX('2_Review &amp; Audit'!$N:$N,$J587))</f>
        <v/>
      </c>
      <c r="G587" s="145" t="str">
        <f>IF(OR($J587="",$F587=""),"",ABS(INDEX('2_Review &amp; Audit'!$B:$B,$J587)/$F587))</f>
        <v/>
      </c>
      <c r="H587" s="145" t="str">
        <f t="shared" si="73"/>
        <v/>
      </c>
      <c r="I587" t="str">
        <f>IF($J587="","",INDEX('2_Review &amp; Audit'!$AD:$AD,$J587))</f>
        <v/>
      </c>
      <c r="J587" s="55"/>
      <c r="AB587" t="str">
        <f>IF($D587="","",MAX(0,N(#REF!)-N($X587)))</f>
        <v/>
      </c>
      <c r="AC587" t="str">
        <f>IF(OR($D587="",$AB587="",N($AB587)&lt;=0),"",IFERROR(MATCH(1,INDEX(('2_Review &amp; Audit'!$F$6:$F$505=$A587)*('2_Review &amp; Audit'!$I$6:$I$505&gt;=$E587-30)*('2_Review &amp; Audit'!$I$6:$I$505&lt;=$E587+30)*('2_Review &amp; Audit'!$R$6:$R$505&gt;0)*(ROW('2_Review &amp; Audit'!$R$6:$R$505)&gt;$T587),0),0)+5,""))</f>
        <v/>
      </c>
      <c r="AG587" t="str">
        <f>IF(OR($D587="",$AB587="",$AF587=""),"",MIN($AB587,$AF587))</f>
        <v/>
      </c>
      <c r="AK587" t="str">
        <f>IF($D587="","",MAX(0,N($AB587)-N($AG587)))</f>
        <v/>
      </c>
      <c r="AL587" t="str">
        <f>IF(OR($D587="",$AK587="",N($AK587)&lt;=0),"",IFERROR(MATCH(1,INDEX(('2_Review &amp; Audit'!$F$6:$F$505=$A587)*('2_Review &amp; Audit'!$I$6:$I$505&gt;=$E587-30)*('2_Review &amp; Audit'!$I$6:$I$505&lt;=$E587+30)*('2_Review &amp; Audit'!$R$6:$R$505&gt;0)*(ROW('2_Review &amp; Audit'!$R$6:$R$505)&gt;$AC587),0),0)+5,""))</f>
        <v/>
      </c>
      <c r="AP587" t="str">
        <f>IF(OR($D587="",$AK587="",$AO587=""),"",MIN($AK587,$AO587))</f>
        <v/>
      </c>
    </row>
    <row r="588" spans="1:42" ht="12.75" customHeight="1" x14ac:dyDescent="0.2">
      <c r="A588" t="str">
        <f>IF($J588="","",INDEX('2_Review &amp; Audit'!$F:$F,$J588))</f>
        <v/>
      </c>
      <c r="B588" t="str">
        <f>IF($J588="","",INDEX('2_Review &amp; Audit'!$C:$C,$J588))</f>
        <v/>
      </c>
      <c r="C588" t="str">
        <f>IF($J588="","",INDEX('2_Review &amp; Audit'!$D:$D,$J588))</f>
        <v/>
      </c>
      <c r="D588" s="60" t="str">
        <f>IF($J588="","",INDEX('2_Review &amp; Audit'!$U:$U,$J588))</f>
        <v/>
      </c>
      <c r="E588" t="str">
        <f>IF($J588="","",INDEX('2_Review &amp; Audit'!$M:$M,$J588))</f>
        <v/>
      </c>
      <c r="F588" t="str">
        <f>IF($J588="","",INDEX('2_Review &amp; Audit'!$N:$N,$J588))</f>
        <v/>
      </c>
      <c r="G588" s="145" t="str">
        <f>IF(OR($J588="",$F588=""),"",ABS(INDEX('2_Review &amp; Audit'!$B:$B,$J588)/$F588))</f>
        <v/>
      </c>
      <c r="H588" s="145" t="str">
        <f t="shared" si="73"/>
        <v/>
      </c>
      <c r="I588" t="str">
        <f>IF($J588="","",INDEX('2_Review &amp; Audit'!$AD:$AD,$J588))</f>
        <v/>
      </c>
      <c r="J588" s="55"/>
      <c r="AB588" t="str">
        <f>IF($D588="","",MAX(0,N(#REF!)-N($X588)))</f>
        <v/>
      </c>
      <c r="AC588" t="str">
        <f>IF(OR($D588="",$AB588="",N($AB588)&lt;=0),"",IFERROR(MATCH(1,INDEX(('2_Review &amp; Audit'!$F$6:$F$505=$A588)*('2_Review &amp; Audit'!$I$6:$I$505&gt;=$E588-30)*('2_Review &amp; Audit'!$I$6:$I$505&lt;=$E588+30)*('2_Review &amp; Audit'!$R$6:$R$505&gt;0)*(ROW('2_Review &amp; Audit'!$R$6:$R$505)&gt;$T588),0),0)+5,""))</f>
        <v/>
      </c>
      <c r="AG588" t="str">
        <f>IF(OR($D588="",$AB588="",$AF588=""),"",MIN($AB588,$AF588))</f>
        <v/>
      </c>
      <c r="AK588" t="str">
        <f>IF($D588="","",MAX(0,N($AB588)-N($AG588)))</f>
        <v/>
      </c>
      <c r="AL588" t="str">
        <f>IF(OR($D588="",$AK588="",N($AK588)&lt;=0),"",IFERROR(MATCH(1,INDEX(('2_Review &amp; Audit'!$F$6:$F$505=$A588)*('2_Review &amp; Audit'!$I$6:$I$505&gt;=$E588-30)*('2_Review &amp; Audit'!$I$6:$I$505&lt;=$E588+30)*('2_Review &amp; Audit'!$R$6:$R$505&gt;0)*(ROW('2_Review &amp; Audit'!$R$6:$R$505)&gt;$AC588),0),0)+5,""))</f>
        <v/>
      </c>
      <c r="AP588" t="str">
        <f>IF(OR($D588="",$AK588="",$AO588=""),"",MIN($AK588,$AO588))</f>
        <v/>
      </c>
    </row>
    <row r="589" spans="1:42" ht="12.75" customHeight="1" x14ac:dyDescent="0.2">
      <c r="A589" t="str">
        <f>IF($J589="","",INDEX('2_Review &amp; Audit'!$F:$F,$J589))</f>
        <v/>
      </c>
      <c r="B589" t="str">
        <f>IF($J589="","",INDEX('2_Review &amp; Audit'!$C:$C,$J589))</f>
        <v/>
      </c>
      <c r="C589" t="str">
        <f>IF($J589="","",INDEX('2_Review &amp; Audit'!$D:$D,$J589))</f>
        <v/>
      </c>
      <c r="D589" s="60" t="str">
        <f>IF($J589="","",INDEX('2_Review &amp; Audit'!$U:$U,$J589))</f>
        <v/>
      </c>
      <c r="E589" t="str">
        <f>IF($J589="","",INDEX('2_Review &amp; Audit'!$M:$M,$J589))</f>
        <v/>
      </c>
      <c r="F589" t="str">
        <f>IF($J589="","",INDEX('2_Review &amp; Audit'!$N:$N,$J589))</f>
        <v/>
      </c>
      <c r="G589" s="145" t="str">
        <f>IF(OR($J589="",$F589=""),"",ABS(INDEX('2_Review &amp; Audit'!$B:$B,$J589)/$F589))</f>
        <v/>
      </c>
      <c r="H589" s="145" t="str">
        <f t="shared" si="73"/>
        <v/>
      </c>
      <c r="I589" t="str">
        <f>IF($J589="","",INDEX('2_Review &amp; Audit'!$AD:$AD,$J589))</f>
        <v/>
      </c>
      <c r="J589" s="55"/>
      <c r="AB589" t="str">
        <f>IF($D589="","",MAX(0,N(#REF!)-N($X589)))</f>
        <v/>
      </c>
      <c r="AC589" t="str">
        <f>IF(OR($D589="",$AB589="",N($AB589)&lt;=0),"",IFERROR(MATCH(1,INDEX(('2_Review &amp; Audit'!$F$6:$F$505=$A589)*('2_Review &amp; Audit'!$I$6:$I$505&gt;=$E589-30)*('2_Review &amp; Audit'!$I$6:$I$505&lt;=$E589+30)*('2_Review &amp; Audit'!$R$6:$R$505&gt;0)*(ROW('2_Review &amp; Audit'!$R$6:$R$505)&gt;$T589),0),0)+5,""))</f>
        <v/>
      </c>
      <c r="AG589" t="str">
        <f>IF(OR($D589="",$AB589="",$AF589=""),"",MIN($AB589,$AF589))</f>
        <v/>
      </c>
      <c r="AK589" t="str">
        <f>IF($D589="","",MAX(0,N($AB589)-N($AG589)))</f>
        <v/>
      </c>
      <c r="AL589" t="str">
        <f>IF(OR($D589="",$AK589="",N($AK589)&lt;=0),"",IFERROR(MATCH(1,INDEX(('2_Review &amp; Audit'!$F$6:$F$505=$A589)*('2_Review &amp; Audit'!$I$6:$I$505&gt;=$E589-30)*('2_Review &amp; Audit'!$I$6:$I$505&lt;=$E589+30)*('2_Review &amp; Audit'!$R$6:$R$505&gt;0)*(ROW('2_Review &amp; Audit'!$R$6:$R$505)&gt;$AC589),0),0)+5,""))</f>
        <v/>
      </c>
      <c r="AP589" t="str">
        <f>IF(OR($D589="",$AK589="",$AO589=""),"",MIN($AK589,$AO589))</f>
        <v/>
      </c>
    </row>
    <row r="590" spans="1:42" ht="12.75" customHeight="1" x14ac:dyDescent="0.2">
      <c r="A590" t="str">
        <f>IF($J590="","",INDEX('2_Review &amp; Audit'!$F:$F,$J590))</f>
        <v/>
      </c>
      <c r="B590" t="str">
        <f>IF($J590="","",INDEX('2_Review &amp; Audit'!$C:$C,$J590))</f>
        <v/>
      </c>
      <c r="C590" t="str">
        <f>IF($J590="","",INDEX('2_Review &amp; Audit'!$D:$D,$J590))</f>
        <v/>
      </c>
      <c r="D590" s="60" t="str">
        <f>IF($J590="","",INDEX('2_Review &amp; Audit'!$U:$U,$J590))</f>
        <v/>
      </c>
      <c r="E590" t="str">
        <f>IF($J590="","",INDEX('2_Review &amp; Audit'!$M:$M,$J590))</f>
        <v/>
      </c>
      <c r="F590" t="str">
        <f>IF($J590="","",INDEX('2_Review &amp; Audit'!$N:$N,$J590))</f>
        <v/>
      </c>
      <c r="G590" s="145" t="str">
        <f>IF(OR($J590="",$F590=""),"",ABS(INDEX('2_Review &amp; Audit'!$B:$B,$J590)/$F590))</f>
        <v/>
      </c>
      <c r="H590" s="145" t="str">
        <f t="shared" si="73"/>
        <v/>
      </c>
      <c r="I590" t="str">
        <f>IF($J590="","",INDEX('2_Review &amp; Audit'!$AD:$AD,$J590))</f>
        <v/>
      </c>
      <c r="J590" s="55"/>
      <c r="AB590" t="str">
        <f>IF($D590="","",MAX(0,N(#REF!)-N($X590)))</f>
        <v/>
      </c>
      <c r="AC590" t="str">
        <f>IF(OR($D590="",$AB590="",N($AB590)&lt;=0),"",IFERROR(MATCH(1,INDEX(('2_Review &amp; Audit'!$F$6:$F$505=$A590)*('2_Review &amp; Audit'!$I$6:$I$505&gt;=$E590-30)*('2_Review &amp; Audit'!$I$6:$I$505&lt;=$E590+30)*('2_Review &amp; Audit'!$R$6:$R$505&gt;0)*(ROW('2_Review &amp; Audit'!$R$6:$R$505)&gt;$T590),0),0)+5,""))</f>
        <v/>
      </c>
      <c r="AG590" t="str">
        <f>IF(OR($D590="",$AB590="",$AF590=""),"",MIN($AB590,$AF590))</f>
        <v/>
      </c>
      <c r="AK590" t="str">
        <f>IF($D590="","",MAX(0,N($AB590)-N($AG590)))</f>
        <v/>
      </c>
      <c r="AL590" t="str">
        <f>IF(OR($D590="",$AK590="",N($AK590)&lt;=0),"",IFERROR(MATCH(1,INDEX(('2_Review &amp; Audit'!$F$6:$F$505=$A590)*('2_Review &amp; Audit'!$I$6:$I$505&gt;=$E590-30)*('2_Review &amp; Audit'!$I$6:$I$505&lt;=$E590+30)*('2_Review &amp; Audit'!$R$6:$R$505&gt;0)*(ROW('2_Review &amp; Audit'!$R$6:$R$505)&gt;$AC590),0),0)+5,""))</f>
        <v/>
      </c>
      <c r="AP590" t="str">
        <f>IF(OR($D590="",$AK590="",$AO590=""),"",MIN($AK590,$AO590))</f>
        <v/>
      </c>
    </row>
    <row r="591" spans="1:42" ht="12.75" customHeight="1" x14ac:dyDescent="0.2">
      <c r="A591" t="str">
        <f>IF($J591="","",INDEX('2_Review &amp; Audit'!$F:$F,$J591))</f>
        <v/>
      </c>
      <c r="B591" t="str">
        <f>IF($J591="","",INDEX('2_Review &amp; Audit'!$C:$C,$J591))</f>
        <v/>
      </c>
      <c r="C591" t="str">
        <f>IF($J591="","",INDEX('2_Review &amp; Audit'!$D:$D,$J591))</f>
        <v/>
      </c>
      <c r="D591" s="60" t="str">
        <f>IF($J591="","",INDEX('2_Review &amp; Audit'!$U:$U,$J591))</f>
        <v/>
      </c>
      <c r="E591" t="str">
        <f>IF($J591="","",INDEX('2_Review &amp; Audit'!$M:$M,$J591))</f>
        <v/>
      </c>
      <c r="F591" t="str">
        <f>IF($J591="","",INDEX('2_Review &amp; Audit'!$N:$N,$J591))</f>
        <v/>
      </c>
      <c r="G591" s="145" t="str">
        <f>IF(OR($J591="",$F591=""),"",ABS(INDEX('2_Review &amp; Audit'!$B:$B,$J591)/$F591))</f>
        <v/>
      </c>
      <c r="H591" s="145" t="str">
        <f t="shared" si="73"/>
        <v/>
      </c>
      <c r="I591" t="str">
        <f>IF($J591="","",INDEX('2_Review &amp; Audit'!$AD:$AD,$J591))</f>
        <v/>
      </c>
      <c r="J591" s="55"/>
      <c r="AB591" t="str">
        <f>IF($D591="","",MAX(0,N(#REF!)-N($X591)))</f>
        <v/>
      </c>
      <c r="AC591" t="str">
        <f>IF(OR($D591="",$AB591="",N($AB591)&lt;=0),"",IFERROR(MATCH(1,INDEX(('2_Review &amp; Audit'!$F$6:$F$505=$A591)*('2_Review &amp; Audit'!$I$6:$I$505&gt;=$E591-30)*('2_Review &amp; Audit'!$I$6:$I$505&lt;=$E591+30)*('2_Review &amp; Audit'!$R$6:$R$505&gt;0)*(ROW('2_Review &amp; Audit'!$R$6:$R$505)&gt;$T591),0),0)+5,""))</f>
        <v/>
      </c>
      <c r="AG591" t="str">
        <f>IF(OR($D591="",$AB591="",$AF591=""),"",MIN($AB591,$AF591))</f>
        <v/>
      </c>
      <c r="AK591" t="str">
        <f>IF($D591="","",MAX(0,N($AB591)-N($AG591)))</f>
        <v/>
      </c>
      <c r="AL591" t="str">
        <f>IF(OR($D591="",$AK591="",N($AK591)&lt;=0),"",IFERROR(MATCH(1,INDEX(('2_Review &amp; Audit'!$F$6:$F$505=$A591)*('2_Review &amp; Audit'!$I$6:$I$505&gt;=$E591-30)*('2_Review &amp; Audit'!$I$6:$I$505&lt;=$E591+30)*('2_Review &amp; Audit'!$R$6:$R$505&gt;0)*(ROW('2_Review &amp; Audit'!$R$6:$R$505)&gt;$AC591),0),0)+5,""))</f>
        <v/>
      </c>
      <c r="AP591" t="str">
        <f>IF(OR($D591="",$AK591="",$AO591=""),"",MIN($AK591,$AO591))</f>
        <v/>
      </c>
    </row>
    <row r="592" spans="1:42" ht="12.75" customHeight="1" x14ac:dyDescent="0.2">
      <c r="A592" t="str">
        <f>IF($J592="","",INDEX('2_Review &amp; Audit'!$F:$F,$J592))</f>
        <v/>
      </c>
      <c r="B592" t="str">
        <f>IF($J592="","",INDEX('2_Review &amp; Audit'!$C:$C,$J592))</f>
        <v/>
      </c>
      <c r="C592" t="str">
        <f>IF($J592="","",INDEX('2_Review &amp; Audit'!$D:$D,$J592))</f>
        <v/>
      </c>
      <c r="D592" s="60" t="str">
        <f>IF($J592="","",INDEX('2_Review &amp; Audit'!$U:$U,$J592))</f>
        <v/>
      </c>
      <c r="E592" t="str">
        <f>IF($J592="","",INDEX('2_Review &amp; Audit'!$M:$M,$J592))</f>
        <v/>
      </c>
      <c r="F592" t="str">
        <f>IF($J592="","",INDEX('2_Review &amp; Audit'!$N:$N,$J592))</f>
        <v/>
      </c>
      <c r="G592" s="145" t="str">
        <f>IF(OR($J592="",$F592=""),"",ABS(INDEX('2_Review &amp; Audit'!$B:$B,$J592)/$F592))</f>
        <v/>
      </c>
      <c r="H592" s="145" t="str">
        <f t="shared" si="73"/>
        <v/>
      </c>
      <c r="I592" t="str">
        <f>IF($J592="","",INDEX('2_Review &amp; Audit'!$AD:$AD,$J592))</f>
        <v/>
      </c>
      <c r="J592" s="55"/>
      <c r="AB592" t="str">
        <f>IF($D592="","",MAX(0,N(#REF!)-N($X592)))</f>
        <v/>
      </c>
      <c r="AC592" t="str">
        <f>IF(OR($D592="",$AB592="",N($AB592)&lt;=0),"",IFERROR(MATCH(1,INDEX(('2_Review &amp; Audit'!$F$6:$F$505=$A592)*('2_Review &amp; Audit'!$I$6:$I$505&gt;=$E592-30)*('2_Review &amp; Audit'!$I$6:$I$505&lt;=$E592+30)*('2_Review &amp; Audit'!$R$6:$R$505&gt;0)*(ROW('2_Review &amp; Audit'!$R$6:$R$505)&gt;$T592),0),0)+5,""))</f>
        <v/>
      </c>
      <c r="AG592" t="str">
        <f>IF(OR($D592="",$AB592="",$AF592=""),"",MIN($AB592,$AF592))</f>
        <v/>
      </c>
      <c r="AK592" t="str">
        <f>IF($D592="","",MAX(0,N($AB592)-N($AG592)))</f>
        <v/>
      </c>
      <c r="AL592" t="str">
        <f>IF(OR($D592="",$AK592="",N($AK592)&lt;=0),"",IFERROR(MATCH(1,INDEX(('2_Review &amp; Audit'!$F$6:$F$505=$A592)*('2_Review &amp; Audit'!$I$6:$I$505&gt;=$E592-30)*('2_Review &amp; Audit'!$I$6:$I$505&lt;=$E592+30)*('2_Review &amp; Audit'!$R$6:$R$505&gt;0)*(ROW('2_Review &amp; Audit'!$R$6:$R$505)&gt;$AC592),0),0)+5,""))</f>
        <v/>
      </c>
      <c r="AP592" t="str">
        <f>IF(OR($D592="",$AK592="",$AO592=""),"",MIN($AK592,$AO592))</f>
        <v/>
      </c>
    </row>
    <row r="593" spans="1:42" ht="12.75" customHeight="1" x14ac:dyDescent="0.2">
      <c r="A593" t="str">
        <f>IF($J593="","",INDEX('2_Review &amp; Audit'!$F:$F,$J593))</f>
        <v/>
      </c>
      <c r="B593" t="str">
        <f>IF($J593="","",INDEX('2_Review &amp; Audit'!$C:$C,$J593))</f>
        <v/>
      </c>
      <c r="C593" t="str">
        <f>IF($J593="","",INDEX('2_Review &amp; Audit'!$D:$D,$J593))</f>
        <v/>
      </c>
      <c r="D593" s="60" t="str">
        <f>IF($J593="","",INDEX('2_Review &amp; Audit'!$U:$U,$J593))</f>
        <v/>
      </c>
      <c r="E593" t="str">
        <f>IF($J593="","",INDEX('2_Review &amp; Audit'!$M:$M,$J593))</f>
        <v/>
      </c>
      <c r="F593" t="str">
        <f>IF($J593="","",INDEX('2_Review &amp; Audit'!$N:$N,$J593))</f>
        <v/>
      </c>
      <c r="G593" s="145" t="str">
        <f>IF(OR($J593="",$F593=""),"",ABS(INDEX('2_Review &amp; Audit'!$B:$B,$J593)/$F593))</f>
        <v/>
      </c>
      <c r="H593" s="145" t="str">
        <f t="shared" si="73"/>
        <v/>
      </c>
      <c r="I593" t="str">
        <f>IF($J593="","",INDEX('2_Review &amp; Audit'!$AD:$AD,$J593))</f>
        <v/>
      </c>
      <c r="J593" s="55"/>
      <c r="AB593" t="str">
        <f>IF($D593="","",MAX(0,N(#REF!)-N($X593)))</f>
        <v/>
      </c>
      <c r="AC593" t="str">
        <f>IF(OR($D593="",$AB593="",N($AB593)&lt;=0),"",IFERROR(MATCH(1,INDEX(('2_Review &amp; Audit'!$F$6:$F$505=$A593)*('2_Review &amp; Audit'!$I$6:$I$505&gt;=$E593-30)*('2_Review &amp; Audit'!$I$6:$I$505&lt;=$E593+30)*('2_Review &amp; Audit'!$R$6:$R$505&gt;0)*(ROW('2_Review &amp; Audit'!$R$6:$R$505)&gt;$T593),0),0)+5,""))</f>
        <v/>
      </c>
      <c r="AG593" t="str">
        <f>IF(OR($D593="",$AB593="",$AF593=""),"",MIN($AB593,$AF593))</f>
        <v/>
      </c>
      <c r="AK593" t="str">
        <f>IF($D593="","",MAX(0,N($AB593)-N($AG593)))</f>
        <v/>
      </c>
      <c r="AL593" t="str">
        <f>IF(OR($D593="",$AK593="",N($AK593)&lt;=0),"",IFERROR(MATCH(1,INDEX(('2_Review &amp; Audit'!$F$6:$F$505=$A593)*('2_Review &amp; Audit'!$I$6:$I$505&gt;=$E593-30)*('2_Review &amp; Audit'!$I$6:$I$505&lt;=$E593+30)*('2_Review &amp; Audit'!$R$6:$R$505&gt;0)*(ROW('2_Review &amp; Audit'!$R$6:$R$505)&gt;$AC593),0),0)+5,""))</f>
        <v/>
      </c>
      <c r="AP593" t="str">
        <f>IF(OR($D593="",$AK593="",$AO593=""),"",MIN($AK593,$AO593))</f>
        <v/>
      </c>
    </row>
    <row r="594" spans="1:42" ht="12.75" customHeight="1" x14ac:dyDescent="0.2">
      <c r="A594" t="str">
        <f>IF($J594="","",INDEX('2_Review &amp; Audit'!$F:$F,$J594))</f>
        <v/>
      </c>
      <c r="B594" t="str">
        <f>IF($J594="","",INDEX('2_Review &amp; Audit'!$C:$C,$J594))</f>
        <v/>
      </c>
      <c r="C594" t="str">
        <f>IF($J594="","",INDEX('2_Review &amp; Audit'!$D:$D,$J594))</f>
        <v/>
      </c>
      <c r="D594" s="60" t="str">
        <f>IF($J594="","",INDEX('2_Review &amp; Audit'!$U:$U,$J594))</f>
        <v/>
      </c>
      <c r="E594" t="str">
        <f>IF($J594="","",INDEX('2_Review &amp; Audit'!$M:$M,$J594))</f>
        <v/>
      </c>
      <c r="F594" t="str">
        <f>IF($J594="","",INDEX('2_Review &amp; Audit'!$N:$N,$J594))</f>
        <v/>
      </c>
      <c r="G594" s="145" t="str">
        <f>IF(OR($J594="",$F594=""),"",ABS(INDEX('2_Review &amp; Audit'!$B:$B,$J594)/$F594))</f>
        <v/>
      </c>
      <c r="H594" s="145" t="str">
        <f t="shared" si="73"/>
        <v/>
      </c>
      <c r="I594" t="str">
        <f>IF($J594="","",INDEX('2_Review &amp; Audit'!$AD:$AD,$J594))</f>
        <v/>
      </c>
      <c r="J594" s="55"/>
      <c r="AB594" t="str">
        <f>IF($D594="","",MAX(0,N(#REF!)-N($X594)))</f>
        <v/>
      </c>
      <c r="AC594" t="str">
        <f>IF(OR($D594="",$AB594="",N($AB594)&lt;=0),"",IFERROR(MATCH(1,INDEX(('2_Review &amp; Audit'!$F$6:$F$505=$A594)*('2_Review &amp; Audit'!$I$6:$I$505&gt;=$E594-30)*('2_Review &amp; Audit'!$I$6:$I$505&lt;=$E594+30)*('2_Review &amp; Audit'!$R$6:$R$505&gt;0)*(ROW('2_Review &amp; Audit'!$R$6:$R$505)&gt;$T594),0),0)+5,""))</f>
        <v/>
      </c>
      <c r="AG594" t="str">
        <f>IF(OR($D594="",$AB594="",$AF594=""),"",MIN($AB594,$AF594))</f>
        <v/>
      </c>
      <c r="AK594" t="str">
        <f>IF($D594="","",MAX(0,N($AB594)-N($AG594)))</f>
        <v/>
      </c>
      <c r="AL594" t="str">
        <f>IF(OR($D594="",$AK594="",N($AK594)&lt;=0),"",IFERROR(MATCH(1,INDEX(('2_Review &amp; Audit'!$F$6:$F$505=$A594)*('2_Review &amp; Audit'!$I$6:$I$505&gt;=$E594-30)*('2_Review &amp; Audit'!$I$6:$I$505&lt;=$E594+30)*('2_Review &amp; Audit'!$R$6:$R$505&gt;0)*(ROW('2_Review &amp; Audit'!$R$6:$R$505)&gt;$AC594),0),0)+5,""))</f>
        <v/>
      </c>
      <c r="AP594" t="str">
        <f>IF(OR($D594="",$AK594="",$AO594=""),"",MIN($AK594,$AO594))</f>
        <v/>
      </c>
    </row>
    <row r="595" spans="1:42" ht="12.75" customHeight="1" x14ac:dyDescent="0.2">
      <c r="A595" t="str">
        <f>IF($J595="","",INDEX('2_Review &amp; Audit'!$F:$F,$J595))</f>
        <v/>
      </c>
      <c r="B595" t="str">
        <f>IF($J595="","",INDEX('2_Review &amp; Audit'!$C:$C,$J595))</f>
        <v/>
      </c>
      <c r="C595" t="str">
        <f>IF($J595="","",INDEX('2_Review &amp; Audit'!$D:$D,$J595))</f>
        <v/>
      </c>
      <c r="D595" s="60" t="str">
        <f>IF($J595="","",INDEX('2_Review &amp; Audit'!$U:$U,$J595))</f>
        <v/>
      </c>
      <c r="E595" t="str">
        <f>IF($J595="","",INDEX('2_Review &amp; Audit'!$M:$M,$J595))</f>
        <v/>
      </c>
      <c r="F595" t="str">
        <f>IF($J595="","",INDEX('2_Review &amp; Audit'!$N:$N,$J595))</f>
        <v/>
      </c>
      <c r="G595" s="145" t="str">
        <f>IF(OR($J595="",$F595=""),"",ABS(INDEX('2_Review &amp; Audit'!$B:$B,$J595)/$F595))</f>
        <v/>
      </c>
      <c r="H595" s="145" t="str">
        <f t="shared" si="73"/>
        <v/>
      </c>
      <c r="I595" t="str">
        <f>IF($J595="","",INDEX('2_Review &amp; Audit'!$AD:$AD,$J595))</f>
        <v/>
      </c>
      <c r="J595" s="55"/>
      <c r="AB595" t="str">
        <f>IF($D595="","",MAX(0,N(#REF!)-N($X595)))</f>
        <v/>
      </c>
      <c r="AC595" t="str">
        <f>IF(OR($D595="",$AB595="",N($AB595)&lt;=0),"",IFERROR(MATCH(1,INDEX(('2_Review &amp; Audit'!$F$6:$F$505=$A595)*('2_Review &amp; Audit'!$I$6:$I$505&gt;=$E595-30)*('2_Review &amp; Audit'!$I$6:$I$505&lt;=$E595+30)*('2_Review &amp; Audit'!$R$6:$R$505&gt;0)*(ROW('2_Review &amp; Audit'!$R$6:$R$505)&gt;$T595),0),0)+5,""))</f>
        <v/>
      </c>
      <c r="AG595" t="str">
        <f>IF(OR($D595="",$AB595="",$AF595=""),"",MIN($AB595,$AF595))</f>
        <v/>
      </c>
      <c r="AK595" t="str">
        <f>IF($D595="","",MAX(0,N($AB595)-N($AG595)))</f>
        <v/>
      </c>
      <c r="AL595" t="str">
        <f>IF(OR($D595="",$AK595="",N($AK595)&lt;=0),"",IFERROR(MATCH(1,INDEX(('2_Review &amp; Audit'!$F$6:$F$505=$A595)*('2_Review &amp; Audit'!$I$6:$I$505&gt;=$E595-30)*('2_Review &amp; Audit'!$I$6:$I$505&lt;=$E595+30)*('2_Review &amp; Audit'!$R$6:$R$505&gt;0)*(ROW('2_Review &amp; Audit'!$R$6:$R$505)&gt;$AC595),0),0)+5,""))</f>
        <v/>
      </c>
      <c r="AP595" t="str">
        <f>IF(OR($D595="",$AK595="",$AO595=""),"",MIN($AK595,$AO595))</f>
        <v/>
      </c>
    </row>
    <row r="596" spans="1:42" ht="12.75" customHeight="1" x14ac:dyDescent="0.2">
      <c r="A596" t="str">
        <f>IF($J596="","",INDEX('2_Review &amp; Audit'!$F:$F,$J596))</f>
        <v/>
      </c>
      <c r="B596" t="str">
        <f>IF($J596="","",INDEX('2_Review &amp; Audit'!$C:$C,$J596))</f>
        <v/>
      </c>
      <c r="C596" t="str">
        <f>IF($J596="","",INDEX('2_Review &amp; Audit'!$D:$D,$J596))</f>
        <v/>
      </c>
      <c r="D596" s="60" t="str">
        <f>IF($J596="","",INDEX('2_Review &amp; Audit'!$U:$U,$J596))</f>
        <v/>
      </c>
      <c r="E596" t="str">
        <f>IF($J596="","",INDEX('2_Review &amp; Audit'!$M:$M,$J596))</f>
        <v/>
      </c>
      <c r="F596" t="str">
        <f>IF($J596="","",INDEX('2_Review &amp; Audit'!$N:$N,$J596))</f>
        <v/>
      </c>
      <c r="G596" s="145" t="str">
        <f>IF(OR($J596="",$F596=""),"",ABS(INDEX('2_Review &amp; Audit'!$B:$B,$J596)/$F596))</f>
        <v/>
      </c>
      <c r="H596" s="145" t="str">
        <f t="shared" si="73"/>
        <v/>
      </c>
      <c r="I596" t="str">
        <f>IF($J596="","",INDEX('2_Review &amp; Audit'!$AD:$AD,$J596))</f>
        <v/>
      </c>
      <c r="J596" s="55"/>
      <c r="AB596" t="str">
        <f>IF($D596="","",MAX(0,N(#REF!)-N($X596)))</f>
        <v/>
      </c>
      <c r="AC596" t="str">
        <f>IF(OR($D596="",$AB596="",N($AB596)&lt;=0),"",IFERROR(MATCH(1,INDEX(('2_Review &amp; Audit'!$F$6:$F$505=$A596)*('2_Review &amp; Audit'!$I$6:$I$505&gt;=$E596-30)*('2_Review &amp; Audit'!$I$6:$I$505&lt;=$E596+30)*('2_Review &amp; Audit'!$R$6:$R$505&gt;0)*(ROW('2_Review &amp; Audit'!$R$6:$R$505)&gt;$T596),0),0)+5,""))</f>
        <v/>
      </c>
      <c r="AG596" t="str">
        <f>IF(OR($D596="",$AB596="",$AF596=""),"",MIN($AB596,$AF596))</f>
        <v/>
      </c>
      <c r="AK596" t="str">
        <f>IF($D596="","",MAX(0,N($AB596)-N($AG596)))</f>
        <v/>
      </c>
      <c r="AL596" t="str">
        <f>IF(OR($D596="",$AK596="",N($AK596)&lt;=0),"",IFERROR(MATCH(1,INDEX(('2_Review &amp; Audit'!$F$6:$F$505=$A596)*('2_Review &amp; Audit'!$I$6:$I$505&gt;=$E596-30)*('2_Review &amp; Audit'!$I$6:$I$505&lt;=$E596+30)*('2_Review &amp; Audit'!$R$6:$R$505&gt;0)*(ROW('2_Review &amp; Audit'!$R$6:$R$505)&gt;$AC596),0),0)+5,""))</f>
        <v/>
      </c>
      <c r="AP596" t="str">
        <f>IF(OR($D596="",$AK596="",$AO596=""),"",MIN($AK596,$AO596))</f>
        <v/>
      </c>
    </row>
    <row r="597" spans="1:42" ht="12.75" customHeight="1" x14ac:dyDescent="0.2">
      <c r="A597" t="str">
        <f>IF($J597="","",INDEX('2_Review &amp; Audit'!$F:$F,$J597))</f>
        <v/>
      </c>
      <c r="B597" t="str">
        <f>IF($J597="","",INDEX('2_Review &amp; Audit'!$C:$C,$J597))</f>
        <v/>
      </c>
      <c r="C597" t="str">
        <f>IF($J597="","",INDEX('2_Review &amp; Audit'!$D:$D,$J597))</f>
        <v/>
      </c>
      <c r="D597" s="60" t="str">
        <f>IF($J597="","",INDEX('2_Review &amp; Audit'!$U:$U,$J597))</f>
        <v/>
      </c>
      <c r="E597" t="str">
        <f>IF($J597="","",INDEX('2_Review &amp; Audit'!$M:$M,$J597))</f>
        <v/>
      </c>
      <c r="F597" t="str">
        <f>IF($J597="","",INDEX('2_Review &amp; Audit'!$N:$N,$J597))</f>
        <v/>
      </c>
      <c r="G597" s="145" t="str">
        <f>IF(OR($J597="",$F597=""),"",ABS(INDEX('2_Review &amp; Audit'!$B:$B,$J597)/$F597))</f>
        <v/>
      </c>
      <c r="H597" s="145" t="str">
        <f t="shared" si="73"/>
        <v/>
      </c>
      <c r="I597" t="str">
        <f>IF($J597="","",INDEX('2_Review &amp; Audit'!$AD:$AD,$J597))</f>
        <v/>
      </c>
      <c r="J597" s="55"/>
      <c r="AB597" t="str">
        <f>IF($D597="","",MAX(0,N(#REF!)-N($X597)))</f>
        <v/>
      </c>
      <c r="AC597" t="str">
        <f>IF(OR($D597="",$AB597="",N($AB597)&lt;=0),"",IFERROR(MATCH(1,INDEX(('2_Review &amp; Audit'!$F$6:$F$505=$A597)*('2_Review &amp; Audit'!$I$6:$I$505&gt;=$E597-30)*('2_Review &amp; Audit'!$I$6:$I$505&lt;=$E597+30)*('2_Review &amp; Audit'!$R$6:$R$505&gt;0)*(ROW('2_Review &amp; Audit'!$R$6:$R$505)&gt;$T597),0),0)+5,""))</f>
        <v/>
      </c>
      <c r="AG597" t="str">
        <f>IF(OR($D597="",$AB597="",$AF597=""),"",MIN($AB597,$AF597))</f>
        <v/>
      </c>
      <c r="AK597" t="str">
        <f>IF($D597="","",MAX(0,N($AB597)-N($AG597)))</f>
        <v/>
      </c>
      <c r="AL597" t="str">
        <f>IF(OR($D597="",$AK597="",N($AK597)&lt;=0),"",IFERROR(MATCH(1,INDEX(('2_Review &amp; Audit'!$F$6:$F$505=$A597)*('2_Review &amp; Audit'!$I$6:$I$505&gt;=$E597-30)*('2_Review &amp; Audit'!$I$6:$I$505&lt;=$E597+30)*('2_Review &amp; Audit'!$R$6:$R$505&gt;0)*(ROW('2_Review &amp; Audit'!$R$6:$R$505)&gt;$AC597),0),0)+5,""))</f>
        <v/>
      </c>
      <c r="AP597" t="str">
        <f>IF(OR($D597="",$AK597="",$AO597=""),"",MIN($AK597,$AO597))</f>
        <v/>
      </c>
    </row>
    <row r="598" spans="1:42" ht="12.75" customHeight="1" x14ac:dyDescent="0.2">
      <c r="A598" t="str">
        <f>IF($J598="","",INDEX('2_Review &amp; Audit'!$F:$F,$J598))</f>
        <v/>
      </c>
      <c r="B598" t="str">
        <f>IF($J598="","",INDEX('2_Review &amp; Audit'!$C:$C,$J598))</f>
        <v/>
      </c>
      <c r="C598" t="str">
        <f>IF($J598="","",INDEX('2_Review &amp; Audit'!$D:$D,$J598))</f>
        <v/>
      </c>
      <c r="D598" s="60" t="str">
        <f>IF($J598="","",INDEX('2_Review &amp; Audit'!$U:$U,$J598))</f>
        <v/>
      </c>
      <c r="E598" t="str">
        <f>IF($J598="","",INDEX('2_Review &amp; Audit'!$M:$M,$J598))</f>
        <v/>
      </c>
      <c r="F598" t="str">
        <f>IF($J598="","",INDEX('2_Review &amp; Audit'!$N:$N,$J598))</f>
        <v/>
      </c>
      <c r="G598" s="145" t="str">
        <f>IF(OR($J598="",$F598=""),"",ABS(INDEX('2_Review &amp; Audit'!$B:$B,$J598)/$F598))</f>
        <v/>
      </c>
      <c r="H598" s="145" t="str">
        <f t="shared" si="73"/>
        <v/>
      </c>
      <c r="I598" t="str">
        <f>IF($J598="","",INDEX('2_Review &amp; Audit'!$AD:$AD,$J598))</f>
        <v/>
      </c>
      <c r="J598" s="55"/>
      <c r="AB598" t="str">
        <f>IF($D598="","",MAX(0,N(#REF!)-N($X598)))</f>
        <v/>
      </c>
      <c r="AC598" t="str">
        <f>IF(OR($D598="",$AB598="",N($AB598)&lt;=0),"",IFERROR(MATCH(1,INDEX(('2_Review &amp; Audit'!$F$6:$F$505=$A598)*('2_Review &amp; Audit'!$I$6:$I$505&gt;=$E598-30)*('2_Review &amp; Audit'!$I$6:$I$505&lt;=$E598+30)*('2_Review &amp; Audit'!$R$6:$R$505&gt;0)*(ROW('2_Review &amp; Audit'!$R$6:$R$505)&gt;$T598),0),0)+5,""))</f>
        <v/>
      </c>
      <c r="AG598" t="str">
        <f>IF(OR($D598="",$AB598="",$AF598=""),"",MIN($AB598,$AF598))</f>
        <v/>
      </c>
      <c r="AK598" t="str">
        <f>IF($D598="","",MAX(0,N($AB598)-N($AG598)))</f>
        <v/>
      </c>
      <c r="AL598" t="str">
        <f>IF(OR($D598="",$AK598="",N($AK598)&lt;=0),"",IFERROR(MATCH(1,INDEX(('2_Review &amp; Audit'!$F$6:$F$505=$A598)*('2_Review &amp; Audit'!$I$6:$I$505&gt;=$E598-30)*('2_Review &amp; Audit'!$I$6:$I$505&lt;=$E598+30)*('2_Review &amp; Audit'!$R$6:$R$505&gt;0)*(ROW('2_Review &amp; Audit'!$R$6:$R$505)&gt;$AC598),0),0)+5,""))</f>
        <v/>
      </c>
      <c r="AP598" t="str">
        <f>IF(OR($D598="",$AK598="",$AO598=""),"",MIN($AK598,$AO598))</f>
        <v/>
      </c>
    </row>
    <row r="599" spans="1:42" ht="12.75" customHeight="1" x14ac:dyDescent="0.2">
      <c r="A599" t="str">
        <f>IF($J599="","",INDEX('2_Review &amp; Audit'!$F:$F,$J599))</f>
        <v/>
      </c>
      <c r="B599" t="str">
        <f>IF($J599="","",INDEX('2_Review &amp; Audit'!$C:$C,$J599))</f>
        <v/>
      </c>
      <c r="C599" t="str">
        <f>IF($J599="","",INDEX('2_Review &amp; Audit'!$D:$D,$J599))</f>
        <v/>
      </c>
      <c r="D599" s="60" t="str">
        <f>IF($J599="","",INDEX('2_Review &amp; Audit'!$U:$U,$J599))</f>
        <v/>
      </c>
      <c r="E599" t="str">
        <f>IF($J599="","",INDEX('2_Review &amp; Audit'!$M:$M,$J599))</f>
        <v/>
      </c>
      <c r="F599" t="str">
        <f>IF($J599="","",INDEX('2_Review &amp; Audit'!$N:$N,$J599))</f>
        <v/>
      </c>
      <c r="G599" s="145" t="str">
        <f>IF(OR($J599="",$F599=""),"",ABS(INDEX('2_Review &amp; Audit'!$B:$B,$J599)/$F599))</f>
        <v/>
      </c>
      <c r="H599" s="145" t="str">
        <f t="shared" si="73"/>
        <v/>
      </c>
      <c r="I599" t="str">
        <f>IF($J599="","",INDEX('2_Review &amp; Audit'!$AD:$AD,$J599))</f>
        <v/>
      </c>
      <c r="J599" s="55"/>
      <c r="AB599" t="str">
        <f>IF($D599="","",MAX(0,N(#REF!)-N($X599)))</f>
        <v/>
      </c>
      <c r="AC599" t="str">
        <f>IF(OR($D599="",$AB599="",N($AB599)&lt;=0),"",IFERROR(MATCH(1,INDEX(('2_Review &amp; Audit'!$F$6:$F$505=$A599)*('2_Review &amp; Audit'!$I$6:$I$505&gt;=$E599-30)*('2_Review &amp; Audit'!$I$6:$I$505&lt;=$E599+30)*('2_Review &amp; Audit'!$R$6:$R$505&gt;0)*(ROW('2_Review &amp; Audit'!$R$6:$R$505)&gt;$T599),0),0)+5,""))</f>
        <v/>
      </c>
      <c r="AG599" t="str">
        <f>IF(OR($D599="",$AB599="",$AF599=""),"",MIN($AB599,$AF599))</f>
        <v/>
      </c>
      <c r="AK599" t="str">
        <f>IF($D599="","",MAX(0,N($AB599)-N($AG599)))</f>
        <v/>
      </c>
      <c r="AL599" t="str">
        <f>IF(OR($D599="",$AK599="",N($AK599)&lt;=0),"",IFERROR(MATCH(1,INDEX(('2_Review &amp; Audit'!$F$6:$F$505=$A599)*('2_Review &amp; Audit'!$I$6:$I$505&gt;=$E599-30)*('2_Review &amp; Audit'!$I$6:$I$505&lt;=$E599+30)*('2_Review &amp; Audit'!$R$6:$R$505&gt;0)*(ROW('2_Review &amp; Audit'!$R$6:$R$505)&gt;$AC599),0),0)+5,""))</f>
        <v/>
      </c>
      <c r="AP599" t="str">
        <f>IF(OR($D599="",$AK599="",$AO599=""),"",MIN($AK599,$AO599))</f>
        <v/>
      </c>
    </row>
    <row r="600" spans="1:42" ht="12.75" customHeight="1" x14ac:dyDescent="0.2">
      <c r="A600" t="str">
        <f>IF($J600="","",INDEX('2_Review &amp; Audit'!$F:$F,$J600))</f>
        <v/>
      </c>
      <c r="B600" t="str">
        <f>IF($J600="","",INDEX('2_Review &amp; Audit'!$C:$C,$J600))</f>
        <v/>
      </c>
      <c r="C600" t="str">
        <f>IF($J600="","",INDEX('2_Review &amp; Audit'!$D:$D,$J600))</f>
        <v/>
      </c>
      <c r="D600" s="60" t="str">
        <f>IF($J600="","",INDEX('2_Review &amp; Audit'!$U:$U,$J600))</f>
        <v/>
      </c>
      <c r="E600" t="str">
        <f>IF($J600="","",INDEX('2_Review &amp; Audit'!$M:$M,$J600))</f>
        <v/>
      </c>
      <c r="F600" t="str">
        <f>IF($J600="","",INDEX('2_Review &amp; Audit'!$N:$N,$J600))</f>
        <v/>
      </c>
      <c r="G600" s="145" t="str">
        <f>IF(OR($J600="",$F600=""),"",ABS(INDEX('2_Review &amp; Audit'!$B:$B,$J600)/$F600))</f>
        <v/>
      </c>
      <c r="H600" s="145" t="str">
        <f t="shared" si="73"/>
        <v/>
      </c>
      <c r="I600" t="str">
        <f>IF($J600="","",INDEX('2_Review &amp; Audit'!$AD:$AD,$J600))</f>
        <v/>
      </c>
      <c r="J600" s="55"/>
      <c r="AB600" t="str">
        <f>IF($D600="","",MAX(0,N(#REF!)-N($X600)))</f>
        <v/>
      </c>
      <c r="AC600" t="str">
        <f>IF(OR($D600="",$AB600="",N($AB600)&lt;=0),"",IFERROR(MATCH(1,INDEX(('2_Review &amp; Audit'!$F$6:$F$505=$A600)*('2_Review &amp; Audit'!$I$6:$I$505&gt;=$E600-30)*('2_Review &amp; Audit'!$I$6:$I$505&lt;=$E600+30)*('2_Review &amp; Audit'!$R$6:$R$505&gt;0)*(ROW('2_Review &amp; Audit'!$R$6:$R$505)&gt;$T600),0),0)+5,""))</f>
        <v/>
      </c>
      <c r="AG600" t="str">
        <f>IF(OR($D600="",$AB600="",$AF600=""),"",MIN($AB600,$AF600))</f>
        <v/>
      </c>
      <c r="AK600" t="str">
        <f>IF($D600="","",MAX(0,N($AB600)-N($AG600)))</f>
        <v/>
      </c>
      <c r="AL600" t="str">
        <f>IF(OR($D600="",$AK600="",N($AK600)&lt;=0),"",IFERROR(MATCH(1,INDEX(('2_Review &amp; Audit'!$F$6:$F$505=$A600)*('2_Review &amp; Audit'!$I$6:$I$505&gt;=$E600-30)*('2_Review &amp; Audit'!$I$6:$I$505&lt;=$E600+30)*('2_Review &amp; Audit'!$R$6:$R$505&gt;0)*(ROW('2_Review &amp; Audit'!$R$6:$R$505)&gt;$AC600),0),0)+5,""))</f>
        <v/>
      </c>
      <c r="AP600" t="str">
        <f>IF(OR($D600="",$AK600="",$AO600=""),"",MIN($AK600,$AO600))</f>
        <v/>
      </c>
    </row>
    <row r="601" spans="1:42" ht="12.75" customHeight="1" x14ac:dyDescent="0.2">
      <c r="A601" t="str">
        <f>IF($J601="","",INDEX('2_Review &amp; Audit'!$F:$F,$J601))</f>
        <v/>
      </c>
      <c r="B601" t="str">
        <f>IF($J601="","",INDEX('2_Review &amp; Audit'!$C:$C,$J601))</f>
        <v/>
      </c>
      <c r="C601" t="str">
        <f>IF($J601="","",INDEX('2_Review &amp; Audit'!$D:$D,$J601))</f>
        <v/>
      </c>
      <c r="D601" s="60" t="str">
        <f>IF($J601="","",INDEX('2_Review &amp; Audit'!$U:$U,$J601))</f>
        <v/>
      </c>
      <c r="E601" t="str">
        <f>IF($J601="","",INDEX('2_Review &amp; Audit'!$M:$M,$J601))</f>
        <v/>
      </c>
      <c r="F601" t="str">
        <f>IF($J601="","",INDEX('2_Review &amp; Audit'!$N:$N,$J601))</f>
        <v/>
      </c>
      <c r="G601" s="145" t="str">
        <f>IF(OR($J601="",$F601=""),"",ABS(INDEX('2_Review &amp; Audit'!$B:$B,$J601)/$F601))</f>
        <v/>
      </c>
      <c r="H601" s="145" t="str">
        <f t="shared" si="73"/>
        <v/>
      </c>
      <c r="I601" t="str">
        <f>IF($J601="","",INDEX('2_Review &amp; Audit'!$AD:$AD,$J601))</f>
        <v/>
      </c>
      <c r="J601" s="55"/>
      <c r="AB601" t="str">
        <f>IF($D601="","",MAX(0,N(#REF!)-N($X601)))</f>
        <v/>
      </c>
      <c r="AC601" t="str">
        <f>IF(OR($D601="",$AB601="",N($AB601)&lt;=0),"",IFERROR(MATCH(1,INDEX(('2_Review &amp; Audit'!$F$6:$F$505=$A601)*('2_Review &amp; Audit'!$I$6:$I$505&gt;=$E601-30)*('2_Review &amp; Audit'!$I$6:$I$505&lt;=$E601+30)*('2_Review &amp; Audit'!$R$6:$R$505&gt;0)*(ROW('2_Review &amp; Audit'!$R$6:$R$505)&gt;$T601),0),0)+5,""))</f>
        <v/>
      </c>
      <c r="AG601" t="str">
        <f>IF(OR($D601="",$AB601="",$AF601=""),"",MIN($AB601,$AF601))</f>
        <v/>
      </c>
      <c r="AK601" t="str">
        <f>IF($D601="","",MAX(0,N($AB601)-N($AG601)))</f>
        <v/>
      </c>
      <c r="AL601" t="str">
        <f>IF(OR($D601="",$AK601="",N($AK601)&lt;=0),"",IFERROR(MATCH(1,INDEX(('2_Review &amp; Audit'!$F$6:$F$505=$A601)*('2_Review &amp; Audit'!$I$6:$I$505&gt;=$E601-30)*('2_Review &amp; Audit'!$I$6:$I$505&lt;=$E601+30)*('2_Review &amp; Audit'!$R$6:$R$505&gt;0)*(ROW('2_Review &amp; Audit'!$R$6:$R$505)&gt;$AC601),0),0)+5,""))</f>
        <v/>
      </c>
      <c r="AP601" t="str">
        <f>IF(OR($D601="",$AK601="",$AO601=""),"",MIN($AK601,$AO601))</f>
        <v/>
      </c>
    </row>
    <row r="602" spans="1:42" ht="12.75" customHeight="1" x14ac:dyDescent="0.2">
      <c r="A602" t="str">
        <f>IF($J602="","",INDEX('2_Review &amp; Audit'!$F:$F,$J602))</f>
        <v/>
      </c>
      <c r="B602" t="str">
        <f>IF($J602="","",INDEX('2_Review &amp; Audit'!$C:$C,$J602))</f>
        <v/>
      </c>
      <c r="C602" t="str">
        <f>IF($J602="","",INDEX('2_Review &amp; Audit'!$D:$D,$J602))</f>
        <v/>
      </c>
      <c r="D602" s="60" t="str">
        <f>IF($J602="","",INDEX('2_Review &amp; Audit'!$U:$U,$J602))</f>
        <v/>
      </c>
      <c r="E602" t="str">
        <f>IF($J602="","",INDEX('2_Review &amp; Audit'!$M:$M,$J602))</f>
        <v/>
      </c>
      <c r="F602" t="str">
        <f>IF($J602="","",INDEX('2_Review &amp; Audit'!$N:$N,$J602))</f>
        <v/>
      </c>
      <c r="G602" s="145" t="str">
        <f>IF(OR($J602="",$F602=""),"",ABS(INDEX('2_Review &amp; Audit'!$B:$B,$J602)/$F602))</f>
        <v/>
      </c>
      <c r="H602" s="145" t="str">
        <f t="shared" si="73"/>
        <v/>
      </c>
      <c r="I602" t="str">
        <f>IF($J602="","",INDEX('2_Review &amp; Audit'!$AD:$AD,$J602))</f>
        <v/>
      </c>
      <c r="J602" s="55"/>
      <c r="AB602" t="str">
        <f>IF($D602="","",MAX(0,N(#REF!)-N($X602)))</f>
        <v/>
      </c>
      <c r="AC602" t="str">
        <f>IF(OR($D602="",$AB602="",N($AB602)&lt;=0),"",IFERROR(MATCH(1,INDEX(('2_Review &amp; Audit'!$F$6:$F$505=$A602)*('2_Review &amp; Audit'!$I$6:$I$505&gt;=$E602-30)*('2_Review &amp; Audit'!$I$6:$I$505&lt;=$E602+30)*('2_Review &amp; Audit'!$R$6:$R$505&gt;0)*(ROW('2_Review &amp; Audit'!$R$6:$R$505)&gt;$T602),0),0)+5,""))</f>
        <v/>
      </c>
      <c r="AG602" t="str">
        <f>IF(OR($D602="",$AB602="",$AF602=""),"",MIN($AB602,$AF602))</f>
        <v/>
      </c>
      <c r="AK602" t="str">
        <f>IF($D602="","",MAX(0,N($AB602)-N($AG602)))</f>
        <v/>
      </c>
      <c r="AL602" t="str">
        <f>IF(OR($D602="",$AK602="",N($AK602)&lt;=0),"",IFERROR(MATCH(1,INDEX(('2_Review &amp; Audit'!$F$6:$F$505=$A602)*('2_Review &amp; Audit'!$I$6:$I$505&gt;=$E602-30)*('2_Review &amp; Audit'!$I$6:$I$505&lt;=$E602+30)*('2_Review &amp; Audit'!$R$6:$R$505&gt;0)*(ROW('2_Review &amp; Audit'!$R$6:$R$505)&gt;$AC602),0),0)+5,""))</f>
        <v/>
      </c>
      <c r="AP602" t="str">
        <f>IF(OR($D602="",$AK602="",$AO602=""),"",MIN($AK602,$AO602))</f>
        <v/>
      </c>
    </row>
    <row r="603" spans="1:42" ht="12.75" customHeight="1" x14ac:dyDescent="0.2">
      <c r="A603" t="str">
        <f>IF($J603="","",INDEX('2_Review &amp; Audit'!$F:$F,$J603))</f>
        <v/>
      </c>
      <c r="B603" t="str">
        <f>IF($J603="","",INDEX('2_Review &amp; Audit'!$C:$C,$J603))</f>
        <v/>
      </c>
      <c r="C603" t="str">
        <f>IF($J603="","",INDEX('2_Review &amp; Audit'!$D:$D,$J603))</f>
        <v/>
      </c>
      <c r="D603" s="60" t="str">
        <f>IF($J603="","",INDEX('2_Review &amp; Audit'!$U:$U,$J603))</f>
        <v/>
      </c>
      <c r="E603" t="str">
        <f>IF($J603="","",INDEX('2_Review &amp; Audit'!$M:$M,$J603))</f>
        <v/>
      </c>
      <c r="F603" t="str">
        <f>IF($J603="","",INDEX('2_Review &amp; Audit'!$N:$N,$J603))</f>
        <v/>
      </c>
      <c r="G603" s="145" t="str">
        <f>IF(OR($J603="",$F603=""),"",ABS(INDEX('2_Review &amp; Audit'!$B:$B,$J603)/$F603))</f>
        <v/>
      </c>
      <c r="H603" s="145" t="str">
        <f t="shared" si="73"/>
        <v/>
      </c>
      <c r="I603" t="str">
        <f>IF($J603="","",INDEX('2_Review &amp; Audit'!$AD:$AD,$J603))</f>
        <v/>
      </c>
      <c r="J603" s="55"/>
      <c r="AB603" t="str">
        <f>IF($D603="","",MAX(0,N(#REF!)-N($X603)))</f>
        <v/>
      </c>
      <c r="AC603" t="str">
        <f>IF(OR($D603="",$AB603="",N($AB603)&lt;=0),"",IFERROR(MATCH(1,INDEX(('2_Review &amp; Audit'!$F$6:$F$505=$A603)*('2_Review &amp; Audit'!$I$6:$I$505&gt;=$E603-30)*('2_Review &amp; Audit'!$I$6:$I$505&lt;=$E603+30)*('2_Review &amp; Audit'!$R$6:$R$505&gt;0)*(ROW('2_Review &amp; Audit'!$R$6:$R$505)&gt;$T603),0),0)+5,""))</f>
        <v/>
      </c>
      <c r="AG603" t="str">
        <f>IF(OR($D603="",$AB603="",$AF603=""),"",MIN($AB603,$AF603))</f>
        <v/>
      </c>
      <c r="AK603" t="str">
        <f>IF($D603="","",MAX(0,N($AB603)-N($AG603)))</f>
        <v/>
      </c>
      <c r="AL603" t="str">
        <f>IF(OR($D603="",$AK603="",N($AK603)&lt;=0),"",IFERROR(MATCH(1,INDEX(('2_Review &amp; Audit'!$F$6:$F$505=$A603)*('2_Review &amp; Audit'!$I$6:$I$505&gt;=$E603-30)*('2_Review &amp; Audit'!$I$6:$I$505&lt;=$E603+30)*('2_Review &amp; Audit'!$R$6:$R$505&gt;0)*(ROW('2_Review &amp; Audit'!$R$6:$R$505)&gt;$AC603),0),0)+5,""))</f>
        <v/>
      </c>
      <c r="AP603" t="str">
        <f>IF(OR($D603="",$AK603="",$AO603=""),"",MIN($AK603,$AO603))</f>
        <v/>
      </c>
    </row>
    <row r="604" spans="1:42" ht="12.75" customHeight="1" x14ac:dyDescent="0.2">
      <c r="A604" t="str">
        <f>IF($J604="","",INDEX('2_Review &amp; Audit'!$F:$F,$J604))</f>
        <v/>
      </c>
      <c r="B604" t="str">
        <f>IF($J604="","",INDEX('2_Review &amp; Audit'!$C:$C,$J604))</f>
        <v/>
      </c>
      <c r="C604" t="str">
        <f>IF($J604="","",INDEX('2_Review &amp; Audit'!$D:$D,$J604))</f>
        <v/>
      </c>
      <c r="D604" s="60" t="str">
        <f>IF($J604="","",INDEX('2_Review &amp; Audit'!$U:$U,$J604))</f>
        <v/>
      </c>
      <c r="E604" t="str">
        <f>IF($J604="","",INDEX('2_Review &amp; Audit'!$M:$M,$J604))</f>
        <v/>
      </c>
      <c r="F604" t="str">
        <f>IF($J604="","",INDEX('2_Review &amp; Audit'!$N:$N,$J604))</f>
        <v/>
      </c>
      <c r="G604" s="145" t="str">
        <f>IF(OR($J604="",$F604=""),"",ABS(INDEX('2_Review &amp; Audit'!$B:$B,$J604)/$F604))</f>
        <v/>
      </c>
      <c r="H604" s="145" t="str">
        <f t="shared" si="73"/>
        <v/>
      </c>
      <c r="I604" t="str">
        <f>IF($J604="","",INDEX('2_Review &amp; Audit'!$AD:$AD,$J604))</f>
        <v/>
      </c>
      <c r="J604" s="55"/>
      <c r="AB604" t="str">
        <f>IF($D604="","",MAX(0,N(#REF!)-N($X604)))</f>
        <v/>
      </c>
      <c r="AC604" t="str">
        <f>IF(OR($D604="",$AB604="",N($AB604)&lt;=0),"",IFERROR(MATCH(1,INDEX(('2_Review &amp; Audit'!$F$6:$F$505=$A604)*('2_Review &amp; Audit'!$I$6:$I$505&gt;=$E604-30)*('2_Review &amp; Audit'!$I$6:$I$505&lt;=$E604+30)*('2_Review &amp; Audit'!$R$6:$R$505&gt;0)*(ROW('2_Review &amp; Audit'!$R$6:$R$505)&gt;$T604),0),0)+5,""))</f>
        <v/>
      </c>
      <c r="AG604" t="str">
        <f>IF(OR($D604="",$AB604="",$AF604=""),"",MIN($AB604,$AF604))</f>
        <v/>
      </c>
      <c r="AK604" t="str">
        <f>IF($D604="","",MAX(0,N($AB604)-N($AG604)))</f>
        <v/>
      </c>
      <c r="AL604" t="str">
        <f>IF(OR($D604="",$AK604="",N($AK604)&lt;=0),"",IFERROR(MATCH(1,INDEX(('2_Review &amp; Audit'!$F$6:$F$505=$A604)*('2_Review &amp; Audit'!$I$6:$I$505&gt;=$E604-30)*('2_Review &amp; Audit'!$I$6:$I$505&lt;=$E604+30)*('2_Review &amp; Audit'!$R$6:$R$505&gt;0)*(ROW('2_Review &amp; Audit'!$R$6:$R$505)&gt;$AC604),0),0)+5,""))</f>
        <v/>
      </c>
      <c r="AP604" t="str">
        <f>IF(OR($D604="",$AK604="",$AO604=""),"",MIN($AK604,$AO604))</f>
        <v/>
      </c>
    </row>
    <row r="605" spans="1:42" ht="12.75" customHeight="1" x14ac:dyDescent="0.2">
      <c r="A605" t="str">
        <f>IF($J605="","",INDEX('2_Review &amp; Audit'!$F:$F,$J605))</f>
        <v/>
      </c>
      <c r="B605" t="str">
        <f>IF($J605="","",INDEX('2_Review &amp; Audit'!$C:$C,$J605))</f>
        <v/>
      </c>
      <c r="C605" t="str">
        <f>IF($J605="","",INDEX('2_Review &amp; Audit'!$D:$D,$J605))</f>
        <v/>
      </c>
      <c r="D605" s="60" t="str">
        <f>IF($J605="","",INDEX('2_Review &amp; Audit'!$U:$U,$J605))</f>
        <v/>
      </c>
      <c r="E605" t="str">
        <f>IF($J605="","",INDEX('2_Review &amp; Audit'!$M:$M,$J605))</f>
        <v/>
      </c>
      <c r="F605" t="str">
        <f>IF($J605="","",INDEX('2_Review &amp; Audit'!$N:$N,$J605))</f>
        <v/>
      </c>
      <c r="G605" s="145" t="str">
        <f>IF(OR($J605="",$F605=""),"",ABS(INDEX('2_Review &amp; Audit'!$B:$B,$J605)/$F605))</f>
        <v/>
      </c>
      <c r="H605" s="145" t="str">
        <f t="shared" si="73"/>
        <v/>
      </c>
      <c r="I605" t="str">
        <f>IF($J605="","",INDEX('2_Review &amp; Audit'!$AD:$AD,$J605))</f>
        <v/>
      </c>
      <c r="J605" s="55"/>
      <c r="AB605" t="str">
        <f>IF($D605="","",MAX(0,N(#REF!)-N($X605)))</f>
        <v/>
      </c>
      <c r="AC605" t="str">
        <f>IF(OR($D605="",$AB605="",N($AB605)&lt;=0),"",IFERROR(MATCH(1,INDEX(('2_Review &amp; Audit'!$F$6:$F$505=$A605)*('2_Review &amp; Audit'!$I$6:$I$505&gt;=$E605-30)*('2_Review &amp; Audit'!$I$6:$I$505&lt;=$E605+30)*('2_Review &amp; Audit'!$R$6:$R$505&gt;0)*(ROW('2_Review &amp; Audit'!$R$6:$R$505)&gt;$T605),0),0)+5,""))</f>
        <v/>
      </c>
      <c r="AG605" t="str">
        <f>IF(OR($D605="",$AB605="",$AF605=""),"",MIN($AB605,$AF605))</f>
        <v/>
      </c>
      <c r="AK605" t="str">
        <f>IF($D605="","",MAX(0,N($AB605)-N($AG605)))</f>
        <v/>
      </c>
      <c r="AL605" t="str">
        <f>IF(OR($D605="",$AK605="",N($AK605)&lt;=0),"",IFERROR(MATCH(1,INDEX(('2_Review &amp; Audit'!$F$6:$F$505=$A605)*('2_Review &amp; Audit'!$I$6:$I$505&gt;=$E605-30)*('2_Review &amp; Audit'!$I$6:$I$505&lt;=$E605+30)*('2_Review &amp; Audit'!$R$6:$R$505&gt;0)*(ROW('2_Review &amp; Audit'!$R$6:$R$505)&gt;$AC605),0),0)+5,""))</f>
        <v/>
      </c>
      <c r="AP605" t="str">
        <f>IF(OR($D605="",$AK605="",$AO605=""),"",MIN($AK605,$AO605))</f>
        <v/>
      </c>
    </row>
    <row r="606" spans="1:42" ht="12.75" customHeight="1" x14ac:dyDescent="0.2">
      <c r="A606" t="str">
        <f>IF($J606="","",INDEX('2_Review &amp; Audit'!$F:$F,$J606))</f>
        <v/>
      </c>
      <c r="B606" t="str">
        <f>IF($J606="","",INDEX('2_Review &amp; Audit'!$C:$C,$J606))</f>
        <v/>
      </c>
      <c r="C606" t="str">
        <f>IF($J606="","",INDEX('2_Review &amp; Audit'!$D:$D,$J606))</f>
        <v/>
      </c>
      <c r="D606" s="60" t="str">
        <f>IF($J606="","",INDEX('2_Review &amp; Audit'!$U:$U,$J606))</f>
        <v/>
      </c>
      <c r="E606" t="str">
        <f>IF($J606="","",INDEX('2_Review &amp; Audit'!$M:$M,$J606))</f>
        <v/>
      </c>
      <c r="F606" t="str">
        <f>IF($J606="","",INDEX('2_Review &amp; Audit'!$N:$N,$J606))</f>
        <v/>
      </c>
      <c r="G606" s="145" t="str">
        <f>IF(OR($J606="",$F606=""),"",ABS(INDEX('2_Review &amp; Audit'!$B:$B,$J606)/$F606))</f>
        <v/>
      </c>
      <c r="H606" s="145" t="str">
        <f t="shared" si="73"/>
        <v/>
      </c>
      <c r="I606" t="str">
        <f>IF($J606="","",INDEX('2_Review &amp; Audit'!$AD:$AD,$J606))</f>
        <v/>
      </c>
      <c r="J606" s="55"/>
      <c r="AB606" t="str">
        <f>IF($D606="","",MAX(0,N(#REF!)-N($X606)))</f>
        <v/>
      </c>
      <c r="AC606" t="str">
        <f>IF(OR($D606="",$AB606="",N($AB606)&lt;=0),"",IFERROR(MATCH(1,INDEX(('2_Review &amp; Audit'!$F$6:$F$505=$A606)*('2_Review &amp; Audit'!$I$6:$I$505&gt;=$E606-30)*('2_Review &amp; Audit'!$I$6:$I$505&lt;=$E606+30)*('2_Review &amp; Audit'!$R$6:$R$505&gt;0)*(ROW('2_Review &amp; Audit'!$R$6:$R$505)&gt;$T606),0),0)+5,""))</f>
        <v/>
      </c>
      <c r="AG606" t="str">
        <f>IF(OR($D606="",$AB606="",$AF606=""),"",MIN($AB606,$AF606))</f>
        <v/>
      </c>
      <c r="AK606" t="str">
        <f>IF($D606="","",MAX(0,N($AB606)-N($AG606)))</f>
        <v/>
      </c>
      <c r="AL606" t="str">
        <f>IF(OR($D606="",$AK606="",N($AK606)&lt;=0),"",IFERROR(MATCH(1,INDEX(('2_Review &amp; Audit'!$F$6:$F$505=$A606)*('2_Review &amp; Audit'!$I$6:$I$505&gt;=$E606-30)*('2_Review &amp; Audit'!$I$6:$I$505&lt;=$E606+30)*('2_Review &amp; Audit'!$R$6:$R$505&gt;0)*(ROW('2_Review &amp; Audit'!$R$6:$R$505)&gt;$AC606),0),0)+5,""))</f>
        <v/>
      </c>
      <c r="AP606" t="str">
        <f>IF(OR($D606="",$AK606="",$AO606=""),"",MIN($AK606,$AO606))</f>
        <v/>
      </c>
    </row>
    <row r="607" spans="1:42" ht="12.75" customHeight="1" x14ac:dyDescent="0.2">
      <c r="A607" t="str">
        <f>IF($J607="","",INDEX('2_Review &amp; Audit'!$F:$F,$J607))</f>
        <v/>
      </c>
      <c r="B607" t="str">
        <f>IF($J607="","",INDEX('2_Review &amp; Audit'!$C:$C,$J607))</f>
        <v/>
      </c>
      <c r="C607" t="str">
        <f>IF($J607="","",INDEX('2_Review &amp; Audit'!$D:$D,$J607))</f>
        <v/>
      </c>
      <c r="D607" s="60" t="str">
        <f>IF($J607="","",INDEX('2_Review &amp; Audit'!$U:$U,$J607))</f>
        <v/>
      </c>
      <c r="E607" t="str">
        <f>IF($J607="","",INDEX('2_Review &amp; Audit'!$M:$M,$J607))</f>
        <v/>
      </c>
      <c r="F607" t="str">
        <f>IF($J607="","",INDEX('2_Review &amp; Audit'!$N:$N,$J607))</f>
        <v/>
      </c>
      <c r="G607" s="145" t="str">
        <f>IF(OR($J607="",$F607=""),"",ABS(INDEX('2_Review &amp; Audit'!$B:$B,$J607)/$F607))</f>
        <v/>
      </c>
      <c r="H607" s="145" t="str">
        <f t="shared" si="73"/>
        <v/>
      </c>
      <c r="I607" t="str">
        <f>IF($J607="","",INDEX('2_Review &amp; Audit'!$AD:$AD,$J607))</f>
        <v/>
      </c>
      <c r="J607" s="55"/>
      <c r="AB607" t="str">
        <f>IF($D607="","",MAX(0,N(#REF!)-N($X607)))</f>
        <v/>
      </c>
      <c r="AC607" t="str">
        <f>IF(OR($D607="",$AB607="",N($AB607)&lt;=0),"",IFERROR(MATCH(1,INDEX(('2_Review &amp; Audit'!$F$6:$F$505=$A607)*('2_Review &amp; Audit'!$I$6:$I$505&gt;=$E607-30)*('2_Review &amp; Audit'!$I$6:$I$505&lt;=$E607+30)*('2_Review &amp; Audit'!$R$6:$R$505&gt;0)*(ROW('2_Review &amp; Audit'!$R$6:$R$505)&gt;$T607),0),0)+5,""))</f>
        <v/>
      </c>
      <c r="AG607" t="str">
        <f>IF(OR($D607="",$AB607="",$AF607=""),"",MIN($AB607,$AF607))</f>
        <v/>
      </c>
      <c r="AK607" t="str">
        <f>IF($D607="","",MAX(0,N($AB607)-N($AG607)))</f>
        <v/>
      </c>
      <c r="AL607" t="str">
        <f>IF(OR($D607="",$AK607="",N($AK607)&lt;=0),"",IFERROR(MATCH(1,INDEX(('2_Review &amp; Audit'!$F$6:$F$505=$A607)*('2_Review &amp; Audit'!$I$6:$I$505&gt;=$E607-30)*('2_Review &amp; Audit'!$I$6:$I$505&lt;=$E607+30)*('2_Review &amp; Audit'!$R$6:$R$505&gt;0)*(ROW('2_Review &amp; Audit'!$R$6:$R$505)&gt;$AC607),0),0)+5,""))</f>
        <v/>
      </c>
      <c r="AP607" t="str">
        <f>IF(OR($D607="",$AK607="",$AO607=""),"",MIN($AK607,$AO607))</f>
        <v/>
      </c>
    </row>
    <row r="608" spans="1:42" ht="12.75" customHeight="1" x14ac:dyDescent="0.2">
      <c r="A608" t="str">
        <f>IF($J608="","",INDEX('2_Review &amp; Audit'!$F:$F,$J608))</f>
        <v/>
      </c>
      <c r="B608" t="str">
        <f>IF($J608="","",INDEX('2_Review &amp; Audit'!$C:$C,$J608))</f>
        <v/>
      </c>
      <c r="C608" t="str">
        <f>IF($J608="","",INDEX('2_Review &amp; Audit'!$D:$D,$J608))</f>
        <v/>
      </c>
      <c r="D608" s="60" t="str">
        <f>IF($J608="","",INDEX('2_Review &amp; Audit'!$U:$U,$J608))</f>
        <v/>
      </c>
      <c r="E608" t="str">
        <f>IF($J608="","",INDEX('2_Review &amp; Audit'!$M:$M,$J608))</f>
        <v/>
      </c>
      <c r="F608" t="str">
        <f>IF($J608="","",INDEX('2_Review &amp; Audit'!$N:$N,$J608))</f>
        <v/>
      </c>
      <c r="G608" s="145" t="str">
        <f>IF(OR($J608="",$F608=""),"",ABS(INDEX('2_Review &amp; Audit'!$B:$B,$J608)/$F608))</f>
        <v/>
      </c>
      <c r="H608" s="145" t="str">
        <f t="shared" si="73"/>
        <v/>
      </c>
      <c r="I608" t="str">
        <f>IF($J608="","",INDEX('2_Review &amp; Audit'!$AD:$AD,$J608))</f>
        <v/>
      </c>
      <c r="J608" s="55"/>
      <c r="AB608" t="str">
        <f>IF($D608="","",MAX(0,N(#REF!)-N($X608)))</f>
        <v/>
      </c>
      <c r="AC608" t="str">
        <f>IF(OR($D608="",$AB608="",N($AB608)&lt;=0),"",IFERROR(MATCH(1,INDEX(('2_Review &amp; Audit'!$F$6:$F$505=$A608)*('2_Review &amp; Audit'!$I$6:$I$505&gt;=$E608-30)*('2_Review &amp; Audit'!$I$6:$I$505&lt;=$E608+30)*('2_Review &amp; Audit'!$R$6:$R$505&gt;0)*(ROW('2_Review &amp; Audit'!$R$6:$R$505)&gt;$T608),0),0)+5,""))</f>
        <v/>
      </c>
      <c r="AG608" t="str">
        <f>IF(OR($D608="",$AB608="",$AF608=""),"",MIN($AB608,$AF608))</f>
        <v/>
      </c>
      <c r="AK608" t="str">
        <f>IF($D608="","",MAX(0,N($AB608)-N($AG608)))</f>
        <v/>
      </c>
      <c r="AL608" t="str">
        <f>IF(OR($D608="",$AK608="",N($AK608)&lt;=0),"",IFERROR(MATCH(1,INDEX(('2_Review &amp; Audit'!$F$6:$F$505=$A608)*('2_Review &amp; Audit'!$I$6:$I$505&gt;=$E608-30)*('2_Review &amp; Audit'!$I$6:$I$505&lt;=$E608+30)*('2_Review &amp; Audit'!$R$6:$R$505&gt;0)*(ROW('2_Review &amp; Audit'!$R$6:$R$505)&gt;$AC608),0),0)+5,""))</f>
        <v/>
      </c>
      <c r="AP608" t="str">
        <f>IF(OR($D608="",$AK608="",$AO608=""),"",MIN($AK608,$AO608))</f>
        <v/>
      </c>
    </row>
    <row r="609" spans="1:42" ht="12.75" customHeight="1" x14ac:dyDescent="0.2">
      <c r="A609" t="str">
        <f>IF($J609="","",INDEX('2_Review &amp; Audit'!$F:$F,$J609))</f>
        <v/>
      </c>
      <c r="B609" t="str">
        <f>IF($J609="","",INDEX('2_Review &amp; Audit'!$C:$C,$J609))</f>
        <v/>
      </c>
      <c r="C609" t="str">
        <f>IF($J609="","",INDEX('2_Review &amp; Audit'!$D:$D,$J609))</f>
        <v/>
      </c>
      <c r="D609" s="60" t="str">
        <f>IF($J609="","",INDEX('2_Review &amp; Audit'!$U:$U,$J609))</f>
        <v/>
      </c>
      <c r="E609" t="str">
        <f>IF($J609="","",INDEX('2_Review &amp; Audit'!$M:$M,$J609))</f>
        <v/>
      </c>
      <c r="F609" t="str">
        <f>IF($J609="","",INDEX('2_Review &amp; Audit'!$N:$N,$J609))</f>
        <v/>
      </c>
      <c r="G609" s="145" t="str">
        <f>IF(OR($J609="",$F609=""),"",ABS(INDEX('2_Review &amp; Audit'!$B:$B,$J609)/$F609))</f>
        <v/>
      </c>
      <c r="H609" s="145" t="str">
        <f t="shared" si="73"/>
        <v/>
      </c>
      <c r="I609" t="str">
        <f>IF($J609="","",INDEX('2_Review &amp; Audit'!$AD:$AD,$J609))</f>
        <v/>
      </c>
      <c r="J609" s="55"/>
      <c r="AB609" t="str">
        <f>IF($D609="","",MAX(0,N(#REF!)-N($X609)))</f>
        <v/>
      </c>
      <c r="AC609" t="str">
        <f>IF(OR($D609="",$AB609="",N($AB609)&lt;=0),"",IFERROR(MATCH(1,INDEX(('2_Review &amp; Audit'!$F$6:$F$505=$A609)*('2_Review &amp; Audit'!$I$6:$I$505&gt;=$E609-30)*('2_Review &amp; Audit'!$I$6:$I$505&lt;=$E609+30)*('2_Review &amp; Audit'!$R$6:$R$505&gt;0)*(ROW('2_Review &amp; Audit'!$R$6:$R$505)&gt;$T609),0),0)+5,""))</f>
        <v/>
      </c>
      <c r="AG609" t="str">
        <f>IF(OR($D609="",$AB609="",$AF609=""),"",MIN($AB609,$AF609))</f>
        <v/>
      </c>
      <c r="AK609" t="str">
        <f>IF($D609="","",MAX(0,N($AB609)-N($AG609)))</f>
        <v/>
      </c>
      <c r="AL609" t="str">
        <f>IF(OR($D609="",$AK609="",N($AK609)&lt;=0),"",IFERROR(MATCH(1,INDEX(('2_Review &amp; Audit'!$F$6:$F$505=$A609)*('2_Review &amp; Audit'!$I$6:$I$505&gt;=$E609-30)*('2_Review &amp; Audit'!$I$6:$I$505&lt;=$E609+30)*('2_Review &amp; Audit'!$R$6:$R$505&gt;0)*(ROW('2_Review &amp; Audit'!$R$6:$R$505)&gt;$AC609),0),0)+5,""))</f>
        <v/>
      </c>
      <c r="AP609" t="str">
        <f>IF(OR($D609="",$AK609="",$AO609=""),"",MIN($AK609,$AO609))</f>
        <v/>
      </c>
    </row>
    <row r="610" spans="1:42" ht="12.75" customHeight="1" x14ac:dyDescent="0.2">
      <c r="A610" t="str">
        <f>IF($J610="","",INDEX('2_Review &amp; Audit'!$F:$F,$J610))</f>
        <v/>
      </c>
      <c r="B610" t="str">
        <f>IF($J610="","",INDEX('2_Review &amp; Audit'!$C:$C,$J610))</f>
        <v/>
      </c>
      <c r="C610" t="str">
        <f>IF($J610="","",INDEX('2_Review &amp; Audit'!$D:$D,$J610))</f>
        <v/>
      </c>
      <c r="D610" s="60" t="str">
        <f>IF($J610="","",INDEX('2_Review &amp; Audit'!$U:$U,$J610))</f>
        <v/>
      </c>
      <c r="E610" t="str">
        <f>IF($J610="","",INDEX('2_Review &amp; Audit'!$M:$M,$J610))</f>
        <v/>
      </c>
      <c r="F610" t="str">
        <f>IF($J610="","",INDEX('2_Review &amp; Audit'!$N:$N,$J610))</f>
        <v/>
      </c>
      <c r="G610" s="145" t="str">
        <f>IF(OR($J610="",$F610=""),"",ABS(INDEX('2_Review &amp; Audit'!$B:$B,$J610)/$F610))</f>
        <v/>
      </c>
      <c r="H610" s="145" t="str">
        <f t="shared" si="73"/>
        <v/>
      </c>
      <c r="I610" t="str">
        <f>IF($J610="","",INDEX('2_Review &amp; Audit'!$AD:$AD,$J610))</f>
        <v/>
      </c>
      <c r="J610" s="55"/>
      <c r="AB610" t="str">
        <f>IF($D610="","",MAX(0,N(#REF!)-N($X610)))</f>
        <v/>
      </c>
      <c r="AC610" t="str">
        <f>IF(OR($D610="",$AB610="",N($AB610)&lt;=0),"",IFERROR(MATCH(1,INDEX(('2_Review &amp; Audit'!$F$6:$F$505=$A610)*('2_Review &amp; Audit'!$I$6:$I$505&gt;=$E610-30)*('2_Review &amp; Audit'!$I$6:$I$505&lt;=$E610+30)*('2_Review &amp; Audit'!$R$6:$R$505&gt;0)*(ROW('2_Review &amp; Audit'!$R$6:$R$505)&gt;$T610),0),0)+5,""))</f>
        <v/>
      </c>
      <c r="AG610" t="str">
        <f>IF(OR($D610="",$AB610="",$AF610=""),"",MIN($AB610,$AF610))</f>
        <v/>
      </c>
      <c r="AK610" t="str">
        <f>IF($D610="","",MAX(0,N($AB610)-N($AG610)))</f>
        <v/>
      </c>
      <c r="AL610" t="str">
        <f>IF(OR($D610="",$AK610="",N($AK610)&lt;=0),"",IFERROR(MATCH(1,INDEX(('2_Review &amp; Audit'!$F$6:$F$505=$A610)*('2_Review &amp; Audit'!$I$6:$I$505&gt;=$E610-30)*('2_Review &amp; Audit'!$I$6:$I$505&lt;=$E610+30)*('2_Review &amp; Audit'!$R$6:$R$505&gt;0)*(ROW('2_Review &amp; Audit'!$R$6:$R$505)&gt;$AC610),0),0)+5,""))</f>
        <v/>
      </c>
      <c r="AP610" t="str">
        <f>IF(OR($D610="",$AK610="",$AO610=""),"",MIN($AK610,$AO610))</f>
        <v/>
      </c>
    </row>
    <row r="611" spans="1:42" ht="12.75" customHeight="1" x14ac:dyDescent="0.2">
      <c r="A611" t="str">
        <f>IF($J611="","",INDEX('2_Review &amp; Audit'!$F:$F,$J611))</f>
        <v/>
      </c>
      <c r="B611" t="str">
        <f>IF($J611="","",INDEX('2_Review &amp; Audit'!$C:$C,$J611))</f>
        <v/>
      </c>
      <c r="C611" t="str">
        <f>IF($J611="","",INDEX('2_Review &amp; Audit'!$D:$D,$J611))</f>
        <v/>
      </c>
      <c r="D611" s="60" t="str">
        <f>IF($J611="","",INDEX('2_Review &amp; Audit'!$U:$U,$J611))</f>
        <v/>
      </c>
      <c r="E611" t="str">
        <f>IF($J611="","",INDEX('2_Review &amp; Audit'!$M:$M,$J611))</f>
        <v/>
      </c>
      <c r="F611" t="str">
        <f>IF($J611="","",INDEX('2_Review &amp; Audit'!$N:$N,$J611))</f>
        <v/>
      </c>
      <c r="G611" s="145" t="str">
        <f>IF(OR($J611="",$F611=""),"",ABS(INDEX('2_Review &amp; Audit'!$B:$B,$J611)/$F611))</f>
        <v/>
      </c>
      <c r="H611" s="145" t="str">
        <f t="shared" si="73"/>
        <v/>
      </c>
      <c r="I611" t="str">
        <f>IF($J611="","",INDEX('2_Review &amp; Audit'!$AD:$AD,$J611))</f>
        <v/>
      </c>
      <c r="J611" s="55"/>
      <c r="AB611" t="str">
        <f>IF($D611="","",MAX(0,N(#REF!)-N($X611)))</f>
        <v/>
      </c>
      <c r="AC611" t="str">
        <f>IF(OR($D611="",$AB611="",N($AB611)&lt;=0),"",IFERROR(MATCH(1,INDEX(('2_Review &amp; Audit'!$F$6:$F$505=$A611)*('2_Review &amp; Audit'!$I$6:$I$505&gt;=$E611-30)*('2_Review &amp; Audit'!$I$6:$I$505&lt;=$E611+30)*('2_Review &amp; Audit'!$R$6:$R$505&gt;0)*(ROW('2_Review &amp; Audit'!$R$6:$R$505)&gt;$T611),0),0)+5,""))</f>
        <v/>
      </c>
      <c r="AG611" t="str">
        <f>IF(OR($D611="",$AB611="",$AF611=""),"",MIN($AB611,$AF611))</f>
        <v/>
      </c>
      <c r="AK611" t="str">
        <f>IF($D611="","",MAX(0,N($AB611)-N($AG611)))</f>
        <v/>
      </c>
      <c r="AL611" t="str">
        <f>IF(OR($D611="",$AK611="",N($AK611)&lt;=0),"",IFERROR(MATCH(1,INDEX(('2_Review &amp; Audit'!$F$6:$F$505=$A611)*('2_Review &amp; Audit'!$I$6:$I$505&gt;=$E611-30)*('2_Review &amp; Audit'!$I$6:$I$505&lt;=$E611+30)*('2_Review &amp; Audit'!$R$6:$R$505&gt;0)*(ROW('2_Review &amp; Audit'!$R$6:$R$505)&gt;$AC611),0),0)+5,""))</f>
        <v/>
      </c>
      <c r="AP611" t="str">
        <f>IF(OR($D611="",$AK611="",$AO611=""),"",MIN($AK611,$AO611))</f>
        <v/>
      </c>
    </row>
    <row r="612" spans="1:42" ht="12.75" customHeight="1" x14ac:dyDescent="0.2">
      <c r="A612" t="str">
        <f>IF($J612="","",INDEX('2_Review &amp; Audit'!$F:$F,$J612))</f>
        <v/>
      </c>
      <c r="B612" t="str">
        <f>IF($J612="","",INDEX('2_Review &amp; Audit'!$C:$C,$J612))</f>
        <v/>
      </c>
      <c r="C612" t="str">
        <f>IF($J612="","",INDEX('2_Review &amp; Audit'!$D:$D,$J612))</f>
        <v/>
      </c>
      <c r="D612" s="60" t="str">
        <f>IF($J612="","",INDEX('2_Review &amp; Audit'!$U:$U,$J612))</f>
        <v/>
      </c>
      <c r="E612" t="str">
        <f>IF($J612="","",INDEX('2_Review &amp; Audit'!$M:$M,$J612))</f>
        <v/>
      </c>
      <c r="F612" t="str">
        <f>IF($J612="","",INDEX('2_Review &amp; Audit'!$N:$N,$J612))</f>
        <v/>
      </c>
      <c r="G612" s="145" t="str">
        <f>IF(OR($J612="",$F612=""),"",ABS(INDEX('2_Review &amp; Audit'!$B:$B,$J612)/$F612))</f>
        <v/>
      </c>
      <c r="H612" s="145" t="str">
        <f t="shared" si="73"/>
        <v/>
      </c>
      <c r="I612" t="str">
        <f>IF($J612="","",INDEX('2_Review &amp; Audit'!$AD:$AD,$J612))</f>
        <v/>
      </c>
      <c r="J612" s="55"/>
      <c r="AB612" t="str">
        <f>IF($D612="","",MAX(0,N(#REF!)-N($X612)))</f>
        <v/>
      </c>
      <c r="AC612" t="str">
        <f>IF(OR($D612="",$AB612="",N($AB612)&lt;=0),"",IFERROR(MATCH(1,INDEX(('2_Review &amp; Audit'!$F$6:$F$505=$A612)*('2_Review &amp; Audit'!$I$6:$I$505&gt;=$E612-30)*('2_Review &amp; Audit'!$I$6:$I$505&lt;=$E612+30)*('2_Review &amp; Audit'!$R$6:$R$505&gt;0)*(ROW('2_Review &amp; Audit'!$R$6:$R$505)&gt;$T612),0),0)+5,""))</f>
        <v/>
      </c>
      <c r="AG612" t="str">
        <f>IF(OR($D612="",$AB612="",$AF612=""),"",MIN($AB612,$AF612))</f>
        <v/>
      </c>
      <c r="AK612" t="str">
        <f>IF($D612="","",MAX(0,N($AB612)-N($AG612)))</f>
        <v/>
      </c>
      <c r="AL612" t="str">
        <f>IF(OR($D612="",$AK612="",N($AK612)&lt;=0),"",IFERROR(MATCH(1,INDEX(('2_Review &amp; Audit'!$F$6:$F$505=$A612)*('2_Review &amp; Audit'!$I$6:$I$505&gt;=$E612-30)*('2_Review &amp; Audit'!$I$6:$I$505&lt;=$E612+30)*('2_Review &amp; Audit'!$R$6:$R$505&gt;0)*(ROW('2_Review &amp; Audit'!$R$6:$R$505)&gt;$AC612),0),0)+5,""))</f>
        <v/>
      </c>
      <c r="AP612" t="str">
        <f>IF(OR($D612="",$AK612="",$AO612=""),"",MIN($AK612,$AO612))</f>
        <v/>
      </c>
    </row>
    <row r="613" spans="1:42" ht="12.75" customHeight="1" x14ac:dyDescent="0.2">
      <c r="A613" t="str">
        <f>IF($J613="","",INDEX('2_Review &amp; Audit'!$F:$F,$J613))</f>
        <v/>
      </c>
      <c r="B613" t="str">
        <f>IF($J613="","",INDEX('2_Review &amp; Audit'!$C:$C,$J613))</f>
        <v/>
      </c>
      <c r="C613" t="str">
        <f>IF($J613="","",INDEX('2_Review &amp; Audit'!$D:$D,$J613))</f>
        <v/>
      </c>
      <c r="D613" s="60" t="str">
        <f>IF($J613="","",INDEX('2_Review &amp; Audit'!$U:$U,$J613))</f>
        <v/>
      </c>
      <c r="E613" t="str">
        <f>IF($J613="","",INDEX('2_Review &amp; Audit'!$M:$M,$J613))</f>
        <v/>
      </c>
      <c r="F613" t="str">
        <f>IF($J613="","",INDEX('2_Review &amp; Audit'!$N:$N,$J613))</f>
        <v/>
      </c>
      <c r="G613" s="145" t="str">
        <f>IF(OR($J613="",$F613=""),"",ABS(INDEX('2_Review &amp; Audit'!$B:$B,$J613)/$F613))</f>
        <v/>
      </c>
      <c r="H613" s="145" t="str">
        <f t="shared" si="73"/>
        <v/>
      </c>
      <c r="I613" t="str">
        <f>IF($J613="","",INDEX('2_Review &amp; Audit'!$AD:$AD,$J613))</f>
        <v/>
      </c>
      <c r="J613" s="55"/>
      <c r="AB613" t="str">
        <f>IF($D613="","",MAX(0,N(#REF!)-N($X613)))</f>
        <v/>
      </c>
      <c r="AC613" t="str">
        <f>IF(OR($D613="",$AB613="",N($AB613)&lt;=0),"",IFERROR(MATCH(1,INDEX(('2_Review &amp; Audit'!$F$6:$F$505=$A613)*('2_Review &amp; Audit'!$I$6:$I$505&gt;=$E613-30)*('2_Review &amp; Audit'!$I$6:$I$505&lt;=$E613+30)*('2_Review &amp; Audit'!$R$6:$R$505&gt;0)*(ROW('2_Review &amp; Audit'!$R$6:$R$505)&gt;$T613),0),0)+5,""))</f>
        <v/>
      </c>
      <c r="AG613" t="str">
        <f>IF(OR($D613="",$AB613="",$AF613=""),"",MIN($AB613,$AF613))</f>
        <v/>
      </c>
      <c r="AK613" t="str">
        <f>IF($D613="","",MAX(0,N($AB613)-N($AG613)))</f>
        <v/>
      </c>
      <c r="AL613" t="str">
        <f>IF(OR($D613="",$AK613="",N($AK613)&lt;=0),"",IFERROR(MATCH(1,INDEX(('2_Review &amp; Audit'!$F$6:$F$505=$A613)*('2_Review &amp; Audit'!$I$6:$I$505&gt;=$E613-30)*('2_Review &amp; Audit'!$I$6:$I$505&lt;=$E613+30)*('2_Review &amp; Audit'!$R$6:$R$505&gt;0)*(ROW('2_Review &amp; Audit'!$R$6:$R$505)&gt;$AC613),0),0)+5,""))</f>
        <v/>
      </c>
      <c r="AP613" t="str">
        <f>IF(OR($D613="",$AK613="",$AO613=""),"",MIN($AK613,$AO613))</f>
        <v/>
      </c>
    </row>
    <row r="614" spans="1:42" ht="12.75" customHeight="1" x14ac:dyDescent="0.2">
      <c r="A614" t="str">
        <f>IF($J614="","",INDEX('2_Review &amp; Audit'!$F:$F,$J614))</f>
        <v/>
      </c>
      <c r="B614" t="str">
        <f>IF($J614="","",INDEX('2_Review &amp; Audit'!$C:$C,$J614))</f>
        <v/>
      </c>
      <c r="C614" t="str">
        <f>IF($J614="","",INDEX('2_Review &amp; Audit'!$D:$D,$J614))</f>
        <v/>
      </c>
      <c r="D614" s="60" t="str">
        <f>IF($J614="","",INDEX('2_Review &amp; Audit'!$U:$U,$J614))</f>
        <v/>
      </c>
      <c r="E614" t="str">
        <f>IF($J614="","",INDEX('2_Review &amp; Audit'!$M:$M,$J614))</f>
        <v/>
      </c>
      <c r="F614" t="str">
        <f>IF($J614="","",INDEX('2_Review &amp; Audit'!$N:$N,$J614))</f>
        <v/>
      </c>
      <c r="G614" s="145" t="str">
        <f>IF(OR($J614="",$F614=""),"",ABS(INDEX('2_Review &amp; Audit'!$B:$B,$J614)/$F614))</f>
        <v/>
      </c>
      <c r="H614" s="145" t="str">
        <f t="shared" si="73"/>
        <v/>
      </c>
      <c r="I614" t="str">
        <f>IF($J614="","",INDEX('2_Review &amp; Audit'!$AD:$AD,$J614))</f>
        <v/>
      </c>
      <c r="J614" s="55"/>
      <c r="AB614" t="str">
        <f>IF($D614="","",MAX(0,N(#REF!)-N($X614)))</f>
        <v/>
      </c>
      <c r="AC614" t="str">
        <f>IF(OR($D614="",$AB614="",N($AB614)&lt;=0),"",IFERROR(MATCH(1,INDEX(('2_Review &amp; Audit'!$F$6:$F$505=$A614)*('2_Review &amp; Audit'!$I$6:$I$505&gt;=$E614-30)*('2_Review &amp; Audit'!$I$6:$I$505&lt;=$E614+30)*('2_Review &amp; Audit'!$R$6:$R$505&gt;0)*(ROW('2_Review &amp; Audit'!$R$6:$R$505)&gt;$T614),0),0)+5,""))</f>
        <v/>
      </c>
      <c r="AG614" t="str">
        <f>IF(OR($D614="",$AB614="",$AF614=""),"",MIN($AB614,$AF614))</f>
        <v/>
      </c>
      <c r="AK614" t="str">
        <f>IF($D614="","",MAX(0,N($AB614)-N($AG614)))</f>
        <v/>
      </c>
      <c r="AL614" t="str">
        <f>IF(OR($D614="",$AK614="",N($AK614)&lt;=0),"",IFERROR(MATCH(1,INDEX(('2_Review &amp; Audit'!$F$6:$F$505=$A614)*('2_Review &amp; Audit'!$I$6:$I$505&gt;=$E614-30)*('2_Review &amp; Audit'!$I$6:$I$505&lt;=$E614+30)*('2_Review &amp; Audit'!$R$6:$R$505&gt;0)*(ROW('2_Review &amp; Audit'!$R$6:$R$505)&gt;$AC614),0),0)+5,""))</f>
        <v/>
      </c>
      <c r="AP614" t="str">
        <f>IF(OR($D614="",$AK614="",$AO614=""),"",MIN($AK614,$AO614))</f>
        <v/>
      </c>
    </row>
    <row r="615" spans="1:42" ht="12.75" customHeight="1" x14ac:dyDescent="0.2">
      <c r="A615" t="str">
        <f>IF($J615="","",INDEX('2_Review &amp; Audit'!$F:$F,$J615))</f>
        <v/>
      </c>
      <c r="B615" t="str">
        <f>IF($J615="","",INDEX('2_Review &amp; Audit'!$C:$C,$J615))</f>
        <v/>
      </c>
      <c r="C615" t="str">
        <f>IF($J615="","",INDEX('2_Review &amp; Audit'!$D:$D,$J615))</f>
        <v/>
      </c>
      <c r="D615" s="60" t="str">
        <f>IF($J615="","",INDEX('2_Review &amp; Audit'!$U:$U,$J615))</f>
        <v/>
      </c>
      <c r="E615" t="str">
        <f>IF($J615="","",INDEX('2_Review &amp; Audit'!$M:$M,$J615))</f>
        <v/>
      </c>
      <c r="F615" t="str">
        <f>IF($J615="","",INDEX('2_Review &amp; Audit'!$N:$N,$J615))</f>
        <v/>
      </c>
      <c r="G615" s="145" t="str">
        <f>IF(OR($J615="",$F615=""),"",ABS(INDEX('2_Review &amp; Audit'!$B:$B,$J615)/$F615))</f>
        <v/>
      </c>
      <c r="H615" s="145" t="str">
        <f t="shared" si="73"/>
        <v/>
      </c>
      <c r="I615" t="str">
        <f>IF($J615="","",INDEX('2_Review &amp; Audit'!$AD:$AD,$J615))</f>
        <v/>
      </c>
      <c r="J615" s="55"/>
      <c r="AB615" t="str">
        <f>IF($D615="","",MAX(0,N(#REF!)-N($X615)))</f>
        <v/>
      </c>
      <c r="AC615" t="str">
        <f>IF(OR($D615="",$AB615="",N($AB615)&lt;=0),"",IFERROR(MATCH(1,INDEX(('2_Review &amp; Audit'!$F$6:$F$505=$A615)*('2_Review &amp; Audit'!$I$6:$I$505&gt;=$E615-30)*('2_Review &amp; Audit'!$I$6:$I$505&lt;=$E615+30)*('2_Review &amp; Audit'!$R$6:$R$505&gt;0)*(ROW('2_Review &amp; Audit'!$R$6:$R$505)&gt;$T615),0),0)+5,""))</f>
        <v/>
      </c>
      <c r="AG615" t="str">
        <f>IF(OR($D615="",$AB615="",$AF615=""),"",MIN($AB615,$AF615))</f>
        <v/>
      </c>
      <c r="AK615" t="str">
        <f>IF($D615="","",MAX(0,N($AB615)-N($AG615)))</f>
        <v/>
      </c>
      <c r="AL615" t="str">
        <f>IF(OR($D615="",$AK615="",N($AK615)&lt;=0),"",IFERROR(MATCH(1,INDEX(('2_Review &amp; Audit'!$F$6:$F$505=$A615)*('2_Review &amp; Audit'!$I$6:$I$505&gt;=$E615-30)*('2_Review &amp; Audit'!$I$6:$I$505&lt;=$E615+30)*('2_Review &amp; Audit'!$R$6:$R$505&gt;0)*(ROW('2_Review &amp; Audit'!$R$6:$R$505)&gt;$AC615),0),0)+5,""))</f>
        <v/>
      </c>
      <c r="AP615" t="str">
        <f>IF(OR($D615="",$AK615="",$AO615=""),"",MIN($AK615,$AO615))</f>
        <v/>
      </c>
    </row>
    <row r="616" spans="1:42" ht="12.75" customHeight="1" x14ac:dyDescent="0.2">
      <c r="A616" t="str">
        <f>IF($J616="","",INDEX('2_Review &amp; Audit'!$F:$F,$J616))</f>
        <v/>
      </c>
      <c r="B616" t="str">
        <f>IF($J616="","",INDEX('2_Review &amp; Audit'!$C:$C,$J616))</f>
        <v/>
      </c>
      <c r="C616" t="str">
        <f>IF($J616="","",INDEX('2_Review &amp; Audit'!$D:$D,$J616))</f>
        <v/>
      </c>
      <c r="D616" s="60" t="str">
        <f>IF($J616="","",INDEX('2_Review &amp; Audit'!$U:$U,$J616))</f>
        <v/>
      </c>
      <c r="E616" t="str">
        <f>IF($J616="","",INDEX('2_Review &amp; Audit'!$M:$M,$J616))</f>
        <v/>
      </c>
      <c r="F616" t="str">
        <f>IF($J616="","",INDEX('2_Review &amp; Audit'!$N:$N,$J616))</f>
        <v/>
      </c>
      <c r="G616" s="145" t="str">
        <f>IF(OR($J616="",$F616=""),"",ABS(INDEX('2_Review &amp; Audit'!$B:$B,$J616)/$F616))</f>
        <v/>
      </c>
      <c r="H616" s="145" t="str">
        <f t="shared" si="73"/>
        <v/>
      </c>
      <c r="I616" t="str">
        <f>IF($J616="","",INDEX('2_Review &amp; Audit'!$AD:$AD,$J616))</f>
        <v/>
      </c>
      <c r="J616" s="55"/>
      <c r="AB616" t="str">
        <f>IF($D616="","",MAX(0,N(#REF!)-N($X616)))</f>
        <v/>
      </c>
      <c r="AC616" t="str">
        <f>IF(OR($D616="",$AB616="",N($AB616)&lt;=0),"",IFERROR(MATCH(1,INDEX(('2_Review &amp; Audit'!$F$6:$F$505=$A616)*('2_Review &amp; Audit'!$I$6:$I$505&gt;=$E616-30)*('2_Review &amp; Audit'!$I$6:$I$505&lt;=$E616+30)*('2_Review &amp; Audit'!$R$6:$R$505&gt;0)*(ROW('2_Review &amp; Audit'!$R$6:$R$505)&gt;$T616),0),0)+5,""))</f>
        <v/>
      </c>
      <c r="AG616" t="str">
        <f>IF(OR($D616="",$AB616="",$AF616=""),"",MIN($AB616,$AF616))</f>
        <v/>
      </c>
      <c r="AK616" t="str">
        <f>IF($D616="","",MAX(0,N($AB616)-N($AG616)))</f>
        <v/>
      </c>
      <c r="AL616" t="str">
        <f>IF(OR($D616="",$AK616="",N($AK616)&lt;=0),"",IFERROR(MATCH(1,INDEX(('2_Review &amp; Audit'!$F$6:$F$505=$A616)*('2_Review &amp; Audit'!$I$6:$I$505&gt;=$E616-30)*('2_Review &amp; Audit'!$I$6:$I$505&lt;=$E616+30)*('2_Review &amp; Audit'!$R$6:$R$505&gt;0)*(ROW('2_Review &amp; Audit'!$R$6:$R$505)&gt;$AC616),0),0)+5,""))</f>
        <v/>
      </c>
      <c r="AP616" t="str">
        <f>IF(OR($D616="",$AK616="",$AO616=""),"",MIN($AK616,$AO616))</f>
        <v/>
      </c>
    </row>
    <row r="617" spans="1:42" ht="12.75" customHeight="1" x14ac:dyDescent="0.2">
      <c r="A617" t="str">
        <f>IF($J617="","",INDEX('2_Review &amp; Audit'!$F:$F,$J617))</f>
        <v/>
      </c>
      <c r="B617" t="str">
        <f>IF($J617="","",INDEX('2_Review &amp; Audit'!$C:$C,$J617))</f>
        <v/>
      </c>
      <c r="C617" t="str">
        <f>IF($J617="","",INDEX('2_Review &amp; Audit'!$D:$D,$J617))</f>
        <v/>
      </c>
      <c r="D617" s="60" t="str">
        <f>IF($J617="","",INDEX('2_Review &amp; Audit'!$U:$U,$J617))</f>
        <v/>
      </c>
      <c r="E617" t="str">
        <f>IF($J617="","",INDEX('2_Review &amp; Audit'!$M:$M,$J617))</f>
        <v/>
      </c>
      <c r="F617" t="str">
        <f>IF($J617="","",INDEX('2_Review &amp; Audit'!$N:$N,$J617))</f>
        <v/>
      </c>
      <c r="G617" s="145" t="str">
        <f>IF(OR($J617="",$F617=""),"",ABS(INDEX('2_Review &amp; Audit'!$B:$B,$J617)/$F617))</f>
        <v/>
      </c>
      <c r="H617" s="145" t="str">
        <f t="shared" si="73"/>
        <v/>
      </c>
      <c r="I617" t="str">
        <f>IF($J617="","",INDEX('2_Review &amp; Audit'!$AD:$AD,$J617))</f>
        <v/>
      </c>
      <c r="J617" s="55"/>
      <c r="AB617" t="str">
        <f>IF($D617="","",MAX(0,N(#REF!)-N($X617)))</f>
        <v/>
      </c>
      <c r="AC617" t="str">
        <f>IF(OR($D617="",$AB617="",N($AB617)&lt;=0),"",IFERROR(MATCH(1,INDEX(('2_Review &amp; Audit'!$F$6:$F$505=$A617)*('2_Review &amp; Audit'!$I$6:$I$505&gt;=$E617-30)*('2_Review &amp; Audit'!$I$6:$I$505&lt;=$E617+30)*('2_Review &amp; Audit'!$R$6:$R$505&gt;0)*(ROW('2_Review &amp; Audit'!$R$6:$R$505)&gt;$T617),0),0)+5,""))</f>
        <v/>
      </c>
      <c r="AG617" t="str">
        <f>IF(OR($D617="",$AB617="",$AF617=""),"",MIN($AB617,$AF617))</f>
        <v/>
      </c>
      <c r="AK617" t="str">
        <f>IF($D617="","",MAX(0,N($AB617)-N($AG617)))</f>
        <v/>
      </c>
      <c r="AL617" t="str">
        <f>IF(OR($D617="",$AK617="",N($AK617)&lt;=0),"",IFERROR(MATCH(1,INDEX(('2_Review &amp; Audit'!$F$6:$F$505=$A617)*('2_Review &amp; Audit'!$I$6:$I$505&gt;=$E617-30)*('2_Review &amp; Audit'!$I$6:$I$505&lt;=$E617+30)*('2_Review &amp; Audit'!$R$6:$R$505&gt;0)*(ROW('2_Review &amp; Audit'!$R$6:$R$505)&gt;$AC617),0),0)+5,""))</f>
        <v/>
      </c>
      <c r="AP617" t="str">
        <f>IF(OR($D617="",$AK617="",$AO617=""),"",MIN($AK617,$AO617))</f>
        <v/>
      </c>
    </row>
    <row r="618" spans="1:42" ht="12.75" customHeight="1" x14ac:dyDescent="0.2">
      <c r="A618" t="str">
        <f>IF($J618="","",INDEX('2_Review &amp; Audit'!$F:$F,$J618))</f>
        <v/>
      </c>
      <c r="B618" t="str">
        <f>IF($J618="","",INDEX('2_Review &amp; Audit'!$C:$C,$J618))</f>
        <v/>
      </c>
      <c r="C618" t="str">
        <f>IF($J618="","",INDEX('2_Review &amp; Audit'!$D:$D,$J618))</f>
        <v/>
      </c>
      <c r="D618" s="60" t="str">
        <f>IF($J618="","",INDEX('2_Review &amp; Audit'!$U:$U,$J618))</f>
        <v/>
      </c>
      <c r="E618" t="str">
        <f>IF($J618="","",INDEX('2_Review &amp; Audit'!$M:$M,$J618))</f>
        <v/>
      </c>
      <c r="F618" t="str">
        <f>IF($J618="","",INDEX('2_Review &amp; Audit'!$N:$N,$J618))</f>
        <v/>
      </c>
      <c r="G618" s="145" t="str">
        <f>IF(OR($J618="",$F618=""),"",ABS(INDEX('2_Review &amp; Audit'!$B:$B,$J618)/$F618))</f>
        <v/>
      </c>
      <c r="H618" s="145" t="str">
        <f t="shared" si="73"/>
        <v/>
      </c>
      <c r="I618" t="str">
        <f>IF($J618="","",INDEX('2_Review &amp; Audit'!$AD:$AD,$J618))</f>
        <v/>
      </c>
      <c r="J618" s="55"/>
      <c r="AB618" t="str">
        <f>IF($D618="","",MAX(0,N(#REF!)-N($X618)))</f>
        <v/>
      </c>
      <c r="AC618" t="str">
        <f>IF(OR($D618="",$AB618="",N($AB618)&lt;=0),"",IFERROR(MATCH(1,INDEX(('2_Review &amp; Audit'!$F$6:$F$505=$A618)*('2_Review &amp; Audit'!$I$6:$I$505&gt;=$E618-30)*('2_Review &amp; Audit'!$I$6:$I$505&lt;=$E618+30)*('2_Review &amp; Audit'!$R$6:$R$505&gt;0)*(ROW('2_Review &amp; Audit'!$R$6:$R$505)&gt;$T618),0),0)+5,""))</f>
        <v/>
      </c>
      <c r="AG618" t="str">
        <f>IF(OR($D618="",$AB618="",$AF618=""),"",MIN($AB618,$AF618))</f>
        <v/>
      </c>
      <c r="AK618" t="str">
        <f>IF($D618="","",MAX(0,N($AB618)-N($AG618)))</f>
        <v/>
      </c>
      <c r="AL618" t="str">
        <f>IF(OR($D618="",$AK618="",N($AK618)&lt;=0),"",IFERROR(MATCH(1,INDEX(('2_Review &amp; Audit'!$F$6:$F$505=$A618)*('2_Review &amp; Audit'!$I$6:$I$505&gt;=$E618-30)*('2_Review &amp; Audit'!$I$6:$I$505&lt;=$E618+30)*('2_Review &amp; Audit'!$R$6:$R$505&gt;0)*(ROW('2_Review &amp; Audit'!$R$6:$R$505)&gt;$AC618),0),0)+5,""))</f>
        <v/>
      </c>
      <c r="AP618" t="str">
        <f>IF(OR($D618="",$AK618="",$AO618=""),"",MIN($AK618,$AO618))</f>
        <v/>
      </c>
    </row>
    <row r="619" spans="1:42" ht="12.75" customHeight="1" x14ac:dyDescent="0.2">
      <c r="A619" t="str">
        <f>IF($J619="","",INDEX('2_Review &amp; Audit'!$F:$F,$J619))</f>
        <v/>
      </c>
      <c r="B619" t="str">
        <f>IF($J619="","",INDEX('2_Review &amp; Audit'!$C:$C,$J619))</f>
        <v/>
      </c>
      <c r="C619" t="str">
        <f>IF($J619="","",INDEX('2_Review &amp; Audit'!$D:$D,$J619))</f>
        <v/>
      </c>
      <c r="D619" s="60" t="str">
        <f>IF($J619="","",INDEX('2_Review &amp; Audit'!$U:$U,$J619))</f>
        <v/>
      </c>
      <c r="E619" t="str">
        <f>IF($J619="","",INDEX('2_Review &amp; Audit'!$M:$M,$J619))</f>
        <v/>
      </c>
      <c r="F619" t="str">
        <f>IF($J619="","",INDEX('2_Review &amp; Audit'!$N:$N,$J619))</f>
        <v/>
      </c>
      <c r="G619" s="145" t="str">
        <f>IF(OR($J619="",$F619=""),"",ABS(INDEX('2_Review &amp; Audit'!$B:$B,$J619)/$F619))</f>
        <v/>
      </c>
      <c r="H619" s="145" t="str">
        <f t="shared" si="73"/>
        <v/>
      </c>
      <c r="I619" t="str">
        <f>IF($J619="","",INDEX('2_Review &amp; Audit'!$AD:$AD,$J619))</f>
        <v/>
      </c>
      <c r="J619" s="55"/>
      <c r="AB619" t="str">
        <f>IF($D619="","",MAX(0,N(#REF!)-N($X619)))</f>
        <v/>
      </c>
      <c r="AC619" t="str">
        <f>IF(OR($D619="",$AB619="",N($AB619)&lt;=0),"",IFERROR(MATCH(1,INDEX(('2_Review &amp; Audit'!$F$6:$F$505=$A619)*('2_Review &amp; Audit'!$I$6:$I$505&gt;=$E619-30)*('2_Review &amp; Audit'!$I$6:$I$505&lt;=$E619+30)*('2_Review &amp; Audit'!$R$6:$R$505&gt;0)*(ROW('2_Review &amp; Audit'!$R$6:$R$505)&gt;$T619),0),0)+5,""))</f>
        <v/>
      </c>
      <c r="AG619" t="str">
        <f>IF(OR($D619="",$AB619="",$AF619=""),"",MIN($AB619,$AF619))</f>
        <v/>
      </c>
      <c r="AK619" t="str">
        <f>IF($D619="","",MAX(0,N($AB619)-N($AG619)))</f>
        <v/>
      </c>
      <c r="AL619" t="str">
        <f>IF(OR($D619="",$AK619="",N($AK619)&lt;=0),"",IFERROR(MATCH(1,INDEX(('2_Review &amp; Audit'!$F$6:$F$505=$A619)*('2_Review &amp; Audit'!$I$6:$I$505&gt;=$E619-30)*('2_Review &amp; Audit'!$I$6:$I$505&lt;=$E619+30)*('2_Review &amp; Audit'!$R$6:$R$505&gt;0)*(ROW('2_Review &amp; Audit'!$R$6:$R$505)&gt;$AC619),0),0)+5,""))</f>
        <v/>
      </c>
      <c r="AP619" t="str">
        <f>IF(OR($D619="",$AK619="",$AO619=""),"",MIN($AK619,$AO619))</f>
        <v/>
      </c>
    </row>
    <row r="620" spans="1:42" ht="12.75" customHeight="1" x14ac:dyDescent="0.2">
      <c r="A620" t="str">
        <f>IF($J620="","",INDEX('2_Review &amp; Audit'!$F:$F,$J620))</f>
        <v/>
      </c>
      <c r="B620" t="str">
        <f>IF($J620="","",INDEX('2_Review &amp; Audit'!$C:$C,$J620))</f>
        <v/>
      </c>
      <c r="C620" t="str">
        <f>IF($J620="","",INDEX('2_Review &amp; Audit'!$D:$D,$J620))</f>
        <v/>
      </c>
      <c r="D620" s="60" t="str">
        <f>IF($J620="","",INDEX('2_Review &amp; Audit'!$U:$U,$J620))</f>
        <v/>
      </c>
      <c r="E620" t="str">
        <f>IF($J620="","",INDEX('2_Review &amp; Audit'!$M:$M,$J620))</f>
        <v/>
      </c>
      <c r="F620" t="str">
        <f>IF($J620="","",INDEX('2_Review &amp; Audit'!$N:$N,$J620))</f>
        <v/>
      </c>
      <c r="G620" s="145" t="str">
        <f>IF(OR($J620="",$F620=""),"",ABS(INDEX('2_Review &amp; Audit'!$B:$B,$J620)/$F620))</f>
        <v/>
      </c>
      <c r="H620" s="145" t="str">
        <f t="shared" si="73"/>
        <v/>
      </c>
      <c r="I620" t="str">
        <f>IF($J620="","",INDEX('2_Review &amp; Audit'!$AD:$AD,$J620))</f>
        <v/>
      </c>
      <c r="J620" s="55"/>
      <c r="AB620" t="str">
        <f>IF($D620="","",MAX(0,N(#REF!)-N($X620)))</f>
        <v/>
      </c>
      <c r="AC620" t="str">
        <f>IF(OR($D620="",$AB620="",N($AB620)&lt;=0),"",IFERROR(MATCH(1,INDEX(('2_Review &amp; Audit'!$F$6:$F$505=$A620)*('2_Review &amp; Audit'!$I$6:$I$505&gt;=$E620-30)*('2_Review &amp; Audit'!$I$6:$I$505&lt;=$E620+30)*('2_Review &amp; Audit'!$R$6:$R$505&gt;0)*(ROW('2_Review &amp; Audit'!$R$6:$R$505)&gt;$T620),0),0)+5,""))</f>
        <v/>
      </c>
      <c r="AG620" t="str">
        <f>IF(OR($D620="",$AB620="",$AF620=""),"",MIN($AB620,$AF620))</f>
        <v/>
      </c>
      <c r="AK620" t="str">
        <f>IF($D620="","",MAX(0,N($AB620)-N($AG620)))</f>
        <v/>
      </c>
      <c r="AL620" t="str">
        <f>IF(OR($D620="",$AK620="",N($AK620)&lt;=0),"",IFERROR(MATCH(1,INDEX(('2_Review &amp; Audit'!$F$6:$F$505=$A620)*('2_Review &amp; Audit'!$I$6:$I$505&gt;=$E620-30)*('2_Review &amp; Audit'!$I$6:$I$505&lt;=$E620+30)*('2_Review &amp; Audit'!$R$6:$R$505&gt;0)*(ROW('2_Review &amp; Audit'!$R$6:$R$505)&gt;$AC620),0),0)+5,""))</f>
        <v/>
      </c>
      <c r="AP620" t="str">
        <f>IF(OR($D620="",$AK620="",$AO620=""),"",MIN($AK620,$AO620))</f>
        <v/>
      </c>
    </row>
    <row r="621" spans="1:42" ht="12.75" customHeight="1" x14ac:dyDescent="0.2">
      <c r="A621" t="str">
        <f>IF($J621="","",INDEX('2_Review &amp; Audit'!$F:$F,$J621))</f>
        <v/>
      </c>
      <c r="B621" t="str">
        <f>IF($J621="","",INDEX('2_Review &amp; Audit'!$C:$C,$J621))</f>
        <v/>
      </c>
      <c r="C621" t="str">
        <f>IF($J621="","",INDEX('2_Review &amp; Audit'!$D:$D,$J621))</f>
        <v/>
      </c>
      <c r="D621" s="60" t="str">
        <f>IF($J621="","",INDEX('2_Review &amp; Audit'!$U:$U,$J621))</f>
        <v/>
      </c>
      <c r="E621" t="str">
        <f>IF($J621="","",INDEX('2_Review &amp; Audit'!$M:$M,$J621))</f>
        <v/>
      </c>
      <c r="F621" t="str">
        <f>IF($J621="","",INDEX('2_Review &amp; Audit'!$N:$N,$J621))</f>
        <v/>
      </c>
      <c r="G621" s="145" t="str">
        <f>IF(OR($J621="",$F621=""),"",ABS(INDEX('2_Review &amp; Audit'!$B:$B,$J621)/$F621))</f>
        <v/>
      </c>
      <c r="H621" s="145" t="str">
        <f t="shared" si="73"/>
        <v/>
      </c>
      <c r="I621" t="str">
        <f>IF($J621="","",INDEX('2_Review &amp; Audit'!$AD:$AD,$J621))</f>
        <v/>
      </c>
      <c r="J621" s="55"/>
      <c r="AB621" t="str">
        <f>IF($D621="","",MAX(0,N(#REF!)-N($X621)))</f>
        <v/>
      </c>
      <c r="AC621" t="str">
        <f>IF(OR($D621="",$AB621="",N($AB621)&lt;=0),"",IFERROR(MATCH(1,INDEX(('2_Review &amp; Audit'!$F$6:$F$505=$A621)*('2_Review &amp; Audit'!$I$6:$I$505&gt;=$E621-30)*('2_Review &amp; Audit'!$I$6:$I$505&lt;=$E621+30)*('2_Review &amp; Audit'!$R$6:$R$505&gt;0)*(ROW('2_Review &amp; Audit'!$R$6:$R$505)&gt;$T621),0),0)+5,""))</f>
        <v/>
      </c>
      <c r="AG621" t="str">
        <f>IF(OR($D621="",$AB621="",$AF621=""),"",MIN($AB621,$AF621))</f>
        <v/>
      </c>
      <c r="AK621" t="str">
        <f>IF($D621="","",MAX(0,N($AB621)-N($AG621)))</f>
        <v/>
      </c>
      <c r="AL621" t="str">
        <f>IF(OR($D621="",$AK621="",N($AK621)&lt;=0),"",IFERROR(MATCH(1,INDEX(('2_Review &amp; Audit'!$F$6:$F$505=$A621)*('2_Review &amp; Audit'!$I$6:$I$505&gt;=$E621-30)*('2_Review &amp; Audit'!$I$6:$I$505&lt;=$E621+30)*('2_Review &amp; Audit'!$R$6:$R$505&gt;0)*(ROW('2_Review &amp; Audit'!$R$6:$R$505)&gt;$AC621),0),0)+5,""))</f>
        <v/>
      </c>
      <c r="AP621" t="str">
        <f>IF(OR($D621="",$AK621="",$AO621=""),"",MIN($AK621,$AO621))</f>
        <v/>
      </c>
    </row>
    <row r="622" spans="1:42" ht="12.75" customHeight="1" x14ac:dyDescent="0.2">
      <c r="A622" t="str">
        <f>IF($J622="","",INDEX('2_Review &amp; Audit'!$F:$F,$J622))</f>
        <v/>
      </c>
      <c r="B622" t="str">
        <f>IF($J622="","",INDEX('2_Review &amp; Audit'!$C:$C,$J622))</f>
        <v/>
      </c>
      <c r="C622" t="str">
        <f>IF($J622="","",INDEX('2_Review &amp; Audit'!$D:$D,$J622))</f>
        <v/>
      </c>
      <c r="D622" s="60" t="str">
        <f>IF($J622="","",INDEX('2_Review &amp; Audit'!$U:$U,$J622))</f>
        <v/>
      </c>
      <c r="E622" t="str">
        <f>IF($J622="","",INDEX('2_Review &amp; Audit'!$M:$M,$J622))</f>
        <v/>
      </c>
      <c r="F622" t="str">
        <f>IF($J622="","",INDEX('2_Review &amp; Audit'!$N:$N,$J622))</f>
        <v/>
      </c>
      <c r="G622" s="145" t="str">
        <f>IF(OR($J622="",$F622=""),"",ABS(INDEX('2_Review &amp; Audit'!$B:$B,$J622)/$F622))</f>
        <v/>
      </c>
      <c r="H622" s="145" t="str">
        <f t="shared" si="73"/>
        <v/>
      </c>
      <c r="I622" t="str">
        <f>IF($J622="","",INDEX('2_Review &amp; Audit'!$AD:$AD,$J622))</f>
        <v/>
      </c>
      <c r="J622" s="55"/>
      <c r="AB622" t="str">
        <f>IF($D622="","",MAX(0,N(#REF!)-N($X622)))</f>
        <v/>
      </c>
      <c r="AC622" t="str">
        <f>IF(OR($D622="",$AB622="",N($AB622)&lt;=0),"",IFERROR(MATCH(1,INDEX(('2_Review &amp; Audit'!$F$6:$F$505=$A622)*('2_Review &amp; Audit'!$I$6:$I$505&gt;=$E622-30)*('2_Review &amp; Audit'!$I$6:$I$505&lt;=$E622+30)*('2_Review &amp; Audit'!$R$6:$R$505&gt;0)*(ROW('2_Review &amp; Audit'!$R$6:$R$505)&gt;$T622),0),0)+5,""))</f>
        <v/>
      </c>
      <c r="AG622" t="str">
        <f>IF(OR($D622="",$AB622="",$AF622=""),"",MIN($AB622,$AF622))</f>
        <v/>
      </c>
      <c r="AK622" t="str">
        <f>IF($D622="","",MAX(0,N($AB622)-N($AG622)))</f>
        <v/>
      </c>
      <c r="AL622" t="str">
        <f>IF(OR($D622="",$AK622="",N($AK622)&lt;=0),"",IFERROR(MATCH(1,INDEX(('2_Review &amp; Audit'!$F$6:$F$505=$A622)*('2_Review &amp; Audit'!$I$6:$I$505&gt;=$E622-30)*('2_Review &amp; Audit'!$I$6:$I$505&lt;=$E622+30)*('2_Review &amp; Audit'!$R$6:$R$505&gt;0)*(ROW('2_Review &amp; Audit'!$R$6:$R$505)&gt;$AC622),0),0)+5,""))</f>
        <v/>
      </c>
      <c r="AP622" t="str">
        <f>IF(OR($D622="",$AK622="",$AO622=""),"",MIN($AK622,$AO622))</f>
        <v/>
      </c>
    </row>
    <row r="623" spans="1:42" ht="12.75" customHeight="1" x14ac:dyDescent="0.2">
      <c r="A623" t="str">
        <f>IF($J623="","",INDEX('2_Review &amp; Audit'!$F:$F,$J623))</f>
        <v/>
      </c>
      <c r="B623" t="str">
        <f>IF($J623="","",INDEX('2_Review &amp; Audit'!$C:$C,$J623))</f>
        <v/>
      </c>
      <c r="C623" t="str">
        <f>IF($J623="","",INDEX('2_Review &amp; Audit'!$D:$D,$J623))</f>
        <v/>
      </c>
      <c r="D623" s="60" t="str">
        <f>IF($J623="","",INDEX('2_Review &amp; Audit'!$U:$U,$J623))</f>
        <v/>
      </c>
      <c r="E623" t="str">
        <f>IF($J623="","",INDEX('2_Review &amp; Audit'!$M:$M,$J623))</f>
        <v/>
      </c>
      <c r="F623" t="str">
        <f>IF($J623="","",INDEX('2_Review &amp; Audit'!$N:$N,$J623))</f>
        <v/>
      </c>
      <c r="G623" s="145" t="str">
        <f>IF(OR($J623="",$F623=""),"",ABS(INDEX('2_Review &amp; Audit'!$B:$B,$J623)/$F623))</f>
        <v/>
      </c>
      <c r="H623" s="145" t="str">
        <f t="shared" si="73"/>
        <v/>
      </c>
      <c r="I623" t="str">
        <f>IF($J623="","",INDEX('2_Review &amp; Audit'!$AD:$AD,$J623))</f>
        <v/>
      </c>
      <c r="J623" s="55"/>
      <c r="AB623" t="str">
        <f>IF($D623="","",MAX(0,N(#REF!)-N($X623)))</f>
        <v/>
      </c>
      <c r="AC623" t="str">
        <f>IF(OR($D623="",$AB623="",N($AB623)&lt;=0),"",IFERROR(MATCH(1,INDEX(('2_Review &amp; Audit'!$F$6:$F$505=$A623)*('2_Review &amp; Audit'!$I$6:$I$505&gt;=$E623-30)*('2_Review &amp; Audit'!$I$6:$I$505&lt;=$E623+30)*('2_Review &amp; Audit'!$R$6:$R$505&gt;0)*(ROW('2_Review &amp; Audit'!$R$6:$R$505)&gt;$T623),0),0)+5,""))</f>
        <v/>
      </c>
      <c r="AG623" t="str">
        <f>IF(OR($D623="",$AB623="",$AF623=""),"",MIN($AB623,$AF623))</f>
        <v/>
      </c>
      <c r="AK623" t="str">
        <f>IF($D623="","",MAX(0,N($AB623)-N($AG623)))</f>
        <v/>
      </c>
      <c r="AL623" t="str">
        <f>IF(OR($D623="",$AK623="",N($AK623)&lt;=0),"",IFERROR(MATCH(1,INDEX(('2_Review &amp; Audit'!$F$6:$F$505=$A623)*('2_Review &amp; Audit'!$I$6:$I$505&gt;=$E623-30)*('2_Review &amp; Audit'!$I$6:$I$505&lt;=$E623+30)*('2_Review &amp; Audit'!$R$6:$R$505&gt;0)*(ROW('2_Review &amp; Audit'!$R$6:$R$505)&gt;$AC623),0),0)+5,""))</f>
        <v/>
      </c>
      <c r="AP623" t="str">
        <f>IF(OR($D623="",$AK623="",$AO623=""),"",MIN($AK623,$AO623))</f>
        <v/>
      </c>
    </row>
    <row r="624" spans="1:42" ht="12.75" customHeight="1" x14ac:dyDescent="0.2">
      <c r="A624" t="str">
        <f>IF($J624="","",INDEX('2_Review &amp; Audit'!$F:$F,$J624))</f>
        <v/>
      </c>
      <c r="B624" t="str">
        <f>IF($J624="","",INDEX('2_Review &amp; Audit'!$C:$C,$J624))</f>
        <v/>
      </c>
      <c r="C624" t="str">
        <f>IF($J624="","",INDEX('2_Review &amp; Audit'!$D:$D,$J624))</f>
        <v/>
      </c>
      <c r="D624" s="60" t="str">
        <f>IF($J624="","",INDEX('2_Review &amp; Audit'!$U:$U,$J624))</f>
        <v/>
      </c>
      <c r="E624" t="str">
        <f>IF($J624="","",INDEX('2_Review &amp; Audit'!$M:$M,$J624))</f>
        <v/>
      </c>
      <c r="F624" t="str">
        <f>IF($J624="","",INDEX('2_Review &amp; Audit'!$N:$N,$J624))</f>
        <v/>
      </c>
      <c r="G624" s="145" t="str">
        <f>IF(OR($J624="",$F624=""),"",ABS(INDEX('2_Review &amp; Audit'!$B:$B,$J624)/$F624))</f>
        <v/>
      </c>
      <c r="H624" s="145" t="str">
        <f t="shared" si="73"/>
        <v/>
      </c>
      <c r="I624" t="str">
        <f>IF($J624="","",INDEX('2_Review &amp; Audit'!$AD:$AD,$J624))</f>
        <v/>
      </c>
      <c r="J624" s="55"/>
      <c r="AB624" t="str">
        <f>IF($D624="","",MAX(0,N(#REF!)-N($X624)))</f>
        <v/>
      </c>
      <c r="AC624" t="str">
        <f>IF(OR($D624="",$AB624="",N($AB624)&lt;=0),"",IFERROR(MATCH(1,INDEX(('2_Review &amp; Audit'!$F$6:$F$505=$A624)*('2_Review &amp; Audit'!$I$6:$I$505&gt;=$E624-30)*('2_Review &amp; Audit'!$I$6:$I$505&lt;=$E624+30)*('2_Review &amp; Audit'!$R$6:$R$505&gt;0)*(ROW('2_Review &amp; Audit'!$R$6:$R$505)&gt;$T624),0),0)+5,""))</f>
        <v/>
      </c>
      <c r="AG624" t="str">
        <f>IF(OR($D624="",$AB624="",$AF624=""),"",MIN($AB624,$AF624))</f>
        <v/>
      </c>
      <c r="AK624" t="str">
        <f>IF($D624="","",MAX(0,N($AB624)-N($AG624)))</f>
        <v/>
      </c>
      <c r="AL624" t="str">
        <f>IF(OR($D624="",$AK624="",N($AK624)&lt;=0),"",IFERROR(MATCH(1,INDEX(('2_Review &amp; Audit'!$F$6:$F$505=$A624)*('2_Review &amp; Audit'!$I$6:$I$505&gt;=$E624-30)*('2_Review &amp; Audit'!$I$6:$I$505&lt;=$E624+30)*('2_Review &amp; Audit'!$R$6:$R$505&gt;0)*(ROW('2_Review &amp; Audit'!$R$6:$R$505)&gt;$AC624),0),0)+5,""))</f>
        <v/>
      </c>
      <c r="AP624" t="str">
        <f>IF(OR($D624="",$AK624="",$AO624=""),"",MIN($AK624,$AO624))</f>
        <v/>
      </c>
    </row>
    <row r="625" spans="1:42" ht="12.75" customHeight="1" x14ac:dyDescent="0.2">
      <c r="A625" t="str">
        <f>IF($J625="","",INDEX('2_Review &amp; Audit'!$F:$F,$J625))</f>
        <v/>
      </c>
      <c r="B625" t="str">
        <f>IF($J625="","",INDEX('2_Review &amp; Audit'!$C:$C,$J625))</f>
        <v/>
      </c>
      <c r="C625" t="str">
        <f>IF($J625="","",INDEX('2_Review &amp; Audit'!$D:$D,$J625))</f>
        <v/>
      </c>
      <c r="D625" s="60" t="str">
        <f>IF($J625="","",INDEX('2_Review &amp; Audit'!$U:$U,$J625))</f>
        <v/>
      </c>
      <c r="E625" t="str">
        <f>IF($J625="","",INDEX('2_Review &amp; Audit'!$M:$M,$J625))</f>
        <v/>
      </c>
      <c r="F625" t="str">
        <f>IF($J625="","",INDEX('2_Review &amp; Audit'!$N:$N,$J625))</f>
        <v/>
      </c>
      <c r="G625" s="145" t="str">
        <f>IF(OR($J625="",$F625=""),"",ABS(INDEX('2_Review &amp; Audit'!$B:$B,$J625)/$F625))</f>
        <v/>
      </c>
      <c r="H625" s="145" t="str">
        <f t="shared" si="73"/>
        <v/>
      </c>
      <c r="I625" t="str">
        <f>IF($J625="","",INDEX('2_Review &amp; Audit'!$AD:$AD,$J625))</f>
        <v/>
      </c>
      <c r="J625" s="55"/>
      <c r="AB625" t="str">
        <f>IF($D625="","",MAX(0,N(#REF!)-N($X625)))</f>
        <v/>
      </c>
      <c r="AC625" t="str">
        <f>IF(OR($D625="",$AB625="",N($AB625)&lt;=0),"",IFERROR(MATCH(1,INDEX(('2_Review &amp; Audit'!$F$6:$F$505=$A625)*('2_Review &amp; Audit'!$I$6:$I$505&gt;=$E625-30)*('2_Review &amp; Audit'!$I$6:$I$505&lt;=$E625+30)*('2_Review &amp; Audit'!$R$6:$R$505&gt;0)*(ROW('2_Review &amp; Audit'!$R$6:$R$505)&gt;$T625),0),0)+5,""))</f>
        <v/>
      </c>
      <c r="AG625" t="str">
        <f>IF(OR($D625="",$AB625="",$AF625=""),"",MIN($AB625,$AF625))</f>
        <v/>
      </c>
      <c r="AK625" t="str">
        <f>IF($D625="","",MAX(0,N($AB625)-N($AG625)))</f>
        <v/>
      </c>
      <c r="AL625" t="str">
        <f>IF(OR($D625="",$AK625="",N($AK625)&lt;=0),"",IFERROR(MATCH(1,INDEX(('2_Review &amp; Audit'!$F$6:$F$505=$A625)*('2_Review &amp; Audit'!$I$6:$I$505&gt;=$E625-30)*('2_Review &amp; Audit'!$I$6:$I$505&lt;=$E625+30)*('2_Review &amp; Audit'!$R$6:$R$505&gt;0)*(ROW('2_Review &amp; Audit'!$R$6:$R$505)&gt;$AC625),0),0)+5,""))</f>
        <v/>
      </c>
      <c r="AP625" t="str">
        <f>IF(OR($D625="",$AK625="",$AO625=""),"",MIN($AK625,$AO625))</f>
        <v/>
      </c>
    </row>
    <row r="626" spans="1:42" ht="12.75" customHeight="1" x14ac:dyDescent="0.2">
      <c r="A626" t="str">
        <f>IF($J626="","",INDEX('2_Review &amp; Audit'!$F:$F,$J626))</f>
        <v/>
      </c>
      <c r="B626" t="str">
        <f>IF($J626="","",INDEX('2_Review &amp; Audit'!$C:$C,$J626))</f>
        <v/>
      </c>
      <c r="C626" t="str">
        <f>IF($J626="","",INDEX('2_Review &amp; Audit'!$D:$D,$J626))</f>
        <v/>
      </c>
      <c r="D626" s="60" t="str">
        <f>IF($J626="","",INDEX('2_Review &amp; Audit'!$U:$U,$J626))</f>
        <v/>
      </c>
      <c r="E626" t="str">
        <f>IF($J626="","",INDEX('2_Review &amp; Audit'!$M:$M,$J626))</f>
        <v/>
      </c>
      <c r="F626" t="str">
        <f>IF($J626="","",INDEX('2_Review &amp; Audit'!$N:$N,$J626))</f>
        <v/>
      </c>
      <c r="G626" s="145" t="str">
        <f>IF(OR($J626="",$F626=""),"",ABS(INDEX('2_Review &amp; Audit'!$B:$B,$J626)/$F626))</f>
        <v/>
      </c>
      <c r="H626" s="145" t="str">
        <f t="shared" si="73"/>
        <v/>
      </c>
      <c r="I626" t="str">
        <f>IF($J626="","",INDEX('2_Review &amp; Audit'!$AD:$AD,$J626))</f>
        <v/>
      </c>
      <c r="J626" s="55"/>
      <c r="AB626" t="str">
        <f>IF($D626="","",MAX(0,N(#REF!)-N($X626)))</f>
        <v/>
      </c>
      <c r="AC626" t="str">
        <f>IF(OR($D626="",$AB626="",N($AB626)&lt;=0),"",IFERROR(MATCH(1,INDEX(('2_Review &amp; Audit'!$F$6:$F$505=$A626)*('2_Review &amp; Audit'!$I$6:$I$505&gt;=$E626-30)*('2_Review &amp; Audit'!$I$6:$I$505&lt;=$E626+30)*('2_Review &amp; Audit'!$R$6:$R$505&gt;0)*(ROW('2_Review &amp; Audit'!$R$6:$R$505)&gt;$T626),0),0)+5,""))</f>
        <v/>
      </c>
      <c r="AG626" t="str">
        <f>IF(OR($D626="",$AB626="",$AF626=""),"",MIN($AB626,$AF626))</f>
        <v/>
      </c>
      <c r="AK626" t="str">
        <f>IF($D626="","",MAX(0,N($AB626)-N($AG626)))</f>
        <v/>
      </c>
      <c r="AL626" t="str">
        <f>IF(OR($D626="",$AK626="",N($AK626)&lt;=0),"",IFERROR(MATCH(1,INDEX(('2_Review &amp; Audit'!$F$6:$F$505=$A626)*('2_Review &amp; Audit'!$I$6:$I$505&gt;=$E626-30)*('2_Review &amp; Audit'!$I$6:$I$505&lt;=$E626+30)*('2_Review &amp; Audit'!$R$6:$R$505&gt;0)*(ROW('2_Review &amp; Audit'!$R$6:$R$505)&gt;$AC626),0),0)+5,""))</f>
        <v/>
      </c>
      <c r="AP626" t="str">
        <f>IF(OR($D626="",$AK626="",$AO626=""),"",MIN($AK626,$AO626))</f>
        <v/>
      </c>
    </row>
    <row r="627" spans="1:42" ht="12.75" customHeight="1" x14ac:dyDescent="0.2">
      <c r="A627" t="str">
        <f>IF($J627="","",INDEX('2_Review &amp; Audit'!$F:$F,$J627))</f>
        <v/>
      </c>
      <c r="B627" t="str">
        <f>IF($J627="","",INDEX('2_Review &amp; Audit'!$C:$C,$J627))</f>
        <v/>
      </c>
      <c r="C627" t="str">
        <f>IF($J627="","",INDEX('2_Review &amp; Audit'!$D:$D,$J627))</f>
        <v/>
      </c>
      <c r="D627" s="60" t="str">
        <f>IF($J627="","",INDEX('2_Review &amp; Audit'!$U:$U,$J627))</f>
        <v/>
      </c>
      <c r="E627" t="str">
        <f>IF($J627="","",INDEX('2_Review &amp; Audit'!$M:$M,$J627))</f>
        <v/>
      </c>
      <c r="F627" t="str">
        <f>IF($J627="","",INDEX('2_Review &amp; Audit'!$N:$N,$J627))</f>
        <v/>
      </c>
      <c r="G627" s="145" t="str">
        <f>IF(OR($J627="",$F627=""),"",ABS(INDEX('2_Review &amp; Audit'!$B:$B,$J627)/$F627))</f>
        <v/>
      </c>
      <c r="H627" s="145" t="str">
        <f t="shared" si="73"/>
        <v/>
      </c>
      <c r="I627" t="str">
        <f>IF($J627="","",INDEX('2_Review &amp; Audit'!$AD:$AD,$J627))</f>
        <v/>
      </c>
      <c r="J627" s="55"/>
      <c r="AB627" t="str">
        <f>IF($D627="","",MAX(0,N(#REF!)-N($X627)))</f>
        <v/>
      </c>
      <c r="AC627" t="str">
        <f>IF(OR($D627="",$AB627="",N($AB627)&lt;=0),"",IFERROR(MATCH(1,INDEX(('2_Review &amp; Audit'!$F$6:$F$505=$A627)*('2_Review &amp; Audit'!$I$6:$I$505&gt;=$E627-30)*('2_Review &amp; Audit'!$I$6:$I$505&lt;=$E627+30)*('2_Review &amp; Audit'!$R$6:$R$505&gt;0)*(ROW('2_Review &amp; Audit'!$R$6:$R$505)&gt;$T627),0),0)+5,""))</f>
        <v/>
      </c>
      <c r="AG627" t="str">
        <f>IF(OR($D627="",$AB627="",$AF627=""),"",MIN($AB627,$AF627))</f>
        <v/>
      </c>
      <c r="AK627" t="str">
        <f>IF($D627="","",MAX(0,N($AB627)-N($AG627)))</f>
        <v/>
      </c>
      <c r="AL627" t="str">
        <f>IF(OR($D627="",$AK627="",N($AK627)&lt;=0),"",IFERROR(MATCH(1,INDEX(('2_Review &amp; Audit'!$F$6:$F$505=$A627)*('2_Review &amp; Audit'!$I$6:$I$505&gt;=$E627-30)*('2_Review &amp; Audit'!$I$6:$I$505&lt;=$E627+30)*('2_Review &amp; Audit'!$R$6:$R$505&gt;0)*(ROW('2_Review &amp; Audit'!$R$6:$R$505)&gt;$AC627),0),0)+5,""))</f>
        <v/>
      </c>
      <c r="AP627" t="str">
        <f>IF(OR($D627="",$AK627="",$AO627=""),"",MIN($AK627,$AO627))</f>
        <v/>
      </c>
    </row>
    <row r="628" spans="1:42" ht="12.75" customHeight="1" x14ac:dyDescent="0.2">
      <c r="A628" t="str">
        <f>IF($J628="","",INDEX('2_Review &amp; Audit'!$F:$F,$J628))</f>
        <v/>
      </c>
      <c r="B628" t="str">
        <f>IF($J628="","",INDEX('2_Review &amp; Audit'!$C:$C,$J628))</f>
        <v/>
      </c>
      <c r="C628" t="str">
        <f>IF($J628="","",INDEX('2_Review &amp; Audit'!$D:$D,$J628))</f>
        <v/>
      </c>
      <c r="D628" s="60" t="str">
        <f>IF($J628="","",INDEX('2_Review &amp; Audit'!$U:$U,$J628))</f>
        <v/>
      </c>
      <c r="E628" t="str">
        <f>IF($J628="","",INDEX('2_Review &amp; Audit'!$M:$M,$J628))</f>
        <v/>
      </c>
      <c r="F628" t="str">
        <f>IF($J628="","",INDEX('2_Review &amp; Audit'!$N:$N,$J628))</f>
        <v/>
      </c>
      <c r="G628" s="145" t="str">
        <f>IF(OR($J628="",$F628=""),"",ABS(INDEX('2_Review &amp; Audit'!$B:$B,$J628)/$F628))</f>
        <v/>
      </c>
      <c r="H628" s="145" t="str">
        <f t="shared" si="73"/>
        <v/>
      </c>
      <c r="I628" t="str">
        <f>IF($J628="","",INDEX('2_Review &amp; Audit'!$AD:$AD,$J628))</f>
        <v/>
      </c>
      <c r="J628" s="55"/>
      <c r="AB628" t="str">
        <f>IF($D628="","",MAX(0,N(#REF!)-N($X628)))</f>
        <v/>
      </c>
      <c r="AC628" t="str">
        <f>IF(OR($D628="",$AB628="",N($AB628)&lt;=0),"",IFERROR(MATCH(1,INDEX(('2_Review &amp; Audit'!$F$6:$F$505=$A628)*('2_Review &amp; Audit'!$I$6:$I$505&gt;=$E628-30)*('2_Review &amp; Audit'!$I$6:$I$505&lt;=$E628+30)*('2_Review &amp; Audit'!$R$6:$R$505&gt;0)*(ROW('2_Review &amp; Audit'!$R$6:$R$505)&gt;$T628),0),0)+5,""))</f>
        <v/>
      </c>
      <c r="AG628" t="str">
        <f>IF(OR($D628="",$AB628="",$AF628=""),"",MIN($AB628,$AF628))</f>
        <v/>
      </c>
      <c r="AK628" t="str">
        <f>IF($D628="","",MAX(0,N($AB628)-N($AG628)))</f>
        <v/>
      </c>
      <c r="AL628" t="str">
        <f>IF(OR($D628="",$AK628="",N($AK628)&lt;=0),"",IFERROR(MATCH(1,INDEX(('2_Review &amp; Audit'!$F$6:$F$505=$A628)*('2_Review &amp; Audit'!$I$6:$I$505&gt;=$E628-30)*('2_Review &amp; Audit'!$I$6:$I$505&lt;=$E628+30)*('2_Review &amp; Audit'!$R$6:$R$505&gt;0)*(ROW('2_Review &amp; Audit'!$R$6:$R$505)&gt;$AC628),0),0)+5,""))</f>
        <v/>
      </c>
      <c r="AP628" t="str">
        <f>IF(OR($D628="",$AK628="",$AO628=""),"",MIN($AK628,$AO628))</f>
        <v/>
      </c>
    </row>
    <row r="629" spans="1:42" ht="12.75" customHeight="1" x14ac:dyDescent="0.2">
      <c r="A629" t="str">
        <f>IF($J629="","",INDEX('2_Review &amp; Audit'!$F:$F,$J629))</f>
        <v/>
      </c>
      <c r="B629" t="str">
        <f>IF($J629="","",INDEX('2_Review &amp; Audit'!$C:$C,$J629))</f>
        <v/>
      </c>
      <c r="C629" t="str">
        <f>IF($J629="","",INDEX('2_Review &amp; Audit'!$D:$D,$J629))</f>
        <v/>
      </c>
      <c r="D629" s="60" t="str">
        <f>IF($J629="","",INDEX('2_Review &amp; Audit'!$U:$U,$J629))</f>
        <v/>
      </c>
      <c r="E629" t="str">
        <f>IF($J629="","",INDEX('2_Review &amp; Audit'!$M:$M,$J629))</f>
        <v/>
      </c>
      <c r="F629" t="str">
        <f>IF($J629="","",INDEX('2_Review &amp; Audit'!$N:$N,$J629))</f>
        <v/>
      </c>
      <c r="G629" s="145" t="str">
        <f>IF(OR($J629="",$F629=""),"",ABS(INDEX('2_Review &amp; Audit'!$B:$B,$J629)/$F629))</f>
        <v/>
      </c>
      <c r="H629" s="145" t="str">
        <f t="shared" si="73"/>
        <v/>
      </c>
      <c r="I629" t="str">
        <f>IF($J629="","",INDEX('2_Review &amp; Audit'!$AD:$AD,$J629))</f>
        <v/>
      </c>
      <c r="J629" s="55"/>
      <c r="AB629" t="str">
        <f>IF($D629="","",MAX(0,N(#REF!)-N($X629)))</f>
        <v/>
      </c>
      <c r="AC629" t="str">
        <f>IF(OR($D629="",$AB629="",N($AB629)&lt;=0),"",IFERROR(MATCH(1,INDEX(('2_Review &amp; Audit'!$F$6:$F$505=$A629)*('2_Review &amp; Audit'!$I$6:$I$505&gt;=$E629-30)*('2_Review &amp; Audit'!$I$6:$I$505&lt;=$E629+30)*('2_Review &amp; Audit'!$R$6:$R$505&gt;0)*(ROW('2_Review &amp; Audit'!$R$6:$R$505)&gt;$T629),0),0)+5,""))</f>
        <v/>
      </c>
      <c r="AG629" t="str">
        <f>IF(OR($D629="",$AB629="",$AF629=""),"",MIN($AB629,$AF629))</f>
        <v/>
      </c>
      <c r="AK629" t="str">
        <f>IF($D629="","",MAX(0,N($AB629)-N($AG629)))</f>
        <v/>
      </c>
      <c r="AL629" t="str">
        <f>IF(OR($D629="",$AK629="",N($AK629)&lt;=0),"",IFERROR(MATCH(1,INDEX(('2_Review &amp; Audit'!$F$6:$F$505=$A629)*('2_Review &amp; Audit'!$I$6:$I$505&gt;=$E629-30)*('2_Review &amp; Audit'!$I$6:$I$505&lt;=$E629+30)*('2_Review &amp; Audit'!$R$6:$R$505&gt;0)*(ROW('2_Review &amp; Audit'!$R$6:$R$505)&gt;$AC629),0),0)+5,""))</f>
        <v/>
      </c>
      <c r="AP629" t="str">
        <f>IF(OR($D629="",$AK629="",$AO629=""),"",MIN($AK629,$AO629))</f>
        <v/>
      </c>
    </row>
    <row r="630" spans="1:42" ht="12.75" customHeight="1" x14ac:dyDescent="0.2">
      <c r="A630" t="str">
        <f>IF($J630="","",INDEX('2_Review &amp; Audit'!$F:$F,$J630))</f>
        <v/>
      </c>
      <c r="B630" t="str">
        <f>IF($J630="","",INDEX('2_Review &amp; Audit'!$C:$C,$J630))</f>
        <v/>
      </c>
      <c r="C630" t="str">
        <f>IF($J630="","",INDEX('2_Review &amp; Audit'!$D:$D,$J630))</f>
        <v/>
      </c>
      <c r="D630" s="60" t="str">
        <f>IF($J630="","",INDEX('2_Review &amp; Audit'!$U:$U,$J630))</f>
        <v/>
      </c>
      <c r="E630" t="str">
        <f>IF($J630="","",INDEX('2_Review &amp; Audit'!$M:$M,$J630))</f>
        <v/>
      </c>
      <c r="F630" t="str">
        <f>IF($J630="","",INDEX('2_Review &amp; Audit'!$N:$N,$J630))</f>
        <v/>
      </c>
      <c r="G630" s="145" t="str">
        <f>IF(OR($J630="",$F630=""),"",ABS(INDEX('2_Review &amp; Audit'!$B:$B,$J630)/$F630))</f>
        <v/>
      </c>
      <c r="H630" s="145" t="str">
        <f t="shared" si="73"/>
        <v/>
      </c>
      <c r="I630" t="str">
        <f>IF($J630="","",INDEX('2_Review &amp; Audit'!$AD:$AD,$J630))</f>
        <v/>
      </c>
      <c r="J630" s="55"/>
      <c r="AB630" t="str">
        <f>IF($D630="","",MAX(0,N(#REF!)-N($X630)))</f>
        <v/>
      </c>
      <c r="AC630" t="str">
        <f>IF(OR($D630="",$AB630="",N($AB630)&lt;=0),"",IFERROR(MATCH(1,INDEX(('2_Review &amp; Audit'!$F$6:$F$505=$A630)*('2_Review &amp; Audit'!$I$6:$I$505&gt;=$E630-30)*('2_Review &amp; Audit'!$I$6:$I$505&lt;=$E630+30)*('2_Review &amp; Audit'!$R$6:$R$505&gt;0)*(ROW('2_Review &amp; Audit'!$R$6:$R$505)&gt;$T630),0),0)+5,""))</f>
        <v/>
      </c>
      <c r="AG630" t="str">
        <f>IF(OR($D630="",$AB630="",$AF630=""),"",MIN($AB630,$AF630))</f>
        <v/>
      </c>
      <c r="AK630" t="str">
        <f>IF($D630="","",MAX(0,N($AB630)-N($AG630)))</f>
        <v/>
      </c>
      <c r="AL630" t="str">
        <f>IF(OR($D630="",$AK630="",N($AK630)&lt;=0),"",IFERROR(MATCH(1,INDEX(('2_Review &amp; Audit'!$F$6:$F$505=$A630)*('2_Review &amp; Audit'!$I$6:$I$505&gt;=$E630-30)*('2_Review &amp; Audit'!$I$6:$I$505&lt;=$E630+30)*('2_Review &amp; Audit'!$R$6:$R$505&gt;0)*(ROW('2_Review &amp; Audit'!$R$6:$R$505)&gt;$AC630),0),0)+5,""))</f>
        <v/>
      </c>
      <c r="AP630" t="str">
        <f>IF(OR($D630="",$AK630="",$AO630=""),"",MIN($AK630,$AO630))</f>
        <v/>
      </c>
    </row>
    <row r="631" spans="1:42" ht="12.75" customHeight="1" x14ac:dyDescent="0.2">
      <c r="A631" t="str">
        <f>IF($J631="","",INDEX('2_Review &amp; Audit'!$F:$F,$J631))</f>
        <v/>
      </c>
      <c r="B631" t="str">
        <f>IF($J631="","",INDEX('2_Review &amp; Audit'!$C:$C,$J631))</f>
        <v/>
      </c>
      <c r="C631" t="str">
        <f>IF($J631="","",INDEX('2_Review &amp; Audit'!$D:$D,$J631))</f>
        <v/>
      </c>
      <c r="D631" s="60" t="str">
        <f>IF($J631="","",INDEX('2_Review &amp; Audit'!$U:$U,$J631))</f>
        <v/>
      </c>
      <c r="E631" t="str">
        <f>IF($J631="","",INDEX('2_Review &amp; Audit'!$M:$M,$J631))</f>
        <v/>
      </c>
      <c r="F631" t="str">
        <f>IF($J631="","",INDEX('2_Review &amp; Audit'!$N:$N,$J631))</f>
        <v/>
      </c>
      <c r="G631" s="145" t="str">
        <f>IF(OR($J631="",$F631=""),"",ABS(INDEX('2_Review &amp; Audit'!$B:$B,$J631)/$F631))</f>
        <v/>
      </c>
      <c r="H631" s="145" t="str">
        <f t="shared" si="73"/>
        <v/>
      </c>
      <c r="I631" t="str">
        <f>IF($J631="","",INDEX('2_Review &amp; Audit'!$AD:$AD,$J631))</f>
        <v/>
      </c>
      <c r="J631" s="55"/>
      <c r="AB631" t="str">
        <f>IF($D631="","",MAX(0,N(#REF!)-N($X631)))</f>
        <v/>
      </c>
      <c r="AC631" t="str">
        <f>IF(OR($D631="",$AB631="",N($AB631)&lt;=0),"",IFERROR(MATCH(1,INDEX(('2_Review &amp; Audit'!$F$6:$F$505=$A631)*('2_Review &amp; Audit'!$I$6:$I$505&gt;=$E631-30)*('2_Review &amp; Audit'!$I$6:$I$505&lt;=$E631+30)*('2_Review &amp; Audit'!$R$6:$R$505&gt;0)*(ROW('2_Review &amp; Audit'!$R$6:$R$505)&gt;$T631),0),0)+5,""))</f>
        <v/>
      </c>
      <c r="AG631" t="str">
        <f>IF(OR($D631="",$AB631="",$AF631=""),"",MIN($AB631,$AF631))</f>
        <v/>
      </c>
      <c r="AK631" t="str">
        <f>IF($D631="","",MAX(0,N($AB631)-N($AG631)))</f>
        <v/>
      </c>
      <c r="AL631" t="str">
        <f>IF(OR($D631="",$AK631="",N($AK631)&lt;=0),"",IFERROR(MATCH(1,INDEX(('2_Review &amp; Audit'!$F$6:$F$505=$A631)*('2_Review &amp; Audit'!$I$6:$I$505&gt;=$E631-30)*('2_Review &amp; Audit'!$I$6:$I$505&lt;=$E631+30)*('2_Review &amp; Audit'!$R$6:$R$505&gt;0)*(ROW('2_Review &amp; Audit'!$R$6:$R$505)&gt;$AC631),0),0)+5,""))</f>
        <v/>
      </c>
      <c r="AP631" t="str">
        <f>IF(OR($D631="",$AK631="",$AO631=""),"",MIN($AK631,$AO631))</f>
        <v/>
      </c>
    </row>
    <row r="632" spans="1:42" ht="12.75" customHeight="1" x14ac:dyDescent="0.2">
      <c r="A632" t="str">
        <f>IF($J632="","",INDEX('2_Review &amp; Audit'!$F:$F,$J632))</f>
        <v/>
      </c>
      <c r="B632" t="str">
        <f>IF($J632="","",INDEX('2_Review &amp; Audit'!$C:$C,$J632))</f>
        <v/>
      </c>
      <c r="C632" t="str">
        <f>IF($J632="","",INDEX('2_Review &amp; Audit'!$D:$D,$J632))</f>
        <v/>
      </c>
      <c r="D632" s="60" t="str">
        <f>IF($J632="","",INDEX('2_Review &amp; Audit'!$U:$U,$J632))</f>
        <v/>
      </c>
      <c r="E632" t="str">
        <f>IF($J632="","",INDEX('2_Review &amp; Audit'!$M:$M,$J632))</f>
        <v/>
      </c>
      <c r="F632" t="str">
        <f>IF($J632="","",INDEX('2_Review &amp; Audit'!$N:$N,$J632))</f>
        <v/>
      </c>
      <c r="G632" s="145" t="str">
        <f>IF(OR($J632="",$F632=""),"",ABS(INDEX('2_Review &amp; Audit'!$B:$B,$J632)/$F632))</f>
        <v/>
      </c>
      <c r="H632" s="145" t="str">
        <f t="shared" si="73"/>
        <v/>
      </c>
      <c r="I632" t="str">
        <f>IF($J632="","",INDEX('2_Review &amp; Audit'!$AD:$AD,$J632))</f>
        <v/>
      </c>
      <c r="J632" s="55"/>
      <c r="AB632" t="str">
        <f>IF($D632="","",MAX(0,N(#REF!)-N($X632)))</f>
        <v/>
      </c>
      <c r="AC632" t="str">
        <f>IF(OR($D632="",$AB632="",N($AB632)&lt;=0),"",IFERROR(MATCH(1,INDEX(('2_Review &amp; Audit'!$F$6:$F$505=$A632)*('2_Review &amp; Audit'!$I$6:$I$505&gt;=$E632-30)*('2_Review &amp; Audit'!$I$6:$I$505&lt;=$E632+30)*('2_Review &amp; Audit'!$R$6:$R$505&gt;0)*(ROW('2_Review &amp; Audit'!$R$6:$R$505)&gt;$T632),0),0)+5,""))</f>
        <v/>
      </c>
      <c r="AG632" t="str">
        <f>IF(OR($D632="",$AB632="",$AF632=""),"",MIN($AB632,$AF632))</f>
        <v/>
      </c>
      <c r="AK632" t="str">
        <f>IF($D632="","",MAX(0,N($AB632)-N($AG632)))</f>
        <v/>
      </c>
      <c r="AL632" t="str">
        <f>IF(OR($D632="",$AK632="",N($AK632)&lt;=0),"",IFERROR(MATCH(1,INDEX(('2_Review &amp; Audit'!$F$6:$F$505=$A632)*('2_Review &amp; Audit'!$I$6:$I$505&gt;=$E632-30)*('2_Review &amp; Audit'!$I$6:$I$505&lt;=$E632+30)*('2_Review &amp; Audit'!$R$6:$R$505&gt;0)*(ROW('2_Review &amp; Audit'!$R$6:$R$505)&gt;$AC632),0),0)+5,""))</f>
        <v/>
      </c>
      <c r="AP632" t="str">
        <f>IF(OR($D632="",$AK632="",$AO632=""),"",MIN($AK632,$AO632))</f>
        <v/>
      </c>
    </row>
    <row r="633" spans="1:42" ht="12.75" customHeight="1" x14ac:dyDescent="0.2">
      <c r="A633" t="str">
        <f>IF($J633="","",INDEX('2_Review &amp; Audit'!$F:$F,$J633))</f>
        <v/>
      </c>
      <c r="B633" t="str">
        <f>IF($J633="","",INDEX('2_Review &amp; Audit'!$C:$C,$J633))</f>
        <v/>
      </c>
      <c r="C633" t="str">
        <f>IF($J633="","",INDEX('2_Review &amp; Audit'!$D:$D,$J633))</f>
        <v/>
      </c>
      <c r="D633" s="60" t="str">
        <f>IF($J633="","",INDEX('2_Review &amp; Audit'!$U:$U,$J633))</f>
        <v/>
      </c>
      <c r="E633" t="str">
        <f>IF($J633="","",INDEX('2_Review &amp; Audit'!$M:$M,$J633))</f>
        <v/>
      </c>
      <c r="F633" t="str">
        <f>IF($J633="","",INDEX('2_Review &amp; Audit'!$N:$N,$J633))</f>
        <v/>
      </c>
      <c r="G633" s="145" t="str">
        <f>IF(OR($J633="",$F633=""),"",ABS(INDEX('2_Review &amp; Audit'!$B:$B,$J633)/$F633))</f>
        <v/>
      </c>
      <c r="H633" s="145" t="str">
        <f t="shared" si="73"/>
        <v/>
      </c>
      <c r="I633" t="str">
        <f>IF($J633="","",INDEX('2_Review &amp; Audit'!$AD:$AD,$J633))</f>
        <v/>
      </c>
      <c r="J633" s="55"/>
      <c r="AB633" t="str">
        <f>IF($D633="","",MAX(0,N(#REF!)-N($X633)))</f>
        <v/>
      </c>
      <c r="AC633" t="str">
        <f>IF(OR($D633="",$AB633="",N($AB633)&lt;=0),"",IFERROR(MATCH(1,INDEX(('2_Review &amp; Audit'!$F$6:$F$505=$A633)*('2_Review &amp; Audit'!$I$6:$I$505&gt;=$E633-30)*('2_Review &amp; Audit'!$I$6:$I$505&lt;=$E633+30)*('2_Review &amp; Audit'!$R$6:$R$505&gt;0)*(ROW('2_Review &amp; Audit'!$R$6:$R$505)&gt;$T633),0),0)+5,""))</f>
        <v/>
      </c>
      <c r="AG633" t="str">
        <f>IF(OR($D633="",$AB633="",$AF633=""),"",MIN($AB633,$AF633))</f>
        <v/>
      </c>
      <c r="AK633" t="str">
        <f>IF($D633="","",MAX(0,N($AB633)-N($AG633)))</f>
        <v/>
      </c>
      <c r="AL633" t="str">
        <f>IF(OR($D633="",$AK633="",N($AK633)&lt;=0),"",IFERROR(MATCH(1,INDEX(('2_Review &amp; Audit'!$F$6:$F$505=$A633)*('2_Review &amp; Audit'!$I$6:$I$505&gt;=$E633-30)*('2_Review &amp; Audit'!$I$6:$I$505&lt;=$E633+30)*('2_Review &amp; Audit'!$R$6:$R$505&gt;0)*(ROW('2_Review &amp; Audit'!$R$6:$R$505)&gt;$AC633),0),0)+5,""))</f>
        <v/>
      </c>
      <c r="AP633" t="str">
        <f>IF(OR($D633="",$AK633="",$AO633=""),"",MIN($AK633,$AO633))</f>
        <v/>
      </c>
    </row>
    <row r="634" spans="1:42" ht="12.75" customHeight="1" x14ac:dyDescent="0.2">
      <c r="A634" t="str">
        <f>IF($J634="","",INDEX('2_Review &amp; Audit'!$F:$F,$J634))</f>
        <v/>
      </c>
      <c r="B634" t="str">
        <f>IF($J634="","",INDEX('2_Review &amp; Audit'!$C:$C,$J634))</f>
        <v/>
      </c>
      <c r="C634" t="str">
        <f>IF($J634="","",INDEX('2_Review &amp; Audit'!$D:$D,$J634))</f>
        <v/>
      </c>
      <c r="D634" s="60" t="str">
        <f>IF($J634="","",INDEX('2_Review &amp; Audit'!$U:$U,$J634))</f>
        <v/>
      </c>
      <c r="E634" t="str">
        <f>IF($J634="","",INDEX('2_Review &amp; Audit'!$M:$M,$J634))</f>
        <v/>
      </c>
      <c r="F634" t="str">
        <f>IF($J634="","",INDEX('2_Review &amp; Audit'!$N:$N,$J634))</f>
        <v/>
      </c>
      <c r="G634" s="145" t="str">
        <f>IF(OR($J634="",$F634=""),"",ABS(INDEX('2_Review &amp; Audit'!$B:$B,$J634)/$F634))</f>
        <v/>
      </c>
      <c r="H634" s="145" t="str">
        <f t="shared" si="73"/>
        <v/>
      </c>
      <c r="I634" t="str">
        <f>IF($J634="","",INDEX('2_Review &amp; Audit'!$AD:$AD,$J634))</f>
        <v/>
      </c>
      <c r="J634" s="55"/>
      <c r="AB634" t="str">
        <f>IF($D634="","",MAX(0,N(#REF!)-N($X634)))</f>
        <v/>
      </c>
      <c r="AC634" t="str">
        <f>IF(OR($D634="",$AB634="",N($AB634)&lt;=0),"",IFERROR(MATCH(1,INDEX(('2_Review &amp; Audit'!$F$6:$F$505=$A634)*('2_Review &amp; Audit'!$I$6:$I$505&gt;=$E634-30)*('2_Review &amp; Audit'!$I$6:$I$505&lt;=$E634+30)*('2_Review &amp; Audit'!$R$6:$R$505&gt;0)*(ROW('2_Review &amp; Audit'!$R$6:$R$505)&gt;$T634),0),0)+5,""))</f>
        <v/>
      </c>
      <c r="AG634" t="str">
        <f>IF(OR($D634="",$AB634="",$AF634=""),"",MIN($AB634,$AF634))</f>
        <v/>
      </c>
      <c r="AK634" t="str">
        <f>IF($D634="","",MAX(0,N($AB634)-N($AG634)))</f>
        <v/>
      </c>
      <c r="AL634" t="str">
        <f>IF(OR($D634="",$AK634="",N($AK634)&lt;=0),"",IFERROR(MATCH(1,INDEX(('2_Review &amp; Audit'!$F$6:$F$505=$A634)*('2_Review &amp; Audit'!$I$6:$I$505&gt;=$E634-30)*('2_Review &amp; Audit'!$I$6:$I$505&lt;=$E634+30)*('2_Review &amp; Audit'!$R$6:$R$505&gt;0)*(ROW('2_Review &amp; Audit'!$R$6:$R$505)&gt;$AC634),0),0)+5,""))</f>
        <v/>
      </c>
      <c r="AP634" t="str">
        <f>IF(OR($D634="",$AK634="",$AO634=""),"",MIN($AK634,$AO634))</f>
        <v/>
      </c>
    </row>
    <row r="635" spans="1:42" ht="12.75" customHeight="1" x14ac:dyDescent="0.2">
      <c r="A635" t="str">
        <f>IF($J635="","",INDEX('2_Review &amp; Audit'!$F:$F,$J635))</f>
        <v/>
      </c>
      <c r="B635" t="str">
        <f>IF($J635="","",INDEX('2_Review &amp; Audit'!$C:$C,$J635))</f>
        <v/>
      </c>
      <c r="C635" t="str">
        <f>IF($J635="","",INDEX('2_Review &amp; Audit'!$D:$D,$J635))</f>
        <v/>
      </c>
      <c r="D635" s="60" t="str">
        <f>IF($J635="","",INDEX('2_Review &amp; Audit'!$U:$U,$J635))</f>
        <v/>
      </c>
      <c r="E635" t="str">
        <f>IF($J635="","",INDEX('2_Review &amp; Audit'!$M:$M,$J635))</f>
        <v/>
      </c>
      <c r="F635" t="str">
        <f>IF($J635="","",INDEX('2_Review &amp; Audit'!$N:$N,$J635))</f>
        <v/>
      </c>
      <c r="G635" s="145" t="str">
        <f>IF(OR($J635="",$F635=""),"",ABS(INDEX('2_Review &amp; Audit'!$B:$B,$J635)/$F635))</f>
        <v/>
      </c>
      <c r="H635" s="145" t="str">
        <f t="shared" ref="H635:H698" si="74">IF(OR($F635="",$G635=""),"",$F635*$G635)</f>
        <v/>
      </c>
      <c r="I635" t="str">
        <f>IF($J635="","",INDEX('2_Review &amp; Audit'!$AD:$AD,$J635))</f>
        <v/>
      </c>
      <c r="J635" s="55"/>
      <c r="AB635" t="str">
        <f>IF($D635="","",MAX(0,N(#REF!)-N($X635)))</f>
        <v/>
      </c>
      <c r="AC635" t="str">
        <f>IF(OR($D635="",$AB635="",N($AB635)&lt;=0),"",IFERROR(MATCH(1,INDEX(('2_Review &amp; Audit'!$F$6:$F$505=$A635)*('2_Review &amp; Audit'!$I$6:$I$505&gt;=$E635-30)*('2_Review &amp; Audit'!$I$6:$I$505&lt;=$E635+30)*('2_Review &amp; Audit'!$R$6:$R$505&gt;0)*(ROW('2_Review &amp; Audit'!$R$6:$R$505)&gt;$T635),0),0)+5,""))</f>
        <v/>
      </c>
      <c r="AG635" t="str">
        <f>IF(OR($D635="",$AB635="",$AF635=""),"",MIN($AB635,$AF635))</f>
        <v/>
      </c>
      <c r="AK635" t="str">
        <f>IF($D635="","",MAX(0,N($AB635)-N($AG635)))</f>
        <v/>
      </c>
      <c r="AL635" t="str">
        <f>IF(OR($D635="",$AK635="",N($AK635)&lt;=0),"",IFERROR(MATCH(1,INDEX(('2_Review &amp; Audit'!$F$6:$F$505=$A635)*('2_Review &amp; Audit'!$I$6:$I$505&gt;=$E635-30)*('2_Review &amp; Audit'!$I$6:$I$505&lt;=$E635+30)*('2_Review &amp; Audit'!$R$6:$R$505&gt;0)*(ROW('2_Review &amp; Audit'!$R$6:$R$505)&gt;$AC635),0),0)+5,""))</f>
        <v/>
      </c>
      <c r="AP635" t="str">
        <f>IF(OR($D635="",$AK635="",$AO635=""),"",MIN($AK635,$AO635))</f>
        <v/>
      </c>
    </row>
    <row r="636" spans="1:42" ht="12.75" customHeight="1" x14ac:dyDescent="0.2">
      <c r="A636" t="str">
        <f>IF($J636="","",INDEX('2_Review &amp; Audit'!$F:$F,$J636))</f>
        <v/>
      </c>
      <c r="B636" t="str">
        <f>IF($J636="","",INDEX('2_Review &amp; Audit'!$C:$C,$J636))</f>
        <v/>
      </c>
      <c r="C636" t="str">
        <f>IF($J636="","",INDEX('2_Review &amp; Audit'!$D:$D,$J636))</f>
        <v/>
      </c>
      <c r="D636" s="60" t="str">
        <f>IF($J636="","",INDEX('2_Review &amp; Audit'!$U:$U,$J636))</f>
        <v/>
      </c>
      <c r="E636" t="str">
        <f>IF($J636="","",INDEX('2_Review &amp; Audit'!$M:$M,$J636))</f>
        <v/>
      </c>
      <c r="F636" t="str">
        <f>IF($J636="","",INDEX('2_Review &amp; Audit'!$N:$N,$J636))</f>
        <v/>
      </c>
      <c r="G636" s="145" t="str">
        <f>IF(OR($J636="",$F636=""),"",ABS(INDEX('2_Review &amp; Audit'!$B:$B,$J636)/$F636))</f>
        <v/>
      </c>
      <c r="H636" s="145" t="str">
        <f t="shared" si="74"/>
        <v/>
      </c>
      <c r="I636" t="str">
        <f>IF($J636="","",INDEX('2_Review &amp; Audit'!$AD:$AD,$J636))</f>
        <v/>
      </c>
      <c r="J636" s="55"/>
      <c r="AB636" t="str">
        <f>IF($D636="","",MAX(0,N(#REF!)-N($X636)))</f>
        <v/>
      </c>
      <c r="AC636" t="str">
        <f>IF(OR($D636="",$AB636="",N($AB636)&lt;=0),"",IFERROR(MATCH(1,INDEX(('2_Review &amp; Audit'!$F$6:$F$505=$A636)*('2_Review &amp; Audit'!$I$6:$I$505&gt;=$E636-30)*('2_Review &amp; Audit'!$I$6:$I$505&lt;=$E636+30)*('2_Review &amp; Audit'!$R$6:$R$505&gt;0)*(ROW('2_Review &amp; Audit'!$R$6:$R$505)&gt;$T636),0),0)+5,""))</f>
        <v/>
      </c>
      <c r="AG636" t="str">
        <f>IF(OR($D636="",$AB636="",$AF636=""),"",MIN($AB636,$AF636))</f>
        <v/>
      </c>
      <c r="AK636" t="str">
        <f>IF($D636="","",MAX(0,N($AB636)-N($AG636)))</f>
        <v/>
      </c>
      <c r="AL636" t="str">
        <f>IF(OR($D636="",$AK636="",N($AK636)&lt;=0),"",IFERROR(MATCH(1,INDEX(('2_Review &amp; Audit'!$F$6:$F$505=$A636)*('2_Review &amp; Audit'!$I$6:$I$505&gt;=$E636-30)*('2_Review &amp; Audit'!$I$6:$I$505&lt;=$E636+30)*('2_Review &amp; Audit'!$R$6:$R$505&gt;0)*(ROW('2_Review &amp; Audit'!$R$6:$R$505)&gt;$AC636),0),0)+5,""))</f>
        <v/>
      </c>
      <c r="AP636" t="str">
        <f>IF(OR($D636="",$AK636="",$AO636=""),"",MIN($AK636,$AO636))</f>
        <v/>
      </c>
    </row>
    <row r="637" spans="1:42" ht="12.75" customHeight="1" x14ac:dyDescent="0.2">
      <c r="A637" t="str">
        <f>IF($J637="","",INDEX('2_Review &amp; Audit'!$F:$F,$J637))</f>
        <v/>
      </c>
      <c r="B637" t="str">
        <f>IF($J637="","",INDEX('2_Review &amp; Audit'!$C:$C,$J637))</f>
        <v/>
      </c>
      <c r="C637" t="str">
        <f>IF($J637="","",INDEX('2_Review &amp; Audit'!$D:$D,$J637))</f>
        <v/>
      </c>
      <c r="D637" s="60" t="str">
        <f>IF($J637="","",INDEX('2_Review &amp; Audit'!$U:$U,$J637))</f>
        <v/>
      </c>
      <c r="E637" t="str">
        <f>IF($J637="","",INDEX('2_Review &amp; Audit'!$M:$M,$J637))</f>
        <v/>
      </c>
      <c r="F637" t="str">
        <f>IF($J637="","",INDEX('2_Review &amp; Audit'!$N:$N,$J637))</f>
        <v/>
      </c>
      <c r="G637" s="145" t="str">
        <f>IF(OR($J637="",$F637=""),"",ABS(INDEX('2_Review &amp; Audit'!$B:$B,$J637)/$F637))</f>
        <v/>
      </c>
      <c r="H637" s="145" t="str">
        <f t="shared" si="74"/>
        <v/>
      </c>
      <c r="I637" t="str">
        <f>IF($J637="","",INDEX('2_Review &amp; Audit'!$AD:$AD,$J637))</f>
        <v/>
      </c>
      <c r="J637" s="55"/>
      <c r="AB637" t="str">
        <f>IF($D637="","",MAX(0,N(#REF!)-N($X637)))</f>
        <v/>
      </c>
      <c r="AC637" t="str">
        <f>IF(OR($D637="",$AB637="",N($AB637)&lt;=0),"",IFERROR(MATCH(1,INDEX(('2_Review &amp; Audit'!$F$6:$F$505=$A637)*('2_Review &amp; Audit'!$I$6:$I$505&gt;=$E637-30)*('2_Review &amp; Audit'!$I$6:$I$505&lt;=$E637+30)*('2_Review &amp; Audit'!$R$6:$R$505&gt;0)*(ROW('2_Review &amp; Audit'!$R$6:$R$505)&gt;$T637),0),0)+5,""))</f>
        <v/>
      </c>
      <c r="AG637" t="str">
        <f>IF(OR($D637="",$AB637="",$AF637=""),"",MIN($AB637,$AF637))</f>
        <v/>
      </c>
      <c r="AK637" t="str">
        <f>IF($D637="","",MAX(0,N($AB637)-N($AG637)))</f>
        <v/>
      </c>
      <c r="AL637" t="str">
        <f>IF(OR($D637="",$AK637="",N($AK637)&lt;=0),"",IFERROR(MATCH(1,INDEX(('2_Review &amp; Audit'!$F$6:$F$505=$A637)*('2_Review &amp; Audit'!$I$6:$I$505&gt;=$E637-30)*('2_Review &amp; Audit'!$I$6:$I$505&lt;=$E637+30)*('2_Review &amp; Audit'!$R$6:$R$505&gt;0)*(ROW('2_Review &amp; Audit'!$R$6:$R$505)&gt;$AC637),0),0)+5,""))</f>
        <v/>
      </c>
      <c r="AP637" t="str">
        <f>IF(OR($D637="",$AK637="",$AO637=""),"",MIN($AK637,$AO637))</f>
        <v/>
      </c>
    </row>
    <row r="638" spans="1:42" ht="12.75" customHeight="1" x14ac:dyDescent="0.2">
      <c r="A638" t="str">
        <f>IF($J638="","",INDEX('2_Review &amp; Audit'!$F:$F,$J638))</f>
        <v/>
      </c>
      <c r="B638" t="str">
        <f>IF($J638="","",INDEX('2_Review &amp; Audit'!$C:$C,$J638))</f>
        <v/>
      </c>
      <c r="C638" t="str">
        <f>IF($J638="","",INDEX('2_Review &amp; Audit'!$D:$D,$J638))</f>
        <v/>
      </c>
      <c r="D638" s="60" t="str">
        <f>IF($J638="","",INDEX('2_Review &amp; Audit'!$U:$U,$J638))</f>
        <v/>
      </c>
      <c r="E638" t="str">
        <f>IF($J638="","",INDEX('2_Review &amp; Audit'!$M:$M,$J638))</f>
        <v/>
      </c>
      <c r="F638" t="str">
        <f>IF($J638="","",INDEX('2_Review &amp; Audit'!$N:$N,$J638))</f>
        <v/>
      </c>
      <c r="G638" s="145" t="str">
        <f>IF(OR($J638="",$F638=""),"",ABS(INDEX('2_Review &amp; Audit'!$B:$B,$J638)/$F638))</f>
        <v/>
      </c>
      <c r="H638" s="145" t="str">
        <f t="shared" si="74"/>
        <v/>
      </c>
      <c r="I638" t="str">
        <f>IF($J638="","",INDEX('2_Review &amp; Audit'!$AD:$AD,$J638))</f>
        <v/>
      </c>
      <c r="J638" s="55"/>
      <c r="AB638" t="str">
        <f>IF($D638="","",MAX(0,N(#REF!)-N($X638)))</f>
        <v/>
      </c>
      <c r="AC638" t="str">
        <f>IF(OR($D638="",$AB638="",N($AB638)&lt;=0),"",IFERROR(MATCH(1,INDEX(('2_Review &amp; Audit'!$F$6:$F$505=$A638)*('2_Review &amp; Audit'!$I$6:$I$505&gt;=$E638-30)*('2_Review &amp; Audit'!$I$6:$I$505&lt;=$E638+30)*('2_Review &amp; Audit'!$R$6:$R$505&gt;0)*(ROW('2_Review &amp; Audit'!$R$6:$R$505)&gt;$T638),0),0)+5,""))</f>
        <v/>
      </c>
      <c r="AG638" t="str">
        <f>IF(OR($D638="",$AB638="",$AF638=""),"",MIN($AB638,$AF638))</f>
        <v/>
      </c>
      <c r="AK638" t="str">
        <f>IF($D638="","",MAX(0,N($AB638)-N($AG638)))</f>
        <v/>
      </c>
      <c r="AL638" t="str">
        <f>IF(OR($D638="",$AK638="",N($AK638)&lt;=0),"",IFERROR(MATCH(1,INDEX(('2_Review &amp; Audit'!$F$6:$F$505=$A638)*('2_Review &amp; Audit'!$I$6:$I$505&gt;=$E638-30)*('2_Review &amp; Audit'!$I$6:$I$505&lt;=$E638+30)*('2_Review &amp; Audit'!$R$6:$R$505&gt;0)*(ROW('2_Review &amp; Audit'!$R$6:$R$505)&gt;$AC638),0),0)+5,""))</f>
        <v/>
      </c>
      <c r="AP638" t="str">
        <f>IF(OR($D638="",$AK638="",$AO638=""),"",MIN($AK638,$AO638))</f>
        <v/>
      </c>
    </row>
    <row r="639" spans="1:42" ht="12.75" customHeight="1" x14ac:dyDescent="0.2">
      <c r="A639" t="str">
        <f>IF($J639="","",INDEX('2_Review &amp; Audit'!$F:$F,$J639))</f>
        <v/>
      </c>
      <c r="B639" t="str">
        <f>IF($J639="","",INDEX('2_Review &amp; Audit'!$C:$C,$J639))</f>
        <v/>
      </c>
      <c r="C639" t="str">
        <f>IF($J639="","",INDEX('2_Review &amp; Audit'!$D:$D,$J639))</f>
        <v/>
      </c>
      <c r="D639" s="60" t="str">
        <f>IF($J639="","",INDEX('2_Review &amp; Audit'!$U:$U,$J639))</f>
        <v/>
      </c>
      <c r="E639" t="str">
        <f>IF($J639="","",INDEX('2_Review &amp; Audit'!$M:$M,$J639))</f>
        <v/>
      </c>
      <c r="F639" t="str">
        <f>IF($J639="","",INDEX('2_Review &amp; Audit'!$N:$N,$J639))</f>
        <v/>
      </c>
      <c r="G639" s="145" t="str">
        <f>IF(OR($J639="",$F639=""),"",ABS(INDEX('2_Review &amp; Audit'!$B:$B,$J639)/$F639))</f>
        <v/>
      </c>
      <c r="H639" s="145" t="str">
        <f t="shared" si="74"/>
        <v/>
      </c>
      <c r="I639" t="str">
        <f>IF($J639="","",INDEX('2_Review &amp; Audit'!$AD:$AD,$J639))</f>
        <v/>
      </c>
      <c r="J639" s="55"/>
      <c r="AB639" t="str">
        <f>IF($D639="","",MAX(0,N(#REF!)-N($X639)))</f>
        <v/>
      </c>
      <c r="AC639" t="str">
        <f>IF(OR($D639="",$AB639="",N($AB639)&lt;=0),"",IFERROR(MATCH(1,INDEX(('2_Review &amp; Audit'!$F$6:$F$505=$A639)*('2_Review &amp; Audit'!$I$6:$I$505&gt;=$E639-30)*('2_Review &amp; Audit'!$I$6:$I$505&lt;=$E639+30)*('2_Review &amp; Audit'!$R$6:$R$505&gt;0)*(ROW('2_Review &amp; Audit'!$R$6:$R$505)&gt;$T639),0),0)+5,""))</f>
        <v/>
      </c>
      <c r="AG639" t="str">
        <f>IF(OR($D639="",$AB639="",$AF639=""),"",MIN($AB639,$AF639))</f>
        <v/>
      </c>
      <c r="AK639" t="str">
        <f>IF($D639="","",MAX(0,N($AB639)-N($AG639)))</f>
        <v/>
      </c>
      <c r="AL639" t="str">
        <f>IF(OR($D639="",$AK639="",N($AK639)&lt;=0),"",IFERROR(MATCH(1,INDEX(('2_Review &amp; Audit'!$F$6:$F$505=$A639)*('2_Review &amp; Audit'!$I$6:$I$505&gt;=$E639-30)*('2_Review &amp; Audit'!$I$6:$I$505&lt;=$E639+30)*('2_Review &amp; Audit'!$R$6:$R$505&gt;0)*(ROW('2_Review &amp; Audit'!$R$6:$R$505)&gt;$AC639),0),0)+5,""))</f>
        <v/>
      </c>
      <c r="AP639" t="str">
        <f>IF(OR($D639="",$AK639="",$AO639=""),"",MIN($AK639,$AO639))</f>
        <v/>
      </c>
    </row>
    <row r="640" spans="1:42" ht="12.75" customHeight="1" x14ac:dyDescent="0.2">
      <c r="A640" t="str">
        <f>IF($J640="","",INDEX('2_Review &amp; Audit'!$F:$F,$J640))</f>
        <v/>
      </c>
      <c r="B640" t="str">
        <f>IF($J640="","",INDEX('2_Review &amp; Audit'!$C:$C,$J640))</f>
        <v/>
      </c>
      <c r="C640" t="str">
        <f>IF($J640="","",INDEX('2_Review &amp; Audit'!$D:$D,$J640))</f>
        <v/>
      </c>
      <c r="D640" s="60" t="str">
        <f>IF($J640="","",INDEX('2_Review &amp; Audit'!$U:$U,$J640))</f>
        <v/>
      </c>
      <c r="E640" t="str">
        <f>IF($J640="","",INDEX('2_Review &amp; Audit'!$M:$M,$J640))</f>
        <v/>
      </c>
      <c r="F640" t="str">
        <f>IF($J640="","",INDEX('2_Review &amp; Audit'!$N:$N,$J640))</f>
        <v/>
      </c>
      <c r="G640" s="145" t="str">
        <f>IF(OR($J640="",$F640=""),"",ABS(INDEX('2_Review &amp; Audit'!$B:$B,$J640)/$F640))</f>
        <v/>
      </c>
      <c r="H640" s="145" t="str">
        <f t="shared" si="74"/>
        <v/>
      </c>
      <c r="I640" t="str">
        <f>IF($J640="","",INDEX('2_Review &amp; Audit'!$AD:$AD,$J640))</f>
        <v/>
      </c>
      <c r="J640" s="55"/>
      <c r="AB640" t="str">
        <f>IF($D640="","",MAX(0,N(#REF!)-N($X640)))</f>
        <v/>
      </c>
      <c r="AC640" t="str">
        <f>IF(OR($D640="",$AB640="",N($AB640)&lt;=0),"",IFERROR(MATCH(1,INDEX(('2_Review &amp; Audit'!$F$6:$F$505=$A640)*('2_Review &amp; Audit'!$I$6:$I$505&gt;=$E640-30)*('2_Review &amp; Audit'!$I$6:$I$505&lt;=$E640+30)*('2_Review &amp; Audit'!$R$6:$R$505&gt;0)*(ROW('2_Review &amp; Audit'!$R$6:$R$505)&gt;$T640),0),0)+5,""))</f>
        <v/>
      </c>
      <c r="AG640" t="str">
        <f>IF(OR($D640="",$AB640="",$AF640=""),"",MIN($AB640,$AF640))</f>
        <v/>
      </c>
      <c r="AK640" t="str">
        <f>IF($D640="","",MAX(0,N($AB640)-N($AG640)))</f>
        <v/>
      </c>
      <c r="AL640" t="str">
        <f>IF(OR($D640="",$AK640="",N($AK640)&lt;=0),"",IFERROR(MATCH(1,INDEX(('2_Review &amp; Audit'!$F$6:$F$505=$A640)*('2_Review &amp; Audit'!$I$6:$I$505&gt;=$E640-30)*('2_Review &amp; Audit'!$I$6:$I$505&lt;=$E640+30)*('2_Review &amp; Audit'!$R$6:$R$505&gt;0)*(ROW('2_Review &amp; Audit'!$R$6:$R$505)&gt;$AC640),0),0)+5,""))</f>
        <v/>
      </c>
      <c r="AP640" t="str">
        <f>IF(OR($D640="",$AK640="",$AO640=""),"",MIN($AK640,$AO640))</f>
        <v/>
      </c>
    </row>
    <row r="641" spans="1:42" ht="12.75" customHeight="1" x14ac:dyDescent="0.2">
      <c r="A641" t="str">
        <f>IF($J641="","",INDEX('2_Review &amp; Audit'!$F:$F,$J641))</f>
        <v/>
      </c>
      <c r="B641" t="str">
        <f>IF($J641="","",INDEX('2_Review &amp; Audit'!$C:$C,$J641))</f>
        <v/>
      </c>
      <c r="C641" t="str">
        <f>IF($J641="","",INDEX('2_Review &amp; Audit'!$D:$D,$J641))</f>
        <v/>
      </c>
      <c r="D641" s="60" t="str">
        <f>IF($J641="","",INDEX('2_Review &amp; Audit'!$U:$U,$J641))</f>
        <v/>
      </c>
      <c r="E641" t="str">
        <f>IF($J641="","",INDEX('2_Review &amp; Audit'!$M:$M,$J641))</f>
        <v/>
      </c>
      <c r="F641" t="str">
        <f>IF($J641="","",INDEX('2_Review &amp; Audit'!$N:$N,$J641))</f>
        <v/>
      </c>
      <c r="G641" s="145" t="str">
        <f>IF(OR($J641="",$F641=""),"",ABS(INDEX('2_Review &amp; Audit'!$B:$B,$J641)/$F641))</f>
        <v/>
      </c>
      <c r="H641" s="145" t="str">
        <f t="shared" si="74"/>
        <v/>
      </c>
      <c r="I641" t="str">
        <f>IF($J641="","",INDEX('2_Review &amp; Audit'!$AD:$AD,$J641))</f>
        <v/>
      </c>
      <c r="J641" s="55"/>
      <c r="AB641" t="str">
        <f>IF($D641="","",MAX(0,N(#REF!)-N($X641)))</f>
        <v/>
      </c>
      <c r="AC641" t="str">
        <f>IF(OR($D641="",$AB641="",N($AB641)&lt;=0),"",IFERROR(MATCH(1,INDEX(('2_Review &amp; Audit'!$F$6:$F$505=$A641)*('2_Review &amp; Audit'!$I$6:$I$505&gt;=$E641-30)*('2_Review &amp; Audit'!$I$6:$I$505&lt;=$E641+30)*('2_Review &amp; Audit'!$R$6:$R$505&gt;0)*(ROW('2_Review &amp; Audit'!$R$6:$R$505)&gt;$T641),0),0)+5,""))</f>
        <v/>
      </c>
      <c r="AG641" t="str">
        <f>IF(OR($D641="",$AB641="",$AF641=""),"",MIN($AB641,$AF641))</f>
        <v/>
      </c>
      <c r="AK641" t="str">
        <f>IF($D641="","",MAX(0,N($AB641)-N($AG641)))</f>
        <v/>
      </c>
      <c r="AL641" t="str">
        <f>IF(OR($D641="",$AK641="",N($AK641)&lt;=0),"",IFERROR(MATCH(1,INDEX(('2_Review &amp; Audit'!$F$6:$F$505=$A641)*('2_Review &amp; Audit'!$I$6:$I$505&gt;=$E641-30)*('2_Review &amp; Audit'!$I$6:$I$505&lt;=$E641+30)*('2_Review &amp; Audit'!$R$6:$R$505&gt;0)*(ROW('2_Review &amp; Audit'!$R$6:$R$505)&gt;$AC641),0),0)+5,""))</f>
        <v/>
      </c>
      <c r="AP641" t="str">
        <f>IF(OR($D641="",$AK641="",$AO641=""),"",MIN($AK641,$AO641))</f>
        <v/>
      </c>
    </row>
    <row r="642" spans="1:42" ht="12.75" customHeight="1" x14ac:dyDescent="0.2">
      <c r="A642" t="str">
        <f>IF($J642="","",INDEX('2_Review &amp; Audit'!$F:$F,$J642))</f>
        <v/>
      </c>
      <c r="B642" t="str">
        <f>IF($J642="","",INDEX('2_Review &amp; Audit'!$C:$C,$J642))</f>
        <v/>
      </c>
      <c r="C642" t="str">
        <f>IF($J642="","",INDEX('2_Review &amp; Audit'!$D:$D,$J642))</f>
        <v/>
      </c>
      <c r="D642" s="60" t="str">
        <f>IF($J642="","",INDEX('2_Review &amp; Audit'!$U:$U,$J642))</f>
        <v/>
      </c>
      <c r="E642" t="str">
        <f>IF($J642="","",INDEX('2_Review &amp; Audit'!$M:$M,$J642))</f>
        <v/>
      </c>
      <c r="F642" t="str">
        <f>IF($J642="","",INDEX('2_Review &amp; Audit'!$N:$N,$J642))</f>
        <v/>
      </c>
      <c r="G642" s="145" t="str">
        <f>IF(OR($J642="",$F642=""),"",ABS(INDEX('2_Review &amp; Audit'!$B:$B,$J642)/$F642))</f>
        <v/>
      </c>
      <c r="H642" s="145" t="str">
        <f t="shared" si="74"/>
        <v/>
      </c>
      <c r="I642" t="str">
        <f>IF($J642="","",INDEX('2_Review &amp; Audit'!$AD:$AD,$J642))</f>
        <v/>
      </c>
      <c r="J642" s="55"/>
      <c r="AB642" t="str">
        <f>IF($D642="","",MAX(0,N(#REF!)-N($X642)))</f>
        <v/>
      </c>
      <c r="AC642" t="str">
        <f>IF(OR($D642="",$AB642="",N($AB642)&lt;=0),"",IFERROR(MATCH(1,INDEX(('2_Review &amp; Audit'!$F$6:$F$505=$A642)*('2_Review &amp; Audit'!$I$6:$I$505&gt;=$E642-30)*('2_Review &amp; Audit'!$I$6:$I$505&lt;=$E642+30)*('2_Review &amp; Audit'!$R$6:$R$505&gt;0)*(ROW('2_Review &amp; Audit'!$R$6:$R$505)&gt;$T642),0),0)+5,""))</f>
        <v/>
      </c>
      <c r="AG642" t="str">
        <f>IF(OR($D642="",$AB642="",$AF642=""),"",MIN($AB642,$AF642))</f>
        <v/>
      </c>
      <c r="AK642" t="str">
        <f>IF($D642="","",MAX(0,N($AB642)-N($AG642)))</f>
        <v/>
      </c>
      <c r="AL642" t="str">
        <f>IF(OR($D642="",$AK642="",N($AK642)&lt;=0),"",IFERROR(MATCH(1,INDEX(('2_Review &amp; Audit'!$F$6:$F$505=$A642)*('2_Review &amp; Audit'!$I$6:$I$505&gt;=$E642-30)*('2_Review &amp; Audit'!$I$6:$I$505&lt;=$E642+30)*('2_Review &amp; Audit'!$R$6:$R$505&gt;0)*(ROW('2_Review &amp; Audit'!$R$6:$R$505)&gt;$AC642),0),0)+5,""))</f>
        <v/>
      </c>
      <c r="AP642" t="str">
        <f>IF(OR($D642="",$AK642="",$AO642=""),"",MIN($AK642,$AO642))</f>
        <v/>
      </c>
    </row>
    <row r="643" spans="1:42" ht="12.75" customHeight="1" x14ac:dyDescent="0.2">
      <c r="A643" t="str">
        <f>IF($J643="","",INDEX('2_Review &amp; Audit'!$F:$F,$J643))</f>
        <v/>
      </c>
      <c r="B643" t="str">
        <f>IF($J643="","",INDEX('2_Review &amp; Audit'!$C:$C,$J643))</f>
        <v/>
      </c>
      <c r="C643" t="str">
        <f>IF($J643="","",INDEX('2_Review &amp; Audit'!$D:$D,$J643))</f>
        <v/>
      </c>
      <c r="D643" s="60" t="str">
        <f>IF($J643="","",INDEX('2_Review &amp; Audit'!$U:$U,$J643))</f>
        <v/>
      </c>
      <c r="E643" t="str">
        <f>IF($J643="","",INDEX('2_Review &amp; Audit'!$M:$M,$J643))</f>
        <v/>
      </c>
      <c r="F643" t="str">
        <f>IF($J643="","",INDEX('2_Review &amp; Audit'!$N:$N,$J643))</f>
        <v/>
      </c>
      <c r="G643" s="145" t="str">
        <f>IF(OR($J643="",$F643=""),"",ABS(INDEX('2_Review &amp; Audit'!$B:$B,$J643)/$F643))</f>
        <v/>
      </c>
      <c r="H643" s="145" t="str">
        <f t="shared" si="74"/>
        <v/>
      </c>
      <c r="I643" t="str">
        <f>IF($J643="","",INDEX('2_Review &amp; Audit'!$AD:$AD,$J643))</f>
        <v/>
      </c>
      <c r="J643" s="55"/>
      <c r="AB643" t="str">
        <f>IF($D643="","",MAX(0,N(#REF!)-N($X643)))</f>
        <v/>
      </c>
      <c r="AC643" t="str">
        <f>IF(OR($D643="",$AB643="",N($AB643)&lt;=0),"",IFERROR(MATCH(1,INDEX(('2_Review &amp; Audit'!$F$6:$F$505=$A643)*('2_Review &amp; Audit'!$I$6:$I$505&gt;=$E643-30)*('2_Review &amp; Audit'!$I$6:$I$505&lt;=$E643+30)*('2_Review &amp; Audit'!$R$6:$R$505&gt;0)*(ROW('2_Review &amp; Audit'!$R$6:$R$505)&gt;$T643),0),0)+5,""))</f>
        <v/>
      </c>
      <c r="AG643" t="str">
        <f>IF(OR($D643="",$AB643="",$AF643=""),"",MIN($AB643,$AF643))</f>
        <v/>
      </c>
      <c r="AK643" t="str">
        <f>IF($D643="","",MAX(0,N($AB643)-N($AG643)))</f>
        <v/>
      </c>
      <c r="AL643" t="str">
        <f>IF(OR($D643="",$AK643="",N($AK643)&lt;=0),"",IFERROR(MATCH(1,INDEX(('2_Review &amp; Audit'!$F$6:$F$505=$A643)*('2_Review &amp; Audit'!$I$6:$I$505&gt;=$E643-30)*('2_Review &amp; Audit'!$I$6:$I$505&lt;=$E643+30)*('2_Review &amp; Audit'!$R$6:$R$505&gt;0)*(ROW('2_Review &amp; Audit'!$R$6:$R$505)&gt;$AC643),0),0)+5,""))</f>
        <v/>
      </c>
      <c r="AP643" t="str">
        <f>IF(OR($D643="",$AK643="",$AO643=""),"",MIN($AK643,$AO643))</f>
        <v/>
      </c>
    </row>
    <row r="644" spans="1:42" ht="12.75" customHeight="1" x14ac:dyDescent="0.2">
      <c r="A644" t="str">
        <f>IF($J644="","",INDEX('2_Review &amp; Audit'!$F:$F,$J644))</f>
        <v/>
      </c>
      <c r="B644" t="str">
        <f>IF($J644="","",INDEX('2_Review &amp; Audit'!$C:$C,$J644))</f>
        <v/>
      </c>
      <c r="C644" t="str">
        <f>IF($J644="","",INDEX('2_Review &amp; Audit'!$D:$D,$J644))</f>
        <v/>
      </c>
      <c r="D644" s="60" t="str">
        <f>IF($J644="","",INDEX('2_Review &amp; Audit'!$U:$U,$J644))</f>
        <v/>
      </c>
      <c r="E644" t="str">
        <f>IF($J644="","",INDEX('2_Review &amp; Audit'!$M:$M,$J644))</f>
        <v/>
      </c>
      <c r="F644" t="str">
        <f>IF($J644="","",INDEX('2_Review &amp; Audit'!$N:$N,$J644))</f>
        <v/>
      </c>
      <c r="G644" s="145" t="str">
        <f>IF(OR($J644="",$F644=""),"",ABS(INDEX('2_Review &amp; Audit'!$B:$B,$J644)/$F644))</f>
        <v/>
      </c>
      <c r="H644" s="145" t="str">
        <f t="shared" si="74"/>
        <v/>
      </c>
      <c r="I644" t="str">
        <f>IF($J644="","",INDEX('2_Review &amp; Audit'!$AD:$AD,$J644))</f>
        <v/>
      </c>
      <c r="J644" s="55"/>
      <c r="AB644" t="str">
        <f>IF($D644="","",MAX(0,N(#REF!)-N($X644)))</f>
        <v/>
      </c>
      <c r="AC644" t="str">
        <f>IF(OR($D644="",$AB644="",N($AB644)&lt;=0),"",IFERROR(MATCH(1,INDEX(('2_Review &amp; Audit'!$F$6:$F$505=$A644)*('2_Review &amp; Audit'!$I$6:$I$505&gt;=$E644-30)*('2_Review &amp; Audit'!$I$6:$I$505&lt;=$E644+30)*('2_Review &amp; Audit'!$R$6:$R$505&gt;0)*(ROW('2_Review &amp; Audit'!$R$6:$R$505)&gt;$T644),0),0)+5,""))</f>
        <v/>
      </c>
      <c r="AG644" t="str">
        <f>IF(OR($D644="",$AB644="",$AF644=""),"",MIN($AB644,$AF644))</f>
        <v/>
      </c>
      <c r="AK644" t="str">
        <f>IF($D644="","",MAX(0,N($AB644)-N($AG644)))</f>
        <v/>
      </c>
      <c r="AL644" t="str">
        <f>IF(OR($D644="",$AK644="",N($AK644)&lt;=0),"",IFERROR(MATCH(1,INDEX(('2_Review &amp; Audit'!$F$6:$F$505=$A644)*('2_Review &amp; Audit'!$I$6:$I$505&gt;=$E644-30)*('2_Review &amp; Audit'!$I$6:$I$505&lt;=$E644+30)*('2_Review &amp; Audit'!$R$6:$R$505&gt;0)*(ROW('2_Review &amp; Audit'!$R$6:$R$505)&gt;$AC644),0),0)+5,""))</f>
        <v/>
      </c>
      <c r="AP644" t="str">
        <f>IF(OR($D644="",$AK644="",$AO644=""),"",MIN($AK644,$AO644))</f>
        <v/>
      </c>
    </row>
    <row r="645" spans="1:42" ht="12.75" customHeight="1" x14ac:dyDescent="0.2">
      <c r="A645" t="str">
        <f>IF($J645="","",INDEX('2_Review &amp; Audit'!$F:$F,$J645))</f>
        <v/>
      </c>
      <c r="B645" t="str">
        <f>IF($J645="","",INDEX('2_Review &amp; Audit'!$C:$C,$J645))</f>
        <v/>
      </c>
      <c r="C645" t="str">
        <f>IF($J645="","",INDEX('2_Review &amp; Audit'!$D:$D,$J645))</f>
        <v/>
      </c>
      <c r="D645" s="60" t="str">
        <f>IF($J645="","",INDEX('2_Review &amp; Audit'!$U:$U,$J645))</f>
        <v/>
      </c>
      <c r="E645" t="str">
        <f>IF($J645="","",INDEX('2_Review &amp; Audit'!$M:$M,$J645))</f>
        <v/>
      </c>
      <c r="F645" t="str">
        <f>IF($J645="","",INDEX('2_Review &amp; Audit'!$N:$N,$J645))</f>
        <v/>
      </c>
      <c r="G645" s="145" t="str">
        <f>IF(OR($J645="",$F645=""),"",ABS(INDEX('2_Review &amp; Audit'!$B:$B,$J645)/$F645))</f>
        <v/>
      </c>
      <c r="H645" s="145" t="str">
        <f t="shared" si="74"/>
        <v/>
      </c>
      <c r="I645" t="str">
        <f>IF($J645="","",INDEX('2_Review &amp; Audit'!$AD:$AD,$J645))</f>
        <v/>
      </c>
      <c r="J645" s="55"/>
      <c r="AB645" t="str">
        <f>IF($D645="","",MAX(0,N(#REF!)-N($X645)))</f>
        <v/>
      </c>
      <c r="AC645" t="str">
        <f>IF(OR($D645="",$AB645="",N($AB645)&lt;=0),"",IFERROR(MATCH(1,INDEX(('2_Review &amp; Audit'!$F$6:$F$505=$A645)*('2_Review &amp; Audit'!$I$6:$I$505&gt;=$E645-30)*('2_Review &amp; Audit'!$I$6:$I$505&lt;=$E645+30)*('2_Review &amp; Audit'!$R$6:$R$505&gt;0)*(ROW('2_Review &amp; Audit'!$R$6:$R$505)&gt;$T645),0),0)+5,""))</f>
        <v/>
      </c>
      <c r="AG645" t="str">
        <f>IF(OR($D645="",$AB645="",$AF645=""),"",MIN($AB645,$AF645))</f>
        <v/>
      </c>
      <c r="AK645" t="str">
        <f>IF($D645="","",MAX(0,N($AB645)-N($AG645)))</f>
        <v/>
      </c>
      <c r="AL645" t="str">
        <f>IF(OR($D645="",$AK645="",N($AK645)&lt;=0),"",IFERROR(MATCH(1,INDEX(('2_Review &amp; Audit'!$F$6:$F$505=$A645)*('2_Review &amp; Audit'!$I$6:$I$505&gt;=$E645-30)*('2_Review &amp; Audit'!$I$6:$I$505&lt;=$E645+30)*('2_Review &amp; Audit'!$R$6:$R$505&gt;0)*(ROW('2_Review &amp; Audit'!$R$6:$R$505)&gt;$AC645),0),0)+5,""))</f>
        <v/>
      </c>
      <c r="AP645" t="str">
        <f>IF(OR($D645="",$AK645="",$AO645=""),"",MIN($AK645,$AO645))</f>
        <v/>
      </c>
    </row>
    <row r="646" spans="1:42" ht="12.75" customHeight="1" x14ac:dyDescent="0.2">
      <c r="A646" t="str">
        <f>IF($J646="","",INDEX('2_Review &amp; Audit'!$F:$F,$J646))</f>
        <v/>
      </c>
      <c r="B646" t="str">
        <f>IF($J646="","",INDEX('2_Review &amp; Audit'!$C:$C,$J646))</f>
        <v/>
      </c>
      <c r="C646" t="str">
        <f>IF($J646="","",INDEX('2_Review &amp; Audit'!$D:$D,$J646))</f>
        <v/>
      </c>
      <c r="D646" s="60" t="str">
        <f>IF($J646="","",INDEX('2_Review &amp; Audit'!$U:$U,$J646))</f>
        <v/>
      </c>
      <c r="E646" t="str">
        <f>IF($J646="","",INDEX('2_Review &amp; Audit'!$M:$M,$J646))</f>
        <v/>
      </c>
      <c r="F646" t="str">
        <f>IF($J646="","",INDEX('2_Review &amp; Audit'!$N:$N,$J646))</f>
        <v/>
      </c>
      <c r="G646" s="145" t="str">
        <f>IF(OR($J646="",$F646=""),"",ABS(INDEX('2_Review &amp; Audit'!$B:$B,$J646)/$F646))</f>
        <v/>
      </c>
      <c r="H646" s="145" t="str">
        <f t="shared" si="74"/>
        <v/>
      </c>
      <c r="I646" t="str">
        <f>IF($J646="","",INDEX('2_Review &amp; Audit'!$AD:$AD,$J646))</f>
        <v/>
      </c>
      <c r="J646" s="55"/>
      <c r="AB646" t="str">
        <f>IF($D646="","",MAX(0,N(#REF!)-N($X646)))</f>
        <v/>
      </c>
      <c r="AC646" t="str">
        <f>IF(OR($D646="",$AB646="",N($AB646)&lt;=0),"",IFERROR(MATCH(1,INDEX(('2_Review &amp; Audit'!$F$6:$F$505=$A646)*('2_Review &amp; Audit'!$I$6:$I$505&gt;=$E646-30)*('2_Review &amp; Audit'!$I$6:$I$505&lt;=$E646+30)*('2_Review &amp; Audit'!$R$6:$R$505&gt;0)*(ROW('2_Review &amp; Audit'!$R$6:$R$505)&gt;$T646),0),0)+5,""))</f>
        <v/>
      </c>
      <c r="AG646" t="str">
        <f>IF(OR($D646="",$AB646="",$AF646=""),"",MIN($AB646,$AF646))</f>
        <v/>
      </c>
      <c r="AK646" t="str">
        <f>IF($D646="","",MAX(0,N($AB646)-N($AG646)))</f>
        <v/>
      </c>
      <c r="AL646" t="str">
        <f>IF(OR($D646="",$AK646="",N($AK646)&lt;=0),"",IFERROR(MATCH(1,INDEX(('2_Review &amp; Audit'!$F$6:$F$505=$A646)*('2_Review &amp; Audit'!$I$6:$I$505&gt;=$E646-30)*('2_Review &amp; Audit'!$I$6:$I$505&lt;=$E646+30)*('2_Review &amp; Audit'!$R$6:$R$505&gt;0)*(ROW('2_Review &amp; Audit'!$R$6:$R$505)&gt;$AC646),0),0)+5,""))</f>
        <v/>
      </c>
      <c r="AP646" t="str">
        <f>IF(OR($D646="",$AK646="",$AO646=""),"",MIN($AK646,$AO646))</f>
        <v/>
      </c>
    </row>
    <row r="647" spans="1:42" ht="12.75" customHeight="1" x14ac:dyDescent="0.2">
      <c r="A647" t="str">
        <f>IF($J647="","",INDEX('2_Review &amp; Audit'!$F:$F,$J647))</f>
        <v/>
      </c>
      <c r="B647" t="str">
        <f>IF($J647="","",INDEX('2_Review &amp; Audit'!$C:$C,$J647))</f>
        <v/>
      </c>
      <c r="C647" t="str">
        <f>IF($J647="","",INDEX('2_Review &amp; Audit'!$D:$D,$J647))</f>
        <v/>
      </c>
      <c r="D647" s="60" t="str">
        <f>IF($J647="","",INDEX('2_Review &amp; Audit'!$U:$U,$J647))</f>
        <v/>
      </c>
      <c r="E647" t="str">
        <f>IF($J647="","",INDEX('2_Review &amp; Audit'!$M:$M,$J647))</f>
        <v/>
      </c>
      <c r="F647" t="str">
        <f>IF($J647="","",INDEX('2_Review &amp; Audit'!$N:$N,$J647))</f>
        <v/>
      </c>
      <c r="G647" s="145" t="str">
        <f>IF(OR($J647="",$F647=""),"",ABS(INDEX('2_Review &amp; Audit'!$B:$B,$J647)/$F647))</f>
        <v/>
      </c>
      <c r="H647" s="145" t="str">
        <f t="shared" si="74"/>
        <v/>
      </c>
      <c r="I647" t="str">
        <f>IF($J647="","",INDEX('2_Review &amp; Audit'!$AD:$AD,$J647))</f>
        <v/>
      </c>
      <c r="J647" s="55"/>
      <c r="AB647" t="str">
        <f>IF($D647="","",MAX(0,N(#REF!)-N($X647)))</f>
        <v/>
      </c>
      <c r="AC647" t="str">
        <f>IF(OR($D647="",$AB647="",N($AB647)&lt;=0),"",IFERROR(MATCH(1,INDEX(('2_Review &amp; Audit'!$F$6:$F$505=$A647)*('2_Review &amp; Audit'!$I$6:$I$505&gt;=$E647-30)*('2_Review &amp; Audit'!$I$6:$I$505&lt;=$E647+30)*('2_Review &amp; Audit'!$R$6:$R$505&gt;0)*(ROW('2_Review &amp; Audit'!$R$6:$R$505)&gt;$T647),0),0)+5,""))</f>
        <v/>
      </c>
      <c r="AG647" t="str">
        <f>IF(OR($D647="",$AB647="",$AF647=""),"",MIN($AB647,$AF647))</f>
        <v/>
      </c>
      <c r="AK647" t="str">
        <f>IF($D647="","",MAX(0,N($AB647)-N($AG647)))</f>
        <v/>
      </c>
      <c r="AL647" t="str">
        <f>IF(OR($D647="",$AK647="",N($AK647)&lt;=0),"",IFERROR(MATCH(1,INDEX(('2_Review &amp; Audit'!$F$6:$F$505=$A647)*('2_Review &amp; Audit'!$I$6:$I$505&gt;=$E647-30)*('2_Review &amp; Audit'!$I$6:$I$505&lt;=$E647+30)*('2_Review &amp; Audit'!$R$6:$R$505&gt;0)*(ROW('2_Review &amp; Audit'!$R$6:$R$505)&gt;$AC647),0),0)+5,""))</f>
        <v/>
      </c>
      <c r="AP647" t="str">
        <f>IF(OR($D647="",$AK647="",$AO647=""),"",MIN($AK647,$AO647))</f>
        <v/>
      </c>
    </row>
    <row r="648" spans="1:42" ht="12.75" customHeight="1" x14ac:dyDescent="0.2">
      <c r="A648" t="str">
        <f>IF($J648="","",INDEX('2_Review &amp; Audit'!$F:$F,$J648))</f>
        <v/>
      </c>
      <c r="B648" t="str">
        <f>IF($J648="","",INDEX('2_Review &amp; Audit'!$C:$C,$J648))</f>
        <v/>
      </c>
      <c r="C648" t="str">
        <f>IF($J648="","",INDEX('2_Review &amp; Audit'!$D:$D,$J648))</f>
        <v/>
      </c>
      <c r="D648" s="60" t="str">
        <f>IF($J648="","",INDEX('2_Review &amp; Audit'!$U:$U,$J648))</f>
        <v/>
      </c>
      <c r="E648" t="str">
        <f>IF($J648="","",INDEX('2_Review &amp; Audit'!$M:$M,$J648))</f>
        <v/>
      </c>
      <c r="F648" t="str">
        <f>IF($J648="","",INDEX('2_Review &amp; Audit'!$N:$N,$J648))</f>
        <v/>
      </c>
      <c r="G648" s="145" t="str">
        <f>IF(OR($J648="",$F648=""),"",ABS(INDEX('2_Review &amp; Audit'!$B:$B,$J648)/$F648))</f>
        <v/>
      </c>
      <c r="H648" s="145" t="str">
        <f t="shared" si="74"/>
        <v/>
      </c>
      <c r="I648" t="str">
        <f>IF($J648="","",INDEX('2_Review &amp; Audit'!$AD:$AD,$J648))</f>
        <v/>
      </c>
      <c r="J648" s="55"/>
      <c r="AB648" t="str">
        <f>IF($D648="","",MAX(0,N(#REF!)-N($X648)))</f>
        <v/>
      </c>
      <c r="AC648" t="str">
        <f>IF(OR($D648="",$AB648="",N($AB648)&lt;=0),"",IFERROR(MATCH(1,INDEX(('2_Review &amp; Audit'!$F$6:$F$505=$A648)*('2_Review &amp; Audit'!$I$6:$I$505&gt;=$E648-30)*('2_Review &amp; Audit'!$I$6:$I$505&lt;=$E648+30)*('2_Review &amp; Audit'!$R$6:$R$505&gt;0)*(ROW('2_Review &amp; Audit'!$R$6:$R$505)&gt;$T648),0),0)+5,""))</f>
        <v/>
      </c>
      <c r="AG648" t="str">
        <f>IF(OR($D648="",$AB648="",$AF648=""),"",MIN($AB648,$AF648))</f>
        <v/>
      </c>
      <c r="AK648" t="str">
        <f>IF($D648="","",MAX(0,N($AB648)-N($AG648)))</f>
        <v/>
      </c>
      <c r="AL648" t="str">
        <f>IF(OR($D648="",$AK648="",N($AK648)&lt;=0),"",IFERROR(MATCH(1,INDEX(('2_Review &amp; Audit'!$F$6:$F$505=$A648)*('2_Review &amp; Audit'!$I$6:$I$505&gt;=$E648-30)*('2_Review &amp; Audit'!$I$6:$I$505&lt;=$E648+30)*('2_Review &amp; Audit'!$R$6:$R$505&gt;0)*(ROW('2_Review &amp; Audit'!$R$6:$R$505)&gt;$AC648),0),0)+5,""))</f>
        <v/>
      </c>
      <c r="AP648" t="str">
        <f>IF(OR($D648="",$AK648="",$AO648=""),"",MIN($AK648,$AO648))</f>
        <v/>
      </c>
    </row>
    <row r="649" spans="1:42" ht="12.75" customHeight="1" x14ac:dyDescent="0.2">
      <c r="A649" t="str">
        <f>IF($J649="","",INDEX('2_Review &amp; Audit'!$F:$F,$J649))</f>
        <v/>
      </c>
      <c r="B649" t="str">
        <f>IF($J649="","",INDEX('2_Review &amp; Audit'!$C:$C,$J649))</f>
        <v/>
      </c>
      <c r="C649" t="str">
        <f>IF($J649="","",INDEX('2_Review &amp; Audit'!$D:$D,$J649))</f>
        <v/>
      </c>
      <c r="D649" s="60" t="str">
        <f>IF($J649="","",INDEX('2_Review &amp; Audit'!$U:$U,$J649))</f>
        <v/>
      </c>
      <c r="E649" t="str">
        <f>IF($J649="","",INDEX('2_Review &amp; Audit'!$M:$M,$J649))</f>
        <v/>
      </c>
      <c r="F649" t="str">
        <f>IF($J649="","",INDEX('2_Review &amp; Audit'!$N:$N,$J649))</f>
        <v/>
      </c>
      <c r="G649" s="145" t="str">
        <f>IF(OR($J649="",$F649=""),"",ABS(INDEX('2_Review &amp; Audit'!$B:$B,$J649)/$F649))</f>
        <v/>
      </c>
      <c r="H649" s="145" t="str">
        <f t="shared" si="74"/>
        <v/>
      </c>
      <c r="I649" t="str">
        <f>IF($J649="","",INDEX('2_Review &amp; Audit'!$AD:$AD,$J649))</f>
        <v/>
      </c>
      <c r="J649" s="55"/>
      <c r="AB649" t="str">
        <f>IF($D649="","",MAX(0,N(#REF!)-N($X649)))</f>
        <v/>
      </c>
      <c r="AC649" t="str">
        <f>IF(OR($D649="",$AB649="",N($AB649)&lt;=0),"",IFERROR(MATCH(1,INDEX(('2_Review &amp; Audit'!$F$6:$F$505=$A649)*('2_Review &amp; Audit'!$I$6:$I$505&gt;=$E649-30)*('2_Review &amp; Audit'!$I$6:$I$505&lt;=$E649+30)*('2_Review &amp; Audit'!$R$6:$R$505&gt;0)*(ROW('2_Review &amp; Audit'!$R$6:$R$505)&gt;$T649),0),0)+5,""))</f>
        <v/>
      </c>
      <c r="AG649" t="str">
        <f>IF(OR($D649="",$AB649="",$AF649=""),"",MIN($AB649,$AF649))</f>
        <v/>
      </c>
      <c r="AK649" t="str">
        <f>IF($D649="","",MAX(0,N($AB649)-N($AG649)))</f>
        <v/>
      </c>
      <c r="AL649" t="str">
        <f>IF(OR($D649="",$AK649="",N($AK649)&lt;=0),"",IFERROR(MATCH(1,INDEX(('2_Review &amp; Audit'!$F$6:$F$505=$A649)*('2_Review &amp; Audit'!$I$6:$I$505&gt;=$E649-30)*('2_Review &amp; Audit'!$I$6:$I$505&lt;=$E649+30)*('2_Review &amp; Audit'!$R$6:$R$505&gt;0)*(ROW('2_Review &amp; Audit'!$R$6:$R$505)&gt;$AC649),0),0)+5,""))</f>
        <v/>
      </c>
      <c r="AP649" t="str">
        <f>IF(OR($D649="",$AK649="",$AO649=""),"",MIN($AK649,$AO649))</f>
        <v/>
      </c>
    </row>
    <row r="650" spans="1:42" ht="12.75" customHeight="1" x14ac:dyDescent="0.2">
      <c r="A650" t="str">
        <f>IF($J650="","",INDEX('2_Review &amp; Audit'!$F:$F,$J650))</f>
        <v/>
      </c>
      <c r="B650" t="str">
        <f>IF($J650="","",INDEX('2_Review &amp; Audit'!$C:$C,$J650))</f>
        <v/>
      </c>
      <c r="C650" t="str">
        <f>IF($J650="","",INDEX('2_Review &amp; Audit'!$D:$D,$J650))</f>
        <v/>
      </c>
      <c r="D650" s="60" t="str">
        <f>IF($J650="","",INDEX('2_Review &amp; Audit'!$U:$U,$J650))</f>
        <v/>
      </c>
      <c r="E650" t="str">
        <f>IF($J650="","",INDEX('2_Review &amp; Audit'!$M:$M,$J650))</f>
        <v/>
      </c>
      <c r="F650" t="str">
        <f>IF($J650="","",INDEX('2_Review &amp; Audit'!$N:$N,$J650))</f>
        <v/>
      </c>
      <c r="G650" s="145" t="str">
        <f>IF(OR($J650="",$F650=""),"",ABS(INDEX('2_Review &amp; Audit'!$B:$B,$J650)/$F650))</f>
        <v/>
      </c>
      <c r="H650" s="145" t="str">
        <f t="shared" si="74"/>
        <v/>
      </c>
      <c r="I650" t="str">
        <f>IF($J650="","",INDEX('2_Review &amp; Audit'!$AD:$AD,$J650))</f>
        <v/>
      </c>
      <c r="J650" s="55"/>
      <c r="AB650" t="str">
        <f>IF($D650="","",MAX(0,N(#REF!)-N($X650)))</f>
        <v/>
      </c>
      <c r="AC650" t="str">
        <f>IF(OR($D650="",$AB650="",N($AB650)&lt;=0),"",IFERROR(MATCH(1,INDEX(('2_Review &amp; Audit'!$F$6:$F$505=$A650)*('2_Review &amp; Audit'!$I$6:$I$505&gt;=$E650-30)*('2_Review &amp; Audit'!$I$6:$I$505&lt;=$E650+30)*('2_Review &amp; Audit'!$R$6:$R$505&gt;0)*(ROW('2_Review &amp; Audit'!$R$6:$R$505)&gt;$T650),0),0)+5,""))</f>
        <v/>
      </c>
      <c r="AG650" t="str">
        <f>IF(OR($D650="",$AB650="",$AF650=""),"",MIN($AB650,$AF650))</f>
        <v/>
      </c>
      <c r="AK650" t="str">
        <f>IF($D650="","",MAX(0,N($AB650)-N($AG650)))</f>
        <v/>
      </c>
      <c r="AL650" t="str">
        <f>IF(OR($D650="",$AK650="",N($AK650)&lt;=0),"",IFERROR(MATCH(1,INDEX(('2_Review &amp; Audit'!$F$6:$F$505=$A650)*('2_Review &amp; Audit'!$I$6:$I$505&gt;=$E650-30)*('2_Review &amp; Audit'!$I$6:$I$505&lt;=$E650+30)*('2_Review &amp; Audit'!$R$6:$R$505&gt;0)*(ROW('2_Review &amp; Audit'!$R$6:$R$505)&gt;$AC650),0),0)+5,""))</f>
        <v/>
      </c>
      <c r="AP650" t="str">
        <f>IF(OR($D650="",$AK650="",$AO650=""),"",MIN($AK650,$AO650))</f>
        <v/>
      </c>
    </row>
    <row r="651" spans="1:42" ht="12.75" customHeight="1" x14ac:dyDescent="0.2">
      <c r="A651" t="str">
        <f>IF($J651="","",INDEX('2_Review &amp; Audit'!$F:$F,$J651))</f>
        <v/>
      </c>
      <c r="B651" t="str">
        <f>IF($J651="","",INDEX('2_Review &amp; Audit'!$C:$C,$J651))</f>
        <v/>
      </c>
      <c r="C651" t="str">
        <f>IF($J651="","",INDEX('2_Review &amp; Audit'!$D:$D,$J651))</f>
        <v/>
      </c>
      <c r="D651" s="60" t="str">
        <f>IF($J651="","",INDEX('2_Review &amp; Audit'!$U:$U,$J651))</f>
        <v/>
      </c>
      <c r="E651" t="str">
        <f>IF($J651="","",INDEX('2_Review &amp; Audit'!$M:$M,$J651))</f>
        <v/>
      </c>
      <c r="F651" t="str">
        <f>IF($J651="","",INDEX('2_Review &amp; Audit'!$N:$N,$J651))</f>
        <v/>
      </c>
      <c r="G651" s="145" t="str">
        <f>IF(OR($J651="",$F651=""),"",ABS(INDEX('2_Review &amp; Audit'!$B:$B,$J651)/$F651))</f>
        <v/>
      </c>
      <c r="H651" s="145" t="str">
        <f t="shared" si="74"/>
        <v/>
      </c>
      <c r="I651" t="str">
        <f>IF($J651="","",INDEX('2_Review &amp; Audit'!$AD:$AD,$J651))</f>
        <v/>
      </c>
      <c r="J651" s="55"/>
      <c r="AB651" t="str">
        <f>IF($D651="","",MAX(0,N(#REF!)-N($X651)))</f>
        <v/>
      </c>
      <c r="AC651" t="str">
        <f>IF(OR($D651="",$AB651="",N($AB651)&lt;=0),"",IFERROR(MATCH(1,INDEX(('2_Review &amp; Audit'!$F$6:$F$505=$A651)*('2_Review &amp; Audit'!$I$6:$I$505&gt;=$E651-30)*('2_Review &amp; Audit'!$I$6:$I$505&lt;=$E651+30)*('2_Review &amp; Audit'!$R$6:$R$505&gt;0)*(ROW('2_Review &amp; Audit'!$R$6:$R$505)&gt;$T651),0),0)+5,""))</f>
        <v/>
      </c>
      <c r="AG651" t="str">
        <f>IF(OR($D651="",$AB651="",$AF651=""),"",MIN($AB651,$AF651))</f>
        <v/>
      </c>
      <c r="AK651" t="str">
        <f>IF($D651="","",MAX(0,N($AB651)-N($AG651)))</f>
        <v/>
      </c>
      <c r="AL651" t="str">
        <f>IF(OR($D651="",$AK651="",N($AK651)&lt;=0),"",IFERROR(MATCH(1,INDEX(('2_Review &amp; Audit'!$F$6:$F$505=$A651)*('2_Review &amp; Audit'!$I$6:$I$505&gt;=$E651-30)*('2_Review &amp; Audit'!$I$6:$I$505&lt;=$E651+30)*('2_Review &amp; Audit'!$R$6:$R$505&gt;0)*(ROW('2_Review &amp; Audit'!$R$6:$R$505)&gt;$AC651),0),0)+5,""))</f>
        <v/>
      </c>
      <c r="AP651" t="str">
        <f>IF(OR($D651="",$AK651="",$AO651=""),"",MIN($AK651,$AO651))</f>
        <v/>
      </c>
    </row>
    <row r="652" spans="1:42" ht="12.75" customHeight="1" x14ac:dyDescent="0.2">
      <c r="A652" t="str">
        <f>IF($J652="","",INDEX('2_Review &amp; Audit'!$F:$F,$J652))</f>
        <v/>
      </c>
      <c r="B652" t="str">
        <f>IF($J652="","",INDEX('2_Review &amp; Audit'!$C:$C,$J652))</f>
        <v/>
      </c>
      <c r="C652" t="str">
        <f>IF($J652="","",INDEX('2_Review &amp; Audit'!$D:$D,$J652))</f>
        <v/>
      </c>
      <c r="D652" s="60" t="str">
        <f>IF($J652="","",INDEX('2_Review &amp; Audit'!$U:$U,$J652))</f>
        <v/>
      </c>
      <c r="E652" t="str">
        <f>IF($J652="","",INDEX('2_Review &amp; Audit'!$M:$M,$J652))</f>
        <v/>
      </c>
      <c r="F652" t="str">
        <f>IF($J652="","",INDEX('2_Review &amp; Audit'!$N:$N,$J652))</f>
        <v/>
      </c>
      <c r="G652" s="145" t="str">
        <f>IF(OR($J652="",$F652=""),"",ABS(INDEX('2_Review &amp; Audit'!$B:$B,$J652)/$F652))</f>
        <v/>
      </c>
      <c r="H652" s="145" t="str">
        <f t="shared" si="74"/>
        <v/>
      </c>
      <c r="I652" t="str">
        <f>IF($J652="","",INDEX('2_Review &amp; Audit'!$AD:$AD,$J652))</f>
        <v/>
      </c>
      <c r="J652" s="55"/>
      <c r="AB652" t="str">
        <f>IF($D652="","",MAX(0,N(#REF!)-N($X652)))</f>
        <v/>
      </c>
      <c r="AC652" t="str">
        <f>IF(OR($D652="",$AB652="",N($AB652)&lt;=0),"",IFERROR(MATCH(1,INDEX(('2_Review &amp; Audit'!$F$6:$F$505=$A652)*('2_Review &amp; Audit'!$I$6:$I$505&gt;=$E652-30)*('2_Review &amp; Audit'!$I$6:$I$505&lt;=$E652+30)*('2_Review &amp; Audit'!$R$6:$R$505&gt;0)*(ROW('2_Review &amp; Audit'!$R$6:$R$505)&gt;$T652),0),0)+5,""))</f>
        <v/>
      </c>
      <c r="AG652" t="str">
        <f>IF(OR($D652="",$AB652="",$AF652=""),"",MIN($AB652,$AF652))</f>
        <v/>
      </c>
      <c r="AK652" t="str">
        <f>IF($D652="","",MAX(0,N($AB652)-N($AG652)))</f>
        <v/>
      </c>
      <c r="AL652" t="str">
        <f>IF(OR($D652="",$AK652="",N($AK652)&lt;=0),"",IFERROR(MATCH(1,INDEX(('2_Review &amp; Audit'!$F$6:$F$505=$A652)*('2_Review &amp; Audit'!$I$6:$I$505&gt;=$E652-30)*('2_Review &amp; Audit'!$I$6:$I$505&lt;=$E652+30)*('2_Review &amp; Audit'!$R$6:$R$505&gt;0)*(ROW('2_Review &amp; Audit'!$R$6:$R$505)&gt;$AC652),0),0)+5,""))</f>
        <v/>
      </c>
      <c r="AP652" t="str">
        <f>IF(OR($D652="",$AK652="",$AO652=""),"",MIN($AK652,$AO652))</f>
        <v/>
      </c>
    </row>
    <row r="653" spans="1:42" ht="12.75" customHeight="1" x14ac:dyDescent="0.2">
      <c r="A653" t="str">
        <f>IF($J653="","",INDEX('2_Review &amp; Audit'!$F:$F,$J653))</f>
        <v/>
      </c>
      <c r="B653" t="str">
        <f>IF($J653="","",INDEX('2_Review &amp; Audit'!$C:$C,$J653))</f>
        <v/>
      </c>
      <c r="C653" t="str">
        <f>IF($J653="","",INDEX('2_Review &amp; Audit'!$D:$D,$J653))</f>
        <v/>
      </c>
      <c r="D653" s="60" t="str">
        <f>IF($J653="","",INDEX('2_Review &amp; Audit'!$U:$U,$J653))</f>
        <v/>
      </c>
      <c r="E653" t="str">
        <f>IF($J653="","",INDEX('2_Review &amp; Audit'!$M:$M,$J653))</f>
        <v/>
      </c>
      <c r="F653" t="str">
        <f>IF($J653="","",INDEX('2_Review &amp; Audit'!$N:$N,$J653))</f>
        <v/>
      </c>
      <c r="G653" s="145" t="str">
        <f>IF(OR($J653="",$F653=""),"",ABS(INDEX('2_Review &amp; Audit'!$B:$B,$J653)/$F653))</f>
        <v/>
      </c>
      <c r="H653" s="145" t="str">
        <f t="shared" si="74"/>
        <v/>
      </c>
      <c r="I653" t="str">
        <f>IF($J653="","",INDEX('2_Review &amp; Audit'!$AD:$AD,$J653))</f>
        <v/>
      </c>
      <c r="J653" s="55"/>
      <c r="AB653" t="str">
        <f>IF($D653="","",MAX(0,N(#REF!)-N($X653)))</f>
        <v/>
      </c>
      <c r="AC653" t="str">
        <f>IF(OR($D653="",$AB653="",N($AB653)&lt;=0),"",IFERROR(MATCH(1,INDEX(('2_Review &amp; Audit'!$F$6:$F$505=$A653)*('2_Review &amp; Audit'!$I$6:$I$505&gt;=$E653-30)*('2_Review &amp; Audit'!$I$6:$I$505&lt;=$E653+30)*('2_Review &amp; Audit'!$R$6:$R$505&gt;0)*(ROW('2_Review &amp; Audit'!$R$6:$R$505)&gt;$T653),0),0)+5,""))</f>
        <v/>
      </c>
      <c r="AG653" t="str">
        <f>IF(OR($D653="",$AB653="",$AF653=""),"",MIN($AB653,$AF653))</f>
        <v/>
      </c>
      <c r="AK653" t="str">
        <f>IF($D653="","",MAX(0,N($AB653)-N($AG653)))</f>
        <v/>
      </c>
      <c r="AL653" t="str">
        <f>IF(OR($D653="",$AK653="",N($AK653)&lt;=0),"",IFERROR(MATCH(1,INDEX(('2_Review &amp; Audit'!$F$6:$F$505=$A653)*('2_Review &amp; Audit'!$I$6:$I$505&gt;=$E653-30)*('2_Review &amp; Audit'!$I$6:$I$505&lt;=$E653+30)*('2_Review &amp; Audit'!$R$6:$R$505&gt;0)*(ROW('2_Review &amp; Audit'!$R$6:$R$505)&gt;$AC653),0),0)+5,""))</f>
        <v/>
      </c>
      <c r="AP653" t="str">
        <f>IF(OR($D653="",$AK653="",$AO653=""),"",MIN($AK653,$AO653))</f>
        <v/>
      </c>
    </row>
    <row r="654" spans="1:42" ht="12.75" customHeight="1" x14ac:dyDescent="0.2">
      <c r="A654" t="str">
        <f>IF($J654="","",INDEX('2_Review &amp; Audit'!$F:$F,$J654))</f>
        <v/>
      </c>
      <c r="B654" t="str">
        <f>IF($J654="","",INDEX('2_Review &amp; Audit'!$C:$C,$J654))</f>
        <v/>
      </c>
      <c r="C654" t="str">
        <f>IF($J654="","",INDEX('2_Review &amp; Audit'!$D:$D,$J654))</f>
        <v/>
      </c>
      <c r="D654" s="60" t="str">
        <f>IF($J654="","",INDEX('2_Review &amp; Audit'!$U:$U,$J654))</f>
        <v/>
      </c>
      <c r="E654" t="str">
        <f>IF($J654="","",INDEX('2_Review &amp; Audit'!$M:$M,$J654))</f>
        <v/>
      </c>
      <c r="F654" t="str">
        <f>IF($J654="","",INDEX('2_Review &amp; Audit'!$N:$N,$J654))</f>
        <v/>
      </c>
      <c r="G654" s="145" t="str">
        <f>IF(OR($J654="",$F654=""),"",ABS(INDEX('2_Review &amp; Audit'!$B:$B,$J654)/$F654))</f>
        <v/>
      </c>
      <c r="H654" s="145" t="str">
        <f t="shared" si="74"/>
        <v/>
      </c>
      <c r="I654" t="str">
        <f>IF($J654="","",INDEX('2_Review &amp; Audit'!$AD:$AD,$J654))</f>
        <v/>
      </c>
      <c r="J654" s="55"/>
      <c r="AB654" t="str">
        <f>IF($D654="","",MAX(0,N(#REF!)-N($X654)))</f>
        <v/>
      </c>
      <c r="AC654" t="str">
        <f>IF(OR($D654="",$AB654="",N($AB654)&lt;=0),"",IFERROR(MATCH(1,INDEX(('2_Review &amp; Audit'!$F$6:$F$505=$A654)*('2_Review &amp; Audit'!$I$6:$I$505&gt;=$E654-30)*('2_Review &amp; Audit'!$I$6:$I$505&lt;=$E654+30)*('2_Review &amp; Audit'!$R$6:$R$505&gt;0)*(ROW('2_Review &amp; Audit'!$R$6:$R$505)&gt;$T654),0),0)+5,""))</f>
        <v/>
      </c>
      <c r="AG654" t="str">
        <f>IF(OR($D654="",$AB654="",$AF654=""),"",MIN($AB654,$AF654))</f>
        <v/>
      </c>
      <c r="AK654" t="str">
        <f>IF($D654="","",MAX(0,N($AB654)-N($AG654)))</f>
        <v/>
      </c>
      <c r="AL654" t="str">
        <f>IF(OR($D654="",$AK654="",N($AK654)&lt;=0),"",IFERROR(MATCH(1,INDEX(('2_Review &amp; Audit'!$F$6:$F$505=$A654)*('2_Review &amp; Audit'!$I$6:$I$505&gt;=$E654-30)*('2_Review &amp; Audit'!$I$6:$I$505&lt;=$E654+30)*('2_Review &amp; Audit'!$R$6:$R$505&gt;0)*(ROW('2_Review &amp; Audit'!$R$6:$R$505)&gt;$AC654),0),0)+5,""))</f>
        <v/>
      </c>
      <c r="AP654" t="str">
        <f>IF(OR($D654="",$AK654="",$AO654=""),"",MIN($AK654,$AO654))</f>
        <v/>
      </c>
    </row>
    <row r="655" spans="1:42" ht="12.75" customHeight="1" x14ac:dyDescent="0.2">
      <c r="A655" t="str">
        <f>IF($J655="","",INDEX('2_Review &amp; Audit'!$F:$F,$J655))</f>
        <v/>
      </c>
      <c r="B655" t="str">
        <f>IF($J655="","",INDEX('2_Review &amp; Audit'!$C:$C,$J655))</f>
        <v/>
      </c>
      <c r="C655" t="str">
        <f>IF($J655="","",INDEX('2_Review &amp; Audit'!$D:$D,$J655))</f>
        <v/>
      </c>
      <c r="D655" s="60" t="str">
        <f>IF($J655="","",INDEX('2_Review &amp; Audit'!$U:$U,$J655))</f>
        <v/>
      </c>
      <c r="E655" t="str">
        <f>IF($J655="","",INDEX('2_Review &amp; Audit'!$M:$M,$J655))</f>
        <v/>
      </c>
      <c r="F655" t="str">
        <f>IF($J655="","",INDEX('2_Review &amp; Audit'!$N:$N,$J655))</f>
        <v/>
      </c>
      <c r="G655" s="145" t="str">
        <f>IF(OR($J655="",$F655=""),"",ABS(INDEX('2_Review &amp; Audit'!$B:$B,$J655)/$F655))</f>
        <v/>
      </c>
      <c r="H655" s="145" t="str">
        <f t="shared" si="74"/>
        <v/>
      </c>
      <c r="I655" t="str">
        <f>IF($J655="","",INDEX('2_Review &amp; Audit'!$AD:$AD,$J655))</f>
        <v/>
      </c>
      <c r="J655" s="55"/>
      <c r="AB655" t="str">
        <f>IF($D655="","",MAX(0,N(#REF!)-N($X655)))</f>
        <v/>
      </c>
      <c r="AC655" t="str">
        <f>IF(OR($D655="",$AB655="",N($AB655)&lt;=0),"",IFERROR(MATCH(1,INDEX(('2_Review &amp; Audit'!$F$6:$F$505=$A655)*('2_Review &amp; Audit'!$I$6:$I$505&gt;=$E655-30)*('2_Review &amp; Audit'!$I$6:$I$505&lt;=$E655+30)*('2_Review &amp; Audit'!$R$6:$R$505&gt;0)*(ROW('2_Review &amp; Audit'!$R$6:$R$505)&gt;$T655),0),0)+5,""))</f>
        <v/>
      </c>
      <c r="AG655" t="str">
        <f>IF(OR($D655="",$AB655="",$AF655=""),"",MIN($AB655,$AF655))</f>
        <v/>
      </c>
      <c r="AK655" t="str">
        <f>IF($D655="","",MAX(0,N($AB655)-N($AG655)))</f>
        <v/>
      </c>
      <c r="AL655" t="str">
        <f>IF(OR($D655="",$AK655="",N($AK655)&lt;=0),"",IFERROR(MATCH(1,INDEX(('2_Review &amp; Audit'!$F$6:$F$505=$A655)*('2_Review &amp; Audit'!$I$6:$I$505&gt;=$E655-30)*('2_Review &amp; Audit'!$I$6:$I$505&lt;=$E655+30)*('2_Review &amp; Audit'!$R$6:$R$505&gt;0)*(ROW('2_Review &amp; Audit'!$R$6:$R$505)&gt;$AC655),0),0)+5,""))</f>
        <v/>
      </c>
      <c r="AP655" t="str">
        <f>IF(OR($D655="",$AK655="",$AO655=""),"",MIN($AK655,$AO655))</f>
        <v/>
      </c>
    </row>
    <row r="656" spans="1:42" ht="12.75" customHeight="1" x14ac:dyDescent="0.2">
      <c r="A656" t="str">
        <f>IF($J656="","",INDEX('2_Review &amp; Audit'!$F:$F,$J656))</f>
        <v/>
      </c>
      <c r="B656" t="str">
        <f>IF($J656="","",INDEX('2_Review &amp; Audit'!$C:$C,$J656))</f>
        <v/>
      </c>
      <c r="C656" t="str">
        <f>IF($J656="","",INDEX('2_Review &amp; Audit'!$D:$D,$J656))</f>
        <v/>
      </c>
      <c r="D656" s="60" t="str">
        <f>IF($J656="","",INDEX('2_Review &amp; Audit'!$U:$U,$J656))</f>
        <v/>
      </c>
      <c r="E656" t="str">
        <f>IF($J656="","",INDEX('2_Review &amp; Audit'!$M:$M,$J656))</f>
        <v/>
      </c>
      <c r="F656" t="str">
        <f>IF($J656="","",INDEX('2_Review &amp; Audit'!$N:$N,$J656))</f>
        <v/>
      </c>
      <c r="G656" s="145" t="str">
        <f>IF(OR($J656="",$F656=""),"",ABS(INDEX('2_Review &amp; Audit'!$B:$B,$J656)/$F656))</f>
        <v/>
      </c>
      <c r="H656" s="145" t="str">
        <f t="shared" si="74"/>
        <v/>
      </c>
      <c r="I656" t="str">
        <f>IF($J656="","",INDEX('2_Review &amp; Audit'!$AD:$AD,$J656))</f>
        <v/>
      </c>
      <c r="J656" s="55"/>
      <c r="AB656" t="str">
        <f>IF($D656="","",MAX(0,N(#REF!)-N($X656)))</f>
        <v/>
      </c>
      <c r="AC656" t="str">
        <f>IF(OR($D656="",$AB656="",N($AB656)&lt;=0),"",IFERROR(MATCH(1,INDEX(('2_Review &amp; Audit'!$F$6:$F$505=$A656)*('2_Review &amp; Audit'!$I$6:$I$505&gt;=$E656-30)*('2_Review &amp; Audit'!$I$6:$I$505&lt;=$E656+30)*('2_Review &amp; Audit'!$R$6:$R$505&gt;0)*(ROW('2_Review &amp; Audit'!$R$6:$R$505)&gt;$T656),0),0)+5,""))</f>
        <v/>
      </c>
      <c r="AG656" t="str">
        <f>IF(OR($D656="",$AB656="",$AF656=""),"",MIN($AB656,$AF656))</f>
        <v/>
      </c>
      <c r="AK656" t="str">
        <f>IF($D656="","",MAX(0,N($AB656)-N($AG656)))</f>
        <v/>
      </c>
      <c r="AL656" t="str">
        <f>IF(OR($D656="",$AK656="",N($AK656)&lt;=0),"",IFERROR(MATCH(1,INDEX(('2_Review &amp; Audit'!$F$6:$F$505=$A656)*('2_Review &amp; Audit'!$I$6:$I$505&gt;=$E656-30)*('2_Review &amp; Audit'!$I$6:$I$505&lt;=$E656+30)*('2_Review &amp; Audit'!$R$6:$R$505&gt;0)*(ROW('2_Review &amp; Audit'!$R$6:$R$505)&gt;$AC656),0),0)+5,""))</f>
        <v/>
      </c>
      <c r="AP656" t="str">
        <f>IF(OR($D656="",$AK656="",$AO656=""),"",MIN($AK656,$AO656))</f>
        <v/>
      </c>
    </row>
    <row r="657" spans="1:42" ht="12.75" customHeight="1" x14ac:dyDescent="0.2">
      <c r="A657" t="str">
        <f>IF($J657="","",INDEX('2_Review &amp; Audit'!$F:$F,$J657))</f>
        <v/>
      </c>
      <c r="B657" t="str">
        <f>IF($J657="","",INDEX('2_Review &amp; Audit'!$C:$C,$J657))</f>
        <v/>
      </c>
      <c r="C657" t="str">
        <f>IF($J657="","",INDEX('2_Review &amp; Audit'!$D:$D,$J657))</f>
        <v/>
      </c>
      <c r="D657" s="60" t="str">
        <f>IF($J657="","",INDEX('2_Review &amp; Audit'!$U:$U,$J657))</f>
        <v/>
      </c>
      <c r="E657" t="str">
        <f>IF($J657="","",INDEX('2_Review &amp; Audit'!$M:$M,$J657))</f>
        <v/>
      </c>
      <c r="F657" t="str">
        <f>IF($J657="","",INDEX('2_Review &amp; Audit'!$N:$N,$J657))</f>
        <v/>
      </c>
      <c r="G657" s="145" t="str">
        <f>IF(OR($J657="",$F657=""),"",ABS(INDEX('2_Review &amp; Audit'!$B:$B,$J657)/$F657))</f>
        <v/>
      </c>
      <c r="H657" s="145" t="str">
        <f t="shared" si="74"/>
        <v/>
      </c>
      <c r="I657" t="str">
        <f>IF($J657="","",INDEX('2_Review &amp; Audit'!$AD:$AD,$J657))</f>
        <v/>
      </c>
      <c r="J657" s="55"/>
      <c r="AB657" t="str">
        <f>IF($D657="","",MAX(0,N(#REF!)-N($X657)))</f>
        <v/>
      </c>
      <c r="AC657" t="str">
        <f>IF(OR($D657="",$AB657="",N($AB657)&lt;=0),"",IFERROR(MATCH(1,INDEX(('2_Review &amp; Audit'!$F$6:$F$505=$A657)*('2_Review &amp; Audit'!$I$6:$I$505&gt;=$E657-30)*('2_Review &amp; Audit'!$I$6:$I$505&lt;=$E657+30)*('2_Review &amp; Audit'!$R$6:$R$505&gt;0)*(ROW('2_Review &amp; Audit'!$R$6:$R$505)&gt;$T657),0),0)+5,""))</f>
        <v/>
      </c>
      <c r="AG657" t="str">
        <f>IF(OR($D657="",$AB657="",$AF657=""),"",MIN($AB657,$AF657))</f>
        <v/>
      </c>
      <c r="AK657" t="str">
        <f>IF($D657="","",MAX(0,N($AB657)-N($AG657)))</f>
        <v/>
      </c>
      <c r="AL657" t="str">
        <f>IF(OR($D657="",$AK657="",N($AK657)&lt;=0),"",IFERROR(MATCH(1,INDEX(('2_Review &amp; Audit'!$F$6:$F$505=$A657)*('2_Review &amp; Audit'!$I$6:$I$505&gt;=$E657-30)*('2_Review &amp; Audit'!$I$6:$I$505&lt;=$E657+30)*('2_Review &amp; Audit'!$R$6:$R$505&gt;0)*(ROW('2_Review &amp; Audit'!$R$6:$R$505)&gt;$AC657),0),0)+5,""))</f>
        <v/>
      </c>
      <c r="AP657" t="str">
        <f>IF(OR($D657="",$AK657="",$AO657=""),"",MIN($AK657,$AO657))</f>
        <v/>
      </c>
    </row>
    <row r="658" spans="1:42" ht="12.75" customHeight="1" x14ac:dyDescent="0.2">
      <c r="A658" t="str">
        <f>IF($J658="","",INDEX('2_Review &amp; Audit'!$F:$F,$J658))</f>
        <v/>
      </c>
      <c r="B658" t="str">
        <f>IF($J658="","",INDEX('2_Review &amp; Audit'!$C:$C,$J658))</f>
        <v/>
      </c>
      <c r="C658" t="str">
        <f>IF($J658="","",INDEX('2_Review &amp; Audit'!$D:$D,$J658))</f>
        <v/>
      </c>
      <c r="D658" s="60" t="str">
        <f>IF($J658="","",INDEX('2_Review &amp; Audit'!$U:$U,$J658))</f>
        <v/>
      </c>
      <c r="E658" t="str">
        <f>IF($J658="","",INDEX('2_Review &amp; Audit'!$M:$M,$J658))</f>
        <v/>
      </c>
      <c r="F658" t="str">
        <f>IF($J658="","",INDEX('2_Review &amp; Audit'!$N:$N,$J658))</f>
        <v/>
      </c>
      <c r="G658" s="145" t="str">
        <f>IF(OR($J658="",$F658=""),"",ABS(INDEX('2_Review &amp; Audit'!$B:$B,$J658)/$F658))</f>
        <v/>
      </c>
      <c r="H658" s="145" t="str">
        <f t="shared" si="74"/>
        <v/>
      </c>
      <c r="I658" t="str">
        <f>IF($J658="","",INDEX('2_Review &amp; Audit'!$AD:$AD,$J658))</f>
        <v/>
      </c>
      <c r="J658" s="55"/>
      <c r="AB658" t="str">
        <f>IF($D658="","",MAX(0,N(#REF!)-N($X658)))</f>
        <v/>
      </c>
      <c r="AC658" t="str">
        <f>IF(OR($D658="",$AB658="",N($AB658)&lt;=0),"",IFERROR(MATCH(1,INDEX(('2_Review &amp; Audit'!$F$6:$F$505=$A658)*('2_Review &amp; Audit'!$I$6:$I$505&gt;=$E658-30)*('2_Review &amp; Audit'!$I$6:$I$505&lt;=$E658+30)*('2_Review &amp; Audit'!$R$6:$R$505&gt;0)*(ROW('2_Review &amp; Audit'!$R$6:$R$505)&gt;$T658),0),0)+5,""))</f>
        <v/>
      </c>
      <c r="AG658" t="str">
        <f>IF(OR($D658="",$AB658="",$AF658=""),"",MIN($AB658,$AF658))</f>
        <v/>
      </c>
      <c r="AK658" t="str">
        <f>IF($D658="","",MAX(0,N($AB658)-N($AG658)))</f>
        <v/>
      </c>
      <c r="AL658" t="str">
        <f>IF(OR($D658="",$AK658="",N($AK658)&lt;=0),"",IFERROR(MATCH(1,INDEX(('2_Review &amp; Audit'!$F$6:$F$505=$A658)*('2_Review &amp; Audit'!$I$6:$I$505&gt;=$E658-30)*('2_Review &amp; Audit'!$I$6:$I$505&lt;=$E658+30)*('2_Review &amp; Audit'!$R$6:$R$505&gt;0)*(ROW('2_Review &amp; Audit'!$R$6:$R$505)&gt;$AC658),0),0)+5,""))</f>
        <v/>
      </c>
      <c r="AP658" t="str">
        <f>IF(OR($D658="",$AK658="",$AO658=""),"",MIN($AK658,$AO658))</f>
        <v/>
      </c>
    </row>
    <row r="659" spans="1:42" ht="12.75" customHeight="1" x14ac:dyDescent="0.2">
      <c r="A659" t="str">
        <f>IF($J659="","",INDEX('2_Review &amp; Audit'!$F:$F,$J659))</f>
        <v/>
      </c>
      <c r="B659" t="str">
        <f>IF($J659="","",INDEX('2_Review &amp; Audit'!$C:$C,$J659))</f>
        <v/>
      </c>
      <c r="C659" t="str">
        <f>IF($J659="","",INDEX('2_Review &amp; Audit'!$D:$D,$J659))</f>
        <v/>
      </c>
      <c r="D659" s="60" t="str">
        <f>IF($J659="","",INDEX('2_Review &amp; Audit'!$U:$U,$J659))</f>
        <v/>
      </c>
      <c r="E659" t="str">
        <f>IF($J659="","",INDEX('2_Review &amp; Audit'!$M:$M,$J659))</f>
        <v/>
      </c>
      <c r="F659" t="str">
        <f>IF($J659="","",INDEX('2_Review &amp; Audit'!$N:$N,$J659))</f>
        <v/>
      </c>
      <c r="G659" s="145" t="str">
        <f>IF(OR($J659="",$F659=""),"",ABS(INDEX('2_Review &amp; Audit'!$B:$B,$J659)/$F659))</f>
        <v/>
      </c>
      <c r="H659" s="145" t="str">
        <f t="shared" si="74"/>
        <v/>
      </c>
      <c r="I659" t="str">
        <f>IF($J659="","",INDEX('2_Review &amp; Audit'!$AD:$AD,$J659))</f>
        <v/>
      </c>
      <c r="J659" s="55"/>
      <c r="AB659" t="str">
        <f>IF($D659="","",MAX(0,N(#REF!)-N($X659)))</f>
        <v/>
      </c>
      <c r="AC659" t="str">
        <f>IF(OR($D659="",$AB659="",N($AB659)&lt;=0),"",IFERROR(MATCH(1,INDEX(('2_Review &amp; Audit'!$F$6:$F$505=$A659)*('2_Review &amp; Audit'!$I$6:$I$505&gt;=$E659-30)*('2_Review &amp; Audit'!$I$6:$I$505&lt;=$E659+30)*('2_Review &amp; Audit'!$R$6:$R$505&gt;0)*(ROW('2_Review &amp; Audit'!$R$6:$R$505)&gt;$T659),0),0)+5,""))</f>
        <v/>
      </c>
      <c r="AG659" t="str">
        <f>IF(OR($D659="",$AB659="",$AF659=""),"",MIN($AB659,$AF659))</f>
        <v/>
      </c>
      <c r="AK659" t="str">
        <f>IF($D659="","",MAX(0,N($AB659)-N($AG659)))</f>
        <v/>
      </c>
      <c r="AL659" t="str">
        <f>IF(OR($D659="",$AK659="",N($AK659)&lt;=0),"",IFERROR(MATCH(1,INDEX(('2_Review &amp; Audit'!$F$6:$F$505=$A659)*('2_Review &amp; Audit'!$I$6:$I$505&gt;=$E659-30)*('2_Review &amp; Audit'!$I$6:$I$505&lt;=$E659+30)*('2_Review &amp; Audit'!$R$6:$R$505&gt;0)*(ROW('2_Review &amp; Audit'!$R$6:$R$505)&gt;$AC659),0),0)+5,""))</f>
        <v/>
      </c>
      <c r="AP659" t="str">
        <f>IF(OR($D659="",$AK659="",$AO659=""),"",MIN($AK659,$AO659))</f>
        <v/>
      </c>
    </row>
    <row r="660" spans="1:42" ht="12.75" customHeight="1" x14ac:dyDescent="0.2">
      <c r="A660" t="str">
        <f>IF($J660="","",INDEX('2_Review &amp; Audit'!$F:$F,$J660))</f>
        <v/>
      </c>
      <c r="B660" t="str">
        <f>IF($J660="","",INDEX('2_Review &amp; Audit'!$C:$C,$J660))</f>
        <v/>
      </c>
      <c r="C660" t="str">
        <f>IF($J660="","",INDEX('2_Review &amp; Audit'!$D:$D,$J660))</f>
        <v/>
      </c>
      <c r="D660" s="60" t="str">
        <f>IF($J660="","",INDEX('2_Review &amp; Audit'!$U:$U,$J660))</f>
        <v/>
      </c>
      <c r="E660" t="str">
        <f>IF($J660="","",INDEX('2_Review &amp; Audit'!$M:$M,$J660))</f>
        <v/>
      </c>
      <c r="F660" t="str">
        <f>IF($J660="","",INDEX('2_Review &amp; Audit'!$N:$N,$J660))</f>
        <v/>
      </c>
      <c r="G660" s="145" t="str">
        <f>IF(OR($J660="",$F660=""),"",ABS(INDEX('2_Review &amp; Audit'!$B:$B,$J660)/$F660))</f>
        <v/>
      </c>
      <c r="H660" s="145" t="str">
        <f t="shared" si="74"/>
        <v/>
      </c>
      <c r="I660" t="str">
        <f>IF($J660="","",INDEX('2_Review &amp; Audit'!$AD:$AD,$J660))</f>
        <v/>
      </c>
      <c r="J660" s="55"/>
      <c r="AB660" t="str">
        <f>IF($D660="","",MAX(0,N(#REF!)-N($X660)))</f>
        <v/>
      </c>
      <c r="AC660" t="str">
        <f>IF(OR($D660="",$AB660="",N($AB660)&lt;=0),"",IFERROR(MATCH(1,INDEX(('2_Review &amp; Audit'!$F$6:$F$505=$A660)*('2_Review &amp; Audit'!$I$6:$I$505&gt;=$E660-30)*('2_Review &amp; Audit'!$I$6:$I$505&lt;=$E660+30)*('2_Review &amp; Audit'!$R$6:$R$505&gt;0)*(ROW('2_Review &amp; Audit'!$R$6:$R$505)&gt;$T660),0),0)+5,""))</f>
        <v/>
      </c>
      <c r="AG660" t="str">
        <f>IF(OR($D660="",$AB660="",$AF660=""),"",MIN($AB660,$AF660))</f>
        <v/>
      </c>
      <c r="AK660" t="str">
        <f>IF($D660="","",MAX(0,N($AB660)-N($AG660)))</f>
        <v/>
      </c>
      <c r="AL660" t="str">
        <f>IF(OR($D660="",$AK660="",N($AK660)&lt;=0),"",IFERROR(MATCH(1,INDEX(('2_Review &amp; Audit'!$F$6:$F$505=$A660)*('2_Review &amp; Audit'!$I$6:$I$505&gt;=$E660-30)*('2_Review &amp; Audit'!$I$6:$I$505&lt;=$E660+30)*('2_Review &amp; Audit'!$R$6:$R$505&gt;0)*(ROW('2_Review &amp; Audit'!$R$6:$R$505)&gt;$AC660),0),0)+5,""))</f>
        <v/>
      </c>
      <c r="AP660" t="str">
        <f>IF(OR($D660="",$AK660="",$AO660=""),"",MIN($AK660,$AO660))</f>
        <v/>
      </c>
    </row>
    <row r="661" spans="1:42" ht="12.75" customHeight="1" x14ac:dyDescent="0.2">
      <c r="A661" t="str">
        <f>IF($J661="","",INDEX('2_Review &amp; Audit'!$F:$F,$J661))</f>
        <v/>
      </c>
      <c r="B661" t="str">
        <f>IF($J661="","",INDEX('2_Review &amp; Audit'!$C:$C,$J661))</f>
        <v/>
      </c>
      <c r="C661" t="str">
        <f>IF($J661="","",INDEX('2_Review &amp; Audit'!$D:$D,$J661))</f>
        <v/>
      </c>
      <c r="D661" s="60" t="str">
        <f>IF($J661="","",INDEX('2_Review &amp; Audit'!$U:$U,$J661))</f>
        <v/>
      </c>
      <c r="E661" t="str">
        <f>IF($J661="","",INDEX('2_Review &amp; Audit'!$M:$M,$J661))</f>
        <v/>
      </c>
      <c r="F661" t="str">
        <f>IF($J661="","",INDEX('2_Review &amp; Audit'!$N:$N,$J661))</f>
        <v/>
      </c>
      <c r="G661" s="145" t="str">
        <f>IF(OR($J661="",$F661=""),"",ABS(INDEX('2_Review &amp; Audit'!$B:$B,$J661)/$F661))</f>
        <v/>
      </c>
      <c r="H661" s="145" t="str">
        <f t="shared" si="74"/>
        <v/>
      </c>
      <c r="I661" t="str">
        <f>IF($J661="","",INDEX('2_Review &amp; Audit'!$AD:$AD,$J661))</f>
        <v/>
      </c>
      <c r="J661" s="55"/>
      <c r="AB661" t="str">
        <f>IF($D661="","",MAX(0,N(#REF!)-N($X661)))</f>
        <v/>
      </c>
      <c r="AC661" t="str">
        <f>IF(OR($D661="",$AB661="",N($AB661)&lt;=0),"",IFERROR(MATCH(1,INDEX(('2_Review &amp; Audit'!$F$6:$F$505=$A661)*('2_Review &amp; Audit'!$I$6:$I$505&gt;=$E661-30)*('2_Review &amp; Audit'!$I$6:$I$505&lt;=$E661+30)*('2_Review &amp; Audit'!$R$6:$R$505&gt;0)*(ROW('2_Review &amp; Audit'!$R$6:$R$505)&gt;$T661),0),0)+5,""))</f>
        <v/>
      </c>
      <c r="AG661" t="str">
        <f>IF(OR($D661="",$AB661="",$AF661=""),"",MIN($AB661,$AF661))</f>
        <v/>
      </c>
      <c r="AK661" t="str">
        <f>IF($D661="","",MAX(0,N($AB661)-N($AG661)))</f>
        <v/>
      </c>
      <c r="AL661" t="str">
        <f>IF(OR($D661="",$AK661="",N($AK661)&lt;=0),"",IFERROR(MATCH(1,INDEX(('2_Review &amp; Audit'!$F$6:$F$505=$A661)*('2_Review &amp; Audit'!$I$6:$I$505&gt;=$E661-30)*('2_Review &amp; Audit'!$I$6:$I$505&lt;=$E661+30)*('2_Review &amp; Audit'!$R$6:$R$505&gt;0)*(ROW('2_Review &amp; Audit'!$R$6:$R$505)&gt;$AC661),0),0)+5,""))</f>
        <v/>
      </c>
      <c r="AP661" t="str">
        <f>IF(OR($D661="",$AK661="",$AO661=""),"",MIN($AK661,$AO661))</f>
        <v/>
      </c>
    </row>
    <row r="662" spans="1:42" ht="12.75" customHeight="1" x14ac:dyDescent="0.2">
      <c r="A662" t="str">
        <f>IF($J662="","",INDEX('2_Review &amp; Audit'!$F:$F,$J662))</f>
        <v/>
      </c>
      <c r="B662" t="str">
        <f>IF($J662="","",INDEX('2_Review &amp; Audit'!$C:$C,$J662))</f>
        <v/>
      </c>
      <c r="C662" t="str">
        <f>IF($J662="","",INDEX('2_Review &amp; Audit'!$D:$D,$J662))</f>
        <v/>
      </c>
      <c r="D662" s="60" t="str">
        <f>IF($J662="","",INDEX('2_Review &amp; Audit'!$U:$U,$J662))</f>
        <v/>
      </c>
      <c r="E662" t="str">
        <f>IF($J662="","",INDEX('2_Review &amp; Audit'!$M:$M,$J662))</f>
        <v/>
      </c>
      <c r="F662" t="str">
        <f>IF($J662="","",INDEX('2_Review &amp; Audit'!$N:$N,$J662))</f>
        <v/>
      </c>
      <c r="G662" s="145" t="str">
        <f>IF(OR($J662="",$F662=""),"",ABS(INDEX('2_Review &amp; Audit'!$B:$B,$J662)/$F662))</f>
        <v/>
      </c>
      <c r="H662" s="145" t="str">
        <f t="shared" si="74"/>
        <v/>
      </c>
      <c r="I662" t="str">
        <f>IF($J662="","",INDEX('2_Review &amp; Audit'!$AD:$AD,$J662))</f>
        <v/>
      </c>
      <c r="J662" s="55"/>
      <c r="AB662" t="str">
        <f>IF($D662="","",MAX(0,N(#REF!)-N($X662)))</f>
        <v/>
      </c>
      <c r="AC662" t="str">
        <f>IF(OR($D662="",$AB662="",N($AB662)&lt;=0),"",IFERROR(MATCH(1,INDEX(('2_Review &amp; Audit'!$F$6:$F$505=$A662)*('2_Review &amp; Audit'!$I$6:$I$505&gt;=$E662-30)*('2_Review &amp; Audit'!$I$6:$I$505&lt;=$E662+30)*('2_Review &amp; Audit'!$R$6:$R$505&gt;0)*(ROW('2_Review &amp; Audit'!$R$6:$R$505)&gt;$T662),0),0)+5,""))</f>
        <v/>
      </c>
      <c r="AG662" t="str">
        <f>IF(OR($D662="",$AB662="",$AF662=""),"",MIN($AB662,$AF662))</f>
        <v/>
      </c>
      <c r="AK662" t="str">
        <f>IF($D662="","",MAX(0,N($AB662)-N($AG662)))</f>
        <v/>
      </c>
      <c r="AL662" t="str">
        <f>IF(OR($D662="",$AK662="",N($AK662)&lt;=0),"",IFERROR(MATCH(1,INDEX(('2_Review &amp; Audit'!$F$6:$F$505=$A662)*('2_Review &amp; Audit'!$I$6:$I$505&gt;=$E662-30)*('2_Review &amp; Audit'!$I$6:$I$505&lt;=$E662+30)*('2_Review &amp; Audit'!$R$6:$R$505&gt;0)*(ROW('2_Review &amp; Audit'!$R$6:$R$505)&gt;$AC662),0),0)+5,""))</f>
        <v/>
      </c>
      <c r="AP662" t="str">
        <f>IF(OR($D662="",$AK662="",$AO662=""),"",MIN($AK662,$AO662))</f>
        <v/>
      </c>
    </row>
    <row r="663" spans="1:42" ht="12.75" customHeight="1" x14ac:dyDescent="0.2">
      <c r="A663" t="str">
        <f>IF($J663="","",INDEX('2_Review &amp; Audit'!$F:$F,$J663))</f>
        <v/>
      </c>
      <c r="B663" t="str">
        <f>IF($J663="","",INDEX('2_Review &amp; Audit'!$C:$C,$J663))</f>
        <v/>
      </c>
      <c r="C663" t="str">
        <f>IF($J663="","",INDEX('2_Review &amp; Audit'!$D:$D,$J663))</f>
        <v/>
      </c>
      <c r="D663" s="60" t="str">
        <f>IF($J663="","",INDEX('2_Review &amp; Audit'!$U:$U,$J663))</f>
        <v/>
      </c>
      <c r="E663" t="str">
        <f>IF($J663="","",INDEX('2_Review &amp; Audit'!$M:$M,$J663))</f>
        <v/>
      </c>
      <c r="F663" t="str">
        <f>IF($J663="","",INDEX('2_Review &amp; Audit'!$N:$N,$J663))</f>
        <v/>
      </c>
      <c r="G663" s="145" t="str">
        <f>IF(OR($J663="",$F663=""),"",ABS(INDEX('2_Review &amp; Audit'!$B:$B,$J663)/$F663))</f>
        <v/>
      </c>
      <c r="H663" s="145" t="str">
        <f t="shared" si="74"/>
        <v/>
      </c>
      <c r="I663" t="str">
        <f>IF($J663="","",INDEX('2_Review &amp; Audit'!$AD:$AD,$J663))</f>
        <v/>
      </c>
      <c r="J663" s="55"/>
      <c r="AB663" t="str">
        <f>IF($D663="","",MAX(0,N(#REF!)-N($X663)))</f>
        <v/>
      </c>
      <c r="AC663" t="str">
        <f>IF(OR($D663="",$AB663="",N($AB663)&lt;=0),"",IFERROR(MATCH(1,INDEX(('2_Review &amp; Audit'!$F$6:$F$505=$A663)*('2_Review &amp; Audit'!$I$6:$I$505&gt;=$E663-30)*('2_Review &amp; Audit'!$I$6:$I$505&lt;=$E663+30)*('2_Review &amp; Audit'!$R$6:$R$505&gt;0)*(ROW('2_Review &amp; Audit'!$R$6:$R$505)&gt;$T663),0),0)+5,""))</f>
        <v/>
      </c>
      <c r="AG663" t="str">
        <f>IF(OR($D663="",$AB663="",$AF663=""),"",MIN($AB663,$AF663))</f>
        <v/>
      </c>
      <c r="AK663" t="str">
        <f>IF($D663="","",MAX(0,N($AB663)-N($AG663)))</f>
        <v/>
      </c>
      <c r="AL663" t="str">
        <f>IF(OR($D663="",$AK663="",N($AK663)&lt;=0),"",IFERROR(MATCH(1,INDEX(('2_Review &amp; Audit'!$F$6:$F$505=$A663)*('2_Review &amp; Audit'!$I$6:$I$505&gt;=$E663-30)*('2_Review &amp; Audit'!$I$6:$I$505&lt;=$E663+30)*('2_Review &amp; Audit'!$R$6:$R$505&gt;0)*(ROW('2_Review &amp; Audit'!$R$6:$R$505)&gt;$AC663),0),0)+5,""))</f>
        <v/>
      </c>
      <c r="AP663" t="str">
        <f>IF(OR($D663="",$AK663="",$AO663=""),"",MIN($AK663,$AO663))</f>
        <v/>
      </c>
    </row>
    <row r="664" spans="1:42" ht="12.75" customHeight="1" x14ac:dyDescent="0.2">
      <c r="A664" t="str">
        <f>IF($J664="","",INDEX('2_Review &amp; Audit'!$F:$F,$J664))</f>
        <v/>
      </c>
      <c r="B664" t="str">
        <f>IF($J664="","",INDEX('2_Review &amp; Audit'!$C:$C,$J664))</f>
        <v/>
      </c>
      <c r="C664" t="str">
        <f>IF($J664="","",INDEX('2_Review &amp; Audit'!$D:$D,$J664))</f>
        <v/>
      </c>
      <c r="D664" s="60" t="str">
        <f>IF($J664="","",INDEX('2_Review &amp; Audit'!$U:$U,$J664))</f>
        <v/>
      </c>
      <c r="E664" t="str">
        <f>IF($J664="","",INDEX('2_Review &amp; Audit'!$M:$M,$J664))</f>
        <v/>
      </c>
      <c r="F664" t="str">
        <f>IF($J664="","",INDEX('2_Review &amp; Audit'!$N:$N,$J664))</f>
        <v/>
      </c>
      <c r="G664" s="145" t="str">
        <f>IF(OR($J664="",$F664=""),"",ABS(INDEX('2_Review &amp; Audit'!$B:$B,$J664)/$F664))</f>
        <v/>
      </c>
      <c r="H664" s="145" t="str">
        <f t="shared" si="74"/>
        <v/>
      </c>
      <c r="I664" t="str">
        <f>IF($J664="","",INDEX('2_Review &amp; Audit'!$AD:$AD,$J664))</f>
        <v/>
      </c>
      <c r="J664" s="55"/>
      <c r="AB664" t="str">
        <f>IF($D664="","",MAX(0,N(#REF!)-N($X664)))</f>
        <v/>
      </c>
      <c r="AC664" t="str">
        <f>IF(OR($D664="",$AB664="",N($AB664)&lt;=0),"",IFERROR(MATCH(1,INDEX(('2_Review &amp; Audit'!$F$6:$F$505=$A664)*('2_Review &amp; Audit'!$I$6:$I$505&gt;=$E664-30)*('2_Review &amp; Audit'!$I$6:$I$505&lt;=$E664+30)*('2_Review &amp; Audit'!$R$6:$R$505&gt;0)*(ROW('2_Review &amp; Audit'!$R$6:$R$505)&gt;$T664),0),0)+5,""))</f>
        <v/>
      </c>
      <c r="AG664" t="str">
        <f>IF(OR($D664="",$AB664="",$AF664=""),"",MIN($AB664,$AF664))</f>
        <v/>
      </c>
      <c r="AK664" t="str">
        <f>IF($D664="","",MAX(0,N($AB664)-N($AG664)))</f>
        <v/>
      </c>
      <c r="AL664" t="str">
        <f>IF(OR($D664="",$AK664="",N($AK664)&lt;=0),"",IFERROR(MATCH(1,INDEX(('2_Review &amp; Audit'!$F$6:$F$505=$A664)*('2_Review &amp; Audit'!$I$6:$I$505&gt;=$E664-30)*('2_Review &amp; Audit'!$I$6:$I$505&lt;=$E664+30)*('2_Review &amp; Audit'!$R$6:$R$505&gt;0)*(ROW('2_Review &amp; Audit'!$R$6:$R$505)&gt;$AC664),0),0)+5,""))</f>
        <v/>
      </c>
      <c r="AP664" t="str">
        <f>IF(OR($D664="",$AK664="",$AO664=""),"",MIN($AK664,$AO664))</f>
        <v/>
      </c>
    </row>
    <row r="665" spans="1:42" ht="12.75" customHeight="1" x14ac:dyDescent="0.2">
      <c r="A665" t="str">
        <f>IF($J665="","",INDEX('2_Review &amp; Audit'!$F:$F,$J665))</f>
        <v/>
      </c>
      <c r="B665" t="str">
        <f>IF($J665="","",INDEX('2_Review &amp; Audit'!$C:$C,$J665))</f>
        <v/>
      </c>
      <c r="C665" t="str">
        <f>IF($J665="","",INDEX('2_Review &amp; Audit'!$D:$D,$J665))</f>
        <v/>
      </c>
      <c r="D665" s="60" t="str">
        <f>IF($J665="","",INDEX('2_Review &amp; Audit'!$U:$U,$J665))</f>
        <v/>
      </c>
      <c r="E665" t="str">
        <f>IF($J665="","",INDEX('2_Review &amp; Audit'!$M:$M,$J665))</f>
        <v/>
      </c>
      <c r="F665" t="str">
        <f>IF($J665="","",INDEX('2_Review &amp; Audit'!$N:$N,$J665))</f>
        <v/>
      </c>
      <c r="G665" s="145" t="str">
        <f>IF(OR($J665="",$F665=""),"",ABS(INDEX('2_Review &amp; Audit'!$B:$B,$J665)/$F665))</f>
        <v/>
      </c>
      <c r="H665" s="145" t="str">
        <f t="shared" si="74"/>
        <v/>
      </c>
      <c r="I665" t="str">
        <f>IF($J665="","",INDEX('2_Review &amp; Audit'!$AD:$AD,$J665))</f>
        <v/>
      </c>
      <c r="J665" s="55"/>
      <c r="AB665" t="str">
        <f>IF($D665="","",MAX(0,N(#REF!)-N($X665)))</f>
        <v/>
      </c>
      <c r="AC665" t="str">
        <f>IF(OR($D665="",$AB665="",N($AB665)&lt;=0),"",IFERROR(MATCH(1,INDEX(('2_Review &amp; Audit'!$F$6:$F$505=$A665)*('2_Review &amp; Audit'!$I$6:$I$505&gt;=$E665-30)*('2_Review &amp; Audit'!$I$6:$I$505&lt;=$E665+30)*('2_Review &amp; Audit'!$R$6:$R$505&gt;0)*(ROW('2_Review &amp; Audit'!$R$6:$R$505)&gt;$T665),0),0)+5,""))</f>
        <v/>
      </c>
      <c r="AG665" t="str">
        <f>IF(OR($D665="",$AB665="",$AF665=""),"",MIN($AB665,$AF665))</f>
        <v/>
      </c>
      <c r="AK665" t="str">
        <f>IF($D665="","",MAX(0,N($AB665)-N($AG665)))</f>
        <v/>
      </c>
      <c r="AL665" t="str">
        <f>IF(OR($D665="",$AK665="",N($AK665)&lt;=0),"",IFERROR(MATCH(1,INDEX(('2_Review &amp; Audit'!$F$6:$F$505=$A665)*('2_Review &amp; Audit'!$I$6:$I$505&gt;=$E665-30)*('2_Review &amp; Audit'!$I$6:$I$505&lt;=$E665+30)*('2_Review &amp; Audit'!$R$6:$R$505&gt;0)*(ROW('2_Review &amp; Audit'!$R$6:$R$505)&gt;$AC665),0),0)+5,""))</f>
        <v/>
      </c>
      <c r="AP665" t="str">
        <f>IF(OR($D665="",$AK665="",$AO665=""),"",MIN($AK665,$AO665))</f>
        <v/>
      </c>
    </row>
    <row r="666" spans="1:42" ht="12.75" customHeight="1" x14ac:dyDescent="0.2">
      <c r="A666" t="str">
        <f>IF($J666="","",INDEX('2_Review &amp; Audit'!$F:$F,$J666))</f>
        <v/>
      </c>
      <c r="B666" t="str">
        <f>IF($J666="","",INDEX('2_Review &amp; Audit'!$C:$C,$J666))</f>
        <v/>
      </c>
      <c r="C666" t="str">
        <f>IF($J666="","",INDEX('2_Review &amp; Audit'!$D:$D,$J666))</f>
        <v/>
      </c>
      <c r="D666" s="60" t="str">
        <f>IF($J666="","",INDEX('2_Review &amp; Audit'!$U:$U,$J666))</f>
        <v/>
      </c>
      <c r="E666" t="str">
        <f>IF($J666="","",INDEX('2_Review &amp; Audit'!$M:$M,$J666))</f>
        <v/>
      </c>
      <c r="F666" t="str">
        <f>IF($J666="","",INDEX('2_Review &amp; Audit'!$N:$N,$J666))</f>
        <v/>
      </c>
      <c r="G666" s="145" t="str">
        <f>IF(OR($J666="",$F666=""),"",ABS(INDEX('2_Review &amp; Audit'!$B:$B,$J666)/$F666))</f>
        <v/>
      </c>
      <c r="H666" s="145" t="str">
        <f t="shared" si="74"/>
        <v/>
      </c>
      <c r="I666" t="str">
        <f>IF($J666="","",INDEX('2_Review &amp; Audit'!$AD:$AD,$J666))</f>
        <v/>
      </c>
      <c r="J666" s="55"/>
      <c r="AB666" t="str">
        <f>IF($D666="","",MAX(0,N(#REF!)-N($X666)))</f>
        <v/>
      </c>
      <c r="AC666" t="str">
        <f>IF(OR($D666="",$AB666="",N($AB666)&lt;=0),"",IFERROR(MATCH(1,INDEX(('2_Review &amp; Audit'!$F$6:$F$505=$A666)*('2_Review &amp; Audit'!$I$6:$I$505&gt;=$E666-30)*('2_Review &amp; Audit'!$I$6:$I$505&lt;=$E666+30)*('2_Review &amp; Audit'!$R$6:$R$505&gt;0)*(ROW('2_Review &amp; Audit'!$R$6:$R$505)&gt;$T666),0),0)+5,""))</f>
        <v/>
      </c>
      <c r="AG666" t="str">
        <f>IF(OR($D666="",$AB666="",$AF666=""),"",MIN($AB666,$AF666))</f>
        <v/>
      </c>
      <c r="AK666" t="str">
        <f>IF($D666="","",MAX(0,N($AB666)-N($AG666)))</f>
        <v/>
      </c>
      <c r="AL666" t="str">
        <f>IF(OR($D666="",$AK666="",N($AK666)&lt;=0),"",IFERROR(MATCH(1,INDEX(('2_Review &amp; Audit'!$F$6:$F$505=$A666)*('2_Review &amp; Audit'!$I$6:$I$505&gt;=$E666-30)*('2_Review &amp; Audit'!$I$6:$I$505&lt;=$E666+30)*('2_Review &amp; Audit'!$R$6:$R$505&gt;0)*(ROW('2_Review &amp; Audit'!$R$6:$R$505)&gt;$AC666),0),0)+5,""))</f>
        <v/>
      </c>
      <c r="AP666" t="str">
        <f>IF(OR($D666="",$AK666="",$AO666=""),"",MIN($AK666,$AO666))</f>
        <v/>
      </c>
    </row>
    <row r="667" spans="1:42" ht="12.75" customHeight="1" x14ac:dyDescent="0.2">
      <c r="A667" t="str">
        <f>IF($J667="","",INDEX('2_Review &amp; Audit'!$F:$F,$J667))</f>
        <v/>
      </c>
      <c r="B667" t="str">
        <f>IF($J667="","",INDEX('2_Review &amp; Audit'!$C:$C,$J667))</f>
        <v/>
      </c>
      <c r="C667" t="str">
        <f>IF($J667="","",INDEX('2_Review &amp; Audit'!$D:$D,$J667))</f>
        <v/>
      </c>
      <c r="D667" s="60" t="str">
        <f>IF($J667="","",INDEX('2_Review &amp; Audit'!$U:$U,$J667))</f>
        <v/>
      </c>
      <c r="E667" t="str">
        <f>IF($J667="","",INDEX('2_Review &amp; Audit'!$M:$M,$J667))</f>
        <v/>
      </c>
      <c r="F667" t="str">
        <f>IF($J667="","",INDEX('2_Review &amp; Audit'!$N:$N,$J667))</f>
        <v/>
      </c>
      <c r="G667" s="145" t="str">
        <f>IF(OR($J667="",$F667=""),"",ABS(INDEX('2_Review &amp; Audit'!$B:$B,$J667)/$F667))</f>
        <v/>
      </c>
      <c r="H667" s="145" t="str">
        <f t="shared" si="74"/>
        <v/>
      </c>
      <c r="I667" t="str">
        <f>IF($J667="","",INDEX('2_Review &amp; Audit'!$AD:$AD,$J667))</f>
        <v/>
      </c>
      <c r="J667" s="55"/>
      <c r="AB667" t="str">
        <f>IF($D667="","",MAX(0,N(#REF!)-N($X667)))</f>
        <v/>
      </c>
      <c r="AC667" t="str">
        <f>IF(OR($D667="",$AB667="",N($AB667)&lt;=0),"",IFERROR(MATCH(1,INDEX(('2_Review &amp; Audit'!$F$6:$F$505=$A667)*('2_Review &amp; Audit'!$I$6:$I$505&gt;=$E667-30)*('2_Review &amp; Audit'!$I$6:$I$505&lt;=$E667+30)*('2_Review &amp; Audit'!$R$6:$R$505&gt;0)*(ROW('2_Review &amp; Audit'!$R$6:$R$505)&gt;$T667),0),0)+5,""))</f>
        <v/>
      </c>
      <c r="AG667" t="str">
        <f>IF(OR($D667="",$AB667="",$AF667=""),"",MIN($AB667,$AF667))</f>
        <v/>
      </c>
      <c r="AK667" t="str">
        <f>IF($D667="","",MAX(0,N($AB667)-N($AG667)))</f>
        <v/>
      </c>
      <c r="AL667" t="str">
        <f>IF(OR($D667="",$AK667="",N($AK667)&lt;=0),"",IFERROR(MATCH(1,INDEX(('2_Review &amp; Audit'!$F$6:$F$505=$A667)*('2_Review &amp; Audit'!$I$6:$I$505&gt;=$E667-30)*('2_Review &amp; Audit'!$I$6:$I$505&lt;=$E667+30)*('2_Review &amp; Audit'!$R$6:$R$505&gt;0)*(ROW('2_Review &amp; Audit'!$R$6:$R$505)&gt;$AC667),0),0)+5,""))</f>
        <v/>
      </c>
      <c r="AP667" t="str">
        <f>IF(OR($D667="",$AK667="",$AO667=""),"",MIN($AK667,$AO667))</f>
        <v/>
      </c>
    </row>
    <row r="668" spans="1:42" ht="12.75" customHeight="1" x14ac:dyDescent="0.2">
      <c r="A668" t="str">
        <f>IF($J668="","",INDEX('2_Review &amp; Audit'!$F:$F,$J668))</f>
        <v/>
      </c>
      <c r="B668" t="str">
        <f>IF($J668="","",INDEX('2_Review &amp; Audit'!$C:$C,$J668))</f>
        <v/>
      </c>
      <c r="C668" t="str">
        <f>IF($J668="","",INDEX('2_Review &amp; Audit'!$D:$D,$J668))</f>
        <v/>
      </c>
      <c r="D668" s="60" t="str">
        <f>IF($J668="","",INDEX('2_Review &amp; Audit'!$U:$U,$J668))</f>
        <v/>
      </c>
      <c r="E668" t="str">
        <f>IF($J668="","",INDEX('2_Review &amp; Audit'!$M:$M,$J668))</f>
        <v/>
      </c>
      <c r="F668" t="str">
        <f>IF($J668="","",INDEX('2_Review &amp; Audit'!$N:$N,$J668))</f>
        <v/>
      </c>
      <c r="G668" s="145" t="str">
        <f>IF(OR($J668="",$F668=""),"",ABS(INDEX('2_Review &amp; Audit'!$B:$B,$J668)/$F668))</f>
        <v/>
      </c>
      <c r="H668" s="145" t="str">
        <f t="shared" si="74"/>
        <v/>
      </c>
      <c r="I668" t="str">
        <f>IF($J668="","",INDEX('2_Review &amp; Audit'!$AD:$AD,$J668))</f>
        <v/>
      </c>
      <c r="J668" s="55"/>
      <c r="AB668" t="str">
        <f>IF($D668="","",MAX(0,N(#REF!)-N($X668)))</f>
        <v/>
      </c>
      <c r="AC668" t="str">
        <f>IF(OR($D668="",$AB668="",N($AB668)&lt;=0),"",IFERROR(MATCH(1,INDEX(('2_Review &amp; Audit'!$F$6:$F$505=$A668)*('2_Review &amp; Audit'!$I$6:$I$505&gt;=$E668-30)*('2_Review &amp; Audit'!$I$6:$I$505&lt;=$E668+30)*('2_Review &amp; Audit'!$R$6:$R$505&gt;0)*(ROW('2_Review &amp; Audit'!$R$6:$R$505)&gt;$T668),0),0)+5,""))</f>
        <v/>
      </c>
      <c r="AG668" t="str">
        <f>IF(OR($D668="",$AB668="",$AF668=""),"",MIN($AB668,$AF668))</f>
        <v/>
      </c>
      <c r="AK668" t="str">
        <f>IF($D668="","",MAX(0,N($AB668)-N($AG668)))</f>
        <v/>
      </c>
      <c r="AL668" t="str">
        <f>IF(OR($D668="",$AK668="",N($AK668)&lt;=0),"",IFERROR(MATCH(1,INDEX(('2_Review &amp; Audit'!$F$6:$F$505=$A668)*('2_Review &amp; Audit'!$I$6:$I$505&gt;=$E668-30)*('2_Review &amp; Audit'!$I$6:$I$505&lt;=$E668+30)*('2_Review &amp; Audit'!$R$6:$R$505&gt;0)*(ROW('2_Review &amp; Audit'!$R$6:$R$505)&gt;$AC668),0),0)+5,""))</f>
        <v/>
      </c>
      <c r="AP668" t="str">
        <f>IF(OR($D668="",$AK668="",$AO668=""),"",MIN($AK668,$AO668))</f>
        <v/>
      </c>
    </row>
    <row r="669" spans="1:42" ht="12.75" customHeight="1" x14ac:dyDescent="0.2">
      <c r="A669" t="str">
        <f>IF($J669="","",INDEX('2_Review &amp; Audit'!$F:$F,$J669))</f>
        <v/>
      </c>
      <c r="B669" t="str">
        <f>IF($J669="","",INDEX('2_Review &amp; Audit'!$C:$C,$J669))</f>
        <v/>
      </c>
      <c r="C669" t="str">
        <f>IF($J669="","",INDEX('2_Review &amp; Audit'!$D:$D,$J669))</f>
        <v/>
      </c>
      <c r="D669" s="60" t="str">
        <f>IF($J669="","",INDEX('2_Review &amp; Audit'!$U:$U,$J669))</f>
        <v/>
      </c>
      <c r="E669" t="str">
        <f>IF($J669="","",INDEX('2_Review &amp; Audit'!$M:$M,$J669))</f>
        <v/>
      </c>
      <c r="F669" t="str">
        <f>IF($J669="","",INDEX('2_Review &amp; Audit'!$N:$N,$J669))</f>
        <v/>
      </c>
      <c r="G669" s="145" t="str">
        <f>IF(OR($J669="",$F669=""),"",ABS(INDEX('2_Review &amp; Audit'!$B:$B,$J669)/$F669))</f>
        <v/>
      </c>
      <c r="H669" s="145" t="str">
        <f t="shared" si="74"/>
        <v/>
      </c>
      <c r="I669" t="str">
        <f>IF($J669="","",INDEX('2_Review &amp; Audit'!$AD:$AD,$J669))</f>
        <v/>
      </c>
      <c r="J669" s="55"/>
      <c r="AB669" t="str">
        <f>IF($D669="","",MAX(0,N(#REF!)-N($X669)))</f>
        <v/>
      </c>
      <c r="AC669" t="str">
        <f>IF(OR($D669="",$AB669="",N($AB669)&lt;=0),"",IFERROR(MATCH(1,INDEX(('2_Review &amp; Audit'!$F$6:$F$505=$A669)*('2_Review &amp; Audit'!$I$6:$I$505&gt;=$E669-30)*('2_Review &amp; Audit'!$I$6:$I$505&lt;=$E669+30)*('2_Review &amp; Audit'!$R$6:$R$505&gt;0)*(ROW('2_Review &amp; Audit'!$R$6:$R$505)&gt;$T669),0),0)+5,""))</f>
        <v/>
      </c>
      <c r="AG669" t="str">
        <f>IF(OR($D669="",$AB669="",$AF669=""),"",MIN($AB669,$AF669))</f>
        <v/>
      </c>
      <c r="AK669" t="str">
        <f>IF($D669="","",MAX(0,N($AB669)-N($AG669)))</f>
        <v/>
      </c>
      <c r="AL669" t="str">
        <f>IF(OR($D669="",$AK669="",N($AK669)&lt;=0),"",IFERROR(MATCH(1,INDEX(('2_Review &amp; Audit'!$F$6:$F$505=$A669)*('2_Review &amp; Audit'!$I$6:$I$505&gt;=$E669-30)*('2_Review &amp; Audit'!$I$6:$I$505&lt;=$E669+30)*('2_Review &amp; Audit'!$R$6:$R$505&gt;0)*(ROW('2_Review &amp; Audit'!$R$6:$R$505)&gt;$AC669),0),0)+5,""))</f>
        <v/>
      </c>
      <c r="AP669" t="str">
        <f>IF(OR($D669="",$AK669="",$AO669=""),"",MIN($AK669,$AO669))</f>
        <v/>
      </c>
    </row>
    <row r="670" spans="1:42" ht="12.75" customHeight="1" x14ac:dyDescent="0.2">
      <c r="A670" t="str">
        <f>IF($J670="","",INDEX('2_Review &amp; Audit'!$F:$F,$J670))</f>
        <v/>
      </c>
      <c r="B670" t="str">
        <f>IF($J670="","",INDEX('2_Review &amp; Audit'!$C:$C,$J670))</f>
        <v/>
      </c>
      <c r="C670" t="str">
        <f>IF($J670="","",INDEX('2_Review &amp; Audit'!$D:$D,$J670))</f>
        <v/>
      </c>
      <c r="D670" s="60" t="str">
        <f>IF($J670="","",INDEX('2_Review &amp; Audit'!$U:$U,$J670))</f>
        <v/>
      </c>
      <c r="E670" t="str">
        <f>IF($J670="","",INDEX('2_Review &amp; Audit'!$M:$M,$J670))</f>
        <v/>
      </c>
      <c r="F670" t="str">
        <f>IF($J670="","",INDEX('2_Review &amp; Audit'!$N:$N,$J670))</f>
        <v/>
      </c>
      <c r="G670" s="145" t="str">
        <f>IF(OR($J670="",$F670=""),"",ABS(INDEX('2_Review &amp; Audit'!$B:$B,$J670)/$F670))</f>
        <v/>
      </c>
      <c r="H670" s="145" t="str">
        <f t="shared" si="74"/>
        <v/>
      </c>
      <c r="I670" t="str">
        <f>IF($J670="","",INDEX('2_Review &amp; Audit'!$AD:$AD,$J670))</f>
        <v/>
      </c>
      <c r="J670" s="55"/>
      <c r="AB670" t="str">
        <f>IF($D670="","",MAX(0,N(#REF!)-N($X670)))</f>
        <v/>
      </c>
      <c r="AC670" t="str">
        <f>IF(OR($D670="",$AB670="",N($AB670)&lt;=0),"",IFERROR(MATCH(1,INDEX(('2_Review &amp; Audit'!$F$6:$F$505=$A670)*('2_Review &amp; Audit'!$I$6:$I$505&gt;=$E670-30)*('2_Review &amp; Audit'!$I$6:$I$505&lt;=$E670+30)*('2_Review &amp; Audit'!$R$6:$R$505&gt;0)*(ROW('2_Review &amp; Audit'!$R$6:$R$505)&gt;$T670),0),0)+5,""))</f>
        <v/>
      </c>
      <c r="AG670" t="str">
        <f>IF(OR($D670="",$AB670="",$AF670=""),"",MIN($AB670,$AF670))</f>
        <v/>
      </c>
      <c r="AK670" t="str">
        <f>IF($D670="","",MAX(0,N($AB670)-N($AG670)))</f>
        <v/>
      </c>
      <c r="AL670" t="str">
        <f>IF(OR($D670="",$AK670="",N($AK670)&lt;=0),"",IFERROR(MATCH(1,INDEX(('2_Review &amp; Audit'!$F$6:$F$505=$A670)*('2_Review &amp; Audit'!$I$6:$I$505&gt;=$E670-30)*('2_Review &amp; Audit'!$I$6:$I$505&lt;=$E670+30)*('2_Review &amp; Audit'!$R$6:$R$505&gt;0)*(ROW('2_Review &amp; Audit'!$R$6:$R$505)&gt;$AC670),0),0)+5,""))</f>
        <v/>
      </c>
      <c r="AP670" t="str">
        <f>IF(OR($D670="",$AK670="",$AO670=""),"",MIN($AK670,$AO670))</f>
        <v/>
      </c>
    </row>
    <row r="671" spans="1:42" ht="12.75" customHeight="1" x14ac:dyDescent="0.2">
      <c r="A671" t="str">
        <f>IF($J671="","",INDEX('2_Review &amp; Audit'!$F:$F,$J671))</f>
        <v/>
      </c>
      <c r="B671" t="str">
        <f>IF($J671="","",INDEX('2_Review &amp; Audit'!$C:$C,$J671))</f>
        <v/>
      </c>
      <c r="C671" t="str">
        <f>IF($J671="","",INDEX('2_Review &amp; Audit'!$D:$D,$J671))</f>
        <v/>
      </c>
      <c r="D671" s="60" t="str">
        <f>IF($J671="","",INDEX('2_Review &amp; Audit'!$U:$U,$J671))</f>
        <v/>
      </c>
      <c r="E671" t="str">
        <f>IF($J671="","",INDEX('2_Review &amp; Audit'!$M:$M,$J671))</f>
        <v/>
      </c>
      <c r="F671" t="str">
        <f>IF($J671="","",INDEX('2_Review &amp; Audit'!$N:$N,$J671))</f>
        <v/>
      </c>
      <c r="G671" s="145" t="str">
        <f>IF(OR($J671="",$F671=""),"",ABS(INDEX('2_Review &amp; Audit'!$B:$B,$J671)/$F671))</f>
        <v/>
      </c>
      <c r="H671" s="145" t="str">
        <f t="shared" si="74"/>
        <v/>
      </c>
      <c r="I671" t="str">
        <f>IF($J671="","",INDEX('2_Review &amp; Audit'!$AD:$AD,$J671))</f>
        <v/>
      </c>
      <c r="J671" s="55"/>
      <c r="AB671" t="str">
        <f>IF($D671="","",MAX(0,N(#REF!)-N($X671)))</f>
        <v/>
      </c>
      <c r="AC671" t="str">
        <f>IF(OR($D671="",$AB671="",N($AB671)&lt;=0),"",IFERROR(MATCH(1,INDEX(('2_Review &amp; Audit'!$F$6:$F$505=$A671)*('2_Review &amp; Audit'!$I$6:$I$505&gt;=$E671-30)*('2_Review &amp; Audit'!$I$6:$I$505&lt;=$E671+30)*('2_Review &amp; Audit'!$R$6:$R$505&gt;0)*(ROW('2_Review &amp; Audit'!$R$6:$R$505)&gt;$T671),0),0)+5,""))</f>
        <v/>
      </c>
      <c r="AG671" t="str">
        <f>IF(OR($D671="",$AB671="",$AF671=""),"",MIN($AB671,$AF671))</f>
        <v/>
      </c>
      <c r="AK671" t="str">
        <f>IF($D671="","",MAX(0,N($AB671)-N($AG671)))</f>
        <v/>
      </c>
      <c r="AL671" t="str">
        <f>IF(OR($D671="",$AK671="",N($AK671)&lt;=0),"",IFERROR(MATCH(1,INDEX(('2_Review &amp; Audit'!$F$6:$F$505=$A671)*('2_Review &amp; Audit'!$I$6:$I$505&gt;=$E671-30)*('2_Review &amp; Audit'!$I$6:$I$505&lt;=$E671+30)*('2_Review &amp; Audit'!$R$6:$R$505&gt;0)*(ROW('2_Review &amp; Audit'!$R$6:$R$505)&gt;$AC671),0),0)+5,""))</f>
        <v/>
      </c>
      <c r="AP671" t="str">
        <f>IF(OR($D671="",$AK671="",$AO671=""),"",MIN($AK671,$AO671))</f>
        <v/>
      </c>
    </row>
    <row r="672" spans="1:42" ht="12.75" customHeight="1" x14ac:dyDescent="0.2">
      <c r="A672" t="str">
        <f>IF($J672="","",INDEX('2_Review &amp; Audit'!$F:$F,$J672))</f>
        <v/>
      </c>
      <c r="B672" t="str">
        <f>IF($J672="","",INDEX('2_Review &amp; Audit'!$C:$C,$J672))</f>
        <v/>
      </c>
      <c r="C672" t="str">
        <f>IF($J672="","",INDEX('2_Review &amp; Audit'!$D:$D,$J672))</f>
        <v/>
      </c>
      <c r="D672" s="60" t="str">
        <f>IF($J672="","",INDEX('2_Review &amp; Audit'!$U:$U,$J672))</f>
        <v/>
      </c>
      <c r="E672" t="str">
        <f>IF($J672="","",INDEX('2_Review &amp; Audit'!$M:$M,$J672))</f>
        <v/>
      </c>
      <c r="F672" t="str">
        <f>IF($J672="","",INDEX('2_Review &amp; Audit'!$N:$N,$J672))</f>
        <v/>
      </c>
      <c r="G672" s="145" t="str">
        <f>IF(OR($J672="",$F672=""),"",ABS(INDEX('2_Review &amp; Audit'!$B:$B,$J672)/$F672))</f>
        <v/>
      </c>
      <c r="H672" s="145" t="str">
        <f t="shared" si="74"/>
        <v/>
      </c>
      <c r="I672" t="str">
        <f>IF($J672="","",INDEX('2_Review &amp; Audit'!$AD:$AD,$J672))</f>
        <v/>
      </c>
      <c r="J672" s="55"/>
      <c r="AB672" t="str">
        <f>IF($D672="","",MAX(0,N(#REF!)-N($X672)))</f>
        <v/>
      </c>
      <c r="AC672" t="str">
        <f>IF(OR($D672="",$AB672="",N($AB672)&lt;=0),"",IFERROR(MATCH(1,INDEX(('2_Review &amp; Audit'!$F$6:$F$505=$A672)*('2_Review &amp; Audit'!$I$6:$I$505&gt;=$E672-30)*('2_Review &amp; Audit'!$I$6:$I$505&lt;=$E672+30)*('2_Review &amp; Audit'!$R$6:$R$505&gt;0)*(ROW('2_Review &amp; Audit'!$R$6:$R$505)&gt;$T672),0),0)+5,""))</f>
        <v/>
      </c>
      <c r="AG672" t="str">
        <f>IF(OR($D672="",$AB672="",$AF672=""),"",MIN($AB672,$AF672))</f>
        <v/>
      </c>
      <c r="AK672" t="str">
        <f>IF($D672="","",MAX(0,N($AB672)-N($AG672)))</f>
        <v/>
      </c>
      <c r="AL672" t="str">
        <f>IF(OR($D672="",$AK672="",N($AK672)&lt;=0),"",IFERROR(MATCH(1,INDEX(('2_Review &amp; Audit'!$F$6:$F$505=$A672)*('2_Review &amp; Audit'!$I$6:$I$505&gt;=$E672-30)*('2_Review &amp; Audit'!$I$6:$I$505&lt;=$E672+30)*('2_Review &amp; Audit'!$R$6:$R$505&gt;0)*(ROW('2_Review &amp; Audit'!$R$6:$R$505)&gt;$AC672),0),0)+5,""))</f>
        <v/>
      </c>
      <c r="AP672" t="str">
        <f>IF(OR($D672="",$AK672="",$AO672=""),"",MIN($AK672,$AO672))</f>
        <v/>
      </c>
    </row>
    <row r="673" spans="1:42" ht="12.75" customHeight="1" x14ac:dyDescent="0.2">
      <c r="A673" t="str">
        <f>IF($J673="","",INDEX('2_Review &amp; Audit'!$F:$F,$J673))</f>
        <v/>
      </c>
      <c r="B673" t="str">
        <f>IF($J673="","",INDEX('2_Review &amp; Audit'!$C:$C,$J673))</f>
        <v/>
      </c>
      <c r="C673" t="str">
        <f>IF($J673="","",INDEX('2_Review &amp; Audit'!$D:$D,$J673))</f>
        <v/>
      </c>
      <c r="D673" s="60" t="str">
        <f>IF($J673="","",INDEX('2_Review &amp; Audit'!$U:$U,$J673))</f>
        <v/>
      </c>
      <c r="E673" t="str">
        <f>IF($J673="","",INDEX('2_Review &amp; Audit'!$M:$M,$J673))</f>
        <v/>
      </c>
      <c r="F673" t="str">
        <f>IF($J673="","",INDEX('2_Review &amp; Audit'!$N:$N,$J673))</f>
        <v/>
      </c>
      <c r="G673" s="145" t="str">
        <f>IF(OR($J673="",$F673=""),"",ABS(INDEX('2_Review &amp; Audit'!$B:$B,$J673)/$F673))</f>
        <v/>
      </c>
      <c r="H673" s="145" t="str">
        <f t="shared" si="74"/>
        <v/>
      </c>
      <c r="I673" t="str">
        <f>IF($J673="","",INDEX('2_Review &amp; Audit'!$AD:$AD,$J673))</f>
        <v/>
      </c>
      <c r="J673" s="55"/>
      <c r="AB673" t="str">
        <f>IF($D673="","",MAX(0,N(#REF!)-N($X673)))</f>
        <v/>
      </c>
      <c r="AC673" t="str">
        <f>IF(OR($D673="",$AB673="",N($AB673)&lt;=0),"",IFERROR(MATCH(1,INDEX(('2_Review &amp; Audit'!$F$6:$F$505=$A673)*('2_Review &amp; Audit'!$I$6:$I$505&gt;=$E673-30)*('2_Review &amp; Audit'!$I$6:$I$505&lt;=$E673+30)*('2_Review &amp; Audit'!$R$6:$R$505&gt;0)*(ROW('2_Review &amp; Audit'!$R$6:$R$505)&gt;$T673),0),0)+5,""))</f>
        <v/>
      </c>
      <c r="AG673" t="str">
        <f>IF(OR($D673="",$AB673="",$AF673=""),"",MIN($AB673,$AF673))</f>
        <v/>
      </c>
      <c r="AK673" t="str">
        <f>IF($D673="","",MAX(0,N($AB673)-N($AG673)))</f>
        <v/>
      </c>
      <c r="AL673" t="str">
        <f>IF(OR($D673="",$AK673="",N($AK673)&lt;=0),"",IFERROR(MATCH(1,INDEX(('2_Review &amp; Audit'!$F$6:$F$505=$A673)*('2_Review &amp; Audit'!$I$6:$I$505&gt;=$E673-30)*('2_Review &amp; Audit'!$I$6:$I$505&lt;=$E673+30)*('2_Review &amp; Audit'!$R$6:$R$505&gt;0)*(ROW('2_Review &amp; Audit'!$R$6:$R$505)&gt;$AC673),0),0)+5,""))</f>
        <v/>
      </c>
      <c r="AP673" t="str">
        <f>IF(OR($D673="",$AK673="",$AO673=""),"",MIN($AK673,$AO673))</f>
        <v/>
      </c>
    </row>
    <row r="674" spans="1:42" ht="12.75" customHeight="1" x14ac:dyDescent="0.2">
      <c r="A674" t="str">
        <f>IF($J674="","",INDEX('2_Review &amp; Audit'!$F:$F,$J674))</f>
        <v/>
      </c>
      <c r="B674" t="str">
        <f>IF($J674="","",INDEX('2_Review &amp; Audit'!$C:$C,$J674))</f>
        <v/>
      </c>
      <c r="C674" t="str">
        <f>IF($J674="","",INDEX('2_Review &amp; Audit'!$D:$D,$J674))</f>
        <v/>
      </c>
      <c r="D674" s="60" t="str">
        <f>IF($J674="","",INDEX('2_Review &amp; Audit'!$U:$U,$J674))</f>
        <v/>
      </c>
      <c r="E674" t="str">
        <f>IF($J674="","",INDEX('2_Review &amp; Audit'!$M:$M,$J674))</f>
        <v/>
      </c>
      <c r="F674" t="str">
        <f>IF($J674="","",INDEX('2_Review &amp; Audit'!$N:$N,$J674))</f>
        <v/>
      </c>
      <c r="G674" s="145" t="str">
        <f>IF(OR($J674="",$F674=""),"",ABS(INDEX('2_Review &amp; Audit'!$B:$B,$J674)/$F674))</f>
        <v/>
      </c>
      <c r="H674" s="145" t="str">
        <f t="shared" si="74"/>
        <v/>
      </c>
      <c r="I674" t="str">
        <f>IF($J674="","",INDEX('2_Review &amp; Audit'!$AD:$AD,$J674))</f>
        <v/>
      </c>
      <c r="J674" s="55"/>
      <c r="AB674" t="str">
        <f>IF($D674="","",MAX(0,N(#REF!)-N($X674)))</f>
        <v/>
      </c>
      <c r="AC674" t="str">
        <f>IF(OR($D674="",$AB674="",N($AB674)&lt;=0),"",IFERROR(MATCH(1,INDEX(('2_Review &amp; Audit'!$F$6:$F$505=$A674)*('2_Review &amp; Audit'!$I$6:$I$505&gt;=$E674-30)*('2_Review &amp; Audit'!$I$6:$I$505&lt;=$E674+30)*('2_Review &amp; Audit'!$R$6:$R$505&gt;0)*(ROW('2_Review &amp; Audit'!$R$6:$R$505)&gt;$T674),0),0)+5,""))</f>
        <v/>
      </c>
      <c r="AG674" t="str">
        <f>IF(OR($D674="",$AB674="",$AF674=""),"",MIN($AB674,$AF674))</f>
        <v/>
      </c>
      <c r="AK674" t="str">
        <f>IF($D674="","",MAX(0,N($AB674)-N($AG674)))</f>
        <v/>
      </c>
      <c r="AL674" t="str">
        <f>IF(OR($D674="",$AK674="",N($AK674)&lt;=0),"",IFERROR(MATCH(1,INDEX(('2_Review &amp; Audit'!$F$6:$F$505=$A674)*('2_Review &amp; Audit'!$I$6:$I$505&gt;=$E674-30)*('2_Review &amp; Audit'!$I$6:$I$505&lt;=$E674+30)*('2_Review &amp; Audit'!$R$6:$R$505&gt;0)*(ROW('2_Review &amp; Audit'!$R$6:$R$505)&gt;$AC674),0),0)+5,""))</f>
        <v/>
      </c>
      <c r="AP674" t="str">
        <f>IF(OR($D674="",$AK674="",$AO674=""),"",MIN($AK674,$AO674))</f>
        <v/>
      </c>
    </row>
    <row r="675" spans="1:42" ht="12.75" customHeight="1" x14ac:dyDescent="0.2">
      <c r="A675" t="str">
        <f>IF($J675="","",INDEX('2_Review &amp; Audit'!$F:$F,$J675))</f>
        <v/>
      </c>
      <c r="B675" t="str">
        <f>IF($J675="","",INDEX('2_Review &amp; Audit'!$C:$C,$J675))</f>
        <v/>
      </c>
      <c r="C675" t="str">
        <f>IF($J675="","",INDEX('2_Review &amp; Audit'!$D:$D,$J675))</f>
        <v/>
      </c>
      <c r="D675" s="60" t="str">
        <f>IF($J675="","",INDEX('2_Review &amp; Audit'!$U:$U,$J675))</f>
        <v/>
      </c>
      <c r="E675" t="str">
        <f>IF($J675="","",INDEX('2_Review &amp; Audit'!$M:$M,$J675))</f>
        <v/>
      </c>
      <c r="F675" t="str">
        <f>IF($J675="","",INDEX('2_Review &amp; Audit'!$N:$N,$J675))</f>
        <v/>
      </c>
      <c r="G675" s="145" t="str">
        <f>IF(OR($J675="",$F675=""),"",ABS(INDEX('2_Review &amp; Audit'!$B:$B,$J675)/$F675))</f>
        <v/>
      </c>
      <c r="H675" s="145" t="str">
        <f t="shared" si="74"/>
        <v/>
      </c>
      <c r="I675" t="str">
        <f>IF($J675="","",INDEX('2_Review &amp; Audit'!$AD:$AD,$J675))</f>
        <v/>
      </c>
      <c r="J675" s="55"/>
      <c r="AB675" t="str">
        <f>IF($D675="","",MAX(0,N(#REF!)-N($X675)))</f>
        <v/>
      </c>
      <c r="AC675" t="str">
        <f>IF(OR($D675="",$AB675="",N($AB675)&lt;=0),"",IFERROR(MATCH(1,INDEX(('2_Review &amp; Audit'!$F$6:$F$505=$A675)*('2_Review &amp; Audit'!$I$6:$I$505&gt;=$E675-30)*('2_Review &amp; Audit'!$I$6:$I$505&lt;=$E675+30)*('2_Review &amp; Audit'!$R$6:$R$505&gt;0)*(ROW('2_Review &amp; Audit'!$R$6:$R$505)&gt;$T675),0),0)+5,""))</f>
        <v/>
      </c>
      <c r="AG675" t="str">
        <f>IF(OR($D675="",$AB675="",$AF675=""),"",MIN($AB675,$AF675))</f>
        <v/>
      </c>
      <c r="AK675" t="str">
        <f>IF($D675="","",MAX(0,N($AB675)-N($AG675)))</f>
        <v/>
      </c>
      <c r="AL675" t="str">
        <f>IF(OR($D675="",$AK675="",N($AK675)&lt;=0),"",IFERROR(MATCH(1,INDEX(('2_Review &amp; Audit'!$F$6:$F$505=$A675)*('2_Review &amp; Audit'!$I$6:$I$505&gt;=$E675-30)*('2_Review &amp; Audit'!$I$6:$I$505&lt;=$E675+30)*('2_Review &amp; Audit'!$R$6:$R$505&gt;0)*(ROW('2_Review &amp; Audit'!$R$6:$R$505)&gt;$AC675),0),0)+5,""))</f>
        <v/>
      </c>
      <c r="AP675" t="str">
        <f>IF(OR($D675="",$AK675="",$AO675=""),"",MIN($AK675,$AO675))</f>
        <v/>
      </c>
    </row>
    <row r="676" spans="1:42" ht="12.75" customHeight="1" x14ac:dyDescent="0.2">
      <c r="A676" t="str">
        <f>IF($J676="","",INDEX('2_Review &amp; Audit'!$F:$F,$J676))</f>
        <v/>
      </c>
      <c r="B676" t="str">
        <f>IF($J676="","",INDEX('2_Review &amp; Audit'!$C:$C,$J676))</f>
        <v/>
      </c>
      <c r="C676" t="str">
        <f>IF($J676="","",INDEX('2_Review &amp; Audit'!$D:$D,$J676))</f>
        <v/>
      </c>
      <c r="D676" s="60" t="str">
        <f>IF($J676="","",INDEX('2_Review &amp; Audit'!$U:$U,$J676))</f>
        <v/>
      </c>
      <c r="E676" t="str">
        <f>IF($J676="","",INDEX('2_Review &amp; Audit'!$M:$M,$J676))</f>
        <v/>
      </c>
      <c r="F676" t="str">
        <f>IF($J676="","",INDEX('2_Review &amp; Audit'!$N:$N,$J676))</f>
        <v/>
      </c>
      <c r="G676" s="145" t="str">
        <f>IF(OR($J676="",$F676=""),"",ABS(INDEX('2_Review &amp; Audit'!$B:$B,$J676)/$F676))</f>
        <v/>
      </c>
      <c r="H676" s="145" t="str">
        <f t="shared" si="74"/>
        <v/>
      </c>
      <c r="I676" t="str">
        <f>IF($J676="","",INDEX('2_Review &amp; Audit'!$AD:$AD,$J676))</f>
        <v/>
      </c>
      <c r="J676" s="55"/>
      <c r="AB676" t="str">
        <f>IF($D676="","",MAX(0,N(#REF!)-N($X676)))</f>
        <v/>
      </c>
      <c r="AC676" t="str">
        <f>IF(OR($D676="",$AB676="",N($AB676)&lt;=0),"",IFERROR(MATCH(1,INDEX(('2_Review &amp; Audit'!$F$6:$F$505=$A676)*('2_Review &amp; Audit'!$I$6:$I$505&gt;=$E676-30)*('2_Review &amp; Audit'!$I$6:$I$505&lt;=$E676+30)*('2_Review &amp; Audit'!$R$6:$R$505&gt;0)*(ROW('2_Review &amp; Audit'!$R$6:$R$505)&gt;$T676),0),0)+5,""))</f>
        <v/>
      </c>
      <c r="AG676" t="str">
        <f>IF(OR($D676="",$AB676="",$AF676=""),"",MIN($AB676,$AF676))</f>
        <v/>
      </c>
      <c r="AK676" t="str">
        <f>IF($D676="","",MAX(0,N($AB676)-N($AG676)))</f>
        <v/>
      </c>
      <c r="AL676" t="str">
        <f>IF(OR($D676="",$AK676="",N($AK676)&lt;=0),"",IFERROR(MATCH(1,INDEX(('2_Review &amp; Audit'!$F$6:$F$505=$A676)*('2_Review &amp; Audit'!$I$6:$I$505&gt;=$E676-30)*('2_Review &amp; Audit'!$I$6:$I$505&lt;=$E676+30)*('2_Review &amp; Audit'!$R$6:$R$505&gt;0)*(ROW('2_Review &amp; Audit'!$R$6:$R$505)&gt;$AC676),0),0)+5,""))</f>
        <v/>
      </c>
      <c r="AP676" t="str">
        <f>IF(OR($D676="",$AK676="",$AO676=""),"",MIN($AK676,$AO676))</f>
        <v/>
      </c>
    </row>
    <row r="677" spans="1:42" ht="12.75" customHeight="1" x14ac:dyDescent="0.2">
      <c r="A677" t="str">
        <f>IF($J677="","",INDEX('2_Review &amp; Audit'!$F:$F,$J677))</f>
        <v/>
      </c>
      <c r="B677" t="str">
        <f>IF($J677="","",INDEX('2_Review &amp; Audit'!$C:$C,$J677))</f>
        <v/>
      </c>
      <c r="C677" t="str">
        <f>IF($J677="","",INDEX('2_Review &amp; Audit'!$D:$D,$J677))</f>
        <v/>
      </c>
      <c r="D677" s="60" t="str">
        <f>IF($J677="","",INDEX('2_Review &amp; Audit'!$U:$U,$J677))</f>
        <v/>
      </c>
      <c r="E677" t="str">
        <f>IF($J677="","",INDEX('2_Review &amp; Audit'!$M:$M,$J677))</f>
        <v/>
      </c>
      <c r="F677" t="str">
        <f>IF($J677="","",INDEX('2_Review &amp; Audit'!$N:$N,$J677))</f>
        <v/>
      </c>
      <c r="G677" s="145" t="str">
        <f>IF(OR($J677="",$F677=""),"",ABS(INDEX('2_Review &amp; Audit'!$B:$B,$J677)/$F677))</f>
        <v/>
      </c>
      <c r="H677" s="145" t="str">
        <f t="shared" si="74"/>
        <v/>
      </c>
      <c r="I677" t="str">
        <f>IF($J677="","",INDEX('2_Review &amp; Audit'!$AD:$AD,$J677))</f>
        <v/>
      </c>
      <c r="J677" s="55"/>
      <c r="AB677" t="str">
        <f>IF($D677="","",MAX(0,N(#REF!)-N($X677)))</f>
        <v/>
      </c>
      <c r="AC677" t="str">
        <f>IF(OR($D677="",$AB677="",N($AB677)&lt;=0),"",IFERROR(MATCH(1,INDEX(('2_Review &amp; Audit'!$F$6:$F$505=$A677)*('2_Review &amp; Audit'!$I$6:$I$505&gt;=$E677-30)*('2_Review &amp; Audit'!$I$6:$I$505&lt;=$E677+30)*('2_Review &amp; Audit'!$R$6:$R$505&gt;0)*(ROW('2_Review &amp; Audit'!$R$6:$R$505)&gt;$T677),0),0)+5,""))</f>
        <v/>
      </c>
      <c r="AG677" t="str">
        <f>IF(OR($D677="",$AB677="",$AF677=""),"",MIN($AB677,$AF677))</f>
        <v/>
      </c>
      <c r="AK677" t="str">
        <f>IF($D677="","",MAX(0,N($AB677)-N($AG677)))</f>
        <v/>
      </c>
      <c r="AL677" t="str">
        <f>IF(OR($D677="",$AK677="",N($AK677)&lt;=0),"",IFERROR(MATCH(1,INDEX(('2_Review &amp; Audit'!$F$6:$F$505=$A677)*('2_Review &amp; Audit'!$I$6:$I$505&gt;=$E677-30)*('2_Review &amp; Audit'!$I$6:$I$505&lt;=$E677+30)*('2_Review &amp; Audit'!$R$6:$R$505&gt;0)*(ROW('2_Review &amp; Audit'!$R$6:$R$505)&gt;$AC677),0),0)+5,""))</f>
        <v/>
      </c>
      <c r="AP677" t="str">
        <f>IF(OR($D677="",$AK677="",$AO677=""),"",MIN($AK677,$AO677))</f>
        <v/>
      </c>
    </row>
    <row r="678" spans="1:42" ht="12.75" customHeight="1" x14ac:dyDescent="0.2">
      <c r="A678" t="str">
        <f>IF($J678="","",INDEX('2_Review &amp; Audit'!$F:$F,$J678))</f>
        <v/>
      </c>
      <c r="B678" t="str">
        <f>IF($J678="","",INDEX('2_Review &amp; Audit'!$C:$C,$J678))</f>
        <v/>
      </c>
      <c r="C678" t="str">
        <f>IF($J678="","",INDEX('2_Review &amp; Audit'!$D:$D,$J678))</f>
        <v/>
      </c>
      <c r="D678" s="60" t="str">
        <f>IF($J678="","",INDEX('2_Review &amp; Audit'!$U:$U,$J678))</f>
        <v/>
      </c>
      <c r="E678" t="str">
        <f>IF($J678="","",INDEX('2_Review &amp; Audit'!$M:$M,$J678))</f>
        <v/>
      </c>
      <c r="F678" t="str">
        <f>IF($J678="","",INDEX('2_Review &amp; Audit'!$N:$N,$J678))</f>
        <v/>
      </c>
      <c r="G678" s="145" t="str">
        <f>IF(OR($J678="",$F678=""),"",ABS(INDEX('2_Review &amp; Audit'!$B:$B,$J678)/$F678))</f>
        <v/>
      </c>
      <c r="H678" s="145" t="str">
        <f t="shared" si="74"/>
        <v/>
      </c>
      <c r="I678" t="str">
        <f>IF($J678="","",INDEX('2_Review &amp; Audit'!$AD:$AD,$J678))</f>
        <v/>
      </c>
      <c r="J678" s="55"/>
      <c r="AB678" t="str">
        <f>IF($D678="","",MAX(0,N(#REF!)-N($X678)))</f>
        <v/>
      </c>
      <c r="AC678" t="str">
        <f>IF(OR($D678="",$AB678="",N($AB678)&lt;=0),"",IFERROR(MATCH(1,INDEX(('2_Review &amp; Audit'!$F$6:$F$505=$A678)*('2_Review &amp; Audit'!$I$6:$I$505&gt;=$E678-30)*('2_Review &amp; Audit'!$I$6:$I$505&lt;=$E678+30)*('2_Review &amp; Audit'!$R$6:$R$505&gt;0)*(ROW('2_Review &amp; Audit'!$R$6:$R$505)&gt;$T678),0),0)+5,""))</f>
        <v/>
      </c>
      <c r="AG678" t="str">
        <f>IF(OR($D678="",$AB678="",$AF678=""),"",MIN($AB678,$AF678))</f>
        <v/>
      </c>
      <c r="AK678" t="str">
        <f>IF($D678="","",MAX(0,N($AB678)-N($AG678)))</f>
        <v/>
      </c>
      <c r="AL678" t="str">
        <f>IF(OR($D678="",$AK678="",N($AK678)&lt;=0),"",IFERROR(MATCH(1,INDEX(('2_Review &amp; Audit'!$F$6:$F$505=$A678)*('2_Review &amp; Audit'!$I$6:$I$505&gt;=$E678-30)*('2_Review &amp; Audit'!$I$6:$I$505&lt;=$E678+30)*('2_Review &amp; Audit'!$R$6:$R$505&gt;0)*(ROW('2_Review &amp; Audit'!$R$6:$R$505)&gt;$AC678),0),0)+5,""))</f>
        <v/>
      </c>
      <c r="AP678" t="str">
        <f>IF(OR($D678="",$AK678="",$AO678=""),"",MIN($AK678,$AO678))</f>
        <v/>
      </c>
    </row>
    <row r="679" spans="1:42" ht="12.75" customHeight="1" x14ac:dyDescent="0.2">
      <c r="A679" t="str">
        <f>IF($J679="","",INDEX('2_Review &amp; Audit'!$F:$F,$J679))</f>
        <v/>
      </c>
      <c r="B679" t="str">
        <f>IF($J679="","",INDEX('2_Review &amp; Audit'!$C:$C,$J679))</f>
        <v/>
      </c>
      <c r="C679" t="str">
        <f>IF($J679="","",INDEX('2_Review &amp; Audit'!$D:$D,$J679))</f>
        <v/>
      </c>
      <c r="D679" s="60" t="str">
        <f>IF($J679="","",INDEX('2_Review &amp; Audit'!$U:$U,$J679))</f>
        <v/>
      </c>
      <c r="E679" t="str">
        <f>IF($J679="","",INDEX('2_Review &amp; Audit'!$M:$M,$J679))</f>
        <v/>
      </c>
      <c r="F679" t="str">
        <f>IF($J679="","",INDEX('2_Review &amp; Audit'!$N:$N,$J679))</f>
        <v/>
      </c>
      <c r="G679" s="145" t="str">
        <f>IF(OR($J679="",$F679=""),"",ABS(INDEX('2_Review &amp; Audit'!$B:$B,$J679)/$F679))</f>
        <v/>
      </c>
      <c r="H679" s="145" t="str">
        <f t="shared" si="74"/>
        <v/>
      </c>
      <c r="I679" t="str">
        <f>IF($J679="","",INDEX('2_Review &amp; Audit'!$AD:$AD,$J679))</f>
        <v/>
      </c>
      <c r="J679" s="55"/>
      <c r="AB679" t="str">
        <f>IF($D679="","",MAX(0,N(#REF!)-N($X679)))</f>
        <v/>
      </c>
      <c r="AC679" t="str">
        <f>IF(OR($D679="",$AB679="",N($AB679)&lt;=0),"",IFERROR(MATCH(1,INDEX(('2_Review &amp; Audit'!$F$6:$F$505=$A679)*('2_Review &amp; Audit'!$I$6:$I$505&gt;=$E679-30)*('2_Review &amp; Audit'!$I$6:$I$505&lt;=$E679+30)*('2_Review &amp; Audit'!$R$6:$R$505&gt;0)*(ROW('2_Review &amp; Audit'!$R$6:$R$505)&gt;$T679),0),0)+5,""))</f>
        <v/>
      </c>
      <c r="AG679" t="str">
        <f>IF(OR($D679="",$AB679="",$AF679=""),"",MIN($AB679,$AF679))</f>
        <v/>
      </c>
      <c r="AK679" t="str">
        <f>IF($D679="","",MAX(0,N($AB679)-N($AG679)))</f>
        <v/>
      </c>
      <c r="AL679" t="str">
        <f>IF(OR($D679="",$AK679="",N($AK679)&lt;=0),"",IFERROR(MATCH(1,INDEX(('2_Review &amp; Audit'!$F$6:$F$505=$A679)*('2_Review &amp; Audit'!$I$6:$I$505&gt;=$E679-30)*('2_Review &amp; Audit'!$I$6:$I$505&lt;=$E679+30)*('2_Review &amp; Audit'!$R$6:$R$505&gt;0)*(ROW('2_Review &amp; Audit'!$R$6:$R$505)&gt;$AC679),0),0)+5,""))</f>
        <v/>
      </c>
      <c r="AP679" t="str">
        <f>IF(OR($D679="",$AK679="",$AO679=""),"",MIN($AK679,$AO679))</f>
        <v/>
      </c>
    </row>
    <row r="680" spans="1:42" ht="12.75" customHeight="1" x14ac:dyDescent="0.2">
      <c r="A680" t="str">
        <f>IF($J680="","",INDEX('2_Review &amp; Audit'!$F:$F,$J680))</f>
        <v/>
      </c>
      <c r="B680" t="str">
        <f>IF($J680="","",INDEX('2_Review &amp; Audit'!$C:$C,$J680))</f>
        <v/>
      </c>
      <c r="C680" t="str">
        <f>IF($J680="","",INDEX('2_Review &amp; Audit'!$D:$D,$J680))</f>
        <v/>
      </c>
      <c r="D680" s="60" t="str">
        <f>IF($J680="","",INDEX('2_Review &amp; Audit'!$U:$U,$J680))</f>
        <v/>
      </c>
      <c r="E680" t="str">
        <f>IF($J680="","",INDEX('2_Review &amp; Audit'!$M:$M,$J680))</f>
        <v/>
      </c>
      <c r="F680" t="str">
        <f>IF($J680="","",INDEX('2_Review &amp; Audit'!$N:$N,$J680))</f>
        <v/>
      </c>
      <c r="G680" s="145" t="str">
        <f>IF(OR($J680="",$F680=""),"",ABS(INDEX('2_Review &amp; Audit'!$B:$B,$J680)/$F680))</f>
        <v/>
      </c>
      <c r="H680" s="145" t="str">
        <f t="shared" si="74"/>
        <v/>
      </c>
      <c r="I680" t="str">
        <f>IF($J680="","",INDEX('2_Review &amp; Audit'!$AD:$AD,$J680))</f>
        <v/>
      </c>
      <c r="J680" s="55"/>
      <c r="AB680" t="str">
        <f>IF($D680="","",MAX(0,N(#REF!)-N($X680)))</f>
        <v/>
      </c>
      <c r="AC680" t="str">
        <f>IF(OR($D680="",$AB680="",N($AB680)&lt;=0),"",IFERROR(MATCH(1,INDEX(('2_Review &amp; Audit'!$F$6:$F$505=$A680)*('2_Review &amp; Audit'!$I$6:$I$505&gt;=$E680-30)*('2_Review &amp; Audit'!$I$6:$I$505&lt;=$E680+30)*('2_Review &amp; Audit'!$R$6:$R$505&gt;0)*(ROW('2_Review &amp; Audit'!$R$6:$R$505)&gt;$T680),0),0)+5,""))</f>
        <v/>
      </c>
      <c r="AG680" t="str">
        <f>IF(OR($D680="",$AB680="",$AF680=""),"",MIN($AB680,$AF680))</f>
        <v/>
      </c>
      <c r="AK680" t="str">
        <f>IF($D680="","",MAX(0,N($AB680)-N($AG680)))</f>
        <v/>
      </c>
      <c r="AL680" t="str">
        <f>IF(OR($D680="",$AK680="",N($AK680)&lt;=0),"",IFERROR(MATCH(1,INDEX(('2_Review &amp; Audit'!$F$6:$F$505=$A680)*('2_Review &amp; Audit'!$I$6:$I$505&gt;=$E680-30)*('2_Review &amp; Audit'!$I$6:$I$505&lt;=$E680+30)*('2_Review &amp; Audit'!$R$6:$R$505&gt;0)*(ROW('2_Review &amp; Audit'!$R$6:$R$505)&gt;$AC680),0),0)+5,""))</f>
        <v/>
      </c>
      <c r="AP680" t="str">
        <f>IF(OR($D680="",$AK680="",$AO680=""),"",MIN($AK680,$AO680))</f>
        <v/>
      </c>
    </row>
    <row r="681" spans="1:42" ht="12.75" customHeight="1" x14ac:dyDescent="0.2">
      <c r="A681" t="str">
        <f>IF($J681="","",INDEX('2_Review &amp; Audit'!$F:$F,$J681))</f>
        <v/>
      </c>
      <c r="B681" t="str">
        <f>IF($J681="","",INDEX('2_Review &amp; Audit'!$C:$C,$J681))</f>
        <v/>
      </c>
      <c r="C681" t="str">
        <f>IF($J681="","",INDEX('2_Review &amp; Audit'!$D:$D,$J681))</f>
        <v/>
      </c>
      <c r="D681" s="60" t="str">
        <f>IF($J681="","",INDEX('2_Review &amp; Audit'!$U:$U,$J681))</f>
        <v/>
      </c>
      <c r="E681" t="str">
        <f>IF($J681="","",INDEX('2_Review &amp; Audit'!$M:$M,$J681))</f>
        <v/>
      </c>
      <c r="F681" t="str">
        <f>IF($J681="","",INDEX('2_Review &amp; Audit'!$N:$N,$J681))</f>
        <v/>
      </c>
      <c r="G681" s="145" t="str">
        <f>IF(OR($J681="",$F681=""),"",ABS(INDEX('2_Review &amp; Audit'!$B:$B,$J681)/$F681))</f>
        <v/>
      </c>
      <c r="H681" s="145" t="str">
        <f t="shared" si="74"/>
        <v/>
      </c>
      <c r="I681" t="str">
        <f>IF($J681="","",INDEX('2_Review &amp; Audit'!$AD:$AD,$J681))</f>
        <v/>
      </c>
      <c r="J681" s="55"/>
      <c r="AB681" t="str">
        <f>IF($D681="","",MAX(0,N(#REF!)-N($X681)))</f>
        <v/>
      </c>
      <c r="AC681" t="str">
        <f>IF(OR($D681="",$AB681="",N($AB681)&lt;=0),"",IFERROR(MATCH(1,INDEX(('2_Review &amp; Audit'!$F$6:$F$505=$A681)*('2_Review &amp; Audit'!$I$6:$I$505&gt;=$E681-30)*('2_Review &amp; Audit'!$I$6:$I$505&lt;=$E681+30)*('2_Review &amp; Audit'!$R$6:$R$505&gt;0)*(ROW('2_Review &amp; Audit'!$R$6:$R$505)&gt;$T681),0),0)+5,""))</f>
        <v/>
      </c>
      <c r="AG681" t="str">
        <f>IF(OR($D681="",$AB681="",$AF681=""),"",MIN($AB681,$AF681))</f>
        <v/>
      </c>
      <c r="AK681" t="str">
        <f>IF($D681="","",MAX(0,N($AB681)-N($AG681)))</f>
        <v/>
      </c>
      <c r="AL681" t="str">
        <f>IF(OR($D681="",$AK681="",N($AK681)&lt;=0),"",IFERROR(MATCH(1,INDEX(('2_Review &amp; Audit'!$F$6:$F$505=$A681)*('2_Review &amp; Audit'!$I$6:$I$505&gt;=$E681-30)*('2_Review &amp; Audit'!$I$6:$I$505&lt;=$E681+30)*('2_Review &amp; Audit'!$R$6:$R$505&gt;0)*(ROW('2_Review &amp; Audit'!$R$6:$R$505)&gt;$AC681),0),0)+5,""))</f>
        <v/>
      </c>
      <c r="AP681" t="str">
        <f>IF(OR($D681="",$AK681="",$AO681=""),"",MIN($AK681,$AO681))</f>
        <v/>
      </c>
    </row>
    <row r="682" spans="1:42" ht="12.75" customHeight="1" x14ac:dyDescent="0.2">
      <c r="A682" t="str">
        <f>IF($J682="","",INDEX('2_Review &amp; Audit'!$F:$F,$J682))</f>
        <v/>
      </c>
      <c r="B682" t="str">
        <f>IF($J682="","",INDEX('2_Review &amp; Audit'!$C:$C,$J682))</f>
        <v/>
      </c>
      <c r="C682" t="str">
        <f>IF($J682="","",INDEX('2_Review &amp; Audit'!$D:$D,$J682))</f>
        <v/>
      </c>
      <c r="D682" s="60" t="str">
        <f>IF($J682="","",INDEX('2_Review &amp; Audit'!$U:$U,$J682))</f>
        <v/>
      </c>
      <c r="E682" t="str">
        <f>IF($J682="","",INDEX('2_Review &amp; Audit'!$M:$M,$J682))</f>
        <v/>
      </c>
      <c r="F682" t="str">
        <f>IF($J682="","",INDEX('2_Review &amp; Audit'!$N:$N,$J682))</f>
        <v/>
      </c>
      <c r="G682" s="145" t="str">
        <f>IF(OR($J682="",$F682=""),"",ABS(INDEX('2_Review &amp; Audit'!$B:$B,$J682)/$F682))</f>
        <v/>
      </c>
      <c r="H682" s="145" t="str">
        <f t="shared" si="74"/>
        <v/>
      </c>
      <c r="I682" t="str">
        <f>IF($J682="","",INDEX('2_Review &amp; Audit'!$AD:$AD,$J682))</f>
        <v/>
      </c>
      <c r="J682" s="55"/>
      <c r="AB682" t="str">
        <f>IF($D682="","",MAX(0,N(#REF!)-N($X682)))</f>
        <v/>
      </c>
      <c r="AC682" t="str">
        <f>IF(OR($D682="",$AB682="",N($AB682)&lt;=0),"",IFERROR(MATCH(1,INDEX(('2_Review &amp; Audit'!$F$6:$F$505=$A682)*('2_Review &amp; Audit'!$I$6:$I$505&gt;=$E682-30)*('2_Review &amp; Audit'!$I$6:$I$505&lt;=$E682+30)*('2_Review &amp; Audit'!$R$6:$R$505&gt;0)*(ROW('2_Review &amp; Audit'!$R$6:$R$505)&gt;$T682),0),0)+5,""))</f>
        <v/>
      </c>
      <c r="AG682" t="str">
        <f>IF(OR($D682="",$AB682="",$AF682=""),"",MIN($AB682,$AF682))</f>
        <v/>
      </c>
      <c r="AK682" t="str">
        <f>IF($D682="","",MAX(0,N($AB682)-N($AG682)))</f>
        <v/>
      </c>
      <c r="AL682" t="str">
        <f>IF(OR($D682="",$AK682="",N($AK682)&lt;=0),"",IFERROR(MATCH(1,INDEX(('2_Review &amp; Audit'!$F$6:$F$505=$A682)*('2_Review &amp; Audit'!$I$6:$I$505&gt;=$E682-30)*('2_Review &amp; Audit'!$I$6:$I$505&lt;=$E682+30)*('2_Review &amp; Audit'!$R$6:$R$505&gt;0)*(ROW('2_Review &amp; Audit'!$R$6:$R$505)&gt;$AC682),0),0)+5,""))</f>
        <v/>
      </c>
      <c r="AP682" t="str">
        <f>IF(OR($D682="",$AK682="",$AO682=""),"",MIN($AK682,$AO682))</f>
        <v/>
      </c>
    </row>
    <row r="683" spans="1:42" ht="12.75" customHeight="1" x14ac:dyDescent="0.2">
      <c r="A683" t="str">
        <f>IF($J683="","",INDEX('2_Review &amp; Audit'!$F:$F,$J683))</f>
        <v/>
      </c>
      <c r="B683" t="str">
        <f>IF($J683="","",INDEX('2_Review &amp; Audit'!$C:$C,$J683))</f>
        <v/>
      </c>
      <c r="C683" t="str">
        <f>IF($J683="","",INDEX('2_Review &amp; Audit'!$D:$D,$J683))</f>
        <v/>
      </c>
      <c r="D683" s="60" t="str">
        <f>IF($J683="","",INDEX('2_Review &amp; Audit'!$U:$U,$J683))</f>
        <v/>
      </c>
      <c r="E683" t="str">
        <f>IF($J683="","",INDEX('2_Review &amp; Audit'!$M:$M,$J683))</f>
        <v/>
      </c>
      <c r="F683" t="str">
        <f>IF($J683="","",INDEX('2_Review &amp; Audit'!$N:$N,$J683))</f>
        <v/>
      </c>
      <c r="G683" s="145" t="str">
        <f>IF(OR($J683="",$F683=""),"",ABS(INDEX('2_Review &amp; Audit'!$B:$B,$J683)/$F683))</f>
        <v/>
      </c>
      <c r="H683" s="145" t="str">
        <f t="shared" si="74"/>
        <v/>
      </c>
      <c r="I683" t="str">
        <f>IF($J683="","",INDEX('2_Review &amp; Audit'!$AD:$AD,$J683))</f>
        <v/>
      </c>
      <c r="J683" s="55"/>
      <c r="AB683" t="str">
        <f>IF($D683="","",MAX(0,N(#REF!)-N($X683)))</f>
        <v/>
      </c>
      <c r="AC683" t="str">
        <f>IF(OR($D683="",$AB683="",N($AB683)&lt;=0),"",IFERROR(MATCH(1,INDEX(('2_Review &amp; Audit'!$F$6:$F$505=$A683)*('2_Review &amp; Audit'!$I$6:$I$505&gt;=$E683-30)*('2_Review &amp; Audit'!$I$6:$I$505&lt;=$E683+30)*('2_Review &amp; Audit'!$R$6:$R$505&gt;0)*(ROW('2_Review &amp; Audit'!$R$6:$R$505)&gt;$T683),0),0)+5,""))</f>
        <v/>
      </c>
      <c r="AG683" t="str">
        <f>IF(OR($D683="",$AB683="",$AF683=""),"",MIN($AB683,$AF683))</f>
        <v/>
      </c>
      <c r="AK683" t="str">
        <f>IF($D683="","",MAX(0,N($AB683)-N($AG683)))</f>
        <v/>
      </c>
      <c r="AL683" t="str">
        <f>IF(OR($D683="",$AK683="",N($AK683)&lt;=0),"",IFERROR(MATCH(1,INDEX(('2_Review &amp; Audit'!$F$6:$F$505=$A683)*('2_Review &amp; Audit'!$I$6:$I$505&gt;=$E683-30)*('2_Review &amp; Audit'!$I$6:$I$505&lt;=$E683+30)*('2_Review &amp; Audit'!$R$6:$R$505&gt;0)*(ROW('2_Review &amp; Audit'!$R$6:$R$505)&gt;$AC683),0),0)+5,""))</f>
        <v/>
      </c>
      <c r="AP683" t="str">
        <f>IF(OR($D683="",$AK683="",$AO683=""),"",MIN($AK683,$AO683))</f>
        <v/>
      </c>
    </row>
    <row r="684" spans="1:42" ht="12.75" customHeight="1" x14ac:dyDescent="0.2">
      <c r="A684" t="str">
        <f>IF($J684="","",INDEX('2_Review &amp; Audit'!$F:$F,$J684))</f>
        <v/>
      </c>
      <c r="B684" t="str">
        <f>IF($J684="","",INDEX('2_Review &amp; Audit'!$C:$C,$J684))</f>
        <v/>
      </c>
      <c r="C684" t="str">
        <f>IF($J684="","",INDEX('2_Review &amp; Audit'!$D:$D,$J684))</f>
        <v/>
      </c>
      <c r="D684" s="60" t="str">
        <f>IF($J684="","",INDEX('2_Review &amp; Audit'!$U:$U,$J684))</f>
        <v/>
      </c>
      <c r="E684" t="str">
        <f>IF($J684="","",INDEX('2_Review &amp; Audit'!$M:$M,$J684))</f>
        <v/>
      </c>
      <c r="F684" t="str">
        <f>IF($J684="","",INDEX('2_Review &amp; Audit'!$N:$N,$J684))</f>
        <v/>
      </c>
      <c r="G684" s="145" t="str">
        <f>IF(OR($J684="",$F684=""),"",ABS(INDEX('2_Review &amp; Audit'!$B:$B,$J684)/$F684))</f>
        <v/>
      </c>
      <c r="H684" s="145" t="str">
        <f t="shared" si="74"/>
        <v/>
      </c>
      <c r="I684" t="str">
        <f>IF($J684="","",INDEX('2_Review &amp; Audit'!$AD:$AD,$J684))</f>
        <v/>
      </c>
      <c r="J684" s="55"/>
      <c r="AB684" t="str">
        <f>IF($D684="","",MAX(0,N(#REF!)-N($X684)))</f>
        <v/>
      </c>
      <c r="AC684" t="str">
        <f>IF(OR($D684="",$AB684="",N($AB684)&lt;=0),"",IFERROR(MATCH(1,INDEX(('2_Review &amp; Audit'!$F$6:$F$505=$A684)*('2_Review &amp; Audit'!$I$6:$I$505&gt;=$E684-30)*('2_Review &amp; Audit'!$I$6:$I$505&lt;=$E684+30)*('2_Review &amp; Audit'!$R$6:$R$505&gt;0)*(ROW('2_Review &amp; Audit'!$R$6:$R$505)&gt;$T684),0),0)+5,""))</f>
        <v/>
      </c>
      <c r="AG684" t="str">
        <f>IF(OR($D684="",$AB684="",$AF684=""),"",MIN($AB684,$AF684))</f>
        <v/>
      </c>
      <c r="AK684" t="str">
        <f>IF($D684="","",MAX(0,N($AB684)-N($AG684)))</f>
        <v/>
      </c>
      <c r="AL684" t="str">
        <f>IF(OR($D684="",$AK684="",N($AK684)&lt;=0),"",IFERROR(MATCH(1,INDEX(('2_Review &amp; Audit'!$F$6:$F$505=$A684)*('2_Review &amp; Audit'!$I$6:$I$505&gt;=$E684-30)*('2_Review &amp; Audit'!$I$6:$I$505&lt;=$E684+30)*('2_Review &amp; Audit'!$R$6:$R$505&gt;0)*(ROW('2_Review &amp; Audit'!$R$6:$R$505)&gt;$AC684),0),0)+5,""))</f>
        <v/>
      </c>
      <c r="AP684" t="str">
        <f>IF(OR($D684="",$AK684="",$AO684=""),"",MIN($AK684,$AO684))</f>
        <v/>
      </c>
    </row>
    <row r="685" spans="1:42" ht="12.75" customHeight="1" x14ac:dyDescent="0.2">
      <c r="A685" t="str">
        <f>IF($J685="","",INDEX('2_Review &amp; Audit'!$F:$F,$J685))</f>
        <v/>
      </c>
      <c r="B685" t="str">
        <f>IF($J685="","",INDEX('2_Review &amp; Audit'!$C:$C,$J685))</f>
        <v/>
      </c>
      <c r="C685" t="str">
        <f>IF($J685="","",INDEX('2_Review &amp; Audit'!$D:$D,$J685))</f>
        <v/>
      </c>
      <c r="D685" s="60" t="str">
        <f>IF($J685="","",INDEX('2_Review &amp; Audit'!$U:$U,$J685))</f>
        <v/>
      </c>
      <c r="E685" t="str">
        <f>IF($J685="","",INDEX('2_Review &amp; Audit'!$M:$M,$J685))</f>
        <v/>
      </c>
      <c r="F685" t="str">
        <f>IF($J685="","",INDEX('2_Review &amp; Audit'!$N:$N,$J685))</f>
        <v/>
      </c>
      <c r="G685" s="145" t="str">
        <f>IF(OR($J685="",$F685=""),"",ABS(INDEX('2_Review &amp; Audit'!$B:$B,$J685)/$F685))</f>
        <v/>
      </c>
      <c r="H685" s="145" t="str">
        <f t="shared" si="74"/>
        <v/>
      </c>
      <c r="I685" t="str">
        <f>IF($J685="","",INDEX('2_Review &amp; Audit'!$AD:$AD,$J685))</f>
        <v/>
      </c>
      <c r="J685" s="55"/>
      <c r="AB685" t="str">
        <f>IF($D685="","",MAX(0,N(#REF!)-N($X685)))</f>
        <v/>
      </c>
      <c r="AC685" t="str">
        <f>IF(OR($D685="",$AB685="",N($AB685)&lt;=0),"",IFERROR(MATCH(1,INDEX(('2_Review &amp; Audit'!$F$6:$F$505=$A685)*('2_Review &amp; Audit'!$I$6:$I$505&gt;=$E685-30)*('2_Review &amp; Audit'!$I$6:$I$505&lt;=$E685+30)*('2_Review &amp; Audit'!$R$6:$R$505&gt;0)*(ROW('2_Review &amp; Audit'!$R$6:$R$505)&gt;$T685),0),0)+5,""))</f>
        <v/>
      </c>
      <c r="AG685" t="str">
        <f>IF(OR($D685="",$AB685="",$AF685=""),"",MIN($AB685,$AF685))</f>
        <v/>
      </c>
      <c r="AK685" t="str">
        <f>IF($D685="","",MAX(0,N($AB685)-N($AG685)))</f>
        <v/>
      </c>
      <c r="AL685" t="str">
        <f>IF(OR($D685="",$AK685="",N($AK685)&lt;=0),"",IFERROR(MATCH(1,INDEX(('2_Review &amp; Audit'!$F$6:$F$505=$A685)*('2_Review &amp; Audit'!$I$6:$I$505&gt;=$E685-30)*('2_Review &amp; Audit'!$I$6:$I$505&lt;=$E685+30)*('2_Review &amp; Audit'!$R$6:$R$505&gt;0)*(ROW('2_Review &amp; Audit'!$R$6:$R$505)&gt;$AC685),0),0)+5,""))</f>
        <v/>
      </c>
      <c r="AP685" t="str">
        <f>IF(OR($D685="",$AK685="",$AO685=""),"",MIN($AK685,$AO685))</f>
        <v/>
      </c>
    </row>
    <row r="686" spans="1:42" ht="12.75" customHeight="1" x14ac:dyDescent="0.2">
      <c r="A686" t="str">
        <f>IF($J686="","",INDEX('2_Review &amp; Audit'!$F:$F,$J686))</f>
        <v/>
      </c>
      <c r="B686" t="str">
        <f>IF($J686="","",INDEX('2_Review &amp; Audit'!$C:$C,$J686))</f>
        <v/>
      </c>
      <c r="C686" t="str">
        <f>IF($J686="","",INDEX('2_Review &amp; Audit'!$D:$D,$J686))</f>
        <v/>
      </c>
      <c r="D686" s="60" t="str">
        <f>IF($J686="","",INDEX('2_Review &amp; Audit'!$U:$U,$J686))</f>
        <v/>
      </c>
      <c r="E686" t="str">
        <f>IF($J686="","",INDEX('2_Review &amp; Audit'!$M:$M,$J686))</f>
        <v/>
      </c>
      <c r="F686" t="str">
        <f>IF($J686="","",INDEX('2_Review &amp; Audit'!$N:$N,$J686))</f>
        <v/>
      </c>
      <c r="G686" s="145" t="str">
        <f>IF(OR($J686="",$F686=""),"",ABS(INDEX('2_Review &amp; Audit'!$B:$B,$J686)/$F686))</f>
        <v/>
      </c>
      <c r="H686" s="145" t="str">
        <f t="shared" si="74"/>
        <v/>
      </c>
      <c r="I686" t="str">
        <f>IF($J686="","",INDEX('2_Review &amp; Audit'!$AD:$AD,$J686))</f>
        <v/>
      </c>
      <c r="J686" s="55"/>
      <c r="AB686" t="str">
        <f>IF($D686="","",MAX(0,N(#REF!)-N($X686)))</f>
        <v/>
      </c>
      <c r="AC686" t="str">
        <f>IF(OR($D686="",$AB686="",N($AB686)&lt;=0),"",IFERROR(MATCH(1,INDEX(('2_Review &amp; Audit'!$F$6:$F$505=$A686)*('2_Review &amp; Audit'!$I$6:$I$505&gt;=$E686-30)*('2_Review &amp; Audit'!$I$6:$I$505&lt;=$E686+30)*('2_Review &amp; Audit'!$R$6:$R$505&gt;0)*(ROW('2_Review &amp; Audit'!$R$6:$R$505)&gt;$T686),0),0)+5,""))</f>
        <v/>
      </c>
      <c r="AG686" t="str">
        <f>IF(OR($D686="",$AB686="",$AF686=""),"",MIN($AB686,$AF686))</f>
        <v/>
      </c>
      <c r="AK686" t="str">
        <f>IF($D686="","",MAX(0,N($AB686)-N($AG686)))</f>
        <v/>
      </c>
      <c r="AL686" t="str">
        <f>IF(OR($D686="",$AK686="",N($AK686)&lt;=0),"",IFERROR(MATCH(1,INDEX(('2_Review &amp; Audit'!$F$6:$F$505=$A686)*('2_Review &amp; Audit'!$I$6:$I$505&gt;=$E686-30)*('2_Review &amp; Audit'!$I$6:$I$505&lt;=$E686+30)*('2_Review &amp; Audit'!$R$6:$R$505&gt;0)*(ROW('2_Review &amp; Audit'!$R$6:$R$505)&gt;$AC686),0),0)+5,""))</f>
        <v/>
      </c>
      <c r="AP686" t="str">
        <f>IF(OR($D686="",$AK686="",$AO686=""),"",MIN($AK686,$AO686))</f>
        <v/>
      </c>
    </row>
    <row r="687" spans="1:42" ht="12.75" customHeight="1" x14ac:dyDescent="0.2">
      <c r="A687" t="str">
        <f>IF($J687="","",INDEX('2_Review &amp; Audit'!$F:$F,$J687))</f>
        <v/>
      </c>
      <c r="B687" t="str">
        <f>IF($J687="","",INDEX('2_Review &amp; Audit'!$C:$C,$J687))</f>
        <v/>
      </c>
      <c r="C687" t="str">
        <f>IF($J687="","",INDEX('2_Review &amp; Audit'!$D:$D,$J687))</f>
        <v/>
      </c>
      <c r="D687" s="60" t="str">
        <f>IF($J687="","",INDEX('2_Review &amp; Audit'!$U:$U,$J687))</f>
        <v/>
      </c>
      <c r="E687" t="str">
        <f>IF($J687="","",INDEX('2_Review &amp; Audit'!$M:$M,$J687))</f>
        <v/>
      </c>
      <c r="F687" t="str">
        <f>IF($J687="","",INDEX('2_Review &amp; Audit'!$N:$N,$J687))</f>
        <v/>
      </c>
      <c r="G687" s="145" t="str">
        <f>IF(OR($J687="",$F687=""),"",ABS(INDEX('2_Review &amp; Audit'!$B:$B,$J687)/$F687))</f>
        <v/>
      </c>
      <c r="H687" s="145" t="str">
        <f t="shared" si="74"/>
        <v/>
      </c>
      <c r="I687" t="str">
        <f>IF($J687="","",INDEX('2_Review &amp; Audit'!$AD:$AD,$J687))</f>
        <v/>
      </c>
      <c r="J687" s="55"/>
      <c r="AB687" t="str">
        <f>IF($D687="","",MAX(0,N(#REF!)-N($X687)))</f>
        <v/>
      </c>
      <c r="AC687" t="str">
        <f>IF(OR($D687="",$AB687="",N($AB687)&lt;=0),"",IFERROR(MATCH(1,INDEX(('2_Review &amp; Audit'!$F$6:$F$505=$A687)*('2_Review &amp; Audit'!$I$6:$I$505&gt;=$E687-30)*('2_Review &amp; Audit'!$I$6:$I$505&lt;=$E687+30)*('2_Review &amp; Audit'!$R$6:$R$505&gt;0)*(ROW('2_Review &amp; Audit'!$R$6:$R$505)&gt;$T687),0),0)+5,""))</f>
        <v/>
      </c>
      <c r="AG687" t="str">
        <f>IF(OR($D687="",$AB687="",$AF687=""),"",MIN($AB687,$AF687))</f>
        <v/>
      </c>
      <c r="AK687" t="str">
        <f>IF($D687="","",MAX(0,N($AB687)-N($AG687)))</f>
        <v/>
      </c>
      <c r="AL687" t="str">
        <f>IF(OR($D687="",$AK687="",N($AK687)&lt;=0),"",IFERROR(MATCH(1,INDEX(('2_Review &amp; Audit'!$F$6:$F$505=$A687)*('2_Review &amp; Audit'!$I$6:$I$505&gt;=$E687-30)*('2_Review &amp; Audit'!$I$6:$I$505&lt;=$E687+30)*('2_Review &amp; Audit'!$R$6:$R$505&gt;0)*(ROW('2_Review &amp; Audit'!$R$6:$R$505)&gt;$AC687),0),0)+5,""))</f>
        <v/>
      </c>
      <c r="AP687" t="str">
        <f>IF(OR($D687="",$AK687="",$AO687=""),"",MIN($AK687,$AO687))</f>
        <v/>
      </c>
    </row>
    <row r="688" spans="1:42" ht="12.75" customHeight="1" x14ac:dyDescent="0.2">
      <c r="A688" t="str">
        <f>IF($J688="","",INDEX('2_Review &amp; Audit'!$F:$F,$J688))</f>
        <v/>
      </c>
      <c r="B688" t="str">
        <f>IF($J688="","",INDEX('2_Review &amp; Audit'!$C:$C,$J688))</f>
        <v/>
      </c>
      <c r="C688" t="str">
        <f>IF($J688="","",INDEX('2_Review &amp; Audit'!$D:$D,$J688))</f>
        <v/>
      </c>
      <c r="D688" s="60" t="str">
        <f>IF($J688="","",INDEX('2_Review &amp; Audit'!$U:$U,$J688))</f>
        <v/>
      </c>
      <c r="E688" t="str">
        <f>IF($J688="","",INDEX('2_Review &amp; Audit'!$M:$M,$J688))</f>
        <v/>
      </c>
      <c r="F688" t="str">
        <f>IF($J688="","",INDEX('2_Review &amp; Audit'!$N:$N,$J688))</f>
        <v/>
      </c>
      <c r="G688" s="145" t="str">
        <f>IF(OR($J688="",$F688=""),"",ABS(INDEX('2_Review &amp; Audit'!$B:$B,$J688)/$F688))</f>
        <v/>
      </c>
      <c r="H688" s="145" t="str">
        <f t="shared" si="74"/>
        <v/>
      </c>
      <c r="I688" t="str">
        <f>IF($J688="","",INDEX('2_Review &amp; Audit'!$AD:$AD,$J688))</f>
        <v/>
      </c>
      <c r="J688" s="55"/>
      <c r="AB688" t="str">
        <f>IF($D688="","",MAX(0,N(#REF!)-N($X688)))</f>
        <v/>
      </c>
      <c r="AC688" t="str">
        <f>IF(OR($D688="",$AB688="",N($AB688)&lt;=0),"",IFERROR(MATCH(1,INDEX(('2_Review &amp; Audit'!$F$6:$F$505=$A688)*('2_Review &amp; Audit'!$I$6:$I$505&gt;=$E688-30)*('2_Review &amp; Audit'!$I$6:$I$505&lt;=$E688+30)*('2_Review &amp; Audit'!$R$6:$R$505&gt;0)*(ROW('2_Review &amp; Audit'!$R$6:$R$505)&gt;$T688),0),0)+5,""))</f>
        <v/>
      </c>
      <c r="AG688" t="str">
        <f>IF(OR($D688="",$AB688="",$AF688=""),"",MIN($AB688,$AF688))</f>
        <v/>
      </c>
      <c r="AK688" t="str">
        <f>IF($D688="","",MAX(0,N($AB688)-N($AG688)))</f>
        <v/>
      </c>
      <c r="AL688" t="str">
        <f>IF(OR($D688="",$AK688="",N($AK688)&lt;=0),"",IFERROR(MATCH(1,INDEX(('2_Review &amp; Audit'!$F$6:$F$505=$A688)*('2_Review &amp; Audit'!$I$6:$I$505&gt;=$E688-30)*('2_Review &amp; Audit'!$I$6:$I$505&lt;=$E688+30)*('2_Review &amp; Audit'!$R$6:$R$505&gt;0)*(ROW('2_Review &amp; Audit'!$R$6:$R$505)&gt;$AC688),0),0)+5,""))</f>
        <v/>
      </c>
      <c r="AP688" t="str">
        <f>IF(OR($D688="",$AK688="",$AO688=""),"",MIN($AK688,$AO688))</f>
        <v/>
      </c>
    </row>
    <row r="689" spans="1:42" ht="12.75" customHeight="1" x14ac:dyDescent="0.2">
      <c r="A689" t="str">
        <f>IF($J689="","",INDEX('2_Review &amp; Audit'!$F:$F,$J689))</f>
        <v/>
      </c>
      <c r="B689" t="str">
        <f>IF($J689="","",INDEX('2_Review &amp; Audit'!$C:$C,$J689))</f>
        <v/>
      </c>
      <c r="C689" t="str">
        <f>IF($J689="","",INDEX('2_Review &amp; Audit'!$D:$D,$J689))</f>
        <v/>
      </c>
      <c r="D689" s="60" t="str">
        <f>IF($J689="","",INDEX('2_Review &amp; Audit'!$U:$U,$J689))</f>
        <v/>
      </c>
      <c r="E689" t="str">
        <f>IF($J689="","",INDEX('2_Review &amp; Audit'!$M:$M,$J689))</f>
        <v/>
      </c>
      <c r="F689" t="str">
        <f>IF($J689="","",INDEX('2_Review &amp; Audit'!$N:$N,$J689))</f>
        <v/>
      </c>
      <c r="G689" s="145" t="str">
        <f>IF(OR($J689="",$F689=""),"",ABS(INDEX('2_Review &amp; Audit'!$B:$B,$J689)/$F689))</f>
        <v/>
      </c>
      <c r="H689" s="145" t="str">
        <f t="shared" si="74"/>
        <v/>
      </c>
      <c r="I689" t="str">
        <f>IF($J689="","",INDEX('2_Review &amp; Audit'!$AD:$AD,$J689))</f>
        <v/>
      </c>
      <c r="J689" s="55"/>
      <c r="AB689" t="str">
        <f>IF($D689="","",MAX(0,N(#REF!)-N($X689)))</f>
        <v/>
      </c>
      <c r="AC689" t="str">
        <f>IF(OR($D689="",$AB689="",N($AB689)&lt;=0),"",IFERROR(MATCH(1,INDEX(('2_Review &amp; Audit'!$F$6:$F$505=$A689)*('2_Review &amp; Audit'!$I$6:$I$505&gt;=$E689-30)*('2_Review &amp; Audit'!$I$6:$I$505&lt;=$E689+30)*('2_Review &amp; Audit'!$R$6:$R$505&gt;0)*(ROW('2_Review &amp; Audit'!$R$6:$R$505)&gt;$T689),0),0)+5,""))</f>
        <v/>
      </c>
      <c r="AG689" t="str">
        <f>IF(OR($D689="",$AB689="",$AF689=""),"",MIN($AB689,$AF689))</f>
        <v/>
      </c>
      <c r="AK689" t="str">
        <f>IF($D689="","",MAX(0,N($AB689)-N($AG689)))</f>
        <v/>
      </c>
      <c r="AL689" t="str">
        <f>IF(OR($D689="",$AK689="",N($AK689)&lt;=0),"",IFERROR(MATCH(1,INDEX(('2_Review &amp; Audit'!$F$6:$F$505=$A689)*('2_Review &amp; Audit'!$I$6:$I$505&gt;=$E689-30)*('2_Review &amp; Audit'!$I$6:$I$505&lt;=$E689+30)*('2_Review &amp; Audit'!$R$6:$R$505&gt;0)*(ROW('2_Review &amp; Audit'!$R$6:$R$505)&gt;$AC689),0),0)+5,""))</f>
        <v/>
      </c>
      <c r="AP689" t="str">
        <f>IF(OR($D689="",$AK689="",$AO689=""),"",MIN($AK689,$AO689))</f>
        <v/>
      </c>
    </row>
    <row r="690" spans="1:42" ht="12.75" customHeight="1" x14ac:dyDescent="0.2">
      <c r="A690" t="str">
        <f>IF($J690="","",INDEX('2_Review &amp; Audit'!$F:$F,$J690))</f>
        <v/>
      </c>
      <c r="B690" t="str">
        <f>IF($J690="","",INDEX('2_Review &amp; Audit'!$C:$C,$J690))</f>
        <v/>
      </c>
      <c r="C690" t="str">
        <f>IF($J690="","",INDEX('2_Review &amp; Audit'!$D:$D,$J690))</f>
        <v/>
      </c>
      <c r="D690" s="60" t="str">
        <f>IF($J690="","",INDEX('2_Review &amp; Audit'!$U:$U,$J690))</f>
        <v/>
      </c>
      <c r="E690" t="str">
        <f>IF($J690="","",INDEX('2_Review &amp; Audit'!$M:$M,$J690))</f>
        <v/>
      </c>
      <c r="F690" t="str">
        <f>IF($J690="","",INDEX('2_Review &amp; Audit'!$N:$N,$J690))</f>
        <v/>
      </c>
      <c r="G690" s="145" t="str">
        <f>IF(OR($J690="",$F690=""),"",ABS(INDEX('2_Review &amp; Audit'!$B:$B,$J690)/$F690))</f>
        <v/>
      </c>
      <c r="H690" s="145" t="str">
        <f t="shared" si="74"/>
        <v/>
      </c>
      <c r="I690" t="str">
        <f>IF($J690="","",INDEX('2_Review &amp; Audit'!$AD:$AD,$J690))</f>
        <v/>
      </c>
      <c r="J690" s="55"/>
      <c r="AB690" t="str">
        <f>IF($D690="","",MAX(0,N(#REF!)-N($X690)))</f>
        <v/>
      </c>
      <c r="AC690" t="str">
        <f>IF(OR($D690="",$AB690="",N($AB690)&lt;=0),"",IFERROR(MATCH(1,INDEX(('2_Review &amp; Audit'!$F$6:$F$505=$A690)*('2_Review &amp; Audit'!$I$6:$I$505&gt;=$E690-30)*('2_Review &amp; Audit'!$I$6:$I$505&lt;=$E690+30)*('2_Review &amp; Audit'!$R$6:$R$505&gt;0)*(ROW('2_Review &amp; Audit'!$R$6:$R$505)&gt;$T690),0),0)+5,""))</f>
        <v/>
      </c>
      <c r="AG690" t="str">
        <f>IF(OR($D690="",$AB690="",$AF690=""),"",MIN($AB690,$AF690))</f>
        <v/>
      </c>
      <c r="AK690" t="str">
        <f>IF($D690="","",MAX(0,N($AB690)-N($AG690)))</f>
        <v/>
      </c>
      <c r="AL690" t="str">
        <f>IF(OR($D690="",$AK690="",N($AK690)&lt;=0),"",IFERROR(MATCH(1,INDEX(('2_Review &amp; Audit'!$F$6:$F$505=$A690)*('2_Review &amp; Audit'!$I$6:$I$505&gt;=$E690-30)*('2_Review &amp; Audit'!$I$6:$I$505&lt;=$E690+30)*('2_Review &amp; Audit'!$R$6:$R$505&gt;0)*(ROW('2_Review &amp; Audit'!$R$6:$R$505)&gt;$AC690),0),0)+5,""))</f>
        <v/>
      </c>
      <c r="AP690" t="str">
        <f>IF(OR($D690="",$AK690="",$AO690=""),"",MIN($AK690,$AO690))</f>
        <v/>
      </c>
    </row>
    <row r="691" spans="1:42" ht="12.75" customHeight="1" x14ac:dyDescent="0.2">
      <c r="A691" t="str">
        <f>IF($J691="","",INDEX('2_Review &amp; Audit'!$F:$F,$J691))</f>
        <v/>
      </c>
      <c r="B691" t="str">
        <f>IF($J691="","",INDEX('2_Review &amp; Audit'!$C:$C,$J691))</f>
        <v/>
      </c>
      <c r="C691" t="str">
        <f>IF($J691="","",INDEX('2_Review &amp; Audit'!$D:$D,$J691))</f>
        <v/>
      </c>
      <c r="D691" s="60" t="str">
        <f>IF($J691="","",INDEX('2_Review &amp; Audit'!$U:$U,$J691))</f>
        <v/>
      </c>
      <c r="E691" t="str">
        <f>IF($J691="","",INDEX('2_Review &amp; Audit'!$M:$M,$J691))</f>
        <v/>
      </c>
      <c r="F691" t="str">
        <f>IF($J691="","",INDEX('2_Review &amp; Audit'!$N:$N,$J691))</f>
        <v/>
      </c>
      <c r="G691" s="145" t="str">
        <f>IF(OR($J691="",$F691=""),"",ABS(INDEX('2_Review &amp; Audit'!$B:$B,$J691)/$F691))</f>
        <v/>
      </c>
      <c r="H691" s="145" t="str">
        <f t="shared" si="74"/>
        <v/>
      </c>
      <c r="I691" t="str">
        <f>IF($J691="","",INDEX('2_Review &amp; Audit'!$AD:$AD,$J691))</f>
        <v/>
      </c>
      <c r="J691" s="55"/>
      <c r="AB691" t="str">
        <f>IF($D691="","",MAX(0,N(#REF!)-N($X691)))</f>
        <v/>
      </c>
      <c r="AC691" t="str">
        <f>IF(OR($D691="",$AB691="",N($AB691)&lt;=0),"",IFERROR(MATCH(1,INDEX(('2_Review &amp; Audit'!$F$6:$F$505=$A691)*('2_Review &amp; Audit'!$I$6:$I$505&gt;=$E691-30)*('2_Review &amp; Audit'!$I$6:$I$505&lt;=$E691+30)*('2_Review &amp; Audit'!$R$6:$R$505&gt;0)*(ROW('2_Review &amp; Audit'!$R$6:$R$505)&gt;$T691),0),0)+5,""))</f>
        <v/>
      </c>
      <c r="AG691" t="str">
        <f>IF(OR($D691="",$AB691="",$AF691=""),"",MIN($AB691,$AF691))</f>
        <v/>
      </c>
      <c r="AK691" t="str">
        <f>IF($D691="","",MAX(0,N($AB691)-N($AG691)))</f>
        <v/>
      </c>
      <c r="AL691" t="str">
        <f>IF(OR($D691="",$AK691="",N($AK691)&lt;=0),"",IFERROR(MATCH(1,INDEX(('2_Review &amp; Audit'!$F$6:$F$505=$A691)*('2_Review &amp; Audit'!$I$6:$I$505&gt;=$E691-30)*('2_Review &amp; Audit'!$I$6:$I$505&lt;=$E691+30)*('2_Review &amp; Audit'!$R$6:$R$505&gt;0)*(ROW('2_Review &amp; Audit'!$R$6:$R$505)&gt;$AC691),0),0)+5,""))</f>
        <v/>
      </c>
      <c r="AP691" t="str">
        <f>IF(OR($D691="",$AK691="",$AO691=""),"",MIN($AK691,$AO691))</f>
        <v/>
      </c>
    </row>
    <row r="692" spans="1:42" ht="12.75" customHeight="1" x14ac:dyDescent="0.2">
      <c r="A692" t="str">
        <f>IF($J692="","",INDEX('2_Review &amp; Audit'!$F:$F,$J692))</f>
        <v/>
      </c>
      <c r="B692" t="str">
        <f>IF($J692="","",INDEX('2_Review &amp; Audit'!$C:$C,$J692))</f>
        <v/>
      </c>
      <c r="C692" t="str">
        <f>IF($J692="","",INDEX('2_Review &amp; Audit'!$D:$D,$J692))</f>
        <v/>
      </c>
      <c r="D692" s="60" t="str">
        <f>IF($J692="","",INDEX('2_Review &amp; Audit'!$U:$U,$J692))</f>
        <v/>
      </c>
      <c r="E692" t="str">
        <f>IF($J692="","",INDEX('2_Review &amp; Audit'!$M:$M,$J692))</f>
        <v/>
      </c>
      <c r="F692" t="str">
        <f>IF($J692="","",INDEX('2_Review &amp; Audit'!$N:$N,$J692))</f>
        <v/>
      </c>
      <c r="G692" s="145" t="str">
        <f>IF(OR($J692="",$F692=""),"",ABS(INDEX('2_Review &amp; Audit'!$B:$B,$J692)/$F692))</f>
        <v/>
      </c>
      <c r="H692" s="145" t="str">
        <f t="shared" si="74"/>
        <v/>
      </c>
      <c r="I692" t="str">
        <f>IF($J692="","",INDEX('2_Review &amp; Audit'!$AD:$AD,$J692))</f>
        <v/>
      </c>
      <c r="J692" s="55"/>
      <c r="AB692" t="str">
        <f>IF($D692="","",MAX(0,N(#REF!)-N($X692)))</f>
        <v/>
      </c>
      <c r="AC692" t="str">
        <f>IF(OR($D692="",$AB692="",N($AB692)&lt;=0),"",IFERROR(MATCH(1,INDEX(('2_Review &amp; Audit'!$F$6:$F$505=$A692)*('2_Review &amp; Audit'!$I$6:$I$505&gt;=$E692-30)*('2_Review &amp; Audit'!$I$6:$I$505&lt;=$E692+30)*('2_Review &amp; Audit'!$R$6:$R$505&gt;0)*(ROW('2_Review &amp; Audit'!$R$6:$R$505)&gt;$T692),0),0)+5,""))</f>
        <v/>
      </c>
      <c r="AG692" t="str">
        <f>IF(OR($D692="",$AB692="",$AF692=""),"",MIN($AB692,$AF692))</f>
        <v/>
      </c>
      <c r="AK692" t="str">
        <f>IF($D692="","",MAX(0,N($AB692)-N($AG692)))</f>
        <v/>
      </c>
      <c r="AL692" t="str">
        <f>IF(OR($D692="",$AK692="",N($AK692)&lt;=0),"",IFERROR(MATCH(1,INDEX(('2_Review &amp; Audit'!$F$6:$F$505=$A692)*('2_Review &amp; Audit'!$I$6:$I$505&gt;=$E692-30)*('2_Review &amp; Audit'!$I$6:$I$505&lt;=$E692+30)*('2_Review &amp; Audit'!$R$6:$R$505&gt;0)*(ROW('2_Review &amp; Audit'!$R$6:$R$505)&gt;$AC692),0),0)+5,""))</f>
        <v/>
      </c>
      <c r="AP692" t="str">
        <f>IF(OR($D692="",$AK692="",$AO692=""),"",MIN($AK692,$AO692))</f>
        <v/>
      </c>
    </row>
    <row r="693" spans="1:42" ht="12.75" customHeight="1" x14ac:dyDescent="0.2">
      <c r="A693" t="str">
        <f>IF($J693="","",INDEX('2_Review &amp; Audit'!$F:$F,$J693))</f>
        <v/>
      </c>
      <c r="B693" t="str">
        <f>IF($J693="","",INDEX('2_Review &amp; Audit'!$C:$C,$J693))</f>
        <v/>
      </c>
      <c r="C693" t="str">
        <f>IF($J693="","",INDEX('2_Review &amp; Audit'!$D:$D,$J693))</f>
        <v/>
      </c>
      <c r="D693" s="60" t="str">
        <f>IF($J693="","",INDEX('2_Review &amp; Audit'!$U:$U,$J693))</f>
        <v/>
      </c>
      <c r="E693" t="str">
        <f>IF($J693="","",INDEX('2_Review &amp; Audit'!$M:$M,$J693))</f>
        <v/>
      </c>
      <c r="F693" t="str">
        <f>IF($J693="","",INDEX('2_Review &amp; Audit'!$N:$N,$J693))</f>
        <v/>
      </c>
      <c r="G693" s="145" t="str">
        <f>IF(OR($J693="",$F693=""),"",ABS(INDEX('2_Review &amp; Audit'!$B:$B,$J693)/$F693))</f>
        <v/>
      </c>
      <c r="H693" s="145" t="str">
        <f t="shared" si="74"/>
        <v/>
      </c>
      <c r="I693" t="str">
        <f>IF($J693="","",INDEX('2_Review &amp; Audit'!$AD:$AD,$J693))</f>
        <v/>
      </c>
      <c r="J693" s="55"/>
      <c r="AB693" t="str">
        <f>IF($D693="","",MAX(0,N(#REF!)-N($X693)))</f>
        <v/>
      </c>
      <c r="AC693" t="str">
        <f>IF(OR($D693="",$AB693="",N($AB693)&lt;=0),"",IFERROR(MATCH(1,INDEX(('2_Review &amp; Audit'!$F$6:$F$505=$A693)*('2_Review &amp; Audit'!$I$6:$I$505&gt;=$E693-30)*('2_Review &amp; Audit'!$I$6:$I$505&lt;=$E693+30)*('2_Review &amp; Audit'!$R$6:$R$505&gt;0)*(ROW('2_Review &amp; Audit'!$R$6:$R$505)&gt;$T693),0),0)+5,""))</f>
        <v/>
      </c>
      <c r="AG693" t="str">
        <f>IF(OR($D693="",$AB693="",$AF693=""),"",MIN($AB693,$AF693))</f>
        <v/>
      </c>
      <c r="AK693" t="str">
        <f>IF($D693="","",MAX(0,N($AB693)-N($AG693)))</f>
        <v/>
      </c>
      <c r="AL693" t="str">
        <f>IF(OR($D693="",$AK693="",N($AK693)&lt;=0),"",IFERROR(MATCH(1,INDEX(('2_Review &amp; Audit'!$F$6:$F$505=$A693)*('2_Review &amp; Audit'!$I$6:$I$505&gt;=$E693-30)*('2_Review &amp; Audit'!$I$6:$I$505&lt;=$E693+30)*('2_Review &amp; Audit'!$R$6:$R$505&gt;0)*(ROW('2_Review &amp; Audit'!$R$6:$R$505)&gt;$AC693),0),0)+5,""))</f>
        <v/>
      </c>
      <c r="AP693" t="str">
        <f>IF(OR($D693="",$AK693="",$AO693=""),"",MIN($AK693,$AO693))</f>
        <v/>
      </c>
    </row>
    <row r="694" spans="1:42" ht="12.75" customHeight="1" x14ac:dyDescent="0.2">
      <c r="A694" t="str">
        <f>IF($J694="","",INDEX('2_Review &amp; Audit'!$F:$F,$J694))</f>
        <v/>
      </c>
      <c r="B694" t="str">
        <f>IF($J694="","",INDEX('2_Review &amp; Audit'!$C:$C,$J694))</f>
        <v/>
      </c>
      <c r="C694" t="str">
        <f>IF($J694="","",INDEX('2_Review &amp; Audit'!$D:$D,$J694))</f>
        <v/>
      </c>
      <c r="D694" s="60" t="str">
        <f>IF($J694="","",INDEX('2_Review &amp; Audit'!$U:$U,$J694))</f>
        <v/>
      </c>
      <c r="E694" t="str">
        <f>IF($J694="","",INDEX('2_Review &amp; Audit'!$M:$M,$J694))</f>
        <v/>
      </c>
      <c r="F694" t="str">
        <f>IF($J694="","",INDEX('2_Review &amp; Audit'!$N:$N,$J694))</f>
        <v/>
      </c>
      <c r="G694" s="145" t="str">
        <f>IF(OR($J694="",$F694=""),"",ABS(INDEX('2_Review &amp; Audit'!$B:$B,$J694)/$F694))</f>
        <v/>
      </c>
      <c r="H694" s="145" t="str">
        <f t="shared" si="74"/>
        <v/>
      </c>
      <c r="I694" t="str">
        <f>IF($J694="","",INDEX('2_Review &amp; Audit'!$AD:$AD,$J694))</f>
        <v/>
      </c>
      <c r="J694" s="55"/>
      <c r="AB694" t="str">
        <f>IF($D694="","",MAX(0,N(#REF!)-N($X694)))</f>
        <v/>
      </c>
      <c r="AC694" t="str">
        <f>IF(OR($D694="",$AB694="",N($AB694)&lt;=0),"",IFERROR(MATCH(1,INDEX(('2_Review &amp; Audit'!$F$6:$F$505=$A694)*('2_Review &amp; Audit'!$I$6:$I$505&gt;=$E694-30)*('2_Review &amp; Audit'!$I$6:$I$505&lt;=$E694+30)*('2_Review &amp; Audit'!$R$6:$R$505&gt;0)*(ROW('2_Review &amp; Audit'!$R$6:$R$505)&gt;$T694),0),0)+5,""))</f>
        <v/>
      </c>
      <c r="AG694" t="str">
        <f>IF(OR($D694="",$AB694="",$AF694=""),"",MIN($AB694,$AF694))</f>
        <v/>
      </c>
      <c r="AK694" t="str">
        <f>IF($D694="","",MAX(0,N($AB694)-N($AG694)))</f>
        <v/>
      </c>
      <c r="AL694" t="str">
        <f>IF(OR($D694="",$AK694="",N($AK694)&lt;=0),"",IFERROR(MATCH(1,INDEX(('2_Review &amp; Audit'!$F$6:$F$505=$A694)*('2_Review &amp; Audit'!$I$6:$I$505&gt;=$E694-30)*('2_Review &amp; Audit'!$I$6:$I$505&lt;=$E694+30)*('2_Review &amp; Audit'!$R$6:$R$505&gt;0)*(ROW('2_Review &amp; Audit'!$R$6:$R$505)&gt;$AC694),0),0)+5,""))</f>
        <v/>
      </c>
      <c r="AP694" t="str">
        <f>IF(OR($D694="",$AK694="",$AO694=""),"",MIN($AK694,$AO694))</f>
        <v/>
      </c>
    </row>
    <row r="695" spans="1:42" ht="12.75" customHeight="1" x14ac:dyDescent="0.2">
      <c r="A695" t="str">
        <f>IF($J695="","",INDEX('2_Review &amp; Audit'!$F:$F,$J695))</f>
        <v/>
      </c>
      <c r="B695" t="str">
        <f>IF($J695="","",INDEX('2_Review &amp; Audit'!$C:$C,$J695))</f>
        <v/>
      </c>
      <c r="C695" t="str">
        <f>IF($J695="","",INDEX('2_Review &amp; Audit'!$D:$D,$J695))</f>
        <v/>
      </c>
      <c r="D695" s="60" t="str">
        <f>IF($J695="","",INDEX('2_Review &amp; Audit'!$U:$U,$J695))</f>
        <v/>
      </c>
      <c r="E695" t="str">
        <f>IF($J695="","",INDEX('2_Review &amp; Audit'!$M:$M,$J695))</f>
        <v/>
      </c>
      <c r="F695" t="str">
        <f>IF($J695="","",INDEX('2_Review &amp; Audit'!$N:$N,$J695))</f>
        <v/>
      </c>
      <c r="G695" s="145" t="str">
        <f>IF(OR($J695="",$F695=""),"",ABS(INDEX('2_Review &amp; Audit'!$B:$B,$J695)/$F695))</f>
        <v/>
      </c>
      <c r="H695" s="145" t="str">
        <f t="shared" si="74"/>
        <v/>
      </c>
      <c r="I695" t="str">
        <f>IF($J695="","",INDEX('2_Review &amp; Audit'!$AD:$AD,$J695))</f>
        <v/>
      </c>
      <c r="J695" s="55"/>
      <c r="AB695" t="str">
        <f>IF($D695="","",MAX(0,N(#REF!)-N($X695)))</f>
        <v/>
      </c>
      <c r="AC695" t="str">
        <f>IF(OR($D695="",$AB695="",N($AB695)&lt;=0),"",IFERROR(MATCH(1,INDEX(('2_Review &amp; Audit'!$F$6:$F$505=$A695)*('2_Review &amp; Audit'!$I$6:$I$505&gt;=$E695-30)*('2_Review &amp; Audit'!$I$6:$I$505&lt;=$E695+30)*('2_Review &amp; Audit'!$R$6:$R$505&gt;0)*(ROW('2_Review &amp; Audit'!$R$6:$R$505)&gt;$T695),0),0)+5,""))</f>
        <v/>
      </c>
      <c r="AG695" t="str">
        <f>IF(OR($D695="",$AB695="",$AF695=""),"",MIN($AB695,$AF695))</f>
        <v/>
      </c>
      <c r="AK695" t="str">
        <f>IF($D695="","",MAX(0,N($AB695)-N($AG695)))</f>
        <v/>
      </c>
      <c r="AL695" t="str">
        <f>IF(OR($D695="",$AK695="",N($AK695)&lt;=0),"",IFERROR(MATCH(1,INDEX(('2_Review &amp; Audit'!$F$6:$F$505=$A695)*('2_Review &amp; Audit'!$I$6:$I$505&gt;=$E695-30)*('2_Review &amp; Audit'!$I$6:$I$505&lt;=$E695+30)*('2_Review &amp; Audit'!$R$6:$R$505&gt;0)*(ROW('2_Review &amp; Audit'!$R$6:$R$505)&gt;$AC695),0),0)+5,""))</f>
        <v/>
      </c>
      <c r="AP695" t="str">
        <f>IF(OR($D695="",$AK695="",$AO695=""),"",MIN($AK695,$AO695))</f>
        <v/>
      </c>
    </row>
    <row r="696" spans="1:42" ht="12.75" customHeight="1" x14ac:dyDescent="0.2">
      <c r="A696" t="str">
        <f>IF($J696="","",INDEX('2_Review &amp; Audit'!$F:$F,$J696))</f>
        <v/>
      </c>
      <c r="B696" t="str">
        <f>IF($J696="","",INDEX('2_Review &amp; Audit'!$C:$C,$J696))</f>
        <v/>
      </c>
      <c r="C696" t="str">
        <f>IF($J696="","",INDEX('2_Review &amp; Audit'!$D:$D,$J696))</f>
        <v/>
      </c>
      <c r="D696" s="60" t="str">
        <f>IF($J696="","",INDEX('2_Review &amp; Audit'!$U:$U,$J696))</f>
        <v/>
      </c>
      <c r="E696" t="str">
        <f>IF($J696="","",INDEX('2_Review &amp; Audit'!$M:$M,$J696))</f>
        <v/>
      </c>
      <c r="F696" t="str">
        <f>IF($J696="","",INDEX('2_Review &amp; Audit'!$N:$N,$J696))</f>
        <v/>
      </c>
      <c r="G696" s="145" t="str">
        <f>IF(OR($J696="",$F696=""),"",ABS(INDEX('2_Review &amp; Audit'!$B:$B,$J696)/$F696))</f>
        <v/>
      </c>
      <c r="H696" s="145" t="str">
        <f t="shared" si="74"/>
        <v/>
      </c>
      <c r="I696" t="str">
        <f>IF($J696="","",INDEX('2_Review &amp; Audit'!$AD:$AD,$J696))</f>
        <v/>
      </c>
      <c r="J696" s="55"/>
      <c r="AB696" t="str">
        <f>IF($D696="","",MAX(0,N(#REF!)-N($X696)))</f>
        <v/>
      </c>
      <c r="AC696" t="str">
        <f>IF(OR($D696="",$AB696="",N($AB696)&lt;=0),"",IFERROR(MATCH(1,INDEX(('2_Review &amp; Audit'!$F$6:$F$505=$A696)*('2_Review &amp; Audit'!$I$6:$I$505&gt;=$E696-30)*('2_Review &amp; Audit'!$I$6:$I$505&lt;=$E696+30)*('2_Review &amp; Audit'!$R$6:$R$505&gt;0)*(ROW('2_Review &amp; Audit'!$R$6:$R$505)&gt;$T696),0),0)+5,""))</f>
        <v/>
      </c>
      <c r="AG696" t="str">
        <f>IF(OR($D696="",$AB696="",$AF696=""),"",MIN($AB696,$AF696))</f>
        <v/>
      </c>
      <c r="AK696" t="str">
        <f>IF($D696="","",MAX(0,N($AB696)-N($AG696)))</f>
        <v/>
      </c>
      <c r="AL696" t="str">
        <f>IF(OR($D696="",$AK696="",N($AK696)&lt;=0),"",IFERROR(MATCH(1,INDEX(('2_Review &amp; Audit'!$F$6:$F$505=$A696)*('2_Review &amp; Audit'!$I$6:$I$505&gt;=$E696-30)*('2_Review &amp; Audit'!$I$6:$I$505&lt;=$E696+30)*('2_Review &amp; Audit'!$R$6:$R$505&gt;0)*(ROW('2_Review &amp; Audit'!$R$6:$R$505)&gt;$AC696),0),0)+5,""))</f>
        <v/>
      </c>
      <c r="AP696" t="str">
        <f>IF(OR($D696="",$AK696="",$AO696=""),"",MIN($AK696,$AO696))</f>
        <v/>
      </c>
    </row>
    <row r="697" spans="1:42" ht="12.75" customHeight="1" x14ac:dyDescent="0.2">
      <c r="A697" t="str">
        <f>IF($J697="","",INDEX('2_Review &amp; Audit'!$F:$F,$J697))</f>
        <v/>
      </c>
      <c r="B697" t="str">
        <f>IF($J697="","",INDEX('2_Review &amp; Audit'!$C:$C,$J697))</f>
        <v/>
      </c>
      <c r="C697" t="str">
        <f>IF($J697="","",INDEX('2_Review &amp; Audit'!$D:$D,$J697))</f>
        <v/>
      </c>
      <c r="D697" s="60" t="str">
        <f>IF($J697="","",INDEX('2_Review &amp; Audit'!$U:$U,$J697))</f>
        <v/>
      </c>
      <c r="E697" t="str">
        <f>IF($J697="","",INDEX('2_Review &amp; Audit'!$M:$M,$J697))</f>
        <v/>
      </c>
      <c r="F697" t="str">
        <f>IF($J697="","",INDEX('2_Review &amp; Audit'!$N:$N,$J697))</f>
        <v/>
      </c>
      <c r="G697" s="145" t="str">
        <f>IF(OR($J697="",$F697=""),"",ABS(INDEX('2_Review &amp; Audit'!$B:$B,$J697)/$F697))</f>
        <v/>
      </c>
      <c r="H697" s="145" t="str">
        <f t="shared" si="74"/>
        <v/>
      </c>
      <c r="I697" t="str">
        <f>IF($J697="","",INDEX('2_Review &amp; Audit'!$AD:$AD,$J697))</f>
        <v/>
      </c>
      <c r="J697" s="55"/>
      <c r="AB697" t="str">
        <f>IF($D697="","",MAX(0,N(#REF!)-N($X697)))</f>
        <v/>
      </c>
      <c r="AC697" t="str">
        <f>IF(OR($D697="",$AB697="",N($AB697)&lt;=0),"",IFERROR(MATCH(1,INDEX(('2_Review &amp; Audit'!$F$6:$F$505=$A697)*('2_Review &amp; Audit'!$I$6:$I$505&gt;=$E697-30)*('2_Review &amp; Audit'!$I$6:$I$505&lt;=$E697+30)*('2_Review &amp; Audit'!$R$6:$R$505&gt;0)*(ROW('2_Review &amp; Audit'!$R$6:$R$505)&gt;$T697),0),0)+5,""))</f>
        <v/>
      </c>
      <c r="AG697" t="str">
        <f>IF(OR($D697="",$AB697="",$AF697=""),"",MIN($AB697,$AF697))</f>
        <v/>
      </c>
      <c r="AK697" t="str">
        <f>IF($D697="","",MAX(0,N($AB697)-N($AG697)))</f>
        <v/>
      </c>
      <c r="AL697" t="str">
        <f>IF(OR($D697="",$AK697="",N($AK697)&lt;=0),"",IFERROR(MATCH(1,INDEX(('2_Review &amp; Audit'!$F$6:$F$505=$A697)*('2_Review &amp; Audit'!$I$6:$I$505&gt;=$E697-30)*('2_Review &amp; Audit'!$I$6:$I$505&lt;=$E697+30)*('2_Review &amp; Audit'!$R$6:$R$505&gt;0)*(ROW('2_Review &amp; Audit'!$R$6:$R$505)&gt;$AC697),0),0)+5,""))</f>
        <v/>
      </c>
      <c r="AP697" t="str">
        <f>IF(OR($D697="",$AK697="",$AO697=""),"",MIN($AK697,$AO697))</f>
        <v/>
      </c>
    </row>
    <row r="698" spans="1:42" ht="12.75" customHeight="1" x14ac:dyDescent="0.2">
      <c r="A698" t="str">
        <f>IF($J698="","",INDEX('2_Review &amp; Audit'!$F:$F,$J698))</f>
        <v/>
      </c>
      <c r="B698" t="str">
        <f>IF($J698="","",INDEX('2_Review &amp; Audit'!$C:$C,$J698))</f>
        <v/>
      </c>
      <c r="C698" t="str">
        <f>IF($J698="","",INDEX('2_Review &amp; Audit'!$D:$D,$J698))</f>
        <v/>
      </c>
      <c r="D698" s="60" t="str">
        <f>IF($J698="","",INDEX('2_Review &amp; Audit'!$U:$U,$J698))</f>
        <v/>
      </c>
      <c r="E698" t="str">
        <f>IF($J698="","",INDEX('2_Review &amp; Audit'!$M:$M,$J698))</f>
        <v/>
      </c>
      <c r="F698" t="str">
        <f>IF($J698="","",INDEX('2_Review &amp; Audit'!$N:$N,$J698))</f>
        <v/>
      </c>
      <c r="G698" s="145" t="str">
        <f>IF(OR($J698="",$F698=""),"",ABS(INDEX('2_Review &amp; Audit'!$B:$B,$J698)/$F698))</f>
        <v/>
      </c>
      <c r="H698" s="145" t="str">
        <f t="shared" si="74"/>
        <v/>
      </c>
      <c r="I698" t="str">
        <f>IF($J698="","",INDEX('2_Review &amp; Audit'!$AD:$AD,$J698))</f>
        <v/>
      </c>
      <c r="J698" s="55"/>
      <c r="AB698" t="str">
        <f>IF($D698="","",MAX(0,N(#REF!)-N($X698)))</f>
        <v/>
      </c>
      <c r="AC698" t="str">
        <f>IF(OR($D698="",$AB698="",N($AB698)&lt;=0),"",IFERROR(MATCH(1,INDEX(('2_Review &amp; Audit'!$F$6:$F$505=$A698)*('2_Review &amp; Audit'!$I$6:$I$505&gt;=$E698-30)*('2_Review &amp; Audit'!$I$6:$I$505&lt;=$E698+30)*('2_Review &amp; Audit'!$R$6:$R$505&gt;0)*(ROW('2_Review &amp; Audit'!$R$6:$R$505)&gt;$T698),0),0)+5,""))</f>
        <v/>
      </c>
      <c r="AG698" t="str">
        <f>IF(OR($D698="",$AB698="",$AF698=""),"",MIN($AB698,$AF698))</f>
        <v/>
      </c>
      <c r="AK698" t="str">
        <f>IF($D698="","",MAX(0,N($AB698)-N($AG698)))</f>
        <v/>
      </c>
      <c r="AL698" t="str">
        <f>IF(OR($D698="",$AK698="",N($AK698)&lt;=0),"",IFERROR(MATCH(1,INDEX(('2_Review &amp; Audit'!$F$6:$F$505=$A698)*('2_Review &amp; Audit'!$I$6:$I$505&gt;=$E698-30)*('2_Review &amp; Audit'!$I$6:$I$505&lt;=$E698+30)*('2_Review &amp; Audit'!$R$6:$R$505&gt;0)*(ROW('2_Review &amp; Audit'!$R$6:$R$505)&gt;$AC698),0),0)+5,""))</f>
        <v/>
      </c>
      <c r="AP698" t="str">
        <f>IF(OR($D698="",$AK698="",$AO698=""),"",MIN($AK698,$AO698))</f>
        <v/>
      </c>
    </row>
    <row r="699" spans="1:42" ht="12.75" customHeight="1" x14ac:dyDescent="0.2">
      <c r="A699" t="str">
        <f>IF($J699="","",INDEX('2_Review &amp; Audit'!$F:$F,$J699))</f>
        <v/>
      </c>
      <c r="B699" t="str">
        <f>IF($J699="","",INDEX('2_Review &amp; Audit'!$C:$C,$J699))</f>
        <v/>
      </c>
      <c r="C699" t="str">
        <f>IF($J699="","",INDEX('2_Review &amp; Audit'!$D:$D,$J699))</f>
        <v/>
      </c>
      <c r="D699" s="60" t="str">
        <f>IF($J699="","",INDEX('2_Review &amp; Audit'!$U:$U,$J699))</f>
        <v/>
      </c>
      <c r="E699" t="str">
        <f>IF($J699="","",INDEX('2_Review &amp; Audit'!$M:$M,$J699))</f>
        <v/>
      </c>
      <c r="F699" t="str">
        <f>IF($J699="","",INDEX('2_Review &amp; Audit'!$N:$N,$J699))</f>
        <v/>
      </c>
      <c r="G699" s="145" t="str">
        <f>IF(OR($J699="",$F699=""),"",ABS(INDEX('2_Review &amp; Audit'!$B:$B,$J699)/$F699))</f>
        <v/>
      </c>
      <c r="H699" s="145" t="str">
        <f t="shared" ref="H699:H762" si="75">IF(OR($F699="",$G699=""),"",$F699*$G699)</f>
        <v/>
      </c>
      <c r="I699" t="str">
        <f>IF($J699="","",INDEX('2_Review &amp; Audit'!$AD:$AD,$J699))</f>
        <v/>
      </c>
      <c r="J699" s="55"/>
      <c r="AB699" t="str">
        <f>IF($D699="","",MAX(0,N(#REF!)-N($X699)))</f>
        <v/>
      </c>
      <c r="AC699" t="str">
        <f>IF(OR($D699="",$AB699="",N($AB699)&lt;=0),"",IFERROR(MATCH(1,INDEX(('2_Review &amp; Audit'!$F$6:$F$505=$A699)*('2_Review &amp; Audit'!$I$6:$I$505&gt;=$E699-30)*('2_Review &amp; Audit'!$I$6:$I$505&lt;=$E699+30)*('2_Review &amp; Audit'!$R$6:$R$505&gt;0)*(ROW('2_Review &amp; Audit'!$R$6:$R$505)&gt;$T699),0),0)+5,""))</f>
        <v/>
      </c>
      <c r="AG699" t="str">
        <f>IF(OR($D699="",$AB699="",$AF699=""),"",MIN($AB699,$AF699))</f>
        <v/>
      </c>
      <c r="AK699" t="str">
        <f>IF($D699="","",MAX(0,N($AB699)-N($AG699)))</f>
        <v/>
      </c>
      <c r="AL699" t="str">
        <f>IF(OR($D699="",$AK699="",N($AK699)&lt;=0),"",IFERROR(MATCH(1,INDEX(('2_Review &amp; Audit'!$F$6:$F$505=$A699)*('2_Review &amp; Audit'!$I$6:$I$505&gt;=$E699-30)*('2_Review &amp; Audit'!$I$6:$I$505&lt;=$E699+30)*('2_Review &amp; Audit'!$R$6:$R$505&gt;0)*(ROW('2_Review &amp; Audit'!$R$6:$R$505)&gt;$AC699),0),0)+5,""))</f>
        <v/>
      </c>
      <c r="AP699" t="str">
        <f>IF(OR($D699="",$AK699="",$AO699=""),"",MIN($AK699,$AO699))</f>
        <v/>
      </c>
    </row>
    <row r="700" spans="1:42" ht="12.75" customHeight="1" x14ac:dyDescent="0.2">
      <c r="A700" t="str">
        <f>IF($J700="","",INDEX('2_Review &amp; Audit'!$F:$F,$J700))</f>
        <v/>
      </c>
      <c r="B700" t="str">
        <f>IF($J700="","",INDEX('2_Review &amp; Audit'!$C:$C,$J700))</f>
        <v/>
      </c>
      <c r="C700" t="str">
        <f>IF($J700="","",INDEX('2_Review &amp; Audit'!$D:$D,$J700))</f>
        <v/>
      </c>
      <c r="D700" s="60" t="str">
        <f>IF($J700="","",INDEX('2_Review &amp; Audit'!$U:$U,$J700))</f>
        <v/>
      </c>
      <c r="E700" t="str">
        <f>IF($J700="","",INDEX('2_Review &amp; Audit'!$M:$M,$J700))</f>
        <v/>
      </c>
      <c r="F700" t="str">
        <f>IF($J700="","",INDEX('2_Review &amp; Audit'!$N:$N,$J700))</f>
        <v/>
      </c>
      <c r="G700" s="145" t="str">
        <f>IF(OR($J700="",$F700=""),"",ABS(INDEX('2_Review &amp; Audit'!$B:$B,$J700)/$F700))</f>
        <v/>
      </c>
      <c r="H700" s="145" t="str">
        <f t="shared" si="75"/>
        <v/>
      </c>
      <c r="I700" t="str">
        <f>IF($J700="","",INDEX('2_Review &amp; Audit'!$AD:$AD,$J700))</f>
        <v/>
      </c>
      <c r="J700" s="55"/>
      <c r="AB700" t="str">
        <f>IF($D700="","",MAX(0,N(#REF!)-N($X700)))</f>
        <v/>
      </c>
      <c r="AC700" t="str">
        <f>IF(OR($D700="",$AB700="",N($AB700)&lt;=0),"",IFERROR(MATCH(1,INDEX(('2_Review &amp; Audit'!$F$6:$F$505=$A700)*('2_Review &amp; Audit'!$I$6:$I$505&gt;=$E700-30)*('2_Review &amp; Audit'!$I$6:$I$505&lt;=$E700+30)*('2_Review &amp; Audit'!$R$6:$R$505&gt;0)*(ROW('2_Review &amp; Audit'!$R$6:$R$505)&gt;$T700),0),0)+5,""))</f>
        <v/>
      </c>
      <c r="AG700" t="str">
        <f>IF(OR($D700="",$AB700="",$AF700=""),"",MIN($AB700,$AF700))</f>
        <v/>
      </c>
      <c r="AK700" t="str">
        <f>IF($D700="","",MAX(0,N($AB700)-N($AG700)))</f>
        <v/>
      </c>
      <c r="AL700" t="str">
        <f>IF(OR($D700="",$AK700="",N($AK700)&lt;=0),"",IFERROR(MATCH(1,INDEX(('2_Review &amp; Audit'!$F$6:$F$505=$A700)*('2_Review &amp; Audit'!$I$6:$I$505&gt;=$E700-30)*('2_Review &amp; Audit'!$I$6:$I$505&lt;=$E700+30)*('2_Review &amp; Audit'!$R$6:$R$505&gt;0)*(ROW('2_Review &amp; Audit'!$R$6:$R$505)&gt;$AC700),0),0)+5,""))</f>
        <v/>
      </c>
      <c r="AP700" t="str">
        <f>IF(OR($D700="",$AK700="",$AO700=""),"",MIN($AK700,$AO700))</f>
        <v/>
      </c>
    </row>
    <row r="701" spans="1:42" ht="12.75" customHeight="1" x14ac:dyDescent="0.2">
      <c r="A701" t="str">
        <f>IF($J701="","",INDEX('2_Review &amp; Audit'!$F:$F,$J701))</f>
        <v/>
      </c>
      <c r="B701" t="str">
        <f>IF($J701="","",INDEX('2_Review &amp; Audit'!$C:$C,$J701))</f>
        <v/>
      </c>
      <c r="C701" t="str">
        <f>IF($J701="","",INDEX('2_Review &amp; Audit'!$D:$D,$J701))</f>
        <v/>
      </c>
      <c r="D701" s="60" t="str">
        <f>IF($J701="","",INDEX('2_Review &amp; Audit'!$U:$U,$J701))</f>
        <v/>
      </c>
      <c r="E701" t="str">
        <f>IF($J701="","",INDEX('2_Review &amp; Audit'!$M:$M,$J701))</f>
        <v/>
      </c>
      <c r="F701" t="str">
        <f>IF($J701="","",INDEX('2_Review &amp; Audit'!$N:$N,$J701))</f>
        <v/>
      </c>
      <c r="G701" s="145" t="str">
        <f>IF(OR($J701="",$F701=""),"",ABS(INDEX('2_Review &amp; Audit'!$B:$B,$J701)/$F701))</f>
        <v/>
      </c>
      <c r="H701" s="145" t="str">
        <f t="shared" si="75"/>
        <v/>
      </c>
      <c r="I701" t="str">
        <f>IF($J701="","",INDEX('2_Review &amp; Audit'!$AD:$AD,$J701))</f>
        <v/>
      </c>
      <c r="J701" s="55"/>
      <c r="AB701" t="str">
        <f>IF($D701="","",MAX(0,N(#REF!)-N($X701)))</f>
        <v/>
      </c>
      <c r="AC701" t="str">
        <f>IF(OR($D701="",$AB701="",N($AB701)&lt;=0),"",IFERROR(MATCH(1,INDEX(('2_Review &amp; Audit'!$F$6:$F$505=$A701)*('2_Review &amp; Audit'!$I$6:$I$505&gt;=$E701-30)*('2_Review &amp; Audit'!$I$6:$I$505&lt;=$E701+30)*('2_Review &amp; Audit'!$R$6:$R$505&gt;0)*(ROW('2_Review &amp; Audit'!$R$6:$R$505)&gt;$T701),0),0)+5,""))</f>
        <v/>
      </c>
      <c r="AG701" t="str">
        <f>IF(OR($D701="",$AB701="",$AF701=""),"",MIN($AB701,$AF701))</f>
        <v/>
      </c>
      <c r="AK701" t="str">
        <f>IF($D701="","",MAX(0,N($AB701)-N($AG701)))</f>
        <v/>
      </c>
      <c r="AL701" t="str">
        <f>IF(OR($D701="",$AK701="",N($AK701)&lt;=0),"",IFERROR(MATCH(1,INDEX(('2_Review &amp; Audit'!$F$6:$F$505=$A701)*('2_Review &amp; Audit'!$I$6:$I$505&gt;=$E701-30)*('2_Review &amp; Audit'!$I$6:$I$505&lt;=$E701+30)*('2_Review &amp; Audit'!$R$6:$R$505&gt;0)*(ROW('2_Review &amp; Audit'!$R$6:$R$505)&gt;$AC701),0),0)+5,""))</f>
        <v/>
      </c>
      <c r="AP701" t="str">
        <f>IF(OR($D701="",$AK701="",$AO701=""),"",MIN($AK701,$AO701))</f>
        <v/>
      </c>
    </row>
    <row r="702" spans="1:42" ht="12.75" customHeight="1" x14ac:dyDescent="0.2">
      <c r="A702" t="str">
        <f>IF($J702="","",INDEX('2_Review &amp; Audit'!$F:$F,$J702))</f>
        <v/>
      </c>
      <c r="B702" t="str">
        <f>IF($J702="","",INDEX('2_Review &amp; Audit'!$C:$C,$J702))</f>
        <v/>
      </c>
      <c r="C702" t="str">
        <f>IF($J702="","",INDEX('2_Review &amp; Audit'!$D:$D,$J702))</f>
        <v/>
      </c>
      <c r="D702" s="60" t="str">
        <f>IF($J702="","",INDEX('2_Review &amp; Audit'!$U:$U,$J702))</f>
        <v/>
      </c>
      <c r="E702" t="str">
        <f>IF($J702="","",INDEX('2_Review &amp; Audit'!$M:$M,$J702))</f>
        <v/>
      </c>
      <c r="F702" t="str">
        <f>IF($J702="","",INDEX('2_Review &amp; Audit'!$N:$N,$J702))</f>
        <v/>
      </c>
      <c r="G702" s="145" t="str">
        <f>IF(OR($J702="",$F702=""),"",ABS(INDEX('2_Review &amp; Audit'!$B:$B,$J702)/$F702))</f>
        <v/>
      </c>
      <c r="H702" s="145" t="str">
        <f t="shared" si="75"/>
        <v/>
      </c>
      <c r="I702" t="str">
        <f>IF($J702="","",INDEX('2_Review &amp; Audit'!$AD:$AD,$J702))</f>
        <v/>
      </c>
      <c r="J702" s="55"/>
      <c r="AB702" t="str">
        <f>IF($D702="","",MAX(0,N(#REF!)-N($X702)))</f>
        <v/>
      </c>
      <c r="AC702" t="str">
        <f>IF(OR($D702="",$AB702="",N($AB702)&lt;=0),"",IFERROR(MATCH(1,INDEX(('2_Review &amp; Audit'!$F$6:$F$505=$A702)*('2_Review &amp; Audit'!$I$6:$I$505&gt;=$E702-30)*('2_Review &amp; Audit'!$I$6:$I$505&lt;=$E702+30)*('2_Review &amp; Audit'!$R$6:$R$505&gt;0)*(ROW('2_Review &amp; Audit'!$R$6:$R$505)&gt;$T702),0),0)+5,""))</f>
        <v/>
      </c>
      <c r="AG702" t="str">
        <f>IF(OR($D702="",$AB702="",$AF702=""),"",MIN($AB702,$AF702))</f>
        <v/>
      </c>
      <c r="AK702" t="str">
        <f>IF($D702="","",MAX(0,N($AB702)-N($AG702)))</f>
        <v/>
      </c>
      <c r="AL702" t="str">
        <f>IF(OR($D702="",$AK702="",N($AK702)&lt;=0),"",IFERROR(MATCH(1,INDEX(('2_Review &amp; Audit'!$F$6:$F$505=$A702)*('2_Review &amp; Audit'!$I$6:$I$505&gt;=$E702-30)*('2_Review &amp; Audit'!$I$6:$I$505&lt;=$E702+30)*('2_Review &amp; Audit'!$R$6:$R$505&gt;0)*(ROW('2_Review &amp; Audit'!$R$6:$R$505)&gt;$AC702),0),0)+5,""))</f>
        <v/>
      </c>
      <c r="AP702" t="str">
        <f>IF(OR($D702="",$AK702="",$AO702=""),"",MIN($AK702,$AO702))</f>
        <v/>
      </c>
    </row>
    <row r="703" spans="1:42" ht="12.75" customHeight="1" x14ac:dyDescent="0.2">
      <c r="A703" t="str">
        <f>IF($J703="","",INDEX('2_Review &amp; Audit'!$F:$F,$J703))</f>
        <v/>
      </c>
      <c r="B703" t="str">
        <f>IF($J703="","",INDEX('2_Review &amp; Audit'!$C:$C,$J703))</f>
        <v/>
      </c>
      <c r="C703" t="str">
        <f>IF($J703="","",INDEX('2_Review &amp; Audit'!$D:$D,$J703))</f>
        <v/>
      </c>
      <c r="D703" s="60" t="str">
        <f>IF($J703="","",INDEX('2_Review &amp; Audit'!$U:$U,$J703))</f>
        <v/>
      </c>
      <c r="E703" t="str">
        <f>IF($J703="","",INDEX('2_Review &amp; Audit'!$M:$M,$J703))</f>
        <v/>
      </c>
      <c r="F703" t="str">
        <f>IF($J703="","",INDEX('2_Review &amp; Audit'!$N:$N,$J703))</f>
        <v/>
      </c>
      <c r="G703" s="145" t="str">
        <f>IF(OR($J703="",$F703=""),"",ABS(INDEX('2_Review &amp; Audit'!$B:$B,$J703)/$F703))</f>
        <v/>
      </c>
      <c r="H703" s="145" t="str">
        <f t="shared" si="75"/>
        <v/>
      </c>
      <c r="I703" t="str">
        <f>IF($J703="","",INDEX('2_Review &amp; Audit'!$AD:$AD,$J703))</f>
        <v/>
      </c>
      <c r="J703" s="55"/>
      <c r="AB703" t="str">
        <f>IF($D703="","",MAX(0,N(#REF!)-N($X703)))</f>
        <v/>
      </c>
      <c r="AC703" t="str">
        <f>IF(OR($D703="",$AB703="",N($AB703)&lt;=0),"",IFERROR(MATCH(1,INDEX(('2_Review &amp; Audit'!$F$6:$F$505=$A703)*('2_Review &amp; Audit'!$I$6:$I$505&gt;=$E703-30)*('2_Review &amp; Audit'!$I$6:$I$505&lt;=$E703+30)*('2_Review &amp; Audit'!$R$6:$R$505&gt;0)*(ROW('2_Review &amp; Audit'!$R$6:$R$505)&gt;$T703),0),0)+5,""))</f>
        <v/>
      </c>
      <c r="AG703" t="str">
        <f>IF(OR($D703="",$AB703="",$AF703=""),"",MIN($AB703,$AF703))</f>
        <v/>
      </c>
      <c r="AK703" t="str">
        <f>IF($D703="","",MAX(0,N($AB703)-N($AG703)))</f>
        <v/>
      </c>
      <c r="AL703" t="str">
        <f>IF(OR($D703="",$AK703="",N($AK703)&lt;=0),"",IFERROR(MATCH(1,INDEX(('2_Review &amp; Audit'!$F$6:$F$505=$A703)*('2_Review &amp; Audit'!$I$6:$I$505&gt;=$E703-30)*('2_Review &amp; Audit'!$I$6:$I$505&lt;=$E703+30)*('2_Review &amp; Audit'!$R$6:$R$505&gt;0)*(ROW('2_Review &amp; Audit'!$R$6:$R$505)&gt;$AC703),0),0)+5,""))</f>
        <v/>
      </c>
      <c r="AP703" t="str">
        <f>IF(OR($D703="",$AK703="",$AO703=""),"",MIN($AK703,$AO703))</f>
        <v/>
      </c>
    </row>
    <row r="704" spans="1:42" ht="12.75" customHeight="1" x14ac:dyDescent="0.2">
      <c r="A704" t="str">
        <f>IF($J704="","",INDEX('2_Review &amp; Audit'!$F:$F,$J704))</f>
        <v/>
      </c>
      <c r="B704" t="str">
        <f>IF($J704="","",INDEX('2_Review &amp; Audit'!$C:$C,$J704))</f>
        <v/>
      </c>
      <c r="C704" t="str">
        <f>IF($J704="","",INDEX('2_Review &amp; Audit'!$D:$D,$J704))</f>
        <v/>
      </c>
      <c r="D704" s="60" t="str">
        <f>IF($J704="","",INDEX('2_Review &amp; Audit'!$U:$U,$J704))</f>
        <v/>
      </c>
      <c r="E704" t="str">
        <f>IF($J704="","",INDEX('2_Review &amp; Audit'!$M:$M,$J704))</f>
        <v/>
      </c>
      <c r="F704" t="str">
        <f>IF($J704="","",INDEX('2_Review &amp; Audit'!$N:$N,$J704))</f>
        <v/>
      </c>
      <c r="G704" s="145" t="str">
        <f>IF(OR($J704="",$F704=""),"",ABS(INDEX('2_Review &amp; Audit'!$B:$B,$J704)/$F704))</f>
        <v/>
      </c>
      <c r="H704" s="145" t="str">
        <f t="shared" si="75"/>
        <v/>
      </c>
      <c r="I704" t="str">
        <f>IF($J704="","",INDEX('2_Review &amp; Audit'!$AD:$AD,$J704))</f>
        <v/>
      </c>
      <c r="J704" s="55"/>
      <c r="AB704" t="str">
        <f>IF($D704="","",MAX(0,N(#REF!)-N($X704)))</f>
        <v/>
      </c>
      <c r="AC704" t="str">
        <f>IF(OR($D704="",$AB704="",N($AB704)&lt;=0),"",IFERROR(MATCH(1,INDEX(('2_Review &amp; Audit'!$F$6:$F$505=$A704)*('2_Review &amp; Audit'!$I$6:$I$505&gt;=$E704-30)*('2_Review &amp; Audit'!$I$6:$I$505&lt;=$E704+30)*('2_Review &amp; Audit'!$R$6:$R$505&gt;0)*(ROW('2_Review &amp; Audit'!$R$6:$R$505)&gt;$T704),0),0)+5,""))</f>
        <v/>
      </c>
      <c r="AG704" t="str">
        <f>IF(OR($D704="",$AB704="",$AF704=""),"",MIN($AB704,$AF704))</f>
        <v/>
      </c>
      <c r="AK704" t="str">
        <f>IF($D704="","",MAX(0,N($AB704)-N($AG704)))</f>
        <v/>
      </c>
      <c r="AL704" t="str">
        <f>IF(OR($D704="",$AK704="",N($AK704)&lt;=0),"",IFERROR(MATCH(1,INDEX(('2_Review &amp; Audit'!$F$6:$F$505=$A704)*('2_Review &amp; Audit'!$I$6:$I$505&gt;=$E704-30)*('2_Review &amp; Audit'!$I$6:$I$505&lt;=$E704+30)*('2_Review &amp; Audit'!$R$6:$R$505&gt;0)*(ROW('2_Review &amp; Audit'!$R$6:$R$505)&gt;$AC704),0),0)+5,""))</f>
        <v/>
      </c>
      <c r="AP704" t="str">
        <f>IF(OR($D704="",$AK704="",$AO704=""),"",MIN($AK704,$AO704))</f>
        <v/>
      </c>
    </row>
    <row r="705" spans="1:42" ht="12.75" customHeight="1" x14ac:dyDescent="0.2">
      <c r="A705" t="str">
        <f>IF($J705="","",INDEX('2_Review &amp; Audit'!$F:$F,$J705))</f>
        <v/>
      </c>
      <c r="B705" t="str">
        <f>IF($J705="","",INDEX('2_Review &amp; Audit'!$C:$C,$J705))</f>
        <v/>
      </c>
      <c r="C705" t="str">
        <f>IF($J705="","",INDEX('2_Review &amp; Audit'!$D:$D,$J705))</f>
        <v/>
      </c>
      <c r="D705" s="60" t="str">
        <f>IF($J705="","",INDEX('2_Review &amp; Audit'!$U:$U,$J705))</f>
        <v/>
      </c>
      <c r="E705" t="str">
        <f>IF($J705="","",INDEX('2_Review &amp; Audit'!$M:$M,$J705))</f>
        <v/>
      </c>
      <c r="F705" t="str">
        <f>IF($J705="","",INDEX('2_Review &amp; Audit'!$N:$N,$J705))</f>
        <v/>
      </c>
      <c r="G705" s="145" t="str">
        <f>IF(OR($J705="",$F705=""),"",ABS(INDEX('2_Review &amp; Audit'!$B:$B,$J705)/$F705))</f>
        <v/>
      </c>
      <c r="H705" s="145" t="str">
        <f t="shared" si="75"/>
        <v/>
      </c>
      <c r="I705" t="str">
        <f>IF($J705="","",INDEX('2_Review &amp; Audit'!$AD:$AD,$J705))</f>
        <v/>
      </c>
      <c r="J705" s="55"/>
      <c r="AB705" t="str">
        <f>IF($D705="","",MAX(0,N(#REF!)-N($X705)))</f>
        <v/>
      </c>
      <c r="AC705" t="str">
        <f>IF(OR($D705="",$AB705="",N($AB705)&lt;=0),"",IFERROR(MATCH(1,INDEX(('2_Review &amp; Audit'!$F$6:$F$505=$A705)*('2_Review &amp; Audit'!$I$6:$I$505&gt;=$E705-30)*('2_Review &amp; Audit'!$I$6:$I$505&lt;=$E705+30)*('2_Review &amp; Audit'!$R$6:$R$505&gt;0)*(ROW('2_Review &amp; Audit'!$R$6:$R$505)&gt;$T705),0),0)+5,""))</f>
        <v/>
      </c>
      <c r="AG705" t="str">
        <f>IF(OR($D705="",$AB705="",$AF705=""),"",MIN($AB705,$AF705))</f>
        <v/>
      </c>
      <c r="AK705" t="str">
        <f>IF($D705="","",MAX(0,N($AB705)-N($AG705)))</f>
        <v/>
      </c>
      <c r="AL705" t="str">
        <f>IF(OR($D705="",$AK705="",N($AK705)&lt;=0),"",IFERROR(MATCH(1,INDEX(('2_Review &amp; Audit'!$F$6:$F$505=$A705)*('2_Review &amp; Audit'!$I$6:$I$505&gt;=$E705-30)*('2_Review &amp; Audit'!$I$6:$I$505&lt;=$E705+30)*('2_Review &amp; Audit'!$R$6:$R$505&gt;0)*(ROW('2_Review &amp; Audit'!$R$6:$R$505)&gt;$AC705),0),0)+5,""))</f>
        <v/>
      </c>
      <c r="AP705" t="str">
        <f>IF(OR($D705="",$AK705="",$AO705=""),"",MIN($AK705,$AO705))</f>
        <v/>
      </c>
    </row>
    <row r="706" spans="1:42" ht="12.75" customHeight="1" x14ac:dyDescent="0.2">
      <c r="A706" t="str">
        <f>IF($J706="","",INDEX('2_Review &amp; Audit'!$F:$F,$J706))</f>
        <v/>
      </c>
      <c r="B706" t="str">
        <f>IF($J706="","",INDEX('2_Review &amp; Audit'!$C:$C,$J706))</f>
        <v/>
      </c>
      <c r="C706" t="str">
        <f>IF($J706="","",INDEX('2_Review &amp; Audit'!$D:$D,$J706))</f>
        <v/>
      </c>
      <c r="D706" s="60" t="str">
        <f>IF($J706="","",INDEX('2_Review &amp; Audit'!$U:$U,$J706))</f>
        <v/>
      </c>
      <c r="E706" t="str">
        <f>IF($J706="","",INDEX('2_Review &amp; Audit'!$M:$M,$J706))</f>
        <v/>
      </c>
      <c r="F706" t="str">
        <f>IF($J706="","",INDEX('2_Review &amp; Audit'!$N:$N,$J706))</f>
        <v/>
      </c>
      <c r="G706" s="145" t="str">
        <f>IF(OR($J706="",$F706=""),"",ABS(INDEX('2_Review &amp; Audit'!$B:$B,$J706)/$F706))</f>
        <v/>
      </c>
      <c r="H706" s="145" t="str">
        <f t="shared" si="75"/>
        <v/>
      </c>
      <c r="I706" t="str">
        <f>IF($J706="","",INDEX('2_Review &amp; Audit'!$AD:$AD,$J706))</f>
        <v/>
      </c>
      <c r="J706" s="55"/>
      <c r="AB706" t="str">
        <f>IF($D706="","",MAX(0,N(#REF!)-N($X706)))</f>
        <v/>
      </c>
      <c r="AC706" t="str">
        <f>IF(OR($D706="",$AB706="",N($AB706)&lt;=0),"",IFERROR(MATCH(1,INDEX(('2_Review &amp; Audit'!$F$6:$F$505=$A706)*('2_Review &amp; Audit'!$I$6:$I$505&gt;=$E706-30)*('2_Review &amp; Audit'!$I$6:$I$505&lt;=$E706+30)*('2_Review &amp; Audit'!$R$6:$R$505&gt;0)*(ROW('2_Review &amp; Audit'!$R$6:$R$505)&gt;$T706),0),0)+5,""))</f>
        <v/>
      </c>
      <c r="AG706" t="str">
        <f>IF(OR($D706="",$AB706="",$AF706=""),"",MIN($AB706,$AF706))</f>
        <v/>
      </c>
      <c r="AK706" t="str">
        <f>IF($D706="","",MAX(0,N($AB706)-N($AG706)))</f>
        <v/>
      </c>
      <c r="AL706" t="str">
        <f>IF(OR($D706="",$AK706="",N($AK706)&lt;=0),"",IFERROR(MATCH(1,INDEX(('2_Review &amp; Audit'!$F$6:$F$505=$A706)*('2_Review &amp; Audit'!$I$6:$I$505&gt;=$E706-30)*('2_Review &amp; Audit'!$I$6:$I$505&lt;=$E706+30)*('2_Review &amp; Audit'!$R$6:$R$505&gt;0)*(ROW('2_Review &amp; Audit'!$R$6:$R$505)&gt;$AC706),0),0)+5,""))</f>
        <v/>
      </c>
      <c r="AP706" t="str">
        <f>IF(OR($D706="",$AK706="",$AO706=""),"",MIN($AK706,$AO706))</f>
        <v/>
      </c>
    </row>
    <row r="707" spans="1:42" ht="12.75" customHeight="1" x14ac:dyDescent="0.2">
      <c r="A707" t="str">
        <f>IF($J707="","",INDEX('2_Review &amp; Audit'!$F:$F,$J707))</f>
        <v/>
      </c>
      <c r="B707" t="str">
        <f>IF($J707="","",INDEX('2_Review &amp; Audit'!$C:$C,$J707))</f>
        <v/>
      </c>
      <c r="C707" t="str">
        <f>IF($J707="","",INDEX('2_Review &amp; Audit'!$D:$D,$J707))</f>
        <v/>
      </c>
      <c r="D707" s="60" t="str">
        <f>IF($J707="","",INDEX('2_Review &amp; Audit'!$U:$U,$J707))</f>
        <v/>
      </c>
      <c r="E707" t="str">
        <f>IF($J707="","",INDEX('2_Review &amp; Audit'!$M:$M,$J707))</f>
        <v/>
      </c>
      <c r="F707" t="str">
        <f>IF($J707="","",INDEX('2_Review &amp; Audit'!$N:$N,$J707))</f>
        <v/>
      </c>
      <c r="G707" s="145" t="str">
        <f>IF(OR($J707="",$F707=""),"",ABS(INDEX('2_Review &amp; Audit'!$B:$B,$J707)/$F707))</f>
        <v/>
      </c>
      <c r="H707" s="145" t="str">
        <f t="shared" si="75"/>
        <v/>
      </c>
      <c r="I707" t="str">
        <f>IF($J707="","",INDEX('2_Review &amp; Audit'!$AD:$AD,$J707))</f>
        <v/>
      </c>
      <c r="J707" s="55"/>
      <c r="AB707" t="str">
        <f>IF($D707="","",MAX(0,N(#REF!)-N($X707)))</f>
        <v/>
      </c>
      <c r="AC707" t="str">
        <f>IF(OR($D707="",$AB707="",N($AB707)&lt;=0),"",IFERROR(MATCH(1,INDEX(('2_Review &amp; Audit'!$F$6:$F$505=$A707)*('2_Review &amp; Audit'!$I$6:$I$505&gt;=$E707-30)*('2_Review &amp; Audit'!$I$6:$I$505&lt;=$E707+30)*('2_Review &amp; Audit'!$R$6:$R$505&gt;0)*(ROW('2_Review &amp; Audit'!$R$6:$R$505)&gt;$T707),0),0)+5,""))</f>
        <v/>
      </c>
      <c r="AG707" t="str">
        <f>IF(OR($D707="",$AB707="",$AF707=""),"",MIN($AB707,$AF707))</f>
        <v/>
      </c>
      <c r="AK707" t="str">
        <f>IF($D707="","",MAX(0,N($AB707)-N($AG707)))</f>
        <v/>
      </c>
      <c r="AL707" t="str">
        <f>IF(OR($D707="",$AK707="",N($AK707)&lt;=0),"",IFERROR(MATCH(1,INDEX(('2_Review &amp; Audit'!$F$6:$F$505=$A707)*('2_Review &amp; Audit'!$I$6:$I$505&gt;=$E707-30)*('2_Review &amp; Audit'!$I$6:$I$505&lt;=$E707+30)*('2_Review &amp; Audit'!$R$6:$R$505&gt;0)*(ROW('2_Review &amp; Audit'!$R$6:$R$505)&gt;$AC707),0),0)+5,""))</f>
        <v/>
      </c>
      <c r="AP707" t="str">
        <f>IF(OR($D707="",$AK707="",$AO707=""),"",MIN($AK707,$AO707))</f>
        <v/>
      </c>
    </row>
    <row r="708" spans="1:42" ht="12.75" customHeight="1" x14ac:dyDescent="0.2">
      <c r="A708" t="str">
        <f>IF($J708="","",INDEX('2_Review &amp; Audit'!$F:$F,$J708))</f>
        <v/>
      </c>
      <c r="B708" t="str">
        <f>IF($J708="","",INDEX('2_Review &amp; Audit'!$C:$C,$J708))</f>
        <v/>
      </c>
      <c r="C708" t="str">
        <f>IF($J708="","",INDEX('2_Review &amp; Audit'!$D:$D,$J708))</f>
        <v/>
      </c>
      <c r="D708" s="60" t="str">
        <f>IF($J708="","",INDEX('2_Review &amp; Audit'!$U:$U,$J708))</f>
        <v/>
      </c>
      <c r="E708" t="str">
        <f>IF($J708="","",INDEX('2_Review &amp; Audit'!$M:$M,$J708))</f>
        <v/>
      </c>
      <c r="F708" t="str">
        <f>IF($J708="","",INDEX('2_Review &amp; Audit'!$N:$N,$J708))</f>
        <v/>
      </c>
      <c r="G708" s="145" t="str">
        <f>IF(OR($J708="",$F708=""),"",ABS(INDEX('2_Review &amp; Audit'!$B:$B,$J708)/$F708))</f>
        <v/>
      </c>
      <c r="H708" s="145" t="str">
        <f t="shared" si="75"/>
        <v/>
      </c>
      <c r="I708" t="str">
        <f>IF($J708="","",INDEX('2_Review &amp; Audit'!$AD:$AD,$J708))</f>
        <v/>
      </c>
      <c r="J708" s="55"/>
      <c r="AB708" t="str">
        <f>IF($D708="","",MAX(0,N(#REF!)-N($X708)))</f>
        <v/>
      </c>
      <c r="AC708" t="str">
        <f>IF(OR($D708="",$AB708="",N($AB708)&lt;=0),"",IFERROR(MATCH(1,INDEX(('2_Review &amp; Audit'!$F$6:$F$505=$A708)*('2_Review &amp; Audit'!$I$6:$I$505&gt;=$E708-30)*('2_Review &amp; Audit'!$I$6:$I$505&lt;=$E708+30)*('2_Review &amp; Audit'!$R$6:$R$505&gt;0)*(ROW('2_Review &amp; Audit'!$R$6:$R$505)&gt;$T708),0),0)+5,""))</f>
        <v/>
      </c>
      <c r="AG708" t="str">
        <f>IF(OR($D708="",$AB708="",$AF708=""),"",MIN($AB708,$AF708))</f>
        <v/>
      </c>
      <c r="AK708" t="str">
        <f>IF($D708="","",MAX(0,N($AB708)-N($AG708)))</f>
        <v/>
      </c>
      <c r="AL708" t="str">
        <f>IF(OR($D708="",$AK708="",N($AK708)&lt;=0),"",IFERROR(MATCH(1,INDEX(('2_Review &amp; Audit'!$F$6:$F$505=$A708)*('2_Review &amp; Audit'!$I$6:$I$505&gt;=$E708-30)*('2_Review &amp; Audit'!$I$6:$I$505&lt;=$E708+30)*('2_Review &amp; Audit'!$R$6:$R$505&gt;0)*(ROW('2_Review &amp; Audit'!$R$6:$R$505)&gt;$AC708),0),0)+5,""))</f>
        <v/>
      </c>
      <c r="AP708" t="str">
        <f>IF(OR($D708="",$AK708="",$AO708=""),"",MIN($AK708,$AO708))</f>
        <v/>
      </c>
    </row>
    <row r="709" spans="1:42" ht="12.75" customHeight="1" x14ac:dyDescent="0.2">
      <c r="A709" t="str">
        <f>IF($J709="","",INDEX('2_Review &amp; Audit'!$F:$F,$J709))</f>
        <v/>
      </c>
      <c r="B709" t="str">
        <f>IF($J709="","",INDEX('2_Review &amp; Audit'!$C:$C,$J709))</f>
        <v/>
      </c>
      <c r="C709" t="str">
        <f>IF($J709="","",INDEX('2_Review &amp; Audit'!$D:$D,$J709))</f>
        <v/>
      </c>
      <c r="D709" s="60" t="str">
        <f>IF($J709="","",INDEX('2_Review &amp; Audit'!$U:$U,$J709))</f>
        <v/>
      </c>
      <c r="E709" t="str">
        <f>IF($J709="","",INDEX('2_Review &amp; Audit'!$M:$M,$J709))</f>
        <v/>
      </c>
      <c r="F709" t="str">
        <f>IF($J709="","",INDEX('2_Review &amp; Audit'!$N:$N,$J709))</f>
        <v/>
      </c>
      <c r="G709" s="145" t="str">
        <f>IF(OR($J709="",$F709=""),"",ABS(INDEX('2_Review &amp; Audit'!$B:$B,$J709)/$F709))</f>
        <v/>
      </c>
      <c r="H709" s="145" t="str">
        <f t="shared" si="75"/>
        <v/>
      </c>
      <c r="I709" t="str">
        <f>IF($J709="","",INDEX('2_Review &amp; Audit'!$AD:$AD,$J709))</f>
        <v/>
      </c>
      <c r="J709" s="55"/>
      <c r="AB709" t="str">
        <f>IF($D709="","",MAX(0,N(#REF!)-N($X709)))</f>
        <v/>
      </c>
      <c r="AC709" t="str">
        <f>IF(OR($D709="",$AB709="",N($AB709)&lt;=0),"",IFERROR(MATCH(1,INDEX(('2_Review &amp; Audit'!$F$6:$F$505=$A709)*('2_Review &amp; Audit'!$I$6:$I$505&gt;=$E709-30)*('2_Review &amp; Audit'!$I$6:$I$505&lt;=$E709+30)*('2_Review &amp; Audit'!$R$6:$R$505&gt;0)*(ROW('2_Review &amp; Audit'!$R$6:$R$505)&gt;$T709),0),0)+5,""))</f>
        <v/>
      </c>
      <c r="AG709" t="str">
        <f>IF(OR($D709="",$AB709="",$AF709=""),"",MIN($AB709,$AF709))</f>
        <v/>
      </c>
      <c r="AK709" t="str">
        <f>IF($D709="","",MAX(0,N($AB709)-N($AG709)))</f>
        <v/>
      </c>
      <c r="AL709" t="str">
        <f>IF(OR($D709="",$AK709="",N($AK709)&lt;=0),"",IFERROR(MATCH(1,INDEX(('2_Review &amp; Audit'!$F$6:$F$505=$A709)*('2_Review &amp; Audit'!$I$6:$I$505&gt;=$E709-30)*('2_Review &amp; Audit'!$I$6:$I$505&lt;=$E709+30)*('2_Review &amp; Audit'!$R$6:$R$505&gt;0)*(ROW('2_Review &amp; Audit'!$R$6:$R$505)&gt;$AC709),0),0)+5,""))</f>
        <v/>
      </c>
      <c r="AP709" t="str">
        <f>IF(OR($D709="",$AK709="",$AO709=""),"",MIN($AK709,$AO709))</f>
        <v/>
      </c>
    </row>
    <row r="710" spans="1:42" ht="12.75" customHeight="1" x14ac:dyDescent="0.2">
      <c r="A710" t="str">
        <f>IF($J710="","",INDEX('2_Review &amp; Audit'!$F:$F,$J710))</f>
        <v/>
      </c>
      <c r="B710" t="str">
        <f>IF($J710="","",INDEX('2_Review &amp; Audit'!$C:$C,$J710))</f>
        <v/>
      </c>
      <c r="C710" t="str">
        <f>IF($J710="","",INDEX('2_Review &amp; Audit'!$D:$D,$J710))</f>
        <v/>
      </c>
      <c r="D710" s="60" t="str">
        <f>IF($J710="","",INDEX('2_Review &amp; Audit'!$U:$U,$J710))</f>
        <v/>
      </c>
      <c r="E710" t="str">
        <f>IF($J710="","",INDEX('2_Review &amp; Audit'!$M:$M,$J710))</f>
        <v/>
      </c>
      <c r="F710" t="str">
        <f>IF($J710="","",INDEX('2_Review &amp; Audit'!$N:$N,$J710))</f>
        <v/>
      </c>
      <c r="G710" s="145" t="str">
        <f>IF(OR($J710="",$F710=""),"",ABS(INDEX('2_Review &amp; Audit'!$B:$B,$J710)/$F710))</f>
        <v/>
      </c>
      <c r="H710" s="145" t="str">
        <f t="shared" si="75"/>
        <v/>
      </c>
      <c r="I710" t="str">
        <f>IF($J710="","",INDEX('2_Review &amp; Audit'!$AD:$AD,$J710))</f>
        <v/>
      </c>
      <c r="J710" s="55"/>
      <c r="AB710" t="str">
        <f>IF($D710="","",MAX(0,N(#REF!)-N($X710)))</f>
        <v/>
      </c>
      <c r="AC710" t="str">
        <f>IF(OR($D710="",$AB710="",N($AB710)&lt;=0),"",IFERROR(MATCH(1,INDEX(('2_Review &amp; Audit'!$F$6:$F$505=$A710)*('2_Review &amp; Audit'!$I$6:$I$505&gt;=$E710-30)*('2_Review &amp; Audit'!$I$6:$I$505&lt;=$E710+30)*('2_Review &amp; Audit'!$R$6:$R$505&gt;0)*(ROW('2_Review &amp; Audit'!$R$6:$R$505)&gt;$T710),0),0)+5,""))</f>
        <v/>
      </c>
      <c r="AG710" t="str">
        <f>IF(OR($D710="",$AB710="",$AF710=""),"",MIN($AB710,$AF710))</f>
        <v/>
      </c>
      <c r="AK710" t="str">
        <f>IF($D710="","",MAX(0,N($AB710)-N($AG710)))</f>
        <v/>
      </c>
      <c r="AL710" t="str">
        <f>IF(OR($D710="",$AK710="",N($AK710)&lt;=0),"",IFERROR(MATCH(1,INDEX(('2_Review &amp; Audit'!$F$6:$F$505=$A710)*('2_Review &amp; Audit'!$I$6:$I$505&gt;=$E710-30)*('2_Review &amp; Audit'!$I$6:$I$505&lt;=$E710+30)*('2_Review &amp; Audit'!$R$6:$R$505&gt;0)*(ROW('2_Review &amp; Audit'!$R$6:$R$505)&gt;$AC710),0),0)+5,""))</f>
        <v/>
      </c>
      <c r="AP710" t="str">
        <f>IF(OR($D710="",$AK710="",$AO710=""),"",MIN($AK710,$AO710))</f>
        <v/>
      </c>
    </row>
    <row r="711" spans="1:42" ht="12.75" customHeight="1" x14ac:dyDescent="0.2">
      <c r="A711" t="str">
        <f>IF($J711="","",INDEX('2_Review &amp; Audit'!$F:$F,$J711))</f>
        <v/>
      </c>
      <c r="B711" t="str">
        <f>IF($J711="","",INDEX('2_Review &amp; Audit'!$C:$C,$J711))</f>
        <v/>
      </c>
      <c r="C711" t="str">
        <f>IF($J711="","",INDEX('2_Review &amp; Audit'!$D:$D,$J711))</f>
        <v/>
      </c>
      <c r="D711" s="60" t="str">
        <f>IF($J711="","",INDEX('2_Review &amp; Audit'!$U:$U,$J711))</f>
        <v/>
      </c>
      <c r="E711" t="str">
        <f>IF($J711="","",INDEX('2_Review &amp; Audit'!$M:$M,$J711))</f>
        <v/>
      </c>
      <c r="F711" t="str">
        <f>IF($J711="","",INDEX('2_Review &amp; Audit'!$N:$N,$J711))</f>
        <v/>
      </c>
      <c r="G711" s="145" t="str">
        <f>IF(OR($J711="",$F711=""),"",ABS(INDEX('2_Review &amp; Audit'!$B:$B,$J711)/$F711))</f>
        <v/>
      </c>
      <c r="H711" s="145" t="str">
        <f t="shared" si="75"/>
        <v/>
      </c>
      <c r="I711" t="str">
        <f>IF($J711="","",INDEX('2_Review &amp; Audit'!$AD:$AD,$J711))</f>
        <v/>
      </c>
      <c r="J711" s="55"/>
      <c r="AB711" t="str">
        <f>IF($D711="","",MAX(0,N(#REF!)-N($X711)))</f>
        <v/>
      </c>
      <c r="AC711" t="str">
        <f>IF(OR($D711="",$AB711="",N($AB711)&lt;=0),"",IFERROR(MATCH(1,INDEX(('2_Review &amp; Audit'!$F$6:$F$505=$A711)*('2_Review &amp; Audit'!$I$6:$I$505&gt;=$E711-30)*('2_Review &amp; Audit'!$I$6:$I$505&lt;=$E711+30)*('2_Review &amp; Audit'!$R$6:$R$505&gt;0)*(ROW('2_Review &amp; Audit'!$R$6:$R$505)&gt;$T711),0),0)+5,""))</f>
        <v/>
      </c>
      <c r="AG711" t="str">
        <f>IF(OR($D711="",$AB711="",$AF711=""),"",MIN($AB711,$AF711))</f>
        <v/>
      </c>
      <c r="AK711" t="str">
        <f>IF($D711="","",MAX(0,N($AB711)-N($AG711)))</f>
        <v/>
      </c>
      <c r="AL711" t="str">
        <f>IF(OR($D711="",$AK711="",N($AK711)&lt;=0),"",IFERROR(MATCH(1,INDEX(('2_Review &amp; Audit'!$F$6:$F$505=$A711)*('2_Review &amp; Audit'!$I$6:$I$505&gt;=$E711-30)*('2_Review &amp; Audit'!$I$6:$I$505&lt;=$E711+30)*('2_Review &amp; Audit'!$R$6:$R$505&gt;0)*(ROW('2_Review &amp; Audit'!$R$6:$R$505)&gt;$AC711),0),0)+5,""))</f>
        <v/>
      </c>
      <c r="AP711" t="str">
        <f>IF(OR($D711="",$AK711="",$AO711=""),"",MIN($AK711,$AO711))</f>
        <v/>
      </c>
    </row>
    <row r="712" spans="1:42" ht="12.75" customHeight="1" x14ac:dyDescent="0.2">
      <c r="A712" t="str">
        <f>IF($J712="","",INDEX('2_Review &amp; Audit'!$F:$F,$J712))</f>
        <v/>
      </c>
      <c r="B712" t="str">
        <f>IF($J712="","",INDEX('2_Review &amp; Audit'!$C:$C,$J712))</f>
        <v/>
      </c>
      <c r="C712" t="str">
        <f>IF($J712="","",INDEX('2_Review &amp; Audit'!$D:$D,$J712))</f>
        <v/>
      </c>
      <c r="D712" s="60" t="str">
        <f>IF($J712="","",INDEX('2_Review &amp; Audit'!$U:$U,$J712))</f>
        <v/>
      </c>
      <c r="E712" t="str">
        <f>IF($J712="","",INDEX('2_Review &amp; Audit'!$M:$M,$J712))</f>
        <v/>
      </c>
      <c r="F712" t="str">
        <f>IF($J712="","",INDEX('2_Review &amp; Audit'!$N:$N,$J712))</f>
        <v/>
      </c>
      <c r="G712" s="145" t="str">
        <f>IF(OR($J712="",$F712=""),"",ABS(INDEX('2_Review &amp; Audit'!$B:$B,$J712)/$F712))</f>
        <v/>
      </c>
      <c r="H712" s="145" t="str">
        <f t="shared" si="75"/>
        <v/>
      </c>
      <c r="I712" t="str">
        <f>IF($J712="","",INDEX('2_Review &amp; Audit'!$AD:$AD,$J712))</f>
        <v/>
      </c>
      <c r="J712" s="55"/>
      <c r="AB712" t="str">
        <f>IF($D712="","",MAX(0,N(#REF!)-N($X712)))</f>
        <v/>
      </c>
      <c r="AC712" t="str">
        <f>IF(OR($D712="",$AB712="",N($AB712)&lt;=0),"",IFERROR(MATCH(1,INDEX(('2_Review &amp; Audit'!$F$6:$F$505=$A712)*('2_Review &amp; Audit'!$I$6:$I$505&gt;=$E712-30)*('2_Review &amp; Audit'!$I$6:$I$505&lt;=$E712+30)*('2_Review &amp; Audit'!$R$6:$R$505&gt;0)*(ROW('2_Review &amp; Audit'!$R$6:$R$505)&gt;$T712),0),0)+5,""))</f>
        <v/>
      </c>
      <c r="AG712" t="str">
        <f>IF(OR($D712="",$AB712="",$AF712=""),"",MIN($AB712,$AF712))</f>
        <v/>
      </c>
      <c r="AK712" t="str">
        <f>IF($D712="","",MAX(0,N($AB712)-N($AG712)))</f>
        <v/>
      </c>
      <c r="AL712" t="str">
        <f>IF(OR($D712="",$AK712="",N($AK712)&lt;=0),"",IFERROR(MATCH(1,INDEX(('2_Review &amp; Audit'!$F$6:$F$505=$A712)*('2_Review &amp; Audit'!$I$6:$I$505&gt;=$E712-30)*('2_Review &amp; Audit'!$I$6:$I$505&lt;=$E712+30)*('2_Review &amp; Audit'!$R$6:$R$505&gt;0)*(ROW('2_Review &amp; Audit'!$R$6:$R$505)&gt;$AC712),0),0)+5,""))</f>
        <v/>
      </c>
      <c r="AP712" t="str">
        <f>IF(OR($D712="",$AK712="",$AO712=""),"",MIN($AK712,$AO712))</f>
        <v/>
      </c>
    </row>
    <row r="713" spans="1:42" ht="12.75" customHeight="1" x14ac:dyDescent="0.2">
      <c r="A713" t="str">
        <f>IF($J713="","",INDEX('2_Review &amp; Audit'!$F:$F,$J713))</f>
        <v/>
      </c>
      <c r="B713" t="str">
        <f>IF($J713="","",INDEX('2_Review &amp; Audit'!$C:$C,$J713))</f>
        <v/>
      </c>
      <c r="C713" t="str">
        <f>IF($J713="","",INDEX('2_Review &amp; Audit'!$D:$D,$J713))</f>
        <v/>
      </c>
      <c r="D713" s="60" t="str">
        <f>IF($J713="","",INDEX('2_Review &amp; Audit'!$U:$U,$J713))</f>
        <v/>
      </c>
      <c r="E713" t="str">
        <f>IF($J713="","",INDEX('2_Review &amp; Audit'!$M:$M,$J713))</f>
        <v/>
      </c>
      <c r="F713" t="str">
        <f>IF($J713="","",INDEX('2_Review &amp; Audit'!$N:$N,$J713))</f>
        <v/>
      </c>
      <c r="G713" s="145" t="str">
        <f>IF(OR($J713="",$F713=""),"",ABS(INDEX('2_Review &amp; Audit'!$B:$B,$J713)/$F713))</f>
        <v/>
      </c>
      <c r="H713" s="145" t="str">
        <f t="shared" si="75"/>
        <v/>
      </c>
      <c r="I713" t="str">
        <f>IF($J713="","",INDEX('2_Review &amp; Audit'!$AD:$AD,$J713))</f>
        <v/>
      </c>
      <c r="J713" s="55"/>
      <c r="AB713" t="str">
        <f>IF($D713="","",MAX(0,N(#REF!)-N($X713)))</f>
        <v/>
      </c>
      <c r="AC713" t="str">
        <f>IF(OR($D713="",$AB713="",N($AB713)&lt;=0),"",IFERROR(MATCH(1,INDEX(('2_Review &amp; Audit'!$F$6:$F$505=$A713)*('2_Review &amp; Audit'!$I$6:$I$505&gt;=$E713-30)*('2_Review &amp; Audit'!$I$6:$I$505&lt;=$E713+30)*('2_Review &amp; Audit'!$R$6:$R$505&gt;0)*(ROW('2_Review &amp; Audit'!$R$6:$R$505)&gt;$T713),0),0)+5,""))</f>
        <v/>
      </c>
      <c r="AG713" t="str">
        <f>IF(OR($D713="",$AB713="",$AF713=""),"",MIN($AB713,$AF713))</f>
        <v/>
      </c>
      <c r="AK713" t="str">
        <f>IF($D713="","",MAX(0,N($AB713)-N($AG713)))</f>
        <v/>
      </c>
      <c r="AL713" t="str">
        <f>IF(OR($D713="",$AK713="",N($AK713)&lt;=0),"",IFERROR(MATCH(1,INDEX(('2_Review &amp; Audit'!$F$6:$F$505=$A713)*('2_Review &amp; Audit'!$I$6:$I$505&gt;=$E713-30)*('2_Review &amp; Audit'!$I$6:$I$505&lt;=$E713+30)*('2_Review &amp; Audit'!$R$6:$R$505&gt;0)*(ROW('2_Review &amp; Audit'!$R$6:$R$505)&gt;$AC713),0),0)+5,""))</f>
        <v/>
      </c>
      <c r="AP713" t="str">
        <f>IF(OR($D713="",$AK713="",$AO713=""),"",MIN($AK713,$AO713))</f>
        <v/>
      </c>
    </row>
    <row r="714" spans="1:42" ht="12.75" customHeight="1" x14ac:dyDescent="0.2">
      <c r="A714" t="str">
        <f>IF($J714="","",INDEX('2_Review &amp; Audit'!$F:$F,$J714))</f>
        <v/>
      </c>
      <c r="B714" t="str">
        <f>IF($J714="","",INDEX('2_Review &amp; Audit'!$C:$C,$J714))</f>
        <v/>
      </c>
      <c r="C714" t="str">
        <f>IF($J714="","",INDEX('2_Review &amp; Audit'!$D:$D,$J714))</f>
        <v/>
      </c>
      <c r="D714" s="60" t="str">
        <f>IF($J714="","",INDEX('2_Review &amp; Audit'!$U:$U,$J714))</f>
        <v/>
      </c>
      <c r="E714" t="str">
        <f>IF($J714="","",INDEX('2_Review &amp; Audit'!$M:$M,$J714))</f>
        <v/>
      </c>
      <c r="F714" t="str">
        <f>IF($J714="","",INDEX('2_Review &amp; Audit'!$N:$N,$J714))</f>
        <v/>
      </c>
      <c r="G714" s="145" t="str">
        <f>IF(OR($J714="",$F714=""),"",ABS(INDEX('2_Review &amp; Audit'!$B:$B,$J714)/$F714))</f>
        <v/>
      </c>
      <c r="H714" s="145" t="str">
        <f t="shared" si="75"/>
        <v/>
      </c>
      <c r="I714" t="str">
        <f>IF($J714="","",INDEX('2_Review &amp; Audit'!$AD:$AD,$J714))</f>
        <v/>
      </c>
      <c r="J714" s="55"/>
      <c r="AB714" t="str">
        <f>IF($D714="","",MAX(0,N(#REF!)-N($X714)))</f>
        <v/>
      </c>
      <c r="AC714" t="str">
        <f>IF(OR($D714="",$AB714="",N($AB714)&lt;=0),"",IFERROR(MATCH(1,INDEX(('2_Review &amp; Audit'!$F$6:$F$505=$A714)*('2_Review &amp; Audit'!$I$6:$I$505&gt;=$E714-30)*('2_Review &amp; Audit'!$I$6:$I$505&lt;=$E714+30)*('2_Review &amp; Audit'!$R$6:$R$505&gt;0)*(ROW('2_Review &amp; Audit'!$R$6:$R$505)&gt;$T714),0),0)+5,""))</f>
        <v/>
      </c>
      <c r="AG714" t="str">
        <f>IF(OR($D714="",$AB714="",$AF714=""),"",MIN($AB714,$AF714))</f>
        <v/>
      </c>
      <c r="AK714" t="str">
        <f>IF($D714="","",MAX(0,N($AB714)-N($AG714)))</f>
        <v/>
      </c>
      <c r="AL714" t="str">
        <f>IF(OR($D714="",$AK714="",N($AK714)&lt;=0),"",IFERROR(MATCH(1,INDEX(('2_Review &amp; Audit'!$F$6:$F$505=$A714)*('2_Review &amp; Audit'!$I$6:$I$505&gt;=$E714-30)*('2_Review &amp; Audit'!$I$6:$I$505&lt;=$E714+30)*('2_Review &amp; Audit'!$R$6:$R$505&gt;0)*(ROW('2_Review &amp; Audit'!$R$6:$R$505)&gt;$AC714),0),0)+5,""))</f>
        <v/>
      </c>
      <c r="AP714" t="str">
        <f>IF(OR($D714="",$AK714="",$AO714=""),"",MIN($AK714,$AO714))</f>
        <v/>
      </c>
    </row>
    <row r="715" spans="1:42" ht="12.75" customHeight="1" x14ac:dyDescent="0.2">
      <c r="A715" t="str">
        <f>IF($J715="","",INDEX('2_Review &amp; Audit'!$F:$F,$J715))</f>
        <v/>
      </c>
      <c r="B715" t="str">
        <f>IF($J715="","",INDEX('2_Review &amp; Audit'!$C:$C,$J715))</f>
        <v/>
      </c>
      <c r="C715" t="str">
        <f>IF($J715="","",INDEX('2_Review &amp; Audit'!$D:$D,$J715))</f>
        <v/>
      </c>
      <c r="D715" s="60" t="str">
        <f>IF($J715="","",INDEX('2_Review &amp; Audit'!$U:$U,$J715))</f>
        <v/>
      </c>
      <c r="E715" t="str">
        <f>IF($J715="","",INDEX('2_Review &amp; Audit'!$M:$M,$J715))</f>
        <v/>
      </c>
      <c r="F715" t="str">
        <f>IF($J715="","",INDEX('2_Review &amp; Audit'!$N:$N,$J715))</f>
        <v/>
      </c>
      <c r="G715" s="145" t="str">
        <f>IF(OR($J715="",$F715=""),"",ABS(INDEX('2_Review &amp; Audit'!$B:$B,$J715)/$F715))</f>
        <v/>
      </c>
      <c r="H715" s="145" t="str">
        <f t="shared" si="75"/>
        <v/>
      </c>
      <c r="I715" t="str">
        <f>IF($J715="","",INDEX('2_Review &amp; Audit'!$AD:$AD,$J715))</f>
        <v/>
      </c>
      <c r="J715" s="55"/>
      <c r="AB715" t="str">
        <f>IF($D715="","",MAX(0,N(#REF!)-N($X715)))</f>
        <v/>
      </c>
      <c r="AC715" t="str">
        <f>IF(OR($D715="",$AB715="",N($AB715)&lt;=0),"",IFERROR(MATCH(1,INDEX(('2_Review &amp; Audit'!$F$6:$F$505=$A715)*('2_Review &amp; Audit'!$I$6:$I$505&gt;=$E715-30)*('2_Review &amp; Audit'!$I$6:$I$505&lt;=$E715+30)*('2_Review &amp; Audit'!$R$6:$R$505&gt;0)*(ROW('2_Review &amp; Audit'!$R$6:$R$505)&gt;$T715),0),0)+5,""))</f>
        <v/>
      </c>
      <c r="AG715" t="str">
        <f>IF(OR($D715="",$AB715="",$AF715=""),"",MIN($AB715,$AF715))</f>
        <v/>
      </c>
      <c r="AK715" t="str">
        <f>IF($D715="","",MAX(0,N($AB715)-N($AG715)))</f>
        <v/>
      </c>
      <c r="AL715" t="str">
        <f>IF(OR($D715="",$AK715="",N($AK715)&lt;=0),"",IFERROR(MATCH(1,INDEX(('2_Review &amp; Audit'!$F$6:$F$505=$A715)*('2_Review &amp; Audit'!$I$6:$I$505&gt;=$E715-30)*('2_Review &amp; Audit'!$I$6:$I$505&lt;=$E715+30)*('2_Review &amp; Audit'!$R$6:$R$505&gt;0)*(ROW('2_Review &amp; Audit'!$R$6:$R$505)&gt;$AC715),0),0)+5,""))</f>
        <v/>
      </c>
      <c r="AP715" t="str">
        <f>IF(OR($D715="",$AK715="",$AO715=""),"",MIN($AK715,$AO715))</f>
        <v/>
      </c>
    </row>
    <row r="716" spans="1:42" ht="12.75" customHeight="1" x14ac:dyDescent="0.2">
      <c r="A716" t="str">
        <f>IF($J716="","",INDEX('2_Review &amp; Audit'!$F:$F,$J716))</f>
        <v/>
      </c>
      <c r="B716" t="str">
        <f>IF($J716="","",INDEX('2_Review &amp; Audit'!$C:$C,$J716))</f>
        <v/>
      </c>
      <c r="C716" t="str">
        <f>IF($J716="","",INDEX('2_Review &amp; Audit'!$D:$D,$J716))</f>
        <v/>
      </c>
      <c r="D716" s="60" t="str">
        <f>IF($J716="","",INDEX('2_Review &amp; Audit'!$U:$U,$J716))</f>
        <v/>
      </c>
      <c r="E716" t="str">
        <f>IF($J716="","",INDEX('2_Review &amp; Audit'!$M:$M,$J716))</f>
        <v/>
      </c>
      <c r="F716" t="str">
        <f>IF($J716="","",INDEX('2_Review &amp; Audit'!$N:$N,$J716))</f>
        <v/>
      </c>
      <c r="G716" s="145" t="str">
        <f>IF(OR($J716="",$F716=""),"",ABS(INDEX('2_Review &amp; Audit'!$B:$B,$J716)/$F716))</f>
        <v/>
      </c>
      <c r="H716" s="145" t="str">
        <f t="shared" si="75"/>
        <v/>
      </c>
      <c r="I716" t="str">
        <f>IF($J716="","",INDEX('2_Review &amp; Audit'!$AD:$AD,$J716))</f>
        <v/>
      </c>
      <c r="J716" s="55"/>
      <c r="AB716" t="str">
        <f>IF($D716="","",MAX(0,N(#REF!)-N($X716)))</f>
        <v/>
      </c>
      <c r="AC716" t="str">
        <f>IF(OR($D716="",$AB716="",N($AB716)&lt;=0),"",IFERROR(MATCH(1,INDEX(('2_Review &amp; Audit'!$F$6:$F$505=$A716)*('2_Review &amp; Audit'!$I$6:$I$505&gt;=$E716-30)*('2_Review &amp; Audit'!$I$6:$I$505&lt;=$E716+30)*('2_Review &amp; Audit'!$R$6:$R$505&gt;0)*(ROW('2_Review &amp; Audit'!$R$6:$R$505)&gt;$T716),0),0)+5,""))</f>
        <v/>
      </c>
      <c r="AG716" t="str">
        <f>IF(OR($D716="",$AB716="",$AF716=""),"",MIN($AB716,$AF716))</f>
        <v/>
      </c>
      <c r="AK716" t="str">
        <f>IF($D716="","",MAX(0,N($AB716)-N($AG716)))</f>
        <v/>
      </c>
      <c r="AL716" t="str">
        <f>IF(OR($D716="",$AK716="",N($AK716)&lt;=0),"",IFERROR(MATCH(1,INDEX(('2_Review &amp; Audit'!$F$6:$F$505=$A716)*('2_Review &amp; Audit'!$I$6:$I$505&gt;=$E716-30)*('2_Review &amp; Audit'!$I$6:$I$505&lt;=$E716+30)*('2_Review &amp; Audit'!$R$6:$R$505&gt;0)*(ROW('2_Review &amp; Audit'!$R$6:$R$505)&gt;$AC716),0),0)+5,""))</f>
        <v/>
      </c>
      <c r="AP716" t="str">
        <f>IF(OR($D716="",$AK716="",$AO716=""),"",MIN($AK716,$AO716))</f>
        <v/>
      </c>
    </row>
    <row r="717" spans="1:42" ht="12.75" customHeight="1" x14ac:dyDescent="0.2">
      <c r="A717" t="str">
        <f>IF($J717="","",INDEX('2_Review &amp; Audit'!$F:$F,$J717))</f>
        <v/>
      </c>
      <c r="B717" t="str">
        <f>IF($J717="","",INDEX('2_Review &amp; Audit'!$C:$C,$J717))</f>
        <v/>
      </c>
      <c r="C717" t="str">
        <f>IF($J717="","",INDEX('2_Review &amp; Audit'!$D:$D,$J717))</f>
        <v/>
      </c>
      <c r="D717" s="60" t="str">
        <f>IF($J717="","",INDEX('2_Review &amp; Audit'!$U:$U,$J717))</f>
        <v/>
      </c>
      <c r="E717" t="str">
        <f>IF($J717="","",INDEX('2_Review &amp; Audit'!$M:$M,$J717))</f>
        <v/>
      </c>
      <c r="F717" t="str">
        <f>IF($J717="","",INDEX('2_Review &amp; Audit'!$N:$N,$J717))</f>
        <v/>
      </c>
      <c r="G717" s="145" t="str">
        <f>IF(OR($J717="",$F717=""),"",ABS(INDEX('2_Review &amp; Audit'!$B:$B,$J717)/$F717))</f>
        <v/>
      </c>
      <c r="H717" s="145" t="str">
        <f t="shared" si="75"/>
        <v/>
      </c>
      <c r="I717" t="str">
        <f>IF($J717="","",INDEX('2_Review &amp; Audit'!$AD:$AD,$J717))</f>
        <v/>
      </c>
      <c r="J717" s="55"/>
      <c r="AB717" t="str">
        <f>IF($D717="","",MAX(0,N(#REF!)-N($X717)))</f>
        <v/>
      </c>
      <c r="AC717" t="str">
        <f>IF(OR($D717="",$AB717="",N($AB717)&lt;=0),"",IFERROR(MATCH(1,INDEX(('2_Review &amp; Audit'!$F$6:$F$505=$A717)*('2_Review &amp; Audit'!$I$6:$I$505&gt;=$E717-30)*('2_Review &amp; Audit'!$I$6:$I$505&lt;=$E717+30)*('2_Review &amp; Audit'!$R$6:$R$505&gt;0)*(ROW('2_Review &amp; Audit'!$R$6:$R$505)&gt;$T717),0),0)+5,""))</f>
        <v/>
      </c>
      <c r="AG717" t="str">
        <f>IF(OR($D717="",$AB717="",$AF717=""),"",MIN($AB717,$AF717))</f>
        <v/>
      </c>
      <c r="AK717" t="str">
        <f>IF($D717="","",MAX(0,N($AB717)-N($AG717)))</f>
        <v/>
      </c>
      <c r="AL717" t="str">
        <f>IF(OR($D717="",$AK717="",N($AK717)&lt;=0),"",IFERROR(MATCH(1,INDEX(('2_Review &amp; Audit'!$F$6:$F$505=$A717)*('2_Review &amp; Audit'!$I$6:$I$505&gt;=$E717-30)*('2_Review &amp; Audit'!$I$6:$I$505&lt;=$E717+30)*('2_Review &amp; Audit'!$R$6:$R$505&gt;0)*(ROW('2_Review &amp; Audit'!$R$6:$R$505)&gt;$AC717),0),0)+5,""))</f>
        <v/>
      </c>
      <c r="AP717" t="str">
        <f>IF(OR($D717="",$AK717="",$AO717=""),"",MIN($AK717,$AO717))</f>
        <v/>
      </c>
    </row>
    <row r="718" spans="1:42" ht="12.75" customHeight="1" x14ac:dyDescent="0.2">
      <c r="A718" t="str">
        <f>IF($J718="","",INDEX('2_Review &amp; Audit'!$F:$F,$J718))</f>
        <v/>
      </c>
      <c r="B718" t="str">
        <f>IF($J718="","",INDEX('2_Review &amp; Audit'!$C:$C,$J718))</f>
        <v/>
      </c>
      <c r="C718" t="str">
        <f>IF($J718="","",INDEX('2_Review &amp; Audit'!$D:$D,$J718))</f>
        <v/>
      </c>
      <c r="D718" s="60" t="str">
        <f>IF($J718="","",INDEX('2_Review &amp; Audit'!$U:$U,$J718))</f>
        <v/>
      </c>
      <c r="E718" t="str">
        <f>IF($J718="","",INDEX('2_Review &amp; Audit'!$M:$M,$J718))</f>
        <v/>
      </c>
      <c r="F718" t="str">
        <f>IF($J718="","",INDEX('2_Review &amp; Audit'!$N:$N,$J718))</f>
        <v/>
      </c>
      <c r="G718" s="145" t="str">
        <f>IF(OR($J718="",$F718=""),"",ABS(INDEX('2_Review &amp; Audit'!$B:$B,$J718)/$F718))</f>
        <v/>
      </c>
      <c r="H718" s="145" t="str">
        <f t="shared" si="75"/>
        <v/>
      </c>
      <c r="I718" t="str">
        <f>IF($J718="","",INDEX('2_Review &amp; Audit'!$AD:$AD,$J718))</f>
        <v/>
      </c>
      <c r="J718" s="55"/>
      <c r="AB718" t="str">
        <f>IF($D718="","",MAX(0,N(#REF!)-N($X718)))</f>
        <v/>
      </c>
      <c r="AC718" t="str">
        <f>IF(OR($D718="",$AB718="",N($AB718)&lt;=0),"",IFERROR(MATCH(1,INDEX(('2_Review &amp; Audit'!$F$6:$F$505=$A718)*('2_Review &amp; Audit'!$I$6:$I$505&gt;=$E718-30)*('2_Review &amp; Audit'!$I$6:$I$505&lt;=$E718+30)*('2_Review &amp; Audit'!$R$6:$R$505&gt;0)*(ROW('2_Review &amp; Audit'!$R$6:$R$505)&gt;$T718),0),0)+5,""))</f>
        <v/>
      </c>
      <c r="AG718" t="str">
        <f>IF(OR($D718="",$AB718="",$AF718=""),"",MIN($AB718,$AF718))</f>
        <v/>
      </c>
      <c r="AK718" t="str">
        <f>IF($D718="","",MAX(0,N($AB718)-N($AG718)))</f>
        <v/>
      </c>
      <c r="AL718" t="str">
        <f>IF(OR($D718="",$AK718="",N($AK718)&lt;=0),"",IFERROR(MATCH(1,INDEX(('2_Review &amp; Audit'!$F$6:$F$505=$A718)*('2_Review &amp; Audit'!$I$6:$I$505&gt;=$E718-30)*('2_Review &amp; Audit'!$I$6:$I$505&lt;=$E718+30)*('2_Review &amp; Audit'!$R$6:$R$505&gt;0)*(ROW('2_Review &amp; Audit'!$R$6:$R$505)&gt;$AC718),0),0)+5,""))</f>
        <v/>
      </c>
      <c r="AP718" t="str">
        <f>IF(OR($D718="",$AK718="",$AO718=""),"",MIN($AK718,$AO718))</f>
        <v/>
      </c>
    </row>
    <row r="719" spans="1:42" ht="12.75" customHeight="1" x14ac:dyDescent="0.2">
      <c r="A719" t="str">
        <f>IF($J719="","",INDEX('2_Review &amp; Audit'!$F:$F,$J719))</f>
        <v/>
      </c>
      <c r="B719" t="str">
        <f>IF($J719="","",INDEX('2_Review &amp; Audit'!$C:$C,$J719))</f>
        <v/>
      </c>
      <c r="C719" t="str">
        <f>IF($J719="","",INDEX('2_Review &amp; Audit'!$D:$D,$J719))</f>
        <v/>
      </c>
      <c r="D719" s="60" t="str">
        <f>IF($J719="","",INDEX('2_Review &amp; Audit'!$U:$U,$J719))</f>
        <v/>
      </c>
      <c r="E719" t="str">
        <f>IF($J719="","",INDEX('2_Review &amp; Audit'!$M:$M,$J719))</f>
        <v/>
      </c>
      <c r="F719" t="str">
        <f>IF($J719="","",INDEX('2_Review &amp; Audit'!$N:$N,$J719))</f>
        <v/>
      </c>
      <c r="G719" s="145" t="str">
        <f>IF(OR($J719="",$F719=""),"",ABS(INDEX('2_Review &amp; Audit'!$B:$B,$J719)/$F719))</f>
        <v/>
      </c>
      <c r="H719" s="145" t="str">
        <f t="shared" si="75"/>
        <v/>
      </c>
      <c r="I719" t="str">
        <f>IF($J719="","",INDEX('2_Review &amp; Audit'!$AD:$AD,$J719))</f>
        <v/>
      </c>
      <c r="J719" s="55"/>
      <c r="AB719" t="str">
        <f>IF($D719="","",MAX(0,N(#REF!)-N($X719)))</f>
        <v/>
      </c>
      <c r="AC719" t="str">
        <f>IF(OR($D719="",$AB719="",N($AB719)&lt;=0),"",IFERROR(MATCH(1,INDEX(('2_Review &amp; Audit'!$F$6:$F$505=$A719)*('2_Review &amp; Audit'!$I$6:$I$505&gt;=$E719-30)*('2_Review &amp; Audit'!$I$6:$I$505&lt;=$E719+30)*('2_Review &amp; Audit'!$R$6:$R$505&gt;0)*(ROW('2_Review &amp; Audit'!$R$6:$R$505)&gt;$T719),0),0)+5,""))</f>
        <v/>
      </c>
      <c r="AG719" t="str">
        <f>IF(OR($D719="",$AB719="",$AF719=""),"",MIN($AB719,$AF719))</f>
        <v/>
      </c>
      <c r="AK719" t="str">
        <f>IF($D719="","",MAX(0,N($AB719)-N($AG719)))</f>
        <v/>
      </c>
      <c r="AL719" t="str">
        <f>IF(OR($D719="",$AK719="",N($AK719)&lt;=0),"",IFERROR(MATCH(1,INDEX(('2_Review &amp; Audit'!$F$6:$F$505=$A719)*('2_Review &amp; Audit'!$I$6:$I$505&gt;=$E719-30)*('2_Review &amp; Audit'!$I$6:$I$505&lt;=$E719+30)*('2_Review &amp; Audit'!$R$6:$R$505&gt;0)*(ROW('2_Review &amp; Audit'!$R$6:$R$505)&gt;$AC719),0),0)+5,""))</f>
        <v/>
      </c>
      <c r="AP719" t="str">
        <f>IF(OR($D719="",$AK719="",$AO719=""),"",MIN($AK719,$AO719))</f>
        <v/>
      </c>
    </row>
    <row r="720" spans="1:42" ht="12.75" customHeight="1" x14ac:dyDescent="0.2">
      <c r="A720" t="str">
        <f>IF($J720="","",INDEX('2_Review &amp; Audit'!$F:$F,$J720))</f>
        <v/>
      </c>
      <c r="B720" t="str">
        <f>IF($J720="","",INDEX('2_Review &amp; Audit'!$C:$C,$J720))</f>
        <v/>
      </c>
      <c r="C720" t="str">
        <f>IF($J720="","",INDEX('2_Review &amp; Audit'!$D:$D,$J720))</f>
        <v/>
      </c>
      <c r="D720" s="60" t="str">
        <f>IF($J720="","",INDEX('2_Review &amp; Audit'!$U:$U,$J720))</f>
        <v/>
      </c>
      <c r="E720" t="str">
        <f>IF($J720="","",INDEX('2_Review &amp; Audit'!$M:$M,$J720))</f>
        <v/>
      </c>
      <c r="F720" t="str">
        <f>IF($J720="","",INDEX('2_Review &amp; Audit'!$N:$N,$J720))</f>
        <v/>
      </c>
      <c r="G720" s="145" t="str">
        <f>IF(OR($J720="",$F720=""),"",ABS(INDEX('2_Review &amp; Audit'!$B:$B,$J720)/$F720))</f>
        <v/>
      </c>
      <c r="H720" s="145" t="str">
        <f t="shared" si="75"/>
        <v/>
      </c>
      <c r="I720" t="str">
        <f>IF($J720="","",INDEX('2_Review &amp; Audit'!$AD:$AD,$J720))</f>
        <v/>
      </c>
      <c r="J720" s="55"/>
      <c r="AB720" t="str">
        <f>IF($D720="","",MAX(0,N(#REF!)-N($X720)))</f>
        <v/>
      </c>
      <c r="AC720" t="str">
        <f>IF(OR($D720="",$AB720="",N($AB720)&lt;=0),"",IFERROR(MATCH(1,INDEX(('2_Review &amp; Audit'!$F$6:$F$505=$A720)*('2_Review &amp; Audit'!$I$6:$I$505&gt;=$E720-30)*('2_Review &amp; Audit'!$I$6:$I$505&lt;=$E720+30)*('2_Review &amp; Audit'!$R$6:$R$505&gt;0)*(ROW('2_Review &amp; Audit'!$R$6:$R$505)&gt;$T720),0),0)+5,""))</f>
        <v/>
      </c>
      <c r="AG720" t="str">
        <f>IF(OR($D720="",$AB720="",$AF720=""),"",MIN($AB720,$AF720))</f>
        <v/>
      </c>
      <c r="AK720" t="str">
        <f>IF($D720="","",MAX(0,N($AB720)-N($AG720)))</f>
        <v/>
      </c>
      <c r="AL720" t="str">
        <f>IF(OR($D720="",$AK720="",N($AK720)&lt;=0),"",IFERROR(MATCH(1,INDEX(('2_Review &amp; Audit'!$F$6:$F$505=$A720)*('2_Review &amp; Audit'!$I$6:$I$505&gt;=$E720-30)*('2_Review &amp; Audit'!$I$6:$I$505&lt;=$E720+30)*('2_Review &amp; Audit'!$R$6:$R$505&gt;0)*(ROW('2_Review &amp; Audit'!$R$6:$R$505)&gt;$AC720),0),0)+5,""))</f>
        <v/>
      </c>
      <c r="AP720" t="str">
        <f>IF(OR($D720="",$AK720="",$AO720=""),"",MIN($AK720,$AO720))</f>
        <v/>
      </c>
    </row>
    <row r="721" spans="1:42" ht="12.75" customHeight="1" x14ac:dyDescent="0.2">
      <c r="A721" t="str">
        <f>IF($J721="","",INDEX('2_Review &amp; Audit'!$F:$F,$J721))</f>
        <v/>
      </c>
      <c r="B721" t="str">
        <f>IF($J721="","",INDEX('2_Review &amp; Audit'!$C:$C,$J721))</f>
        <v/>
      </c>
      <c r="C721" t="str">
        <f>IF($J721="","",INDEX('2_Review &amp; Audit'!$D:$D,$J721))</f>
        <v/>
      </c>
      <c r="D721" s="60" t="str">
        <f>IF($J721="","",INDEX('2_Review &amp; Audit'!$U:$U,$J721))</f>
        <v/>
      </c>
      <c r="E721" t="str">
        <f>IF($J721="","",INDEX('2_Review &amp; Audit'!$M:$M,$J721))</f>
        <v/>
      </c>
      <c r="F721" t="str">
        <f>IF($J721="","",INDEX('2_Review &amp; Audit'!$N:$N,$J721))</f>
        <v/>
      </c>
      <c r="G721" s="145" t="str">
        <f>IF(OR($J721="",$F721=""),"",ABS(INDEX('2_Review &amp; Audit'!$B:$B,$J721)/$F721))</f>
        <v/>
      </c>
      <c r="H721" s="145" t="str">
        <f t="shared" si="75"/>
        <v/>
      </c>
      <c r="I721" t="str">
        <f>IF($J721="","",INDEX('2_Review &amp; Audit'!$AD:$AD,$J721))</f>
        <v/>
      </c>
      <c r="J721" s="55"/>
      <c r="AB721" t="str">
        <f>IF($D721="","",MAX(0,N(#REF!)-N($X721)))</f>
        <v/>
      </c>
      <c r="AC721" t="str">
        <f>IF(OR($D721="",$AB721="",N($AB721)&lt;=0),"",IFERROR(MATCH(1,INDEX(('2_Review &amp; Audit'!$F$6:$F$505=$A721)*('2_Review &amp; Audit'!$I$6:$I$505&gt;=$E721-30)*('2_Review &amp; Audit'!$I$6:$I$505&lt;=$E721+30)*('2_Review &amp; Audit'!$R$6:$R$505&gt;0)*(ROW('2_Review &amp; Audit'!$R$6:$R$505)&gt;$T721),0),0)+5,""))</f>
        <v/>
      </c>
      <c r="AG721" t="str">
        <f>IF(OR($D721="",$AB721="",$AF721=""),"",MIN($AB721,$AF721))</f>
        <v/>
      </c>
      <c r="AK721" t="str">
        <f>IF($D721="","",MAX(0,N($AB721)-N($AG721)))</f>
        <v/>
      </c>
      <c r="AL721" t="str">
        <f>IF(OR($D721="",$AK721="",N($AK721)&lt;=0),"",IFERROR(MATCH(1,INDEX(('2_Review &amp; Audit'!$F$6:$F$505=$A721)*('2_Review &amp; Audit'!$I$6:$I$505&gt;=$E721-30)*('2_Review &amp; Audit'!$I$6:$I$505&lt;=$E721+30)*('2_Review &amp; Audit'!$R$6:$R$505&gt;0)*(ROW('2_Review &amp; Audit'!$R$6:$R$505)&gt;$AC721),0),0)+5,""))</f>
        <v/>
      </c>
      <c r="AP721" t="str">
        <f>IF(OR($D721="",$AK721="",$AO721=""),"",MIN($AK721,$AO721))</f>
        <v/>
      </c>
    </row>
    <row r="722" spans="1:42" ht="12.75" customHeight="1" x14ac:dyDescent="0.2">
      <c r="A722" t="str">
        <f>IF($J722="","",INDEX('2_Review &amp; Audit'!$F:$F,$J722))</f>
        <v/>
      </c>
      <c r="B722" t="str">
        <f>IF($J722="","",INDEX('2_Review &amp; Audit'!$C:$C,$J722))</f>
        <v/>
      </c>
      <c r="C722" t="str">
        <f>IF($J722="","",INDEX('2_Review &amp; Audit'!$D:$D,$J722))</f>
        <v/>
      </c>
      <c r="D722" s="60" t="str">
        <f>IF($J722="","",INDEX('2_Review &amp; Audit'!$U:$U,$J722))</f>
        <v/>
      </c>
      <c r="E722" t="str">
        <f>IF($J722="","",INDEX('2_Review &amp; Audit'!$M:$M,$J722))</f>
        <v/>
      </c>
      <c r="F722" t="str">
        <f>IF($J722="","",INDEX('2_Review &amp; Audit'!$N:$N,$J722))</f>
        <v/>
      </c>
      <c r="G722" s="145" t="str">
        <f>IF(OR($J722="",$F722=""),"",ABS(INDEX('2_Review &amp; Audit'!$B:$B,$J722)/$F722))</f>
        <v/>
      </c>
      <c r="H722" s="145" t="str">
        <f t="shared" si="75"/>
        <v/>
      </c>
      <c r="I722" t="str">
        <f>IF($J722="","",INDEX('2_Review &amp; Audit'!$AD:$AD,$J722))</f>
        <v/>
      </c>
      <c r="J722" s="55"/>
      <c r="AB722" t="str">
        <f>IF($D722="","",MAX(0,N(#REF!)-N($X722)))</f>
        <v/>
      </c>
      <c r="AC722" t="str">
        <f>IF(OR($D722="",$AB722="",N($AB722)&lt;=0),"",IFERROR(MATCH(1,INDEX(('2_Review &amp; Audit'!$F$6:$F$505=$A722)*('2_Review &amp; Audit'!$I$6:$I$505&gt;=$E722-30)*('2_Review &amp; Audit'!$I$6:$I$505&lt;=$E722+30)*('2_Review &amp; Audit'!$R$6:$R$505&gt;0)*(ROW('2_Review &amp; Audit'!$R$6:$R$505)&gt;$T722),0),0)+5,""))</f>
        <v/>
      </c>
      <c r="AG722" t="str">
        <f>IF(OR($D722="",$AB722="",$AF722=""),"",MIN($AB722,$AF722))</f>
        <v/>
      </c>
      <c r="AK722" t="str">
        <f>IF($D722="","",MAX(0,N($AB722)-N($AG722)))</f>
        <v/>
      </c>
      <c r="AL722" t="str">
        <f>IF(OR($D722="",$AK722="",N($AK722)&lt;=0),"",IFERROR(MATCH(1,INDEX(('2_Review &amp; Audit'!$F$6:$F$505=$A722)*('2_Review &amp; Audit'!$I$6:$I$505&gt;=$E722-30)*('2_Review &amp; Audit'!$I$6:$I$505&lt;=$E722+30)*('2_Review &amp; Audit'!$R$6:$R$505&gt;0)*(ROW('2_Review &amp; Audit'!$R$6:$R$505)&gt;$AC722),0),0)+5,""))</f>
        <v/>
      </c>
      <c r="AP722" t="str">
        <f>IF(OR($D722="",$AK722="",$AO722=""),"",MIN($AK722,$AO722))</f>
        <v/>
      </c>
    </row>
    <row r="723" spans="1:42" ht="12.75" customHeight="1" x14ac:dyDescent="0.2">
      <c r="A723" t="str">
        <f>IF($J723="","",INDEX('2_Review &amp; Audit'!$F:$F,$J723))</f>
        <v/>
      </c>
      <c r="B723" t="str">
        <f>IF($J723="","",INDEX('2_Review &amp; Audit'!$C:$C,$J723))</f>
        <v/>
      </c>
      <c r="C723" t="str">
        <f>IF($J723="","",INDEX('2_Review &amp; Audit'!$D:$D,$J723))</f>
        <v/>
      </c>
      <c r="D723" s="60" t="str">
        <f>IF($J723="","",INDEX('2_Review &amp; Audit'!$U:$U,$J723))</f>
        <v/>
      </c>
      <c r="E723" t="str">
        <f>IF($J723="","",INDEX('2_Review &amp; Audit'!$M:$M,$J723))</f>
        <v/>
      </c>
      <c r="F723" t="str">
        <f>IF($J723="","",INDEX('2_Review &amp; Audit'!$N:$N,$J723))</f>
        <v/>
      </c>
      <c r="G723" s="145" t="str">
        <f>IF(OR($J723="",$F723=""),"",ABS(INDEX('2_Review &amp; Audit'!$B:$B,$J723)/$F723))</f>
        <v/>
      </c>
      <c r="H723" s="145" t="str">
        <f t="shared" si="75"/>
        <v/>
      </c>
      <c r="I723" t="str">
        <f>IF($J723="","",INDEX('2_Review &amp; Audit'!$AD:$AD,$J723))</f>
        <v/>
      </c>
      <c r="J723" s="55"/>
      <c r="AB723" t="str">
        <f>IF($D723="","",MAX(0,N(#REF!)-N($X723)))</f>
        <v/>
      </c>
      <c r="AC723" t="str">
        <f>IF(OR($D723="",$AB723="",N($AB723)&lt;=0),"",IFERROR(MATCH(1,INDEX(('2_Review &amp; Audit'!$F$6:$F$505=$A723)*('2_Review &amp; Audit'!$I$6:$I$505&gt;=$E723-30)*('2_Review &amp; Audit'!$I$6:$I$505&lt;=$E723+30)*('2_Review &amp; Audit'!$R$6:$R$505&gt;0)*(ROW('2_Review &amp; Audit'!$R$6:$R$505)&gt;$T723),0),0)+5,""))</f>
        <v/>
      </c>
      <c r="AG723" t="str">
        <f>IF(OR($D723="",$AB723="",$AF723=""),"",MIN($AB723,$AF723))</f>
        <v/>
      </c>
      <c r="AK723" t="str">
        <f>IF($D723="","",MAX(0,N($AB723)-N($AG723)))</f>
        <v/>
      </c>
      <c r="AL723" t="str">
        <f>IF(OR($D723="",$AK723="",N($AK723)&lt;=0),"",IFERROR(MATCH(1,INDEX(('2_Review &amp; Audit'!$F$6:$F$505=$A723)*('2_Review &amp; Audit'!$I$6:$I$505&gt;=$E723-30)*('2_Review &amp; Audit'!$I$6:$I$505&lt;=$E723+30)*('2_Review &amp; Audit'!$R$6:$R$505&gt;0)*(ROW('2_Review &amp; Audit'!$R$6:$R$505)&gt;$AC723),0),0)+5,""))</f>
        <v/>
      </c>
      <c r="AP723" t="str">
        <f>IF(OR($D723="",$AK723="",$AO723=""),"",MIN($AK723,$AO723))</f>
        <v/>
      </c>
    </row>
    <row r="724" spans="1:42" ht="12.75" customHeight="1" x14ac:dyDescent="0.2">
      <c r="A724" t="str">
        <f>IF($J724="","",INDEX('2_Review &amp; Audit'!$F:$F,$J724))</f>
        <v/>
      </c>
      <c r="B724" t="str">
        <f>IF($J724="","",INDEX('2_Review &amp; Audit'!$C:$C,$J724))</f>
        <v/>
      </c>
      <c r="C724" t="str">
        <f>IF($J724="","",INDEX('2_Review &amp; Audit'!$D:$D,$J724))</f>
        <v/>
      </c>
      <c r="D724" s="60" t="str">
        <f>IF($J724="","",INDEX('2_Review &amp; Audit'!$U:$U,$J724))</f>
        <v/>
      </c>
      <c r="E724" t="str">
        <f>IF($J724="","",INDEX('2_Review &amp; Audit'!$M:$M,$J724))</f>
        <v/>
      </c>
      <c r="F724" t="str">
        <f>IF($J724="","",INDEX('2_Review &amp; Audit'!$N:$N,$J724))</f>
        <v/>
      </c>
      <c r="G724" s="145" t="str">
        <f>IF(OR($J724="",$F724=""),"",ABS(INDEX('2_Review &amp; Audit'!$B:$B,$J724)/$F724))</f>
        <v/>
      </c>
      <c r="H724" s="145" t="str">
        <f t="shared" si="75"/>
        <v/>
      </c>
      <c r="I724" t="str">
        <f>IF($J724="","",INDEX('2_Review &amp; Audit'!$AD:$AD,$J724))</f>
        <v/>
      </c>
      <c r="J724" s="55"/>
      <c r="AB724" t="str">
        <f>IF($D724="","",MAX(0,N(#REF!)-N($X724)))</f>
        <v/>
      </c>
      <c r="AC724" t="str">
        <f>IF(OR($D724="",$AB724="",N($AB724)&lt;=0),"",IFERROR(MATCH(1,INDEX(('2_Review &amp; Audit'!$F$6:$F$505=$A724)*('2_Review &amp; Audit'!$I$6:$I$505&gt;=$E724-30)*('2_Review &amp; Audit'!$I$6:$I$505&lt;=$E724+30)*('2_Review &amp; Audit'!$R$6:$R$505&gt;0)*(ROW('2_Review &amp; Audit'!$R$6:$R$505)&gt;$T724),0),0)+5,""))</f>
        <v/>
      </c>
      <c r="AG724" t="str">
        <f>IF(OR($D724="",$AB724="",$AF724=""),"",MIN($AB724,$AF724))</f>
        <v/>
      </c>
      <c r="AK724" t="str">
        <f>IF($D724="","",MAX(0,N($AB724)-N($AG724)))</f>
        <v/>
      </c>
      <c r="AL724" t="str">
        <f>IF(OR($D724="",$AK724="",N($AK724)&lt;=0),"",IFERROR(MATCH(1,INDEX(('2_Review &amp; Audit'!$F$6:$F$505=$A724)*('2_Review &amp; Audit'!$I$6:$I$505&gt;=$E724-30)*('2_Review &amp; Audit'!$I$6:$I$505&lt;=$E724+30)*('2_Review &amp; Audit'!$R$6:$R$505&gt;0)*(ROW('2_Review &amp; Audit'!$R$6:$R$505)&gt;$AC724),0),0)+5,""))</f>
        <v/>
      </c>
      <c r="AP724" t="str">
        <f>IF(OR($D724="",$AK724="",$AO724=""),"",MIN($AK724,$AO724))</f>
        <v/>
      </c>
    </row>
    <row r="725" spans="1:42" ht="12.75" customHeight="1" x14ac:dyDescent="0.2">
      <c r="A725" t="str">
        <f>IF($J725="","",INDEX('2_Review &amp; Audit'!$F:$F,$J725))</f>
        <v/>
      </c>
      <c r="B725" t="str">
        <f>IF($J725="","",INDEX('2_Review &amp; Audit'!$C:$C,$J725))</f>
        <v/>
      </c>
      <c r="C725" t="str">
        <f>IF($J725="","",INDEX('2_Review &amp; Audit'!$D:$D,$J725))</f>
        <v/>
      </c>
      <c r="D725" s="60" t="str">
        <f>IF($J725="","",INDEX('2_Review &amp; Audit'!$U:$U,$J725))</f>
        <v/>
      </c>
      <c r="E725" t="str">
        <f>IF($J725="","",INDEX('2_Review &amp; Audit'!$M:$M,$J725))</f>
        <v/>
      </c>
      <c r="F725" t="str">
        <f>IF($J725="","",INDEX('2_Review &amp; Audit'!$N:$N,$J725))</f>
        <v/>
      </c>
      <c r="G725" s="145" t="str">
        <f>IF(OR($J725="",$F725=""),"",ABS(INDEX('2_Review &amp; Audit'!$B:$B,$J725)/$F725))</f>
        <v/>
      </c>
      <c r="H725" s="145" t="str">
        <f t="shared" si="75"/>
        <v/>
      </c>
      <c r="I725" t="str">
        <f>IF($J725="","",INDEX('2_Review &amp; Audit'!$AD:$AD,$J725))</f>
        <v/>
      </c>
      <c r="J725" s="55"/>
      <c r="AB725" t="str">
        <f>IF($D725="","",MAX(0,N(#REF!)-N($X725)))</f>
        <v/>
      </c>
      <c r="AC725" t="str">
        <f>IF(OR($D725="",$AB725="",N($AB725)&lt;=0),"",IFERROR(MATCH(1,INDEX(('2_Review &amp; Audit'!$F$6:$F$505=$A725)*('2_Review &amp; Audit'!$I$6:$I$505&gt;=$E725-30)*('2_Review &amp; Audit'!$I$6:$I$505&lt;=$E725+30)*('2_Review &amp; Audit'!$R$6:$R$505&gt;0)*(ROW('2_Review &amp; Audit'!$R$6:$R$505)&gt;$T725),0),0)+5,""))</f>
        <v/>
      </c>
      <c r="AG725" t="str">
        <f>IF(OR($D725="",$AB725="",$AF725=""),"",MIN($AB725,$AF725))</f>
        <v/>
      </c>
      <c r="AK725" t="str">
        <f>IF($D725="","",MAX(0,N($AB725)-N($AG725)))</f>
        <v/>
      </c>
      <c r="AL725" t="str">
        <f>IF(OR($D725="",$AK725="",N($AK725)&lt;=0),"",IFERROR(MATCH(1,INDEX(('2_Review &amp; Audit'!$F$6:$F$505=$A725)*('2_Review &amp; Audit'!$I$6:$I$505&gt;=$E725-30)*('2_Review &amp; Audit'!$I$6:$I$505&lt;=$E725+30)*('2_Review &amp; Audit'!$R$6:$R$505&gt;0)*(ROW('2_Review &amp; Audit'!$R$6:$R$505)&gt;$AC725),0),0)+5,""))</f>
        <v/>
      </c>
      <c r="AP725" t="str">
        <f>IF(OR($D725="",$AK725="",$AO725=""),"",MIN($AK725,$AO725))</f>
        <v/>
      </c>
    </row>
    <row r="726" spans="1:42" ht="12.75" customHeight="1" x14ac:dyDescent="0.2">
      <c r="A726" t="str">
        <f>IF($J726="","",INDEX('2_Review &amp; Audit'!$F:$F,$J726))</f>
        <v/>
      </c>
      <c r="B726" t="str">
        <f>IF($J726="","",INDEX('2_Review &amp; Audit'!$C:$C,$J726))</f>
        <v/>
      </c>
      <c r="C726" t="str">
        <f>IF($J726="","",INDEX('2_Review &amp; Audit'!$D:$D,$J726))</f>
        <v/>
      </c>
      <c r="D726" s="60" t="str">
        <f>IF($J726="","",INDEX('2_Review &amp; Audit'!$U:$U,$J726))</f>
        <v/>
      </c>
      <c r="E726" t="str">
        <f>IF($J726="","",INDEX('2_Review &amp; Audit'!$M:$M,$J726))</f>
        <v/>
      </c>
      <c r="F726" t="str">
        <f>IF($J726="","",INDEX('2_Review &amp; Audit'!$N:$N,$J726))</f>
        <v/>
      </c>
      <c r="G726" s="145" t="str">
        <f>IF(OR($J726="",$F726=""),"",ABS(INDEX('2_Review &amp; Audit'!$B:$B,$J726)/$F726))</f>
        <v/>
      </c>
      <c r="H726" s="145" t="str">
        <f t="shared" si="75"/>
        <v/>
      </c>
      <c r="I726" t="str">
        <f>IF($J726="","",INDEX('2_Review &amp; Audit'!$AD:$AD,$J726))</f>
        <v/>
      </c>
      <c r="J726" s="55"/>
      <c r="AB726" t="str">
        <f>IF($D726="","",MAX(0,N(#REF!)-N($X726)))</f>
        <v/>
      </c>
      <c r="AC726" t="str">
        <f>IF(OR($D726="",$AB726="",N($AB726)&lt;=0),"",IFERROR(MATCH(1,INDEX(('2_Review &amp; Audit'!$F$6:$F$505=$A726)*('2_Review &amp; Audit'!$I$6:$I$505&gt;=$E726-30)*('2_Review &amp; Audit'!$I$6:$I$505&lt;=$E726+30)*('2_Review &amp; Audit'!$R$6:$R$505&gt;0)*(ROW('2_Review &amp; Audit'!$R$6:$R$505)&gt;$T726),0),0)+5,""))</f>
        <v/>
      </c>
      <c r="AG726" t="str">
        <f>IF(OR($D726="",$AB726="",$AF726=""),"",MIN($AB726,$AF726))</f>
        <v/>
      </c>
      <c r="AK726" t="str">
        <f>IF($D726="","",MAX(0,N($AB726)-N($AG726)))</f>
        <v/>
      </c>
      <c r="AL726" t="str">
        <f>IF(OR($D726="",$AK726="",N($AK726)&lt;=0),"",IFERROR(MATCH(1,INDEX(('2_Review &amp; Audit'!$F$6:$F$505=$A726)*('2_Review &amp; Audit'!$I$6:$I$505&gt;=$E726-30)*('2_Review &amp; Audit'!$I$6:$I$505&lt;=$E726+30)*('2_Review &amp; Audit'!$R$6:$R$505&gt;0)*(ROW('2_Review &amp; Audit'!$R$6:$R$505)&gt;$AC726),0),0)+5,""))</f>
        <v/>
      </c>
      <c r="AP726" t="str">
        <f>IF(OR($D726="",$AK726="",$AO726=""),"",MIN($AK726,$AO726))</f>
        <v/>
      </c>
    </row>
    <row r="727" spans="1:42" ht="12.75" customHeight="1" x14ac:dyDescent="0.2">
      <c r="A727" t="str">
        <f>IF($J727="","",INDEX('2_Review &amp; Audit'!$F:$F,$J727))</f>
        <v/>
      </c>
      <c r="B727" t="str">
        <f>IF($J727="","",INDEX('2_Review &amp; Audit'!$C:$C,$J727))</f>
        <v/>
      </c>
      <c r="C727" t="str">
        <f>IF($J727="","",INDEX('2_Review &amp; Audit'!$D:$D,$J727))</f>
        <v/>
      </c>
      <c r="D727" s="60" t="str">
        <f>IF($J727="","",INDEX('2_Review &amp; Audit'!$U:$U,$J727))</f>
        <v/>
      </c>
      <c r="E727" t="str">
        <f>IF($J727="","",INDEX('2_Review &amp; Audit'!$M:$M,$J727))</f>
        <v/>
      </c>
      <c r="F727" t="str">
        <f>IF($J727="","",INDEX('2_Review &amp; Audit'!$N:$N,$J727))</f>
        <v/>
      </c>
      <c r="G727" s="145" t="str">
        <f>IF(OR($J727="",$F727=""),"",ABS(INDEX('2_Review &amp; Audit'!$B:$B,$J727)/$F727))</f>
        <v/>
      </c>
      <c r="H727" s="145" t="str">
        <f t="shared" si="75"/>
        <v/>
      </c>
      <c r="I727" t="str">
        <f>IF($J727="","",INDEX('2_Review &amp; Audit'!$AD:$AD,$J727))</f>
        <v/>
      </c>
      <c r="J727" s="55"/>
      <c r="AB727" t="str">
        <f>IF($D727="","",MAX(0,N(#REF!)-N($X727)))</f>
        <v/>
      </c>
      <c r="AC727" t="str">
        <f>IF(OR($D727="",$AB727="",N($AB727)&lt;=0),"",IFERROR(MATCH(1,INDEX(('2_Review &amp; Audit'!$F$6:$F$505=$A727)*('2_Review &amp; Audit'!$I$6:$I$505&gt;=$E727-30)*('2_Review &amp; Audit'!$I$6:$I$505&lt;=$E727+30)*('2_Review &amp; Audit'!$R$6:$R$505&gt;0)*(ROW('2_Review &amp; Audit'!$R$6:$R$505)&gt;$T727),0),0)+5,""))</f>
        <v/>
      </c>
      <c r="AG727" t="str">
        <f>IF(OR($D727="",$AB727="",$AF727=""),"",MIN($AB727,$AF727))</f>
        <v/>
      </c>
      <c r="AK727" t="str">
        <f>IF($D727="","",MAX(0,N($AB727)-N($AG727)))</f>
        <v/>
      </c>
      <c r="AL727" t="str">
        <f>IF(OR($D727="",$AK727="",N($AK727)&lt;=0),"",IFERROR(MATCH(1,INDEX(('2_Review &amp; Audit'!$F$6:$F$505=$A727)*('2_Review &amp; Audit'!$I$6:$I$505&gt;=$E727-30)*('2_Review &amp; Audit'!$I$6:$I$505&lt;=$E727+30)*('2_Review &amp; Audit'!$R$6:$R$505&gt;0)*(ROW('2_Review &amp; Audit'!$R$6:$R$505)&gt;$AC727),0),0)+5,""))</f>
        <v/>
      </c>
      <c r="AP727" t="str">
        <f>IF(OR($D727="",$AK727="",$AO727=""),"",MIN($AK727,$AO727))</f>
        <v/>
      </c>
    </row>
    <row r="728" spans="1:42" ht="12.75" customHeight="1" x14ac:dyDescent="0.2">
      <c r="A728" t="str">
        <f>IF($J728="","",INDEX('2_Review &amp; Audit'!$F:$F,$J728))</f>
        <v/>
      </c>
      <c r="B728" t="str">
        <f>IF($J728="","",INDEX('2_Review &amp; Audit'!$C:$C,$J728))</f>
        <v/>
      </c>
      <c r="C728" t="str">
        <f>IF($J728="","",INDEX('2_Review &amp; Audit'!$D:$D,$J728))</f>
        <v/>
      </c>
      <c r="D728" s="60" t="str">
        <f>IF($J728="","",INDEX('2_Review &amp; Audit'!$U:$U,$J728))</f>
        <v/>
      </c>
      <c r="E728" t="str">
        <f>IF($J728="","",INDEX('2_Review &amp; Audit'!$M:$M,$J728))</f>
        <v/>
      </c>
      <c r="F728" t="str">
        <f>IF($J728="","",INDEX('2_Review &amp; Audit'!$N:$N,$J728))</f>
        <v/>
      </c>
      <c r="G728" s="145" t="str">
        <f>IF(OR($J728="",$F728=""),"",ABS(INDEX('2_Review &amp; Audit'!$B:$B,$J728)/$F728))</f>
        <v/>
      </c>
      <c r="H728" s="145" t="str">
        <f t="shared" si="75"/>
        <v/>
      </c>
      <c r="I728" t="str">
        <f>IF($J728="","",INDEX('2_Review &amp; Audit'!$AD:$AD,$J728))</f>
        <v/>
      </c>
      <c r="J728" s="55"/>
      <c r="AB728" t="str">
        <f>IF($D728="","",MAX(0,N(#REF!)-N($X728)))</f>
        <v/>
      </c>
      <c r="AC728" t="str">
        <f>IF(OR($D728="",$AB728="",N($AB728)&lt;=0),"",IFERROR(MATCH(1,INDEX(('2_Review &amp; Audit'!$F$6:$F$505=$A728)*('2_Review &amp; Audit'!$I$6:$I$505&gt;=$E728-30)*('2_Review &amp; Audit'!$I$6:$I$505&lt;=$E728+30)*('2_Review &amp; Audit'!$R$6:$R$505&gt;0)*(ROW('2_Review &amp; Audit'!$R$6:$R$505)&gt;$T728),0),0)+5,""))</f>
        <v/>
      </c>
      <c r="AG728" t="str">
        <f>IF(OR($D728="",$AB728="",$AF728=""),"",MIN($AB728,$AF728))</f>
        <v/>
      </c>
      <c r="AK728" t="str">
        <f>IF($D728="","",MAX(0,N($AB728)-N($AG728)))</f>
        <v/>
      </c>
      <c r="AL728" t="str">
        <f>IF(OR($D728="",$AK728="",N($AK728)&lt;=0),"",IFERROR(MATCH(1,INDEX(('2_Review &amp; Audit'!$F$6:$F$505=$A728)*('2_Review &amp; Audit'!$I$6:$I$505&gt;=$E728-30)*('2_Review &amp; Audit'!$I$6:$I$505&lt;=$E728+30)*('2_Review &amp; Audit'!$R$6:$R$505&gt;0)*(ROW('2_Review &amp; Audit'!$R$6:$R$505)&gt;$AC728),0),0)+5,""))</f>
        <v/>
      </c>
      <c r="AP728" t="str">
        <f>IF(OR($D728="",$AK728="",$AO728=""),"",MIN($AK728,$AO728))</f>
        <v/>
      </c>
    </row>
    <row r="729" spans="1:42" ht="12.75" customHeight="1" x14ac:dyDescent="0.2">
      <c r="A729" t="str">
        <f>IF($J729="","",INDEX('2_Review &amp; Audit'!$F:$F,$J729))</f>
        <v/>
      </c>
      <c r="B729" t="str">
        <f>IF($J729="","",INDEX('2_Review &amp; Audit'!$C:$C,$J729))</f>
        <v/>
      </c>
      <c r="C729" t="str">
        <f>IF($J729="","",INDEX('2_Review &amp; Audit'!$D:$D,$J729))</f>
        <v/>
      </c>
      <c r="D729" s="60" t="str">
        <f>IF($J729="","",INDEX('2_Review &amp; Audit'!$U:$U,$J729))</f>
        <v/>
      </c>
      <c r="E729" t="str">
        <f>IF($J729="","",INDEX('2_Review &amp; Audit'!$M:$M,$J729))</f>
        <v/>
      </c>
      <c r="F729" t="str">
        <f>IF($J729="","",INDEX('2_Review &amp; Audit'!$N:$N,$J729))</f>
        <v/>
      </c>
      <c r="G729" s="145" t="str">
        <f>IF(OR($J729="",$F729=""),"",ABS(INDEX('2_Review &amp; Audit'!$B:$B,$J729)/$F729))</f>
        <v/>
      </c>
      <c r="H729" s="145" t="str">
        <f t="shared" si="75"/>
        <v/>
      </c>
      <c r="I729" t="str">
        <f>IF($J729="","",INDEX('2_Review &amp; Audit'!$AD:$AD,$J729))</f>
        <v/>
      </c>
      <c r="J729" s="55"/>
      <c r="AB729" t="str">
        <f>IF($D729="","",MAX(0,N(#REF!)-N($X729)))</f>
        <v/>
      </c>
      <c r="AC729" t="str">
        <f>IF(OR($D729="",$AB729="",N($AB729)&lt;=0),"",IFERROR(MATCH(1,INDEX(('2_Review &amp; Audit'!$F$6:$F$505=$A729)*('2_Review &amp; Audit'!$I$6:$I$505&gt;=$E729-30)*('2_Review &amp; Audit'!$I$6:$I$505&lt;=$E729+30)*('2_Review &amp; Audit'!$R$6:$R$505&gt;0)*(ROW('2_Review &amp; Audit'!$R$6:$R$505)&gt;$T729),0),0)+5,""))</f>
        <v/>
      </c>
      <c r="AG729" t="str">
        <f>IF(OR($D729="",$AB729="",$AF729=""),"",MIN($AB729,$AF729))</f>
        <v/>
      </c>
      <c r="AK729" t="str">
        <f>IF($D729="","",MAX(0,N($AB729)-N($AG729)))</f>
        <v/>
      </c>
      <c r="AL729" t="str">
        <f>IF(OR($D729="",$AK729="",N($AK729)&lt;=0),"",IFERROR(MATCH(1,INDEX(('2_Review &amp; Audit'!$F$6:$F$505=$A729)*('2_Review &amp; Audit'!$I$6:$I$505&gt;=$E729-30)*('2_Review &amp; Audit'!$I$6:$I$505&lt;=$E729+30)*('2_Review &amp; Audit'!$R$6:$R$505&gt;0)*(ROW('2_Review &amp; Audit'!$R$6:$R$505)&gt;$AC729),0),0)+5,""))</f>
        <v/>
      </c>
      <c r="AP729" t="str">
        <f>IF(OR($D729="",$AK729="",$AO729=""),"",MIN($AK729,$AO729))</f>
        <v/>
      </c>
    </row>
    <row r="730" spans="1:42" ht="12.75" customHeight="1" x14ac:dyDescent="0.2">
      <c r="A730" t="str">
        <f>IF($J730="","",INDEX('2_Review &amp; Audit'!$F:$F,$J730))</f>
        <v/>
      </c>
      <c r="B730" t="str">
        <f>IF($J730="","",INDEX('2_Review &amp; Audit'!$C:$C,$J730))</f>
        <v/>
      </c>
      <c r="C730" t="str">
        <f>IF($J730="","",INDEX('2_Review &amp; Audit'!$D:$D,$J730))</f>
        <v/>
      </c>
      <c r="D730" s="60" t="str">
        <f>IF($J730="","",INDEX('2_Review &amp; Audit'!$U:$U,$J730))</f>
        <v/>
      </c>
      <c r="E730" t="str">
        <f>IF($J730="","",INDEX('2_Review &amp; Audit'!$M:$M,$J730))</f>
        <v/>
      </c>
      <c r="F730" t="str">
        <f>IF($J730="","",INDEX('2_Review &amp; Audit'!$N:$N,$J730))</f>
        <v/>
      </c>
      <c r="G730" s="145" t="str">
        <f>IF(OR($J730="",$F730=""),"",ABS(INDEX('2_Review &amp; Audit'!$B:$B,$J730)/$F730))</f>
        <v/>
      </c>
      <c r="H730" s="145" t="str">
        <f t="shared" si="75"/>
        <v/>
      </c>
      <c r="I730" t="str">
        <f>IF($J730="","",INDEX('2_Review &amp; Audit'!$AD:$AD,$J730))</f>
        <v/>
      </c>
      <c r="J730" s="55"/>
      <c r="AB730" t="str">
        <f>IF($D730="","",MAX(0,N(#REF!)-N($X730)))</f>
        <v/>
      </c>
      <c r="AC730" t="str">
        <f>IF(OR($D730="",$AB730="",N($AB730)&lt;=0),"",IFERROR(MATCH(1,INDEX(('2_Review &amp; Audit'!$F$6:$F$505=$A730)*('2_Review &amp; Audit'!$I$6:$I$505&gt;=$E730-30)*('2_Review &amp; Audit'!$I$6:$I$505&lt;=$E730+30)*('2_Review &amp; Audit'!$R$6:$R$505&gt;0)*(ROW('2_Review &amp; Audit'!$R$6:$R$505)&gt;$T730),0),0)+5,""))</f>
        <v/>
      </c>
      <c r="AG730" t="str">
        <f>IF(OR($D730="",$AB730="",$AF730=""),"",MIN($AB730,$AF730))</f>
        <v/>
      </c>
      <c r="AK730" t="str">
        <f>IF($D730="","",MAX(0,N($AB730)-N($AG730)))</f>
        <v/>
      </c>
      <c r="AL730" t="str">
        <f>IF(OR($D730="",$AK730="",N($AK730)&lt;=0),"",IFERROR(MATCH(1,INDEX(('2_Review &amp; Audit'!$F$6:$F$505=$A730)*('2_Review &amp; Audit'!$I$6:$I$505&gt;=$E730-30)*('2_Review &amp; Audit'!$I$6:$I$505&lt;=$E730+30)*('2_Review &amp; Audit'!$R$6:$R$505&gt;0)*(ROW('2_Review &amp; Audit'!$R$6:$R$505)&gt;$AC730),0),0)+5,""))</f>
        <v/>
      </c>
      <c r="AP730" t="str">
        <f>IF(OR($D730="",$AK730="",$AO730=""),"",MIN($AK730,$AO730))</f>
        <v/>
      </c>
    </row>
    <row r="731" spans="1:42" ht="12.75" customHeight="1" x14ac:dyDescent="0.2">
      <c r="A731" t="str">
        <f>IF($J731="","",INDEX('2_Review &amp; Audit'!$F:$F,$J731))</f>
        <v/>
      </c>
      <c r="B731" t="str">
        <f>IF($J731="","",INDEX('2_Review &amp; Audit'!$C:$C,$J731))</f>
        <v/>
      </c>
      <c r="C731" t="str">
        <f>IF($J731="","",INDEX('2_Review &amp; Audit'!$D:$D,$J731))</f>
        <v/>
      </c>
      <c r="D731" s="60" t="str">
        <f>IF($J731="","",INDEX('2_Review &amp; Audit'!$U:$U,$J731))</f>
        <v/>
      </c>
      <c r="E731" t="str">
        <f>IF($J731="","",INDEX('2_Review &amp; Audit'!$M:$M,$J731))</f>
        <v/>
      </c>
      <c r="F731" t="str">
        <f>IF($J731="","",INDEX('2_Review &amp; Audit'!$N:$N,$J731))</f>
        <v/>
      </c>
      <c r="G731" s="145" t="str">
        <f>IF(OR($J731="",$F731=""),"",ABS(INDEX('2_Review &amp; Audit'!$B:$B,$J731)/$F731))</f>
        <v/>
      </c>
      <c r="H731" s="145" t="str">
        <f t="shared" si="75"/>
        <v/>
      </c>
      <c r="I731" t="str">
        <f>IF($J731="","",INDEX('2_Review &amp; Audit'!$AD:$AD,$J731))</f>
        <v/>
      </c>
      <c r="J731" s="55"/>
      <c r="AB731" t="str">
        <f>IF($D731="","",MAX(0,N(#REF!)-N($X731)))</f>
        <v/>
      </c>
      <c r="AC731" t="str">
        <f>IF(OR($D731="",$AB731="",N($AB731)&lt;=0),"",IFERROR(MATCH(1,INDEX(('2_Review &amp; Audit'!$F$6:$F$505=$A731)*('2_Review &amp; Audit'!$I$6:$I$505&gt;=$E731-30)*('2_Review &amp; Audit'!$I$6:$I$505&lt;=$E731+30)*('2_Review &amp; Audit'!$R$6:$R$505&gt;0)*(ROW('2_Review &amp; Audit'!$R$6:$R$505)&gt;$T731),0),0)+5,""))</f>
        <v/>
      </c>
      <c r="AG731" t="str">
        <f>IF(OR($D731="",$AB731="",$AF731=""),"",MIN($AB731,$AF731))</f>
        <v/>
      </c>
      <c r="AK731" t="str">
        <f>IF($D731="","",MAX(0,N($AB731)-N($AG731)))</f>
        <v/>
      </c>
      <c r="AL731" t="str">
        <f>IF(OR($D731="",$AK731="",N($AK731)&lt;=0),"",IFERROR(MATCH(1,INDEX(('2_Review &amp; Audit'!$F$6:$F$505=$A731)*('2_Review &amp; Audit'!$I$6:$I$505&gt;=$E731-30)*('2_Review &amp; Audit'!$I$6:$I$505&lt;=$E731+30)*('2_Review &amp; Audit'!$R$6:$R$505&gt;0)*(ROW('2_Review &amp; Audit'!$R$6:$R$505)&gt;$AC731),0),0)+5,""))</f>
        <v/>
      </c>
      <c r="AP731" t="str">
        <f>IF(OR($D731="",$AK731="",$AO731=""),"",MIN($AK731,$AO731))</f>
        <v/>
      </c>
    </row>
    <row r="732" spans="1:42" ht="12.75" customHeight="1" x14ac:dyDescent="0.2">
      <c r="A732" t="str">
        <f>IF($J732="","",INDEX('2_Review &amp; Audit'!$F:$F,$J732))</f>
        <v/>
      </c>
      <c r="B732" t="str">
        <f>IF($J732="","",INDEX('2_Review &amp; Audit'!$C:$C,$J732))</f>
        <v/>
      </c>
      <c r="C732" t="str">
        <f>IF($J732="","",INDEX('2_Review &amp; Audit'!$D:$D,$J732))</f>
        <v/>
      </c>
      <c r="D732" s="60" t="str">
        <f>IF($J732="","",INDEX('2_Review &amp; Audit'!$U:$U,$J732))</f>
        <v/>
      </c>
      <c r="E732" t="str">
        <f>IF($J732="","",INDEX('2_Review &amp; Audit'!$M:$M,$J732))</f>
        <v/>
      </c>
      <c r="F732" t="str">
        <f>IF($J732="","",INDEX('2_Review &amp; Audit'!$N:$N,$J732))</f>
        <v/>
      </c>
      <c r="G732" s="145" t="str">
        <f>IF(OR($J732="",$F732=""),"",ABS(INDEX('2_Review &amp; Audit'!$B:$B,$J732)/$F732))</f>
        <v/>
      </c>
      <c r="H732" s="145" t="str">
        <f t="shared" si="75"/>
        <v/>
      </c>
      <c r="I732" t="str">
        <f>IF($J732="","",INDEX('2_Review &amp; Audit'!$AD:$AD,$J732))</f>
        <v/>
      </c>
      <c r="J732" s="55"/>
      <c r="AB732" t="str">
        <f>IF($D732="","",MAX(0,N(#REF!)-N($X732)))</f>
        <v/>
      </c>
      <c r="AC732" t="str">
        <f>IF(OR($D732="",$AB732="",N($AB732)&lt;=0),"",IFERROR(MATCH(1,INDEX(('2_Review &amp; Audit'!$F$6:$F$505=$A732)*('2_Review &amp; Audit'!$I$6:$I$505&gt;=$E732-30)*('2_Review &amp; Audit'!$I$6:$I$505&lt;=$E732+30)*('2_Review &amp; Audit'!$R$6:$R$505&gt;0)*(ROW('2_Review &amp; Audit'!$R$6:$R$505)&gt;$T732),0),0)+5,""))</f>
        <v/>
      </c>
      <c r="AG732" t="str">
        <f>IF(OR($D732="",$AB732="",$AF732=""),"",MIN($AB732,$AF732))</f>
        <v/>
      </c>
      <c r="AK732" t="str">
        <f>IF($D732="","",MAX(0,N($AB732)-N($AG732)))</f>
        <v/>
      </c>
      <c r="AL732" t="str">
        <f>IF(OR($D732="",$AK732="",N($AK732)&lt;=0),"",IFERROR(MATCH(1,INDEX(('2_Review &amp; Audit'!$F$6:$F$505=$A732)*('2_Review &amp; Audit'!$I$6:$I$505&gt;=$E732-30)*('2_Review &amp; Audit'!$I$6:$I$505&lt;=$E732+30)*('2_Review &amp; Audit'!$R$6:$R$505&gt;0)*(ROW('2_Review &amp; Audit'!$R$6:$R$505)&gt;$AC732),0),0)+5,""))</f>
        <v/>
      </c>
      <c r="AP732" t="str">
        <f>IF(OR($D732="",$AK732="",$AO732=""),"",MIN($AK732,$AO732))</f>
        <v/>
      </c>
    </row>
    <row r="733" spans="1:42" ht="12.75" customHeight="1" x14ac:dyDescent="0.2">
      <c r="A733" t="str">
        <f>IF($J733="","",INDEX('2_Review &amp; Audit'!$F:$F,$J733))</f>
        <v/>
      </c>
      <c r="B733" t="str">
        <f>IF($J733="","",INDEX('2_Review &amp; Audit'!$C:$C,$J733))</f>
        <v/>
      </c>
      <c r="C733" t="str">
        <f>IF($J733="","",INDEX('2_Review &amp; Audit'!$D:$D,$J733))</f>
        <v/>
      </c>
      <c r="D733" s="60" t="str">
        <f>IF($J733="","",INDEX('2_Review &amp; Audit'!$U:$U,$J733))</f>
        <v/>
      </c>
      <c r="E733" t="str">
        <f>IF($J733="","",INDEX('2_Review &amp; Audit'!$M:$M,$J733))</f>
        <v/>
      </c>
      <c r="F733" t="str">
        <f>IF($J733="","",INDEX('2_Review &amp; Audit'!$N:$N,$J733))</f>
        <v/>
      </c>
      <c r="G733" s="145" t="str">
        <f>IF(OR($J733="",$F733=""),"",ABS(INDEX('2_Review &amp; Audit'!$B:$B,$J733)/$F733))</f>
        <v/>
      </c>
      <c r="H733" s="145" t="str">
        <f t="shared" si="75"/>
        <v/>
      </c>
      <c r="I733" t="str">
        <f>IF($J733="","",INDEX('2_Review &amp; Audit'!$AD:$AD,$J733))</f>
        <v/>
      </c>
      <c r="J733" s="55"/>
      <c r="AB733" t="str">
        <f>IF($D733="","",MAX(0,N(#REF!)-N($X733)))</f>
        <v/>
      </c>
      <c r="AC733" t="str">
        <f>IF(OR($D733="",$AB733="",N($AB733)&lt;=0),"",IFERROR(MATCH(1,INDEX(('2_Review &amp; Audit'!$F$6:$F$505=$A733)*('2_Review &amp; Audit'!$I$6:$I$505&gt;=$E733-30)*('2_Review &amp; Audit'!$I$6:$I$505&lt;=$E733+30)*('2_Review &amp; Audit'!$R$6:$R$505&gt;0)*(ROW('2_Review &amp; Audit'!$R$6:$R$505)&gt;$T733),0),0)+5,""))</f>
        <v/>
      </c>
      <c r="AG733" t="str">
        <f>IF(OR($D733="",$AB733="",$AF733=""),"",MIN($AB733,$AF733))</f>
        <v/>
      </c>
      <c r="AK733" t="str">
        <f>IF($D733="","",MAX(0,N($AB733)-N($AG733)))</f>
        <v/>
      </c>
      <c r="AL733" t="str">
        <f>IF(OR($D733="",$AK733="",N($AK733)&lt;=0),"",IFERROR(MATCH(1,INDEX(('2_Review &amp; Audit'!$F$6:$F$505=$A733)*('2_Review &amp; Audit'!$I$6:$I$505&gt;=$E733-30)*('2_Review &amp; Audit'!$I$6:$I$505&lt;=$E733+30)*('2_Review &amp; Audit'!$R$6:$R$505&gt;0)*(ROW('2_Review &amp; Audit'!$R$6:$R$505)&gt;$AC733),0),0)+5,""))</f>
        <v/>
      </c>
      <c r="AP733" t="str">
        <f>IF(OR($D733="",$AK733="",$AO733=""),"",MIN($AK733,$AO733))</f>
        <v/>
      </c>
    </row>
    <row r="734" spans="1:42" ht="12.75" customHeight="1" x14ac:dyDescent="0.2">
      <c r="A734" t="str">
        <f>IF($J734="","",INDEX('2_Review &amp; Audit'!$F:$F,$J734))</f>
        <v/>
      </c>
      <c r="B734" t="str">
        <f>IF($J734="","",INDEX('2_Review &amp; Audit'!$C:$C,$J734))</f>
        <v/>
      </c>
      <c r="C734" t="str">
        <f>IF($J734="","",INDEX('2_Review &amp; Audit'!$D:$D,$J734))</f>
        <v/>
      </c>
      <c r="D734" s="60" t="str">
        <f>IF($J734="","",INDEX('2_Review &amp; Audit'!$U:$U,$J734))</f>
        <v/>
      </c>
      <c r="E734" t="str">
        <f>IF($J734="","",INDEX('2_Review &amp; Audit'!$M:$M,$J734))</f>
        <v/>
      </c>
      <c r="F734" t="str">
        <f>IF($J734="","",INDEX('2_Review &amp; Audit'!$N:$N,$J734))</f>
        <v/>
      </c>
      <c r="G734" s="145" t="str">
        <f>IF(OR($J734="",$F734=""),"",ABS(INDEX('2_Review &amp; Audit'!$B:$B,$J734)/$F734))</f>
        <v/>
      </c>
      <c r="H734" s="145" t="str">
        <f t="shared" si="75"/>
        <v/>
      </c>
      <c r="I734" t="str">
        <f>IF($J734="","",INDEX('2_Review &amp; Audit'!$AD:$AD,$J734))</f>
        <v/>
      </c>
      <c r="J734" s="55"/>
      <c r="AB734" t="str">
        <f>IF($D734="","",MAX(0,N(#REF!)-N($X734)))</f>
        <v/>
      </c>
      <c r="AC734" t="str">
        <f>IF(OR($D734="",$AB734="",N($AB734)&lt;=0),"",IFERROR(MATCH(1,INDEX(('2_Review &amp; Audit'!$F$6:$F$505=$A734)*('2_Review &amp; Audit'!$I$6:$I$505&gt;=$E734-30)*('2_Review &amp; Audit'!$I$6:$I$505&lt;=$E734+30)*('2_Review &amp; Audit'!$R$6:$R$505&gt;0)*(ROW('2_Review &amp; Audit'!$R$6:$R$505)&gt;$T734),0),0)+5,""))</f>
        <v/>
      </c>
      <c r="AG734" t="str">
        <f>IF(OR($D734="",$AB734="",$AF734=""),"",MIN($AB734,$AF734))</f>
        <v/>
      </c>
      <c r="AK734" t="str">
        <f>IF($D734="","",MAX(0,N($AB734)-N($AG734)))</f>
        <v/>
      </c>
      <c r="AL734" t="str">
        <f>IF(OR($D734="",$AK734="",N($AK734)&lt;=0),"",IFERROR(MATCH(1,INDEX(('2_Review &amp; Audit'!$F$6:$F$505=$A734)*('2_Review &amp; Audit'!$I$6:$I$505&gt;=$E734-30)*('2_Review &amp; Audit'!$I$6:$I$505&lt;=$E734+30)*('2_Review &amp; Audit'!$R$6:$R$505&gt;0)*(ROW('2_Review &amp; Audit'!$R$6:$R$505)&gt;$AC734),0),0)+5,""))</f>
        <v/>
      </c>
      <c r="AP734" t="str">
        <f>IF(OR($D734="",$AK734="",$AO734=""),"",MIN($AK734,$AO734))</f>
        <v/>
      </c>
    </row>
    <row r="735" spans="1:42" ht="12.75" customHeight="1" x14ac:dyDescent="0.2">
      <c r="A735" t="str">
        <f>IF($J735="","",INDEX('2_Review &amp; Audit'!$F:$F,$J735))</f>
        <v/>
      </c>
      <c r="B735" t="str">
        <f>IF($J735="","",INDEX('2_Review &amp; Audit'!$C:$C,$J735))</f>
        <v/>
      </c>
      <c r="C735" t="str">
        <f>IF($J735="","",INDEX('2_Review &amp; Audit'!$D:$D,$J735))</f>
        <v/>
      </c>
      <c r="D735" s="60" t="str">
        <f>IF($J735="","",INDEX('2_Review &amp; Audit'!$U:$U,$J735))</f>
        <v/>
      </c>
      <c r="E735" t="str">
        <f>IF($J735="","",INDEX('2_Review &amp; Audit'!$M:$M,$J735))</f>
        <v/>
      </c>
      <c r="F735" t="str">
        <f>IF($J735="","",INDEX('2_Review &amp; Audit'!$N:$N,$J735))</f>
        <v/>
      </c>
      <c r="G735" s="145" t="str">
        <f>IF(OR($J735="",$F735=""),"",ABS(INDEX('2_Review &amp; Audit'!$B:$B,$J735)/$F735))</f>
        <v/>
      </c>
      <c r="H735" s="145" t="str">
        <f t="shared" si="75"/>
        <v/>
      </c>
      <c r="I735" t="str">
        <f>IF($J735="","",INDEX('2_Review &amp; Audit'!$AD:$AD,$J735))</f>
        <v/>
      </c>
      <c r="J735" s="55"/>
      <c r="AB735" t="str">
        <f>IF($D735="","",MAX(0,N(#REF!)-N($X735)))</f>
        <v/>
      </c>
      <c r="AC735" t="str">
        <f>IF(OR($D735="",$AB735="",N($AB735)&lt;=0),"",IFERROR(MATCH(1,INDEX(('2_Review &amp; Audit'!$F$6:$F$505=$A735)*('2_Review &amp; Audit'!$I$6:$I$505&gt;=$E735-30)*('2_Review &amp; Audit'!$I$6:$I$505&lt;=$E735+30)*('2_Review &amp; Audit'!$R$6:$R$505&gt;0)*(ROW('2_Review &amp; Audit'!$R$6:$R$505)&gt;$T735),0),0)+5,""))</f>
        <v/>
      </c>
      <c r="AG735" t="str">
        <f>IF(OR($D735="",$AB735="",$AF735=""),"",MIN($AB735,$AF735))</f>
        <v/>
      </c>
      <c r="AK735" t="str">
        <f>IF($D735="","",MAX(0,N($AB735)-N($AG735)))</f>
        <v/>
      </c>
      <c r="AL735" t="str">
        <f>IF(OR($D735="",$AK735="",N($AK735)&lt;=0),"",IFERROR(MATCH(1,INDEX(('2_Review &amp; Audit'!$F$6:$F$505=$A735)*('2_Review &amp; Audit'!$I$6:$I$505&gt;=$E735-30)*('2_Review &amp; Audit'!$I$6:$I$505&lt;=$E735+30)*('2_Review &amp; Audit'!$R$6:$R$505&gt;0)*(ROW('2_Review &amp; Audit'!$R$6:$R$505)&gt;$AC735),0),0)+5,""))</f>
        <v/>
      </c>
      <c r="AP735" t="str">
        <f>IF(OR($D735="",$AK735="",$AO735=""),"",MIN($AK735,$AO735))</f>
        <v/>
      </c>
    </row>
    <row r="736" spans="1:42" ht="12.75" customHeight="1" x14ac:dyDescent="0.2">
      <c r="A736" t="str">
        <f>IF($J736="","",INDEX('2_Review &amp; Audit'!$F:$F,$J736))</f>
        <v/>
      </c>
      <c r="B736" t="str">
        <f>IF($J736="","",INDEX('2_Review &amp; Audit'!$C:$C,$J736))</f>
        <v/>
      </c>
      <c r="C736" t="str">
        <f>IF($J736="","",INDEX('2_Review &amp; Audit'!$D:$D,$J736))</f>
        <v/>
      </c>
      <c r="D736" s="60" t="str">
        <f>IF($J736="","",INDEX('2_Review &amp; Audit'!$U:$U,$J736))</f>
        <v/>
      </c>
      <c r="E736" t="str">
        <f>IF($J736="","",INDEX('2_Review &amp; Audit'!$M:$M,$J736))</f>
        <v/>
      </c>
      <c r="F736" t="str">
        <f>IF($J736="","",INDEX('2_Review &amp; Audit'!$N:$N,$J736))</f>
        <v/>
      </c>
      <c r="G736" s="145" t="str">
        <f>IF(OR($J736="",$F736=""),"",ABS(INDEX('2_Review &amp; Audit'!$B:$B,$J736)/$F736))</f>
        <v/>
      </c>
      <c r="H736" s="145" t="str">
        <f t="shared" si="75"/>
        <v/>
      </c>
      <c r="I736" t="str">
        <f>IF($J736="","",INDEX('2_Review &amp; Audit'!$AD:$AD,$J736))</f>
        <v/>
      </c>
      <c r="J736" s="55"/>
      <c r="AB736" t="str">
        <f>IF($D736="","",MAX(0,N(#REF!)-N($X736)))</f>
        <v/>
      </c>
      <c r="AC736" t="str">
        <f>IF(OR($D736="",$AB736="",N($AB736)&lt;=0),"",IFERROR(MATCH(1,INDEX(('2_Review &amp; Audit'!$F$6:$F$505=$A736)*('2_Review &amp; Audit'!$I$6:$I$505&gt;=$E736-30)*('2_Review &amp; Audit'!$I$6:$I$505&lt;=$E736+30)*('2_Review &amp; Audit'!$R$6:$R$505&gt;0)*(ROW('2_Review &amp; Audit'!$R$6:$R$505)&gt;$T736),0),0)+5,""))</f>
        <v/>
      </c>
      <c r="AG736" t="str">
        <f>IF(OR($D736="",$AB736="",$AF736=""),"",MIN($AB736,$AF736))</f>
        <v/>
      </c>
      <c r="AK736" t="str">
        <f>IF($D736="","",MAX(0,N($AB736)-N($AG736)))</f>
        <v/>
      </c>
      <c r="AL736" t="str">
        <f>IF(OR($D736="",$AK736="",N($AK736)&lt;=0),"",IFERROR(MATCH(1,INDEX(('2_Review &amp; Audit'!$F$6:$F$505=$A736)*('2_Review &amp; Audit'!$I$6:$I$505&gt;=$E736-30)*('2_Review &amp; Audit'!$I$6:$I$505&lt;=$E736+30)*('2_Review &amp; Audit'!$R$6:$R$505&gt;0)*(ROW('2_Review &amp; Audit'!$R$6:$R$505)&gt;$AC736),0),0)+5,""))</f>
        <v/>
      </c>
      <c r="AP736" t="str">
        <f>IF(OR($D736="",$AK736="",$AO736=""),"",MIN($AK736,$AO736))</f>
        <v/>
      </c>
    </row>
    <row r="737" spans="1:42" ht="12.75" customHeight="1" x14ac:dyDescent="0.2">
      <c r="A737" t="str">
        <f>IF($J737="","",INDEX('2_Review &amp; Audit'!$F:$F,$J737))</f>
        <v/>
      </c>
      <c r="B737" t="str">
        <f>IF($J737="","",INDEX('2_Review &amp; Audit'!$C:$C,$J737))</f>
        <v/>
      </c>
      <c r="C737" t="str">
        <f>IF($J737="","",INDEX('2_Review &amp; Audit'!$D:$D,$J737))</f>
        <v/>
      </c>
      <c r="D737" s="60" t="str">
        <f>IF($J737="","",INDEX('2_Review &amp; Audit'!$U:$U,$J737))</f>
        <v/>
      </c>
      <c r="E737" t="str">
        <f>IF($J737="","",INDEX('2_Review &amp; Audit'!$M:$M,$J737))</f>
        <v/>
      </c>
      <c r="F737" t="str">
        <f>IF($J737="","",INDEX('2_Review &amp; Audit'!$N:$N,$J737))</f>
        <v/>
      </c>
      <c r="G737" s="145" t="str">
        <f>IF(OR($J737="",$F737=""),"",ABS(INDEX('2_Review &amp; Audit'!$B:$B,$J737)/$F737))</f>
        <v/>
      </c>
      <c r="H737" s="145" t="str">
        <f t="shared" si="75"/>
        <v/>
      </c>
      <c r="I737" t="str">
        <f>IF($J737="","",INDEX('2_Review &amp; Audit'!$AD:$AD,$J737))</f>
        <v/>
      </c>
      <c r="J737" s="55"/>
      <c r="AB737" t="str">
        <f>IF($D737="","",MAX(0,N(#REF!)-N($X737)))</f>
        <v/>
      </c>
      <c r="AC737" t="str">
        <f>IF(OR($D737="",$AB737="",N($AB737)&lt;=0),"",IFERROR(MATCH(1,INDEX(('2_Review &amp; Audit'!$F$6:$F$505=$A737)*('2_Review &amp; Audit'!$I$6:$I$505&gt;=$E737-30)*('2_Review &amp; Audit'!$I$6:$I$505&lt;=$E737+30)*('2_Review &amp; Audit'!$R$6:$R$505&gt;0)*(ROW('2_Review &amp; Audit'!$R$6:$R$505)&gt;$T737),0),0)+5,""))</f>
        <v/>
      </c>
      <c r="AG737" t="str">
        <f>IF(OR($D737="",$AB737="",$AF737=""),"",MIN($AB737,$AF737))</f>
        <v/>
      </c>
      <c r="AK737" t="str">
        <f>IF($D737="","",MAX(0,N($AB737)-N($AG737)))</f>
        <v/>
      </c>
      <c r="AL737" t="str">
        <f>IF(OR($D737="",$AK737="",N($AK737)&lt;=0),"",IFERROR(MATCH(1,INDEX(('2_Review &amp; Audit'!$F$6:$F$505=$A737)*('2_Review &amp; Audit'!$I$6:$I$505&gt;=$E737-30)*('2_Review &amp; Audit'!$I$6:$I$505&lt;=$E737+30)*('2_Review &amp; Audit'!$R$6:$R$505&gt;0)*(ROW('2_Review &amp; Audit'!$R$6:$R$505)&gt;$AC737),0),0)+5,""))</f>
        <v/>
      </c>
      <c r="AP737" t="str">
        <f>IF(OR($D737="",$AK737="",$AO737=""),"",MIN($AK737,$AO737))</f>
        <v/>
      </c>
    </row>
    <row r="738" spans="1:42" ht="12.75" customHeight="1" x14ac:dyDescent="0.2">
      <c r="A738" t="str">
        <f>IF($J738="","",INDEX('2_Review &amp; Audit'!$F:$F,$J738))</f>
        <v/>
      </c>
      <c r="B738" t="str">
        <f>IF($J738="","",INDEX('2_Review &amp; Audit'!$C:$C,$J738))</f>
        <v/>
      </c>
      <c r="C738" t="str">
        <f>IF($J738="","",INDEX('2_Review &amp; Audit'!$D:$D,$J738))</f>
        <v/>
      </c>
      <c r="D738" s="60" t="str">
        <f>IF($J738="","",INDEX('2_Review &amp; Audit'!$U:$U,$J738))</f>
        <v/>
      </c>
      <c r="E738" t="str">
        <f>IF($J738="","",INDEX('2_Review &amp; Audit'!$M:$M,$J738))</f>
        <v/>
      </c>
      <c r="F738" t="str">
        <f>IF($J738="","",INDEX('2_Review &amp; Audit'!$N:$N,$J738))</f>
        <v/>
      </c>
      <c r="G738" s="145" t="str">
        <f>IF(OR($J738="",$F738=""),"",ABS(INDEX('2_Review &amp; Audit'!$B:$B,$J738)/$F738))</f>
        <v/>
      </c>
      <c r="H738" s="145" t="str">
        <f t="shared" si="75"/>
        <v/>
      </c>
      <c r="I738" t="str">
        <f>IF($J738="","",INDEX('2_Review &amp; Audit'!$AD:$AD,$J738))</f>
        <v/>
      </c>
      <c r="J738" s="55"/>
      <c r="AB738" t="str">
        <f>IF($D738="","",MAX(0,N(#REF!)-N($X738)))</f>
        <v/>
      </c>
      <c r="AC738" t="str">
        <f>IF(OR($D738="",$AB738="",N($AB738)&lt;=0),"",IFERROR(MATCH(1,INDEX(('2_Review &amp; Audit'!$F$6:$F$505=$A738)*('2_Review &amp; Audit'!$I$6:$I$505&gt;=$E738-30)*('2_Review &amp; Audit'!$I$6:$I$505&lt;=$E738+30)*('2_Review &amp; Audit'!$R$6:$R$505&gt;0)*(ROW('2_Review &amp; Audit'!$R$6:$R$505)&gt;$T738),0),0)+5,""))</f>
        <v/>
      </c>
      <c r="AG738" t="str">
        <f>IF(OR($D738="",$AB738="",$AF738=""),"",MIN($AB738,$AF738))</f>
        <v/>
      </c>
      <c r="AK738" t="str">
        <f>IF($D738="","",MAX(0,N($AB738)-N($AG738)))</f>
        <v/>
      </c>
      <c r="AL738" t="str">
        <f>IF(OR($D738="",$AK738="",N($AK738)&lt;=0),"",IFERROR(MATCH(1,INDEX(('2_Review &amp; Audit'!$F$6:$F$505=$A738)*('2_Review &amp; Audit'!$I$6:$I$505&gt;=$E738-30)*('2_Review &amp; Audit'!$I$6:$I$505&lt;=$E738+30)*('2_Review &amp; Audit'!$R$6:$R$505&gt;0)*(ROW('2_Review &amp; Audit'!$R$6:$R$505)&gt;$AC738),0),0)+5,""))</f>
        <v/>
      </c>
      <c r="AP738" t="str">
        <f>IF(OR($D738="",$AK738="",$AO738=""),"",MIN($AK738,$AO738))</f>
        <v/>
      </c>
    </row>
    <row r="739" spans="1:42" ht="12.75" customHeight="1" x14ac:dyDescent="0.2">
      <c r="A739" t="str">
        <f>IF($J739="","",INDEX('2_Review &amp; Audit'!$F:$F,$J739))</f>
        <v/>
      </c>
      <c r="B739" t="str">
        <f>IF($J739="","",INDEX('2_Review &amp; Audit'!$C:$C,$J739))</f>
        <v/>
      </c>
      <c r="C739" t="str">
        <f>IF($J739="","",INDEX('2_Review &amp; Audit'!$D:$D,$J739))</f>
        <v/>
      </c>
      <c r="D739" s="60" t="str">
        <f>IF($J739="","",INDEX('2_Review &amp; Audit'!$U:$U,$J739))</f>
        <v/>
      </c>
      <c r="E739" t="str">
        <f>IF($J739="","",INDEX('2_Review &amp; Audit'!$M:$M,$J739))</f>
        <v/>
      </c>
      <c r="F739" t="str">
        <f>IF($J739="","",INDEX('2_Review &amp; Audit'!$N:$N,$J739))</f>
        <v/>
      </c>
      <c r="G739" s="145" t="str">
        <f>IF(OR($J739="",$F739=""),"",ABS(INDEX('2_Review &amp; Audit'!$B:$B,$J739)/$F739))</f>
        <v/>
      </c>
      <c r="H739" s="145" t="str">
        <f t="shared" si="75"/>
        <v/>
      </c>
      <c r="I739" t="str">
        <f>IF($J739="","",INDEX('2_Review &amp; Audit'!$AD:$AD,$J739))</f>
        <v/>
      </c>
      <c r="J739" s="55"/>
      <c r="AB739" t="str">
        <f>IF($D739="","",MAX(0,N(#REF!)-N($X739)))</f>
        <v/>
      </c>
      <c r="AC739" t="str">
        <f>IF(OR($D739="",$AB739="",N($AB739)&lt;=0),"",IFERROR(MATCH(1,INDEX(('2_Review &amp; Audit'!$F$6:$F$505=$A739)*('2_Review &amp; Audit'!$I$6:$I$505&gt;=$E739-30)*('2_Review &amp; Audit'!$I$6:$I$505&lt;=$E739+30)*('2_Review &amp; Audit'!$R$6:$R$505&gt;0)*(ROW('2_Review &amp; Audit'!$R$6:$R$505)&gt;$T739),0),0)+5,""))</f>
        <v/>
      </c>
      <c r="AG739" t="str">
        <f>IF(OR($D739="",$AB739="",$AF739=""),"",MIN($AB739,$AF739))</f>
        <v/>
      </c>
      <c r="AK739" t="str">
        <f>IF($D739="","",MAX(0,N($AB739)-N($AG739)))</f>
        <v/>
      </c>
      <c r="AL739" t="str">
        <f>IF(OR($D739="",$AK739="",N($AK739)&lt;=0),"",IFERROR(MATCH(1,INDEX(('2_Review &amp; Audit'!$F$6:$F$505=$A739)*('2_Review &amp; Audit'!$I$6:$I$505&gt;=$E739-30)*('2_Review &amp; Audit'!$I$6:$I$505&lt;=$E739+30)*('2_Review &amp; Audit'!$R$6:$R$505&gt;0)*(ROW('2_Review &amp; Audit'!$R$6:$R$505)&gt;$AC739),0),0)+5,""))</f>
        <v/>
      </c>
      <c r="AP739" t="str">
        <f>IF(OR($D739="",$AK739="",$AO739=""),"",MIN($AK739,$AO739))</f>
        <v/>
      </c>
    </row>
    <row r="740" spans="1:42" ht="12.75" customHeight="1" x14ac:dyDescent="0.2">
      <c r="A740" t="str">
        <f>IF($J740="","",INDEX('2_Review &amp; Audit'!$F:$F,$J740))</f>
        <v/>
      </c>
      <c r="B740" t="str">
        <f>IF($J740="","",INDEX('2_Review &amp; Audit'!$C:$C,$J740))</f>
        <v/>
      </c>
      <c r="C740" t="str">
        <f>IF($J740="","",INDEX('2_Review &amp; Audit'!$D:$D,$J740))</f>
        <v/>
      </c>
      <c r="D740" s="60" t="str">
        <f>IF($J740="","",INDEX('2_Review &amp; Audit'!$U:$U,$J740))</f>
        <v/>
      </c>
      <c r="E740" t="str">
        <f>IF($J740="","",INDEX('2_Review &amp; Audit'!$M:$M,$J740))</f>
        <v/>
      </c>
      <c r="F740" t="str">
        <f>IF($J740="","",INDEX('2_Review &amp; Audit'!$N:$N,$J740))</f>
        <v/>
      </c>
      <c r="G740" s="145" t="str">
        <f>IF(OR($J740="",$F740=""),"",ABS(INDEX('2_Review &amp; Audit'!$B:$B,$J740)/$F740))</f>
        <v/>
      </c>
      <c r="H740" s="145" t="str">
        <f t="shared" si="75"/>
        <v/>
      </c>
      <c r="I740" t="str">
        <f>IF($J740="","",INDEX('2_Review &amp; Audit'!$AD:$AD,$J740))</f>
        <v/>
      </c>
      <c r="J740" s="55"/>
      <c r="AB740" t="str">
        <f>IF($D740="","",MAX(0,N(#REF!)-N($X740)))</f>
        <v/>
      </c>
      <c r="AC740" t="str">
        <f>IF(OR($D740="",$AB740="",N($AB740)&lt;=0),"",IFERROR(MATCH(1,INDEX(('2_Review &amp; Audit'!$F$6:$F$505=$A740)*('2_Review &amp; Audit'!$I$6:$I$505&gt;=$E740-30)*('2_Review &amp; Audit'!$I$6:$I$505&lt;=$E740+30)*('2_Review &amp; Audit'!$R$6:$R$505&gt;0)*(ROW('2_Review &amp; Audit'!$R$6:$R$505)&gt;$T740),0),0)+5,""))</f>
        <v/>
      </c>
      <c r="AG740" t="str">
        <f>IF(OR($D740="",$AB740="",$AF740=""),"",MIN($AB740,$AF740))</f>
        <v/>
      </c>
      <c r="AK740" t="str">
        <f>IF($D740="","",MAX(0,N($AB740)-N($AG740)))</f>
        <v/>
      </c>
      <c r="AL740" t="str">
        <f>IF(OR($D740="",$AK740="",N($AK740)&lt;=0),"",IFERROR(MATCH(1,INDEX(('2_Review &amp; Audit'!$F$6:$F$505=$A740)*('2_Review &amp; Audit'!$I$6:$I$505&gt;=$E740-30)*('2_Review &amp; Audit'!$I$6:$I$505&lt;=$E740+30)*('2_Review &amp; Audit'!$R$6:$R$505&gt;0)*(ROW('2_Review &amp; Audit'!$R$6:$R$505)&gt;$AC740),0),0)+5,""))</f>
        <v/>
      </c>
      <c r="AP740" t="str">
        <f>IF(OR($D740="",$AK740="",$AO740=""),"",MIN($AK740,$AO740))</f>
        <v/>
      </c>
    </row>
    <row r="741" spans="1:42" ht="12.75" customHeight="1" x14ac:dyDescent="0.2">
      <c r="A741" t="str">
        <f>IF($J741="","",INDEX('2_Review &amp; Audit'!$F:$F,$J741))</f>
        <v/>
      </c>
      <c r="B741" t="str">
        <f>IF($J741="","",INDEX('2_Review &amp; Audit'!$C:$C,$J741))</f>
        <v/>
      </c>
      <c r="C741" t="str">
        <f>IF($J741="","",INDEX('2_Review &amp; Audit'!$D:$D,$J741))</f>
        <v/>
      </c>
      <c r="D741" s="60" t="str">
        <f>IF($J741="","",INDEX('2_Review &amp; Audit'!$U:$U,$J741))</f>
        <v/>
      </c>
      <c r="E741" t="str">
        <f>IF($J741="","",INDEX('2_Review &amp; Audit'!$M:$M,$J741))</f>
        <v/>
      </c>
      <c r="F741" t="str">
        <f>IF($J741="","",INDEX('2_Review &amp; Audit'!$N:$N,$J741))</f>
        <v/>
      </c>
      <c r="G741" s="145" t="str">
        <f>IF(OR($J741="",$F741=""),"",ABS(INDEX('2_Review &amp; Audit'!$B:$B,$J741)/$F741))</f>
        <v/>
      </c>
      <c r="H741" s="145" t="str">
        <f t="shared" si="75"/>
        <v/>
      </c>
      <c r="I741" t="str">
        <f>IF($J741="","",INDEX('2_Review &amp; Audit'!$AD:$AD,$J741))</f>
        <v/>
      </c>
      <c r="J741" s="55"/>
      <c r="AB741" t="str">
        <f>IF($D741="","",MAX(0,N(#REF!)-N($X741)))</f>
        <v/>
      </c>
      <c r="AC741" t="str">
        <f>IF(OR($D741="",$AB741="",N($AB741)&lt;=0),"",IFERROR(MATCH(1,INDEX(('2_Review &amp; Audit'!$F$6:$F$505=$A741)*('2_Review &amp; Audit'!$I$6:$I$505&gt;=$E741-30)*('2_Review &amp; Audit'!$I$6:$I$505&lt;=$E741+30)*('2_Review &amp; Audit'!$R$6:$R$505&gt;0)*(ROW('2_Review &amp; Audit'!$R$6:$R$505)&gt;$T741),0),0)+5,""))</f>
        <v/>
      </c>
      <c r="AG741" t="str">
        <f>IF(OR($D741="",$AB741="",$AF741=""),"",MIN($AB741,$AF741))</f>
        <v/>
      </c>
      <c r="AK741" t="str">
        <f>IF($D741="","",MAX(0,N($AB741)-N($AG741)))</f>
        <v/>
      </c>
      <c r="AL741" t="str">
        <f>IF(OR($D741="",$AK741="",N($AK741)&lt;=0),"",IFERROR(MATCH(1,INDEX(('2_Review &amp; Audit'!$F$6:$F$505=$A741)*('2_Review &amp; Audit'!$I$6:$I$505&gt;=$E741-30)*('2_Review &amp; Audit'!$I$6:$I$505&lt;=$E741+30)*('2_Review &amp; Audit'!$R$6:$R$505&gt;0)*(ROW('2_Review &amp; Audit'!$R$6:$R$505)&gt;$AC741),0),0)+5,""))</f>
        <v/>
      </c>
      <c r="AP741" t="str">
        <f>IF(OR($D741="",$AK741="",$AO741=""),"",MIN($AK741,$AO741))</f>
        <v/>
      </c>
    </row>
    <row r="742" spans="1:42" ht="12.75" customHeight="1" x14ac:dyDescent="0.2">
      <c r="A742" t="str">
        <f>IF($J742="","",INDEX('2_Review &amp; Audit'!$F:$F,$J742))</f>
        <v/>
      </c>
      <c r="B742" t="str">
        <f>IF($J742="","",INDEX('2_Review &amp; Audit'!$C:$C,$J742))</f>
        <v/>
      </c>
      <c r="C742" t="str">
        <f>IF($J742="","",INDEX('2_Review &amp; Audit'!$D:$D,$J742))</f>
        <v/>
      </c>
      <c r="D742" s="60" t="str">
        <f>IF($J742="","",INDEX('2_Review &amp; Audit'!$U:$U,$J742))</f>
        <v/>
      </c>
      <c r="E742" t="str">
        <f>IF($J742="","",INDEX('2_Review &amp; Audit'!$M:$M,$J742))</f>
        <v/>
      </c>
      <c r="F742" t="str">
        <f>IF($J742="","",INDEX('2_Review &amp; Audit'!$N:$N,$J742))</f>
        <v/>
      </c>
      <c r="G742" s="145" t="str">
        <f>IF(OR($J742="",$F742=""),"",ABS(INDEX('2_Review &amp; Audit'!$B:$B,$J742)/$F742))</f>
        <v/>
      </c>
      <c r="H742" s="145" t="str">
        <f t="shared" si="75"/>
        <v/>
      </c>
      <c r="I742" t="str">
        <f>IF($J742="","",INDEX('2_Review &amp; Audit'!$AD:$AD,$J742))</f>
        <v/>
      </c>
      <c r="J742" s="55"/>
      <c r="AB742" t="str">
        <f>IF($D742="","",MAX(0,N(#REF!)-N($X742)))</f>
        <v/>
      </c>
      <c r="AC742" t="str">
        <f>IF(OR($D742="",$AB742="",N($AB742)&lt;=0),"",IFERROR(MATCH(1,INDEX(('2_Review &amp; Audit'!$F$6:$F$505=$A742)*('2_Review &amp; Audit'!$I$6:$I$505&gt;=$E742-30)*('2_Review &amp; Audit'!$I$6:$I$505&lt;=$E742+30)*('2_Review &amp; Audit'!$R$6:$R$505&gt;0)*(ROW('2_Review &amp; Audit'!$R$6:$R$505)&gt;$T742),0),0)+5,""))</f>
        <v/>
      </c>
      <c r="AG742" t="str">
        <f>IF(OR($D742="",$AB742="",$AF742=""),"",MIN($AB742,$AF742))</f>
        <v/>
      </c>
      <c r="AK742" t="str">
        <f>IF($D742="","",MAX(0,N($AB742)-N($AG742)))</f>
        <v/>
      </c>
      <c r="AL742" t="str">
        <f>IF(OR($D742="",$AK742="",N($AK742)&lt;=0),"",IFERROR(MATCH(1,INDEX(('2_Review &amp; Audit'!$F$6:$F$505=$A742)*('2_Review &amp; Audit'!$I$6:$I$505&gt;=$E742-30)*('2_Review &amp; Audit'!$I$6:$I$505&lt;=$E742+30)*('2_Review &amp; Audit'!$R$6:$R$505&gt;0)*(ROW('2_Review &amp; Audit'!$R$6:$R$505)&gt;$AC742),0),0)+5,""))</f>
        <v/>
      </c>
      <c r="AP742" t="str">
        <f>IF(OR($D742="",$AK742="",$AO742=""),"",MIN($AK742,$AO742))</f>
        <v/>
      </c>
    </row>
    <row r="743" spans="1:42" ht="12.75" customHeight="1" x14ac:dyDescent="0.2">
      <c r="A743" t="str">
        <f>IF($J743="","",INDEX('2_Review &amp; Audit'!$F:$F,$J743))</f>
        <v/>
      </c>
      <c r="B743" t="str">
        <f>IF($J743="","",INDEX('2_Review &amp; Audit'!$C:$C,$J743))</f>
        <v/>
      </c>
      <c r="C743" t="str">
        <f>IF($J743="","",INDEX('2_Review &amp; Audit'!$D:$D,$J743))</f>
        <v/>
      </c>
      <c r="D743" s="60" t="str">
        <f>IF($J743="","",INDEX('2_Review &amp; Audit'!$U:$U,$J743))</f>
        <v/>
      </c>
      <c r="E743" t="str">
        <f>IF($J743="","",INDEX('2_Review &amp; Audit'!$M:$M,$J743))</f>
        <v/>
      </c>
      <c r="F743" t="str">
        <f>IF($J743="","",INDEX('2_Review &amp; Audit'!$N:$N,$J743))</f>
        <v/>
      </c>
      <c r="G743" s="145" t="str">
        <f>IF(OR($J743="",$F743=""),"",ABS(INDEX('2_Review &amp; Audit'!$B:$B,$J743)/$F743))</f>
        <v/>
      </c>
      <c r="H743" s="145" t="str">
        <f t="shared" si="75"/>
        <v/>
      </c>
      <c r="I743" t="str">
        <f>IF($J743="","",INDEX('2_Review &amp; Audit'!$AD:$AD,$J743))</f>
        <v/>
      </c>
      <c r="J743" s="55"/>
      <c r="AB743" t="str">
        <f>IF($D743="","",MAX(0,N(#REF!)-N($X743)))</f>
        <v/>
      </c>
      <c r="AC743" t="str">
        <f>IF(OR($D743="",$AB743="",N($AB743)&lt;=0),"",IFERROR(MATCH(1,INDEX(('2_Review &amp; Audit'!$F$6:$F$505=$A743)*('2_Review &amp; Audit'!$I$6:$I$505&gt;=$E743-30)*('2_Review &amp; Audit'!$I$6:$I$505&lt;=$E743+30)*('2_Review &amp; Audit'!$R$6:$R$505&gt;0)*(ROW('2_Review &amp; Audit'!$R$6:$R$505)&gt;$T743),0),0)+5,""))</f>
        <v/>
      </c>
      <c r="AG743" t="str">
        <f>IF(OR($D743="",$AB743="",$AF743=""),"",MIN($AB743,$AF743))</f>
        <v/>
      </c>
      <c r="AK743" t="str">
        <f>IF($D743="","",MAX(0,N($AB743)-N($AG743)))</f>
        <v/>
      </c>
      <c r="AL743" t="str">
        <f>IF(OR($D743="",$AK743="",N($AK743)&lt;=0),"",IFERROR(MATCH(1,INDEX(('2_Review &amp; Audit'!$F$6:$F$505=$A743)*('2_Review &amp; Audit'!$I$6:$I$505&gt;=$E743-30)*('2_Review &amp; Audit'!$I$6:$I$505&lt;=$E743+30)*('2_Review &amp; Audit'!$R$6:$R$505&gt;0)*(ROW('2_Review &amp; Audit'!$R$6:$R$505)&gt;$AC743),0),0)+5,""))</f>
        <v/>
      </c>
      <c r="AP743" t="str">
        <f>IF(OR($D743="",$AK743="",$AO743=""),"",MIN($AK743,$AO743))</f>
        <v/>
      </c>
    </row>
    <row r="744" spans="1:42" ht="12.75" customHeight="1" x14ac:dyDescent="0.2">
      <c r="A744" t="str">
        <f>IF($J744="","",INDEX('2_Review &amp; Audit'!$F:$F,$J744))</f>
        <v/>
      </c>
      <c r="B744" t="str">
        <f>IF($J744="","",INDEX('2_Review &amp; Audit'!$C:$C,$J744))</f>
        <v/>
      </c>
      <c r="C744" t="str">
        <f>IF($J744="","",INDEX('2_Review &amp; Audit'!$D:$D,$J744))</f>
        <v/>
      </c>
      <c r="D744" s="60" t="str">
        <f>IF($J744="","",INDEX('2_Review &amp; Audit'!$U:$U,$J744))</f>
        <v/>
      </c>
      <c r="E744" t="str">
        <f>IF($J744="","",INDEX('2_Review &amp; Audit'!$M:$M,$J744))</f>
        <v/>
      </c>
      <c r="F744" t="str">
        <f>IF($J744="","",INDEX('2_Review &amp; Audit'!$N:$N,$J744))</f>
        <v/>
      </c>
      <c r="G744" s="145" t="str">
        <f>IF(OR($J744="",$F744=""),"",ABS(INDEX('2_Review &amp; Audit'!$B:$B,$J744)/$F744))</f>
        <v/>
      </c>
      <c r="H744" s="145" t="str">
        <f t="shared" si="75"/>
        <v/>
      </c>
      <c r="I744" t="str">
        <f>IF($J744="","",INDEX('2_Review &amp; Audit'!$AD:$AD,$J744))</f>
        <v/>
      </c>
      <c r="J744" s="55"/>
      <c r="AB744" t="str">
        <f>IF($D744="","",MAX(0,N(#REF!)-N($X744)))</f>
        <v/>
      </c>
      <c r="AC744" t="str">
        <f>IF(OR($D744="",$AB744="",N($AB744)&lt;=0),"",IFERROR(MATCH(1,INDEX(('2_Review &amp; Audit'!$F$6:$F$505=$A744)*('2_Review &amp; Audit'!$I$6:$I$505&gt;=$E744-30)*('2_Review &amp; Audit'!$I$6:$I$505&lt;=$E744+30)*('2_Review &amp; Audit'!$R$6:$R$505&gt;0)*(ROW('2_Review &amp; Audit'!$R$6:$R$505)&gt;$T744),0),0)+5,""))</f>
        <v/>
      </c>
      <c r="AG744" t="str">
        <f>IF(OR($D744="",$AB744="",$AF744=""),"",MIN($AB744,$AF744))</f>
        <v/>
      </c>
      <c r="AK744" t="str">
        <f>IF($D744="","",MAX(0,N($AB744)-N($AG744)))</f>
        <v/>
      </c>
      <c r="AL744" t="str">
        <f>IF(OR($D744="",$AK744="",N($AK744)&lt;=0),"",IFERROR(MATCH(1,INDEX(('2_Review &amp; Audit'!$F$6:$F$505=$A744)*('2_Review &amp; Audit'!$I$6:$I$505&gt;=$E744-30)*('2_Review &amp; Audit'!$I$6:$I$505&lt;=$E744+30)*('2_Review &amp; Audit'!$R$6:$R$505&gt;0)*(ROW('2_Review &amp; Audit'!$R$6:$R$505)&gt;$AC744),0),0)+5,""))</f>
        <v/>
      </c>
      <c r="AP744" t="str">
        <f>IF(OR($D744="",$AK744="",$AO744=""),"",MIN($AK744,$AO744))</f>
        <v/>
      </c>
    </row>
    <row r="745" spans="1:42" ht="12.75" customHeight="1" x14ac:dyDescent="0.2">
      <c r="A745" t="str">
        <f>IF($J745="","",INDEX('2_Review &amp; Audit'!$F:$F,$J745))</f>
        <v/>
      </c>
      <c r="B745" t="str">
        <f>IF($J745="","",INDEX('2_Review &amp; Audit'!$C:$C,$J745))</f>
        <v/>
      </c>
      <c r="C745" t="str">
        <f>IF($J745="","",INDEX('2_Review &amp; Audit'!$D:$D,$J745))</f>
        <v/>
      </c>
      <c r="D745" s="60" t="str">
        <f>IF($J745="","",INDEX('2_Review &amp; Audit'!$U:$U,$J745))</f>
        <v/>
      </c>
      <c r="E745" t="str">
        <f>IF($J745="","",INDEX('2_Review &amp; Audit'!$M:$M,$J745))</f>
        <v/>
      </c>
      <c r="F745" t="str">
        <f>IF($J745="","",INDEX('2_Review &amp; Audit'!$N:$N,$J745))</f>
        <v/>
      </c>
      <c r="G745" s="145" t="str">
        <f>IF(OR($J745="",$F745=""),"",ABS(INDEX('2_Review &amp; Audit'!$B:$B,$J745)/$F745))</f>
        <v/>
      </c>
      <c r="H745" s="145" t="str">
        <f t="shared" si="75"/>
        <v/>
      </c>
      <c r="I745" t="str">
        <f>IF($J745="","",INDEX('2_Review &amp; Audit'!$AD:$AD,$J745))</f>
        <v/>
      </c>
      <c r="J745" s="55"/>
      <c r="AB745" t="str">
        <f>IF($D745="","",MAX(0,N(#REF!)-N($X745)))</f>
        <v/>
      </c>
      <c r="AC745" t="str">
        <f>IF(OR($D745="",$AB745="",N($AB745)&lt;=0),"",IFERROR(MATCH(1,INDEX(('2_Review &amp; Audit'!$F$6:$F$505=$A745)*('2_Review &amp; Audit'!$I$6:$I$505&gt;=$E745-30)*('2_Review &amp; Audit'!$I$6:$I$505&lt;=$E745+30)*('2_Review &amp; Audit'!$R$6:$R$505&gt;0)*(ROW('2_Review &amp; Audit'!$R$6:$R$505)&gt;$T745),0),0)+5,""))</f>
        <v/>
      </c>
      <c r="AG745" t="str">
        <f>IF(OR($D745="",$AB745="",$AF745=""),"",MIN($AB745,$AF745))</f>
        <v/>
      </c>
      <c r="AK745" t="str">
        <f>IF($D745="","",MAX(0,N($AB745)-N($AG745)))</f>
        <v/>
      </c>
      <c r="AL745" t="str">
        <f>IF(OR($D745="",$AK745="",N($AK745)&lt;=0),"",IFERROR(MATCH(1,INDEX(('2_Review &amp; Audit'!$F$6:$F$505=$A745)*('2_Review &amp; Audit'!$I$6:$I$505&gt;=$E745-30)*('2_Review &amp; Audit'!$I$6:$I$505&lt;=$E745+30)*('2_Review &amp; Audit'!$R$6:$R$505&gt;0)*(ROW('2_Review &amp; Audit'!$R$6:$R$505)&gt;$AC745),0),0)+5,""))</f>
        <v/>
      </c>
      <c r="AP745" t="str">
        <f>IF(OR($D745="",$AK745="",$AO745=""),"",MIN($AK745,$AO745))</f>
        <v/>
      </c>
    </row>
    <row r="746" spans="1:42" ht="12.75" customHeight="1" x14ac:dyDescent="0.2">
      <c r="A746" t="str">
        <f>IF($J746="","",INDEX('2_Review &amp; Audit'!$F:$F,$J746))</f>
        <v/>
      </c>
      <c r="B746" t="str">
        <f>IF($J746="","",INDEX('2_Review &amp; Audit'!$C:$C,$J746))</f>
        <v/>
      </c>
      <c r="C746" t="str">
        <f>IF($J746="","",INDEX('2_Review &amp; Audit'!$D:$D,$J746))</f>
        <v/>
      </c>
      <c r="D746" s="60" t="str">
        <f>IF($J746="","",INDEX('2_Review &amp; Audit'!$U:$U,$J746))</f>
        <v/>
      </c>
      <c r="E746" t="str">
        <f>IF($J746="","",INDEX('2_Review &amp; Audit'!$M:$M,$J746))</f>
        <v/>
      </c>
      <c r="F746" t="str">
        <f>IF($J746="","",INDEX('2_Review &amp; Audit'!$N:$N,$J746))</f>
        <v/>
      </c>
      <c r="G746" s="145" t="str">
        <f>IF(OR($J746="",$F746=""),"",ABS(INDEX('2_Review &amp; Audit'!$B:$B,$J746)/$F746))</f>
        <v/>
      </c>
      <c r="H746" s="145" t="str">
        <f t="shared" si="75"/>
        <v/>
      </c>
      <c r="I746" t="str">
        <f>IF($J746="","",INDEX('2_Review &amp; Audit'!$AD:$AD,$J746))</f>
        <v/>
      </c>
      <c r="J746" s="55"/>
      <c r="AB746" t="str">
        <f>IF($D746="","",MAX(0,N(#REF!)-N($X746)))</f>
        <v/>
      </c>
      <c r="AC746" t="str">
        <f>IF(OR($D746="",$AB746="",N($AB746)&lt;=0),"",IFERROR(MATCH(1,INDEX(('2_Review &amp; Audit'!$F$6:$F$505=$A746)*('2_Review &amp; Audit'!$I$6:$I$505&gt;=$E746-30)*('2_Review &amp; Audit'!$I$6:$I$505&lt;=$E746+30)*('2_Review &amp; Audit'!$R$6:$R$505&gt;0)*(ROW('2_Review &amp; Audit'!$R$6:$R$505)&gt;$T746),0),0)+5,""))</f>
        <v/>
      </c>
      <c r="AG746" t="str">
        <f>IF(OR($D746="",$AB746="",$AF746=""),"",MIN($AB746,$AF746))</f>
        <v/>
      </c>
      <c r="AK746" t="str">
        <f>IF($D746="","",MAX(0,N($AB746)-N($AG746)))</f>
        <v/>
      </c>
      <c r="AL746" t="str">
        <f>IF(OR($D746="",$AK746="",N($AK746)&lt;=0),"",IFERROR(MATCH(1,INDEX(('2_Review &amp; Audit'!$F$6:$F$505=$A746)*('2_Review &amp; Audit'!$I$6:$I$505&gt;=$E746-30)*('2_Review &amp; Audit'!$I$6:$I$505&lt;=$E746+30)*('2_Review &amp; Audit'!$R$6:$R$505&gt;0)*(ROW('2_Review &amp; Audit'!$R$6:$R$505)&gt;$AC746),0),0)+5,""))</f>
        <v/>
      </c>
      <c r="AP746" t="str">
        <f>IF(OR($D746="",$AK746="",$AO746=""),"",MIN($AK746,$AO746))</f>
        <v/>
      </c>
    </row>
    <row r="747" spans="1:42" ht="12.75" customHeight="1" x14ac:dyDescent="0.2">
      <c r="A747" t="str">
        <f>IF($J747="","",INDEX('2_Review &amp; Audit'!$F:$F,$J747))</f>
        <v/>
      </c>
      <c r="B747" t="str">
        <f>IF($J747="","",INDEX('2_Review &amp; Audit'!$C:$C,$J747))</f>
        <v/>
      </c>
      <c r="C747" t="str">
        <f>IF($J747="","",INDEX('2_Review &amp; Audit'!$D:$D,$J747))</f>
        <v/>
      </c>
      <c r="D747" s="60" t="str">
        <f>IF($J747="","",INDEX('2_Review &amp; Audit'!$U:$U,$J747))</f>
        <v/>
      </c>
      <c r="E747" t="str">
        <f>IF($J747="","",INDEX('2_Review &amp; Audit'!$M:$M,$J747))</f>
        <v/>
      </c>
      <c r="F747" t="str">
        <f>IF($J747="","",INDEX('2_Review &amp; Audit'!$N:$N,$J747))</f>
        <v/>
      </c>
      <c r="G747" s="145" t="str">
        <f>IF(OR($J747="",$F747=""),"",ABS(INDEX('2_Review &amp; Audit'!$B:$B,$J747)/$F747))</f>
        <v/>
      </c>
      <c r="H747" s="145" t="str">
        <f t="shared" si="75"/>
        <v/>
      </c>
      <c r="I747" t="str">
        <f>IF($J747="","",INDEX('2_Review &amp; Audit'!$AD:$AD,$J747))</f>
        <v/>
      </c>
      <c r="J747" s="55"/>
      <c r="AB747" t="str">
        <f>IF($D747="","",MAX(0,N(#REF!)-N($X747)))</f>
        <v/>
      </c>
      <c r="AC747" t="str">
        <f>IF(OR($D747="",$AB747="",N($AB747)&lt;=0),"",IFERROR(MATCH(1,INDEX(('2_Review &amp; Audit'!$F$6:$F$505=$A747)*('2_Review &amp; Audit'!$I$6:$I$505&gt;=$E747-30)*('2_Review &amp; Audit'!$I$6:$I$505&lt;=$E747+30)*('2_Review &amp; Audit'!$R$6:$R$505&gt;0)*(ROW('2_Review &amp; Audit'!$R$6:$R$505)&gt;$T747),0),0)+5,""))</f>
        <v/>
      </c>
      <c r="AG747" t="str">
        <f>IF(OR($D747="",$AB747="",$AF747=""),"",MIN($AB747,$AF747))</f>
        <v/>
      </c>
      <c r="AK747" t="str">
        <f>IF($D747="","",MAX(0,N($AB747)-N($AG747)))</f>
        <v/>
      </c>
      <c r="AL747" t="str">
        <f>IF(OR($D747="",$AK747="",N($AK747)&lt;=0),"",IFERROR(MATCH(1,INDEX(('2_Review &amp; Audit'!$F$6:$F$505=$A747)*('2_Review &amp; Audit'!$I$6:$I$505&gt;=$E747-30)*('2_Review &amp; Audit'!$I$6:$I$505&lt;=$E747+30)*('2_Review &amp; Audit'!$R$6:$R$505&gt;0)*(ROW('2_Review &amp; Audit'!$R$6:$R$505)&gt;$AC747),0),0)+5,""))</f>
        <v/>
      </c>
      <c r="AP747" t="str">
        <f>IF(OR($D747="",$AK747="",$AO747=""),"",MIN($AK747,$AO747))</f>
        <v/>
      </c>
    </row>
    <row r="748" spans="1:42" ht="12.75" customHeight="1" x14ac:dyDescent="0.2">
      <c r="A748" t="str">
        <f>IF($J748="","",INDEX('2_Review &amp; Audit'!$F:$F,$J748))</f>
        <v/>
      </c>
      <c r="B748" t="str">
        <f>IF($J748="","",INDEX('2_Review &amp; Audit'!$C:$C,$J748))</f>
        <v/>
      </c>
      <c r="C748" t="str">
        <f>IF($J748="","",INDEX('2_Review &amp; Audit'!$D:$D,$J748))</f>
        <v/>
      </c>
      <c r="D748" s="60" t="str">
        <f>IF($J748="","",INDEX('2_Review &amp; Audit'!$U:$U,$J748))</f>
        <v/>
      </c>
      <c r="E748" t="str">
        <f>IF($J748="","",INDEX('2_Review &amp; Audit'!$M:$M,$J748))</f>
        <v/>
      </c>
      <c r="F748" t="str">
        <f>IF($J748="","",INDEX('2_Review &amp; Audit'!$N:$N,$J748))</f>
        <v/>
      </c>
      <c r="G748" s="145" t="str">
        <f>IF(OR($J748="",$F748=""),"",ABS(INDEX('2_Review &amp; Audit'!$B:$B,$J748)/$F748))</f>
        <v/>
      </c>
      <c r="H748" s="145" t="str">
        <f t="shared" si="75"/>
        <v/>
      </c>
      <c r="I748" t="str">
        <f>IF($J748="","",INDEX('2_Review &amp; Audit'!$AD:$AD,$J748))</f>
        <v/>
      </c>
      <c r="J748" s="55"/>
      <c r="AB748" t="str">
        <f>IF($D748="","",MAX(0,N(#REF!)-N($X748)))</f>
        <v/>
      </c>
      <c r="AC748" t="str">
        <f>IF(OR($D748="",$AB748="",N($AB748)&lt;=0),"",IFERROR(MATCH(1,INDEX(('2_Review &amp; Audit'!$F$6:$F$505=$A748)*('2_Review &amp; Audit'!$I$6:$I$505&gt;=$E748-30)*('2_Review &amp; Audit'!$I$6:$I$505&lt;=$E748+30)*('2_Review &amp; Audit'!$R$6:$R$505&gt;0)*(ROW('2_Review &amp; Audit'!$R$6:$R$505)&gt;$T748),0),0)+5,""))</f>
        <v/>
      </c>
      <c r="AG748" t="str">
        <f>IF(OR($D748="",$AB748="",$AF748=""),"",MIN($AB748,$AF748))</f>
        <v/>
      </c>
      <c r="AK748" t="str">
        <f>IF($D748="","",MAX(0,N($AB748)-N($AG748)))</f>
        <v/>
      </c>
      <c r="AL748" t="str">
        <f>IF(OR($D748="",$AK748="",N($AK748)&lt;=0),"",IFERROR(MATCH(1,INDEX(('2_Review &amp; Audit'!$F$6:$F$505=$A748)*('2_Review &amp; Audit'!$I$6:$I$505&gt;=$E748-30)*('2_Review &amp; Audit'!$I$6:$I$505&lt;=$E748+30)*('2_Review &amp; Audit'!$R$6:$R$505&gt;0)*(ROW('2_Review &amp; Audit'!$R$6:$R$505)&gt;$AC748),0),0)+5,""))</f>
        <v/>
      </c>
      <c r="AP748" t="str">
        <f>IF(OR($D748="",$AK748="",$AO748=""),"",MIN($AK748,$AO748))</f>
        <v/>
      </c>
    </row>
    <row r="749" spans="1:42" ht="12.75" customHeight="1" x14ac:dyDescent="0.2">
      <c r="A749" t="str">
        <f>IF($J749="","",INDEX('2_Review &amp; Audit'!$F:$F,$J749))</f>
        <v/>
      </c>
      <c r="B749" t="str">
        <f>IF($J749="","",INDEX('2_Review &amp; Audit'!$C:$C,$J749))</f>
        <v/>
      </c>
      <c r="C749" t="str">
        <f>IF($J749="","",INDEX('2_Review &amp; Audit'!$D:$D,$J749))</f>
        <v/>
      </c>
      <c r="D749" s="60" t="str">
        <f>IF($J749="","",INDEX('2_Review &amp; Audit'!$U:$U,$J749))</f>
        <v/>
      </c>
      <c r="E749" t="str">
        <f>IF($J749="","",INDEX('2_Review &amp; Audit'!$M:$M,$J749))</f>
        <v/>
      </c>
      <c r="F749" t="str">
        <f>IF($J749="","",INDEX('2_Review &amp; Audit'!$N:$N,$J749))</f>
        <v/>
      </c>
      <c r="G749" s="145" t="str">
        <f>IF(OR($J749="",$F749=""),"",ABS(INDEX('2_Review &amp; Audit'!$B:$B,$J749)/$F749))</f>
        <v/>
      </c>
      <c r="H749" s="145" t="str">
        <f t="shared" si="75"/>
        <v/>
      </c>
      <c r="I749" t="str">
        <f>IF($J749="","",INDEX('2_Review &amp; Audit'!$AD:$AD,$J749))</f>
        <v/>
      </c>
      <c r="J749" s="55"/>
      <c r="AB749" t="str">
        <f>IF($D749="","",MAX(0,N(#REF!)-N($X749)))</f>
        <v/>
      </c>
      <c r="AC749" t="str">
        <f>IF(OR($D749="",$AB749="",N($AB749)&lt;=0),"",IFERROR(MATCH(1,INDEX(('2_Review &amp; Audit'!$F$6:$F$505=$A749)*('2_Review &amp; Audit'!$I$6:$I$505&gt;=$E749-30)*('2_Review &amp; Audit'!$I$6:$I$505&lt;=$E749+30)*('2_Review &amp; Audit'!$R$6:$R$505&gt;0)*(ROW('2_Review &amp; Audit'!$R$6:$R$505)&gt;$T749),0),0)+5,""))</f>
        <v/>
      </c>
      <c r="AG749" t="str">
        <f>IF(OR($D749="",$AB749="",$AF749=""),"",MIN($AB749,$AF749))</f>
        <v/>
      </c>
      <c r="AK749" t="str">
        <f>IF($D749="","",MAX(0,N($AB749)-N($AG749)))</f>
        <v/>
      </c>
      <c r="AL749" t="str">
        <f>IF(OR($D749="",$AK749="",N($AK749)&lt;=0),"",IFERROR(MATCH(1,INDEX(('2_Review &amp; Audit'!$F$6:$F$505=$A749)*('2_Review &amp; Audit'!$I$6:$I$505&gt;=$E749-30)*('2_Review &amp; Audit'!$I$6:$I$505&lt;=$E749+30)*('2_Review &amp; Audit'!$R$6:$R$505&gt;0)*(ROW('2_Review &amp; Audit'!$R$6:$R$505)&gt;$AC749),0),0)+5,""))</f>
        <v/>
      </c>
      <c r="AP749" t="str">
        <f>IF(OR($D749="",$AK749="",$AO749=""),"",MIN($AK749,$AO749))</f>
        <v/>
      </c>
    </row>
    <row r="750" spans="1:42" ht="12.75" customHeight="1" x14ac:dyDescent="0.2">
      <c r="A750" t="str">
        <f>IF($J750="","",INDEX('2_Review &amp; Audit'!$F:$F,$J750))</f>
        <v/>
      </c>
      <c r="B750" t="str">
        <f>IF($J750="","",INDEX('2_Review &amp; Audit'!$C:$C,$J750))</f>
        <v/>
      </c>
      <c r="C750" t="str">
        <f>IF($J750="","",INDEX('2_Review &amp; Audit'!$D:$D,$J750))</f>
        <v/>
      </c>
      <c r="D750" s="60" t="str">
        <f>IF($J750="","",INDEX('2_Review &amp; Audit'!$U:$U,$J750))</f>
        <v/>
      </c>
      <c r="E750" t="str">
        <f>IF($J750="","",INDEX('2_Review &amp; Audit'!$M:$M,$J750))</f>
        <v/>
      </c>
      <c r="F750" t="str">
        <f>IF($J750="","",INDEX('2_Review &amp; Audit'!$N:$N,$J750))</f>
        <v/>
      </c>
      <c r="G750" s="145" t="str">
        <f>IF(OR($J750="",$F750=""),"",ABS(INDEX('2_Review &amp; Audit'!$B:$B,$J750)/$F750))</f>
        <v/>
      </c>
      <c r="H750" s="145" t="str">
        <f t="shared" si="75"/>
        <v/>
      </c>
      <c r="I750" t="str">
        <f>IF($J750="","",INDEX('2_Review &amp; Audit'!$AD:$AD,$J750))</f>
        <v/>
      </c>
      <c r="J750" s="55"/>
      <c r="AB750" t="str">
        <f>IF($D750="","",MAX(0,N(#REF!)-N($X750)))</f>
        <v/>
      </c>
      <c r="AC750" t="str">
        <f>IF(OR($D750="",$AB750="",N($AB750)&lt;=0),"",IFERROR(MATCH(1,INDEX(('2_Review &amp; Audit'!$F$6:$F$505=$A750)*('2_Review &amp; Audit'!$I$6:$I$505&gt;=$E750-30)*('2_Review &amp; Audit'!$I$6:$I$505&lt;=$E750+30)*('2_Review &amp; Audit'!$R$6:$R$505&gt;0)*(ROW('2_Review &amp; Audit'!$R$6:$R$505)&gt;$T750),0),0)+5,""))</f>
        <v/>
      </c>
      <c r="AG750" t="str">
        <f>IF(OR($D750="",$AB750="",$AF750=""),"",MIN($AB750,$AF750))</f>
        <v/>
      </c>
      <c r="AK750" t="str">
        <f>IF($D750="","",MAX(0,N($AB750)-N($AG750)))</f>
        <v/>
      </c>
      <c r="AL750" t="str">
        <f>IF(OR($D750="",$AK750="",N($AK750)&lt;=0),"",IFERROR(MATCH(1,INDEX(('2_Review &amp; Audit'!$F$6:$F$505=$A750)*('2_Review &amp; Audit'!$I$6:$I$505&gt;=$E750-30)*('2_Review &amp; Audit'!$I$6:$I$505&lt;=$E750+30)*('2_Review &amp; Audit'!$R$6:$R$505&gt;0)*(ROW('2_Review &amp; Audit'!$R$6:$R$505)&gt;$AC750),0),0)+5,""))</f>
        <v/>
      </c>
      <c r="AP750" t="str">
        <f>IF(OR($D750="",$AK750="",$AO750=""),"",MIN($AK750,$AO750))</f>
        <v/>
      </c>
    </row>
    <row r="751" spans="1:42" ht="12.75" customHeight="1" x14ac:dyDescent="0.2">
      <c r="A751" t="str">
        <f>IF($J751="","",INDEX('2_Review &amp; Audit'!$F:$F,$J751))</f>
        <v/>
      </c>
      <c r="B751" t="str">
        <f>IF($J751="","",INDEX('2_Review &amp; Audit'!$C:$C,$J751))</f>
        <v/>
      </c>
      <c r="C751" t="str">
        <f>IF($J751="","",INDEX('2_Review &amp; Audit'!$D:$D,$J751))</f>
        <v/>
      </c>
      <c r="D751" s="60" t="str">
        <f>IF($J751="","",INDEX('2_Review &amp; Audit'!$U:$U,$J751))</f>
        <v/>
      </c>
      <c r="E751" t="str">
        <f>IF($J751="","",INDEX('2_Review &amp; Audit'!$M:$M,$J751))</f>
        <v/>
      </c>
      <c r="F751" t="str">
        <f>IF($J751="","",INDEX('2_Review &amp; Audit'!$N:$N,$J751))</f>
        <v/>
      </c>
      <c r="G751" s="145" t="str">
        <f>IF(OR($J751="",$F751=""),"",ABS(INDEX('2_Review &amp; Audit'!$B:$B,$J751)/$F751))</f>
        <v/>
      </c>
      <c r="H751" s="145" t="str">
        <f t="shared" si="75"/>
        <v/>
      </c>
      <c r="I751" t="str">
        <f>IF($J751="","",INDEX('2_Review &amp; Audit'!$AD:$AD,$J751))</f>
        <v/>
      </c>
      <c r="J751" s="55"/>
      <c r="AB751" t="str">
        <f>IF($D751="","",MAX(0,N(#REF!)-N($X751)))</f>
        <v/>
      </c>
      <c r="AC751" t="str">
        <f>IF(OR($D751="",$AB751="",N($AB751)&lt;=0),"",IFERROR(MATCH(1,INDEX(('2_Review &amp; Audit'!$F$6:$F$505=$A751)*('2_Review &amp; Audit'!$I$6:$I$505&gt;=$E751-30)*('2_Review &amp; Audit'!$I$6:$I$505&lt;=$E751+30)*('2_Review &amp; Audit'!$R$6:$R$505&gt;0)*(ROW('2_Review &amp; Audit'!$R$6:$R$505)&gt;$T751),0),0)+5,""))</f>
        <v/>
      </c>
      <c r="AG751" t="str">
        <f>IF(OR($D751="",$AB751="",$AF751=""),"",MIN($AB751,$AF751))</f>
        <v/>
      </c>
      <c r="AK751" t="str">
        <f>IF($D751="","",MAX(0,N($AB751)-N($AG751)))</f>
        <v/>
      </c>
      <c r="AL751" t="str">
        <f>IF(OR($D751="",$AK751="",N($AK751)&lt;=0),"",IFERROR(MATCH(1,INDEX(('2_Review &amp; Audit'!$F$6:$F$505=$A751)*('2_Review &amp; Audit'!$I$6:$I$505&gt;=$E751-30)*('2_Review &amp; Audit'!$I$6:$I$505&lt;=$E751+30)*('2_Review &amp; Audit'!$R$6:$R$505&gt;0)*(ROW('2_Review &amp; Audit'!$R$6:$R$505)&gt;$AC751),0),0)+5,""))</f>
        <v/>
      </c>
      <c r="AP751" t="str">
        <f>IF(OR($D751="",$AK751="",$AO751=""),"",MIN($AK751,$AO751))</f>
        <v/>
      </c>
    </row>
    <row r="752" spans="1:42" ht="12.75" customHeight="1" x14ac:dyDescent="0.2">
      <c r="A752" t="str">
        <f>IF($J752="","",INDEX('2_Review &amp; Audit'!$F:$F,$J752))</f>
        <v/>
      </c>
      <c r="B752" t="str">
        <f>IF($J752="","",INDEX('2_Review &amp; Audit'!$C:$C,$J752))</f>
        <v/>
      </c>
      <c r="C752" t="str">
        <f>IF($J752="","",INDEX('2_Review &amp; Audit'!$D:$D,$J752))</f>
        <v/>
      </c>
      <c r="D752" s="60" t="str">
        <f>IF($J752="","",INDEX('2_Review &amp; Audit'!$U:$U,$J752))</f>
        <v/>
      </c>
      <c r="E752" t="str">
        <f>IF($J752="","",INDEX('2_Review &amp; Audit'!$M:$M,$J752))</f>
        <v/>
      </c>
      <c r="F752" t="str">
        <f>IF($J752="","",INDEX('2_Review &amp; Audit'!$N:$N,$J752))</f>
        <v/>
      </c>
      <c r="G752" s="145" t="str">
        <f>IF(OR($J752="",$F752=""),"",ABS(INDEX('2_Review &amp; Audit'!$B:$B,$J752)/$F752))</f>
        <v/>
      </c>
      <c r="H752" s="145" t="str">
        <f t="shared" si="75"/>
        <v/>
      </c>
      <c r="I752" t="str">
        <f>IF($J752="","",INDEX('2_Review &amp; Audit'!$AD:$AD,$J752))</f>
        <v/>
      </c>
      <c r="J752" s="55"/>
      <c r="AB752" t="str">
        <f>IF($D752="","",MAX(0,N(#REF!)-N($X752)))</f>
        <v/>
      </c>
      <c r="AC752" t="str">
        <f>IF(OR($D752="",$AB752="",N($AB752)&lt;=0),"",IFERROR(MATCH(1,INDEX(('2_Review &amp; Audit'!$F$6:$F$505=$A752)*('2_Review &amp; Audit'!$I$6:$I$505&gt;=$E752-30)*('2_Review &amp; Audit'!$I$6:$I$505&lt;=$E752+30)*('2_Review &amp; Audit'!$R$6:$R$505&gt;0)*(ROW('2_Review &amp; Audit'!$R$6:$R$505)&gt;$T752),0),0)+5,""))</f>
        <v/>
      </c>
      <c r="AG752" t="str">
        <f>IF(OR($D752="",$AB752="",$AF752=""),"",MIN($AB752,$AF752))</f>
        <v/>
      </c>
      <c r="AK752" t="str">
        <f>IF($D752="","",MAX(0,N($AB752)-N($AG752)))</f>
        <v/>
      </c>
      <c r="AL752" t="str">
        <f>IF(OR($D752="",$AK752="",N($AK752)&lt;=0),"",IFERROR(MATCH(1,INDEX(('2_Review &amp; Audit'!$F$6:$F$505=$A752)*('2_Review &amp; Audit'!$I$6:$I$505&gt;=$E752-30)*('2_Review &amp; Audit'!$I$6:$I$505&lt;=$E752+30)*('2_Review &amp; Audit'!$R$6:$R$505&gt;0)*(ROW('2_Review &amp; Audit'!$R$6:$R$505)&gt;$AC752),0),0)+5,""))</f>
        <v/>
      </c>
      <c r="AP752" t="str">
        <f>IF(OR($D752="",$AK752="",$AO752=""),"",MIN($AK752,$AO752))</f>
        <v/>
      </c>
    </row>
    <row r="753" spans="1:42" ht="12.75" customHeight="1" x14ac:dyDescent="0.2">
      <c r="A753" t="str">
        <f>IF($J753="","",INDEX('2_Review &amp; Audit'!$F:$F,$J753))</f>
        <v/>
      </c>
      <c r="B753" t="str">
        <f>IF($J753="","",INDEX('2_Review &amp; Audit'!$C:$C,$J753))</f>
        <v/>
      </c>
      <c r="C753" t="str">
        <f>IF($J753="","",INDEX('2_Review &amp; Audit'!$D:$D,$J753))</f>
        <v/>
      </c>
      <c r="D753" s="60" t="str">
        <f>IF($J753="","",INDEX('2_Review &amp; Audit'!$U:$U,$J753))</f>
        <v/>
      </c>
      <c r="E753" t="str">
        <f>IF($J753="","",INDEX('2_Review &amp; Audit'!$M:$M,$J753))</f>
        <v/>
      </c>
      <c r="F753" t="str">
        <f>IF($J753="","",INDEX('2_Review &amp; Audit'!$N:$N,$J753))</f>
        <v/>
      </c>
      <c r="G753" s="145" t="str">
        <f>IF(OR($J753="",$F753=""),"",ABS(INDEX('2_Review &amp; Audit'!$B:$B,$J753)/$F753))</f>
        <v/>
      </c>
      <c r="H753" s="145" t="str">
        <f t="shared" si="75"/>
        <v/>
      </c>
      <c r="I753" t="str">
        <f>IF($J753="","",INDEX('2_Review &amp; Audit'!$AD:$AD,$J753))</f>
        <v/>
      </c>
      <c r="J753" s="55"/>
      <c r="AB753" t="str">
        <f>IF($D753="","",MAX(0,N(#REF!)-N($X753)))</f>
        <v/>
      </c>
      <c r="AC753" t="str">
        <f>IF(OR($D753="",$AB753="",N($AB753)&lt;=0),"",IFERROR(MATCH(1,INDEX(('2_Review &amp; Audit'!$F$6:$F$505=$A753)*('2_Review &amp; Audit'!$I$6:$I$505&gt;=$E753-30)*('2_Review &amp; Audit'!$I$6:$I$505&lt;=$E753+30)*('2_Review &amp; Audit'!$R$6:$R$505&gt;0)*(ROW('2_Review &amp; Audit'!$R$6:$R$505)&gt;$T753),0),0)+5,""))</f>
        <v/>
      </c>
      <c r="AG753" t="str">
        <f>IF(OR($D753="",$AB753="",$AF753=""),"",MIN($AB753,$AF753))</f>
        <v/>
      </c>
      <c r="AK753" t="str">
        <f>IF($D753="","",MAX(0,N($AB753)-N($AG753)))</f>
        <v/>
      </c>
      <c r="AL753" t="str">
        <f>IF(OR($D753="",$AK753="",N($AK753)&lt;=0),"",IFERROR(MATCH(1,INDEX(('2_Review &amp; Audit'!$F$6:$F$505=$A753)*('2_Review &amp; Audit'!$I$6:$I$505&gt;=$E753-30)*('2_Review &amp; Audit'!$I$6:$I$505&lt;=$E753+30)*('2_Review &amp; Audit'!$R$6:$R$505&gt;0)*(ROW('2_Review &amp; Audit'!$R$6:$R$505)&gt;$AC753),0),0)+5,""))</f>
        <v/>
      </c>
      <c r="AP753" t="str">
        <f>IF(OR($D753="",$AK753="",$AO753=""),"",MIN($AK753,$AO753))</f>
        <v/>
      </c>
    </row>
    <row r="754" spans="1:42" ht="12.75" customHeight="1" x14ac:dyDescent="0.2">
      <c r="A754" t="str">
        <f>IF($J754="","",INDEX('2_Review &amp; Audit'!$F:$F,$J754))</f>
        <v/>
      </c>
      <c r="B754" t="str">
        <f>IF($J754="","",INDEX('2_Review &amp; Audit'!$C:$C,$J754))</f>
        <v/>
      </c>
      <c r="C754" t="str">
        <f>IF($J754="","",INDEX('2_Review &amp; Audit'!$D:$D,$J754))</f>
        <v/>
      </c>
      <c r="D754" s="60" t="str">
        <f>IF($J754="","",INDEX('2_Review &amp; Audit'!$U:$U,$J754))</f>
        <v/>
      </c>
      <c r="E754" t="str">
        <f>IF($J754="","",INDEX('2_Review &amp; Audit'!$M:$M,$J754))</f>
        <v/>
      </c>
      <c r="F754" t="str">
        <f>IF($J754="","",INDEX('2_Review &amp; Audit'!$N:$N,$J754))</f>
        <v/>
      </c>
      <c r="G754" s="145" t="str">
        <f>IF(OR($J754="",$F754=""),"",ABS(INDEX('2_Review &amp; Audit'!$B:$B,$J754)/$F754))</f>
        <v/>
      </c>
      <c r="H754" s="145" t="str">
        <f t="shared" si="75"/>
        <v/>
      </c>
      <c r="I754" t="str">
        <f>IF($J754="","",INDEX('2_Review &amp; Audit'!$AD:$AD,$J754))</f>
        <v/>
      </c>
      <c r="J754" s="55"/>
      <c r="AB754" t="str">
        <f>IF($D754="","",MAX(0,N(#REF!)-N($X754)))</f>
        <v/>
      </c>
      <c r="AC754" t="str">
        <f>IF(OR($D754="",$AB754="",N($AB754)&lt;=0),"",IFERROR(MATCH(1,INDEX(('2_Review &amp; Audit'!$F$6:$F$505=$A754)*('2_Review &amp; Audit'!$I$6:$I$505&gt;=$E754-30)*('2_Review &amp; Audit'!$I$6:$I$505&lt;=$E754+30)*('2_Review &amp; Audit'!$R$6:$R$505&gt;0)*(ROW('2_Review &amp; Audit'!$R$6:$R$505)&gt;$T754),0),0)+5,""))</f>
        <v/>
      </c>
      <c r="AG754" t="str">
        <f>IF(OR($D754="",$AB754="",$AF754=""),"",MIN($AB754,$AF754))</f>
        <v/>
      </c>
      <c r="AK754" t="str">
        <f>IF($D754="","",MAX(0,N($AB754)-N($AG754)))</f>
        <v/>
      </c>
      <c r="AL754" t="str">
        <f>IF(OR($D754="",$AK754="",N($AK754)&lt;=0),"",IFERROR(MATCH(1,INDEX(('2_Review &amp; Audit'!$F$6:$F$505=$A754)*('2_Review &amp; Audit'!$I$6:$I$505&gt;=$E754-30)*('2_Review &amp; Audit'!$I$6:$I$505&lt;=$E754+30)*('2_Review &amp; Audit'!$R$6:$R$505&gt;0)*(ROW('2_Review &amp; Audit'!$R$6:$R$505)&gt;$AC754),0),0)+5,""))</f>
        <v/>
      </c>
      <c r="AP754" t="str">
        <f>IF(OR($D754="",$AK754="",$AO754=""),"",MIN($AK754,$AO754))</f>
        <v/>
      </c>
    </row>
    <row r="755" spans="1:42" ht="12.75" customHeight="1" x14ac:dyDescent="0.2">
      <c r="A755" t="str">
        <f>IF($J755="","",INDEX('2_Review &amp; Audit'!$F:$F,$J755))</f>
        <v/>
      </c>
      <c r="B755" t="str">
        <f>IF($J755="","",INDEX('2_Review &amp; Audit'!$C:$C,$J755))</f>
        <v/>
      </c>
      <c r="C755" t="str">
        <f>IF($J755="","",INDEX('2_Review &amp; Audit'!$D:$D,$J755))</f>
        <v/>
      </c>
      <c r="D755" s="60" t="str">
        <f>IF($J755="","",INDEX('2_Review &amp; Audit'!$U:$U,$J755))</f>
        <v/>
      </c>
      <c r="E755" t="str">
        <f>IF($J755="","",INDEX('2_Review &amp; Audit'!$M:$M,$J755))</f>
        <v/>
      </c>
      <c r="F755" t="str">
        <f>IF($J755="","",INDEX('2_Review &amp; Audit'!$N:$N,$J755))</f>
        <v/>
      </c>
      <c r="G755" s="145" t="str">
        <f>IF(OR($J755="",$F755=""),"",ABS(INDEX('2_Review &amp; Audit'!$B:$B,$J755)/$F755))</f>
        <v/>
      </c>
      <c r="H755" s="145" t="str">
        <f t="shared" si="75"/>
        <v/>
      </c>
      <c r="I755" t="str">
        <f>IF($J755="","",INDEX('2_Review &amp; Audit'!$AD:$AD,$J755))</f>
        <v/>
      </c>
      <c r="J755" s="55"/>
      <c r="AB755" t="str">
        <f>IF($D755="","",MAX(0,N(#REF!)-N($X755)))</f>
        <v/>
      </c>
      <c r="AC755" t="str">
        <f>IF(OR($D755="",$AB755="",N($AB755)&lt;=0),"",IFERROR(MATCH(1,INDEX(('2_Review &amp; Audit'!$F$6:$F$505=$A755)*('2_Review &amp; Audit'!$I$6:$I$505&gt;=$E755-30)*('2_Review &amp; Audit'!$I$6:$I$505&lt;=$E755+30)*('2_Review &amp; Audit'!$R$6:$R$505&gt;0)*(ROW('2_Review &amp; Audit'!$R$6:$R$505)&gt;$T755),0),0)+5,""))</f>
        <v/>
      </c>
      <c r="AG755" t="str">
        <f>IF(OR($D755="",$AB755="",$AF755=""),"",MIN($AB755,$AF755))</f>
        <v/>
      </c>
      <c r="AK755" t="str">
        <f>IF($D755="","",MAX(0,N($AB755)-N($AG755)))</f>
        <v/>
      </c>
      <c r="AL755" t="str">
        <f>IF(OR($D755="",$AK755="",N($AK755)&lt;=0),"",IFERROR(MATCH(1,INDEX(('2_Review &amp; Audit'!$F$6:$F$505=$A755)*('2_Review &amp; Audit'!$I$6:$I$505&gt;=$E755-30)*('2_Review &amp; Audit'!$I$6:$I$505&lt;=$E755+30)*('2_Review &amp; Audit'!$R$6:$R$505&gt;0)*(ROW('2_Review &amp; Audit'!$R$6:$R$505)&gt;$AC755),0),0)+5,""))</f>
        <v/>
      </c>
      <c r="AP755" t="str">
        <f>IF(OR($D755="",$AK755="",$AO755=""),"",MIN($AK755,$AO755))</f>
        <v/>
      </c>
    </row>
    <row r="756" spans="1:42" ht="12.75" customHeight="1" x14ac:dyDescent="0.2">
      <c r="A756" t="str">
        <f>IF($J756="","",INDEX('2_Review &amp; Audit'!$F:$F,$J756))</f>
        <v/>
      </c>
      <c r="B756" t="str">
        <f>IF($J756="","",INDEX('2_Review &amp; Audit'!$C:$C,$J756))</f>
        <v/>
      </c>
      <c r="C756" t="str">
        <f>IF($J756="","",INDEX('2_Review &amp; Audit'!$D:$D,$J756))</f>
        <v/>
      </c>
      <c r="D756" s="60" t="str">
        <f>IF($J756="","",INDEX('2_Review &amp; Audit'!$U:$U,$J756))</f>
        <v/>
      </c>
      <c r="E756" t="str">
        <f>IF($J756="","",INDEX('2_Review &amp; Audit'!$M:$M,$J756))</f>
        <v/>
      </c>
      <c r="F756" t="str">
        <f>IF($J756="","",INDEX('2_Review &amp; Audit'!$N:$N,$J756))</f>
        <v/>
      </c>
      <c r="G756" s="145" t="str">
        <f>IF(OR($J756="",$F756=""),"",ABS(INDEX('2_Review &amp; Audit'!$B:$B,$J756)/$F756))</f>
        <v/>
      </c>
      <c r="H756" s="145" t="str">
        <f t="shared" si="75"/>
        <v/>
      </c>
      <c r="I756" t="str">
        <f>IF($J756="","",INDEX('2_Review &amp; Audit'!$AD:$AD,$J756))</f>
        <v/>
      </c>
      <c r="J756" s="55"/>
      <c r="AB756" t="str">
        <f>IF($D756="","",MAX(0,N(#REF!)-N($X756)))</f>
        <v/>
      </c>
      <c r="AC756" t="str">
        <f>IF(OR($D756="",$AB756="",N($AB756)&lt;=0),"",IFERROR(MATCH(1,INDEX(('2_Review &amp; Audit'!$F$6:$F$505=$A756)*('2_Review &amp; Audit'!$I$6:$I$505&gt;=$E756-30)*('2_Review &amp; Audit'!$I$6:$I$505&lt;=$E756+30)*('2_Review &amp; Audit'!$R$6:$R$505&gt;0)*(ROW('2_Review &amp; Audit'!$R$6:$R$505)&gt;$T756),0),0)+5,""))</f>
        <v/>
      </c>
      <c r="AG756" t="str">
        <f>IF(OR($D756="",$AB756="",$AF756=""),"",MIN($AB756,$AF756))</f>
        <v/>
      </c>
      <c r="AK756" t="str">
        <f>IF($D756="","",MAX(0,N($AB756)-N($AG756)))</f>
        <v/>
      </c>
      <c r="AL756" t="str">
        <f>IF(OR($D756="",$AK756="",N($AK756)&lt;=0),"",IFERROR(MATCH(1,INDEX(('2_Review &amp; Audit'!$F$6:$F$505=$A756)*('2_Review &amp; Audit'!$I$6:$I$505&gt;=$E756-30)*('2_Review &amp; Audit'!$I$6:$I$505&lt;=$E756+30)*('2_Review &amp; Audit'!$R$6:$R$505&gt;0)*(ROW('2_Review &amp; Audit'!$R$6:$R$505)&gt;$AC756),0),0)+5,""))</f>
        <v/>
      </c>
      <c r="AP756" t="str">
        <f>IF(OR($D756="",$AK756="",$AO756=""),"",MIN($AK756,$AO756))</f>
        <v/>
      </c>
    </row>
    <row r="757" spans="1:42" ht="12.75" customHeight="1" x14ac:dyDescent="0.2">
      <c r="A757" t="str">
        <f>IF($J757="","",INDEX('2_Review &amp; Audit'!$F:$F,$J757))</f>
        <v/>
      </c>
      <c r="B757" t="str">
        <f>IF($J757="","",INDEX('2_Review &amp; Audit'!$C:$C,$J757))</f>
        <v/>
      </c>
      <c r="C757" t="str">
        <f>IF($J757="","",INDEX('2_Review &amp; Audit'!$D:$D,$J757))</f>
        <v/>
      </c>
      <c r="D757" s="60" t="str">
        <f>IF($J757="","",INDEX('2_Review &amp; Audit'!$U:$U,$J757))</f>
        <v/>
      </c>
      <c r="E757" t="str">
        <f>IF($J757="","",INDEX('2_Review &amp; Audit'!$M:$M,$J757))</f>
        <v/>
      </c>
      <c r="F757" t="str">
        <f>IF($J757="","",INDEX('2_Review &amp; Audit'!$N:$N,$J757))</f>
        <v/>
      </c>
      <c r="G757" s="145" t="str">
        <f>IF(OR($J757="",$F757=""),"",ABS(INDEX('2_Review &amp; Audit'!$B:$B,$J757)/$F757))</f>
        <v/>
      </c>
      <c r="H757" s="145" t="str">
        <f t="shared" si="75"/>
        <v/>
      </c>
      <c r="I757" t="str">
        <f>IF($J757="","",INDEX('2_Review &amp; Audit'!$AD:$AD,$J757))</f>
        <v/>
      </c>
      <c r="J757" s="55"/>
      <c r="AB757" t="str">
        <f>IF($D757="","",MAX(0,N(#REF!)-N($X757)))</f>
        <v/>
      </c>
      <c r="AC757" t="str">
        <f>IF(OR($D757="",$AB757="",N($AB757)&lt;=0),"",IFERROR(MATCH(1,INDEX(('2_Review &amp; Audit'!$F$6:$F$505=$A757)*('2_Review &amp; Audit'!$I$6:$I$505&gt;=$E757-30)*('2_Review &amp; Audit'!$I$6:$I$505&lt;=$E757+30)*('2_Review &amp; Audit'!$R$6:$R$505&gt;0)*(ROW('2_Review &amp; Audit'!$R$6:$R$505)&gt;$T757),0),0)+5,""))</f>
        <v/>
      </c>
      <c r="AG757" t="str">
        <f>IF(OR($D757="",$AB757="",$AF757=""),"",MIN($AB757,$AF757))</f>
        <v/>
      </c>
      <c r="AK757" t="str">
        <f>IF($D757="","",MAX(0,N($AB757)-N($AG757)))</f>
        <v/>
      </c>
      <c r="AL757" t="str">
        <f>IF(OR($D757="",$AK757="",N($AK757)&lt;=0),"",IFERROR(MATCH(1,INDEX(('2_Review &amp; Audit'!$F$6:$F$505=$A757)*('2_Review &amp; Audit'!$I$6:$I$505&gt;=$E757-30)*('2_Review &amp; Audit'!$I$6:$I$505&lt;=$E757+30)*('2_Review &amp; Audit'!$R$6:$R$505&gt;0)*(ROW('2_Review &amp; Audit'!$R$6:$R$505)&gt;$AC757),0),0)+5,""))</f>
        <v/>
      </c>
      <c r="AP757" t="str">
        <f>IF(OR($D757="",$AK757="",$AO757=""),"",MIN($AK757,$AO757))</f>
        <v/>
      </c>
    </row>
    <row r="758" spans="1:42" ht="12.75" customHeight="1" x14ac:dyDescent="0.2">
      <c r="A758" t="str">
        <f>IF($J758="","",INDEX('2_Review &amp; Audit'!$F:$F,$J758))</f>
        <v/>
      </c>
      <c r="B758" t="str">
        <f>IF($J758="","",INDEX('2_Review &amp; Audit'!$C:$C,$J758))</f>
        <v/>
      </c>
      <c r="C758" t="str">
        <f>IF($J758="","",INDEX('2_Review &amp; Audit'!$D:$D,$J758))</f>
        <v/>
      </c>
      <c r="D758" s="60" t="str">
        <f>IF($J758="","",INDEX('2_Review &amp; Audit'!$U:$U,$J758))</f>
        <v/>
      </c>
      <c r="E758" t="str">
        <f>IF($J758="","",INDEX('2_Review &amp; Audit'!$M:$M,$J758))</f>
        <v/>
      </c>
      <c r="F758" t="str">
        <f>IF($J758="","",INDEX('2_Review &amp; Audit'!$N:$N,$J758))</f>
        <v/>
      </c>
      <c r="G758" s="145" t="str">
        <f>IF(OR($J758="",$F758=""),"",ABS(INDEX('2_Review &amp; Audit'!$B:$B,$J758)/$F758))</f>
        <v/>
      </c>
      <c r="H758" s="145" t="str">
        <f t="shared" si="75"/>
        <v/>
      </c>
      <c r="I758" t="str">
        <f>IF($J758="","",INDEX('2_Review &amp; Audit'!$AD:$AD,$J758))</f>
        <v/>
      </c>
      <c r="J758" s="55"/>
      <c r="AB758" t="str">
        <f>IF($D758="","",MAX(0,N(#REF!)-N($X758)))</f>
        <v/>
      </c>
      <c r="AC758" t="str">
        <f>IF(OR($D758="",$AB758="",N($AB758)&lt;=0),"",IFERROR(MATCH(1,INDEX(('2_Review &amp; Audit'!$F$6:$F$505=$A758)*('2_Review &amp; Audit'!$I$6:$I$505&gt;=$E758-30)*('2_Review &amp; Audit'!$I$6:$I$505&lt;=$E758+30)*('2_Review &amp; Audit'!$R$6:$R$505&gt;0)*(ROW('2_Review &amp; Audit'!$R$6:$R$505)&gt;$T758),0),0)+5,""))</f>
        <v/>
      </c>
      <c r="AG758" t="str">
        <f>IF(OR($D758="",$AB758="",$AF758=""),"",MIN($AB758,$AF758))</f>
        <v/>
      </c>
      <c r="AK758" t="str">
        <f>IF($D758="","",MAX(0,N($AB758)-N($AG758)))</f>
        <v/>
      </c>
      <c r="AL758" t="str">
        <f>IF(OR($D758="",$AK758="",N($AK758)&lt;=0),"",IFERROR(MATCH(1,INDEX(('2_Review &amp; Audit'!$F$6:$F$505=$A758)*('2_Review &amp; Audit'!$I$6:$I$505&gt;=$E758-30)*('2_Review &amp; Audit'!$I$6:$I$505&lt;=$E758+30)*('2_Review &amp; Audit'!$R$6:$R$505&gt;0)*(ROW('2_Review &amp; Audit'!$R$6:$R$505)&gt;$AC758),0),0)+5,""))</f>
        <v/>
      </c>
      <c r="AP758" t="str">
        <f>IF(OR($D758="",$AK758="",$AO758=""),"",MIN($AK758,$AO758))</f>
        <v/>
      </c>
    </row>
    <row r="759" spans="1:42" ht="12.75" customHeight="1" x14ac:dyDescent="0.2">
      <c r="A759" t="str">
        <f>IF($J759="","",INDEX('2_Review &amp; Audit'!$F:$F,$J759))</f>
        <v/>
      </c>
      <c r="B759" t="str">
        <f>IF($J759="","",INDEX('2_Review &amp; Audit'!$C:$C,$J759))</f>
        <v/>
      </c>
      <c r="C759" t="str">
        <f>IF($J759="","",INDEX('2_Review &amp; Audit'!$D:$D,$J759))</f>
        <v/>
      </c>
      <c r="D759" s="60" t="str">
        <f>IF($J759="","",INDEX('2_Review &amp; Audit'!$U:$U,$J759))</f>
        <v/>
      </c>
      <c r="E759" t="str">
        <f>IF($J759="","",INDEX('2_Review &amp; Audit'!$M:$M,$J759))</f>
        <v/>
      </c>
      <c r="F759" t="str">
        <f>IF($J759="","",INDEX('2_Review &amp; Audit'!$N:$N,$J759))</f>
        <v/>
      </c>
      <c r="G759" s="145" t="str">
        <f>IF(OR($J759="",$F759=""),"",ABS(INDEX('2_Review &amp; Audit'!$B:$B,$J759)/$F759))</f>
        <v/>
      </c>
      <c r="H759" s="145" t="str">
        <f t="shared" si="75"/>
        <v/>
      </c>
      <c r="I759" t="str">
        <f>IF($J759="","",INDEX('2_Review &amp; Audit'!$AD:$AD,$J759))</f>
        <v/>
      </c>
      <c r="J759" s="55"/>
      <c r="AB759" t="str">
        <f>IF($D759="","",MAX(0,N(#REF!)-N($X759)))</f>
        <v/>
      </c>
      <c r="AC759" t="str">
        <f>IF(OR($D759="",$AB759="",N($AB759)&lt;=0),"",IFERROR(MATCH(1,INDEX(('2_Review &amp; Audit'!$F$6:$F$505=$A759)*('2_Review &amp; Audit'!$I$6:$I$505&gt;=$E759-30)*('2_Review &amp; Audit'!$I$6:$I$505&lt;=$E759+30)*('2_Review &amp; Audit'!$R$6:$R$505&gt;0)*(ROW('2_Review &amp; Audit'!$R$6:$R$505)&gt;$T759),0),0)+5,""))</f>
        <v/>
      </c>
      <c r="AG759" t="str">
        <f>IF(OR($D759="",$AB759="",$AF759=""),"",MIN($AB759,$AF759))</f>
        <v/>
      </c>
      <c r="AK759" t="str">
        <f>IF($D759="","",MAX(0,N($AB759)-N($AG759)))</f>
        <v/>
      </c>
      <c r="AL759" t="str">
        <f>IF(OR($D759="",$AK759="",N($AK759)&lt;=0),"",IFERROR(MATCH(1,INDEX(('2_Review &amp; Audit'!$F$6:$F$505=$A759)*('2_Review &amp; Audit'!$I$6:$I$505&gt;=$E759-30)*('2_Review &amp; Audit'!$I$6:$I$505&lt;=$E759+30)*('2_Review &amp; Audit'!$R$6:$R$505&gt;0)*(ROW('2_Review &amp; Audit'!$R$6:$R$505)&gt;$AC759),0),0)+5,""))</f>
        <v/>
      </c>
      <c r="AP759" t="str">
        <f>IF(OR($D759="",$AK759="",$AO759=""),"",MIN($AK759,$AO759))</f>
        <v/>
      </c>
    </row>
    <row r="760" spans="1:42" ht="12.75" customHeight="1" x14ac:dyDescent="0.2">
      <c r="A760" t="str">
        <f>IF($J760="","",INDEX('2_Review &amp; Audit'!$F:$F,$J760))</f>
        <v/>
      </c>
      <c r="B760" t="str">
        <f>IF($J760="","",INDEX('2_Review &amp; Audit'!$C:$C,$J760))</f>
        <v/>
      </c>
      <c r="C760" t="str">
        <f>IF($J760="","",INDEX('2_Review &amp; Audit'!$D:$D,$J760))</f>
        <v/>
      </c>
      <c r="D760" s="60" t="str">
        <f>IF($J760="","",INDEX('2_Review &amp; Audit'!$U:$U,$J760))</f>
        <v/>
      </c>
      <c r="E760" t="str">
        <f>IF($J760="","",INDEX('2_Review &amp; Audit'!$M:$M,$J760))</f>
        <v/>
      </c>
      <c r="F760" t="str">
        <f>IF($J760="","",INDEX('2_Review &amp; Audit'!$N:$N,$J760))</f>
        <v/>
      </c>
      <c r="G760" s="145" t="str">
        <f>IF(OR($J760="",$F760=""),"",ABS(INDEX('2_Review &amp; Audit'!$B:$B,$J760)/$F760))</f>
        <v/>
      </c>
      <c r="H760" s="145" t="str">
        <f t="shared" si="75"/>
        <v/>
      </c>
      <c r="I760" t="str">
        <f>IF($J760="","",INDEX('2_Review &amp; Audit'!$AD:$AD,$J760))</f>
        <v/>
      </c>
      <c r="J760" s="55"/>
      <c r="AB760" t="str">
        <f>IF($D760="","",MAX(0,N(#REF!)-N($X760)))</f>
        <v/>
      </c>
      <c r="AC760" t="str">
        <f>IF(OR($D760="",$AB760="",N($AB760)&lt;=0),"",IFERROR(MATCH(1,INDEX(('2_Review &amp; Audit'!$F$6:$F$505=$A760)*('2_Review &amp; Audit'!$I$6:$I$505&gt;=$E760-30)*('2_Review &amp; Audit'!$I$6:$I$505&lt;=$E760+30)*('2_Review &amp; Audit'!$R$6:$R$505&gt;0)*(ROW('2_Review &amp; Audit'!$R$6:$R$505)&gt;$T760),0),0)+5,""))</f>
        <v/>
      </c>
      <c r="AG760" t="str">
        <f>IF(OR($D760="",$AB760="",$AF760=""),"",MIN($AB760,$AF760))</f>
        <v/>
      </c>
      <c r="AK760" t="str">
        <f>IF($D760="","",MAX(0,N($AB760)-N($AG760)))</f>
        <v/>
      </c>
      <c r="AL760" t="str">
        <f>IF(OR($D760="",$AK760="",N($AK760)&lt;=0),"",IFERROR(MATCH(1,INDEX(('2_Review &amp; Audit'!$F$6:$F$505=$A760)*('2_Review &amp; Audit'!$I$6:$I$505&gt;=$E760-30)*('2_Review &amp; Audit'!$I$6:$I$505&lt;=$E760+30)*('2_Review &amp; Audit'!$R$6:$R$505&gt;0)*(ROW('2_Review &amp; Audit'!$R$6:$R$505)&gt;$AC760),0),0)+5,""))</f>
        <v/>
      </c>
      <c r="AP760" t="str">
        <f>IF(OR($D760="",$AK760="",$AO760=""),"",MIN($AK760,$AO760))</f>
        <v/>
      </c>
    </row>
    <row r="761" spans="1:42" ht="12.75" customHeight="1" x14ac:dyDescent="0.2">
      <c r="A761" t="str">
        <f>IF($J761="","",INDEX('2_Review &amp; Audit'!$F:$F,$J761))</f>
        <v/>
      </c>
      <c r="B761" t="str">
        <f>IF($J761="","",INDEX('2_Review &amp; Audit'!$C:$C,$J761))</f>
        <v/>
      </c>
      <c r="C761" t="str">
        <f>IF($J761="","",INDEX('2_Review &amp; Audit'!$D:$D,$J761))</f>
        <v/>
      </c>
      <c r="D761" s="60" t="str">
        <f>IF($J761="","",INDEX('2_Review &amp; Audit'!$U:$U,$J761))</f>
        <v/>
      </c>
      <c r="E761" t="str">
        <f>IF($J761="","",INDEX('2_Review &amp; Audit'!$M:$M,$J761))</f>
        <v/>
      </c>
      <c r="F761" t="str">
        <f>IF($J761="","",INDEX('2_Review &amp; Audit'!$N:$N,$J761))</f>
        <v/>
      </c>
      <c r="G761" s="145" t="str">
        <f>IF(OR($J761="",$F761=""),"",ABS(INDEX('2_Review &amp; Audit'!$B:$B,$J761)/$F761))</f>
        <v/>
      </c>
      <c r="H761" s="145" t="str">
        <f t="shared" si="75"/>
        <v/>
      </c>
      <c r="I761" t="str">
        <f>IF($J761="","",INDEX('2_Review &amp; Audit'!$AD:$AD,$J761))</f>
        <v/>
      </c>
      <c r="J761" s="55"/>
      <c r="AB761" t="str">
        <f>IF($D761="","",MAX(0,N(#REF!)-N($X761)))</f>
        <v/>
      </c>
      <c r="AC761" t="str">
        <f>IF(OR($D761="",$AB761="",N($AB761)&lt;=0),"",IFERROR(MATCH(1,INDEX(('2_Review &amp; Audit'!$F$6:$F$505=$A761)*('2_Review &amp; Audit'!$I$6:$I$505&gt;=$E761-30)*('2_Review &amp; Audit'!$I$6:$I$505&lt;=$E761+30)*('2_Review &amp; Audit'!$R$6:$R$505&gt;0)*(ROW('2_Review &amp; Audit'!$R$6:$R$505)&gt;$T761),0),0)+5,""))</f>
        <v/>
      </c>
      <c r="AG761" t="str">
        <f>IF(OR($D761="",$AB761="",$AF761=""),"",MIN($AB761,$AF761))</f>
        <v/>
      </c>
      <c r="AK761" t="str">
        <f>IF($D761="","",MAX(0,N($AB761)-N($AG761)))</f>
        <v/>
      </c>
      <c r="AL761" t="str">
        <f>IF(OR($D761="",$AK761="",N($AK761)&lt;=0),"",IFERROR(MATCH(1,INDEX(('2_Review &amp; Audit'!$F$6:$F$505=$A761)*('2_Review &amp; Audit'!$I$6:$I$505&gt;=$E761-30)*('2_Review &amp; Audit'!$I$6:$I$505&lt;=$E761+30)*('2_Review &amp; Audit'!$R$6:$R$505&gt;0)*(ROW('2_Review &amp; Audit'!$R$6:$R$505)&gt;$AC761),0),0)+5,""))</f>
        <v/>
      </c>
      <c r="AP761" t="str">
        <f>IF(OR($D761="",$AK761="",$AO761=""),"",MIN($AK761,$AO761))</f>
        <v/>
      </c>
    </row>
    <row r="762" spans="1:42" ht="12.75" customHeight="1" x14ac:dyDescent="0.2">
      <c r="A762" t="str">
        <f>IF($J762="","",INDEX('2_Review &amp; Audit'!$F:$F,$J762))</f>
        <v/>
      </c>
      <c r="B762" t="str">
        <f>IF($J762="","",INDEX('2_Review &amp; Audit'!$C:$C,$J762))</f>
        <v/>
      </c>
      <c r="C762" t="str">
        <f>IF($J762="","",INDEX('2_Review &amp; Audit'!$D:$D,$J762))</f>
        <v/>
      </c>
      <c r="D762" s="60" t="str">
        <f>IF($J762="","",INDEX('2_Review &amp; Audit'!$U:$U,$J762))</f>
        <v/>
      </c>
      <c r="E762" t="str">
        <f>IF($J762="","",INDEX('2_Review &amp; Audit'!$M:$M,$J762))</f>
        <v/>
      </c>
      <c r="F762" t="str">
        <f>IF($J762="","",INDEX('2_Review &amp; Audit'!$N:$N,$J762))</f>
        <v/>
      </c>
      <c r="G762" s="145" t="str">
        <f>IF(OR($J762="",$F762=""),"",ABS(INDEX('2_Review &amp; Audit'!$B:$B,$J762)/$F762))</f>
        <v/>
      </c>
      <c r="H762" s="145" t="str">
        <f t="shared" si="75"/>
        <v/>
      </c>
      <c r="I762" t="str">
        <f>IF($J762="","",INDEX('2_Review &amp; Audit'!$AD:$AD,$J762))</f>
        <v/>
      </c>
      <c r="J762" s="55"/>
      <c r="AB762" t="str">
        <f>IF($D762="","",MAX(0,N(#REF!)-N($X762)))</f>
        <v/>
      </c>
      <c r="AC762" t="str">
        <f>IF(OR($D762="",$AB762="",N($AB762)&lt;=0),"",IFERROR(MATCH(1,INDEX(('2_Review &amp; Audit'!$F$6:$F$505=$A762)*('2_Review &amp; Audit'!$I$6:$I$505&gt;=$E762-30)*('2_Review &amp; Audit'!$I$6:$I$505&lt;=$E762+30)*('2_Review &amp; Audit'!$R$6:$R$505&gt;0)*(ROW('2_Review &amp; Audit'!$R$6:$R$505)&gt;$T762),0),0)+5,""))</f>
        <v/>
      </c>
      <c r="AG762" t="str">
        <f>IF(OR($D762="",$AB762="",$AF762=""),"",MIN($AB762,$AF762))</f>
        <v/>
      </c>
      <c r="AK762" t="str">
        <f>IF($D762="","",MAX(0,N($AB762)-N($AG762)))</f>
        <v/>
      </c>
      <c r="AL762" t="str">
        <f>IF(OR($D762="",$AK762="",N($AK762)&lt;=0),"",IFERROR(MATCH(1,INDEX(('2_Review &amp; Audit'!$F$6:$F$505=$A762)*('2_Review &amp; Audit'!$I$6:$I$505&gt;=$E762-30)*('2_Review &amp; Audit'!$I$6:$I$505&lt;=$E762+30)*('2_Review &amp; Audit'!$R$6:$R$505&gt;0)*(ROW('2_Review &amp; Audit'!$R$6:$R$505)&gt;$AC762),0),0)+5,""))</f>
        <v/>
      </c>
      <c r="AP762" t="str">
        <f>IF(OR($D762="",$AK762="",$AO762=""),"",MIN($AK762,$AO762))</f>
        <v/>
      </c>
    </row>
    <row r="763" spans="1:42" ht="12.75" customHeight="1" x14ac:dyDescent="0.2">
      <c r="A763" t="str">
        <f>IF($J763="","",INDEX('2_Review &amp; Audit'!$F:$F,$J763))</f>
        <v/>
      </c>
      <c r="B763" t="str">
        <f>IF($J763="","",INDEX('2_Review &amp; Audit'!$C:$C,$J763))</f>
        <v/>
      </c>
      <c r="C763" t="str">
        <f>IF($J763="","",INDEX('2_Review &amp; Audit'!$D:$D,$J763))</f>
        <v/>
      </c>
      <c r="D763" s="60" t="str">
        <f>IF($J763="","",INDEX('2_Review &amp; Audit'!$U:$U,$J763))</f>
        <v/>
      </c>
      <c r="E763" t="str">
        <f>IF($J763="","",INDEX('2_Review &amp; Audit'!$M:$M,$J763))</f>
        <v/>
      </c>
      <c r="F763" t="str">
        <f>IF($J763="","",INDEX('2_Review &amp; Audit'!$N:$N,$J763))</f>
        <v/>
      </c>
      <c r="G763" s="145" t="str">
        <f>IF(OR($J763="",$F763=""),"",ABS(INDEX('2_Review &amp; Audit'!$B:$B,$J763)/$F763))</f>
        <v/>
      </c>
      <c r="H763" s="145" t="str">
        <f t="shared" ref="H763:H826" si="76">IF(OR($F763="",$G763=""),"",$F763*$G763)</f>
        <v/>
      </c>
      <c r="I763" t="str">
        <f>IF($J763="","",INDEX('2_Review &amp; Audit'!$AD:$AD,$J763))</f>
        <v/>
      </c>
      <c r="J763" s="55"/>
      <c r="AB763" t="str">
        <f>IF($D763="","",MAX(0,N(#REF!)-N($X763)))</f>
        <v/>
      </c>
      <c r="AC763" t="str">
        <f>IF(OR($D763="",$AB763="",N($AB763)&lt;=0),"",IFERROR(MATCH(1,INDEX(('2_Review &amp; Audit'!$F$6:$F$505=$A763)*('2_Review &amp; Audit'!$I$6:$I$505&gt;=$E763-30)*('2_Review &amp; Audit'!$I$6:$I$505&lt;=$E763+30)*('2_Review &amp; Audit'!$R$6:$R$505&gt;0)*(ROW('2_Review &amp; Audit'!$R$6:$R$505)&gt;$T763),0),0)+5,""))</f>
        <v/>
      </c>
      <c r="AG763" t="str">
        <f>IF(OR($D763="",$AB763="",$AF763=""),"",MIN($AB763,$AF763))</f>
        <v/>
      </c>
      <c r="AK763" t="str">
        <f>IF($D763="","",MAX(0,N($AB763)-N($AG763)))</f>
        <v/>
      </c>
      <c r="AL763" t="str">
        <f>IF(OR($D763="",$AK763="",N($AK763)&lt;=0),"",IFERROR(MATCH(1,INDEX(('2_Review &amp; Audit'!$F$6:$F$505=$A763)*('2_Review &amp; Audit'!$I$6:$I$505&gt;=$E763-30)*('2_Review &amp; Audit'!$I$6:$I$505&lt;=$E763+30)*('2_Review &amp; Audit'!$R$6:$R$505&gt;0)*(ROW('2_Review &amp; Audit'!$R$6:$R$505)&gt;$AC763),0),0)+5,""))</f>
        <v/>
      </c>
      <c r="AP763" t="str">
        <f>IF(OR($D763="",$AK763="",$AO763=""),"",MIN($AK763,$AO763))</f>
        <v/>
      </c>
    </row>
    <row r="764" spans="1:42" ht="12.75" customHeight="1" x14ac:dyDescent="0.2">
      <c r="A764" t="str">
        <f>IF($J764="","",INDEX('2_Review &amp; Audit'!$F:$F,$J764))</f>
        <v/>
      </c>
      <c r="B764" t="str">
        <f>IF($J764="","",INDEX('2_Review &amp; Audit'!$C:$C,$J764))</f>
        <v/>
      </c>
      <c r="C764" t="str">
        <f>IF($J764="","",INDEX('2_Review &amp; Audit'!$D:$D,$J764))</f>
        <v/>
      </c>
      <c r="D764" s="60" t="str">
        <f>IF($J764="","",INDEX('2_Review &amp; Audit'!$U:$U,$J764))</f>
        <v/>
      </c>
      <c r="E764" t="str">
        <f>IF($J764="","",INDEX('2_Review &amp; Audit'!$M:$M,$J764))</f>
        <v/>
      </c>
      <c r="F764" t="str">
        <f>IF($J764="","",INDEX('2_Review &amp; Audit'!$N:$N,$J764))</f>
        <v/>
      </c>
      <c r="G764" s="145" t="str">
        <f>IF(OR($J764="",$F764=""),"",ABS(INDEX('2_Review &amp; Audit'!$B:$B,$J764)/$F764))</f>
        <v/>
      </c>
      <c r="H764" s="145" t="str">
        <f t="shared" si="76"/>
        <v/>
      </c>
      <c r="I764" t="str">
        <f>IF($J764="","",INDEX('2_Review &amp; Audit'!$AD:$AD,$J764))</f>
        <v/>
      </c>
      <c r="J764" s="55"/>
      <c r="AB764" t="str">
        <f>IF($D764="","",MAX(0,N(#REF!)-N($X764)))</f>
        <v/>
      </c>
      <c r="AC764" t="str">
        <f>IF(OR($D764="",$AB764="",N($AB764)&lt;=0),"",IFERROR(MATCH(1,INDEX(('2_Review &amp; Audit'!$F$6:$F$505=$A764)*('2_Review &amp; Audit'!$I$6:$I$505&gt;=$E764-30)*('2_Review &amp; Audit'!$I$6:$I$505&lt;=$E764+30)*('2_Review &amp; Audit'!$R$6:$R$505&gt;0)*(ROW('2_Review &amp; Audit'!$R$6:$R$505)&gt;$T764),0),0)+5,""))</f>
        <v/>
      </c>
      <c r="AG764" t="str">
        <f>IF(OR($D764="",$AB764="",$AF764=""),"",MIN($AB764,$AF764))</f>
        <v/>
      </c>
      <c r="AK764" t="str">
        <f>IF($D764="","",MAX(0,N($AB764)-N($AG764)))</f>
        <v/>
      </c>
      <c r="AL764" t="str">
        <f>IF(OR($D764="",$AK764="",N($AK764)&lt;=0),"",IFERROR(MATCH(1,INDEX(('2_Review &amp; Audit'!$F$6:$F$505=$A764)*('2_Review &amp; Audit'!$I$6:$I$505&gt;=$E764-30)*('2_Review &amp; Audit'!$I$6:$I$505&lt;=$E764+30)*('2_Review &amp; Audit'!$R$6:$R$505&gt;0)*(ROW('2_Review &amp; Audit'!$R$6:$R$505)&gt;$AC764),0),0)+5,""))</f>
        <v/>
      </c>
      <c r="AP764" t="str">
        <f>IF(OR($D764="",$AK764="",$AO764=""),"",MIN($AK764,$AO764))</f>
        <v/>
      </c>
    </row>
    <row r="765" spans="1:42" ht="12.75" customHeight="1" x14ac:dyDescent="0.2">
      <c r="A765" t="str">
        <f>IF($J765="","",INDEX('2_Review &amp; Audit'!$F:$F,$J765))</f>
        <v/>
      </c>
      <c r="B765" t="str">
        <f>IF($J765="","",INDEX('2_Review &amp; Audit'!$C:$C,$J765))</f>
        <v/>
      </c>
      <c r="C765" t="str">
        <f>IF($J765="","",INDEX('2_Review &amp; Audit'!$D:$D,$J765))</f>
        <v/>
      </c>
      <c r="D765" s="60" t="str">
        <f>IF($J765="","",INDEX('2_Review &amp; Audit'!$U:$U,$J765))</f>
        <v/>
      </c>
      <c r="E765" t="str">
        <f>IF($J765="","",INDEX('2_Review &amp; Audit'!$M:$M,$J765))</f>
        <v/>
      </c>
      <c r="F765" t="str">
        <f>IF($J765="","",INDEX('2_Review &amp; Audit'!$N:$N,$J765))</f>
        <v/>
      </c>
      <c r="G765" s="145" t="str">
        <f>IF(OR($J765="",$F765=""),"",ABS(INDEX('2_Review &amp; Audit'!$B:$B,$J765)/$F765))</f>
        <v/>
      </c>
      <c r="H765" s="145" t="str">
        <f t="shared" si="76"/>
        <v/>
      </c>
      <c r="I765" t="str">
        <f>IF($J765="","",INDEX('2_Review &amp; Audit'!$AD:$AD,$J765))</f>
        <v/>
      </c>
      <c r="J765" s="55"/>
      <c r="AB765" t="str">
        <f>IF($D765="","",MAX(0,N(#REF!)-N($X765)))</f>
        <v/>
      </c>
      <c r="AC765" t="str">
        <f>IF(OR($D765="",$AB765="",N($AB765)&lt;=0),"",IFERROR(MATCH(1,INDEX(('2_Review &amp; Audit'!$F$6:$F$505=$A765)*('2_Review &amp; Audit'!$I$6:$I$505&gt;=$E765-30)*('2_Review &amp; Audit'!$I$6:$I$505&lt;=$E765+30)*('2_Review &amp; Audit'!$R$6:$R$505&gt;0)*(ROW('2_Review &amp; Audit'!$R$6:$R$505)&gt;$T765),0),0)+5,""))</f>
        <v/>
      </c>
      <c r="AG765" t="str">
        <f>IF(OR($D765="",$AB765="",$AF765=""),"",MIN($AB765,$AF765))</f>
        <v/>
      </c>
      <c r="AK765" t="str">
        <f>IF($D765="","",MAX(0,N($AB765)-N($AG765)))</f>
        <v/>
      </c>
      <c r="AL765" t="str">
        <f>IF(OR($D765="",$AK765="",N($AK765)&lt;=0),"",IFERROR(MATCH(1,INDEX(('2_Review &amp; Audit'!$F$6:$F$505=$A765)*('2_Review &amp; Audit'!$I$6:$I$505&gt;=$E765-30)*('2_Review &amp; Audit'!$I$6:$I$505&lt;=$E765+30)*('2_Review &amp; Audit'!$R$6:$R$505&gt;0)*(ROW('2_Review &amp; Audit'!$R$6:$R$505)&gt;$AC765),0),0)+5,""))</f>
        <v/>
      </c>
      <c r="AP765" t="str">
        <f>IF(OR($D765="",$AK765="",$AO765=""),"",MIN($AK765,$AO765))</f>
        <v/>
      </c>
    </row>
    <row r="766" spans="1:42" ht="12.75" customHeight="1" x14ac:dyDescent="0.2">
      <c r="A766" t="str">
        <f>IF($J766="","",INDEX('2_Review &amp; Audit'!$F:$F,$J766))</f>
        <v/>
      </c>
      <c r="B766" t="str">
        <f>IF($J766="","",INDEX('2_Review &amp; Audit'!$C:$C,$J766))</f>
        <v/>
      </c>
      <c r="C766" t="str">
        <f>IF($J766="","",INDEX('2_Review &amp; Audit'!$D:$D,$J766))</f>
        <v/>
      </c>
      <c r="D766" s="60" t="str">
        <f>IF($J766="","",INDEX('2_Review &amp; Audit'!$U:$U,$J766))</f>
        <v/>
      </c>
      <c r="E766" t="str">
        <f>IF($J766="","",INDEX('2_Review &amp; Audit'!$M:$M,$J766))</f>
        <v/>
      </c>
      <c r="F766" t="str">
        <f>IF($J766="","",INDEX('2_Review &amp; Audit'!$N:$N,$J766))</f>
        <v/>
      </c>
      <c r="G766" s="145" t="str">
        <f>IF(OR($J766="",$F766=""),"",ABS(INDEX('2_Review &amp; Audit'!$B:$B,$J766)/$F766))</f>
        <v/>
      </c>
      <c r="H766" s="145" t="str">
        <f t="shared" si="76"/>
        <v/>
      </c>
      <c r="I766" t="str">
        <f>IF($J766="","",INDEX('2_Review &amp; Audit'!$AD:$AD,$J766))</f>
        <v/>
      </c>
      <c r="J766" s="55"/>
      <c r="AB766" t="str">
        <f>IF($D766="","",MAX(0,N(#REF!)-N($X766)))</f>
        <v/>
      </c>
      <c r="AC766" t="str">
        <f>IF(OR($D766="",$AB766="",N($AB766)&lt;=0),"",IFERROR(MATCH(1,INDEX(('2_Review &amp; Audit'!$F$6:$F$505=$A766)*('2_Review &amp; Audit'!$I$6:$I$505&gt;=$E766-30)*('2_Review &amp; Audit'!$I$6:$I$505&lt;=$E766+30)*('2_Review &amp; Audit'!$R$6:$R$505&gt;0)*(ROW('2_Review &amp; Audit'!$R$6:$R$505)&gt;$T766),0),0)+5,""))</f>
        <v/>
      </c>
      <c r="AG766" t="str">
        <f>IF(OR($D766="",$AB766="",$AF766=""),"",MIN($AB766,$AF766))</f>
        <v/>
      </c>
      <c r="AK766" t="str">
        <f>IF($D766="","",MAX(0,N($AB766)-N($AG766)))</f>
        <v/>
      </c>
      <c r="AL766" t="str">
        <f>IF(OR($D766="",$AK766="",N($AK766)&lt;=0),"",IFERROR(MATCH(1,INDEX(('2_Review &amp; Audit'!$F$6:$F$505=$A766)*('2_Review &amp; Audit'!$I$6:$I$505&gt;=$E766-30)*('2_Review &amp; Audit'!$I$6:$I$505&lt;=$E766+30)*('2_Review &amp; Audit'!$R$6:$R$505&gt;0)*(ROW('2_Review &amp; Audit'!$R$6:$R$505)&gt;$AC766),0),0)+5,""))</f>
        <v/>
      </c>
      <c r="AP766" t="str">
        <f>IF(OR($D766="",$AK766="",$AO766=""),"",MIN($AK766,$AO766))</f>
        <v/>
      </c>
    </row>
    <row r="767" spans="1:42" ht="12.75" customHeight="1" x14ac:dyDescent="0.2">
      <c r="A767" t="str">
        <f>IF($J767="","",INDEX('2_Review &amp; Audit'!$F:$F,$J767))</f>
        <v/>
      </c>
      <c r="B767" t="str">
        <f>IF($J767="","",INDEX('2_Review &amp; Audit'!$C:$C,$J767))</f>
        <v/>
      </c>
      <c r="C767" t="str">
        <f>IF($J767="","",INDEX('2_Review &amp; Audit'!$D:$D,$J767))</f>
        <v/>
      </c>
      <c r="D767" s="60" t="str">
        <f>IF($J767="","",INDEX('2_Review &amp; Audit'!$U:$U,$J767))</f>
        <v/>
      </c>
      <c r="E767" t="str">
        <f>IF($J767="","",INDEX('2_Review &amp; Audit'!$M:$M,$J767))</f>
        <v/>
      </c>
      <c r="F767" t="str">
        <f>IF($J767="","",INDEX('2_Review &amp; Audit'!$N:$N,$J767))</f>
        <v/>
      </c>
      <c r="G767" s="145" t="str">
        <f>IF(OR($J767="",$F767=""),"",ABS(INDEX('2_Review &amp; Audit'!$B:$B,$J767)/$F767))</f>
        <v/>
      </c>
      <c r="H767" s="145" t="str">
        <f t="shared" si="76"/>
        <v/>
      </c>
      <c r="I767" t="str">
        <f>IF($J767="","",INDEX('2_Review &amp; Audit'!$AD:$AD,$J767))</f>
        <v/>
      </c>
      <c r="J767" s="55"/>
      <c r="AB767" t="str">
        <f>IF($D767="","",MAX(0,N(#REF!)-N($X767)))</f>
        <v/>
      </c>
      <c r="AC767" t="str">
        <f>IF(OR($D767="",$AB767="",N($AB767)&lt;=0),"",IFERROR(MATCH(1,INDEX(('2_Review &amp; Audit'!$F$6:$F$505=$A767)*('2_Review &amp; Audit'!$I$6:$I$505&gt;=$E767-30)*('2_Review &amp; Audit'!$I$6:$I$505&lt;=$E767+30)*('2_Review &amp; Audit'!$R$6:$R$505&gt;0)*(ROW('2_Review &amp; Audit'!$R$6:$R$505)&gt;$T767),0),0)+5,""))</f>
        <v/>
      </c>
      <c r="AG767" t="str">
        <f>IF(OR($D767="",$AB767="",$AF767=""),"",MIN($AB767,$AF767))</f>
        <v/>
      </c>
      <c r="AK767" t="str">
        <f>IF($D767="","",MAX(0,N($AB767)-N($AG767)))</f>
        <v/>
      </c>
      <c r="AL767" t="str">
        <f>IF(OR($D767="",$AK767="",N($AK767)&lt;=0),"",IFERROR(MATCH(1,INDEX(('2_Review &amp; Audit'!$F$6:$F$505=$A767)*('2_Review &amp; Audit'!$I$6:$I$505&gt;=$E767-30)*('2_Review &amp; Audit'!$I$6:$I$505&lt;=$E767+30)*('2_Review &amp; Audit'!$R$6:$R$505&gt;0)*(ROW('2_Review &amp; Audit'!$R$6:$R$505)&gt;$AC767),0),0)+5,""))</f>
        <v/>
      </c>
      <c r="AP767" t="str">
        <f>IF(OR($D767="",$AK767="",$AO767=""),"",MIN($AK767,$AO767))</f>
        <v/>
      </c>
    </row>
    <row r="768" spans="1:42" ht="12.75" customHeight="1" x14ac:dyDescent="0.2">
      <c r="A768" t="str">
        <f>IF($J768="","",INDEX('2_Review &amp; Audit'!$F:$F,$J768))</f>
        <v/>
      </c>
      <c r="B768" t="str">
        <f>IF($J768="","",INDEX('2_Review &amp; Audit'!$C:$C,$J768))</f>
        <v/>
      </c>
      <c r="C768" t="str">
        <f>IF($J768="","",INDEX('2_Review &amp; Audit'!$D:$D,$J768))</f>
        <v/>
      </c>
      <c r="D768" s="60" t="str">
        <f>IF($J768="","",INDEX('2_Review &amp; Audit'!$U:$U,$J768))</f>
        <v/>
      </c>
      <c r="E768" t="str">
        <f>IF($J768="","",INDEX('2_Review &amp; Audit'!$M:$M,$J768))</f>
        <v/>
      </c>
      <c r="F768" t="str">
        <f>IF($J768="","",INDEX('2_Review &amp; Audit'!$N:$N,$J768))</f>
        <v/>
      </c>
      <c r="G768" s="145" t="str">
        <f>IF(OR($J768="",$F768=""),"",ABS(INDEX('2_Review &amp; Audit'!$B:$B,$J768)/$F768))</f>
        <v/>
      </c>
      <c r="H768" s="145" t="str">
        <f t="shared" si="76"/>
        <v/>
      </c>
      <c r="I768" t="str">
        <f>IF($J768="","",INDEX('2_Review &amp; Audit'!$AD:$AD,$J768))</f>
        <v/>
      </c>
      <c r="J768" s="55"/>
      <c r="AB768" t="str">
        <f>IF($D768="","",MAX(0,N(#REF!)-N($X768)))</f>
        <v/>
      </c>
      <c r="AC768" t="str">
        <f>IF(OR($D768="",$AB768="",N($AB768)&lt;=0),"",IFERROR(MATCH(1,INDEX(('2_Review &amp; Audit'!$F$6:$F$505=$A768)*('2_Review &amp; Audit'!$I$6:$I$505&gt;=$E768-30)*('2_Review &amp; Audit'!$I$6:$I$505&lt;=$E768+30)*('2_Review &amp; Audit'!$R$6:$R$505&gt;0)*(ROW('2_Review &amp; Audit'!$R$6:$R$505)&gt;$T768),0),0)+5,""))</f>
        <v/>
      </c>
      <c r="AG768" t="str">
        <f>IF(OR($D768="",$AB768="",$AF768=""),"",MIN($AB768,$AF768))</f>
        <v/>
      </c>
      <c r="AK768" t="str">
        <f>IF($D768="","",MAX(0,N($AB768)-N($AG768)))</f>
        <v/>
      </c>
      <c r="AL768" t="str">
        <f>IF(OR($D768="",$AK768="",N($AK768)&lt;=0),"",IFERROR(MATCH(1,INDEX(('2_Review &amp; Audit'!$F$6:$F$505=$A768)*('2_Review &amp; Audit'!$I$6:$I$505&gt;=$E768-30)*('2_Review &amp; Audit'!$I$6:$I$505&lt;=$E768+30)*('2_Review &amp; Audit'!$R$6:$R$505&gt;0)*(ROW('2_Review &amp; Audit'!$R$6:$R$505)&gt;$AC768),0),0)+5,""))</f>
        <v/>
      </c>
      <c r="AP768" t="str">
        <f>IF(OR($D768="",$AK768="",$AO768=""),"",MIN($AK768,$AO768))</f>
        <v/>
      </c>
    </row>
    <row r="769" spans="1:42" ht="12.75" customHeight="1" x14ac:dyDescent="0.2">
      <c r="A769" t="str">
        <f>IF($J769="","",INDEX('2_Review &amp; Audit'!$F:$F,$J769))</f>
        <v/>
      </c>
      <c r="B769" t="str">
        <f>IF($J769="","",INDEX('2_Review &amp; Audit'!$C:$C,$J769))</f>
        <v/>
      </c>
      <c r="C769" t="str">
        <f>IF($J769="","",INDEX('2_Review &amp; Audit'!$D:$D,$J769))</f>
        <v/>
      </c>
      <c r="D769" s="60" t="str">
        <f>IF($J769="","",INDEX('2_Review &amp; Audit'!$U:$U,$J769))</f>
        <v/>
      </c>
      <c r="E769" t="str">
        <f>IF($J769="","",INDEX('2_Review &amp; Audit'!$M:$M,$J769))</f>
        <v/>
      </c>
      <c r="F769" t="str">
        <f>IF($J769="","",INDEX('2_Review &amp; Audit'!$N:$N,$J769))</f>
        <v/>
      </c>
      <c r="G769" s="145" t="str">
        <f>IF(OR($J769="",$F769=""),"",ABS(INDEX('2_Review &amp; Audit'!$B:$B,$J769)/$F769))</f>
        <v/>
      </c>
      <c r="H769" s="145" t="str">
        <f t="shared" si="76"/>
        <v/>
      </c>
      <c r="I769" t="str">
        <f>IF($J769="","",INDEX('2_Review &amp; Audit'!$AD:$AD,$J769))</f>
        <v/>
      </c>
      <c r="J769" s="55"/>
      <c r="AB769" t="str">
        <f>IF($D769="","",MAX(0,N(#REF!)-N($X769)))</f>
        <v/>
      </c>
      <c r="AC769" t="str">
        <f>IF(OR($D769="",$AB769="",N($AB769)&lt;=0),"",IFERROR(MATCH(1,INDEX(('2_Review &amp; Audit'!$F$6:$F$505=$A769)*('2_Review &amp; Audit'!$I$6:$I$505&gt;=$E769-30)*('2_Review &amp; Audit'!$I$6:$I$505&lt;=$E769+30)*('2_Review &amp; Audit'!$R$6:$R$505&gt;0)*(ROW('2_Review &amp; Audit'!$R$6:$R$505)&gt;$T769),0),0)+5,""))</f>
        <v/>
      </c>
      <c r="AG769" t="str">
        <f>IF(OR($D769="",$AB769="",$AF769=""),"",MIN($AB769,$AF769))</f>
        <v/>
      </c>
      <c r="AK769" t="str">
        <f>IF($D769="","",MAX(0,N($AB769)-N($AG769)))</f>
        <v/>
      </c>
      <c r="AL769" t="str">
        <f>IF(OR($D769="",$AK769="",N($AK769)&lt;=0),"",IFERROR(MATCH(1,INDEX(('2_Review &amp; Audit'!$F$6:$F$505=$A769)*('2_Review &amp; Audit'!$I$6:$I$505&gt;=$E769-30)*('2_Review &amp; Audit'!$I$6:$I$505&lt;=$E769+30)*('2_Review &amp; Audit'!$R$6:$R$505&gt;0)*(ROW('2_Review &amp; Audit'!$R$6:$R$505)&gt;$AC769),0),0)+5,""))</f>
        <v/>
      </c>
      <c r="AP769" t="str">
        <f>IF(OR($D769="",$AK769="",$AO769=""),"",MIN($AK769,$AO769))</f>
        <v/>
      </c>
    </row>
    <row r="770" spans="1:42" ht="12.75" customHeight="1" x14ac:dyDescent="0.2">
      <c r="A770" t="str">
        <f>IF($J770="","",INDEX('2_Review &amp; Audit'!$F:$F,$J770))</f>
        <v/>
      </c>
      <c r="B770" t="str">
        <f>IF($J770="","",INDEX('2_Review &amp; Audit'!$C:$C,$J770))</f>
        <v/>
      </c>
      <c r="C770" t="str">
        <f>IF($J770="","",INDEX('2_Review &amp; Audit'!$D:$D,$J770))</f>
        <v/>
      </c>
      <c r="D770" s="60" t="str">
        <f>IF($J770="","",INDEX('2_Review &amp; Audit'!$U:$U,$J770))</f>
        <v/>
      </c>
      <c r="E770" t="str">
        <f>IF($J770="","",INDEX('2_Review &amp; Audit'!$M:$M,$J770))</f>
        <v/>
      </c>
      <c r="F770" t="str">
        <f>IF($J770="","",INDEX('2_Review &amp; Audit'!$N:$N,$J770))</f>
        <v/>
      </c>
      <c r="G770" s="145" t="str">
        <f>IF(OR($J770="",$F770=""),"",ABS(INDEX('2_Review &amp; Audit'!$B:$B,$J770)/$F770))</f>
        <v/>
      </c>
      <c r="H770" s="145" t="str">
        <f t="shared" si="76"/>
        <v/>
      </c>
      <c r="I770" t="str">
        <f>IF($J770="","",INDEX('2_Review &amp; Audit'!$AD:$AD,$J770))</f>
        <v/>
      </c>
      <c r="J770" s="55"/>
      <c r="AB770" t="str">
        <f>IF($D770="","",MAX(0,N(#REF!)-N($X770)))</f>
        <v/>
      </c>
      <c r="AC770" t="str">
        <f>IF(OR($D770="",$AB770="",N($AB770)&lt;=0),"",IFERROR(MATCH(1,INDEX(('2_Review &amp; Audit'!$F$6:$F$505=$A770)*('2_Review &amp; Audit'!$I$6:$I$505&gt;=$E770-30)*('2_Review &amp; Audit'!$I$6:$I$505&lt;=$E770+30)*('2_Review &amp; Audit'!$R$6:$R$505&gt;0)*(ROW('2_Review &amp; Audit'!$R$6:$R$505)&gt;$T770),0),0)+5,""))</f>
        <v/>
      </c>
      <c r="AG770" t="str">
        <f>IF(OR($D770="",$AB770="",$AF770=""),"",MIN($AB770,$AF770))</f>
        <v/>
      </c>
      <c r="AK770" t="str">
        <f>IF($D770="","",MAX(0,N($AB770)-N($AG770)))</f>
        <v/>
      </c>
      <c r="AL770" t="str">
        <f>IF(OR($D770="",$AK770="",N($AK770)&lt;=0),"",IFERROR(MATCH(1,INDEX(('2_Review &amp; Audit'!$F$6:$F$505=$A770)*('2_Review &amp; Audit'!$I$6:$I$505&gt;=$E770-30)*('2_Review &amp; Audit'!$I$6:$I$505&lt;=$E770+30)*('2_Review &amp; Audit'!$R$6:$R$505&gt;0)*(ROW('2_Review &amp; Audit'!$R$6:$R$505)&gt;$AC770),0),0)+5,""))</f>
        <v/>
      </c>
      <c r="AP770" t="str">
        <f>IF(OR($D770="",$AK770="",$AO770=""),"",MIN($AK770,$AO770))</f>
        <v/>
      </c>
    </row>
    <row r="771" spans="1:42" ht="12.75" customHeight="1" x14ac:dyDescent="0.2">
      <c r="A771" t="str">
        <f>IF($J771="","",INDEX('2_Review &amp; Audit'!$F:$F,$J771))</f>
        <v/>
      </c>
      <c r="B771" t="str">
        <f>IF($J771="","",INDEX('2_Review &amp; Audit'!$C:$C,$J771))</f>
        <v/>
      </c>
      <c r="C771" t="str">
        <f>IF($J771="","",INDEX('2_Review &amp; Audit'!$D:$D,$J771))</f>
        <v/>
      </c>
      <c r="D771" s="60" t="str">
        <f>IF($J771="","",INDEX('2_Review &amp; Audit'!$U:$U,$J771))</f>
        <v/>
      </c>
      <c r="E771" t="str">
        <f>IF($J771="","",INDEX('2_Review &amp; Audit'!$M:$M,$J771))</f>
        <v/>
      </c>
      <c r="F771" t="str">
        <f>IF($J771="","",INDEX('2_Review &amp; Audit'!$N:$N,$J771))</f>
        <v/>
      </c>
      <c r="G771" s="145" t="str">
        <f>IF(OR($J771="",$F771=""),"",ABS(INDEX('2_Review &amp; Audit'!$B:$B,$J771)/$F771))</f>
        <v/>
      </c>
      <c r="H771" s="145" t="str">
        <f t="shared" si="76"/>
        <v/>
      </c>
      <c r="I771" t="str">
        <f>IF($J771="","",INDEX('2_Review &amp; Audit'!$AD:$AD,$J771))</f>
        <v/>
      </c>
      <c r="AB771" t="str">
        <f>IF($D771="","",MAX(0,N(#REF!)-N($X771)))</f>
        <v/>
      </c>
      <c r="AC771" t="str">
        <f>IF(OR($D771="",$AB771="",N($AB771)&lt;=0),"",IFERROR(MATCH(1,INDEX(('2_Review &amp; Audit'!$F$6:$F$505=$A771)*('2_Review &amp; Audit'!$I$6:$I$505&gt;=$E771-30)*('2_Review &amp; Audit'!$I$6:$I$505&lt;=$E771+30)*('2_Review &amp; Audit'!$R$6:$R$505&gt;0)*(ROW('2_Review &amp; Audit'!$R$6:$R$505)&gt;$T771),0),0)+5,""))</f>
        <v/>
      </c>
      <c r="AG771" t="str">
        <f>IF(OR($D771="",$AB771="",$AF771=""),"",MIN($AB771,$AF771))</f>
        <v/>
      </c>
      <c r="AK771" t="str">
        <f>IF($D771="","",MAX(0,N($AB771)-N($AG771)))</f>
        <v/>
      </c>
      <c r="AL771" t="str">
        <f>IF(OR($D771="",$AK771="",N($AK771)&lt;=0),"",IFERROR(MATCH(1,INDEX(('2_Review &amp; Audit'!$F$6:$F$505=$A771)*('2_Review &amp; Audit'!$I$6:$I$505&gt;=$E771-30)*('2_Review &amp; Audit'!$I$6:$I$505&lt;=$E771+30)*('2_Review &amp; Audit'!$R$6:$R$505&gt;0)*(ROW('2_Review &amp; Audit'!$R$6:$R$505)&gt;$AC771),0),0)+5,""))</f>
        <v/>
      </c>
      <c r="AP771" t="str">
        <f>IF(OR($D771="",$AK771="",$AO771=""),"",MIN($AK771,$AO771))</f>
        <v/>
      </c>
    </row>
    <row r="772" spans="1:42" ht="12.75" customHeight="1" x14ac:dyDescent="0.2">
      <c r="A772" t="str">
        <f>IF($J772="","",INDEX('2_Review &amp; Audit'!$F:$F,$J772))</f>
        <v/>
      </c>
      <c r="B772" t="str">
        <f>IF($J772="","",INDEX('2_Review &amp; Audit'!$C:$C,$J772))</f>
        <v/>
      </c>
      <c r="C772" t="str">
        <f>IF($J772="","",INDEX('2_Review &amp; Audit'!$D:$D,$J772))</f>
        <v/>
      </c>
      <c r="D772" s="60" t="str">
        <f>IF($J772="","",INDEX('2_Review &amp; Audit'!$U:$U,$J772))</f>
        <v/>
      </c>
      <c r="E772" t="str">
        <f>IF($J772="","",INDEX('2_Review &amp; Audit'!$M:$M,$J772))</f>
        <v/>
      </c>
      <c r="F772" t="str">
        <f>IF($J772="","",INDEX('2_Review &amp; Audit'!$N:$N,$J772))</f>
        <v/>
      </c>
      <c r="G772" s="145" t="str">
        <f>IF(OR($J772="",$F772=""),"",ABS(INDEX('2_Review &amp; Audit'!$B:$B,$J772)/$F772))</f>
        <v/>
      </c>
      <c r="H772" s="145" t="str">
        <f t="shared" si="76"/>
        <v/>
      </c>
      <c r="I772" t="str">
        <f>IF($J772="","",INDEX('2_Review &amp; Audit'!$AD:$AD,$J772))</f>
        <v/>
      </c>
      <c r="AB772" t="str">
        <f>IF($D772="","",MAX(0,N(#REF!)-N($X772)))</f>
        <v/>
      </c>
      <c r="AC772" t="str">
        <f>IF(OR($D772="",$AB772="",N($AB772)&lt;=0),"",IFERROR(MATCH(1,INDEX(('2_Review &amp; Audit'!$F$6:$F$505=$A772)*('2_Review &amp; Audit'!$I$6:$I$505&gt;=$E772-30)*('2_Review &amp; Audit'!$I$6:$I$505&lt;=$E772+30)*('2_Review &amp; Audit'!$R$6:$R$505&gt;0)*(ROW('2_Review &amp; Audit'!$R$6:$R$505)&gt;$T772),0),0)+5,""))</f>
        <v/>
      </c>
      <c r="AG772" t="str">
        <f>IF(OR($D772="",$AB772="",$AF772=""),"",MIN($AB772,$AF772))</f>
        <v/>
      </c>
      <c r="AK772" t="str">
        <f>IF($D772="","",MAX(0,N($AB772)-N($AG772)))</f>
        <v/>
      </c>
      <c r="AL772" t="str">
        <f>IF(OR($D772="",$AK772="",N($AK772)&lt;=0),"",IFERROR(MATCH(1,INDEX(('2_Review &amp; Audit'!$F$6:$F$505=$A772)*('2_Review &amp; Audit'!$I$6:$I$505&gt;=$E772-30)*('2_Review &amp; Audit'!$I$6:$I$505&lt;=$E772+30)*('2_Review &amp; Audit'!$R$6:$R$505&gt;0)*(ROW('2_Review &amp; Audit'!$R$6:$R$505)&gt;$AC772),0),0)+5,""))</f>
        <v/>
      </c>
      <c r="AP772" t="str">
        <f>IF(OR($D772="",$AK772="",$AO772=""),"",MIN($AK772,$AO772))</f>
        <v/>
      </c>
    </row>
    <row r="773" spans="1:42" ht="12.75" customHeight="1" x14ac:dyDescent="0.2">
      <c r="A773" t="str">
        <f>IF($J773="","",INDEX('2_Review &amp; Audit'!$F:$F,$J773))</f>
        <v/>
      </c>
      <c r="B773" t="str">
        <f>IF($J773="","",INDEX('2_Review &amp; Audit'!$C:$C,$J773))</f>
        <v/>
      </c>
      <c r="C773" t="str">
        <f>IF($J773="","",INDEX('2_Review &amp; Audit'!$D:$D,$J773))</f>
        <v/>
      </c>
      <c r="D773" s="60" t="str">
        <f>IF($J773="","",INDEX('2_Review &amp; Audit'!$U:$U,$J773))</f>
        <v/>
      </c>
      <c r="E773" t="str">
        <f>IF($J773="","",INDEX('2_Review &amp; Audit'!$M:$M,$J773))</f>
        <v/>
      </c>
      <c r="F773" t="str">
        <f>IF($J773="","",INDEX('2_Review &amp; Audit'!$N:$N,$J773))</f>
        <v/>
      </c>
      <c r="G773" s="145" t="str">
        <f>IF(OR($J773="",$F773=""),"",ABS(INDEX('2_Review &amp; Audit'!$B:$B,$J773)/$F773))</f>
        <v/>
      </c>
      <c r="H773" s="145" t="str">
        <f t="shared" si="76"/>
        <v/>
      </c>
      <c r="I773" t="str">
        <f>IF($J773="","",INDEX('2_Review &amp; Audit'!$AD:$AD,$J773))</f>
        <v/>
      </c>
      <c r="AB773" t="str">
        <f>IF($D773="","",MAX(0,N(#REF!)-N($X773)))</f>
        <v/>
      </c>
      <c r="AC773" t="str">
        <f>IF(OR($D773="",$AB773="",N($AB773)&lt;=0),"",IFERROR(MATCH(1,INDEX(('2_Review &amp; Audit'!$F$6:$F$505=$A773)*('2_Review &amp; Audit'!$I$6:$I$505&gt;=$E773-30)*('2_Review &amp; Audit'!$I$6:$I$505&lt;=$E773+30)*('2_Review &amp; Audit'!$R$6:$R$505&gt;0)*(ROW('2_Review &amp; Audit'!$R$6:$R$505)&gt;$T773),0),0)+5,""))</f>
        <v/>
      </c>
      <c r="AG773" t="str">
        <f>IF(OR($D773="",$AB773="",$AF773=""),"",MIN($AB773,$AF773))</f>
        <v/>
      </c>
      <c r="AK773" t="str">
        <f>IF($D773="","",MAX(0,N($AB773)-N($AG773)))</f>
        <v/>
      </c>
      <c r="AL773" t="str">
        <f>IF(OR($D773="",$AK773="",N($AK773)&lt;=0),"",IFERROR(MATCH(1,INDEX(('2_Review &amp; Audit'!$F$6:$F$505=$A773)*('2_Review &amp; Audit'!$I$6:$I$505&gt;=$E773-30)*('2_Review &amp; Audit'!$I$6:$I$505&lt;=$E773+30)*('2_Review &amp; Audit'!$R$6:$R$505&gt;0)*(ROW('2_Review &amp; Audit'!$R$6:$R$505)&gt;$AC773),0),0)+5,""))</f>
        <v/>
      </c>
      <c r="AP773" t="str">
        <f>IF(OR($D773="",$AK773="",$AO773=""),"",MIN($AK773,$AO773))</f>
        <v/>
      </c>
    </row>
    <row r="774" spans="1:42" ht="12.75" customHeight="1" x14ac:dyDescent="0.2">
      <c r="A774" t="str">
        <f>IF($J774="","",INDEX('2_Review &amp; Audit'!$F:$F,$J774))</f>
        <v/>
      </c>
      <c r="B774" t="str">
        <f>IF($J774="","",INDEX('2_Review &amp; Audit'!$C:$C,$J774))</f>
        <v/>
      </c>
      <c r="C774" t="str">
        <f>IF($J774="","",INDEX('2_Review &amp; Audit'!$D:$D,$J774))</f>
        <v/>
      </c>
      <c r="D774" s="60" t="str">
        <f>IF($J774="","",INDEX('2_Review &amp; Audit'!$U:$U,$J774))</f>
        <v/>
      </c>
      <c r="E774" t="str">
        <f>IF($J774="","",INDEX('2_Review &amp; Audit'!$M:$M,$J774))</f>
        <v/>
      </c>
      <c r="F774" t="str">
        <f>IF($J774="","",INDEX('2_Review &amp; Audit'!$N:$N,$J774))</f>
        <v/>
      </c>
      <c r="G774" s="145" t="str">
        <f>IF(OR($J774="",$F774=""),"",ABS(INDEX('2_Review &amp; Audit'!$B:$B,$J774)/$F774))</f>
        <v/>
      </c>
      <c r="H774" s="145" t="str">
        <f t="shared" si="76"/>
        <v/>
      </c>
      <c r="I774" t="str">
        <f>IF($J774="","",INDEX('2_Review &amp; Audit'!$AD:$AD,$J774))</f>
        <v/>
      </c>
      <c r="AB774" t="str">
        <f>IF($D774="","",MAX(0,N(#REF!)-N($X774)))</f>
        <v/>
      </c>
      <c r="AC774" t="str">
        <f>IF(OR($D774="",$AB774="",N($AB774)&lt;=0),"",IFERROR(MATCH(1,INDEX(('2_Review &amp; Audit'!$F$6:$F$505=$A774)*('2_Review &amp; Audit'!$I$6:$I$505&gt;=$E774-30)*('2_Review &amp; Audit'!$I$6:$I$505&lt;=$E774+30)*('2_Review &amp; Audit'!$R$6:$R$505&gt;0)*(ROW('2_Review &amp; Audit'!$R$6:$R$505)&gt;$T774),0),0)+5,""))</f>
        <v/>
      </c>
      <c r="AG774" t="str">
        <f>IF(OR($D774="",$AB774="",$AF774=""),"",MIN($AB774,$AF774))</f>
        <v/>
      </c>
      <c r="AK774" t="str">
        <f>IF($D774="","",MAX(0,N($AB774)-N($AG774)))</f>
        <v/>
      </c>
      <c r="AL774" t="str">
        <f>IF(OR($D774="",$AK774="",N($AK774)&lt;=0),"",IFERROR(MATCH(1,INDEX(('2_Review &amp; Audit'!$F$6:$F$505=$A774)*('2_Review &amp; Audit'!$I$6:$I$505&gt;=$E774-30)*('2_Review &amp; Audit'!$I$6:$I$505&lt;=$E774+30)*('2_Review &amp; Audit'!$R$6:$R$505&gt;0)*(ROW('2_Review &amp; Audit'!$R$6:$R$505)&gt;$AC774),0),0)+5,""))</f>
        <v/>
      </c>
      <c r="AP774" t="str">
        <f>IF(OR($D774="",$AK774="",$AO774=""),"",MIN($AK774,$AO774))</f>
        <v/>
      </c>
    </row>
    <row r="775" spans="1:42" ht="12.75" customHeight="1" x14ac:dyDescent="0.2">
      <c r="A775" t="str">
        <f>IF($J775="","",INDEX('2_Review &amp; Audit'!$F:$F,$J775))</f>
        <v/>
      </c>
      <c r="B775" t="str">
        <f>IF($J775="","",INDEX('2_Review &amp; Audit'!$C:$C,$J775))</f>
        <v/>
      </c>
      <c r="C775" t="str">
        <f>IF($J775="","",INDEX('2_Review &amp; Audit'!$D:$D,$J775))</f>
        <v/>
      </c>
      <c r="D775" s="60" t="str">
        <f>IF($J775="","",INDEX('2_Review &amp; Audit'!$U:$U,$J775))</f>
        <v/>
      </c>
      <c r="E775" t="str">
        <f>IF($J775="","",INDEX('2_Review &amp; Audit'!$M:$M,$J775))</f>
        <v/>
      </c>
      <c r="F775" t="str">
        <f>IF($J775="","",INDEX('2_Review &amp; Audit'!$N:$N,$J775))</f>
        <v/>
      </c>
      <c r="G775" s="145" t="str">
        <f>IF(OR($J775="",$F775=""),"",ABS(INDEX('2_Review &amp; Audit'!$B:$B,$J775)/$F775))</f>
        <v/>
      </c>
      <c r="H775" s="145" t="str">
        <f t="shared" si="76"/>
        <v/>
      </c>
      <c r="I775" t="str">
        <f>IF($J775="","",INDEX('2_Review &amp; Audit'!$AD:$AD,$J775))</f>
        <v/>
      </c>
      <c r="AB775" t="str">
        <f>IF($D775="","",MAX(0,N(#REF!)-N($X775)))</f>
        <v/>
      </c>
      <c r="AC775" t="str">
        <f>IF(OR($D775="",$AB775="",N($AB775)&lt;=0),"",IFERROR(MATCH(1,INDEX(('2_Review &amp; Audit'!$F$6:$F$505=$A775)*('2_Review &amp; Audit'!$I$6:$I$505&gt;=$E775-30)*('2_Review &amp; Audit'!$I$6:$I$505&lt;=$E775+30)*('2_Review &amp; Audit'!$R$6:$R$505&gt;0)*(ROW('2_Review &amp; Audit'!$R$6:$R$505)&gt;$T775),0),0)+5,""))</f>
        <v/>
      </c>
      <c r="AG775" t="str">
        <f>IF(OR($D775="",$AB775="",$AF775=""),"",MIN($AB775,$AF775))</f>
        <v/>
      </c>
      <c r="AK775" t="str">
        <f>IF($D775="","",MAX(0,N($AB775)-N($AG775)))</f>
        <v/>
      </c>
      <c r="AL775" t="str">
        <f>IF(OR($D775="",$AK775="",N($AK775)&lt;=0),"",IFERROR(MATCH(1,INDEX(('2_Review &amp; Audit'!$F$6:$F$505=$A775)*('2_Review &amp; Audit'!$I$6:$I$505&gt;=$E775-30)*('2_Review &amp; Audit'!$I$6:$I$505&lt;=$E775+30)*('2_Review &amp; Audit'!$R$6:$R$505&gt;0)*(ROW('2_Review &amp; Audit'!$R$6:$R$505)&gt;$AC775),0),0)+5,""))</f>
        <v/>
      </c>
      <c r="AP775" t="str">
        <f>IF(OR($D775="",$AK775="",$AO775=""),"",MIN($AK775,$AO775))</f>
        <v/>
      </c>
    </row>
    <row r="776" spans="1:42" ht="12.75" customHeight="1" x14ac:dyDescent="0.2">
      <c r="A776" t="str">
        <f>IF($J776="","",INDEX('2_Review &amp; Audit'!$F:$F,$J776))</f>
        <v/>
      </c>
      <c r="B776" t="str">
        <f>IF($J776="","",INDEX('2_Review &amp; Audit'!$C:$C,$J776))</f>
        <v/>
      </c>
      <c r="C776" t="str">
        <f>IF($J776="","",INDEX('2_Review &amp; Audit'!$D:$D,$J776))</f>
        <v/>
      </c>
      <c r="D776" s="60" t="str">
        <f>IF($J776="","",INDEX('2_Review &amp; Audit'!$U:$U,$J776))</f>
        <v/>
      </c>
      <c r="E776" t="str">
        <f>IF($J776="","",INDEX('2_Review &amp; Audit'!$M:$M,$J776))</f>
        <v/>
      </c>
      <c r="F776" t="str">
        <f>IF($J776="","",INDEX('2_Review &amp; Audit'!$N:$N,$J776))</f>
        <v/>
      </c>
      <c r="G776" s="145" t="str">
        <f>IF(OR($J776="",$F776=""),"",ABS(INDEX('2_Review &amp; Audit'!$B:$B,$J776)/$F776))</f>
        <v/>
      </c>
      <c r="H776" s="145" t="str">
        <f t="shared" si="76"/>
        <v/>
      </c>
      <c r="I776" t="str">
        <f>IF($J776="","",INDEX('2_Review &amp; Audit'!$AD:$AD,$J776))</f>
        <v/>
      </c>
      <c r="AB776" t="str">
        <f>IF($D776="","",MAX(0,N(#REF!)-N($X776)))</f>
        <v/>
      </c>
      <c r="AC776" t="str">
        <f>IF(OR($D776="",$AB776="",N($AB776)&lt;=0),"",IFERROR(MATCH(1,INDEX(('2_Review &amp; Audit'!$F$6:$F$505=$A776)*('2_Review &amp; Audit'!$I$6:$I$505&gt;=$E776-30)*('2_Review &amp; Audit'!$I$6:$I$505&lt;=$E776+30)*('2_Review &amp; Audit'!$R$6:$R$505&gt;0)*(ROW('2_Review &amp; Audit'!$R$6:$R$505)&gt;$T776),0),0)+5,""))</f>
        <v/>
      </c>
      <c r="AG776" t="str">
        <f>IF(OR($D776="",$AB776="",$AF776=""),"",MIN($AB776,$AF776))</f>
        <v/>
      </c>
      <c r="AK776" t="str">
        <f>IF($D776="","",MAX(0,N($AB776)-N($AG776)))</f>
        <v/>
      </c>
      <c r="AL776" t="str">
        <f>IF(OR($D776="",$AK776="",N($AK776)&lt;=0),"",IFERROR(MATCH(1,INDEX(('2_Review &amp; Audit'!$F$6:$F$505=$A776)*('2_Review &amp; Audit'!$I$6:$I$505&gt;=$E776-30)*('2_Review &amp; Audit'!$I$6:$I$505&lt;=$E776+30)*('2_Review &amp; Audit'!$R$6:$R$505&gt;0)*(ROW('2_Review &amp; Audit'!$R$6:$R$505)&gt;$AC776),0),0)+5,""))</f>
        <v/>
      </c>
      <c r="AP776" t="str">
        <f>IF(OR($D776="",$AK776="",$AO776=""),"",MIN($AK776,$AO776))</f>
        <v/>
      </c>
    </row>
    <row r="777" spans="1:42" ht="12.75" customHeight="1" x14ac:dyDescent="0.2">
      <c r="A777" t="str">
        <f>IF($J777="","",INDEX('2_Review &amp; Audit'!$F:$F,$J777))</f>
        <v/>
      </c>
      <c r="B777" t="str">
        <f>IF($J777="","",INDEX('2_Review &amp; Audit'!$C:$C,$J777))</f>
        <v/>
      </c>
      <c r="C777" t="str">
        <f>IF($J777="","",INDEX('2_Review &amp; Audit'!$D:$D,$J777))</f>
        <v/>
      </c>
      <c r="D777" s="60" t="str">
        <f>IF($J777="","",INDEX('2_Review &amp; Audit'!$U:$U,$J777))</f>
        <v/>
      </c>
      <c r="E777" t="str">
        <f>IF($J777="","",INDEX('2_Review &amp; Audit'!$M:$M,$J777))</f>
        <v/>
      </c>
      <c r="F777" t="str">
        <f>IF($J777="","",INDEX('2_Review &amp; Audit'!$N:$N,$J777))</f>
        <v/>
      </c>
      <c r="G777" s="145" t="str">
        <f>IF(OR($J777="",$F777=""),"",ABS(INDEX('2_Review &amp; Audit'!$B:$B,$J777)/$F777))</f>
        <v/>
      </c>
      <c r="H777" s="145" t="str">
        <f t="shared" si="76"/>
        <v/>
      </c>
      <c r="I777" t="str">
        <f>IF($J777="","",INDEX('2_Review &amp; Audit'!$AD:$AD,$J777))</f>
        <v/>
      </c>
      <c r="AB777" t="str">
        <f>IF($D777="","",MAX(0,N(#REF!)-N($X777)))</f>
        <v/>
      </c>
      <c r="AC777" t="str">
        <f>IF(OR($D777="",$AB777="",N($AB777)&lt;=0),"",IFERROR(MATCH(1,INDEX(('2_Review &amp; Audit'!$F$6:$F$505=$A777)*('2_Review &amp; Audit'!$I$6:$I$505&gt;=$E777-30)*('2_Review &amp; Audit'!$I$6:$I$505&lt;=$E777+30)*('2_Review &amp; Audit'!$R$6:$R$505&gt;0)*(ROW('2_Review &amp; Audit'!$R$6:$R$505)&gt;$T777),0),0)+5,""))</f>
        <v/>
      </c>
      <c r="AG777" t="str">
        <f>IF(OR($D777="",$AB777="",$AF777=""),"",MIN($AB777,$AF777))</f>
        <v/>
      </c>
      <c r="AK777" t="str">
        <f>IF($D777="","",MAX(0,N($AB777)-N($AG777)))</f>
        <v/>
      </c>
      <c r="AL777" t="str">
        <f>IF(OR($D777="",$AK777="",N($AK777)&lt;=0),"",IFERROR(MATCH(1,INDEX(('2_Review &amp; Audit'!$F$6:$F$505=$A777)*('2_Review &amp; Audit'!$I$6:$I$505&gt;=$E777-30)*('2_Review &amp; Audit'!$I$6:$I$505&lt;=$E777+30)*('2_Review &amp; Audit'!$R$6:$R$505&gt;0)*(ROW('2_Review &amp; Audit'!$R$6:$R$505)&gt;$AC777),0),0)+5,""))</f>
        <v/>
      </c>
      <c r="AP777" t="str">
        <f>IF(OR($D777="",$AK777="",$AO777=""),"",MIN($AK777,$AO777))</f>
        <v/>
      </c>
    </row>
    <row r="778" spans="1:42" ht="12.75" customHeight="1" x14ac:dyDescent="0.2">
      <c r="A778" t="str">
        <f>IF($J778="","",INDEX('2_Review &amp; Audit'!$F:$F,$J778))</f>
        <v/>
      </c>
      <c r="B778" t="str">
        <f>IF($J778="","",INDEX('2_Review &amp; Audit'!$C:$C,$J778))</f>
        <v/>
      </c>
      <c r="C778" t="str">
        <f>IF($J778="","",INDEX('2_Review &amp; Audit'!$D:$D,$J778))</f>
        <v/>
      </c>
      <c r="D778" s="60" t="str">
        <f>IF($J778="","",INDEX('2_Review &amp; Audit'!$U:$U,$J778))</f>
        <v/>
      </c>
      <c r="E778" t="str">
        <f>IF($J778="","",INDEX('2_Review &amp; Audit'!$M:$M,$J778))</f>
        <v/>
      </c>
      <c r="F778" t="str">
        <f>IF($J778="","",INDEX('2_Review &amp; Audit'!$N:$N,$J778))</f>
        <v/>
      </c>
      <c r="G778" s="145" t="str">
        <f>IF(OR($J778="",$F778=""),"",ABS(INDEX('2_Review &amp; Audit'!$B:$B,$J778)/$F778))</f>
        <v/>
      </c>
      <c r="H778" s="145" t="str">
        <f t="shared" si="76"/>
        <v/>
      </c>
      <c r="I778" t="str">
        <f>IF($J778="","",INDEX('2_Review &amp; Audit'!$AD:$AD,$J778))</f>
        <v/>
      </c>
      <c r="AB778" t="str">
        <f>IF($D778="","",MAX(0,N(#REF!)-N($X778)))</f>
        <v/>
      </c>
      <c r="AC778" t="str">
        <f>IF(OR($D778="",$AB778="",N($AB778)&lt;=0),"",IFERROR(MATCH(1,INDEX(('2_Review &amp; Audit'!$F$6:$F$505=$A778)*('2_Review &amp; Audit'!$I$6:$I$505&gt;=$E778-30)*('2_Review &amp; Audit'!$I$6:$I$505&lt;=$E778+30)*('2_Review &amp; Audit'!$R$6:$R$505&gt;0)*(ROW('2_Review &amp; Audit'!$R$6:$R$505)&gt;$T778),0),0)+5,""))</f>
        <v/>
      </c>
      <c r="AG778" t="str">
        <f>IF(OR($D778="",$AB778="",$AF778=""),"",MIN($AB778,$AF778))</f>
        <v/>
      </c>
      <c r="AK778" t="str">
        <f>IF($D778="","",MAX(0,N($AB778)-N($AG778)))</f>
        <v/>
      </c>
      <c r="AL778" t="str">
        <f>IF(OR($D778="",$AK778="",N($AK778)&lt;=0),"",IFERROR(MATCH(1,INDEX(('2_Review &amp; Audit'!$F$6:$F$505=$A778)*('2_Review &amp; Audit'!$I$6:$I$505&gt;=$E778-30)*('2_Review &amp; Audit'!$I$6:$I$505&lt;=$E778+30)*('2_Review &amp; Audit'!$R$6:$R$505&gt;0)*(ROW('2_Review &amp; Audit'!$R$6:$R$505)&gt;$AC778),0),0)+5,""))</f>
        <v/>
      </c>
      <c r="AP778" t="str">
        <f>IF(OR($D778="",$AK778="",$AO778=""),"",MIN($AK778,$AO778))</f>
        <v/>
      </c>
    </row>
    <row r="779" spans="1:42" ht="12.75" customHeight="1" x14ac:dyDescent="0.2">
      <c r="A779" t="str">
        <f>IF($J779="","",INDEX('2_Review &amp; Audit'!$F:$F,$J779))</f>
        <v/>
      </c>
      <c r="B779" t="str">
        <f>IF($J779="","",INDEX('2_Review &amp; Audit'!$C:$C,$J779))</f>
        <v/>
      </c>
      <c r="C779" t="str">
        <f>IF($J779="","",INDEX('2_Review &amp; Audit'!$D:$D,$J779))</f>
        <v/>
      </c>
      <c r="D779" s="60" t="str">
        <f>IF($J779="","",INDEX('2_Review &amp; Audit'!$U:$U,$J779))</f>
        <v/>
      </c>
      <c r="E779" t="str">
        <f>IF($J779="","",INDEX('2_Review &amp; Audit'!$M:$M,$J779))</f>
        <v/>
      </c>
      <c r="F779" t="str">
        <f>IF($J779="","",INDEX('2_Review &amp; Audit'!$N:$N,$J779))</f>
        <v/>
      </c>
      <c r="G779" s="145" t="str">
        <f>IF(OR($J779="",$F779=""),"",ABS(INDEX('2_Review &amp; Audit'!$B:$B,$J779)/$F779))</f>
        <v/>
      </c>
      <c r="H779" s="145" t="str">
        <f t="shared" si="76"/>
        <v/>
      </c>
      <c r="I779" t="str">
        <f>IF($J779="","",INDEX('2_Review &amp; Audit'!$AD:$AD,$J779))</f>
        <v/>
      </c>
      <c r="AB779" t="str">
        <f>IF($D779="","",MAX(0,N(#REF!)-N($X779)))</f>
        <v/>
      </c>
      <c r="AC779" t="str">
        <f>IF(OR($D779="",$AB779="",N($AB779)&lt;=0),"",IFERROR(MATCH(1,INDEX(('2_Review &amp; Audit'!$F$6:$F$505=$A779)*('2_Review &amp; Audit'!$I$6:$I$505&gt;=$E779-30)*('2_Review &amp; Audit'!$I$6:$I$505&lt;=$E779+30)*('2_Review &amp; Audit'!$R$6:$R$505&gt;0)*(ROW('2_Review &amp; Audit'!$R$6:$R$505)&gt;$T779),0),0)+5,""))</f>
        <v/>
      </c>
      <c r="AG779" t="str">
        <f>IF(OR($D779="",$AB779="",$AF779=""),"",MIN($AB779,$AF779))</f>
        <v/>
      </c>
      <c r="AK779" t="str">
        <f>IF($D779="","",MAX(0,N($AB779)-N($AG779)))</f>
        <v/>
      </c>
      <c r="AL779" t="str">
        <f>IF(OR($D779="",$AK779="",N($AK779)&lt;=0),"",IFERROR(MATCH(1,INDEX(('2_Review &amp; Audit'!$F$6:$F$505=$A779)*('2_Review &amp; Audit'!$I$6:$I$505&gt;=$E779-30)*('2_Review &amp; Audit'!$I$6:$I$505&lt;=$E779+30)*('2_Review &amp; Audit'!$R$6:$R$505&gt;0)*(ROW('2_Review &amp; Audit'!$R$6:$R$505)&gt;$AC779),0),0)+5,""))</f>
        <v/>
      </c>
      <c r="AP779" t="str">
        <f>IF(OR($D779="",$AK779="",$AO779=""),"",MIN($AK779,$AO779))</f>
        <v/>
      </c>
    </row>
    <row r="780" spans="1:42" ht="12.75" customHeight="1" x14ac:dyDescent="0.2">
      <c r="A780" t="str">
        <f>IF($J780="","",INDEX('2_Review &amp; Audit'!$F:$F,$J780))</f>
        <v/>
      </c>
      <c r="B780" t="str">
        <f>IF($J780="","",INDEX('2_Review &amp; Audit'!$C:$C,$J780))</f>
        <v/>
      </c>
      <c r="C780" t="str">
        <f>IF($J780="","",INDEX('2_Review &amp; Audit'!$D:$D,$J780))</f>
        <v/>
      </c>
      <c r="D780" s="60" t="str">
        <f>IF($J780="","",INDEX('2_Review &amp; Audit'!$U:$U,$J780))</f>
        <v/>
      </c>
      <c r="E780" t="str">
        <f>IF($J780="","",INDEX('2_Review &amp; Audit'!$M:$M,$J780))</f>
        <v/>
      </c>
      <c r="F780" t="str">
        <f>IF($J780="","",INDEX('2_Review &amp; Audit'!$N:$N,$J780))</f>
        <v/>
      </c>
      <c r="G780" s="145" t="str">
        <f>IF(OR($J780="",$F780=""),"",ABS(INDEX('2_Review &amp; Audit'!$B:$B,$J780)/$F780))</f>
        <v/>
      </c>
      <c r="H780" s="145" t="str">
        <f t="shared" si="76"/>
        <v/>
      </c>
      <c r="I780" t="str">
        <f>IF($J780="","",INDEX('2_Review &amp; Audit'!$AD:$AD,$J780))</f>
        <v/>
      </c>
      <c r="AB780" t="str">
        <f>IF($D780="","",MAX(0,N(#REF!)-N($X780)))</f>
        <v/>
      </c>
      <c r="AC780" t="str">
        <f>IF(OR($D780="",$AB780="",N($AB780)&lt;=0),"",IFERROR(MATCH(1,INDEX(('2_Review &amp; Audit'!$F$6:$F$505=$A780)*('2_Review &amp; Audit'!$I$6:$I$505&gt;=$E780-30)*('2_Review &amp; Audit'!$I$6:$I$505&lt;=$E780+30)*('2_Review &amp; Audit'!$R$6:$R$505&gt;0)*(ROW('2_Review &amp; Audit'!$R$6:$R$505)&gt;$T780),0),0)+5,""))</f>
        <v/>
      </c>
      <c r="AG780" t="str">
        <f>IF(OR($D780="",$AB780="",$AF780=""),"",MIN($AB780,$AF780))</f>
        <v/>
      </c>
      <c r="AK780" t="str">
        <f>IF($D780="","",MAX(0,N($AB780)-N($AG780)))</f>
        <v/>
      </c>
      <c r="AL780" t="str">
        <f>IF(OR($D780="",$AK780="",N($AK780)&lt;=0),"",IFERROR(MATCH(1,INDEX(('2_Review &amp; Audit'!$F$6:$F$505=$A780)*('2_Review &amp; Audit'!$I$6:$I$505&gt;=$E780-30)*('2_Review &amp; Audit'!$I$6:$I$505&lt;=$E780+30)*('2_Review &amp; Audit'!$R$6:$R$505&gt;0)*(ROW('2_Review &amp; Audit'!$R$6:$R$505)&gt;$AC780),0),0)+5,""))</f>
        <v/>
      </c>
      <c r="AP780" t="str">
        <f>IF(OR($D780="",$AK780="",$AO780=""),"",MIN($AK780,$AO780))</f>
        <v/>
      </c>
    </row>
    <row r="781" spans="1:42" ht="12.75" customHeight="1" x14ac:dyDescent="0.2">
      <c r="A781" t="str">
        <f>IF($J781="","",INDEX('2_Review &amp; Audit'!$F:$F,$J781))</f>
        <v/>
      </c>
      <c r="B781" t="str">
        <f>IF($J781="","",INDEX('2_Review &amp; Audit'!$C:$C,$J781))</f>
        <v/>
      </c>
      <c r="C781" t="str">
        <f>IF($J781="","",INDEX('2_Review &amp; Audit'!$D:$D,$J781))</f>
        <v/>
      </c>
      <c r="D781" s="60" t="str">
        <f>IF($J781="","",INDEX('2_Review &amp; Audit'!$U:$U,$J781))</f>
        <v/>
      </c>
      <c r="E781" t="str">
        <f>IF($J781="","",INDEX('2_Review &amp; Audit'!$M:$M,$J781))</f>
        <v/>
      </c>
      <c r="F781" t="str">
        <f>IF($J781="","",INDEX('2_Review &amp; Audit'!$N:$N,$J781))</f>
        <v/>
      </c>
      <c r="G781" s="145" t="str">
        <f>IF(OR($J781="",$F781=""),"",ABS(INDEX('2_Review &amp; Audit'!$B:$B,$J781)/$F781))</f>
        <v/>
      </c>
      <c r="H781" s="145" t="str">
        <f t="shared" si="76"/>
        <v/>
      </c>
      <c r="I781" t="str">
        <f>IF($J781="","",INDEX('2_Review &amp; Audit'!$AD:$AD,$J781))</f>
        <v/>
      </c>
      <c r="AB781" t="str">
        <f>IF($D781="","",MAX(0,N(#REF!)-N($X781)))</f>
        <v/>
      </c>
      <c r="AC781" t="str">
        <f>IF(OR($D781="",$AB781="",N($AB781)&lt;=0),"",IFERROR(MATCH(1,INDEX(('2_Review &amp; Audit'!$F$6:$F$505=$A781)*('2_Review &amp; Audit'!$I$6:$I$505&gt;=$E781-30)*('2_Review &amp; Audit'!$I$6:$I$505&lt;=$E781+30)*('2_Review &amp; Audit'!$R$6:$R$505&gt;0)*(ROW('2_Review &amp; Audit'!$R$6:$R$505)&gt;$T781),0),0)+5,""))</f>
        <v/>
      </c>
      <c r="AG781" t="str">
        <f>IF(OR($D781="",$AB781="",$AF781=""),"",MIN($AB781,$AF781))</f>
        <v/>
      </c>
      <c r="AK781" t="str">
        <f>IF($D781="","",MAX(0,N($AB781)-N($AG781)))</f>
        <v/>
      </c>
      <c r="AL781" t="str">
        <f>IF(OR($D781="",$AK781="",N($AK781)&lt;=0),"",IFERROR(MATCH(1,INDEX(('2_Review &amp; Audit'!$F$6:$F$505=$A781)*('2_Review &amp; Audit'!$I$6:$I$505&gt;=$E781-30)*('2_Review &amp; Audit'!$I$6:$I$505&lt;=$E781+30)*('2_Review &amp; Audit'!$R$6:$R$505&gt;0)*(ROW('2_Review &amp; Audit'!$R$6:$R$505)&gt;$AC781),0),0)+5,""))</f>
        <v/>
      </c>
      <c r="AP781" t="str">
        <f>IF(OR($D781="",$AK781="",$AO781=""),"",MIN($AK781,$AO781))</f>
        <v/>
      </c>
    </row>
    <row r="782" spans="1:42" ht="12.75" customHeight="1" x14ac:dyDescent="0.2">
      <c r="A782" t="str">
        <f>IF($J782="","",INDEX('2_Review &amp; Audit'!$F:$F,$J782))</f>
        <v/>
      </c>
      <c r="B782" t="str">
        <f>IF($J782="","",INDEX('2_Review &amp; Audit'!$C:$C,$J782))</f>
        <v/>
      </c>
      <c r="C782" t="str">
        <f>IF($J782="","",INDEX('2_Review &amp; Audit'!$D:$D,$J782))</f>
        <v/>
      </c>
      <c r="D782" s="60" t="str">
        <f>IF($J782="","",INDEX('2_Review &amp; Audit'!$U:$U,$J782))</f>
        <v/>
      </c>
      <c r="E782" t="str">
        <f>IF($J782="","",INDEX('2_Review &amp; Audit'!$M:$M,$J782))</f>
        <v/>
      </c>
      <c r="F782" t="str">
        <f>IF($J782="","",INDEX('2_Review &amp; Audit'!$N:$N,$J782))</f>
        <v/>
      </c>
      <c r="G782" s="145" t="str">
        <f>IF(OR($J782="",$F782=""),"",ABS(INDEX('2_Review &amp; Audit'!$B:$B,$J782)/$F782))</f>
        <v/>
      </c>
      <c r="H782" s="145" t="str">
        <f t="shared" si="76"/>
        <v/>
      </c>
      <c r="I782" t="str">
        <f>IF($J782="","",INDEX('2_Review &amp; Audit'!$AD:$AD,$J782))</f>
        <v/>
      </c>
      <c r="AB782" t="str">
        <f>IF($D782="","",MAX(0,N(#REF!)-N($X782)))</f>
        <v/>
      </c>
      <c r="AC782" t="str">
        <f>IF(OR($D782="",$AB782="",N($AB782)&lt;=0),"",IFERROR(MATCH(1,INDEX(('2_Review &amp; Audit'!$F$6:$F$505=$A782)*('2_Review &amp; Audit'!$I$6:$I$505&gt;=$E782-30)*('2_Review &amp; Audit'!$I$6:$I$505&lt;=$E782+30)*('2_Review &amp; Audit'!$R$6:$R$505&gt;0)*(ROW('2_Review &amp; Audit'!$R$6:$R$505)&gt;$T782),0),0)+5,""))</f>
        <v/>
      </c>
      <c r="AG782" t="str">
        <f>IF(OR($D782="",$AB782="",$AF782=""),"",MIN($AB782,$AF782))</f>
        <v/>
      </c>
      <c r="AK782" t="str">
        <f>IF($D782="","",MAX(0,N($AB782)-N($AG782)))</f>
        <v/>
      </c>
      <c r="AL782" t="str">
        <f>IF(OR($D782="",$AK782="",N($AK782)&lt;=0),"",IFERROR(MATCH(1,INDEX(('2_Review &amp; Audit'!$F$6:$F$505=$A782)*('2_Review &amp; Audit'!$I$6:$I$505&gt;=$E782-30)*('2_Review &amp; Audit'!$I$6:$I$505&lt;=$E782+30)*('2_Review &amp; Audit'!$R$6:$R$505&gt;0)*(ROW('2_Review &amp; Audit'!$R$6:$R$505)&gt;$AC782),0),0)+5,""))</f>
        <v/>
      </c>
      <c r="AP782" t="str">
        <f>IF(OR($D782="",$AK782="",$AO782=""),"",MIN($AK782,$AO782))</f>
        <v/>
      </c>
    </row>
    <row r="783" spans="1:42" ht="12.75" customHeight="1" x14ac:dyDescent="0.2">
      <c r="A783" t="str">
        <f>IF($J783="","",INDEX('2_Review &amp; Audit'!$F:$F,$J783))</f>
        <v/>
      </c>
      <c r="B783" t="str">
        <f>IF($J783="","",INDEX('2_Review &amp; Audit'!$C:$C,$J783))</f>
        <v/>
      </c>
      <c r="C783" t="str">
        <f>IF($J783="","",INDEX('2_Review &amp; Audit'!$D:$D,$J783))</f>
        <v/>
      </c>
      <c r="D783" s="60" t="str">
        <f>IF($J783="","",INDEX('2_Review &amp; Audit'!$U:$U,$J783))</f>
        <v/>
      </c>
      <c r="E783" t="str">
        <f>IF($J783="","",INDEX('2_Review &amp; Audit'!$M:$M,$J783))</f>
        <v/>
      </c>
      <c r="F783" t="str">
        <f>IF($J783="","",INDEX('2_Review &amp; Audit'!$N:$N,$J783))</f>
        <v/>
      </c>
      <c r="G783" s="145" t="str">
        <f>IF(OR($J783="",$F783=""),"",ABS(INDEX('2_Review &amp; Audit'!$B:$B,$J783)/$F783))</f>
        <v/>
      </c>
      <c r="H783" s="145" t="str">
        <f t="shared" si="76"/>
        <v/>
      </c>
      <c r="I783" t="str">
        <f>IF($J783="","",INDEX('2_Review &amp; Audit'!$AD:$AD,$J783))</f>
        <v/>
      </c>
      <c r="AB783" t="str">
        <f>IF($D783="","",MAX(0,N(#REF!)-N($X783)))</f>
        <v/>
      </c>
      <c r="AC783" t="str">
        <f>IF(OR($D783="",$AB783="",N($AB783)&lt;=0),"",IFERROR(MATCH(1,INDEX(('2_Review &amp; Audit'!$F$6:$F$505=$A783)*('2_Review &amp; Audit'!$I$6:$I$505&gt;=$E783-30)*('2_Review &amp; Audit'!$I$6:$I$505&lt;=$E783+30)*('2_Review &amp; Audit'!$R$6:$R$505&gt;0)*(ROW('2_Review &amp; Audit'!$R$6:$R$505)&gt;$T783),0),0)+5,""))</f>
        <v/>
      </c>
      <c r="AG783" t="str">
        <f>IF(OR($D783="",$AB783="",$AF783=""),"",MIN($AB783,$AF783))</f>
        <v/>
      </c>
      <c r="AK783" t="str">
        <f>IF($D783="","",MAX(0,N($AB783)-N($AG783)))</f>
        <v/>
      </c>
      <c r="AL783" t="str">
        <f>IF(OR($D783="",$AK783="",N($AK783)&lt;=0),"",IFERROR(MATCH(1,INDEX(('2_Review &amp; Audit'!$F$6:$F$505=$A783)*('2_Review &amp; Audit'!$I$6:$I$505&gt;=$E783-30)*('2_Review &amp; Audit'!$I$6:$I$505&lt;=$E783+30)*('2_Review &amp; Audit'!$R$6:$R$505&gt;0)*(ROW('2_Review &amp; Audit'!$R$6:$R$505)&gt;$AC783),0),0)+5,""))</f>
        <v/>
      </c>
      <c r="AP783" t="str">
        <f>IF(OR($D783="",$AK783="",$AO783=""),"",MIN($AK783,$AO783))</f>
        <v/>
      </c>
    </row>
    <row r="784" spans="1:42" ht="12.75" customHeight="1" x14ac:dyDescent="0.2">
      <c r="A784" t="str">
        <f>IF($J784="","",INDEX('2_Review &amp; Audit'!$F:$F,$J784))</f>
        <v/>
      </c>
      <c r="B784" t="str">
        <f>IF($J784="","",INDEX('2_Review &amp; Audit'!$C:$C,$J784))</f>
        <v/>
      </c>
      <c r="C784" t="str">
        <f>IF($J784="","",INDEX('2_Review &amp; Audit'!$D:$D,$J784))</f>
        <v/>
      </c>
      <c r="D784" s="60" t="str">
        <f>IF($J784="","",INDEX('2_Review &amp; Audit'!$U:$U,$J784))</f>
        <v/>
      </c>
      <c r="E784" t="str">
        <f>IF($J784="","",INDEX('2_Review &amp; Audit'!$M:$M,$J784))</f>
        <v/>
      </c>
      <c r="F784" t="str">
        <f>IF($J784="","",INDEX('2_Review &amp; Audit'!$N:$N,$J784))</f>
        <v/>
      </c>
      <c r="G784" s="145" t="str">
        <f>IF(OR($J784="",$F784=""),"",ABS(INDEX('2_Review &amp; Audit'!$B:$B,$J784)/$F784))</f>
        <v/>
      </c>
      <c r="H784" s="145" t="str">
        <f t="shared" si="76"/>
        <v/>
      </c>
      <c r="I784" t="str">
        <f>IF($J784="","",INDEX('2_Review &amp; Audit'!$AD:$AD,$J784))</f>
        <v/>
      </c>
      <c r="AB784" t="str">
        <f>IF($D784="","",MAX(0,N(#REF!)-N($X784)))</f>
        <v/>
      </c>
      <c r="AC784" t="str">
        <f>IF(OR($D784="",$AB784="",N($AB784)&lt;=0),"",IFERROR(MATCH(1,INDEX(('2_Review &amp; Audit'!$F$6:$F$505=$A784)*('2_Review &amp; Audit'!$I$6:$I$505&gt;=$E784-30)*('2_Review &amp; Audit'!$I$6:$I$505&lt;=$E784+30)*('2_Review &amp; Audit'!$R$6:$R$505&gt;0)*(ROW('2_Review &amp; Audit'!$R$6:$R$505)&gt;$T784),0),0)+5,""))</f>
        <v/>
      </c>
      <c r="AG784" t="str">
        <f>IF(OR($D784="",$AB784="",$AF784=""),"",MIN($AB784,$AF784))</f>
        <v/>
      </c>
      <c r="AK784" t="str">
        <f>IF($D784="","",MAX(0,N($AB784)-N($AG784)))</f>
        <v/>
      </c>
      <c r="AL784" t="str">
        <f>IF(OR($D784="",$AK784="",N($AK784)&lt;=0),"",IFERROR(MATCH(1,INDEX(('2_Review &amp; Audit'!$F$6:$F$505=$A784)*('2_Review &amp; Audit'!$I$6:$I$505&gt;=$E784-30)*('2_Review &amp; Audit'!$I$6:$I$505&lt;=$E784+30)*('2_Review &amp; Audit'!$R$6:$R$505&gt;0)*(ROW('2_Review &amp; Audit'!$R$6:$R$505)&gt;$AC784),0),0)+5,""))</f>
        <v/>
      </c>
      <c r="AP784" t="str">
        <f>IF(OR($D784="",$AK784="",$AO784=""),"",MIN($AK784,$AO784))</f>
        <v/>
      </c>
    </row>
    <row r="785" spans="1:42" ht="12.75" customHeight="1" x14ac:dyDescent="0.2">
      <c r="A785" t="str">
        <f>IF($J785="","",INDEX('2_Review &amp; Audit'!$F:$F,$J785))</f>
        <v/>
      </c>
      <c r="B785" t="str">
        <f>IF($J785="","",INDEX('2_Review &amp; Audit'!$C:$C,$J785))</f>
        <v/>
      </c>
      <c r="C785" t="str">
        <f>IF($J785="","",INDEX('2_Review &amp; Audit'!$D:$D,$J785))</f>
        <v/>
      </c>
      <c r="D785" s="60" t="str">
        <f>IF($J785="","",INDEX('2_Review &amp; Audit'!$U:$U,$J785))</f>
        <v/>
      </c>
      <c r="E785" t="str">
        <f>IF($J785="","",INDEX('2_Review &amp; Audit'!$M:$M,$J785))</f>
        <v/>
      </c>
      <c r="F785" t="str">
        <f>IF($J785="","",INDEX('2_Review &amp; Audit'!$N:$N,$J785))</f>
        <v/>
      </c>
      <c r="G785" s="145" t="str">
        <f>IF(OR($J785="",$F785=""),"",ABS(INDEX('2_Review &amp; Audit'!$B:$B,$J785)/$F785))</f>
        <v/>
      </c>
      <c r="H785" s="145" t="str">
        <f t="shared" si="76"/>
        <v/>
      </c>
      <c r="I785" t="str">
        <f>IF($J785="","",INDEX('2_Review &amp; Audit'!$AD:$AD,$J785))</f>
        <v/>
      </c>
      <c r="AB785" t="str">
        <f>IF($D785="","",MAX(0,N(#REF!)-N($X785)))</f>
        <v/>
      </c>
      <c r="AC785" t="str">
        <f>IF(OR($D785="",$AB785="",N($AB785)&lt;=0),"",IFERROR(MATCH(1,INDEX(('2_Review &amp; Audit'!$F$6:$F$505=$A785)*('2_Review &amp; Audit'!$I$6:$I$505&gt;=$E785-30)*('2_Review &amp; Audit'!$I$6:$I$505&lt;=$E785+30)*('2_Review &amp; Audit'!$R$6:$R$505&gt;0)*(ROW('2_Review &amp; Audit'!$R$6:$R$505)&gt;$T785),0),0)+5,""))</f>
        <v/>
      </c>
      <c r="AG785" t="str">
        <f>IF(OR($D785="",$AB785="",$AF785=""),"",MIN($AB785,$AF785))</f>
        <v/>
      </c>
      <c r="AK785" t="str">
        <f>IF($D785="","",MAX(0,N($AB785)-N($AG785)))</f>
        <v/>
      </c>
      <c r="AL785" t="str">
        <f>IF(OR($D785="",$AK785="",N($AK785)&lt;=0),"",IFERROR(MATCH(1,INDEX(('2_Review &amp; Audit'!$F$6:$F$505=$A785)*('2_Review &amp; Audit'!$I$6:$I$505&gt;=$E785-30)*('2_Review &amp; Audit'!$I$6:$I$505&lt;=$E785+30)*('2_Review &amp; Audit'!$R$6:$R$505&gt;0)*(ROW('2_Review &amp; Audit'!$R$6:$R$505)&gt;$AC785),0),0)+5,""))</f>
        <v/>
      </c>
      <c r="AP785" t="str">
        <f>IF(OR($D785="",$AK785="",$AO785=""),"",MIN($AK785,$AO785))</f>
        <v/>
      </c>
    </row>
    <row r="786" spans="1:42" ht="12.75" customHeight="1" x14ac:dyDescent="0.2">
      <c r="A786" t="str">
        <f>IF($J786="","",INDEX('2_Review &amp; Audit'!$F:$F,$J786))</f>
        <v/>
      </c>
      <c r="B786" t="str">
        <f>IF($J786="","",INDEX('2_Review &amp; Audit'!$C:$C,$J786))</f>
        <v/>
      </c>
      <c r="C786" t="str">
        <f>IF($J786="","",INDEX('2_Review &amp; Audit'!$D:$D,$J786))</f>
        <v/>
      </c>
      <c r="D786" s="60" t="str">
        <f>IF($J786="","",INDEX('2_Review &amp; Audit'!$U:$U,$J786))</f>
        <v/>
      </c>
      <c r="E786" t="str">
        <f>IF($J786="","",INDEX('2_Review &amp; Audit'!$M:$M,$J786))</f>
        <v/>
      </c>
      <c r="F786" t="str">
        <f>IF($J786="","",INDEX('2_Review &amp; Audit'!$N:$N,$J786))</f>
        <v/>
      </c>
      <c r="G786" s="145" t="str">
        <f>IF(OR($J786="",$F786=""),"",ABS(INDEX('2_Review &amp; Audit'!$B:$B,$J786)/$F786))</f>
        <v/>
      </c>
      <c r="H786" s="145" t="str">
        <f t="shared" si="76"/>
        <v/>
      </c>
      <c r="I786" t="str">
        <f>IF($J786="","",INDEX('2_Review &amp; Audit'!$AD:$AD,$J786))</f>
        <v/>
      </c>
      <c r="AB786" t="str">
        <f>IF($D786="","",MAX(0,N(#REF!)-N($X786)))</f>
        <v/>
      </c>
      <c r="AC786" t="str">
        <f>IF(OR($D786="",$AB786="",N($AB786)&lt;=0),"",IFERROR(MATCH(1,INDEX(('2_Review &amp; Audit'!$F$6:$F$505=$A786)*('2_Review &amp; Audit'!$I$6:$I$505&gt;=$E786-30)*('2_Review &amp; Audit'!$I$6:$I$505&lt;=$E786+30)*('2_Review &amp; Audit'!$R$6:$R$505&gt;0)*(ROW('2_Review &amp; Audit'!$R$6:$R$505)&gt;$T786),0),0)+5,""))</f>
        <v/>
      </c>
      <c r="AG786" t="str">
        <f>IF(OR($D786="",$AB786="",$AF786=""),"",MIN($AB786,$AF786))</f>
        <v/>
      </c>
      <c r="AK786" t="str">
        <f>IF($D786="","",MAX(0,N($AB786)-N($AG786)))</f>
        <v/>
      </c>
      <c r="AL786" t="str">
        <f>IF(OR($D786="",$AK786="",N($AK786)&lt;=0),"",IFERROR(MATCH(1,INDEX(('2_Review &amp; Audit'!$F$6:$F$505=$A786)*('2_Review &amp; Audit'!$I$6:$I$505&gt;=$E786-30)*('2_Review &amp; Audit'!$I$6:$I$505&lt;=$E786+30)*('2_Review &amp; Audit'!$R$6:$R$505&gt;0)*(ROW('2_Review &amp; Audit'!$R$6:$R$505)&gt;$AC786),0),0)+5,""))</f>
        <v/>
      </c>
      <c r="AP786" t="str">
        <f>IF(OR($D786="",$AK786="",$AO786=""),"",MIN($AK786,$AO786))</f>
        <v/>
      </c>
    </row>
    <row r="787" spans="1:42" ht="12.75" customHeight="1" x14ac:dyDescent="0.2">
      <c r="A787" t="str">
        <f>IF($J787="","",INDEX('2_Review &amp; Audit'!$F:$F,$J787))</f>
        <v/>
      </c>
      <c r="B787" t="str">
        <f>IF($J787="","",INDEX('2_Review &amp; Audit'!$C:$C,$J787))</f>
        <v/>
      </c>
      <c r="C787" t="str">
        <f>IF($J787="","",INDEX('2_Review &amp; Audit'!$D:$D,$J787))</f>
        <v/>
      </c>
      <c r="D787" s="60" t="str">
        <f>IF($J787="","",INDEX('2_Review &amp; Audit'!$U:$U,$J787))</f>
        <v/>
      </c>
      <c r="E787" t="str">
        <f>IF($J787="","",INDEX('2_Review &amp; Audit'!$M:$M,$J787))</f>
        <v/>
      </c>
      <c r="F787" t="str">
        <f>IF($J787="","",INDEX('2_Review &amp; Audit'!$N:$N,$J787))</f>
        <v/>
      </c>
      <c r="G787" s="145" t="str">
        <f>IF(OR($J787="",$F787=""),"",ABS(INDEX('2_Review &amp; Audit'!$B:$B,$J787)/$F787))</f>
        <v/>
      </c>
      <c r="H787" s="145" t="str">
        <f t="shared" si="76"/>
        <v/>
      </c>
      <c r="I787" t="str">
        <f>IF($J787="","",INDEX('2_Review &amp; Audit'!$AD:$AD,$J787))</f>
        <v/>
      </c>
      <c r="AB787" t="str">
        <f>IF($D787="","",MAX(0,N(#REF!)-N($X787)))</f>
        <v/>
      </c>
      <c r="AC787" t="str">
        <f>IF(OR($D787="",$AB787="",N($AB787)&lt;=0),"",IFERROR(MATCH(1,INDEX(('2_Review &amp; Audit'!$F$6:$F$505=$A787)*('2_Review &amp; Audit'!$I$6:$I$505&gt;=$E787-30)*('2_Review &amp; Audit'!$I$6:$I$505&lt;=$E787+30)*('2_Review &amp; Audit'!$R$6:$R$505&gt;0)*(ROW('2_Review &amp; Audit'!$R$6:$R$505)&gt;$T787),0),0)+5,""))</f>
        <v/>
      </c>
      <c r="AG787" t="str">
        <f>IF(OR($D787="",$AB787="",$AF787=""),"",MIN($AB787,$AF787))</f>
        <v/>
      </c>
      <c r="AK787" t="str">
        <f>IF($D787="","",MAX(0,N($AB787)-N($AG787)))</f>
        <v/>
      </c>
      <c r="AL787" t="str">
        <f>IF(OR($D787="",$AK787="",N($AK787)&lt;=0),"",IFERROR(MATCH(1,INDEX(('2_Review &amp; Audit'!$F$6:$F$505=$A787)*('2_Review &amp; Audit'!$I$6:$I$505&gt;=$E787-30)*('2_Review &amp; Audit'!$I$6:$I$505&lt;=$E787+30)*('2_Review &amp; Audit'!$R$6:$R$505&gt;0)*(ROW('2_Review &amp; Audit'!$R$6:$R$505)&gt;$AC787),0),0)+5,""))</f>
        <v/>
      </c>
      <c r="AP787" t="str">
        <f>IF(OR($D787="",$AK787="",$AO787=""),"",MIN($AK787,$AO787))</f>
        <v/>
      </c>
    </row>
    <row r="788" spans="1:42" ht="12.75" customHeight="1" x14ac:dyDescent="0.2">
      <c r="A788" t="str">
        <f>IF($J788="","",INDEX('2_Review &amp; Audit'!$F:$F,$J788))</f>
        <v/>
      </c>
      <c r="B788" t="str">
        <f>IF($J788="","",INDEX('2_Review &amp; Audit'!$C:$C,$J788))</f>
        <v/>
      </c>
      <c r="C788" t="str">
        <f>IF($J788="","",INDEX('2_Review &amp; Audit'!$D:$D,$J788))</f>
        <v/>
      </c>
      <c r="D788" s="60" t="str">
        <f>IF($J788="","",INDEX('2_Review &amp; Audit'!$U:$U,$J788))</f>
        <v/>
      </c>
      <c r="E788" t="str">
        <f>IF($J788="","",INDEX('2_Review &amp; Audit'!$M:$M,$J788))</f>
        <v/>
      </c>
      <c r="F788" t="str">
        <f>IF($J788="","",INDEX('2_Review &amp; Audit'!$N:$N,$J788))</f>
        <v/>
      </c>
      <c r="G788" s="145" t="str">
        <f>IF(OR($J788="",$F788=""),"",ABS(INDEX('2_Review &amp; Audit'!$B:$B,$J788)/$F788))</f>
        <v/>
      </c>
      <c r="H788" s="145" t="str">
        <f t="shared" si="76"/>
        <v/>
      </c>
      <c r="I788" t="str">
        <f>IF($J788="","",INDEX('2_Review &amp; Audit'!$AD:$AD,$J788))</f>
        <v/>
      </c>
      <c r="AB788" t="str">
        <f>IF($D788="","",MAX(0,N(#REF!)-N($X788)))</f>
        <v/>
      </c>
      <c r="AC788" t="str">
        <f>IF(OR($D788="",$AB788="",N($AB788)&lt;=0),"",IFERROR(MATCH(1,INDEX(('2_Review &amp; Audit'!$F$6:$F$505=$A788)*('2_Review &amp; Audit'!$I$6:$I$505&gt;=$E788-30)*('2_Review &amp; Audit'!$I$6:$I$505&lt;=$E788+30)*('2_Review &amp; Audit'!$R$6:$R$505&gt;0)*(ROW('2_Review &amp; Audit'!$R$6:$R$505)&gt;$T788),0),0)+5,""))</f>
        <v/>
      </c>
      <c r="AG788" t="str">
        <f>IF(OR($D788="",$AB788="",$AF788=""),"",MIN($AB788,$AF788))</f>
        <v/>
      </c>
      <c r="AK788" t="str">
        <f>IF($D788="","",MAX(0,N($AB788)-N($AG788)))</f>
        <v/>
      </c>
      <c r="AL788" t="str">
        <f>IF(OR($D788="",$AK788="",N($AK788)&lt;=0),"",IFERROR(MATCH(1,INDEX(('2_Review &amp; Audit'!$F$6:$F$505=$A788)*('2_Review &amp; Audit'!$I$6:$I$505&gt;=$E788-30)*('2_Review &amp; Audit'!$I$6:$I$505&lt;=$E788+30)*('2_Review &amp; Audit'!$R$6:$R$505&gt;0)*(ROW('2_Review &amp; Audit'!$R$6:$R$505)&gt;$AC788),0),0)+5,""))</f>
        <v/>
      </c>
      <c r="AP788" t="str">
        <f>IF(OR($D788="",$AK788="",$AO788=""),"",MIN($AK788,$AO788))</f>
        <v/>
      </c>
    </row>
    <row r="789" spans="1:42" ht="12.75" customHeight="1" x14ac:dyDescent="0.2">
      <c r="A789" t="str">
        <f>IF($J789="","",INDEX('2_Review &amp; Audit'!$F:$F,$J789))</f>
        <v/>
      </c>
      <c r="B789" t="str">
        <f>IF($J789="","",INDEX('2_Review &amp; Audit'!$C:$C,$J789))</f>
        <v/>
      </c>
      <c r="C789" t="str">
        <f>IF($J789="","",INDEX('2_Review &amp; Audit'!$D:$D,$J789))</f>
        <v/>
      </c>
      <c r="D789" s="60" t="str">
        <f>IF($J789="","",INDEX('2_Review &amp; Audit'!$U:$U,$J789))</f>
        <v/>
      </c>
      <c r="E789" t="str">
        <f>IF($J789="","",INDEX('2_Review &amp; Audit'!$M:$M,$J789))</f>
        <v/>
      </c>
      <c r="F789" t="str">
        <f>IF($J789="","",INDEX('2_Review &amp; Audit'!$N:$N,$J789))</f>
        <v/>
      </c>
      <c r="G789" s="145" t="str">
        <f>IF(OR($J789="",$F789=""),"",ABS(INDEX('2_Review &amp; Audit'!$B:$B,$J789)/$F789))</f>
        <v/>
      </c>
      <c r="H789" s="145" t="str">
        <f t="shared" si="76"/>
        <v/>
      </c>
      <c r="I789" t="str">
        <f>IF($J789="","",INDEX('2_Review &amp; Audit'!$AD:$AD,$J789))</f>
        <v/>
      </c>
      <c r="AB789" t="str">
        <f>IF($D789="","",MAX(0,N(#REF!)-N($X789)))</f>
        <v/>
      </c>
      <c r="AC789" t="str">
        <f>IF(OR($D789="",$AB789="",N($AB789)&lt;=0),"",IFERROR(MATCH(1,INDEX(('2_Review &amp; Audit'!$F$6:$F$505=$A789)*('2_Review &amp; Audit'!$I$6:$I$505&gt;=$E789-30)*('2_Review &amp; Audit'!$I$6:$I$505&lt;=$E789+30)*('2_Review &amp; Audit'!$R$6:$R$505&gt;0)*(ROW('2_Review &amp; Audit'!$R$6:$R$505)&gt;$T789),0),0)+5,""))</f>
        <v/>
      </c>
      <c r="AG789" t="str">
        <f>IF(OR($D789="",$AB789="",$AF789=""),"",MIN($AB789,$AF789))</f>
        <v/>
      </c>
      <c r="AK789" t="str">
        <f>IF($D789="","",MAX(0,N($AB789)-N($AG789)))</f>
        <v/>
      </c>
      <c r="AL789" t="str">
        <f>IF(OR($D789="",$AK789="",N($AK789)&lt;=0),"",IFERROR(MATCH(1,INDEX(('2_Review &amp; Audit'!$F$6:$F$505=$A789)*('2_Review &amp; Audit'!$I$6:$I$505&gt;=$E789-30)*('2_Review &amp; Audit'!$I$6:$I$505&lt;=$E789+30)*('2_Review &amp; Audit'!$R$6:$R$505&gt;0)*(ROW('2_Review &amp; Audit'!$R$6:$R$505)&gt;$AC789),0),0)+5,""))</f>
        <v/>
      </c>
      <c r="AP789" t="str">
        <f>IF(OR($D789="",$AK789="",$AO789=""),"",MIN($AK789,$AO789))</f>
        <v/>
      </c>
    </row>
    <row r="790" spans="1:42" ht="12.75" customHeight="1" x14ac:dyDescent="0.2">
      <c r="A790" t="str">
        <f>IF($J790="","",INDEX('2_Review &amp; Audit'!$F:$F,$J790))</f>
        <v/>
      </c>
      <c r="B790" t="str">
        <f>IF($J790="","",INDEX('2_Review &amp; Audit'!$C:$C,$J790))</f>
        <v/>
      </c>
      <c r="C790" t="str">
        <f>IF($J790="","",INDEX('2_Review &amp; Audit'!$D:$D,$J790))</f>
        <v/>
      </c>
      <c r="D790" s="60" t="str">
        <f>IF($J790="","",INDEX('2_Review &amp; Audit'!$U:$U,$J790))</f>
        <v/>
      </c>
      <c r="E790" t="str">
        <f>IF($J790="","",INDEX('2_Review &amp; Audit'!$M:$M,$J790))</f>
        <v/>
      </c>
      <c r="F790" t="str">
        <f>IF($J790="","",INDEX('2_Review &amp; Audit'!$N:$N,$J790))</f>
        <v/>
      </c>
      <c r="G790" s="145" t="str">
        <f>IF(OR($J790="",$F790=""),"",ABS(INDEX('2_Review &amp; Audit'!$B:$B,$J790)/$F790))</f>
        <v/>
      </c>
      <c r="H790" s="145" t="str">
        <f t="shared" si="76"/>
        <v/>
      </c>
      <c r="I790" t="str">
        <f>IF($J790="","",INDEX('2_Review &amp; Audit'!$AD:$AD,$J790))</f>
        <v/>
      </c>
      <c r="AB790" t="str">
        <f>IF($D790="","",MAX(0,N(#REF!)-N($X790)))</f>
        <v/>
      </c>
      <c r="AC790" t="str">
        <f>IF(OR($D790="",$AB790="",N($AB790)&lt;=0),"",IFERROR(MATCH(1,INDEX(('2_Review &amp; Audit'!$F$6:$F$505=$A790)*('2_Review &amp; Audit'!$I$6:$I$505&gt;=$E790-30)*('2_Review &amp; Audit'!$I$6:$I$505&lt;=$E790+30)*('2_Review &amp; Audit'!$R$6:$R$505&gt;0)*(ROW('2_Review &amp; Audit'!$R$6:$R$505)&gt;$T790),0),0)+5,""))</f>
        <v/>
      </c>
      <c r="AG790" t="str">
        <f>IF(OR($D790="",$AB790="",$AF790=""),"",MIN($AB790,$AF790))</f>
        <v/>
      </c>
      <c r="AK790" t="str">
        <f>IF($D790="","",MAX(0,N($AB790)-N($AG790)))</f>
        <v/>
      </c>
      <c r="AL790" t="str">
        <f>IF(OR($D790="",$AK790="",N($AK790)&lt;=0),"",IFERROR(MATCH(1,INDEX(('2_Review &amp; Audit'!$F$6:$F$505=$A790)*('2_Review &amp; Audit'!$I$6:$I$505&gt;=$E790-30)*('2_Review &amp; Audit'!$I$6:$I$505&lt;=$E790+30)*('2_Review &amp; Audit'!$R$6:$R$505&gt;0)*(ROW('2_Review &amp; Audit'!$R$6:$R$505)&gt;$AC790),0),0)+5,""))</f>
        <v/>
      </c>
      <c r="AP790" t="str">
        <f>IF(OR($D790="",$AK790="",$AO790=""),"",MIN($AK790,$AO790))</f>
        <v/>
      </c>
    </row>
    <row r="791" spans="1:42" ht="12.75" customHeight="1" x14ac:dyDescent="0.2">
      <c r="A791" t="str">
        <f>IF($J791="","",INDEX('2_Review &amp; Audit'!$F:$F,$J791))</f>
        <v/>
      </c>
      <c r="B791" t="str">
        <f>IF($J791="","",INDEX('2_Review &amp; Audit'!$C:$C,$J791))</f>
        <v/>
      </c>
      <c r="C791" t="str">
        <f>IF($J791="","",INDEX('2_Review &amp; Audit'!$D:$D,$J791))</f>
        <v/>
      </c>
      <c r="D791" s="60" t="str">
        <f>IF($J791="","",INDEX('2_Review &amp; Audit'!$U:$U,$J791))</f>
        <v/>
      </c>
      <c r="E791" t="str">
        <f>IF($J791="","",INDEX('2_Review &amp; Audit'!$M:$M,$J791))</f>
        <v/>
      </c>
      <c r="F791" t="str">
        <f>IF($J791="","",INDEX('2_Review &amp; Audit'!$N:$N,$J791))</f>
        <v/>
      </c>
      <c r="G791" s="145" t="str">
        <f>IF(OR($J791="",$F791=""),"",ABS(INDEX('2_Review &amp; Audit'!$B:$B,$J791)/$F791))</f>
        <v/>
      </c>
      <c r="H791" s="145" t="str">
        <f t="shared" si="76"/>
        <v/>
      </c>
      <c r="I791" t="str">
        <f>IF($J791="","",INDEX('2_Review &amp; Audit'!$AD:$AD,$J791))</f>
        <v/>
      </c>
      <c r="AB791" t="str">
        <f>IF($D791="","",MAX(0,N(#REF!)-N($X791)))</f>
        <v/>
      </c>
      <c r="AC791" t="str">
        <f>IF(OR($D791="",$AB791="",N($AB791)&lt;=0),"",IFERROR(MATCH(1,INDEX(('2_Review &amp; Audit'!$F$6:$F$505=$A791)*('2_Review &amp; Audit'!$I$6:$I$505&gt;=$E791-30)*('2_Review &amp; Audit'!$I$6:$I$505&lt;=$E791+30)*('2_Review &amp; Audit'!$R$6:$R$505&gt;0)*(ROW('2_Review &amp; Audit'!$R$6:$R$505)&gt;$T791),0),0)+5,""))</f>
        <v/>
      </c>
      <c r="AG791" t="str">
        <f>IF(OR($D791="",$AB791="",$AF791=""),"",MIN($AB791,$AF791))</f>
        <v/>
      </c>
      <c r="AK791" t="str">
        <f>IF($D791="","",MAX(0,N($AB791)-N($AG791)))</f>
        <v/>
      </c>
      <c r="AL791" t="str">
        <f>IF(OR($D791="",$AK791="",N($AK791)&lt;=0),"",IFERROR(MATCH(1,INDEX(('2_Review &amp; Audit'!$F$6:$F$505=$A791)*('2_Review &amp; Audit'!$I$6:$I$505&gt;=$E791-30)*('2_Review &amp; Audit'!$I$6:$I$505&lt;=$E791+30)*('2_Review &amp; Audit'!$R$6:$R$505&gt;0)*(ROW('2_Review &amp; Audit'!$R$6:$R$505)&gt;$AC791),0),0)+5,""))</f>
        <v/>
      </c>
      <c r="AP791" t="str">
        <f>IF(OR($D791="",$AK791="",$AO791=""),"",MIN($AK791,$AO791))</f>
        <v/>
      </c>
    </row>
    <row r="792" spans="1:42" ht="12.75" customHeight="1" x14ac:dyDescent="0.2">
      <c r="A792" t="str">
        <f>IF($J792="","",INDEX('2_Review &amp; Audit'!$F:$F,$J792))</f>
        <v/>
      </c>
      <c r="B792" t="str">
        <f>IF($J792="","",INDEX('2_Review &amp; Audit'!$C:$C,$J792))</f>
        <v/>
      </c>
      <c r="C792" t="str">
        <f>IF($J792="","",INDEX('2_Review &amp; Audit'!$D:$D,$J792))</f>
        <v/>
      </c>
      <c r="D792" s="60" t="str">
        <f>IF($J792="","",INDEX('2_Review &amp; Audit'!$U:$U,$J792))</f>
        <v/>
      </c>
      <c r="E792" t="str">
        <f>IF($J792="","",INDEX('2_Review &amp; Audit'!$M:$M,$J792))</f>
        <v/>
      </c>
      <c r="F792" t="str">
        <f>IF($J792="","",INDEX('2_Review &amp; Audit'!$N:$N,$J792))</f>
        <v/>
      </c>
      <c r="G792" s="145" t="str">
        <f>IF(OR($J792="",$F792=""),"",ABS(INDEX('2_Review &amp; Audit'!$B:$B,$J792)/$F792))</f>
        <v/>
      </c>
      <c r="H792" s="145" t="str">
        <f t="shared" si="76"/>
        <v/>
      </c>
      <c r="I792" t="str">
        <f>IF($J792="","",INDEX('2_Review &amp; Audit'!$AD:$AD,$J792))</f>
        <v/>
      </c>
      <c r="AB792" t="str">
        <f>IF($D792="","",MAX(0,N(#REF!)-N($X792)))</f>
        <v/>
      </c>
      <c r="AC792" t="str">
        <f>IF(OR($D792="",$AB792="",N($AB792)&lt;=0),"",IFERROR(MATCH(1,INDEX(('2_Review &amp; Audit'!$F$6:$F$505=$A792)*('2_Review &amp; Audit'!$I$6:$I$505&gt;=$E792-30)*('2_Review &amp; Audit'!$I$6:$I$505&lt;=$E792+30)*('2_Review &amp; Audit'!$R$6:$R$505&gt;0)*(ROW('2_Review &amp; Audit'!$R$6:$R$505)&gt;$T792),0),0)+5,""))</f>
        <v/>
      </c>
      <c r="AG792" t="str">
        <f>IF(OR($D792="",$AB792="",$AF792=""),"",MIN($AB792,$AF792))</f>
        <v/>
      </c>
      <c r="AK792" t="str">
        <f>IF($D792="","",MAX(0,N($AB792)-N($AG792)))</f>
        <v/>
      </c>
      <c r="AL792" t="str">
        <f>IF(OR($D792="",$AK792="",N($AK792)&lt;=0),"",IFERROR(MATCH(1,INDEX(('2_Review &amp; Audit'!$F$6:$F$505=$A792)*('2_Review &amp; Audit'!$I$6:$I$505&gt;=$E792-30)*('2_Review &amp; Audit'!$I$6:$I$505&lt;=$E792+30)*('2_Review &amp; Audit'!$R$6:$R$505&gt;0)*(ROW('2_Review &amp; Audit'!$R$6:$R$505)&gt;$AC792),0),0)+5,""))</f>
        <v/>
      </c>
      <c r="AP792" t="str">
        <f>IF(OR($D792="",$AK792="",$AO792=""),"",MIN($AK792,$AO792))</f>
        <v/>
      </c>
    </row>
    <row r="793" spans="1:42" ht="12.75" customHeight="1" x14ac:dyDescent="0.2">
      <c r="A793" t="str">
        <f>IF($J793="","",INDEX('2_Review &amp; Audit'!$F:$F,$J793))</f>
        <v/>
      </c>
      <c r="B793" t="str">
        <f>IF($J793="","",INDEX('2_Review &amp; Audit'!$C:$C,$J793))</f>
        <v/>
      </c>
      <c r="C793" t="str">
        <f>IF($J793="","",INDEX('2_Review &amp; Audit'!$D:$D,$J793))</f>
        <v/>
      </c>
      <c r="D793" s="60" t="str">
        <f>IF($J793="","",INDEX('2_Review &amp; Audit'!$U:$U,$J793))</f>
        <v/>
      </c>
      <c r="E793" t="str">
        <f>IF($J793="","",INDEX('2_Review &amp; Audit'!$M:$M,$J793))</f>
        <v/>
      </c>
      <c r="F793" t="str">
        <f>IF($J793="","",INDEX('2_Review &amp; Audit'!$N:$N,$J793))</f>
        <v/>
      </c>
      <c r="G793" s="145" t="str">
        <f>IF(OR($J793="",$F793=""),"",ABS(INDEX('2_Review &amp; Audit'!$B:$B,$J793)/$F793))</f>
        <v/>
      </c>
      <c r="H793" s="145" t="str">
        <f t="shared" si="76"/>
        <v/>
      </c>
      <c r="I793" t="str">
        <f>IF($J793="","",INDEX('2_Review &amp; Audit'!$AD:$AD,$J793))</f>
        <v/>
      </c>
      <c r="AB793" t="str">
        <f>IF($D793="","",MAX(0,N(#REF!)-N($X793)))</f>
        <v/>
      </c>
      <c r="AC793" t="str">
        <f>IF(OR($D793="",$AB793="",N($AB793)&lt;=0),"",IFERROR(MATCH(1,INDEX(('2_Review &amp; Audit'!$F$6:$F$505=$A793)*('2_Review &amp; Audit'!$I$6:$I$505&gt;=$E793-30)*('2_Review &amp; Audit'!$I$6:$I$505&lt;=$E793+30)*('2_Review &amp; Audit'!$R$6:$R$505&gt;0)*(ROW('2_Review &amp; Audit'!$R$6:$R$505)&gt;$T793),0),0)+5,""))</f>
        <v/>
      </c>
      <c r="AG793" t="str">
        <f>IF(OR($D793="",$AB793="",$AF793=""),"",MIN($AB793,$AF793))</f>
        <v/>
      </c>
      <c r="AK793" t="str">
        <f>IF($D793="","",MAX(0,N($AB793)-N($AG793)))</f>
        <v/>
      </c>
      <c r="AL793" t="str">
        <f>IF(OR($D793="",$AK793="",N($AK793)&lt;=0),"",IFERROR(MATCH(1,INDEX(('2_Review &amp; Audit'!$F$6:$F$505=$A793)*('2_Review &amp; Audit'!$I$6:$I$505&gt;=$E793-30)*('2_Review &amp; Audit'!$I$6:$I$505&lt;=$E793+30)*('2_Review &amp; Audit'!$R$6:$R$505&gt;0)*(ROW('2_Review &amp; Audit'!$R$6:$R$505)&gt;$AC793),0),0)+5,""))</f>
        <v/>
      </c>
      <c r="AP793" t="str">
        <f>IF(OR($D793="",$AK793="",$AO793=""),"",MIN($AK793,$AO793))</f>
        <v/>
      </c>
    </row>
    <row r="794" spans="1:42" ht="12.75" customHeight="1" x14ac:dyDescent="0.2">
      <c r="A794" t="str">
        <f>IF($J794="","",INDEX('2_Review &amp; Audit'!$F:$F,$J794))</f>
        <v/>
      </c>
      <c r="B794" t="str">
        <f>IF($J794="","",INDEX('2_Review &amp; Audit'!$C:$C,$J794))</f>
        <v/>
      </c>
      <c r="C794" t="str">
        <f>IF($J794="","",INDEX('2_Review &amp; Audit'!$D:$D,$J794))</f>
        <v/>
      </c>
      <c r="D794" s="60" t="str">
        <f>IF($J794="","",INDEX('2_Review &amp; Audit'!$U:$U,$J794))</f>
        <v/>
      </c>
      <c r="E794" t="str">
        <f>IF($J794="","",INDEX('2_Review &amp; Audit'!$M:$M,$J794))</f>
        <v/>
      </c>
      <c r="F794" t="str">
        <f>IF($J794="","",INDEX('2_Review &amp; Audit'!$N:$N,$J794))</f>
        <v/>
      </c>
      <c r="G794" s="145" t="str">
        <f>IF(OR($J794="",$F794=""),"",ABS(INDEX('2_Review &amp; Audit'!$B:$B,$J794)/$F794))</f>
        <v/>
      </c>
      <c r="H794" s="145" t="str">
        <f t="shared" si="76"/>
        <v/>
      </c>
      <c r="I794" t="str">
        <f>IF($J794="","",INDEX('2_Review &amp; Audit'!$AD:$AD,$J794))</f>
        <v/>
      </c>
      <c r="AB794" t="str">
        <f>IF($D794="","",MAX(0,N(#REF!)-N($X794)))</f>
        <v/>
      </c>
      <c r="AC794" t="str">
        <f>IF(OR($D794="",$AB794="",N($AB794)&lt;=0),"",IFERROR(MATCH(1,INDEX(('2_Review &amp; Audit'!$F$6:$F$505=$A794)*('2_Review &amp; Audit'!$I$6:$I$505&gt;=$E794-30)*('2_Review &amp; Audit'!$I$6:$I$505&lt;=$E794+30)*('2_Review &amp; Audit'!$R$6:$R$505&gt;0)*(ROW('2_Review &amp; Audit'!$R$6:$R$505)&gt;$T794),0),0)+5,""))</f>
        <v/>
      </c>
      <c r="AG794" t="str">
        <f>IF(OR($D794="",$AB794="",$AF794=""),"",MIN($AB794,$AF794))</f>
        <v/>
      </c>
      <c r="AK794" t="str">
        <f>IF($D794="","",MAX(0,N($AB794)-N($AG794)))</f>
        <v/>
      </c>
      <c r="AL794" t="str">
        <f>IF(OR($D794="",$AK794="",N($AK794)&lt;=0),"",IFERROR(MATCH(1,INDEX(('2_Review &amp; Audit'!$F$6:$F$505=$A794)*('2_Review &amp; Audit'!$I$6:$I$505&gt;=$E794-30)*('2_Review &amp; Audit'!$I$6:$I$505&lt;=$E794+30)*('2_Review &amp; Audit'!$R$6:$R$505&gt;0)*(ROW('2_Review &amp; Audit'!$R$6:$R$505)&gt;$AC794),0),0)+5,""))</f>
        <v/>
      </c>
      <c r="AP794" t="str">
        <f>IF(OR($D794="",$AK794="",$AO794=""),"",MIN($AK794,$AO794))</f>
        <v/>
      </c>
    </row>
    <row r="795" spans="1:42" ht="12.75" customHeight="1" x14ac:dyDescent="0.2">
      <c r="A795" t="str">
        <f>IF($J795="","",INDEX('2_Review &amp; Audit'!$F:$F,$J795))</f>
        <v/>
      </c>
      <c r="B795" t="str">
        <f>IF($J795="","",INDEX('2_Review &amp; Audit'!$C:$C,$J795))</f>
        <v/>
      </c>
      <c r="C795" t="str">
        <f>IF($J795="","",INDEX('2_Review &amp; Audit'!$D:$D,$J795))</f>
        <v/>
      </c>
      <c r="D795" s="60" t="str">
        <f>IF($J795="","",INDEX('2_Review &amp; Audit'!$U:$U,$J795))</f>
        <v/>
      </c>
      <c r="E795" t="str">
        <f>IF($J795="","",INDEX('2_Review &amp; Audit'!$M:$M,$J795))</f>
        <v/>
      </c>
      <c r="F795" t="str">
        <f>IF($J795="","",INDEX('2_Review &amp; Audit'!$N:$N,$J795))</f>
        <v/>
      </c>
      <c r="G795" s="145" t="str">
        <f>IF(OR($J795="",$F795=""),"",ABS(INDEX('2_Review &amp; Audit'!$B:$B,$J795)/$F795))</f>
        <v/>
      </c>
      <c r="H795" s="145" t="str">
        <f t="shared" si="76"/>
        <v/>
      </c>
      <c r="I795" t="str">
        <f>IF($J795="","",INDEX('2_Review &amp; Audit'!$AD:$AD,$J795))</f>
        <v/>
      </c>
      <c r="AB795" t="str">
        <f>IF($D795="","",MAX(0,N(#REF!)-N($X795)))</f>
        <v/>
      </c>
      <c r="AC795" t="str">
        <f>IF(OR($D795="",$AB795="",N($AB795)&lt;=0),"",IFERROR(MATCH(1,INDEX(('2_Review &amp; Audit'!$F$6:$F$505=$A795)*('2_Review &amp; Audit'!$I$6:$I$505&gt;=$E795-30)*('2_Review &amp; Audit'!$I$6:$I$505&lt;=$E795+30)*('2_Review &amp; Audit'!$R$6:$R$505&gt;0)*(ROW('2_Review &amp; Audit'!$R$6:$R$505)&gt;$T795),0),0)+5,""))</f>
        <v/>
      </c>
      <c r="AG795" t="str">
        <f>IF(OR($D795="",$AB795="",$AF795=""),"",MIN($AB795,$AF795))</f>
        <v/>
      </c>
      <c r="AK795" t="str">
        <f>IF($D795="","",MAX(0,N($AB795)-N($AG795)))</f>
        <v/>
      </c>
      <c r="AL795" t="str">
        <f>IF(OR($D795="",$AK795="",N($AK795)&lt;=0),"",IFERROR(MATCH(1,INDEX(('2_Review &amp; Audit'!$F$6:$F$505=$A795)*('2_Review &amp; Audit'!$I$6:$I$505&gt;=$E795-30)*('2_Review &amp; Audit'!$I$6:$I$505&lt;=$E795+30)*('2_Review &amp; Audit'!$R$6:$R$505&gt;0)*(ROW('2_Review &amp; Audit'!$R$6:$R$505)&gt;$AC795),0),0)+5,""))</f>
        <v/>
      </c>
      <c r="AP795" t="str">
        <f>IF(OR($D795="",$AK795="",$AO795=""),"",MIN($AK795,$AO795))</f>
        <v/>
      </c>
    </row>
    <row r="796" spans="1:42" ht="12.75" customHeight="1" x14ac:dyDescent="0.2">
      <c r="A796" t="str">
        <f>IF($J796="","",INDEX('2_Review &amp; Audit'!$F:$F,$J796))</f>
        <v/>
      </c>
      <c r="B796" t="str">
        <f>IF($J796="","",INDEX('2_Review &amp; Audit'!$C:$C,$J796))</f>
        <v/>
      </c>
      <c r="C796" t="str">
        <f>IF($J796="","",INDEX('2_Review &amp; Audit'!$D:$D,$J796))</f>
        <v/>
      </c>
      <c r="D796" s="60" t="str">
        <f>IF($J796="","",INDEX('2_Review &amp; Audit'!$U:$U,$J796))</f>
        <v/>
      </c>
      <c r="E796" t="str">
        <f>IF($J796="","",INDEX('2_Review &amp; Audit'!$M:$M,$J796))</f>
        <v/>
      </c>
      <c r="F796" t="str">
        <f>IF($J796="","",INDEX('2_Review &amp; Audit'!$N:$N,$J796))</f>
        <v/>
      </c>
      <c r="G796" s="145" t="str">
        <f>IF(OR($J796="",$F796=""),"",ABS(INDEX('2_Review &amp; Audit'!$B:$B,$J796)/$F796))</f>
        <v/>
      </c>
      <c r="H796" s="145" t="str">
        <f t="shared" si="76"/>
        <v/>
      </c>
      <c r="I796" t="str">
        <f>IF($J796="","",INDEX('2_Review &amp; Audit'!$AD:$AD,$J796))</f>
        <v/>
      </c>
      <c r="AB796" t="str">
        <f>IF($D796="","",MAX(0,N(#REF!)-N($X796)))</f>
        <v/>
      </c>
      <c r="AC796" t="str">
        <f>IF(OR($D796="",$AB796="",N($AB796)&lt;=0),"",IFERROR(MATCH(1,INDEX(('2_Review &amp; Audit'!$F$6:$F$505=$A796)*('2_Review &amp; Audit'!$I$6:$I$505&gt;=$E796-30)*('2_Review &amp; Audit'!$I$6:$I$505&lt;=$E796+30)*('2_Review &amp; Audit'!$R$6:$R$505&gt;0)*(ROW('2_Review &amp; Audit'!$R$6:$R$505)&gt;$T796),0),0)+5,""))</f>
        <v/>
      </c>
      <c r="AG796" t="str">
        <f>IF(OR($D796="",$AB796="",$AF796=""),"",MIN($AB796,$AF796))</f>
        <v/>
      </c>
      <c r="AK796" t="str">
        <f>IF($D796="","",MAX(0,N($AB796)-N($AG796)))</f>
        <v/>
      </c>
      <c r="AL796" t="str">
        <f>IF(OR($D796="",$AK796="",N($AK796)&lt;=0),"",IFERROR(MATCH(1,INDEX(('2_Review &amp; Audit'!$F$6:$F$505=$A796)*('2_Review &amp; Audit'!$I$6:$I$505&gt;=$E796-30)*('2_Review &amp; Audit'!$I$6:$I$505&lt;=$E796+30)*('2_Review &amp; Audit'!$R$6:$R$505&gt;0)*(ROW('2_Review &amp; Audit'!$R$6:$R$505)&gt;$AC796),0),0)+5,""))</f>
        <v/>
      </c>
      <c r="AP796" t="str">
        <f>IF(OR($D796="",$AK796="",$AO796=""),"",MIN($AK796,$AO796))</f>
        <v/>
      </c>
    </row>
    <row r="797" spans="1:42" ht="12.75" customHeight="1" x14ac:dyDescent="0.2">
      <c r="A797" t="str">
        <f>IF($J797="","",INDEX('2_Review &amp; Audit'!$F:$F,$J797))</f>
        <v/>
      </c>
      <c r="B797" t="str">
        <f>IF($J797="","",INDEX('2_Review &amp; Audit'!$C:$C,$J797))</f>
        <v/>
      </c>
      <c r="C797" t="str">
        <f>IF($J797="","",INDEX('2_Review &amp; Audit'!$D:$D,$J797))</f>
        <v/>
      </c>
      <c r="D797" s="60" t="str">
        <f>IF($J797="","",INDEX('2_Review &amp; Audit'!$U:$U,$J797))</f>
        <v/>
      </c>
      <c r="E797" t="str">
        <f>IF($J797="","",INDEX('2_Review &amp; Audit'!$M:$M,$J797))</f>
        <v/>
      </c>
      <c r="F797" t="str">
        <f>IF($J797="","",INDEX('2_Review &amp; Audit'!$N:$N,$J797))</f>
        <v/>
      </c>
      <c r="G797" s="145" t="str">
        <f>IF(OR($J797="",$F797=""),"",ABS(INDEX('2_Review &amp; Audit'!$B:$B,$J797)/$F797))</f>
        <v/>
      </c>
      <c r="H797" s="145" t="str">
        <f t="shared" si="76"/>
        <v/>
      </c>
      <c r="I797" t="str">
        <f>IF($J797="","",INDEX('2_Review &amp; Audit'!$AD:$AD,$J797))</f>
        <v/>
      </c>
      <c r="AB797" t="str">
        <f>IF($D797="","",MAX(0,N(#REF!)-N($X797)))</f>
        <v/>
      </c>
      <c r="AC797" t="str">
        <f>IF(OR($D797="",$AB797="",N($AB797)&lt;=0),"",IFERROR(MATCH(1,INDEX(('2_Review &amp; Audit'!$F$6:$F$505=$A797)*('2_Review &amp; Audit'!$I$6:$I$505&gt;=$E797-30)*('2_Review &amp; Audit'!$I$6:$I$505&lt;=$E797+30)*('2_Review &amp; Audit'!$R$6:$R$505&gt;0)*(ROW('2_Review &amp; Audit'!$R$6:$R$505)&gt;$T797),0),0)+5,""))</f>
        <v/>
      </c>
      <c r="AG797" t="str">
        <f>IF(OR($D797="",$AB797="",$AF797=""),"",MIN($AB797,$AF797))</f>
        <v/>
      </c>
      <c r="AK797" t="str">
        <f>IF($D797="","",MAX(0,N($AB797)-N($AG797)))</f>
        <v/>
      </c>
      <c r="AL797" t="str">
        <f>IF(OR($D797="",$AK797="",N($AK797)&lt;=0),"",IFERROR(MATCH(1,INDEX(('2_Review &amp; Audit'!$F$6:$F$505=$A797)*('2_Review &amp; Audit'!$I$6:$I$505&gt;=$E797-30)*('2_Review &amp; Audit'!$I$6:$I$505&lt;=$E797+30)*('2_Review &amp; Audit'!$R$6:$R$505&gt;0)*(ROW('2_Review &amp; Audit'!$R$6:$R$505)&gt;$AC797),0),0)+5,""))</f>
        <v/>
      </c>
      <c r="AP797" t="str">
        <f>IF(OR($D797="",$AK797="",$AO797=""),"",MIN($AK797,$AO797))</f>
        <v/>
      </c>
    </row>
    <row r="798" spans="1:42" ht="12.75" customHeight="1" x14ac:dyDescent="0.2">
      <c r="A798" t="str">
        <f>IF($J798="","",INDEX('2_Review &amp; Audit'!$F:$F,$J798))</f>
        <v/>
      </c>
      <c r="B798" t="str">
        <f>IF($J798="","",INDEX('2_Review &amp; Audit'!$C:$C,$J798))</f>
        <v/>
      </c>
      <c r="C798" t="str">
        <f>IF($J798="","",INDEX('2_Review &amp; Audit'!$D:$D,$J798))</f>
        <v/>
      </c>
      <c r="D798" s="60" t="str">
        <f>IF($J798="","",INDEX('2_Review &amp; Audit'!$U:$U,$J798))</f>
        <v/>
      </c>
      <c r="E798" t="str">
        <f>IF($J798="","",INDEX('2_Review &amp; Audit'!$M:$M,$J798))</f>
        <v/>
      </c>
      <c r="F798" t="str">
        <f>IF($J798="","",INDEX('2_Review &amp; Audit'!$N:$N,$J798))</f>
        <v/>
      </c>
      <c r="G798" s="145" t="str">
        <f>IF(OR($J798="",$F798=""),"",ABS(INDEX('2_Review &amp; Audit'!$B:$B,$J798)/$F798))</f>
        <v/>
      </c>
      <c r="H798" s="145" t="str">
        <f t="shared" si="76"/>
        <v/>
      </c>
      <c r="I798" t="str">
        <f>IF($J798="","",INDEX('2_Review &amp; Audit'!$AD:$AD,$J798))</f>
        <v/>
      </c>
      <c r="AB798" t="str">
        <f>IF($D798="","",MAX(0,N(#REF!)-N($X798)))</f>
        <v/>
      </c>
      <c r="AC798" t="str">
        <f>IF(OR($D798="",$AB798="",N($AB798)&lt;=0),"",IFERROR(MATCH(1,INDEX(('2_Review &amp; Audit'!$F$6:$F$505=$A798)*('2_Review &amp; Audit'!$I$6:$I$505&gt;=$E798-30)*('2_Review &amp; Audit'!$I$6:$I$505&lt;=$E798+30)*('2_Review &amp; Audit'!$R$6:$R$505&gt;0)*(ROW('2_Review &amp; Audit'!$R$6:$R$505)&gt;$T798),0),0)+5,""))</f>
        <v/>
      </c>
      <c r="AG798" t="str">
        <f>IF(OR($D798="",$AB798="",$AF798=""),"",MIN($AB798,$AF798))</f>
        <v/>
      </c>
      <c r="AK798" t="str">
        <f>IF($D798="","",MAX(0,N($AB798)-N($AG798)))</f>
        <v/>
      </c>
      <c r="AL798" t="str">
        <f>IF(OR($D798="",$AK798="",N($AK798)&lt;=0),"",IFERROR(MATCH(1,INDEX(('2_Review &amp; Audit'!$F$6:$F$505=$A798)*('2_Review &amp; Audit'!$I$6:$I$505&gt;=$E798-30)*('2_Review &amp; Audit'!$I$6:$I$505&lt;=$E798+30)*('2_Review &amp; Audit'!$R$6:$R$505&gt;0)*(ROW('2_Review &amp; Audit'!$R$6:$R$505)&gt;$AC798),0),0)+5,""))</f>
        <v/>
      </c>
      <c r="AP798" t="str">
        <f>IF(OR($D798="",$AK798="",$AO798=""),"",MIN($AK798,$AO798))</f>
        <v/>
      </c>
    </row>
    <row r="799" spans="1:42" ht="12.75" customHeight="1" x14ac:dyDescent="0.2">
      <c r="A799" t="str">
        <f>IF($J799="","",INDEX('2_Review &amp; Audit'!$F:$F,$J799))</f>
        <v/>
      </c>
      <c r="B799" t="str">
        <f>IF($J799="","",INDEX('2_Review &amp; Audit'!$C:$C,$J799))</f>
        <v/>
      </c>
      <c r="C799" t="str">
        <f>IF($J799="","",INDEX('2_Review &amp; Audit'!$D:$D,$J799))</f>
        <v/>
      </c>
      <c r="D799" s="60" t="str">
        <f>IF($J799="","",INDEX('2_Review &amp; Audit'!$U:$U,$J799))</f>
        <v/>
      </c>
      <c r="E799" t="str">
        <f>IF($J799="","",INDEX('2_Review &amp; Audit'!$M:$M,$J799))</f>
        <v/>
      </c>
      <c r="F799" t="str">
        <f>IF($J799="","",INDEX('2_Review &amp; Audit'!$N:$N,$J799))</f>
        <v/>
      </c>
      <c r="G799" s="145" t="str">
        <f>IF(OR($J799="",$F799=""),"",ABS(INDEX('2_Review &amp; Audit'!$B:$B,$J799)/$F799))</f>
        <v/>
      </c>
      <c r="H799" s="145" t="str">
        <f t="shared" si="76"/>
        <v/>
      </c>
      <c r="I799" t="str">
        <f>IF($J799="","",INDEX('2_Review &amp; Audit'!$AD:$AD,$J799))</f>
        <v/>
      </c>
      <c r="AB799" t="str">
        <f>IF($D799="","",MAX(0,N(#REF!)-N($X799)))</f>
        <v/>
      </c>
      <c r="AC799" t="str">
        <f>IF(OR($D799="",$AB799="",N($AB799)&lt;=0),"",IFERROR(MATCH(1,INDEX(('2_Review &amp; Audit'!$F$6:$F$505=$A799)*('2_Review &amp; Audit'!$I$6:$I$505&gt;=$E799-30)*('2_Review &amp; Audit'!$I$6:$I$505&lt;=$E799+30)*('2_Review &amp; Audit'!$R$6:$R$505&gt;0)*(ROW('2_Review &amp; Audit'!$R$6:$R$505)&gt;$T799),0),0)+5,""))</f>
        <v/>
      </c>
      <c r="AG799" t="str">
        <f>IF(OR($D799="",$AB799="",$AF799=""),"",MIN($AB799,$AF799))</f>
        <v/>
      </c>
      <c r="AK799" t="str">
        <f>IF($D799="","",MAX(0,N($AB799)-N($AG799)))</f>
        <v/>
      </c>
      <c r="AL799" t="str">
        <f>IF(OR($D799="",$AK799="",N($AK799)&lt;=0),"",IFERROR(MATCH(1,INDEX(('2_Review &amp; Audit'!$F$6:$F$505=$A799)*('2_Review &amp; Audit'!$I$6:$I$505&gt;=$E799-30)*('2_Review &amp; Audit'!$I$6:$I$505&lt;=$E799+30)*('2_Review &amp; Audit'!$R$6:$R$505&gt;0)*(ROW('2_Review &amp; Audit'!$R$6:$R$505)&gt;$AC799),0),0)+5,""))</f>
        <v/>
      </c>
      <c r="AP799" t="str">
        <f>IF(OR($D799="",$AK799="",$AO799=""),"",MIN($AK799,$AO799))</f>
        <v/>
      </c>
    </row>
    <row r="800" spans="1:42" ht="12.75" customHeight="1" x14ac:dyDescent="0.2">
      <c r="A800" t="str">
        <f>IF($J800="","",INDEX('2_Review &amp; Audit'!$F:$F,$J800))</f>
        <v/>
      </c>
      <c r="B800" t="str">
        <f>IF($J800="","",INDEX('2_Review &amp; Audit'!$C:$C,$J800))</f>
        <v/>
      </c>
      <c r="C800" t="str">
        <f>IF($J800="","",INDEX('2_Review &amp; Audit'!$D:$D,$J800))</f>
        <v/>
      </c>
      <c r="D800" s="60" t="str">
        <f>IF($J800="","",INDEX('2_Review &amp; Audit'!$U:$U,$J800))</f>
        <v/>
      </c>
      <c r="E800" t="str">
        <f>IF($J800="","",INDEX('2_Review &amp; Audit'!$M:$M,$J800))</f>
        <v/>
      </c>
      <c r="F800" t="str">
        <f>IF($J800="","",INDEX('2_Review &amp; Audit'!$N:$N,$J800))</f>
        <v/>
      </c>
      <c r="G800" s="145" t="str">
        <f>IF(OR($J800="",$F800=""),"",ABS(INDEX('2_Review &amp; Audit'!$B:$B,$J800)/$F800))</f>
        <v/>
      </c>
      <c r="H800" s="145" t="str">
        <f t="shared" si="76"/>
        <v/>
      </c>
      <c r="I800" t="str">
        <f>IF($J800="","",INDEX('2_Review &amp; Audit'!$AD:$AD,$J800))</f>
        <v/>
      </c>
      <c r="AB800" t="str">
        <f>IF($D800="","",MAX(0,N(#REF!)-N($X800)))</f>
        <v/>
      </c>
      <c r="AC800" t="str">
        <f>IF(OR($D800="",$AB800="",N($AB800)&lt;=0),"",IFERROR(MATCH(1,INDEX(('2_Review &amp; Audit'!$F$6:$F$505=$A800)*('2_Review &amp; Audit'!$I$6:$I$505&gt;=$E800-30)*('2_Review &amp; Audit'!$I$6:$I$505&lt;=$E800+30)*('2_Review &amp; Audit'!$R$6:$R$505&gt;0)*(ROW('2_Review &amp; Audit'!$R$6:$R$505)&gt;$T800),0),0)+5,""))</f>
        <v/>
      </c>
      <c r="AG800" t="str">
        <f>IF(OR($D800="",$AB800="",$AF800=""),"",MIN($AB800,$AF800))</f>
        <v/>
      </c>
      <c r="AK800" t="str">
        <f>IF($D800="","",MAX(0,N($AB800)-N($AG800)))</f>
        <v/>
      </c>
      <c r="AL800" t="str">
        <f>IF(OR($D800="",$AK800="",N($AK800)&lt;=0),"",IFERROR(MATCH(1,INDEX(('2_Review &amp; Audit'!$F$6:$F$505=$A800)*('2_Review &amp; Audit'!$I$6:$I$505&gt;=$E800-30)*('2_Review &amp; Audit'!$I$6:$I$505&lt;=$E800+30)*('2_Review &amp; Audit'!$R$6:$R$505&gt;0)*(ROW('2_Review &amp; Audit'!$R$6:$R$505)&gt;$AC800),0),0)+5,""))</f>
        <v/>
      </c>
      <c r="AP800" t="str">
        <f>IF(OR($D800="",$AK800="",$AO800=""),"",MIN($AK800,$AO800))</f>
        <v/>
      </c>
    </row>
    <row r="801" spans="1:42" ht="12.75" customHeight="1" x14ac:dyDescent="0.2">
      <c r="A801" t="str">
        <f>IF($J801="","",INDEX('2_Review &amp; Audit'!$F:$F,$J801))</f>
        <v/>
      </c>
      <c r="B801" t="str">
        <f>IF($J801="","",INDEX('2_Review &amp; Audit'!$C:$C,$J801))</f>
        <v/>
      </c>
      <c r="C801" t="str">
        <f>IF($J801="","",INDEX('2_Review &amp; Audit'!$D:$D,$J801))</f>
        <v/>
      </c>
      <c r="D801" s="60" t="str">
        <f>IF($J801="","",INDEX('2_Review &amp; Audit'!$U:$U,$J801))</f>
        <v/>
      </c>
      <c r="E801" t="str">
        <f>IF($J801="","",INDEX('2_Review &amp; Audit'!$M:$M,$J801))</f>
        <v/>
      </c>
      <c r="F801" t="str">
        <f>IF($J801="","",INDEX('2_Review &amp; Audit'!$N:$N,$J801))</f>
        <v/>
      </c>
      <c r="G801" s="145" t="str">
        <f>IF(OR($J801="",$F801=""),"",ABS(INDEX('2_Review &amp; Audit'!$B:$B,$J801)/$F801))</f>
        <v/>
      </c>
      <c r="H801" s="145" t="str">
        <f t="shared" si="76"/>
        <v/>
      </c>
      <c r="I801" t="str">
        <f>IF($J801="","",INDEX('2_Review &amp; Audit'!$AD:$AD,$J801))</f>
        <v/>
      </c>
      <c r="AB801" t="str">
        <f>IF($D801="","",MAX(0,N(#REF!)-N($X801)))</f>
        <v/>
      </c>
      <c r="AC801" t="str">
        <f>IF(OR($D801="",$AB801="",N($AB801)&lt;=0),"",IFERROR(MATCH(1,INDEX(('2_Review &amp; Audit'!$F$6:$F$505=$A801)*('2_Review &amp; Audit'!$I$6:$I$505&gt;=$E801-30)*('2_Review &amp; Audit'!$I$6:$I$505&lt;=$E801+30)*('2_Review &amp; Audit'!$R$6:$R$505&gt;0)*(ROW('2_Review &amp; Audit'!$R$6:$R$505)&gt;$T801),0),0)+5,""))</f>
        <v/>
      </c>
      <c r="AG801" t="str">
        <f>IF(OR($D801="",$AB801="",$AF801=""),"",MIN($AB801,$AF801))</f>
        <v/>
      </c>
      <c r="AK801" t="str">
        <f>IF($D801="","",MAX(0,N($AB801)-N($AG801)))</f>
        <v/>
      </c>
      <c r="AL801" t="str">
        <f>IF(OR($D801="",$AK801="",N($AK801)&lt;=0),"",IFERROR(MATCH(1,INDEX(('2_Review &amp; Audit'!$F$6:$F$505=$A801)*('2_Review &amp; Audit'!$I$6:$I$505&gt;=$E801-30)*('2_Review &amp; Audit'!$I$6:$I$505&lt;=$E801+30)*('2_Review &amp; Audit'!$R$6:$R$505&gt;0)*(ROW('2_Review &amp; Audit'!$R$6:$R$505)&gt;$AC801),0),0)+5,""))</f>
        <v/>
      </c>
      <c r="AP801" t="str">
        <f>IF(OR($D801="",$AK801="",$AO801=""),"",MIN($AK801,$AO801))</f>
        <v/>
      </c>
    </row>
    <row r="802" spans="1:42" ht="12.75" customHeight="1" x14ac:dyDescent="0.2">
      <c r="A802" t="str">
        <f>IF($J802="","",INDEX('2_Review &amp; Audit'!$F:$F,$J802))</f>
        <v/>
      </c>
      <c r="B802" t="str">
        <f>IF($J802="","",INDEX('2_Review &amp; Audit'!$C:$C,$J802))</f>
        <v/>
      </c>
      <c r="C802" t="str">
        <f>IF($J802="","",INDEX('2_Review &amp; Audit'!$D:$D,$J802))</f>
        <v/>
      </c>
      <c r="D802" s="60" t="str">
        <f>IF($J802="","",INDEX('2_Review &amp; Audit'!$U:$U,$J802))</f>
        <v/>
      </c>
      <c r="E802" t="str">
        <f>IF($J802="","",INDEX('2_Review &amp; Audit'!$M:$M,$J802))</f>
        <v/>
      </c>
      <c r="F802" t="str">
        <f>IF($J802="","",INDEX('2_Review &amp; Audit'!$N:$N,$J802))</f>
        <v/>
      </c>
      <c r="G802" s="145" t="str">
        <f>IF(OR($J802="",$F802=""),"",ABS(INDEX('2_Review &amp; Audit'!$B:$B,$J802)/$F802))</f>
        <v/>
      </c>
      <c r="H802" s="145" t="str">
        <f t="shared" si="76"/>
        <v/>
      </c>
      <c r="I802" t="str">
        <f>IF($J802="","",INDEX('2_Review &amp; Audit'!$AD:$AD,$J802))</f>
        <v/>
      </c>
      <c r="AB802" t="str">
        <f>IF($D802="","",MAX(0,N(#REF!)-N($X802)))</f>
        <v/>
      </c>
      <c r="AC802" t="str">
        <f>IF(OR($D802="",$AB802="",N($AB802)&lt;=0),"",IFERROR(MATCH(1,INDEX(('2_Review &amp; Audit'!$F$6:$F$505=$A802)*('2_Review &amp; Audit'!$I$6:$I$505&gt;=$E802-30)*('2_Review &amp; Audit'!$I$6:$I$505&lt;=$E802+30)*('2_Review &amp; Audit'!$R$6:$R$505&gt;0)*(ROW('2_Review &amp; Audit'!$R$6:$R$505)&gt;$T802),0),0)+5,""))</f>
        <v/>
      </c>
      <c r="AG802" t="str">
        <f>IF(OR($D802="",$AB802="",$AF802=""),"",MIN($AB802,$AF802))</f>
        <v/>
      </c>
      <c r="AK802" t="str">
        <f>IF($D802="","",MAX(0,N($AB802)-N($AG802)))</f>
        <v/>
      </c>
      <c r="AL802" t="str">
        <f>IF(OR($D802="",$AK802="",N($AK802)&lt;=0),"",IFERROR(MATCH(1,INDEX(('2_Review &amp; Audit'!$F$6:$F$505=$A802)*('2_Review &amp; Audit'!$I$6:$I$505&gt;=$E802-30)*('2_Review &amp; Audit'!$I$6:$I$505&lt;=$E802+30)*('2_Review &amp; Audit'!$R$6:$R$505&gt;0)*(ROW('2_Review &amp; Audit'!$R$6:$R$505)&gt;$AC802),0),0)+5,""))</f>
        <v/>
      </c>
      <c r="AP802" t="str">
        <f>IF(OR($D802="",$AK802="",$AO802=""),"",MIN($AK802,$AO802))</f>
        <v/>
      </c>
    </row>
    <row r="803" spans="1:42" ht="12.75" customHeight="1" x14ac:dyDescent="0.2">
      <c r="A803" t="str">
        <f>IF($J803="","",INDEX('2_Review &amp; Audit'!$F:$F,$J803))</f>
        <v/>
      </c>
      <c r="B803" t="str">
        <f>IF($J803="","",INDEX('2_Review &amp; Audit'!$C:$C,$J803))</f>
        <v/>
      </c>
      <c r="C803" t="str">
        <f>IF($J803="","",INDEX('2_Review &amp; Audit'!$D:$D,$J803))</f>
        <v/>
      </c>
      <c r="D803" s="60" t="str">
        <f>IF($J803="","",INDEX('2_Review &amp; Audit'!$U:$U,$J803))</f>
        <v/>
      </c>
      <c r="E803" t="str">
        <f>IF($J803="","",INDEX('2_Review &amp; Audit'!$M:$M,$J803))</f>
        <v/>
      </c>
      <c r="F803" t="str">
        <f>IF($J803="","",INDEX('2_Review &amp; Audit'!$N:$N,$J803))</f>
        <v/>
      </c>
      <c r="G803" s="145" t="str">
        <f>IF(OR($J803="",$F803=""),"",ABS(INDEX('2_Review &amp; Audit'!$B:$B,$J803)/$F803))</f>
        <v/>
      </c>
      <c r="H803" s="145" t="str">
        <f t="shared" si="76"/>
        <v/>
      </c>
      <c r="I803" t="str">
        <f>IF($J803="","",INDEX('2_Review &amp; Audit'!$AD:$AD,$J803))</f>
        <v/>
      </c>
      <c r="AB803" t="str">
        <f>IF($D803="","",MAX(0,N(#REF!)-N($X803)))</f>
        <v/>
      </c>
      <c r="AC803" t="str">
        <f>IF(OR($D803="",$AB803="",N($AB803)&lt;=0),"",IFERROR(MATCH(1,INDEX(('2_Review &amp; Audit'!$F$6:$F$505=$A803)*('2_Review &amp; Audit'!$I$6:$I$505&gt;=$E803-30)*('2_Review &amp; Audit'!$I$6:$I$505&lt;=$E803+30)*('2_Review &amp; Audit'!$R$6:$R$505&gt;0)*(ROW('2_Review &amp; Audit'!$R$6:$R$505)&gt;$T803),0),0)+5,""))</f>
        <v/>
      </c>
      <c r="AG803" t="str">
        <f>IF(OR($D803="",$AB803="",$AF803=""),"",MIN($AB803,$AF803))</f>
        <v/>
      </c>
      <c r="AK803" t="str">
        <f>IF($D803="","",MAX(0,N($AB803)-N($AG803)))</f>
        <v/>
      </c>
      <c r="AL803" t="str">
        <f>IF(OR($D803="",$AK803="",N($AK803)&lt;=0),"",IFERROR(MATCH(1,INDEX(('2_Review &amp; Audit'!$F$6:$F$505=$A803)*('2_Review &amp; Audit'!$I$6:$I$505&gt;=$E803-30)*('2_Review &amp; Audit'!$I$6:$I$505&lt;=$E803+30)*('2_Review &amp; Audit'!$R$6:$R$505&gt;0)*(ROW('2_Review &amp; Audit'!$R$6:$R$505)&gt;$AC803),0),0)+5,""))</f>
        <v/>
      </c>
      <c r="AP803" t="str">
        <f>IF(OR($D803="",$AK803="",$AO803=""),"",MIN($AK803,$AO803))</f>
        <v/>
      </c>
    </row>
    <row r="804" spans="1:42" ht="12.75" customHeight="1" x14ac:dyDescent="0.2">
      <c r="A804" t="str">
        <f>IF($J804="","",INDEX('2_Review &amp; Audit'!$F:$F,$J804))</f>
        <v/>
      </c>
      <c r="B804" t="str">
        <f>IF($J804="","",INDEX('2_Review &amp; Audit'!$C:$C,$J804))</f>
        <v/>
      </c>
      <c r="C804" t="str">
        <f>IF($J804="","",INDEX('2_Review &amp; Audit'!$D:$D,$J804))</f>
        <v/>
      </c>
      <c r="D804" s="60" t="str">
        <f>IF($J804="","",INDEX('2_Review &amp; Audit'!$U:$U,$J804))</f>
        <v/>
      </c>
      <c r="E804" t="str">
        <f>IF($J804="","",INDEX('2_Review &amp; Audit'!$M:$M,$J804))</f>
        <v/>
      </c>
      <c r="F804" t="str">
        <f>IF($J804="","",INDEX('2_Review &amp; Audit'!$N:$N,$J804))</f>
        <v/>
      </c>
      <c r="G804" s="145" t="str">
        <f>IF(OR($J804="",$F804=""),"",ABS(INDEX('2_Review &amp; Audit'!$B:$B,$J804)/$F804))</f>
        <v/>
      </c>
      <c r="H804" s="145" t="str">
        <f t="shared" si="76"/>
        <v/>
      </c>
      <c r="I804" t="str">
        <f>IF($J804="","",INDEX('2_Review &amp; Audit'!$AD:$AD,$J804))</f>
        <v/>
      </c>
      <c r="AB804" t="str">
        <f>IF($D804="","",MAX(0,N(#REF!)-N($X804)))</f>
        <v/>
      </c>
      <c r="AC804" t="str">
        <f>IF(OR($D804="",$AB804="",N($AB804)&lt;=0),"",IFERROR(MATCH(1,INDEX(('2_Review &amp; Audit'!$F$6:$F$505=$A804)*('2_Review &amp; Audit'!$I$6:$I$505&gt;=$E804-30)*('2_Review &amp; Audit'!$I$6:$I$505&lt;=$E804+30)*('2_Review &amp; Audit'!$R$6:$R$505&gt;0)*(ROW('2_Review &amp; Audit'!$R$6:$R$505)&gt;$T804),0),0)+5,""))</f>
        <v/>
      </c>
      <c r="AG804" t="str">
        <f>IF(OR($D804="",$AB804="",$AF804=""),"",MIN($AB804,$AF804))</f>
        <v/>
      </c>
      <c r="AK804" t="str">
        <f>IF($D804="","",MAX(0,N($AB804)-N($AG804)))</f>
        <v/>
      </c>
      <c r="AL804" t="str">
        <f>IF(OR($D804="",$AK804="",N($AK804)&lt;=0),"",IFERROR(MATCH(1,INDEX(('2_Review &amp; Audit'!$F$6:$F$505=$A804)*('2_Review &amp; Audit'!$I$6:$I$505&gt;=$E804-30)*('2_Review &amp; Audit'!$I$6:$I$505&lt;=$E804+30)*('2_Review &amp; Audit'!$R$6:$R$505&gt;0)*(ROW('2_Review &amp; Audit'!$R$6:$R$505)&gt;$AC804),0),0)+5,""))</f>
        <v/>
      </c>
      <c r="AP804" t="str">
        <f>IF(OR($D804="",$AK804="",$AO804=""),"",MIN($AK804,$AO804))</f>
        <v/>
      </c>
    </row>
    <row r="805" spans="1:42" ht="12.75" customHeight="1" x14ac:dyDescent="0.2">
      <c r="A805" t="str">
        <f>IF($J805="","",INDEX('2_Review &amp; Audit'!$F:$F,$J805))</f>
        <v/>
      </c>
      <c r="B805" t="str">
        <f>IF($J805="","",INDEX('2_Review &amp; Audit'!$C:$C,$J805))</f>
        <v/>
      </c>
      <c r="C805" t="str">
        <f>IF($J805="","",INDEX('2_Review &amp; Audit'!$D:$D,$J805))</f>
        <v/>
      </c>
      <c r="D805" s="60" t="str">
        <f>IF($J805="","",INDEX('2_Review &amp; Audit'!$U:$U,$J805))</f>
        <v/>
      </c>
      <c r="E805" t="str">
        <f>IF($J805="","",INDEX('2_Review &amp; Audit'!$M:$M,$J805))</f>
        <v/>
      </c>
      <c r="F805" t="str">
        <f>IF($J805="","",INDEX('2_Review &amp; Audit'!$N:$N,$J805))</f>
        <v/>
      </c>
      <c r="G805" s="145" t="str">
        <f>IF(OR($J805="",$F805=""),"",ABS(INDEX('2_Review &amp; Audit'!$B:$B,$J805)/$F805))</f>
        <v/>
      </c>
      <c r="H805" s="145" t="str">
        <f t="shared" si="76"/>
        <v/>
      </c>
      <c r="I805" t="str">
        <f>IF($J805="","",INDEX('2_Review &amp; Audit'!$AD:$AD,$J805))</f>
        <v/>
      </c>
      <c r="AB805" t="str">
        <f>IF($D805="","",MAX(0,N(#REF!)-N($X805)))</f>
        <v/>
      </c>
      <c r="AC805" t="str">
        <f>IF(OR($D805="",$AB805="",N($AB805)&lt;=0),"",IFERROR(MATCH(1,INDEX(('2_Review &amp; Audit'!$F$6:$F$505=$A805)*('2_Review &amp; Audit'!$I$6:$I$505&gt;=$E805-30)*('2_Review &amp; Audit'!$I$6:$I$505&lt;=$E805+30)*('2_Review &amp; Audit'!$R$6:$R$505&gt;0)*(ROW('2_Review &amp; Audit'!$R$6:$R$505)&gt;$T805),0),0)+5,""))</f>
        <v/>
      </c>
      <c r="AG805" t="str">
        <f>IF(OR($D805="",$AB805="",$AF805=""),"",MIN($AB805,$AF805))</f>
        <v/>
      </c>
      <c r="AK805" t="str">
        <f>IF($D805="","",MAX(0,N($AB805)-N($AG805)))</f>
        <v/>
      </c>
      <c r="AL805" t="str">
        <f>IF(OR($D805="",$AK805="",N($AK805)&lt;=0),"",IFERROR(MATCH(1,INDEX(('2_Review &amp; Audit'!$F$6:$F$505=$A805)*('2_Review &amp; Audit'!$I$6:$I$505&gt;=$E805-30)*('2_Review &amp; Audit'!$I$6:$I$505&lt;=$E805+30)*('2_Review &amp; Audit'!$R$6:$R$505&gt;0)*(ROW('2_Review &amp; Audit'!$R$6:$R$505)&gt;$AC805),0),0)+5,""))</f>
        <v/>
      </c>
      <c r="AP805" t="str">
        <f>IF(OR($D805="",$AK805="",$AO805=""),"",MIN($AK805,$AO805))</f>
        <v/>
      </c>
    </row>
    <row r="806" spans="1:42" ht="12.75" customHeight="1" x14ac:dyDescent="0.2">
      <c r="A806" t="str">
        <f>IF($J806="","",INDEX('2_Review &amp; Audit'!$F:$F,$J806))</f>
        <v/>
      </c>
      <c r="B806" t="str">
        <f>IF($J806="","",INDEX('2_Review &amp; Audit'!$C:$C,$J806))</f>
        <v/>
      </c>
      <c r="C806" t="str">
        <f>IF($J806="","",INDEX('2_Review &amp; Audit'!$D:$D,$J806))</f>
        <v/>
      </c>
      <c r="D806" s="60" t="str">
        <f>IF($J806="","",INDEX('2_Review &amp; Audit'!$U:$U,$J806))</f>
        <v/>
      </c>
      <c r="E806" t="str">
        <f>IF($J806="","",INDEX('2_Review &amp; Audit'!$M:$M,$J806))</f>
        <v/>
      </c>
      <c r="F806" t="str">
        <f>IF($J806="","",INDEX('2_Review &amp; Audit'!$N:$N,$J806))</f>
        <v/>
      </c>
      <c r="G806" s="145" t="str">
        <f>IF(OR($J806="",$F806=""),"",ABS(INDEX('2_Review &amp; Audit'!$B:$B,$J806)/$F806))</f>
        <v/>
      </c>
      <c r="H806" s="145" t="str">
        <f t="shared" si="76"/>
        <v/>
      </c>
      <c r="I806" t="str">
        <f>IF($J806="","",INDEX('2_Review &amp; Audit'!$AD:$AD,$J806))</f>
        <v/>
      </c>
      <c r="AB806" t="str">
        <f>IF($D806="","",MAX(0,N(#REF!)-N($X806)))</f>
        <v/>
      </c>
      <c r="AC806" t="str">
        <f>IF(OR($D806="",$AB806="",N($AB806)&lt;=0),"",IFERROR(MATCH(1,INDEX(('2_Review &amp; Audit'!$F$6:$F$505=$A806)*('2_Review &amp; Audit'!$I$6:$I$505&gt;=$E806-30)*('2_Review &amp; Audit'!$I$6:$I$505&lt;=$E806+30)*('2_Review &amp; Audit'!$R$6:$R$505&gt;0)*(ROW('2_Review &amp; Audit'!$R$6:$R$505)&gt;$T806),0),0)+5,""))</f>
        <v/>
      </c>
      <c r="AG806" t="str">
        <f>IF(OR($D806="",$AB806="",$AF806=""),"",MIN($AB806,$AF806))</f>
        <v/>
      </c>
      <c r="AK806" t="str">
        <f>IF($D806="","",MAX(0,N($AB806)-N($AG806)))</f>
        <v/>
      </c>
      <c r="AL806" t="str">
        <f>IF(OR($D806="",$AK806="",N($AK806)&lt;=0),"",IFERROR(MATCH(1,INDEX(('2_Review &amp; Audit'!$F$6:$F$505=$A806)*('2_Review &amp; Audit'!$I$6:$I$505&gt;=$E806-30)*('2_Review &amp; Audit'!$I$6:$I$505&lt;=$E806+30)*('2_Review &amp; Audit'!$R$6:$R$505&gt;0)*(ROW('2_Review &amp; Audit'!$R$6:$R$505)&gt;$AC806),0),0)+5,""))</f>
        <v/>
      </c>
      <c r="AP806" t="str">
        <f>IF(OR($D806="",$AK806="",$AO806=""),"",MIN($AK806,$AO806))</f>
        <v/>
      </c>
    </row>
    <row r="807" spans="1:42" ht="12.75" customHeight="1" x14ac:dyDescent="0.2">
      <c r="A807" t="str">
        <f>IF($J807="","",INDEX('2_Review &amp; Audit'!$F:$F,$J807))</f>
        <v/>
      </c>
      <c r="B807" t="str">
        <f>IF($J807="","",INDEX('2_Review &amp; Audit'!$C:$C,$J807))</f>
        <v/>
      </c>
      <c r="C807" t="str">
        <f>IF($J807="","",INDEX('2_Review &amp; Audit'!$D:$D,$J807))</f>
        <v/>
      </c>
      <c r="D807" s="60" t="str">
        <f>IF($J807="","",INDEX('2_Review &amp; Audit'!$U:$U,$J807))</f>
        <v/>
      </c>
      <c r="E807" t="str">
        <f>IF($J807="","",INDEX('2_Review &amp; Audit'!$M:$M,$J807))</f>
        <v/>
      </c>
      <c r="F807" t="str">
        <f>IF($J807="","",INDEX('2_Review &amp; Audit'!$N:$N,$J807))</f>
        <v/>
      </c>
      <c r="G807" s="145" t="str">
        <f>IF(OR($J807="",$F807=""),"",ABS(INDEX('2_Review &amp; Audit'!$B:$B,$J807)/$F807))</f>
        <v/>
      </c>
      <c r="H807" s="145" t="str">
        <f t="shared" si="76"/>
        <v/>
      </c>
      <c r="I807" t="str">
        <f>IF($J807="","",INDEX('2_Review &amp; Audit'!$AD:$AD,$J807))</f>
        <v/>
      </c>
      <c r="AB807" t="str">
        <f>IF($D807="","",MAX(0,N(#REF!)-N($X807)))</f>
        <v/>
      </c>
      <c r="AC807" t="str">
        <f>IF(OR($D807="",$AB807="",N($AB807)&lt;=0),"",IFERROR(MATCH(1,INDEX(('2_Review &amp; Audit'!$F$6:$F$505=$A807)*('2_Review &amp; Audit'!$I$6:$I$505&gt;=$E807-30)*('2_Review &amp; Audit'!$I$6:$I$505&lt;=$E807+30)*('2_Review &amp; Audit'!$R$6:$R$505&gt;0)*(ROW('2_Review &amp; Audit'!$R$6:$R$505)&gt;$T807),0),0)+5,""))</f>
        <v/>
      </c>
      <c r="AG807" t="str">
        <f>IF(OR($D807="",$AB807="",$AF807=""),"",MIN($AB807,$AF807))</f>
        <v/>
      </c>
      <c r="AK807" t="str">
        <f>IF($D807="","",MAX(0,N($AB807)-N($AG807)))</f>
        <v/>
      </c>
      <c r="AL807" t="str">
        <f>IF(OR($D807="",$AK807="",N($AK807)&lt;=0),"",IFERROR(MATCH(1,INDEX(('2_Review &amp; Audit'!$F$6:$F$505=$A807)*('2_Review &amp; Audit'!$I$6:$I$505&gt;=$E807-30)*('2_Review &amp; Audit'!$I$6:$I$505&lt;=$E807+30)*('2_Review &amp; Audit'!$R$6:$R$505&gt;0)*(ROW('2_Review &amp; Audit'!$R$6:$R$505)&gt;$AC807),0),0)+5,""))</f>
        <v/>
      </c>
      <c r="AP807" t="str">
        <f>IF(OR($D807="",$AK807="",$AO807=""),"",MIN($AK807,$AO807))</f>
        <v/>
      </c>
    </row>
    <row r="808" spans="1:42" ht="12.75" customHeight="1" x14ac:dyDescent="0.2">
      <c r="A808" t="str">
        <f>IF($J808="","",INDEX('2_Review &amp; Audit'!$F:$F,$J808))</f>
        <v/>
      </c>
      <c r="B808" t="str">
        <f>IF($J808="","",INDEX('2_Review &amp; Audit'!$C:$C,$J808))</f>
        <v/>
      </c>
      <c r="C808" t="str">
        <f>IF($J808="","",INDEX('2_Review &amp; Audit'!$D:$D,$J808))</f>
        <v/>
      </c>
      <c r="D808" s="60" t="str">
        <f>IF($J808="","",INDEX('2_Review &amp; Audit'!$U:$U,$J808))</f>
        <v/>
      </c>
      <c r="E808" t="str">
        <f>IF($J808="","",INDEX('2_Review &amp; Audit'!$M:$M,$J808))</f>
        <v/>
      </c>
      <c r="F808" t="str">
        <f>IF($J808="","",INDEX('2_Review &amp; Audit'!$N:$N,$J808))</f>
        <v/>
      </c>
      <c r="G808" s="145" t="str">
        <f>IF(OR($J808="",$F808=""),"",ABS(INDEX('2_Review &amp; Audit'!$B:$B,$J808)/$F808))</f>
        <v/>
      </c>
      <c r="H808" s="145" t="str">
        <f t="shared" si="76"/>
        <v/>
      </c>
      <c r="I808" t="str">
        <f>IF($J808="","",INDEX('2_Review &amp; Audit'!$AD:$AD,$J808))</f>
        <v/>
      </c>
      <c r="AB808" t="str">
        <f>IF($D808="","",MAX(0,N(#REF!)-N($X808)))</f>
        <v/>
      </c>
      <c r="AC808" t="str">
        <f>IF(OR($D808="",$AB808="",N($AB808)&lt;=0),"",IFERROR(MATCH(1,INDEX(('2_Review &amp; Audit'!$F$6:$F$505=$A808)*('2_Review &amp; Audit'!$I$6:$I$505&gt;=$E808-30)*('2_Review &amp; Audit'!$I$6:$I$505&lt;=$E808+30)*('2_Review &amp; Audit'!$R$6:$R$505&gt;0)*(ROW('2_Review &amp; Audit'!$R$6:$R$505)&gt;$T808),0),0)+5,""))</f>
        <v/>
      </c>
      <c r="AG808" t="str">
        <f>IF(OR($D808="",$AB808="",$AF808=""),"",MIN($AB808,$AF808))</f>
        <v/>
      </c>
      <c r="AK808" t="str">
        <f>IF($D808="","",MAX(0,N($AB808)-N($AG808)))</f>
        <v/>
      </c>
      <c r="AL808" t="str">
        <f>IF(OR($D808="",$AK808="",N($AK808)&lt;=0),"",IFERROR(MATCH(1,INDEX(('2_Review &amp; Audit'!$F$6:$F$505=$A808)*('2_Review &amp; Audit'!$I$6:$I$505&gt;=$E808-30)*('2_Review &amp; Audit'!$I$6:$I$505&lt;=$E808+30)*('2_Review &amp; Audit'!$R$6:$R$505&gt;0)*(ROW('2_Review &amp; Audit'!$R$6:$R$505)&gt;$AC808),0),0)+5,""))</f>
        <v/>
      </c>
      <c r="AP808" t="str">
        <f>IF(OR($D808="",$AK808="",$AO808=""),"",MIN($AK808,$AO808))</f>
        <v/>
      </c>
    </row>
    <row r="809" spans="1:42" ht="12.75" customHeight="1" x14ac:dyDescent="0.2">
      <c r="A809" t="str">
        <f>IF($J809="","",INDEX('2_Review &amp; Audit'!$F:$F,$J809))</f>
        <v/>
      </c>
      <c r="B809" t="str">
        <f>IF($J809="","",INDEX('2_Review &amp; Audit'!$C:$C,$J809))</f>
        <v/>
      </c>
      <c r="C809" t="str">
        <f>IF($J809="","",INDEX('2_Review &amp; Audit'!$D:$D,$J809))</f>
        <v/>
      </c>
      <c r="D809" s="60" t="str">
        <f>IF($J809="","",INDEX('2_Review &amp; Audit'!$U:$U,$J809))</f>
        <v/>
      </c>
      <c r="E809" t="str">
        <f>IF($J809="","",INDEX('2_Review &amp; Audit'!$M:$M,$J809))</f>
        <v/>
      </c>
      <c r="F809" t="str">
        <f>IF($J809="","",INDEX('2_Review &amp; Audit'!$N:$N,$J809))</f>
        <v/>
      </c>
      <c r="G809" s="145" t="str">
        <f>IF(OR($J809="",$F809=""),"",ABS(INDEX('2_Review &amp; Audit'!$B:$B,$J809)/$F809))</f>
        <v/>
      </c>
      <c r="H809" s="145" t="str">
        <f t="shared" si="76"/>
        <v/>
      </c>
      <c r="I809" t="str">
        <f>IF($J809="","",INDEX('2_Review &amp; Audit'!$AD:$AD,$J809))</f>
        <v/>
      </c>
      <c r="AB809" t="str">
        <f>IF($D809="","",MAX(0,N(#REF!)-N($X809)))</f>
        <v/>
      </c>
      <c r="AC809" t="str">
        <f>IF(OR($D809="",$AB809="",N($AB809)&lt;=0),"",IFERROR(MATCH(1,INDEX(('2_Review &amp; Audit'!$F$6:$F$505=$A809)*('2_Review &amp; Audit'!$I$6:$I$505&gt;=$E809-30)*('2_Review &amp; Audit'!$I$6:$I$505&lt;=$E809+30)*('2_Review &amp; Audit'!$R$6:$R$505&gt;0)*(ROW('2_Review &amp; Audit'!$R$6:$R$505)&gt;$T809),0),0)+5,""))</f>
        <v/>
      </c>
      <c r="AG809" t="str">
        <f>IF(OR($D809="",$AB809="",$AF809=""),"",MIN($AB809,$AF809))</f>
        <v/>
      </c>
      <c r="AK809" t="str">
        <f>IF($D809="","",MAX(0,N($AB809)-N($AG809)))</f>
        <v/>
      </c>
      <c r="AL809" t="str">
        <f>IF(OR($D809="",$AK809="",N($AK809)&lt;=0),"",IFERROR(MATCH(1,INDEX(('2_Review &amp; Audit'!$F$6:$F$505=$A809)*('2_Review &amp; Audit'!$I$6:$I$505&gt;=$E809-30)*('2_Review &amp; Audit'!$I$6:$I$505&lt;=$E809+30)*('2_Review &amp; Audit'!$R$6:$R$505&gt;0)*(ROW('2_Review &amp; Audit'!$R$6:$R$505)&gt;$AC809),0),0)+5,""))</f>
        <v/>
      </c>
      <c r="AP809" t="str">
        <f>IF(OR($D809="",$AK809="",$AO809=""),"",MIN($AK809,$AO809))</f>
        <v/>
      </c>
    </row>
    <row r="810" spans="1:42" ht="12.75" customHeight="1" x14ac:dyDescent="0.2">
      <c r="A810" t="str">
        <f>IF($J810="","",INDEX('2_Review &amp; Audit'!$F:$F,$J810))</f>
        <v/>
      </c>
      <c r="B810" t="str">
        <f>IF($J810="","",INDEX('2_Review &amp; Audit'!$C:$C,$J810))</f>
        <v/>
      </c>
      <c r="C810" t="str">
        <f>IF($J810="","",INDEX('2_Review &amp; Audit'!$D:$D,$J810))</f>
        <v/>
      </c>
      <c r="D810" s="60" t="str">
        <f>IF($J810="","",INDEX('2_Review &amp; Audit'!$U:$U,$J810))</f>
        <v/>
      </c>
      <c r="E810" t="str">
        <f>IF($J810="","",INDEX('2_Review &amp; Audit'!$M:$M,$J810))</f>
        <v/>
      </c>
      <c r="F810" t="str">
        <f>IF($J810="","",INDEX('2_Review &amp; Audit'!$N:$N,$J810))</f>
        <v/>
      </c>
      <c r="G810" s="145" t="str">
        <f>IF(OR($J810="",$F810=""),"",ABS(INDEX('2_Review &amp; Audit'!$B:$B,$J810)/$F810))</f>
        <v/>
      </c>
      <c r="H810" s="145" t="str">
        <f t="shared" si="76"/>
        <v/>
      </c>
      <c r="I810" t="str">
        <f>IF($J810="","",INDEX('2_Review &amp; Audit'!$AD:$AD,$J810))</f>
        <v/>
      </c>
      <c r="AB810" t="str">
        <f>IF($D810="","",MAX(0,N(#REF!)-N($X810)))</f>
        <v/>
      </c>
      <c r="AC810" t="str">
        <f>IF(OR($D810="",$AB810="",N($AB810)&lt;=0),"",IFERROR(MATCH(1,INDEX(('2_Review &amp; Audit'!$F$6:$F$505=$A810)*('2_Review &amp; Audit'!$I$6:$I$505&gt;=$E810-30)*('2_Review &amp; Audit'!$I$6:$I$505&lt;=$E810+30)*('2_Review &amp; Audit'!$R$6:$R$505&gt;0)*(ROW('2_Review &amp; Audit'!$R$6:$R$505)&gt;$T810),0),0)+5,""))</f>
        <v/>
      </c>
      <c r="AG810" t="str">
        <f>IF(OR($D810="",$AB810="",$AF810=""),"",MIN($AB810,$AF810))</f>
        <v/>
      </c>
      <c r="AK810" t="str">
        <f>IF($D810="","",MAX(0,N($AB810)-N($AG810)))</f>
        <v/>
      </c>
      <c r="AL810" t="str">
        <f>IF(OR($D810="",$AK810="",N($AK810)&lt;=0),"",IFERROR(MATCH(1,INDEX(('2_Review &amp; Audit'!$F$6:$F$505=$A810)*('2_Review &amp; Audit'!$I$6:$I$505&gt;=$E810-30)*('2_Review &amp; Audit'!$I$6:$I$505&lt;=$E810+30)*('2_Review &amp; Audit'!$R$6:$R$505&gt;0)*(ROW('2_Review &amp; Audit'!$R$6:$R$505)&gt;$AC810),0),0)+5,""))</f>
        <v/>
      </c>
      <c r="AP810" t="str">
        <f>IF(OR($D810="",$AK810="",$AO810=""),"",MIN($AK810,$AO810))</f>
        <v/>
      </c>
    </row>
    <row r="811" spans="1:42" ht="12.75" customHeight="1" x14ac:dyDescent="0.2">
      <c r="A811" t="str">
        <f>IF($J811="","",INDEX('2_Review &amp; Audit'!$F:$F,$J811))</f>
        <v/>
      </c>
      <c r="B811" t="str">
        <f>IF($J811="","",INDEX('2_Review &amp; Audit'!$C:$C,$J811))</f>
        <v/>
      </c>
      <c r="C811" t="str">
        <f>IF($J811="","",INDEX('2_Review &amp; Audit'!$D:$D,$J811))</f>
        <v/>
      </c>
      <c r="D811" s="60" t="str">
        <f>IF($J811="","",INDEX('2_Review &amp; Audit'!$U:$U,$J811))</f>
        <v/>
      </c>
      <c r="E811" t="str">
        <f>IF($J811="","",INDEX('2_Review &amp; Audit'!$M:$M,$J811))</f>
        <v/>
      </c>
      <c r="F811" t="str">
        <f>IF($J811="","",INDEX('2_Review &amp; Audit'!$N:$N,$J811))</f>
        <v/>
      </c>
      <c r="G811" s="145" t="str">
        <f>IF(OR($J811="",$F811=""),"",ABS(INDEX('2_Review &amp; Audit'!$B:$B,$J811)/$F811))</f>
        <v/>
      </c>
      <c r="H811" s="145" t="str">
        <f t="shared" si="76"/>
        <v/>
      </c>
      <c r="I811" t="str">
        <f>IF($J811="","",INDEX('2_Review &amp; Audit'!$AD:$AD,$J811))</f>
        <v/>
      </c>
      <c r="AB811" t="str">
        <f>IF($D811="","",MAX(0,N(#REF!)-N($X811)))</f>
        <v/>
      </c>
      <c r="AC811" t="str">
        <f>IF(OR($D811="",$AB811="",N($AB811)&lt;=0),"",IFERROR(MATCH(1,INDEX(('2_Review &amp; Audit'!$F$6:$F$505=$A811)*('2_Review &amp; Audit'!$I$6:$I$505&gt;=$E811-30)*('2_Review &amp; Audit'!$I$6:$I$505&lt;=$E811+30)*('2_Review &amp; Audit'!$R$6:$R$505&gt;0)*(ROW('2_Review &amp; Audit'!$R$6:$R$505)&gt;$T811),0),0)+5,""))</f>
        <v/>
      </c>
      <c r="AG811" t="str">
        <f>IF(OR($D811="",$AB811="",$AF811=""),"",MIN($AB811,$AF811))</f>
        <v/>
      </c>
      <c r="AK811" t="str">
        <f>IF($D811="","",MAX(0,N($AB811)-N($AG811)))</f>
        <v/>
      </c>
      <c r="AL811" t="str">
        <f>IF(OR($D811="",$AK811="",N($AK811)&lt;=0),"",IFERROR(MATCH(1,INDEX(('2_Review &amp; Audit'!$F$6:$F$505=$A811)*('2_Review &amp; Audit'!$I$6:$I$505&gt;=$E811-30)*('2_Review &amp; Audit'!$I$6:$I$505&lt;=$E811+30)*('2_Review &amp; Audit'!$R$6:$R$505&gt;0)*(ROW('2_Review &amp; Audit'!$R$6:$R$505)&gt;$AC811),0),0)+5,""))</f>
        <v/>
      </c>
      <c r="AP811" t="str">
        <f>IF(OR($D811="",$AK811="",$AO811=""),"",MIN($AK811,$AO811))</f>
        <v/>
      </c>
    </row>
    <row r="812" spans="1:42" ht="12.75" customHeight="1" x14ac:dyDescent="0.2">
      <c r="A812" t="str">
        <f>IF($J812="","",INDEX('2_Review &amp; Audit'!$F:$F,$J812))</f>
        <v/>
      </c>
      <c r="B812" t="str">
        <f>IF($J812="","",INDEX('2_Review &amp; Audit'!$C:$C,$J812))</f>
        <v/>
      </c>
      <c r="C812" t="str">
        <f>IF($J812="","",INDEX('2_Review &amp; Audit'!$D:$D,$J812))</f>
        <v/>
      </c>
      <c r="D812" s="60" t="str">
        <f>IF($J812="","",INDEX('2_Review &amp; Audit'!$U:$U,$J812))</f>
        <v/>
      </c>
      <c r="E812" t="str">
        <f>IF($J812="","",INDEX('2_Review &amp; Audit'!$M:$M,$J812))</f>
        <v/>
      </c>
      <c r="F812" t="str">
        <f>IF($J812="","",INDEX('2_Review &amp; Audit'!$N:$N,$J812))</f>
        <v/>
      </c>
      <c r="G812" s="145" t="str">
        <f>IF(OR($J812="",$F812=""),"",ABS(INDEX('2_Review &amp; Audit'!$B:$B,$J812)/$F812))</f>
        <v/>
      </c>
      <c r="H812" s="145" t="str">
        <f t="shared" si="76"/>
        <v/>
      </c>
      <c r="I812" t="str">
        <f>IF($J812="","",INDEX('2_Review &amp; Audit'!$AD:$AD,$J812))</f>
        <v/>
      </c>
      <c r="AB812" t="str">
        <f>IF($D812="","",MAX(0,N(#REF!)-N($X812)))</f>
        <v/>
      </c>
      <c r="AC812" t="str">
        <f>IF(OR($D812="",$AB812="",N($AB812)&lt;=0),"",IFERROR(MATCH(1,INDEX(('2_Review &amp; Audit'!$F$6:$F$505=$A812)*('2_Review &amp; Audit'!$I$6:$I$505&gt;=$E812-30)*('2_Review &amp; Audit'!$I$6:$I$505&lt;=$E812+30)*('2_Review &amp; Audit'!$R$6:$R$505&gt;0)*(ROW('2_Review &amp; Audit'!$R$6:$R$505)&gt;$T812),0),0)+5,""))</f>
        <v/>
      </c>
      <c r="AG812" t="str">
        <f>IF(OR($D812="",$AB812="",$AF812=""),"",MIN($AB812,$AF812))</f>
        <v/>
      </c>
      <c r="AK812" t="str">
        <f>IF($D812="","",MAX(0,N($AB812)-N($AG812)))</f>
        <v/>
      </c>
      <c r="AL812" t="str">
        <f>IF(OR($D812="",$AK812="",N($AK812)&lt;=0),"",IFERROR(MATCH(1,INDEX(('2_Review &amp; Audit'!$F$6:$F$505=$A812)*('2_Review &amp; Audit'!$I$6:$I$505&gt;=$E812-30)*('2_Review &amp; Audit'!$I$6:$I$505&lt;=$E812+30)*('2_Review &amp; Audit'!$R$6:$R$505&gt;0)*(ROW('2_Review &amp; Audit'!$R$6:$R$505)&gt;$AC812),0),0)+5,""))</f>
        <v/>
      </c>
      <c r="AP812" t="str">
        <f>IF(OR($D812="",$AK812="",$AO812=""),"",MIN($AK812,$AO812))</f>
        <v/>
      </c>
    </row>
    <row r="813" spans="1:42" ht="12.75" customHeight="1" x14ac:dyDescent="0.2">
      <c r="A813" t="str">
        <f>IF($J813="","",INDEX('2_Review &amp; Audit'!$F:$F,$J813))</f>
        <v/>
      </c>
      <c r="B813" t="str">
        <f>IF($J813="","",INDEX('2_Review &amp; Audit'!$C:$C,$J813))</f>
        <v/>
      </c>
      <c r="C813" t="str">
        <f>IF($J813="","",INDEX('2_Review &amp; Audit'!$D:$D,$J813))</f>
        <v/>
      </c>
      <c r="D813" s="60" t="str">
        <f>IF($J813="","",INDEX('2_Review &amp; Audit'!$U:$U,$J813))</f>
        <v/>
      </c>
      <c r="E813" t="str">
        <f>IF($J813="","",INDEX('2_Review &amp; Audit'!$M:$M,$J813))</f>
        <v/>
      </c>
      <c r="F813" t="str">
        <f>IF($J813="","",INDEX('2_Review &amp; Audit'!$N:$N,$J813))</f>
        <v/>
      </c>
      <c r="G813" s="145" t="str">
        <f>IF(OR($J813="",$F813=""),"",ABS(INDEX('2_Review &amp; Audit'!$B:$B,$J813)/$F813))</f>
        <v/>
      </c>
      <c r="H813" s="145" t="str">
        <f t="shared" si="76"/>
        <v/>
      </c>
      <c r="I813" t="str">
        <f>IF($J813="","",INDEX('2_Review &amp; Audit'!$AD:$AD,$J813))</f>
        <v/>
      </c>
      <c r="AB813" t="str">
        <f>IF($D813="","",MAX(0,N(#REF!)-N($X813)))</f>
        <v/>
      </c>
      <c r="AC813" t="str">
        <f>IF(OR($D813="",$AB813="",N($AB813)&lt;=0),"",IFERROR(MATCH(1,INDEX(('2_Review &amp; Audit'!$F$6:$F$505=$A813)*('2_Review &amp; Audit'!$I$6:$I$505&gt;=$E813-30)*('2_Review &amp; Audit'!$I$6:$I$505&lt;=$E813+30)*('2_Review &amp; Audit'!$R$6:$R$505&gt;0)*(ROW('2_Review &amp; Audit'!$R$6:$R$505)&gt;$T813),0),0)+5,""))</f>
        <v/>
      </c>
      <c r="AG813" t="str">
        <f>IF(OR($D813="",$AB813="",$AF813=""),"",MIN($AB813,$AF813))</f>
        <v/>
      </c>
      <c r="AK813" t="str">
        <f>IF($D813="","",MAX(0,N($AB813)-N($AG813)))</f>
        <v/>
      </c>
      <c r="AL813" t="str">
        <f>IF(OR($D813="",$AK813="",N($AK813)&lt;=0),"",IFERROR(MATCH(1,INDEX(('2_Review &amp; Audit'!$F$6:$F$505=$A813)*('2_Review &amp; Audit'!$I$6:$I$505&gt;=$E813-30)*('2_Review &amp; Audit'!$I$6:$I$505&lt;=$E813+30)*('2_Review &amp; Audit'!$R$6:$R$505&gt;0)*(ROW('2_Review &amp; Audit'!$R$6:$R$505)&gt;$AC813),0),0)+5,""))</f>
        <v/>
      </c>
      <c r="AP813" t="str">
        <f>IF(OR($D813="",$AK813="",$AO813=""),"",MIN($AK813,$AO813))</f>
        <v/>
      </c>
    </row>
    <row r="814" spans="1:42" ht="12.75" customHeight="1" x14ac:dyDescent="0.2">
      <c r="A814" t="str">
        <f>IF($J814="","",INDEX('2_Review &amp; Audit'!$F:$F,$J814))</f>
        <v/>
      </c>
      <c r="B814" t="str">
        <f>IF($J814="","",INDEX('2_Review &amp; Audit'!$C:$C,$J814))</f>
        <v/>
      </c>
      <c r="C814" t="str">
        <f>IF($J814="","",INDEX('2_Review &amp; Audit'!$D:$D,$J814))</f>
        <v/>
      </c>
      <c r="D814" s="60" t="str">
        <f>IF($J814="","",INDEX('2_Review &amp; Audit'!$U:$U,$J814))</f>
        <v/>
      </c>
      <c r="E814" t="str">
        <f>IF($J814="","",INDEX('2_Review &amp; Audit'!$M:$M,$J814))</f>
        <v/>
      </c>
      <c r="F814" t="str">
        <f>IF($J814="","",INDEX('2_Review &amp; Audit'!$N:$N,$J814))</f>
        <v/>
      </c>
      <c r="G814" s="145" t="str">
        <f>IF(OR($J814="",$F814=""),"",ABS(INDEX('2_Review &amp; Audit'!$B:$B,$J814)/$F814))</f>
        <v/>
      </c>
      <c r="H814" s="145" t="str">
        <f t="shared" si="76"/>
        <v/>
      </c>
      <c r="I814" t="str">
        <f>IF($J814="","",INDEX('2_Review &amp; Audit'!$AD:$AD,$J814))</f>
        <v/>
      </c>
      <c r="AB814" t="str">
        <f>IF($D814="","",MAX(0,N(#REF!)-N($X814)))</f>
        <v/>
      </c>
      <c r="AC814" t="str">
        <f>IF(OR($D814="",$AB814="",N($AB814)&lt;=0),"",IFERROR(MATCH(1,INDEX(('2_Review &amp; Audit'!$F$6:$F$505=$A814)*('2_Review &amp; Audit'!$I$6:$I$505&gt;=$E814-30)*('2_Review &amp; Audit'!$I$6:$I$505&lt;=$E814+30)*('2_Review &amp; Audit'!$R$6:$R$505&gt;0)*(ROW('2_Review &amp; Audit'!$R$6:$R$505)&gt;$T814),0),0)+5,""))</f>
        <v/>
      </c>
      <c r="AG814" t="str">
        <f>IF(OR($D814="",$AB814="",$AF814=""),"",MIN($AB814,$AF814))</f>
        <v/>
      </c>
      <c r="AK814" t="str">
        <f>IF($D814="","",MAX(0,N($AB814)-N($AG814)))</f>
        <v/>
      </c>
      <c r="AL814" t="str">
        <f>IF(OR($D814="",$AK814="",N($AK814)&lt;=0),"",IFERROR(MATCH(1,INDEX(('2_Review &amp; Audit'!$F$6:$F$505=$A814)*('2_Review &amp; Audit'!$I$6:$I$505&gt;=$E814-30)*('2_Review &amp; Audit'!$I$6:$I$505&lt;=$E814+30)*('2_Review &amp; Audit'!$R$6:$R$505&gt;0)*(ROW('2_Review &amp; Audit'!$R$6:$R$505)&gt;$AC814),0),0)+5,""))</f>
        <v/>
      </c>
      <c r="AP814" t="str">
        <f>IF(OR($D814="",$AK814="",$AO814=""),"",MIN($AK814,$AO814))</f>
        <v/>
      </c>
    </row>
    <row r="815" spans="1:42" ht="12.75" customHeight="1" x14ac:dyDescent="0.2">
      <c r="A815" t="str">
        <f>IF($J815="","",INDEX('2_Review &amp; Audit'!$F:$F,$J815))</f>
        <v/>
      </c>
      <c r="B815" t="str">
        <f>IF($J815="","",INDEX('2_Review &amp; Audit'!$C:$C,$J815))</f>
        <v/>
      </c>
      <c r="C815" t="str">
        <f>IF($J815="","",INDEX('2_Review &amp; Audit'!$D:$D,$J815))</f>
        <v/>
      </c>
      <c r="D815" s="60" t="str">
        <f>IF($J815="","",INDEX('2_Review &amp; Audit'!$U:$U,$J815))</f>
        <v/>
      </c>
      <c r="E815" t="str">
        <f>IF($J815="","",INDEX('2_Review &amp; Audit'!$M:$M,$J815))</f>
        <v/>
      </c>
      <c r="F815" t="str">
        <f>IF($J815="","",INDEX('2_Review &amp; Audit'!$N:$N,$J815))</f>
        <v/>
      </c>
      <c r="G815" s="145" t="str">
        <f>IF(OR($J815="",$F815=""),"",ABS(INDEX('2_Review &amp; Audit'!$B:$B,$J815)/$F815))</f>
        <v/>
      </c>
      <c r="H815" s="145" t="str">
        <f t="shared" si="76"/>
        <v/>
      </c>
      <c r="I815" t="str">
        <f>IF($J815="","",INDEX('2_Review &amp; Audit'!$AD:$AD,$J815))</f>
        <v/>
      </c>
      <c r="AB815" t="str">
        <f>IF($D815="","",MAX(0,N(#REF!)-N($X815)))</f>
        <v/>
      </c>
      <c r="AC815" t="str">
        <f>IF(OR($D815="",$AB815="",N($AB815)&lt;=0),"",IFERROR(MATCH(1,INDEX(('2_Review &amp; Audit'!$F$6:$F$505=$A815)*('2_Review &amp; Audit'!$I$6:$I$505&gt;=$E815-30)*('2_Review &amp; Audit'!$I$6:$I$505&lt;=$E815+30)*('2_Review &amp; Audit'!$R$6:$R$505&gt;0)*(ROW('2_Review &amp; Audit'!$R$6:$R$505)&gt;$T815),0),0)+5,""))</f>
        <v/>
      </c>
      <c r="AG815" t="str">
        <f>IF(OR($D815="",$AB815="",$AF815=""),"",MIN($AB815,$AF815))</f>
        <v/>
      </c>
      <c r="AK815" t="str">
        <f>IF($D815="","",MAX(0,N($AB815)-N($AG815)))</f>
        <v/>
      </c>
      <c r="AL815" t="str">
        <f>IF(OR($D815="",$AK815="",N($AK815)&lt;=0),"",IFERROR(MATCH(1,INDEX(('2_Review &amp; Audit'!$F$6:$F$505=$A815)*('2_Review &amp; Audit'!$I$6:$I$505&gt;=$E815-30)*('2_Review &amp; Audit'!$I$6:$I$505&lt;=$E815+30)*('2_Review &amp; Audit'!$R$6:$R$505&gt;0)*(ROW('2_Review &amp; Audit'!$R$6:$R$505)&gt;$AC815),0),0)+5,""))</f>
        <v/>
      </c>
      <c r="AP815" t="str">
        <f>IF(OR($D815="",$AK815="",$AO815=""),"",MIN($AK815,$AO815))</f>
        <v/>
      </c>
    </row>
    <row r="816" spans="1:42" ht="12.75" customHeight="1" x14ac:dyDescent="0.2">
      <c r="A816" t="str">
        <f>IF($J816="","",INDEX('2_Review &amp; Audit'!$F:$F,$J816))</f>
        <v/>
      </c>
      <c r="B816" t="str">
        <f>IF($J816="","",INDEX('2_Review &amp; Audit'!$C:$C,$J816))</f>
        <v/>
      </c>
      <c r="C816" t="str">
        <f>IF($J816="","",INDEX('2_Review &amp; Audit'!$D:$D,$J816))</f>
        <v/>
      </c>
      <c r="D816" s="60" t="str">
        <f>IF($J816="","",INDEX('2_Review &amp; Audit'!$U:$U,$J816))</f>
        <v/>
      </c>
      <c r="E816" t="str">
        <f>IF($J816="","",INDEX('2_Review &amp; Audit'!$M:$M,$J816))</f>
        <v/>
      </c>
      <c r="F816" t="str">
        <f>IF($J816="","",INDEX('2_Review &amp; Audit'!$N:$N,$J816))</f>
        <v/>
      </c>
      <c r="G816" s="145" t="str">
        <f>IF(OR($J816="",$F816=""),"",ABS(INDEX('2_Review &amp; Audit'!$B:$B,$J816)/$F816))</f>
        <v/>
      </c>
      <c r="H816" s="145" t="str">
        <f t="shared" si="76"/>
        <v/>
      </c>
      <c r="I816" t="str">
        <f>IF($J816="","",INDEX('2_Review &amp; Audit'!$AD:$AD,$J816))</f>
        <v/>
      </c>
      <c r="AB816" t="str">
        <f>IF($D816="","",MAX(0,N(#REF!)-N($X816)))</f>
        <v/>
      </c>
      <c r="AC816" t="str">
        <f>IF(OR($D816="",$AB816="",N($AB816)&lt;=0),"",IFERROR(MATCH(1,INDEX(('2_Review &amp; Audit'!$F$6:$F$505=$A816)*('2_Review &amp; Audit'!$I$6:$I$505&gt;=$E816-30)*('2_Review &amp; Audit'!$I$6:$I$505&lt;=$E816+30)*('2_Review &amp; Audit'!$R$6:$R$505&gt;0)*(ROW('2_Review &amp; Audit'!$R$6:$R$505)&gt;$T816),0),0)+5,""))</f>
        <v/>
      </c>
      <c r="AG816" t="str">
        <f>IF(OR($D816="",$AB816="",$AF816=""),"",MIN($AB816,$AF816))</f>
        <v/>
      </c>
      <c r="AK816" t="str">
        <f>IF($D816="","",MAX(0,N($AB816)-N($AG816)))</f>
        <v/>
      </c>
      <c r="AL816" t="str">
        <f>IF(OR($D816="",$AK816="",N($AK816)&lt;=0),"",IFERROR(MATCH(1,INDEX(('2_Review &amp; Audit'!$F$6:$F$505=$A816)*('2_Review &amp; Audit'!$I$6:$I$505&gt;=$E816-30)*('2_Review &amp; Audit'!$I$6:$I$505&lt;=$E816+30)*('2_Review &amp; Audit'!$R$6:$R$505&gt;0)*(ROW('2_Review &amp; Audit'!$R$6:$R$505)&gt;$AC816),0),0)+5,""))</f>
        <v/>
      </c>
      <c r="AP816" t="str">
        <f>IF(OR($D816="",$AK816="",$AO816=""),"",MIN($AK816,$AO816))</f>
        <v/>
      </c>
    </row>
    <row r="817" spans="1:42" ht="12.75" customHeight="1" x14ac:dyDescent="0.2">
      <c r="A817" t="str">
        <f>IF($J817="","",INDEX('2_Review &amp; Audit'!$F:$F,$J817))</f>
        <v/>
      </c>
      <c r="B817" t="str">
        <f>IF($J817="","",INDEX('2_Review &amp; Audit'!$C:$C,$J817))</f>
        <v/>
      </c>
      <c r="C817" t="str">
        <f>IF($J817="","",INDEX('2_Review &amp; Audit'!$D:$D,$J817))</f>
        <v/>
      </c>
      <c r="D817" s="60" t="str">
        <f>IF($J817="","",INDEX('2_Review &amp; Audit'!$U:$U,$J817))</f>
        <v/>
      </c>
      <c r="E817" t="str">
        <f>IF($J817="","",INDEX('2_Review &amp; Audit'!$M:$M,$J817))</f>
        <v/>
      </c>
      <c r="F817" t="str">
        <f>IF($J817="","",INDEX('2_Review &amp; Audit'!$N:$N,$J817))</f>
        <v/>
      </c>
      <c r="G817" s="145" t="str">
        <f>IF(OR($J817="",$F817=""),"",ABS(INDEX('2_Review &amp; Audit'!$B:$B,$J817)/$F817))</f>
        <v/>
      </c>
      <c r="H817" s="145" t="str">
        <f t="shared" si="76"/>
        <v/>
      </c>
      <c r="I817" t="str">
        <f>IF($J817="","",INDEX('2_Review &amp; Audit'!$AD:$AD,$J817))</f>
        <v/>
      </c>
      <c r="AB817" t="str">
        <f>IF($D817="","",MAX(0,N(#REF!)-N($X817)))</f>
        <v/>
      </c>
      <c r="AC817" t="str">
        <f>IF(OR($D817="",$AB817="",N($AB817)&lt;=0),"",IFERROR(MATCH(1,INDEX(('2_Review &amp; Audit'!$F$6:$F$505=$A817)*('2_Review &amp; Audit'!$I$6:$I$505&gt;=$E817-30)*('2_Review &amp; Audit'!$I$6:$I$505&lt;=$E817+30)*('2_Review &amp; Audit'!$R$6:$R$505&gt;0)*(ROW('2_Review &amp; Audit'!$R$6:$R$505)&gt;$T817),0),0)+5,""))</f>
        <v/>
      </c>
      <c r="AG817" t="str">
        <f>IF(OR($D817="",$AB817="",$AF817=""),"",MIN($AB817,$AF817))</f>
        <v/>
      </c>
      <c r="AK817" t="str">
        <f>IF($D817="","",MAX(0,N($AB817)-N($AG817)))</f>
        <v/>
      </c>
      <c r="AL817" t="str">
        <f>IF(OR($D817="",$AK817="",N($AK817)&lt;=0),"",IFERROR(MATCH(1,INDEX(('2_Review &amp; Audit'!$F$6:$F$505=$A817)*('2_Review &amp; Audit'!$I$6:$I$505&gt;=$E817-30)*('2_Review &amp; Audit'!$I$6:$I$505&lt;=$E817+30)*('2_Review &amp; Audit'!$R$6:$R$505&gt;0)*(ROW('2_Review &amp; Audit'!$R$6:$R$505)&gt;$AC817),0),0)+5,""))</f>
        <v/>
      </c>
      <c r="AP817" t="str">
        <f>IF(OR($D817="",$AK817="",$AO817=""),"",MIN($AK817,$AO817))</f>
        <v/>
      </c>
    </row>
    <row r="818" spans="1:42" ht="12.75" customHeight="1" x14ac:dyDescent="0.2">
      <c r="A818" t="str">
        <f>IF($J818="","",INDEX('2_Review &amp; Audit'!$F:$F,$J818))</f>
        <v/>
      </c>
      <c r="B818" t="str">
        <f>IF($J818="","",INDEX('2_Review &amp; Audit'!$C:$C,$J818))</f>
        <v/>
      </c>
      <c r="C818" t="str">
        <f>IF($J818="","",INDEX('2_Review &amp; Audit'!$D:$D,$J818))</f>
        <v/>
      </c>
      <c r="D818" s="60" t="str">
        <f>IF($J818="","",INDEX('2_Review &amp; Audit'!$U:$U,$J818))</f>
        <v/>
      </c>
      <c r="E818" t="str">
        <f>IF($J818="","",INDEX('2_Review &amp; Audit'!$M:$M,$J818))</f>
        <v/>
      </c>
      <c r="F818" t="str">
        <f>IF($J818="","",INDEX('2_Review &amp; Audit'!$N:$N,$J818))</f>
        <v/>
      </c>
      <c r="G818" s="145" t="str">
        <f>IF(OR($J818="",$F818=""),"",ABS(INDEX('2_Review &amp; Audit'!$B:$B,$J818)/$F818))</f>
        <v/>
      </c>
      <c r="H818" s="145" t="str">
        <f t="shared" si="76"/>
        <v/>
      </c>
      <c r="I818" t="str">
        <f>IF($J818="","",INDEX('2_Review &amp; Audit'!$AD:$AD,$J818))</f>
        <v/>
      </c>
      <c r="AB818" t="str">
        <f>IF($D818="","",MAX(0,N(#REF!)-N($X818)))</f>
        <v/>
      </c>
      <c r="AC818" t="str">
        <f>IF(OR($D818="",$AB818="",N($AB818)&lt;=0),"",IFERROR(MATCH(1,INDEX(('2_Review &amp; Audit'!$F$6:$F$505=$A818)*('2_Review &amp; Audit'!$I$6:$I$505&gt;=$E818-30)*('2_Review &amp; Audit'!$I$6:$I$505&lt;=$E818+30)*('2_Review &amp; Audit'!$R$6:$R$505&gt;0)*(ROW('2_Review &amp; Audit'!$R$6:$R$505)&gt;$T818),0),0)+5,""))</f>
        <v/>
      </c>
      <c r="AG818" t="str">
        <f>IF(OR($D818="",$AB818="",$AF818=""),"",MIN($AB818,$AF818))</f>
        <v/>
      </c>
      <c r="AK818" t="str">
        <f>IF($D818="","",MAX(0,N($AB818)-N($AG818)))</f>
        <v/>
      </c>
      <c r="AL818" t="str">
        <f>IF(OR($D818="",$AK818="",N($AK818)&lt;=0),"",IFERROR(MATCH(1,INDEX(('2_Review &amp; Audit'!$F$6:$F$505=$A818)*('2_Review &amp; Audit'!$I$6:$I$505&gt;=$E818-30)*('2_Review &amp; Audit'!$I$6:$I$505&lt;=$E818+30)*('2_Review &amp; Audit'!$R$6:$R$505&gt;0)*(ROW('2_Review &amp; Audit'!$R$6:$R$505)&gt;$AC818),0),0)+5,""))</f>
        <v/>
      </c>
      <c r="AP818" t="str">
        <f>IF(OR($D818="",$AK818="",$AO818=""),"",MIN($AK818,$AO818))</f>
        <v/>
      </c>
    </row>
    <row r="819" spans="1:42" ht="12.75" customHeight="1" x14ac:dyDescent="0.2">
      <c r="A819" t="str">
        <f>IF($J819="","",INDEX('2_Review &amp; Audit'!$F:$F,$J819))</f>
        <v/>
      </c>
      <c r="B819" t="str">
        <f>IF($J819="","",INDEX('2_Review &amp; Audit'!$C:$C,$J819))</f>
        <v/>
      </c>
      <c r="C819" t="str">
        <f>IF($J819="","",INDEX('2_Review &amp; Audit'!$D:$D,$J819))</f>
        <v/>
      </c>
      <c r="D819" s="60" t="str">
        <f>IF($J819="","",INDEX('2_Review &amp; Audit'!$U:$U,$J819))</f>
        <v/>
      </c>
      <c r="E819" t="str">
        <f>IF($J819="","",INDEX('2_Review &amp; Audit'!$M:$M,$J819))</f>
        <v/>
      </c>
      <c r="F819" t="str">
        <f>IF($J819="","",INDEX('2_Review &amp; Audit'!$N:$N,$J819))</f>
        <v/>
      </c>
      <c r="G819" s="145" t="str">
        <f>IF(OR($J819="",$F819=""),"",ABS(INDEX('2_Review &amp; Audit'!$B:$B,$J819)/$F819))</f>
        <v/>
      </c>
      <c r="H819" s="145" t="str">
        <f t="shared" si="76"/>
        <v/>
      </c>
      <c r="I819" t="str">
        <f>IF($J819="","",INDEX('2_Review &amp; Audit'!$AD:$AD,$J819))</f>
        <v/>
      </c>
      <c r="AB819" t="str">
        <f>IF($D819="","",MAX(0,N(#REF!)-N($X819)))</f>
        <v/>
      </c>
      <c r="AC819" t="str">
        <f>IF(OR($D819="",$AB819="",N($AB819)&lt;=0),"",IFERROR(MATCH(1,INDEX(('2_Review &amp; Audit'!$F$6:$F$505=$A819)*('2_Review &amp; Audit'!$I$6:$I$505&gt;=$E819-30)*('2_Review &amp; Audit'!$I$6:$I$505&lt;=$E819+30)*('2_Review &amp; Audit'!$R$6:$R$505&gt;0)*(ROW('2_Review &amp; Audit'!$R$6:$R$505)&gt;$T819),0),0)+5,""))</f>
        <v/>
      </c>
      <c r="AG819" t="str">
        <f>IF(OR($D819="",$AB819="",$AF819=""),"",MIN($AB819,$AF819))</f>
        <v/>
      </c>
      <c r="AK819" t="str">
        <f>IF($D819="","",MAX(0,N($AB819)-N($AG819)))</f>
        <v/>
      </c>
      <c r="AL819" t="str">
        <f>IF(OR($D819="",$AK819="",N($AK819)&lt;=0),"",IFERROR(MATCH(1,INDEX(('2_Review &amp; Audit'!$F$6:$F$505=$A819)*('2_Review &amp; Audit'!$I$6:$I$505&gt;=$E819-30)*('2_Review &amp; Audit'!$I$6:$I$505&lt;=$E819+30)*('2_Review &amp; Audit'!$R$6:$R$505&gt;0)*(ROW('2_Review &amp; Audit'!$R$6:$R$505)&gt;$AC819),0),0)+5,""))</f>
        <v/>
      </c>
      <c r="AP819" t="str">
        <f>IF(OR($D819="",$AK819="",$AO819=""),"",MIN($AK819,$AO819))</f>
        <v/>
      </c>
    </row>
    <row r="820" spans="1:42" ht="12.75" customHeight="1" x14ac:dyDescent="0.2">
      <c r="A820" t="str">
        <f>IF($J820="","",INDEX('2_Review &amp; Audit'!$F:$F,$J820))</f>
        <v/>
      </c>
      <c r="B820" t="str">
        <f>IF($J820="","",INDEX('2_Review &amp; Audit'!$C:$C,$J820))</f>
        <v/>
      </c>
      <c r="C820" t="str">
        <f>IF($J820="","",INDEX('2_Review &amp; Audit'!$D:$D,$J820))</f>
        <v/>
      </c>
      <c r="D820" s="60" t="str">
        <f>IF($J820="","",INDEX('2_Review &amp; Audit'!$U:$U,$J820))</f>
        <v/>
      </c>
      <c r="E820" t="str">
        <f>IF($J820="","",INDEX('2_Review &amp; Audit'!$M:$M,$J820))</f>
        <v/>
      </c>
      <c r="F820" t="str">
        <f>IF($J820="","",INDEX('2_Review &amp; Audit'!$N:$N,$J820))</f>
        <v/>
      </c>
      <c r="G820" s="145" t="str">
        <f>IF(OR($J820="",$F820=""),"",ABS(INDEX('2_Review &amp; Audit'!$B:$B,$J820)/$F820))</f>
        <v/>
      </c>
      <c r="H820" s="145" t="str">
        <f t="shared" si="76"/>
        <v/>
      </c>
      <c r="I820" t="str">
        <f>IF($J820="","",INDEX('2_Review &amp; Audit'!$AD:$AD,$J820))</f>
        <v/>
      </c>
      <c r="AB820" t="str">
        <f>IF($D820="","",MAX(0,N(#REF!)-N($X820)))</f>
        <v/>
      </c>
      <c r="AC820" t="str">
        <f>IF(OR($D820="",$AB820="",N($AB820)&lt;=0),"",IFERROR(MATCH(1,INDEX(('2_Review &amp; Audit'!$F$6:$F$505=$A820)*('2_Review &amp; Audit'!$I$6:$I$505&gt;=$E820-30)*('2_Review &amp; Audit'!$I$6:$I$505&lt;=$E820+30)*('2_Review &amp; Audit'!$R$6:$R$505&gt;0)*(ROW('2_Review &amp; Audit'!$R$6:$R$505)&gt;$T820),0),0)+5,""))</f>
        <v/>
      </c>
      <c r="AG820" t="str">
        <f>IF(OR($D820="",$AB820="",$AF820=""),"",MIN($AB820,$AF820))</f>
        <v/>
      </c>
      <c r="AK820" t="str">
        <f>IF($D820="","",MAX(0,N($AB820)-N($AG820)))</f>
        <v/>
      </c>
      <c r="AL820" t="str">
        <f>IF(OR($D820="",$AK820="",N($AK820)&lt;=0),"",IFERROR(MATCH(1,INDEX(('2_Review &amp; Audit'!$F$6:$F$505=$A820)*('2_Review &amp; Audit'!$I$6:$I$505&gt;=$E820-30)*('2_Review &amp; Audit'!$I$6:$I$505&lt;=$E820+30)*('2_Review &amp; Audit'!$R$6:$R$505&gt;0)*(ROW('2_Review &amp; Audit'!$R$6:$R$505)&gt;$AC820),0),0)+5,""))</f>
        <v/>
      </c>
      <c r="AP820" t="str">
        <f>IF(OR($D820="",$AK820="",$AO820=""),"",MIN($AK820,$AO820))</f>
        <v/>
      </c>
    </row>
    <row r="821" spans="1:42" ht="12.75" customHeight="1" x14ac:dyDescent="0.2">
      <c r="A821" t="str">
        <f>IF($J821="","",INDEX('2_Review &amp; Audit'!$F:$F,$J821))</f>
        <v/>
      </c>
      <c r="B821" t="str">
        <f>IF($J821="","",INDEX('2_Review &amp; Audit'!$C:$C,$J821))</f>
        <v/>
      </c>
      <c r="C821" t="str">
        <f>IF($J821="","",INDEX('2_Review &amp; Audit'!$D:$D,$J821))</f>
        <v/>
      </c>
      <c r="D821" s="60" t="str">
        <f>IF($J821="","",INDEX('2_Review &amp; Audit'!$U:$U,$J821))</f>
        <v/>
      </c>
      <c r="E821" t="str">
        <f>IF($J821="","",INDEX('2_Review &amp; Audit'!$M:$M,$J821))</f>
        <v/>
      </c>
      <c r="F821" t="str">
        <f>IF($J821="","",INDEX('2_Review &amp; Audit'!$N:$N,$J821))</f>
        <v/>
      </c>
      <c r="G821" s="145" t="str">
        <f>IF(OR($J821="",$F821=""),"",ABS(INDEX('2_Review &amp; Audit'!$B:$B,$J821)/$F821))</f>
        <v/>
      </c>
      <c r="H821" s="145" t="str">
        <f t="shared" si="76"/>
        <v/>
      </c>
      <c r="I821" t="str">
        <f>IF($J821="","",INDEX('2_Review &amp; Audit'!$AD:$AD,$J821))</f>
        <v/>
      </c>
      <c r="AB821" t="str">
        <f>IF($D821="","",MAX(0,N(#REF!)-N($X821)))</f>
        <v/>
      </c>
      <c r="AC821" t="str">
        <f>IF(OR($D821="",$AB821="",N($AB821)&lt;=0),"",IFERROR(MATCH(1,INDEX(('2_Review &amp; Audit'!$F$6:$F$505=$A821)*('2_Review &amp; Audit'!$I$6:$I$505&gt;=$E821-30)*('2_Review &amp; Audit'!$I$6:$I$505&lt;=$E821+30)*('2_Review &amp; Audit'!$R$6:$R$505&gt;0)*(ROW('2_Review &amp; Audit'!$R$6:$R$505)&gt;$T821),0),0)+5,""))</f>
        <v/>
      </c>
      <c r="AG821" t="str">
        <f>IF(OR($D821="",$AB821="",$AF821=""),"",MIN($AB821,$AF821))</f>
        <v/>
      </c>
      <c r="AK821" t="str">
        <f>IF($D821="","",MAX(0,N($AB821)-N($AG821)))</f>
        <v/>
      </c>
      <c r="AL821" t="str">
        <f>IF(OR($D821="",$AK821="",N($AK821)&lt;=0),"",IFERROR(MATCH(1,INDEX(('2_Review &amp; Audit'!$F$6:$F$505=$A821)*('2_Review &amp; Audit'!$I$6:$I$505&gt;=$E821-30)*('2_Review &amp; Audit'!$I$6:$I$505&lt;=$E821+30)*('2_Review &amp; Audit'!$R$6:$R$505&gt;0)*(ROW('2_Review &amp; Audit'!$R$6:$R$505)&gt;$AC821),0),0)+5,""))</f>
        <v/>
      </c>
      <c r="AP821" t="str">
        <f>IF(OR($D821="",$AK821="",$AO821=""),"",MIN($AK821,$AO821))</f>
        <v/>
      </c>
    </row>
    <row r="822" spans="1:42" ht="12.75" customHeight="1" x14ac:dyDescent="0.2">
      <c r="A822" t="str">
        <f>IF($J822="","",INDEX('2_Review &amp; Audit'!$F:$F,$J822))</f>
        <v/>
      </c>
      <c r="B822" t="str">
        <f>IF($J822="","",INDEX('2_Review &amp; Audit'!$C:$C,$J822))</f>
        <v/>
      </c>
      <c r="C822" t="str">
        <f>IF($J822="","",INDEX('2_Review &amp; Audit'!$D:$D,$J822))</f>
        <v/>
      </c>
      <c r="D822" s="60" t="str">
        <f>IF($J822="","",INDEX('2_Review &amp; Audit'!$U:$U,$J822))</f>
        <v/>
      </c>
      <c r="E822" t="str">
        <f>IF($J822="","",INDEX('2_Review &amp; Audit'!$M:$M,$J822))</f>
        <v/>
      </c>
      <c r="F822" t="str">
        <f>IF($J822="","",INDEX('2_Review &amp; Audit'!$N:$N,$J822))</f>
        <v/>
      </c>
      <c r="G822" s="145" t="str">
        <f>IF(OR($J822="",$F822=""),"",ABS(INDEX('2_Review &amp; Audit'!$B:$B,$J822)/$F822))</f>
        <v/>
      </c>
      <c r="H822" s="145" t="str">
        <f t="shared" si="76"/>
        <v/>
      </c>
      <c r="I822" t="str">
        <f>IF($J822="","",INDEX('2_Review &amp; Audit'!$AD:$AD,$J822))</f>
        <v/>
      </c>
      <c r="AB822" t="str">
        <f>IF($D822="","",MAX(0,N(#REF!)-N($X822)))</f>
        <v/>
      </c>
      <c r="AC822" t="str">
        <f>IF(OR($D822="",$AB822="",N($AB822)&lt;=0),"",IFERROR(MATCH(1,INDEX(('2_Review &amp; Audit'!$F$6:$F$505=$A822)*('2_Review &amp; Audit'!$I$6:$I$505&gt;=$E822-30)*('2_Review &amp; Audit'!$I$6:$I$505&lt;=$E822+30)*('2_Review &amp; Audit'!$R$6:$R$505&gt;0)*(ROW('2_Review &amp; Audit'!$R$6:$R$505)&gt;$T822),0),0)+5,""))</f>
        <v/>
      </c>
      <c r="AG822" t="str">
        <f>IF(OR($D822="",$AB822="",$AF822=""),"",MIN($AB822,$AF822))</f>
        <v/>
      </c>
      <c r="AK822" t="str">
        <f>IF($D822="","",MAX(0,N($AB822)-N($AG822)))</f>
        <v/>
      </c>
      <c r="AL822" t="str">
        <f>IF(OR($D822="",$AK822="",N($AK822)&lt;=0),"",IFERROR(MATCH(1,INDEX(('2_Review &amp; Audit'!$F$6:$F$505=$A822)*('2_Review &amp; Audit'!$I$6:$I$505&gt;=$E822-30)*('2_Review &amp; Audit'!$I$6:$I$505&lt;=$E822+30)*('2_Review &amp; Audit'!$R$6:$R$505&gt;0)*(ROW('2_Review &amp; Audit'!$R$6:$R$505)&gt;$AC822),0),0)+5,""))</f>
        <v/>
      </c>
      <c r="AP822" t="str">
        <f>IF(OR($D822="",$AK822="",$AO822=""),"",MIN($AK822,$AO822))</f>
        <v/>
      </c>
    </row>
    <row r="823" spans="1:42" ht="12.75" customHeight="1" x14ac:dyDescent="0.2">
      <c r="A823" t="str">
        <f>IF($J823="","",INDEX('2_Review &amp; Audit'!$F:$F,$J823))</f>
        <v/>
      </c>
      <c r="B823" t="str">
        <f>IF($J823="","",INDEX('2_Review &amp; Audit'!$C:$C,$J823))</f>
        <v/>
      </c>
      <c r="C823" t="str">
        <f>IF($J823="","",INDEX('2_Review &amp; Audit'!$D:$D,$J823))</f>
        <v/>
      </c>
      <c r="D823" s="60" t="str">
        <f>IF($J823="","",INDEX('2_Review &amp; Audit'!$U:$U,$J823))</f>
        <v/>
      </c>
      <c r="E823" t="str">
        <f>IF($J823="","",INDEX('2_Review &amp; Audit'!$M:$M,$J823))</f>
        <v/>
      </c>
      <c r="F823" t="str">
        <f>IF($J823="","",INDEX('2_Review &amp; Audit'!$N:$N,$J823))</f>
        <v/>
      </c>
      <c r="G823" s="145" t="str">
        <f>IF(OR($J823="",$F823=""),"",ABS(INDEX('2_Review &amp; Audit'!$B:$B,$J823)/$F823))</f>
        <v/>
      </c>
      <c r="H823" s="145" t="str">
        <f t="shared" si="76"/>
        <v/>
      </c>
      <c r="I823" t="str">
        <f>IF($J823="","",INDEX('2_Review &amp; Audit'!$AD:$AD,$J823))</f>
        <v/>
      </c>
      <c r="AB823" t="str">
        <f>IF($D823="","",MAX(0,N(#REF!)-N($X823)))</f>
        <v/>
      </c>
      <c r="AC823" t="str">
        <f>IF(OR($D823="",$AB823="",N($AB823)&lt;=0),"",IFERROR(MATCH(1,INDEX(('2_Review &amp; Audit'!$F$6:$F$505=$A823)*('2_Review &amp; Audit'!$I$6:$I$505&gt;=$E823-30)*('2_Review &amp; Audit'!$I$6:$I$505&lt;=$E823+30)*('2_Review &amp; Audit'!$R$6:$R$505&gt;0)*(ROW('2_Review &amp; Audit'!$R$6:$R$505)&gt;$T823),0),0)+5,""))</f>
        <v/>
      </c>
      <c r="AG823" t="str">
        <f>IF(OR($D823="",$AB823="",$AF823=""),"",MIN($AB823,$AF823))</f>
        <v/>
      </c>
      <c r="AK823" t="str">
        <f>IF($D823="","",MAX(0,N($AB823)-N($AG823)))</f>
        <v/>
      </c>
      <c r="AL823" t="str">
        <f>IF(OR($D823="",$AK823="",N($AK823)&lt;=0),"",IFERROR(MATCH(1,INDEX(('2_Review &amp; Audit'!$F$6:$F$505=$A823)*('2_Review &amp; Audit'!$I$6:$I$505&gt;=$E823-30)*('2_Review &amp; Audit'!$I$6:$I$505&lt;=$E823+30)*('2_Review &amp; Audit'!$R$6:$R$505&gt;0)*(ROW('2_Review &amp; Audit'!$R$6:$R$505)&gt;$AC823),0),0)+5,""))</f>
        <v/>
      </c>
      <c r="AP823" t="str">
        <f>IF(OR($D823="",$AK823="",$AO823=""),"",MIN($AK823,$AO823))</f>
        <v/>
      </c>
    </row>
    <row r="824" spans="1:42" ht="12.75" customHeight="1" x14ac:dyDescent="0.2">
      <c r="A824" t="str">
        <f>IF($J824="","",INDEX('2_Review &amp; Audit'!$F:$F,$J824))</f>
        <v/>
      </c>
      <c r="B824" t="str">
        <f>IF($J824="","",INDEX('2_Review &amp; Audit'!$C:$C,$J824))</f>
        <v/>
      </c>
      <c r="C824" t="str">
        <f>IF($J824="","",INDEX('2_Review &amp; Audit'!$D:$D,$J824))</f>
        <v/>
      </c>
      <c r="D824" s="60" t="str">
        <f>IF($J824="","",INDEX('2_Review &amp; Audit'!$U:$U,$J824))</f>
        <v/>
      </c>
      <c r="E824" t="str">
        <f>IF($J824="","",INDEX('2_Review &amp; Audit'!$M:$M,$J824))</f>
        <v/>
      </c>
      <c r="F824" t="str">
        <f>IF($J824="","",INDEX('2_Review &amp; Audit'!$N:$N,$J824))</f>
        <v/>
      </c>
      <c r="G824" s="145" t="str">
        <f>IF(OR($J824="",$F824=""),"",ABS(INDEX('2_Review &amp; Audit'!$B:$B,$J824)/$F824))</f>
        <v/>
      </c>
      <c r="H824" s="145" t="str">
        <f t="shared" si="76"/>
        <v/>
      </c>
      <c r="I824" t="str">
        <f>IF($J824="","",INDEX('2_Review &amp; Audit'!$AD:$AD,$J824))</f>
        <v/>
      </c>
      <c r="AB824" t="str">
        <f>IF($D824="","",MAX(0,N(#REF!)-N($X824)))</f>
        <v/>
      </c>
      <c r="AC824" t="str">
        <f>IF(OR($D824="",$AB824="",N($AB824)&lt;=0),"",IFERROR(MATCH(1,INDEX(('2_Review &amp; Audit'!$F$6:$F$505=$A824)*('2_Review &amp; Audit'!$I$6:$I$505&gt;=$E824-30)*('2_Review &amp; Audit'!$I$6:$I$505&lt;=$E824+30)*('2_Review &amp; Audit'!$R$6:$R$505&gt;0)*(ROW('2_Review &amp; Audit'!$R$6:$R$505)&gt;$T824),0),0)+5,""))</f>
        <v/>
      </c>
      <c r="AG824" t="str">
        <f>IF(OR($D824="",$AB824="",$AF824=""),"",MIN($AB824,$AF824))</f>
        <v/>
      </c>
      <c r="AK824" t="str">
        <f>IF($D824="","",MAX(0,N($AB824)-N($AG824)))</f>
        <v/>
      </c>
      <c r="AL824" t="str">
        <f>IF(OR($D824="",$AK824="",N($AK824)&lt;=0),"",IFERROR(MATCH(1,INDEX(('2_Review &amp; Audit'!$F$6:$F$505=$A824)*('2_Review &amp; Audit'!$I$6:$I$505&gt;=$E824-30)*('2_Review &amp; Audit'!$I$6:$I$505&lt;=$E824+30)*('2_Review &amp; Audit'!$R$6:$R$505&gt;0)*(ROW('2_Review &amp; Audit'!$R$6:$R$505)&gt;$AC824),0),0)+5,""))</f>
        <v/>
      </c>
      <c r="AP824" t="str">
        <f>IF(OR($D824="",$AK824="",$AO824=""),"",MIN($AK824,$AO824))</f>
        <v/>
      </c>
    </row>
    <row r="825" spans="1:42" ht="12.75" customHeight="1" x14ac:dyDescent="0.2">
      <c r="A825" t="str">
        <f>IF($J825="","",INDEX('2_Review &amp; Audit'!$F:$F,$J825))</f>
        <v/>
      </c>
      <c r="B825" t="str">
        <f>IF($J825="","",INDEX('2_Review &amp; Audit'!$C:$C,$J825))</f>
        <v/>
      </c>
      <c r="C825" t="str">
        <f>IF($J825="","",INDEX('2_Review &amp; Audit'!$D:$D,$J825))</f>
        <v/>
      </c>
      <c r="D825" s="60" t="str">
        <f>IF($J825="","",INDEX('2_Review &amp; Audit'!$U:$U,$J825))</f>
        <v/>
      </c>
      <c r="E825" t="str">
        <f>IF($J825="","",INDEX('2_Review &amp; Audit'!$M:$M,$J825))</f>
        <v/>
      </c>
      <c r="F825" t="str">
        <f>IF($J825="","",INDEX('2_Review &amp; Audit'!$N:$N,$J825))</f>
        <v/>
      </c>
      <c r="G825" s="145" t="str">
        <f>IF(OR($J825="",$F825=""),"",ABS(INDEX('2_Review &amp; Audit'!$B:$B,$J825)/$F825))</f>
        <v/>
      </c>
      <c r="H825" s="145" t="str">
        <f t="shared" si="76"/>
        <v/>
      </c>
      <c r="I825" t="str">
        <f>IF($J825="","",INDEX('2_Review &amp; Audit'!$AD:$AD,$J825))</f>
        <v/>
      </c>
      <c r="AB825" t="str">
        <f>IF($D825="","",MAX(0,N(#REF!)-N($X825)))</f>
        <v/>
      </c>
      <c r="AC825" t="str">
        <f>IF(OR($D825="",$AB825="",N($AB825)&lt;=0),"",IFERROR(MATCH(1,INDEX(('2_Review &amp; Audit'!$F$6:$F$505=$A825)*('2_Review &amp; Audit'!$I$6:$I$505&gt;=$E825-30)*('2_Review &amp; Audit'!$I$6:$I$505&lt;=$E825+30)*('2_Review &amp; Audit'!$R$6:$R$505&gt;0)*(ROW('2_Review &amp; Audit'!$R$6:$R$505)&gt;$T825),0),0)+5,""))</f>
        <v/>
      </c>
      <c r="AG825" t="str">
        <f>IF(OR($D825="",$AB825="",$AF825=""),"",MIN($AB825,$AF825))</f>
        <v/>
      </c>
      <c r="AK825" t="str">
        <f>IF($D825="","",MAX(0,N($AB825)-N($AG825)))</f>
        <v/>
      </c>
      <c r="AL825" t="str">
        <f>IF(OR($D825="",$AK825="",N($AK825)&lt;=0),"",IFERROR(MATCH(1,INDEX(('2_Review &amp; Audit'!$F$6:$F$505=$A825)*('2_Review &amp; Audit'!$I$6:$I$505&gt;=$E825-30)*('2_Review &amp; Audit'!$I$6:$I$505&lt;=$E825+30)*('2_Review &amp; Audit'!$R$6:$R$505&gt;0)*(ROW('2_Review &amp; Audit'!$R$6:$R$505)&gt;$AC825),0),0)+5,""))</f>
        <v/>
      </c>
      <c r="AP825" t="str">
        <f>IF(OR($D825="",$AK825="",$AO825=""),"",MIN($AK825,$AO825))</f>
        <v/>
      </c>
    </row>
    <row r="826" spans="1:42" ht="12.75" customHeight="1" x14ac:dyDescent="0.2">
      <c r="A826" t="str">
        <f>IF($J826="","",INDEX('2_Review &amp; Audit'!$F:$F,$J826))</f>
        <v/>
      </c>
      <c r="B826" t="str">
        <f>IF($J826="","",INDEX('2_Review &amp; Audit'!$C:$C,$J826))</f>
        <v/>
      </c>
      <c r="C826" t="str">
        <f>IF($J826="","",INDEX('2_Review &amp; Audit'!$D:$D,$J826))</f>
        <v/>
      </c>
      <c r="D826" s="60" t="str">
        <f>IF($J826="","",INDEX('2_Review &amp; Audit'!$U:$U,$J826))</f>
        <v/>
      </c>
      <c r="E826" t="str">
        <f>IF($J826="","",INDEX('2_Review &amp; Audit'!$M:$M,$J826))</f>
        <v/>
      </c>
      <c r="F826" t="str">
        <f>IF($J826="","",INDEX('2_Review &amp; Audit'!$N:$N,$J826))</f>
        <v/>
      </c>
      <c r="G826" s="145" t="str">
        <f>IF(OR($J826="",$F826=""),"",ABS(INDEX('2_Review &amp; Audit'!$B:$B,$J826)/$F826))</f>
        <v/>
      </c>
      <c r="H826" s="145" t="str">
        <f t="shared" si="76"/>
        <v/>
      </c>
      <c r="I826" t="str">
        <f>IF($J826="","",INDEX('2_Review &amp; Audit'!$AD:$AD,$J826))</f>
        <v/>
      </c>
      <c r="AB826" t="str">
        <f>IF($D826="","",MAX(0,N(#REF!)-N($X826)))</f>
        <v/>
      </c>
      <c r="AC826" t="str">
        <f>IF(OR($D826="",$AB826="",N($AB826)&lt;=0),"",IFERROR(MATCH(1,INDEX(('2_Review &amp; Audit'!$F$6:$F$505=$A826)*('2_Review &amp; Audit'!$I$6:$I$505&gt;=$E826-30)*('2_Review &amp; Audit'!$I$6:$I$505&lt;=$E826+30)*('2_Review &amp; Audit'!$R$6:$R$505&gt;0)*(ROW('2_Review &amp; Audit'!$R$6:$R$505)&gt;$T826),0),0)+5,""))</f>
        <v/>
      </c>
      <c r="AG826" t="str">
        <f>IF(OR($D826="",$AB826="",$AF826=""),"",MIN($AB826,$AF826))</f>
        <v/>
      </c>
      <c r="AK826" t="str">
        <f>IF($D826="","",MAX(0,N($AB826)-N($AG826)))</f>
        <v/>
      </c>
      <c r="AL826" t="str">
        <f>IF(OR($D826="",$AK826="",N($AK826)&lt;=0),"",IFERROR(MATCH(1,INDEX(('2_Review &amp; Audit'!$F$6:$F$505=$A826)*('2_Review &amp; Audit'!$I$6:$I$505&gt;=$E826-30)*('2_Review &amp; Audit'!$I$6:$I$505&lt;=$E826+30)*('2_Review &amp; Audit'!$R$6:$R$505&gt;0)*(ROW('2_Review &amp; Audit'!$R$6:$R$505)&gt;$AC826),0),0)+5,""))</f>
        <v/>
      </c>
      <c r="AP826" t="str">
        <f>IF(OR($D826="",$AK826="",$AO826=""),"",MIN($AK826,$AO826))</f>
        <v/>
      </c>
    </row>
    <row r="827" spans="1:42" ht="12.75" customHeight="1" x14ac:dyDescent="0.2">
      <c r="A827" t="str">
        <f>IF($J827="","",INDEX('2_Review &amp; Audit'!$F:$F,$J827))</f>
        <v/>
      </c>
      <c r="B827" t="str">
        <f>IF($J827="","",INDEX('2_Review &amp; Audit'!$C:$C,$J827))</f>
        <v/>
      </c>
      <c r="C827" t="str">
        <f>IF($J827="","",INDEX('2_Review &amp; Audit'!$D:$D,$J827))</f>
        <v/>
      </c>
      <c r="D827" s="60" t="str">
        <f>IF($J827="","",INDEX('2_Review &amp; Audit'!$U:$U,$J827))</f>
        <v/>
      </c>
      <c r="E827" t="str">
        <f>IF($J827="","",INDEX('2_Review &amp; Audit'!$M:$M,$J827))</f>
        <v/>
      </c>
      <c r="F827" t="str">
        <f>IF($J827="","",INDEX('2_Review &amp; Audit'!$N:$N,$J827))</f>
        <v/>
      </c>
      <c r="G827" s="145" t="str">
        <f>IF(OR($J827="",$F827=""),"",ABS(INDEX('2_Review &amp; Audit'!$B:$B,$J827)/$F827))</f>
        <v/>
      </c>
      <c r="H827" s="145" t="str">
        <f t="shared" ref="H827:H890" si="77">IF(OR($F827="",$G827=""),"",$F827*$G827)</f>
        <v/>
      </c>
      <c r="I827" t="str">
        <f>IF($J827="","",INDEX('2_Review &amp; Audit'!$AD:$AD,$J827))</f>
        <v/>
      </c>
      <c r="AB827" t="str">
        <f>IF($D827="","",MAX(0,N(#REF!)-N($X827)))</f>
        <v/>
      </c>
      <c r="AC827" t="str">
        <f>IF(OR($D827="",$AB827="",N($AB827)&lt;=0),"",IFERROR(MATCH(1,INDEX(('2_Review &amp; Audit'!$F$6:$F$505=$A827)*('2_Review &amp; Audit'!$I$6:$I$505&gt;=$E827-30)*('2_Review &amp; Audit'!$I$6:$I$505&lt;=$E827+30)*('2_Review &amp; Audit'!$R$6:$R$505&gt;0)*(ROW('2_Review &amp; Audit'!$R$6:$R$505)&gt;$T827),0),0)+5,""))</f>
        <v/>
      </c>
      <c r="AG827" t="str">
        <f>IF(OR($D827="",$AB827="",$AF827=""),"",MIN($AB827,$AF827))</f>
        <v/>
      </c>
      <c r="AK827" t="str">
        <f>IF($D827="","",MAX(0,N($AB827)-N($AG827)))</f>
        <v/>
      </c>
      <c r="AL827" t="str">
        <f>IF(OR($D827="",$AK827="",N($AK827)&lt;=0),"",IFERROR(MATCH(1,INDEX(('2_Review &amp; Audit'!$F$6:$F$505=$A827)*('2_Review &amp; Audit'!$I$6:$I$505&gt;=$E827-30)*('2_Review &amp; Audit'!$I$6:$I$505&lt;=$E827+30)*('2_Review &amp; Audit'!$R$6:$R$505&gt;0)*(ROW('2_Review &amp; Audit'!$R$6:$R$505)&gt;$AC827),0),0)+5,""))</f>
        <v/>
      </c>
      <c r="AP827" t="str">
        <f>IF(OR($D827="",$AK827="",$AO827=""),"",MIN($AK827,$AO827))</f>
        <v/>
      </c>
    </row>
    <row r="828" spans="1:42" ht="12.75" customHeight="1" x14ac:dyDescent="0.2">
      <c r="A828" t="str">
        <f>IF($J828="","",INDEX('2_Review &amp; Audit'!$F:$F,$J828))</f>
        <v/>
      </c>
      <c r="B828" t="str">
        <f>IF($J828="","",INDEX('2_Review &amp; Audit'!$C:$C,$J828))</f>
        <v/>
      </c>
      <c r="C828" t="str">
        <f>IF($J828="","",INDEX('2_Review &amp; Audit'!$D:$D,$J828))</f>
        <v/>
      </c>
      <c r="D828" s="60" t="str">
        <f>IF($J828="","",INDEX('2_Review &amp; Audit'!$U:$U,$J828))</f>
        <v/>
      </c>
      <c r="E828" t="str">
        <f>IF($J828="","",INDEX('2_Review &amp; Audit'!$M:$M,$J828))</f>
        <v/>
      </c>
      <c r="F828" t="str">
        <f>IF($J828="","",INDEX('2_Review &amp; Audit'!$N:$N,$J828))</f>
        <v/>
      </c>
      <c r="G828" s="145" t="str">
        <f>IF(OR($J828="",$F828=""),"",ABS(INDEX('2_Review &amp; Audit'!$B:$B,$J828)/$F828))</f>
        <v/>
      </c>
      <c r="H828" s="145" t="str">
        <f t="shared" si="77"/>
        <v/>
      </c>
      <c r="I828" t="str">
        <f>IF($J828="","",INDEX('2_Review &amp; Audit'!$AD:$AD,$J828))</f>
        <v/>
      </c>
      <c r="AB828" t="str">
        <f>IF($D828="","",MAX(0,N(#REF!)-N($X828)))</f>
        <v/>
      </c>
      <c r="AC828" t="str">
        <f>IF(OR($D828="",$AB828="",N($AB828)&lt;=0),"",IFERROR(MATCH(1,INDEX(('2_Review &amp; Audit'!$F$6:$F$505=$A828)*('2_Review &amp; Audit'!$I$6:$I$505&gt;=$E828-30)*('2_Review &amp; Audit'!$I$6:$I$505&lt;=$E828+30)*('2_Review &amp; Audit'!$R$6:$R$505&gt;0)*(ROW('2_Review &amp; Audit'!$R$6:$R$505)&gt;$T828),0),0)+5,""))</f>
        <v/>
      </c>
      <c r="AG828" t="str">
        <f>IF(OR($D828="",$AB828="",$AF828=""),"",MIN($AB828,$AF828))</f>
        <v/>
      </c>
      <c r="AK828" t="str">
        <f>IF($D828="","",MAX(0,N($AB828)-N($AG828)))</f>
        <v/>
      </c>
      <c r="AL828" t="str">
        <f>IF(OR($D828="",$AK828="",N($AK828)&lt;=0),"",IFERROR(MATCH(1,INDEX(('2_Review &amp; Audit'!$F$6:$F$505=$A828)*('2_Review &amp; Audit'!$I$6:$I$505&gt;=$E828-30)*('2_Review &amp; Audit'!$I$6:$I$505&lt;=$E828+30)*('2_Review &amp; Audit'!$R$6:$R$505&gt;0)*(ROW('2_Review &amp; Audit'!$R$6:$R$505)&gt;$AC828),0),0)+5,""))</f>
        <v/>
      </c>
      <c r="AP828" t="str">
        <f>IF(OR($D828="",$AK828="",$AO828=""),"",MIN($AK828,$AO828))</f>
        <v/>
      </c>
    </row>
    <row r="829" spans="1:42" ht="12.75" customHeight="1" x14ac:dyDescent="0.2">
      <c r="A829" t="str">
        <f>IF($J829="","",INDEX('2_Review &amp; Audit'!$F:$F,$J829))</f>
        <v/>
      </c>
      <c r="B829" t="str">
        <f>IF($J829="","",INDEX('2_Review &amp; Audit'!$C:$C,$J829))</f>
        <v/>
      </c>
      <c r="C829" t="str">
        <f>IF($J829="","",INDEX('2_Review &amp; Audit'!$D:$D,$J829))</f>
        <v/>
      </c>
      <c r="D829" s="60" t="str">
        <f>IF($J829="","",INDEX('2_Review &amp; Audit'!$U:$U,$J829))</f>
        <v/>
      </c>
      <c r="E829" t="str">
        <f>IF($J829="","",INDEX('2_Review &amp; Audit'!$M:$M,$J829))</f>
        <v/>
      </c>
      <c r="F829" t="str">
        <f>IF($J829="","",INDEX('2_Review &amp; Audit'!$N:$N,$J829))</f>
        <v/>
      </c>
      <c r="G829" s="145" t="str">
        <f>IF(OR($J829="",$F829=""),"",ABS(INDEX('2_Review &amp; Audit'!$B:$B,$J829)/$F829))</f>
        <v/>
      </c>
      <c r="H829" s="145" t="str">
        <f t="shared" si="77"/>
        <v/>
      </c>
      <c r="I829" t="str">
        <f>IF($J829="","",INDEX('2_Review &amp; Audit'!$AD:$AD,$J829))</f>
        <v/>
      </c>
      <c r="AB829" t="str">
        <f>IF($D829="","",MAX(0,N(#REF!)-N($X829)))</f>
        <v/>
      </c>
      <c r="AC829" t="str">
        <f>IF(OR($D829="",$AB829="",N($AB829)&lt;=0),"",IFERROR(MATCH(1,INDEX(('2_Review &amp; Audit'!$F$6:$F$505=$A829)*('2_Review &amp; Audit'!$I$6:$I$505&gt;=$E829-30)*('2_Review &amp; Audit'!$I$6:$I$505&lt;=$E829+30)*('2_Review &amp; Audit'!$R$6:$R$505&gt;0)*(ROW('2_Review &amp; Audit'!$R$6:$R$505)&gt;$T829),0),0)+5,""))</f>
        <v/>
      </c>
      <c r="AG829" t="str">
        <f>IF(OR($D829="",$AB829="",$AF829=""),"",MIN($AB829,$AF829))</f>
        <v/>
      </c>
      <c r="AK829" t="str">
        <f>IF($D829="","",MAX(0,N($AB829)-N($AG829)))</f>
        <v/>
      </c>
      <c r="AL829" t="str">
        <f>IF(OR($D829="",$AK829="",N($AK829)&lt;=0),"",IFERROR(MATCH(1,INDEX(('2_Review &amp; Audit'!$F$6:$F$505=$A829)*('2_Review &amp; Audit'!$I$6:$I$505&gt;=$E829-30)*('2_Review &amp; Audit'!$I$6:$I$505&lt;=$E829+30)*('2_Review &amp; Audit'!$R$6:$R$505&gt;0)*(ROW('2_Review &amp; Audit'!$R$6:$R$505)&gt;$AC829),0),0)+5,""))</f>
        <v/>
      </c>
      <c r="AP829" t="str">
        <f>IF(OR($D829="",$AK829="",$AO829=""),"",MIN($AK829,$AO829))</f>
        <v/>
      </c>
    </row>
    <row r="830" spans="1:42" ht="12.75" customHeight="1" x14ac:dyDescent="0.2">
      <c r="A830" t="str">
        <f>IF($J830="","",INDEX('2_Review &amp; Audit'!$F:$F,$J830))</f>
        <v/>
      </c>
      <c r="B830" t="str">
        <f>IF($J830="","",INDEX('2_Review &amp; Audit'!$C:$C,$J830))</f>
        <v/>
      </c>
      <c r="C830" t="str">
        <f>IF($J830="","",INDEX('2_Review &amp; Audit'!$D:$D,$J830))</f>
        <v/>
      </c>
      <c r="D830" s="60" t="str">
        <f>IF($J830="","",INDEX('2_Review &amp; Audit'!$U:$U,$J830))</f>
        <v/>
      </c>
      <c r="E830" t="str">
        <f>IF($J830="","",INDEX('2_Review &amp; Audit'!$M:$M,$J830))</f>
        <v/>
      </c>
      <c r="F830" t="str">
        <f>IF($J830="","",INDEX('2_Review &amp; Audit'!$N:$N,$J830))</f>
        <v/>
      </c>
      <c r="G830" s="145" t="str">
        <f>IF(OR($J830="",$F830=""),"",ABS(INDEX('2_Review &amp; Audit'!$B:$B,$J830)/$F830))</f>
        <v/>
      </c>
      <c r="H830" s="145" t="str">
        <f t="shared" si="77"/>
        <v/>
      </c>
      <c r="I830" t="str">
        <f>IF($J830="","",INDEX('2_Review &amp; Audit'!$AD:$AD,$J830))</f>
        <v/>
      </c>
      <c r="AB830" t="str">
        <f>IF($D830="","",MAX(0,N(#REF!)-N($X830)))</f>
        <v/>
      </c>
      <c r="AC830" t="str">
        <f>IF(OR($D830="",$AB830="",N($AB830)&lt;=0),"",IFERROR(MATCH(1,INDEX(('2_Review &amp; Audit'!$F$6:$F$505=$A830)*('2_Review &amp; Audit'!$I$6:$I$505&gt;=$E830-30)*('2_Review &amp; Audit'!$I$6:$I$505&lt;=$E830+30)*('2_Review &amp; Audit'!$R$6:$R$505&gt;0)*(ROW('2_Review &amp; Audit'!$R$6:$R$505)&gt;$T830),0),0)+5,""))</f>
        <v/>
      </c>
      <c r="AG830" t="str">
        <f>IF(OR($D830="",$AB830="",$AF830=""),"",MIN($AB830,$AF830))</f>
        <v/>
      </c>
      <c r="AK830" t="str">
        <f>IF($D830="","",MAX(0,N($AB830)-N($AG830)))</f>
        <v/>
      </c>
      <c r="AL830" t="str">
        <f>IF(OR($D830="",$AK830="",N($AK830)&lt;=0),"",IFERROR(MATCH(1,INDEX(('2_Review &amp; Audit'!$F$6:$F$505=$A830)*('2_Review &amp; Audit'!$I$6:$I$505&gt;=$E830-30)*('2_Review &amp; Audit'!$I$6:$I$505&lt;=$E830+30)*('2_Review &amp; Audit'!$R$6:$R$505&gt;0)*(ROW('2_Review &amp; Audit'!$R$6:$R$505)&gt;$AC830),0),0)+5,""))</f>
        <v/>
      </c>
      <c r="AP830" t="str">
        <f>IF(OR($D830="",$AK830="",$AO830=""),"",MIN($AK830,$AO830))</f>
        <v/>
      </c>
    </row>
    <row r="831" spans="1:42" ht="12.75" customHeight="1" x14ac:dyDescent="0.2">
      <c r="A831" t="str">
        <f>IF($J831="","",INDEX('2_Review &amp; Audit'!$F:$F,$J831))</f>
        <v/>
      </c>
      <c r="B831" t="str">
        <f>IF($J831="","",INDEX('2_Review &amp; Audit'!$C:$C,$J831))</f>
        <v/>
      </c>
      <c r="C831" t="str">
        <f>IF($J831="","",INDEX('2_Review &amp; Audit'!$D:$D,$J831))</f>
        <v/>
      </c>
      <c r="D831" s="60" t="str">
        <f>IF($J831="","",INDEX('2_Review &amp; Audit'!$U:$U,$J831))</f>
        <v/>
      </c>
      <c r="E831" t="str">
        <f>IF($J831="","",INDEX('2_Review &amp; Audit'!$M:$M,$J831))</f>
        <v/>
      </c>
      <c r="F831" t="str">
        <f>IF($J831="","",INDEX('2_Review &amp; Audit'!$N:$N,$J831))</f>
        <v/>
      </c>
      <c r="G831" s="145" t="str">
        <f>IF(OR($J831="",$F831=""),"",ABS(INDEX('2_Review &amp; Audit'!$B:$B,$J831)/$F831))</f>
        <v/>
      </c>
      <c r="H831" s="145" t="str">
        <f t="shared" si="77"/>
        <v/>
      </c>
      <c r="I831" t="str">
        <f>IF($J831="","",INDEX('2_Review &amp; Audit'!$AD:$AD,$J831))</f>
        <v/>
      </c>
      <c r="AB831" t="str">
        <f>IF($D831="","",MAX(0,N(#REF!)-N($X831)))</f>
        <v/>
      </c>
      <c r="AC831" t="str">
        <f>IF(OR($D831="",$AB831="",N($AB831)&lt;=0),"",IFERROR(MATCH(1,INDEX(('2_Review &amp; Audit'!$F$6:$F$505=$A831)*('2_Review &amp; Audit'!$I$6:$I$505&gt;=$E831-30)*('2_Review &amp; Audit'!$I$6:$I$505&lt;=$E831+30)*('2_Review &amp; Audit'!$R$6:$R$505&gt;0)*(ROW('2_Review &amp; Audit'!$R$6:$R$505)&gt;$T831),0),0)+5,""))</f>
        <v/>
      </c>
      <c r="AG831" t="str">
        <f>IF(OR($D831="",$AB831="",$AF831=""),"",MIN($AB831,$AF831))</f>
        <v/>
      </c>
      <c r="AK831" t="str">
        <f>IF($D831="","",MAX(0,N($AB831)-N($AG831)))</f>
        <v/>
      </c>
      <c r="AL831" t="str">
        <f>IF(OR($D831="",$AK831="",N($AK831)&lt;=0),"",IFERROR(MATCH(1,INDEX(('2_Review &amp; Audit'!$F$6:$F$505=$A831)*('2_Review &amp; Audit'!$I$6:$I$505&gt;=$E831-30)*('2_Review &amp; Audit'!$I$6:$I$505&lt;=$E831+30)*('2_Review &amp; Audit'!$R$6:$R$505&gt;0)*(ROW('2_Review &amp; Audit'!$R$6:$R$505)&gt;$AC831),0),0)+5,""))</f>
        <v/>
      </c>
      <c r="AP831" t="str">
        <f>IF(OR($D831="",$AK831="",$AO831=""),"",MIN($AK831,$AO831))</f>
        <v/>
      </c>
    </row>
    <row r="832" spans="1:42" ht="12.75" customHeight="1" x14ac:dyDescent="0.2">
      <c r="A832" t="str">
        <f>IF($J832="","",INDEX('2_Review &amp; Audit'!$F:$F,$J832))</f>
        <v/>
      </c>
      <c r="B832" t="str">
        <f>IF($J832="","",INDEX('2_Review &amp; Audit'!$C:$C,$J832))</f>
        <v/>
      </c>
      <c r="C832" t="str">
        <f>IF($J832="","",INDEX('2_Review &amp; Audit'!$D:$D,$J832))</f>
        <v/>
      </c>
      <c r="D832" s="60" t="str">
        <f>IF($J832="","",INDEX('2_Review &amp; Audit'!$U:$U,$J832))</f>
        <v/>
      </c>
      <c r="E832" t="str">
        <f>IF($J832="","",INDEX('2_Review &amp; Audit'!$M:$M,$J832))</f>
        <v/>
      </c>
      <c r="F832" t="str">
        <f>IF($J832="","",INDEX('2_Review &amp; Audit'!$N:$N,$J832))</f>
        <v/>
      </c>
      <c r="G832" s="145" t="str">
        <f>IF(OR($J832="",$F832=""),"",ABS(INDEX('2_Review &amp; Audit'!$B:$B,$J832)/$F832))</f>
        <v/>
      </c>
      <c r="H832" s="145" t="str">
        <f t="shared" si="77"/>
        <v/>
      </c>
      <c r="I832" t="str">
        <f>IF($J832="","",INDEX('2_Review &amp; Audit'!$AD:$AD,$J832))</f>
        <v/>
      </c>
      <c r="AB832" t="str">
        <f>IF($D832="","",MAX(0,N(#REF!)-N($X832)))</f>
        <v/>
      </c>
      <c r="AC832" t="str">
        <f>IF(OR($D832="",$AB832="",N($AB832)&lt;=0),"",IFERROR(MATCH(1,INDEX(('2_Review &amp; Audit'!$F$6:$F$505=$A832)*('2_Review &amp; Audit'!$I$6:$I$505&gt;=$E832-30)*('2_Review &amp; Audit'!$I$6:$I$505&lt;=$E832+30)*('2_Review &amp; Audit'!$R$6:$R$505&gt;0)*(ROW('2_Review &amp; Audit'!$R$6:$R$505)&gt;$T832),0),0)+5,""))</f>
        <v/>
      </c>
      <c r="AG832" t="str">
        <f>IF(OR($D832="",$AB832="",$AF832=""),"",MIN($AB832,$AF832))</f>
        <v/>
      </c>
      <c r="AK832" t="str">
        <f>IF($D832="","",MAX(0,N($AB832)-N($AG832)))</f>
        <v/>
      </c>
      <c r="AL832" t="str">
        <f>IF(OR($D832="",$AK832="",N($AK832)&lt;=0),"",IFERROR(MATCH(1,INDEX(('2_Review &amp; Audit'!$F$6:$F$505=$A832)*('2_Review &amp; Audit'!$I$6:$I$505&gt;=$E832-30)*('2_Review &amp; Audit'!$I$6:$I$505&lt;=$E832+30)*('2_Review &amp; Audit'!$R$6:$R$505&gt;0)*(ROW('2_Review &amp; Audit'!$R$6:$R$505)&gt;$AC832),0),0)+5,""))</f>
        <v/>
      </c>
      <c r="AP832" t="str">
        <f>IF(OR($D832="",$AK832="",$AO832=""),"",MIN($AK832,$AO832))</f>
        <v/>
      </c>
    </row>
    <row r="833" spans="1:42" ht="12.75" customHeight="1" x14ac:dyDescent="0.2">
      <c r="A833" t="str">
        <f>IF($J833="","",INDEX('2_Review &amp; Audit'!$F:$F,$J833))</f>
        <v/>
      </c>
      <c r="B833" t="str">
        <f>IF($J833="","",INDEX('2_Review &amp; Audit'!$C:$C,$J833))</f>
        <v/>
      </c>
      <c r="C833" t="str">
        <f>IF($J833="","",INDEX('2_Review &amp; Audit'!$D:$D,$J833))</f>
        <v/>
      </c>
      <c r="D833" s="60" t="str">
        <f>IF($J833="","",INDEX('2_Review &amp; Audit'!$U:$U,$J833))</f>
        <v/>
      </c>
      <c r="E833" t="str">
        <f>IF($J833="","",INDEX('2_Review &amp; Audit'!$M:$M,$J833))</f>
        <v/>
      </c>
      <c r="F833" t="str">
        <f>IF($J833="","",INDEX('2_Review &amp; Audit'!$N:$N,$J833))</f>
        <v/>
      </c>
      <c r="G833" s="145" t="str">
        <f>IF(OR($J833="",$F833=""),"",ABS(INDEX('2_Review &amp; Audit'!$B:$B,$J833)/$F833))</f>
        <v/>
      </c>
      <c r="H833" s="145" t="str">
        <f t="shared" si="77"/>
        <v/>
      </c>
      <c r="I833" t="str">
        <f>IF($J833="","",INDEX('2_Review &amp; Audit'!$AD:$AD,$J833))</f>
        <v/>
      </c>
      <c r="AB833" t="str">
        <f>IF($D833="","",MAX(0,N(#REF!)-N($X833)))</f>
        <v/>
      </c>
      <c r="AC833" t="str">
        <f>IF(OR($D833="",$AB833="",N($AB833)&lt;=0),"",IFERROR(MATCH(1,INDEX(('2_Review &amp; Audit'!$F$6:$F$505=$A833)*('2_Review &amp; Audit'!$I$6:$I$505&gt;=$E833-30)*('2_Review &amp; Audit'!$I$6:$I$505&lt;=$E833+30)*('2_Review &amp; Audit'!$R$6:$R$505&gt;0)*(ROW('2_Review &amp; Audit'!$R$6:$R$505)&gt;$T833),0),0)+5,""))</f>
        <v/>
      </c>
      <c r="AG833" t="str">
        <f>IF(OR($D833="",$AB833="",$AF833=""),"",MIN($AB833,$AF833))</f>
        <v/>
      </c>
      <c r="AK833" t="str">
        <f>IF($D833="","",MAX(0,N($AB833)-N($AG833)))</f>
        <v/>
      </c>
      <c r="AL833" t="str">
        <f>IF(OR($D833="",$AK833="",N($AK833)&lt;=0),"",IFERROR(MATCH(1,INDEX(('2_Review &amp; Audit'!$F$6:$F$505=$A833)*('2_Review &amp; Audit'!$I$6:$I$505&gt;=$E833-30)*('2_Review &amp; Audit'!$I$6:$I$505&lt;=$E833+30)*('2_Review &amp; Audit'!$R$6:$R$505&gt;0)*(ROW('2_Review &amp; Audit'!$R$6:$R$505)&gt;$AC833),0),0)+5,""))</f>
        <v/>
      </c>
      <c r="AP833" t="str">
        <f>IF(OR($D833="",$AK833="",$AO833=""),"",MIN($AK833,$AO833))</f>
        <v/>
      </c>
    </row>
    <row r="834" spans="1:42" ht="12.75" customHeight="1" x14ac:dyDescent="0.2">
      <c r="A834" t="str">
        <f>IF($J834="","",INDEX('2_Review &amp; Audit'!$F:$F,$J834))</f>
        <v/>
      </c>
      <c r="B834" t="str">
        <f>IF($J834="","",INDEX('2_Review &amp; Audit'!$C:$C,$J834))</f>
        <v/>
      </c>
      <c r="C834" t="str">
        <f>IF($J834="","",INDEX('2_Review &amp; Audit'!$D:$D,$J834))</f>
        <v/>
      </c>
      <c r="D834" s="60" t="str">
        <f>IF($J834="","",INDEX('2_Review &amp; Audit'!$U:$U,$J834))</f>
        <v/>
      </c>
      <c r="E834" t="str">
        <f>IF($J834="","",INDEX('2_Review &amp; Audit'!$M:$M,$J834))</f>
        <v/>
      </c>
      <c r="F834" t="str">
        <f>IF($J834="","",INDEX('2_Review &amp; Audit'!$N:$N,$J834))</f>
        <v/>
      </c>
      <c r="G834" s="145" t="str">
        <f>IF(OR($J834="",$F834=""),"",ABS(INDEX('2_Review &amp; Audit'!$B:$B,$J834)/$F834))</f>
        <v/>
      </c>
      <c r="H834" s="145" t="str">
        <f t="shared" si="77"/>
        <v/>
      </c>
      <c r="I834" t="str">
        <f>IF($J834="","",INDEX('2_Review &amp; Audit'!$AD:$AD,$J834))</f>
        <v/>
      </c>
      <c r="AB834" t="str">
        <f>IF($D834="","",MAX(0,N(#REF!)-N($X834)))</f>
        <v/>
      </c>
      <c r="AC834" t="str">
        <f>IF(OR($D834="",$AB834="",N($AB834)&lt;=0),"",IFERROR(MATCH(1,INDEX(('2_Review &amp; Audit'!$F$6:$F$505=$A834)*('2_Review &amp; Audit'!$I$6:$I$505&gt;=$E834-30)*('2_Review &amp; Audit'!$I$6:$I$505&lt;=$E834+30)*('2_Review &amp; Audit'!$R$6:$R$505&gt;0)*(ROW('2_Review &amp; Audit'!$R$6:$R$505)&gt;$T834),0),0)+5,""))</f>
        <v/>
      </c>
      <c r="AG834" t="str">
        <f>IF(OR($D834="",$AB834="",$AF834=""),"",MIN($AB834,$AF834))</f>
        <v/>
      </c>
      <c r="AK834" t="str">
        <f>IF($D834="","",MAX(0,N($AB834)-N($AG834)))</f>
        <v/>
      </c>
      <c r="AL834" t="str">
        <f>IF(OR($D834="",$AK834="",N($AK834)&lt;=0),"",IFERROR(MATCH(1,INDEX(('2_Review &amp; Audit'!$F$6:$F$505=$A834)*('2_Review &amp; Audit'!$I$6:$I$505&gt;=$E834-30)*('2_Review &amp; Audit'!$I$6:$I$505&lt;=$E834+30)*('2_Review &amp; Audit'!$R$6:$R$505&gt;0)*(ROW('2_Review &amp; Audit'!$R$6:$R$505)&gt;$AC834),0),0)+5,""))</f>
        <v/>
      </c>
      <c r="AP834" t="str">
        <f>IF(OR($D834="",$AK834="",$AO834=""),"",MIN($AK834,$AO834))</f>
        <v/>
      </c>
    </row>
    <row r="835" spans="1:42" ht="12.75" customHeight="1" x14ac:dyDescent="0.2">
      <c r="A835" t="str">
        <f>IF($J835="","",INDEX('2_Review &amp; Audit'!$F:$F,$J835))</f>
        <v/>
      </c>
      <c r="B835" t="str">
        <f>IF($J835="","",INDEX('2_Review &amp; Audit'!$C:$C,$J835))</f>
        <v/>
      </c>
      <c r="C835" t="str">
        <f>IF($J835="","",INDEX('2_Review &amp; Audit'!$D:$D,$J835))</f>
        <v/>
      </c>
      <c r="D835" s="60" t="str">
        <f>IF($J835="","",INDEX('2_Review &amp; Audit'!$U:$U,$J835))</f>
        <v/>
      </c>
      <c r="E835" t="str">
        <f>IF($J835="","",INDEX('2_Review &amp; Audit'!$M:$M,$J835))</f>
        <v/>
      </c>
      <c r="F835" t="str">
        <f>IF($J835="","",INDEX('2_Review &amp; Audit'!$N:$N,$J835))</f>
        <v/>
      </c>
      <c r="G835" s="145" t="str">
        <f>IF(OR($J835="",$F835=""),"",ABS(INDEX('2_Review &amp; Audit'!$B:$B,$J835)/$F835))</f>
        <v/>
      </c>
      <c r="H835" s="145" t="str">
        <f t="shared" si="77"/>
        <v/>
      </c>
      <c r="I835" t="str">
        <f>IF($J835="","",INDEX('2_Review &amp; Audit'!$AD:$AD,$J835))</f>
        <v/>
      </c>
      <c r="AB835" t="str">
        <f>IF($D835="","",MAX(0,N(#REF!)-N($X835)))</f>
        <v/>
      </c>
      <c r="AC835" t="str">
        <f>IF(OR($D835="",$AB835="",N($AB835)&lt;=0),"",IFERROR(MATCH(1,INDEX(('2_Review &amp; Audit'!$F$6:$F$505=$A835)*('2_Review &amp; Audit'!$I$6:$I$505&gt;=$E835-30)*('2_Review &amp; Audit'!$I$6:$I$505&lt;=$E835+30)*('2_Review &amp; Audit'!$R$6:$R$505&gt;0)*(ROW('2_Review &amp; Audit'!$R$6:$R$505)&gt;$T835),0),0)+5,""))</f>
        <v/>
      </c>
      <c r="AG835" t="str">
        <f>IF(OR($D835="",$AB835="",$AF835=""),"",MIN($AB835,$AF835))</f>
        <v/>
      </c>
      <c r="AK835" t="str">
        <f>IF($D835="","",MAX(0,N($AB835)-N($AG835)))</f>
        <v/>
      </c>
      <c r="AL835" t="str">
        <f>IF(OR($D835="",$AK835="",N($AK835)&lt;=0),"",IFERROR(MATCH(1,INDEX(('2_Review &amp; Audit'!$F$6:$F$505=$A835)*('2_Review &amp; Audit'!$I$6:$I$505&gt;=$E835-30)*('2_Review &amp; Audit'!$I$6:$I$505&lt;=$E835+30)*('2_Review &amp; Audit'!$R$6:$R$505&gt;0)*(ROW('2_Review &amp; Audit'!$R$6:$R$505)&gt;$AC835),0),0)+5,""))</f>
        <v/>
      </c>
      <c r="AP835" t="str">
        <f>IF(OR($D835="",$AK835="",$AO835=""),"",MIN($AK835,$AO835))</f>
        <v/>
      </c>
    </row>
    <row r="836" spans="1:42" ht="12.75" customHeight="1" x14ac:dyDescent="0.2">
      <c r="A836" t="str">
        <f>IF($J836="","",INDEX('2_Review &amp; Audit'!$F:$F,$J836))</f>
        <v/>
      </c>
      <c r="B836" t="str">
        <f>IF($J836="","",INDEX('2_Review &amp; Audit'!$C:$C,$J836))</f>
        <v/>
      </c>
      <c r="C836" t="str">
        <f>IF($J836="","",INDEX('2_Review &amp; Audit'!$D:$D,$J836))</f>
        <v/>
      </c>
      <c r="D836" s="60" t="str">
        <f>IF($J836="","",INDEX('2_Review &amp; Audit'!$U:$U,$J836))</f>
        <v/>
      </c>
      <c r="E836" t="str">
        <f>IF($J836="","",INDEX('2_Review &amp; Audit'!$M:$M,$J836))</f>
        <v/>
      </c>
      <c r="F836" t="str">
        <f>IF($J836="","",INDEX('2_Review &amp; Audit'!$N:$N,$J836))</f>
        <v/>
      </c>
      <c r="G836" s="145" t="str">
        <f>IF(OR($J836="",$F836=""),"",ABS(INDEX('2_Review &amp; Audit'!$B:$B,$J836)/$F836))</f>
        <v/>
      </c>
      <c r="H836" s="145" t="str">
        <f t="shared" si="77"/>
        <v/>
      </c>
      <c r="I836" t="str">
        <f>IF($J836="","",INDEX('2_Review &amp; Audit'!$AD:$AD,$J836))</f>
        <v/>
      </c>
      <c r="AB836" t="str">
        <f>IF($D836="","",MAX(0,N(#REF!)-N($X836)))</f>
        <v/>
      </c>
      <c r="AC836" t="str">
        <f>IF(OR($D836="",$AB836="",N($AB836)&lt;=0),"",IFERROR(MATCH(1,INDEX(('2_Review &amp; Audit'!$F$6:$F$505=$A836)*('2_Review &amp; Audit'!$I$6:$I$505&gt;=$E836-30)*('2_Review &amp; Audit'!$I$6:$I$505&lt;=$E836+30)*('2_Review &amp; Audit'!$R$6:$R$505&gt;0)*(ROW('2_Review &amp; Audit'!$R$6:$R$505)&gt;$T836),0),0)+5,""))</f>
        <v/>
      </c>
      <c r="AG836" t="str">
        <f>IF(OR($D836="",$AB836="",$AF836=""),"",MIN($AB836,$AF836))</f>
        <v/>
      </c>
      <c r="AK836" t="str">
        <f>IF($D836="","",MAX(0,N($AB836)-N($AG836)))</f>
        <v/>
      </c>
      <c r="AL836" t="str">
        <f>IF(OR($D836="",$AK836="",N($AK836)&lt;=0),"",IFERROR(MATCH(1,INDEX(('2_Review &amp; Audit'!$F$6:$F$505=$A836)*('2_Review &amp; Audit'!$I$6:$I$505&gt;=$E836-30)*('2_Review &amp; Audit'!$I$6:$I$505&lt;=$E836+30)*('2_Review &amp; Audit'!$R$6:$R$505&gt;0)*(ROW('2_Review &amp; Audit'!$R$6:$R$505)&gt;$AC836),0),0)+5,""))</f>
        <v/>
      </c>
      <c r="AP836" t="str">
        <f>IF(OR($D836="",$AK836="",$AO836=""),"",MIN($AK836,$AO836))</f>
        <v/>
      </c>
    </row>
    <row r="837" spans="1:42" ht="12.75" customHeight="1" x14ac:dyDescent="0.2">
      <c r="A837" t="str">
        <f>IF($J837="","",INDEX('2_Review &amp; Audit'!$F:$F,$J837))</f>
        <v/>
      </c>
      <c r="B837" t="str">
        <f>IF($J837="","",INDEX('2_Review &amp; Audit'!$C:$C,$J837))</f>
        <v/>
      </c>
      <c r="C837" t="str">
        <f>IF($J837="","",INDEX('2_Review &amp; Audit'!$D:$D,$J837))</f>
        <v/>
      </c>
      <c r="D837" s="60" t="str">
        <f>IF($J837="","",INDEX('2_Review &amp; Audit'!$U:$U,$J837))</f>
        <v/>
      </c>
      <c r="E837" t="str">
        <f>IF($J837="","",INDEX('2_Review &amp; Audit'!$M:$M,$J837))</f>
        <v/>
      </c>
      <c r="F837" t="str">
        <f>IF($J837="","",INDEX('2_Review &amp; Audit'!$N:$N,$J837))</f>
        <v/>
      </c>
      <c r="G837" s="145" t="str">
        <f>IF(OR($J837="",$F837=""),"",ABS(INDEX('2_Review &amp; Audit'!$B:$B,$J837)/$F837))</f>
        <v/>
      </c>
      <c r="H837" s="145" t="str">
        <f t="shared" si="77"/>
        <v/>
      </c>
      <c r="I837" t="str">
        <f>IF($J837="","",INDEX('2_Review &amp; Audit'!$AD:$AD,$J837))</f>
        <v/>
      </c>
      <c r="AB837" t="str">
        <f>IF($D837="","",MAX(0,N(#REF!)-N($X837)))</f>
        <v/>
      </c>
      <c r="AC837" t="str">
        <f>IF(OR($D837="",$AB837="",N($AB837)&lt;=0),"",IFERROR(MATCH(1,INDEX(('2_Review &amp; Audit'!$F$6:$F$505=$A837)*('2_Review &amp; Audit'!$I$6:$I$505&gt;=$E837-30)*('2_Review &amp; Audit'!$I$6:$I$505&lt;=$E837+30)*('2_Review &amp; Audit'!$R$6:$R$505&gt;0)*(ROW('2_Review &amp; Audit'!$R$6:$R$505)&gt;$T837),0),0)+5,""))</f>
        <v/>
      </c>
      <c r="AG837" t="str">
        <f>IF(OR($D837="",$AB837="",$AF837=""),"",MIN($AB837,$AF837))</f>
        <v/>
      </c>
      <c r="AK837" t="str">
        <f>IF($D837="","",MAX(0,N($AB837)-N($AG837)))</f>
        <v/>
      </c>
      <c r="AL837" t="str">
        <f>IF(OR($D837="",$AK837="",N($AK837)&lt;=0),"",IFERROR(MATCH(1,INDEX(('2_Review &amp; Audit'!$F$6:$F$505=$A837)*('2_Review &amp; Audit'!$I$6:$I$505&gt;=$E837-30)*('2_Review &amp; Audit'!$I$6:$I$505&lt;=$E837+30)*('2_Review &amp; Audit'!$R$6:$R$505&gt;0)*(ROW('2_Review &amp; Audit'!$R$6:$R$505)&gt;$AC837),0),0)+5,""))</f>
        <v/>
      </c>
      <c r="AP837" t="str">
        <f>IF(OR($D837="",$AK837="",$AO837=""),"",MIN($AK837,$AO837))</f>
        <v/>
      </c>
    </row>
    <row r="838" spans="1:42" ht="12.75" customHeight="1" x14ac:dyDescent="0.2">
      <c r="A838" t="str">
        <f>IF($J838="","",INDEX('2_Review &amp; Audit'!$F:$F,$J838))</f>
        <v/>
      </c>
      <c r="B838" t="str">
        <f>IF($J838="","",INDEX('2_Review &amp; Audit'!$C:$C,$J838))</f>
        <v/>
      </c>
      <c r="C838" t="str">
        <f>IF($J838="","",INDEX('2_Review &amp; Audit'!$D:$D,$J838))</f>
        <v/>
      </c>
      <c r="D838" s="60" t="str">
        <f>IF($J838="","",INDEX('2_Review &amp; Audit'!$U:$U,$J838))</f>
        <v/>
      </c>
      <c r="E838" t="str">
        <f>IF($J838="","",INDEX('2_Review &amp; Audit'!$M:$M,$J838))</f>
        <v/>
      </c>
      <c r="F838" t="str">
        <f>IF($J838="","",INDEX('2_Review &amp; Audit'!$N:$N,$J838))</f>
        <v/>
      </c>
      <c r="G838" s="145" t="str">
        <f>IF(OR($J838="",$F838=""),"",ABS(INDEX('2_Review &amp; Audit'!$B:$B,$J838)/$F838))</f>
        <v/>
      </c>
      <c r="H838" s="145" t="str">
        <f t="shared" si="77"/>
        <v/>
      </c>
      <c r="I838" t="str">
        <f>IF($J838="","",INDEX('2_Review &amp; Audit'!$AD:$AD,$J838))</f>
        <v/>
      </c>
      <c r="AB838" t="str">
        <f>IF($D838="","",MAX(0,N(#REF!)-N($X838)))</f>
        <v/>
      </c>
      <c r="AC838" t="str">
        <f>IF(OR($D838="",$AB838="",N($AB838)&lt;=0),"",IFERROR(MATCH(1,INDEX(('2_Review &amp; Audit'!$F$6:$F$505=$A838)*('2_Review &amp; Audit'!$I$6:$I$505&gt;=$E838-30)*('2_Review &amp; Audit'!$I$6:$I$505&lt;=$E838+30)*('2_Review &amp; Audit'!$R$6:$R$505&gt;0)*(ROW('2_Review &amp; Audit'!$R$6:$R$505)&gt;$T838),0),0)+5,""))</f>
        <v/>
      </c>
      <c r="AG838" t="str">
        <f>IF(OR($D838="",$AB838="",$AF838=""),"",MIN($AB838,$AF838))</f>
        <v/>
      </c>
      <c r="AK838" t="str">
        <f>IF($D838="","",MAX(0,N($AB838)-N($AG838)))</f>
        <v/>
      </c>
      <c r="AL838" t="str">
        <f>IF(OR($D838="",$AK838="",N($AK838)&lt;=0),"",IFERROR(MATCH(1,INDEX(('2_Review &amp; Audit'!$F$6:$F$505=$A838)*('2_Review &amp; Audit'!$I$6:$I$505&gt;=$E838-30)*('2_Review &amp; Audit'!$I$6:$I$505&lt;=$E838+30)*('2_Review &amp; Audit'!$R$6:$R$505&gt;0)*(ROW('2_Review &amp; Audit'!$R$6:$R$505)&gt;$AC838),0),0)+5,""))</f>
        <v/>
      </c>
      <c r="AP838" t="str">
        <f>IF(OR($D838="",$AK838="",$AO838=""),"",MIN($AK838,$AO838))</f>
        <v/>
      </c>
    </row>
    <row r="839" spans="1:42" ht="12.75" customHeight="1" x14ac:dyDescent="0.2">
      <c r="A839" t="str">
        <f>IF($J839="","",INDEX('2_Review &amp; Audit'!$F:$F,$J839))</f>
        <v/>
      </c>
      <c r="B839" t="str">
        <f>IF($J839="","",INDEX('2_Review &amp; Audit'!$C:$C,$J839))</f>
        <v/>
      </c>
      <c r="C839" t="str">
        <f>IF($J839="","",INDEX('2_Review &amp; Audit'!$D:$D,$J839))</f>
        <v/>
      </c>
      <c r="D839" s="60" t="str">
        <f>IF($J839="","",INDEX('2_Review &amp; Audit'!$U:$U,$J839))</f>
        <v/>
      </c>
      <c r="E839" t="str">
        <f>IF($J839="","",INDEX('2_Review &amp; Audit'!$M:$M,$J839))</f>
        <v/>
      </c>
      <c r="F839" t="str">
        <f>IF($J839="","",INDEX('2_Review &amp; Audit'!$N:$N,$J839))</f>
        <v/>
      </c>
      <c r="G839" s="145" t="str">
        <f>IF(OR($J839="",$F839=""),"",ABS(INDEX('2_Review &amp; Audit'!$B:$B,$J839)/$F839))</f>
        <v/>
      </c>
      <c r="H839" s="145" t="str">
        <f t="shared" si="77"/>
        <v/>
      </c>
      <c r="I839" t="str">
        <f>IF($J839="","",INDEX('2_Review &amp; Audit'!$AD:$AD,$J839))</f>
        <v/>
      </c>
      <c r="AB839" t="str">
        <f>IF($D839="","",MAX(0,N(#REF!)-N($X839)))</f>
        <v/>
      </c>
      <c r="AC839" t="str">
        <f>IF(OR($D839="",$AB839="",N($AB839)&lt;=0),"",IFERROR(MATCH(1,INDEX(('2_Review &amp; Audit'!$F$6:$F$505=$A839)*('2_Review &amp; Audit'!$I$6:$I$505&gt;=$E839-30)*('2_Review &amp; Audit'!$I$6:$I$505&lt;=$E839+30)*('2_Review &amp; Audit'!$R$6:$R$505&gt;0)*(ROW('2_Review &amp; Audit'!$R$6:$R$505)&gt;$T839),0),0)+5,""))</f>
        <v/>
      </c>
      <c r="AG839" t="str">
        <f>IF(OR($D839="",$AB839="",$AF839=""),"",MIN($AB839,$AF839))</f>
        <v/>
      </c>
      <c r="AK839" t="str">
        <f>IF($D839="","",MAX(0,N($AB839)-N($AG839)))</f>
        <v/>
      </c>
      <c r="AL839" t="str">
        <f>IF(OR($D839="",$AK839="",N($AK839)&lt;=0),"",IFERROR(MATCH(1,INDEX(('2_Review &amp; Audit'!$F$6:$F$505=$A839)*('2_Review &amp; Audit'!$I$6:$I$505&gt;=$E839-30)*('2_Review &amp; Audit'!$I$6:$I$505&lt;=$E839+30)*('2_Review &amp; Audit'!$R$6:$R$505&gt;0)*(ROW('2_Review &amp; Audit'!$R$6:$R$505)&gt;$AC839),0),0)+5,""))</f>
        <v/>
      </c>
      <c r="AP839" t="str">
        <f>IF(OR($D839="",$AK839="",$AO839=""),"",MIN($AK839,$AO839))</f>
        <v/>
      </c>
    </row>
    <row r="840" spans="1:42" ht="12.75" customHeight="1" x14ac:dyDescent="0.2">
      <c r="A840" t="str">
        <f>IF($J840="","",INDEX('2_Review &amp; Audit'!$F:$F,$J840))</f>
        <v/>
      </c>
      <c r="B840" t="str">
        <f>IF($J840="","",INDEX('2_Review &amp; Audit'!$C:$C,$J840))</f>
        <v/>
      </c>
      <c r="C840" t="str">
        <f>IF($J840="","",INDEX('2_Review &amp; Audit'!$D:$D,$J840))</f>
        <v/>
      </c>
      <c r="D840" s="60" t="str">
        <f>IF($J840="","",INDEX('2_Review &amp; Audit'!$U:$U,$J840))</f>
        <v/>
      </c>
      <c r="E840" t="str">
        <f>IF($J840="","",INDEX('2_Review &amp; Audit'!$M:$M,$J840))</f>
        <v/>
      </c>
      <c r="F840" t="str">
        <f>IF($J840="","",INDEX('2_Review &amp; Audit'!$N:$N,$J840))</f>
        <v/>
      </c>
      <c r="G840" s="145" t="str">
        <f>IF(OR($J840="",$F840=""),"",ABS(INDEX('2_Review &amp; Audit'!$B:$B,$J840)/$F840))</f>
        <v/>
      </c>
      <c r="H840" s="145" t="str">
        <f t="shared" si="77"/>
        <v/>
      </c>
      <c r="I840" t="str">
        <f>IF($J840="","",INDEX('2_Review &amp; Audit'!$AD:$AD,$J840))</f>
        <v/>
      </c>
      <c r="AB840" t="str">
        <f>IF($D840="","",MAX(0,N(#REF!)-N($X840)))</f>
        <v/>
      </c>
      <c r="AC840" t="str">
        <f>IF(OR($D840="",$AB840="",N($AB840)&lt;=0),"",IFERROR(MATCH(1,INDEX(('2_Review &amp; Audit'!$F$6:$F$505=$A840)*('2_Review &amp; Audit'!$I$6:$I$505&gt;=$E840-30)*('2_Review &amp; Audit'!$I$6:$I$505&lt;=$E840+30)*('2_Review &amp; Audit'!$R$6:$R$505&gt;0)*(ROW('2_Review &amp; Audit'!$R$6:$R$505)&gt;$T840),0),0)+5,""))</f>
        <v/>
      </c>
      <c r="AG840" t="str">
        <f>IF(OR($D840="",$AB840="",$AF840=""),"",MIN($AB840,$AF840))</f>
        <v/>
      </c>
      <c r="AK840" t="str">
        <f>IF($D840="","",MAX(0,N($AB840)-N($AG840)))</f>
        <v/>
      </c>
      <c r="AL840" t="str">
        <f>IF(OR($D840="",$AK840="",N($AK840)&lt;=0),"",IFERROR(MATCH(1,INDEX(('2_Review &amp; Audit'!$F$6:$F$505=$A840)*('2_Review &amp; Audit'!$I$6:$I$505&gt;=$E840-30)*('2_Review &amp; Audit'!$I$6:$I$505&lt;=$E840+30)*('2_Review &amp; Audit'!$R$6:$R$505&gt;0)*(ROW('2_Review &amp; Audit'!$R$6:$R$505)&gt;$AC840),0),0)+5,""))</f>
        <v/>
      </c>
      <c r="AP840" t="str">
        <f>IF(OR($D840="",$AK840="",$AO840=""),"",MIN($AK840,$AO840))</f>
        <v/>
      </c>
    </row>
    <row r="841" spans="1:42" ht="12.75" customHeight="1" x14ac:dyDescent="0.2">
      <c r="A841" t="str">
        <f>IF($J841="","",INDEX('2_Review &amp; Audit'!$F:$F,$J841))</f>
        <v/>
      </c>
      <c r="B841" t="str">
        <f>IF($J841="","",INDEX('2_Review &amp; Audit'!$C:$C,$J841))</f>
        <v/>
      </c>
      <c r="C841" t="str">
        <f>IF($J841="","",INDEX('2_Review &amp; Audit'!$D:$D,$J841))</f>
        <v/>
      </c>
      <c r="D841" s="60" t="str">
        <f>IF($J841="","",INDEX('2_Review &amp; Audit'!$U:$U,$J841))</f>
        <v/>
      </c>
      <c r="E841" t="str">
        <f>IF($J841="","",INDEX('2_Review &amp; Audit'!$M:$M,$J841))</f>
        <v/>
      </c>
      <c r="F841" t="str">
        <f>IF($J841="","",INDEX('2_Review &amp; Audit'!$N:$N,$J841))</f>
        <v/>
      </c>
      <c r="G841" s="145" t="str">
        <f>IF(OR($J841="",$F841=""),"",ABS(INDEX('2_Review &amp; Audit'!$B:$B,$J841)/$F841))</f>
        <v/>
      </c>
      <c r="H841" s="145" t="str">
        <f t="shared" si="77"/>
        <v/>
      </c>
      <c r="I841" t="str">
        <f>IF($J841="","",INDEX('2_Review &amp; Audit'!$AD:$AD,$J841))</f>
        <v/>
      </c>
      <c r="AB841" t="str">
        <f>IF($D841="","",MAX(0,N(#REF!)-N($X841)))</f>
        <v/>
      </c>
      <c r="AC841" t="str">
        <f>IF(OR($D841="",$AB841="",N($AB841)&lt;=0),"",IFERROR(MATCH(1,INDEX(('2_Review &amp; Audit'!$F$6:$F$505=$A841)*('2_Review &amp; Audit'!$I$6:$I$505&gt;=$E841-30)*('2_Review &amp; Audit'!$I$6:$I$505&lt;=$E841+30)*('2_Review &amp; Audit'!$R$6:$R$505&gt;0)*(ROW('2_Review &amp; Audit'!$R$6:$R$505)&gt;$T841),0),0)+5,""))</f>
        <v/>
      </c>
      <c r="AG841" t="str">
        <f>IF(OR($D841="",$AB841="",$AF841=""),"",MIN($AB841,$AF841))</f>
        <v/>
      </c>
      <c r="AK841" t="str">
        <f>IF($D841="","",MAX(0,N($AB841)-N($AG841)))</f>
        <v/>
      </c>
      <c r="AL841" t="str">
        <f>IF(OR($D841="",$AK841="",N($AK841)&lt;=0),"",IFERROR(MATCH(1,INDEX(('2_Review &amp; Audit'!$F$6:$F$505=$A841)*('2_Review &amp; Audit'!$I$6:$I$505&gt;=$E841-30)*('2_Review &amp; Audit'!$I$6:$I$505&lt;=$E841+30)*('2_Review &amp; Audit'!$R$6:$R$505&gt;0)*(ROW('2_Review &amp; Audit'!$R$6:$R$505)&gt;$AC841),0),0)+5,""))</f>
        <v/>
      </c>
      <c r="AP841" t="str">
        <f>IF(OR($D841="",$AK841="",$AO841=""),"",MIN($AK841,$AO841))</f>
        <v/>
      </c>
    </row>
    <row r="842" spans="1:42" ht="12.75" customHeight="1" x14ac:dyDescent="0.2">
      <c r="A842" t="str">
        <f>IF($J842="","",INDEX('2_Review &amp; Audit'!$F:$F,$J842))</f>
        <v/>
      </c>
      <c r="B842" t="str">
        <f>IF($J842="","",INDEX('2_Review &amp; Audit'!$C:$C,$J842))</f>
        <v/>
      </c>
      <c r="C842" t="str">
        <f>IF($J842="","",INDEX('2_Review &amp; Audit'!$D:$D,$J842))</f>
        <v/>
      </c>
      <c r="D842" s="60" t="str">
        <f>IF($J842="","",INDEX('2_Review &amp; Audit'!$U:$U,$J842))</f>
        <v/>
      </c>
      <c r="E842" t="str">
        <f>IF($J842="","",INDEX('2_Review &amp; Audit'!$M:$M,$J842))</f>
        <v/>
      </c>
      <c r="F842" t="str">
        <f>IF($J842="","",INDEX('2_Review &amp; Audit'!$N:$N,$J842))</f>
        <v/>
      </c>
      <c r="G842" s="145" t="str">
        <f>IF(OR($J842="",$F842=""),"",ABS(INDEX('2_Review &amp; Audit'!$B:$B,$J842)/$F842))</f>
        <v/>
      </c>
      <c r="H842" s="145" t="str">
        <f t="shared" si="77"/>
        <v/>
      </c>
      <c r="I842" t="str">
        <f>IF($J842="","",INDEX('2_Review &amp; Audit'!$AD:$AD,$J842))</f>
        <v/>
      </c>
      <c r="AB842" t="str">
        <f>IF($D842="","",MAX(0,N(#REF!)-N($X842)))</f>
        <v/>
      </c>
      <c r="AC842" t="str">
        <f>IF(OR($D842="",$AB842="",N($AB842)&lt;=0),"",IFERROR(MATCH(1,INDEX(('2_Review &amp; Audit'!$F$6:$F$505=$A842)*('2_Review &amp; Audit'!$I$6:$I$505&gt;=$E842-30)*('2_Review &amp; Audit'!$I$6:$I$505&lt;=$E842+30)*('2_Review &amp; Audit'!$R$6:$R$505&gt;0)*(ROW('2_Review &amp; Audit'!$R$6:$R$505)&gt;$T842),0),0)+5,""))</f>
        <v/>
      </c>
      <c r="AG842" t="str">
        <f>IF(OR($D842="",$AB842="",$AF842=""),"",MIN($AB842,$AF842))</f>
        <v/>
      </c>
      <c r="AK842" t="str">
        <f>IF($D842="","",MAX(0,N($AB842)-N($AG842)))</f>
        <v/>
      </c>
      <c r="AL842" t="str">
        <f>IF(OR($D842="",$AK842="",N($AK842)&lt;=0),"",IFERROR(MATCH(1,INDEX(('2_Review &amp; Audit'!$F$6:$F$505=$A842)*('2_Review &amp; Audit'!$I$6:$I$505&gt;=$E842-30)*('2_Review &amp; Audit'!$I$6:$I$505&lt;=$E842+30)*('2_Review &amp; Audit'!$R$6:$R$505&gt;0)*(ROW('2_Review &amp; Audit'!$R$6:$R$505)&gt;$AC842),0),0)+5,""))</f>
        <v/>
      </c>
      <c r="AP842" t="str">
        <f>IF(OR($D842="",$AK842="",$AO842=""),"",MIN($AK842,$AO842))</f>
        <v/>
      </c>
    </row>
    <row r="843" spans="1:42" ht="12.75" customHeight="1" x14ac:dyDescent="0.2">
      <c r="A843" t="str">
        <f>IF($J843="","",INDEX('2_Review &amp; Audit'!$F:$F,$J843))</f>
        <v/>
      </c>
      <c r="B843" t="str">
        <f>IF($J843="","",INDEX('2_Review &amp; Audit'!$C:$C,$J843))</f>
        <v/>
      </c>
      <c r="C843" t="str">
        <f>IF($J843="","",INDEX('2_Review &amp; Audit'!$D:$D,$J843))</f>
        <v/>
      </c>
      <c r="D843" s="60" t="str">
        <f>IF($J843="","",INDEX('2_Review &amp; Audit'!$U:$U,$J843))</f>
        <v/>
      </c>
      <c r="E843" t="str">
        <f>IF($J843="","",INDEX('2_Review &amp; Audit'!$M:$M,$J843))</f>
        <v/>
      </c>
      <c r="F843" t="str">
        <f>IF($J843="","",INDEX('2_Review &amp; Audit'!$N:$N,$J843))</f>
        <v/>
      </c>
      <c r="G843" s="145" t="str">
        <f>IF(OR($J843="",$F843=""),"",ABS(INDEX('2_Review &amp; Audit'!$B:$B,$J843)/$F843))</f>
        <v/>
      </c>
      <c r="H843" s="145" t="str">
        <f t="shared" si="77"/>
        <v/>
      </c>
      <c r="I843" t="str">
        <f>IF($J843="","",INDEX('2_Review &amp; Audit'!$AD:$AD,$J843))</f>
        <v/>
      </c>
      <c r="AB843" t="str">
        <f>IF($D843="","",MAX(0,N(#REF!)-N($X843)))</f>
        <v/>
      </c>
      <c r="AC843" t="str">
        <f>IF(OR($D843="",$AB843="",N($AB843)&lt;=0),"",IFERROR(MATCH(1,INDEX(('2_Review &amp; Audit'!$F$6:$F$505=$A843)*('2_Review &amp; Audit'!$I$6:$I$505&gt;=$E843-30)*('2_Review &amp; Audit'!$I$6:$I$505&lt;=$E843+30)*('2_Review &amp; Audit'!$R$6:$R$505&gt;0)*(ROW('2_Review &amp; Audit'!$R$6:$R$505)&gt;$T843),0),0)+5,""))</f>
        <v/>
      </c>
      <c r="AG843" t="str">
        <f>IF(OR($D843="",$AB843="",$AF843=""),"",MIN($AB843,$AF843))</f>
        <v/>
      </c>
      <c r="AK843" t="str">
        <f>IF($D843="","",MAX(0,N($AB843)-N($AG843)))</f>
        <v/>
      </c>
      <c r="AL843" t="str">
        <f>IF(OR($D843="",$AK843="",N($AK843)&lt;=0),"",IFERROR(MATCH(1,INDEX(('2_Review &amp; Audit'!$F$6:$F$505=$A843)*('2_Review &amp; Audit'!$I$6:$I$505&gt;=$E843-30)*('2_Review &amp; Audit'!$I$6:$I$505&lt;=$E843+30)*('2_Review &amp; Audit'!$R$6:$R$505&gt;0)*(ROW('2_Review &amp; Audit'!$R$6:$R$505)&gt;$AC843),0),0)+5,""))</f>
        <v/>
      </c>
      <c r="AP843" t="str">
        <f>IF(OR($D843="",$AK843="",$AO843=""),"",MIN($AK843,$AO843))</f>
        <v/>
      </c>
    </row>
    <row r="844" spans="1:42" ht="12.75" customHeight="1" x14ac:dyDescent="0.2">
      <c r="A844" t="str">
        <f>IF($J844="","",INDEX('2_Review &amp; Audit'!$F:$F,$J844))</f>
        <v/>
      </c>
      <c r="B844" t="str">
        <f>IF($J844="","",INDEX('2_Review &amp; Audit'!$C:$C,$J844))</f>
        <v/>
      </c>
      <c r="C844" t="str">
        <f>IF($J844="","",INDEX('2_Review &amp; Audit'!$D:$D,$J844))</f>
        <v/>
      </c>
      <c r="D844" s="60" t="str">
        <f>IF($J844="","",INDEX('2_Review &amp; Audit'!$U:$U,$J844))</f>
        <v/>
      </c>
      <c r="E844" t="str">
        <f>IF($J844="","",INDEX('2_Review &amp; Audit'!$M:$M,$J844))</f>
        <v/>
      </c>
      <c r="F844" t="str">
        <f>IF($J844="","",INDEX('2_Review &amp; Audit'!$N:$N,$J844))</f>
        <v/>
      </c>
      <c r="G844" s="145" t="str">
        <f>IF(OR($J844="",$F844=""),"",ABS(INDEX('2_Review &amp; Audit'!$B:$B,$J844)/$F844))</f>
        <v/>
      </c>
      <c r="H844" s="145" t="str">
        <f t="shared" si="77"/>
        <v/>
      </c>
      <c r="I844" t="str">
        <f>IF($J844="","",INDEX('2_Review &amp; Audit'!$AD:$AD,$J844))</f>
        <v/>
      </c>
      <c r="AB844" t="str">
        <f>IF($D844="","",MAX(0,N(#REF!)-N($X844)))</f>
        <v/>
      </c>
      <c r="AC844" t="str">
        <f>IF(OR($D844="",$AB844="",N($AB844)&lt;=0),"",IFERROR(MATCH(1,INDEX(('2_Review &amp; Audit'!$F$6:$F$505=$A844)*('2_Review &amp; Audit'!$I$6:$I$505&gt;=$E844-30)*('2_Review &amp; Audit'!$I$6:$I$505&lt;=$E844+30)*('2_Review &amp; Audit'!$R$6:$R$505&gt;0)*(ROW('2_Review &amp; Audit'!$R$6:$R$505)&gt;$T844),0),0)+5,""))</f>
        <v/>
      </c>
      <c r="AG844" t="str">
        <f>IF(OR($D844="",$AB844="",$AF844=""),"",MIN($AB844,$AF844))</f>
        <v/>
      </c>
      <c r="AK844" t="str">
        <f>IF($D844="","",MAX(0,N($AB844)-N($AG844)))</f>
        <v/>
      </c>
      <c r="AL844" t="str">
        <f>IF(OR($D844="",$AK844="",N($AK844)&lt;=0),"",IFERROR(MATCH(1,INDEX(('2_Review &amp; Audit'!$F$6:$F$505=$A844)*('2_Review &amp; Audit'!$I$6:$I$505&gt;=$E844-30)*('2_Review &amp; Audit'!$I$6:$I$505&lt;=$E844+30)*('2_Review &amp; Audit'!$R$6:$R$505&gt;0)*(ROW('2_Review &amp; Audit'!$R$6:$R$505)&gt;$AC844),0),0)+5,""))</f>
        <v/>
      </c>
      <c r="AP844" t="str">
        <f>IF(OR($D844="",$AK844="",$AO844=""),"",MIN($AK844,$AO844))</f>
        <v/>
      </c>
    </row>
    <row r="845" spans="1:42" ht="12.75" customHeight="1" x14ac:dyDescent="0.2">
      <c r="A845" t="str">
        <f>IF($J845="","",INDEX('2_Review &amp; Audit'!$F:$F,$J845))</f>
        <v/>
      </c>
      <c r="B845" t="str">
        <f>IF($J845="","",INDEX('2_Review &amp; Audit'!$C:$C,$J845))</f>
        <v/>
      </c>
      <c r="C845" t="str">
        <f>IF($J845="","",INDEX('2_Review &amp; Audit'!$D:$D,$J845))</f>
        <v/>
      </c>
      <c r="D845" s="60" t="str">
        <f>IF($J845="","",INDEX('2_Review &amp; Audit'!$U:$U,$J845))</f>
        <v/>
      </c>
      <c r="E845" t="str">
        <f>IF($J845="","",INDEX('2_Review &amp; Audit'!$M:$M,$J845))</f>
        <v/>
      </c>
      <c r="F845" t="str">
        <f>IF($J845="","",INDEX('2_Review &amp; Audit'!$N:$N,$J845))</f>
        <v/>
      </c>
      <c r="G845" s="145" t="str">
        <f>IF(OR($J845="",$F845=""),"",ABS(INDEX('2_Review &amp; Audit'!$B:$B,$J845)/$F845))</f>
        <v/>
      </c>
      <c r="H845" s="145" t="str">
        <f t="shared" si="77"/>
        <v/>
      </c>
      <c r="I845" t="str">
        <f>IF($J845="","",INDEX('2_Review &amp; Audit'!$AD:$AD,$J845))</f>
        <v/>
      </c>
      <c r="AB845" t="str">
        <f>IF($D845="","",MAX(0,N(#REF!)-N($X845)))</f>
        <v/>
      </c>
      <c r="AC845" t="str">
        <f>IF(OR($D845="",$AB845="",N($AB845)&lt;=0),"",IFERROR(MATCH(1,INDEX(('2_Review &amp; Audit'!$F$6:$F$505=$A845)*('2_Review &amp; Audit'!$I$6:$I$505&gt;=$E845-30)*('2_Review &amp; Audit'!$I$6:$I$505&lt;=$E845+30)*('2_Review &amp; Audit'!$R$6:$R$505&gt;0)*(ROW('2_Review &amp; Audit'!$R$6:$R$505)&gt;$T845),0),0)+5,""))</f>
        <v/>
      </c>
      <c r="AG845" t="str">
        <f>IF(OR($D845="",$AB845="",$AF845=""),"",MIN($AB845,$AF845))</f>
        <v/>
      </c>
      <c r="AK845" t="str">
        <f>IF($D845="","",MAX(0,N($AB845)-N($AG845)))</f>
        <v/>
      </c>
      <c r="AL845" t="str">
        <f>IF(OR($D845="",$AK845="",N($AK845)&lt;=0),"",IFERROR(MATCH(1,INDEX(('2_Review &amp; Audit'!$F$6:$F$505=$A845)*('2_Review &amp; Audit'!$I$6:$I$505&gt;=$E845-30)*('2_Review &amp; Audit'!$I$6:$I$505&lt;=$E845+30)*('2_Review &amp; Audit'!$R$6:$R$505&gt;0)*(ROW('2_Review &amp; Audit'!$R$6:$R$505)&gt;$AC845),0),0)+5,""))</f>
        <v/>
      </c>
      <c r="AP845" t="str">
        <f>IF(OR($D845="",$AK845="",$AO845=""),"",MIN($AK845,$AO845))</f>
        <v/>
      </c>
    </row>
    <row r="846" spans="1:42" ht="12.75" customHeight="1" x14ac:dyDescent="0.2">
      <c r="A846" t="str">
        <f>IF($J846="","",INDEX('2_Review &amp; Audit'!$F:$F,$J846))</f>
        <v/>
      </c>
      <c r="B846" t="str">
        <f>IF($J846="","",INDEX('2_Review &amp; Audit'!$C:$C,$J846))</f>
        <v/>
      </c>
      <c r="C846" t="str">
        <f>IF($J846="","",INDEX('2_Review &amp; Audit'!$D:$D,$J846))</f>
        <v/>
      </c>
      <c r="D846" s="60" t="str">
        <f>IF($J846="","",INDEX('2_Review &amp; Audit'!$U:$U,$J846))</f>
        <v/>
      </c>
      <c r="E846" t="str">
        <f>IF($J846="","",INDEX('2_Review &amp; Audit'!$M:$M,$J846))</f>
        <v/>
      </c>
      <c r="F846" t="str">
        <f>IF($J846="","",INDEX('2_Review &amp; Audit'!$N:$N,$J846))</f>
        <v/>
      </c>
      <c r="G846" s="145" t="str">
        <f>IF(OR($J846="",$F846=""),"",ABS(INDEX('2_Review &amp; Audit'!$B:$B,$J846)/$F846))</f>
        <v/>
      </c>
      <c r="H846" s="145" t="str">
        <f t="shared" si="77"/>
        <v/>
      </c>
      <c r="I846" t="str">
        <f>IF($J846="","",INDEX('2_Review &amp; Audit'!$AD:$AD,$J846))</f>
        <v/>
      </c>
      <c r="AB846" t="str">
        <f>IF($D846="","",MAX(0,N(#REF!)-N($X846)))</f>
        <v/>
      </c>
      <c r="AC846" t="str">
        <f>IF(OR($D846="",$AB846="",N($AB846)&lt;=0),"",IFERROR(MATCH(1,INDEX(('2_Review &amp; Audit'!$F$6:$F$505=$A846)*('2_Review &amp; Audit'!$I$6:$I$505&gt;=$E846-30)*('2_Review &amp; Audit'!$I$6:$I$505&lt;=$E846+30)*('2_Review &amp; Audit'!$R$6:$R$505&gt;0)*(ROW('2_Review &amp; Audit'!$R$6:$R$505)&gt;$T846),0),0)+5,""))</f>
        <v/>
      </c>
      <c r="AG846" t="str">
        <f>IF(OR($D846="",$AB846="",$AF846=""),"",MIN($AB846,$AF846))</f>
        <v/>
      </c>
      <c r="AK846" t="str">
        <f>IF($D846="","",MAX(0,N($AB846)-N($AG846)))</f>
        <v/>
      </c>
      <c r="AL846" t="str">
        <f>IF(OR($D846="",$AK846="",N($AK846)&lt;=0),"",IFERROR(MATCH(1,INDEX(('2_Review &amp; Audit'!$F$6:$F$505=$A846)*('2_Review &amp; Audit'!$I$6:$I$505&gt;=$E846-30)*('2_Review &amp; Audit'!$I$6:$I$505&lt;=$E846+30)*('2_Review &amp; Audit'!$R$6:$R$505&gt;0)*(ROW('2_Review &amp; Audit'!$R$6:$R$505)&gt;$AC846),0),0)+5,""))</f>
        <v/>
      </c>
      <c r="AP846" t="str">
        <f>IF(OR($D846="",$AK846="",$AO846=""),"",MIN($AK846,$AO846))</f>
        <v/>
      </c>
    </row>
    <row r="847" spans="1:42" ht="12.75" customHeight="1" x14ac:dyDescent="0.2">
      <c r="A847" t="str">
        <f>IF($J847="","",INDEX('2_Review &amp; Audit'!$F:$F,$J847))</f>
        <v/>
      </c>
      <c r="B847" t="str">
        <f>IF($J847="","",INDEX('2_Review &amp; Audit'!$C:$C,$J847))</f>
        <v/>
      </c>
      <c r="C847" t="str">
        <f>IF($J847="","",INDEX('2_Review &amp; Audit'!$D:$D,$J847))</f>
        <v/>
      </c>
      <c r="D847" s="60" t="str">
        <f>IF($J847="","",INDEX('2_Review &amp; Audit'!$U:$U,$J847))</f>
        <v/>
      </c>
      <c r="E847" t="str">
        <f>IF($J847="","",INDEX('2_Review &amp; Audit'!$M:$M,$J847))</f>
        <v/>
      </c>
      <c r="F847" t="str">
        <f>IF($J847="","",INDEX('2_Review &amp; Audit'!$N:$N,$J847))</f>
        <v/>
      </c>
      <c r="G847" s="145" t="str">
        <f>IF(OR($J847="",$F847=""),"",ABS(INDEX('2_Review &amp; Audit'!$B:$B,$J847)/$F847))</f>
        <v/>
      </c>
      <c r="H847" s="145" t="str">
        <f t="shared" si="77"/>
        <v/>
      </c>
      <c r="I847" t="str">
        <f>IF($J847="","",INDEX('2_Review &amp; Audit'!$AD:$AD,$J847))</f>
        <v/>
      </c>
      <c r="AB847" t="str">
        <f>IF($D847="","",MAX(0,N(#REF!)-N($X847)))</f>
        <v/>
      </c>
      <c r="AC847" t="str">
        <f>IF(OR($D847="",$AB847="",N($AB847)&lt;=0),"",IFERROR(MATCH(1,INDEX(('2_Review &amp; Audit'!$F$6:$F$505=$A847)*('2_Review &amp; Audit'!$I$6:$I$505&gt;=$E847-30)*('2_Review &amp; Audit'!$I$6:$I$505&lt;=$E847+30)*('2_Review &amp; Audit'!$R$6:$R$505&gt;0)*(ROW('2_Review &amp; Audit'!$R$6:$R$505)&gt;$T847),0),0)+5,""))</f>
        <v/>
      </c>
      <c r="AG847" t="str">
        <f>IF(OR($D847="",$AB847="",$AF847=""),"",MIN($AB847,$AF847))</f>
        <v/>
      </c>
      <c r="AK847" t="str">
        <f>IF($D847="","",MAX(0,N($AB847)-N($AG847)))</f>
        <v/>
      </c>
      <c r="AL847" t="str">
        <f>IF(OR($D847="",$AK847="",N($AK847)&lt;=0),"",IFERROR(MATCH(1,INDEX(('2_Review &amp; Audit'!$F$6:$F$505=$A847)*('2_Review &amp; Audit'!$I$6:$I$505&gt;=$E847-30)*('2_Review &amp; Audit'!$I$6:$I$505&lt;=$E847+30)*('2_Review &amp; Audit'!$R$6:$R$505&gt;0)*(ROW('2_Review &amp; Audit'!$R$6:$R$505)&gt;$AC847),0),0)+5,""))</f>
        <v/>
      </c>
      <c r="AP847" t="str">
        <f>IF(OR($D847="",$AK847="",$AO847=""),"",MIN($AK847,$AO847))</f>
        <v/>
      </c>
    </row>
    <row r="848" spans="1:42" ht="12.75" customHeight="1" x14ac:dyDescent="0.2">
      <c r="A848" t="str">
        <f>IF($J848="","",INDEX('2_Review &amp; Audit'!$F:$F,$J848))</f>
        <v/>
      </c>
      <c r="B848" t="str">
        <f>IF($J848="","",INDEX('2_Review &amp; Audit'!$C:$C,$J848))</f>
        <v/>
      </c>
      <c r="C848" t="str">
        <f>IF($J848="","",INDEX('2_Review &amp; Audit'!$D:$D,$J848))</f>
        <v/>
      </c>
      <c r="D848" s="60" t="str">
        <f>IF($J848="","",INDEX('2_Review &amp; Audit'!$U:$U,$J848))</f>
        <v/>
      </c>
      <c r="E848" t="str">
        <f>IF($J848="","",INDEX('2_Review &amp; Audit'!$M:$M,$J848))</f>
        <v/>
      </c>
      <c r="F848" t="str">
        <f>IF($J848="","",INDEX('2_Review &amp; Audit'!$N:$N,$J848))</f>
        <v/>
      </c>
      <c r="G848" s="145" t="str">
        <f>IF(OR($J848="",$F848=""),"",ABS(INDEX('2_Review &amp; Audit'!$B:$B,$J848)/$F848))</f>
        <v/>
      </c>
      <c r="H848" s="145" t="str">
        <f t="shared" si="77"/>
        <v/>
      </c>
      <c r="I848" t="str">
        <f>IF($J848="","",INDEX('2_Review &amp; Audit'!$AD:$AD,$J848))</f>
        <v/>
      </c>
      <c r="AB848" t="str">
        <f>IF($D848="","",MAX(0,N(#REF!)-N($X848)))</f>
        <v/>
      </c>
      <c r="AC848" t="str">
        <f>IF(OR($D848="",$AB848="",N($AB848)&lt;=0),"",IFERROR(MATCH(1,INDEX(('2_Review &amp; Audit'!$F$6:$F$505=$A848)*('2_Review &amp; Audit'!$I$6:$I$505&gt;=$E848-30)*('2_Review &amp; Audit'!$I$6:$I$505&lt;=$E848+30)*('2_Review &amp; Audit'!$R$6:$R$505&gt;0)*(ROW('2_Review &amp; Audit'!$R$6:$R$505)&gt;$T848),0),0)+5,""))</f>
        <v/>
      </c>
      <c r="AG848" t="str">
        <f>IF(OR($D848="",$AB848="",$AF848=""),"",MIN($AB848,$AF848))</f>
        <v/>
      </c>
      <c r="AK848" t="str">
        <f>IF($D848="","",MAX(0,N($AB848)-N($AG848)))</f>
        <v/>
      </c>
      <c r="AL848" t="str">
        <f>IF(OR($D848="",$AK848="",N($AK848)&lt;=0),"",IFERROR(MATCH(1,INDEX(('2_Review &amp; Audit'!$F$6:$F$505=$A848)*('2_Review &amp; Audit'!$I$6:$I$505&gt;=$E848-30)*('2_Review &amp; Audit'!$I$6:$I$505&lt;=$E848+30)*('2_Review &amp; Audit'!$R$6:$R$505&gt;0)*(ROW('2_Review &amp; Audit'!$R$6:$R$505)&gt;$AC848),0),0)+5,""))</f>
        <v/>
      </c>
      <c r="AP848" t="str">
        <f>IF(OR($D848="",$AK848="",$AO848=""),"",MIN($AK848,$AO848))</f>
        <v/>
      </c>
    </row>
    <row r="849" spans="1:42" ht="12.75" customHeight="1" x14ac:dyDescent="0.2">
      <c r="A849" t="str">
        <f>IF($J849="","",INDEX('2_Review &amp; Audit'!$F:$F,$J849))</f>
        <v/>
      </c>
      <c r="B849" t="str">
        <f>IF($J849="","",INDEX('2_Review &amp; Audit'!$C:$C,$J849))</f>
        <v/>
      </c>
      <c r="C849" t="str">
        <f>IF($J849="","",INDEX('2_Review &amp; Audit'!$D:$D,$J849))</f>
        <v/>
      </c>
      <c r="D849" s="60" t="str">
        <f>IF($J849="","",INDEX('2_Review &amp; Audit'!$U:$U,$J849))</f>
        <v/>
      </c>
      <c r="E849" t="str">
        <f>IF($J849="","",INDEX('2_Review &amp; Audit'!$M:$M,$J849))</f>
        <v/>
      </c>
      <c r="F849" t="str">
        <f>IF($J849="","",INDEX('2_Review &amp; Audit'!$N:$N,$J849))</f>
        <v/>
      </c>
      <c r="G849" s="145" t="str">
        <f>IF(OR($J849="",$F849=""),"",ABS(INDEX('2_Review &amp; Audit'!$B:$B,$J849)/$F849))</f>
        <v/>
      </c>
      <c r="H849" s="145" t="str">
        <f t="shared" si="77"/>
        <v/>
      </c>
      <c r="I849" t="str">
        <f>IF($J849="","",INDEX('2_Review &amp; Audit'!$AD:$AD,$J849))</f>
        <v/>
      </c>
      <c r="AB849" t="str">
        <f>IF($D849="","",MAX(0,N(#REF!)-N($X849)))</f>
        <v/>
      </c>
      <c r="AC849" t="str">
        <f>IF(OR($D849="",$AB849="",N($AB849)&lt;=0),"",IFERROR(MATCH(1,INDEX(('2_Review &amp; Audit'!$F$6:$F$505=$A849)*('2_Review &amp; Audit'!$I$6:$I$505&gt;=$E849-30)*('2_Review &amp; Audit'!$I$6:$I$505&lt;=$E849+30)*('2_Review &amp; Audit'!$R$6:$R$505&gt;0)*(ROW('2_Review &amp; Audit'!$R$6:$R$505)&gt;$T849),0),0)+5,""))</f>
        <v/>
      </c>
      <c r="AG849" t="str">
        <f>IF(OR($D849="",$AB849="",$AF849=""),"",MIN($AB849,$AF849))</f>
        <v/>
      </c>
      <c r="AK849" t="str">
        <f>IF($D849="","",MAX(0,N($AB849)-N($AG849)))</f>
        <v/>
      </c>
      <c r="AL849" t="str">
        <f>IF(OR($D849="",$AK849="",N($AK849)&lt;=0),"",IFERROR(MATCH(1,INDEX(('2_Review &amp; Audit'!$F$6:$F$505=$A849)*('2_Review &amp; Audit'!$I$6:$I$505&gt;=$E849-30)*('2_Review &amp; Audit'!$I$6:$I$505&lt;=$E849+30)*('2_Review &amp; Audit'!$R$6:$R$505&gt;0)*(ROW('2_Review &amp; Audit'!$R$6:$R$505)&gt;$AC849),0),0)+5,""))</f>
        <v/>
      </c>
      <c r="AP849" t="str">
        <f>IF(OR($D849="",$AK849="",$AO849=""),"",MIN($AK849,$AO849))</f>
        <v/>
      </c>
    </row>
    <row r="850" spans="1:42" ht="12.75" customHeight="1" x14ac:dyDescent="0.2">
      <c r="A850" t="str">
        <f>IF($J850="","",INDEX('2_Review &amp; Audit'!$F:$F,$J850))</f>
        <v/>
      </c>
      <c r="B850" t="str">
        <f>IF($J850="","",INDEX('2_Review &amp; Audit'!$C:$C,$J850))</f>
        <v/>
      </c>
      <c r="C850" t="str">
        <f>IF($J850="","",INDEX('2_Review &amp; Audit'!$D:$D,$J850))</f>
        <v/>
      </c>
      <c r="D850" s="60" t="str">
        <f>IF($J850="","",INDEX('2_Review &amp; Audit'!$U:$U,$J850))</f>
        <v/>
      </c>
      <c r="E850" t="str">
        <f>IF($J850="","",INDEX('2_Review &amp; Audit'!$M:$M,$J850))</f>
        <v/>
      </c>
      <c r="F850" t="str">
        <f>IF($J850="","",INDEX('2_Review &amp; Audit'!$N:$N,$J850))</f>
        <v/>
      </c>
      <c r="G850" s="145" t="str">
        <f>IF(OR($J850="",$F850=""),"",ABS(INDEX('2_Review &amp; Audit'!$B:$B,$J850)/$F850))</f>
        <v/>
      </c>
      <c r="H850" s="145" t="str">
        <f t="shared" si="77"/>
        <v/>
      </c>
      <c r="I850" t="str">
        <f>IF($J850="","",INDEX('2_Review &amp; Audit'!$AD:$AD,$J850))</f>
        <v/>
      </c>
      <c r="AB850" t="str">
        <f>IF($D850="","",MAX(0,N(#REF!)-N($X850)))</f>
        <v/>
      </c>
      <c r="AC850" t="str">
        <f>IF(OR($D850="",$AB850="",N($AB850)&lt;=0),"",IFERROR(MATCH(1,INDEX(('2_Review &amp; Audit'!$F$6:$F$505=$A850)*('2_Review &amp; Audit'!$I$6:$I$505&gt;=$E850-30)*('2_Review &amp; Audit'!$I$6:$I$505&lt;=$E850+30)*('2_Review &amp; Audit'!$R$6:$R$505&gt;0)*(ROW('2_Review &amp; Audit'!$R$6:$R$505)&gt;$T850),0),0)+5,""))</f>
        <v/>
      </c>
      <c r="AG850" t="str">
        <f>IF(OR($D850="",$AB850="",$AF850=""),"",MIN($AB850,$AF850))</f>
        <v/>
      </c>
      <c r="AK850" t="str">
        <f>IF($D850="","",MAX(0,N($AB850)-N($AG850)))</f>
        <v/>
      </c>
      <c r="AL850" t="str">
        <f>IF(OR($D850="",$AK850="",N($AK850)&lt;=0),"",IFERROR(MATCH(1,INDEX(('2_Review &amp; Audit'!$F$6:$F$505=$A850)*('2_Review &amp; Audit'!$I$6:$I$505&gt;=$E850-30)*('2_Review &amp; Audit'!$I$6:$I$505&lt;=$E850+30)*('2_Review &amp; Audit'!$R$6:$R$505&gt;0)*(ROW('2_Review &amp; Audit'!$R$6:$R$505)&gt;$AC850),0),0)+5,""))</f>
        <v/>
      </c>
      <c r="AP850" t="str">
        <f>IF(OR($D850="",$AK850="",$AO850=""),"",MIN($AK850,$AO850))</f>
        <v/>
      </c>
    </row>
    <row r="851" spans="1:42" ht="12.75" customHeight="1" x14ac:dyDescent="0.2">
      <c r="A851" t="str">
        <f>IF($J851="","",INDEX('2_Review &amp; Audit'!$F:$F,$J851))</f>
        <v/>
      </c>
      <c r="B851" t="str">
        <f>IF($J851="","",INDEX('2_Review &amp; Audit'!$C:$C,$J851))</f>
        <v/>
      </c>
      <c r="C851" t="str">
        <f>IF($J851="","",INDEX('2_Review &amp; Audit'!$D:$D,$J851))</f>
        <v/>
      </c>
      <c r="D851" s="60" t="str">
        <f>IF($J851="","",INDEX('2_Review &amp; Audit'!$U:$U,$J851))</f>
        <v/>
      </c>
      <c r="E851" t="str">
        <f>IF($J851="","",INDEX('2_Review &amp; Audit'!$M:$M,$J851))</f>
        <v/>
      </c>
      <c r="F851" t="str">
        <f>IF($J851="","",INDEX('2_Review &amp; Audit'!$N:$N,$J851))</f>
        <v/>
      </c>
      <c r="G851" s="145" t="str">
        <f>IF(OR($J851="",$F851=""),"",ABS(INDEX('2_Review &amp; Audit'!$B:$B,$J851)/$F851))</f>
        <v/>
      </c>
      <c r="H851" s="145" t="str">
        <f t="shared" si="77"/>
        <v/>
      </c>
      <c r="I851" t="str">
        <f>IF($J851="","",INDEX('2_Review &amp; Audit'!$AD:$AD,$J851))</f>
        <v/>
      </c>
      <c r="AB851" t="str">
        <f>IF($D851="","",MAX(0,N(#REF!)-N($X851)))</f>
        <v/>
      </c>
      <c r="AC851" t="str">
        <f>IF(OR($D851="",$AB851="",N($AB851)&lt;=0),"",IFERROR(MATCH(1,INDEX(('2_Review &amp; Audit'!$F$6:$F$505=$A851)*('2_Review &amp; Audit'!$I$6:$I$505&gt;=$E851-30)*('2_Review &amp; Audit'!$I$6:$I$505&lt;=$E851+30)*('2_Review &amp; Audit'!$R$6:$R$505&gt;0)*(ROW('2_Review &amp; Audit'!$R$6:$R$505)&gt;$T851),0),0)+5,""))</f>
        <v/>
      </c>
      <c r="AG851" t="str">
        <f>IF(OR($D851="",$AB851="",$AF851=""),"",MIN($AB851,$AF851))</f>
        <v/>
      </c>
      <c r="AK851" t="str">
        <f>IF($D851="","",MAX(0,N($AB851)-N($AG851)))</f>
        <v/>
      </c>
      <c r="AL851" t="str">
        <f>IF(OR($D851="",$AK851="",N($AK851)&lt;=0),"",IFERROR(MATCH(1,INDEX(('2_Review &amp; Audit'!$F$6:$F$505=$A851)*('2_Review &amp; Audit'!$I$6:$I$505&gt;=$E851-30)*('2_Review &amp; Audit'!$I$6:$I$505&lt;=$E851+30)*('2_Review &amp; Audit'!$R$6:$R$505&gt;0)*(ROW('2_Review &amp; Audit'!$R$6:$R$505)&gt;$AC851),0),0)+5,""))</f>
        <v/>
      </c>
      <c r="AP851" t="str">
        <f>IF(OR($D851="",$AK851="",$AO851=""),"",MIN($AK851,$AO851))</f>
        <v/>
      </c>
    </row>
    <row r="852" spans="1:42" ht="12.75" customHeight="1" x14ac:dyDescent="0.2">
      <c r="A852" t="str">
        <f>IF($J852="","",INDEX('2_Review &amp; Audit'!$F:$F,$J852))</f>
        <v/>
      </c>
      <c r="B852" t="str">
        <f>IF($J852="","",INDEX('2_Review &amp; Audit'!$C:$C,$J852))</f>
        <v/>
      </c>
      <c r="C852" t="str">
        <f>IF($J852="","",INDEX('2_Review &amp; Audit'!$D:$D,$J852))</f>
        <v/>
      </c>
      <c r="D852" s="60" t="str">
        <f>IF($J852="","",INDEX('2_Review &amp; Audit'!$U:$U,$J852))</f>
        <v/>
      </c>
      <c r="E852" t="str">
        <f>IF($J852="","",INDEX('2_Review &amp; Audit'!$M:$M,$J852))</f>
        <v/>
      </c>
      <c r="F852" t="str">
        <f>IF($J852="","",INDEX('2_Review &amp; Audit'!$N:$N,$J852))</f>
        <v/>
      </c>
      <c r="G852" s="145" t="str">
        <f>IF(OR($J852="",$F852=""),"",ABS(INDEX('2_Review &amp; Audit'!$B:$B,$J852)/$F852))</f>
        <v/>
      </c>
      <c r="H852" s="145" t="str">
        <f t="shared" si="77"/>
        <v/>
      </c>
      <c r="I852" t="str">
        <f>IF($J852="","",INDEX('2_Review &amp; Audit'!$AD:$AD,$J852))</f>
        <v/>
      </c>
      <c r="AB852" t="str">
        <f>IF($D852="","",MAX(0,N(#REF!)-N($X852)))</f>
        <v/>
      </c>
      <c r="AC852" t="str">
        <f>IF(OR($D852="",$AB852="",N($AB852)&lt;=0),"",IFERROR(MATCH(1,INDEX(('2_Review &amp; Audit'!$F$6:$F$505=$A852)*('2_Review &amp; Audit'!$I$6:$I$505&gt;=$E852-30)*('2_Review &amp; Audit'!$I$6:$I$505&lt;=$E852+30)*('2_Review &amp; Audit'!$R$6:$R$505&gt;0)*(ROW('2_Review &amp; Audit'!$R$6:$R$505)&gt;$T852),0),0)+5,""))</f>
        <v/>
      </c>
      <c r="AG852" t="str">
        <f>IF(OR($D852="",$AB852="",$AF852=""),"",MIN($AB852,$AF852))</f>
        <v/>
      </c>
      <c r="AK852" t="str">
        <f>IF($D852="","",MAX(0,N($AB852)-N($AG852)))</f>
        <v/>
      </c>
      <c r="AL852" t="str">
        <f>IF(OR($D852="",$AK852="",N($AK852)&lt;=0),"",IFERROR(MATCH(1,INDEX(('2_Review &amp; Audit'!$F$6:$F$505=$A852)*('2_Review &amp; Audit'!$I$6:$I$505&gt;=$E852-30)*('2_Review &amp; Audit'!$I$6:$I$505&lt;=$E852+30)*('2_Review &amp; Audit'!$R$6:$R$505&gt;0)*(ROW('2_Review &amp; Audit'!$R$6:$R$505)&gt;$AC852),0),0)+5,""))</f>
        <v/>
      </c>
      <c r="AP852" t="str">
        <f>IF(OR($D852="",$AK852="",$AO852=""),"",MIN($AK852,$AO852))</f>
        <v/>
      </c>
    </row>
    <row r="853" spans="1:42" ht="12.75" customHeight="1" x14ac:dyDescent="0.2">
      <c r="A853" t="str">
        <f>IF($J853="","",INDEX('2_Review &amp; Audit'!$F:$F,$J853))</f>
        <v/>
      </c>
      <c r="B853" t="str">
        <f>IF($J853="","",INDEX('2_Review &amp; Audit'!$C:$C,$J853))</f>
        <v/>
      </c>
      <c r="C853" t="str">
        <f>IF($J853="","",INDEX('2_Review &amp; Audit'!$D:$D,$J853))</f>
        <v/>
      </c>
      <c r="D853" s="60" t="str">
        <f>IF($J853="","",INDEX('2_Review &amp; Audit'!$U:$U,$J853))</f>
        <v/>
      </c>
      <c r="E853" t="str">
        <f>IF($J853="","",INDEX('2_Review &amp; Audit'!$M:$M,$J853))</f>
        <v/>
      </c>
      <c r="F853" t="str">
        <f>IF($J853="","",INDEX('2_Review &amp; Audit'!$N:$N,$J853))</f>
        <v/>
      </c>
      <c r="G853" s="145" t="str">
        <f>IF(OR($J853="",$F853=""),"",ABS(INDEX('2_Review &amp; Audit'!$B:$B,$J853)/$F853))</f>
        <v/>
      </c>
      <c r="H853" s="145" t="str">
        <f t="shared" si="77"/>
        <v/>
      </c>
      <c r="I853" t="str">
        <f>IF($J853="","",INDEX('2_Review &amp; Audit'!$AD:$AD,$J853))</f>
        <v/>
      </c>
      <c r="AB853" t="str">
        <f>IF($D853="","",MAX(0,N(#REF!)-N($X853)))</f>
        <v/>
      </c>
      <c r="AC853" t="str">
        <f>IF(OR($D853="",$AB853="",N($AB853)&lt;=0),"",IFERROR(MATCH(1,INDEX(('2_Review &amp; Audit'!$F$6:$F$505=$A853)*('2_Review &amp; Audit'!$I$6:$I$505&gt;=$E853-30)*('2_Review &amp; Audit'!$I$6:$I$505&lt;=$E853+30)*('2_Review &amp; Audit'!$R$6:$R$505&gt;0)*(ROW('2_Review &amp; Audit'!$R$6:$R$505)&gt;$T853),0),0)+5,""))</f>
        <v/>
      </c>
      <c r="AG853" t="str">
        <f>IF(OR($D853="",$AB853="",$AF853=""),"",MIN($AB853,$AF853))</f>
        <v/>
      </c>
      <c r="AK853" t="str">
        <f>IF($D853="","",MAX(0,N($AB853)-N($AG853)))</f>
        <v/>
      </c>
      <c r="AL853" t="str">
        <f>IF(OR($D853="",$AK853="",N($AK853)&lt;=0),"",IFERROR(MATCH(1,INDEX(('2_Review &amp; Audit'!$F$6:$F$505=$A853)*('2_Review &amp; Audit'!$I$6:$I$505&gt;=$E853-30)*('2_Review &amp; Audit'!$I$6:$I$505&lt;=$E853+30)*('2_Review &amp; Audit'!$R$6:$R$505&gt;0)*(ROW('2_Review &amp; Audit'!$R$6:$R$505)&gt;$AC853),0),0)+5,""))</f>
        <v/>
      </c>
      <c r="AP853" t="str">
        <f>IF(OR($D853="",$AK853="",$AO853=""),"",MIN($AK853,$AO853))</f>
        <v/>
      </c>
    </row>
    <row r="854" spans="1:42" ht="12.75" customHeight="1" x14ac:dyDescent="0.2">
      <c r="A854" t="str">
        <f>IF($J854="","",INDEX('2_Review &amp; Audit'!$F:$F,$J854))</f>
        <v/>
      </c>
      <c r="B854" t="str">
        <f>IF($J854="","",INDEX('2_Review &amp; Audit'!$C:$C,$J854))</f>
        <v/>
      </c>
      <c r="C854" t="str">
        <f>IF($J854="","",INDEX('2_Review &amp; Audit'!$D:$D,$J854))</f>
        <v/>
      </c>
      <c r="D854" s="60" t="str">
        <f>IF($J854="","",INDEX('2_Review &amp; Audit'!$U:$U,$J854))</f>
        <v/>
      </c>
      <c r="E854" t="str">
        <f>IF($J854="","",INDEX('2_Review &amp; Audit'!$M:$M,$J854))</f>
        <v/>
      </c>
      <c r="F854" t="str">
        <f>IF($J854="","",INDEX('2_Review &amp; Audit'!$N:$N,$J854))</f>
        <v/>
      </c>
      <c r="G854" s="145" t="str">
        <f>IF(OR($J854="",$F854=""),"",ABS(INDEX('2_Review &amp; Audit'!$B:$B,$J854)/$F854))</f>
        <v/>
      </c>
      <c r="H854" s="145" t="str">
        <f t="shared" si="77"/>
        <v/>
      </c>
      <c r="I854" t="str">
        <f>IF($J854="","",INDEX('2_Review &amp; Audit'!$AD:$AD,$J854))</f>
        <v/>
      </c>
      <c r="AB854" t="str">
        <f>IF($D854="","",MAX(0,N(#REF!)-N($X854)))</f>
        <v/>
      </c>
      <c r="AC854" t="str">
        <f>IF(OR($D854="",$AB854="",N($AB854)&lt;=0),"",IFERROR(MATCH(1,INDEX(('2_Review &amp; Audit'!$F$6:$F$505=$A854)*('2_Review &amp; Audit'!$I$6:$I$505&gt;=$E854-30)*('2_Review &amp; Audit'!$I$6:$I$505&lt;=$E854+30)*('2_Review &amp; Audit'!$R$6:$R$505&gt;0)*(ROW('2_Review &amp; Audit'!$R$6:$R$505)&gt;$T854),0),0)+5,""))</f>
        <v/>
      </c>
      <c r="AG854" t="str">
        <f>IF(OR($D854="",$AB854="",$AF854=""),"",MIN($AB854,$AF854))</f>
        <v/>
      </c>
      <c r="AK854" t="str">
        <f>IF($D854="","",MAX(0,N($AB854)-N($AG854)))</f>
        <v/>
      </c>
      <c r="AL854" t="str">
        <f>IF(OR($D854="",$AK854="",N($AK854)&lt;=0),"",IFERROR(MATCH(1,INDEX(('2_Review &amp; Audit'!$F$6:$F$505=$A854)*('2_Review &amp; Audit'!$I$6:$I$505&gt;=$E854-30)*('2_Review &amp; Audit'!$I$6:$I$505&lt;=$E854+30)*('2_Review &amp; Audit'!$R$6:$R$505&gt;0)*(ROW('2_Review &amp; Audit'!$R$6:$R$505)&gt;$AC854),0),0)+5,""))</f>
        <v/>
      </c>
      <c r="AP854" t="str">
        <f>IF(OR($D854="",$AK854="",$AO854=""),"",MIN($AK854,$AO854))</f>
        <v/>
      </c>
    </row>
    <row r="855" spans="1:42" ht="12.75" customHeight="1" x14ac:dyDescent="0.2">
      <c r="A855" t="str">
        <f>IF($J855="","",INDEX('2_Review &amp; Audit'!$F:$F,$J855))</f>
        <v/>
      </c>
      <c r="B855" t="str">
        <f>IF($J855="","",INDEX('2_Review &amp; Audit'!$C:$C,$J855))</f>
        <v/>
      </c>
      <c r="C855" t="str">
        <f>IF($J855="","",INDEX('2_Review &amp; Audit'!$D:$D,$J855))</f>
        <v/>
      </c>
      <c r="D855" s="60" t="str">
        <f>IF($J855="","",INDEX('2_Review &amp; Audit'!$U:$U,$J855))</f>
        <v/>
      </c>
      <c r="E855" t="str">
        <f>IF($J855="","",INDEX('2_Review &amp; Audit'!$M:$M,$J855))</f>
        <v/>
      </c>
      <c r="F855" t="str">
        <f>IF($J855="","",INDEX('2_Review &amp; Audit'!$N:$N,$J855))</f>
        <v/>
      </c>
      <c r="G855" s="145" t="str">
        <f>IF(OR($J855="",$F855=""),"",ABS(INDEX('2_Review &amp; Audit'!$B:$B,$J855)/$F855))</f>
        <v/>
      </c>
      <c r="H855" s="145" t="str">
        <f t="shared" si="77"/>
        <v/>
      </c>
      <c r="I855" t="str">
        <f>IF($J855="","",INDEX('2_Review &amp; Audit'!$AD:$AD,$J855))</f>
        <v/>
      </c>
      <c r="AB855" t="str">
        <f>IF($D855="","",MAX(0,N(#REF!)-N($X855)))</f>
        <v/>
      </c>
      <c r="AC855" t="str">
        <f>IF(OR($D855="",$AB855="",N($AB855)&lt;=0),"",IFERROR(MATCH(1,INDEX(('2_Review &amp; Audit'!$F$6:$F$505=$A855)*('2_Review &amp; Audit'!$I$6:$I$505&gt;=$E855-30)*('2_Review &amp; Audit'!$I$6:$I$505&lt;=$E855+30)*('2_Review &amp; Audit'!$R$6:$R$505&gt;0)*(ROW('2_Review &amp; Audit'!$R$6:$R$505)&gt;$T855),0),0)+5,""))</f>
        <v/>
      </c>
      <c r="AG855" t="str">
        <f>IF(OR($D855="",$AB855="",$AF855=""),"",MIN($AB855,$AF855))</f>
        <v/>
      </c>
      <c r="AK855" t="str">
        <f>IF($D855="","",MAX(0,N($AB855)-N($AG855)))</f>
        <v/>
      </c>
      <c r="AL855" t="str">
        <f>IF(OR($D855="",$AK855="",N($AK855)&lt;=0),"",IFERROR(MATCH(1,INDEX(('2_Review &amp; Audit'!$F$6:$F$505=$A855)*('2_Review &amp; Audit'!$I$6:$I$505&gt;=$E855-30)*('2_Review &amp; Audit'!$I$6:$I$505&lt;=$E855+30)*('2_Review &amp; Audit'!$R$6:$R$505&gt;0)*(ROW('2_Review &amp; Audit'!$R$6:$R$505)&gt;$AC855),0),0)+5,""))</f>
        <v/>
      </c>
      <c r="AP855" t="str">
        <f>IF(OR($D855="",$AK855="",$AO855=""),"",MIN($AK855,$AO855))</f>
        <v/>
      </c>
    </row>
    <row r="856" spans="1:42" ht="12.75" customHeight="1" x14ac:dyDescent="0.2">
      <c r="A856" t="str">
        <f>IF($J856="","",INDEX('2_Review &amp; Audit'!$F:$F,$J856))</f>
        <v/>
      </c>
      <c r="B856" t="str">
        <f>IF($J856="","",INDEX('2_Review &amp; Audit'!$C:$C,$J856))</f>
        <v/>
      </c>
      <c r="C856" t="str">
        <f>IF($J856="","",INDEX('2_Review &amp; Audit'!$D:$D,$J856))</f>
        <v/>
      </c>
      <c r="D856" s="60" t="str">
        <f>IF($J856="","",INDEX('2_Review &amp; Audit'!$U:$U,$J856))</f>
        <v/>
      </c>
      <c r="E856" t="str">
        <f>IF($J856="","",INDEX('2_Review &amp; Audit'!$M:$M,$J856))</f>
        <v/>
      </c>
      <c r="F856" t="str">
        <f>IF($J856="","",INDEX('2_Review &amp; Audit'!$N:$N,$J856))</f>
        <v/>
      </c>
      <c r="G856" s="145" t="str">
        <f>IF(OR($J856="",$F856=""),"",ABS(INDEX('2_Review &amp; Audit'!$B:$B,$J856)/$F856))</f>
        <v/>
      </c>
      <c r="H856" s="145" t="str">
        <f t="shared" si="77"/>
        <v/>
      </c>
      <c r="I856" t="str">
        <f>IF($J856="","",INDEX('2_Review &amp; Audit'!$AD:$AD,$J856))</f>
        <v/>
      </c>
      <c r="AB856" t="str">
        <f>IF($D856="","",MAX(0,N(#REF!)-N($X856)))</f>
        <v/>
      </c>
      <c r="AC856" t="str">
        <f>IF(OR($D856="",$AB856="",N($AB856)&lt;=0),"",IFERROR(MATCH(1,INDEX(('2_Review &amp; Audit'!$F$6:$F$505=$A856)*('2_Review &amp; Audit'!$I$6:$I$505&gt;=$E856-30)*('2_Review &amp; Audit'!$I$6:$I$505&lt;=$E856+30)*('2_Review &amp; Audit'!$R$6:$R$505&gt;0)*(ROW('2_Review &amp; Audit'!$R$6:$R$505)&gt;$T856),0),0)+5,""))</f>
        <v/>
      </c>
      <c r="AG856" t="str">
        <f>IF(OR($D856="",$AB856="",$AF856=""),"",MIN($AB856,$AF856))</f>
        <v/>
      </c>
      <c r="AK856" t="str">
        <f>IF($D856="","",MAX(0,N($AB856)-N($AG856)))</f>
        <v/>
      </c>
      <c r="AL856" t="str">
        <f>IF(OR($D856="",$AK856="",N($AK856)&lt;=0),"",IFERROR(MATCH(1,INDEX(('2_Review &amp; Audit'!$F$6:$F$505=$A856)*('2_Review &amp; Audit'!$I$6:$I$505&gt;=$E856-30)*('2_Review &amp; Audit'!$I$6:$I$505&lt;=$E856+30)*('2_Review &amp; Audit'!$R$6:$R$505&gt;0)*(ROW('2_Review &amp; Audit'!$R$6:$R$505)&gt;$AC856),0),0)+5,""))</f>
        <v/>
      </c>
      <c r="AP856" t="str">
        <f>IF(OR($D856="",$AK856="",$AO856=""),"",MIN($AK856,$AO856))</f>
        <v/>
      </c>
    </row>
    <row r="857" spans="1:42" ht="12.75" customHeight="1" x14ac:dyDescent="0.2">
      <c r="A857" t="str">
        <f>IF($J857="","",INDEX('2_Review &amp; Audit'!$F:$F,$J857))</f>
        <v/>
      </c>
      <c r="B857" t="str">
        <f>IF($J857="","",INDEX('2_Review &amp; Audit'!$C:$C,$J857))</f>
        <v/>
      </c>
      <c r="C857" t="str">
        <f>IF($J857="","",INDEX('2_Review &amp; Audit'!$D:$D,$J857))</f>
        <v/>
      </c>
      <c r="D857" s="60" t="str">
        <f>IF($J857="","",INDEX('2_Review &amp; Audit'!$U:$U,$J857))</f>
        <v/>
      </c>
      <c r="E857" t="str">
        <f>IF($J857="","",INDEX('2_Review &amp; Audit'!$M:$M,$J857))</f>
        <v/>
      </c>
      <c r="F857" t="str">
        <f>IF($J857="","",INDEX('2_Review &amp; Audit'!$N:$N,$J857))</f>
        <v/>
      </c>
      <c r="G857" s="145" t="str">
        <f>IF(OR($J857="",$F857=""),"",ABS(INDEX('2_Review &amp; Audit'!$B:$B,$J857)/$F857))</f>
        <v/>
      </c>
      <c r="H857" s="145" t="str">
        <f t="shared" si="77"/>
        <v/>
      </c>
      <c r="I857" t="str">
        <f>IF($J857="","",INDEX('2_Review &amp; Audit'!$AD:$AD,$J857))</f>
        <v/>
      </c>
      <c r="AB857" t="str">
        <f>IF($D857="","",MAX(0,N(#REF!)-N($X857)))</f>
        <v/>
      </c>
      <c r="AC857" t="str">
        <f>IF(OR($D857="",$AB857="",N($AB857)&lt;=0),"",IFERROR(MATCH(1,INDEX(('2_Review &amp; Audit'!$F$6:$F$505=$A857)*('2_Review &amp; Audit'!$I$6:$I$505&gt;=$E857-30)*('2_Review &amp; Audit'!$I$6:$I$505&lt;=$E857+30)*('2_Review &amp; Audit'!$R$6:$R$505&gt;0)*(ROW('2_Review &amp; Audit'!$R$6:$R$505)&gt;$T857),0),0)+5,""))</f>
        <v/>
      </c>
      <c r="AG857" t="str">
        <f>IF(OR($D857="",$AB857="",$AF857=""),"",MIN($AB857,$AF857))</f>
        <v/>
      </c>
      <c r="AK857" t="str">
        <f>IF($D857="","",MAX(0,N($AB857)-N($AG857)))</f>
        <v/>
      </c>
      <c r="AL857" t="str">
        <f>IF(OR($D857="",$AK857="",N($AK857)&lt;=0),"",IFERROR(MATCH(1,INDEX(('2_Review &amp; Audit'!$F$6:$F$505=$A857)*('2_Review &amp; Audit'!$I$6:$I$505&gt;=$E857-30)*('2_Review &amp; Audit'!$I$6:$I$505&lt;=$E857+30)*('2_Review &amp; Audit'!$R$6:$R$505&gt;0)*(ROW('2_Review &amp; Audit'!$R$6:$R$505)&gt;$AC857),0),0)+5,""))</f>
        <v/>
      </c>
      <c r="AP857" t="str">
        <f>IF(OR($D857="",$AK857="",$AO857=""),"",MIN($AK857,$AO857))</f>
        <v/>
      </c>
    </row>
    <row r="858" spans="1:42" ht="12.75" customHeight="1" x14ac:dyDescent="0.2">
      <c r="A858" t="str">
        <f>IF($J858="","",INDEX('2_Review &amp; Audit'!$F:$F,$J858))</f>
        <v/>
      </c>
      <c r="B858" t="str">
        <f>IF($J858="","",INDEX('2_Review &amp; Audit'!$C:$C,$J858))</f>
        <v/>
      </c>
      <c r="C858" t="str">
        <f>IF($J858="","",INDEX('2_Review &amp; Audit'!$D:$D,$J858))</f>
        <v/>
      </c>
      <c r="D858" s="60" t="str">
        <f>IF($J858="","",INDEX('2_Review &amp; Audit'!$U:$U,$J858))</f>
        <v/>
      </c>
      <c r="E858" t="str">
        <f>IF($J858="","",INDEX('2_Review &amp; Audit'!$M:$M,$J858))</f>
        <v/>
      </c>
      <c r="F858" t="str">
        <f>IF($J858="","",INDEX('2_Review &amp; Audit'!$N:$N,$J858))</f>
        <v/>
      </c>
      <c r="G858" s="145" t="str">
        <f>IF(OR($J858="",$F858=""),"",ABS(INDEX('2_Review &amp; Audit'!$B:$B,$J858)/$F858))</f>
        <v/>
      </c>
      <c r="H858" s="145" t="str">
        <f t="shared" si="77"/>
        <v/>
      </c>
      <c r="I858" t="str">
        <f>IF($J858="","",INDEX('2_Review &amp; Audit'!$AD:$AD,$J858))</f>
        <v/>
      </c>
      <c r="AB858" t="str">
        <f>IF($D858="","",MAX(0,N(#REF!)-N($X858)))</f>
        <v/>
      </c>
      <c r="AC858" t="str">
        <f>IF(OR($D858="",$AB858="",N($AB858)&lt;=0),"",IFERROR(MATCH(1,INDEX(('2_Review &amp; Audit'!$F$6:$F$505=$A858)*('2_Review &amp; Audit'!$I$6:$I$505&gt;=$E858-30)*('2_Review &amp; Audit'!$I$6:$I$505&lt;=$E858+30)*('2_Review &amp; Audit'!$R$6:$R$505&gt;0)*(ROW('2_Review &amp; Audit'!$R$6:$R$505)&gt;$T858),0),0)+5,""))</f>
        <v/>
      </c>
      <c r="AG858" t="str">
        <f>IF(OR($D858="",$AB858="",$AF858=""),"",MIN($AB858,$AF858))</f>
        <v/>
      </c>
      <c r="AK858" t="str">
        <f>IF($D858="","",MAX(0,N($AB858)-N($AG858)))</f>
        <v/>
      </c>
      <c r="AL858" t="str">
        <f>IF(OR($D858="",$AK858="",N($AK858)&lt;=0),"",IFERROR(MATCH(1,INDEX(('2_Review &amp; Audit'!$F$6:$F$505=$A858)*('2_Review &amp; Audit'!$I$6:$I$505&gt;=$E858-30)*('2_Review &amp; Audit'!$I$6:$I$505&lt;=$E858+30)*('2_Review &amp; Audit'!$R$6:$R$505&gt;0)*(ROW('2_Review &amp; Audit'!$R$6:$R$505)&gt;$AC858),0),0)+5,""))</f>
        <v/>
      </c>
      <c r="AP858" t="str">
        <f>IF(OR($D858="",$AK858="",$AO858=""),"",MIN($AK858,$AO858))</f>
        <v/>
      </c>
    </row>
    <row r="859" spans="1:42" ht="12.75" customHeight="1" x14ac:dyDescent="0.2">
      <c r="A859" t="str">
        <f>IF($J859="","",INDEX('2_Review &amp; Audit'!$F:$F,$J859))</f>
        <v/>
      </c>
      <c r="B859" t="str">
        <f>IF($J859="","",INDEX('2_Review &amp; Audit'!$C:$C,$J859))</f>
        <v/>
      </c>
      <c r="C859" t="str">
        <f>IF($J859="","",INDEX('2_Review &amp; Audit'!$D:$D,$J859))</f>
        <v/>
      </c>
      <c r="D859" s="60" t="str">
        <f>IF($J859="","",INDEX('2_Review &amp; Audit'!$U:$U,$J859))</f>
        <v/>
      </c>
      <c r="E859" t="str">
        <f>IF($J859="","",INDEX('2_Review &amp; Audit'!$M:$M,$J859))</f>
        <v/>
      </c>
      <c r="F859" t="str">
        <f>IF($J859="","",INDEX('2_Review &amp; Audit'!$N:$N,$J859))</f>
        <v/>
      </c>
      <c r="G859" s="145" t="str">
        <f>IF(OR($J859="",$F859=""),"",ABS(INDEX('2_Review &amp; Audit'!$B:$B,$J859)/$F859))</f>
        <v/>
      </c>
      <c r="H859" s="145" t="str">
        <f t="shared" si="77"/>
        <v/>
      </c>
      <c r="I859" t="str">
        <f>IF($J859="","",INDEX('2_Review &amp; Audit'!$AD:$AD,$J859))</f>
        <v/>
      </c>
      <c r="AB859" t="str">
        <f>IF($D859="","",MAX(0,N(#REF!)-N($X859)))</f>
        <v/>
      </c>
      <c r="AC859" t="str">
        <f>IF(OR($D859="",$AB859="",N($AB859)&lt;=0),"",IFERROR(MATCH(1,INDEX(('2_Review &amp; Audit'!$F$6:$F$505=$A859)*('2_Review &amp; Audit'!$I$6:$I$505&gt;=$E859-30)*('2_Review &amp; Audit'!$I$6:$I$505&lt;=$E859+30)*('2_Review &amp; Audit'!$R$6:$R$505&gt;0)*(ROW('2_Review &amp; Audit'!$R$6:$R$505)&gt;$T859),0),0)+5,""))</f>
        <v/>
      </c>
      <c r="AG859" t="str">
        <f>IF(OR($D859="",$AB859="",$AF859=""),"",MIN($AB859,$AF859))</f>
        <v/>
      </c>
      <c r="AK859" t="str">
        <f>IF($D859="","",MAX(0,N($AB859)-N($AG859)))</f>
        <v/>
      </c>
      <c r="AL859" t="str">
        <f>IF(OR($D859="",$AK859="",N($AK859)&lt;=0),"",IFERROR(MATCH(1,INDEX(('2_Review &amp; Audit'!$F$6:$F$505=$A859)*('2_Review &amp; Audit'!$I$6:$I$505&gt;=$E859-30)*('2_Review &amp; Audit'!$I$6:$I$505&lt;=$E859+30)*('2_Review &amp; Audit'!$R$6:$R$505&gt;0)*(ROW('2_Review &amp; Audit'!$R$6:$R$505)&gt;$AC859),0),0)+5,""))</f>
        <v/>
      </c>
      <c r="AP859" t="str">
        <f>IF(OR($D859="",$AK859="",$AO859=""),"",MIN($AK859,$AO859))</f>
        <v/>
      </c>
    </row>
    <row r="860" spans="1:42" ht="12.75" customHeight="1" x14ac:dyDescent="0.2">
      <c r="A860" t="str">
        <f>IF($J860="","",INDEX('2_Review &amp; Audit'!$F:$F,$J860))</f>
        <v/>
      </c>
      <c r="B860" t="str">
        <f>IF($J860="","",INDEX('2_Review &amp; Audit'!$C:$C,$J860))</f>
        <v/>
      </c>
      <c r="C860" t="str">
        <f>IF($J860="","",INDEX('2_Review &amp; Audit'!$D:$D,$J860))</f>
        <v/>
      </c>
      <c r="D860" s="60" t="str">
        <f>IF($J860="","",INDEX('2_Review &amp; Audit'!$U:$U,$J860))</f>
        <v/>
      </c>
      <c r="E860" t="str">
        <f>IF($J860="","",INDEX('2_Review &amp; Audit'!$M:$M,$J860))</f>
        <v/>
      </c>
      <c r="F860" t="str">
        <f>IF($J860="","",INDEX('2_Review &amp; Audit'!$N:$N,$J860))</f>
        <v/>
      </c>
      <c r="G860" s="145" t="str">
        <f>IF(OR($J860="",$F860=""),"",ABS(INDEX('2_Review &amp; Audit'!$B:$B,$J860)/$F860))</f>
        <v/>
      </c>
      <c r="H860" s="145" t="str">
        <f t="shared" si="77"/>
        <v/>
      </c>
      <c r="I860" t="str">
        <f>IF($J860="","",INDEX('2_Review &amp; Audit'!$AD:$AD,$J860))</f>
        <v/>
      </c>
      <c r="AB860" t="str">
        <f>IF($D860="","",MAX(0,N(#REF!)-N($X860)))</f>
        <v/>
      </c>
      <c r="AC860" t="str">
        <f>IF(OR($D860="",$AB860="",N($AB860)&lt;=0),"",IFERROR(MATCH(1,INDEX(('2_Review &amp; Audit'!$F$6:$F$505=$A860)*('2_Review &amp; Audit'!$I$6:$I$505&gt;=$E860-30)*('2_Review &amp; Audit'!$I$6:$I$505&lt;=$E860+30)*('2_Review &amp; Audit'!$R$6:$R$505&gt;0)*(ROW('2_Review &amp; Audit'!$R$6:$R$505)&gt;$T860),0),0)+5,""))</f>
        <v/>
      </c>
      <c r="AG860" t="str">
        <f>IF(OR($D860="",$AB860="",$AF860=""),"",MIN($AB860,$AF860))</f>
        <v/>
      </c>
      <c r="AK860" t="str">
        <f>IF($D860="","",MAX(0,N($AB860)-N($AG860)))</f>
        <v/>
      </c>
      <c r="AL860" t="str">
        <f>IF(OR($D860="",$AK860="",N($AK860)&lt;=0),"",IFERROR(MATCH(1,INDEX(('2_Review &amp; Audit'!$F$6:$F$505=$A860)*('2_Review &amp; Audit'!$I$6:$I$505&gt;=$E860-30)*('2_Review &amp; Audit'!$I$6:$I$505&lt;=$E860+30)*('2_Review &amp; Audit'!$R$6:$R$505&gt;0)*(ROW('2_Review &amp; Audit'!$R$6:$R$505)&gt;$AC860),0),0)+5,""))</f>
        <v/>
      </c>
      <c r="AP860" t="str">
        <f>IF(OR($D860="",$AK860="",$AO860=""),"",MIN($AK860,$AO860))</f>
        <v/>
      </c>
    </row>
    <row r="861" spans="1:42" ht="12.75" customHeight="1" x14ac:dyDescent="0.2">
      <c r="A861" t="str">
        <f>IF($J861="","",INDEX('2_Review &amp; Audit'!$F:$F,$J861))</f>
        <v/>
      </c>
      <c r="B861" t="str">
        <f>IF($J861="","",INDEX('2_Review &amp; Audit'!$C:$C,$J861))</f>
        <v/>
      </c>
      <c r="C861" t="str">
        <f>IF($J861="","",INDEX('2_Review &amp; Audit'!$D:$D,$J861))</f>
        <v/>
      </c>
      <c r="D861" s="60" t="str">
        <f>IF($J861="","",INDEX('2_Review &amp; Audit'!$U:$U,$J861))</f>
        <v/>
      </c>
      <c r="E861" t="str">
        <f>IF($J861="","",INDEX('2_Review &amp; Audit'!$M:$M,$J861))</f>
        <v/>
      </c>
      <c r="F861" t="str">
        <f>IF($J861="","",INDEX('2_Review &amp; Audit'!$N:$N,$J861))</f>
        <v/>
      </c>
      <c r="G861" s="145" t="str">
        <f>IF(OR($J861="",$F861=""),"",ABS(INDEX('2_Review &amp; Audit'!$B:$B,$J861)/$F861))</f>
        <v/>
      </c>
      <c r="H861" s="145" t="str">
        <f t="shared" si="77"/>
        <v/>
      </c>
      <c r="I861" t="str">
        <f>IF($J861="","",INDEX('2_Review &amp; Audit'!$AD:$AD,$J861))</f>
        <v/>
      </c>
      <c r="AB861" t="str">
        <f>IF($D861="","",MAX(0,N(#REF!)-N($X861)))</f>
        <v/>
      </c>
      <c r="AC861" t="str">
        <f>IF(OR($D861="",$AB861="",N($AB861)&lt;=0),"",IFERROR(MATCH(1,INDEX(('2_Review &amp; Audit'!$F$6:$F$505=$A861)*('2_Review &amp; Audit'!$I$6:$I$505&gt;=$E861-30)*('2_Review &amp; Audit'!$I$6:$I$505&lt;=$E861+30)*('2_Review &amp; Audit'!$R$6:$R$505&gt;0)*(ROW('2_Review &amp; Audit'!$R$6:$R$505)&gt;$T861),0),0)+5,""))</f>
        <v/>
      </c>
      <c r="AG861" t="str">
        <f>IF(OR($D861="",$AB861="",$AF861=""),"",MIN($AB861,$AF861))</f>
        <v/>
      </c>
      <c r="AK861" t="str">
        <f>IF($D861="","",MAX(0,N($AB861)-N($AG861)))</f>
        <v/>
      </c>
      <c r="AL861" t="str">
        <f>IF(OR($D861="",$AK861="",N($AK861)&lt;=0),"",IFERROR(MATCH(1,INDEX(('2_Review &amp; Audit'!$F$6:$F$505=$A861)*('2_Review &amp; Audit'!$I$6:$I$505&gt;=$E861-30)*('2_Review &amp; Audit'!$I$6:$I$505&lt;=$E861+30)*('2_Review &amp; Audit'!$R$6:$R$505&gt;0)*(ROW('2_Review &amp; Audit'!$R$6:$R$505)&gt;$AC861),0),0)+5,""))</f>
        <v/>
      </c>
      <c r="AP861" t="str">
        <f>IF(OR($D861="",$AK861="",$AO861=""),"",MIN($AK861,$AO861))</f>
        <v/>
      </c>
    </row>
    <row r="862" spans="1:42" ht="12.75" customHeight="1" x14ac:dyDescent="0.2">
      <c r="A862" t="str">
        <f>IF($J862="","",INDEX('2_Review &amp; Audit'!$F:$F,$J862))</f>
        <v/>
      </c>
      <c r="B862" t="str">
        <f>IF($J862="","",INDEX('2_Review &amp; Audit'!$C:$C,$J862))</f>
        <v/>
      </c>
      <c r="C862" t="str">
        <f>IF($J862="","",INDEX('2_Review &amp; Audit'!$D:$D,$J862))</f>
        <v/>
      </c>
      <c r="D862" s="60" t="str">
        <f>IF($J862="","",INDEX('2_Review &amp; Audit'!$U:$U,$J862))</f>
        <v/>
      </c>
      <c r="E862" t="str">
        <f>IF($J862="","",INDEX('2_Review &amp; Audit'!$M:$M,$J862))</f>
        <v/>
      </c>
      <c r="F862" t="str">
        <f>IF($J862="","",INDEX('2_Review &amp; Audit'!$N:$N,$J862))</f>
        <v/>
      </c>
      <c r="G862" s="145" t="str">
        <f>IF(OR($J862="",$F862=""),"",ABS(INDEX('2_Review &amp; Audit'!$B:$B,$J862)/$F862))</f>
        <v/>
      </c>
      <c r="H862" s="145" t="str">
        <f t="shared" si="77"/>
        <v/>
      </c>
      <c r="I862" t="str">
        <f>IF($J862="","",INDEX('2_Review &amp; Audit'!$AD:$AD,$J862))</f>
        <v/>
      </c>
      <c r="AB862" t="str">
        <f>IF($D862="","",MAX(0,N(#REF!)-N($X862)))</f>
        <v/>
      </c>
      <c r="AC862" t="str">
        <f>IF(OR($D862="",$AB862="",N($AB862)&lt;=0),"",IFERROR(MATCH(1,INDEX(('2_Review &amp; Audit'!$F$6:$F$505=$A862)*('2_Review &amp; Audit'!$I$6:$I$505&gt;=$E862-30)*('2_Review &amp; Audit'!$I$6:$I$505&lt;=$E862+30)*('2_Review &amp; Audit'!$R$6:$R$505&gt;0)*(ROW('2_Review &amp; Audit'!$R$6:$R$505)&gt;$T862),0),0)+5,""))</f>
        <v/>
      </c>
      <c r="AG862" t="str">
        <f>IF(OR($D862="",$AB862="",$AF862=""),"",MIN($AB862,$AF862))</f>
        <v/>
      </c>
      <c r="AK862" t="str">
        <f>IF($D862="","",MAX(0,N($AB862)-N($AG862)))</f>
        <v/>
      </c>
      <c r="AL862" t="str">
        <f>IF(OR($D862="",$AK862="",N($AK862)&lt;=0),"",IFERROR(MATCH(1,INDEX(('2_Review &amp; Audit'!$F$6:$F$505=$A862)*('2_Review &amp; Audit'!$I$6:$I$505&gt;=$E862-30)*('2_Review &amp; Audit'!$I$6:$I$505&lt;=$E862+30)*('2_Review &amp; Audit'!$R$6:$R$505&gt;0)*(ROW('2_Review &amp; Audit'!$R$6:$R$505)&gt;$AC862),0),0)+5,""))</f>
        <v/>
      </c>
      <c r="AP862" t="str">
        <f>IF(OR($D862="",$AK862="",$AO862=""),"",MIN($AK862,$AO862))</f>
        <v/>
      </c>
    </row>
    <row r="863" spans="1:42" ht="12.75" customHeight="1" x14ac:dyDescent="0.2">
      <c r="A863" t="str">
        <f>IF($J863="","",INDEX('2_Review &amp; Audit'!$F:$F,$J863))</f>
        <v/>
      </c>
      <c r="B863" t="str">
        <f>IF($J863="","",INDEX('2_Review &amp; Audit'!$C:$C,$J863))</f>
        <v/>
      </c>
      <c r="C863" t="str">
        <f>IF($J863="","",INDEX('2_Review &amp; Audit'!$D:$D,$J863))</f>
        <v/>
      </c>
      <c r="D863" s="60" t="str">
        <f>IF($J863="","",INDEX('2_Review &amp; Audit'!$U:$U,$J863))</f>
        <v/>
      </c>
      <c r="E863" t="str">
        <f>IF($J863="","",INDEX('2_Review &amp; Audit'!$M:$M,$J863))</f>
        <v/>
      </c>
      <c r="F863" t="str">
        <f>IF($J863="","",INDEX('2_Review &amp; Audit'!$N:$N,$J863))</f>
        <v/>
      </c>
      <c r="G863" s="145" t="str">
        <f>IF(OR($J863="",$F863=""),"",ABS(INDEX('2_Review &amp; Audit'!$B:$B,$J863)/$F863))</f>
        <v/>
      </c>
      <c r="H863" s="145" t="str">
        <f t="shared" si="77"/>
        <v/>
      </c>
      <c r="I863" t="str">
        <f>IF($J863="","",INDEX('2_Review &amp; Audit'!$AD:$AD,$J863))</f>
        <v/>
      </c>
      <c r="AB863" t="str">
        <f>IF($D863="","",MAX(0,N(#REF!)-N($X863)))</f>
        <v/>
      </c>
      <c r="AC863" t="str">
        <f>IF(OR($D863="",$AB863="",N($AB863)&lt;=0),"",IFERROR(MATCH(1,INDEX(('2_Review &amp; Audit'!$F$6:$F$505=$A863)*('2_Review &amp; Audit'!$I$6:$I$505&gt;=$E863-30)*('2_Review &amp; Audit'!$I$6:$I$505&lt;=$E863+30)*('2_Review &amp; Audit'!$R$6:$R$505&gt;0)*(ROW('2_Review &amp; Audit'!$R$6:$R$505)&gt;$T863),0),0)+5,""))</f>
        <v/>
      </c>
      <c r="AG863" t="str">
        <f>IF(OR($D863="",$AB863="",$AF863=""),"",MIN($AB863,$AF863))</f>
        <v/>
      </c>
      <c r="AK863" t="str">
        <f>IF($D863="","",MAX(0,N($AB863)-N($AG863)))</f>
        <v/>
      </c>
      <c r="AL863" t="str">
        <f>IF(OR($D863="",$AK863="",N($AK863)&lt;=0),"",IFERROR(MATCH(1,INDEX(('2_Review &amp; Audit'!$F$6:$F$505=$A863)*('2_Review &amp; Audit'!$I$6:$I$505&gt;=$E863-30)*('2_Review &amp; Audit'!$I$6:$I$505&lt;=$E863+30)*('2_Review &amp; Audit'!$R$6:$R$505&gt;0)*(ROW('2_Review &amp; Audit'!$R$6:$R$505)&gt;$AC863),0),0)+5,""))</f>
        <v/>
      </c>
      <c r="AP863" t="str">
        <f>IF(OR($D863="",$AK863="",$AO863=""),"",MIN($AK863,$AO863))</f>
        <v/>
      </c>
    </row>
    <row r="864" spans="1:42" ht="12.75" customHeight="1" x14ac:dyDescent="0.2">
      <c r="A864" t="str">
        <f>IF($J864="","",INDEX('2_Review &amp; Audit'!$F:$F,$J864))</f>
        <v/>
      </c>
      <c r="B864" t="str">
        <f>IF($J864="","",INDEX('2_Review &amp; Audit'!$C:$C,$J864))</f>
        <v/>
      </c>
      <c r="C864" t="str">
        <f>IF($J864="","",INDEX('2_Review &amp; Audit'!$D:$D,$J864))</f>
        <v/>
      </c>
      <c r="D864" s="60" t="str">
        <f>IF($J864="","",INDEX('2_Review &amp; Audit'!$U:$U,$J864))</f>
        <v/>
      </c>
      <c r="E864" t="str">
        <f>IF($J864="","",INDEX('2_Review &amp; Audit'!$M:$M,$J864))</f>
        <v/>
      </c>
      <c r="F864" t="str">
        <f>IF($J864="","",INDEX('2_Review &amp; Audit'!$N:$N,$J864))</f>
        <v/>
      </c>
      <c r="G864" s="145" t="str">
        <f>IF(OR($J864="",$F864=""),"",ABS(INDEX('2_Review &amp; Audit'!$B:$B,$J864)/$F864))</f>
        <v/>
      </c>
      <c r="H864" s="145" t="str">
        <f t="shared" si="77"/>
        <v/>
      </c>
      <c r="I864" t="str">
        <f>IF($J864="","",INDEX('2_Review &amp; Audit'!$AD:$AD,$J864))</f>
        <v/>
      </c>
      <c r="AB864" t="str">
        <f>IF($D864="","",MAX(0,N(#REF!)-N($X864)))</f>
        <v/>
      </c>
      <c r="AC864" t="str">
        <f>IF(OR($D864="",$AB864="",N($AB864)&lt;=0),"",IFERROR(MATCH(1,INDEX(('2_Review &amp; Audit'!$F$6:$F$505=$A864)*('2_Review &amp; Audit'!$I$6:$I$505&gt;=$E864-30)*('2_Review &amp; Audit'!$I$6:$I$505&lt;=$E864+30)*('2_Review &amp; Audit'!$R$6:$R$505&gt;0)*(ROW('2_Review &amp; Audit'!$R$6:$R$505)&gt;$T864),0),0)+5,""))</f>
        <v/>
      </c>
      <c r="AG864" t="str">
        <f>IF(OR($D864="",$AB864="",$AF864=""),"",MIN($AB864,$AF864))</f>
        <v/>
      </c>
      <c r="AK864" t="str">
        <f>IF($D864="","",MAX(0,N($AB864)-N($AG864)))</f>
        <v/>
      </c>
      <c r="AL864" t="str">
        <f>IF(OR($D864="",$AK864="",N($AK864)&lt;=0),"",IFERROR(MATCH(1,INDEX(('2_Review &amp; Audit'!$F$6:$F$505=$A864)*('2_Review &amp; Audit'!$I$6:$I$505&gt;=$E864-30)*('2_Review &amp; Audit'!$I$6:$I$505&lt;=$E864+30)*('2_Review &amp; Audit'!$R$6:$R$505&gt;0)*(ROW('2_Review &amp; Audit'!$R$6:$R$505)&gt;$AC864),0),0)+5,""))</f>
        <v/>
      </c>
      <c r="AP864" t="str">
        <f>IF(OR($D864="",$AK864="",$AO864=""),"",MIN($AK864,$AO864))</f>
        <v/>
      </c>
    </row>
    <row r="865" spans="1:42" ht="12.75" customHeight="1" x14ac:dyDescent="0.2">
      <c r="A865" t="str">
        <f>IF($J865="","",INDEX('2_Review &amp; Audit'!$F:$F,$J865))</f>
        <v/>
      </c>
      <c r="B865" t="str">
        <f>IF($J865="","",INDEX('2_Review &amp; Audit'!$C:$C,$J865))</f>
        <v/>
      </c>
      <c r="C865" t="str">
        <f>IF($J865="","",INDEX('2_Review &amp; Audit'!$D:$D,$J865))</f>
        <v/>
      </c>
      <c r="D865" s="60" t="str">
        <f>IF($J865="","",INDEX('2_Review &amp; Audit'!$U:$U,$J865))</f>
        <v/>
      </c>
      <c r="E865" t="str">
        <f>IF($J865="","",INDEX('2_Review &amp; Audit'!$M:$M,$J865))</f>
        <v/>
      </c>
      <c r="F865" t="str">
        <f>IF($J865="","",INDEX('2_Review &amp; Audit'!$N:$N,$J865))</f>
        <v/>
      </c>
      <c r="G865" s="145" t="str">
        <f>IF(OR($J865="",$F865=""),"",ABS(INDEX('2_Review &amp; Audit'!$B:$B,$J865)/$F865))</f>
        <v/>
      </c>
      <c r="H865" s="145" t="str">
        <f t="shared" si="77"/>
        <v/>
      </c>
      <c r="I865" t="str">
        <f>IF($J865="","",INDEX('2_Review &amp; Audit'!$AD:$AD,$J865))</f>
        <v/>
      </c>
      <c r="AB865" t="str">
        <f>IF($D865="","",MAX(0,N(#REF!)-N($X865)))</f>
        <v/>
      </c>
      <c r="AC865" t="str">
        <f>IF(OR($D865="",$AB865="",N($AB865)&lt;=0),"",IFERROR(MATCH(1,INDEX(('2_Review &amp; Audit'!$F$6:$F$505=$A865)*('2_Review &amp; Audit'!$I$6:$I$505&gt;=$E865-30)*('2_Review &amp; Audit'!$I$6:$I$505&lt;=$E865+30)*('2_Review &amp; Audit'!$R$6:$R$505&gt;0)*(ROW('2_Review &amp; Audit'!$R$6:$R$505)&gt;$T865),0),0)+5,""))</f>
        <v/>
      </c>
      <c r="AG865" t="str">
        <f>IF(OR($D865="",$AB865="",$AF865=""),"",MIN($AB865,$AF865))</f>
        <v/>
      </c>
      <c r="AK865" t="str">
        <f>IF($D865="","",MAX(0,N($AB865)-N($AG865)))</f>
        <v/>
      </c>
      <c r="AL865" t="str">
        <f>IF(OR($D865="",$AK865="",N($AK865)&lt;=0),"",IFERROR(MATCH(1,INDEX(('2_Review &amp; Audit'!$F$6:$F$505=$A865)*('2_Review &amp; Audit'!$I$6:$I$505&gt;=$E865-30)*('2_Review &amp; Audit'!$I$6:$I$505&lt;=$E865+30)*('2_Review &amp; Audit'!$R$6:$R$505&gt;0)*(ROW('2_Review &amp; Audit'!$R$6:$R$505)&gt;$AC865),0),0)+5,""))</f>
        <v/>
      </c>
      <c r="AP865" t="str">
        <f>IF(OR($D865="",$AK865="",$AO865=""),"",MIN($AK865,$AO865))</f>
        <v/>
      </c>
    </row>
    <row r="866" spans="1:42" ht="12.75" customHeight="1" x14ac:dyDescent="0.2">
      <c r="A866" t="str">
        <f>IF($J866="","",INDEX('2_Review &amp; Audit'!$F:$F,$J866))</f>
        <v/>
      </c>
      <c r="B866" t="str">
        <f>IF($J866="","",INDEX('2_Review &amp; Audit'!$C:$C,$J866))</f>
        <v/>
      </c>
      <c r="C866" t="str">
        <f>IF($J866="","",INDEX('2_Review &amp; Audit'!$D:$D,$J866))</f>
        <v/>
      </c>
      <c r="D866" s="60" t="str">
        <f>IF($J866="","",INDEX('2_Review &amp; Audit'!$U:$U,$J866))</f>
        <v/>
      </c>
      <c r="E866" t="str">
        <f>IF($J866="","",INDEX('2_Review &amp; Audit'!$M:$M,$J866))</f>
        <v/>
      </c>
      <c r="F866" t="str">
        <f>IF($J866="","",INDEX('2_Review &amp; Audit'!$N:$N,$J866))</f>
        <v/>
      </c>
      <c r="G866" s="145" t="str">
        <f>IF(OR($J866="",$F866=""),"",ABS(INDEX('2_Review &amp; Audit'!$B:$B,$J866)/$F866))</f>
        <v/>
      </c>
      <c r="H866" s="145" t="str">
        <f t="shared" si="77"/>
        <v/>
      </c>
      <c r="I866" t="str">
        <f>IF($J866="","",INDEX('2_Review &amp; Audit'!$AD:$AD,$J866))</f>
        <v/>
      </c>
      <c r="AB866" t="str">
        <f>IF($D866="","",MAX(0,N(#REF!)-N($X866)))</f>
        <v/>
      </c>
      <c r="AC866" t="str">
        <f>IF(OR($D866="",$AB866="",N($AB866)&lt;=0),"",IFERROR(MATCH(1,INDEX(('2_Review &amp; Audit'!$F$6:$F$505=$A866)*('2_Review &amp; Audit'!$I$6:$I$505&gt;=$E866-30)*('2_Review &amp; Audit'!$I$6:$I$505&lt;=$E866+30)*('2_Review &amp; Audit'!$R$6:$R$505&gt;0)*(ROW('2_Review &amp; Audit'!$R$6:$R$505)&gt;$T866),0),0)+5,""))</f>
        <v/>
      </c>
      <c r="AG866" t="str">
        <f>IF(OR($D866="",$AB866="",$AF866=""),"",MIN($AB866,$AF866))</f>
        <v/>
      </c>
      <c r="AK866" t="str">
        <f>IF($D866="","",MAX(0,N($AB866)-N($AG866)))</f>
        <v/>
      </c>
      <c r="AL866" t="str">
        <f>IF(OR($D866="",$AK866="",N($AK866)&lt;=0),"",IFERROR(MATCH(1,INDEX(('2_Review &amp; Audit'!$F$6:$F$505=$A866)*('2_Review &amp; Audit'!$I$6:$I$505&gt;=$E866-30)*('2_Review &amp; Audit'!$I$6:$I$505&lt;=$E866+30)*('2_Review &amp; Audit'!$R$6:$R$505&gt;0)*(ROW('2_Review &amp; Audit'!$R$6:$R$505)&gt;$AC866),0),0)+5,""))</f>
        <v/>
      </c>
      <c r="AP866" t="str">
        <f>IF(OR($D866="",$AK866="",$AO866=""),"",MIN($AK866,$AO866))</f>
        <v/>
      </c>
    </row>
    <row r="867" spans="1:42" ht="12.75" customHeight="1" x14ac:dyDescent="0.2">
      <c r="A867" t="str">
        <f>IF($J867="","",INDEX('2_Review &amp; Audit'!$F:$F,$J867))</f>
        <v/>
      </c>
      <c r="B867" t="str">
        <f>IF($J867="","",INDEX('2_Review &amp; Audit'!$C:$C,$J867))</f>
        <v/>
      </c>
      <c r="C867" t="str">
        <f>IF($J867="","",INDEX('2_Review &amp; Audit'!$D:$D,$J867))</f>
        <v/>
      </c>
      <c r="D867" s="60" t="str">
        <f>IF($J867="","",INDEX('2_Review &amp; Audit'!$U:$U,$J867))</f>
        <v/>
      </c>
      <c r="E867" t="str">
        <f>IF($J867="","",INDEX('2_Review &amp; Audit'!$M:$M,$J867))</f>
        <v/>
      </c>
      <c r="F867" t="str">
        <f>IF($J867="","",INDEX('2_Review &amp; Audit'!$N:$N,$J867))</f>
        <v/>
      </c>
      <c r="G867" s="145" t="str">
        <f>IF(OR($J867="",$F867=""),"",ABS(INDEX('2_Review &amp; Audit'!$B:$B,$J867)/$F867))</f>
        <v/>
      </c>
      <c r="H867" s="145" t="str">
        <f t="shared" si="77"/>
        <v/>
      </c>
      <c r="I867" t="str">
        <f>IF($J867="","",INDEX('2_Review &amp; Audit'!$AD:$AD,$J867))</f>
        <v/>
      </c>
      <c r="AB867" t="str">
        <f>IF($D867="","",MAX(0,N(#REF!)-N($X867)))</f>
        <v/>
      </c>
      <c r="AC867" t="str">
        <f>IF(OR($D867="",$AB867="",N($AB867)&lt;=0),"",IFERROR(MATCH(1,INDEX(('2_Review &amp; Audit'!$F$6:$F$505=$A867)*('2_Review &amp; Audit'!$I$6:$I$505&gt;=$E867-30)*('2_Review &amp; Audit'!$I$6:$I$505&lt;=$E867+30)*('2_Review &amp; Audit'!$R$6:$R$505&gt;0)*(ROW('2_Review &amp; Audit'!$R$6:$R$505)&gt;$T867),0),0)+5,""))</f>
        <v/>
      </c>
      <c r="AG867" t="str">
        <f>IF(OR($D867="",$AB867="",$AF867=""),"",MIN($AB867,$AF867))</f>
        <v/>
      </c>
      <c r="AK867" t="str">
        <f>IF($D867="","",MAX(0,N($AB867)-N($AG867)))</f>
        <v/>
      </c>
      <c r="AL867" t="str">
        <f>IF(OR($D867="",$AK867="",N($AK867)&lt;=0),"",IFERROR(MATCH(1,INDEX(('2_Review &amp; Audit'!$F$6:$F$505=$A867)*('2_Review &amp; Audit'!$I$6:$I$505&gt;=$E867-30)*('2_Review &amp; Audit'!$I$6:$I$505&lt;=$E867+30)*('2_Review &amp; Audit'!$R$6:$R$505&gt;0)*(ROW('2_Review &amp; Audit'!$R$6:$R$505)&gt;$AC867),0),0)+5,""))</f>
        <v/>
      </c>
      <c r="AP867" t="str">
        <f>IF(OR($D867="",$AK867="",$AO867=""),"",MIN($AK867,$AO867))</f>
        <v/>
      </c>
    </row>
    <row r="868" spans="1:42" ht="12.75" customHeight="1" x14ac:dyDescent="0.2">
      <c r="A868" t="str">
        <f>IF($J868="","",INDEX('2_Review &amp; Audit'!$F:$F,$J868))</f>
        <v/>
      </c>
      <c r="B868" t="str">
        <f>IF($J868="","",INDEX('2_Review &amp; Audit'!$C:$C,$J868))</f>
        <v/>
      </c>
      <c r="C868" t="str">
        <f>IF($J868="","",INDEX('2_Review &amp; Audit'!$D:$D,$J868))</f>
        <v/>
      </c>
      <c r="D868" s="60" t="str">
        <f>IF($J868="","",INDEX('2_Review &amp; Audit'!$U:$U,$J868))</f>
        <v/>
      </c>
      <c r="E868" t="str">
        <f>IF($J868="","",INDEX('2_Review &amp; Audit'!$M:$M,$J868))</f>
        <v/>
      </c>
      <c r="F868" t="str">
        <f>IF($J868="","",INDEX('2_Review &amp; Audit'!$N:$N,$J868))</f>
        <v/>
      </c>
      <c r="G868" s="145" t="str">
        <f>IF(OR($J868="",$F868=""),"",ABS(INDEX('2_Review &amp; Audit'!$B:$B,$J868)/$F868))</f>
        <v/>
      </c>
      <c r="H868" s="145" t="str">
        <f t="shared" si="77"/>
        <v/>
      </c>
      <c r="I868" t="str">
        <f>IF($J868="","",INDEX('2_Review &amp; Audit'!$AD:$AD,$J868))</f>
        <v/>
      </c>
      <c r="AB868" t="str">
        <f>IF($D868="","",MAX(0,N(#REF!)-N($X868)))</f>
        <v/>
      </c>
      <c r="AC868" t="str">
        <f>IF(OR($D868="",$AB868="",N($AB868)&lt;=0),"",IFERROR(MATCH(1,INDEX(('2_Review &amp; Audit'!$F$6:$F$505=$A868)*('2_Review &amp; Audit'!$I$6:$I$505&gt;=$E868-30)*('2_Review &amp; Audit'!$I$6:$I$505&lt;=$E868+30)*('2_Review &amp; Audit'!$R$6:$R$505&gt;0)*(ROW('2_Review &amp; Audit'!$R$6:$R$505)&gt;$T868),0),0)+5,""))</f>
        <v/>
      </c>
      <c r="AG868" t="str">
        <f>IF(OR($D868="",$AB868="",$AF868=""),"",MIN($AB868,$AF868))</f>
        <v/>
      </c>
      <c r="AK868" t="str">
        <f>IF($D868="","",MAX(0,N($AB868)-N($AG868)))</f>
        <v/>
      </c>
      <c r="AL868" t="str">
        <f>IF(OR($D868="",$AK868="",N($AK868)&lt;=0),"",IFERROR(MATCH(1,INDEX(('2_Review &amp; Audit'!$F$6:$F$505=$A868)*('2_Review &amp; Audit'!$I$6:$I$505&gt;=$E868-30)*('2_Review &amp; Audit'!$I$6:$I$505&lt;=$E868+30)*('2_Review &amp; Audit'!$R$6:$R$505&gt;0)*(ROW('2_Review &amp; Audit'!$R$6:$R$505)&gt;$AC868),0),0)+5,""))</f>
        <v/>
      </c>
      <c r="AP868" t="str">
        <f>IF(OR($D868="",$AK868="",$AO868=""),"",MIN($AK868,$AO868))</f>
        <v/>
      </c>
    </row>
    <row r="869" spans="1:42" ht="12.75" customHeight="1" x14ac:dyDescent="0.2">
      <c r="A869" t="str">
        <f>IF($J869="","",INDEX('2_Review &amp; Audit'!$F:$F,$J869))</f>
        <v/>
      </c>
      <c r="B869" t="str">
        <f>IF($J869="","",INDEX('2_Review &amp; Audit'!$C:$C,$J869))</f>
        <v/>
      </c>
      <c r="C869" t="str">
        <f>IF($J869="","",INDEX('2_Review &amp; Audit'!$D:$D,$J869))</f>
        <v/>
      </c>
      <c r="D869" s="60" t="str">
        <f>IF($J869="","",INDEX('2_Review &amp; Audit'!$U:$U,$J869))</f>
        <v/>
      </c>
      <c r="E869" t="str">
        <f>IF($J869="","",INDEX('2_Review &amp; Audit'!$M:$M,$J869))</f>
        <v/>
      </c>
      <c r="F869" t="str">
        <f>IF($J869="","",INDEX('2_Review &amp; Audit'!$N:$N,$J869))</f>
        <v/>
      </c>
      <c r="G869" s="145" t="str">
        <f>IF(OR($J869="",$F869=""),"",ABS(INDEX('2_Review &amp; Audit'!$B:$B,$J869)/$F869))</f>
        <v/>
      </c>
      <c r="H869" s="145" t="str">
        <f t="shared" si="77"/>
        <v/>
      </c>
      <c r="I869" t="str">
        <f>IF($J869="","",INDEX('2_Review &amp; Audit'!$AD:$AD,$J869))</f>
        <v/>
      </c>
      <c r="AB869" t="str">
        <f>IF($D869="","",MAX(0,N(#REF!)-N($X869)))</f>
        <v/>
      </c>
      <c r="AC869" t="str">
        <f>IF(OR($D869="",$AB869="",N($AB869)&lt;=0),"",IFERROR(MATCH(1,INDEX(('2_Review &amp; Audit'!$F$6:$F$505=$A869)*('2_Review &amp; Audit'!$I$6:$I$505&gt;=$E869-30)*('2_Review &amp; Audit'!$I$6:$I$505&lt;=$E869+30)*('2_Review &amp; Audit'!$R$6:$R$505&gt;0)*(ROW('2_Review &amp; Audit'!$R$6:$R$505)&gt;$T869),0),0)+5,""))</f>
        <v/>
      </c>
      <c r="AG869" t="str">
        <f>IF(OR($D869="",$AB869="",$AF869=""),"",MIN($AB869,$AF869))</f>
        <v/>
      </c>
      <c r="AK869" t="str">
        <f>IF($D869="","",MAX(0,N($AB869)-N($AG869)))</f>
        <v/>
      </c>
      <c r="AL869" t="str">
        <f>IF(OR($D869="",$AK869="",N($AK869)&lt;=0),"",IFERROR(MATCH(1,INDEX(('2_Review &amp; Audit'!$F$6:$F$505=$A869)*('2_Review &amp; Audit'!$I$6:$I$505&gt;=$E869-30)*('2_Review &amp; Audit'!$I$6:$I$505&lt;=$E869+30)*('2_Review &amp; Audit'!$R$6:$R$505&gt;0)*(ROW('2_Review &amp; Audit'!$R$6:$R$505)&gt;$AC869),0),0)+5,""))</f>
        <v/>
      </c>
      <c r="AP869" t="str">
        <f>IF(OR($D869="",$AK869="",$AO869=""),"",MIN($AK869,$AO869))</f>
        <v/>
      </c>
    </row>
    <row r="870" spans="1:42" ht="12.75" customHeight="1" x14ac:dyDescent="0.2">
      <c r="A870" t="str">
        <f>IF($J870="","",INDEX('2_Review &amp; Audit'!$F:$F,$J870))</f>
        <v/>
      </c>
      <c r="B870" t="str">
        <f>IF($J870="","",INDEX('2_Review &amp; Audit'!$C:$C,$J870))</f>
        <v/>
      </c>
      <c r="C870" t="str">
        <f>IF($J870="","",INDEX('2_Review &amp; Audit'!$D:$D,$J870))</f>
        <v/>
      </c>
      <c r="D870" s="60" t="str">
        <f>IF($J870="","",INDEX('2_Review &amp; Audit'!$U:$U,$J870))</f>
        <v/>
      </c>
      <c r="E870" t="str">
        <f>IF($J870="","",INDEX('2_Review &amp; Audit'!$M:$M,$J870))</f>
        <v/>
      </c>
      <c r="F870" t="str">
        <f>IF($J870="","",INDEX('2_Review &amp; Audit'!$N:$N,$J870))</f>
        <v/>
      </c>
      <c r="G870" s="145" t="str">
        <f>IF(OR($J870="",$F870=""),"",ABS(INDEX('2_Review &amp; Audit'!$B:$B,$J870)/$F870))</f>
        <v/>
      </c>
      <c r="H870" s="145" t="str">
        <f t="shared" si="77"/>
        <v/>
      </c>
      <c r="I870" t="str">
        <f>IF($J870="","",INDEX('2_Review &amp; Audit'!$AD:$AD,$J870))</f>
        <v/>
      </c>
      <c r="AB870" t="str">
        <f>IF($D870="","",MAX(0,N(#REF!)-N($X870)))</f>
        <v/>
      </c>
      <c r="AC870" t="str">
        <f>IF(OR($D870="",$AB870="",N($AB870)&lt;=0),"",IFERROR(MATCH(1,INDEX(('2_Review &amp; Audit'!$F$6:$F$505=$A870)*('2_Review &amp; Audit'!$I$6:$I$505&gt;=$E870-30)*('2_Review &amp; Audit'!$I$6:$I$505&lt;=$E870+30)*('2_Review &amp; Audit'!$R$6:$R$505&gt;0)*(ROW('2_Review &amp; Audit'!$R$6:$R$505)&gt;$T870),0),0)+5,""))</f>
        <v/>
      </c>
      <c r="AG870" t="str">
        <f>IF(OR($D870="",$AB870="",$AF870=""),"",MIN($AB870,$AF870))</f>
        <v/>
      </c>
      <c r="AK870" t="str">
        <f>IF($D870="","",MAX(0,N($AB870)-N($AG870)))</f>
        <v/>
      </c>
      <c r="AL870" t="str">
        <f>IF(OR($D870="",$AK870="",N($AK870)&lt;=0),"",IFERROR(MATCH(1,INDEX(('2_Review &amp; Audit'!$F$6:$F$505=$A870)*('2_Review &amp; Audit'!$I$6:$I$505&gt;=$E870-30)*('2_Review &amp; Audit'!$I$6:$I$505&lt;=$E870+30)*('2_Review &amp; Audit'!$R$6:$R$505&gt;0)*(ROW('2_Review &amp; Audit'!$R$6:$R$505)&gt;$AC870),0),0)+5,""))</f>
        <v/>
      </c>
      <c r="AP870" t="str">
        <f>IF(OR($D870="",$AK870="",$AO870=""),"",MIN($AK870,$AO870))</f>
        <v/>
      </c>
    </row>
    <row r="871" spans="1:42" ht="12.75" customHeight="1" x14ac:dyDescent="0.2">
      <c r="A871" t="str">
        <f>IF($J871="","",INDEX('2_Review &amp; Audit'!$F:$F,$J871))</f>
        <v/>
      </c>
      <c r="B871" t="str">
        <f>IF($J871="","",INDEX('2_Review &amp; Audit'!$C:$C,$J871))</f>
        <v/>
      </c>
      <c r="C871" t="str">
        <f>IF($J871="","",INDEX('2_Review &amp; Audit'!$D:$D,$J871))</f>
        <v/>
      </c>
      <c r="D871" s="60" t="str">
        <f>IF($J871="","",INDEX('2_Review &amp; Audit'!$U:$U,$J871))</f>
        <v/>
      </c>
      <c r="E871" t="str">
        <f>IF($J871="","",INDEX('2_Review &amp; Audit'!$M:$M,$J871))</f>
        <v/>
      </c>
      <c r="F871" t="str">
        <f>IF($J871="","",INDEX('2_Review &amp; Audit'!$N:$N,$J871))</f>
        <v/>
      </c>
      <c r="G871" s="145" t="str">
        <f>IF(OR($J871="",$F871=""),"",ABS(INDEX('2_Review &amp; Audit'!$B:$B,$J871)/$F871))</f>
        <v/>
      </c>
      <c r="H871" s="145" t="str">
        <f t="shared" si="77"/>
        <v/>
      </c>
      <c r="I871" t="str">
        <f>IF($J871="","",INDEX('2_Review &amp; Audit'!$AD:$AD,$J871))</f>
        <v/>
      </c>
      <c r="AB871" t="str">
        <f>IF($D871="","",MAX(0,N(#REF!)-N($X871)))</f>
        <v/>
      </c>
      <c r="AC871" t="str">
        <f>IF(OR($D871="",$AB871="",N($AB871)&lt;=0),"",IFERROR(MATCH(1,INDEX(('2_Review &amp; Audit'!$F$6:$F$505=$A871)*('2_Review &amp; Audit'!$I$6:$I$505&gt;=$E871-30)*('2_Review &amp; Audit'!$I$6:$I$505&lt;=$E871+30)*('2_Review &amp; Audit'!$R$6:$R$505&gt;0)*(ROW('2_Review &amp; Audit'!$R$6:$R$505)&gt;$T871),0),0)+5,""))</f>
        <v/>
      </c>
      <c r="AG871" t="str">
        <f>IF(OR($D871="",$AB871="",$AF871=""),"",MIN($AB871,$AF871))</f>
        <v/>
      </c>
      <c r="AK871" t="str">
        <f>IF($D871="","",MAX(0,N($AB871)-N($AG871)))</f>
        <v/>
      </c>
      <c r="AL871" t="str">
        <f>IF(OR($D871="",$AK871="",N($AK871)&lt;=0),"",IFERROR(MATCH(1,INDEX(('2_Review &amp; Audit'!$F$6:$F$505=$A871)*('2_Review &amp; Audit'!$I$6:$I$505&gt;=$E871-30)*('2_Review &amp; Audit'!$I$6:$I$505&lt;=$E871+30)*('2_Review &amp; Audit'!$R$6:$R$505&gt;0)*(ROW('2_Review &amp; Audit'!$R$6:$R$505)&gt;$AC871),0),0)+5,""))</f>
        <v/>
      </c>
      <c r="AP871" t="str">
        <f>IF(OR($D871="",$AK871="",$AO871=""),"",MIN($AK871,$AO871))</f>
        <v/>
      </c>
    </row>
    <row r="872" spans="1:42" ht="12.75" customHeight="1" x14ac:dyDescent="0.2">
      <c r="A872" t="str">
        <f>IF($J872="","",INDEX('2_Review &amp; Audit'!$F:$F,$J872))</f>
        <v/>
      </c>
      <c r="B872" t="str">
        <f>IF($J872="","",INDEX('2_Review &amp; Audit'!$C:$C,$J872))</f>
        <v/>
      </c>
      <c r="C872" t="str">
        <f>IF($J872="","",INDEX('2_Review &amp; Audit'!$D:$D,$J872))</f>
        <v/>
      </c>
      <c r="D872" s="60" t="str">
        <f>IF($J872="","",INDEX('2_Review &amp; Audit'!$U:$U,$J872))</f>
        <v/>
      </c>
      <c r="E872" t="str">
        <f>IF($J872="","",INDEX('2_Review &amp; Audit'!$M:$M,$J872))</f>
        <v/>
      </c>
      <c r="F872" t="str">
        <f>IF($J872="","",INDEX('2_Review &amp; Audit'!$N:$N,$J872))</f>
        <v/>
      </c>
      <c r="G872" s="145" t="str">
        <f>IF(OR($J872="",$F872=""),"",ABS(INDEX('2_Review &amp; Audit'!$B:$B,$J872)/$F872))</f>
        <v/>
      </c>
      <c r="H872" s="145" t="str">
        <f t="shared" si="77"/>
        <v/>
      </c>
      <c r="I872" t="str">
        <f>IF($J872="","",INDEX('2_Review &amp; Audit'!$AD:$AD,$J872))</f>
        <v/>
      </c>
      <c r="AB872" t="str">
        <f>IF($D872="","",MAX(0,N(#REF!)-N($X872)))</f>
        <v/>
      </c>
      <c r="AC872" t="str">
        <f>IF(OR($D872="",$AB872="",N($AB872)&lt;=0),"",IFERROR(MATCH(1,INDEX(('2_Review &amp; Audit'!$F$6:$F$505=$A872)*('2_Review &amp; Audit'!$I$6:$I$505&gt;=$E872-30)*('2_Review &amp; Audit'!$I$6:$I$505&lt;=$E872+30)*('2_Review &amp; Audit'!$R$6:$R$505&gt;0)*(ROW('2_Review &amp; Audit'!$R$6:$R$505)&gt;$T872),0),0)+5,""))</f>
        <v/>
      </c>
      <c r="AG872" t="str">
        <f>IF(OR($D872="",$AB872="",$AF872=""),"",MIN($AB872,$AF872))</f>
        <v/>
      </c>
      <c r="AK872" t="str">
        <f>IF($D872="","",MAX(0,N($AB872)-N($AG872)))</f>
        <v/>
      </c>
      <c r="AL872" t="str">
        <f>IF(OR($D872="",$AK872="",N($AK872)&lt;=0),"",IFERROR(MATCH(1,INDEX(('2_Review &amp; Audit'!$F$6:$F$505=$A872)*('2_Review &amp; Audit'!$I$6:$I$505&gt;=$E872-30)*('2_Review &amp; Audit'!$I$6:$I$505&lt;=$E872+30)*('2_Review &amp; Audit'!$R$6:$R$505&gt;0)*(ROW('2_Review &amp; Audit'!$R$6:$R$505)&gt;$AC872),0),0)+5,""))</f>
        <v/>
      </c>
      <c r="AP872" t="str">
        <f>IF(OR($D872="",$AK872="",$AO872=""),"",MIN($AK872,$AO872))</f>
        <v/>
      </c>
    </row>
    <row r="873" spans="1:42" ht="12.75" customHeight="1" x14ac:dyDescent="0.2">
      <c r="A873" t="str">
        <f>IF($J873="","",INDEX('2_Review &amp; Audit'!$F:$F,$J873))</f>
        <v/>
      </c>
      <c r="B873" t="str">
        <f>IF($J873="","",INDEX('2_Review &amp; Audit'!$C:$C,$J873))</f>
        <v/>
      </c>
      <c r="C873" t="str">
        <f>IF($J873="","",INDEX('2_Review &amp; Audit'!$D:$D,$J873))</f>
        <v/>
      </c>
      <c r="D873" s="60" t="str">
        <f>IF($J873="","",INDEX('2_Review &amp; Audit'!$U:$U,$J873))</f>
        <v/>
      </c>
      <c r="E873" t="str">
        <f>IF($J873="","",INDEX('2_Review &amp; Audit'!$M:$M,$J873))</f>
        <v/>
      </c>
      <c r="F873" t="str">
        <f>IF($J873="","",INDEX('2_Review &amp; Audit'!$N:$N,$J873))</f>
        <v/>
      </c>
      <c r="G873" s="145" t="str">
        <f>IF(OR($J873="",$F873=""),"",ABS(INDEX('2_Review &amp; Audit'!$B:$B,$J873)/$F873))</f>
        <v/>
      </c>
      <c r="H873" s="145" t="str">
        <f t="shared" si="77"/>
        <v/>
      </c>
      <c r="I873" t="str">
        <f>IF($J873="","",INDEX('2_Review &amp; Audit'!$AD:$AD,$J873))</f>
        <v/>
      </c>
      <c r="AB873" t="str">
        <f>IF($D873="","",MAX(0,N(#REF!)-N($X873)))</f>
        <v/>
      </c>
      <c r="AC873" t="str">
        <f>IF(OR($D873="",$AB873="",N($AB873)&lt;=0),"",IFERROR(MATCH(1,INDEX(('2_Review &amp; Audit'!$F$6:$F$505=$A873)*('2_Review &amp; Audit'!$I$6:$I$505&gt;=$E873-30)*('2_Review &amp; Audit'!$I$6:$I$505&lt;=$E873+30)*('2_Review &amp; Audit'!$R$6:$R$505&gt;0)*(ROW('2_Review &amp; Audit'!$R$6:$R$505)&gt;$T873),0),0)+5,""))</f>
        <v/>
      </c>
      <c r="AG873" t="str">
        <f>IF(OR($D873="",$AB873="",$AF873=""),"",MIN($AB873,$AF873))</f>
        <v/>
      </c>
      <c r="AK873" t="str">
        <f>IF($D873="","",MAX(0,N($AB873)-N($AG873)))</f>
        <v/>
      </c>
      <c r="AL873" t="str">
        <f>IF(OR($D873="",$AK873="",N($AK873)&lt;=0),"",IFERROR(MATCH(1,INDEX(('2_Review &amp; Audit'!$F$6:$F$505=$A873)*('2_Review &amp; Audit'!$I$6:$I$505&gt;=$E873-30)*('2_Review &amp; Audit'!$I$6:$I$505&lt;=$E873+30)*('2_Review &amp; Audit'!$R$6:$R$505&gt;0)*(ROW('2_Review &amp; Audit'!$R$6:$R$505)&gt;$AC873),0),0)+5,""))</f>
        <v/>
      </c>
      <c r="AP873" t="str">
        <f>IF(OR($D873="",$AK873="",$AO873=""),"",MIN($AK873,$AO873))</f>
        <v/>
      </c>
    </row>
    <row r="874" spans="1:42" ht="12.75" customHeight="1" x14ac:dyDescent="0.2">
      <c r="A874" t="str">
        <f>IF($J874="","",INDEX('2_Review &amp; Audit'!$F:$F,$J874))</f>
        <v/>
      </c>
      <c r="B874" t="str">
        <f>IF($J874="","",INDEX('2_Review &amp; Audit'!$C:$C,$J874))</f>
        <v/>
      </c>
      <c r="C874" t="str">
        <f>IF($J874="","",INDEX('2_Review &amp; Audit'!$D:$D,$J874))</f>
        <v/>
      </c>
      <c r="D874" s="60" t="str">
        <f>IF($J874="","",INDEX('2_Review &amp; Audit'!$U:$U,$J874))</f>
        <v/>
      </c>
      <c r="E874" t="str">
        <f>IF($J874="","",INDEX('2_Review &amp; Audit'!$M:$M,$J874))</f>
        <v/>
      </c>
      <c r="F874" t="str">
        <f>IF($J874="","",INDEX('2_Review &amp; Audit'!$N:$N,$J874))</f>
        <v/>
      </c>
      <c r="G874" s="145" t="str">
        <f>IF(OR($J874="",$F874=""),"",ABS(INDEX('2_Review &amp; Audit'!$B:$B,$J874)/$F874))</f>
        <v/>
      </c>
      <c r="H874" s="145" t="str">
        <f t="shared" si="77"/>
        <v/>
      </c>
      <c r="I874" t="str">
        <f>IF($J874="","",INDEX('2_Review &amp; Audit'!$AD:$AD,$J874))</f>
        <v/>
      </c>
      <c r="AB874" t="str">
        <f>IF($D874="","",MAX(0,N(#REF!)-N($X874)))</f>
        <v/>
      </c>
      <c r="AC874" t="str">
        <f>IF(OR($D874="",$AB874="",N($AB874)&lt;=0),"",IFERROR(MATCH(1,INDEX(('2_Review &amp; Audit'!$F$6:$F$505=$A874)*('2_Review &amp; Audit'!$I$6:$I$505&gt;=$E874-30)*('2_Review &amp; Audit'!$I$6:$I$505&lt;=$E874+30)*('2_Review &amp; Audit'!$R$6:$R$505&gt;0)*(ROW('2_Review &amp; Audit'!$R$6:$R$505)&gt;$T874),0),0)+5,""))</f>
        <v/>
      </c>
      <c r="AG874" t="str">
        <f>IF(OR($D874="",$AB874="",$AF874=""),"",MIN($AB874,$AF874))</f>
        <v/>
      </c>
      <c r="AK874" t="str">
        <f>IF($D874="","",MAX(0,N($AB874)-N($AG874)))</f>
        <v/>
      </c>
      <c r="AL874" t="str">
        <f>IF(OR($D874="",$AK874="",N($AK874)&lt;=0),"",IFERROR(MATCH(1,INDEX(('2_Review &amp; Audit'!$F$6:$F$505=$A874)*('2_Review &amp; Audit'!$I$6:$I$505&gt;=$E874-30)*('2_Review &amp; Audit'!$I$6:$I$505&lt;=$E874+30)*('2_Review &amp; Audit'!$R$6:$R$505&gt;0)*(ROW('2_Review &amp; Audit'!$R$6:$R$505)&gt;$AC874),0),0)+5,""))</f>
        <v/>
      </c>
      <c r="AP874" t="str">
        <f>IF(OR($D874="",$AK874="",$AO874=""),"",MIN($AK874,$AO874))</f>
        <v/>
      </c>
    </row>
    <row r="875" spans="1:42" ht="12.75" customHeight="1" x14ac:dyDescent="0.2">
      <c r="A875" t="str">
        <f>IF($J875="","",INDEX('2_Review &amp; Audit'!$F:$F,$J875))</f>
        <v/>
      </c>
      <c r="B875" t="str">
        <f>IF($J875="","",INDEX('2_Review &amp; Audit'!$C:$C,$J875))</f>
        <v/>
      </c>
      <c r="C875" t="str">
        <f>IF($J875="","",INDEX('2_Review &amp; Audit'!$D:$D,$J875))</f>
        <v/>
      </c>
      <c r="D875" s="60" t="str">
        <f>IF($J875="","",INDEX('2_Review &amp; Audit'!$U:$U,$J875))</f>
        <v/>
      </c>
      <c r="E875" t="str">
        <f>IF($J875="","",INDEX('2_Review &amp; Audit'!$M:$M,$J875))</f>
        <v/>
      </c>
      <c r="F875" t="str">
        <f>IF($J875="","",INDEX('2_Review &amp; Audit'!$N:$N,$J875))</f>
        <v/>
      </c>
      <c r="G875" s="145" t="str">
        <f>IF(OR($J875="",$F875=""),"",ABS(INDEX('2_Review &amp; Audit'!$B:$B,$J875)/$F875))</f>
        <v/>
      </c>
      <c r="H875" s="145" t="str">
        <f t="shared" si="77"/>
        <v/>
      </c>
      <c r="I875" t="str">
        <f>IF($J875="","",INDEX('2_Review &amp; Audit'!$AD:$AD,$J875))</f>
        <v/>
      </c>
      <c r="AB875" t="str">
        <f>IF($D875="","",MAX(0,N(#REF!)-N($X875)))</f>
        <v/>
      </c>
      <c r="AC875" t="str">
        <f>IF(OR($D875="",$AB875="",N($AB875)&lt;=0),"",IFERROR(MATCH(1,INDEX(('2_Review &amp; Audit'!$F$6:$F$505=$A875)*('2_Review &amp; Audit'!$I$6:$I$505&gt;=$E875-30)*('2_Review &amp; Audit'!$I$6:$I$505&lt;=$E875+30)*('2_Review &amp; Audit'!$R$6:$R$505&gt;0)*(ROW('2_Review &amp; Audit'!$R$6:$R$505)&gt;$T875),0),0)+5,""))</f>
        <v/>
      </c>
      <c r="AG875" t="str">
        <f>IF(OR($D875="",$AB875="",$AF875=""),"",MIN($AB875,$AF875))</f>
        <v/>
      </c>
      <c r="AK875" t="str">
        <f>IF($D875="","",MAX(0,N($AB875)-N($AG875)))</f>
        <v/>
      </c>
      <c r="AL875" t="str">
        <f>IF(OR($D875="",$AK875="",N($AK875)&lt;=0),"",IFERROR(MATCH(1,INDEX(('2_Review &amp; Audit'!$F$6:$F$505=$A875)*('2_Review &amp; Audit'!$I$6:$I$505&gt;=$E875-30)*('2_Review &amp; Audit'!$I$6:$I$505&lt;=$E875+30)*('2_Review &amp; Audit'!$R$6:$R$505&gt;0)*(ROW('2_Review &amp; Audit'!$R$6:$R$505)&gt;$AC875),0),0)+5,""))</f>
        <v/>
      </c>
      <c r="AP875" t="str">
        <f>IF(OR($D875="",$AK875="",$AO875=""),"",MIN($AK875,$AO875))</f>
        <v/>
      </c>
    </row>
    <row r="876" spans="1:42" ht="12.75" customHeight="1" x14ac:dyDescent="0.2">
      <c r="A876" t="str">
        <f>IF($J876="","",INDEX('2_Review &amp; Audit'!$F:$F,$J876))</f>
        <v/>
      </c>
      <c r="B876" t="str">
        <f>IF($J876="","",INDEX('2_Review &amp; Audit'!$C:$C,$J876))</f>
        <v/>
      </c>
      <c r="C876" t="str">
        <f>IF($J876="","",INDEX('2_Review &amp; Audit'!$D:$D,$J876))</f>
        <v/>
      </c>
      <c r="D876" s="60" t="str">
        <f>IF($J876="","",INDEX('2_Review &amp; Audit'!$U:$U,$J876))</f>
        <v/>
      </c>
      <c r="E876" t="str">
        <f>IF($J876="","",INDEX('2_Review &amp; Audit'!$M:$M,$J876))</f>
        <v/>
      </c>
      <c r="F876" t="str">
        <f>IF($J876="","",INDEX('2_Review &amp; Audit'!$N:$N,$J876))</f>
        <v/>
      </c>
      <c r="G876" s="145" t="str">
        <f>IF(OR($J876="",$F876=""),"",ABS(INDEX('2_Review &amp; Audit'!$B:$B,$J876)/$F876))</f>
        <v/>
      </c>
      <c r="H876" s="145" t="str">
        <f t="shared" si="77"/>
        <v/>
      </c>
      <c r="I876" t="str">
        <f>IF($J876="","",INDEX('2_Review &amp; Audit'!$AD:$AD,$J876))</f>
        <v/>
      </c>
      <c r="AB876" t="str">
        <f>IF($D876="","",MAX(0,N(#REF!)-N($X876)))</f>
        <v/>
      </c>
      <c r="AC876" t="str">
        <f>IF(OR($D876="",$AB876="",N($AB876)&lt;=0),"",IFERROR(MATCH(1,INDEX(('2_Review &amp; Audit'!$F$6:$F$505=$A876)*('2_Review &amp; Audit'!$I$6:$I$505&gt;=$E876-30)*('2_Review &amp; Audit'!$I$6:$I$505&lt;=$E876+30)*('2_Review &amp; Audit'!$R$6:$R$505&gt;0)*(ROW('2_Review &amp; Audit'!$R$6:$R$505)&gt;$T876),0),0)+5,""))</f>
        <v/>
      </c>
      <c r="AG876" t="str">
        <f>IF(OR($D876="",$AB876="",$AF876=""),"",MIN($AB876,$AF876))</f>
        <v/>
      </c>
      <c r="AK876" t="str">
        <f>IF($D876="","",MAX(0,N($AB876)-N($AG876)))</f>
        <v/>
      </c>
      <c r="AL876" t="str">
        <f>IF(OR($D876="",$AK876="",N($AK876)&lt;=0),"",IFERROR(MATCH(1,INDEX(('2_Review &amp; Audit'!$F$6:$F$505=$A876)*('2_Review &amp; Audit'!$I$6:$I$505&gt;=$E876-30)*('2_Review &amp; Audit'!$I$6:$I$505&lt;=$E876+30)*('2_Review &amp; Audit'!$R$6:$R$505&gt;0)*(ROW('2_Review &amp; Audit'!$R$6:$R$505)&gt;$AC876),0),0)+5,""))</f>
        <v/>
      </c>
      <c r="AP876" t="str">
        <f>IF(OR($D876="",$AK876="",$AO876=""),"",MIN($AK876,$AO876))</f>
        <v/>
      </c>
    </row>
    <row r="877" spans="1:42" ht="12.75" customHeight="1" x14ac:dyDescent="0.2">
      <c r="A877" t="str">
        <f>IF($J877="","",INDEX('2_Review &amp; Audit'!$F:$F,$J877))</f>
        <v/>
      </c>
      <c r="B877" t="str">
        <f>IF($J877="","",INDEX('2_Review &amp; Audit'!$C:$C,$J877))</f>
        <v/>
      </c>
      <c r="C877" t="str">
        <f>IF($J877="","",INDEX('2_Review &amp; Audit'!$D:$D,$J877))</f>
        <v/>
      </c>
      <c r="D877" s="60" t="str">
        <f>IF($J877="","",INDEX('2_Review &amp; Audit'!$U:$U,$J877))</f>
        <v/>
      </c>
      <c r="E877" t="str">
        <f>IF($J877="","",INDEX('2_Review &amp; Audit'!$M:$M,$J877))</f>
        <v/>
      </c>
      <c r="F877" t="str">
        <f>IF($J877="","",INDEX('2_Review &amp; Audit'!$N:$N,$J877))</f>
        <v/>
      </c>
      <c r="G877" s="145" t="str">
        <f>IF(OR($J877="",$F877=""),"",ABS(INDEX('2_Review &amp; Audit'!$B:$B,$J877)/$F877))</f>
        <v/>
      </c>
      <c r="H877" s="145" t="str">
        <f t="shared" si="77"/>
        <v/>
      </c>
      <c r="I877" t="str">
        <f>IF($J877="","",INDEX('2_Review &amp; Audit'!$AD:$AD,$J877))</f>
        <v/>
      </c>
      <c r="AB877" t="str">
        <f>IF($D877="","",MAX(0,N(#REF!)-N($X877)))</f>
        <v/>
      </c>
      <c r="AC877" t="str">
        <f>IF(OR($D877="",$AB877="",N($AB877)&lt;=0),"",IFERROR(MATCH(1,INDEX(('2_Review &amp; Audit'!$F$6:$F$505=$A877)*('2_Review &amp; Audit'!$I$6:$I$505&gt;=$E877-30)*('2_Review &amp; Audit'!$I$6:$I$505&lt;=$E877+30)*('2_Review &amp; Audit'!$R$6:$R$505&gt;0)*(ROW('2_Review &amp; Audit'!$R$6:$R$505)&gt;$T877),0),0)+5,""))</f>
        <v/>
      </c>
      <c r="AG877" t="str">
        <f>IF(OR($D877="",$AB877="",$AF877=""),"",MIN($AB877,$AF877))</f>
        <v/>
      </c>
      <c r="AK877" t="str">
        <f>IF($D877="","",MAX(0,N($AB877)-N($AG877)))</f>
        <v/>
      </c>
      <c r="AL877" t="str">
        <f>IF(OR($D877="",$AK877="",N($AK877)&lt;=0),"",IFERROR(MATCH(1,INDEX(('2_Review &amp; Audit'!$F$6:$F$505=$A877)*('2_Review &amp; Audit'!$I$6:$I$505&gt;=$E877-30)*('2_Review &amp; Audit'!$I$6:$I$505&lt;=$E877+30)*('2_Review &amp; Audit'!$R$6:$R$505&gt;0)*(ROW('2_Review &amp; Audit'!$R$6:$R$505)&gt;$AC877),0),0)+5,""))</f>
        <v/>
      </c>
      <c r="AP877" t="str">
        <f>IF(OR($D877="",$AK877="",$AO877=""),"",MIN($AK877,$AO877))</f>
        <v/>
      </c>
    </row>
    <row r="878" spans="1:42" ht="12.75" customHeight="1" x14ac:dyDescent="0.2">
      <c r="A878" t="str">
        <f>IF($J878="","",INDEX('2_Review &amp; Audit'!$F:$F,$J878))</f>
        <v/>
      </c>
      <c r="B878" t="str">
        <f>IF($J878="","",INDEX('2_Review &amp; Audit'!$C:$C,$J878))</f>
        <v/>
      </c>
      <c r="C878" t="str">
        <f>IF($J878="","",INDEX('2_Review &amp; Audit'!$D:$D,$J878))</f>
        <v/>
      </c>
      <c r="D878" s="60" t="str">
        <f>IF($J878="","",INDEX('2_Review &amp; Audit'!$U:$U,$J878))</f>
        <v/>
      </c>
      <c r="E878" t="str">
        <f>IF($J878="","",INDEX('2_Review &amp; Audit'!$M:$M,$J878))</f>
        <v/>
      </c>
      <c r="F878" t="str">
        <f>IF($J878="","",INDEX('2_Review &amp; Audit'!$N:$N,$J878))</f>
        <v/>
      </c>
      <c r="G878" s="145" t="str">
        <f>IF(OR($J878="",$F878=""),"",ABS(INDEX('2_Review &amp; Audit'!$B:$B,$J878)/$F878))</f>
        <v/>
      </c>
      <c r="H878" s="145" t="str">
        <f t="shared" si="77"/>
        <v/>
      </c>
      <c r="I878" t="str">
        <f>IF($J878="","",INDEX('2_Review &amp; Audit'!$AD:$AD,$J878))</f>
        <v/>
      </c>
      <c r="AB878" t="str">
        <f>IF($D878="","",MAX(0,N(#REF!)-N($X878)))</f>
        <v/>
      </c>
      <c r="AC878" t="str">
        <f>IF(OR($D878="",$AB878="",N($AB878)&lt;=0),"",IFERROR(MATCH(1,INDEX(('2_Review &amp; Audit'!$F$6:$F$505=$A878)*('2_Review &amp; Audit'!$I$6:$I$505&gt;=$E878-30)*('2_Review &amp; Audit'!$I$6:$I$505&lt;=$E878+30)*('2_Review &amp; Audit'!$R$6:$R$505&gt;0)*(ROW('2_Review &amp; Audit'!$R$6:$R$505)&gt;$T878),0),0)+5,""))</f>
        <v/>
      </c>
      <c r="AG878" t="str">
        <f>IF(OR($D878="",$AB878="",$AF878=""),"",MIN($AB878,$AF878))</f>
        <v/>
      </c>
      <c r="AK878" t="str">
        <f>IF($D878="","",MAX(0,N($AB878)-N($AG878)))</f>
        <v/>
      </c>
      <c r="AL878" t="str">
        <f>IF(OR($D878="",$AK878="",N($AK878)&lt;=0),"",IFERROR(MATCH(1,INDEX(('2_Review &amp; Audit'!$F$6:$F$505=$A878)*('2_Review &amp; Audit'!$I$6:$I$505&gt;=$E878-30)*('2_Review &amp; Audit'!$I$6:$I$505&lt;=$E878+30)*('2_Review &amp; Audit'!$R$6:$R$505&gt;0)*(ROW('2_Review &amp; Audit'!$R$6:$R$505)&gt;$AC878),0),0)+5,""))</f>
        <v/>
      </c>
      <c r="AP878" t="str">
        <f>IF(OR($D878="",$AK878="",$AO878=""),"",MIN($AK878,$AO878))</f>
        <v/>
      </c>
    </row>
    <row r="879" spans="1:42" ht="12.75" customHeight="1" x14ac:dyDescent="0.2">
      <c r="A879" t="str">
        <f>IF($J879="","",INDEX('2_Review &amp; Audit'!$F:$F,$J879))</f>
        <v/>
      </c>
      <c r="B879" t="str">
        <f>IF($J879="","",INDEX('2_Review &amp; Audit'!$C:$C,$J879))</f>
        <v/>
      </c>
      <c r="C879" t="str">
        <f>IF($J879="","",INDEX('2_Review &amp; Audit'!$D:$D,$J879))</f>
        <v/>
      </c>
      <c r="D879" s="60" t="str">
        <f>IF($J879="","",INDEX('2_Review &amp; Audit'!$U:$U,$J879))</f>
        <v/>
      </c>
      <c r="E879" t="str">
        <f>IF($J879="","",INDEX('2_Review &amp; Audit'!$M:$M,$J879))</f>
        <v/>
      </c>
      <c r="F879" t="str">
        <f>IF($J879="","",INDEX('2_Review &amp; Audit'!$N:$N,$J879))</f>
        <v/>
      </c>
      <c r="G879" s="145" t="str">
        <f>IF(OR($J879="",$F879=""),"",ABS(INDEX('2_Review &amp; Audit'!$B:$B,$J879)/$F879))</f>
        <v/>
      </c>
      <c r="H879" s="145" t="str">
        <f t="shared" si="77"/>
        <v/>
      </c>
      <c r="I879" t="str">
        <f>IF($J879="","",INDEX('2_Review &amp; Audit'!$AD:$AD,$J879))</f>
        <v/>
      </c>
      <c r="AB879" t="str">
        <f>IF($D879="","",MAX(0,N(#REF!)-N($X879)))</f>
        <v/>
      </c>
      <c r="AC879" t="str">
        <f>IF(OR($D879="",$AB879="",N($AB879)&lt;=0),"",IFERROR(MATCH(1,INDEX(('2_Review &amp; Audit'!$F$6:$F$505=$A879)*('2_Review &amp; Audit'!$I$6:$I$505&gt;=$E879-30)*('2_Review &amp; Audit'!$I$6:$I$505&lt;=$E879+30)*('2_Review &amp; Audit'!$R$6:$R$505&gt;0)*(ROW('2_Review &amp; Audit'!$R$6:$R$505)&gt;$T879),0),0)+5,""))</f>
        <v/>
      </c>
      <c r="AG879" t="str">
        <f>IF(OR($D879="",$AB879="",$AF879=""),"",MIN($AB879,$AF879))</f>
        <v/>
      </c>
      <c r="AK879" t="str">
        <f>IF($D879="","",MAX(0,N($AB879)-N($AG879)))</f>
        <v/>
      </c>
      <c r="AL879" t="str">
        <f>IF(OR($D879="",$AK879="",N($AK879)&lt;=0),"",IFERROR(MATCH(1,INDEX(('2_Review &amp; Audit'!$F$6:$F$505=$A879)*('2_Review &amp; Audit'!$I$6:$I$505&gt;=$E879-30)*('2_Review &amp; Audit'!$I$6:$I$505&lt;=$E879+30)*('2_Review &amp; Audit'!$R$6:$R$505&gt;0)*(ROW('2_Review &amp; Audit'!$R$6:$R$505)&gt;$AC879),0),0)+5,""))</f>
        <v/>
      </c>
      <c r="AP879" t="str">
        <f>IF(OR($D879="",$AK879="",$AO879=""),"",MIN($AK879,$AO879))</f>
        <v/>
      </c>
    </row>
    <row r="880" spans="1:42" ht="12.75" customHeight="1" x14ac:dyDescent="0.2">
      <c r="A880" t="str">
        <f>IF($J880="","",INDEX('2_Review &amp; Audit'!$F:$F,$J880))</f>
        <v/>
      </c>
      <c r="B880" t="str">
        <f>IF($J880="","",INDEX('2_Review &amp; Audit'!$C:$C,$J880))</f>
        <v/>
      </c>
      <c r="C880" t="str">
        <f>IF($J880="","",INDEX('2_Review &amp; Audit'!$D:$D,$J880))</f>
        <v/>
      </c>
      <c r="D880" s="60" t="str">
        <f>IF($J880="","",INDEX('2_Review &amp; Audit'!$U:$U,$J880))</f>
        <v/>
      </c>
      <c r="E880" t="str">
        <f>IF($J880="","",INDEX('2_Review &amp; Audit'!$M:$M,$J880))</f>
        <v/>
      </c>
      <c r="F880" t="str">
        <f>IF($J880="","",INDEX('2_Review &amp; Audit'!$N:$N,$J880))</f>
        <v/>
      </c>
      <c r="G880" s="145" t="str">
        <f>IF(OR($J880="",$F880=""),"",ABS(INDEX('2_Review &amp; Audit'!$B:$B,$J880)/$F880))</f>
        <v/>
      </c>
      <c r="H880" s="145" t="str">
        <f t="shared" si="77"/>
        <v/>
      </c>
      <c r="I880" t="str">
        <f>IF($J880="","",INDEX('2_Review &amp; Audit'!$AD:$AD,$J880))</f>
        <v/>
      </c>
      <c r="AB880" t="str">
        <f>IF($D880="","",MAX(0,N(#REF!)-N($X880)))</f>
        <v/>
      </c>
      <c r="AC880" t="str">
        <f>IF(OR($D880="",$AB880="",N($AB880)&lt;=0),"",IFERROR(MATCH(1,INDEX(('2_Review &amp; Audit'!$F$6:$F$505=$A880)*('2_Review &amp; Audit'!$I$6:$I$505&gt;=$E880-30)*('2_Review &amp; Audit'!$I$6:$I$505&lt;=$E880+30)*('2_Review &amp; Audit'!$R$6:$R$505&gt;0)*(ROW('2_Review &amp; Audit'!$R$6:$R$505)&gt;$T880),0),0)+5,""))</f>
        <v/>
      </c>
      <c r="AG880" t="str">
        <f>IF(OR($D880="",$AB880="",$AF880=""),"",MIN($AB880,$AF880))</f>
        <v/>
      </c>
      <c r="AK880" t="str">
        <f>IF($D880="","",MAX(0,N($AB880)-N($AG880)))</f>
        <v/>
      </c>
      <c r="AL880" t="str">
        <f>IF(OR($D880="",$AK880="",N($AK880)&lt;=0),"",IFERROR(MATCH(1,INDEX(('2_Review &amp; Audit'!$F$6:$F$505=$A880)*('2_Review &amp; Audit'!$I$6:$I$505&gt;=$E880-30)*('2_Review &amp; Audit'!$I$6:$I$505&lt;=$E880+30)*('2_Review &amp; Audit'!$R$6:$R$505&gt;0)*(ROW('2_Review &amp; Audit'!$R$6:$R$505)&gt;$AC880),0),0)+5,""))</f>
        <v/>
      </c>
      <c r="AP880" t="str">
        <f>IF(OR($D880="",$AK880="",$AO880=""),"",MIN($AK880,$AO880))</f>
        <v/>
      </c>
    </row>
    <row r="881" spans="1:42" ht="12.75" customHeight="1" x14ac:dyDescent="0.2">
      <c r="A881" t="str">
        <f>IF($J881="","",INDEX('2_Review &amp; Audit'!$F:$F,$J881))</f>
        <v/>
      </c>
      <c r="B881" t="str">
        <f>IF($J881="","",INDEX('2_Review &amp; Audit'!$C:$C,$J881))</f>
        <v/>
      </c>
      <c r="C881" t="str">
        <f>IF($J881="","",INDEX('2_Review &amp; Audit'!$D:$D,$J881))</f>
        <v/>
      </c>
      <c r="D881" s="60" t="str">
        <f>IF($J881="","",INDEX('2_Review &amp; Audit'!$U:$U,$J881))</f>
        <v/>
      </c>
      <c r="E881" t="str">
        <f>IF($J881="","",INDEX('2_Review &amp; Audit'!$M:$M,$J881))</f>
        <v/>
      </c>
      <c r="F881" t="str">
        <f>IF($J881="","",INDEX('2_Review &amp; Audit'!$N:$N,$J881))</f>
        <v/>
      </c>
      <c r="G881" s="145" t="str">
        <f>IF(OR($J881="",$F881=""),"",ABS(INDEX('2_Review &amp; Audit'!$B:$B,$J881)/$F881))</f>
        <v/>
      </c>
      <c r="H881" s="145" t="str">
        <f t="shared" si="77"/>
        <v/>
      </c>
      <c r="I881" t="str">
        <f>IF($J881="","",INDEX('2_Review &amp; Audit'!$AD:$AD,$J881))</f>
        <v/>
      </c>
      <c r="AB881" t="str">
        <f>IF($D881="","",MAX(0,N(#REF!)-N($X881)))</f>
        <v/>
      </c>
      <c r="AC881" t="str">
        <f>IF(OR($D881="",$AB881="",N($AB881)&lt;=0),"",IFERROR(MATCH(1,INDEX(('2_Review &amp; Audit'!$F$6:$F$505=$A881)*('2_Review &amp; Audit'!$I$6:$I$505&gt;=$E881-30)*('2_Review &amp; Audit'!$I$6:$I$505&lt;=$E881+30)*('2_Review &amp; Audit'!$R$6:$R$505&gt;0)*(ROW('2_Review &amp; Audit'!$R$6:$R$505)&gt;$T881),0),0)+5,""))</f>
        <v/>
      </c>
      <c r="AG881" t="str">
        <f>IF(OR($D881="",$AB881="",$AF881=""),"",MIN($AB881,$AF881))</f>
        <v/>
      </c>
      <c r="AK881" t="str">
        <f>IF($D881="","",MAX(0,N($AB881)-N($AG881)))</f>
        <v/>
      </c>
      <c r="AL881" t="str">
        <f>IF(OR($D881="",$AK881="",N($AK881)&lt;=0),"",IFERROR(MATCH(1,INDEX(('2_Review &amp; Audit'!$F$6:$F$505=$A881)*('2_Review &amp; Audit'!$I$6:$I$505&gt;=$E881-30)*('2_Review &amp; Audit'!$I$6:$I$505&lt;=$E881+30)*('2_Review &amp; Audit'!$R$6:$R$505&gt;0)*(ROW('2_Review &amp; Audit'!$R$6:$R$505)&gt;$AC881),0),0)+5,""))</f>
        <v/>
      </c>
      <c r="AP881" t="str">
        <f>IF(OR($D881="",$AK881="",$AO881=""),"",MIN($AK881,$AO881))</f>
        <v/>
      </c>
    </row>
    <row r="882" spans="1:42" ht="12.75" customHeight="1" x14ac:dyDescent="0.2">
      <c r="A882" t="str">
        <f>IF($J882="","",INDEX('2_Review &amp; Audit'!$F:$F,$J882))</f>
        <v/>
      </c>
      <c r="B882" t="str">
        <f>IF($J882="","",INDEX('2_Review &amp; Audit'!$C:$C,$J882))</f>
        <v/>
      </c>
      <c r="C882" t="str">
        <f>IF($J882="","",INDEX('2_Review &amp; Audit'!$D:$D,$J882))</f>
        <v/>
      </c>
      <c r="D882" s="60" t="str">
        <f>IF($J882="","",INDEX('2_Review &amp; Audit'!$U:$U,$J882))</f>
        <v/>
      </c>
      <c r="E882" t="str">
        <f>IF($J882="","",INDEX('2_Review &amp; Audit'!$M:$M,$J882))</f>
        <v/>
      </c>
      <c r="F882" t="str">
        <f>IF($J882="","",INDEX('2_Review &amp; Audit'!$N:$N,$J882))</f>
        <v/>
      </c>
      <c r="G882" s="145" t="str">
        <f>IF(OR($J882="",$F882=""),"",ABS(INDEX('2_Review &amp; Audit'!$B:$B,$J882)/$F882))</f>
        <v/>
      </c>
      <c r="H882" s="145" t="str">
        <f t="shared" si="77"/>
        <v/>
      </c>
      <c r="I882" t="str">
        <f>IF($J882="","",INDEX('2_Review &amp; Audit'!$AD:$AD,$J882))</f>
        <v/>
      </c>
      <c r="AB882" t="str">
        <f>IF($D882="","",MAX(0,N(#REF!)-N($X882)))</f>
        <v/>
      </c>
      <c r="AC882" t="str">
        <f>IF(OR($D882="",$AB882="",N($AB882)&lt;=0),"",IFERROR(MATCH(1,INDEX(('2_Review &amp; Audit'!$F$6:$F$505=$A882)*('2_Review &amp; Audit'!$I$6:$I$505&gt;=$E882-30)*('2_Review &amp; Audit'!$I$6:$I$505&lt;=$E882+30)*('2_Review &amp; Audit'!$R$6:$R$505&gt;0)*(ROW('2_Review &amp; Audit'!$R$6:$R$505)&gt;$T882),0),0)+5,""))</f>
        <v/>
      </c>
      <c r="AG882" t="str">
        <f>IF(OR($D882="",$AB882="",$AF882=""),"",MIN($AB882,$AF882))</f>
        <v/>
      </c>
      <c r="AK882" t="str">
        <f>IF($D882="","",MAX(0,N($AB882)-N($AG882)))</f>
        <v/>
      </c>
      <c r="AL882" t="str">
        <f>IF(OR($D882="",$AK882="",N($AK882)&lt;=0),"",IFERROR(MATCH(1,INDEX(('2_Review &amp; Audit'!$F$6:$F$505=$A882)*('2_Review &amp; Audit'!$I$6:$I$505&gt;=$E882-30)*('2_Review &amp; Audit'!$I$6:$I$505&lt;=$E882+30)*('2_Review &amp; Audit'!$R$6:$R$505&gt;0)*(ROW('2_Review &amp; Audit'!$R$6:$R$505)&gt;$AC882),0),0)+5,""))</f>
        <v/>
      </c>
      <c r="AP882" t="str">
        <f>IF(OR($D882="",$AK882="",$AO882=""),"",MIN($AK882,$AO882))</f>
        <v/>
      </c>
    </row>
    <row r="883" spans="1:42" ht="12.75" customHeight="1" x14ac:dyDescent="0.2">
      <c r="A883" t="str">
        <f>IF($J883="","",INDEX('2_Review &amp; Audit'!$F:$F,$J883))</f>
        <v/>
      </c>
      <c r="B883" t="str">
        <f>IF($J883="","",INDEX('2_Review &amp; Audit'!$C:$C,$J883))</f>
        <v/>
      </c>
      <c r="C883" t="str">
        <f>IF($J883="","",INDEX('2_Review &amp; Audit'!$D:$D,$J883))</f>
        <v/>
      </c>
      <c r="D883" s="60" t="str">
        <f>IF($J883="","",INDEX('2_Review &amp; Audit'!$U:$U,$J883))</f>
        <v/>
      </c>
      <c r="E883" t="str">
        <f>IF($J883="","",INDEX('2_Review &amp; Audit'!$M:$M,$J883))</f>
        <v/>
      </c>
      <c r="F883" t="str">
        <f>IF($J883="","",INDEX('2_Review &amp; Audit'!$N:$N,$J883))</f>
        <v/>
      </c>
      <c r="G883" s="145" t="str">
        <f>IF(OR($J883="",$F883=""),"",ABS(INDEX('2_Review &amp; Audit'!$B:$B,$J883)/$F883))</f>
        <v/>
      </c>
      <c r="H883" s="145" t="str">
        <f t="shared" si="77"/>
        <v/>
      </c>
      <c r="I883" t="str">
        <f>IF($J883="","",INDEX('2_Review &amp; Audit'!$AD:$AD,$J883))</f>
        <v/>
      </c>
      <c r="AB883" t="str">
        <f>IF($D883="","",MAX(0,N(#REF!)-N($X883)))</f>
        <v/>
      </c>
      <c r="AC883" t="str">
        <f>IF(OR($D883="",$AB883="",N($AB883)&lt;=0),"",IFERROR(MATCH(1,INDEX(('2_Review &amp; Audit'!$F$6:$F$505=$A883)*('2_Review &amp; Audit'!$I$6:$I$505&gt;=$E883-30)*('2_Review &amp; Audit'!$I$6:$I$505&lt;=$E883+30)*('2_Review &amp; Audit'!$R$6:$R$505&gt;0)*(ROW('2_Review &amp; Audit'!$R$6:$R$505)&gt;$T883),0),0)+5,""))</f>
        <v/>
      </c>
      <c r="AG883" t="str">
        <f>IF(OR($D883="",$AB883="",$AF883=""),"",MIN($AB883,$AF883))</f>
        <v/>
      </c>
      <c r="AK883" t="str">
        <f>IF($D883="","",MAX(0,N($AB883)-N($AG883)))</f>
        <v/>
      </c>
      <c r="AL883" t="str">
        <f>IF(OR($D883="",$AK883="",N($AK883)&lt;=0),"",IFERROR(MATCH(1,INDEX(('2_Review &amp; Audit'!$F$6:$F$505=$A883)*('2_Review &amp; Audit'!$I$6:$I$505&gt;=$E883-30)*('2_Review &amp; Audit'!$I$6:$I$505&lt;=$E883+30)*('2_Review &amp; Audit'!$R$6:$R$505&gt;0)*(ROW('2_Review &amp; Audit'!$R$6:$R$505)&gt;$AC883),0),0)+5,""))</f>
        <v/>
      </c>
      <c r="AP883" t="str">
        <f>IF(OR($D883="",$AK883="",$AO883=""),"",MIN($AK883,$AO883))</f>
        <v/>
      </c>
    </row>
    <row r="884" spans="1:42" ht="12.75" customHeight="1" x14ac:dyDescent="0.2">
      <c r="A884" t="str">
        <f>IF($J884="","",INDEX('2_Review &amp; Audit'!$F:$F,$J884))</f>
        <v/>
      </c>
      <c r="B884" t="str">
        <f>IF($J884="","",INDEX('2_Review &amp; Audit'!$C:$C,$J884))</f>
        <v/>
      </c>
      <c r="C884" t="str">
        <f>IF($J884="","",INDEX('2_Review &amp; Audit'!$D:$D,$J884))</f>
        <v/>
      </c>
      <c r="D884" s="60" t="str">
        <f>IF($J884="","",INDEX('2_Review &amp; Audit'!$U:$U,$J884))</f>
        <v/>
      </c>
      <c r="E884" t="str">
        <f>IF($J884="","",INDEX('2_Review &amp; Audit'!$M:$M,$J884))</f>
        <v/>
      </c>
      <c r="F884" t="str">
        <f>IF($J884="","",INDEX('2_Review &amp; Audit'!$N:$N,$J884))</f>
        <v/>
      </c>
      <c r="G884" s="145" t="str">
        <f>IF(OR($J884="",$F884=""),"",ABS(INDEX('2_Review &amp; Audit'!$B:$B,$J884)/$F884))</f>
        <v/>
      </c>
      <c r="H884" s="145" t="str">
        <f t="shared" si="77"/>
        <v/>
      </c>
      <c r="I884" t="str">
        <f>IF($J884="","",INDEX('2_Review &amp; Audit'!$AD:$AD,$J884))</f>
        <v/>
      </c>
      <c r="AB884" t="str">
        <f>IF($D884="","",MAX(0,N(#REF!)-N($X884)))</f>
        <v/>
      </c>
      <c r="AC884" t="str">
        <f>IF(OR($D884="",$AB884="",N($AB884)&lt;=0),"",IFERROR(MATCH(1,INDEX(('2_Review &amp; Audit'!$F$6:$F$505=$A884)*('2_Review &amp; Audit'!$I$6:$I$505&gt;=$E884-30)*('2_Review &amp; Audit'!$I$6:$I$505&lt;=$E884+30)*('2_Review &amp; Audit'!$R$6:$R$505&gt;0)*(ROW('2_Review &amp; Audit'!$R$6:$R$505)&gt;$T884),0),0)+5,""))</f>
        <v/>
      </c>
      <c r="AG884" t="str">
        <f>IF(OR($D884="",$AB884="",$AF884=""),"",MIN($AB884,$AF884))</f>
        <v/>
      </c>
      <c r="AK884" t="str">
        <f>IF($D884="","",MAX(0,N($AB884)-N($AG884)))</f>
        <v/>
      </c>
      <c r="AL884" t="str">
        <f>IF(OR($D884="",$AK884="",N($AK884)&lt;=0),"",IFERROR(MATCH(1,INDEX(('2_Review &amp; Audit'!$F$6:$F$505=$A884)*('2_Review &amp; Audit'!$I$6:$I$505&gt;=$E884-30)*('2_Review &amp; Audit'!$I$6:$I$505&lt;=$E884+30)*('2_Review &amp; Audit'!$R$6:$R$505&gt;0)*(ROW('2_Review &amp; Audit'!$R$6:$R$505)&gt;$AC884),0),0)+5,""))</f>
        <v/>
      </c>
      <c r="AP884" t="str">
        <f>IF(OR($D884="",$AK884="",$AO884=""),"",MIN($AK884,$AO884))</f>
        <v/>
      </c>
    </row>
    <row r="885" spans="1:42" ht="12.75" customHeight="1" x14ac:dyDescent="0.2">
      <c r="A885" t="str">
        <f>IF($J885="","",INDEX('2_Review &amp; Audit'!$F:$F,$J885))</f>
        <v/>
      </c>
      <c r="B885" t="str">
        <f>IF($J885="","",INDEX('2_Review &amp; Audit'!$C:$C,$J885))</f>
        <v/>
      </c>
      <c r="C885" t="str">
        <f>IF($J885="","",INDEX('2_Review &amp; Audit'!$D:$D,$J885))</f>
        <v/>
      </c>
      <c r="D885" s="60" t="str">
        <f>IF($J885="","",INDEX('2_Review &amp; Audit'!$U:$U,$J885))</f>
        <v/>
      </c>
      <c r="E885" t="str">
        <f>IF($J885="","",INDEX('2_Review &amp; Audit'!$M:$M,$J885))</f>
        <v/>
      </c>
      <c r="F885" t="str">
        <f>IF($J885="","",INDEX('2_Review &amp; Audit'!$N:$N,$J885))</f>
        <v/>
      </c>
      <c r="G885" s="145" t="str">
        <f>IF(OR($J885="",$F885=""),"",ABS(INDEX('2_Review &amp; Audit'!$B:$B,$J885)/$F885))</f>
        <v/>
      </c>
      <c r="H885" s="145" t="str">
        <f t="shared" si="77"/>
        <v/>
      </c>
      <c r="I885" t="str">
        <f>IF($J885="","",INDEX('2_Review &amp; Audit'!$AD:$AD,$J885))</f>
        <v/>
      </c>
      <c r="AB885" t="str">
        <f>IF($D885="","",MAX(0,N(#REF!)-N($X885)))</f>
        <v/>
      </c>
      <c r="AC885" t="str">
        <f>IF(OR($D885="",$AB885="",N($AB885)&lt;=0),"",IFERROR(MATCH(1,INDEX(('2_Review &amp; Audit'!$F$6:$F$505=$A885)*('2_Review &amp; Audit'!$I$6:$I$505&gt;=$E885-30)*('2_Review &amp; Audit'!$I$6:$I$505&lt;=$E885+30)*('2_Review &amp; Audit'!$R$6:$R$505&gt;0)*(ROW('2_Review &amp; Audit'!$R$6:$R$505)&gt;$T885),0),0)+5,""))</f>
        <v/>
      </c>
      <c r="AG885" t="str">
        <f>IF(OR($D885="",$AB885="",$AF885=""),"",MIN($AB885,$AF885))</f>
        <v/>
      </c>
      <c r="AK885" t="str">
        <f>IF($D885="","",MAX(0,N($AB885)-N($AG885)))</f>
        <v/>
      </c>
      <c r="AL885" t="str">
        <f>IF(OR($D885="",$AK885="",N($AK885)&lt;=0),"",IFERROR(MATCH(1,INDEX(('2_Review &amp; Audit'!$F$6:$F$505=$A885)*('2_Review &amp; Audit'!$I$6:$I$505&gt;=$E885-30)*('2_Review &amp; Audit'!$I$6:$I$505&lt;=$E885+30)*('2_Review &amp; Audit'!$R$6:$R$505&gt;0)*(ROW('2_Review &amp; Audit'!$R$6:$R$505)&gt;$AC885),0),0)+5,""))</f>
        <v/>
      </c>
      <c r="AP885" t="str">
        <f>IF(OR($D885="",$AK885="",$AO885=""),"",MIN($AK885,$AO885))</f>
        <v/>
      </c>
    </row>
    <row r="886" spans="1:42" ht="12.75" customHeight="1" x14ac:dyDescent="0.2">
      <c r="A886" t="str">
        <f>IF($J886="","",INDEX('2_Review &amp; Audit'!$F:$F,$J886))</f>
        <v/>
      </c>
      <c r="B886" t="str">
        <f>IF($J886="","",INDEX('2_Review &amp; Audit'!$C:$C,$J886))</f>
        <v/>
      </c>
      <c r="C886" t="str">
        <f>IF($J886="","",INDEX('2_Review &amp; Audit'!$D:$D,$J886))</f>
        <v/>
      </c>
      <c r="D886" s="60" t="str">
        <f>IF($J886="","",INDEX('2_Review &amp; Audit'!$U:$U,$J886))</f>
        <v/>
      </c>
      <c r="E886" t="str">
        <f>IF($J886="","",INDEX('2_Review &amp; Audit'!$M:$M,$J886))</f>
        <v/>
      </c>
      <c r="F886" t="str">
        <f>IF($J886="","",INDEX('2_Review &amp; Audit'!$N:$N,$J886))</f>
        <v/>
      </c>
      <c r="G886" s="145" t="str">
        <f>IF(OR($J886="",$F886=""),"",ABS(INDEX('2_Review &amp; Audit'!$B:$B,$J886)/$F886))</f>
        <v/>
      </c>
      <c r="H886" s="145" t="str">
        <f t="shared" si="77"/>
        <v/>
      </c>
      <c r="I886" t="str">
        <f>IF($J886="","",INDEX('2_Review &amp; Audit'!$AD:$AD,$J886))</f>
        <v/>
      </c>
      <c r="AB886" t="str">
        <f>IF($D886="","",MAX(0,N(#REF!)-N($X886)))</f>
        <v/>
      </c>
      <c r="AC886" t="str">
        <f>IF(OR($D886="",$AB886="",N($AB886)&lt;=0),"",IFERROR(MATCH(1,INDEX(('2_Review &amp; Audit'!$F$6:$F$505=$A886)*('2_Review &amp; Audit'!$I$6:$I$505&gt;=$E886-30)*('2_Review &amp; Audit'!$I$6:$I$505&lt;=$E886+30)*('2_Review &amp; Audit'!$R$6:$R$505&gt;0)*(ROW('2_Review &amp; Audit'!$R$6:$R$505)&gt;$T886),0),0)+5,""))</f>
        <v/>
      </c>
      <c r="AG886" t="str">
        <f>IF(OR($D886="",$AB886="",$AF886=""),"",MIN($AB886,$AF886))</f>
        <v/>
      </c>
      <c r="AK886" t="str">
        <f>IF($D886="","",MAX(0,N($AB886)-N($AG886)))</f>
        <v/>
      </c>
      <c r="AL886" t="str">
        <f>IF(OR($D886="",$AK886="",N($AK886)&lt;=0),"",IFERROR(MATCH(1,INDEX(('2_Review &amp; Audit'!$F$6:$F$505=$A886)*('2_Review &amp; Audit'!$I$6:$I$505&gt;=$E886-30)*('2_Review &amp; Audit'!$I$6:$I$505&lt;=$E886+30)*('2_Review &amp; Audit'!$R$6:$R$505&gt;0)*(ROW('2_Review &amp; Audit'!$R$6:$R$505)&gt;$AC886),0),0)+5,""))</f>
        <v/>
      </c>
      <c r="AP886" t="str">
        <f>IF(OR($D886="",$AK886="",$AO886=""),"",MIN($AK886,$AO886))</f>
        <v/>
      </c>
    </row>
    <row r="887" spans="1:42" ht="12.75" customHeight="1" x14ac:dyDescent="0.2">
      <c r="A887" t="str">
        <f>IF($J887="","",INDEX('2_Review &amp; Audit'!$F:$F,$J887))</f>
        <v/>
      </c>
      <c r="B887" t="str">
        <f>IF($J887="","",INDEX('2_Review &amp; Audit'!$C:$C,$J887))</f>
        <v/>
      </c>
      <c r="C887" t="str">
        <f>IF($J887="","",INDEX('2_Review &amp; Audit'!$D:$D,$J887))</f>
        <v/>
      </c>
      <c r="D887" s="60" t="str">
        <f>IF($J887="","",INDEX('2_Review &amp; Audit'!$U:$U,$J887))</f>
        <v/>
      </c>
      <c r="E887" t="str">
        <f>IF($J887="","",INDEX('2_Review &amp; Audit'!$M:$M,$J887))</f>
        <v/>
      </c>
      <c r="F887" t="str">
        <f>IF($J887="","",INDEX('2_Review &amp; Audit'!$N:$N,$J887))</f>
        <v/>
      </c>
      <c r="G887" s="145" t="str">
        <f>IF(OR($J887="",$F887=""),"",ABS(INDEX('2_Review &amp; Audit'!$B:$B,$J887)/$F887))</f>
        <v/>
      </c>
      <c r="H887" s="145" t="str">
        <f t="shared" si="77"/>
        <v/>
      </c>
      <c r="I887" t="str">
        <f>IF($J887="","",INDEX('2_Review &amp; Audit'!$AD:$AD,$J887))</f>
        <v/>
      </c>
      <c r="AB887" t="str">
        <f>IF($D887="","",MAX(0,N(#REF!)-N($X887)))</f>
        <v/>
      </c>
      <c r="AC887" t="str">
        <f>IF(OR($D887="",$AB887="",N($AB887)&lt;=0),"",IFERROR(MATCH(1,INDEX(('2_Review &amp; Audit'!$F$6:$F$505=$A887)*('2_Review &amp; Audit'!$I$6:$I$505&gt;=$E887-30)*('2_Review &amp; Audit'!$I$6:$I$505&lt;=$E887+30)*('2_Review &amp; Audit'!$R$6:$R$505&gt;0)*(ROW('2_Review &amp; Audit'!$R$6:$R$505)&gt;$T887),0),0)+5,""))</f>
        <v/>
      </c>
      <c r="AG887" t="str">
        <f>IF(OR($D887="",$AB887="",$AF887=""),"",MIN($AB887,$AF887))</f>
        <v/>
      </c>
      <c r="AK887" t="str">
        <f>IF($D887="","",MAX(0,N($AB887)-N($AG887)))</f>
        <v/>
      </c>
      <c r="AL887" t="str">
        <f>IF(OR($D887="",$AK887="",N($AK887)&lt;=0),"",IFERROR(MATCH(1,INDEX(('2_Review &amp; Audit'!$F$6:$F$505=$A887)*('2_Review &amp; Audit'!$I$6:$I$505&gt;=$E887-30)*('2_Review &amp; Audit'!$I$6:$I$505&lt;=$E887+30)*('2_Review &amp; Audit'!$R$6:$R$505&gt;0)*(ROW('2_Review &amp; Audit'!$R$6:$R$505)&gt;$AC887),0),0)+5,""))</f>
        <v/>
      </c>
      <c r="AP887" t="str">
        <f>IF(OR($D887="",$AK887="",$AO887=""),"",MIN($AK887,$AO887))</f>
        <v/>
      </c>
    </row>
    <row r="888" spans="1:42" ht="12.75" customHeight="1" x14ac:dyDescent="0.2">
      <c r="A888" t="str">
        <f>IF($J888="","",INDEX('2_Review &amp; Audit'!$F:$F,$J888))</f>
        <v/>
      </c>
      <c r="B888" t="str">
        <f>IF($J888="","",INDEX('2_Review &amp; Audit'!$C:$C,$J888))</f>
        <v/>
      </c>
      <c r="C888" t="str">
        <f>IF($J888="","",INDEX('2_Review &amp; Audit'!$D:$D,$J888))</f>
        <v/>
      </c>
      <c r="D888" s="60" t="str">
        <f>IF($J888="","",INDEX('2_Review &amp; Audit'!$U:$U,$J888))</f>
        <v/>
      </c>
      <c r="E888" t="str">
        <f>IF($J888="","",INDEX('2_Review &amp; Audit'!$M:$M,$J888))</f>
        <v/>
      </c>
      <c r="F888" t="str">
        <f>IF($J888="","",INDEX('2_Review &amp; Audit'!$N:$N,$J888))</f>
        <v/>
      </c>
      <c r="G888" s="145" t="str">
        <f>IF(OR($J888="",$F888=""),"",ABS(INDEX('2_Review &amp; Audit'!$B:$B,$J888)/$F888))</f>
        <v/>
      </c>
      <c r="H888" s="145" t="str">
        <f t="shared" si="77"/>
        <v/>
      </c>
      <c r="I888" t="str">
        <f>IF($J888="","",INDEX('2_Review &amp; Audit'!$AD:$AD,$J888))</f>
        <v/>
      </c>
      <c r="AB888" t="str">
        <f>IF($D888="","",MAX(0,N(#REF!)-N($X888)))</f>
        <v/>
      </c>
      <c r="AC888" t="str">
        <f>IF(OR($D888="",$AB888="",N($AB888)&lt;=0),"",IFERROR(MATCH(1,INDEX(('2_Review &amp; Audit'!$F$6:$F$505=$A888)*('2_Review &amp; Audit'!$I$6:$I$505&gt;=$E888-30)*('2_Review &amp; Audit'!$I$6:$I$505&lt;=$E888+30)*('2_Review &amp; Audit'!$R$6:$R$505&gt;0)*(ROW('2_Review &amp; Audit'!$R$6:$R$505)&gt;$T888),0),0)+5,""))</f>
        <v/>
      </c>
      <c r="AG888" t="str">
        <f>IF(OR($D888="",$AB888="",$AF888=""),"",MIN($AB888,$AF888))</f>
        <v/>
      </c>
      <c r="AK888" t="str">
        <f>IF($D888="","",MAX(0,N($AB888)-N($AG888)))</f>
        <v/>
      </c>
      <c r="AL888" t="str">
        <f>IF(OR($D888="",$AK888="",N($AK888)&lt;=0),"",IFERROR(MATCH(1,INDEX(('2_Review &amp; Audit'!$F$6:$F$505=$A888)*('2_Review &amp; Audit'!$I$6:$I$505&gt;=$E888-30)*('2_Review &amp; Audit'!$I$6:$I$505&lt;=$E888+30)*('2_Review &amp; Audit'!$R$6:$R$505&gt;0)*(ROW('2_Review &amp; Audit'!$R$6:$R$505)&gt;$AC888),0),0)+5,""))</f>
        <v/>
      </c>
      <c r="AP888" t="str">
        <f>IF(OR($D888="",$AK888="",$AO888=""),"",MIN($AK888,$AO888))</f>
        <v/>
      </c>
    </row>
    <row r="889" spans="1:42" ht="12.75" customHeight="1" x14ac:dyDescent="0.2">
      <c r="A889" t="str">
        <f>IF($J889="","",INDEX('2_Review &amp; Audit'!$F:$F,$J889))</f>
        <v/>
      </c>
      <c r="B889" t="str">
        <f>IF($J889="","",INDEX('2_Review &amp; Audit'!$C:$C,$J889))</f>
        <v/>
      </c>
      <c r="C889" t="str">
        <f>IF($J889="","",INDEX('2_Review &amp; Audit'!$D:$D,$J889))</f>
        <v/>
      </c>
      <c r="D889" s="60" t="str">
        <f>IF($J889="","",INDEX('2_Review &amp; Audit'!$U:$U,$J889))</f>
        <v/>
      </c>
      <c r="E889" t="str">
        <f>IF($J889="","",INDEX('2_Review &amp; Audit'!$M:$M,$J889))</f>
        <v/>
      </c>
      <c r="F889" t="str">
        <f>IF($J889="","",INDEX('2_Review &amp; Audit'!$N:$N,$J889))</f>
        <v/>
      </c>
      <c r="G889" s="145" t="str">
        <f>IF(OR($J889="",$F889=""),"",ABS(INDEX('2_Review &amp; Audit'!$B:$B,$J889)/$F889))</f>
        <v/>
      </c>
      <c r="H889" s="145" t="str">
        <f t="shared" si="77"/>
        <v/>
      </c>
      <c r="I889" t="str">
        <f>IF($J889="","",INDEX('2_Review &amp; Audit'!$AD:$AD,$J889))</f>
        <v/>
      </c>
      <c r="AB889" t="str">
        <f>IF($D889="","",MAX(0,N(#REF!)-N($X889)))</f>
        <v/>
      </c>
      <c r="AC889" t="str">
        <f>IF(OR($D889="",$AB889="",N($AB889)&lt;=0),"",IFERROR(MATCH(1,INDEX(('2_Review &amp; Audit'!$F$6:$F$505=$A889)*('2_Review &amp; Audit'!$I$6:$I$505&gt;=$E889-30)*('2_Review &amp; Audit'!$I$6:$I$505&lt;=$E889+30)*('2_Review &amp; Audit'!$R$6:$R$505&gt;0)*(ROW('2_Review &amp; Audit'!$R$6:$R$505)&gt;$T889),0),0)+5,""))</f>
        <v/>
      </c>
      <c r="AG889" t="str">
        <f>IF(OR($D889="",$AB889="",$AF889=""),"",MIN($AB889,$AF889))</f>
        <v/>
      </c>
      <c r="AK889" t="str">
        <f>IF($D889="","",MAX(0,N($AB889)-N($AG889)))</f>
        <v/>
      </c>
      <c r="AL889" t="str">
        <f>IF(OR($D889="",$AK889="",N($AK889)&lt;=0),"",IFERROR(MATCH(1,INDEX(('2_Review &amp; Audit'!$F$6:$F$505=$A889)*('2_Review &amp; Audit'!$I$6:$I$505&gt;=$E889-30)*('2_Review &amp; Audit'!$I$6:$I$505&lt;=$E889+30)*('2_Review &amp; Audit'!$R$6:$R$505&gt;0)*(ROW('2_Review &amp; Audit'!$R$6:$R$505)&gt;$AC889),0),0)+5,""))</f>
        <v/>
      </c>
      <c r="AP889" t="str">
        <f>IF(OR($D889="",$AK889="",$AO889=""),"",MIN($AK889,$AO889))</f>
        <v/>
      </c>
    </row>
    <row r="890" spans="1:42" ht="12.75" customHeight="1" x14ac:dyDescent="0.2">
      <c r="A890" t="str">
        <f>IF($J890="","",INDEX('2_Review &amp; Audit'!$F:$F,$J890))</f>
        <v/>
      </c>
      <c r="B890" t="str">
        <f>IF($J890="","",INDEX('2_Review &amp; Audit'!$C:$C,$J890))</f>
        <v/>
      </c>
      <c r="C890" t="str">
        <f>IF($J890="","",INDEX('2_Review &amp; Audit'!$D:$D,$J890))</f>
        <v/>
      </c>
      <c r="D890" s="60" t="str">
        <f>IF($J890="","",INDEX('2_Review &amp; Audit'!$U:$U,$J890))</f>
        <v/>
      </c>
      <c r="E890" t="str">
        <f>IF($J890="","",INDEX('2_Review &amp; Audit'!$M:$M,$J890))</f>
        <v/>
      </c>
      <c r="F890" t="str">
        <f>IF($J890="","",INDEX('2_Review &amp; Audit'!$N:$N,$J890))</f>
        <v/>
      </c>
      <c r="G890" s="145" t="str">
        <f>IF(OR($J890="",$F890=""),"",ABS(INDEX('2_Review &amp; Audit'!$B:$B,$J890)/$F890))</f>
        <v/>
      </c>
      <c r="H890" s="145" t="str">
        <f t="shared" si="77"/>
        <v/>
      </c>
      <c r="I890" t="str">
        <f>IF($J890="","",INDEX('2_Review &amp; Audit'!$AD:$AD,$J890))</f>
        <v/>
      </c>
      <c r="AB890" t="str">
        <f>IF($D890="","",MAX(0,N(#REF!)-N($X890)))</f>
        <v/>
      </c>
      <c r="AC890" t="str">
        <f>IF(OR($D890="",$AB890="",N($AB890)&lt;=0),"",IFERROR(MATCH(1,INDEX(('2_Review &amp; Audit'!$F$6:$F$505=$A890)*('2_Review &amp; Audit'!$I$6:$I$505&gt;=$E890-30)*('2_Review &amp; Audit'!$I$6:$I$505&lt;=$E890+30)*('2_Review &amp; Audit'!$R$6:$R$505&gt;0)*(ROW('2_Review &amp; Audit'!$R$6:$R$505)&gt;$T890),0),0)+5,""))</f>
        <v/>
      </c>
      <c r="AG890" t="str">
        <f>IF(OR($D890="",$AB890="",$AF890=""),"",MIN($AB890,$AF890))</f>
        <v/>
      </c>
      <c r="AK890" t="str">
        <f>IF($D890="","",MAX(0,N($AB890)-N($AG890)))</f>
        <v/>
      </c>
      <c r="AL890" t="str">
        <f>IF(OR($D890="",$AK890="",N($AK890)&lt;=0),"",IFERROR(MATCH(1,INDEX(('2_Review &amp; Audit'!$F$6:$F$505=$A890)*('2_Review &amp; Audit'!$I$6:$I$505&gt;=$E890-30)*('2_Review &amp; Audit'!$I$6:$I$505&lt;=$E890+30)*('2_Review &amp; Audit'!$R$6:$R$505&gt;0)*(ROW('2_Review &amp; Audit'!$R$6:$R$505)&gt;$AC890),0),0)+5,""))</f>
        <v/>
      </c>
      <c r="AP890" t="str">
        <f>IF(OR($D890="",$AK890="",$AO890=""),"",MIN($AK890,$AO890))</f>
        <v/>
      </c>
    </row>
    <row r="891" spans="1:42" ht="12.75" customHeight="1" x14ac:dyDescent="0.2">
      <c r="A891" t="str">
        <f>IF($J891="","",INDEX('2_Review &amp; Audit'!$F:$F,$J891))</f>
        <v/>
      </c>
      <c r="B891" t="str">
        <f>IF($J891="","",INDEX('2_Review &amp; Audit'!$C:$C,$J891))</f>
        <v/>
      </c>
      <c r="C891" t="str">
        <f>IF($J891="","",INDEX('2_Review &amp; Audit'!$D:$D,$J891))</f>
        <v/>
      </c>
      <c r="D891" s="60" t="str">
        <f>IF($J891="","",INDEX('2_Review &amp; Audit'!$U:$U,$J891))</f>
        <v/>
      </c>
      <c r="E891" t="str">
        <f>IF($J891="","",INDEX('2_Review &amp; Audit'!$M:$M,$J891))</f>
        <v/>
      </c>
      <c r="F891" t="str">
        <f>IF($J891="","",INDEX('2_Review &amp; Audit'!$N:$N,$J891))</f>
        <v/>
      </c>
      <c r="G891" s="145" t="str">
        <f>IF(OR($J891="",$F891=""),"",ABS(INDEX('2_Review &amp; Audit'!$B:$B,$J891)/$F891))</f>
        <v/>
      </c>
      <c r="H891" s="145" t="str">
        <f t="shared" ref="H891:H954" si="78">IF(OR($F891="",$G891=""),"",$F891*$G891)</f>
        <v/>
      </c>
      <c r="I891" t="str">
        <f>IF($J891="","",INDEX('2_Review &amp; Audit'!$AD:$AD,$J891))</f>
        <v/>
      </c>
      <c r="AB891" t="str">
        <f>IF($D891="","",MAX(0,N(#REF!)-N($X891)))</f>
        <v/>
      </c>
      <c r="AC891" t="str">
        <f>IF(OR($D891="",$AB891="",N($AB891)&lt;=0),"",IFERROR(MATCH(1,INDEX(('2_Review &amp; Audit'!$F$6:$F$505=$A891)*('2_Review &amp; Audit'!$I$6:$I$505&gt;=$E891-30)*('2_Review &amp; Audit'!$I$6:$I$505&lt;=$E891+30)*('2_Review &amp; Audit'!$R$6:$R$505&gt;0)*(ROW('2_Review &amp; Audit'!$R$6:$R$505)&gt;$T891),0),0)+5,""))</f>
        <v/>
      </c>
      <c r="AG891" t="str">
        <f>IF(OR($D891="",$AB891="",$AF891=""),"",MIN($AB891,$AF891))</f>
        <v/>
      </c>
      <c r="AK891" t="str">
        <f>IF($D891="","",MAX(0,N($AB891)-N($AG891)))</f>
        <v/>
      </c>
      <c r="AL891" t="str">
        <f>IF(OR($D891="",$AK891="",N($AK891)&lt;=0),"",IFERROR(MATCH(1,INDEX(('2_Review &amp; Audit'!$F$6:$F$505=$A891)*('2_Review &amp; Audit'!$I$6:$I$505&gt;=$E891-30)*('2_Review &amp; Audit'!$I$6:$I$505&lt;=$E891+30)*('2_Review &amp; Audit'!$R$6:$R$505&gt;0)*(ROW('2_Review &amp; Audit'!$R$6:$R$505)&gt;$AC891),0),0)+5,""))</f>
        <v/>
      </c>
      <c r="AP891" t="str">
        <f>IF(OR($D891="",$AK891="",$AO891=""),"",MIN($AK891,$AO891))</f>
        <v/>
      </c>
    </row>
    <row r="892" spans="1:42" ht="12.75" customHeight="1" x14ac:dyDescent="0.2">
      <c r="A892" t="str">
        <f>IF($J892="","",INDEX('2_Review &amp; Audit'!$F:$F,$J892))</f>
        <v/>
      </c>
      <c r="B892" t="str">
        <f>IF($J892="","",INDEX('2_Review &amp; Audit'!$C:$C,$J892))</f>
        <v/>
      </c>
      <c r="C892" t="str">
        <f>IF($J892="","",INDEX('2_Review &amp; Audit'!$D:$D,$J892))</f>
        <v/>
      </c>
      <c r="D892" s="60" t="str">
        <f>IF($J892="","",INDEX('2_Review &amp; Audit'!$U:$U,$J892))</f>
        <v/>
      </c>
      <c r="E892" t="str">
        <f>IF($J892="","",INDEX('2_Review &amp; Audit'!$M:$M,$J892))</f>
        <v/>
      </c>
      <c r="F892" t="str">
        <f>IF($J892="","",INDEX('2_Review &amp; Audit'!$N:$N,$J892))</f>
        <v/>
      </c>
      <c r="G892" s="145" t="str">
        <f>IF(OR($J892="",$F892=""),"",ABS(INDEX('2_Review &amp; Audit'!$B:$B,$J892)/$F892))</f>
        <v/>
      </c>
      <c r="H892" s="145" t="str">
        <f t="shared" si="78"/>
        <v/>
      </c>
      <c r="I892" t="str">
        <f>IF($J892="","",INDEX('2_Review &amp; Audit'!$AD:$AD,$J892))</f>
        <v/>
      </c>
      <c r="AB892" t="str">
        <f>IF($D892="","",MAX(0,N(#REF!)-N($X892)))</f>
        <v/>
      </c>
      <c r="AC892" t="str">
        <f>IF(OR($D892="",$AB892="",N($AB892)&lt;=0),"",IFERROR(MATCH(1,INDEX(('2_Review &amp; Audit'!$F$6:$F$505=$A892)*('2_Review &amp; Audit'!$I$6:$I$505&gt;=$E892-30)*('2_Review &amp; Audit'!$I$6:$I$505&lt;=$E892+30)*('2_Review &amp; Audit'!$R$6:$R$505&gt;0)*(ROW('2_Review &amp; Audit'!$R$6:$R$505)&gt;$T892),0),0)+5,""))</f>
        <v/>
      </c>
      <c r="AG892" t="str">
        <f>IF(OR($D892="",$AB892="",$AF892=""),"",MIN($AB892,$AF892))</f>
        <v/>
      </c>
      <c r="AK892" t="str">
        <f>IF($D892="","",MAX(0,N($AB892)-N($AG892)))</f>
        <v/>
      </c>
      <c r="AL892" t="str">
        <f>IF(OR($D892="",$AK892="",N($AK892)&lt;=0),"",IFERROR(MATCH(1,INDEX(('2_Review &amp; Audit'!$F$6:$F$505=$A892)*('2_Review &amp; Audit'!$I$6:$I$505&gt;=$E892-30)*('2_Review &amp; Audit'!$I$6:$I$505&lt;=$E892+30)*('2_Review &amp; Audit'!$R$6:$R$505&gt;0)*(ROW('2_Review &amp; Audit'!$R$6:$R$505)&gt;$AC892),0),0)+5,""))</f>
        <v/>
      </c>
      <c r="AP892" t="str">
        <f>IF(OR($D892="",$AK892="",$AO892=""),"",MIN($AK892,$AO892))</f>
        <v/>
      </c>
    </row>
    <row r="893" spans="1:42" ht="12.75" customHeight="1" x14ac:dyDescent="0.2">
      <c r="A893" t="str">
        <f>IF($J893="","",INDEX('2_Review &amp; Audit'!$F:$F,$J893))</f>
        <v/>
      </c>
      <c r="B893" t="str">
        <f>IF($J893="","",INDEX('2_Review &amp; Audit'!$C:$C,$J893))</f>
        <v/>
      </c>
      <c r="C893" t="str">
        <f>IF($J893="","",INDEX('2_Review &amp; Audit'!$D:$D,$J893))</f>
        <v/>
      </c>
      <c r="D893" s="60" t="str">
        <f>IF($J893="","",INDEX('2_Review &amp; Audit'!$U:$U,$J893))</f>
        <v/>
      </c>
      <c r="E893" t="str">
        <f>IF($J893="","",INDEX('2_Review &amp; Audit'!$M:$M,$J893))</f>
        <v/>
      </c>
      <c r="F893" t="str">
        <f>IF($J893="","",INDEX('2_Review &amp; Audit'!$N:$N,$J893))</f>
        <v/>
      </c>
      <c r="G893" s="145" t="str">
        <f>IF(OR($J893="",$F893=""),"",ABS(INDEX('2_Review &amp; Audit'!$B:$B,$J893)/$F893))</f>
        <v/>
      </c>
      <c r="H893" s="145" t="str">
        <f t="shared" si="78"/>
        <v/>
      </c>
      <c r="I893" t="str">
        <f>IF($J893="","",INDEX('2_Review &amp; Audit'!$AD:$AD,$J893))</f>
        <v/>
      </c>
      <c r="AB893" t="str">
        <f>IF($D893="","",MAX(0,N(#REF!)-N($X893)))</f>
        <v/>
      </c>
      <c r="AC893" t="str">
        <f>IF(OR($D893="",$AB893="",N($AB893)&lt;=0),"",IFERROR(MATCH(1,INDEX(('2_Review &amp; Audit'!$F$6:$F$505=$A893)*('2_Review &amp; Audit'!$I$6:$I$505&gt;=$E893-30)*('2_Review &amp; Audit'!$I$6:$I$505&lt;=$E893+30)*('2_Review &amp; Audit'!$R$6:$R$505&gt;0)*(ROW('2_Review &amp; Audit'!$R$6:$R$505)&gt;$T893),0),0)+5,""))</f>
        <v/>
      </c>
      <c r="AG893" t="str">
        <f>IF(OR($D893="",$AB893="",$AF893=""),"",MIN($AB893,$AF893))</f>
        <v/>
      </c>
      <c r="AK893" t="str">
        <f>IF($D893="","",MAX(0,N($AB893)-N($AG893)))</f>
        <v/>
      </c>
      <c r="AL893" t="str">
        <f>IF(OR($D893="",$AK893="",N($AK893)&lt;=0),"",IFERROR(MATCH(1,INDEX(('2_Review &amp; Audit'!$F$6:$F$505=$A893)*('2_Review &amp; Audit'!$I$6:$I$505&gt;=$E893-30)*('2_Review &amp; Audit'!$I$6:$I$505&lt;=$E893+30)*('2_Review &amp; Audit'!$R$6:$R$505&gt;0)*(ROW('2_Review &amp; Audit'!$R$6:$R$505)&gt;$AC893),0),0)+5,""))</f>
        <v/>
      </c>
      <c r="AP893" t="str">
        <f>IF(OR($D893="",$AK893="",$AO893=""),"",MIN($AK893,$AO893))</f>
        <v/>
      </c>
    </row>
    <row r="894" spans="1:42" ht="12.75" customHeight="1" x14ac:dyDescent="0.2">
      <c r="A894" t="str">
        <f>IF($J894="","",INDEX('2_Review &amp; Audit'!$F:$F,$J894))</f>
        <v/>
      </c>
      <c r="B894" t="str">
        <f>IF($J894="","",INDEX('2_Review &amp; Audit'!$C:$C,$J894))</f>
        <v/>
      </c>
      <c r="C894" t="str">
        <f>IF($J894="","",INDEX('2_Review &amp; Audit'!$D:$D,$J894))</f>
        <v/>
      </c>
      <c r="D894" s="60" t="str">
        <f>IF($J894="","",INDEX('2_Review &amp; Audit'!$U:$U,$J894))</f>
        <v/>
      </c>
      <c r="E894" t="str">
        <f>IF($J894="","",INDEX('2_Review &amp; Audit'!$M:$M,$J894))</f>
        <v/>
      </c>
      <c r="F894" t="str">
        <f>IF($J894="","",INDEX('2_Review &amp; Audit'!$N:$N,$J894))</f>
        <v/>
      </c>
      <c r="G894" s="145" t="str">
        <f>IF(OR($J894="",$F894=""),"",ABS(INDEX('2_Review &amp; Audit'!$B:$B,$J894)/$F894))</f>
        <v/>
      </c>
      <c r="H894" s="145" t="str">
        <f t="shared" si="78"/>
        <v/>
      </c>
      <c r="I894" t="str">
        <f>IF($J894="","",INDEX('2_Review &amp; Audit'!$AD:$AD,$J894))</f>
        <v/>
      </c>
      <c r="AB894" t="str">
        <f>IF($D894="","",MAX(0,N(#REF!)-N($X894)))</f>
        <v/>
      </c>
      <c r="AC894" t="str">
        <f>IF(OR($D894="",$AB894="",N($AB894)&lt;=0),"",IFERROR(MATCH(1,INDEX(('2_Review &amp; Audit'!$F$6:$F$505=$A894)*('2_Review &amp; Audit'!$I$6:$I$505&gt;=$E894-30)*('2_Review &amp; Audit'!$I$6:$I$505&lt;=$E894+30)*('2_Review &amp; Audit'!$R$6:$R$505&gt;0)*(ROW('2_Review &amp; Audit'!$R$6:$R$505)&gt;$T894),0),0)+5,""))</f>
        <v/>
      </c>
      <c r="AG894" t="str">
        <f>IF(OR($D894="",$AB894="",$AF894=""),"",MIN($AB894,$AF894))</f>
        <v/>
      </c>
      <c r="AK894" t="str">
        <f>IF($D894="","",MAX(0,N($AB894)-N($AG894)))</f>
        <v/>
      </c>
      <c r="AL894" t="str">
        <f>IF(OR($D894="",$AK894="",N($AK894)&lt;=0),"",IFERROR(MATCH(1,INDEX(('2_Review &amp; Audit'!$F$6:$F$505=$A894)*('2_Review &amp; Audit'!$I$6:$I$505&gt;=$E894-30)*('2_Review &amp; Audit'!$I$6:$I$505&lt;=$E894+30)*('2_Review &amp; Audit'!$R$6:$R$505&gt;0)*(ROW('2_Review &amp; Audit'!$R$6:$R$505)&gt;$AC894),0),0)+5,""))</f>
        <v/>
      </c>
      <c r="AP894" t="str">
        <f>IF(OR($D894="",$AK894="",$AO894=""),"",MIN($AK894,$AO894))</f>
        <v/>
      </c>
    </row>
    <row r="895" spans="1:42" ht="12.75" customHeight="1" x14ac:dyDescent="0.2">
      <c r="A895" t="str">
        <f>IF($J895="","",INDEX('2_Review &amp; Audit'!$F:$F,$J895))</f>
        <v/>
      </c>
      <c r="B895" t="str">
        <f>IF($J895="","",INDEX('2_Review &amp; Audit'!$C:$C,$J895))</f>
        <v/>
      </c>
      <c r="C895" t="str">
        <f>IF($J895="","",INDEX('2_Review &amp; Audit'!$D:$D,$J895))</f>
        <v/>
      </c>
      <c r="D895" s="60" t="str">
        <f>IF($J895="","",INDEX('2_Review &amp; Audit'!$U:$U,$J895))</f>
        <v/>
      </c>
      <c r="E895" t="str">
        <f>IF($J895="","",INDEX('2_Review &amp; Audit'!$M:$M,$J895))</f>
        <v/>
      </c>
      <c r="F895" t="str">
        <f>IF($J895="","",INDEX('2_Review &amp; Audit'!$N:$N,$J895))</f>
        <v/>
      </c>
      <c r="G895" s="145" t="str">
        <f>IF(OR($J895="",$F895=""),"",ABS(INDEX('2_Review &amp; Audit'!$B:$B,$J895)/$F895))</f>
        <v/>
      </c>
      <c r="H895" s="145" t="str">
        <f t="shared" si="78"/>
        <v/>
      </c>
      <c r="I895" t="str">
        <f>IF($J895="","",INDEX('2_Review &amp; Audit'!$AD:$AD,$J895))</f>
        <v/>
      </c>
      <c r="AB895" t="str">
        <f>IF($D895="","",MAX(0,N(#REF!)-N($X895)))</f>
        <v/>
      </c>
      <c r="AC895" t="str">
        <f>IF(OR($D895="",$AB895="",N($AB895)&lt;=0),"",IFERROR(MATCH(1,INDEX(('2_Review &amp; Audit'!$F$6:$F$505=$A895)*('2_Review &amp; Audit'!$I$6:$I$505&gt;=$E895-30)*('2_Review &amp; Audit'!$I$6:$I$505&lt;=$E895+30)*('2_Review &amp; Audit'!$R$6:$R$505&gt;0)*(ROW('2_Review &amp; Audit'!$R$6:$R$505)&gt;$T895),0),0)+5,""))</f>
        <v/>
      </c>
      <c r="AG895" t="str">
        <f>IF(OR($D895="",$AB895="",$AF895=""),"",MIN($AB895,$AF895))</f>
        <v/>
      </c>
      <c r="AK895" t="str">
        <f>IF($D895="","",MAX(0,N($AB895)-N($AG895)))</f>
        <v/>
      </c>
      <c r="AL895" t="str">
        <f>IF(OR($D895="",$AK895="",N($AK895)&lt;=0),"",IFERROR(MATCH(1,INDEX(('2_Review &amp; Audit'!$F$6:$F$505=$A895)*('2_Review &amp; Audit'!$I$6:$I$505&gt;=$E895-30)*('2_Review &amp; Audit'!$I$6:$I$505&lt;=$E895+30)*('2_Review &amp; Audit'!$R$6:$R$505&gt;0)*(ROW('2_Review &amp; Audit'!$R$6:$R$505)&gt;$AC895),0),0)+5,""))</f>
        <v/>
      </c>
      <c r="AP895" t="str">
        <f>IF(OR($D895="",$AK895="",$AO895=""),"",MIN($AK895,$AO895))</f>
        <v/>
      </c>
    </row>
    <row r="896" spans="1:42" ht="12.75" customHeight="1" x14ac:dyDescent="0.2">
      <c r="A896" t="str">
        <f>IF($J896="","",INDEX('2_Review &amp; Audit'!$F:$F,$J896))</f>
        <v/>
      </c>
      <c r="B896" t="str">
        <f>IF($J896="","",INDEX('2_Review &amp; Audit'!$C:$C,$J896))</f>
        <v/>
      </c>
      <c r="C896" t="str">
        <f>IF($J896="","",INDEX('2_Review &amp; Audit'!$D:$D,$J896))</f>
        <v/>
      </c>
      <c r="D896" s="60" t="str">
        <f>IF($J896="","",INDEX('2_Review &amp; Audit'!$U:$U,$J896))</f>
        <v/>
      </c>
      <c r="E896" t="str">
        <f>IF($J896="","",INDEX('2_Review &amp; Audit'!$M:$M,$J896))</f>
        <v/>
      </c>
      <c r="F896" t="str">
        <f>IF($J896="","",INDEX('2_Review &amp; Audit'!$N:$N,$J896))</f>
        <v/>
      </c>
      <c r="G896" s="145" t="str">
        <f>IF(OR($J896="",$F896=""),"",ABS(INDEX('2_Review &amp; Audit'!$B:$B,$J896)/$F896))</f>
        <v/>
      </c>
      <c r="H896" s="145" t="str">
        <f t="shared" si="78"/>
        <v/>
      </c>
      <c r="I896" t="str">
        <f>IF($J896="","",INDEX('2_Review &amp; Audit'!$AD:$AD,$J896))</f>
        <v/>
      </c>
      <c r="AB896" t="str">
        <f>IF($D896="","",MAX(0,N(#REF!)-N($X896)))</f>
        <v/>
      </c>
      <c r="AC896" t="str">
        <f>IF(OR($D896="",$AB896="",N($AB896)&lt;=0),"",IFERROR(MATCH(1,INDEX(('2_Review &amp; Audit'!$F$6:$F$505=$A896)*('2_Review &amp; Audit'!$I$6:$I$505&gt;=$E896-30)*('2_Review &amp; Audit'!$I$6:$I$505&lt;=$E896+30)*('2_Review &amp; Audit'!$R$6:$R$505&gt;0)*(ROW('2_Review &amp; Audit'!$R$6:$R$505)&gt;$T896),0),0)+5,""))</f>
        <v/>
      </c>
      <c r="AG896" t="str">
        <f>IF(OR($D896="",$AB896="",$AF896=""),"",MIN($AB896,$AF896))</f>
        <v/>
      </c>
      <c r="AK896" t="str">
        <f>IF($D896="","",MAX(0,N($AB896)-N($AG896)))</f>
        <v/>
      </c>
      <c r="AL896" t="str">
        <f>IF(OR($D896="",$AK896="",N($AK896)&lt;=0),"",IFERROR(MATCH(1,INDEX(('2_Review &amp; Audit'!$F$6:$F$505=$A896)*('2_Review &amp; Audit'!$I$6:$I$505&gt;=$E896-30)*('2_Review &amp; Audit'!$I$6:$I$505&lt;=$E896+30)*('2_Review &amp; Audit'!$R$6:$R$505&gt;0)*(ROW('2_Review &amp; Audit'!$R$6:$R$505)&gt;$AC896),0),0)+5,""))</f>
        <v/>
      </c>
      <c r="AP896" t="str">
        <f>IF(OR($D896="",$AK896="",$AO896=""),"",MIN($AK896,$AO896))</f>
        <v/>
      </c>
    </row>
    <row r="897" spans="1:42" ht="12.75" customHeight="1" x14ac:dyDescent="0.2">
      <c r="A897" t="str">
        <f>IF($J897="","",INDEX('2_Review &amp; Audit'!$F:$F,$J897))</f>
        <v/>
      </c>
      <c r="B897" t="str">
        <f>IF($J897="","",INDEX('2_Review &amp; Audit'!$C:$C,$J897))</f>
        <v/>
      </c>
      <c r="C897" t="str">
        <f>IF($J897="","",INDEX('2_Review &amp; Audit'!$D:$D,$J897))</f>
        <v/>
      </c>
      <c r="D897" s="60" t="str">
        <f>IF($J897="","",INDEX('2_Review &amp; Audit'!$U:$U,$J897))</f>
        <v/>
      </c>
      <c r="E897" t="str">
        <f>IF($J897="","",INDEX('2_Review &amp; Audit'!$M:$M,$J897))</f>
        <v/>
      </c>
      <c r="F897" t="str">
        <f>IF($J897="","",INDEX('2_Review &amp; Audit'!$N:$N,$J897))</f>
        <v/>
      </c>
      <c r="G897" s="145" t="str">
        <f>IF(OR($J897="",$F897=""),"",ABS(INDEX('2_Review &amp; Audit'!$B:$B,$J897)/$F897))</f>
        <v/>
      </c>
      <c r="H897" s="145" t="str">
        <f t="shared" si="78"/>
        <v/>
      </c>
      <c r="I897" t="str">
        <f>IF($J897="","",INDEX('2_Review &amp; Audit'!$AD:$AD,$J897))</f>
        <v/>
      </c>
      <c r="AB897" t="str">
        <f>IF($D897="","",MAX(0,N(#REF!)-N($X897)))</f>
        <v/>
      </c>
      <c r="AC897" t="str">
        <f>IF(OR($D897="",$AB897="",N($AB897)&lt;=0),"",IFERROR(MATCH(1,INDEX(('2_Review &amp; Audit'!$F$6:$F$505=$A897)*('2_Review &amp; Audit'!$I$6:$I$505&gt;=$E897-30)*('2_Review &amp; Audit'!$I$6:$I$505&lt;=$E897+30)*('2_Review &amp; Audit'!$R$6:$R$505&gt;0)*(ROW('2_Review &amp; Audit'!$R$6:$R$505)&gt;$T897),0),0)+5,""))</f>
        <v/>
      </c>
      <c r="AG897" t="str">
        <f>IF(OR($D897="",$AB897="",$AF897=""),"",MIN($AB897,$AF897))</f>
        <v/>
      </c>
      <c r="AK897" t="str">
        <f>IF($D897="","",MAX(0,N($AB897)-N($AG897)))</f>
        <v/>
      </c>
      <c r="AL897" t="str">
        <f>IF(OR($D897="",$AK897="",N($AK897)&lt;=0),"",IFERROR(MATCH(1,INDEX(('2_Review &amp; Audit'!$F$6:$F$505=$A897)*('2_Review &amp; Audit'!$I$6:$I$505&gt;=$E897-30)*('2_Review &amp; Audit'!$I$6:$I$505&lt;=$E897+30)*('2_Review &amp; Audit'!$R$6:$R$505&gt;0)*(ROW('2_Review &amp; Audit'!$R$6:$R$505)&gt;$AC897),0),0)+5,""))</f>
        <v/>
      </c>
      <c r="AP897" t="str">
        <f>IF(OR($D897="",$AK897="",$AO897=""),"",MIN($AK897,$AO897))</f>
        <v/>
      </c>
    </row>
    <row r="898" spans="1:42" ht="12.75" customHeight="1" x14ac:dyDescent="0.2">
      <c r="A898" t="str">
        <f>IF($J898="","",INDEX('2_Review &amp; Audit'!$F:$F,$J898))</f>
        <v/>
      </c>
      <c r="B898" t="str">
        <f>IF($J898="","",INDEX('2_Review &amp; Audit'!$C:$C,$J898))</f>
        <v/>
      </c>
      <c r="C898" t="str">
        <f>IF($J898="","",INDEX('2_Review &amp; Audit'!$D:$D,$J898))</f>
        <v/>
      </c>
      <c r="D898" s="60" t="str">
        <f>IF($J898="","",INDEX('2_Review &amp; Audit'!$U:$U,$J898))</f>
        <v/>
      </c>
      <c r="E898" t="str">
        <f>IF($J898="","",INDEX('2_Review &amp; Audit'!$M:$M,$J898))</f>
        <v/>
      </c>
      <c r="F898" t="str">
        <f>IF($J898="","",INDEX('2_Review &amp; Audit'!$N:$N,$J898))</f>
        <v/>
      </c>
      <c r="G898" s="145" t="str">
        <f>IF(OR($J898="",$F898=""),"",ABS(INDEX('2_Review &amp; Audit'!$B:$B,$J898)/$F898))</f>
        <v/>
      </c>
      <c r="H898" s="145" t="str">
        <f t="shared" si="78"/>
        <v/>
      </c>
      <c r="I898" t="str">
        <f>IF($J898="","",INDEX('2_Review &amp; Audit'!$AD:$AD,$J898))</f>
        <v/>
      </c>
      <c r="AB898" t="str">
        <f>IF($D898="","",MAX(0,N(#REF!)-N($X898)))</f>
        <v/>
      </c>
      <c r="AC898" t="str">
        <f>IF(OR($D898="",$AB898="",N($AB898)&lt;=0),"",IFERROR(MATCH(1,INDEX(('2_Review &amp; Audit'!$F$6:$F$505=$A898)*('2_Review &amp; Audit'!$I$6:$I$505&gt;=$E898-30)*('2_Review &amp; Audit'!$I$6:$I$505&lt;=$E898+30)*('2_Review &amp; Audit'!$R$6:$R$505&gt;0)*(ROW('2_Review &amp; Audit'!$R$6:$R$505)&gt;$T898),0),0)+5,""))</f>
        <v/>
      </c>
      <c r="AG898" t="str">
        <f>IF(OR($D898="",$AB898="",$AF898=""),"",MIN($AB898,$AF898))</f>
        <v/>
      </c>
      <c r="AK898" t="str">
        <f>IF($D898="","",MAX(0,N($AB898)-N($AG898)))</f>
        <v/>
      </c>
      <c r="AL898" t="str">
        <f>IF(OR($D898="",$AK898="",N($AK898)&lt;=0),"",IFERROR(MATCH(1,INDEX(('2_Review &amp; Audit'!$F$6:$F$505=$A898)*('2_Review &amp; Audit'!$I$6:$I$505&gt;=$E898-30)*('2_Review &amp; Audit'!$I$6:$I$505&lt;=$E898+30)*('2_Review &amp; Audit'!$R$6:$R$505&gt;0)*(ROW('2_Review &amp; Audit'!$R$6:$R$505)&gt;$AC898),0),0)+5,""))</f>
        <v/>
      </c>
      <c r="AP898" t="str">
        <f>IF(OR($D898="",$AK898="",$AO898=""),"",MIN($AK898,$AO898))</f>
        <v/>
      </c>
    </row>
    <row r="899" spans="1:42" ht="12.75" customHeight="1" x14ac:dyDescent="0.2">
      <c r="A899" t="str">
        <f>IF($J899="","",INDEX('2_Review &amp; Audit'!$F:$F,$J899))</f>
        <v/>
      </c>
      <c r="B899" t="str">
        <f>IF($J899="","",INDEX('2_Review &amp; Audit'!$C:$C,$J899))</f>
        <v/>
      </c>
      <c r="C899" t="str">
        <f>IF($J899="","",INDEX('2_Review &amp; Audit'!$D:$D,$J899))</f>
        <v/>
      </c>
      <c r="D899" s="60" t="str">
        <f>IF($J899="","",INDEX('2_Review &amp; Audit'!$U:$U,$J899))</f>
        <v/>
      </c>
      <c r="E899" t="str">
        <f>IF($J899="","",INDEX('2_Review &amp; Audit'!$M:$M,$J899))</f>
        <v/>
      </c>
      <c r="F899" t="str">
        <f>IF($J899="","",INDEX('2_Review &amp; Audit'!$N:$N,$J899))</f>
        <v/>
      </c>
      <c r="G899" s="145" t="str">
        <f>IF(OR($J899="",$F899=""),"",ABS(INDEX('2_Review &amp; Audit'!$B:$B,$J899)/$F899))</f>
        <v/>
      </c>
      <c r="H899" s="145" t="str">
        <f t="shared" si="78"/>
        <v/>
      </c>
      <c r="I899" t="str">
        <f>IF($J899="","",INDEX('2_Review &amp; Audit'!$AD:$AD,$J899))</f>
        <v/>
      </c>
      <c r="AB899" t="str">
        <f>IF($D899="","",MAX(0,N(#REF!)-N($X899)))</f>
        <v/>
      </c>
      <c r="AC899" t="str">
        <f>IF(OR($D899="",$AB899="",N($AB899)&lt;=0),"",IFERROR(MATCH(1,INDEX(('2_Review &amp; Audit'!$F$6:$F$505=$A899)*('2_Review &amp; Audit'!$I$6:$I$505&gt;=$E899-30)*('2_Review &amp; Audit'!$I$6:$I$505&lt;=$E899+30)*('2_Review &amp; Audit'!$R$6:$R$505&gt;0)*(ROW('2_Review &amp; Audit'!$R$6:$R$505)&gt;$T899),0),0)+5,""))</f>
        <v/>
      </c>
      <c r="AG899" t="str">
        <f>IF(OR($D899="",$AB899="",$AF899=""),"",MIN($AB899,$AF899))</f>
        <v/>
      </c>
      <c r="AK899" t="str">
        <f>IF($D899="","",MAX(0,N($AB899)-N($AG899)))</f>
        <v/>
      </c>
      <c r="AL899" t="str">
        <f>IF(OR($D899="",$AK899="",N($AK899)&lt;=0),"",IFERROR(MATCH(1,INDEX(('2_Review &amp; Audit'!$F$6:$F$505=$A899)*('2_Review &amp; Audit'!$I$6:$I$505&gt;=$E899-30)*('2_Review &amp; Audit'!$I$6:$I$505&lt;=$E899+30)*('2_Review &amp; Audit'!$R$6:$R$505&gt;0)*(ROW('2_Review &amp; Audit'!$R$6:$R$505)&gt;$AC899),0),0)+5,""))</f>
        <v/>
      </c>
      <c r="AP899" t="str">
        <f>IF(OR($D899="",$AK899="",$AO899=""),"",MIN($AK899,$AO899))</f>
        <v/>
      </c>
    </row>
    <row r="900" spans="1:42" ht="12.75" customHeight="1" x14ac:dyDescent="0.2">
      <c r="A900" t="str">
        <f>IF($J900="","",INDEX('2_Review &amp; Audit'!$F:$F,$J900))</f>
        <v/>
      </c>
      <c r="B900" t="str">
        <f>IF($J900="","",INDEX('2_Review &amp; Audit'!$C:$C,$J900))</f>
        <v/>
      </c>
      <c r="C900" t="str">
        <f>IF($J900="","",INDEX('2_Review &amp; Audit'!$D:$D,$J900))</f>
        <v/>
      </c>
      <c r="D900" s="60" t="str">
        <f>IF($J900="","",INDEX('2_Review &amp; Audit'!$U:$U,$J900))</f>
        <v/>
      </c>
      <c r="E900" t="str">
        <f>IF($J900="","",INDEX('2_Review &amp; Audit'!$M:$M,$J900))</f>
        <v/>
      </c>
      <c r="F900" t="str">
        <f>IF($J900="","",INDEX('2_Review &amp; Audit'!$N:$N,$J900))</f>
        <v/>
      </c>
      <c r="G900" s="145" t="str">
        <f>IF(OR($J900="",$F900=""),"",ABS(INDEX('2_Review &amp; Audit'!$B:$B,$J900)/$F900))</f>
        <v/>
      </c>
      <c r="H900" s="145" t="str">
        <f t="shared" si="78"/>
        <v/>
      </c>
      <c r="I900" t="str">
        <f>IF($J900="","",INDEX('2_Review &amp; Audit'!$AD:$AD,$J900))</f>
        <v/>
      </c>
      <c r="AB900" t="str">
        <f>IF($D900="","",MAX(0,N(#REF!)-N($X900)))</f>
        <v/>
      </c>
      <c r="AC900" t="str">
        <f>IF(OR($D900="",$AB900="",N($AB900)&lt;=0),"",IFERROR(MATCH(1,INDEX(('2_Review &amp; Audit'!$F$6:$F$505=$A900)*('2_Review &amp; Audit'!$I$6:$I$505&gt;=$E900-30)*('2_Review &amp; Audit'!$I$6:$I$505&lt;=$E900+30)*('2_Review &amp; Audit'!$R$6:$R$505&gt;0)*(ROW('2_Review &amp; Audit'!$R$6:$R$505)&gt;$T900),0),0)+5,""))</f>
        <v/>
      </c>
      <c r="AG900" t="str">
        <f>IF(OR($D900="",$AB900="",$AF900=""),"",MIN($AB900,$AF900))</f>
        <v/>
      </c>
      <c r="AK900" t="str">
        <f>IF($D900="","",MAX(0,N($AB900)-N($AG900)))</f>
        <v/>
      </c>
      <c r="AL900" t="str">
        <f>IF(OR($D900="",$AK900="",N($AK900)&lt;=0),"",IFERROR(MATCH(1,INDEX(('2_Review &amp; Audit'!$F$6:$F$505=$A900)*('2_Review &amp; Audit'!$I$6:$I$505&gt;=$E900-30)*('2_Review &amp; Audit'!$I$6:$I$505&lt;=$E900+30)*('2_Review &amp; Audit'!$R$6:$R$505&gt;0)*(ROW('2_Review &amp; Audit'!$R$6:$R$505)&gt;$AC900),0),0)+5,""))</f>
        <v/>
      </c>
      <c r="AP900" t="str">
        <f>IF(OR($D900="",$AK900="",$AO900=""),"",MIN($AK900,$AO900))</f>
        <v/>
      </c>
    </row>
    <row r="901" spans="1:42" ht="12.75" customHeight="1" x14ac:dyDescent="0.2">
      <c r="A901" t="str">
        <f>IF($J901="","",INDEX('2_Review &amp; Audit'!$F:$F,$J901))</f>
        <v/>
      </c>
      <c r="B901" t="str">
        <f>IF($J901="","",INDEX('2_Review &amp; Audit'!$C:$C,$J901))</f>
        <v/>
      </c>
      <c r="C901" t="str">
        <f>IF($J901="","",INDEX('2_Review &amp; Audit'!$D:$D,$J901))</f>
        <v/>
      </c>
      <c r="D901" s="60" t="str">
        <f>IF($J901="","",INDEX('2_Review &amp; Audit'!$U:$U,$J901))</f>
        <v/>
      </c>
      <c r="E901" t="str">
        <f>IF($J901="","",INDEX('2_Review &amp; Audit'!$M:$M,$J901))</f>
        <v/>
      </c>
      <c r="F901" t="str">
        <f>IF($J901="","",INDEX('2_Review &amp; Audit'!$N:$N,$J901))</f>
        <v/>
      </c>
      <c r="G901" s="145" t="str">
        <f>IF(OR($J901="",$F901=""),"",ABS(INDEX('2_Review &amp; Audit'!$B:$B,$J901)/$F901))</f>
        <v/>
      </c>
      <c r="H901" s="145" t="str">
        <f t="shared" si="78"/>
        <v/>
      </c>
      <c r="I901" t="str">
        <f>IF($J901="","",INDEX('2_Review &amp; Audit'!$AD:$AD,$J901))</f>
        <v/>
      </c>
      <c r="AB901" t="str">
        <f>IF($D901="","",MAX(0,N(#REF!)-N($X901)))</f>
        <v/>
      </c>
      <c r="AC901" t="str">
        <f>IF(OR($D901="",$AB901="",N($AB901)&lt;=0),"",IFERROR(MATCH(1,INDEX(('2_Review &amp; Audit'!$F$6:$F$505=$A901)*('2_Review &amp; Audit'!$I$6:$I$505&gt;=$E901-30)*('2_Review &amp; Audit'!$I$6:$I$505&lt;=$E901+30)*('2_Review &amp; Audit'!$R$6:$R$505&gt;0)*(ROW('2_Review &amp; Audit'!$R$6:$R$505)&gt;$T901),0),0)+5,""))</f>
        <v/>
      </c>
      <c r="AG901" t="str">
        <f>IF(OR($D901="",$AB901="",$AF901=""),"",MIN($AB901,$AF901))</f>
        <v/>
      </c>
      <c r="AK901" t="str">
        <f>IF($D901="","",MAX(0,N($AB901)-N($AG901)))</f>
        <v/>
      </c>
      <c r="AL901" t="str">
        <f>IF(OR($D901="",$AK901="",N($AK901)&lt;=0),"",IFERROR(MATCH(1,INDEX(('2_Review &amp; Audit'!$F$6:$F$505=$A901)*('2_Review &amp; Audit'!$I$6:$I$505&gt;=$E901-30)*('2_Review &amp; Audit'!$I$6:$I$505&lt;=$E901+30)*('2_Review &amp; Audit'!$R$6:$R$505&gt;0)*(ROW('2_Review &amp; Audit'!$R$6:$R$505)&gt;$AC901),0),0)+5,""))</f>
        <v/>
      </c>
      <c r="AP901" t="str">
        <f>IF(OR($D901="",$AK901="",$AO901=""),"",MIN($AK901,$AO901))</f>
        <v/>
      </c>
    </row>
    <row r="902" spans="1:42" ht="12.75" customHeight="1" x14ac:dyDescent="0.2">
      <c r="A902" t="str">
        <f>IF($J902="","",INDEX('2_Review &amp; Audit'!$F:$F,$J902))</f>
        <v/>
      </c>
      <c r="B902" t="str">
        <f>IF($J902="","",INDEX('2_Review &amp; Audit'!$C:$C,$J902))</f>
        <v/>
      </c>
      <c r="C902" t="str">
        <f>IF($J902="","",INDEX('2_Review &amp; Audit'!$D:$D,$J902))</f>
        <v/>
      </c>
      <c r="D902" s="60" t="str">
        <f>IF($J902="","",INDEX('2_Review &amp; Audit'!$U:$U,$J902))</f>
        <v/>
      </c>
      <c r="E902" t="str">
        <f>IF($J902="","",INDEX('2_Review &amp; Audit'!$M:$M,$J902))</f>
        <v/>
      </c>
      <c r="F902" t="str">
        <f>IF($J902="","",INDEX('2_Review &amp; Audit'!$N:$N,$J902))</f>
        <v/>
      </c>
      <c r="G902" s="145" t="str">
        <f>IF(OR($J902="",$F902=""),"",ABS(INDEX('2_Review &amp; Audit'!$B:$B,$J902)/$F902))</f>
        <v/>
      </c>
      <c r="H902" s="145" t="str">
        <f t="shared" si="78"/>
        <v/>
      </c>
      <c r="I902" t="str">
        <f>IF($J902="","",INDEX('2_Review &amp; Audit'!$AD:$AD,$J902))</f>
        <v/>
      </c>
      <c r="AB902" t="str">
        <f>IF($D902="","",MAX(0,N(#REF!)-N($X902)))</f>
        <v/>
      </c>
      <c r="AC902" t="str">
        <f>IF(OR($D902="",$AB902="",N($AB902)&lt;=0),"",IFERROR(MATCH(1,INDEX(('2_Review &amp; Audit'!$F$6:$F$505=$A902)*('2_Review &amp; Audit'!$I$6:$I$505&gt;=$E902-30)*('2_Review &amp; Audit'!$I$6:$I$505&lt;=$E902+30)*('2_Review &amp; Audit'!$R$6:$R$505&gt;0)*(ROW('2_Review &amp; Audit'!$R$6:$R$505)&gt;$T902),0),0)+5,""))</f>
        <v/>
      </c>
      <c r="AG902" t="str">
        <f>IF(OR($D902="",$AB902="",$AF902=""),"",MIN($AB902,$AF902))</f>
        <v/>
      </c>
      <c r="AK902" t="str">
        <f>IF($D902="","",MAX(0,N($AB902)-N($AG902)))</f>
        <v/>
      </c>
      <c r="AL902" t="str">
        <f>IF(OR($D902="",$AK902="",N($AK902)&lt;=0),"",IFERROR(MATCH(1,INDEX(('2_Review &amp; Audit'!$F$6:$F$505=$A902)*('2_Review &amp; Audit'!$I$6:$I$505&gt;=$E902-30)*('2_Review &amp; Audit'!$I$6:$I$505&lt;=$E902+30)*('2_Review &amp; Audit'!$R$6:$R$505&gt;0)*(ROW('2_Review &amp; Audit'!$R$6:$R$505)&gt;$AC902),0),0)+5,""))</f>
        <v/>
      </c>
      <c r="AP902" t="str">
        <f>IF(OR($D902="",$AK902="",$AO902=""),"",MIN($AK902,$AO902))</f>
        <v/>
      </c>
    </row>
    <row r="903" spans="1:42" ht="12.75" customHeight="1" x14ac:dyDescent="0.2">
      <c r="A903" t="str">
        <f>IF($J903="","",INDEX('2_Review &amp; Audit'!$F:$F,$J903))</f>
        <v/>
      </c>
      <c r="B903" t="str">
        <f>IF($J903="","",INDEX('2_Review &amp; Audit'!$C:$C,$J903))</f>
        <v/>
      </c>
      <c r="C903" t="str">
        <f>IF($J903="","",INDEX('2_Review &amp; Audit'!$D:$D,$J903))</f>
        <v/>
      </c>
      <c r="D903" s="60" t="str">
        <f>IF($J903="","",INDEX('2_Review &amp; Audit'!$U:$U,$J903))</f>
        <v/>
      </c>
      <c r="E903" t="str">
        <f>IF($J903="","",INDEX('2_Review &amp; Audit'!$M:$M,$J903))</f>
        <v/>
      </c>
      <c r="F903" t="str">
        <f>IF($J903="","",INDEX('2_Review &amp; Audit'!$N:$N,$J903))</f>
        <v/>
      </c>
      <c r="G903" s="145" t="str">
        <f>IF(OR($J903="",$F903=""),"",ABS(INDEX('2_Review &amp; Audit'!$B:$B,$J903)/$F903))</f>
        <v/>
      </c>
      <c r="H903" s="145" t="str">
        <f t="shared" si="78"/>
        <v/>
      </c>
      <c r="I903" t="str">
        <f>IF($J903="","",INDEX('2_Review &amp; Audit'!$AD:$AD,$J903))</f>
        <v/>
      </c>
      <c r="AB903" t="str">
        <f>IF($D903="","",MAX(0,N(#REF!)-N($X903)))</f>
        <v/>
      </c>
      <c r="AC903" t="str">
        <f>IF(OR($D903="",$AB903="",N($AB903)&lt;=0),"",IFERROR(MATCH(1,INDEX(('2_Review &amp; Audit'!$F$6:$F$505=$A903)*('2_Review &amp; Audit'!$I$6:$I$505&gt;=$E903-30)*('2_Review &amp; Audit'!$I$6:$I$505&lt;=$E903+30)*('2_Review &amp; Audit'!$R$6:$R$505&gt;0)*(ROW('2_Review &amp; Audit'!$R$6:$R$505)&gt;$T903),0),0)+5,""))</f>
        <v/>
      </c>
      <c r="AG903" t="str">
        <f>IF(OR($D903="",$AB903="",$AF903=""),"",MIN($AB903,$AF903))</f>
        <v/>
      </c>
      <c r="AK903" t="str">
        <f>IF($D903="","",MAX(0,N($AB903)-N($AG903)))</f>
        <v/>
      </c>
      <c r="AL903" t="str">
        <f>IF(OR($D903="",$AK903="",N($AK903)&lt;=0),"",IFERROR(MATCH(1,INDEX(('2_Review &amp; Audit'!$F$6:$F$505=$A903)*('2_Review &amp; Audit'!$I$6:$I$505&gt;=$E903-30)*('2_Review &amp; Audit'!$I$6:$I$505&lt;=$E903+30)*('2_Review &amp; Audit'!$R$6:$R$505&gt;0)*(ROW('2_Review &amp; Audit'!$R$6:$R$505)&gt;$AC903),0),0)+5,""))</f>
        <v/>
      </c>
      <c r="AP903" t="str">
        <f>IF(OR($D903="",$AK903="",$AO903=""),"",MIN($AK903,$AO903))</f>
        <v/>
      </c>
    </row>
    <row r="904" spans="1:42" ht="12.75" customHeight="1" x14ac:dyDescent="0.2">
      <c r="A904" t="str">
        <f>IF($J904="","",INDEX('2_Review &amp; Audit'!$F:$F,$J904))</f>
        <v/>
      </c>
      <c r="B904" t="str">
        <f>IF($J904="","",INDEX('2_Review &amp; Audit'!$C:$C,$J904))</f>
        <v/>
      </c>
      <c r="C904" t="str">
        <f>IF($J904="","",INDEX('2_Review &amp; Audit'!$D:$D,$J904))</f>
        <v/>
      </c>
      <c r="D904" s="60" t="str">
        <f>IF($J904="","",INDEX('2_Review &amp; Audit'!$U:$U,$J904))</f>
        <v/>
      </c>
      <c r="E904" t="str">
        <f>IF($J904="","",INDEX('2_Review &amp; Audit'!$M:$M,$J904))</f>
        <v/>
      </c>
      <c r="F904" t="str">
        <f>IF($J904="","",INDEX('2_Review &amp; Audit'!$N:$N,$J904))</f>
        <v/>
      </c>
      <c r="G904" s="145" t="str">
        <f>IF(OR($J904="",$F904=""),"",ABS(INDEX('2_Review &amp; Audit'!$B:$B,$J904)/$F904))</f>
        <v/>
      </c>
      <c r="H904" s="145" t="str">
        <f t="shared" si="78"/>
        <v/>
      </c>
      <c r="I904" t="str">
        <f>IF($J904="","",INDEX('2_Review &amp; Audit'!$AD:$AD,$J904))</f>
        <v/>
      </c>
      <c r="AB904" t="str">
        <f>IF($D904="","",MAX(0,N(#REF!)-N($X904)))</f>
        <v/>
      </c>
      <c r="AC904" t="str">
        <f>IF(OR($D904="",$AB904="",N($AB904)&lt;=0),"",IFERROR(MATCH(1,INDEX(('2_Review &amp; Audit'!$F$6:$F$505=$A904)*('2_Review &amp; Audit'!$I$6:$I$505&gt;=$E904-30)*('2_Review &amp; Audit'!$I$6:$I$505&lt;=$E904+30)*('2_Review &amp; Audit'!$R$6:$R$505&gt;0)*(ROW('2_Review &amp; Audit'!$R$6:$R$505)&gt;$T904),0),0)+5,""))</f>
        <v/>
      </c>
      <c r="AG904" t="str">
        <f>IF(OR($D904="",$AB904="",$AF904=""),"",MIN($AB904,$AF904))</f>
        <v/>
      </c>
      <c r="AK904" t="str">
        <f>IF($D904="","",MAX(0,N($AB904)-N($AG904)))</f>
        <v/>
      </c>
      <c r="AL904" t="str">
        <f>IF(OR($D904="",$AK904="",N($AK904)&lt;=0),"",IFERROR(MATCH(1,INDEX(('2_Review &amp; Audit'!$F$6:$F$505=$A904)*('2_Review &amp; Audit'!$I$6:$I$505&gt;=$E904-30)*('2_Review &amp; Audit'!$I$6:$I$505&lt;=$E904+30)*('2_Review &amp; Audit'!$R$6:$R$505&gt;0)*(ROW('2_Review &amp; Audit'!$R$6:$R$505)&gt;$AC904),0),0)+5,""))</f>
        <v/>
      </c>
      <c r="AP904" t="str">
        <f>IF(OR($D904="",$AK904="",$AO904=""),"",MIN($AK904,$AO904))</f>
        <v/>
      </c>
    </row>
    <row r="905" spans="1:42" ht="12.75" customHeight="1" x14ac:dyDescent="0.2">
      <c r="A905" t="str">
        <f>IF($J905="","",INDEX('2_Review &amp; Audit'!$F:$F,$J905))</f>
        <v/>
      </c>
      <c r="B905" t="str">
        <f>IF($J905="","",INDEX('2_Review &amp; Audit'!$C:$C,$J905))</f>
        <v/>
      </c>
      <c r="C905" t="str">
        <f>IF($J905="","",INDEX('2_Review &amp; Audit'!$D:$D,$J905))</f>
        <v/>
      </c>
      <c r="D905" s="60" t="str">
        <f>IF($J905="","",INDEX('2_Review &amp; Audit'!$U:$U,$J905))</f>
        <v/>
      </c>
      <c r="E905" t="str">
        <f>IF($J905="","",INDEX('2_Review &amp; Audit'!$M:$M,$J905))</f>
        <v/>
      </c>
      <c r="F905" t="str">
        <f>IF($J905="","",INDEX('2_Review &amp; Audit'!$N:$N,$J905))</f>
        <v/>
      </c>
      <c r="G905" s="145" t="str">
        <f>IF(OR($J905="",$F905=""),"",ABS(INDEX('2_Review &amp; Audit'!$B:$B,$J905)/$F905))</f>
        <v/>
      </c>
      <c r="H905" s="145" t="str">
        <f t="shared" si="78"/>
        <v/>
      </c>
      <c r="I905" t="str">
        <f>IF($J905="","",INDEX('2_Review &amp; Audit'!$AD:$AD,$J905))</f>
        <v/>
      </c>
      <c r="AB905" t="str">
        <f>IF($D905="","",MAX(0,N(#REF!)-N($X905)))</f>
        <v/>
      </c>
      <c r="AC905" t="str">
        <f>IF(OR($D905="",$AB905="",N($AB905)&lt;=0),"",IFERROR(MATCH(1,INDEX(('2_Review &amp; Audit'!$F$6:$F$505=$A905)*('2_Review &amp; Audit'!$I$6:$I$505&gt;=$E905-30)*('2_Review &amp; Audit'!$I$6:$I$505&lt;=$E905+30)*('2_Review &amp; Audit'!$R$6:$R$505&gt;0)*(ROW('2_Review &amp; Audit'!$R$6:$R$505)&gt;$T905),0),0)+5,""))</f>
        <v/>
      </c>
      <c r="AG905" t="str">
        <f>IF(OR($D905="",$AB905="",$AF905=""),"",MIN($AB905,$AF905))</f>
        <v/>
      </c>
      <c r="AK905" t="str">
        <f>IF($D905="","",MAX(0,N($AB905)-N($AG905)))</f>
        <v/>
      </c>
      <c r="AL905" t="str">
        <f>IF(OR($D905="",$AK905="",N($AK905)&lt;=0),"",IFERROR(MATCH(1,INDEX(('2_Review &amp; Audit'!$F$6:$F$505=$A905)*('2_Review &amp; Audit'!$I$6:$I$505&gt;=$E905-30)*('2_Review &amp; Audit'!$I$6:$I$505&lt;=$E905+30)*('2_Review &amp; Audit'!$R$6:$R$505&gt;0)*(ROW('2_Review &amp; Audit'!$R$6:$R$505)&gt;$AC905),0),0)+5,""))</f>
        <v/>
      </c>
      <c r="AP905" t="str">
        <f>IF(OR($D905="",$AK905="",$AO905=""),"",MIN($AK905,$AO905))</f>
        <v/>
      </c>
    </row>
    <row r="906" spans="1:42" ht="12.75" customHeight="1" x14ac:dyDescent="0.2">
      <c r="A906" t="str">
        <f>IF($J906="","",INDEX('2_Review &amp; Audit'!$F:$F,$J906))</f>
        <v/>
      </c>
      <c r="B906" t="str">
        <f>IF($J906="","",INDEX('2_Review &amp; Audit'!$C:$C,$J906))</f>
        <v/>
      </c>
      <c r="C906" t="str">
        <f>IF($J906="","",INDEX('2_Review &amp; Audit'!$D:$D,$J906))</f>
        <v/>
      </c>
      <c r="D906" s="60" t="str">
        <f>IF($J906="","",INDEX('2_Review &amp; Audit'!$U:$U,$J906))</f>
        <v/>
      </c>
      <c r="E906" t="str">
        <f>IF($J906="","",INDEX('2_Review &amp; Audit'!$M:$M,$J906))</f>
        <v/>
      </c>
      <c r="F906" t="str">
        <f>IF($J906="","",INDEX('2_Review &amp; Audit'!$N:$N,$J906))</f>
        <v/>
      </c>
      <c r="G906" s="145" t="str">
        <f>IF(OR($J906="",$F906=""),"",ABS(INDEX('2_Review &amp; Audit'!$B:$B,$J906)/$F906))</f>
        <v/>
      </c>
      <c r="H906" s="145" t="str">
        <f t="shared" si="78"/>
        <v/>
      </c>
      <c r="I906" t="str">
        <f>IF($J906="","",INDEX('2_Review &amp; Audit'!$AD:$AD,$J906))</f>
        <v/>
      </c>
      <c r="AB906" t="str">
        <f>IF($D906="","",MAX(0,N(#REF!)-N($X906)))</f>
        <v/>
      </c>
      <c r="AC906" t="str">
        <f>IF(OR($D906="",$AB906="",N($AB906)&lt;=0),"",IFERROR(MATCH(1,INDEX(('2_Review &amp; Audit'!$F$6:$F$505=$A906)*('2_Review &amp; Audit'!$I$6:$I$505&gt;=$E906-30)*('2_Review &amp; Audit'!$I$6:$I$505&lt;=$E906+30)*('2_Review &amp; Audit'!$R$6:$R$505&gt;0)*(ROW('2_Review &amp; Audit'!$R$6:$R$505)&gt;$T906),0),0)+5,""))</f>
        <v/>
      </c>
      <c r="AG906" t="str">
        <f>IF(OR($D906="",$AB906="",$AF906=""),"",MIN($AB906,$AF906))</f>
        <v/>
      </c>
      <c r="AK906" t="str">
        <f>IF($D906="","",MAX(0,N($AB906)-N($AG906)))</f>
        <v/>
      </c>
      <c r="AL906" t="str">
        <f>IF(OR($D906="",$AK906="",N($AK906)&lt;=0),"",IFERROR(MATCH(1,INDEX(('2_Review &amp; Audit'!$F$6:$F$505=$A906)*('2_Review &amp; Audit'!$I$6:$I$505&gt;=$E906-30)*('2_Review &amp; Audit'!$I$6:$I$505&lt;=$E906+30)*('2_Review &amp; Audit'!$R$6:$R$505&gt;0)*(ROW('2_Review &amp; Audit'!$R$6:$R$505)&gt;$AC906),0),0)+5,""))</f>
        <v/>
      </c>
      <c r="AP906" t="str">
        <f>IF(OR($D906="",$AK906="",$AO906=""),"",MIN($AK906,$AO906))</f>
        <v/>
      </c>
    </row>
    <row r="907" spans="1:42" ht="12.75" customHeight="1" x14ac:dyDescent="0.2">
      <c r="A907" t="str">
        <f>IF($J907="","",INDEX('2_Review &amp; Audit'!$F:$F,$J907))</f>
        <v/>
      </c>
      <c r="B907" t="str">
        <f>IF($J907="","",INDEX('2_Review &amp; Audit'!$C:$C,$J907))</f>
        <v/>
      </c>
      <c r="C907" t="str">
        <f>IF($J907="","",INDEX('2_Review &amp; Audit'!$D:$D,$J907))</f>
        <v/>
      </c>
      <c r="D907" s="60" t="str">
        <f>IF($J907="","",INDEX('2_Review &amp; Audit'!$U:$U,$J907))</f>
        <v/>
      </c>
      <c r="E907" t="str">
        <f>IF($J907="","",INDEX('2_Review &amp; Audit'!$M:$M,$J907))</f>
        <v/>
      </c>
      <c r="F907" t="str">
        <f>IF($J907="","",INDEX('2_Review &amp; Audit'!$N:$N,$J907))</f>
        <v/>
      </c>
      <c r="G907" s="145" t="str">
        <f>IF(OR($J907="",$F907=""),"",ABS(INDEX('2_Review &amp; Audit'!$B:$B,$J907)/$F907))</f>
        <v/>
      </c>
      <c r="H907" s="145" t="str">
        <f t="shared" si="78"/>
        <v/>
      </c>
      <c r="I907" t="str">
        <f>IF($J907="","",INDEX('2_Review &amp; Audit'!$AD:$AD,$J907))</f>
        <v/>
      </c>
      <c r="AB907" t="str">
        <f>IF($D907="","",MAX(0,N(#REF!)-N($X907)))</f>
        <v/>
      </c>
      <c r="AC907" t="str">
        <f>IF(OR($D907="",$AB907="",N($AB907)&lt;=0),"",IFERROR(MATCH(1,INDEX(('2_Review &amp; Audit'!$F$6:$F$505=$A907)*('2_Review &amp; Audit'!$I$6:$I$505&gt;=$E907-30)*('2_Review &amp; Audit'!$I$6:$I$505&lt;=$E907+30)*('2_Review &amp; Audit'!$R$6:$R$505&gt;0)*(ROW('2_Review &amp; Audit'!$R$6:$R$505)&gt;$T907),0),0)+5,""))</f>
        <v/>
      </c>
      <c r="AG907" t="str">
        <f>IF(OR($D907="",$AB907="",$AF907=""),"",MIN($AB907,$AF907))</f>
        <v/>
      </c>
      <c r="AK907" t="str">
        <f>IF($D907="","",MAX(0,N($AB907)-N($AG907)))</f>
        <v/>
      </c>
      <c r="AL907" t="str">
        <f>IF(OR($D907="",$AK907="",N($AK907)&lt;=0),"",IFERROR(MATCH(1,INDEX(('2_Review &amp; Audit'!$F$6:$F$505=$A907)*('2_Review &amp; Audit'!$I$6:$I$505&gt;=$E907-30)*('2_Review &amp; Audit'!$I$6:$I$505&lt;=$E907+30)*('2_Review &amp; Audit'!$R$6:$R$505&gt;0)*(ROW('2_Review &amp; Audit'!$R$6:$R$505)&gt;$AC907),0),0)+5,""))</f>
        <v/>
      </c>
      <c r="AP907" t="str">
        <f>IF(OR($D907="",$AK907="",$AO907=""),"",MIN($AK907,$AO907))</f>
        <v/>
      </c>
    </row>
    <row r="908" spans="1:42" ht="12.75" customHeight="1" x14ac:dyDescent="0.2">
      <c r="A908" t="str">
        <f>IF($J908="","",INDEX('2_Review &amp; Audit'!$F:$F,$J908))</f>
        <v/>
      </c>
      <c r="B908" t="str">
        <f>IF($J908="","",INDEX('2_Review &amp; Audit'!$C:$C,$J908))</f>
        <v/>
      </c>
      <c r="C908" t="str">
        <f>IF($J908="","",INDEX('2_Review &amp; Audit'!$D:$D,$J908))</f>
        <v/>
      </c>
      <c r="D908" s="60" t="str">
        <f>IF($J908="","",INDEX('2_Review &amp; Audit'!$U:$U,$J908))</f>
        <v/>
      </c>
      <c r="E908" t="str">
        <f>IF($J908="","",INDEX('2_Review &amp; Audit'!$M:$M,$J908))</f>
        <v/>
      </c>
      <c r="F908" t="str">
        <f>IF($J908="","",INDEX('2_Review &amp; Audit'!$N:$N,$J908))</f>
        <v/>
      </c>
      <c r="G908" s="145" t="str">
        <f>IF(OR($J908="",$F908=""),"",ABS(INDEX('2_Review &amp; Audit'!$B:$B,$J908)/$F908))</f>
        <v/>
      </c>
      <c r="H908" s="145" t="str">
        <f t="shared" si="78"/>
        <v/>
      </c>
      <c r="I908" t="str">
        <f>IF($J908="","",INDEX('2_Review &amp; Audit'!$AD:$AD,$J908))</f>
        <v/>
      </c>
      <c r="AB908" t="str">
        <f>IF($D908="","",MAX(0,N(#REF!)-N($X908)))</f>
        <v/>
      </c>
      <c r="AC908" t="str">
        <f>IF(OR($D908="",$AB908="",N($AB908)&lt;=0),"",IFERROR(MATCH(1,INDEX(('2_Review &amp; Audit'!$F$6:$F$505=$A908)*('2_Review &amp; Audit'!$I$6:$I$505&gt;=$E908-30)*('2_Review &amp; Audit'!$I$6:$I$505&lt;=$E908+30)*('2_Review &amp; Audit'!$R$6:$R$505&gt;0)*(ROW('2_Review &amp; Audit'!$R$6:$R$505)&gt;$T908),0),0)+5,""))</f>
        <v/>
      </c>
      <c r="AG908" t="str">
        <f>IF(OR($D908="",$AB908="",$AF908=""),"",MIN($AB908,$AF908))</f>
        <v/>
      </c>
      <c r="AK908" t="str">
        <f>IF($D908="","",MAX(0,N($AB908)-N($AG908)))</f>
        <v/>
      </c>
      <c r="AL908" t="str">
        <f>IF(OR($D908="",$AK908="",N($AK908)&lt;=0),"",IFERROR(MATCH(1,INDEX(('2_Review &amp; Audit'!$F$6:$F$505=$A908)*('2_Review &amp; Audit'!$I$6:$I$505&gt;=$E908-30)*('2_Review &amp; Audit'!$I$6:$I$505&lt;=$E908+30)*('2_Review &amp; Audit'!$R$6:$R$505&gt;0)*(ROW('2_Review &amp; Audit'!$R$6:$R$505)&gt;$AC908),0),0)+5,""))</f>
        <v/>
      </c>
      <c r="AP908" t="str">
        <f>IF(OR($D908="",$AK908="",$AO908=""),"",MIN($AK908,$AO908))</f>
        <v/>
      </c>
    </row>
    <row r="909" spans="1:42" ht="12.75" customHeight="1" x14ac:dyDescent="0.2">
      <c r="A909" t="str">
        <f>IF($J909="","",INDEX('2_Review &amp; Audit'!$F:$F,$J909))</f>
        <v/>
      </c>
      <c r="B909" t="str">
        <f>IF($J909="","",INDEX('2_Review &amp; Audit'!$C:$C,$J909))</f>
        <v/>
      </c>
      <c r="C909" t="str">
        <f>IF($J909="","",INDEX('2_Review &amp; Audit'!$D:$D,$J909))</f>
        <v/>
      </c>
      <c r="D909" s="60" t="str">
        <f>IF($J909="","",INDEX('2_Review &amp; Audit'!$U:$U,$J909))</f>
        <v/>
      </c>
      <c r="E909" t="str">
        <f>IF($J909="","",INDEX('2_Review &amp; Audit'!$M:$M,$J909))</f>
        <v/>
      </c>
      <c r="F909" t="str">
        <f>IF($J909="","",INDEX('2_Review &amp; Audit'!$N:$N,$J909))</f>
        <v/>
      </c>
      <c r="G909" s="145" t="str">
        <f>IF(OR($J909="",$F909=""),"",ABS(INDEX('2_Review &amp; Audit'!$B:$B,$J909)/$F909))</f>
        <v/>
      </c>
      <c r="H909" s="145" t="str">
        <f t="shared" si="78"/>
        <v/>
      </c>
      <c r="I909" t="str">
        <f>IF($J909="","",INDEX('2_Review &amp; Audit'!$AD:$AD,$J909))</f>
        <v/>
      </c>
      <c r="AB909" t="str">
        <f>IF($D909="","",MAX(0,N(#REF!)-N($X909)))</f>
        <v/>
      </c>
      <c r="AC909" t="str">
        <f>IF(OR($D909="",$AB909="",N($AB909)&lt;=0),"",IFERROR(MATCH(1,INDEX(('2_Review &amp; Audit'!$F$6:$F$505=$A909)*('2_Review &amp; Audit'!$I$6:$I$505&gt;=$E909-30)*('2_Review &amp; Audit'!$I$6:$I$505&lt;=$E909+30)*('2_Review &amp; Audit'!$R$6:$R$505&gt;0)*(ROW('2_Review &amp; Audit'!$R$6:$R$505)&gt;$T909),0),0)+5,""))</f>
        <v/>
      </c>
      <c r="AG909" t="str">
        <f>IF(OR($D909="",$AB909="",$AF909=""),"",MIN($AB909,$AF909))</f>
        <v/>
      </c>
      <c r="AK909" t="str">
        <f>IF($D909="","",MAX(0,N($AB909)-N($AG909)))</f>
        <v/>
      </c>
      <c r="AL909" t="str">
        <f>IF(OR($D909="",$AK909="",N($AK909)&lt;=0),"",IFERROR(MATCH(1,INDEX(('2_Review &amp; Audit'!$F$6:$F$505=$A909)*('2_Review &amp; Audit'!$I$6:$I$505&gt;=$E909-30)*('2_Review &amp; Audit'!$I$6:$I$505&lt;=$E909+30)*('2_Review &amp; Audit'!$R$6:$R$505&gt;0)*(ROW('2_Review &amp; Audit'!$R$6:$R$505)&gt;$AC909),0),0)+5,""))</f>
        <v/>
      </c>
      <c r="AP909" t="str">
        <f>IF(OR($D909="",$AK909="",$AO909=""),"",MIN($AK909,$AO909))</f>
        <v/>
      </c>
    </row>
    <row r="910" spans="1:42" ht="12.75" customHeight="1" x14ac:dyDescent="0.2">
      <c r="A910" t="str">
        <f>IF($J910="","",INDEX('2_Review &amp; Audit'!$F:$F,$J910))</f>
        <v/>
      </c>
      <c r="B910" t="str">
        <f>IF($J910="","",INDEX('2_Review &amp; Audit'!$C:$C,$J910))</f>
        <v/>
      </c>
      <c r="C910" t="str">
        <f>IF($J910="","",INDEX('2_Review &amp; Audit'!$D:$D,$J910))</f>
        <v/>
      </c>
      <c r="D910" s="60" t="str">
        <f>IF($J910="","",INDEX('2_Review &amp; Audit'!$U:$U,$J910))</f>
        <v/>
      </c>
      <c r="E910" t="str">
        <f>IF($J910="","",INDEX('2_Review &amp; Audit'!$M:$M,$J910))</f>
        <v/>
      </c>
      <c r="F910" t="str">
        <f>IF($J910="","",INDEX('2_Review &amp; Audit'!$N:$N,$J910))</f>
        <v/>
      </c>
      <c r="G910" s="145" t="str">
        <f>IF(OR($J910="",$F910=""),"",ABS(INDEX('2_Review &amp; Audit'!$B:$B,$J910)/$F910))</f>
        <v/>
      </c>
      <c r="H910" s="145" t="str">
        <f t="shared" si="78"/>
        <v/>
      </c>
      <c r="I910" t="str">
        <f>IF($J910="","",INDEX('2_Review &amp; Audit'!$AD:$AD,$J910))</f>
        <v/>
      </c>
      <c r="AB910" t="str">
        <f>IF($D910="","",MAX(0,N(#REF!)-N($X910)))</f>
        <v/>
      </c>
      <c r="AC910" t="str">
        <f>IF(OR($D910="",$AB910="",N($AB910)&lt;=0),"",IFERROR(MATCH(1,INDEX(('2_Review &amp; Audit'!$F$6:$F$505=$A910)*('2_Review &amp; Audit'!$I$6:$I$505&gt;=$E910-30)*('2_Review &amp; Audit'!$I$6:$I$505&lt;=$E910+30)*('2_Review &amp; Audit'!$R$6:$R$505&gt;0)*(ROW('2_Review &amp; Audit'!$R$6:$R$505)&gt;$T910),0),0)+5,""))</f>
        <v/>
      </c>
      <c r="AG910" t="str">
        <f>IF(OR($D910="",$AB910="",$AF910=""),"",MIN($AB910,$AF910))</f>
        <v/>
      </c>
      <c r="AK910" t="str">
        <f>IF($D910="","",MAX(0,N($AB910)-N($AG910)))</f>
        <v/>
      </c>
      <c r="AL910" t="str">
        <f>IF(OR($D910="",$AK910="",N($AK910)&lt;=0),"",IFERROR(MATCH(1,INDEX(('2_Review &amp; Audit'!$F$6:$F$505=$A910)*('2_Review &amp; Audit'!$I$6:$I$505&gt;=$E910-30)*('2_Review &amp; Audit'!$I$6:$I$505&lt;=$E910+30)*('2_Review &amp; Audit'!$R$6:$R$505&gt;0)*(ROW('2_Review &amp; Audit'!$R$6:$R$505)&gt;$AC910),0),0)+5,""))</f>
        <v/>
      </c>
      <c r="AP910" t="str">
        <f>IF(OR($D910="",$AK910="",$AO910=""),"",MIN($AK910,$AO910))</f>
        <v/>
      </c>
    </row>
    <row r="911" spans="1:42" ht="12.75" customHeight="1" x14ac:dyDescent="0.2">
      <c r="A911" t="str">
        <f>IF($J911="","",INDEX('2_Review &amp; Audit'!$F:$F,$J911))</f>
        <v/>
      </c>
      <c r="B911" t="str">
        <f>IF($J911="","",INDEX('2_Review &amp; Audit'!$C:$C,$J911))</f>
        <v/>
      </c>
      <c r="C911" t="str">
        <f>IF($J911="","",INDEX('2_Review &amp; Audit'!$D:$D,$J911))</f>
        <v/>
      </c>
      <c r="D911" s="60" t="str">
        <f>IF($J911="","",INDEX('2_Review &amp; Audit'!$U:$U,$J911))</f>
        <v/>
      </c>
      <c r="E911" t="str">
        <f>IF($J911="","",INDEX('2_Review &amp; Audit'!$M:$M,$J911))</f>
        <v/>
      </c>
      <c r="F911" t="str">
        <f>IF($J911="","",INDEX('2_Review &amp; Audit'!$N:$N,$J911))</f>
        <v/>
      </c>
      <c r="G911" s="145" t="str">
        <f>IF(OR($J911="",$F911=""),"",ABS(INDEX('2_Review &amp; Audit'!$B:$B,$J911)/$F911))</f>
        <v/>
      </c>
      <c r="H911" s="145" t="str">
        <f t="shared" si="78"/>
        <v/>
      </c>
      <c r="I911" t="str">
        <f>IF($J911="","",INDEX('2_Review &amp; Audit'!$AD:$AD,$J911))</f>
        <v/>
      </c>
      <c r="AB911" t="str">
        <f>IF($D911="","",MAX(0,N(#REF!)-N($X911)))</f>
        <v/>
      </c>
      <c r="AC911" t="str">
        <f>IF(OR($D911="",$AB911="",N($AB911)&lt;=0),"",IFERROR(MATCH(1,INDEX(('2_Review &amp; Audit'!$F$6:$F$505=$A911)*('2_Review &amp; Audit'!$I$6:$I$505&gt;=$E911-30)*('2_Review &amp; Audit'!$I$6:$I$505&lt;=$E911+30)*('2_Review &amp; Audit'!$R$6:$R$505&gt;0)*(ROW('2_Review &amp; Audit'!$R$6:$R$505)&gt;$T911),0),0)+5,""))</f>
        <v/>
      </c>
      <c r="AG911" t="str">
        <f>IF(OR($D911="",$AB911="",$AF911=""),"",MIN($AB911,$AF911))</f>
        <v/>
      </c>
      <c r="AK911" t="str">
        <f>IF($D911="","",MAX(0,N($AB911)-N($AG911)))</f>
        <v/>
      </c>
      <c r="AL911" t="str">
        <f>IF(OR($D911="",$AK911="",N($AK911)&lt;=0),"",IFERROR(MATCH(1,INDEX(('2_Review &amp; Audit'!$F$6:$F$505=$A911)*('2_Review &amp; Audit'!$I$6:$I$505&gt;=$E911-30)*('2_Review &amp; Audit'!$I$6:$I$505&lt;=$E911+30)*('2_Review &amp; Audit'!$R$6:$R$505&gt;0)*(ROW('2_Review &amp; Audit'!$R$6:$R$505)&gt;$AC911),0),0)+5,""))</f>
        <v/>
      </c>
      <c r="AP911" t="str">
        <f>IF(OR($D911="",$AK911="",$AO911=""),"",MIN($AK911,$AO911))</f>
        <v/>
      </c>
    </row>
    <row r="912" spans="1:42" ht="12.75" customHeight="1" x14ac:dyDescent="0.2">
      <c r="A912" t="str">
        <f>IF($J912="","",INDEX('2_Review &amp; Audit'!$F:$F,$J912))</f>
        <v/>
      </c>
      <c r="B912" t="str">
        <f>IF($J912="","",INDEX('2_Review &amp; Audit'!$C:$C,$J912))</f>
        <v/>
      </c>
      <c r="C912" t="str">
        <f>IF($J912="","",INDEX('2_Review &amp; Audit'!$D:$D,$J912))</f>
        <v/>
      </c>
      <c r="D912" s="60" t="str">
        <f>IF($J912="","",INDEX('2_Review &amp; Audit'!$U:$U,$J912))</f>
        <v/>
      </c>
      <c r="E912" t="str">
        <f>IF($J912="","",INDEX('2_Review &amp; Audit'!$M:$M,$J912))</f>
        <v/>
      </c>
      <c r="F912" t="str">
        <f>IF($J912="","",INDEX('2_Review &amp; Audit'!$N:$N,$J912))</f>
        <v/>
      </c>
      <c r="G912" s="145" t="str">
        <f>IF(OR($J912="",$F912=""),"",ABS(INDEX('2_Review &amp; Audit'!$B:$B,$J912)/$F912))</f>
        <v/>
      </c>
      <c r="H912" s="145" t="str">
        <f t="shared" si="78"/>
        <v/>
      </c>
      <c r="I912" t="str">
        <f>IF($J912="","",INDEX('2_Review &amp; Audit'!$AD:$AD,$J912))</f>
        <v/>
      </c>
      <c r="AB912" t="str">
        <f>IF($D912="","",MAX(0,N(#REF!)-N($X912)))</f>
        <v/>
      </c>
      <c r="AC912" t="str">
        <f>IF(OR($D912="",$AB912="",N($AB912)&lt;=0),"",IFERROR(MATCH(1,INDEX(('2_Review &amp; Audit'!$F$6:$F$505=$A912)*('2_Review &amp; Audit'!$I$6:$I$505&gt;=$E912-30)*('2_Review &amp; Audit'!$I$6:$I$505&lt;=$E912+30)*('2_Review &amp; Audit'!$R$6:$R$505&gt;0)*(ROW('2_Review &amp; Audit'!$R$6:$R$505)&gt;$T912),0),0)+5,""))</f>
        <v/>
      </c>
      <c r="AG912" t="str">
        <f>IF(OR($D912="",$AB912="",$AF912=""),"",MIN($AB912,$AF912))</f>
        <v/>
      </c>
      <c r="AK912" t="str">
        <f>IF($D912="","",MAX(0,N($AB912)-N($AG912)))</f>
        <v/>
      </c>
      <c r="AL912" t="str">
        <f>IF(OR($D912="",$AK912="",N($AK912)&lt;=0),"",IFERROR(MATCH(1,INDEX(('2_Review &amp; Audit'!$F$6:$F$505=$A912)*('2_Review &amp; Audit'!$I$6:$I$505&gt;=$E912-30)*('2_Review &amp; Audit'!$I$6:$I$505&lt;=$E912+30)*('2_Review &amp; Audit'!$R$6:$R$505&gt;0)*(ROW('2_Review &amp; Audit'!$R$6:$R$505)&gt;$AC912),0),0)+5,""))</f>
        <v/>
      </c>
      <c r="AP912" t="str">
        <f>IF(OR($D912="",$AK912="",$AO912=""),"",MIN($AK912,$AO912))</f>
        <v/>
      </c>
    </row>
    <row r="913" spans="1:42" ht="12.75" customHeight="1" x14ac:dyDescent="0.2">
      <c r="A913" t="str">
        <f>IF($J913="","",INDEX('2_Review &amp; Audit'!$F:$F,$J913))</f>
        <v/>
      </c>
      <c r="B913" t="str">
        <f>IF($J913="","",INDEX('2_Review &amp; Audit'!$C:$C,$J913))</f>
        <v/>
      </c>
      <c r="C913" t="str">
        <f>IF($J913="","",INDEX('2_Review &amp; Audit'!$D:$D,$J913))</f>
        <v/>
      </c>
      <c r="D913" s="60" t="str">
        <f>IF($J913="","",INDEX('2_Review &amp; Audit'!$U:$U,$J913))</f>
        <v/>
      </c>
      <c r="E913" t="str">
        <f>IF($J913="","",INDEX('2_Review &amp; Audit'!$M:$M,$J913))</f>
        <v/>
      </c>
      <c r="F913" t="str">
        <f>IF($J913="","",INDEX('2_Review &amp; Audit'!$N:$N,$J913))</f>
        <v/>
      </c>
      <c r="G913" s="145" t="str">
        <f>IF(OR($J913="",$F913=""),"",ABS(INDEX('2_Review &amp; Audit'!$B:$B,$J913)/$F913))</f>
        <v/>
      </c>
      <c r="H913" s="145" t="str">
        <f t="shared" si="78"/>
        <v/>
      </c>
      <c r="I913" t="str">
        <f>IF($J913="","",INDEX('2_Review &amp; Audit'!$AD:$AD,$J913))</f>
        <v/>
      </c>
      <c r="AB913" t="str">
        <f>IF($D913="","",MAX(0,N(#REF!)-N($X913)))</f>
        <v/>
      </c>
      <c r="AC913" t="str">
        <f>IF(OR($D913="",$AB913="",N($AB913)&lt;=0),"",IFERROR(MATCH(1,INDEX(('2_Review &amp; Audit'!$F$6:$F$505=$A913)*('2_Review &amp; Audit'!$I$6:$I$505&gt;=$E913-30)*('2_Review &amp; Audit'!$I$6:$I$505&lt;=$E913+30)*('2_Review &amp; Audit'!$R$6:$R$505&gt;0)*(ROW('2_Review &amp; Audit'!$R$6:$R$505)&gt;$T913),0),0)+5,""))</f>
        <v/>
      </c>
      <c r="AG913" t="str">
        <f>IF(OR($D913="",$AB913="",$AF913=""),"",MIN($AB913,$AF913))</f>
        <v/>
      </c>
      <c r="AK913" t="str">
        <f>IF($D913="","",MAX(0,N($AB913)-N($AG913)))</f>
        <v/>
      </c>
      <c r="AL913" t="str">
        <f>IF(OR($D913="",$AK913="",N($AK913)&lt;=0),"",IFERROR(MATCH(1,INDEX(('2_Review &amp; Audit'!$F$6:$F$505=$A913)*('2_Review &amp; Audit'!$I$6:$I$505&gt;=$E913-30)*('2_Review &amp; Audit'!$I$6:$I$505&lt;=$E913+30)*('2_Review &amp; Audit'!$R$6:$R$505&gt;0)*(ROW('2_Review &amp; Audit'!$R$6:$R$505)&gt;$AC913),0),0)+5,""))</f>
        <v/>
      </c>
      <c r="AP913" t="str">
        <f>IF(OR($D913="",$AK913="",$AO913=""),"",MIN($AK913,$AO913))</f>
        <v/>
      </c>
    </row>
    <row r="914" spans="1:42" ht="12.75" customHeight="1" x14ac:dyDescent="0.2">
      <c r="A914" t="str">
        <f>IF($J914="","",INDEX('2_Review &amp; Audit'!$F:$F,$J914))</f>
        <v/>
      </c>
      <c r="B914" t="str">
        <f>IF($J914="","",INDEX('2_Review &amp; Audit'!$C:$C,$J914))</f>
        <v/>
      </c>
      <c r="C914" t="str">
        <f>IF($J914="","",INDEX('2_Review &amp; Audit'!$D:$D,$J914))</f>
        <v/>
      </c>
      <c r="D914" s="60" t="str">
        <f>IF($J914="","",INDEX('2_Review &amp; Audit'!$U:$U,$J914))</f>
        <v/>
      </c>
      <c r="E914" t="str">
        <f>IF($J914="","",INDEX('2_Review &amp; Audit'!$M:$M,$J914))</f>
        <v/>
      </c>
      <c r="F914" t="str">
        <f>IF($J914="","",INDEX('2_Review &amp; Audit'!$N:$N,$J914))</f>
        <v/>
      </c>
      <c r="G914" s="145" t="str">
        <f>IF(OR($J914="",$F914=""),"",ABS(INDEX('2_Review &amp; Audit'!$B:$B,$J914)/$F914))</f>
        <v/>
      </c>
      <c r="H914" s="145" t="str">
        <f t="shared" si="78"/>
        <v/>
      </c>
      <c r="I914" t="str">
        <f>IF($J914="","",INDEX('2_Review &amp; Audit'!$AD:$AD,$J914))</f>
        <v/>
      </c>
      <c r="AB914" t="str">
        <f>IF($D914="","",MAX(0,N(#REF!)-N($X914)))</f>
        <v/>
      </c>
      <c r="AC914" t="str">
        <f>IF(OR($D914="",$AB914="",N($AB914)&lt;=0),"",IFERROR(MATCH(1,INDEX(('2_Review &amp; Audit'!$F$6:$F$505=$A914)*('2_Review &amp; Audit'!$I$6:$I$505&gt;=$E914-30)*('2_Review &amp; Audit'!$I$6:$I$505&lt;=$E914+30)*('2_Review &amp; Audit'!$R$6:$R$505&gt;0)*(ROW('2_Review &amp; Audit'!$R$6:$R$505)&gt;$T914),0),0)+5,""))</f>
        <v/>
      </c>
      <c r="AG914" t="str">
        <f>IF(OR($D914="",$AB914="",$AF914=""),"",MIN($AB914,$AF914))</f>
        <v/>
      </c>
      <c r="AK914" t="str">
        <f>IF($D914="","",MAX(0,N($AB914)-N($AG914)))</f>
        <v/>
      </c>
      <c r="AL914" t="str">
        <f>IF(OR($D914="",$AK914="",N($AK914)&lt;=0),"",IFERROR(MATCH(1,INDEX(('2_Review &amp; Audit'!$F$6:$F$505=$A914)*('2_Review &amp; Audit'!$I$6:$I$505&gt;=$E914-30)*('2_Review &amp; Audit'!$I$6:$I$505&lt;=$E914+30)*('2_Review &amp; Audit'!$R$6:$R$505&gt;0)*(ROW('2_Review &amp; Audit'!$R$6:$R$505)&gt;$AC914),0),0)+5,""))</f>
        <v/>
      </c>
      <c r="AP914" t="str">
        <f>IF(OR($D914="",$AK914="",$AO914=""),"",MIN($AK914,$AO914))</f>
        <v/>
      </c>
    </row>
    <row r="915" spans="1:42" ht="12.75" customHeight="1" x14ac:dyDescent="0.2">
      <c r="A915" t="str">
        <f>IF($J915="","",INDEX('2_Review &amp; Audit'!$F:$F,$J915))</f>
        <v/>
      </c>
      <c r="B915" t="str">
        <f>IF($J915="","",INDEX('2_Review &amp; Audit'!$C:$C,$J915))</f>
        <v/>
      </c>
      <c r="C915" t="str">
        <f>IF($J915="","",INDEX('2_Review &amp; Audit'!$D:$D,$J915))</f>
        <v/>
      </c>
      <c r="D915" s="60" t="str">
        <f>IF($J915="","",INDEX('2_Review &amp; Audit'!$U:$U,$J915))</f>
        <v/>
      </c>
      <c r="E915" t="str">
        <f>IF($J915="","",INDEX('2_Review &amp; Audit'!$M:$M,$J915))</f>
        <v/>
      </c>
      <c r="F915" t="str">
        <f>IF($J915="","",INDEX('2_Review &amp; Audit'!$N:$N,$J915))</f>
        <v/>
      </c>
      <c r="G915" s="145" t="str">
        <f>IF(OR($J915="",$F915=""),"",ABS(INDEX('2_Review &amp; Audit'!$B:$B,$J915)/$F915))</f>
        <v/>
      </c>
      <c r="H915" s="145" t="str">
        <f t="shared" si="78"/>
        <v/>
      </c>
      <c r="I915" t="str">
        <f>IF($J915="","",INDEX('2_Review &amp; Audit'!$AD:$AD,$J915))</f>
        <v/>
      </c>
      <c r="AB915" t="str">
        <f>IF($D915="","",MAX(0,N(#REF!)-N($X915)))</f>
        <v/>
      </c>
      <c r="AC915" t="str">
        <f>IF(OR($D915="",$AB915="",N($AB915)&lt;=0),"",IFERROR(MATCH(1,INDEX(('2_Review &amp; Audit'!$F$6:$F$505=$A915)*('2_Review &amp; Audit'!$I$6:$I$505&gt;=$E915-30)*('2_Review &amp; Audit'!$I$6:$I$505&lt;=$E915+30)*('2_Review &amp; Audit'!$R$6:$R$505&gt;0)*(ROW('2_Review &amp; Audit'!$R$6:$R$505)&gt;$T915),0),0)+5,""))</f>
        <v/>
      </c>
      <c r="AG915" t="str">
        <f>IF(OR($D915="",$AB915="",$AF915=""),"",MIN($AB915,$AF915))</f>
        <v/>
      </c>
      <c r="AK915" t="str">
        <f>IF($D915="","",MAX(0,N($AB915)-N($AG915)))</f>
        <v/>
      </c>
      <c r="AL915" t="str">
        <f>IF(OR($D915="",$AK915="",N($AK915)&lt;=0),"",IFERROR(MATCH(1,INDEX(('2_Review &amp; Audit'!$F$6:$F$505=$A915)*('2_Review &amp; Audit'!$I$6:$I$505&gt;=$E915-30)*('2_Review &amp; Audit'!$I$6:$I$505&lt;=$E915+30)*('2_Review &amp; Audit'!$R$6:$R$505&gt;0)*(ROW('2_Review &amp; Audit'!$R$6:$R$505)&gt;$AC915),0),0)+5,""))</f>
        <v/>
      </c>
      <c r="AP915" t="str">
        <f>IF(OR($D915="",$AK915="",$AO915=""),"",MIN($AK915,$AO915))</f>
        <v/>
      </c>
    </row>
    <row r="916" spans="1:42" ht="12.75" customHeight="1" x14ac:dyDescent="0.2">
      <c r="A916" t="str">
        <f>IF($J916="","",INDEX('2_Review &amp; Audit'!$F:$F,$J916))</f>
        <v/>
      </c>
      <c r="B916" t="str">
        <f>IF($J916="","",INDEX('2_Review &amp; Audit'!$C:$C,$J916))</f>
        <v/>
      </c>
      <c r="C916" t="str">
        <f>IF($J916="","",INDEX('2_Review &amp; Audit'!$D:$D,$J916))</f>
        <v/>
      </c>
      <c r="D916" s="60" t="str">
        <f>IF($J916="","",INDEX('2_Review &amp; Audit'!$U:$U,$J916))</f>
        <v/>
      </c>
      <c r="E916" t="str">
        <f>IF($J916="","",INDEX('2_Review &amp; Audit'!$M:$M,$J916))</f>
        <v/>
      </c>
      <c r="F916" t="str">
        <f>IF($J916="","",INDEX('2_Review &amp; Audit'!$N:$N,$J916))</f>
        <v/>
      </c>
      <c r="G916" s="145" t="str">
        <f>IF(OR($J916="",$F916=""),"",ABS(INDEX('2_Review &amp; Audit'!$B:$B,$J916)/$F916))</f>
        <v/>
      </c>
      <c r="H916" s="145" t="str">
        <f t="shared" si="78"/>
        <v/>
      </c>
      <c r="I916" t="str">
        <f>IF($J916="","",INDEX('2_Review &amp; Audit'!$AD:$AD,$J916))</f>
        <v/>
      </c>
      <c r="AB916" t="str">
        <f>IF($D916="","",MAX(0,N(#REF!)-N($X916)))</f>
        <v/>
      </c>
      <c r="AC916" t="str">
        <f>IF(OR($D916="",$AB916="",N($AB916)&lt;=0),"",IFERROR(MATCH(1,INDEX(('2_Review &amp; Audit'!$F$6:$F$505=$A916)*('2_Review &amp; Audit'!$I$6:$I$505&gt;=$E916-30)*('2_Review &amp; Audit'!$I$6:$I$505&lt;=$E916+30)*('2_Review &amp; Audit'!$R$6:$R$505&gt;0)*(ROW('2_Review &amp; Audit'!$R$6:$R$505)&gt;$T916),0),0)+5,""))</f>
        <v/>
      </c>
      <c r="AG916" t="str">
        <f>IF(OR($D916="",$AB916="",$AF916=""),"",MIN($AB916,$AF916))</f>
        <v/>
      </c>
      <c r="AK916" t="str">
        <f>IF($D916="","",MAX(0,N($AB916)-N($AG916)))</f>
        <v/>
      </c>
      <c r="AL916" t="str">
        <f>IF(OR($D916="",$AK916="",N($AK916)&lt;=0),"",IFERROR(MATCH(1,INDEX(('2_Review &amp; Audit'!$F$6:$F$505=$A916)*('2_Review &amp; Audit'!$I$6:$I$505&gt;=$E916-30)*('2_Review &amp; Audit'!$I$6:$I$505&lt;=$E916+30)*('2_Review &amp; Audit'!$R$6:$R$505&gt;0)*(ROW('2_Review &amp; Audit'!$R$6:$R$505)&gt;$AC916),0),0)+5,""))</f>
        <v/>
      </c>
      <c r="AP916" t="str">
        <f>IF(OR($D916="",$AK916="",$AO916=""),"",MIN($AK916,$AO916))</f>
        <v/>
      </c>
    </row>
    <row r="917" spans="1:42" ht="12.75" customHeight="1" x14ac:dyDescent="0.2">
      <c r="A917" t="str">
        <f>IF($J917="","",INDEX('2_Review &amp; Audit'!$F:$F,$J917))</f>
        <v/>
      </c>
      <c r="B917" t="str">
        <f>IF($J917="","",INDEX('2_Review &amp; Audit'!$C:$C,$J917))</f>
        <v/>
      </c>
      <c r="C917" t="str">
        <f>IF($J917="","",INDEX('2_Review &amp; Audit'!$D:$D,$J917))</f>
        <v/>
      </c>
      <c r="D917" s="60" t="str">
        <f>IF($J917="","",INDEX('2_Review &amp; Audit'!$U:$U,$J917))</f>
        <v/>
      </c>
      <c r="E917" t="str">
        <f>IF($J917="","",INDEX('2_Review &amp; Audit'!$M:$M,$J917))</f>
        <v/>
      </c>
      <c r="F917" t="str">
        <f>IF($J917="","",INDEX('2_Review &amp; Audit'!$N:$N,$J917))</f>
        <v/>
      </c>
      <c r="G917" s="145" t="str">
        <f>IF(OR($J917="",$F917=""),"",ABS(INDEX('2_Review &amp; Audit'!$B:$B,$J917)/$F917))</f>
        <v/>
      </c>
      <c r="H917" s="145" t="str">
        <f t="shared" si="78"/>
        <v/>
      </c>
      <c r="I917" t="str">
        <f>IF($J917="","",INDEX('2_Review &amp; Audit'!$AD:$AD,$J917))</f>
        <v/>
      </c>
      <c r="AB917" t="str">
        <f>IF($D917="","",MAX(0,N(#REF!)-N($X917)))</f>
        <v/>
      </c>
      <c r="AC917" t="str">
        <f>IF(OR($D917="",$AB917="",N($AB917)&lt;=0),"",IFERROR(MATCH(1,INDEX(('2_Review &amp; Audit'!$F$6:$F$505=$A917)*('2_Review &amp; Audit'!$I$6:$I$505&gt;=$E917-30)*('2_Review &amp; Audit'!$I$6:$I$505&lt;=$E917+30)*('2_Review &amp; Audit'!$R$6:$R$505&gt;0)*(ROW('2_Review &amp; Audit'!$R$6:$R$505)&gt;$T917),0),0)+5,""))</f>
        <v/>
      </c>
      <c r="AG917" t="str">
        <f>IF(OR($D917="",$AB917="",$AF917=""),"",MIN($AB917,$AF917))</f>
        <v/>
      </c>
      <c r="AK917" t="str">
        <f>IF($D917="","",MAX(0,N($AB917)-N($AG917)))</f>
        <v/>
      </c>
      <c r="AL917" t="str">
        <f>IF(OR($D917="",$AK917="",N($AK917)&lt;=0),"",IFERROR(MATCH(1,INDEX(('2_Review &amp; Audit'!$F$6:$F$505=$A917)*('2_Review &amp; Audit'!$I$6:$I$505&gt;=$E917-30)*('2_Review &amp; Audit'!$I$6:$I$505&lt;=$E917+30)*('2_Review &amp; Audit'!$R$6:$R$505&gt;0)*(ROW('2_Review &amp; Audit'!$R$6:$R$505)&gt;$AC917),0),0)+5,""))</f>
        <v/>
      </c>
      <c r="AP917" t="str">
        <f>IF(OR($D917="",$AK917="",$AO917=""),"",MIN($AK917,$AO917))</f>
        <v/>
      </c>
    </row>
    <row r="918" spans="1:42" ht="12.75" customHeight="1" x14ac:dyDescent="0.2">
      <c r="A918" t="str">
        <f>IF($J918="","",INDEX('2_Review &amp; Audit'!$F:$F,$J918))</f>
        <v/>
      </c>
      <c r="B918" t="str">
        <f>IF($J918="","",INDEX('2_Review &amp; Audit'!$C:$C,$J918))</f>
        <v/>
      </c>
      <c r="C918" t="str">
        <f>IF($J918="","",INDEX('2_Review &amp; Audit'!$D:$D,$J918))</f>
        <v/>
      </c>
      <c r="D918" s="60" t="str">
        <f>IF($J918="","",INDEX('2_Review &amp; Audit'!$U:$U,$J918))</f>
        <v/>
      </c>
      <c r="E918" t="str">
        <f>IF($J918="","",INDEX('2_Review &amp; Audit'!$M:$M,$J918))</f>
        <v/>
      </c>
      <c r="F918" t="str">
        <f>IF($J918="","",INDEX('2_Review &amp; Audit'!$N:$N,$J918))</f>
        <v/>
      </c>
      <c r="G918" s="145" t="str">
        <f>IF(OR($J918="",$F918=""),"",ABS(INDEX('2_Review &amp; Audit'!$B:$B,$J918)/$F918))</f>
        <v/>
      </c>
      <c r="H918" s="145" t="str">
        <f t="shared" si="78"/>
        <v/>
      </c>
      <c r="I918" t="str">
        <f>IF($J918="","",INDEX('2_Review &amp; Audit'!$AD:$AD,$J918))</f>
        <v/>
      </c>
      <c r="AB918" t="str">
        <f>IF($D918="","",MAX(0,N(#REF!)-N($X918)))</f>
        <v/>
      </c>
      <c r="AC918" t="str">
        <f>IF(OR($D918="",$AB918="",N($AB918)&lt;=0),"",IFERROR(MATCH(1,INDEX(('2_Review &amp; Audit'!$F$6:$F$505=$A918)*('2_Review &amp; Audit'!$I$6:$I$505&gt;=$E918-30)*('2_Review &amp; Audit'!$I$6:$I$505&lt;=$E918+30)*('2_Review &amp; Audit'!$R$6:$R$505&gt;0)*(ROW('2_Review &amp; Audit'!$R$6:$R$505)&gt;$T918),0),0)+5,""))</f>
        <v/>
      </c>
      <c r="AG918" t="str">
        <f>IF(OR($D918="",$AB918="",$AF918=""),"",MIN($AB918,$AF918))</f>
        <v/>
      </c>
      <c r="AK918" t="str">
        <f>IF($D918="","",MAX(0,N($AB918)-N($AG918)))</f>
        <v/>
      </c>
      <c r="AL918" t="str">
        <f>IF(OR($D918="",$AK918="",N($AK918)&lt;=0),"",IFERROR(MATCH(1,INDEX(('2_Review &amp; Audit'!$F$6:$F$505=$A918)*('2_Review &amp; Audit'!$I$6:$I$505&gt;=$E918-30)*('2_Review &amp; Audit'!$I$6:$I$505&lt;=$E918+30)*('2_Review &amp; Audit'!$R$6:$R$505&gt;0)*(ROW('2_Review &amp; Audit'!$R$6:$R$505)&gt;$AC918),0),0)+5,""))</f>
        <v/>
      </c>
      <c r="AP918" t="str">
        <f>IF(OR($D918="",$AK918="",$AO918=""),"",MIN($AK918,$AO918))</f>
        <v/>
      </c>
    </row>
    <row r="919" spans="1:42" ht="12.75" customHeight="1" x14ac:dyDescent="0.2">
      <c r="A919" t="str">
        <f>IF($J919="","",INDEX('2_Review &amp; Audit'!$F:$F,$J919))</f>
        <v/>
      </c>
      <c r="B919" t="str">
        <f>IF($J919="","",INDEX('2_Review &amp; Audit'!$C:$C,$J919))</f>
        <v/>
      </c>
      <c r="C919" t="str">
        <f>IF($J919="","",INDEX('2_Review &amp; Audit'!$D:$D,$J919))</f>
        <v/>
      </c>
      <c r="D919" s="60" t="str">
        <f>IF($J919="","",INDEX('2_Review &amp; Audit'!$U:$U,$J919))</f>
        <v/>
      </c>
      <c r="E919" t="str">
        <f>IF($J919="","",INDEX('2_Review &amp; Audit'!$M:$M,$J919))</f>
        <v/>
      </c>
      <c r="F919" t="str">
        <f>IF($J919="","",INDEX('2_Review &amp; Audit'!$N:$N,$J919))</f>
        <v/>
      </c>
      <c r="G919" s="145" t="str">
        <f>IF(OR($J919="",$F919=""),"",ABS(INDEX('2_Review &amp; Audit'!$B:$B,$J919)/$F919))</f>
        <v/>
      </c>
      <c r="H919" s="145" t="str">
        <f t="shared" si="78"/>
        <v/>
      </c>
      <c r="I919" t="str">
        <f>IF($J919="","",INDEX('2_Review &amp; Audit'!$AD:$AD,$J919))</f>
        <v/>
      </c>
      <c r="AB919" t="str">
        <f>IF($D919="","",MAX(0,N(#REF!)-N($X919)))</f>
        <v/>
      </c>
      <c r="AC919" t="str">
        <f>IF(OR($D919="",$AB919="",N($AB919)&lt;=0),"",IFERROR(MATCH(1,INDEX(('2_Review &amp; Audit'!$F$6:$F$505=$A919)*('2_Review &amp; Audit'!$I$6:$I$505&gt;=$E919-30)*('2_Review &amp; Audit'!$I$6:$I$505&lt;=$E919+30)*('2_Review &amp; Audit'!$R$6:$R$505&gt;0)*(ROW('2_Review &amp; Audit'!$R$6:$R$505)&gt;$T919),0),0)+5,""))</f>
        <v/>
      </c>
      <c r="AG919" t="str">
        <f>IF(OR($D919="",$AB919="",$AF919=""),"",MIN($AB919,$AF919))</f>
        <v/>
      </c>
      <c r="AK919" t="str">
        <f>IF($D919="","",MAX(0,N($AB919)-N($AG919)))</f>
        <v/>
      </c>
      <c r="AL919" t="str">
        <f>IF(OR($D919="",$AK919="",N($AK919)&lt;=0),"",IFERROR(MATCH(1,INDEX(('2_Review &amp; Audit'!$F$6:$F$505=$A919)*('2_Review &amp; Audit'!$I$6:$I$505&gt;=$E919-30)*('2_Review &amp; Audit'!$I$6:$I$505&lt;=$E919+30)*('2_Review &amp; Audit'!$R$6:$R$505&gt;0)*(ROW('2_Review &amp; Audit'!$R$6:$R$505)&gt;$AC919),0),0)+5,""))</f>
        <v/>
      </c>
      <c r="AP919" t="str">
        <f>IF(OR($D919="",$AK919="",$AO919=""),"",MIN($AK919,$AO919))</f>
        <v/>
      </c>
    </row>
    <row r="920" spans="1:42" ht="12.75" customHeight="1" x14ac:dyDescent="0.2">
      <c r="A920" t="str">
        <f>IF($J920="","",INDEX('2_Review &amp; Audit'!$F:$F,$J920))</f>
        <v/>
      </c>
      <c r="B920" t="str">
        <f>IF($J920="","",INDEX('2_Review &amp; Audit'!$C:$C,$J920))</f>
        <v/>
      </c>
      <c r="C920" t="str">
        <f>IF($J920="","",INDEX('2_Review &amp; Audit'!$D:$D,$J920))</f>
        <v/>
      </c>
      <c r="D920" s="60" t="str">
        <f>IF($J920="","",INDEX('2_Review &amp; Audit'!$U:$U,$J920))</f>
        <v/>
      </c>
      <c r="E920" t="str">
        <f>IF($J920="","",INDEX('2_Review &amp; Audit'!$M:$M,$J920))</f>
        <v/>
      </c>
      <c r="F920" t="str">
        <f>IF($J920="","",INDEX('2_Review &amp; Audit'!$N:$N,$J920))</f>
        <v/>
      </c>
      <c r="G920" s="145" t="str">
        <f>IF(OR($J920="",$F920=""),"",ABS(INDEX('2_Review &amp; Audit'!$B:$B,$J920)/$F920))</f>
        <v/>
      </c>
      <c r="H920" s="145" t="str">
        <f t="shared" si="78"/>
        <v/>
      </c>
      <c r="I920" t="str">
        <f>IF($J920="","",INDEX('2_Review &amp; Audit'!$AD:$AD,$J920))</f>
        <v/>
      </c>
      <c r="AB920" t="str">
        <f>IF($D920="","",MAX(0,N(#REF!)-N($X920)))</f>
        <v/>
      </c>
      <c r="AC920" t="str">
        <f>IF(OR($D920="",$AB920="",N($AB920)&lt;=0),"",IFERROR(MATCH(1,INDEX(('2_Review &amp; Audit'!$F$6:$F$505=$A920)*('2_Review &amp; Audit'!$I$6:$I$505&gt;=$E920-30)*('2_Review &amp; Audit'!$I$6:$I$505&lt;=$E920+30)*('2_Review &amp; Audit'!$R$6:$R$505&gt;0)*(ROW('2_Review &amp; Audit'!$R$6:$R$505)&gt;$T920),0),0)+5,""))</f>
        <v/>
      </c>
      <c r="AG920" t="str">
        <f>IF(OR($D920="",$AB920="",$AF920=""),"",MIN($AB920,$AF920))</f>
        <v/>
      </c>
      <c r="AK920" t="str">
        <f>IF($D920="","",MAX(0,N($AB920)-N($AG920)))</f>
        <v/>
      </c>
      <c r="AL920" t="str">
        <f>IF(OR($D920="",$AK920="",N($AK920)&lt;=0),"",IFERROR(MATCH(1,INDEX(('2_Review &amp; Audit'!$F$6:$F$505=$A920)*('2_Review &amp; Audit'!$I$6:$I$505&gt;=$E920-30)*('2_Review &amp; Audit'!$I$6:$I$505&lt;=$E920+30)*('2_Review &amp; Audit'!$R$6:$R$505&gt;0)*(ROW('2_Review &amp; Audit'!$R$6:$R$505)&gt;$AC920),0),0)+5,""))</f>
        <v/>
      </c>
      <c r="AP920" t="str">
        <f>IF(OR($D920="",$AK920="",$AO920=""),"",MIN($AK920,$AO920))</f>
        <v/>
      </c>
    </row>
    <row r="921" spans="1:42" ht="12.75" customHeight="1" x14ac:dyDescent="0.2">
      <c r="A921" t="str">
        <f>IF($J921="","",INDEX('2_Review &amp; Audit'!$F:$F,$J921))</f>
        <v/>
      </c>
      <c r="B921" t="str">
        <f>IF($J921="","",INDEX('2_Review &amp; Audit'!$C:$C,$J921))</f>
        <v/>
      </c>
      <c r="C921" t="str">
        <f>IF($J921="","",INDEX('2_Review &amp; Audit'!$D:$D,$J921))</f>
        <v/>
      </c>
      <c r="D921" s="60" t="str">
        <f>IF($J921="","",INDEX('2_Review &amp; Audit'!$U:$U,$J921))</f>
        <v/>
      </c>
      <c r="E921" t="str">
        <f>IF($J921="","",INDEX('2_Review &amp; Audit'!$M:$M,$J921))</f>
        <v/>
      </c>
      <c r="F921" t="str">
        <f>IF($J921="","",INDEX('2_Review &amp; Audit'!$N:$N,$J921))</f>
        <v/>
      </c>
      <c r="G921" s="145" t="str">
        <f>IF(OR($J921="",$F921=""),"",ABS(INDEX('2_Review &amp; Audit'!$B:$B,$J921)/$F921))</f>
        <v/>
      </c>
      <c r="H921" s="145" t="str">
        <f t="shared" si="78"/>
        <v/>
      </c>
      <c r="I921" t="str">
        <f>IF($J921="","",INDEX('2_Review &amp; Audit'!$AD:$AD,$J921))</f>
        <v/>
      </c>
      <c r="AB921" t="str">
        <f>IF($D921="","",MAX(0,N(#REF!)-N($X921)))</f>
        <v/>
      </c>
      <c r="AC921" t="str">
        <f>IF(OR($D921="",$AB921="",N($AB921)&lt;=0),"",IFERROR(MATCH(1,INDEX(('2_Review &amp; Audit'!$F$6:$F$505=$A921)*('2_Review &amp; Audit'!$I$6:$I$505&gt;=$E921-30)*('2_Review &amp; Audit'!$I$6:$I$505&lt;=$E921+30)*('2_Review &amp; Audit'!$R$6:$R$505&gt;0)*(ROW('2_Review &amp; Audit'!$R$6:$R$505)&gt;$T921),0),0)+5,""))</f>
        <v/>
      </c>
      <c r="AG921" t="str">
        <f>IF(OR($D921="",$AB921="",$AF921=""),"",MIN($AB921,$AF921))</f>
        <v/>
      </c>
      <c r="AK921" t="str">
        <f>IF($D921="","",MAX(0,N($AB921)-N($AG921)))</f>
        <v/>
      </c>
      <c r="AL921" t="str">
        <f>IF(OR($D921="",$AK921="",N($AK921)&lt;=0),"",IFERROR(MATCH(1,INDEX(('2_Review &amp; Audit'!$F$6:$F$505=$A921)*('2_Review &amp; Audit'!$I$6:$I$505&gt;=$E921-30)*('2_Review &amp; Audit'!$I$6:$I$505&lt;=$E921+30)*('2_Review &amp; Audit'!$R$6:$R$505&gt;0)*(ROW('2_Review &amp; Audit'!$R$6:$R$505)&gt;$AC921),0),0)+5,""))</f>
        <v/>
      </c>
      <c r="AP921" t="str">
        <f>IF(OR($D921="",$AK921="",$AO921=""),"",MIN($AK921,$AO921))</f>
        <v/>
      </c>
    </row>
    <row r="922" spans="1:42" ht="12.75" customHeight="1" x14ac:dyDescent="0.2">
      <c r="A922" t="str">
        <f>IF($J922="","",INDEX('2_Review &amp; Audit'!$F:$F,$J922))</f>
        <v/>
      </c>
      <c r="B922" t="str">
        <f>IF($J922="","",INDEX('2_Review &amp; Audit'!$C:$C,$J922))</f>
        <v/>
      </c>
      <c r="C922" t="str">
        <f>IF($J922="","",INDEX('2_Review &amp; Audit'!$D:$D,$J922))</f>
        <v/>
      </c>
      <c r="D922" s="60" t="str">
        <f>IF($J922="","",INDEX('2_Review &amp; Audit'!$U:$U,$J922))</f>
        <v/>
      </c>
      <c r="E922" t="str">
        <f>IF($J922="","",INDEX('2_Review &amp; Audit'!$M:$M,$J922))</f>
        <v/>
      </c>
      <c r="F922" t="str">
        <f>IF($J922="","",INDEX('2_Review &amp; Audit'!$N:$N,$J922))</f>
        <v/>
      </c>
      <c r="G922" s="145" t="str">
        <f>IF(OR($J922="",$F922=""),"",ABS(INDEX('2_Review &amp; Audit'!$B:$B,$J922)/$F922))</f>
        <v/>
      </c>
      <c r="H922" s="145" t="str">
        <f t="shared" si="78"/>
        <v/>
      </c>
      <c r="I922" t="str">
        <f>IF($J922="","",INDEX('2_Review &amp; Audit'!$AD:$AD,$J922))</f>
        <v/>
      </c>
      <c r="AB922" t="str">
        <f>IF($D922="","",MAX(0,N(#REF!)-N($X922)))</f>
        <v/>
      </c>
      <c r="AC922" t="str">
        <f>IF(OR($D922="",$AB922="",N($AB922)&lt;=0),"",IFERROR(MATCH(1,INDEX(('2_Review &amp; Audit'!$F$6:$F$505=$A922)*('2_Review &amp; Audit'!$I$6:$I$505&gt;=$E922-30)*('2_Review &amp; Audit'!$I$6:$I$505&lt;=$E922+30)*('2_Review &amp; Audit'!$R$6:$R$505&gt;0)*(ROW('2_Review &amp; Audit'!$R$6:$R$505)&gt;$T922),0),0)+5,""))</f>
        <v/>
      </c>
      <c r="AG922" t="str">
        <f>IF(OR($D922="",$AB922="",$AF922=""),"",MIN($AB922,$AF922))</f>
        <v/>
      </c>
      <c r="AK922" t="str">
        <f>IF($D922="","",MAX(0,N($AB922)-N($AG922)))</f>
        <v/>
      </c>
      <c r="AL922" t="str">
        <f>IF(OR($D922="",$AK922="",N($AK922)&lt;=0),"",IFERROR(MATCH(1,INDEX(('2_Review &amp; Audit'!$F$6:$F$505=$A922)*('2_Review &amp; Audit'!$I$6:$I$505&gt;=$E922-30)*('2_Review &amp; Audit'!$I$6:$I$505&lt;=$E922+30)*('2_Review &amp; Audit'!$R$6:$R$505&gt;0)*(ROW('2_Review &amp; Audit'!$R$6:$R$505)&gt;$AC922),0),0)+5,""))</f>
        <v/>
      </c>
      <c r="AP922" t="str">
        <f>IF(OR($D922="",$AK922="",$AO922=""),"",MIN($AK922,$AO922))</f>
        <v/>
      </c>
    </row>
    <row r="923" spans="1:42" ht="12.75" customHeight="1" x14ac:dyDescent="0.2">
      <c r="A923" t="str">
        <f>IF($J923="","",INDEX('2_Review &amp; Audit'!$F:$F,$J923))</f>
        <v/>
      </c>
      <c r="B923" t="str">
        <f>IF($J923="","",INDEX('2_Review &amp; Audit'!$C:$C,$J923))</f>
        <v/>
      </c>
      <c r="C923" t="str">
        <f>IF($J923="","",INDEX('2_Review &amp; Audit'!$D:$D,$J923))</f>
        <v/>
      </c>
      <c r="D923" s="60" t="str">
        <f>IF($J923="","",INDEX('2_Review &amp; Audit'!$U:$U,$J923))</f>
        <v/>
      </c>
      <c r="E923" t="str">
        <f>IF($J923="","",INDEX('2_Review &amp; Audit'!$M:$M,$J923))</f>
        <v/>
      </c>
      <c r="F923" t="str">
        <f>IF($J923="","",INDEX('2_Review &amp; Audit'!$N:$N,$J923))</f>
        <v/>
      </c>
      <c r="G923" s="145" t="str">
        <f>IF(OR($J923="",$F923=""),"",ABS(INDEX('2_Review &amp; Audit'!$B:$B,$J923)/$F923))</f>
        <v/>
      </c>
      <c r="H923" s="145" t="str">
        <f t="shared" si="78"/>
        <v/>
      </c>
      <c r="I923" t="str">
        <f>IF($J923="","",INDEX('2_Review &amp; Audit'!$AD:$AD,$J923))</f>
        <v/>
      </c>
      <c r="AB923" t="str">
        <f>IF($D923="","",MAX(0,N(#REF!)-N($X923)))</f>
        <v/>
      </c>
      <c r="AC923" t="str">
        <f>IF(OR($D923="",$AB923="",N($AB923)&lt;=0),"",IFERROR(MATCH(1,INDEX(('2_Review &amp; Audit'!$F$6:$F$505=$A923)*('2_Review &amp; Audit'!$I$6:$I$505&gt;=$E923-30)*('2_Review &amp; Audit'!$I$6:$I$505&lt;=$E923+30)*('2_Review &amp; Audit'!$R$6:$R$505&gt;0)*(ROW('2_Review &amp; Audit'!$R$6:$R$505)&gt;$T923),0),0)+5,""))</f>
        <v/>
      </c>
      <c r="AG923" t="str">
        <f>IF(OR($D923="",$AB923="",$AF923=""),"",MIN($AB923,$AF923))</f>
        <v/>
      </c>
      <c r="AK923" t="str">
        <f>IF($D923="","",MAX(0,N($AB923)-N($AG923)))</f>
        <v/>
      </c>
      <c r="AL923" t="str">
        <f>IF(OR($D923="",$AK923="",N($AK923)&lt;=0),"",IFERROR(MATCH(1,INDEX(('2_Review &amp; Audit'!$F$6:$F$505=$A923)*('2_Review &amp; Audit'!$I$6:$I$505&gt;=$E923-30)*('2_Review &amp; Audit'!$I$6:$I$505&lt;=$E923+30)*('2_Review &amp; Audit'!$R$6:$R$505&gt;0)*(ROW('2_Review &amp; Audit'!$R$6:$R$505)&gt;$AC923),0),0)+5,""))</f>
        <v/>
      </c>
      <c r="AP923" t="str">
        <f>IF(OR($D923="",$AK923="",$AO923=""),"",MIN($AK923,$AO923))</f>
        <v/>
      </c>
    </row>
    <row r="924" spans="1:42" ht="12.75" customHeight="1" x14ac:dyDescent="0.2">
      <c r="A924" t="str">
        <f>IF($J924="","",INDEX('2_Review &amp; Audit'!$F:$F,$J924))</f>
        <v/>
      </c>
      <c r="B924" t="str">
        <f>IF($J924="","",INDEX('2_Review &amp; Audit'!$C:$C,$J924))</f>
        <v/>
      </c>
      <c r="C924" t="str">
        <f>IF($J924="","",INDEX('2_Review &amp; Audit'!$D:$D,$J924))</f>
        <v/>
      </c>
      <c r="D924" s="60" t="str">
        <f>IF($J924="","",INDEX('2_Review &amp; Audit'!$U:$U,$J924))</f>
        <v/>
      </c>
      <c r="E924" t="str">
        <f>IF($J924="","",INDEX('2_Review &amp; Audit'!$M:$M,$J924))</f>
        <v/>
      </c>
      <c r="F924" t="str">
        <f>IF($J924="","",INDEX('2_Review &amp; Audit'!$N:$N,$J924))</f>
        <v/>
      </c>
      <c r="G924" s="145" t="str">
        <f>IF(OR($J924="",$F924=""),"",ABS(INDEX('2_Review &amp; Audit'!$B:$B,$J924)/$F924))</f>
        <v/>
      </c>
      <c r="H924" s="145" t="str">
        <f t="shared" si="78"/>
        <v/>
      </c>
      <c r="I924" t="str">
        <f>IF($J924="","",INDEX('2_Review &amp; Audit'!$AD:$AD,$J924))</f>
        <v/>
      </c>
      <c r="AB924" t="str">
        <f>IF($D924="","",MAX(0,N(#REF!)-N($X924)))</f>
        <v/>
      </c>
      <c r="AC924" t="str">
        <f>IF(OR($D924="",$AB924="",N($AB924)&lt;=0),"",IFERROR(MATCH(1,INDEX(('2_Review &amp; Audit'!$F$6:$F$505=$A924)*('2_Review &amp; Audit'!$I$6:$I$505&gt;=$E924-30)*('2_Review &amp; Audit'!$I$6:$I$505&lt;=$E924+30)*('2_Review &amp; Audit'!$R$6:$R$505&gt;0)*(ROW('2_Review &amp; Audit'!$R$6:$R$505)&gt;$T924),0),0)+5,""))</f>
        <v/>
      </c>
      <c r="AG924" t="str">
        <f>IF(OR($D924="",$AB924="",$AF924=""),"",MIN($AB924,$AF924))</f>
        <v/>
      </c>
      <c r="AK924" t="str">
        <f>IF($D924="","",MAX(0,N($AB924)-N($AG924)))</f>
        <v/>
      </c>
      <c r="AL924" t="str">
        <f>IF(OR($D924="",$AK924="",N($AK924)&lt;=0),"",IFERROR(MATCH(1,INDEX(('2_Review &amp; Audit'!$F$6:$F$505=$A924)*('2_Review &amp; Audit'!$I$6:$I$505&gt;=$E924-30)*('2_Review &amp; Audit'!$I$6:$I$505&lt;=$E924+30)*('2_Review &amp; Audit'!$R$6:$R$505&gt;0)*(ROW('2_Review &amp; Audit'!$R$6:$R$505)&gt;$AC924),0),0)+5,""))</f>
        <v/>
      </c>
      <c r="AP924" t="str">
        <f>IF(OR($D924="",$AK924="",$AO924=""),"",MIN($AK924,$AO924))</f>
        <v/>
      </c>
    </row>
    <row r="925" spans="1:42" ht="12.75" customHeight="1" x14ac:dyDescent="0.2">
      <c r="A925" t="str">
        <f>IF($J925="","",INDEX('2_Review &amp; Audit'!$F:$F,$J925))</f>
        <v/>
      </c>
      <c r="B925" t="str">
        <f>IF($J925="","",INDEX('2_Review &amp; Audit'!$C:$C,$J925))</f>
        <v/>
      </c>
      <c r="C925" t="str">
        <f>IF($J925="","",INDEX('2_Review &amp; Audit'!$D:$D,$J925))</f>
        <v/>
      </c>
      <c r="D925" s="60" t="str">
        <f>IF($J925="","",INDEX('2_Review &amp; Audit'!$U:$U,$J925))</f>
        <v/>
      </c>
      <c r="E925" t="str">
        <f>IF($J925="","",INDEX('2_Review &amp; Audit'!$M:$M,$J925))</f>
        <v/>
      </c>
      <c r="F925" t="str">
        <f>IF($J925="","",INDEX('2_Review &amp; Audit'!$N:$N,$J925))</f>
        <v/>
      </c>
      <c r="G925" s="145" t="str">
        <f>IF(OR($J925="",$F925=""),"",ABS(INDEX('2_Review &amp; Audit'!$B:$B,$J925)/$F925))</f>
        <v/>
      </c>
      <c r="H925" s="145" t="str">
        <f t="shared" si="78"/>
        <v/>
      </c>
      <c r="I925" t="str">
        <f>IF($J925="","",INDEX('2_Review &amp; Audit'!$AD:$AD,$J925))</f>
        <v/>
      </c>
      <c r="AB925" t="str">
        <f>IF($D925="","",MAX(0,N(#REF!)-N($X925)))</f>
        <v/>
      </c>
      <c r="AC925" t="str">
        <f>IF(OR($D925="",$AB925="",N($AB925)&lt;=0),"",IFERROR(MATCH(1,INDEX(('2_Review &amp; Audit'!$F$6:$F$505=$A925)*('2_Review &amp; Audit'!$I$6:$I$505&gt;=$E925-30)*('2_Review &amp; Audit'!$I$6:$I$505&lt;=$E925+30)*('2_Review &amp; Audit'!$R$6:$R$505&gt;0)*(ROW('2_Review &amp; Audit'!$R$6:$R$505)&gt;$T925),0),0)+5,""))</f>
        <v/>
      </c>
      <c r="AG925" t="str">
        <f>IF(OR($D925="",$AB925="",$AF925=""),"",MIN($AB925,$AF925))</f>
        <v/>
      </c>
      <c r="AK925" t="str">
        <f>IF($D925="","",MAX(0,N($AB925)-N($AG925)))</f>
        <v/>
      </c>
      <c r="AL925" t="str">
        <f>IF(OR($D925="",$AK925="",N($AK925)&lt;=0),"",IFERROR(MATCH(1,INDEX(('2_Review &amp; Audit'!$F$6:$F$505=$A925)*('2_Review &amp; Audit'!$I$6:$I$505&gt;=$E925-30)*('2_Review &amp; Audit'!$I$6:$I$505&lt;=$E925+30)*('2_Review &amp; Audit'!$R$6:$R$505&gt;0)*(ROW('2_Review &amp; Audit'!$R$6:$R$505)&gt;$AC925),0),0)+5,""))</f>
        <v/>
      </c>
      <c r="AP925" t="str">
        <f>IF(OR($D925="",$AK925="",$AO925=""),"",MIN($AK925,$AO925))</f>
        <v/>
      </c>
    </row>
    <row r="926" spans="1:42" ht="12.75" customHeight="1" x14ac:dyDescent="0.2">
      <c r="A926" t="str">
        <f>IF($J926="","",INDEX('2_Review &amp; Audit'!$F:$F,$J926))</f>
        <v/>
      </c>
      <c r="B926" t="str">
        <f>IF($J926="","",INDEX('2_Review &amp; Audit'!$C:$C,$J926))</f>
        <v/>
      </c>
      <c r="C926" t="str">
        <f>IF($J926="","",INDEX('2_Review &amp; Audit'!$D:$D,$J926))</f>
        <v/>
      </c>
      <c r="D926" s="60" t="str">
        <f>IF($J926="","",INDEX('2_Review &amp; Audit'!$U:$U,$J926))</f>
        <v/>
      </c>
      <c r="E926" t="str">
        <f>IF($J926="","",INDEX('2_Review &amp; Audit'!$M:$M,$J926))</f>
        <v/>
      </c>
      <c r="F926" t="str">
        <f>IF($J926="","",INDEX('2_Review &amp; Audit'!$N:$N,$J926))</f>
        <v/>
      </c>
      <c r="G926" s="145" t="str">
        <f>IF(OR($J926="",$F926=""),"",ABS(INDEX('2_Review &amp; Audit'!$B:$B,$J926)/$F926))</f>
        <v/>
      </c>
      <c r="H926" s="145" t="str">
        <f t="shared" si="78"/>
        <v/>
      </c>
      <c r="I926" t="str">
        <f>IF($J926="","",INDEX('2_Review &amp; Audit'!$AD:$AD,$J926))</f>
        <v/>
      </c>
      <c r="AB926" t="str">
        <f>IF($D926="","",MAX(0,N(#REF!)-N($X926)))</f>
        <v/>
      </c>
      <c r="AC926" t="str">
        <f>IF(OR($D926="",$AB926="",N($AB926)&lt;=0),"",IFERROR(MATCH(1,INDEX(('2_Review &amp; Audit'!$F$6:$F$505=$A926)*('2_Review &amp; Audit'!$I$6:$I$505&gt;=$E926-30)*('2_Review &amp; Audit'!$I$6:$I$505&lt;=$E926+30)*('2_Review &amp; Audit'!$R$6:$R$505&gt;0)*(ROW('2_Review &amp; Audit'!$R$6:$R$505)&gt;$T926),0),0)+5,""))</f>
        <v/>
      </c>
      <c r="AG926" t="str">
        <f>IF(OR($D926="",$AB926="",$AF926=""),"",MIN($AB926,$AF926))</f>
        <v/>
      </c>
      <c r="AK926" t="str">
        <f>IF($D926="","",MAX(0,N($AB926)-N($AG926)))</f>
        <v/>
      </c>
      <c r="AL926" t="str">
        <f>IF(OR($D926="",$AK926="",N($AK926)&lt;=0),"",IFERROR(MATCH(1,INDEX(('2_Review &amp; Audit'!$F$6:$F$505=$A926)*('2_Review &amp; Audit'!$I$6:$I$505&gt;=$E926-30)*('2_Review &amp; Audit'!$I$6:$I$505&lt;=$E926+30)*('2_Review &amp; Audit'!$R$6:$R$505&gt;0)*(ROW('2_Review &amp; Audit'!$R$6:$R$505)&gt;$AC926),0),0)+5,""))</f>
        <v/>
      </c>
      <c r="AP926" t="str">
        <f>IF(OR($D926="",$AK926="",$AO926=""),"",MIN($AK926,$AO926))</f>
        <v/>
      </c>
    </row>
    <row r="927" spans="1:42" ht="12.75" customHeight="1" x14ac:dyDescent="0.2">
      <c r="A927" t="str">
        <f>IF($J927="","",INDEX('2_Review &amp; Audit'!$F:$F,$J927))</f>
        <v/>
      </c>
      <c r="B927" t="str">
        <f>IF($J927="","",INDEX('2_Review &amp; Audit'!$C:$C,$J927))</f>
        <v/>
      </c>
      <c r="C927" t="str">
        <f>IF($J927="","",INDEX('2_Review &amp; Audit'!$D:$D,$J927))</f>
        <v/>
      </c>
      <c r="D927" s="60" t="str">
        <f>IF($J927="","",INDEX('2_Review &amp; Audit'!$U:$U,$J927))</f>
        <v/>
      </c>
      <c r="E927" t="str">
        <f>IF($J927="","",INDEX('2_Review &amp; Audit'!$M:$M,$J927))</f>
        <v/>
      </c>
      <c r="F927" t="str">
        <f>IF($J927="","",INDEX('2_Review &amp; Audit'!$N:$N,$J927))</f>
        <v/>
      </c>
      <c r="G927" s="145" t="str">
        <f>IF(OR($J927="",$F927=""),"",ABS(INDEX('2_Review &amp; Audit'!$B:$B,$J927)/$F927))</f>
        <v/>
      </c>
      <c r="H927" s="145" t="str">
        <f t="shared" si="78"/>
        <v/>
      </c>
      <c r="I927" t="str">
        <f>IF($J927="","",INDEX('2_Review &amp; Audit'!$AD:$AD,$J927))</f>
        <v/>
      </c>
      <c r="AB927" t="str">
        <f>IF($D927="","",MAX(0,N(#REF!)-N($X927)))</f>
        <v/>
      </c>
      <c r="AC927" t="str">
        <f>IF(OR($D927="",$AB927="",N($AB927)&lt;=0),"",IFERROR(MATCH(1,INDEX(('2_Review &amp; Audit'!$F$6:$F$505=$A927)*('2_Review &amp; Audit'!$I$6:$I$505&gt;=$E927-30)*('2_Review &amp; Audit'!$I$6:$I$505&lt;=$E927+30)*('2_Review &amp; Audit'!$R$6:$R$505&gt;0)*(ROW('2_Review &amp; Audit'!$R$6:$R$505)&gt;$T927),0),0)+5,""))</f>
        <v/>
      </c>
      <c r="AG927" t="str">
        <f>IF(OR($D927="",$AB927="",$AF927=""),"",MIN($AB927,$AF927))</f>
        <v/>
      </c>
      <c r="AK927" t="str">
        <f>IF($D927="","",MAX(0,N($AB927)-N($AG927)))</f>
        <v/>
      </c>
      <c r="AL927" t="str">
        <f>IF(OR($D927="",$AK927="",N($AK927)&lt;=0),"",IFERROR(MATCH(1,INDEX(('2_Review &amp; Audit'!$F$6:$F$505=$A927)*('2_Review &amp; Audit'!$I$6:$I$505&gt;=$E927-30)*('2_Review &amp; Audit'!$I$6:$I$505&lt;=$E927+30)*('2_Review &amp; Audit'!$R$6:$R$505&gt;0)*(ROW('2_Review &amp; Audit'!$R$6:$R$505)&gt;$AC927),0),0)+5,""))</f>
        <v/>
      </c>
      <c r="AP927" t="str">
        <f>IF(OR($D927="",$AK927="",$AO927=""),"",MIN($AK927,$AO927))</f>
        <v/>
      </c>
    </row>
    <row r="928" spans="1:42" ht="12.75" customHeight="1" x14ac:dyDescent="0.2">
      <c r="A928" t="str">
        <f>IF($J928="","",INDEX('2_Review &amp; Audit'!$F:$F,$J928))</f>
        <v/>
      </c>
      <c r="B928" t="str">
        <f>IF($J928="","",INDEX('2_Review &amp; Audit'!$C:$C,$J928))</f>
        <v/>
      </c>
      <c r="C928" t="str">
        <f>IF($J928="","",INDEX('2_Review &amp; Audit'!$D:$D,$J928))</f>
        <v/>
      </c>
      <c r="D928" s="60" t="str">
        <f>IF($J928="","",INDEX('2_Review &amp; Audit'!$U:$U,$J928))</f>
        <v/>
      </c>
      <c r="E928" t="str">
        <f>IF($J928="","",INDEX('2_Review &amp; Audit'!$M:$M,$J928))</f>
        <v/>
      </c>
      <c r="F928" t="str">
        <f>IF($J928="","",INDEX('2_Review &amp; Audit'!$N:$N,$J928))</f>
        <v/>
      </c>
      <c r="G928" s="145" t="str">
        <f>IF(OR($J928="",$F928=""),"",ABS(INDEX('2_Review &amp; Audit'!$B:$B,$J928)/$F928))</f>
        <v/>
      </c>
      <c r="H928" s="145" t="str">
        <f t="shared" si="78"/>
        <v/>
      </c>
      <c r="I928" t="str">
        <f>IF($J928="","",INDEX('2_Review &amp; Audit'!$AD:$AD,$J928))</f>
        <v/>
      </c>
      <c r="AB928" t="str">
        <f>IF($D928="","",MAX(0,N(#REF!)-N($X928)))</f>
        <v/>
      </c>
      <c r="AC928" t="str">
        <f>IF(OR($D928="",$AB928="",N($AB928)&lt;=0),"",IFERROR(MATCH(1,INDEX(('2_Review &amp; Audit'!$F$6:$F$505=$A928)*('2_Review &amp; Audit'!$I$6:$I$505&gt;=$E928-30)*('2_Review &amp; Audit'!$I$6:$I$505&lt;=$E928+30)*('2_Review &amp; Audit'!$R$6:$R$505&gt;0)*(ROW('2_Review &amp; Audit'!$R$6:$R$505)&gt;$T928),0),0)+5,""))</f>
        <v/>
      </c>
      <c r="AG928" t="str">
        <f>IF(OR($D928="",$AB928="",$AF928=""),"",MIN($AB928,$AF928))</f>
        <v/>
      </c>
      <c r="AK928" t="str">
        <f>IF($D928="","",MAX(0,N($AB928)-N($AG928)))</f>
        <v/>
      </c>
      <c r="AL928" t="str">
        <f>IF(OR($D928="",$AK928="",N($AK928)&lt;=0),"",IFERROR(MATCH(1,INDEX(('2_Review &amp; Audit'!$F$6:$F$505=$A928)*('2_Review &amp; Audit'!$I$6:$I$505&gt;=$E928-30)*('2_Review &amp; Audit'!$I$6:$I$505&lt;=$E928+30)*('2_Review &amp; Audit'!$R$6:$R$505&gt;0)*(ROW('2_Review &amp; Audit'!$R$6:$R$505)&gt;$AC928),0),0)+5,""))</f>
        <v/>
      </c>
      <c r="AP928" t="str">
        <f>IF(OR($D928="",$AK928="",$AO928=""),"",MIN($AK928,$AO928))</f>
        <v/>
      </c>
    </row>
    <row r="929" spans="1:42" ht="12.75" customHeight="1" x14ac:dyDescent="0.2">
      <c r="A929" t="str">
        <f>IF($J929="","",INDEX('2_Review &amp; Audit'!$F:$F,$J929))</f>
        <v/>
      </c>
      <c r="B929" t="str">
        <f>IF($J929="","",INDEX('2_Review &amp; Audit'!$C:$C,$J929))</f>
        <v/>
      </c>
      <c r="C929" t="str">
        <f>IF($J929="","",INDEX('2_Review &amp; Audit'!$D:$D,$J929))</f>
        <v/>
      </c>
      <c r="D929" s="60" t="str">
        <f>IF($J929="","",INDEX('2_Review &amp; Audit'!$U:$U,$J929))</f>
        <v/>
      </c>
      <c r="E929" t="str">
        <f>IF($J929="","",INDEX('2_Review &amp; Audit'!$M:$M,$J929))</f>
        <v/>
      </c>
      <c r="F929" t="str">
        <f>IF($J929="","",INDEX('2_Review &amp; Audit'!$N:$N,$J929))</f>
        <v/>
      </c>
      <c r="G929" s="145" t="str">
        <f>IF(OR($J929="",$F929=""),"",ABS(INDEX('2_Review &amp; Audit'!$B:$B,$J929)/$F929))</f>
        <v/>
      </c>
      <c r="H929" s="145" t="str">
        <f t="shared" si="78"/>
        <v/>
      </c>
      <c r="I929" t="str">
        <f>IF($J929="","",INDEX('2_Review &amp; Audit'!$AD:$AD,$J929))</f>
        <v/>
      </c>
      <c r="AB929" t="str">
        <f>IF($D929="","",MAX(0,N(#REF!)-N($X929)))</f>
        <v/>
      </c>
      <c r="AC929" t="str">
        <f>IF(OR($D929="",$AB929="",N($AB929)&lt;=0),"",IFERROR(MATCH(1,INDEX(('2_Review &amp; Audit'!$F$6:$F$505=$A929)*('2_Review &amp; Audit'!$I$6:$I$505&gt;=$E929-30)*('2_Review &amp; Audit'!$I$6:$I$505&lt;=$E929+30)*('2_Review &amp; Audit'!$R$6:$R$505&gt;0)*(ROW('2_Review &amp; Audit'!$R$6:$R$505)&gt;$T929),0),0)+5,""))</f>
        <v/>
      </c>
      <c r="AG929" t="str">
        <f>IF(OR($D929="",$AB929="",$AF929=""),"",MIN($AB929,$AF929))</f>
        <v/>
      </c>
      <c r="AK929" t="str">
        <f>IF($D929="","",MAX(0,N($AB929)-N($AG929)))</f>
        <v/>
      </c>
      <c r="AL929" t="str">
        <f>IF(OR($D929="",$AK929="",N($AK929)&lt;=0),"",IFERROR(MATCH(1,INDEX(('2_Review &amp; Audit'!$F$6:$F$505=$A929)*('2_Review &amp; Audit'!$I$6:$I$505&gt;=$E929-30)*('2_Review &amp; Audit'!$I$6:$I$505&lt;=$E929+30)*('2_Review &amp; Audit'!$R$6:$R$505&gt;0)*(ROW('2_Review &amp; Audit'!$R$6:$R$505)&gt;$AC929),0),0)+5,""))</f>
        <v/>
      </c>
      <c r="AP929" t="str">
        <f>IF(OR($D929="",$AK929="",$AO929=""),"",MIN($AK929,$AO929))</f>
        <v/>
      </c>
    </row>
    <row r="930" spans="1:42" ht="12.75" customHeight="1" x14ac:dyDescent="0.2">
      <c r="A930" t="str">
        <f>IF($J930="","",INDEX('2_Review &amp; Audit'!$F:$F,$J930))</f>
        <v/>
      </c>
      <c r="B930" t="str">
        <f>IF($J930="","",INDEX('2_Review &amp; Audit'!$C:$C,$J930))</f>
        <v/>
      </c>
      <c r="C930" t="str">
        <f>IF($J930="","",INDEX('2_Review &amp; Audit'!$D:$D,$J930))</f>
        <v/>
      </c>
      <c r="D930" s="60" t="str">
        <f>IF($J930="","",INDEX('2_Review &amp; Audit'!$U:$U,$J930))</f>
        <v/>
      </c>
      <c r="E930" t="str">
        <f>IF($J930="","",INDEX('2_Review &amp; Audit'!$M:$M,$J930))</f>
        <v/>
      </c>
      <c r="F930" t="str">
        <f>IF($J930="","",INDEX('2_Review &amp; Audit'!$N:$N,$J930))</f>
        <v/>
      </c>
      <c r="G930" s="145" t="str">
        <f>IF(OR($J930="",$F930=""),"",ABS(INDEX('2_Review &amp; Audit'!$B:$B,$J930)/$F930))</f>
        <v/>
      </c>
      <c r="H930" s="145" t="str">
        <f t="shared" si="78"/>
        <v/>
      </c>
      <c r="I930" t="str">
        <f>IF($J930="","",INDEX('2_Review &amp; Audit'!$AD:$AD,$J930))</f>
        <v/>
      </c>
      <c r="AB930" t="str">
        <f>IF($D930="","",MAX(0,N(#REF!)-N($X930)))</f>
        <v/>
      </c>
      <c r="AC930" t="str">
        <f>IF(OR($D930="",$AB930="",N($AB930)&lt;=0),"",IFERROR(MATCH(1,INDEX(('2_Review &amp; Audit'!$F$6:$F$505=$A930)*('2_Review &amp; Audit'!$I$6:$I$505&gt;=$E930-30)*('2_Review &amp; Audit'!$I$6:$I$505&lt;=$E930+30)*('2_Review &amp; Audit'!$R$6:$R$505&gt;0)*(ROW('2_Review &amp; Audit'!$R$6:$R$505)&gt;$T930),0),0)+5,""))</f>
        <v/>
      </c>
      <c r="AG930" t="str">
        <f>IF(OR($D930="",$AB930="",$AF930=""),"",MIN($AB930,$AF930))</f>
        <v/>
      </c>
      <c r="AK930" t="str">
        <f>IF($D930="","",MAX(0,N($AB930)-N($AG930)))</f>
        <v/>
      </c>
      <c r="AL930" t="str">
        <f>IF(OR($D930="",$AK930="",N($AK930)&lt;=0),"",IFERROR(MATCH(1,INDEX(('2_Review &amp; Audit'!$F$6:$F$505=$A930)*('2_Review &amp; Audit'!$I$6:$I$505&gt;=$E930-30)*('2_Review &amp; Audit'!$I$6:$I$505&lt;=$E930+30)*('2_Review &amp; Audit'!$R$6:$R$505&gt;0)*(ROW('2_Review &amp; Audit'!$R$6:$R$505)&gt;$AC930),0),0)+5,""))</f>
        <v/>
      </c>
      <c r="AP930" t="str">
        <f>IF(OR($D930="",$AK930="",$AO930=""),"",MIN($AK930,$AO930))</f>
        <v/>
      </c>
    </row>
    <row r="931" spans="1:42" ht="12.75" customHeight="1" x14ac:dyDescent="0.2">
      <c r="A931" t="str">
        <f>IF($J931="","",INDEX('2_Review &amp; Audit'!$F:$F,$J931))</f>
        <v/>
      </c>
      <c r="B931" t="str">
        <f>IF($J931="","",INDEX('2_Review &amp; Audit'!$C:$C,$J931))</f>
        <v/>
      </c>
      <c r="C931" t="str">
        <f>IF($J931="","",INDEX('2_Review &amp; Audit'!$D:$D,$J931))</f>
        <v/>
      </c>
      <c r="D931" s="60" t="str">
        <f>IF($J931="","",INDEX('2_Review &amp; Audit'!$U:$U,$J931))</f>
        <v/>
      </c>
      <c r="E931" t="str">
        <f>IF($J931="","",INDEX('2_Review &amp; Audit'!$M:$M,$J931))</f>
        <v/>
      </c>
      <c r="F931" t="str">
        <f>IF($J931="","",INDEX('2_Review &amp; Audit'!$N:$N,$J931))</f>
        <v/>
      </c>
      <c r="G931" s="145" t="str">
        <f>IF(OR($J931="",$F931=""),"",ABS(INDEX('2_Review &amp; Audit'!$B:$B,$J931)/$F931))</f>
        <v/>
      </c>
      <c r="H931" s="145" t="str">
        <f t="shared" si="78"/>
        <v/>
      </c>
      <c r="I931" t="str">
        <f>IF($J931="","",INDEX('2_Review &amp; Audit'!$AD:$AD,$J931))</f>
        <v/>
      </c>
      <c r="AB931" t="str">
        <f>IF($D931="","",MAX(0,N(#REF!)-N($X931)))</f>
        <v/>
      </c>
      <c r="AC931" t="str">
        <f>IF(OR($D931="",$AB931="",N($AB931)&lt;=0),"",IFERROR(MATCH(1,INDEX(('2_Review &amp; Audit'!$F$6:$F$505=$A931)*('2_Review &amp; Audit'!$I$6:$I$505&gt;=$E931-30)*('2_Review &amp; Audit'!$I$6:$I$505&lt;=$E931+30)*('2_Review &amp; Audit'!$R$6:$R$505&gt;0)*(ROW('2_Review &amp; Audit'!$R$6:$R$505)&gt;$T931),0),0)+5,""))</f>
        <v/>
      </c>
      <c r="AG931" t="str">
        <f>IF(OR($D931="",$AB931="",$AF931=""),"",MIN($AB931,$AF931))</f>
        <v/>
      </c>
      <c r="AK931" t="str">
        <f>IF($D931="","",MAX(0,N($AB931)-N($AG931)))</f>
        <v/>
      </c>
      <c r="AL931" t="str">
        <f>IF(OR($D931="",$AK931="",N($AK931)&lt;=0),"",IFERROR(MATCH(1,INDEX(('2_Review &amp; Audit'!$F$6:$F$505=$A931)*('2_Review &amp; Audit'!$I$6:$I$505&gt;=$E931-30)*('2_Review &amp; Audit'!$I$6:$I$505&lt;=$E931+30)*('2_Review &amp; Audit'!$R$6:$R$505&gt;0)*(ROW('2_Review &amp; Audit'!$R$6:$R$505)&gt;$AC931),0),0)+5,""))</f>
        <v/>
      </c>
      <c r="AP931" t="str">
        <f>IF(OR($D931="",$AK931="",$AO931=""),"",MIN($AK931,$AO931))</f>
        <v/>
      </c>
    </row>
    <row r="932" spans="1:42" ht="12.75" customHeight="1" x14ac:dyDescent="0.2">
      <c r="A932" t="str">
        <f>IF($J932="","",INDEX('2_Review &amp; Audit'!$F:$F,$J932))</f>
        <v/>
      </c>
      <c r="B932" t="str">
        <f>IF($J932="","",INDEX('2_Review &amp; Audit'!$C:$C,$J932))</f>
        <v/>
      </c>
      <c r="C932" t="str">
        <f>IF($J932="","",INDEX('2_Review &amp; Audit'!$D:$D,$J932))</f>
        <v/>
      </c>
      <c r="D932" s="60" t="str">
        <f>IF($J932="","",INDEX('2_Review &amp; Audit'!$U:$U,$J932))</f>
        <v/>
      </c>
      <c r="E932" t="str">
        <f>IF($J932="","",INDEX('2_Review &amp; Audit'!$M:$M,$J932))</f>
        <v/>
      </c>
      <c r="F932" t="str">
        <f>IF($J932="","",INDEX('2_Review &amp; Audit'!$N:$N,$J932))</f>
        <v/>
      </c>
      <c r="G932" s="145" t="str">
        <f>IF(OR($J932="",$F932=""),"",ABS(INDEX('2_Review &amp; Audit'!$B:$B,$J932)/$F932))</f>
        <v/>
      </c>
      <c r="H932" s="145" t="str">
        <f t="shared" si="78"/>
        <v/>
      </c>
      <c r="I932" t="str">
        <f>IF($J932="","",INDEX('2_Review &amp; Audit'!$AD:$AD,$J932))</f>
        <v/>
      </c>
      <c r="AB932" t="str">
        <f>IF($D932="","",MAX(0,N(#REF!)-N($X932)))</f>
        <v/>
      </c>
      <c r="AC932" t="str">
        <f>IF(OR($D932="",$AB932="",N($AB932)&lt;=0),"",IFERROR(MATCH(1,INDEX(('2_Review &amp; Audit'!$F$6:$F$505=$A932)*('2_Review &amp; Audit'!$I$6:$I$505&gt;=$E932-30)*('2_Review &amp; Audit'!$I$6:$I$505&lt;=$E932+30)*('2_Review &amp; Audit'!$R$6:$R$505&gt;0)*(ROW('2_Review &amp; Audit'!$R$6:$R$505)&gt;$T932),0),0)+5,""))</f>
        <v/>
      </c>
      <c r="AG932" t="str">
        <f>IF(OR($D932="",$AB932="",$AF932=""),"",MIN($AB932,$AF932))</f>
        <v/>
      </c>
      <c r="AK932" t="str">
        <f>IF($D932="","",MAX(0,N($AB932)-N($AG932)))</f>
        <v/>
      </c>
      <c r="AL932" t="str">
        <f>IF(OR($D932="",$AK932="",N($AK932)&lt;=0),"",IFERROR(MATCH(1,INDEX(('2_Review &amp; Audit'!$F$6:$F$505=$A932)*('2_Review &amp; Audit'!$I$6:$I$505&gt;=$E932-30)*('2_Review &amp; Audit'!$I$6:$I$505&lt;=$E932+30)*('2_Review &amp; Audit'!$R$6:$R$505&gt;0)*(ROW('2_Review &amp; Audit'!$R$6:$R$505)&gt;$AC932),0),0)+5,""))</f>
        <v/>
      </c>
      <c r="AP932" t="str">
        <f>IF(OR($D932="",$AK932="",$AO932=""),"",MIN($AK932,$AO932))</f>
        <v/>
      </c>
    </row>
    <row r="933" spans="1:42" ht="12.75" customHeight="1" x14ac:dyDescent="0.2">
      <c r="A933" t="str">
        <f>IF($J933="","",INDEX('2_Review &amp; Audit'!$F:$F,$J933))</f>
        <v/>
      </c>
      <c r="B933" t="str">
        <f>IF($J933="","",INDEX('2_Review &amp; Audit'!$C:$C,$J933))</f>
        <v/>
      </c>
      <c r="C933" t="str">
        <f>IF($J933="","",INDEX('2_Review &amp; Audit'!$D:$D,$J933))</f>
        <v/>
      </c>
      <c r="D933" s="60" t="str">
        <f>IF($J933="","",INDEX('2_Review &amp; Audit'!$U:$U,$J933))</f>
        <v/>
      </c>
      <c r="E933" t="str">
        <f>IF($J933="","",INDEX('2_Review &amp; Audit'!$M:$M,$J933))</f>
        <v/>
      </c>
      <c r="F933" t="str">
        <f>IF($J933="","",INDEX('2_Review &amp; Audit'!$N:$N,$J933))</f>
        <v/>
      </c>
      <c r="G933" s="145" t="str">
        <f>IF(OR($J933="",$F933=""),"",ABS(INDEX('2_Review &amp; Audit'!$B:$B,$J933)/$F933))</f>
        <v/>
      </c>
      <c r="H933" s="145" t="str">
        <f t="shared" si="78"/>
        <v/>
      </c>
      <c r="I933" t="str">
        <f>IF($J933="","",INDEX('2_Review &amp; Audit'!$AD:$AD,$J933))</f>
        <v/>
      </c>
      <c r="AB933" t="str">
        <f>IF($D933="","",MAX(0,N(#REF!)-N($X933)))</f>
        <v/>
      </c>
      <c r="AC933" t="str">
        <f>IF(OR($D933="",$AB933="",N($AB933)&lt;=0),"",IFERROR(MATCH(1,INDEX(('2_Review &amp; Audit'!$F$6:$F$505=$A933)*('2_Review &amp; Audit'!$I$6:$I$505&gt;=$E933-30)*('2_Review &amp; Audit'!$I$6:$I$505&lt;=$E933+30)*('2_Review &amp; Audit'!$R$6:$R$505&gt;0)*(ROW('2_Review &amp; Audit'!$R$6:$R$505)&gt;$T933),0),0)+5,""))</f>
        <v/>
      </c>
      <c r="AG933" t="str">
        <f>IF(OR($D933="",$AB933="",$AF933=""),"",MIN($AB933,$AF933))</f>
        <v/>
      </c>
      <c r="AK933" t="str">
        <f>IF($D933="","",MAX(0,N($AB933)-N($AG933)))</f>
        <v/>
      </c>
      <c r="AL933" t="str">
        <f>IF(OR($D933="",$AK933="",N($AK933)&lt;=0),"",IFERROR(MATCH(1,INDEX(('2_Review &amp; Audit'!$F$6:$F$505=$A933)*('2_Review &amp; Audit'!$I$6:$I$505&gt;=$E933-30)*('2_Review &amp; Audit'!$I$6:$I$505&lt;=$E933+30)*('2_Review &amp; Audit'!$R$6:$R$505&gt;0)*(ROW('2_Review &amp; Audit'!$R$6:$R$505)&gt;$AC933),0),0)+5,""))</f>
        <v/>
      </c>
      <c r="AP933" t="str">
        <f>IF(OR($D933="",$AK933="",$AO933=""),"",MIN($AK933,$AO933))</f>
        <v/>
      </c>
    </row>
    <row r="934" spans="1:42" ht="12.75" customHeight="1" x14ac:dyDescent="0.2">
      <c r="A934" t="str">
        <f>IF($J934="","",INDEX('2_Review &amp; Audit'!$F:$F,$J934))</f>
        <v/>
      </c>
      <c r="B934" t="str">
        <f>IF($J934="","",INDEX('2_Review &amp; Audit'!$C:$C,$J934))</f>
        <v/>
      </c>
      <c r="C934" t="str">
        <f>IF($J934="","",INDEX('2_Review &amp; Audit'!$D:$D,$J934))</f>
        <v/>
      </c>
      <c r="D934" s="60" t="str">
        <f>IF($J934="","",INDEX('2_Review &amp; Audit'!$U:$U,$J934))</f>
        <v/>
      </c>
      <c r="E934" t="str">
        <f>IF($J934="","",INDEX('2_Review &amp; Audit'!$M:$M,$J934))</f>
        <v/>
      </c>
      <c r="F934" t="str">
        <f>IF($J934="","",INDEX('2_Review &amp; Audit'!$N:$N,$J934))</f>
        <v/>
      </c>
      <c r="G934" s="145" t="str">
        <f>IF(OR($J934="",$F934=""),"",ABS(INDEX('2_Review &amp; Audit'!$B:$B,$J934)/$F934))</f>
        <v/>
      </c>
      <c r="H934" s="145" t="str">
        <f t="shared" si="78"/>
        <v/>
      </c>
      <c r="I934" t="str">
        <f>IF($J934="","",INDEX('2_Review &amp; Audit'!$AD:$AD,$J934))</f>
        <v/>
      </c>
      <c r="AB934" t="str">
        <f>IF($D934="","",MAX(0,N(#REF!)-N($X934)))</f>
        <v/>
      </c>
      <c r="AC934" t="str">
        <f>IF(OR($D934="",$AB934="",N($AB934)&lt;=0),"",IFERROR(MATCH(1,INDEX(('2_Review &amp; Audit'!$F$6:$F$505=$A934)*('2_Review &amp; Audit'!$I$6:$I$505&gt;=$E934-30)*('2_Review &amp; Audit'!$I$6:$I$505&lt;=$E934+30)*('2_Review &amp; Audit'!$R$6:$R$505&gt;0)*(ROW('2_Review &amp; Audit'!$R$6:$R$505)&gt;$T934),0),0)+5,""))</f>
        <v/>
      </c>
      <c r="AG934" t="str">
        <f>IF(OR($D934="",$AB934="",$AF934=""),"",MIN($AB934,$AF934))</f>
        <v/>
      </c>
      <c r="AK934" t="str">
        <f>IF($D934="","",MAX(0,N($AB934)-N($AG934)))</f>
        <v/>
      </c>
      <c r="AL934" t="str">
        <f>IF(OR($D934="",$AK934="",N($AK934)&lt;=0),"",IFERROR(MATCH(1,INDEX(('2_Review &amp; Audit'!$F$6:$F$505=$A934)*('2_Review &amp; Audit'!$I$6:$I$505&gt;=$E934-30)*('2_Review &amp; Audit'!$I$6:$I$505&lt;=$E934+30)*('2_Review &amp; Audit'!$R$6:$R$505&gt;0)*(ROW('2_Review &amp; Audit'!$R$6:$R$505)&gt;$AC934),0),0)+5,""))</f>
        <v/>
      </c>
      <c r="AP934" t="str">
        <f>IF(OR($D934="",$AK934="",$AO934=""),"",MIN($AK934,$AO934))</f>
        <v/>
      </c>
    </row>
    <row r="935" spans="1:42" ht="12.75" customHeight="1" x14ac:dyDescent="0.2">
      <c r="A935" t="str">
        <f>IF($J935="","",INDEX('2_Review &amp; Audit'!$F:$F,$J935))</f>
        <v/>
      </c>
      <c r="B935" t="str">
        <f>IF($J935="","",INDEX('2_Review &amp; Audit'!$C:$C,$J935))</f>
        <v/>
      </c>
      <c r="C935" t="str">
        <f>IF($J935="","",INDEX('2_Review &amp; Audit'!$D:$D,$J935))</f>
        <v/>
      </c>
      <c r="D935" s="60" t="str">
        <f>IF($J935="","",INDEX('2_Review &amp; Audit'!$U:$U,$J935))</f>
        <v/>
      </c>
      <c r="E935" t="str">
        <f>IF($J935="","",INDEX('2_Review &amp; Audit'!$M:$M,$J935))</f>
        <v/>
      </c>
      <c r="F935" t="str">
        <f>IF($J935="","",INDEX('2_Review &amp; Audit'!$N:$N,$J935))</f>
        <v/>
      </c>
      <c r="G935" s="145" t="str">
        <f>IF(OR($J935="",$F935=""),"",ABS(INDEX('2_Review &amp; Audit'!$B:$B,$J935)/$F935))</f>
        <v/>
      </c>
      <c r="H935" s="145" t="str">
        <f t="shared" si="78"/>
        <v/>
      </c>
      <c r="I935" t="str">
        <f>IF($J935="","",INDEX('2_Review &amp; Audit'!$AD:$AD,$J935))</f>
        <v/>
      </c>
      <c r="AB935" t="str">
        <f>IF($D935="","",MAX(0,N(#REF!)-N($X935)))</f>
        <v/>
      </c>
      <c r="AC935" t="str">
        <f>IF(OR($D935="",$AB935="",N($AB935)&lt;=0),"",IFERROR(MATCH(1,INDEX(('2_Review &amp; Audit'!$F$6:$F$505=$A935)*('2_Review &amp; Audit'!$I$6:$I$505&gt;=$E935-30)*('2_Review &amp; Audit'!$I$6:$I$505&lt;=$E935+30)*('2_Review &amp; Audit'!$R$6:$R$505&gt;0)*(ROW('2_Review &amp; Audit'!$R$6:$R$505)&gt;$T935),0),0)+5,""))</f>
        <v/>
      </c>
      <c r="AG935" t="str">
        <f>IF(OR($D935="",$AB935="",$AF935=""),"",MIN($AB935,$AF935))</f>
        <v/>
      </c>
      <c r="AK935" t="str">
        <f>IF($D935="","",MAX(0,N($AB935)-N($AG935)))</f>
        <v/>
      </c>
      <c r="AL935" t="str">
        <f>IF(OR($D935="",$AK935="",N($AK935)&lt;=0),"",IFERROR(MATCH(1,INDEX(('2_Review &amp; Audit'!$F$6:$F$505=$A935)*('2_Review &amp; Audit'!$I$6:$I$505&gt;=$E935-30)*('2_Review &amp; Audit'!$I$6:$I$505&lt;=$E935+30)*('2_Review &amp; Audit'!$R$6:$R$505&gt;0)*(ROW('2_Review &amp; Audit'!$R$6:$R$505)&gt;$AC935),0),0)+5,""))</f>
        <v/>
      </c>
      <c r="AP935" t="str">
        <f>IF(OR($D935="",$AK935="",$AO935=""),"",MIN($AK935,$AO935))</f>
        <v/>
      </c>
    </row>
    <row r="936" spans="1:42" ht="12.75" customHeight="1" x14ac:dyDescent="0.2">
      <c r="A936" t="str">
        <f>IF($J936="","",INDEX('2_Review &amp; Audit'!$F:$F,$J936))</f>
        <v/>
      </c>
      <c r="B936" t="str">
        <f>IF($J936="","",INDEX('2_Review &amp; Audit'!$C:$C,$J936))</f>
        <v/>
      </c>
      <c r="C936" t="str">
        <f>IF($J936="","",INDEX('2_Review &amp; Audit'!$D:$D,$J936))</f>
        <v/>
      </c>
      <c r="D936" s="60" t="str">
        <f>IF($J936="","",INDEX('2_Review &amp; Audit'!$U:$U,$J936))</f>
        <v/>
      </c>
      <c r="E936" t="str">
        <f>IF($J936="","",INDEX('2_Review &amp; Audit'!$M:$M,$J936))</f>
        <v/>
      </c>
      <c r="F936" t="str">
        <f>IF($J936="","",INDEX('2_Review &amp; Audit'!$N:$N,$J936))</f>
        <v/>
      </c>
      <c r="G936" s="145" t="str">
        <f>IF(OR($J936="",$F936=""),"",ABS(INDEX('2_Review &amp; Audit'!$B:$B,$J936)/$F936))</f>
        <v/>
      </c>
      <c r="H936" s="145" t="str">
        <f t="shared" si="78"/>
        <v/>
      </c>
      <c r="I936" t="str">
        <f>IF($J936="","",INDEX('2_Review &amp; Audit'!$AD:$AD,$J936))</f>
        <v/>
      </c>
      <c r="AB936" t="str">
        <f>IF($D936="","",MAX(0,N(#REF!)-N($X936)))</f>
        <v/>
      </c>
      <c r="AC936" t="str">
        <f>IF(OR($D936="",$AB936="",N($AB936)&lt;=0),"",IFERROR(MATCH(1,INDEX(('2_Review &amp; Audit'!$F$6:$F$505=$A936)*('2_Review &amp; Audit'!$I$6:$I$505&gt;=$E936-30)*('2_Review &amp; Audit'!$I$6:$I$505&lt;=$E936+30)*('2_Review &amp; Audit'!$R$6:$R$505&gt;0)*(ROW('2_Review &amp; Audit'!$R$6:$R$505)&gt;$T936),0),0)+5,""))</f>
        <v/>
      </c>
      <c r="AG936" t="str">
        <f>IF(OR($D936="",$AB936="",$AF936=""),"",MIN($AB936,$AF936))</f>
        <v/>
      </c>
      <c r="AK936" t="str">
        <f>IF($D936="","",MAX(0,N($AB936)-N($AG936)))</f>
        <v/>
      </c>
      <c r="AL936" t="str">
        <f>IF(OR($D936="",$AK936="",N($AK936)&lt;=0),"",IFERROR(MATCH(1,INDEX(('2_Review &amp; Audit'!$F$6:$F$505=$A936)*('2_Review &amp; Audit'!$I$6:$I$505&gt;=$E936-30)*('2_Review &amp; Audit'!$I$6:$I$505&lt;=$E936+30)*('2_Review &amp; Audit'!$R$6:$R$505&gt;0)*(ROW('2_Review &amp; Audit'!$R$6:$R$505)&gt;$AC936),0),0)+5,""))</f>
        <v/>
      </c>
      <c r="AP936" t="str">
        <f>IF(OR($D936="",$AK936="",$AO936=""),"",MIN($AK936,$AO936))</f>
        <v/>
      </c>
    </row>
    <row r="937" spans="1:42" ht="12.75" customHeight="1" x14ac:dyDescent="0.2">
      <c r="A937" t="str">
        <f>IF($J937="","",INDEX('2_Review &amp; Audit'!$F:$F,$J937))</f>
        <v/>
      </c>
      <c r="B937" t="str">
        <f>IF($J937="","",INDEX('2_Review &amp; Audit'!$C:$C,$J937))</f>
        <v/>
      </c>
      <c r="C937" t="str">
        <f>IF($J937="","",INDEX('2_Review &amp; Audit'!$D:$D,$J937))</f>
        <v/>
      </c>
      <c r="D937" s="60" t="str">
        <f>IF($J937="","",INDEX('2_Review &amp; Audit'!$U:$U,$J937))</f>
        <v/>
      </c>
      <c r="E937" t="str">
        <f>IF($J937="","",INDEX('2_Review &amp; Audit'!$M:$M,$J937))</f>
        <v/>
      </c>
      <c r="F937" t="str">
        <f>IF($J937="","",INDEX('2_Review &amp; Audit'!$N:$N,$J937))</f>
        <v/>
      </c>
      <c r="G937" s="145" t="str">
        <f>IF(OR($J937="",$F937=""),"",ABS(INDEX('2_Review &amp; Audit'!$B:$B,$J937)/$F937))</f>
        <v/>
      </c>
      <c r="H937" s="145" t="str">
        <f t="shared" si="78"/>
        <v/>
      </c>
      <c r="I937" t="str">
        <f>IF($J937="","",INDEX('2_Review &amp; Audit'!$AD:$AD,$J937))</f>
        <v/>
      </c>
      <c r="AB937" t="str">
        <f>IF($D937="","",MAX(0,N(#REF!)-N($X937)))</f>
        <v/>
      </c>
      <c r="AC937" t="str">
        <f>IF(OR($D937="",$AB937="",N($AB937)&lt;=0),"",IFERROR(MATCH(1,INDEX(('2_Review &amp; Audit'!$F$6:$F$505=$A937)*('2_Review &amp; Audit'!$I$6:$I$505&gt;=$E937-30)*('2_Review &amp; Audit'!$I$6:$I$505&lt;=$E937+30)*('2_Review &amp; Audit'!$R$6:$R$505&gt;0)*(ROW('2_Review &amp; Audit'!$R$6:$R$505)&gt;$T937),0),0)+5,""))</f>
        <v/>
      </c>
      <c r="AG937" t="str">
        <f>IF(OR($D937="",$AB937="",$AF937=""),"",MIN($AB937,$AF937))</f>
        <v/>
      </c>
      <c r="AK937" t="str">
        <f>IF($D937="","",MAX(0,N($AB937)-N($AG937)))</f>
        <v/>
      </c>
      <c r="AL937" t="str">
        <f>IF(OR($D937="",$AK937="",N($AK937)&lt;=0),"",IFERROR(MATCH(1,INDEX(('2_Review &amp; Audit'!$F$6:$F$505=$A937)*('2_Review &amp; Audit'!$I$6:$I$505&gt;=$E937-30)*('2_Review &amp; Audit'!$I$6:$I$505&lt;=$E937+30)*('2_Review &amp; Audit'!$R$6:$R$505&gt;0)*(ROW('2_Review &amp; Audit'!$R$6:$R$505)&gt;$AC937),0),0)+5,""))</f>
        <v/>
      </c>
      <c r="AP937" t="str">
        <f>IF(OR($D937="",$AK937="",$AO937=""),"",MIN($AK937,$AO937))</f>
        <v/>
      </c>
    </row>
    <row r="938" spans="1:42" ht="12.75" customHeight="1" x14ac:dyDescent="0.2">
      <c r="A938" t="str">
        <f>IF($J938="","",INDEX('2_Review &amp; Audit'!$F:$F,$J938))</f>
        <v/>
      </c>
      <c r="B938" t="str">
        <f>IF($J938="","",INDEX('2_Review &amp; Audit'!$C:$C,$J938))</f>
        <v/>
      </c>
      <c r="C938" t="str">
        <f>IF($J938="","",INDEX('2_Review &amp; Audit'!$D:$D,$J938))</f>
        <v/>
      </c>
      <c r="D938" s="60" t="str">
        <f>IF($J938="","",INDEX('2_Review &amp; Audit'!$U:$U,$J938))</f>
        <v/>
      </c>
      <c r="E938" t="str">
        <f>IF($J938="","",INDEX('2_Review &amp; Audit'!$M:$M,$J938))</f>
        <v/>
      </c>
      <c r="F938" t="str">
        <f>IF($J938="","",INDEX('2_Review &amp; Audit'!$N:$N,$J938))</f>
        <v/>
      </c>
      <c r="G938" s="145" t="str">
        <f>IF(OR($J938="",$F938=""),"",ABS(INDEX('2_Review &amp; Audit'!$B:$B,$J938)/$F938))</f>
        <v/>
      </c>
      <c r="H938" s="145" t="str">
        <f t="shared" si="78"/>
        <v/>
      </c>
      <c r="I938" t="str">
        <f>IF($J938="","",INDEX('2_Review &amp; Audit'!$AD:$AD,$J938))</f>
        <v/>
      </c>
      <c r="AB938" t="str">
        <f>IF($D938="","",MAX(0,N(#REF!)-N($X938)))</f>
        <v/>
      </c>
      <c r="AC938" t="str">
        <f>IF(OR($D938="",$AB938="",N($AB938)&lt;=0),"",IFERROR(MATCH(1,INDEX(('2_Review &amp; Audit'!$F$6:$F$505=$A938)*('2_Review &amp; Audit'!$I$6:$I$505&gt;=$E938-30)*('2_Review &amp; Audit'!$I$6:$I$505&lt;=$E938+30)*('2_Review &amp; Audit'!$R$6:$R$505&gt;0)*(ROW('2_Review &amp; Audit'!$R$6:$R$505)&gt;$T938),0),0)+5,""))</f>
        <v/>
      </c>
      <c r="AG938" t="str">
        <f>IF(OR($D938="",$AB938="",$AF938=""),"",MIN($AB938,$AF938))</f>
        <v/>
      </c>
      <c r="AK938" t="str">
        <f>IF($D938="","",MAX(0,N($AB938)-N($AG938)))</f>
        <v/>
      </c>
      <c r="AL938" t="str">
        <f>IF(OR($D938="",$AK938="",N($AK938)&lt;=0),"",IFERROR(MATCH(1,INDEX(('2_Review &amp; Audit'!$F$6:$F$505=$A938)*('2_Review &amp; Audit'!$I$6:$I$505&gt;=$E938-30)*('2_Review &amp; Audit'!$I$6:$I$505&lt;=$E938+30)*('2_Review &amp; Audit'!$R$6:$R$505&gt;0)*(ROW('2_Review &amp; Audit'!$R$6:$R$505)&gt;$AC938),0),0)+5,""))</f>
        <v/>
      </c>
      <c r="AP938" t="str">
        <f>IF(OR($D938="",$AK938="",$AO938=""),"",MIN($AK938,$AO938))</f>
        <v/>
      </c>
    </row>
    <row r="939" spans="1:42" ht="12.75" customHeight="1" x14ac:dyDescent="0.2">
      <c r="A939" t="str">
        <f>IF($J939="","",INDEX('2_Review &amp; Audit'!$F:$F,$J939))</f>
        <v/>
      </c>
      <c r="B939" t="str">
        <f>IF($J939="","",INDEX('2_Review &amp; Audit'!$C:$C,$J939))</f>
        <v/>
      </c>
      <c r="C939" t="str">
        <f>IF($J939="","",INDEX('2_Review &amp; Audit'!$D:$D,$J939))</f>
        <v/>
      </c>
      <c r="D939" s="60" t="str">
        <f>IF($J939="","",INDEX('2_Review &amp; Audit'!$U:$U,$J939))</f>
        <v/>
      </c>
      <c r="E939" t="str">
        <f>IF($J939="","",INDEX('2_Review &amp; Audit'!$M:$M,$J939))</f>
        <v/>
      </c>
      <c r="F939" t="str">
        <f>IF($J939="","",INDEX('2_Review &amp; Audit'!$N:$N,$J939))</f>
        <v/>
      </c>
      <c r="G939" s="145" t="str">
        <f>IF(OR($J939="",$F939=""),"",ABS(INDEX('2_Review &amp; Audit'!$B:$B,$J939)/$F939))</f>
        <v/>
      </c>
      <c r="H939" s="145" t="str">
        <f t="shared" si="78"/>
        <v/>
      </c>
      <c r="I939" t="str">
        <f>IF($J939="","",INDEX('2_Review &amp; Audit'!$AD:$AD,$J939))</f>
        <v/>
      </c>
      <c r="AB939" t="str">
        <f>IF($D939="","",MAX(0,N(#REF!)-N($X939)))</f>
        <v/>
      </c>
      <c r="AC939" t="str">
        <f>IF(OR($D939="",$AB939="",N($AB939)&lt;=0),"",IFERROR(MATCH(1,INDEX(('2_Review &amp; Audit'!$F$6:$F$505=$A939)*('2_Review &amp; Audit'!$I$6:$I$505&gt;=$E939-30)*('2_Review &amp; Audit'!$I$6:$I$505&lt;=$E939+30)*('2_Review &amp; Audit'!$R$6:$R$505&gt;0)*(ROW('2_Review &amp; Audit'!$R$6:$R$505)&gt;$T939),0),0)+5,""))</f>
        <v/>
      </c>
      <c r="AG939" t="str">
        <f>IF(OR($D939="",$AB939="",$AF939=""),"",MIN($AB939,$AF939))</f>
        <v/>
      </c>
      <c r="AK939" t="str">
        <f>IF($D939="","",MAX(0,N($AB939)-N($AG939)))</f>
        <v/>
      </c>
      <c r="AL939" t="str">
        <f>IF(OR($D939="",$AK939="",N($AK939)&lt;=0),"",IFERROR(MATCH(1,INDEX(('2_Review &amp; Audit'!$F$6:$F$505=$A939)*('2_Review &amp; Audit'!$I$6:$I$505&gt;=$E939-30)*('2_Review &amp; Audit'!$I$6:$I$505&lt;=$E939+30)*('2_Review &amp; Audit'!$R$6:$R$505&gt;0)*(ROW('2_Review &amp; Audit'!$R$6:$R$505)&gt;$AC939),0),0)+5,""))</f>
        <v/>
      </c>
      <c r="AP939" t="str">
        <f>IF(OR($D939="",$AK939="",$AO939=""),"",MIN($AK939,$AO939))</f>
        <v/>
      </c>
    </row>
    <row r="940" spans="1:42" ht="12.75" customHeight="1" x14ac:dyDescent="0.2">
      <c r="A940" t="str">
        <f>IF($J940="","",INDEX('2_Review &amp; Audit'!$F:$F,$J940))</f>
        <v/>
      </c>
      <c r="B940" t="str">
        <f>IF($J940="","",INDEX('2_Review &amp; Audit'!$C:$C,$J940))</f>
        <v/>
      </c>
      <c r="C940" t="str">
        <f>IF($J940="","",INDEX('2_Review &amp; Audit'!$D:$D,$J940))</f>
        <v/>
      </c>
      <c r="D940" s="60" t="str">
        <f>IF($J940="","",INDEX('2_Review &amp; Audit'!$U:$U,$J940))</f>
        <v/>
      </c>
      <c r="E940" t="str">
        <f>IF($J940="","",INDEX('2_Review &amp; Audit'!$M:$M,$J940))</f>
        <v/>
      </c>
      <c r="F940" t="str">
        <f>IF($J940="","",INDEX('2_Review &amp; Audit'!$N:$N,$J940))</f>
        <v/>
      </c>
      <c r="G940" s="145" t="str">
        <f>IF(OR($J940="",$F940=""),"",ABS(INDEX('2_Review &amp; Audit'!$B:$B,$J940)/$F940))</f>
        <v/>
      </c>
      <c r="H940" s="145" t="str">
        <f t="shared" si="78"/>
        <v/>
      </c>
      <c r="I940" t="str">
        <f>IF($J940="","",INDEX('2_Review &amp; Audit'!$AD:$AD,$J940))</f>
        <v/>
      </c>
      <c r="AB940" t="str">
        <f>IF($D940="","",MAX(0,N(#REF!)-N($X940)))</f>
        <v/>
      </c>
      <c r="AC940" t="str">
        <f>IF(OR($D940="",$AB940="",N($AB940)&lt;=0),"",IFERROR(MATCH(1,INDEX(('2_Review &amp; Audit'!$F$6:$F$505=$A940)*('2_Review &amp; Audit'!$I$6:$I$505&gt;=$E940-30)*('2_Review &amp; Audit'!$I$6:$I$505&lt;=$E940+30)*('2_Review &amp; Audit'!$R$6:$R$505&gt;0)*(ROW('2_Review &amp; Audit'!$R$6:$R$505)&gt;$T940),0),0)+5,""))</f>
        <v/>
      </c>
      <c r="AG940" t="str">
        <f>IF(OR($D940="",$AB940="",$AF940=""),"",MIN($AB940,$AF940))</f>
        <v/>
      </c>
      <c r="AK940" t="str">
        <f>IF($D940="","",MAX(0,N($AB940)-N($AG940)))</f>
        <v/>
      </c>
      <c r="AL940" t="str">
        <f>IF(OR($D940="",$AK940="",N($AK940)&lt;=0),"",IFERROR(MATCH(1,INDEX(('2_Review &amp; Audit'!$F$6:$F$505=$A940)*('2_Review &amp; Audit'!$I$6:$I$505&gt;=$E940-30)*('2_Review &amp; Audit'!$I$6:$I$505&lt;=$E940+30)*('2_Review &amp; Audit'!$R$6:$R$505&gt;0)*(ROW('2_Review &amp; Audit'!$R$6:$R$505)&gt;$AC940),0),0)+5,""))</f>
        <v/>
      </c>
      <c r="AP940" t="str">
        <f>IF(OR($D940="",$AK940="",$AO940=""),"",MIN($AK940,$AO940))</f>
        <v/>
      </c>
    </row>
    <row r="941" spans="1:42" ht="12.75" customHeight="1" x14ac:dyDescent="0.2">
      <c r="A941" t="str">
        <f>IF($J941="","",INDEX('2_Review &amp; Audit'!$F:$F,$J941))</f>
        <v/>
      </c>
      <c r="B941" t="str">
        <f>IF($J941="","",INDEX('2_Review &amp; Audit'!$C:$C,$J941))</f>
        <v/>
      </c>
      <c r="C941" t="str">
        <f>IF($J941="","",INDEX('2_Review &amp; Audit'!$D:$D,$J941))</f>
        <v/>
      </c>
      <c r="D941" s="60" t="str">
        <f>IF($J941="","",INDEX('2_Review &amp; Audit'!$U:$U,$J941))</f>
        <v/>
      </c>
      <c r="E941" t="str">
        <f>IF($J941="","",INDEX('2_Review &amp; Audit'!$M:$M,$J941))</f>
        <v/>
      </c>
      <c r="F941" t="str">
        <f>IF($J941="","",INDEX('2_Review &amp; Audit'!$N:$N,$J941))</f>
        <v/>
      </c>
      <c r="G941" s="145" t="str">
        <f>IF(OR($J941="",$F941=""),"",ABS(INDEX('2_Review &amp; Audit'!$B:$B,$J941)/$F941))</f>
        <v/>
      </c>
      <c r="H941" s="145" t="str">
        <f t="shared" si="78"/>
        <v/>
      </c>
      <c r="I941" t="str">
        <f>IF($J941="","",INDEX('2_Review &amp; Audit'!$AD:$AD,$J941))</f>
        <v/>
      </c>
      <c r="AB941" t="str">
        <f>IF($D941="","",MAX(0,N(#REF!)-N($X941)))</f>
        <v/>
      </c>
      <c r="AC941" t="str">
        <f>IF(OR($D941="",$AB941="",N($AB941)&lt;=0),"",IFERROR(MATCH(1,INDEX(('2_Review &amp; Audit'!$F$6:$F$505=$A941)*('2_Review &amp; Audit'!$I$6:$I$505&gt;=$E941-30)*('2_Review &amp; Audit'!$I$6:$I$505&lt;=$E941+30)*('2_Review &amp; Audit'!$R$6:$R$505&gt;0)*(ROW('2_Review &amp; Audit'!$R$6:$R$505)&gt;$T941),0),0)+5,""))</f>
        <v/>
      </c>
      <c r="AG941" t="str">
        <f>IF(OR($D941="",$AB941="",$AF941=""),"",MIN($AB941,$AF941))</f>
        <v/>
      </c>
      <c r="AK941" t="str">
        <f>IF($D941="","",MAX(0,N($AB941)-N($AG941)))</f>
        <v/>
      </c>
      <c r="AL941" t="str">
        <f>IF(OR($D941="",$AK941="",N($AK941)&lt;=0),"",IFERROR(MATCH(1,INDEX(('2_Review &amp; Audit'!$F$6:$F$505=$A941)*('2_Review &amp; Audit'!$I$6:$I$505&gt;=$E941-30)*('2_Review &amp; Audit'!$I$6:$I$505&lt;=$E941+30)*('2_Review &amp; Audit'!$R$6:$R$505&gt;0)*(ROW('2_Review &amp; Audit'!$R$6:$R$505)&gt;$AC941),0),0)+5,""))</f>
        <v/>
      </c>
      <c r="AP941" t="str">
        <f>IF(OR($D941="",$AK941="",$AO941=""),"",MIN($AK941,$AO941))</f>
        <v/>
      </c>
    </row>
    <row r="942" spans="1:42" ht="12.75" customHeight="1" x14ac:dyDescent="0.2">
      <c r="A942" t="str">
        <f>IF($J942="","",INDEX('2_Review &amp; Audit'!$F:$F,$J942))</f>
        <v/>
      </c>
      <c r="B942" t="str">
        <f>IF($J942="","",INDEX('2_Review &amp; Audit'!$C:$C,$J942))</f>
        <v/>
      </c>
      <c r="C942" t="str">
        <f>IF($J942="","",INDEX('2_Review &amp; Audit'!$D:$D,$J942))</f>
        <v/>
      </c>
      <c r="D942" s="60" t="str">
        <f>IF($J942="","",INDEX('2_Review &amp; Audit'!$U:$U,$J942))</f>
        <v/>
      </c>
      <c r="E942" t="str">
        <f>IF($J942="","",INDEX('2_Review &amp; Audit'!$M:$M,$J942))</f>
        <v/>
      </c>
      <c r="F942" t="str">
        <f>IF($J942="","",INDEX('2_Review &amp; Audit'!$N:$N,$J942))</f>
        <v/>
      </c>
      <c r="G942" s="145" t="str">
        <f>IF(OR($J942="",$F942=""),"",ABS(INDEX('2_Review &amp; Audit'!$B:$B,$J942)/$F942))</f>
        <v/>
      </c>
      <c r="H942" s="145" t="str">
        <f t="shared" si="78"/>
        <v/>
      </c>
      <c r="I942" t="str">
        <f>IF($J942="","",INDEX('2_Review &amp; Audit'!$AD:$AD,$J942))</f>
        <v/>
      </c>
      <c r="AB942" t="str">
        <f>IF($D942="","",MAX(0,N(#REF!)-N($X942)))</f>
        <v/>
      </c>
      <c r="AC942" t="str">
        <f>IF(OR($D942="",$AB942="",N($AB942)&lt;=0),"",IFERROR(MATCH(1,INDEX(('2_Review &amp; Audit'!$F$6:$F$505=$A942)*('2_Review &amp; Audit'!$I$6:$I$505&gt;=$E942-30)*('2_Review &amp; Audit'!$I$6:$I$505&lt;=$E942+30)*('2_Review &amp; Audit'!$R$6:$R$505&gt;0)*(ROW('2_Review &amp; Audit'!$R$6:$R$505)&gt;$T942),0),0)+5,""))</f>
        <v/>
      </c>
      <c r="AG942" t="str">
        <f>IF(OR($D942="",$AB942="",$AF942=""),"",MIN($AB942,$AF942))</f>
        <v/>
      </c>
      <c r="AK942" t="str">
        <f>IF($D942="","",MAX(0,N($AB942)-N($AG942)))</f>
        <v/>
      </c>
      <c r="AL942" t="str">
        <f>IF(OR($D942="",$AK942="",N($AK942)&lt;=0),"",IFERROR(MATCH(1,INDEX(('2_Review &amp; Audit'!$F$6:$F$505=$A942)*('2_Review &amp; Audit'!$I$6:$I$505&gt;=$E942-30)*('2_Review &amp; Audit'!$I$6:$I$505&lt;=$E942+30)*('2_Review &amp; Audit'!$R$6:$R$505&gt;0)*(ROW('2_Review &amp; Audit'!$R$6:$R$505)&gt;$AC942),0),0)+5,""))</f>
        <v/>
      </c>
      <c r="AP942" t="str">
        <f>IF(OR($D942="",$AK942="",$AO942=""),"",MIN($AK942,$AO942))</f>
        <v/>
      </c>
    </row>
    <row r="943" spans="1:42" ht="12.75" customHeight="1" x14ac:dyDescent="0.2">
      <c r="A943" t="str">
        <f>IF($J943="","",INDEX('2_Review &amp; Audit'!$F:$F,$J943))</f>
        <v/>
      </c>
      <c r="B943" t="str">
        <f>IF($J943="","",INDEX('2_Review &amp; Audit'!$C:$C,$J943))</f>
        <v/>
      </c>
      <c r="C943" t="str">
        <f>IF($J943="","",INDEX('2_Review &amp; Audit'!$D:$D,$J943))</f>
        <v/>
      </c>
      <c r="D943" s="60" t="str">
        <f>IF($J943="","",INDEX('2_Review &amp; Audit'!$U:$U,$J943))</f>
        <v/>
      </c>
      <c r="E943" t="str">
        <f>IF($J943="","",INDEX('2_Review &amp; Audit'!$M:$M,$J943))</f>
        <v/>
      </c>
      <c r="F943" t="str">
        <f>IF($J943="","",INDEX('2_Review &amp; Audit'!$N:$N,$J943))</f>
        <v/>
      </c>
      <c r="G943" s="145" t="str">
        <f>IF(OR($J943="",$F943=""),"",ABS(INDEX('2_Review &amp; Audit'!$B:$B,$J943)/$F943))</f>
        <v/>
      </c>
      <c r="H943" s="145" t="str">
        <f t="shared" si="78"/>
        <v/>
      </c>
      <c r="I943" t="str">
        <f>IF($J943="","",INDEX('2_Review &amp; Audit'!$AD:$AD,$J943))</f>
        <v/>
      </c>
      <c r="AB943" t="str">
        <f>IF($D943="","",MAX(0,N(#REF!)-N($X943)))</f>
        <v/>
      </c>
      <c r="AC943" t="str">
        <f>IF(OR($D943="",$AB943="",N($AB943)&lt;=0),"",IFERROR(MATCH(1,INDEX(('2_Review &amp; Audit'!$F$6:$F$505=$A943)*('2_Review &amp; Audit'!$I$6:$I$505&gt;=$E943-30)*('2_Review &amp; Audit'!$I$6:$I$505&lt;=$E943+30)*('2_Review &amp; Audit'!$R$6:$R$505&gt;0)*(ROW('2_Review &amp; Audit'!$R$6:$R$505)&gt;$T943),0),0)+5,""))</f>
        <v/>
      </c>
      <c r="AG943" t="str">
        <f>IF(OR($D943="",$AB943="",$AF943=""),"",MIN($AB943,$AF943))</f>
        <v/>
      </c>
      <c r="AK943" t="str">
        <f>IF($D943="","",MAX(0,N($AB943)-N($AG943)))</f>
        <v/>
      </c>
      <c r="AL943" t="str">
        <f>IF(OR($D943="",$AK943="",N($AK943)&lt;=0),"",IFERROR(MATCH(1,INDEX(('2_Review &amp; Audit'!$F$6:$F$505=$A943)*('2_Review &amp; Audit'!$I$6:$I$505&gt;=$E943-30)*('2_Review &amp; Audit'!$I$6:$I$505&lt;=$E943+30)*('2_Review &amp; Audit'!$R$6:$R$505&gt;0)*(ROW('2_Review &amp; Audit'!$R$6:$R$505)&gt;$AC943),0),0)+5,""))</f>
        <v/>
      </c>
      <c r="AP943" t="str">
        <f>IF(OR($D943="",$AK943="",$AO943=""),"",MIN($AK943,$AO943))</f>
        <v/>
      </c>
    </row>
    <row r="944" spans="1:42" ht="12.75" customHeight="1" x14ac:dyDescent="0.2">
      <c r="A944" t="str">
        <f>IF($J944="","",INDEX('2_Review &amp; Audit'!$F:$F,$J944))</f>
        <v/>
      </c>
      <c r="B944" t="str">
        <f>IF($J944="","",INDEX('2_Review &amp; Audit'!$C:$C,$J944))</f>
        <v/>
      </c>
      <c r="C944" t="str">
        <f>IF($J944="","",INDEX('2_Review &amp; Audit'!$D:$D,$J944))</f>
        <v/>
      </c>
      <c r="D944" s="60" t="str">
        <f>IF($J944="","",INDEX('2_Review &amp; Audit'!$U:$U,$J944))</f>
        <v/>
      </c>
      <c r="E944" t="str">
        <f>IF($J944="","",INDEX('2_Review &amp; Audit'!$M:$M,$J944))</f>
        <v/>
      </c>
      <c r="F944" t="str">
        <f>IF($J944="","",INDEX('2_Review &amp; Audit'!$N:$N,$J944))</f>
        <v/>
      </c>
      <c r="G944" s="145" t="str">
        <f>IF(OR($J944="",$F944=""),"",ABS(INDEX('2_Review &amp; Audit'!$B:$B,$J944)/$F944))</f>
        <v/>
      </c>
      <c r="H944" s="145" t="str">
        <f t="shared" si="78"/>
        <v/>
      </c>
      <c r="I944" t="str">
        <f>IF($J944="","",INDEX('2_Review &amp; Audit'!$AD:$AD,$J944))</f>
        <v/>
      </c>
      <c r="AB944" t="str">
        <f>IF($D944="","",MAX(0,N(#REF!)-N($X944)))</f>
        <v/>
      </c>
      <c r="AC944" t="str">
        <f>IF(OR($D944="",$AB944="",N($AB944)&lt;=0),"",IFERROR(MATCH(1,INDEX(('2_Review &amp; Audit'!$F$6:$F$505=$A944)*('2_Review &amp; Audit'!$I$6:$I$505&gt;=$E944-30)*('2_Review &amp; Audit'!$I$6:$I$505&lt;=$E944+30)*('2_Review &amp; Audit'!$R$6:$R$505&gt;0)*(ROW('2_Review &amp; Audit'!$R$6:$R$505)&gt;$T944),0),0)+5,""))</f>
        <v/>
      </c>
      <c r="AG944" t="str">
        <f>IF(OR($D944="",$AB944="",$AF944=""),"",MIN($AB944,$AF944))</f>
        <v/>
      </c>
      <c r="AK944" t="str">
        <f>IF($D944="","",MAX(0,N($AB944)-N($AG944)))</f>
        <v/>
      </c>
      <c r="AL944" t="str">
        <f>IF(OR($D944="",$AK944="",N($AK944)&lt;=0),"",IFERROR(MATCH(1,INDEX(('2_Review &amp; Audit'!$F$6:$F$505=$A944)*('2_Review &amp; Audit'!$I$6:$I$505&gt;=$E944-30)*('2_Review &amp; Audit'!$I$6:$I$505&lt;=$E944+30)*('2_Review &amp; Audit'!$R$6:$R$505&gt;0)*(ROW('2_Review &amp; Audit'!$R$6:$R$505)&gt;$AC944),0),0)+5,""))</f>
        <v/>
      </c>
      <c r="AP944" t="str">
        <f>IF(OR($D944="",$AK944="",$AO944=""),"",MIN($AK944,$AO944))</f>
        <v/>
      </c>
    </row>
    <row r="945" spans="1:42" ht="12.75" customHeight="1" x14ac:dyDescent="0.2">
      <c r="A945" t="str">
        <f>IF($J945="","",INDEX('2_Review &amp; Audit'!$F:$F,$J945))</f>
        <v/>
      </c>
      <c r="B945" t="str">
        <f>IF($J945="","",INDEX('2_Review &amp; Audit'!$C:$C,$J945))</f>
        <v/>
      </c>
      <c r="C945" t="str">
        <f>IF($J945="","",INDEX('2_Review &amp; Audit'!$D:$D,$J945))</f>
        <v/>
      </c>
      <c r="D945" s="60" t="str">
        <f>IF($J945="","",INDEX('2_Review &amp; Audit'!$U:$U,$J945))</f>
        <v/>
      </c>
      <c r="E945" t="str">
        <f>IF($J945="","",INDEX('2_Review &amp; Audit'!$M:$M,$J945))</f>
        <v/>
      </c>
      <c r="F945" t="str">
        <f>IF($J945="","",INDEX('2_Review &amp; Audit'!$N:$N,$J945))</f>
        <v/>
      </c>
      <c r="G945" s="145" t="str">
        <f>IF(OR($J945="",$F945=""),"",ABS(INDEX('2_Review &amp; Audit'!$B:$B,$J945)/$F945))</f>
        <v/>
      </c>
      <c r="H945" s="145" t="str">
        <f t="shared" si="78"/>
        <v/>
      </c>
      <c r="I945" t="str">
        <f>IF($J945="","",INDEX('2_Review &amp; Audit'!$AD:$AD,$J945))</f>
        <v/>
      </c>
      <c r="AB945" t="str">
        <f>IF($D945="","",MAX(0,N(#REF!)-N($X945)))</f>
        <v/>
      </c>
      <c r="AC945" t="str">
        <f>IF(OR($D945="",$AB945="",N($AB945)&lt;=0),"",IFERROR(MATCH(1,INDEX(('2_Review &amp; Audit'!$F$6:$F$505=$A945)*('2_Review &amp; Audit'!$I$6:$I$505&gt;=$E945-30)*('2_Review &amp; Audit'!$I$6:$I$505&lt;=$E945+30)*('2_Review &amp; Audit'!$R$6:$R$505&gt;0)*(ROW('2_Review &amp; Audit'!$R$6:$R$505)&gt;$T945),0),0)+5,""))</f>
        <v/>
      </c>
      <c r="AG945" t="str">
        <f>IF(OR($D945="",$AB945="",$AF945=""),"",MIN($AB945,$AF945))</f>
        <v/>
      </c>
      <c r="AK945" t="str">
        <f>IF($D945="","",MAX(0,N($AB945)-N($AG945)))</f>
        <v/>
      </c>
      <c r="AL945" t="str">
        <f>IF(OR($D945="",$AK945="",N($AK945)&lt;=0),"",IFERROR(MATCH(1,INDEX(('2_Review &amp; Audit'!$F$6:$F$505=$A945)*('2_Review &amp; Audit'!$I$6:$I$505&gt;=$E945-30)*('2_Review &amp; Audit'!$I$6:$I$505&lt;=$E945+30)*('2_Review &amp; Audit'!$R$6:$R$505&gt;0)*(ROW('2_Review &amp; Audit'!$R$6:$R$505)&gt;$AC945),0),0)+5,""))</f>
        <v/>
      </c>
      <c r="AP945" t="str">
        <f>IF(OR($D945="",$AK945="",$AO945=""),"",MIN($AK945,$AO945))</f>
        <v/>
      </c>
    </row>
    <row r="946" spans="1:42" ht="12.75" customHeight="1" x14ac:dyDescent="0.2">
      <c r="A946" t="str">
        <f>IF($J946="","",INDEX('2_Review &amp; Audit'!$F:$F,$J946))</f>
        <v/>
      </c>
      <c r="B946" t="str">
        <f>IF($J946="","",INDEX('2_Review &amp; Audit'!$C:$C,$J946))</f>
        <v/>
      </c>
      <c r="C946" t="str">
        <f>IF($J946="","",INDEX('2_Review &amp; Audit'!$D:$D,$J946))</f>
        <v/>
      </c>
      <c r="D946" s="60" t="str">
        <f>IF($J946="","",INDEX('2_Review &amp; Audit'!$U:$U,$J946))</f>
        <v/>
      </c>
      <c r="E946" t="str">
        <f>IF($J946="","",INDEX('2_Review &amp; Audit'!$M:$M,$J946))</f>
        <v/>
      </c>
      <c r="F946" t="str">
        <f>IF($J946="","",INDEX('2_Review &amp; Audit'!$N:$N,$J946))</f>
        <v/>
      </c>
      <c r="G946" s="145" t="str">
        <f>IF(OR($J946="",$F946=""),"",ABS(INDEX('2_Review &amp; Audit'!$B:$B,$J946)/$F946))</f>
        <v/>
      </c>
      <c r="H946" s="145" t="str">
        <f t="shared" si="78"/>
        <v/>
      </c>
      <c r="I946" t="str">
        <f>IF($J946="","",INDEX('2_Review &amp; Audit'!$AD:$AD,$J946))</f>
        <v/>
      </c>
      <c r="AB946" t="str">
        <f>IF($D946="","",MAX(0,N(#REF!)-N($X946)))</f>
        <v/>
      </c>
      <c r="AC946" t="str">
        <f>IF(OR($D946="",$AB946="",N($AB946)&lt;=0),"",IFERROR(MATCH(1,INDEX(('2_Review &amp; Audit'!$F$6:$F$505=$A946)*('2_Review &amp; Audit'!$I$6:$I$505&gt;=$E946-30)*('2_Review &amp; Audit'!$I$6:$I$505&lt;=$E946+30)*('2_Review &amp; Audit'!$R$6:$R$505&gt;0)*(ROW('2_Review &amp; Audit'!$R$6:$R$505)&gt;$T946),0),0)+5,""))</f>
        <v/>
      </c>
      <c r="AG946" t="str">
        <f>IF(OR($D946="",$AB946="",$AF946=""),"",MIN($AB946,$AF946))</f>
        <v/>
      </c>
      <c r="AK946" t="str">
        <f>IF($D946="","",MAX(0,N($AB946)-N($AG946)))</f>
        <v/>
      </c>
      <c r="AL946" t="str">
        <f>IF(OR($D946="",$AK946="",N($AK946)&lt;=0),"",IFERROR(MATCH(1,INDEX(('2_Review &amp; Audit'!$F$6:$F$505=$A946)*('2_Review &amp; Audit'!$I$6:$I$505&gt;=$E946-30)*('2_Review &amp; Audit'!$I$6:$I$505&lt;=$E946+30)*('2_Review &amp; Audit'!$R$6:$R$505&gt;0)*(ROW('2_Review &amp; Audit'!$R$6:$R$505)&gt;$AC946),0),0)+5,""))</f>
        <v/>
      </c>
      <c r="AP946" t="str">
        <f>IF(OR($D946="",$AK946="",$AO946=""),"",MIN($AK946,$AO946))</f>
        <v/>
      </c>
    </row>
    <row r="947" spans="1:42" ht="12.75" customHeight="1" x14ac:dyDescent="0.2">
      <c r="A947" t="str">
        <f>IF($J947="","",INDEX('2_Review &amp; Audit'!$F:$F,$J947))</f>
        <v/>
      </c>
      <c r="B947" t="str">
        <f>IF($J947="","",INDEX('2_Review &amp; Audit'!$C:$C,$J947))</f>
        <v/>
      </c>
      <c r="C947" t="str">
        <f>IF($J947="","",INDEX('2_Review &amp; Audit'!$D:$D,$J947))</f>
        <v/>
      </c>
      <c r="D947" s="60" t="str">
        <f>IF($J947="","",INDEX('2_Review &amp; Audit'!$U:$U,$J947))</f>
        <v/>
      </c>
      <c r="E947" t="str">
        <f>IF($J947="","",INDEX('2_Review &amp; Audit'!$M:$M,$J947))</f>
        <v/>
      </c>
      <c r="F947" t="str">
        <f>IF($J947="","",INDEX('2_Review &amp; Audit'!$N:$N,$J947))</f>
        <v/>
      </c>
      <c r="G947" s="145" t="str">
        <f>IF(OR($J947="",$F947=""),"",ABS(INDEX('2_Review &amp; Audit'!$B:$B,$J947)/$F947))</f>
        <v/>
      </c>
      <c r="H947" s="145" t="str">
        <f t="shared" si="78"/>
        <v/>
      </c>
      <c r="I947" t="str">
        <f>IF($J947="","",INDEX('2_Review &amp; Audit'!$AD:$AD,$J947))</f>
        <v/>
      </c>
      <c r="AB947" t="str">
        <f>IF($D947="","",MAX(0,N(#REF!)-N($X947)))</f>
        <v/>
      </c>
      <c r="AC947" t="str">
        <f>IF(OR($D947="",$AB947="",N($AB947)&lt;=0),"",IFERROR(MATCH(1,INDEX(('2_Review &amp; Audit'!$F$6:$F$505=$A947)*('2_Review &amp; Audit'!$I$6:$I$505&gt;=$E947-30)*('2_Review &amp; Audit'!$I$6:$I$505&lt;=$E947+30)*('2_Review &amp; Audit'!$R$6:$R$505&gt;0)*(ROW('2_Review &amp; Audit'!$R$6:$R$505)&gt;$T947),0),0)+5,""))</f>
        <v/>
      </c>
      <c r="AG947" t="str">
        <f>IF(OR($D947="",$AB947="",$AF947=""),"",MIN($AB947,$AF947))</f>
        <v/>
      </c>
      <c r="AK947" t="str">
        <f>IF($D947="","",MAX(0,N($AB947)-N($AG947)))</f>
        <v/>
      </c>
      <c r="AL947" t="str">
        <f>IF(OR($D947="",$AK947="",N($AK947)&lt;=0),"",IFERROR(MATCH(1,INDEX(('2_Review &amp; Audit'!$F$6:$F$505=$A947)*('2_Review &amp; Audit'!$I$6:$I$505&gt;=$E947-30)*('2_Review &amp; Audit'!$I$6:$I$505&lt;=$E947+30)*('2_Review &amp; Audit'!$R$6:$R$505&gt;0)*(ROW('2_Review &amp; Audit'!$R$6:$R$505)&gt;$AC947),0),0)+5,""))</f>
        <v/>
      </c>
      <c r="AP947" t="str">
        <f>IF(OR($D947="",$AK947="",$AO947=""),"",MIN($AK947,$AO947))</f>
        <v/>
      </c>
    </row>
    <row r="948" spans="1:42" ht="12.75" customHeight="1" x14ac:dyDescent="0.2">
      <c r="A948" t="str">
        <f>IF($J948="","",INDEX('2_Review &amp; Audit'!$F:$F,$J948))</f>
        <v/>
      </c>
      <c r="B948" t="str">
        <f>IF($J948="","",INDEX('2_Review &amp; Audit'!$C:$C,$J948))</f>
        <v/>
      </c>
      <c r="C948" t="str">
        <f>IF($J948="","",INDEX('2_Review &amp; Audit'!$D:$D,$J948))</f>
        <v/>
      </c>
      <c r="D948" s="60" t="str">
        <f>IF($J948="","",INDEX('2_Review &amp; Audit'!$U:$U,$J948))</f>
        <v/>
      </c>
      <c r="E948" t="str">
        <f>IF($J948="","",INDEX('2_Review &amp; Audit'!$M:$M,$J948))</f>
        <v/>
      </c>
      <c r="F948" t="str">
        <f>IF($J948="","",INDEX('2_Review &amp; Audit'!$N:$N,$J948))</f>
        <v/>
      </c>
      <c r="G948" s="145" t="str">
        <f>IF(OR($J948="",$F948=""),"",ABS(INDEX('2_Review &amp; Audit'!$B:$B,$J948)/$F948))</f>
        <v/>
      </c>
      <c r="H948" s="145" t="str">
        <f t="shared" si="78"/>
        <v/>
      </c>
      <c r="I948" t="str">
        <f>IF($J948="","",INDEX('2_Review &amp; Audit'!$AD:$AD,$J948))</f>
        <v/>
      </c>
      <c r="AB948" t="str">
        <f>IF($D948="","",MAX(0,N(#REF!)-N($X948)))</f>
        <v/>
      </c>
      <c r="AC948" t="str">
        <f>IF(OR($D948="",$AB948="",N($AB948)&lt;=0),"",IFERROR(MATCH(1,INDEX(('2_Review &amp; Audit'!$F$6:$F$505=$A948)*('2_Review &amp; Audit'!$I$6:$I$505&gt;=$E948-30)*('2_Review &amp; Audit'!$I$6:$I$505&lt;=$E948+30)*('2_Review &amp; Audit'!$R$6:$R$505&gt;0)*(ROW('2_Review &amp; Audit'!$R$6:$R$505)&gt;$T948),0),0)+5,""))</f>
        <v/>
      </c>
      <c r="AG948" t="str">
        <f>IF(OR($D948="",$AB948="",$AF948=""),"",MIN($AB948,$AF948))</f>
        <v/>
      </c>
      <c r="AK948" t="str">
        <f>IF($D948="","",MAX(0,N($AB948)-N($AG948)))</f>
        <v/>
      </c>
      <c r="AL948" t="str">
        <f>IF(OR($D948="",$AK948="",N($AK948)&lt;=0),"",IFERROR(MATCH(1,INDEX(('2_Review &amp; Audit'!$F$6:$F$505=$A948)*('2_Review &amp; Audit'!$I$6:$I$505&gt;=$E948-30)*('2_Review &amp; Audit'!$I$6:$I$505&lt;=$E948+30)*('2_Review &amp; Audit'!$R$6:$R$505&gt;0)*(ROW('2_Review &amp; Audit'!$R$6:$R$505)&gt;$AC948),0),0)+5,""))</f>
        <v/>
      </c>
      <c r="AP948" t="str">
        <f>IF(OR($D948="",$AK948="",$AO948=""),"",MIN($AK948,$AO948))</f>
        <v/>
      </c>
    </row>
    <row r="949" spans="1:42" ht="12.75" customHeight="1" x14ac:dyDescent="0.2">
      <c r="A949" t="str">
        <f>IF($J949="","",INDEX('2_Review &amp; Audit'!$F:$F,$J949))</f>
        <v/>
      </c>
      <c r="B949" t="str">
        <f>IF($J949="","",INDEX('2_Review &amp; Audit'!$C:$C,$J949))</f>
        <v/>
      </c>
      <c r="C949" t="str">
        <f>IF($J949="","",INDEX('2_Review &amp; Audit'!$D:$D,$J949))</f>
        <v/>
      </c>
      <c r="D949" s="60" t="str">
        <f>IF($J949="","",INDEX('2_Review &amp; Audit'!$U:$U,$J949))</f>
        <v/>
      </c>
      <c r="E949" t="str">
        <f>IF($J949="","",INDEX('2_Review &amp; Audit'!$M:$M,$J949))</f>
        <v/>
      </c>
      <c r="F949" t="str">
        <f>IF($J949="","",INDEX('2_Review &amp; Audit'!$N:$N,$J949))</f>
        <v/>
      </c>
      <c r="G949" s="145" t="str">
        <f>IF(OR($J949="",$F949=""),"",ABS(INDEX('2_Review &amp; Audit'!$B:$B,$J949)/$F949))</f>
        <v/>
      </c>
      <c r="H949" s="145" t="str">
        <f t="shared" si="78"/>
        <v/>
      </c>
      <c r="I949" t="str">
        <f>IF($J949="","",INDEX('2_Review &amp; Audit'!$AD:$AD,$J949))</f>
        <v/>
      </c>
      <c r="AB949" t="str">
        <f>IF($D949="","",MAX(0,N(#REF!)-N($X949)))</f>
        <v/>
      </c>
      <c r="AC949" t="str">
        <f>IF(OR($D949="",$AB949="",N($AB949)&lt;=0),"",IFERROR(MATCH(1,INDEX(('2_Review &amp; Audit'!$F$6:$F$505=$A949)*('2_Review &amp; Audit'!$I$6:$I$505&gt;=$E949-30)*('2_Review &amp; Audit'!$I$6:$I$505&lt;=$E949+30)*('2_Review &amp; Audit'!$R$6:$R$505&gt;0)*(ROW('2_Review &amp; Audit'!$R$6:$R$505)&gt;$T949),0),0)+5,""))</f>
        <v/>
      </c>
      <c r="AG949" t="str">
        <f>IF(OR($D949="",$AB949="",$AF949=""),"",MIN($AB949,$AF949))</f>
        <v/>
      </c>
      <c r="AK949" t="str">
        <f>IF($D949="","",MAX(0,N($AB949)-N($AG949)))</f>
        <v/>
      </c>
      <c r="AL949" t="str">
        <f>IF(OR($D949="",$AK949="",N($AK949)&lt;=0),"",IFERROR(MATCH(1,INDEX(('2_Review &amp; Audit'!$F$6:$F$505=$A949)*('2_Review &amp; Audit'!$I$6:$I$505&gt;=$E949-30)*('2_Review &amp; Audit'!$I$6:$I$505&lt;=$E949+30)*('2_Review &amp; Audit'!$R$6:$R$505&gt;0)*(ROW('2_Review &amp; Audit'!$R$6:$R$505)&gt;$AC949),0),0)+5,""))</f>
        <v/>
      </c>
      <c r="AP949" t="str">
        <f>IF(OR($D949="",$AK949="",$AO949=""),"",MIN($AK949,$AO949))</f>
        <v/>
      </c>
    </row>
    <row r="950" spans="1:42" ht="12.75" customHeight="1" x14ac:dyDescent="0.2">
      <c r="A950" t="str">
        <f>IF($J950="","",INDEX('2_Review &amp; Audit'!$F:$F,$J950))</f>
        <v/>
      </c>
      <c r="B950" t="str">
        <f>IF($J950="","",INDEX('2_Review &amp; Audit'!$C:$C,$J950))</f>
        <v/>
      </c>
      <c r="C950" t="str">
        <f>IF($J950="","",INDEX('2_Review &amp; Audit'!$D:$D,$J950))</f>
        <v/>
      </c>
      <c r="D950" s="60" t="str">
        <f>IF($J950="","",INDEX('2_Review &amp; Audit'!$U:$U,$J950))</f>
        <v/>
      </c>
      <c r="E950" t="str">
        <f>IF($J950="","",INDEX('2_Review &amp; Audit'!$M:$M,$J950))</f>
        <v/>
      </c>
      <c r="F950" t="str">
        <f>IF($J950="","",INDEX('2_Review &amp; Audit'!$N:$N,$J950))</f>
        <v/>
      </c>
      <c r="G950" s="145" t="str">
        <f>IF(OR($J950="",$F950=""),"",ABS(INDEX('2_Review &amp; Audit'!$B:$B,$J950)/$F950))</f>
        <v/>
      </c>
      <c r="H950" s="145" t="str">
        <f t="shared" si="78"/>
        <v/>
      </c>
      <c r="I950" t="str">
        <f>IF($J950="","",INDEX('2_Review &amp; Audit'!$AD:$AD,$J950))</f>
        <v/>
      </c>
      <c r="AB950" t="str">
        <f>IF($D950="","",MAX(0,N(#REF!)-N($X950)))</f>
        <v/>
      </c>
      <c r="AC950" t="str">
        <f>IF(OR($D950="",$AB950="",N($AB950)&lt;=0),"",IFERROR(MATCH(1,INDEX(('2_Review &amp; Audit'!$F$6:$F$505=$A950)*('2_Review &amp; Audit'!$I$6:$I$505&gt;=$E950-30)*('2_Review &amp; Audit'!$I$6:$I$505&lt;=$E950+30)*('2_Review &amp; Audit'!$R$6:$R$505&gt;0)*(ROW('2_Review &amp; Audit'!$R$6:$R$505)&gt;$T950),0),0)+5,""))</f>
        <v/>
      </c>
      <c r="AG950" t="str">
        <f>IF(OR($D950="",$AB950="",$AF950=""),"",MIN($AB950,$AF950))</f>
        <v/>
      </c>
      <c r="AK950" t="str">
        <f>IF($D950="","",MAX(0,N($AB950)-N($AG950)))</f>
        <v/>
      </c>
      <c r="AL950" t="str">
        <f>IF(OR($D950="",$AK950="",N($AK950)&lt;=0),"",IFERROR(MATCH(1,INDEX(('2_Review &amp; Audit'!$F$6:$F$505=$A950)*('2_Review &amp; Audit'!$I$6:$I$505&gt;=$E950-30)*('2_Review &amp; Audit'!$I$6:$I$505&lt;=$E950+30)*('2_Review &amp; Audit'!$R$6:$R$505&gt;0)*(ROW('2_Review &amp; Audit'!$R$6:$R$505)&gt;$AC950),0),0)+5,""))</f>
        <v/>
      </c>
      <c r="AP950" t="str">
        <f>IF(OR($D950="",$AK950="",$AO950=""),"",MIN($AK950,$AO950))</f>
        <v/>
      </c>
    </row>
    <row r="951" spans="1:42" ht="12.75" customHeight="1" x14ac:dyDescent="0.2">
      <c r="A951" t="str">
        <f>IF($J951="","",INDEX('2_Review &amp; Audit'!$F:$F,$J951))</f>
        <v/>
      </c>
      <c r="B951" t="str">
        <f>IF($J951="","",INDEX('2_Review &amp; Audit'!$C:$C,$J951))</f>
        <v/>
      </c>
      <c r="C951" t="str">
        <f>IF($J951="","",INDEX('2_Review &amp; Audit'!$D:$D,$J951))</f>
        <v/>
      </c>
      <c r="D951" s="60" t="str">
        <f>IF($J951="","",INDEX('2_Review &amp; Audit'!$U:$U,$J951))</f>
        <v/>
      </c>
      <c r="E951" t="str">
        <f>IF($J951="","",INDEX('2_Review &amp; Audit'!$M:$M,$J951))</f>
        <v/>
      </c>
      <c r="F951" t="str">
        <f>IF($J951="","",INDEX('2_Review &amp; Audit'!$N:$N,$J951))</f>
        <v/>
      </c>
      <c r="G951" s="145" t="str">
        <f>IF(OR($J951="",$F951=""),"",ABS(INDEX('2_Review &amp; Audit'!$B:$B,$J951)/$F951))</f>
        <v/>
      </c>
      <c r="H951" s="145" t="str">
        <f t="shared" si="78"/>
        <v/>
      </c>
      <c r="I951" t="str">
        <f>IF($J951="","",INDEX('2_Review &amp; Audit'!$AD:$AD,$J951))</f>
        <v/>
      </c>
      <c r="AB951" t="str">
        <f>IF($D951="","",MAX(0,N(#REF!)-N($X951)))</f>
        <v/>
      </c>
      <c r="AC951" t="str">
        <f>IF(OR($D951="",$AB951="",N($AB951)&lt;=0),"",IFERROR(MATCH(1,INDEX(('2_Review &amp; Audit'!$F$6:$F$505=$A951)*('2_Review &amp; Audit'!$I$6:$I$505&gt;=$E951-30)*('2_Review &amp; Audit'!$I$6:$I$505&lt;=$E951+30)*('2_Review &amp; Audit'!$R$6:$R$505&gt;0)*(ROW('2_Review &amp; Audit'!$R$6:$R$505)&gt;$T951),0),0)+5,""))</f>
        <v/>
      </c>
      <c r="AG951" t="str">
        <f>IF(OR($D951="",$AB951="",$AF951=""),"",MIN($AB951,$AF951))</f>
        <v/>
      </c>
      <c r="AK951" t="str">
        <f>IF($D951="","",MAX(0,N($AB951)-N($AG951)))</f>
        <v/>
      </c>
      <c r="AL951" t="str">
        <f>IF(OR($D951="",$AK951="",N($AK951)&lt;=0),"",IFERROR(MATCH(1,INDEX(('2_Review &amp; Audit'!$F$6:$F$505=$A951)*('2_Review &amp; Audit'!$I$6:$I$505&gt;=$E951-30)*('2_Review &amp; Audit'!$I$6:$I$505&lt;=$E951+30)*('2_Review &amp; Audit'!$R$6:$R$505&gt;0)*(ROW('2_Review &amp; Audit'!$R$6:$R$505)&gt;$AC951),0),0)+5,""))</f>
        <v/>
      </c>
      <c r="AP951" t="str">
        <f>IF(OR($D951="",$AK951="",$AO951=""),"",MIN($AK951,$AO951))</f>
        <v/>
      </c>
    </row>
    <row r="952" spans="1:42" ht="12.75" customHeight="1" x14ac:dyDescent="0.2">
      <c r="A952" t="str">
        <f>IF($J952="","",INDEX('2_Review &amp; Audit'!$F:$F,$J952))</f>
        <v/>
      </c>
      <c r="B952" t="str">
        <f>IF($J952="","",INDEX('2_Review &amp; Audit'!$C:$C,$J952))</f>
        <v/>
      </c>
      <c r="C952" t="str">
        <f>IF($J952="","",INDEX('2_Review &amp; Audit'!$D:$D,$J952))</f>
        <v/>
      </c>
      <c r="D952" s="60" t="str">
        <f>IF($J952="","",INDEX('2_Review &amp; Audit'!$U:$U,$J952))</f>
        <v/>
      </c>
      <c r="E952" t="str">
        <f>IF($J952="","",INDEX('2_Review &amp; Audit'!$M:$M,$J952))</f>
        <v/>
      </c>
      <c r="F952" t="str">
        <f>IF($J952="","",INDEX('2_Review &amp; Audit'!$N:$N,$J952))</f>
        <v/>
      </c>
      <c r="G952" s="145" t="str">
        <f>IF(OR($J952="",$F952=""),"",ABS(INDEX('2_Review &amp; Audit'!$B:$B,$J952)/$F952))</f>
        <v/>
      </c>
      <c r="H952" s="145" t="str">
        <f t="shared" si="78"/>
        <v/>
      </c>
      <c r="I952" t="str">
        <f>IF($J952="","",INDEX('2_Review &amp; Audit'!$AD:$AD,$J952))</f>
        <v/>
      </c>
      <c r="AB952" t="str">
        <f>IF($D952="","",MAX(0,N(#REF!)-N($X952)))</f>
        <v/>
      </c>
      <c r="AC952" t="str">
        <f>IF(OR($D952="",$AB952="",N($AB952)&lt;=0),"",IFERROR(MATCH(1,INDEX(('2_Review &amp; Audit'!$F$6:$F$505=$A952)*('2_Review &amp; Audit'!$I$6:$I$505&gt;=$E952-30)*('2_Review &amp; Audit'!$I$6:$I$505&lt;=$E952+30)*('2_Review &amp; Audit'!$R$6:$R$505&gt;0)*(ROW('2_Review &amp; Audit'!$R$6:$R$505)&gt;$T952),0),0)+5,""))</f>
        <v/>
      </c>
      <c r="AG952" t="str">
        <f>IF(OR($D952="",$AB952="",$AF952=""),"",MIN($AB952,$AF952))</f>
        <v/>
      </c>
      <c r="AK952" t="str">
        <f>IF($D952="","",MAX(0,N($AB952)-N($AG952)))</f>
        <v/>
      </c>
      <c r="AL952" t="str">
        <f>IF(OR($D952="",$AK952="",N($AK952)&lt;=0),"",IFERROR(MATCH(1,INDEX(('2_Review &amp; Audit'!$F$6:$F$505=$A952)*('2_Review &amp; Audit'!$I$6:$I$505&gt;=$E952-30)*('2_Review &amp; Audit'!$I$6:$I$505&lt;=$E952+30)*('2_Review &amp; Audit'!$R$6:$R$505&gt;0)*(ROW('2_Review &amp; Audit'!$R$6:$R$505)&gt;$AC952),0),0)+5,""))</f>
        <v/>
      </c>
      <c r="AP952" t="str">
        <f>IF(OR($D952="",$AK952="",$AO952=""),"",MIN($AK952,$AO952))</f>
        <v/>
      </c>
    </row>
    <row r="953" spans="1:42" ht="12.75" customHeight="1" x14ac:dyDescent="0.2">
      <c r="A953" t="str">
        <f>IF($J953="","",INDEX('2_Review &amp; Audit'!$F:$F,$J953))</f>
        <v/>
      </c>
      <c r="B953" t="str">
        <f>IF($J953="","",INDEX('2_Review &amp; Audit'!$C:$C,$J953))</f>
        <v/>
      </c>
      <c r="C953" t="str">
        <f>IF($J953="","",INDEX('2_Review &amp; Audit'!$D:$D,$J953))</f>
        <v/>
      </c>
      <c r="D953" s="60" t="str">
        <f>IF($J953="","",INDEX('2_Review &amp; Audit'!$U:$U,$J953))</f>
        <v/>
      </c>
      <c r="E953" t="str">
        <f>IF($J953="","",INDEX('2_Review &amp; Audit'!$M:$M,$J953))</f>
        <v/>
      </c>
      <c r="F953" t="str">
        <f>IF($J953="","",INDEX('2_Review &amp; Audit'!$N:$N,$J953))</f>
        <v/>
      </c>
      <c r="G953" s="145" t="str">
        <f>IF(OR($J953="",$F953=""),"",ABS(INDEX('2_Review &amp; Audit'!$B:$B,$J953)/$F953))</f>
        <v/>
      </c>
      <c r="H953" s="145" t="str">
        <f t="shared" si="78"/>
        <v/>
      </c>
      <c r="I953" t="str">
        <f>IF($J953="","",INDEX('2_Review &amp; Audit'!$AD:$AD,$J953))</f>
        <v/>
      </c>
      <c r="AB953" t="str">
        <f>IF($D953="","",MAX(0,N(#REF!)-N($X953)))</f>
        <v/>
      </c>
      <c r="AC953" t="str">
        <f>IF(OR($D953="",$AB953="",N($AB953)&lt;=0),"",IFERROR(MATCH(1,INDEX(('2_Review &amp; Audit'!$F$6:$F$505=$A953)*('2_Review &amp; Audit'!$I$6:$I$505&gt;=$E953-30)*('2_Review &amp; Audit'!$I$6:$I$505&lt;=$E953+30)*('2_Review &amp; Audit'!$R$6:$R$505&gt;0)*(ROW('2_Review &amp; Audit'!$R$6:$R$505)&gt;$T953),0),0)+5,""))</f>
        <v/>
      </c>
      <c r="AG953" t="str">
        <f>IF(OR($D953="",$AB953="",$AF953=""),"",MIN($AB953,$AF953))</f>
        <v/>
      </c>
      <c r="AK953" t="str">
        <f>IF($D953="","",MAX(0,N($AB953)-N($AG953)))</f>
        <v/>
      </c>
      <c r="AL953" t="str">
        <f>IF(OR($D953="",$AK953="",N($AK953)&lt;=0),"",IFERROR(MATCH(1,INDEX(('2_Review &amp; Audit'!$F$6:$F$505=$A953)*('2_Review &amp; Audit'!$I$6:$I$505&gt;=$E953-30)*('2_Review &amp; Audit'!$I$6:$I$505&lt;=$E953+30)*('2_Review &amp; Audit'!$R$6:$R$505&gt;0)*(ROW('2_Review &amp; Audit'!$R$6:$R$505)&gt;$AC953),0),0)+5,""))</f>
        <v/>
      </c>
      <c r="AP953" t="str">
        <f>IF(OR($D953="",$AK953="",$AO953=""),"",MIN($AK953,$AO953))</f>
        <v/>
      </c>
    </row>
    <row r="954" spans="1:42" ht="12.75" customHeight="1" x14ac:dyDescent="0.2">
      <c r="A954" t="str">
        <f>IF($J954="","",INDEX('2_Review &amp; Audit'!$F:$F,$J954))</f>
        <v/>
      </c>
      <c r="B954" t="str">
        <f>IF($J954="","",INDEX('2_Review &amp; Audit'!$C:$C,$J954))</f>
        <v/>
      </c>
      <c r="C954" t="str">
        <f>IF($J954="","",INDEX('2_Review &amp; Audit'!$D:$D,$J954))</f>
        <v/>
      </c>
      <c r="D954" s="60" t="str">
        <f>IF($J954="","",INDEX('2_Review &amp; Audit'!$U:$U,$J954))</f>
        <v/>
      </c>
      <c r="E954" t="str">
        <f>IF($J954="","",INDEX('2_Review &amp; Audit'!$M:$M,$J954))</f>
        <v/>
      </c>
      <c r="F954" t="str">
        <f>IF($J954="","",INDEX('2_Review &amp; Audit'!$N:$N,$J954))</f>
        <v/>
      </c>
      <c r="G954" s="145" t="str">
        <f>IF(OR($J954="",$F954=""),"",ABS(INDEX('2_Review &amp; Audit'!$B:$B,$J954)/$F954))</f>
        <v/>
      </c>
      <c r="H954" s="145" t="str">
        <f t="shared" si="78"/>
        <v/>
      </c>
      <c r="I954" t="str">
        <f>IF($J954="","",INDEX('2_Review &amp; Audit'!$AD:$AD,$J954))</f>
        <v/>
      </c>
      <c r="AB954" t="str">
        <f>IF($D954="","",MAX(0,N(#REF!)-N($X954)))</f>
        <v/>
      </c>
      <c r="AC954" t="str">
        <f>IF(OR($D954="",$AB954="",N($AB954)&lt;=0),"",IFERROR(MATCH(1,INDEX(('2_Review &amp; Audit'!$F$6:$F$505=$A954)*('2_Review &amp; Audit'!$I$6:$I$505&gt;=$E954-30)*('2_Review &amp; Audit'!$I$6:$I$505&lt;=$E954+30)*('2_Review &amp; Audit'!$R$6:$R$505&gt;0)*(ROW('2_Review &amp; Audit'!$R$6:$R$505)&gt;$T954),0),0)+5,""))</f>
        <v/>
      </c>
      <c r="AG954" t="str">
        <f>IF(OR($D954="",$AB954="",$AF954=""),"",MIN($AB954,$AF954))</f>
        <v/>
      </c>
      <c r="AK954" t="str">
        <f>IF($D954="","",MAX(0,N($AB954)-N($AG954)))</f>
        <v/>
      </c>
      <c r="AL954" t="str">
        <f>IF(OR($D954="",$AK954="",N($AK954)&lt;=0),"",IFERROR(MATCH(1,INDEX(('2_Review &amp; Audit'!$F$6:$F$505=$A954)*('2_Review &amp; Audit'!$I$6:$I$505&gt;=$E954-30)*('2_Review &amp; Audit'!$I$6:$I$505&lt;=$E954+30)*('2_Review &amp; Audit'!$R$6:$R$505&gt;0)*(ROW('2_Review &amp; Audit'!$R$6:$R$505)&gt;$AC954),0),0)+5,""))</f>
        <v/>
      </c>
      <c r="AP954" t="str">
        <f>IF(OR($D954="",$AK954="",$AO954=""),"",MIN($AK954,$AO954))</f>
        <v/>
      </c>
    </row>
    <row r="955" spans="1:42" ht="12.75" customHeight="1" x14ac:dyDescent="0.2">
      <c r="A955" t="str">
        <f>IF($J955="","",INDEX('2_Review &amp; Audit'!$F:$F,$J955))</f>
        <v/>
      </c>
      <c r="B955" t="str">
        <f>IF($J955="","",INDEX('2_Review &amp; Audit'!$C:$C,$J955))</f>
        <v/>
      </c>
      <c r="C955" t="str">
        <f>IF($J955="","",INDEX('2_Review &amp; Audit'!$D:$D,$J955))</f>
        <v/>
      </c>
      <c r="D955" s="60" t="str">
        <f>IF($J955="","",INDEX('2_Review &amp; Audit'!$U:$U,$J955))</f>
        <v/>
      </c>
      <c r="E955" t="str">
        <f>IF($J955="","",INDEX('2_Review &amp; Audit'!$M:$M,$J955))</f>
        <v/>
      </c>
      <c r="F955" t="str">
        <f>IF($J955="","",INDEX('2_Review &amp; Audit'!$N:$N,$J955))</f>
        <v/>
      </c>
      <c r="G955" s="145" t="str">
        <f>IF(OR($J955="",$F955=""),"",ABS(INDEX('2_Review &amp; Audit'!$B:$B,$J955)/$F955))</f>
        <v/>
      </c>
      <c r="H955" s="145" t="str">
        <f t="shared" ref="H955:H1018" si="79">IF(OR($F955="",$G955=""),"",$F955*$G955)</f>
        <v/>
      </c>
      <c r="I955" t="str">
        <f>IF($J955="","",INDEX('2_Review &amp; Audit'!$AD:$AD,$J955))</f>
        <v/>
      </c>
      <c r="AB955" t="str">
        <f>IF($D955="","",MAX(0,N(#REF!)-N($X955)))</f>
        <v/>
      </c>
      <c r="AC955" t="str">
        <f>IF(OR($D955="",$AB955="",N($AB955)&lt;=0),"",IFERROR(MATCH(1,INDEX(('2_Review &amp; Audit'!$F$6:$F$505=$A955)*('2_Review &amp; Audit'!$I$6:$I$505&gt;=$E955-30)*('2_Review &amp; Audit'!$I$6:$I$505&lt;=$E955+30)*('2_Review &amp; Audit'!$R$6:$R$505&gt;0)*(ROW('2_Review &amp; Audit'!$R$6:$R$505)&gt;$T955),0),0)+5,""))</f>
        <v/>
      </c>
      <c r="AG955" t="str">
        <f>IF(OR($D955="",$AB955="",$AF955=""),"",MIN($AB955,$AF955))</f>
        <v/>
      </c>
      <c r="AK955" t="str">
        <f>IF($D955="","",MAX(0,N($AB955)-N($AG955)))</f>
        <v/>
      </c>
      <c r="AL955" t="str">
        <f>IF(OR($D955="",$AK955="",N($AK955)&lt;=0),"",IFERROR(MATCH(1,INDEX(('2_Review &amp; Audit'!$F$6:$F$505=$A955)*('2_Review &amp; Audit'!$I$6:$I$505&gt;=$E955-30)*('2_Review &amp; Audit'!$I$6:$I$505&lt;=$E955+30)*('2_Review &amp; Audit'!$R$6:$R$505&gt;0)*(ROW('2_Review &amp; Audit'!$R$6:$R$505)&gt;$AC955),0),0)+5,""))</f>
        <v/>
      </c>
      <c r="AP955" t="str">
        <f>IF(OR($D955="",$AK955="",$AO955=""),"",MIN($AK955,$AO955))</f>
        <v/>
      </c>
    </row>
    <row r="956" spans="1:42" ht="12.75" customHeight="1" x14ac:dyDescent="0.2">
      <c r="A956" t="str">
        <f>IF($J956="","",INDEX('2_Review &amp; Audit'!$F:$F,$J956))</f>
        <v/>
      </c>
      <c r="B956" t="str">
        <f>IF($J956="","",INDEX('2_Review &amp; Audit'!$C:$C,$J956))</f>
        <v/>
      </c>
      <c r="C956" t="str">
        <f>IF($J956="","",INDEX('2_Review &amp; Audit'!$D:$D,$J956))</f>
        <v/>
      </c>
      <c r="D956" s="60" t="str">
        <f>IF($J956="","",INDEX('2_Review &amp; Audit'!$U:$U,$J956))</f>
        <v/>
      </c>
      <c r="E956" t="str">
        <f>IF($J956="","",INDEX('2_Review &amp; Audit'!$M:$M,$J956))</f>
        <v/>
      </c>
      <c r="F956" t="str">
        <f>IF($J956="","",INDEX('2_Review &amp; Audit'!$N:$N,$J956))</f>
        <v/>
      </c>
      <c r="G956" s="145" t="str">
        <f>IF(OR($J956="",$F956=""),"",ABS(INDEX('2_Review &amp; Audit'!$B:$B,$J956)/$F956))</f>
        <v/>
      </c>
      <c r="H956" s="145" t="str">
        <f t="shared" si="79"/>
        <v/>
      </c>
      <c r="I956" t="str">
        <f>IF($J956="","",INDEX('2_Review &amp; Audit'!$AD:$AD,$J956))</f>
        <v/>
      </c>
      <c r="AB956" t="str">
        <f>IF($D956="","",MAX(0,N(#REF!)-N($X956)))</f>
        <v/>
      </c>
      <c r="AC956" t="str">
        <f>IF(OR($D956="",$AB956="",N($AB956)&lt;=0),"",IFERROR(MATCH(1,INDEX(('2_Review &amp; Audit'!$F$6:$F$505=$A956)*('2_Review &amp; Audit'!$I$6:$I$505&gt;=$E956-30)*('2_Review &amp; Audit'!$I$6:$I$505&lt;=$E956+30)*('2_Review &amp; Audit'!$R$6:$R$505&gt;0)*(ROW('2_Review &amp; Audit'!$R$6:$R$505)&gt;$T956),0),0)+5,""))</f>
        <v/>
      </c>
      <c r="AG956" t="str">
        <f>IF(OR($D956="",$AB956="",$AF956=""),"",MIN($AB956,$AF956))</f>
        <v/>
      </c>
      <c r="AK956" t="str">
        <f>IF($D956="","",MAX(0,N($AB956)-N($AG956)))</f>
        <v/>
      </c>
      <c r="AL956" t="str">
        <f>IF(OR($D956="",$AK956="",N($AK956)&lt;=0),"",IFERROR(MATCH(1,INDEX(('2_Review &amp; Audit'!$F$6:$F$505=$A956)*('2_Review &amp; Audit'!$I$6:$I$505&gt;=$E956-30)*('2_Review &amp; Audit'!$I$6:$I$505&lt;=$E956+30)*('2_Review &amp; Audit'!$R$6:$R$505&gt;0)*(ROW('2_Review &amp; Audit'!$R$6:$R$505)&gt;$AC956),0),0)+5,""))</f>
        <v/>
      </c>
      <c r="AP956" t="str">
        <f>IF(OR($D956="",$AK956="",$AO956=""),"",MIN($AK956,$AO956))</f>
        <v/>
      </c>
    </row>
    <row r="957" spans="1:42" ht="12.75" customHeight="1" x14ac:dyDescent="0.2">
      <c r="A957" t="str">
        <f>IF($J957="","",INDEX('2_Review &amp; Audit'!$F:$F,$J957))</f>
        <v/>
      </c>
      <c r="B957" t="str">
        <f>IF($J957="","",INDEX('2_Review &amp; Audit'!$C:$C,$J957))</f>
        <v/>
      </c>
      <c r="C957" t="str">
        <f>IF($J957="","",INDEX('2_Review &amp; Audit'!$D:$D,$J957))</f>
        <v/>
      </c>
      <c r="D957" s="60" t="str">
        <f>IF($J957="","",INDEX('2_Review &amp; Audit'!$U:$U,$J957))</f>
        <v/>
      </c>
      <c r="E957" t="str">
        <f>IF($J957="","",INDEX('2_Review &amp; Audit'!$M:$M,$J957))</f>
        <v/>
      </c>
      <c r="F957" t="str">
        <f>IF($J957="","",INDEX('2_Review &amp; Audit'!$N:$N,$J957))</f>
        <v/>
      </c>
      <c r="G957" s="145" t="str">
        <f>IF(OR($J957="",$F957=""),"",ABS(INDEX('2_Review &amp; Audit'!$B:$B,$J957)/$F957))</f>
        <v/>
      </c>
      <c r="H957" s="145" t="str">
        <f t="shared" si="79"/>
        <v/>
      </c>
      <c r="I957" t="str">
        <f>IF($J957="","",INDEX('2_Review &amp; Audit'!$AD:$AD,$J957))</f>
        <v/>
      </c>
      <c r="AB957" t="str">
        <f>IF($D957="","",MAX(0,N(#REF!)-N($X957)))</f>
        <v/>
      </c>
      <c r="AC957" t="str">
        <f>IF(OR($D957="",$AB957="",N($AB957)&lt;=0),"",IFERROR(MATCH(1,INDEX(('2_Review &amp; Audit'!$F$6:$F$505=$A957)*('2_Review &amp; Audit'!$I$6:$I$505&gt;=$E957-30)*('2_Review &amp; Audit'!$I$6:$I$505&lt;=$E957+30)*('2_Review &amp; Audit'!$R$6:$R$505&gt;0)*(ROW('2_Review &amp; Audit'!$R$6:$R$505)&gt;$T957),0),0)+5,""))</f>
        <v/>
      </c>
      <c r="AG957" t="str">
        <f>IF(OR($D957="",$AB957="",$AF957=""),"",MIN($AB957,$AF957))</f>
        <v/>
      </c>
      <c r="AK957" t="str">
        <f>IF($D957="","",MAX(0,N($AB957)-N($AG957)))</f>
        <v/>
      </c>
      <c r="AL957" t="str">
        <f>IF(OR($D957="",$AK957="",N($AK957)&lt;=0),"",IFERROR(MATCH(1,INDEX(('2_Review &amp; Audit'!$F$6:$F$505=$A957)*('2_Review &amp; Audit'!$I$6:$I$505&gt;=$E957-30)*('2_Review &amp; Audit'!$I$6:$I$505&lt;=$E957+30)*('2_Review &amp; Audit'!$R$6:$R$505&gt;0)*(ROW('2_Review &amp; Audit'!$R$6:$R$505)&gt;$AC957),0),0)+5,""))</f>
        <v/>
      </c>
      <c r="AP957" t="str">
        <f>IF(OR($D957="",$AK957="",$AO957=""),"",MIN($AK957,$AO957))</f>
        <v/>
      </c>
    </row>
    <row r="958" spans="1:42" ht="12.75" customHeight="1" x14ac:dyDescent="0.2">
      <c r="A958" t="str">
        <f>IF($J958="","",INDEX('2_Review &amp; Audit'!$F:$F,$J958))</f>
        <v/>
      </c>
      <c r="B958" t="str">
        <f>IF($J958="","",INDEX('2_Review &amp; Audit'!$C:$C,$J958))</f>
        <v/>
      </c>
      <c r="C958" t="str">
        <f>IF($J958="","",INDEX('2_Review &amp; Audit'!$D:$D,$J958))</f>
        <v/>
      </c>
      <c r="D958" s="60" t="str">
        <f>IF($J958="","",INDEX('2_Review &amp; Audit'!$U:$U,$J958))</f>
        <v/>
      </c>
      <c r="E958" t="str">
        <f>IF($J958="","",INDEX('2_Review &amp; Audit'!$M:$M,$J958))</f>
        <v/>
      </c>
      <c r="F958" t="str">
        <f>IF($J958="","",INDEX('2_Review &amp; Audit'!$N:$N,$J958))</f>
        <v/>
      </c>
      <c r="G958" s="145" t="str">
        <f>IF(OR($J958="",$F958=""),"",ABS(INDEX('2_Review &amp; Audit'!$B:$B,$J958)/$F958))</f>
        <v/>
      </c>
      <c r="H958" s="145" t="str">
        <f t="shared" si="79"/>
        <v/>
      </c>
      <c r="I958" t="str">
        <f>IF($J958="","",INDEX('2_Review &amp; Audit'!$AD:$AD,$J958))</f>
        <v/>
      </c>
      <c r="AB958" t="str">
        <f>IF($D958="","",MAX(0,N(#REF!)-N($X958)))</f>
        <v/>
      </c>
      <c r="AC958" t="str">
        <f>IF(OR($D958="",$AB958="",N($AB958)&lt;=0),"",IFERROR(MATCH(1,INDEX(('2_Review &amp; Audit'!$F$6:$F$505=$A958)*('2_Review &amp; Audit'!$I$6:$I$505&gt;=$E958-30)*('2_Review &amp; Audit'!$I$6:$I$505&lt;=$E958+30)*('2_Review &amp; Audit'!$R$6:$R$505&gt;0)*(ROW('2_Review &amp; Audit'!$R$6:$R$505)&gt;$T958),0),0)+5,""))</f>
        <v/>
      </c>
      <c r="AG958" t="str">
        <f>IF(OR($D958="",$AB958="",$AF958=""),"",MIN($AB958,$AF958))</f>
        <v/>
      </c>
      <c r="AK958" t="str">
        <f>IF($D958="","",MAX(0,N($AB958)-N($AG958)))</f>
        <v/>
      </c>
      <c r="AL958" t="str">
        <f>IF(OR($D958="",$AK958="",N($AK958)&lt;=0),"",IFERROR(MATCH(1,INDEX(('2_Review &amp; Audit'!$F$6:$F$505=$A958)*('2_Review &amp; Audit'!$I$6:$I$505&gt;=$E958-30)*('2_Review &amp; Audit'!$I$6:$I$505&lt;=$E958+30)*('2_Review &amp; Audit'!$R$6:$R$505&gt;0)*(ROW('2_Review &amp; Audit'!$R$6:$R$505)&gt;$AC958),0),0)+5,""))</f>
        <v/>
      </c>
      <c r="AP958" t="str">
        <f>IF(OR($D958="",$AK958="",$AO958=""),"",MIN($AK958,$AO958))</f>
        <v/>
      </c>
    </row>
    <row r="959" spans="1:42" ht="12.75" customHeight="1" x14ac:dyDescent="0.2">
      <c r="A959" t="str">
        <f>IF($J959="","",INDEX('2_Review &amp; Audit'!$F:$F,$J959))</f>
        <v/>
      </c>
      <c r="B959" t="str">
        <f>IF($J959="","",INDEX('2_Review &amp; Audit'!$C:$C,$J959))</f>
        <v/>
      </c>
      <c r="C959" t="str">
        <f>IF($J959="","",INDEX('2_Review &amp; Audit'!$D:$D,$J959))</f>
        <v/>
      </c>
      <c r="D959" s="60" t="str">
        <f>IF($J959="","",INDEX('2_Review &amp; Audit'!$U:$U,$J959))</f>
        <v/>
      </c>
      <c r="E959" t="str">
        <f>IF($J959="","",INDEX('2_Review &amp; Audit'!$M:$M,$J959))</f>
        <v/>
      </c>
      <c r="F959" t="str">
        <f>IF($J959="","",INDEX('2_Review &amp; Audit'!$N:$N,$J959))</f>
        <v/>
      </c>
      <c r="G959" s="145" t="str">
        <f>IF(OR($J959="",$F959=""),"",ABS(INDEX('2_Review &amp; Audit'!$B:$B,$J959)/$F959))</f>
        <v/>
      </c>
      <c r="H959" s="145" t="str">
        <f t="shared" si="79"/>
        <v/>
      </c>
      <c r="I959" t="str">
        <f>IF($J959="","",INDEX('2_Review &amp; Audit'!$AD:$AD,$J959))</f>
        <v/>
      </c>
      <c r="AB959" t="str">
        <f>IF($D959="","",MAX(0,N(#REF!)-N($X959)))</f>
        <v/>
      </c>
      <c r="AC959" t="str">
        <f>IF(OR($D959="",$AB959="",N($AB959)&lt;=0),"",IFERROR(MATCH(1,INDEX(('2_Review &amp; Audit'!$F$6:$F$505=$A959)*('2_Review &amp; Audit'!$I$6:$I$505&gt;=$E959-30)*('2_Review &amp; Audit'!$I$6:$I$505&lt;=$E959+30)*('2_Review &amp; Audit'!$R$6:$R$505&gt;0)*(ROW('2_Review &amp; Audit'!$R$6:$R$505)&gt;$T959),0),0)+5,""))</f>
        <v/>
      </c>
      <c r="AG959" t="str">
        <f>IF(OR($D959="",$AB959="",$AF959=""),"",MIN($AB959,$AF959))</f>
        <v/>
      </c>
      <c r="AK959" t="str">
        <f>IF($D959="","",MAX(0,N($AB959)-N($AG959)))</f>
        <v/>
      </c>
      <c r="AL959" t="str">
        <f>IF(OR($D959="",$AK959="",N($AK959)&lt;=0),"",IFERROR(MATCH(1,INDEX(('2_Review &amp; Audit'!$F$6:$F$505=$A959)*('2_Review &amp; Audit'!$I$6:$I$505&gt;=$E959-30)*('2_Review &amp; Audit'!$I$6:$I$505&lt;=$E959+30)*('2_Review &amp; Audit'!$R$6:$R$505&gt;0)*(ROW('2_Review &amp; Audit'!$R$6:$R$505)&gt;$AC959),0),0)+5,""))</f>
        <v/>
      </c>
      <c r="AP959" t="str">
        <f>IF(OR($D959="",$AK959="",$AO959=""),"",MIN($AK959,$AO959))</f>
        <v/>
      </c>
    </row>
    <row r="960" spans="1:42" ht="12.75" customHeight="1" x14ac:dyDescent="0.2">
      <c r="A960" t="str">
        <f>IF($J960="","",INDEX('2_Review &amp; Audit'!$F:$F,$J960))</f>
        <v/>
      </c>
      <c r="B960" t="str">
        <f>IF($J960="","",INDEX('2_Review &amp; Audit'!$C:$C,$J960))</f>
        <v/>
      </c>
      <c r="C960" t="str">
        <f>IF($J960="","",INDEX('2_Review &amp; Audit'!$D:$D,$J960))</f>
        <v/>
      </c>
      <c r="D960" s="60" t="str">
        <f>IF($J960="","",INDEX('2_Review &amp; Audit'!$U:$U,$J960))</f>
        <v/>
      </c>
      <c r="E960" t="str">
        <f>IF($J960="","",INDEX('2_Review &amp; Audit'!$M:$M,$J960))</f>
        <v/>
      </c>
      <c r="F960" t="str">
        <f>IF($J960="","",INDEX('2_Review &amp; Audit'!$N:$N,$J960))</f>
        <v/>
      </c>
      <c r="G960" s="145" t="str">
        <f>IF(OR($J960="",$F960=""),"",ABS(INDEX('2_Review &amp; Audit'!$B:$B,$J960)/$F960))</f>
        <v/>
      </c>
      <c r="H960" s="145" t="str">
        <f t="shared" si="79"/>
        <v/>
      </c>
      <c r="I960" t="str">
        <f>IF($J960="","",INDEX('2_Review &amp; Audit'!$AD:$AD,$J960))</f>
        <v/>
      </c>
      <c r="AB960" t="str">
        <f>IF($D960="","",MAX(0,N(#REF!)-N($X960)))</f>
        <v/>
      </c>
      <c r="AC960" t="str">
        <f>IF(OR($D960="",$AB960="",N($AB960)&lt;=0),"",IFERROR(MATCH(1,INDEX(('2_Review &amp; Audit'!$F$6:$F$505=$A960)*('2_Review &amp; Audit'!$I$6:$I$505&gt;=$E960-30)*('2_Review &amp; Audit'!$I$6:$I$505&lt;=$E960+30)*('2_Review &amp; Audit'!$R$6:$R$505&gt;0)*(ROW('2_Review &amp; Audit'!$R$6:$R$505)&gt;$T960),0),0)+5,""))</f>
        <v/>
      </c>
      <c r="AG960" t="str">
        <f>IF(OR($D960="",$AB960="",$AF960=""),"",MIN($AB960,$AF960))</f>
        <v/>
      </c>
      <c r="AK960" t="str">
        <f>IF($D960="","",MAX(0,N($AB960)-N($AG960)))</f>
        <v/>
      </c>
      <c r="AL960" t="str">
        <f>IF(OR($D960="",$AK960="",N($AK960)&lt;=0),"",IFERROR(MATCH(1,INDEX(('2_Review &amp; Audit'!$F$6:$F$505=$A960)*('2_Review &amp; Audit'!$I$6:$I$505&gt;=$E960-30)*('2_Review &amp; Audit'!$I$6:$I$505&lt;=$E960+30)*('2_Review &amp; Audit'!$R$6:$R$505&gt;0)*(ROW('2_Review &amp; Audit'!$R$6:$R$505)&gt;$AC960),0),0)+5,""))</f>
        <v/>
      </c>
      <c r="AP960" t="str">
        <f>IF(OR($D960="",$AK960="",$AO960=""),"",MIN($AK960,$AO960))</f>
        <v/>
      </c>
    </row>
    <row r="961" spans="1:42" ht="12.75" customHeight="1" x14ac:dyDescent="0.2">
      <c r="A961" t="str">
        <f>IF($J961="","",INDEX('2_Review &amp; Audit'!$F:$F,$J961))</f>
        <v/>
      </c>
      <c r="B961" t="str">
        <f>IF($J961="","",INDEX('2_Review &amp; Audit'!$C:$C,$J961))</f>
        <v/>
      </c>
      <c r="C961" t="str">
        <f>IF($J961="","",INDEX('2_Review &amp; Audit'!$D:$D,$J961))</f>
        <v/>
      </c>
      <c r="D961" s="60" t="str">
        <f>IF($J961="","",INDEX('2_Review &amp; Audit'!$U:$U,$J961))</f>
        <v/>
      </c>
      <c r="E961" t="str">
        <f>IF($J961="","",INDEX('2_Review &amp; Audit'!$M:$M,$J961))</f>
        <v/>
      </c>
      <c r="F961" t="str">
        <f>IF($J961="","",INDEX('2_Review &amp; Audit'!$N:$N,$J961))</f>
        <v/>
      </c>
      <c r="G961" s="145" t="str">
        <f>IF(OR($J961="",$F961=""),"",ABS(INDEX('2_Review &amp; Audit'!$B:$B,$J961)/$F961))</f>
        <v/>
      </c>
      <c r="H961" s="145" t="str">
        <f t="shared" si="79"/>
        <v/>
      </c>
      <c r="I961" t="str">
        <f>IF($J961="","",INDEX('2_Review &amp; Audit'!$AD:$AD,$J961))</f>
        <v/>
      </c>
      <c r="AB961" t="str">
        <f>IF($D961="","",MAX(0,N(#REF!)-N($X961)))</f>
        <v/>
      </c>
      <c r="AC961" t="str">
        <f>IF(OR($D961="",$AB961="",N($AB961)&lt;=0),"",IFERROR(MATCH(1,INDEX(('2_Review &amp; Audit'!$F$6:$F$505=$A961)*('2_Review &amp; Audit'!$I$6:$I$505&gt;=$E961-30)*('2_Review &amp; Audit'!$I$6:$I$505&lt;=$E961+30)*('2_Review &amp; Audit'!$R$6:$R$505&gt;0)*(ROW('2_Review &amp; Audit'!$R$6:$R$505)&gt;$T961),0),0)+5,""))</f>
        <v/>
      </c>
      <c r="AG961" t="str">
        <f>IF(OR($D961="",$AB961="",$AF961=""),"",MIN($AB961,$AF961))</f>
        <v/>
      </c>
      <c r="AK961" t="str">
        <f>IF($D961="","",MAX(0,N($AB961)-N($AG961)))</f>
        <v/>
      </c>
      <c r="AL961" t="str">
        <f>IF(OR($D961="",$AK961="",N($AK961)&lt;=0),"",IFERROR(MATCH(1,INDEX(('2_Review &amp; Audit'!$F$6:$F$505=$A961)*('2_Review &amp; Audit'!$I$6:$I$505&gt;=$E961-30)*('2_Review &amp; Audit'!$I$6:$I$505&lt;=$E961+30)*('2_Review &amp; Audit'!$R$6:$R$505&gt;0)*(ROW('2_Review &amp; Audit'!$R$6:$R$505)&gt;$AC961),0),0)+5,""))</f>
        <v/>
      </c>
      <c r="AP961" t="str">
        <f>IF(OR($D961="",$AK961="",$AO961=""),"",MIN($AK961,$AO961))</f>
        <v/>
      </c>
    </row>
    <row r="962" spans="1:42" ht="12.75" customHeight="1" x14ac:dyDescent="0.2">
      <c r="A962" t="str">
        <f>IF($J962="","",INDEX('2_Review &amp; Audit'!$F:$F,$J962))</f>
        <v/>
      </c>
      <c r="B962" t="str">
        <f>IF($J962="","",INDEX('2_Review &amp; Audit'!$C:$C,$J962))</f>
        <v/>
      </c>
      <c r="C962" t="str">
        <f>IF($J962="","",INDEX('2_Review &amp; Audit'!$D:$D,$J962))</f>
        <v/>
      </c>
      <c r="D962" s="60" t="str">
        <f>IF($J962="","",INDEX('2_Review &amp; Audit'!$U:$U,$J962))</f>
        <v/>
      </c>
      <c r="E962" t="str">
        <f>IF($J962="","",INDEX('2_Review &amp; Audit'!$M:$M,$J962))</f>
        <v/>
      </c>
      <c r="F962" t="str">
        <f>IF($J962="","",INDEX('2_Review &amp; Audit'!$N:$N,$J962))</f>
        <v/>
      </c>
      <c r="G962" s="145" t="str">
        <f>IF(OR($J962="",$F962=""),"",ABS(INDEX('2_Review &amp; Audit'!$B:$B,$J962)/$F962))</f>
        <v/>
      </c>
      <c r="H962" s="145" t="str">
        <f t="shared" si="79"/>
        <v/>
      </c>
      <c r="I962" t="str">
        <f>IF($J962="","",INDEX('2_Review &amp; Audit'!$AD:$AD,$J962))</f>
        <v/>
      </c>
      <c r="AB962" t="str">
        <f>IF($D962="","",MAX(0,N(#REF!)-N($X962)))</f>
        <v/>
      </c>
      <c r="AC962" t="str">
        <f>IF(OR($D962="",$AB962="",N($AB962)&lt;=0),"",IFERROR(MATCH(1,INDEX(('2_Review &amp; Audit'!$F$6:$F$505=$A962)*('2_Review &amp; Audit'!$I$6:$I$505&gt;=$E962-30)*('2_Review &amp; Audit'!$I$6:$I$505&lt;=$E962+30)*('2_Review &amp; Audit'!$R$6:$R$505&gt;0)*(ROW('2_Review &amp; Audit'!$R$6:$R$505)&gt;$T962),0),0)+5,""))</f>
        <v/>
      </c>
      <c r="AG962" t="str">
        <f>IF(OR($D962="",$AB962="",$AF962=""),"",MIN($AB962,$AF962))</f>
        <v/>
      </c>
      <c r="AK962" t="str">
        <f>IF($D962="","",MAX(0,N($AB962)-N($AG962)))</f>
        <v/>
      </c>
      <c r="AL962" t="str">
        <f>IF(OR($D962="",$AK962="",N($AK962)&lt;=0),"",IFERROR(MATCH(1,INDEX(('2_Review &amp; Audit'!$F$6:$F$505=$A962)*('2_Review &amp; Audit'!$I$6:$I$505&gt;=$E962-30)*('2_Review &amp; Audit'!$I$6:$I$505&lt;=$E962+30)*('2_Review &amp; Audit'!$R$6:$R$505&gt;0)*(ROW('2_Review &amp; Audit'!$R$6:$R$505)&gt;$AC962),0),0)+5,""))</f>
        <v/>
      </c>
      <c r="AP962" t="str">
        <f>IF(OR($D962="",$AK962="",$AO962=""),"",MIN($AK962,$AO962))</f>
        <v/>
      </c>
    </row>
    <row r="963" spans="1:42" ht="12.75" customHeight="1" x14ac:dyDescent="0.2">
      <c r="A963" t="str">
        <f>IF($J963="","",INDEX('2_Review &amp; Audit'!$F:$F,$J963))</f>
        <v/>
      </c>
      <c r="B963" t="str">
        <f>IF($J963="","",INDEX('2_Review &amp; Audit'!$C:$C,$J963))</f>
        <v/>
      </c>
      <c r="C963" t="str">
        <f>IF($J963="","",INDEX('2_Review &amp; Audit'!$D:$D,$J963))</f>
        <v/>
      </c>
      <c r="D963" s="60" t="str">
        <f>IF($J963="","",INDEX('2_Review &amp; Audit'!$U:$U,$J963))</f>
        <v/>
      </c>
      <c r="E963" t="str">
        <f>IF($J963="","",INDEX('2_Review &amp; Audit'!$M:$M,$J963))</f>
        <v/>
      </c>
      <c r="F963" t="str">
        <f>IF($J963="","",INDEX('2_Review &amp; Audit'!$N:$N,$J963))</f>
        <v/>
      </c>
      <c r="G963" s="145" t="str">
        <f>IF(OR($J963="",$F963=""),"",ABS(INDEX('2_Review &amp; Audit'!$B:$B,$J963)/$F963))</f>
        <v/>
      </c>
      <c r="H963" s="145" t="str">
        <f t="shared" si="79"/>
        <v/>
      </c>
      <c r="I963" t="str">
        <f>IF($J963="","",INDEX('2_Review &amp; Audit'!$AD:$AD,$J963))</f>
        <v/>
      </c>
      <c r="AB963" t="str">
        <f>IF($D963="","",MAX(0,N(#REF!)-N($X963)))</f>
        <v/>
      </c>
      <c r="AC963" t="str">
        <f>IF(OR($D963="",$AB963="",N($AB963)&lt;=0),"",IFERROR(MATCH(1,INDEX(('2_Review &amp; Audit'!$F$6:$F$505=$A963)*('2_Review &amp; Audit'!$I$6:$I$505&gt;=$E963-30)*('2_Review &amp; Audit'!$I$6:$I$505&lt;=$E963+30)*('2_Review &amp; Audit'!$R$6:$R$505&gt;0)*(ROW('2_Review &amp; Audit'!$R$6:$R$505)&gt;$T963),0),0)+5,""))</f>
        <v/>
      </c>
      <c r="AG963" t="str">
        <f>IF(OR($D963="",$AB963="",$AF963=""),"",MIN($AB963,$AF963))</f>
        <v/>
      </c>
      <c r="AK963" t="str">
        <f>IF($D963="","",MAX(0,N($AB963)-N($AG963)))</f>
        <v/>
      </c>
      <c r="AL963" t="str">
        <f>IF(OR($D963="",$AK963="",N($AK963)&lt;=0),"",IFERROR(MATCH(1,INDEX(('2_Review &amp; Audit'!$F$6:$F$505=$A963)*('2_Review &amp; Audit'!$I$6:$I$505&gt;=$E963-30)*('2_Review &amp; Audit'!$I$6:$I$505&lt;=$E963+30)*('2_Review &amp; Audit'!$R$6:$R$505&gt;0)*(ROW('2_Review &amp; Audit'!$R$6:$R$505)&gt;$AC963),0),0)+5,""))</f>
        <v/>
      </c>
      <c r="AP963" t="str">
        <f>IF(OR($D963="",$AK963="",$AO963=""),"",MIN($AK963,$AO963))</f>
        <v/>
      </c>
    </row>
    <row r="964" spans="1:42" ht="12.75" customHeight="1" x14ac:dyDescent="0.2">
      <c r="A964" t="str">
        <f>IF($J964="","",INDEX('2_Review &amp; Audit'!$F:$F,$J964))</f>
        <v/>
      </c>
      <c r="B964" t="str">
        <f>IF($J964="","",INDEX('2_Review &amp; Audit'!$C:$C,$J964))</f>
        <v/>
      </c>
      <c r="C964" t="str">
        <f>IF($J964="","",INDEX('2_Review &amp; Audit'!$D:$D,$J964))</f>
        <v/>
      </c>
      <c r="D964" s="60" t="str">
        <f>IF($J964="","",INDEX('2_Review &amp; Audit'!$U:$U,$J964))</f>
        <v/>
      </c>
      <c r="E964" t="str">
        <f>IF($J964="","",INDEX('2_Review &amp; Audit'!$M:$M,$J964))</f>
        <v/>
      </c>
      <c r="F964" t="str">
        <f>IF($J964="","",INDEX('2_Review &amp; Audit'!$N:$N,$J964))</f>
        <v/>
      </c>
      <c r="G964" s="145" t="str">
        <f>IF(OR($J964="",$F964=""),"",ABS(INDEX('2_Review &amp; Audit'!$B:$B,$J964)/$F964))</f>
        <v/>
      </c>
      <c r="H964" s="145" t="str">
        <f t="shared" si="79"/>
        <v/>
      </c>
      <c r="I964" t="str">
        <f>IF($J964="","",INDEX('2_Review &amp; Audit'!$AD:$AD,$J964))</f>
        <v/>
      </c>
      <c r="AB964" t="str">
        <f>IF($D964="","",MAX(0,N(#REF!)-N($X964)))</f>
        <v/>
      </c>
      <c r="AC964" t="str">
        <f>IF(OR($D964="",$AB964="",N($AB964)&lt;=0),"",IFERROR(MATCH(1,INDEX(('2_Review &amp; Audit'!$F$6:$F$505=$A964)*('2_Review &amp; Audit'!$I$6:$I$505&gt;=$E964-30)*('2_Review &amp; Audit'!$I$6:$I$505&lt;=$E964+30)*('2_Review &amp; Audit'!$R$6:$R$505&gt;0)*(ROW('2_Review &amp; Audit'!$R$6:$R$505)&gt;$T964),0),0)+5,""))</f>
        <v/>
      </c>
      <c r="AG964" t="str">
        <f>IF(OR($D964="",$AB964="",$AF964=""),"",MIN($AB964,$AF964))</f>
        <v/>
      </c>
      <c r="AK964" t="str">
        <f>IF($D964="","",MAX(0,N($AB964)-N($AG964)))</f>
        <v/>
      </c>
      <c r="AL964" t="str">
        <f>IF(OR($D964="",$AK964="",N($AK964)&lt;=0),"",IFERROR(MATCH(1,INDEX(('2_Review &amp; Audit'!$F$6:$F$505=$A964)*('2_Review &amp; Audit'!$I$6:$I$505&gt;=$E964-30)*('2_Review &amp; Audit'!$I$6:$I$505&lt;=$E964+30)*('2_Review &amp; Audit'!$R$6:$R$505&gt;0)*(ROW('2_Review &amp; Audit'!$R$6:$R$505)&gt;$AC964),0),0)+5,""))</f>
        <v/>
      </c>
      <c r="AP964" t="str">
        <f>IF(OR($D964="",$AK964="",$AO964=""),"",MIN($AK964,$AO964))</f>
        <v/>
      </c>
    </row>
    <row r="965" spans="1:42" ht="12.75" customHeight="1" x14ac:dyDescent="0.2">
      <c r="A965" t="str">
        <f>IF($J965="","",INDEX('2_Review &amp; Audit'!$F:$F,$J965))</f>
        <v/>
      </c>
      <c r="B965" t="str">
        <f>IF($J965="","",INDEX('2_Review &amp; Audit'!$C:$C,$J965))</f>
        <v/>
      </c>
      <c r="C965" t="str">
        <f>IF($J965="","",INDEX('2_Review &amp; Audit'!$D:$D,$J965))</f>
        <v/>
      </c>
      <c r="D965" s="60" t="str">
        <f>IF($J965="","",INDEX('2_Review &amp; Audit'!$U:$U,$J965))</f>
        <v/>
      </c>
      <c r="E965" t="str">
        <f>IF($J965="","",INDEX('2_Review &amp; Audit'!$M:$M,$J965))</f>
        <v/>
      </c>
      <c r="F965" t="str">
        <f>IF($J965="","",INDEX('2_Review &amp; Audit'!$N:$N,$J965))</f>
        <v/>
      </c>
      <c r="G965" s="145" t="str">
        <f>IF(OR($J965="",$F965=""),"",ABS(INDEX('2_Review &amp; Audit'!$B:$B,$J965)/$F965))</f>
        <v/>
      </c>
      <c r="H965" s="145" t="str">
        <f t="shared" si="79"/>
        <v/>
      </c>
      <c r="I965" t="str">
        <f>IF($J965="","",INDEX('2_Review &amp; Audit'!$AD:$AD,$J965))</f>
        <v/>
      </c>
      <c r="AB965" t="str">
        <f>IF($D965="","",MAX(0,N(#REF!)-N($X965)))</f>
        <v/>
      </c>
      <c r="AC965" t="str">
        <f>IF(OR($D965="",$AB965="",N($AB965)&lt;=0),"",IFERROR(MATCH(1,INDEX(('2_Review &amp; Audit'!$F$6:$F$505=$A965)*('2_Review &amp; Audit'!$I$6:$I$505&gt;=$E965-30)*('2_Review &amp; Audit'!$I$6:$I$505&lt;=$E965+30)*('2_Review &amp; Audit'!$R$6:$R$505&gt;0)*(ROW('2_Review &amp; Audit'!$R$6:$R$505)&gt;$T965),0),0)+5,""))</f>
        <v/>
      </c>
      <c r="AG965" t="str">
        <f>IF(OR($D965="",$AB965="",$AF965=""),"",MIN($AB965,$AF965))</f>
        <v/>
      </c>
      <c r="AK965" t="str">
        <f>IF($D965="","",MAX(0,N($AB965)-N($AG965)))</f>
        <v/>
      </c>
      <c r="AL965" t="str">
        <f>IF(OR($D965="",$AK965="",N($AK965)&lt;=0),"",IFERROR(MATCH(1,INDEX(('2_Review &amp; Audit'!$F$6:$F$505=$A965)*('2_Review &amp; Audit'!$I$6:$I$505&gt;=$E965-30)*('2_Review &amp; Audit'!$I$6:$I$505&lt;=$E965+30)*('2_Review &amp; Audit'!$R$6:$R$505&gt;0)*(ROW('2_Review &amp; Audit'!$R$6:$R$505)&gt;$AC965),0),0)+5,""))</f>
        <v/>
      </c>
      <c r="AP965" t="str">
        <f>IF(OR($D965="",$AK965="",$AO965=""),"",MIN($AK965,$AO965))</f>
        <v/>
      </c>
    </row>
    <row r="966" spans="1:42" ht="12.75" customHeight="1" x14ac:dyDescent="0.2">
      <c r="A966" t="str">
        <f>IF($J966="","",INDEX('2_Review &amp; Audit'!$F:$F,$J966))</f>
        <v/>
      </c>
      <c r="B966" t="str">
        <f>IF($J966="","",INDEX('2_Review &amp; Audit'!$C:$C,$J966))</f>
        <v/>
      </c>
      <c r="C966" t="str">
        <f>IF($J966="","",INDEX('2_Review &amp; Audit'!$D:$D,$J966))</f>
        <v/>
      </c>
      <c r="D966" s="60" t="str">
        <f>IF($J966="","",INDEX('2_Review &amp; Audit'!$U:$U,$J966))</f>
        <v/>
      </c>
      <c r="E966" t="str">
        <f>IF($J966="","",INDEX('2_Review &amp; Audit'!$M:$M,$J966))</f>
        <v/>
      </c>
      <c r="F966" t="str">
        <f>IF($J966="","",INDEX('2_Review &amp; Audit'!$N:$N,$J966))</f>
        <v/>
      </c>
      <c r="G966" s="145" t="str">
        <f>IF(OR($J966="",$F966=""),"",ABS(INDEX('2_Review &amp; Audit'!$B:$B,$J966)/$F966))</f>
        <v/>
      </c>
      <c r="H966" s="145" t="str">
        <f t="shared" si="79"/>
        <v/>
      </c>
      <c r="I966" t="str">
        <f>IF($J966="","",INDEX('2_Review &amp; Audit'!$AD:$AD,$J966))</f>
        <v/>
      </c>
      <c r="AB966" t="str">
        <f>IF($D966="","",MAX(0,N(#REF!)-N($X966)))</f>
        <v/>
      </c>
      <c r="AC966" t="str">
        <f>IF(OR($D966="",$AB966="",N($AB966)&lt;=0),"",IFERROR(MATCH(1,INDEX(('2_Review &amp; Audit'!$F$6:$F$505=$A966)*('2_Review &amp; Audit'!$I$6:$I$505&gt;=$E966-30)*('2_Review &amp; Audit'!$I$6:$I$505&lt;=$E966+30)*('2_Review &amp; Audit'!$R$6:$R$505&gt;0)*(ROW('2_Review &amp; Audit'!$R$6:$R$505)&gt;$T966),0),0)+5,""))</f>
        <v/>
      </c>
      <c r="AG966" t="str">
        <f>IF(OR($D966="",$AB966="",$AF966=""),"",MIN($AB966,$AF966))</f>
        <v/>
      </c>
      <c r="AK966" t="str">
        <f>IF($D966="","",MAX(0,N($AB966)-N($AG966)))</f>
        <v/>
      </c>
      <c r="AL966" t="str">
        <f>IF(OR($D966="",$AK966="",N($AK966)&lt;=0),"",IFERROR(MATCH(1,INDEX(('2_Review &amp; Audit'!$F$6:$F$505=$A966)*('2_Review &amp; Audit'!$I$6:$I$505&gt;=$E966-30)*('2_Review &amp; Audit'!$I$6:$I$505&lt;=$E966+30)*('2_Review &amp; Audit'!$R$6:$R$505&gt;0)*(ROW('2_Review &amp; Audit'!$R$6:$R$505)&gt;$AC966),0),0)+5,""))</f>
        <v/>
      </c>
      <c r="AP966" t="str">
        <f>IF(OR($D966="",$AK966="",$AO966=""),"",MIN($AK966,$AO966))</f>
        <v/>
      </c>
    </row>
    <row r="967" spans="1:42" ht="12.75" customHeight="1" x14ac:dyDescent="0.2">
      <c r="A967" t="str">
        <f>IF($J967="","",INDEX('2_Review &amp; Audit'!$F:$F,$J967))</f>
        <v/>
      </c>
      <c r="B967" t="str">
        <f>IF($J967="","",INDEX('2_Review &amp; Audit'!$C:$C,$J967))</f>
        <v/>
      </c>
      <c r="C967" t="str">
        <f>IF($J967="","",INDEX('2_Review &amp; Audit'!$D:$D,$J967))</f>
        <v/>
      </c>
      <c r="D967" s="60" t="str">
        <f>IF($J967="","",INDEX('2_Review &amp; Audit'!$U:$U,$J967))</f>
        <v/>
      </c>
      <c r="E967" t="str">
        <f>IF($J967="","",INDEX('2_Review &amp; Audit'!$M:$M,$J967))</f>
        <v/>
      </c>
      <c r="F967" t="str">
        <f>IF($J967="","",INDEX('2_Review &amp; Audit'!$N:$N,$J967))</f>
        <v/>
      </c>
      <c r="G967" s="145" t="str">
        <f>IF(OR($J967="",$F967=""),"",ABS(INDEX('2_Review &amp; Audit'!$B:$B,$J967)/$F967))</f>
        <v/>
      </c>
      <c r="H967" s="145" t="str">
        <f t="shared" si="79"/>
        <v/>
      </c>
      <c r="I967" t="str">
        <f>IF($J967="","",INDEX('2_Review &amp; Audit'!$AD:$AD,$J967))</f>
        <v/>
      </c>
      <c r="AB967" t="str">
        <f>IF($D967="","",MAX(0,N(#REF!)-N($X967)))</f>
        <v/>
      </c>
      <c r="AC967" t="str">
        <f>IF(OR($D967="",$AB967="",N($AB967)&lt;=0),"",IFERROR(MATCH(1,INDEX(('2_Review &amp; Audit'!$F$6:$F$505=$A967)*('2_Review &amp; Audit'!$I$6:$I$505&gt;=$E967-30)*('2_Review &amp; Audit'!$I$6:$I$505&lt;=$E967+30)*('2_Review &amp; Audit'!$R$6:$R$505&gt;0)*(ROW('2_Review &amp; Audit'!$R$6:$R$505)&gt;$T967),0),0)+5,""))</f>
        <v/>
      </c>
      <c r="AG967" t="str">
        <f>IF(OR($D967="",$AB967="",$AF967=""),"",MIN($AB967,$AF967))</f>
        <v/>
      </c>
      <c r="AK967" t="str">
        <f>IF($D967="","",MAX(0,N($AB967)-N($AG967)))</f>
        <v/>
      </c>
      <c r="AL967" t="str">
        <f>IF(OR($D967="",$AK967="",N($AK967)&lt;=0),"",IFERROR(MATCH(1,INDEX(('2_Review &amp; Audit'!$F$6:$F$505=$A967)*('2_Review &amp; Audit'!$I$6:$I$505&gt;=$E967-30)*('2_Review &amp; Audit'!$I$6:$I$505&lt;=$E967+30)*('2_Review &amp; Audit'!$R$6:$R$505&gt;0)*(ROW('2_Review &amp; Audit'!$R$6:$R$505)&gt;$AC967),0),0)+5,""))</f>
        <v/>
      </c>
      <c r="AP967" t="str">
        <f>IF(OR($D967="",$AK967="",$AO967=""),"",MIN($AK967,$AO967))</f>
        <v/>
      </c>
    </row>
    <row r="968" spans="1:42" ht="12.75" customHeight="1" x14ac:dyDescent="0.2">
      <c r="A968" t="str">
        <f>IF($J968="","",INDEX('2_Review &amp; Audit'!$F:$F,$J968))</f>
        <v/>
      </c>
      <c r="B968" t="str">
        <f>IF($J968="","",INDEX('2_Review &amp; Audit'!$C:$C,$J968))</f>
        <v/>
      </c>
      <c r="C968" t="str">
        <f>IF($J968="","",INDEX('2_Review &amp; Audit'!$D:$D,$J968))</f>
        <v/>
      </c>
      <c r="D968" s="60" t="str">
        <f>IF($J968="","",INDEX('2_Review &amp; Audit'!$U:$U,$J968))</f>
        <v/>
      </c>
      <c r="E968" t="str">
        <f>IF($J968="","",INDEX('2_Review &amp; Audit'!$M:$M,$J968))</f>
        <v/>
      </c>
      <c r="F968" t="str">
        <f>IF($J968="","",INDEX('2_Review &amp; Audit'!$N:$N,$J968))</f>
        <v/>
      </c>
      <c r="G968" s="145" t="str">
        <f>IF(OR($J968="",$F968=""),"",ABS(INDEX('2_Review &amp; Audit'!$B:$B,$J968)/$F968))</f>
        <v/>
      </c>
      <c r="H968" s="145" t="str">
        <f t="shared" si="79"/>
        <v/>
      </c>
      <c r="I968" t="str">
        <f>IF($J968="","",INDEX('2_Review &amp; Audit'!$AD:$AD,$J968))</f>
        <v/>
      </c>
      <c r="AB968" t="str">
        <f>IF($D968="","",MAX(0,N(#REF!)-N($X968)))</f>
        <v/>
      </c>
      <c r="AC968" t="str">
        <f>IF(OR($D968="",$AB968="",N($AB968)&lt;=0),"",IFERROR(MATCH(1,INDEX(('2_Review &amp; Audit'!$F$6:$F$505=$A968)*('2_Review &amp; Audit'!$I$6:$I$505&gt;=$E968-30)*('2_Review &amp; Audit'!$I$6:$I$505&lt;=$E968+30)*('2_Review &amp; Audit'!$R$6:$R$505&gt;0)*(ROW('2_Review &amp; Audit'!$R$6:$R$505)&gt;$T968),0),0)+5,""))</f>
        <v/>
      </c>
      <c r="AG968" t="str">
        <f>IF(OR($D968="",$AB968="",$AF968=""),"",MIN($AB968,$AF968))</f>
        <v/>
      </c>
      <c r="AK968" t="str">
        <f>IF($D968="","",MAX(0,N($AB968)-N($AG968)))</f>
        <v/>
      </c>
      <c r="AL968" t="str">
        <f>IF(OR($D968="",$AK968="",N($AK968)&lt;=0),"",IFERROR(MATCH(1,INDEX(('2_Review &amp; Audit'!$F$6:$F$505=$A968)*('2_Review &amp; Audit'!$I$6:$I$505&gt;=$E968-30)*('2_Review &amp; Audit'!$I$6:$I$505&lt;=$E968+30)*('2_Review &amp; Audit'!$R$6:$R$505&gt;0)*(ROW('2_Review &amp; Audit'!$R$6:$R$505)&gt;$AC968),0),0)+5,""))</f>
        <v/>
      </c>
      <c r="AP968" t="str">
        <f>IF(OR($D968="",$AK968="",$AO968=""),"",MIN($AK968,$AO968))</f>
        <v/>
      </c>
    </row>
    <row r="969" spans="1:42" ht="12.75" customHeight="1" x14ac:dyDescent="0.2">
      <c r="A969" t="str">
        <f>IF($J969="","",INDEX('2_Review &amp; Audit'!$F:$F,$J969))</f>
        <v/>
      </c>
      <c r="B969" t="str">
        <f>IF($J969="","",INDEX('2_Review &amp; Audit'!$C:$C,$J969))</f>
        <v/>
      </c>
      <c r="C969" t="str">
        <f>IF($J969="","",INDEX('2_Review &amp; Audit'!$D:$D,$J969))</f>
        <v/>
      </c>
      <c r="D969" s="60" t="str">
        <f>IF($J969="","",INDEX('2_Review &amp; Audit'!$U:$U,$J969))</f>
        <v/>
      </c>
      <c r="E969" t="str">
        <f>IF($J969="","",INDEX('2_Review &amp; Audit'!$M:$M,$J969))</f>
        <v/>
      </c>
      <c r="F969" t="str">
        <f>IF($J969="","",INDEX('2_Review &amp; Audit'!$N:$N,$J969))</f>
        <v/>
      </c>
      <c r="G969" s="145" t="str">
        <f>IF(OR($J969="",$F969=""),"",ABS(INDEX('2_Review &amp; Audit'!$B:$B,$J969)/$F969))</f>
        <v/>
      </c>
      <c r="H969" s="145" t="str">
        <f t="shared" si="79"/>
        <v/>
      </c>
      <c r="I969" t="str">
        <f>IF($J969="","",INDEX('2_Review &amp; Audit'!$AD:$AD,$J969))</f>
        <v/>
      </c>
      <c r="AB969" t="str">
        <f>IF($D969="","",MAX(0,N(#REF!)-N($X969)))</f>
        <v/>
      </c>
      <c r="AC969" t="str">
        <f>IF(OR($D969="",$AB969="",N($AB969)&lt;=0),"",IFERROR(MATCH(1,INDEX(('2_Review &amp; Audit'!$F$6:$F$505=$A969)*('2_Review &amp; Audit'!$I$6:$I$505&gt;=$E969-30)*('2_Review &amp; Audit'!$I$6:$I$505&lt;=$E969+30)*('2_Review &amp; Audit'!$R$6:$R$505&gt;0)*(ROW('2_Review &amp; Audit'!$R$6:$R$505)&gt;$T969),0),0)+5,""))</f>
        <v/>
      </c>
      <c r="AG969" t="str">
        <f>IF(OR($D969="",$AB969="",$AF969=""),"",MIN($AB969,$AF969))</f>
        <v/>
      </c>
      <c r="AK969" t="str">
        <f>IF($D969="","",MAX(0,N($AB969)-N($AG969)))</f>
        <v/>
      </c>
      <c r="AL969" t="str">
        <f>IF(OR($D969="",$AK969="",N($AK969)&lt;=0),"",IFERROR(MATCH(1,INDEX(('2_Review &amp; Audit'!$F$6:$F$505=$A969)*('2_Review &amp; Audit'!$I$6:$I$505&gt;=$E969-30)*('2_Review &amp; Audit'!$I$6:$I$505&lt;=$E969+30)*('2_Review &amp; Audit'!$R$6:$R$505&gt;0)*(ROW('2_Review &amp; Audit'!$R$6:$R$505)&gt;$AC969),0),0)+5,""))</f>
        <v/>
      </c>
      <c r="AP969" t="str">
        <f>IF(OR($D969="",$AK969="",$AO969=""),"",MIN($AK969,$AO969))</f>
        <v/>
      </c>
    </row>
    <row r="970" spans="1:42" ht="12.75" customHeight="1" x14ac:dyDescent="0.2">
      <c r="A970" t="str">
        <f>IF($J970="","",INDEX('2_Review &amp; Audit'!$F:$F,$J970))</f>
        <v/>
      </c>
      <c r="B970" t="str">
        <f>IF($J970="","",INDEX('2_Review &amp; Audit'!$C:$C,$J970))</f>
        <v/>
      </c>
      <c r="C970" t="str">
        <f>IF($J970="","",INDEX('2_Review &amp; Audit'!$D:$D,$J970))</f>
        <v/>
      </c>
      <c r="D970" s="60" t="str">
        <f>IF($J970="","",INDEX('2_Review &amp; Audit'!$U:$U,$J970))</f>
        <v/>
      </c>
      <c r="E970" t="str">
        <f>IF($J970="","",INDEX('2_Review &amp; Audit'!$M:$M,$J970))</f>
        <v/>
      </c>
      <c r="F970" t="str">
        <f>IF($J970="","",INDEX('2_Review &amp; Audit'!$N:$N,$J970))</f>
        <v/>
      </c>
      <c r="G970" s="145" t="str">
        <f>IF(OR($J970="",$F970=""),"",ABS(INDEX('2_Review &amp; Audit'!$B:$B,$J970)/$F970))</f>
        <v/>
      </c>
      <c r="H970" s="145" t="str">
        <f t="shared" si="79"/>
        <v/>
      </c>
      <c r="I970" t="str">
        <f>IF($J970="","",INDEX('2_Review &amp; Audit'!$AD:$AD,$J970))</f>
        <v/>
      </c>
      <c r="AB970" t="str">
        <f>IF($D970="","",MAX(0,N(#REF!)-N($X970)))</f>
        <v/>
      </c>
      <c r="AC970" t="str">
        <f>IF(OR($D970="",$AB970="",N($AB970)&lt;=0),"",IFERROR(MATCH(1,INDEX(('2_Review &amp; Audit'!$F$6:$F$505=$A970)*('2_Review &amp; Audit'!$I$6:$I$505&gt;=$E970-30)*('2_Review &amp; Audit'!$I$6:$I$505&lt;=$E970+30)*('2_Review &amp; Audit'!$R$6:$R$505&gt;0)*(ROW('2_Review &amp; Audit'!$R$6:$R$505)&gt;$T970),0),0)+5,""))</f>
        <v/>
      </c>
      <c r="AG970" t="str">
        <f>IF(OR($D970="",$AB970="",$AF970=""),"",MIN($AB970,$AF970))</f>
        <v/>
      </c>
      <c r="AK970" t="str">
        <f>IF($D970="","",MAX(0,N($AB970)-N($AG970)))</f>
        <v/>
      </c>
      <c r="AL970" t="str">
        <f>IF(OR($D970="",$AK970="",N($AK970)&lt;=0),"",IFERROR(MATCH(1,INDEX(('2_Review &amp; Audit'!$F$6:$F$505=$A970)*('2_Review &amp; Audit'!$I$6:$I$505&gt;=$E970-30)*('2_Review &amp; Audit'!$I$6:$I$505&lt;=$E970+30)*('2_Review &amp; Audit'!$R$6:$R$505&gt;0)*(ROW('2_Review &amp; Audit'!$R$6:$R$505)&gt;$AC970),0),0)+5,""))</f>
        <v/>
      </c>
      <c r="AP970" t="str">
        <f>IF(OR($D970="",$AK970="",$AO970=""),"",MIN($AK970,$AO970))</f>
        <v/>
      </c>
    </row>
    <row r="971" spans="1:42" ht="12.75" customHeight="1" x14ac:dyDescent="0.2">
      <c r="A971" t="str">
        <f>IF($J971="","",INDEX('2_Review &amp; Audit'!$F:$F,$J971))</f>
        <v/>
      </c>
      <c r="B971" t="str">
        <f>IF($J971="","",INDEX('2_Review &amp; Audit'!$C:$C,$J971))</f>
        <v/>
      </c>
      <c r="C971" t="str">
        <f>IF($J971="","",INDEX('2_Review &amp; Audit'!$D:$D,$J971))</f>
        <v/>
      </c>
      <c r="D971" s="60" t="str">
        <f>IF($J971="","",INDEX('2_Review &amp; Audit'!$U:$U,$J971))</f>
        <v/>
      </c>
      <c r="E971" t="str">
        <f>IF($J971="","",INDEX('2_Review &amp; Audit'!$M:$M,$J971))</f>
        <v/>
      </c>
      <c r="F971" t="str">
        <f>IF($J971="","",INDEX('2_Review &amp; Audit'!$N:$N,$J971))</f>
        <v/>
      </c>
      <c r="G971" s="145" t="str">
        <f>IF(OR($J971="",$F971=""),"",ABS(INDEX('2_Review &amp; Audit'!$B:$B,$J971)/$F971))</f>
        <v/>
      </c>
      <c r="H971" s="145" t="str">
        <f t="shared" si="79"/>
        <v/>
      </c>
      <c r="I971" t="str">
        <f>IF($J971="","",INDEX('2_Review &amp; Audit'!$AD:$AD,$J971))</f>
        <v/>
      </c>
      <c r="AB971" t="str">
        <f>IF($D971="","",MAX(0,N(#REF!)-N($X971)))</f>
        <v/>
      </c>
      <c r="AC971" t="str">
        <f>IF(OR($D971="",$AB971="",N($AB971)&lt;=0),"",IFERROR(MATCH(1,INDEX(('2_Review &amp; Audit'!$F$6:$F$505=$A971)*('2_Review &amp; Audit'!$I$6:$I$505&gt;=$E971-30)*('2_Review &amp; Audit'!$I$6:$I$505&lt;=$E971+30)*('2_Review &amp; Audit'!$R$6:$R$505&gt;0)*(ROW('2_Review &amp; Audit'!$R$6:$R$505)&gt;$T971),0),0)+5,""))</f>
        <v/>
      </c>
      <c r="AG971" t="str">
        <f>IF(OR($D971="",$AB971="",$AF971=""),"",MIN($AB971,$AF971))</f>
        <v/>
      </c>
      <c r="AK971" t="str">
        <f>IF($D971="","",MAX(0,N($AB971)-N($AG971)))</f>
        <v/>
      </c>
      <c r="AL971" t="str">
        <f>IF(OR($D971="",$AK971="",N($AK971)&lt;=0),"",IFERROR(MATCH(1,INDEX(('2_Review &amp; Audit'!$F$6:$F$505=$A971)*('2_Review &amp; Audit'!$I$6:$I$505&gt;=$E971-30)*('2_Review &amp; Audit'!$I$6:$I$505&lt;=$E971+30)*('2_Review &amp; Audit'!$R$6:$R$505&gt;0)*(ROW('2_Review &amp; Audit'!$R$6:$R$505)&gt;$AC971),0),0)+5,""))</f>
        <v/>
      </c>
      <c r="AP971" t="str">
        <f>IF(OR($D971="",$AK971="",$AO971=""),"",MIN($AK971,$AO971))</f>
        <v/>
      </c>
    </row>
    <row r="972" spans="1:42" ht="12.75" customHeight="1" x14ac:dyDescent="0.2">
      <c r="A972" t="str">
        <f>IF($J972="","",INDEX('2_Review &amp; Audit'!$F:$F,$J972))</f>
        <v/>
      </c>
      <c r="B972" t="str">
        <f>IF($J972="","",INDEX('2_Review &amp; Audit'!$C:$C,$J972))</f>
        <v/>
      </c>
      <c r="C972" t="str">
        <f>IF($J972="","",INDEX('2_Review &amp; Audit'!$D:$D,$J972))</f>
        <v/>
      </c>
      <c r="D972" s="60" t="str">
        <f>IF($J972="","",INDEX('2_Review &amp; Audit'!$U:$U,$J972))</f>
        <v/>
      </c>
      <c r="E972" t="str">
        <f>IF($J972="","",INDEX('2_Review &amp; Audit'!$M:$M,$J972))</f>
        <v/>
      </c>
      <c r="F972" t="str">
        <f>IF($J972="","",INDEX('2_Review &amp; Audit'!$N:$N,$J972))</f>
        <v/>
      </c>
      <c r="G972" s="145" t="str">
        <f>IF(OR($J972="",$F972=""),"",ABS(INDEX('2_Review &amp; Audit'!$B:$B,$J972)/$F972))</f>
        <v/>
      </c>
      <c r="H972" s="145" t="str">
        <f t="shared" si="79"/>
        <v/>
      </c>
      <c r="I972" t="str">
        <f>IF($J972="","",INDEX('2_Review &amp; Audit'!$AD:$AD,$J972))</f>
        <v/>
      </c>
      <c r="AB972" t="str">
        <f>IF($D972="","",MAX(0,N(#REF!)-N($X972)))</f>
        <v/>
      </c>
      <c r="AC972" t="str">
        <f>IF(OR($D972="",$AB972="",N($AB972)&lt;=0),"",IFERROR(MATCH(1,INDEX(('2_Review &amp; Audit'!$F$6:$F$505=$A972)*('2_Review &amp; Audit'!$I$6:$I$505&gt;=$E972-30)*('2_Review &amp; Audit'!$I$6:$I$505&lt;=$E972+30)*('2_Review &amp; Audit'!$R$6:$R$505&gt;0)*(ROW('2_Review &amp; Audit'!$R$6:$R$505)&gt;$T972),0),0)+5,""))</f>
        <v/>
      </c>
      <c r="AG972" t="str">
        <f>IF(OR($D972="",$AB972="",$AF972=""),"",MIN($AB972,$AF972))</f>
        <v/>
      </c>
      <c r="AK972" t="str">
        <f>IF($D972="","",MAX(0,N($AB972)-N($AG972)))</f>
        <v/>
      </c>
      <c r="AL972" t="str">
        <f>IF(OR($D972="",$AK972="",N($AK972)&lt;=0),"",IFERROR(MATCH(1,INDEX(('2_Review &amp; Audit'!$F$6:$F$505=$A972)*('2_Review &amp; Audit'!$I$6:$I$505&gt;=$E972-30)*('2_Review &amp; Audit'!$I$6:$I$505&lt;=$E972+30)*('2_Review &amp; Audit'!$R$6:$R$505&gt;0)*(ROW('2_Review &amp; Audit'!$R$6:$R$505)&gt;$AC972),0),0)+5,""))</f>
        <v/>
      </c>
      <c r="AP972" t="str">
        <f>IF(OR($D972="",$AK972="",$AO972=""),"",MIN($AK972,$AO972))</f>
        <v/>
      </c>
    </row>
    <row r="973" spans="1:42" ht="12.75" customHeight="1" x14ac:dyDescent="0.2">
      <c r="A973" t="str">
        <f>IF($J973="","",INDEX('2_Review &amp; Audit'!$F:$F,$J973))</f>
        <v/>
      </c>
      <c r="B973" t="str">
        <f>IF($J973="","",INDEX('2_Review &amp; Audit'!$C:$C,$J973))</f>
        <v/>
      </c>
      <c r="C973" t="str">
        <f>IF($J973="","",INDEX('2_Review &amp; Audit'!$D:$D,$J973))</f>
        <v/>
      </c>
      <c r="D973" s="60" t="str">
        <f>IF($J973="","",INDEX('2_Review &amp; Audit'!$U:$U,$J973))</f>
        <v/>
      </c>
      <c r="E973" t="str">
        <f>IF($J973="","",INDEX('2_Review &amp; Audit'!$M:$M,$J973))</f>
        <v/>
      </c>
      <c r="F973" t="str">
        <f>IF($J973="","",INDEX('2_Review &amp; Audit'!$N:$N,$J973))</f>
        <v/>
      </c>
      <c r="G973" s="145" t="str">
        <f>IF(OR($J973="",$F973=""),"",ABS(INDEX('2_Review &amp; Audit'!$B:$B,$J973)/$F973))</f>
        <v/>
      </c>
      <c r="H973" s="145" t="str">
        <f t="shared" si="79"/>
        <v/>
      </c>
      <c r="I973" t="str">
        <f>IF($J973="","",INDEX('2_Review &amp; Audit'!$AD:$AD,$J973))</f>
        <v/>
      </c>
      <c r="AB973" t="str">
        <f>IF($D973="","",MAX(0,N(#REF!)-N($X973)))</f>
        <v/>
      </c>
      <c r="AC973" t="str">
        <f>IF(OR($D973="",$AB973="",N($AB973)&lt;=0),"",IFERROR(MATCH(1,INDEX(('2_Review &amp; Audit'!$F$6:$F$505=$A973)*('2_Review &amp; Audit'!$I$6:$I$505&gt;=$E973-30)*('2_Review &amp; Audit'!$I$6:$I$505&lt;=$E973+30)*('2_Review &amp; Audit'!$R$6:$R$505&gt;0)*(ROW('2_Review &amp; Audit'!$R$6:$R$505)&gt;$T973),0),0)+5,""))</f>
        <v/>
      </c>
      <c r="AG973" t="str">
        <f>IF(OR($D973="",$AB973="",$AF973=""),"",MIN($AB973,$AF973))</f>
        <v/>
      </c>
      <c r="AK973" t="str">
        <f>IF($D973="","",MAX(0,N($AB973)-N($AG973)))</f>
        <v/>
      </c>
      <c r="AL973" t="str">
        <f>IF(OR($D973="",$AK973="",N($AK973)&lt;=0),"",IFERROR(MATCH(1,INDEX(('2_Review &amp; Audit'!$F$6:$F$505=$A973)*('2_Review &amp; Audit'!$I$6:$I$505&gt;=$E973-30)*('2_Review &amp; Audit'!$I$6:$I$505&lt;=$E973+30)*('2_Review &amp; Audit'!$R$6:$R$505&gt;0)*(ROW('2_Review &amp; Audit'!$R$6:$R$505)&gt;$AC973),0),0)+5,""))</f>
        <v/>
      </c>
      <c r="AP973" t="str">
        <f>IF(OR($D973="",$AK973="",$AO973=""),"",MIN($AK973,$AO973))</f>
        <v/>
      </c>
    </row>
    <row r="974" spans="1:42" ht="12.75" customHeight="1" x14ac:dyDescent="0.2">
      <c r="A974" t="str">
        <f>IF($J974="","",INDEX('2_Review &amp; Audit'!$F:$F,$J974))</f>
        <v/>
      </c>
      <c r="B974" t="str">
        <f>IF($J974="","",INDEX('2_Review &amp; Audit'!$C:$C,$J974))</f>
        <v/>
      </c>
      <c r="C974" t="str">
        <f>IF($J974="","",INDEX('2_Review &amp; Audit'!$D:$D,$J974))</f>
        <v/>
      </c>
      <c r="D974" s="60" t="str">
        <f>IF($J974="","",INDEX('2_Review &amp; Audit'!$U:$U,$J974))</f>
        <v/>
      </c>
      <c r="E974" t="str">
        <f>IF($J974="","",INDEX('2_Review &amp; Audit'!$M:$M,$J974))</f>
        <v/>
      </c>
      <c r="F974" t="str">
        <f>IF($J974="","",INDEX('2_Review &amp; Audit'!$N:$N,$J974))</f>
        <v/>
      </c>
      <c r="G974" s="145" t="str">
        <f>IF(OR($J974="",$F974=""),"",ABS(INDEX('2_Review &amp; Audit'!$B:$B,$J974)/$F974))</f>
        <v/>
      </c>
      <c r="H974" s="145" t="str">
        <f t="shared" si="79"/>
        <v/>
      </c>
      <c r="I974" t="str">
        <f>IF($J974="","",INDEX('2_Review &amp; Audit'!$AD:$AD,$J974))</f>
        <v/>
      </c>
      <c r="AB974" t="str">
        <f>IF($D974="","",MAX(0,N(#REF!)-N($X974)))</f>
        <v/>
      </c>
      <c r="AC974" t="str">
        <f>IF(OR($D974="",$AB974="",N($AB974)&lt;=0),"",IFERROR(MATCH(1,INDEX(('2_Review &amp; Audit'!$F$6:$F$505=$A974)*('2_Review &amp; Audit'!$I$6:$I$505&gt;=$E974-30)*('2_Review &amp; Audit'!$I$6:$I$505&lt;=$E974+30)*('2_Review &amp; Audit'!$R$6:$R$505&gt;0)*(ROW('2_Review &amp; Audit'!$R$6:$R$505)&gt;$T974),0),0)+5,""))</f>
        <v/>
      </c>
      <c r="AG974" t="str">
        <f>IF(OR($D974="",$AB974="",$AF974=""),"",MIN($AB974,$AF974))</f>
        <v/>
      </c>
      <c r="AK974" t="str">
        <f>IF($D974="","",MAX(0,N($AB974)-N($AG974)))</f>
        <v/>
      </c>
      <c r="AL974" t="str">
        <f>IF(OR($D974="",$AK974="",N($AK974)&lt;=0),"",IFERROR(MATCH(1,INDEX(('2_Review &amp; Audit'!$F$6:$F$505=$A974)*('2_Review &amp; Audit'!$I$6:$I$505&gt;=$E974-30)*('2_Review &amp; Audit'!$I$6:$I$505&lt;=$E974+30)*('2_Review &amp; Audit'!$R$6:$R$505&gt;0)*(ROW('2_Review &amp; Audit'!$R$6:$R$505)&gt;$AC974),0),0)+5,""))</f>
        <v/>
      </c>
      <c r="AP974" t="str">
        <f>IF(OR($D974="",$AK974="",$AO974=""),"",MIN($AK974,$AO974))</f>
        <v/>
      </c>
    </row>
    <row r="975" spans="1:42" ht="12.75" customHeight="1" x14ac:dyDescent="0.2">
      <c r="A975" t="str">
        <f>IF($J975="","",INDEX('2_Review &amp; Audit'!$F:$F,$J975))</f>
        <v/>
      </c>
      <c r="B975" t="str">
        <f>IF($J975="","",INDEX('2_Review &amp; Audit'!$C:$C,$J975))</f>
        <v/>
      </c>
      <c r="C975" t="str">
        <f>IF($J975="","",INDEX('2_Review &amp; Audit'!$D:$D,$J975))</f>
        <v/>
      </c>
      <c r="D975" s="60" t="str">
        <f>IF($J975="","",INDEX('2_Review &amp; Audit'!$U:$U,$J975))</f>
        <v/>
      </c>
      <c r="E975" t="str">
        <f>IF($J975="","",INDEX('2_Review &amp; Audit'!$M:$M,$J975))</f>
        <v/>
      </c>
      <c r="F975" t="str">
        <f>IF($J975="","",INDEX('2_Review &amp; Audit'!$N:$N,$J975))</f>
        <v/>
      </c>
      <c r="G975" s="145" t="str">
        <f>IF(OR($J975="",$F975=""),"",ABS(INDEX('2_Review &amp; Audit'!$B:$B,$J975)/$F975))</f>
        <v/>
      </c>
      <c r="H975" s="145" t="str">
        <f t="shared" si="79"/>
        <v/>
      </c>
      <c r="I975" t="str">
        <f>IF($J975="","",INDEX('2_Review &amp; Audit'!$AD:$AD,$J975))</f>
        <v/>
      </c>
      <c r="AB975" t="str">
        <f>IF($D975="","",MAX(0,N(#REF!)-N($X975)))</f>
        <v/>
      </c>
      <c r="AC975" t="str">
        <f>IF(OR($D975="",$AB975="",N($AB975)&lt;=0),"",IFERROR(MATCH(1,INDEX(('2_Review &amp; Audit'!$F$6:$F$505=$A975)*('2_Review &amp; Audit'!$I$6:$I$505&gt;=$E975-30)*('2_Review &amp; Audit'!$I$6:$I$505&lt;=$E975+30)*('2_Review &amp; Audit'!$R$6:$R$505&gt;0)*(ROW('2_Review &amp; Audit'!$R$6:$R$505)&gt;$T975),0),0)+5,""))</f>
        <v/>
      </c>
      <c r="AG975" t="str">
        <f>IF(OR($D975="",$AB975="",$AF975=""),"",MIN($AB975,$AF975))</f>
        <v/>
      </c>
      <c r="AK975" t="str">
        <f>IF($D975="","",MAX(0,N($AB975)-N($AG975)))</f>
        <v/>
      </c>
      <c r="AL975" t="str">
        <f>IF(OR($D975="",$AK975="",N($AK975)&lt;=0),"",IFERROR(MATCH(1,INDEX(('2_Review &amp; Audit'!$F$6:$F$505=$A975)*('2_Review &amp; Audit'!$I$6:$I$505&gt;=$E975-30)*('2_Review &amp; Audit'!$I$6:$I$505&lt;=$E975+30)*('2_Review &amp; Audit'!$R$6:$R$505&gt;0)*(ROW('2_Review &amp; Audit'!$R$6:$R$505)&gt;$AC975),0),0)+5,""))</f>
        <v/>
      </c>
      <c r="AP975" t="str">
        <f>IF(OR($D975="",$AK975="",$AO975=""),"",MIN($AK975,$AO975))</f>
        <v/>
      </c>
    </row>
    <row r="976" spans="1:42" ht="12.75" customHeight="1" x14ac:dyDescent="0.2">
      <c r="A976" t="str">
        <f>IF($J976="","",INDEX('2_Review &amp; Audit'!$F:$F,$J976))</f>
        <v/>
      </c>
      <c r="B976" t="str">
        <f>IF($J976="","",INDEX('2_Review &amp; Audit'!$C:$C,$J976))</f>
        <v/>
      </c>
      <c r="C976" t="str">
        <f>IF($J976="","",INDEX('2_Review &amp; Audit'!$D:$D,$J976))</f>
        <v/>
      </c>
      <c r="D976" s="60" t="str">
        <f>IF($J976="","",INDEX('2_Review &amp; Audit'!$U:$U,$J976))</f>
        <v/>
      </c>
      <c r="E976" t="str">
        <f>IF($J976="","",INDEX('2_Review &amp; Audit'!$M:$M,$J976))</f>
        <v/>
      </c>
      <c r="F976" t="str">
        <f>IF($J976="","",INDEX('2_Review &amp; Audit'!$N:$N,$J976))</f>
        <v/>
      </c>
      <c r="G976" s="145" t="str">
        <f>IF(OR($J976="",$F976=""),"",ABS(INDEX('2_Review &amp; Audit'!$B:$B,$J976)/$F976))</f>
        <v/>
      </c>
      <c r="H976" s="145" t="str">
        <f t="shared" si="79"/>
        <v/>
      </c>
      <c r="I976" t="str">
        <f>IF($J976="","",INDEX('2_Review &amp; Audit'!$AD:$AD,$J976))</f>
        <v/>
      </c>
      <c r="AB976" t="str">
        <f>IF($D976="","",MAX(0,N(#REF!)-N($X976)))</f>
        <v/>
      </c>
      <c r="AC976" t="str">
        <f>IF(OR($D976="",$AB976="",N($AB976)&lt;=0),"",IFERROR(MATCH(1,INDEX(('2_Review &amp; Audit'!$F$6:$F$505=$A976)*('2_Review &amp; Audit'!$I$6:$I$505&gt;=$E976-30)*('2_Review &amp; Audit'!$I$6:$I$505&lt;=$E976+30)*('2_Review &amp; Audit'!$R$6:$R$505&gt;0)*(ROW('2_Review &amp; Audit'!$R$6:$R$505)&gt;$T976),0),0)+5,""))</f>
        <v/>
      </c>
      <c r="AG976" t="str">
        <f>IF(OR($D976="",$AB976="",$AF976=""),"",MIN($AB976,$AF976))</f>
        <v/>
      </c>
      <c r="AK976" t="str">
        <f>IF($D976="","",MAX(0,N($AB976)-N($AG976)))</f>
        <v/>
      </c>
      <c r="AL976" t="str">
        <f>IF(OR($D976="",$AK976="",N($AK976)&lt;=0),"",IFERROR(MATCH(1,INDEX(('2_Review &amp; Audit'!$F$6:$F$505=$A976)*('2_Review &amp; Audit'!$I$6:$I$505&gt;=$E976-30)*('2_Review &amp; Audit'!$I$6:$I$505&lt;=$E976+30)*('2_Review &amp; Audit'!$R$6:$R$505&gt;0)*(ROW('2_Review &amp; Audit'!$R$6:$R$505)&gt;$AC976),0),0)+5,""))</f>
        <v/>
      </c>
      <c r="AP976" t="str">
        <f>IF(OR($D976="",$AK976="",$AO976=""),"",MIN($AK976,$AO976))</f>
        <v/>
      </c>
    </row>
    <row r="977" spans="1:42" ht="12.75" customHeight="1" x14ac:dyDescent="0.2">
      <c r="A977" t="str">
        <f>IF($J977="","",INDEX('2_Review &amp; Audit'!$F:$F,$J977))</f>
        <v/>
      </c>
      <c r="B977" t="str">
        <f>IF($J977="","",INDEX('2_Review &amp; Audit'!$C:$C,$J977))</f>
        <v/>
      </c>
      <c r="C977" t="str">
        <f>IF($J977="","",INDEX('2_Review &amp; Audit'!$D:$D,$J977))</f>
        <v/>
      </c>
      <c r="D977" s="60" t="str">
        <f>IF($J977="","",INDEX('2_Review &amp; Audit'!$U:$U,$J977))</f>
        <v/>
      </c>
      <c r="E977" t="str">
        <f>IF($J977="","",INDEX('2_Review &amp; Audit'!$M:$M,$J977))</f>
        <v/>
      </c>
      <c r="F977" t="str">
        <f>IF($J977="","",INDEX('2_Review &amp; Audit'!$N:$N,$J977))</f>
        <v/>
      </c>
      <c r="G977" s="145" t="str">
        <f>IF(OR($J977="",$F977=""),"",ABS(INDEX('2_Review &amp; Audit'!$B:$B,$J977)/$F977))</f>
        <v/>
      </c>
      <c r="H977" s="145" t="str">
        <f t="shared" si="79"/>
        <v/>
      </c>
      <c r="I977" t="str">
        <f>IF($J977="","",INDEX('2_Review &amp; Audit'!$AD:$AD,$J977))</f>
        <v/>
      </c>
      <c r="AB977" t="str">
        <f>IF($D977="","",MAX(0,N(#REF!)-N($X977)))</f>
        <v/>
      </c>
      <c r="AC977" t="str">
        <f>IF(OR($D977="",$AB977="",N($AB977)&lt;=0),"",IFERROR(MATCH(1,INDEX(('2_Review &amp; Audit'!$F$6:$F$505=$A977)*('2_Review &amp; Audit'!$I$6:$I$505&gt;=$E977-30)*('2_Review &amp; Audit'!$I$6:$I$505&lt;=$E977+30)*('2_Review &amp; Audit'!$R$6:$R$505&gt;0)*(ROW('2_Review &amp; Audit'!$R$6:$R$505)&gt;$T977),0),0)+5,""))</f>
        <v/>
      </c>
      <c r="AG977" t="str">
        <f>IF(OR($D977="",$AB977="",$AF977=""),"",MIN($AB977,$AF977))</f>
        <v/>
      </c>
      <c r="AK977" t="str">
        <f>IF($D977="","",MAX(0,N($AB977)-N($AG977)))</f>
        <v/>
      </c>
      <c r="AL977" t="str">
        <f>IF(OR($D977="",$AK977="",N($AK977)&lt;=0),"",IFERROR(MATCH(1,INDEX(('2_Review &amp; Audit'!$F$6:$F$505=$A977)*('2_Review &amp; Audit'!$I$6:$I$505&gt;=$E977-30)*('2_Review &amp; Audit'!$I$6:$I$505&lt;=$E977+30)*('2_Review &amp; Audit'!$R$6:$R$505&gt;0)*(ROW('2_Review &amp; Audit'!$R$6:$R$505)&gt;$AC977),0),0)+5,""))</f>
        <v/>
      </c>
      <c r="AP977" t="str">
        <f>IF(OR($D977="",$AK977="",$AO977=""),"",MIN($AK977,$AO977))</f>
        <v/>
      </c>
    </row>
    <row r="978" spans="1:42" ht="12.75" customHeight="1" x14ac:dyDescent="0.2">
      <c r="A978" t="str">
        <f>IF($J978="","",INDEX('2_Review &amp; Audit'!$F:$F,$J978))</f>
        <v/>
      </c>
      <c r="B978" t="str">
        <f>IF($J978="","",INDEX('2_Review &amp; Audit'!$C:$C,$J978))</f>
        <v/>
      </c>
      <c r="C978" t="str">
        <f>IF($J978="","",INDEX('2_Review &amp; Audit'!$D:$D,$J978))</f>
        <v/>
      </c>
      <c r="D978" s="60" t="str">
        <f>IF($J978="","",INDEX('2_Review &amp; Audit'!$U:$U,$J978))</f>
        <v/>
      </c>
      <c r="E978" t="str">
        <f>IF($J978="","",INDEX('2_Review &amp; Audit'!$M:$M,$J978))</f>
        <v/>
      </c>
      <c r="F978" t="str">
        <f>IF($J978="","",INDEX('2_Review &amp; Audit'!$N:$N,$J978))</f>
        <v/>
      </c>
      <c r="G978" s="145" t="str">
        <f>IF(OR($J978="",$F978=""),"",ABS(INDEX('2_Review &amp; Audit'!$B:$B,$J978)/$F978))</f>
        <v/>
      </c>
      <c r="H978" s="145" t="str">
        <f t="shared" si="79"/>
        <v/>
      </c>
      <c r="I978" t="str">
        <f>IF($J978="","",INDEX('2_Review &amp; Audit'!$AD:$AD,$J978))</f>
        <v/>
      </c>
      <c r="AB978" t="str">
        <f>IF($D978="","",MAX(0,N(#REF!)-N($X978)))</f>
        <v/>
      </c>
      <c r="AC978" t="str">
        <f>IF(OR($D978="",$AB978="",N($AB978)&lt;=0),"",IFERROR(MATCH(1,INDEX(('2_Review &amp; Audit'!$F$6:$F$505=$A978)*('2_Review &amp; Audit'!$I$6:$I$505&gt;=$E978-30)*('2_Review &amp; Audit'!$I$6:$I$505&lt;=$E978+30)*('2_Review &amp; Audit'!$R$6:$R$505&gt;0)*(ROW('2_Review &amp; Audit'!$R$6:$R$505)&gt;$T978),0),0)+5,""))</f>
        <v/>
      </c>
      <c r="AG978" t="str">
        <f>IF(OR($D978="",$AB978="",$AF978=""),"",MIN($AB978,$AF978))</f>
        <v/>
      </c>
      <c r="AK978" t="str">
        <f>IF($D978="","",MAX(0,N($AB978)-N($AG978)))</f>
        <v/>
      </c>
      <c r="AL978" t="str">
        <f>IF(OR($D978="",$AK978="",N($AK978)&lt;=0),"",IFERROR(MATCH(1,INDEX(('2_Review &amp; Audit'!$F$6:$F$505=$A978)*('2_Review &amp; Audit'!$I$6:$I$505&gt;=$E978-30)*('2_Review &amp; Audit'!$I$6:$I$505&lt;=$E978+30)*('2_Review &amp; Audit'!$R$6:$R$505&gt;0)*(ROW('2_Review &amp; Audit'!$R$6:$R$505)&gt;$AC978),0),0)+5,""))</f>
        <v/>
      </c>
      <c r="AP978" t="str">
        <f>IF(OR($D978="",$AK978="",$AO978=""),"",MIN($AK978,$AO978))</f>
        <v/>
      </c>
    </row>
    <row r="979" spans="1:42" ht="12.75" customHeight="1" x14ac:dyDescent="0.2">
      <c r="A979" t="str">
        <f>IF($J979="","",INDEX('2_Review &amp; Audit'!$F:$F,$J979))</f>
        <v/>
      </c>
      <c r="B979" t="str">
        <f>IF($J979="","",INDEX('2_Review &amp; Audit'!$C:$C,$J979))</f>
        <v/>
      </c>
      <c r="C979" t="str">
        <f>IF($J979="","",INDEX('2_Review &amp; Audit'!$D:$D,$J979))</f>
        <v/>
      </c>
      <c r="D979" s="60" t="str">
        <f>IF($J979="","",INDEX('2_Review &amp; Audit'!$U:$U,$J979))</f>
        <v/>
      </c>
      <c r="E979" t="str">
        <f>IF($J979="","",INDEX('2_Review &amp; Audit'!$M:$M,$J979))</f>
        <v/>
      </c>
      <c r="F979" t="str">
        <f>IF($J979="","",INDEX('2_Review &amp; Audit'!$N:$N,$J979))</f>
        <v/>
      </c>
      <c r="G979" s="145" t="str">
        <f>IF(OR($J979="",$F979=""),"",ABS(INDEX('2_Review &amp; Audit'!$B:$B,$J979)/$F979))</f>
        <v/>
      </c>
      <c r="H979" s="145" t="str">
        <f t="shared" si="79"/>
        <v/>
      </c>
      <c r="I979" t="str">
        <f>IF($J979="","",INDEX('2_Review &amp; Audit'!$AD:$AD,$J979))</f>
        <v/>
      </c>
      <c r="AB979" t="str">
        <f>IF($D979="","",MAX(0,N(#REF!)-N($X979)))</f>
        <v/>
      </c>
      <c r="AC979" t="str">
        <f>IF(OR($D979="",$AB979="",N($AB979)&lt;=0),"",IFERROR(MATCH(1,INDEX(('2_Review &amp; Audit'!$F$6:$F$505=$A979)*('2_Review &amp; Audit'!$I$6:$I$505&gt;=$E979-30)*('2_Review &amp; Audit'!$I$6:$I$505&lt;=$E979+30)*('2_Review &amp; Audit'!$R$6:$R$505&gt;0)*(ROW('2_Review &amp; Audit'!$R$6:$R$505)&gt;$T979),0),0)+5,""))</f>
        <v/>
      </c>
      <c r="AG979" t="str">
        <f>IF(OR($D979="",$AB979="",$AF979=""),"",MIN($AB979,$AF979))</f>
        <v/>
      </c>
      <c r="AK979" t="str">
        <f>IF($D979="","",MAX(0,N($AB979)-N($AG979)))</f>
        <v/>
      </c>
      <c r="AL979" t="str">
        <f>IF(OR($D979="",$AK979="",N($AK979)&lt;=0),"",IFERROR(MATCH(1,INDEX(('2_Review &amp; Audit'!$F$6:$F$505=$A979)*('2_Review &amp; Audit'!$I$6:$I$505&gt;=$E979-30)*('2_Review &amp; Audit'!$I$6:$I$505&lt;=$E979+30)*('2_Review &amp; Audit'!$R$6:$R$505&gt;0)*(ROW('2_Review &amp; Audit'!$R$6:$R$505)&gt;$AC979),0),0)+5,""))</f>
        <v/>
      </c>
      <c r="AP979" t="str">
        <f>IF(OR($D979="",$AK979="",$AO979=""),"",MIN($AK979,$AO979))</f>
        <v/>
      </c>
    </row>
    <row r="980" spans="1:42" ht="12.75" customHeight="1" x14ac:dyDescent="0.2">
      <c r="A980" t="str">
        <f>IF($J980="","",INDEX('2_Review &amp; Audit'!$F:$F,$J980))</f>
        <v/>
      </c>
      <c r="B980" t="str">
        <f>IF($J980="","",INDEX('2_Review &amp; Audit'!$C:$C,$J980))</f>
        <v/>
      </c>
      <c r="C980" t="str">
        <f>IF($J980="","",INDEX('2_Review &amp; Audit'!$D:$D,$J980))</f>
        <v/>
      </c>
      <c r="D980" s="60" t="str">
        <f>IF($J980="","",INDEX('2_Review &amp; Audit'!$U:$U,$J980))</f>
        <v/>
      </c>
      <c r="E980" t="str">
        <f>IF($J980="","",INDEX('2_Review &amp; Audit'!$M:$M,$J980))</f>
        <v/>
      </c>
      <c r="F980" t="str">
        <f>IF($J980="","",INDEX('2_Review &amp; Audit'!$N:$N,$J980))</f>
        <v/>
      </c>
      <c r="G980" s="145" t="str">
        <f>IF(OR($J980="",$F980=""),"",ABS(INDEX('2_Review &amp; Audit'!$B:$B,$J980)/$F980))</f>
        <v/>
      </c>
      <c r="H980" s="145" t="str">
        <f t="shared" si="79"/>
        <v/>
      </c>
      <c r="I980" t="str">
        <f>IF($J980="","",INDEX('2_Review &amp; Audit'!$AD:$AD,$J980))</f>
        <v/>
      </c>
      <c r="AB980" t="str">
        <f>IF($D980="","",MAX(0,N(#REF!)-N($X980)))</f>
        <v/>
      </c>
      <c r="AC980" t="str">
        <f>IF(OR($D980="",$AB980="",N($AB980)&lt;=0),"",IFERROR(MATCH(1,INDEX(('2_Review &amp; Audit'!$F$6:$F$505=$A980)*('2_Review &amp; Audit'!$I$6:$I$505&gt;=$E980-30)*('2_Review &amp; Audit'!$I$6:$I$505&lt;=$E980+30)*('2_Review &amp; Audit'!$R$6:$R$505&gt;0)*(ROW('2_Review &amp; Audit'!$R$6:$R$505)&gt;$T980),0),0)+5,""))</f>
        <v/>
      </c>
      <c r="AG980" t="str">
        <f>IF(OR($D980="",$AB980="",$AF980=""),"",MIN($AB980,$AF980))</f>
        <v/>
      </c>
      <c r="AK980" t="str">
        <f>IF($D980="","",MAX(0,N($AB980)-N($AG980)))</f>
        <v/>
      </c>
      <c r="AL980" t="str">
        <f>IF(OR($D980="",$AK980="",N($AK980)&lt;=0),"",IFERROR(MATCH(1,INDEX(('2_Review &amp; Audit'!$F$6:$F$505=$A980)*('2_Review &amp; Audit'!$I$6:$I$505&gt;=$E980-30)*('2_Review &amp; Audit'!$I$6:$I$505&lt;=$E980+30)*('2_Review &amp; Audit'!$R$6:$R$505&gt;0)*(ROW('2_Review &amp; Audit'!$R$6:$R$505)&gt;$AC980),0),0)+5,""))</f>
        <v/>
      </c>
      <c r="AP980" t="str">
        <f>IF(OR($D980="",$AK980="",$AO980=""),"",MIN($AK980,$AO980))</f>
        <v/>
      </c>
    </row>
    <row r="981" spans="1:42" ht="12.75" customHeight="1" x14ac:dyDescent="0.2">
      <c r="A981" t="str">
        <f>IF($J981="","",INDEX('2_Review &amp; Audit'!$F:$F,$J981))</f>
        <v/>
      </c>
      <c r="B981" t="str">
        <f>IF($J981="","",INDEX('2_Review &amp; Audit'!$C:$C,$J981))</f>
        <v/>
      </c>
      <c r="C981" t="str">
        <f>IF($J981="","",INDEX('2_Review &amp; Audit'!$D:$D,$J981))</f>
        <v/>
      </c>
      <c r="D981" s="60" t="str">
        <f>IF($J981="","",INDEX('2_Review &amp; Audit'!$U:$U,$J981))</f>
        <v/>
      </c>
      <c r="E981" t="str">
        <f>IF($J981="","",INDEX('2_Review &amp; Audit'!$M:$M,$J981))</f>
        <v/>
      </c>
      <c r="F981" t="str">
        <f>IF($J981="","",INDEX('2_Review &amp; Audit'!$N:$N,$J981))</f>
        <v/>
      </c>
      <c r="G981" s="145" t="str">
        <f>IF(OR($J981="",$F981=""),"",ABS(INDEX('2_Review &amp; Audit'!$B:$B,$J981)/$F981))</f>
        <v/>
      </c>
      <c r="H981" s="145" t="str">
        <f t="shared" si="79"/>
        <v/>
      </c>
      <c r="I981" t="str">
        <f>IF($J981="","",INDEX('2_Review &amp; Audit'!$AD:$AD,$J981))</f>
        <v/>
      </c>
      <c r="AB981" t="str">
        <f>IF($D981="","",MAX(0,N(#REF!)-N($X981)))</f>
        <v/>
      </c>
      <c r="AC981" t="str">
        <f>IF(OR($D981="",$AB981="",N($AB981)&lt;=0),"",IFERROR(MATCH(1,INDEX(('2_Review &amp; Audit'!$F$6:$F$505=$A981)*('2_Review &amp; Audit'!$I$6:$I$505&gt;=$E981-30)*('2_Review &amp; Audit'!$I$6:$I$505&lt;=$E981+30)*('2_Review &amp; Audit'!$R$6:$R$505&gt;0)*(ROW('2_Review &amp; Audit'!$R$6:$R$505)&gt;$T981),0),0)+5,""))</f>
        <v/>
      </c>
      <c r="AG981" t="str">
        <f>IF(OR($D981="",$AB981="",$AF981=""),"",MIN($AB981,$AF981))</f>
        <v/>
      </c>
      <c r="AK981" t="str">
        <f>IF($D981="","",MAX(0,N($AB981)-N($AG981)))</f>
        <v/>
      </c>
      <c r="AL981" t="str">
        <f>IF(OR($D981="",$AK981="",N($AK981)&lt;=0),"",IFERROR(MATCH(1,INDEX(('2_Review &amp; Audit'!$F$6:$F$505=$A981)*('2_Review &amp; Audit'!$I$6:$I$505&gt;=$E981-30)*('2_Review &amp; Audit'!$I$6:$I$505&lt;=$E981+30)*('2_Review &amp; Audit'!$R$6:$R$505&gt;0)*(ROW('2_Review &amp; Audit'!$R$6:$R$505)&gt;$AC981),0),0)+5,""))</f>
        <v/>
      </c>
      <c r="AP981" t="str">
        <f>IF(OR($D981="",$AK981="",$AO981=""),"",MIN($AK981,$AO981))</f>
        <v/>
      </c>
    </row>
    <row r="982" spans="1:42" ht="12.75" customHeight="1" x14ac:dyDescent="0.2">
      <c r="A982" t="str">
        <f>IF($J982="","",INDEX('2_Review &amp; Audit'!$F:$F,$J982))</f>
        <v/>
      </c>
      <c r="B982" t="str">
        <f>IF($J982="","",INDEX('2_Review &amp; Audit'!$C:$C,$J982))</f>
        <v/>
      </c>
      <c r="C982" t="str">
        <f>IF($J982="","",INDEX('2_Review &amp; Audit'!$D:$D,$J982))</f>
        <v/>
      </c>
      <c r="D982" s="60" t="str">
        <f>IF($J982="","",INDEX('2_Review &amp; Audit'!$U:$U,$J982))</f>
        <v/>
      </c>
      <c r="E982" t="str">
        <f>IF($J982="","",INDEX('2_Review &amp; Audit'!$M:$M,$J982))</f>
        <v/>
      </c>
      <c r="F982" t="str">
        <f>IF($J982="","",INDEX('2_Review &amp; Audit'!$N:$N,$J982))</f>
        <v/>
      </c>
      <c r="G982" s="145" t="str">
        <f>IF(OR($J982="",$F982=""),"",ABS(INDEX('2_Review &amp; Audit'!$B:$B,$J982)/$F982))</f>
        <v/>
      </c>
      <c r="H982" s="145" t="str">
        <f t="shared" si="79"/>
        <v/>
      </c>
      <c r="I982" t="str">
        <f>IF($J982="","",INDEX('2_Review &amp; Audit'!$AD:$AD,$J982))</f>
        <v/>
      </c>
      <c r="AB982" t="str">
        <f>IF($D982="","",MAX(0,N(#REF!)-N($X982)))</f>
        <v/>
      </c>
      <c r="AC982" t="str">
        <f>IF(OR($D982="",$AB982="",N($AB982)&lt;=0),"",IFERROR(MATCH(1,INDEX(('2_Review &amp; Audit'!$F$6:$F$505=$A982)*('2_Review &amp; Audit'!$I$6:$I$505&gt;=$E982-30)*('2_Review &amp; Audit'!$I$6:$I$505&lt;=$E982+30)*('2_Review &amp; Audit'!$R$6:$R$505&gt;0)*(ROW('2_Review &amp; Audit'!$R$6:$R$505)&gt;$T982),0),0)+5,""))</f>
        <v/>
      </c>
      <c r="AG982" t="str">
        <f>IF(OR($D982="",$AB982="",$AF982=""),"",MIN($AB982,$AF982))</f>
        <v/>
      </c>
      <c r="AK982" t="str">
        <f>IF($D982="","",MAX(0,N($AB982)-N($AG982)))</f>
        <v/>
      </c>
      <c r="AL982" t="str">
        <f>IF(OR($D982="",$AK982="",N($AK982)&lt;=0),"",IFERROR(MATCH(1,INDEX(('2_Review &amp; Audit'!$F$6:$F$505=$A982)*('2_Review &amp; Audit'!$I$6:$I$505&gt;=$E982-30)*('2_Review &amp; Audit'!$I$6:$I$505&lt;=$E982+30)*('2_Review &amp; Audit'!$R$6:$R$505&gt;0)*(ROW('2_Review &amp; Audit'!$R$6:$R$505)&gt;$AC982),0),0)+5,""))</f>
        <v/>
      </c>
      <c r="AP982" t="str">
        <f>IF(OR($D982="",$AK982="",$AO982=""),"",MIN($AK982,$AO982))</f>
        <v/>
      </c>
    </row>
    <row r="983" spans="1:42" ht="12.75" customHeight="1" x14ac:dyDescent="0.2">
      <c r="A983" t="str">
        <f>IF($J983="","",INDEX('2_Review &amp; Audit'!$F:$F,$J983))</f>
        <v/>
      </c>
      <c r="B983" t="str">
        <f>IF($J983="","",INDEX('2_Review &amp; Audit'!$C:$C,$J983))</f>
        <v/>
      </c>
      <c r="C983" t="str">
        <f>IF($J983="","",INDEX('2_Review &amp; Audit'!$D:$D,$J983))</f>
        <v/>
      </c>
      <c r="D983" s="60" t="str">
        <f>IF($J983="","",INDEX('2_Review &amp; Audit'!$U:$U,$J983))</f>
        <v/>
      </c>
      <c r="E983" t="str">
        <f>IF($J983="","",INDEX('2_Review &amp; Audit'!$M:$M,$J983))</f>
        <v/>
      </c>
      <c r="F983" t="str">
        <f>IF($J983="","",INDEX('2_Review &amp; Audit'!$N:$N,$J983))</f>
        <v/>
      </c>
      <c r="G983" s="145" t="str">
        <f>IF(OR($J983="",$F983=""),"",ABS(INDEX('2_Review &amp; Audit'!$B:$B,$J983)/$F983))</f>
        <v/>
      </c>
      <c r="H983" s="145" t="str">
        <f t="shared" si="79"/>
        <v/>
      </c>
      <c r="I983" t="str">
        <f>IF($J983="","",INDEX('2_Review &amp; Audit'!$AD:$AD,$J983))</f>
        <v/>
      </c>
      <c r="AB983" t="str">
        <f>IF($D983="","",MAX(0,N(#REF!)-N($X983)))</f>
        <v/>
      </c>
      <c r="AC983" t="str">
        <f>IF(OR($D983="",$AB983="",N($AB983)&lt;=0),"",IFERROR(MATCH(1,INDEX(('2_Review &amp; Audit'!$F$6:$F$505=$A983)*('2_Review &amp; Audit'!$I$6:$I$505&gt;=$E983-30)*('2_Review &amp; Audit'!$I$6:$I$505&lt;=$E983+30)*('2_Review &amp; Audit'!$R$6:$R$505&gt;0)*(ROW('2_Review &amp; Audit'!$R$6:$R$505)&gt;$T983),0),0)+5,""))</f>
        <v/>
      </c>
      <c r="AG983" t="str">
        <f>IF(OR($D983="",$AB983="",$AF983=""),"",MIN($AB983,$AF983))</f>
        <v/>
      </c>
      <c r="AK983" t="str">
        <f>IF($D983="","",MAX(0,N($AB983)-N($AG983)))</f>
        <v/>
      </c>
      <c r="AL983" t="str">
        <f>IF(OR($D983="",$AK983="",N($AK983)&lt;=0),"",IFERROR(MATCH(1,INDEX(('2_Review &amp; Audit'!$F$6:$F$505=$A983)*('2_Review &amp; Audit'!$I$6:$I$505&gt;=$E983-30)*('2_Review &amp; Audit'!$I$6:$I$505&lt;=$E983+30)*('2_Review &amp; Audit'!$R$6:$R$505&gt;0)*(ROW('2_Review &amp; Audit'!$R$6:$R$505)&gt;$AC983),0),0)+5,""))</f>
        <v/>
      </c>
      <c r="AP983" t="str">
        <f>IF(OR($D983="",$AK983="",$AO983=""),"",MIN($AK983,$AO983))</f>
        <v/>
      </c>
    </row>
    <row r="984" spans="1:42" ht="12.75" customHeight="1" x14ac:dyDescent="0.2">
      <c r="A984" t="str">
        <f>IF($J984="","",INDEX('2_Review &amp; Audit'!$F:$F,$J984))</f>
        <v/>
      </c>
      <c r="B984" t="str">
        <f>IF($J984="","",INDEX('2_Review &amp; Audit'!$C:$C,$J984))</f>
        <v/>
      </c>
      <c r="C984" t="str">
        <f>IF($J984="","",INDEX('2_Review &amp; Audit'!$D:$D,$J984))</f>
        <v/>
      </c>
      <c r="D984" s="60" t="str">
        <f>IF($J984="","",INDEX('2_Review &amp; Audit'!$U:$U,$J984))</f>
        <v/>
      </c>
      <c r="E984" t="str">
        <f>IF($J984="","",INDEX('2_Review &amp; Audit'!$M:$M,$J984))</f>
        <v/>
      </c>
      <c r="F984" t="str">
        <f>IF($J984="","",INDEX('2_Review &amp; Audit'!$N:$N,$J984))</f>
        <v/>
      </c>
      <c r="G984" s="145" t="str">
        <f>IF(OR($J984="",$F984=""),"",ABS(INDEX('2_Review &amp; Audit'!$B:$B,$J984)/$F984))</f>
        <v/>
      </c>
      <c r="H984" s="145" t="str">
        <f t="shared" si="79"/>
        <v/>
      </c>
      <c r="I984" t="str">
        <f>IF($J984="","",INDEX('2_Review &amp; Audit'!$AD:$AD,$J984))</f>
        <v/>
      </c>
      <c r="AB984" t="str">
        <f>IF($D984="","",MAX(0,N(#REF!)-N($X984)))</f>
        <v/>
      </c>
      <c r="AC984" t="str">
        <f>IF(OR($D984="",$AB984="",N($AB984)&lt;=0),"",IFERROR(MATCH(1,INDEX(('2_Review &amp; Audit'!$F$6:$F$505=$A984)*('2_Review &amp; Audit'!$I$6:$I$505&gt;=$E984-30)*('2_Review &amp; Audit'!$I$6:$I$505&lt;=$E984+30)*('2_Review &amp; Audit'!$R$6:$R$505&gt;0)*(ROW('2_Review &amp; Audit'!$R$6:$R$505)&gt;$T984),0),0)+5,""))</f>
        <v/>
      </c>
      <c r="AG984" t="str">
        <f>IF(OR($D984="",$AB984="",$AF984=""),"",MIN($AB984,$AF984))</f>
        <v/>
      </c>
      <c r="AK984" t="str">
        <f>IF($D984="","",MAX(0,N($AB984)-N($AG984)))</f>
        <v/>
      </c>
      <c r="AL984" t="str">
        <f>IF(OR($D984="",$AK984="",N($AK984)&lt;=0),"",IFERROR(MATCH(1,INDEX(('2_Review &amp; Audit'!$F$6:$F$505=$A984)*('2_Review &amp; Audit'!$I$6:$I$505&gt;=$E984-30)*('2_Review &amp; Audit'!$I$6:$I$505&lt;=$E984+30)*('2_Review &amp; Audit'!$R$6:$R$505&gt;0)*(ROW('2_Review &amp; Audit'!$R$6:$R$505)&gt;$AC984),0),0)+5,""))</f>
        <v/>
      </c>
      <c r="AP984" t="str">
        <f>IF(OR($D984="",$AK984="",$AO984=""),"",MIN($AK984,$AO984))</f>
        <v/>
      </c>
    </row>
    <row r="985" spans="1:42" ht="12.75" customHeight="1" x14ac:dyDescent="0.2">
      <c r="A985" t="str">
        <f>IF($J985="","",INDEX('2_Review &amp; Audit'!$F:$F,$J985))</f>
        <v/>
      </c>
      <c r="B985" t="str">
        <f>IF($J985="","",INDEX('2_Review &amp; Audit'!$C:$C,$J985))</f>
        <v/>
      </c>
      <c r="C985" t="str">
        <f>IF($J985="","",INDEX('2_Review &amp; Audit'!$D:$D,$J985))</f>
        <v/>
      </c>
      <c r="D985" s="60" t="str">
        <f>IF($J985="","",INDEX('2_Review &amp; Audit'!$U:$U,$J985))</f>
        <v/>
      </c>
      <c r="E985" t="str">
        <f>IF($J985="","",INDEX('2_Review &amp; Audit'!$M:$M,$J985))</f>
        <v/>
      </c>
      <c r="F985" t="str">
        <f>IF($J985="","",INDEX('2_Review &amp; Audit'!$N:$N,$J985))</f>
        <v/>
      </c>
      <c r="G985" s="145" t="str">
        <f>IF(OR($J985="",$F985=""),"",ABS(INDEX('2_Review &amp; Audit'!$B:$B,$J985)/$F985))</f>
        <v/>
      </c>
      <c r="H985" s="145" t="str">
        <f t="shared" si="79"/>
        <v/>
      </c>
      <c r="I985" t="str">
        <f>IF($J985="","",INDEX('2_Review &amp; Audit'!$AD:$AD,$J985))</f>
        <v/>
      </c>
      <c r="AB985" t="str">
        <f>IF($D985="","",MAX(0,N(#REF!)-N($X985)))</f>
        <v/>
      </c>
      <c r="AC985" t="str">
        <f>IF(OR($D985="",$AB985="",N($AB985)&lt;=0),"",IFERROR(MATCH(1,INDEX(('2_Review &amp; Audit'!$F$6:$F$505=$A985)*('2_Review &amp; Audit'!$I$6:$I$505&gt;=$E985-30)*('2_Review &amp; Audit'!$I$6:$I$505&lt;=$E985+30)*('2_Review &amp; Audit'!$R$6:$R$505&gt;0)*(ROW('2_Review &amp; Audit'!$R$6:$R$505)&gt;$T985),0),0)+5,""))</f>
        <v/>
      </c>
      <c r="AG985" t="str">
        <f>IF(OR($D985="",$AB985="",$AF985=""),"",MIN($AB985,$AF985))</f>
        <v/>
      </c>
      <c r="AK985" t="str">
        <f>IF($D985="","",MAX(0,N($AB985)-N($AG985)))</f>
        <v/>
      </c>
      <c r="AL985" t="str">
        <f>IF(OR($D985="",$AK985="",N($AK985)&lt;=0),"",IFERROR(MATCH(1,INDEX(('2_Review &amp; Audit'!$F$6:$F$505=$A985)*('2_Review &amp; Audit'!$I$6:$I$505&gt;=$E985-30)*('2_Review &amp; Audit'!$I$6:$I$505&lt;=$E985+30)*('2_Review &amp; Audit'!$R$6:$R$505&gt;0)*(ROW('2_Review &amp; Audit'!$R$6:$R$505)&gt;$AC985),0),0)+5,""))</f>
        <v/>
      </c>
      <c r="AP985" t="str">
        <f>IF(OR($D985="",$AK985="",$AO985=""),"",MIN($AK985,$AO985))</f>
        <v/>
      </c>
    </row>
    <row r="986" spans="1:42" ht="12.75" customHeight="1" x14ac:dyDescent="0.2">
      <c r="A986" t="str">
        <f>IF($J986="","",INDEX('2_Review &amp; Audit'!$F:$F,$J986))</f>
        <v/>
      </c>
      <c r="B986" t="str">
        <f>IF($J986="","",INDEX('2_Review &amp; Audit'!$C:$C,$J986))</f>
        <v/>
      </c>
      <c r="C986" t="str">
        <f>IF($J986="","",INDEX('2_Review &amp; Audit'!$D:$D,$J986))</f>
        <v/>
      </c>
      <c r="D986" s="60" t="str">
        <f>IF($J986="","",INDEX('2_Review &amp; Audit'!$U:$U,$J986))</f>
        <v/>
      </c>
      <c r="E986" t="str">
        <f>IF($J986="","",INDEX('2_Review &amp; Audit'!$M:$M,$J986))</f>
        <v/>
      </c>
      <c r="F986" t="str">
        <f>IF($J986="","",INDEX('2_Review &amp; Audit'!$N:$N,$J986))</f>
        <v/>
      </c>
      <c r="G986" s="145" t="str">
        <f>IF(OR($J986="",$F986=""),"",ABS(INDEX('2_Review &amp; Audit'!$B:$B,$J986)/$F986))</f>
        <v/>
      </c>
      <c r="H986" s="145" t="str">
        <f t="shared" si="79"/>
        <v/>
      </c>
      <c r="I986" t="str">
        <f>IF($J986="","",INDEX('2_Review &amp; Audit'!$AD:$AD,$J986))</f>
        <v/>
      </c>
      <c r="AB986" t="str">
        <f>IF($D986="","",MAX(0,N(#REF!)-N($X986)))</f>
        <v/>
      </c>
      <c r="AC986" t="str">
        <f>IF(OR($D986="",$AB986="",N($AB986)&lt;=0),"",IFERROR(MATCH(1,INDEX(('2_Review &amp; Audit'!$F$6:$F$505=$A986)*('2_Review &amp; Audit'!$I$6:$I$505&gt;=$E986-30)*('2_Review &amp; Audit'!$I$6:$I$505&lt;=$E986+30)*('2_Review &amp; Audit'!$R$6:$R$505&gt;0)*(ROW('2_Review &amp; Audit'!$R$6:$R$505)&gt;$T986),0),0)+5,""))</f>
        <v/>
      </c>
      <c r="AG986" t="str">
        <f>IF(OR($D986="",$AB986="",$AF986=""),"",MIN($AB986,$AF986))</f>
        <v/>
      </c>
      <c r="AK986" t="str">
        <f>IF($D986="","",MAX(0,N($AB986)-N($AG986)))</f>
        <v/>
      </c>
      <c r="AL986" t="str">
        <f>IF(OR($D986="",$AK986="",N($AK986)&lt;=0),"",IFERROR(MATCH(1,INDEX(('2_Review &amp; Audit'!$F$6:$F$505=$A986)*('2_Review &amp; Audit'!$I$6:$I$505&gt;=$E986-30)*('2_Review &amp; Audit'!$I$6:$I$505&lt;=$E986+30)*('2_Review &amp; Audit'!$R$6:$R$505&gt;0)*(ROW('2_Review &amp; Audit'!$R$6:$R$505)&gt;$AC986),0),0)+5,""))</f>
        <v/>
      </c>
      <c r="AP986" t="str">
        <f>IF(OR($D986="",$AK986="",$AO986=""),"",MIN($AK986,$AO986))</f>
        <v/>
      </c>
    </row>
    <row r="987" spans="1:42" ht="12.75" customHeight="1" x14ac:dyDescent="0.2">
      <c r="A987" t="str">
        <f>IF($J987="","",INDEX('2_Review &amp; Audit'!$F:$F,$J987))</f>
        <v/>
      </c>
      <c r="B987" t="str">
        <f>IF($J987="","",INDEX('2_Review &amp; Audit'!$C:$C,$J987))</f>
        <v/>
      </c>
      <c r="C987" t="str">
        <f>IF($J987="","",INDEX('2_Review &amp; Audit'!$D:$D,$J987))</f>
        <v/>
      </c>
      <c r="D987" s="60" t="str">
        <f>IF($J987="","",INDEX('2_Review &amp; Audit'!$U:$U,$J987))</f>
        <v/>
      </c>
      <c r="E987" t="str">
        <f>IF($J987="","",INDEX('2_Review &amp; Audit'!$M:$M,$J987))</f>
        <v/>
      </c>
      <c r="F987" t="str">
        <f>IF($J987="","",INDEX('2_Review &amp; Audit'!$N:$N,$J987))</f>
        <v/>
      </c>
      <c r="G987" s="145" t="str">
        <f>IF(OR($J987="",$F987=""),"",ABS(INDEX('2_Review &amp; Audit'!$B:$B,$J987)/$F987))</f>
        <v/>
      </c>
      <c r="H987" s="145" t="str">
        <f t="shared" si="79"/>
        <v/>
      </c>
      <c r="I987" t="str">
        <f>IF($J987="","",INDEX('2_Review &amp; Audit'!$AD:$AD,$J987))</f>
        <v/>
      </c>
      <c r="AB987" t="str">
        <f>IF($D987="","",MAX(0,N(#REF!)-N($X987)))</f>
        <v/>
      </c>
      <c r="AC987" t="str">
        <f>IF(OR($D987="",$AB987="",N($AB987)&lt;=0),"",IFERROR(MATCH(1,INDEX(('2_Review &amp; Audit'!$F$6:$F$505=$A987)*('2_Review &amp; Audit'!$I$6:$I$505&gt;=$E987-30)*('2_Review &amp; Audit'!$I$6:$I$505&lt;=$E987+30)*('2_Review &amp; Audit'!$R$6:$R$505&gt;0)*(ROW('2_Review &amp; Audit'!$R$6:$R$505)&gt;$T987),0),0)+5,""))</f>
        <v/>
      </c>
      <c r="AG987" t="str">
        <f>IF(OR($D987="",$AB987="",$AF987=""),"",MIN($AB987,$AF987))</f>
        <v/>
      </c>
      <c r="AK987" t="str">
        <f>IF($D987="","",MAX(0,N($AB987)-N($AG987)))</f>
        <v/>
      </c>
      <c r="AL987" t="str">
        <f>IF(OR($D987="",$AK987="",N($AK987)&lt;=0),"",IFERROR(MATCH(1,INDEX(('2_Review &amp; Audit'!$F$6:$F$505=$A987)*('2_Review &amp; Audit'!$I$6:$I$505&gt;=$E987-30)*('2_Review &amp; Audit'!$I$6:$I$505&lt;=$E987+30)*('2_Review &amp; Audit'!$R$6:$R$505&gt;0)*(ROW('2_Review &amp; Audit'!$R$6:$R$505)&gt;$AC987),0),0)+5,""))</f>
        <v/>
      </c>
      <c r="AP987" t="str">
        <f>IF(OR($D987="",$AK987="",$AO987=""),"",MIN($AK987,$AO987))</f>
        <v/>
      </c>
    </row>
    <row r="988" spans="1:42" ht="12.75" customHeight="1" x14ac:dyDescent="0.2">
      <c r="A988" t="str">
        <f>IF($J988="","",INDEX('2_Review &amp; Audit'!$F:$F,$J988))</f>
        <v/>
      </c>
      <c r="B988" t="str">
        <f>IF($J988="","",INDEX('2_Review &amp; Audit'!$C:$C,$J988))</f>
        <v/>
      </c>
      <c r="C988" t="str">
        <f>IF($J988="","",INDEX('2_Review &amp; Audit'!$D:$D,$J988))</f>
        <v/>
      </c>
      <c r="D988" s="60" t="str">
        <f>IF($J988="","",INDEX('2_Review &amp; Audit'!$U:$U,$J988))</f>
        <v/>
      </c>
      <c r="E988" t="str">
        <f>IF($J988="","",INDEX('2_Review &amp; Audit'!$M:$M,$J988))</f>
        <v/>
      </c>
      <c r="F988" t="str">
        <f>IF($J988="","",INDEX('2_Review &amp; Audit'!$N:$N,$J988))</f>
        <v/>
      </c>
      <c r="G988" s="145" t="str">
        <f>IF(OR($J988="",$F988=""),"",ABS(INDEX('2_Review &amp; Audit'!$B:$B,$J988)/$F988))</f>
        <v/>
      </c>
      <c r="H988" s="145" t="str">
        <f t="shared" si="79"/>
        <v/>
      </c>
      <c r="I988" t="str">
        <f>IF($J988="","",INDEX('2_Review &amp; Audit'!$AD:$AD,$J988))</f>
        <v/>
      </c>
      <c r="AB988" t="str">
        <f>IF($D988="","",MAX(0,N(#REF!)-N($X988)))</f>
        <v/>
      </c>
      <c r="AC988" t="str">
        <f>IF(OR($D988="",$AB988="",N($AB988)&lt;=0),"",IFERROR(MATCH(1,INDEX(('2_Review &amp; Audit'!$F$6:$F$505=$A988)*('2_Review &amp; Audit'!$I$6:$I$505&gt;=$E988-30)*('2_Review &amp; Audit'!$I$6:$I$505&lt;=$E988+30)*('2_Review &amp; Audit'!$R$6:$R$505&gt;0)*(ROW('2_Review &amp; Audit'!$R$6:$R$505)&gt;$T988),0),0)+5,""))</f>
        <v/>
      </c>
      <c r="AG988" t="str">
        <f>IF(OR($D988="",$AB988="",$AF988=""),"",MIN($AB988,$AF988))</f>
        <v/>
      </c>
      <c r="AK988" t="str">
        <f>IF($D988="","",MAX(0,N($AB988)-N($AG988)))</f>
        <v/>
      </c>
      <c r="AL988" t="str">
        <f>IF(OR($D988="",$AK988="",N($AK988)&lt;=0),"",IFERROR(MATCH(1,INDEX(('2_Review &amp; Audit'!$F$6:$F$505=$A988)*('2_Review &amp; Audit'!$I$6:$I$505&gt;=$E988-30)*('2_Review &amp; Audit'!$I$6:$I$505&lt;=$E988+30)*('2_Review &amp; Audit'!$R$6:$R$505&gt;0)*(ROW('2_Review &amp; Audit'!$R$6:$R$505)&gt;$AC988),0),0)+5,""))</f>
        <v/>
      </c>
      <c r="AP988" t="str">
        <f>IF(OR($D988="",$AK988="",$AO988=""),"",MIN($AK988,$AO988))</f>
        <v/>
      </c>
    </row>
    <row r="989" spans="1:42" ht="12.75" customHeight="1" x14ac:dyDescent="0.2">
      <c r="A989" t="str">
        <f>IF($J989="","",INDEX('2_Review &amp; Audit'!$F:$F,$J989))</f>
        <v/>
      </c>
      <c r="B989" t="str">
        <f>IF($J989="","",INDEX('2_Review &amp; Audit'!$C:$C,$J989))</f>
        <v/>
      </c>
      <c r="C989" t="str">
        <f>IF($J989="","",INDEX('2_Review &amp; Audit'!$D:$D,$J989))</f>
        <v/>
      </c>
      <c r="D989" s="60" t="str">
        <f>IF($J989="","",INDEX('2_Review &amp; Audit'!$U:$U,$J989))</f>
        <v/>
      </c>
      <c r="E989" t="str">
        <f>IF($J989="","",INDEX('2_Review &amp; Audit'!$M:$M,$J989))</f>
        <v/>
      </c>
      <c r="F989" t="str">
        <f>IF($J989="","",INDEX('2_Review &amp; Audit'!$N:$N,$J989))</f>
        <v/>
      </c>
      <c r="G989" s="145" t="str">
        <f>IF(OR($J989="",$F989=""),"",ABS(INDEX('2_Review &amp; Audit'!$B:$B,$J989)/$F989))</f>
        <v/>
      </c>
      <c r="H989" s="145" t="str">
        <f t="shared" si="79"/>
        <v/>
      </c>
      <c r="I989" t="str">
        <f>IF($J989="","",INDEX('2_Review &amp; Audit'!$AD:$AD,$J989))</f>
        <v/>
      </c>
      <c r="AB989" t="str">
        <f>IF($D989="","",MAX(0,N(#REF!)-N($X989)))</f>
        <v/>
      </c>
      <c r="AC989" t="str">
        <f>IF(OR($D989="",$AB989="",N($AB989)&lt;=0),"",IFERROR(MATCH(1,INDEX(('2_Review &amp; Audit'!$F$6:$F$505=$A989)*('2_Review &amp; Audit'!$I$6:$I$505&gt;=$E989-30)*('2_Review &amp; Audit'!$I$6:$I$505&lt;=$E989+30)*('2_Review &amp; Audit'!$R$6:$R$505&gt;0)*(ROW('2_Review &amp; Audit'!$R$6:$R$505)&gt;$T989),0),0)+5,""))</f>
        <v/>
      </c>
      <c r="AG989" t="str">
        <f>IF(OR($D989="",$AB989="",$AF989=""),"",MIN($AB989,$AF989))</f>
        <v/>
      </c>
      <c r="AK989" t="str">
        <f>IF($D989="","",MAX(0,N($AB989)-N($AG989)))</f>
        <v/>
      </c>
      <c r="AL989" t="str">
        <f>IF(OR($D989="",$AK989="",N($AK989)&lt;=0),"",IFERROR(MATCH(1,INDEX(('2_Review &amp; Audit'!$F$6:$F$505=$A989)*('2_Review &amp; Audit'!$I$6:$I$505&gt;=$E989-30)*('2_Review &amp; Audit'!$I$6:$I$505&lt;=$E989+30)*('2_Review &amp; Audit'!$R$6:$R$505&gt;0)*(ROW('2_Review &amp; Audit'!$R$6:$R$505)&gt;$AC989),0),0)+5,""))</f>
        <v/>
      </c>
      <c r="AP989" t="str">
        <f>IF(OR($D989="",$AK989="",$AO989=""),"",MIN($AK989,$AO989))</f>
        <v/>
      </c>
    </row>
    <row r="990" spans="1:42" ht="12.75" customHeight="1" x14ac:dyDescent="0.2">
      <c r="A990" t="str">
        <f>IF($J990="","",INDEX('2_Review &amp; Audit'!$F:$F,$J990))</f>
        <v/>
      </c>
      <c r="B990" t="str">
        <f>IF($J990="","",INDEX('2_Review &amp; Audit'!$C:$C,$J990))</f>
        <v/>
      </c>
      <c r="C990" t="str">
        <f>IF($J990="","",INDEX('2_Review &amp; Audit'!$D:$D,$J990))</f>
        <v/>
      </c>
      <c r="D990" s="60" t="str">
        <f>IF($J990="","",INDEX('2_Review &amp; Audit'!$U:$U,$J990))</f>
        <v/>
      </c>
      <c r="E990" t="str">
        <f>IF($J990="","",INDEX('2_Review &amp; Audit'!$M:$M,$J990))</f>
        <v/>
      </c>
      <c r="F990" t="str">
        <f>IF($J990="","",INDEX('2_Review &amp; Audit'!$N:$N,$J990))</f>
        <v/>
      </c>
      <c r="G990" s="145" t="str">
        <f>IF(OR($J990="",$F990=""),"",ABS(INDEX('2_Review &amp; Audit'!$B:$B,$J990)/$F990))</f>
        <v/>
      </c>
      <c r="H990" s="145" t="str">
        <f t="shared" si="79"/>
        <v/>
      </c>
      <c r="I990" t="str">
        <f>IF($J990="","",INDEX('2_Review &amp; Audit'!$AD:$AD,$J990))</f>
        <v/>
      </c>
      <c r="AB990" t="str">
        <f>IF($D990="","",MAX(0,N(#REF!)-N($X990)))</f>
        <v/>
      </c>
      <c r="AC990" t="str">
        <f>IF(OR($D990="",$AB990="",N($AB990)&lt;=0),"",IFERROR(MATCH(1,INDEX(('2_Review &amp; Audit'!$F$6:$F$505=$A990)*('2_Review &amp; Audit'!$I$6:$I$505&gt;=$E990-30)*('2_Review &amp; Audit'!$I$6:$I$505&lt;=$E990+30)*('2_Review &amp; Audit'!$R$6:$R$505&gt;0)*(ROW('2_Review &amp; Audit'!$R$6:$R$505)&gt;$T990),0),0)+5,""))</f>
        <v/>
      </c>
      <c r="AG990" t="str">
        <f>IF(OR($D990="",$AB990="",$AF990=""),"",MIN($AB990,$AF990))</f>
        <v/>
      </c>
      <c r="AK990" t="str">
        <f>IF($D990="","",MAX(0,N($AB990)-N($AG990)))</f>
        <v/>
      </c>
      <c r="AL990" t="str">
        <f>IF(OR($D990="",$AK990="",N($AK990)&lt;=0),"",IFERROR(MATCH(1,INDEX(('2_Review &amp; Audit'!$F$6:$F$505=$A990)*('2_Review &amp; Audit'!$I$6:$I$505&gt;=$E990-30)*('2_Review &amp; Audit'!$I$6:$I$505&lt;=$E990+30)*('2_Review &amp; Audit'!$R$6:$R$505&gt;0)*(ROW('2_Review &amp; Audit'!$R$6:$R$505)&gt;$AC990),0),0)+5,""))</f>
        <v/>
      </c>
      <c r="AP990" t="str">
        <f>IF(OR($D990="",$AK990="",$AO990=""),"",MIN($AK990,$AO990))</f>
        <v/>
      </c>
    </row>
    <row r="991" spans="1:42" ht="12.75" customHeight="1" x14ac:dyDescent="0.2">
      <c r="A991" t="str">
        <f>IF($J991="","",INDEX('2_Review &amp; Audit'!$F:$F,$J991))</f>
        <v/>
      </c>
      <c r="B991" t="str">
        <f>IF($J991="","",INDEX('2_Review &amp; Audit'!$C:$C,$J991))</f>
        <v/>
      </c>
      <c r="C991" t="str">
        <f>IF($J991="","",INDEX('2_Review &amp; Audit'!$D:$D,$J991))</f>
        <v/>
      </c>
      <c r="D991" s="60" t="str">
        <f>IF($J991="","",INDEX('2_Review &amp; Audit'!$U:$U,$J991))</f>
        <v/>
      </c>
      <c r="E991" t="str">
        <f>IF($J991="","",INDEX('2_Review &amp; Audit'!$M:$M,$J991))</f>
        <v/>
      </c>
      <c r="F991" t="str">
        <f>IF($J991="","",INDEX('2_Review &amp; Audit'!$N:$N,$J991))</f>
        <v/>
      </c>
      <c r="G991" s="145" t="str">
        <f>IF(OR($J991="",$F991=""),"",ABS(INDEX('2_Review &amp; Audit'!$B:$B,$J991)/$F991))</f>
        <v/>
      </c>
      <c r="H991" s="145" t="str">
        <f t="shared" si="79"/>
        <v/>
      </c>
      <c r="I991" t="str">
        <f>IF($J991="","",INDEX('2_Review &amp; Audit'!$AD:$AD,$J991))</f>
        <v/>
      </c>
      <c r="AB991" t="str">
        <f>IF($D991="","",MAX(0,N(#REF!)-N($X991)))</f>
        <v/>
      </c>
      <c r="AC991" t="str">
        <f>IF(OR($D991="",$AB991="",N($AB991)&lt;=0),"",IFERROR(MATCH(1,INDEX(('2_Review &amp; Audit'!$F$6:$F$505=$A991)*('2_Review &amp; Audit'!$I$6:$I$505&gt;=$E991-30)*('2_Review &amp; Audit'!$I$6:$I$505&lt;=$E991+30)*('2_Review &amp; Audit'!$R$6:$R$505&gt;0)*(ROW('2_Review &amp; Audit'!$R$6:$R$505)&gt;$T991),0),0)+5,""))</f>
        <v/>
      </c>
      <c r="AG991" t="str">
        <f>IF(OR($D991="",$AB991="",$AF991=""),"",MIN($AB991,$AF991))</f>
        <v/>
      </c>
      <c r="AK991" t="str">
        <f>IF($D991="","",MAX(0,N($AB991)-N($AG991)))</f>
        <v/>
      </c>
      <c r="AL991" t="str">
        <f>IF(OR($D991="",$AK991="",N($AK991)&lt;=0),"",IFERROR(MATCH(1,INDEX(('2_Review &amp; Audit'!$F$6:$F$505=$A991)*('2_Review &amp; Audit'!$I$6:$I$505&gt;=$E991-30)*('2_Review &amp; Audit'!$I$6:$I$505&lt;=$E991+30)*('2_Review &amp; Audit'!$R$6:$R$505&gt;0)*(ROW('2_Review &amp; Audit'!$R$6:$R$505)&gt;$AC991),0),0)+5,""))</f>
        <v/>
      </c>
      <c r="AP991" t="str">
        <f>IF(OR($D991="",$AK991="",$AO991=""),"",MIN($AK991,$AO991))</f>
        <v/>
      </c>
    </row>
    <row r="992" spans="1:42" ht="12.75" customHeight="1" x14ac:dyDescent="0.2">
      <c r="A992" t="str">
        <f>IF($J992="","",INDEX('2_Review &amp; Audit'!$F:$F,$J992))</f>
        <v/>
      </c>
      <c r="B992" t="str">
        <f>IF($J992="","",INDEX('2_Review &amp; Audit'!$C:$C,$J992))</f>
        <v/>
      </c>
      <c r="C992" t="str">
        <f>IF($J992="","",INDEX('2_Review &amp; Audit'!$D:$D,$J992))</f>
        <v/>
      </c>
      <c r="D992" s="60" t="str">
        <f>IF($J992="","",INDEX('2_Review &amp; Audit'!$U:$U,$J992))</f>
        <v/>
      </c>
      <c r="E992" t="str">
        <f>IF($J992="","",INDEX('2_Review &amp; Audit'!$M:$M,$J992))</f>
        <v/>
      </c>
      <c r="F992" t="str">
        <f>IF($J992="","",INDEX('2_Review &amp; Audit'!$N:$N,$J992))</f>
        <v/>
      </c>
      <c r="G992" s="145" t="str">
        <f>IF(OR($J992="",$F992=""),"",ABS(INDEX('2_Review &amp; Audit'!$B:$B,$J992)/$F992))</f>
        <v/>
      </c>
      <c r="H992" s="145" t="str">
        <f t="shared" si="79"/>
        <v/>
      </c>
      <c r="I992" t="str">
        <f>IF($J992="","",INDEX('2_Review &amp; Audit'!$AD:$AD,$J992))</f>
        <v/>
      </c>
      <c r="AB992" t="str">
        <f>IF($D992="","",MAX(0,N(#REF!)-N($X992)))</f>
        <v/>
      </c>
      <c r="AC992" t="str">
        <f>IF(OR($D992="",$AB992="",N($AB992)&lt;=0),"",IFERROR(MATCH(1,INDEX(('2_Review &amp; Audit'!$F$6:$F$505=$A992)*('2_Review &amp; Audit'!$I$6:$I$505&gt;=$E992-30)*('2_Review &amp; Audit'!$I$6:$I$505&lt;=$E992+30)*('2_Review &amp; Audit'!$R$6:$R$505&gt;0)*(ROW('2_Review &amp; Audit'!$R$6:$R$505)&gt;$T992),0),0)+5,""))</f>
        <v/>
      </c>
      <c r="AG992" t="str">
        <f>IF(OR($D992="",$AB992="",$AF992=""),"",MIN($AB992,$AF992))</f>
        <v/>
      </c>
      <c r="AK992" t="str">
        <f>IF($D992="","",MAX(0,N($AB992)-N($AG992)))</f>
        <v/>
      </c>
      <c r="AL992" t="str">
        <f>IF(OR($D992="",$AK992="",N($AK992)&lt;=0),"",IFERROR(MATCH(1,INDEX(('2_Review &amp; Audit'!$F$6:$F$505=$A992)*('2_Review &amp; Audit'!$I$6:$I$505&gt;=$E992-30)*('2_Review &amp; Audit'!$I$6:$I$505&lt;=$E992+30)*('2_Review &amp; Audit'!$R$6:$R$505&gt;0)*(ROW('2_Review &amp; Audit'!$R$6:$R$505)&gt;$AC992),0),0)+5,""))</f>
        <v/>
      </c>
      <c r="AP992" t="str">
        <f>IF(OR($D992="",$AK992="",$AO992=""),"",MIN($AK992,$AO992))</f>
        <v/>
      </c>
    </row>
    <row r="993" spans="1:42" ht="12.75" customHeight="1" x14ac:dyDescent="0.2">
      <c r="A993" t="str">
        <f>IF($J993="","",INDEX('2_Review &amp; Audit'!$F:$F,$J993))</f>
        <v/>
      </c>
      <c r="B993" t="str">
        <f>IF($J993="","",INDEX('2_Review &amp; Audit'!$C:$C,$J993))</f>
        <v/>
      </c>
      <c r="C993" t="str">
        <f>IF($J993="","",INDEX('2_Review &amp; Audit'!$D:$D,$J993))</f>
        <v/>
      </c>
      <c r="D993" s="60" t="str">
        <f>IF($J993="","",INDEX('2_Review &amp; Audit'!$U:$U,$J993))</f>
        <v/>
      </c>
      <c r="E993" t="str">
        <f>IF($J993="","",INDEX('2_Review &amp; Audit'!$M:$M,$J993))</f>
        <v/>
      </c>
      <c r="F993" t="str">
        <f>IF($J993="","",INDEX('2_Review &amp; Audit'!$N:$N,$J993))</f>
        <v/>
      </c>
      <c r="G993" s="145" t="str">
        <f>IF(OR($J993="",$F993=""),"",ABS(INDEX('2_Review &amp; Audit'!$B:$B,$J993)/$F993))</f>
        <v/>
      </c>
      <c r="H993" s="145" t="str">
        <f t="shared" si="79"/>
        <v/>
      </c>
      <c r="I993" t="str">
        <f>IF($J993="","",INDEX('2_Review &amp; Audit'!$AD:$AD,$J993))</f>
        <v/>
      </c>
      <c r="AB993" t="str">
        <f>IF($D993="","",MAX(0,N(#REF!)-N($X993)))</f>
        <v/>
      </c>
      <c r="AC993" t="str">
        <f>IF(OR($D993="",$AB993="",N($AB993)&lt;=0),"",IFERROR(MATCH(1,INDEX(('2_Review &amp; Audit'!$F$6:$F$505=$A993)*('2_Review &amp; Audit'!$I$6:$I$505&gt;=$E993-30)*('2_Review &amp; Audit'!$I$6:$I$505&lt;=$E993+30)*('2_Review &amp; Audit'!$R$6:$R$505&gt;0)*(ROW('2_Review &amp; Audit'!$R$6:$R$505)&gt;$T993),0),0)+5,""))</f>
        <v/>
      </c>
      <c r="AG993" t="str">
        <f>IF(OR($D993="",$AB993="",$AF993=""),"",MIN($AB993,$AF993))</f>
        <v/>
      </c>
      <c r="AK993" t="str">
        <f>IF($D993="","",MAX(0,N($AB993)-N($AG993)))</f>
        <v/>
      </c>
      <c r="AL993" t="str">
        <f>IF(OR($D993="",$AK993="",N($AK993)&lt;=0),"",IFERROR(MATCH(1,INDEX(('2_Review &amp; Audit'!$F$6:$F$505=$A993)*('2_Review &amp; Audit'!$I$6:$I$505&gt;=$E993-30)*('2_Review &amp; Audit'!$I$6:$I$505&lt;=$E993+30)*('2_Review &amp; Audit'!$R$6:$R$505&gt;0)*(ROW('2_Review &amp; Audit'!$R$6:$R$505)&gt;$AC993),0),0)+5,""))</f>
        <v/>
      </c>
      <c r="AP993" t="str">
        <f>IF(OR($D993="",$AK993="",$AO993=""),"",MIN($AK993,$AO993))</f>
        <v/>
      </c>
    </row>
    <row r="994" spans="1:42" ht="12.75" customHeight="1" x14ac:dyDescent="0.2">
      <c r="A994" t="str">
        <f>IF($J994="","",INDEX('2_Review &amp; Audit'!$F:$F,$J994))</f>
        <v/>
      </c>
      <c r="B994" t="str">
        <f>IF($J994="","",INDEX('2_Review &amp; Audit'!$C:$C,$J994))</f>
        <v/>
      </c>
      <c r="C994" t="str">
        <f>IF($J994="","",INDEX('2_Review &amp; Audit'!$D:$D,$J994))</f>
        <v/>
      </c>
      <c r="D994" s="60" t="str">
        <f>IF($J994="","",INDEX('2_Review &amp; Audit'!$U:$U,$J994))</f>
        <v/>
      </c>
      <c r="E994" t="str">
        <f>IF($J994="","",INDEX('2_Review &amp; Audit'!$M:$M,$J994))</f>
        <v/>
      </c>
      <c r="F994" t="str">
        <f>IF($J994="","",INDEX('2_Review &amp; Audit'!$N:$N,$J994))</f>
        <v/>
      </c>
      <c r="G994" s="145" t="str">
        <f>IF(OR($J994="",$F994=""),"",ABS(INDEX('2_Review &amp; Audit'!$B:$B,$J994)/$F994))</f>
        <v/>
      </c>
      <c r="H994" s="145" t="str">
        <f t="shared" si="79"/>
        <v/>
      </c>
      <c r="I994" t="str">
        <f>IF($J994="","",INDEX('2_Review &amp; Audit'!$AD:$AD,$J994))</f>
        <v/>
      </c>
      <c r="AB994" t="str">
        <f>IF($D994="","",MAX(0,N(#REF!)-N($X994)))</f>
        <v/>
      </c>
      <c r="AC994" t="str">
        <f>IF(OR($D994="",$AB994="",N($AB994)&lt;=0),"",IFERROR(MATCH(1,INDEX(('2_Review &amp; Audit'!$F$6:$F$505=$A994)*('2_Review &amp; Audit'!$I$6:$I$505&gt;=$E994-30)*('2_Review &amp; Audit'!$I$6:$I$505&lt;=$E994+30)*('2_Review &amp; Audit'!$R$6:$R$505&gt;0)*(ROW('2_Review &amp; Audit'!$R$6:$R$505)&gt;$T994),0),0)+5,""))</f>
        <v/>
      </c>
      <c r="AG994" t="str">
        <f>IF(OR($D994="",$AB994="",$AF994=""),"",MIN($AB994,$AF994))</f>
        <v/>
      </c>
      <c r="AK994" t="str">
        <f>IF($D994="","",MAX(0,N($AB994)-N($AG994)))</f>
        <v/>
      </c>
      <c r="AL994" t="str">
        <f>IF(OR($D994="",$AK994="",N($AK994)&lt;=0),"",IFERROR(MATCH(1,INDEX(('2_Review &amp; Audit'!$F$6:$F$505=$A994)*('2_Review &amp; Audit'!$I$6:$I$505&gt;=$E994-30)*('2_Review &amp; Audit'!$I$6:$I$505&lt;=$E994+30)*('2_Review &amp; Audit'!$R$6:$R$505&gt;0)*(ROW('2_Review &amp; Audit'!$R$6:$R$505)&gt;$AC994),0),0)+5,""))</f>
        <v/>
      </c>
      <c r="AP994" t="str">
        <f>IF(OR($D994="",$AK994="",$AO994=""),"",MIN($AK994,$AO994))</f>
        <v/>
      </c>
    </row>
    <row r="995" spans="1:42" ht="12.75" customHeight="1" x14ac:dyDescent="0.2">
      <c r="A995" t="str">
        <f>IF($J995="","",INDEX('2_Review &amp; Audit'!$F:$F,$J995))</f>
        <v/>
      </c>
      <c r="B995" t="str">
        <f>IF($J995="","",INDEX('2_Review &amp; Audit'!$C:$C,$J995))</f>
        <v/>
      </c>
      <c r="C995" t="str">
        <f>IF($J995="","",INDEX('2_Review &amp; Audit'!$D:$D,$J995))</f>
        <v/>
      </c>
      <c r="D995" s="60" t="str">
        <f>IF($J995="","",INDEX('2_Review &amp; Audit'!$U:$U,$J995))</f>
        <v/>
      </c>
      <c r="E995" t="str">
        <f>IF($J995="","",INDEX('2_Review &amp; Audit'!$M:$M,$J995))</f>
        <v/>
      </c>
      <c r="F995" t="str">
        <f>IF($J995="","",INDEX('2_Review &amp; Audit'!$N:$N,$J995))</f>
        <v/>
      </c>
      <c r="G995" s="145" t="str">
        <f>IF(OR($J995="",$F995=""),"",ABS(INDEX('2_Review &amp; Audit'!$B:$B,$J995)/$F995))</f>
        <v/>
      </c>
      <c r="H995" s="145" t="str">
        <f t="shared" si="79"/>
        <v/>
      </c>
      <c r="I995" t="str">
        <f>IF($J995="","",INDEX('2_Review &amp; Audit'!$AD:$AD,$J995))</f>
        <v/>
      </c>
      <c r="AB995" t="str">
        <f>IF($D995="","",MAX(0,N(#REF!)-N($X995)))</f>
        <v/>
      </c>
      <c r="AC995" t="str">
        <f>IF(OR($D995="",$AB995="",N($AB995)&lt;=0),"",IFERROR(MATCH(1,INDEX(('2_Review &amp; Audit'!$F$6:$F$505=$A995)*('2_Review &amp; Audit'!$I$6:$I$505&gt;=$E995-30)*('2_Review &amp; Audit'!$I$6:$I$505&lt;=$E995+30)*('2_Review &amp; Audit'!$R$6:$R$505&gt;0)*(ROW('2_Review &amp; Audit'!$R$6:$R$505)&gt;$T995),0),0)+5,""))</f>
        <v/>
      </c>
      <c r="AG995" t="str">
        <f>IF(OR($D995="",$AB995="",$AF995=""),"",MIN($AB995,$AF995))</f>
        <v/>
      </c>
      <c r="AK995" t="str">
        <f>IF($D995="","",MAX(0,N($AB995)-N($AG995)))</f>
        <v/>
      </c>
      <c r="AL995" t="str">
        <f>IF(OR($D995="",$AK995="",N($AK995)&lt;=0),"",IFERROR(MATCH(1,INDEX(('2_Review &amp; Audit'!$F$6:$F$505=$A995)*('2_Review &amp; Audit'!$I$6:$I$505&gt;=$E995-30)*('2_Review &amp; Audit'!$I$6:$I$505&lt;=$E995+30)*('2_Review &amp; Audit'!$R$6:$R$505&gt;0)*(ROW('2_Review &amp; Audit'!$R$6:$R$505)&gt;$AC995),0),0)+5,""))</f>
        <v/>
      </c>
      <c r="AP995" t="str">
        <f>IF(OR($D995="",$AK995="",$AO995=""),"",MIN($AK995,$AO995))</f>
        <v/>
      </c>
    </row>
    <row r="996" spans="1:42" ht="12.75" customHeight="1" x14ac:dyDescent="0.2">
      <c r="A996" t="str">
        <f>IF($J996="","",INDEX('2_Review &amp; Audit'!$F:$F,$J996))</f>
        <v/>
      </c>
      <c r="B996" t="str">
        <f>IF($J996="","",INDEX('2_Review &amp; Audit'!$C:$C,$J996))</f>
        <v/>
      </c>
      <c r="C996" t="str">
        <f>IF($J996="","",INDEX('2_Review &amp; Audit'!$D:$D,$J996))</f>
        <v/>
      </c>
      <c r="D996" s="60" t="str">
        <f>IF($J996="","",INDEX('2_Review &amp; Audit'!$U:$U,$J996))</f>
        <v/>
      </c>
      <c r="E996" t="str">
        <f>IF($J996="","",INDEX('2_Review &amp; Audit'!$M:$M,$J996))</f>
        <v/>
      </c>
      <c r="F996" t="str">
        <f>IF($J996="","",INDEX('2_Review &amp; Audit'!$N:$N,$J996))</f>
        <v/>
      </c>
      <c r="G996" s="145" t="str">
        <f>IF(OR($J996="",$F996=""),"",ABS(INDEX('2_Review &amp; Audit'!$B:$B,$J996)/$F996))</f>
        <v/>
      </c>
      <c r="H996" s="145" t="str">
        <f t="shared" si="79"/>
        <v/>
      </c>
      <c r="I996" t="str">
        <f>IF($J996="","",INDEX('2_Review &amp; Audit'!$AD:$AD,$J996))</f>
        <v/>
      </c>
      <c r="AB996" t="str">
        <f>IF($D996="","",MAX(0,N(#REF!)-N($X996)))</f>
        <v/>
      </c>
      <c r="AC996" t="str">
        <f>IF(OR($D996="",$AB996="",N($AB996)&lt;=0),"",IFERROR(MATCH(1,INDEX(('2_Review &amp; Audit'!$F$6:$F$505=$A996)*('2_Review &amp; Audit'!$I$6:$I$505&gt;=$E996-30)*('2_Review &amp; Audit'!$I$6:$I$505&lt;=$E996+30)*('2_Review &amp; Audit'!$R$6:$R$505&gt;0)*(ROW('2_Review &amp; Audit'!$R$6:$R$505)&gt;$T996),0),0)+5,""))</f>
        <v/>
      </c>
      <c r="AG996" t="str">
        <f>IF(OR($D996="",$AB996="",$AF996=""),"",MIN($AB996,$AF996))</f>
        <v/>
      </c>
      <c r="AK996" t="str">
        <f>IF($D996="","",MAX(0,N($AB996)-N($AG996)))</f>
        <v/>
      </c>
      <c r="AL996" t="str">
        <f>IF(OR($D996="",$AK996="",N($AK996)&lt;=0),"",IFERROR(MATCH(1,INDEX(('2_Review &amp; Audit'!$F$6:$F$505=$A996)*('2_Review &amp; Audit'!$I$6:$I$505&gt;=$E996-30)*('2_Review &amp; Audit'!$I$6:$I$505&lt;=$E996+30)*('2_Review &amp; Audit'!$R$6:$R$505&gt;0)*(ROW('2_Review &amp; Audit'!$R$6:$R$505)&gt;$AC996),0),0)+5,""))</f>
        <v/>
      </c>
      <c r="AP996" t="str">
        <f>IF(OR($D996="",$AK996="",$AO996=""),"",MIN($AK996,$AO996))</f>
        <v/>
      </c>
    </row>
    <row r="997" spans="1:42" ht="12.75" customHeight="1" x14ac:dyDescent="0.2">
      <c r="A997" t="str">
        <f>IF($J997="","",INDEX('2_Review &amp; Audit'!$F:$F,$J997))</f>
        <v/>
      </c>
      <c r="B997" t="str">
        <f>IF($J997="","",INDEX('2_Review &amp; Audit'!$C:$C,$J997))</f>
        <v/>
      </c>
      <c r="C997" t="str">
        <f>IF($J997="","",INDEX('2_Review &amp; Audit'!$D:$D,$J997))</f>
        <v/>
      </c>
      <c r="D997" s="60" t="str">
        <f>IF($J997="","",INDEX('2_Review &amp; Audit'!$U:$U,$J997))</f>
        <v/>
      </c>
      <c r="E997" t="str">
        <f>IF($J997="","",INDEX('2_Review &amp; Audit'!$M:$M,$J997))</f>
        <v/>
      </c>
      <c r="F997" t="str">
        <f>IF($J997="","",INDEX('2_Review &amp; Audit'!$N:$N,$J997))</f>
        <v/>
      </c>
      <c r="G997" s="145" t="str">
        <f>IF(OR($J997="",$F997=""),"",ABS(INDEX('2_Review &amp; Audit'!$B:$B,$J997)/$F997))</f>
        <v/>
      </c>
      <c r="H997" s="145" t="str">
        <f t="shared" si="79"/>
        <v/>
      </c>
      <c r="I997" t="str">
        <f>IF($J997="","",INDEX('2_Review &amp; Audit'!$AD:$AD,$J997))</f>
        <v/>
      </c>
      <c r="AB997" t="str">
        <f>IF($D997="","",MAX(0,N(#REF!)-N($X997)))</f>
        <v/>
      </c>
      <c r="AC997" t="str">
        <f>IF(OR($D997="",$AB997="",N($AB997)&lt;=0),"",IFERROR(MATCH(1,INDEX(('2_Review &amp; Audit'!$F$6:$F$505=$A997)*('2_Review &amp; Audit'!$I$6:$I$505&gt;=$E997-30)*('2_Review &amp; Audit'!$I$6:$I$505&lt;=$E997+30)*('2_Review &amp; Audit'!$R$6:$R$505&gt;0)*(ROW('2_Review &amp; Audit'!$R$6:$R$505)&gt;$T997),0),0)+5,""))</f>
        <v/>
      </c>
      <c r="AG997" t="str">
        <f>IF(OR($D997="",$AB997="",$AF997=""),"",MIN($AB997,$AF997))</f>
        <v/>
      </c>
      <c r="AK997" t="str">
        <f>IF($D997="","",MAX(0,N($AB997)-N($AG997)))</f>
        <v/>
      </c>
      <c r="AL997" t="str">
        <f>IF(OR($D997="",$AK997="",N($AK997)&lt;=0),"",IFERROR(MATCH(1,INDEX(('2_Review &amp; Audit'!$F$6:$F$505=$A997)*('2_Review &amp; Audit'!$I$6:$I$505&gt;=$E997-30)*('2_Review &amp; Audit'!$I$6:$I$505&lt;=$E997+30)*('2_Review &amp; Audit'!$R$6:$R$505&gt;0)*(ROW('2_Review &amp; Audit'!$R$6:$R$505)&gt;$AC997),0),0)+5,""))</f>
        <v/>
      </c>
      <c r="AP997" t="str">
        <f>IF(OR($D997="",$AK997="",$AO997=""),"",MIN($AK997,$AO997))</f>
        <v/>
      </c>
    </row>
    <row r="998" spans="1:42" ht="12.75" customHeight="1" x14ac:dyDescent="0.2">
      <c r="A998" t="str">
        <f>IF($J998="","",INDEX('2_Review &amp; Audit'!$F:$F,$J998))</f>
        <v/>
      </c>
      <c r="B998" t="str">
        <f>IF($J998="","",INDEX('2_Review &amp; Audit'!$C:$C,$J998))</f>
        <v/>
      </c>
      <c r="C998" t="str">
        <f>IF($J998="","",INDEX('2_Review &amp; Audit'!$D:$D,$J998))</f>
        <v/>
      </c>
      <c r="D998" s="60" t="str">
        <f>IF($J998="","",INDEX('2_Review &amp; Audit'!$U:$U,$J998))</f>
        <v/>
      </c>
      <c r="E998" t="str">
        <f>IF($J998="","",INDEX('2_Review &amp; Audit'!$M:$M,$J998))</f>
        <v/>
      </c>
      <c r="F998" t="str">
        <f>IF($J998="","",INDEX('2_Review &amp; Audit'!$N:$N,$J998))</f>
        <v/>
      </c>
      <c r="G998" s="145" t="str">
        <f>IF(OR($J998="",$F998=""),"",ABS(INDEX('2_Review &amp; Audit'!$B:$B,$J998)/$F998))</f>
        <v/>
      </c>
      <c r="H998" s="145" t="str">
        <f t="shared" si="79"/>
        <v/>
      </c>
      <c r="I998" t="str">
        <f>IF($J998="","",INDEX('2_Review &amp; Audit'!$AD:$AD,$J998))</f>
        <v/>
      </c>
      <c r="AB998" t="str">
        <f>IF($D998="","",MAX(0,N(#REF!)-N($X998)))</f>
        <v/>
      </c>
      <c r="AC998" t="str">
        <f>IF(OR($D998="",$AB998="",N($AB998)&lt;=0),"",IFERROR(MATCH(1,INDEX(('2_Review &amp; Audit'!$F$6:$F$505=$A998)*('2_Review &amp; Audit'!$I$6:$I$505&gt;=$E998-30)*('2_Review &amp; Audit'!$I$6:$I$505&lt;=$E998+30)*('2_Review &amp; Audit'!$R$6:$R$505&gt;0)*(ROW('2_Review &amp; Audit'!$R$6:$R$505)&gt;$T998),0),0)+5,""))</f>
        <v/>
      </c>
      <c r="AG998" t="str">
        <f>IF(OR($D998="",$AB998="",$AF998=""),"",MIN($AB998,$AF998))</f>
        <v/>
      </c>
      <c r="AK998" t="str">
        <f>IF($D998="","",MAX(0,N($AB998)-N($AG998)))</f>
        <v/>
      </c>
      <c r="AL998" t="str">
        <f>IF(OR($D998="",$AK998="",N($AK998)&lt;=0),"",IFERROR(MATCH(1,INDEX(('2_Review &amp; Audit'!$F$6:$F$505=$A998)*('2_Review &amp; Audit'!$I$6:$I$505&gt;=$E998-30)*('2_Review &amp; Audit'!$I$6:$I$505&lt;=$E998+30)*('2_Review &amp; Audit'!$R$6:$R$505&gt;0)*(ROW('2_Review &amp; Audit'!$R$6:$R$505)&gt;$AC998),0),0)+5,""))</f>
        <v/>
      </c>
      <c r="AP998" t="str">
        <f>IF(OR($D998="",$AK998="",$AO998=""),"",MIN($AK998,$AO998))</f>
        <v/>
      </c>
    </row>
    <row r="999" spans="1:42" ht="12.75" customHeight="1" x14ac:dyDescent="0.2">
      <c r="A999" t="str">
        <f>IF($J999="","",INDEX('2_Review &amp; Audit'!$F:$F,$J999))</f>
        <v/>
      </c>
      <c r="B999" t="str">
        <f>IF($J999="","",INDEX('2_Review &amp; Audit'!$C:$C,$J999))</f>
        <v/>
      </c>
      <c r="C999" t="str">
        <f>IF($J999="","",INDEX('2_Review &amp; Audit'!$D:$D,$J999))</f>
        <v/>
      </c>
      <c r="D999" s="60" t="str">
        <f>IF($J999="","",INDEX('2_Review &amp; Audit'!$U:$U,$J999))</f>
        <v/>
      </c>
      <c r="E999" t="str">
        <f>IF($J999="","",INDEX('2_Review &amp; Audit'!$M:$M,$J999))</f>
        <v/>
      </c>
      <c r="F999" t="str">
        <f>IF($J999="","",INDEX('2_Review &amp; Audit'!$N:$N,$J999))</f>
        <v/>
      </c>
      <c r="G999" s="145" t="str">
        <f>IF(OR($J999="",$F999=""),"",ABS(INDEX('2_Review &amp; Audit'!$B:$B,$J999)/$F999))</f>
        <v/>
      </c>
      <c r="H999" s="145" t="str">
        <f t="shared" si="79"/>
        <v/>
      </c>
      <c r="I999" t="str">
        <f>IF($J999="","",INDEX('2_Review &amp; Audit'!$AD:$AD,$J999))</f>
        <v/>
      </c>
      <c r="AB999" t="str">
        <f>IF($D999="","",MAX(0,N(#REF!)-N($X999)))</f>
        <v/>
      </c>
      <c r="AC999" t="str">
        <f>IF(OR($D999="",$AB999="",N($AB999)&lt;=0),"",IFERROR(MATCH(1,INDEX(('2_Review &amp; Audit'!$F$6:$F$505=$A999)*('2_Review &amp; Audit'!$I$6:$I$505&gt;=$E999-30)*('2_Review &amp; Audit'!$I$6:$I$505&lt;=$E999+30)*('2_Review &amp; Audit'!$R$6:$R$505&gt;0)*(ROW('2_Review &amp; Audit'!$R$6:$R$505)&gt;$T999),0),0)+5,""))</f>
        <v/>
      </c>
      <c r="AG999" t="str">
        <f>IF(OR($D999="",$AB999="",$AF999=""),"",MIN($AB999,$AF999))</f>
        <v/>
      </c>
      <c r="AK999" t="str">
        <f>IF($D999="","",MAX(0,N($AB999)-N($AG999)))</f>
        <v/>
      </c>
      <c r="AL999" t="str">
        <f>IF(OR($D999="",$AK999="",N($AK999)&lt;=0),"",IFERROR(MATCH(1,INDEX(('2_Review &amp; Audit'!$F$6:$F$505=$A999)*('2_Review &amp; Audit'!$I$6:$I$505&gt;=$E999-30)*('2_Review &amp; Audit'!$I$6:$I$505&lt;=$E999+30)*('2_Review &amp; Audit'!$R$6:$R$505&gt;0)*(ROW('2_Review &amp; Audit'!$R$6:$R$505)&gt;$AC999),0),0)+5,""))</f>
        <v/>
      </c>
      <c r="AP999" t="str">
        <f>IF(OR($D999="",$AK999="",$AO999=""),"",MIN($AK999,$AO999))</f>
        <v/>
      </c>
    </row>
    <row r="1000" spans="1:42" ht="12.75" customHeight="1" x14ac:dyDescent="0.2">
      <c r="A1000" t="str">
        <f>IF($J1000="","",INDEX('2_Review &amp; Audit'!$F:$F,$J1000))</f>
        <v/>
      </c>
      <c r="B1000" t="str">
        <f>IF($J1000="","",INDEX('2_Review &amp; Audit'!$C:$C,$J1000))</f>
        <v/>
      </c>
      <c r="C1000" t="str">
        <f>IF($J1000="","",INDEX('2_Review &amp; Audit'!$D:$D,$J1000))</f>
        <v/>
      </c>
      <c r="D1000" s="60" t="str">
        <f>IF($J1000="","",INDEX('2_Review &amp; Audit'!$U:$U,$J1000))</f>
        <v/>
      </c>
      <c r="E1000" t="str">
        <f>IF($J1000="","",INDEX('2_Review &amp; Audit'!$M:$M,$J1000))</f>
        <v/>
      </c>
      <c r="F1000" t="str">
        <f>IF($J1000="","",INDEX('2_Review &amp; Audit'!$N:$N,$J1000))</f>
        <v/>
      </c>
      <c r="G1000" s="145" t="str">
        <f>IF(OR($J1000="",$F1000=""),"",ABS(INDEX('2_Review &amp; Audit'!$B:$B,$J1000)/$F1000))</f>
        <v/>
      </c>
      <c r="H1000" s="145" t="str">
        <f t="shared" si="79"/>
        <v/>
      </c>
      <c r="I1000" t="str">
        <f>IF($J1000="","",INDEX('2_Review &amp; Audit'!$AD:$AD,$J1000))</f>
        <v/>
      </c>
      <c r="AB1000" t="str">
        <f>IF($D1000="","",MAX(0,N(#REF!)-N($X1000)))</f>
        <v/>
      </c>
      <c r="AC1000" t="str">
        <f>IF(OR($D1000="",$AB1000="",N($AB1000)&lt;=0),"",IFERROR(MATCH(1,INDEX(('2_Review &amp; Audit'!$F$6:$F$505=$A1000)*('2_Review &amp; Audit'!$I$6:$I$505&gt;=$E1000-30)*('2_Review &amp; Audit'!$I$6:$I$505&lt;=$E1000+30)*('2_Review &amp; Audit'!$R$6:$R$505&gt;0)*(ROW('2_Review &amp; Audit'!$R$6:$R$505)&gt;$T1000),0),0)+5,""))</f>
        <v/>
      </c>
      <c r="AG1000" t="str">
        <f>IF(OR($D1000="",$AB1000="",$AF1000=""),"",MIN($AB1000,$AF1000))</f>
        <v/>
      </c>
      <c r="AK1000" t="str">
        <f>IF($D1000="","",MAX(0,N($AB1000)-N($AG1000)))</f>
        <v/>
      </c>
      <c r="AL1000" t="str">
        <f>IF(OR($D1000="",$AK1000="",N($AK1000)&lt;=0),"",IFERROR(MATCH(1,INDEX(('2_Review &amp; Audit'!$F$6:$F$505=$A1000)*('2_Review &amp; Audit'!$I$6:$I$505&gt;=$E1000-30)*('2_Review &amp; Audit'!$I$6:$I$505&lt;=$E1000+30)*('2_Review &amp; Audit'!$R$6:$R$505&gt;0)*(ROW('2_Review &amp; Audit'!$R$6:$R$505)&gt;$AC1000),0),0)+5,""))</f>
        <v/>
      </c>
      <c r="AP1000" t="str">
        <f>IF(OR($D1000="",$AK1000="",$AO1000=""),"",MIN($AK1000,$AO1000))</f>
        <v/>
      </c>
    </row>
    <row r="1001" spans="1:42" ht="12.75" customHeight="1" x14ac:dyDescent="0.2">
      <c r="A1001" t="str">
        <f>IF($J1001="","",INDEX('2_Review &amp; Audit'!$F:$F,$J1001))</f>
        <v/>
      </c>
      <c r="B1001" t="str">
        <f>IF($J1001="","",INDEX('2_Review &amp; Audit'!$C:$C,$J1001))</f>
        <v/>
      </c>
      <c r="C1001" t="str">
        <f>IF($J1001="","",INDEX('2_Review &amp; Audit'!$D:$D,$J1001))</f>
        <v/>
      </c>
      <c r="D1001" s="60" t="str">
        <f>IF($J1001="","",INDEX('2_Review &amp; Audit'!$U:$U,$J1001))</f>
        <v/>
      </c>
      <c r="E1001" t="str">
        <f>IF($J1001="","",INDEX('2_Review &amp; Audit'!$M:$M,$J1001))</f>
        <v/>
      </c>
      <c r="F1001" t="str">
        <f>IF($J1001="","",INDEX('2_Review &amp; Audit'!$N:$N,$J1001))</f>
        <v/>
      </c>
      <c r="G1001" s="145" t="str">
        <f>IF(OR($J1001="",$F1001=""),"",ABS(INDEX('2_Review &amp; Audit'!$B:$B,$J1001)/$F1001))</f>
        <v/>
      </c>
      <c r="H1001" s="145" t="str">
        <f t="shared" si="79"/>
        <v/>
      </c>
      <c r="I1001" t="str">
        <f>IF($J1001="","",INDEX('2_Review &amp; Audit'!$AD:$AD,$J1001))</f>
        <v/>
      </c>
      <c r="AB1001" t="str">
        <f>IF($D1001="","",MAX(0,N(#REF!)-N($X1001)))</f>
        <v/>
      </c>
      <c r="AC1001" t="str">
        <f>IF(OR($D1001="",$AB1001="",N($AB1001)&lt;=0),"",IFERROR(MATCH(1,INDEX(('2_Review &amp; Audit'!$F$6:$F$505=$A1001)*('2_Review &amp; Audit'!$I$6:$I$505&gt;=$E1001-30)*('2_Review &amp; Audit'!$I$6:$I$505&lt;=$E1001+30)*('2_Review &amp; Audit'!$R$6:$R$505&gt;0)*(ROW('2_Review &amp; Audit'!$R$6:$R$505)&gt;$T1001),0),0)+5,""))</f>
        <v/>
      </c>
      <c r="AG1001" t="str">
        <f>IF(OR($D1001="",$AB1001="",$AF1001=""),"",MIN($AB1001,$AF1001))</f>
        <v/>
      </c>
      <c r="AK1001" t="str">
        <f>IF($D1001="","",MAX(0,N($AB1001)-N($AG1001)))</f>
        <v/>
      </c>
      <c r="AL1001" t="str">
        <f>IF(OR($D1001="",$AK1001="",N($AK1001)&lt;=0),"",IFERROR(MATCH(1,INDEX(('2_Review &amp; Audit'!$F$6:$F$505=$A1001)*('2_Review &amp; Audit'!$I$6:$I$505&gt;=$E1001-30)*('2_Review &amp; Audit'!$I$6:$I$505&lt;=$E1001+30)*('2_Review &amp; Audit'!$R$6:$R$505&gt;0)*(ROW('2_Review &amp; Audit'!$R$6:$R$505)&gt;$AC1001),0),0)+5,""))</f>
        <v/>
      </c>
      <c r="AP1001" t="str">
        <f>IF(OR($D1001="",$AK1001="",$AO1001=""),"",MIN($AK1001,$AO1001))</f>
        <v/>
      </c>
    </row>
    <row r="1002" spans="1:42" ht="12.75" customHeight="1" x14ac:dyDescent="0.2">
      <c r="A1002" t="str">
        <f>IF($J1002="","",INDEX('2_Review &amp; Audit'!$F:$F,$J1002))</f>
        <v/>
      </c>
      <c r="B1002" t="str">
        <f>IF($J1002="","",INDEX('2_Review &amp; Audit'!$C:$C,$J1002))</f>
        <v/>
      </c>
      <c r="C1002" t="str">
        <f>IF($J1002="","",INDEX('2_Review &amp; Audit'!$D:$D,$J1002))</f>
        <v/>
      </c>
      <c r="D1002" s="60" t="str">
        <f>IF($J1002="","",INDEX('2_Review &amp; Audit'!$U:$U,$J1002))</f>
        <v/>
      </c>
      <c r="E1002" t="str">
        <f>IF($J1002="","",INDEX('2_Review &amp; Audit'!$M:$M,$J1002))</f>
        <v/>
      </c>
      <c r="F1002" t="str">
        <f>IF($J1002="","",INDEX('2_Review &amp; Audit'!$N:$N,$J1002))</f>
        <v/>
      </c>
      <c r="G1002" s="145" t="str">
        <f>IF(OR($J1002="",$F1002=""),"",ABS(INDEX('2_Review &amp; Audit'!$B:$B,$J1002)/$F1002))</f>
        <v/>
      </c>
      <c r="H1002" s="145" t="str">
        <f t="shared" si="79"/>
        <v/>
      </c>
      <c r="I1002" t="str">
        <f>IF($J1002="","",INDEX('2_Review &amp; Audit'!$AD:$AD,$J1002))</f>
        <v/>
      </c>
      <c r="AB1002" t="str">
        <f>IF($D1002="","",MAX(0,N(#REF!)-N($X1002)))</f>
        <v/>
      </c>
      <c r="AC1002" t="str">
        <f>IF(OR($D1002="",$AB1002="",N($AB1002)&lt;=0),"",IFERROR(MATCH(1,INDEX(('2_Review &amp; Audit'!$F$6:$F$505=$A1002)*('2_Review &amp; Audit'!$I$6:$I$505&gt;=$E1002-30)*('2_Review &amp; Audit'!$I$6:$I$505&lt;=$E1002+30)*('2_Review &amp; Audit'!$R$6:$R$505&gt;0)*(ROW('2_Review &amp; Audit'!$R$6:$R$505)&gt;$T1002),0),0)+5,""))</f>
        <v/>
      </c>
      <c r="AG1002" t="str">
        <f>IF(OR($D1002="",$AB1002="",$AF1002=""),"",MIN($AB1002,$AF1002))</f>
        <v/>
      </c>
      <c r="AK1002" t="str">
        <f>IF($D1002="","",MAX(0,N($AB1002)-N($AG1002)))</f>
        <v/>
      </c>
      <c r="AL1002" t="str">
        <f>IF(OR($D1002="",$AK1002="",N($AK1002)&lt;=0),"",IFERROR(MATCH(1,INDEX(('2_Review &amp; Audit'!$F$6:$F$505=$A1002)*('2_Review &amp; Audit'!$I$6:$I$505&gt;=$E1002-30)*('2_Review &amp; Audit'!$I$6:$I$505&lt;=$E1002+30)*('2_Review &amp; Audit'!$R$6:$R$505&gt;0)*(ROW('2_Review &amp; Audit'!$R$6:$R$505)&gt;$AC1002),0),0)+5,""))</f>
        <v/>
      </c>
      <c r="AP1002" t="str">
        <f>IF(OR($D1002="",$AK1002="",$AO1002=""),"",MIN($AK1002,$AO1002))</f>
        <v/>
      </c>
    </row>
    <row r="1003" spans="1:42" ht="12.75" customHeight="1" x14ac:dyDescent="0.2">
      <c r="A1003" t="str">
        <f>IF($J1003="","",INDEX('2_Review &amp; Audit'!$F:$F,$J1003))</f>
        <v/>
      </c>
      <c r="B1003" t="str">
        <f>IF($J1003="","",INDEX('2_Review &amp; Audit'!$C:$C,$J1003))</f>
        <v/>
      </c>
      <c r="C1003" t="str">
        <f>IF($J1003="","",INDEX('2_Review &amp; Audit'!$D:$D,$J1003))</f>
        <v/>
      </c>
      <c r="D1003" s="60" t="str">
        <f>IF($J1003="","",INDEX('2_Review &amp; Audit'!$U:$U,$J1003))</f>
        <v/>
      </c>
      <c r="E1003" t="str">
        <f>IF($J1003="","",INDEX('2_Review &amp; Audit'!$M:$M,$J1003))</f>
        <v/>
      </c>
      <c r="F1003" t="str">
        <f>IF($J1003="","",INDEX('2_Review &amp; Audit'!$N:$N,$J1003))</f>
        <v/>
      </c>
      <c r="G1003" s="145" t="str">
        <f>IF(OR($J1003="",$F1003=""),"",ABS(INDEX('2_Review &amp; Audit'!$B:$B,$J1003)/$F1003))</f>
        <v/>
      </c>
      <c r="H1003" s="145" t="str">
        <f t="shared" si="79"/>
        <v/>
      </c>
      <c r="I1003" t="str">
        <f>IF($J1003="","",INDEX('2_Review &amp; Audit'!$AD:$AD,$J1003))</f>
        <v/>
      </c>
      <c r="AB1003" t="str">
        <f>IF($D1003="","",MAX(0,N(#REF!)-N($X1003)))</f>
        <v/>
      </c>
      <c r="AC1003" t="str">
        <f>IF(OR($D1003="",$AB1003="",N($AB1003)&lt;=0),"",IFERROR(MATCH(1,INDEX(('2_Review &amp; Audit'!$F$6:$F$505=$A1003)*('2_Review &amp; Audit'!$I$6:$I$505&gt;=$E1003-30)*('2_Review &amp; Audit'!$I$6:$I$505&lt;=$E1003+30)*('2_Review &amp; Audit'!$R$6:$R$505&gt;0)*(ROW('2_Review &amp; Audit'!$R$6:$R$505)&gt;$T1003),0),0)+5,""))</f>
        <v/>
      </c>
      <c r="AG1003" t="str">
        <f>IF(OR($D1003="",$AB1003="",$AF1003=""),"",MIN($AB1003,$AF1003))</f>
        <v/>
      </c>
      <c r="AK1003" t="str">
        <f>IF($D1003="","",MAX(0,N($AB1003)-N($AG1003)))</f>
        <v/>
      </c>
      <c r="AL1003" t="str">
        <f>IF(OR($D1003="",$AK1003="",N($AK1003)&lt;=0),"",IFERROR(MATCH(1,INDEX(('2_Review &amp; Audit'!$F$6:$F$505=$A1003)*('2_Review &amp; Audit'!$I$6:$I$505&gt;=$E1003-30)*('2_Review &amp; Audit'!$I$6:$I$505&lt;=$E1003+30)*('2_Review &amp; Audit'!$R$6:$R$505&gt;0)*(ROW('2_Review &amp; Audit'!$R$6:$R$505)&gt;$AC1003),0),0)+5,""))</f>
        <v/>
      </c>
      <c r="AP1003" t="str">
        <f>IF(OR($D1003="",$AK1003="",$AO1003=""),"",MIN($AK1003,$AO1003))</f>
        <v/>
      </c>
    </row>
    <row r="1004" spans="1:42" ht="12.75" customHeight="1" x14ac:dyDescent="0.2">
      <c r="A1004" t="str">
        <f>IF($J1004="","",INDEX('2_Review &amp; Audit'!$F:$F,$J1004))</f>
        <v/>
      </c>
      <c r="B1004" t="str">
        <f>IF($J1004="","",INDEX('2_Review &amp; Audit'!$C:$C,$J1004))</f>
        <v/>
      </c>
      <c r="C1004" t="str">
        <f>IF($J1004="","",INDEX('2_Review &amp; Audit'!$D:$D,$J1004))</f>
        <v/>
      </c>
      <c r="D1004" s="60" t="str">
        <f>IF($J1004="","",INDEX('2_Review &amp; Audit'!$U:$U,$J1004))</f>
        <v/>
      </c>
      <c r="E1004" t="str">
        <f>IF($J1004="","",INDEX('2_Review &amp; Audit'!$M:$M,$J1004))</f>
        <v/>
      </c>
      <c r="F1004" t="str">
        <f>IF($J1004="","",INDEX('2_Review &amp; Audit'!$N:$N,$J1004))</f>
        <v/>
      </c>
      <c r="G1004" s="145" t="str">
        <f>IF(OR($J1004="",$F1004=""),"",ABS(INDEX('2_Review &amp; Audit'!$B:$B,$J1004)/$F1004))</f>
        <v/>
      </c>
      <c r="H1004" s="145" t="str">
        <f t="shared" si="79"/>
        <v/>
      </c>
      <c r="I1004" t="str">
        <f>IF($J1004="","",INDEX('2_Review &amp; Audit'!$AD:$AD,$J1004))</f>
        <v/>
      </c>
      <c r="AB1004" t="str">
        <f>IF($D1004="","",MAX(0,N(#REF!)-N($X1004)))</f>
        <v/>
      </c>
      <c r="AC1004" t="str">
        <f>IF(OR($D1004="",$AB1004="",N($AB1004)&lt;=0),"",IFERROR(MATCH(1,INDEX(('2_Review &amp; Audit'!$F$6:$F$505=$A1004)*('2_Review &amp; Audit'!$I$6:$I$505&gt;=$E1004-30)*('2_Review &amp; Audit'!$I$6:$I$505&lt;=$E1004+30)*('2_Review &amp; Audit'!$R$6:$R$505&gt;0)*(ROW('2_Review &amp; Audit'!$R$6:$R$505)&gt;$T1004),0),0)+5,""))</f>
        <v/>
      </c>
      <c r="AG1004" t="str">
        <f>IF(OR($D1004="",$AB1004="",$AF1004=""),"",MIN($AB1004,$AF1004))</f>
        <v/>
      </c>
      <c r="AK1004" t="str">
        <f>IF($D1004="","",MAX(0,N($AB1004)-N($AG1004)))</f>
        <v/>
      </c>
      <c r="AL1004" t="str">
        <f>IF(OR($D1004="",$AK1004="",N($AK1004)&lt;=0),"",IFERROR(MATCH(1,INDEX(('2_Review &amp; Audit'!$F$6:$F$505=$A1004)*('2_Review &amp; Audit'!$I$6:$I$505&gt;=$E1004-30)*('2_Review &amp; Audit'!$I$6:$I$505&lt;=$E1004+30)*('2_Review &amp; Audit'!$R$6:$R$505&gt;0)*(ROW('2_Review &amp; Audit'!$R$6:$R$505)&gt;$AC1004),0),0)+5,""))</f>
        <v/>
      </c>
      <c r="AP1004" t="str">
        <f>IF(OR($D1004="",$AK1004="",$AO1004=""),"",MIN($AK1004,$AO1004))</f>
        <v/>
      </c>
    </row>
    <row r="1005" spans="1:42" ht="12.75" customHeight="1" x14ac:dyDescent="0.2">
      <c r="A1005" t="str">
        <f>IF($J1005="","",INDEX('2_Review &amp; Audit'!$F:$F,$J1005))</f>
        <v/>
      </c>
      <c r="B1005" t="str">
        <f>IF($J1005="","",INDEX('2_Review &amp; Audit'!$C:$C,$J1005))</f>
        <v/>
      </c>
      <c r="C1005" t="str">
        <f>IF($J1005="","",INDEX('2_Review &amp; Audit'!$D:$D,$J1005))</f>
        <v/>
      </c>
      <c r="D1005" s="60" t="str">
        <f>IF($J1005="","",INDEX('2_Review &amp; Audit'!$U:$U,$J1005))</f>
        <v/>
      </c>
      <c r="E1005" t="str">
        <f>IF($J1005="","",INDEX('2_Review &amp; Audit'!$M:$M,$J1005))</f>
        <v/>
      </c>
      <c r="F1005" t="str">
        <f>IF($J1005="","",INDEX('2_Review &amp; Audit'!$N:$N,$J1005))</f>
        <v/>
      </c>
      <c r="G1005" s="145" t="str">
        <f>IF(OR($J1005="",$F1005=""),"",ABS(INDEX('2_Review &amp; Audit'!$B:$B,$J1005)/$F1005))</f>
        <v/>
      </c>
      <c r="H1005" s="145" t="str">
        <f t="shared" si="79"/>
        <v/>
      </c>
      <c r="I1005" t="str">
        <f>IF($J1005="","",INDEX('2_Review &amp; Audit'!$AD:$AD,$J1005))</f>
        <v/>
      </c>
      <c r="AB1005" t="str">
        <f>IF($D1005="","",MAX(0,N(#REF!)-N($X1005)))</f>
        <v/>
      </c>
      <c r="AC1005" t="str">
        <f>IF(OR($D1005="",$AB1005="",N($AB1005)&lt;=0),"",IFERROR(MATCH(1,INDEX(('2_Review &amp; Audit'!$F$6:$F$505=$A1005)*('2_Review &amp; Audit'!$I$6:$I$505&gt;=$E1005-30)*('2_Review &amp; Audit'!$I$6:$I$505&lt;=$E1005+30)*('2_Review &amp; Audit'!$R$6:$R$505&gt;0)*(ROW('2_Review &amp; Audit'!$R$6:$R$505)&gt;$T1005),0),0)+5,""))</f>
        <v/>
      </c>
      <c r="AG1005" t="str">
        <f>IF(OR($D1005="",$AB1005="",$AF1005=""),"",MIN($AB1005,$AF1005))</f>
        <v/>
      </c>
      <c r="AK1005" t="str">
        <f>IF($D1005="","",MAX(0,N($AB1005)-N($AG1005)))</f>
        <v/>
      </c>
      <c r="AL1005" t="str">
        <f>IF(OR($D1005="",$AK1005="",N($AK1005)&lt;=0),"",IFERROR(MATCH(1,INDEX(('2_Review &amp; Audit'!$F$6:$F$505=$A1005)*('2_Review &amp; Audit'!$I$6:$I$505&gt;=$E1005-30)*('2_Review &amp; Audit'!$I$6:$I$505&lt;=$E1005+30)*('2_Review &amp; Audit'!$R$6:$R$505&gt;0)*(ROW('2_Review &amp; Audit'!$R$6:$R$505)&gt;$AC1005),0),0)+5,""))</f>
        <v/>
      </c>
      <c r="AP1005" t="str">
        <f>IF(OR($D1005="",$AK1005="",$AO1005=""),"",MIN($AK1005,$AO1005))</f>
        <v/>
      </c>
    </row>
    <row r="1006" spans="1:42" ht="12.75" customHeight="1" x14ac:dyDescent="0.2">
      <c r="A1006" t="str">
        <f>IF($J1006="","",INDEX('2_Review &amp; Audit'!$F:$F,$J1006))</f>
        <v/>
      </c>
      <c r="B1006" t="str">
        <f>IF($J1006="","",INDEX('2_Review &amp; Audit'!$C:$C,$J1006))</f>
        <v/>
      </c>
      <c r="C1006" t="str">
        <f>IF($J1006="","",INDEX('2_Review &amp; Audit'!$D:$D,$J1006))</f>
        <v/>
      </c>
      <c r="D1006" s="60" t="str">
        <f>IF($J1006="","",INDEX('2_Review &amp; Audit'!$U:$U,$J1006))</f>
        <v/>
      </c>
      <c r="E1006" t="str">
        <f>IF($J1006="","",INDEX('2_Review &amp; Audit'!$M:$M,$J1006))</f>
        <v/>
      </c>
      <c r="F1006" t="str">
        <f>IF($J1006="","",INDEX('2_Review &amp; Audit'!$N:$N,$J1006))</f>
        <v/>
      </c>
      <c r="G1006" s="145" t="str">
        <f>IF(OR($J1006="",$F1006=""),"",ABS(INDEX('2_Review &amp; Audit'!$B:$B,$J1006)/$F1006))</f>
        <v/>
      </c>
      <c r="H1006" s="145" t="str">
        <f t="shared" si="79"/>
        <v/>
      </c>
      <c r="I1006" t="str">
        <f>IF($J1006="","",INDEX('2_Review &amp; Audit'!$AD:$AD,$J1006))</f>
        <v/>
      </c>
      <c r="AB1006" t="str">
        <f>IF($D1006="","",MAX(0,N(#REF!)-N($X1006)))</f>
        <v/>
      </c>
      <c r="AC1006" t="str">
        <f>IF(OR($D1006="",$AB1006="",N($AB1006)&lt;=0),"",IFERROR(MATCH(1,INDEX(('2_Review &amp; Audit'!$F$6:$F$505=$A1006)*('2_Review &amp; Audit'!$I$6:$I$505&gt;=$E1006-30)*('2_Review &amp; Audit'!$I$6:$I$505&lt;=$E1006+30)*('2_Review &amp; Audit'!$R$6:$R$505&gt;0)*(ROW('2_Review &amp; Audit'!$R$6:$R$505)&gt;$T1006),0),0)+5,""))</f>
        <v/>
      </c>
      <c r="AG1006" t="str">
        <f>IF(OR($D1006="",$AB1006="",$AF1006=""),"",MIN($AB1006,$AF1006))</f>
        <v/>
      </c>
      <c r="AK1006" t="str">
        <f>IF($D1006="","",MAX(0,N($AB1006)-N($AG1006)))</f>
        <v/>
      </c>
      <c r="AL1006" t="str">
        <f>IF(OR($D1006="",$AK1006="",N($AK1006)&lt;=0),"",IFERROR(MATCH(1,INDEX(('2_Review &amp; Audit'!$F$6:$F$505=$A1006)*('2_Review &amp; Audit'!$I$6:$I$505&gt;=$E1006-30)*('2_Review &amp; Audit'!$I$6:$I$505&lt;=$E1006+30)*('2_Review &amp; Audit'!$R$6:$R$505&gt;0)*(ROW('2_Review &amp; Audit'!$R$6:$R$505)&gt;$AC1006),0),0)+5,""))</f>
        <v/>
      </c>
      <c r="AP1006" t="str">
        <f>IF(OR($D1006="",$AK1006="",$AO1006=""),"",MIN($AK1006,$AO1006))</f>
        <v/>
      </c>
    </row>
    <row r="1007" spans="1:42" ht="12.75" customHeight="1" x14ac:dyDescent="0.2">
      <c r="A1007" t="str">
        <f>IF($J1007="","",INDEX('2_Review &amp; Audit'!$F:$F,$J1007))</f>
        <v/>
      </c>
      <c r="B1007" t="str">
        <f>IF($J1007="","",INDEX('2_Review &amp; Audit'!$C:$C,$J1007))</f>
        <v/>
      </c>
      <c r="C1007" t="str">
        <f>IF($J1007="","",INDEX('2_Review &amp; Audit'!$D:$D,$J1007))</f>
        <v/>
      </c>
      <c r="D1007" s="60" t="str">
        <f>IF($J1007="","",INDEX('2_Review &amp; Audit'!$U:$U,$J1007))</f>
        <v/>
      </c>
      <c r="E1007" t="str">
        <f>IF($J1007="","",INDEX('2_Review &amp; Audit'!$M:$M,$J1007))</f>
        <v/>
      </c>
      <c r="F1007" t="str">
        <f>IF($J1007="","",INDEX('2_Review &amp; Audit'!$N:$N,$J1007))</f>
        <v/>
      </c>
      <c r="G1007" s="145" t="str">
        <f>IF(OR($J1007="",$F1007=""),"",ABS(INDEX('2_Review &amp; Audit'!$B:$B,$J1007)/$F1007))</f>
        <v/>
      </c>
      <c r="H1007" s="145" t="str">
        <f t="shared" si="79"/>
        <v/>
      </c>
      <c r="I1007" t="str">
        <f>IF($J1007="","",INDEX('2_Review &amp; Audit'!$AD:$AD,$J1007))</f>
        <v/>
      </c>
      <c r="AB1007" t="str">
        <f>IF($D1007="","",MAX(0,N(#REF!)-N($X1007)))</f>
        <v/>
      </c>
      <c r="AC1007" t="str">
        <f>IF(OR($D1007="",$AB1007="",N($AB1007)&lt;=0),"",IFERROR(MATCH(1,INDEX(('2_Review &amp; Audit'!$F$6:$F$505=$A1007)*('2_Review &amp; Audit'!$I$6:$I$505&gt;=$E1007-30)*('2_Review &amp; Audit'!$I$6:$I$505&lt;=$E1007+30)*('2_Review &amp; Audit'!$R$6:$R$505&gt;0)*(ROW('2_Review &amp; Audit'!$R$6:$R$505)&gt;$T1007),0),0)+5,""))</f>
        <v/>
      </c>
      <c r="AG1007" t="str">
        <f>IF(OR($D1007="",$AB1007="",$AF1007=""),"",MIN($AB1007,$AF1007))</f>
        <v/>
      </c>
      <c r="AK1007" t="str">
        <f>IF($D1007="","",MAX(0,N($AB1007)-N($AG1007)))</f>
        <v/>
      </c>
      <c r="AL1007" t="str">
        <f>IF(OR($D1007="",$AK1007="",N($AK1007)&lt;=0),"",IFERROR(MATCH(1,INDEX(('2_Review &amp; Audit'!$F$6:$F$505=$A1007)*('2_Review &amp; Audit'!$I$6:$I$505&gt;=$E1007-30)*('2_Review &amp; Audit'!$I$6:$I$505&lt;=$E1007+30)*('2_Review &amp; Audit'!$R$6:$R$505&gt;0)*(ROW('2_Review &amp; Audit'!$R$6:$R$505)&gt;$AC1007),0),0)+5,""))</f>
        <v/>
      </c>
      <c r="AP1007" t="str">
        <f>IF(OR($D1007="",$AK1007="",$AO1007=""),"",MIN($AK1007,$AO1007))</f>
        <v/>
      </c>
    </row>
    <row r="1008" spans="1:42" ht="12.75" customHeight="1" x14ac:dyDescent="0.2">
      <c r="A1008" t="str">
        <f>IF($J1008="","",INDEX('2_Review &amp; Audit'!$F:$F,$J1008))</f>
        <v/>
      </c>
      <c r="B1008" t="str">
        <f>IF($J1008="","",INDEX('2_Review &amp; Audit'!$C:$C,$J1008))</f>
        <v/>
      </c>
      <c r="C1008" t="str">
        <f>IF($J1008="","",INDEX('2_Review &amp; Audit'!$D:$D,$J1008))</f>
        <v/>
      </c>
      <c r="D1008" s="60" t="str">
        <f>IF($J1008="","",INDEX('2_Review &amp; Audit'!$U:$U,$J1008))</f>
        <v/>
      </c>
      <c r="E1008" t="str">
        <f>IF($J1008="","",INDEX('2_Review &amp; Audit'!$M:$M,$J1008))</f>
        <v/>
      </c>
      <c r="F1008" t="str">
        <f>IF($J1008="","",INDEX('2_Review &amp; Audit'!$N:$N,$J1008))</f>
        <v/>
      </c>
      <c r="G1008" s="145" t="str">
        <f>IF(OR($J1008="",$F1008=""),"",ABS(INDEX('2_Review &amp; Audit'!$B:$B,$J1008)/$F1008))</f>
        <v/>
      </c>
      <c r="H1008" s="145" t="str">
        <f t="shared" si="79"/>
        <v/>
      </c>
      <c r="I1008" t="str">
        <f>IF($J1008="","",INDEX('2_Review &amp; Audit'!$AD:$AD,$J1008))</f>
        <v/>
      </c>
      <c r="AB1008" t="str">
        <f>IF($D1008="","",MAX(0,N(#REF!)-N($X1008)))</f>
        <v/>
      </c>
      <c r="AC1008" t="str">
        <f>IF(OR($D1008="",$AB1008="",N($AB1008)&lt;=0),"",IFERROR(MATCH(1,INDEX(('2_Review &amp; Audit'!$F$6:$F$505=$A1008)*('2_Review &amp; Audit'!$I$6:$I$505&gt;=$E1008-30)*('2_Review &amp; Audit'!$I$6:$I$505&lt;=$E1008+30)*('2_Review &amp; Audit'!$R$6:$R$505&gt;0)*(ROW('2_Review &amp; Audit'!$R$6:$R$505)&gt;$T1008),0),0)+5,""))</f>
        <v/>
      </c>
      <c r="AG1008" t="str">
        <f>IF(OR($D1008="",$AB1008="",$AF1008=""),"",MIN($AB1008,$AF1008))</f>
        <v/>
      </c>
      <c r="AK1008" t="str">
        <f>IF($D1008="","",MAX(0,N($AB1008)-N($AG1008)))</f>
        <v/>
      </c>
      <c r="AL1008" t="str">
        <f>IF(OR($D1008="",$AK1008="",N($AK1008)&lt;=0),"",IFERROR(MATCH(1,INDEX(('2_Review &amp; Audit'!$F$6:$F$505=$A1008)*('2_Review &amp; Audit'!$I$6:$I$505&gt;=$E1008-30)*('2_Review &amp; Audit'!$I$6:$I$505&lt;=$E1008+30)*('2_Review &amp; Audit'!$R$6:$R$505&gt;0)*(ROW('2_Review &amp; Audit'!$R$6:$R$505)&gt;$AC1008),0),0)+5,""))</f>
        <v/>
      </c>
      <c r="AP1008" t="str">
        <f>IF(OR($D1008="",$AK1008="",$AO1008=""),"",MIN($AK1008,$AO1008))</f>
        <v/>
      </c>
    </row>
    <row r="1009" spans="1:42" ht="12.75" customHeight="1" x14ac:dyDescent="0.2">
      <c r="A1009" t="str">
        <f>IF($J1009="","",INDEX('2_Review &amp; Audit'!$F:$F,$J1009))</f>
        <v/>
      </c>
      <c r="B1009" t="str">
        <f>IF($J1009="","",INDEX('2_Review &amp; Audit'!$C:$C,$J1009))</f>
        <v/>
      </c>
      <c r="C1009" t="str">
        <f>IF($J1009="","",INDEX('2_Review &amp; Audit'!$D:$D,$J1009))</f>
        <v/>
      </c>
      <c r="D1009" s="60" t="str">
        <f>IF($J1009="","",INDEX('2_Review &amp; Audit'!$U:$U,$J1009))</f>
        <v/>
      </c>
      <c r="E1009" t="str">
        <f>IF($J1009="","",INDEX('2_Review &amp; Audit'!$M:$M,$J1009))</f>
        <v/>
      </c>
      <c r="F1009" t="str">
        <f>IF($J1009="","",INDEX('2_Review &amp; Audit'!$N:$N,$J1009))</f>
        <v/>
      </c>
      <c r="G1009" s="145" t="str">
        <f>IF(OR($J1009="",$F1009=""),"",ABS(INDEX('2_Review &amp; Audit'!$B:$B,$J1009)/$F1009))</f>
        <v/>
      </c>
      <c r="H1009" s="145" t="str">
        <f t="shared" si="79"/>
        <v/>
      </c>
      <c r="I1009" t="str">
        <f>IF($J1009="","",INDEX('2_Review &amp; Audit'!$AD:$AD,$J1009))</f>
        <v/>
      </c>
      <c r="AB1009" t="str">
        <f>IF($D1009="","",MAX(0,N(#REF!)-N($X1009)))</f>
        <v/>
      </c>
      <c r="AC1009" t="str">
        <f>IF(OR($D1009="",$AB1009="",N($AB1009)&lt;=0),"",IFERROR(MATCH(1,INDEX(('2_Review &amp; Audit'!$F$6:$F$505=$A1009)*('2_Review &amp; Audit'!$I$6:$I$505&gt;=$E1009-30)*('2_Review &amp; Audit'!$I$6:$I$505&lt;=$E1009+30)*('2_Review &amp; Audit'!$R$6:$R$505&gt;0)*(ROW('2_Review &amp; Audit'!$R$6:$R$505)&gt;$T1009),0),0)+5,""))</f>
        <v/>
      </c>
      <c r="AG1009" t="str">
        <f>IF(OR($D1009="",$AB1009="",$AF1009=""),"",MIN($AB1009,$AF1009))</f>
        <v/>
      </c>
      <c r="AK1009" t="str">
        <f>IF($D1009="","",MAX(0,N($AB1009)-N($AG1009)))</f>
        <v/>
      </c>
      <c r="AL1009" t="str">
        <f>IF(OR($D1009="",$AK1009="",N($AK1009)&lt;=0),"",IFERROR(MATCH(1,INDEX(('2_Review &amp; Audit'!$F$6:$F$505=$A1009)*('2_Review &amp; Audit'!$I$6:$I$505&gt;=$E1009-30)*('2_Review &amp; Audit'!$I$6:$I$505&lt;=$E1009+30)*('2_Review &amp; Audit'!$R$6:$R$505&gt;0)*(ROW('2_Review &amp; Audit'!$R$6:$R$505)&gt;$AC1009),0),0)+5,""))</f>
        <v/>
      </c>
      <c r="AP1009" t="str">
        <f>IF(OR($D1009="",$AK1009="",$AO1009=""),"",MIN($AK1009,$AO1009))</f>
        <v/>
      </c>
    </row>
    <row r="1010" spans="1:42" ht="12.75" customHeight="1" x14ac:dyDescent="0.2">
      <c r="A1010" t="str">
        <f>IF($J1010="","",INDEX('2_Review &amp; Audit'!$F:$F,$J1010))</f>
        <v/>
      </c>
      <c r="B1010" t="str">
        <f>IF($J1010="","",INDEX('2_Review &amp; Audit'!$C:$C,$J1010))</f>
        <v/>
      </c>
      <c r="C1010" t="str">
        <f>IF($J1010="","",INDEX('2_Review &amp; Audit'!$D:$D,$J1010))</f>
        <v/>
      </c>
      <c r="D1010" s="60" t="str">
        <f>IF($J1010="","",INDEX('2_Review &amp; Audit'!$U:$U,$J1010))</f>
        <v/>
      </c>
      <c r="E1010" t="str">
        <f>IF($J1010="","",INDEX('2_Review &amp; Audit'!$M:$M,$J1010))</f>
        <v/>
      </c>
      <c r="F1010" t="str">
        <f>IF($J1010="","",INDEX('2_Review &amp; Audit'!$N:$N,$J1010))</f>
        <v/>
      </c>
      <c r="G1010" s="145" t="str">
        <f>IF(OR($J1010="",$F1010=""),"",ABS(INDEX('2_Review &amp; Audit'!$B:$B,$J1010)/$F1010))</f>
        <v/>
      </c>
      <c r="H1010" s="145" t="str">
        <f t="shared" si="79"/>
        <v/>
      </c>
      <c r="I1010" t="str">
        <f>IF($J1010="","",INDEX('2_Review &amp; Audit'!$AD:$AD,$J1010))</f>
        <v/>
      </c>
      <c r="AB1010" t="str">
        <f>IF($D1010="","",MAX(0,N(#REF!)-N($X1010)))</f>
        <v/>
      </c>
      <c r="AC1010" t="str">
        <f>IF(OR($D1010="",$AB1010="",N($AB1010)&lt;=0),"",IFERROR(MATCH(1,INDEX(('2_Review &amp; Audit'!$F$6:$F$505=$A1010)*('2_Review &amp; Audit'!$I$6:$I$505&gt;=$E1010-30)*('2_Review &amp; Audit'!$I$6:$I$505&lt;=$E1010+30)*('2_Review &amp; Audit'!$R$6:$R$505&gt;0)*(ROW('2_Review &amp; Audit'!$R$6:$R$505)&gt;$T1010),0),0)+5,""))</f>
        <v/>
      </c>
      <c r="AG1010" t="str">
        <f>IF(OR($D1010="",$AB1010="",$AF1010=""),"",MIN($AB1010,$AF1010))</f>
        <v/>
      </c>
      <c r="AK1010" t="str">
        <f>IF($D1010="","",MAX(0,N($AB1010)-N($AG1010)))</f>
        <v/>
      </c>
      <c r="AL1010" t="str">
        <f>IF(OR($D1010="",$AK1010="",N($AK1010)&lt;=0),"",IFERROR(MATCH(1,INDEX(('2_Review &amp; Audit'!$F$6:$F$505=$A1010)*('2_Review &amp; Audit'!$I$6:$I$505&gt;=$E1010-30)*('2_Review &amp; Audit'!$I$6:$I$505&lt;=$E1010+30)*('2_Review &amp; Audit'!$R$6:$R$505&gt;0)*(ROW('2_Review &amp; Audit'!$R$6:$R$505)&gt;$AC1010),0),0)+5,""))</f>
        <v/>
      </c>
      <c r="AP1010" t="str">
        <f>IF(OR($D1010="",$AK1010="",$AO1010=""),"",MIN($AK1010,$AO1010))</f>
        <v/>
      </c>
    </row>
    <row r="1011" spans="1:42" ht="12.75" customHeight="1" x14ac:dyDescent="0.2">
      <c r="A1011" t="str">
        <f>IF($J1011="","",INDEX('2_Review &amp; Audit'!$F:$F,$J1011))</f>
        <v/>
      </c>
      <c r="B1011" t="str">
        <f>IF($J1011="","",INDEX('2_Review &amp; Audit'!$C:$C,$J1011))</f>
        <v/>
      </c>
      <c r="C1011" t="str">
        <f>IF($J1011="","",INDEX('2_Review &amp; Audit'!$D:$D,$J1011))</f>
        <v/>
      </c>
      <c r="D1011" s="60" t="str">
        <f>IF($J1011="","",INDEX('2_Review &amp; Audit'!$U:$U,$J1011))</f>
        <v/>
      </c>
      <c r="E1011" t="str">
        <f>IF($J1011="","",INDEX('2_Review &amp; Audit'!$M:$M,$J1011))</f>
        <v/>
      </c>
      <c r="F1011" t="str">
        <f>IF($J1011="","",INDEX('2_Review &amp; Audit'!$N:$N,$J1011))</f>
        <v/>
      </c>
      <c r="G1011" s="145" t="str">
        <f>IF(OR($J1011="",$F1011=""),"",ABS(INDEX('2_Review &amp; Audit'!$B:$B,$J1011)/$F1011))</f>
        <v/>
      </c>
      <c r="H1011" s="145" t="str">
        <f t="shared" si="79"/>
        <v/>
      </c>
      <c r="I1011" t="str">
        <f>IF($J1011="","",INDEX('2_Review &amp; Audit'!$AD:$AD,$J1011))</f>
        <v/>
      </c>
      <c r="AB1011" t="str">
        <f>IF($D1011="","",MAX(0,N(#REF!)-N($X1011)))</f>
        <v/>
      </c>
      <c r="AC1011" t="str">
        <f>IF(OR($D1011="",$AB1011="",N($AB1011)&lt;=0),"",IFERROR(MATCH(1,INDEX(('2_Review &amp; Audit'!$F$6:$F$505=$A1011)*('2_Review &amp; Audit'!$I$6:$I$505&gt;=$E1011-30)*('2_Review &amp; Audit'!$I$6:$I$505&lt;=$E1011+30)*('2_Review &amp; Audit'!$R$6:$R$505&gt;0)*(ROW('2_Review &amp; Audit'!$R$6:$R$505)&gt;$T1011),0),0)+5,""))</f>
        <v/>
      </c>
      <c r="AG1011" t="str">
        <f>IF(OR($D1011="",$AB1011="",$AF1011=""),"",MIN($AB1011,$AF1011))</f>
        <v/>
      </c>
      <c r="AK1011" t="str">
        <f>IF($D1011="","",MAX(0,N($AB1011)-N($AG1011)))</f>
        <v/>
      </c>
      <c r="AL1011" t="str">
        <f>IF(OR($D1011="",$AK1011="",N($AK1011)&lt;=0),"",IFERROR(MATCH(1,INDEX(('2_Review &amp; Audit'!$F$6:$F$505=$A1011)*('2_Review &amp; Audit'!$I$6:$I$505&gt;=$E1011-30)*('2_Review &amp; Audit'!$I$6:$I$505&lt;=$E1011+30)*('2_Review &amp; Audit'!$R$6:$R$505&gt;0)*(ROW('2_Review &amp; Audit'!$R$6:$R$505)&gt;$AC1011),0),0)+5,""))</f>
        <v/>
      </c>
      <c r="AP1011" t="str">
        <f>IF(OR($D1011="",$AK1011="",$AO1011=""),"",MIN($AK1011,$AO1011))</f>
        <v/>
      </c>
    </row>
    <row r="1012" spans="1:42" ht="12.75" customHeight="1" x14ac:dyDescent="0.2">
      <c r="A1012" t="str">
        <f>IF($J1012="","",INDEX('2_Review &amp; Audit'!$F:$F,$J1012))</f>
        <v/>
      </c>
      <c r="B1012" t="str">
        <f>IF($J1012="","",INDEX('2_Review &amp; Audit'!$C:$C,$J1012))</f>
        <v/>
      </c>
      <c r="C1012" t="str">
        <f>IF($J1012="","",INDEX('2_Review &amp; Audit'!$D:$D,$J1012))</f>
        <v/>
      </c>
      <c r="D1012" s="60" t="str">
        <f>IF($J1012="","",INDEX('2_Review &amp; Audit'!$U:$U,$J1012))</f>
        <v/>
      </c>
      <c r="E1012" t="str">
        <f>IF($J1012="","",INDEX('2_Review &amp; Audit'!$M:$M,$J1012))</f>
        <v/>
      </c>
      <c r="F1012" t="str">
        <f>IF($J1012="","",INDEX('2_Review &amp; Audit'!$N:$N,$J1012))</f>
        <v/>
      </c>
      <c r="G1012" s="145" t="str">
        <f>IF(OR($J1012="",$F1012=""),"",ABS(INDEX('2_Review &amp; Audit'!$B:$B,$J1012)/$F1012))</f>
        <v/>
      </c>
      <c r="H1012" s="145" t="str">
        <f t="shared" si="79"/>
        <v/>
      </c>
      <c r="I1012" t="str">
        <f>IF($J1012="","",INDEX('2_Review &amp; Audit'!$AD:$AD,$J1012))</f>
        <v/>
      </c>
      <c r="AB1012" t="str">
        <f>IF($D1012="","",MAX(0,N(#REF!)-N($X1012)))</f>
        <v/>
      </c>
      <c r="AC1012" t="str">
        <f>IF(OR($D1012="",$AB1012="",N($AB1012)&lt;=0),"",IFERROR(MATCH(1,INDEX(('2_Review &amp; Audit'!$F$6:$F$505=$A1012)*('2_Review &amp; Audit'!$I$6:$I$505&gt;=$E1012-30)*('2_Review &amp; Audit'!$I$6:$I$505&lt;=$E1012+30)*('2_Review &amp; Audit'!$R$6:$R$505&gt;0)*(ROW('2_Review &amp; Audit'!$R$6:$R$505)&gt;$T1012),0),0)+5,""))</f>
        <v/>
      </c>
      <c r="AG1012" t="str">
        <f>IF(OR($D1012="",$AB1012="",$AF1012=""),"",MIN($AB1012,$AF1012))</f>
        <v/>
      </c>
      <c r="AK1012" t="str">
        <f>IF($D1012="","",MAX(0,N($AB1012)-N($AG1012)))</f>
        <v/>
      </c>
      <c r="AL1012" t="str">
        <f>IF(OR($D1012="",$AK1012="",N($AK1012)&lt;=0),"",IFERROR(MATCH(1,INDEX(('2_Review &amp; Audit'!$F$6:$F$505=$A1012)*('2_Review &amp; Audit'!$I$6:$I$505&gt;=$E1012-30)*('2_Review &amp; Audit'!$I$6:$I$505&lt;=$E1012+30)*('2_Review &amp; Audit'!$R$6:$R$505&gt;0)*(ROW('2_Review &amp; Audit'!$R$6:$R$505)&gt;$AC1012),0),0)+5,""))</f>
        <v/>
      </c>
      <c r="AP1012" t="str">
        <f>IF(OR($D1012="",$AK1012="",$AO1012=""),"",MIN($AK1012,$AO1012))</f>
        <v/>
      </c>
    </row>
    <row r="1013" spans="1:42" ht="12.75" customHeight="1" x14ac:dyDescent="0.2">
      <c r="A1013" t="str">
        <f>IF($J1013="","",INDEX('2_Review &amp; Audit'!$F:$F,$J1013))</f>
        <v/>
      </c>
      <c r="B1013" t="str">
        <f>IF($J1013="","",INDEX('2_Review &amp; Audit'!$C:$C,$J1013))</f>
        <v/>
      </c>
      <c r="C1013" t="str">
        <f>IF($J1013="","",INDEX('2_Review &amp; Audit'!$D:$D,$J1013))</f>
        <v/>
      </c>
      <c r="D1013" s="60" t="str">
        <f>IF($J1013="","",INDEX('2_Review &amp; Audit'!$U:$U,$J1013))</f>
        <v/>
      </c>
      <c r="E1013" t="str">
        <f>IF($J1013="","",INDEX('2_Review &amp; Audit'!$M:$M,$J1013))</f>
        <v/>
      </c>
      <c r="F1013" t="str">
        <f>IF($J1013="","",INDEX('2_Review &amp; Audit'!$N:$N,$J1013))</f>
        <v/>
      </c>
      <c r="G1013" s="145" t="str">
        <f>IF(OR($J1013="",$F1013=""),"",ABS(INDEX('2_Review &amp; Audit'!$B:$B,$J1013)/$F1013))</f>
        <v/>
      </c>
      <c r="H1013" s="145" t="str">
        <f t="shared" si="79"/>
        <v/>
      </c>
      <c r="I1013" t="str">
        <f>IF($J1013="","",INDEX('2_Review &amp; Audit'!$AD:$AD,$J1013))</f>
        <v/>
      </c>
      <c r="AB1013" t="str">
        <f>IF($D1013="","",MAX(0,N(#REF!)-N($X1013)))</f>
        <v/>
      </c>
      <c r="AC1013" t="str">
        <f>IF(OR($D1013="",$AB1013="",N($AB1013)&lt;=0),"",IFERROR(MATCH(1,INDEX(('2_Review &amp; Audit'!$F$6:$F$505=$A1013)*('2_Review &amp; Audit'!$I$6:$I$505&gt;=$E1013-30)*('2_Review &amp; Audit'!$I$6:$I$505&lt;=$E1013+30)*('2_Review &amp; Audit'!$R$6:$R$505&gt;0)*(ROW('2_Review &amp; Audit'!$R$6:$R$505)&gt;$T1013),0),0)+5,""))</f>
        <v/>
      </c>
      <c r="AG1013" t="str">
        <f>IF(OR($D1013="",$AB1013="",$AF1013=""),"",MIN($AB1013,$AF1013))</f>
        <v/>
      </c>
      <c r="AK1013" t="str">
        <f>IF($D1013="","",MAX(0,N($AB1013)-N($AG1013)))</f>
        <v/>
      </c>
      <c r="AL1013" t="str">
        <f>IF(OR($D1013="",$AK1013="",N($AK1013)&lt;=0),"",IFERROR(MATCH(1,INDEX(('2_Review &amp; Audit'!$F$6:$F$505=$A1013)*('2_Review &amp; Audit'!$I$6:$I$505&gt;=$E1013-30)*('2_Review &amp; Audit'!$I$6:$I$505&lt;=$E1013+30)*('2_Review &amp; Audit'!$R$6:$R$505&gt;0)*(ROW('2_Review &amp; Audit'!$R$6:$R$505)&gt;$AC1013),0),0)+5,""))</f>
        <v/>
      </c>
      <c r="AP1013" t="str">
        <f>IF(OR($D1013="",$AK1013="",$AO1013=""),"",MIN($AK1013,$AO1013))</f>
        <v/>
      </c>
    </row>
    <row r="1014" spans="1:42" ht="12.75" customHeight="1" x14ac:dyDescent="0.2">
      <c r="A1014" t="str">
        <f>IF($J1014="","",INDEX('2_Review &amp; Audit'!$F:$F,$J1014))</f>
        <v/>
      </c>
      <c r="B1014" t="str">
        <f>IF($J1014="","",INDEX('2_Review &amp; Audit'!$C:$C,$J1014))</f>
        <v/>
      </c>
      <c r="C1014" t="str">
        <f>IF($J1014="","",INDEX('2_Review &amp; Audit'!$D:$D,$J1014))</f>
        <v/>
      </c>
      <c r="D1014" s="60" t="str">
        <f>IF($J1014="","",INDEX('2_Review &amp; Audit'!$U:$U,$J1014))</f>
        <v/>
      </c>
      <c r="E1014" t="str">
        <f>IF($J1014="","",INDEX('2_Review &amp; Audit'!$M:$M,$J1014))</f>
        <v/>
      </c>
      <c r="F1014" t="str">
        <f>IF($J1014="","",INDEX('2_Review &amp; Audit'!$N:$N,$J1014))</f>
        <v/>
      </c>
      <c r="G1014" s="145" t="str">
        <f>IF(OR($J1014="",$F1014=""),"",ABS(INDEX('2_Review &amp; Audit'!$B:$B,$J1014)/$F1014))</f>
        <v/>
      </c>
      <c r="H1014" s="145" t="str">
        <f t="shared" si="79"/>
        <v/>
      </c>
      <c r="I1014" t="str">
        <f>IF($J1014="","",INDEX('2_Review &amp; Audit'!$AD:$AD,$J1014))</f>
        <v/>
      </c>
      <c r="AB1014" t="str">
        <f>IF($D1014="","",MAX(0,N(#REF!)-N($X1014)))</f>
        <v/>
      </c>
      <c r="AC1014" t="str">
        <f>IF(OR($D1014="",$AB1014="",N($AB1014)&lt;=0),"",IFERROR(MATCH(1,INDEX(('2_Review &amp; Audit'!$F$6:$F$505=$A1014)*('2_Review &amp; Audit'!$I$6:$I$505&gt;=$E1014-30)*('2_Review &amp; Audit'!$I$6:$I$505&lt;=$E1014+30)*('2_Review &amp; Audit'!$R$6:$R$505&gt;0)*(ROW('2_Review &amp; Audit'!$R$6:$R$505)&gt;$T1014),0),0)+5,""))</f>
        <v/>
      </c>
      <c r="AG1014" t="str">
        <f>IF(OR($D1014="",$AB1014="",$AF1014=""),"",MIN($AB1014,$AF1014))</f>
        <v/>
      </c>
      <c r="AK1014" t="str">
        <f>IF($D1014="","",MAX(0,N($AB1014)-N($AG1014)))</f>
        <v/>
      </c>
      <c r="AL1014" t="str">
        <f>IF(OR($D1014="",$AK1014="",N($AK1014)&lt;=0),"",IFERROR(MATCH(1,INDEX(('2_Review &amp; Audit'!$F$6:$F$505=$A1014)*('2_Review &amp; Audit'!$I$6:$I$505&gt;=$E1014-30)*('2_Review &amp; Audit'!$I$6:$I$505&lt;=$E1014+30)*('2_Review &amp; Audit'!$R$6:$R$505&gt;0)*(ROW('2_Review &amp; Audit'!$R$6:$R$505)&gt;$AC1014),0),0)+5,""))</f>
        <v/>
      </c>
      <c r="AP1014" t="str">
        <f>IF(OR($D1014="",$AK1014="",$AO1014=""),"",MIN($AK1014,$AO1014))</f>
        <v/>
      </c>
    </row>
    <row r="1015" spans="1:42" ht="12.75" customHeight="1" x14ac:dyDescent="0.2">
      <c r="A1015" t="str">
        <f>IF($J1015="","",INDEX('2_Review &amp; Audit'!$F:$F,$J1015))</f>
        <v/>
      </c>
      <c r="B1015" t="str">
        <f>IF($J1015="","",INDEX('2_Review &amp; Audit'!$C:$C,$J1015))</f>
        <v/>
      </c>
      <c r="C1015" t="str">
        <f>IF($J1015="","",INDEX('2_Review &amp; Audit'!$D:$D,$J1015))</f>
        <v/>
      </c>
      <c r="D1015" s="60" t="str">
        <f>IF($J1015="","",INDEX('2_Review &amp; Audit'!$U:$U,$J1015))</f>
        <v/>
      </c>
      <c r="E1015" t="str">
        <f>IF($J1015="","",INDEX('2_Review &amp; Audit'!$M:$M,$J1015))</f>
        <v/>
      </c>
      <c r="F1015" t="str">
        <f>IF($J1015="","",INDEX('2_Review &amp; Audit'!$N:$N,$J1015))</f>
        <v/>
      </c>
      <c r="G1015" s="145" t="str">
        <f>IF(OR($J1015="",$F1015=""),"",ABS(INDEX('2_Review &amp; Audit'!$B:$B,$J1015)/$F1015))</f>
        <v/>
      </c>
      <c r="H1015" s="145" t="str">
        <f t="shared" si="79"/>
        <v/>
      </c>
      <c r="I1015" t="str">
        <f>IF($J1015="","",INDEX('2_Review &amp; Audit'!$AD:$AD,$J1015))</f>
        <v/>
      </c>
      <c r="AB1015" t="str">
        <f>IF($D1015="","",MAX(0,N(#REF!)-N($X1015)))</f>
        <v/>
      </c>
      <c r="AC1015" t="str">
        <f>IF(OR($D1015="",$AB1015="",N($AB1015)&lt;=0),"",IFERROR(MATCH(1,INDEX(('2_Review &amp; Audit'!$F$6:$F$505=$A1015)*('2_Review &amp; Audit'!$I$6:$I$505&gt;=$E1015-30)*('2_Review &amp; Audit'!$I$6:$I$505&lt;=$E1015+30)*('2_Review &amp; Audit'!$R$6:$R$505&gt;0)*(ROW('2_Review &amp; Audit'!$R$6:$R$505)&gt;$T1015),0),0)+5,""))</f>
        <v/>
      </c>
      <c r="AG1015" t="str">
        <f>IF(OR($D1015="",$AB1015="",$AF1015=""),"",MIN($AB1015,$AF1015))</f>
        <v/>
      </c>
      <c r="AK1015" t="str">
        <f>IF($D1015="","",MAX(0,N($AB1015)-N($AG1015)))</f>
        <v/>
      </c>
      <c r="AL1015" t="str">
        <f>IF(OR($D1015="",$AK1015="",N($AK1015)&lt;=0),"",IFERROR(MATCH(1,INDEX(('2_Review &amp; Audit'!$F$6:$F$505=$A1015)*('2_Review &amp; Audit'!$I$6:$I$505&gt;=$E1015-30)*('2_Review &amp; Audit'!$I$6:$I$505&lt;=$E1015+30)*('2_Review &amp; Audit'!$R$6:$R$505&gt;0)*(ROW('2_Review &amp; Audit'!$R$6:$R$505)&gt;$AC1015),0),0)+5,""))</f>
        <v/>
      </c>
      <c r="AP1015" t="str">
        <f>IF(OR($D1015="",$AK1015="",$AO1015=""),"",MIN($AK1015,$AO1015))</f>
        <v/>
      </c>
    </row>
    <row r="1016" spans="1:42" ht="12.75" customHeight="1" x14ac:dyDescent="0.2">
      <c r="A1016" t="str">
        <f>IF($J1016="","",INDEX('2_Review &amp; Audit'!$F:$F,$J1016))</f>
        <v/>
      </c>
      <c r="B1016" t="str">
        <f>IF($J1016="","",INDEX('2_Review &amp; Audit'!$C:$C,$J1016))</f>
        <v/>
      </c>
      <c r="C1016" t="str">
        <f>IF($J1016="","",INDEX('2_Review &amp; Audit'!$D:$D,$J1016))</f>
        <v/>
      </c>
      <c r="D1016" s="60" t="str">
        <f>IF($J1016="","",INDEX('2_Review &amp; Audit'!$U:$U,$J1016))</f>
        <v/>
      </c>
      <c r="E1016" t="str">
        <f>IF($J1016="","",INDEX('2_Review &amp; Audit'!$M:$M,$J1016))</f>
        <v/>
      </c>
      <c r="F1016" t="str">
        <f>IF($J1016="","",INDEX('2_Review &amp; Audit'!$N:$N,$J1016))</f>
        <v/>
      </c>
      <c r="G1016" s="145" t="str">
        <f>IF(OR($J1016="",$F1016=""),"",ABS(INDEX('2_Review &amp; Audit'!$B:$B,$J1016)/$F1016))</f>
        <v/>
      </c>
      <c r="H1016" s="145" t="str">
        <f t="shared" si="79"/>
        <v/>
      </c>
      <c r="I1016" t="str">
        <f>IF($J1016="","",INDEX('2_Review &amp; Audit'!$AD:$AD,$J1016))</f>
        <v/>
      </c>
      <c r="AB1016" t="str">
        <f>IF($D1016="","",MAX(0,N(#REF!)-N($X1016)))</f>
        <v/>
      </c>
      <c r="AC1016" t="str">
        <f>IF(OR($D1016="",$AB1016="",N($AB1016)&lt;=0),"",IFERROR(MATCH(1,INDEX(('2_Review &amp; Audit'!$F$6:$F$505=$A1016)*('2_Review &amp; Audit'!$I$6:$I$505&gt;=$E1016-30)*('2_Review &amp; Audit'!$I$6:$I$505&lt;=$E1016+30)*('2_Review &amp; Audit'!$R$6:$R$505&gt;0)*(ROW('2_Review &amp; Audit'!$R$6:$R$505)&gt;$T1016),0),0)+5,""))</f>
        <v/>
      </c>
      <c r="AG1016" t="str">
        <f>IF(OR($D1016="",$AB1016="",$AF1016=""),"",MIN($AB1016,$AF1016))</f>
        <v/>
      </c>
      <c r="AK1016" t="str">
        <f>IF($D1016="","",MAX(0,N($AB1016)-N($AG1016)))</f>
        <v/>
      </c>
      <c r="AL1016" t="str">
        <f>IF(OR($D1016="",$AK1016="",N($AK1016)&lt;=0),"",IFERROR(MATCH(1,INDEX(('2_Review &amp; Audit'!$F$6:$F$505=$A1016)*('2_Review &amp; Audit'!$I$6:$I$505&gt;=$E1016-30)*('2_Review &amp; Audit'!$I$6:$I$505&lt;=$E1016+30)*('2_Review &amp; Audit'!$R$6:$R$505&gt;0)*(ROW('2_Review &amp; Audit'!$R$6:$R$505)&gt;$AC1016),0),0)+5,""))</f>
        <v/>
      </c>
      <c r="AP1016" t="str">
        <f>IF(OR($D1016="",$AK1016="",$AO1016=""),"",MIN($AK1016,$AO1016))</f>
        <v/>
      </c>
    </row>
    <row r="1017" spans="1:42" ht="12.75" customHeight="1" x14ac:dyDescent="0.2">
      <c r="A1017" t="str">
        <f>IF($J1017="","",INDEX('2_Review &amp; Audit'!$F:$F,$J1017))</f>
        <v/>
      </c>
      <c r="B1017" t="str">
        <f>IF($J1017="","",INDEX('2_Review &amp; Audit'!$C:$C,$J1017))</f>
        <v/>
      </c>
      <c r="C1017" t="str">
        <f>IF($J1017="","",INDEX('2_Review &amp; Audit'!$D:$D,$J1017))</f>
        <v/>
      </c>
      <c r="D1017" s="60" t="str">
        <f>IF($J1017="","",INDEX('2_Review &amp; Audit'!$U:$U,$J1017))</f>
        <v/>
      </c>
      <c r="E1017" t="str">
        <f>IF($J1017="","",INDEX('2_Review &amp; Audit'!$M:$M,$J1017))</f>
        <v/>
      </c>
      <c r="F1017" t="str">
        <f>IF($J1017="","",INDEX('2_Review &amp; Audit'!$N:$N,$J1017))</f>
        <v/>
      </c>
      <c r="G1017" s="145" t="str">
        <f>IF(OR($J1017="",$F1017=""),"",ABS(INDEX('2_Review &amp; Audit'!$B:$B,$J1017)/$F1017))</f>
        <v/>
      </c>
      <c r="H1017" s="145" t="str">
        <f t="shared" si="79"/>
        <v/>
      </c>
      <c r="I1017" t="str">
        <f>IF($J1017="","",INDEX('2_Review &amp; Audit'!$AD:$AD,$J1017))</f>
        <v/>
      </c>
      <c r="AB1017" t="str">
        <f>IF($D1017="","",MAX(0,N(#REF!)-N($X1017)))</f>
        <v/>
      </c>
      <c r="AC1017" t="str">
        <f>IF(OR($D1017="",$AB1017="",N($AB1017)&lt;=0),"",IFERROR(MATCH(1,INDEX(('2_Review &amp; Audit'!$F$6:$F$505=$A1017)*('2_Review &amp; Audit'!$I$6:$I$505&gt;=$E1017-30)*('2_Review &amp; Audit'!$I$6:$I$505&lt;=$E1017+30)*('2_Review &amp; Audit'!$R$6:$R$505&gt;0)*(ROW('2_Review &amp; Audit'!$R$6:$R$505)&gt;$T1017),0),0)+5,""))</f>
        <v/>
      </c>
      <c r="AG1017" t="str">
        <f>IF(OR($D1017="",$AB1017="",$AF1017=""),"",MIN($AB1017,$AF1017))</f>
        <v/>
      </c>
      <c r="AK1017" t="str">
        <f>IF($D1017="","",MAX(0,N($AB1017)-N($AG1017)))</f>
        <v/>
      </c>
      <c r="AL1017" t="str">
        <f>IF(OR($D1017="",$AK1017="",N($AK1017)&lt;=0),"",IFERROR(MATCH(1,INDEX(('2_Review &amp; Audit'!$F$6:$F$505=$A1017)*('2_Review &amp; Audit'!$I$6:$I$505&gt;=$E1017-30)*('2_Review &amp; Audit'!$I$6:$I$505&lt;=$E1017+30)*('2_Review &amp; Audit'!$R$6:$R$505&gt;0)*(ROW('2_Review &amp; Audit'!$R$6:$R$505)&gt;$AC1017),0),0)+5,""))</f>
        <v/>
      </c>
      <c r="AP1017" t="str">
        <f>IF(OR($D1017="",$AK1017="",$AO1017=""),"",MIN($AK1017,$AO1017))</f>
        <v/>
      </c>
    </row>
    <row r="1018" spans="1:42" ht="12.75" customHeight="1" x14ac:dyDescent="0.2">
      <c r="A1018" t="str">
        <f>IF($J1018="","",INDEX('2_Review &amp; Audit'!$F:$F,$J1018))</f>
        <v/>
      </c>
      <c r="B1018" t="str">
        <f>IF($J1018="","",INDEX('2_Review &amp; Audit'!$C:$C,$J1018))</f>
        <v/>
      </c>
      <c r="C1018" t="str">
        <f>IF($J1018="","",INDEX('2_Review &amp; Audit'!$D:$D,$J1018))</f>
        <v/>
      </c>
      <c r="D1018" s="60" t="str">
        <f>IF($J1018="","",INDEX('2_Review &amp; Audit'!$U:$U,$J1018))</f>
        <v/>
      </c>
      <c r="E1018" t="str">
        <f>IF($J1018="","",INDEX('2_Review &amp; Audit'!$M:$M,$J1018))</f>
        <v/>
      </c>
      <c r="F1018" t="str">
        <f>IF($J1018="","",INDEX('2_Review &amp; Audit'!$N:$N,$J1018))</f>
        <v/>
      </c>
      <c r="G1018" s="145" t="str">
        <f>IF(OR($J1018="",$F1018=""),"",ABS(INDEX('2_Review &amp; Audit'!$B:$B,$J1018)/$F1018))</f>
        <v/>
      </c>
      <c r="H1018" s="145" t="str">
        <f t="shared" si="79"/>
        <v/>
      </c>
      <c r="I1018" t="str">
        <f>IF($J1018="","",INDEX('2_Review &amp; Audit'!$AD:$AD,$J1018))</f>
        <v/>
      </c>
      <c r="AB1018" t="str">
        <f>IF($D1018="","",MAX(0,N(#REF!)-N($X1018)))</f>
        <v/>
      </c>
      <c r="AC1018" t="str">
        <f>IF(OR($D1018="",$AB1018="",N($AB1018)&lt;=0),"",IFERROR(MATCH(1,INDEX(('2_Review &amp; Audit'!$F$6:$F$505=$A1018)*('2_Review &amp; Audit'!$I$6:$I$505&gt;=$E1018-30)*('2_Review &amp; Audit'!$I$6:$I$505&lt;=$E1018+30)*('2_Review &amp; Audit'!$R$6:$R$505&gt;0)*(ROW('2_Review &amp; Audit'!$R$6:$R$505)&gt;$T1018),0),0)+5,""))</f>
        <v/>
      </c>
      <c r="AG1018" t="str">
        <f>IF(OR($D1018="",$AB1018="",$AF1018=""),"",MIN($AB1018,$AF1018))</f>
        <v/>
      </c>
      <c r="AK1018" t="str">
        <f>IF($D1018="","",MAX(0,N($AB1018)-N($AG1018)))</f>
        <v/>
      </c>
      <c r="AL1018" t="str">
        <f>IF(OR($D1018="",$AK1018="",N($AK1018)&lt;=0),"",IFERROR(MATCH(1,INDEX(('2_Review &amp; Audit'!$F$6:$F$505=$A1018)*('2_Review &amp; Audit'!$I$6:$I$505&gt;=$E1018-30)*('2_Review &amp; Audit'!$I$6:$I$505&lt;=$E1018+30)*('2_Review &amp; Audit'!$R$6:$R$505&gt;0)*(ROW('2_Review &amp; Audit'!$R$6:$R$505)&gt;$AC1018),0),0)+5,""))</f>
        <v/>
      </c>
      <c r="AP1018" t="str">
        <f>IF(OR($D1018="",$AK1018="",$AO1018=""),"",MIN($AK1018,$AO1018))</f>
        <v/>
      </c>
    </row>
    <row r="1019" spans="1:42" ht="12.75" customHeight="1" x14ac:dyDescent="0.2">
      <c r="A1019" t="str">
        <f>IF($J1019="","",INDEX('2_Review &amp; Audit'!$F:$F,$J1019))</f>
        <v/>
      </c>
      <c r="B1019" t="str">
        <f>IF($J1019="","",INDEX('2_Review &amp; Audit'!$C:$C,$J1019))</f>
        <v/>
      </c>
      <c r="C1019" t="str">
        <f>IF($J1019="","",INDEX('2_Review &amp; Audit'!$D:$D,$J1019))</f>
        <v/>
      </c>
      <c r="D1019" s="60" t="str">
        <f>IF($J1019="","",INDEX('2_Review &amp; Audit'!$U:$U,$J1019))</f>
        <v/>
      </c>
      <c r="E1019" t="str">
        <f>IF($J1019="","",INDEX('2_Review &amp; Audit'!$M:$M,$J1019))</f>
        <v/>
      </c>
      <c r="F1019" t="str">
        <f>IF($J1019="","",INDEX('2_Review &amp; Audit'!$N:$N,$J1019))</f>
        <v/>
      </c>
      <c r="G1019" s="145" t="str">
        <f>IF(OR($J1019="",$F1019=""),"",ABS(INDEX('2_Review &amp; Audit'!$B:$B,$J1019)/$F1019))</f>
        <v/>
      </c>
      <c r="H1019" s="145" t="str">
        <f t="shared" ref="H1019:H1082" si="80">IF(OR($F1019="",$G1019=""),"",$F1019*$G1019)</f>
        <v/>
      </c>
      <c r="I1019" t="str">
        <f>IF($J1019="","",INDEX('2_Review &amp; Audit'!$AD:$AD,$J1019))</f>
        <v/>
      </c>
      <c r="AB1019" t="str">
        <f>IF($D1019="","",MAX(0,N(#REF!)-N($X1019)))</f>
        <v/>
      </c>
      <c r="AC1019" t="str">
        <f>IF(OR($D1019="",$AB1019="",N($AB1019)&lt;=0),"",IFERROR(MATCH(1,INDEX(('2_Review &amp; Audit'!$F$6:$F$505=$A1019)*('2_Review &amp; Audit'!$I$6:$I$505&gt;=$E1019-30)*('2_Review &amp; Audit'!$I$6:$I$505&lt;=$E1019+30)*('2_Review &amp; Audit'!$R$6:$R$505&gt;0)*(ROW('2_Review &amp; Audit'!$R$6:$R$505)&gt;$T1019),0),0)+5,""))</f>
        <v/>
      </c>
      <c r="AG1019" t="str">
        <f>IF(OR($D1019="",$AB1019="",$AF1019=""),"",MIN($AB1019,$AF1019))</f>
        <v/>
      </c>
      <c r="AK1019" t="str">
        <f>IF($D1019="","",MAX(0,N($AB1019)-N($AG1019)))</f>
        <v/>
      </c>
      <c r="AL1019" t="str">
        <f>IF(OR($D1019="",$AK1019="",N($AK1019)&lt;=0),"",IFERROR(MATCH(1,INDEX(('2_Review &amp; Audit'!$F$6:$F$505=$A1019)*('2_Review &amp; Audit'!$I$6:$I$505&gt;=$E1019-30)*('2_Review &amp; Audit'!$I$6:$I$505&lt;=$E1019+30)*('2_Review &amp; Audit'!$R$6:$R$505&gt;0)*(ROW('2_Review &amp; Audit'!$R$6:$R$505)&gt;$AC1019),0),0)+5,""))</f>
        <v/>
      </c>
      <c r="AP1019" t="str">
        <f>IF(OR($D1019="",$AK1019="",$AO1019=""),"",MIN($AK1019,$AO1019))</f>
        <v/>
      </c>
    </row>
    <row r="1020" spans="1:42" ht="12.75" customHeight="1" x14ac:dyDescent="0.2">
      <c r="A1020" t="str">
        <f>IF($J1020="","",INDEX('2_Review &amp; Audit'!$F:$F,$J1020))</f>
        <v/>
      </c>
      <c r="B1020" t="str">
        <f>IF($J1020="","",INDEX('2_Review &amp; Audit'!$C:$C,$J1020))</f>
        <v/>
      </c>
      <c r="C1020" t="str">
        <f>IF($J1020="","",INDEX('2_Review &amp; Audit'!$D:$D,$J1020))</f>
        <v/>
      </c>
      <c r="D1020" s="60" t="str">
        <f>IF($J1020="","",INDEX('2_Review &amp; Audit'!$U:$U,$J1020))</f>
        <v/>
      </c>
      <c r="E1020" t="str">
        <f>IF($J1020="","",INDEX('2_Review &amp; Audit'!$M:$M,$J1020))</f>
        <v/>
      </c>
      <c r="F1020" t="str">
        <f>IF($J1020="","",INDEX('2_Review &amp; Audit'!$N:$N,$J1020))</f>
        <v/>
      </c>
      <c r="G1020" s="145" t="str">
        <f>IF(OR($J1020="",$F1020=""),"",ABS(INDEX('2_Review &amp; Audit'!$B:$B,$J1020)/$F1020))</f>
        <v/>
      </c>
      <c r="H1020" s="145" t="str">
        <f t="shared" si="80"/>
        <v/>
      </c>
      <c r="I1020" t="str">
        <f>IF($J1020="","",INDEX('2_Review &amp; Audit'!$AD:$AD,$J1020))</f>
        <v/>
      </c>
      <c r="AB1020" t="str">
        <f>IF($D1020="","",MAX(0,N(#REF!)-N($X1020)))</f>
        <v/>
      </c>
      <c r="AC1020" t="str">
        <f>IF(OR($D1020="",$AB1020="",N($AB1020)&lt;=0),"",IFERROR(MATCH(1,INDEX(('2_Review &amp; Audit'!$F$6:$F$505=$A1020)*('2_Review &amp; Audit'!$I$6:$I$505&gt;=$E1020-30)*('2_Review &amp; Audit'!$I$6:$I$505&lt;=$E1020+30)*('2_Review &amp; Audit'!$R$6:$R$505&gt;0)*(ROW('2_Review &amp; Audit'!$R$6:$R$505)&gt;$T1020),0),0)+5,""))</f>
        <v/>
      </c>
      <c r="AG1020" t="str">
        <f>IF(OR($D1020="",$AB1020="",$AF1020=""),"",MIN($AB1020,$AF1020))</f>
        <v/>
      </c>
      <c r="AK1020" t="str">
        <f>IF($D1020="","",MAX(0,N($AB1020)-N($AG1020)))</f>
        <v/>
      </c>
      <c r="AL1020" t="str">
        <f>IF(OR($D1020="",$AK1020="",N($AK1020)&lt;=0),"",IFERROR(MATCH(1,INDEX(('2_Review &amp; Audit'!$F$6:$F$505=$A1020)*('2_Review &amp; Audit'!$I$6:$I$505&gt;=$E1020-30)*('2_Review &amp; Audit'!$I$6:$I$505&lt;=$E1020+30)*('2_Review &amp; Audit'!$R$6:$R$505&gt;0)*(ROW('2_Review &amp; Audit'!$R$6:$R$505)&gt;$AC1020),0),0)+5,""))</f>
        <v/>
      </c>
      <c r="AP1020" t="str">
        <f>IF(OR($D1020="",$AK1020="",$AO1020=""),"",MIN($AK1020,$AO1020))</f>
        <v/>
      </c>
    </row>
    <row r="1021" spans="1:42" ht="12.75" customHeight="1" x14ac:dyDescent="0.2">
      <c r="A1021" t="str">
        <f>IF($J1021="","",INDEX('2_Review &amp; Audit'!$F:$F,$J1021))</f>
        <v/>
      </c>
      <c r="B1021" t="str">
        <f>IF($J1021="","",INDEX('2_Review &amp; Audit'!$C:$C,$J1021))</f>
        <v/>
      </c>
      <c r="C1021" t="str">
        <f>IF($J1021="","",INDEX('2_Review &amp; Audit'!$D:$D,$J1021))</f>
        <v/>
      </c>
      <c r="D1021" s="60" t="str">
        <f>IF($J1021="","",INDEX('2_Review &amp; Audit'!$U:$U,$J1021))</f>
        <v/>
      </c>
      <c r="E1021" t="str">
        <f>IF($J1021="","",INDEX('2_Review &amp; Audit'!$M:$M,$J1021))</f>
        <v/>
      </c>
      <c r="F1021" t="str">
        <f>IF($J1021="","",INDEX('2_Review &amp; Audit'!$N:$N,$J1021))</f>
        <v/>
      </c>
      <c r="G1021" s="145" t="str">
        <f>IF(OR($J1021="",$F1021=""),"",ABS(INDEX('2_Review &amp; Audit'!$B:$B,$J1021)/$F1021))</f>
        <v/>
      </c>
      <c r="H1021" s="145" t="str">
        <f t="shared" si="80"/>
        <v/>
      </c>
      <c r="I1021" t="str">
        <f>IF($J1021="","",INDEX('2_Review &amp; Audit'!$AD:$AD,$J1021))</f>
        <v/>
      </c>
      <c r="AB1021" t="str">
        <f>IF($D1021="","",MAX(0,N(#REF!)-N($X1021)))</f>
        <v/>
      </c>
      <c r="AC1021" t="str">
        <f>IF(OR($D1021="",$AB1021="",N($AB1021)&lt;=0),"",IFERROR(MATCH(1,INDEX(('2_Review &amp; Audit'!$F$6:$F$505=$A1021)*('2_Review &amp; Audit'!$I$6:$I$505&gt;=$E1021-30)*('2_Review &amp; Audit'!$I$6:$I$505&lt;=$E1021+30)*('2_Review &amp; Audit'!$R$6:$R$505&gt;0)*(ROW('2_Review &amp; Audit'!$R$6:$R$505)&gt;$T1021),0),0)+5,""))</f>
        <v/>
      </c>
      <c r="AG1021" t="str">
        <f>IF(OR($D1021="",$AB1021="",$AF1021=""),"",MIN($AB1021,$AF1021))</f>
        <v/>
      </c>
      <c r="AK1021" t="str">
        <f>IF($D1021="","",MAX(0,N($AB1021)-N($AG1021)))</f>
        <v/>
      </c>
      <c r="AL1021" t="str">
        <f>IF(OR($D1021="",$AK1021="",N($AK1021)&lt;=0),"",IFERROR(MATCH(1,INDEX(('2_Review &amp; Audit'!$F$6:$F$505=$A1021)*('2_Review &amp; Audit'!$I$6:$I$505&gt;=$E1021-30)*('2_Review &amp; Audit'!$I$6:$I$505&lt;=$E1021+30)*('2_Review &amp; Audit'!$R$6:$R$505&gt;0)*(ROW('2_Review &amp; Audit'!$R$6:$R$505)&gt;$AC1021),0),0)+5,""))</f>
        <v/>
      </c>
      <c r="AP1021" t="str">
        <f>IF(OR($D1021="",$AK1021="",$AO1021=""),"",MIN($AK1021,$AO1021))</f>
        <v/>
      </c>
    </row>
    <row r="1022" spans="1:42" ht="12.75" customHeight="1" x14ac:dyDescent="0.2">
      <c r="A1022" t="str">
        <f>IF($J1022="","",INDEX('2_Review &amp; Audit'!$F:$F,$J1022))</f>
        <v/>
      </c>
      <c r="B1022" t="str">
        <f>IF($J1022="","",INDEX('2_Review &amp; Audit'!$C:$C,$J1022))</f>
        <v/>
      </c>
      <c r="C1022" t="str">
        <f>IF($J1022="","",INDEX('2_Review &amp; Audit'!$D:$D,$J1022))</f>
        <v/>
      </c>
      <c r="D1022" s="60" t="str">
        <f>IF($J1022="","",INDEX('2_Review &amp; Audit'!$U:$U,$J1022))</f>
        <v/>
      </c>
      <c r="E1022" t="str">
        <f>IF($J1022="","",INDEX('2_Review &amp; Audit'!$M:$M,$J1022))</f>
        <v/>
      </c>
      <c r="F1022" t="str">
        <f>IF($J1022="","",INDEX('2_Review &amp; Audit'!$N:$N,$J1022))</f>
        <v/>
      </c>
      <c r="G1022" s="145" t="str">
        <f>IF(OR($J1022="",$F1022=""),"",ABS(INDEX('2_Review &amp; Audit'!$B:$B,$J1022)/$F1022))</f>
        <v/>
      </c>
      <c r="H1022" s="145" t="str">
        <f t="shared" si="80"/>
        <v/>
      </c>
      <c r="I1022" t="str">
        <f>IF($J1022="","",INDEX('2_Review &amp; Audit'!$AD:$AD,$J1022))</f>
        <v/>
      </c>
      <c r="AB1022" t="str">
        <f>IF($D1022="","",MAX(0,N(#REF!)-N($X1022)))</f>
        <v/>
      </c>
      <c r="AC1022" t="str">
        <f>IF(OR($D1022="",$AB1022="",N($AB1022)&lt;=0),"",IFERROR(MATCH(1,INDEX(('2_Review &amp; Audit'!$F$6:$F$505=$A1022)*('2_Review &amp; Audit'!$I$6:$I$505&gt;=$E1022-30)*('2_Review &amp; Audit'!$I$6:$I$505&lt;=$E1022+30)*('2_Review &amp; Audit'!$R$6:$R$505&gt;0)*(ROW('2_Review &amp; Audit'!$R$6:$R$505)&gt;$T1022),0),0)+5,""))</f>
        <v/>
      </c>
      <c r="AG1022" t="str">
        <f>IF(OR($D1022="",$AB1022="",$AF1022=""),"",MIN($AB1022,$AF1022))</f>
        <v/>
      </c>
      <c r="AK1022" t="str">
        <f>IF($D1022="","",MAX(0,N($AB1022)-N($AG1022)))</f>
        <v/>
      </c>
      <c r="AL1022" t="str">
        <f>IF(OR($D1022="",$AK1022="",N($AK1022)&lt;=0),"",IFERROR(MATCH(1,INDEX(('2_Review &amp; Audit'!$F$6:$F$505=$A1022)*('2_Review &amp; Audit'!$I$6:$I$505&gt;=$E1022-30)*('2_Review &amp; Audit'!$I$6:$I$505&lt;=$E1022+30)*('2_Review &amp; Audit'!$R$6:$R$505&gt;0)*(ROW('2_Review &amp; Audit'!$R$6:$R$505)&gt;$AC1022),0),0)+5,""))</f>
        <v/>
      </c>
      <c r="AP1022" t="str">
        <f>IF(OR($D1022="",$AK1022="",$AO1022=""),"",MIN($AK1022,$AO1022))</f>
        <v/>
      </c>
    </row>
    <row r="1023" spans="1:42" ht="12.75" customHeight="1" x14ac:dyDescent="0.2">
      <c r="A1023" t="str">
        <f>IF($J1023="","",INDEX('2_Review &amp; Audit'!$F:$F,$J1023))</f>
        <v/>
      </c>
      <c r="B1023" t="str">
        <f>IF($J1023="","",INDEX('2_Review &amp; Audit'!$C:$C,$J1023))</f>
        <v/>
      </c>
      <c r="C1023" t="str">
        <f>IF($J1023="","",INDEX('2_Review &amp; Audit'!$D:$D,$J1023))</f>
        <v/>
      </c>
      <c r="D1023" s="60" t="str">
        <f>IF($J1023="","",INDEX('2_Review &amp; Audit'!$U:$U,$J1023))</f>
        <v/>
      </c>
      <c r="E1023" t="str">
        <f>IF($J1023="","",INDEX('2_Review &amp; Audit'!$M:$M,$J1023))</f>
        <v/>
      </c>
      <c r="F1023" t="str">
        <f>IF($J1023="","",INDEX('2_Review &amp; Audit'!$N:$N,$J1023))</f>
        <v/>
      </c>
      <c r="G1023" s="145" t="str">
        <f>IF(OR($J1023="",$F1023=""),"",ABS(INDEX('2_Review &amp; Audit'!$B:$B,$J1023)/$F1023))</f>
        <v/>
      </c>
      <c r="H1023" s="145" t="str">
        <f t="shared" si="80"/>
        <v/>
      </c>
      <c r="I1023" t="str">
        <f>IF($J1023="","",INDEX('2_Review &amp; Audit'!$AD:$AD,$J1023))</f>
        <v/>
      </c>
      <c r="AB1023" t="str">
        <f>IF($D1023="","",MAX(0,N(#REF!)-N($X1023)))</f>
        <v/>
      </c>
      <c r="AC1023" t="str">
        <f>IF(OR($D1023="",$AB1023="",N($AB1023)&lt;=0),"",IFERROR(MATCH(1,INDEX(('2_Review &amp; Audit'!$F$6:$F$505=$A1023)*('2_Review &amp; Audit'!$I$6:$I$505&gt;=$E1023-30)*('2_Review &amp; Audit'!$I$6:$I$505&lt;=$E1023+30)*('2_Review &amp; Audit'!$R$6:$R$505&gt;0)*(ROW('2_Review &amp; Audit'!$R$6:$R$505)&gt;$T1023),0),0)+5,""))</f>
        <v/>
      </c>
      <c r="AG1023" t="str">
        <f>IF(OR($D1023="",$AB1023="",$AF1023=""),"",MIN($AB1023,$AF1023))</f>
        <v/>
      </c>
      <c r="AK1023" t="str">
        <f>IF($D1023="","",MAX(0,N($AB1023)-N($AG1023)))</f>
        <v/>
      </c>
      <c r="AL1023" t="str">
        <f>IF(OR($D1023="",$AK1023="",N($AK1023)&lt;=0),"",IFERROR(MATCH(1,INDEX(('2_Review &amp; Audit'!$F$6:$F$505=$A1023)*('2_Review &amp; Audit'!$I$6:$I$505&gt;=$E1023-30)*('2_Review &amp; Audit'!$I$6:$I$505&lt;=$E1023+30)*('2_Review &amp; Audit'!$R$6:$R$505&gt;0)*(ROW('2_Review &amp; Audit'!$R$6:$R$505)&gt;$AC1023),0),0)+5,""))</f>
        <v/>
      </c>
      <c r="AP1023" t="str">
        <f>IF(OR($D1023="",$AK1023="",$AO1023=""),"",MIN($AK1023,$AO1023))</f>
        <v/>
      </c>
    </row>
    <row r="1024" spans="1:42" ht="12.75" customHeight="1" x14ac:dyDescent="0.2">
      <c r="A1024" t="str">
        <f>IF($J1024="","",INDEX('2_Review &amp; Audit'!$F:$F,$J1024))</f>
        <v/>
      </c>
      <c r="B1024" t="str">
        <f>IF($J1024="","",INDEX('2_Review &amp; Audit'!$C:$C,$J1024))</f>
        <v/>
      </c>
      <c r="C1024" t="str">
        <f>IF($J1024="","",INDEX('2_Review &amp; Audit'!$D:$D,$J1024))</f>
        <v/>
      </c>
      <c r="D1024" s="60" t="str">
        <f>IF($J1024="","",INDEX('2_Review &amp; Audit'!$U:$U,$J1024))</f>
        <v/>
      </c>
      <c r="E1024" t="str">
        <f>IF($J1024="","",INDEX('2_Review &amp; Audit'!$M:$M,$J1024))</f>
        <v/>
      </c>
      <c r="F1024" t="str">
        <f>IF($J1024="","",INDEX('2_Review &amp; Audit'!$N:$N,$J1024))</f>
        <v/>
      </c>
      <c r="G1024" s="145" t="str">
        <f>IF(OR($J1024="",$F1024=""),"",ABS(INDEX('2_Review &amp; Audit'!$B:$B,$J1024)/$F1024))</f>
        <v/>
      </c>
      <c r="H1024" s="145" t="str">
        <f t="shared" si="80"/>
        <v/>
      </c>
      <c r="I1024" t="str">
        <f>IF($J1024="","",INDEX('2_Review &amp; Audit'!$AD:$AD,$J1024))</f>
        <v/>
      </c>
      <c r="AB1024" t="str">
        <f>IF($D1024="","",MAX(0,N(#REF!)-N($X1024)))</f>
        <v/>
      </c>
      <c r="AC1024" t="str">
        <f>IF(OR($D1024="",$AB1024="",N($AB1024)&lt;=0),"",IFERROR(MATCH(1,INDEX(('2_Review &amp; Audit'!$F$6:$F$505=$A1024)*('2_Review &amp; Audit'!$I$6:$I$505&gt;=$E1024-30)*('2_Review &amp; Audit'!$I$6:$I$505&lt;=$E1024+30)*('2_Review &amp; Audit'!$R$6:$R$505&gt;0)*(ROW('2_Review &amp; Audit'!$R$6:$R$505)&gt;$T1024),0),0)+5,""))</f>
        <v/>
      </c>
      <c r="AG1024" t="str">
        <f>IF(OR($D1024="",$AB1024="",$AF1024=""),"",MIN($AB1024,$AF1024))</f>
        <v/>
      </c>
      <c r="AK1024" t="str">
        <f>IF($D1024="","",MAX(0,N($AB1024)-N($AG1024)))</f>
        <v/>
      </c>
      <c r="AL1024" t="str">
        <f>IF(OR($D1024="",$AK1024="",N($AK1024)&lt;=0),"",IFERROR(MATCH(1,INDEX(('2_Review &amp; Audit'!$F$6:$F$505=$A1024)*('2_Review &amp; Audit'!$I$6:$I$505&gt;=$E1024-30)*('2_Review &amp; Audit'!$I$6:$I$505&lt;=$E1024+30)*('2_Review &amp; Audit'!$R$6:$R$505&gt;0)*(ROW('2_Review &amp; Audit'!$R$6:$R$505)&gt;$AC1024),0),0)+5,""))</f>
        <v/>
      </c>
      <c r="AP1024" t="str">
        <f>IF(OR($D1024="",$AK1024="",$AO1024=""),"",MIN($AK1024,$AO1024))</f>
        <v/>
      </c>
    </row>
    <row r="1025" spans="1:42" ht="12.75" customHeight="1" x14ac:dyDescent="0.2">
      <c r="A1025" t="str">
        <f>IF($J1025="","",INDEX('2_Review &amp; Audit'!$F:$F,$J1025))</f>
        <v/>
      </c>
      <c r="B1025" t="str">
        <f>IF($J1025="","",INDEX('2_Review &amp; Audit'!$C:$C,$J1025))</f>
        <v/>
      </c>
      <c r="C1025" t="str">
        <f>IF($J1025="","",INDEX('2_Review &amp; Audit'!$D:$D,$J1025))</f>
        <v/>
      </c>
      <c r="D1025" s="60" t="str">
        <f>IF($J1025="","",INDEX('2_Review &amp; Audit'!$U:$U,$J1025))</f>
        <v/>
      </c>
      <c r="E1025" t="str">
        <f>IF($J1025="","",INDEX('2_Review &amp; Audit'!$M:$M,$J1025))</f>
        <v/>
      </c>
      <c r="F1025" t="str">
        <f>IF($J1025="","",INDEX('2_Review &amp; Audit'!$N:$N,$J1025))</f>
        <v/>
      </c>
      <c r="G1025" s="145" t="str">
        <f>IF(OR($J1025="",$F1025=""),"",ABS(INDEX('2_Review &amp; Audit'!$B:$B,$J1025)/$F1025))</f>
        <v/>
      </c>
      <c r="H1025" s="145" t="str">
        <f t="shared" si="80"/>
        <v/>
      </c>
      <c r="I1025" t="str">
        <f>IF($J1025="","",INDEX('2_Review &amp; Audit'!$AD:$AD,$J1025))</f>
        <v/>
      </c>
      <c r="AB1025" t="str">
        <f>IF($D1025="","",MAX(0,N(#REF!)-N($X1025)))</f>
        <v/>
      </c>
      <c r="AC1025" t="str">
        <f>IF(OR($D1025="",$AB1025="",N($AB1025)&lt;=0),"",IFERROR(MATCH(1,INDEX(('2_Review &amp; Audit'!$F$6:$F$505=$A1025)*('2_Review &amp; Audit'!$I$6:$I$505&gt;=$E1025-30)*('2_Review &amp; Audit'!$I$6:$I$505&lt;=$E1025+30)*('2_Review &amp; Audit'!$R$6:$R$505&gt;0)*(ROW('2_Review &amp; Audit'!$R$6:$R$505)&gt;$T1025),0),0)+5,""))</f>
        <v/>
      </c>
      <c r="AG1025" t="str">
        <f>IF(OR($D1025="",$AB1025="",$AF1025=""),"",MIN($AB1025,$AF1025))</f>
        <v/>
      </c>
      <c r="AK1025" t="str">
        <f>IF($D1025="","",MAX(0,N($AB1025)-N($AG1025)))</f>
        <v/>
      </c>
      <c r="AL1025" t="str">
        <f>IF(OR($D1025="",$AK1025="",N($AK1025)&lt;=0),"",IFERROR(MATCH(1,INDEX(('2_Review &amp; Audit'!$F$6:$F$505=$A1025)*('2_Review &amp; Audit'!$I$6:$I$505&gt;=$E1025-30)*('2_Review &amp; Audit'!$I$6:$I$505&lt;=$E1025+30)*('2_Review &amp; Audit'!$R$6:$R$505&gt;0)*(ROW('2_Review &amp; Audit'!$R$6:$R$505)&gt;$AC1025),0),0)+5,""))</f>
        <v/>
      </c>
      <c r="AP1025" t="str">
        <f>IF(OR($D1025="",$AK1025="",$AO1025=""),"",MIN($AK1025,$AO1025))</f>
        <v/>
      </c>
    </row>
    <row r="1026" spans="1:42" ht="12.75" customHeight="1" x14ac:dyDescent="0.2">
      <c r="A1026" t="str">
        <f>IF($J1026="","",INDEX('2_Review &amp; Audit'!$F:$F,$J1026))</f>
        <v/>
      </c>
      <c r="B1026" t="str">
        <f>IF($J1026="","",INDEX('2_Review &amp; Audit'!$C:$C,$J1026))</f>
        <v/>
      </c>
      <c r="C1026" t="str">
        <f>IF($J1026="","",INDEX('2_Review &amp; Audit'!$D:$D,$J1026))</f>
        <v/>
      </c>
      <c r="D1026" s="60" t="str">
        <f>IF($J1026="","",INDEX('2_Review &amp; Audit'!$U:$U,$J1026))</f>
        <v/>
      </c>
      <c r="E1026" t="str">
        <f>IF($J1026="","",INDEX('2_Review &amp; Audit'!$M:$M,$J1026))</f>
        <v/>
      </c>
      <c r="F1026" t="str">
        <f>IF($J1026="","",INDEX('2_Review &amp; Audit'!$N:$N,$J1026))</f>
        <v/>
      </c>
      <c r="G1026" s="145" t="str">
        <f>IF(OR($J1026="",$F1026=""),"",ABS(INDEX('2_Review &amp; Audit'!$B:$B,$J1026)/$F1026))</f>
        <v/>
      </c>
      <c r="H1026" s="145" t="str">
        <f t="shared" si="80"/>
        <v/>
      </c>
      <c r="I1026" t="str">
        <f>IF($J1026="","",INDEX('2_Review &amp; Audit'!$AD:$AD,$J1026))</f>
        <v/>
      </c>
      <c r="AB1026" t="str">
        <f>IF($D1026="","",MAX(0,N(#REF!)-N($X1026)))</f>
        <v/>
      </c>
      <c r="AC1026" t="str">
        <f>IF(OR($D1026="",$AB1026="",N($AB1026)&lt;=0),"",IFERROR(MATCH(1,INDEX(('2_Review &amp; Audit'!$F$6:$F$505=$A1026)*('2_Review &amp; Audit'!$I$6:$I$505&gt;=$E1026-30)*('2_Review &amp; Audit'!$I$6:$I$505&lt;=$E1026+30)*('2_Review &amp; Audit'!$R$6:$R$505&gt;0)*(ROW('2_Review &amp; Audit'!$R$6:$R$505)&gt;$T1026),0),0)+5,""))</f>
        <v/>
      </c>
      <c r="AG1026" t="str">
        <f>IF(OR($D1026="",$AB1026="",$AF1026=""),"",MIN($AB1026,$AF1026))</f>
        <v/>
      </c>
      <c r="AK1026" t="str">
        <f>IF($D1026="","",MAX(0,N($AB1026)-N($AG1026)))</f>
        <v/>
      </c>
      <c r="AL1026" t="str">
        <f>IF(OR($D1026="",$AK1026="",N($AK1026)&lt;=0),"",IFERROR(MATCH(1,INDEX(('2_Review &amp; Audit'!$F$6:$F$505=$A1026)*('2_Review &amp; Audit'!$I$6:$I$505&gt;=$E1026-30)*('2_Review &amp; Audit'!$I$6:$I$505&lt;=$E1026+30)*('2_Review &amp; Audit'!$R$6:$R$505&gt;0)*(ROW('2_Review &amp; Audit'!$R$6:$R$505)&gt;$AC1026),0),0)+5,""))</f>
        <v/>
      </c>
      <c r="AP1026" t="str">
        <f>IF(OR($D1026="",$AK1026="",$AO1026=""),"",MIN($AK1026,$AO1026))</f>
        <v/>
      </c>
    </row>
    <row r="1027" spans="1:42" ht="12.75" customHeight="1" x14ac:dyDescent="0.2">
      <c r="A1027" t="str">
        <f>IF($J1027="","",INDEX('2_Review &amp; Audit'!$F:$F,$J1027))</f>
        <v/>
      </c>
      <c r="B1027" t="str">
        <f>IF($J1027="","",INDEX('2_Review &amp; Audit'!$C:$C,$J1027))</f>
        <v/>
      </c>
      <c r="C1027" t="str">
        <f>IF($J1027="","",INDEX('2_Review &amp; Audit'!$D:$D,$J1027))</f>
        <v/>
      </c>
      <c r="D1027" s="60" t="str">
        <f>IF($J1027="","",INDEX('2_Review &amp; Audit'!$U:$U,$J1027))</f>
        <v/>
      </c>
      <c r="E1027" t="str">
        <f>IF($J1027="","",INDEX('2_Review &amp; Audit'!$M:$M,$J1027))</f>
        <v/>
      </c>
      <c r="F1027" t="str">
        <f>IF($J1027="","",INDEX('2_Review &amp; Audit'!$N:$N,$J1027))</f>
        <v/>
      </c>
      <c r="G1027" s="145" t="str">
        <f>IF(OR($J1027="",$F1027=""),"",ABS(INDEX('2_Review &amp; Audit'!$B:$B,$J1027)/$F1027))</f>
        <v/>
      </c>
      <c r="H1027" s="145" t="str">
        <f t="shared" si="80"/>
        <v/>
      </c>
      <c r="I1027" t="str">
        <f>IF($J1027="","",INDEX('2_Review &amp; Audit'!$AD:$AD,$J1027))</f>
        <v/>
      </c>
      <c r="AB1027" t="str">
        <f>IF($D1027="","",MAX(0,N(#REF!)-N($X1027)))</f>
        <v/>
      </c>
      <c r="AC1027" t="str">
        <f>IF(OR($D1027="",$AB1027="",N($AB1027)&lt;=0),"",IFERROR(MATCH(1,INDEX(('2_Review &amp; Audit'!$F$6:$F$505=$A1027)*('2_Review &amp; Audit'!$I$6:$I$505&gt;=$E1027-30)*('2_Review &amp; Audit'!$I$6:$I$505&lt;=$E1027+30)*('2_Review &amp; Audit'!$R$6:$R$505&gt;0)*(ROW('2_Review &amp; Audit'!$R$6:$R$505)&gt;$T1027),0),0)+5,""))</f>
        <v/>
      </c>
      <c r="AG1027" t="str">
        <f>IF(OR($D1027="",$AB1027="",$AF1027=""),"",MIN($AB1027,$AF1027))</f>
        <v/>
      </c>
      <c r="AK1027" t="str">
        <f>IF($D1027="","",MAX(0,N($AB1027)-N($AG1027)))</f>
        <v/>
      </c>
      <c r="AL1027" t="str">
        <f>IF(OR($D1027="",$AK1027="",N($AK1027)&lt;=0),"",IFERROR(MATCH(1,INDEX(('2_Review &amp; Audit'!$F$6:$F$505=$A1027)*('2_Review &amp; Audit'!$I$6:$I$505&gt;=$E1027-30)*('2_Review &amp; Audit'!$I$6:$I$505&lt;=$E1027+30)*('2_Review &amp; Audit'!$R$6:$R$505&gt;0)*(ROW('2_Review &amp; Audit'!$R$6:$R$505)&gt;$AC1027),0),0)+5,""))</f>
        <v/>
      </c>
      <c r="AP1027" t="str">
        <f>IF(OR($D1027="",$AK1027="",$AO1027=""),"",MIN($AK1027,$AO1027))</f>
        <v/>
      </c>
    </row>
    <row r="1028" spans="1:42" ht="12.75" customHeight="1" x14ac:dyDescent="0.2">
      <c r="A1028" t="str">
        <f>IF($J1028="","",INDEX('2_Review &amp; Audit'!$F:$F,$J1028))</f>
        <v/>
      </c>
      <c r="B1028" t="str">
        <f>IF($J1028="","",INDEX('2_Review &amp; Audit'!$C:$C,$J1028))</f>
        <v/>
      </c>
      <c r="C1028" t="str">
        <f>IF($J1028="","",INDEX('2_Review &amp; Audit'!$D:$D,$J1028))</f>
        <v/>
      </c>
      <c r="D1028" s="60" t="str">
        <f>IF($J1028="","",INDEX('2_Review &amp; Audit'!$U:$U,$J1028))</f>
        <v/>
      </c>
      <c r="E1028" t="str">
        <f>IF($J1028="","",INDEX('2_Review &amp; Audit'!$M:$M,$J1028))</f>
        <v/>
      </c>
      <c r="F1028" t="str">
        <f>IF($J1028="","",INDEX('2_Review &amp; Audit'!$N:$N,$J1028))</f>
        <v/>
      </c>
      <c r="G1028" s="145" t="str">
        <f>IF(OR($J1028="",$F1028=""),"",ABS(INDEX('2_Review &amp; Audit'!$B:$B,$J1028)/$F1028))</f>
        <v/>
      </c>
      <c r="H1028" s="145" t="str">
        <f t="shared" si="80"/>
        <v/>
      </c>
      <c r="I1028" t="str">
        <f>IF($J1028="","",INDEX('2_Review &amp; Audit'!$AD:$AD,$J1028))</f>
        <v/>
      </c>
      <c r="AB1028" t="str">
        <f>IF($D1028="","",MAX(0,N(#REF!)-N($X1028)))</f>
        <v/>
      </c>
      <c r="AC1028" t="str">
        <f>IF(OR($D1028="",$AB1028="",N($AB1028)&lt;=0),"",IFERROR(MATCH(1,INDEX(('2_Review &amp; Audit'!$F$6:$F$505=$A1028)*('2_Review &amp; Audit'!$I$6:$I$505&gt;=$E1028-30)*('2_Review &amp; Audit'!$I$6:$I$505&lt;=$E1028+30)*('2_Review &amp; Audit'!$R$6:$R$505&gt;0)*(ROW('2_Review &amp; Audit'!$R$6:$R$505)&gt;$T1028),0),0)+5,""))</f>
        <v/>
      </c>
      <c r="AG1028" t="str">
        <f>IF(OR($D1028="",$AB1028="",$AF1028=""),"",MIN($AB1028,$AF1028))</f>
        <v/>
      </c>
      <c r="AK1028" t="str">
        <f>IF($D1028="","",MAX(0,N($AB1028)-N($AG1028)))</f>
        <v/>
      </c>
      <c r="AL1028" t="str">
        <f>IF(OR($D1028="",$AK1028="",N($AK1028)&lt;=0),"",IFERROR(MATCH(1,INDEX(('2_Review &amp; Audit'!$F$6:$F$505=$A1028)*('2_Review &amp; Audit'!$I$6:$I$505&gt;=$E1028-30)*('2_Review &amp; Audit'!$I$6:$I$505&lt;=$E1028+30)*('2_Review &amp; Audit'!$R$6:$R$505&gt;0)*(ROW('2_Review &amp; Audit'!$R$6:$R$505)&gt;$AC1028),0),0)+5,""))</f>
        <v/>
      </c>
      <c r="AP1028" t="str">
        <f>IF(OR($D1028="",$AK1028="",$AO1028=""),"",MIN($AK1028,$AO1028))</f>
        <v/>
      </c>
    </row>
    <row r="1029" spans="1:42" ht="12.75" customHeight="1" x14ac:dyDescent="0.2">
      <c r="A1029" t="str">
        <f>IF($J1029="","",INDEX('2_Review &amp; Audit'!$F:$F,$J1029))</f>
        <v/>
      </c>
      <c r="B1029" t="str">
        <f>IF($J1029="","",INDEX('2_Review &amp; Audit'!$C:$C,$J1029))</f>
        <v/>
      </c>
      <c r="C1029" t="str">
        <f>IF($J1029="","",INDEX('2_Review &amp; Audit'!$D:$D,$J1029))</f>
        <v/>
      </c>
      <c r="D1029" s="60" t="str">
        <f>IF($J1029="","",INDEX('2_Review &amp; Audit'!$U:$U,$J1029))</f>
        <v/>
      </c>
      <c r="E1029" t="str">
        <f>IF($J1029="","",INDEX('2_Review &amp; Audit'!$M:$M,$J1029))</f>
        <v/>
      </c>
      <c r="F1029" t="str">
        <f>IF($J1029="","",INDEX('2_Review &amp; Audit'!$N:$N,$J1029))</f>
        <v/>
      </c>
      <c r="G1029" s="145" t="str">
        <f>IF(OR($J1029="",$F1029=""),"",ABS(INDEX('2_Review &amp; Audit'!$B:$B,$J1029)/$F1029))</f>
        <v/>
      </c>
      <c r="H1029" s="145" t="str">
        <f t="shared" si="80"/>
        <v/>
      </c>
      <c r="I1029" t="str">
        <f>IF($J1029="","",INDEX('2_Review &amp; Audit'!$AD:$AD,$J1029))</f>
        <v/>
      </c>
      <c r="AB1029" t="str">
        <f>IF($D1029="","",MAX(0,N(#REF!)-N($X1029)))</f>
        <v/>
      </c>
      <c r="AC1029" t="str">
        <f>IF(OR($D1029="",$AB1029="",N($AB1029)&lt;=0),"",IFERROR(MATCH(1,INDEX(('2_Review &amp; Audit'!$F$6:$F$505=$A1029)*('2_Review &amp; Audit'!$I$6:$I$505&gt;=$E1029-30)*('2_Review &amp; Audit'!$I$6:$I$505&lt;=$E1029+30)*('2_Review &amp; Audit'!$R$6:$R$505&gt;0)*(ROW('2_Review &amp; Audit'!$R$6:$R$505)&gt;$T1029),0),0)+5,""))</f>
        <v/>
      </c>
      <c r="AG1029" t="str">
        <f>IF(OR($D1029="",$AB1029="",$AF1029=""),"",MIN($AB1029,$AF1029))</f>
        <v/>
      </c>
      <c r="AK1029" t="str">
        <f>IF($D1029="","",MAX(0,N($AB1029)-N($AG1029)))</f>
        <v/>
      </c>
      <c r="AL1029" t="str">
        <f>IF(OR($D1029="",$AK1029="",N($AK1029)&lt;=0),"",IFERROR(MATCH(1,INDEX(('2_Review &amp; Audit'!$F$6:$F$505=$A1029)*('2_Review &amp; Audit'!$I$6:$I$505&gt;=$E1029-30)*('2_Review &amp; Audit'!$I$6:$I$505&lt;=$E1029+30)*('2_Review &amp; Audit'!$R$6:$R$505&gt;0)*(ROW('2_Review &amp; Audit'!$R$6:$R$505)&gt;$AC1029),0),0)+5,""))</f>
        <v/>
      </c>
      <c r="AP1029" t="str">
        <f>IF(OR($D1029="",$AK1029="",$AO1029=""),"",MIN($AK1029,$AO1029))</f>
        <v/>
      </c>
    </row>
    <row r="1030" spans="1:42" ht="12.75" customHeight="1" x14ac:dyDescent="0.2">
      <c r="A1030" t="str">
        <f>IF($J1030="","",INDEX('2_Review &amp; Audit'!$F:$F,$J1030))</f>
        <v/>
      </c>
      <c r="B1030" t="str">
        <f>IF($J1030="","",INDEX('2_Review &amp; Audit'!$C:$C,$J1030))</f>
        <v/>
      </c>
      <c r="C1030" t="str">
        <f>IF($J1030="","",INDEX('2_Review &amp; Audit'!$D:$D,$J1030))</f>
        <v/>
      </c>
      <c r="D1030" s="60" t="str">
        <f>IF($J1030="","",INDEX('2_Review &amp; Audit'!$U:$U,$J1030))</f>
        <v/>
      </c>
      <c r="E1030" t="str">
        <f>IF($J1030="","",INDEX('2_Review &amp; Audit'!$M:$M,$J1030))</f>
        <v/>
      </c>
      <c r="F1030" t="str">
        <f>IF($J1030="","",INDEX('2_Review &amp; Audit'!$N:$N,$J1030))</f>
        <v/>
      </c>
      <c r="G1030" s="145" t="str">
        <f>IF(OR($J1030="",$F1030=""),"",ABS(INDEX('2_Review &amp; Audit'!$B:$B,$J1030)/$F1030))</f>
        <v/>
      </c>
      <c r="H1030" s="145" t="str">
        <f t="shared" si="80"/>
        <v/>
      </c>
      <c r="I1030" t="str">
        <f>IF($J1030="","",INDEX('2_Review &amp; Audit'!$AD:$AD,$J1030))</f>
        <v/>
      </c>
      <c r="AB1030" t="str">
        <f>IF($D1030="","",MAX(0,N(#REF!)-N($X1030)))</f>
        <v/>
      </c>
      <c r="AC1030" t="str">
        <f>IF(OR($D1030="",$AB1030="",N($AB1030)&lt;=0),"",IFERROR(MATCH(1,INDEX(('2_Review &amp; Audit'!$F$6:$F$505=$A1030)*('2_Review &amp; Audit'!$I$6:$I$505&gt;=$E1030-30)*('2_Review &amp; Audit'!$I$6:$I$505&lt;=$E1030+30)*('2_Review &amp; Audit'!$R$6:$R$505&gt;0)*(ROW('2_Review &amp; Audit'!$R$6:$R$505)&gt;$T1030),0),0)+5,""))</f>
        <v/>
      </c>
      <c r="AG1030" t="str">
        <f>IF(OR($D1030="",$AB1030="",$AF1030=""),"",MIN($AB1030,$AF1030))</f>
        <v/>
      </c>
      <c r="AK1030" t="str">
        <f>IF($D1030="","",MAX(0,N($AB1030)-N($AG1030)))</f>
        <v/>
      </c>
      <c r="AL1030" t="str">
        <f>IF(OR($D1030="",$AK1030="",N($AK1030)&lt;=0),"",IFERROR(MATCH(1,INDEX(('2_Review &amp; Audit'!$F$6:$F$505=$A1030)*('2_Review &amp; Audit'!$I$6:$I$505&gt;=$E1030-30)*('2_Review &amp; Audit'!$I$6:$I$505&lt;=$E1030+30)*('2_Review &amp; Audit'!$R$6:$R$505&gt;0)*(ROW('2_Review &amp; Audit'!$R$6:$R$505)&gt;$AC1030),0),0)+5,""))</f>
        <v/>
      </c>
      <c r="AP1030" t="str">
        <f>IF(OR($D1030="",$AK1030="",$AO1030=""),"",MIN($AK1030,$AO1030))</f>
        <v/>
      </c>
    </row>
    <row r="1031" spans="1:42" ht="12.75" customHeight="1" x14ac:dyDescent="0.2">
      <c r="A1031" t="str">
        <f>IF($J1031="","",INDEX('2_Review &amp; Audit'!$F:$F,$J1031))</f>
        <v/>
      </c>
      <c r="B1031" t="str">
        <f>IF($J1031="","",INDEX('2_Review &amp; Audit'!$C:$C,$J1031))</f>
        <v/>
      </c>
      <c r="C1031" t="str">
        <f>IF($J1031="","",INDEX('2_Review &amp; Audit'!$D:$D,$J1031))</f>
        <v/>
      </c>
      <c r="D1031" s="60" t="str">
        <f>IF($J1031="","",INDEX('2_Review &amp; Audit'!$U:$U,$J1031))</f>
        <v/>
      </c>
      <c r="E1031" t="str">
        <f>IF($J1031="","",INDEX('2_Review &amp; Audit'!$M:$M,$J1031))</f>
        <v/>
      </c>
      <c r="F1031" t="str">
        <f>IF($J1031="","",INDEX('2_Review &amp; Audit'!$N:$N,$J1031))</f>
        <v/>
      </c>
      <c r="G1031" s="145" t="str">
        <f>IF(OR($J1031="",$F1031=""),"",ABS(INDEX('2_Review &amp; Audit'!$B:$B,$J1031)/$F1031))</f>
        <v/>
      </c>
      <c r="H1031" s="145" t="str">
        <f t="shared" si="80"/>
        <v/>
      </c>
      <c r="I1031" t="str">
        <f>IF($J1031="","",INDEX('2_Review &amp; Audit'!$AD:$AD,$J1031))</f>
        <v/>
      </c>
      <c r="AB1031" t="str">
        <f>IF($D1031="","",MAX(0,N(#REF!)-N($X1031)))</f>
        <v/>
      </c>
      <c r="AC1031" t="str">
        <f>IF(OR($D1031="",$AB1031="",N($AB1031)&lt;=0),"",IFERROR(MATCH(1,INDEX(('2_Review &amp; Audit'!$F$6:$F$505=$A1031)*('2_Review &amp; Audit'!$I$6:$I$505&gt;=$E1031-30)*('2_Review &amp; Audit'!$I$6:$I$505&lt;=$E1031+30)*('2_Review &amp; Audit'!$R$6:$R$505&gt;0)*(ROW('2_Review &amp; Audit'!$R$6:$R$505)&gt;$T1031),0),0)+5,""))</f>
        <v/>
      </c>
      <c r="AG1031" t="str">
        <f>IF(OR($D1031="",$AB1031="",$AF1031=""),"",MIN($AB1031,$AF1031))</f>
        <v/>
      </c>
      <c r="AK1031" t="str">
        <f>IF($D1031="","",MAX(0,N($AB1031)-N($AG1031)))</f>
        <v/>
      </c>
      <c r="AL1031" t="str">
        <f>IF(OR($D1031="",$AK1031="",N($AK1031)&lt;=0),"",IFERROR(MATCH(1,INDEX(('2_Review &amp; Audit'!$F$6:$F$505=$A1031)*('2_Review &amp; Audit'!$I$6:$I$505&gt;=$E1031-30)*('2_Review &amp; Audit'!$I$6:$I$505&lt;=$E1031+30)*('2_Review &amp; Audit'!$R$6:$R$505&gt;0)*(ROW('2_Review &amp; Audit'!$R$6:$R$505)&gt;$AC1031),0),0)+5,""))</f>
        <v/>
      </c>
      <c r="AP1031" t="str">
        <f>IF(OR($D1031="",$AK1031="",$AO1031=""),"",MIN($AK1031,$AO1031))</f>
        <v/>
      </c>
    </row>
    <row r="1032" spans="1:42" ht="12.75" customHeight="1" x14ac:dyDescent="0.2">
      <c r="A1032" t="str">
        <f>IF($J1032="","",INDEX('2_Review &amp; Audit'!$F:$F,$J1032))</f>
        <v/>
      </c>
      <c r="B1032" t="str">
        <f>IF($J1032="","",INDEX('2_Review &amp; Audit'!$C:$C,$J1032))</f>
        <v/>
      </c>
      <c r="C1032" t="str">
        <f>IF($J1032="","",INDEX('2_Review &amp; Audit'!$D:$D,$J1032))</f>
        <v/>
      </c>
      <c r="D1032" s="60" t="str">
        <f>IF($J1032="","",INDEX('2_Review &amp; Audit'!$U:$U,$J1032))</f>
        <v/>
      </c>
      <c r="E1032" t="str">
        <f>IF($J1032="","",INDEX('2_Review &amp; Audit'!$M:$M,$J1032))</f>
        <v/>
      </c>
      <c r="F1032" t="str">
        <f>IF($J1032="","",INDEX('2_Review &amp; Audit'!$N:$N,$J1032))</f>
        <v/>
      </c>
      <c r="G1032" s="145" t="str">
        <f>IF(OR($J1032="",$F1032=""),"",ABS(INDEX('2_Review &amp; Audit'!$B:$B,$J1032)/$F1032))</f>
        <v/>
      </c>
      <c r="H1032" s="145" t="str">
        <f t="shared" si="80"/>
        <v/>
      </c>
      <c r="I1032" t="str">
        <f>IF($J1032="","",INDEX('2_Review &amp; Audit'!$AD:$AD,$J1032))</f>
        <v/>
      </c>
      <c r="AB1032" t="str">
        <f>IF($D1032="","",MAX(0,N(#REF!)-N($X1032)))</f>
        <v/>
      </c>
      <c r="AC1032" t="str">
        <f>IF(OR($D1032="",$AB1032="",N($AB1032)&lt;=0),"",IFERROR(MATCH(1,INDEX(('2_Review &amp; Audit'!$F$6:$F$505=$A1032)*('2_Review &amp; Audit'!$I$6:$I$505&gt;=$E1032-30)*('2_Review &amp; Audit'!$I$6:$I$505&lt;=$E1032+30)*('2_Review &amp; Audit'!$R$6:$R$505&gt;0)*(ROW('2_Review &amp; Audit'!$R$6:$R$505)&gt;$T1032),0),0)+5,""))</f>
        <v/>
      </c>
      <c r="AG1032" t="str">
        <f>IF(OR($D1032="",$AB1032="",$AF1032=""),"",MIN($AB1032,$AF1032))</f>
        <v/>
      </c>
      <c r="AK1032" t="str">
        <f>IF($D1032="","",MAX(0,N($AB1032)-N($AG1032)))</f>
        <v/>
      </c>
      <c r="AL1032" t="str">
        <f>IF(OR($D1032="",$AK1032="",N($AK1032)&lt;=0),"",IFERROR(MATCH(1,INDEX(('2_Review &amp; Audit'!$F$6:$F$505=$A1032)*('2_Review &amp; Audit'!$I$6:$I$505&gt;=$E1032-30)*('2_Review &amp; Audit'!$I$6:$I$505&lt;=$E1032+30)*('2_Review &amp; Audit'!$R$6:$R$505&gt;0)*(ROW('2_Review &amp; Audit'!$R$6:$R$505)&gt;$AC1032),0),0)+5,""))</f>
        <v/>
      </c>
      <c r="AP1032" t="str">
        <f>IF(OR($D1032="",$AK1032="",$AO1032=""),"",MIN($AK1032,$AO1032))</f>
        <v/>
      </c>
    </row>
    <row r="1033" spans="1:42" ht="12.75" customHeight="1" x14ac:dyDescent="0.2">
      <c r="A1033" t="str">
        <f>IF($J1033="","",INDEX('2_Review &amp; Audit'!$F:$F,$J1033))</f>
        <v/>
      </c>
      <c r="B1033" t="str">
        <f>IF($J1033="","",INDEX('2_Review &amp; Audit'!$C:$C,$J1033))</f>
        <v/>
      </c>
      <c r="C1033" t="str">
        <f>IF($J1033="","",INDEX('2_Review &amp; Audit'!$D:$D,$J1033))</f>
        <v/>
      </c>
      <c r="D1033" s="60" t="str">
        <f>IF($J1033="","",INDEX('2_Review &amp; Audit'!$U:$U,$J1033))</f>
        <v/>
      </c>
      <c r="E1033" t="str">
        <f>IF($J1033="","",INDEX('2_Review &amp; Audit'!$M:$M,$J1033))</f>
        <v/>
      </c>
      <c r="F1033" t="str">
        <f>IF($J1033="","",INDEX('2_Review &amp; Audit'!$N:$N,$J1033))</f>
        <v/>
      </c>
      <c r="G1033" s="145" t="str">
        <f>IF(OR($J1033="",$F1033=""),"",ABS(INDEX('2_Review &amp; Audit'!$B:$B,$J1033)/$F1033))</f>
        <v/>
      </c>
      <c r="H1033" s="145" t="str">
        <f t="shared" si="80"/>
        <v/>
      </c>
      <c r="I1033" t="str">
        <f>IF($J1033="","",INDEX('2_Review &amp; Audit'!$AD:$AD,$J1033))</f>
        <v/>
      </c>
      <c r="AB1033" t="str">
        <f>IF($D1033="","",MAX(0,N(#REF!)-N($X1033)))</f>
        <v/>
      </c>
      <c r="AC1033" t="str">
        <f>IF(OR($D1033="",$AB1033="",N($AB1033)&lt;=0),"",IFERROR(MATCH(1,INDEX(('2_Review &amp; Audit'!$F$6:$F$505=$A1033)*('2_Review &amp; Audit'!$I$6:$I$505&gt;=$E1033-30)*('2_Review &amp; Audit'!$I$6:$I$505&lt;=$E1033+30)*('2_Review &amp; Audit'!$R$6:$R$505&gt;0)*(ROW('2_Review &amp; Audit'!$R$6:$R$505)&gt;$T1033),0),0)+5,""))</f>
        <v/>
      </c>
      <c r="AG1033" t="str">
        <f>IF(OR($D1033="",$AB1033="",$AF1033=""),"",MIN($AB1033,$AF1033))</f>
        <v/>
      </c>
      <c r="AK1033" t="str">
        <f>IF($D1033="","",MAX(0,N($AB1033)-N($AG1033)))</f>
        <v/>
      </c>
      <c r="AL1033" t="str">
        <f>IF(OR($D1033="",$AK1033="",N($AK1033)&lt;=0),"",IFERROR(MATCH(1,INDEX(('2_Review &amp; Audit'!$F$6:$F$505=$A1033)*('2_Review &amp; Audit'!$I$6:$I$505&gt;=$E1033-30)*('2_Review &amp; Audit'!$I$6:$I$505&lt;=$E1033+30)*('2_Review &amp; Audit'!$R$6:$R$505&gt;0)*(ROW('2_Review &amp; Audit'!$R$6:$R$505)&gt;$AC1033),0),0)+5,""))</f>
        <v/>
      </c>
      <c r="AP1033" t="str">
        <f>IF(OR($D1033="",$AK1033="",$AO1033=""),"",MIN($AK1033,$AO1033))</f>
        <v/>
      </c>
    </row>
    <row r="1034" spans="1:42" ht="12.75" customHeight="1" x14ac:dyDescent="0.2">
      <c r="A1034" t="str">
        <f>IF($J1034="","",INDEX('2_Review &amp; Audit'!$F:$F,$J1034))</f>
        <v/>
      </c>
      <c r="B1034" t="str">
        <f>IF($J1034="","",INDEX('2_Review &amp; Audit'!$C:$C,$J1034))</f>
        <v/>
      </c>
      <c r="C1034" t="str">
        <f>IF($J1034="","",INDEX('2_Review &amp; Audit'!$D:$D,$J1034))</f>
        <v/>
      </c>
      <c r="D1034" s="60" t="str">
        <f>IF($J1034="","",INDEX('2_Review &amp; Audit'!$U:$U,$J1034))</f>
        <v/>
      </c>
      <c r="E1034" t="str">
        <f>IF($J1034="","",INDEX('2_Review &amp; Audit'!$M:$M,$J1034))</f>
        <v/>
      </c>
      <c r="F1034" t="str">
        <f>IF($J1034="","",INDEX('2_Review &amp; Audit'!$N:$N,$J1034))</f>
        <v/>
      </c>
      <c r="G1034" s="145" t="str">
        <f>IF(OR($J1034="",$F1034=""),"",ABS(INDEX('2_Review &amp; Audit'!$B:$B,$J1034)/$F1034))</f>
        <v/>
      </c>
      <c r="H1034" s="145" t="str">
        <f t="shared" si="80"/>
        <v/>
      </c>
      <c r="I1034" t="str">
        <f>IF($J1034="","",INDEX('2_Review &amp; Audit'!$AD:$AD,$J1034))</f>
        <v/>
      </c>
      <c r="AB1034" t="str">
        <f>IF($D1034="","",MAX(0,N(#REF!)-N($X1034)))</f>
        <v/>
      </c>
      <c r="AC1034" t="str">
        <f>IF(OR($D1034="",$AB1034="",N($AB1034)&lt;=0),"",IFERROR(MATCH(1,INDEX(('2_Review &amp; Audit'!$F$6:$F$505=$A1034)*('2_Review &amp; Audit'!$I$6:$I$505&gt;=$E1034-30)*('2_Review &amp; Audit'!$I$6:$I$505&lt;=$E1034+30)*('2_Review &amp; Audit'!$R$6:$R$505&gt;0)*(ROW('2_Review &amp; Audit'!$R$6:$R$505)&gt;$T1034),0),0)+5,""))</f>
        <v/>
      </c>
      <c r="AG1034" t="str">
        <f>IF(OR($D1034="",$AB1034="",$AF1034=""),"",MIN($AB1034,$AF1034))</f>
        <v/>
      </c>
      <c r="AK1034" t="str">
        <f>IF($D1034="","",MAX(0,N($AB1034)-N($AG1034)))</f>
        <v/>
      </c>
      <c r="AL1034" t="str">
        <f>IF(OR($D1034="",$AK1034="",N($AK1034)&lt;=0),"",IFERROR(MATCH(1,INDEX(('2_Review &amp; Audit'!$F$6:$F$505=$A1034)*('2_Review &amp; Audit'!$I$6:$I$505&gt;=$E1034-30)*('2_Review &amp; Audit'!$I$6:$I$505&lt;=$E1034+30)*('2_Review &amp; Audit'!$R$6:$R$505&gt;0)*(ROW('2_Review &amp; Audit'!$R$6:$R$505)&gt;$AC1034),0),0)+5,""))</f>
        <v/>
      </c>
      <c r="AP1034" t="str">
        <f>IF(OR($D1034="",$AK1034="",$AO1034=""),"",MIN($AK1034,$AO1034))</f>
        <v/>
      </c>
    </row>
    <row r="1035" spans="1:42" ht="12.75" customHeight="1" x14ac:dyDescent="0.2">
      <c r="A1035" t="str">
        <f>IF($J1035="","",INDEX('2_Review &amp; Audit'!$F:$F,$J1035))</f>
        <v/>
      </c>
      <c r="B1035" t="str">
        <f>IF($J1035="","",INDEX('2_Review &amp; Audit'!$C:$C,$J1035))</f>
        <v/>
      </c>
      <c r="C1035" t="str">
        <f>IF($J1035="","",INDEX('2_Review &amp; Audit'!$D:$D,$J1035))</f>
        <v/>
      </c>
      <c r="D1035" s="60" t="str">
        <f>IF($J1035="","",INDEX('2_Review &amp; Audit'!$U:$U,$J1035))</f>
        <v/>
      </c>
      <c r="E1035" t="str">
        <f>IF($J1035="","",INDEX('2_Review &amp; Audit'!$M:$M,$J1035))</f>
        <v/>
      </c>
      <c r="F1035" t="str">
        <f>IF($J1035="","",INDEX('2_Review &amp; Audit'!$N:$N,$J1035))</f>
        <v/>
      </c>
      <c r="G1035" s="145" t="str">
        <f>IF(OR($J1035="",$F1035=""),"",ABS(INDEX('2_Review &amp; Audit'!$B:$B,$J1035)/$F1035))</f>
        <v/>
      </c>
      <c r="H1035" s="145" t="str">
        <f t="shared" si="80"/>
        <v/>
      </c>
      <c r="I1035" t="str">
        <f>IF($J1035="","",INDEX('2_Review &amp; Audit'!$AD:$AD,$J1035))</f>
        <v/>
      </c>
      <c r="AB1035" t="str">
        <f>IF($D1035="","",MAX(0,N(#REF!)-N($X1035)))</f>
        <v/>
      </c>
      <c r="AC1035" t="str">
        <f>IF(OR($D1035="",$AB1035="",N($AB1035)&lt;=0),"",IFERROR(MATCH(1,INDEX(('2_Review &amp; Audit'!$F$6:$F$505=$A1035)*('2_Review &amp; Audit'!$I$6:$I$505&gt;=$E1035-30)*('2_Review &amp; Audit'!$I$6:$I$505&lt;=$E1035+30)*('2_Review &amp; Audit'!$R$6:$R$505&gt;0)*(ROW('2_Review &amp; Audit'!$R$6:$R$505)&gt;$T1035),0),0)+5,""))</f>
        <v/>
      </c>
      <c r="AG1035" t="str">
        <f>IF(OR($D1035="",$AB1035="",$AF1035=""),"",MIN($AB1035,$AF1035))</f>
        <v/>
      </c>
      <c r="AK1035" t="str">
        <f>IF($D1035="","",MAX(0,N($AB1035)-N($AG1035)))</f>
        <v/>
      </c>
      <c r="AL1035" t="str">
        <f>IF(OR($D1035="",$AK1035="",N($AK1035)&lt;=0),"",IFERROR(MATCH(1,INDEX(('2_Review &amp; Audit'!$F$6:$F$505=$A1035)*('2_Review &amp; Audit'!$I$6:$I$505&gt;=$E1035-30)*('2_Review &amp; Audit'!$I$6:$I$505&lt;=$E1035+30)*('2_Review &amp; Audit'!$R$6:$R$505&gt;0)*(ROW('2_Review &amp; Audit'!$R$6:$R$505)&gt;$AC1035),0),0)+5,""))</f>
        <v/>
      </c>
      <c r="AP1035" t="str">
        <f>IF(OR($D1035="",$AK1035="",$AO1035=""),"",MIN($AK1035,$AO1035))</f>
        <v/>
      </c>
    </row>
    <row r="1036" spans="1:42" ht="12.75" customHeight="1" x14ac:dyDescent="0.2">
      <c r="A1036" t="str">
        <f>IF($J1036="","",INDEX('2_Review &amp; Audit'!$F:$F,$J1036))</f>
        <v/>
      </c>
      <c r="B1036" t="str">
        <f>IF($J1036="","",INDEX('2_Review &amp; Audit'!$C:$C,$J1036))</f>
        <v/>
      </c>
      <c r="C1036" t="str">
        <f>IF($J1036="","",INDEX('2_Review &amp; Audit'!$D:$D,$J1036))</f>
        <v/>
      </c>
      <c r="D1036" s="60" t="str">
        <f>IF($J1036="","",INDEX('2_Review &amp; Audit'!$U:$U,$J1036))</f>
        <v/>
      </c>
      <c r="E1036" t="str">
        <f>IF($J1036="","",INDEX('2_Review &amp; Audit'!$M:$M,$J1036))</f>
        <v/>
      </c>
      <c r="F1036" t="str">
        <f>IF($J1036="","",INDEX('2_Review &amp; Audit'!$N:$N,$J1036))</f>
        <v/>
      </c>
      <c r="G1036" s="145" t="str">
        <f>IF(OR($J1036="",$F1036=""),"",ABS(INDEX('2_Review &amp; Audit'!$B:$B,$J1036)/$F1036))</f>
        <v/>
      </c>
      <c r="H1036" s="145" t="str">
        <f t="shared" si="80"/>
        <v/>
      </c>
      <c r="I1036" t="str">
        <f>IF($J1036="","",INDEX('2_Review &amp; Audit'!$AD:$AD,$J1036))</f>
        <v/>
      </c>
      <c r="AB1036" t="str">
        <f>IF($D1036="","",MAX(0,N(#REF!)-N($X1036)))</f>
        <v/>
      </c>
      <c r="AC1036" t="str">
        <f>IF(OR($D1036="",$AB1036="",N($AB1036)&lt;=0),"",IFERROR(MATCH(1,INDEX(('2_Review &amp; Audit'!$F$6:$F$505=$A1036)*('2_Review &amp; Audit'!$I$6:$I$505&gt;=$E1036-30)*('2_Review &amp; Audit'!$I$6:$I$505&lt;=$E1036+30)*('2_Review &amp; Audit'!$R$6:$R$505&gt;0)*(ROW('2_Review &amp; Audit'!$R$6:$R$505)&gt;$T1036),0),0)+5,""))</f>
        <v/>
      </c>
      <c r="AG1036" t="str">
        <f>IF(OR($D1036="",$AB1036="",$AF1036=""),"",MIN($AB1036,$AF1036))</f>
        <v/>
      </c>
      <c r="AK1036" t="str">
        <f>IF($D1036="","",MAX(0,N($AB1036)-N($AG1036)))</f>
        <v/>
      </c>
      <c r="AL1036" t="str">
        <f>IF(OR($D1036="",$AK1036="",N($AK1036)&lt;=0),"",IFERROR(MATCH(1,INDEX(('2_Review &amp; Audit'!$F$6:$F$505=$A1036)*('2_Review &amp; Audit'!$I$6:$I$505&gt;=$E1036-30)*('2_Review &amp; Audit'!$I$6:$I$505&lt;=$E1036+30)*('2_Review &amp; Audit'!$R$6:$R$505&gt;0)*(ROW('2_Review &amp; Audit'!$R$6:$R$505)&gt;$AC1036),0),0)+5,""))</f>
        <v/>
      </c>
      <c r="AP1036" t="str">
        <f>IF(OR($D1036="",$AK1036="",$AO1036=""),"",MIN($AK1036,$AO1036))</f>
        <v/>
      </c>
    </row>
    <row r="1037" spans="1:42" ht="12.75" customHeight="1" x14ac:dyDescent="0.2">
      <c r="A1037" t="str">
        <f>IF($J1037="","",INDEX('2_Review &amp; Audit'!$F:$F,$J1037))</f>
        <v/>
      </c>
      <c r="B1037" t="str">
        <f>IF($J1037="","",INDEX('2_Review &amp; Audit'!$C:$C,$J1037))</f>
        <v/>
      </c>
      <c r="C1037" t="str">
        <f>IF($J1037="","",INDEX('2_Review &amp; Audit'!$D:$D,$J1037))</f>
        <v/>
      </c>
      <c r="D1037" s="60" t="str">
        <f>IF($J1037="","",INDEX('2_Review &amp; Audit'!$U:$U,$J1037))</f>
        <v/>
      </c>
      <c r="E1037" t="str">
        <f>IF($J1037="","",INDEX('2_Review &amp; Audit'!$M:$M,$J1037))</f>
        <v/>
      </c>
      <c r="F1037" t="str">
        <f>IF($J1037="","",INDEX('2_Review &amp; Audit'!$N:$N,$J1037))</f>
        <v/>
      </c>
      <c r="G1037" s="145" t="str">
        <f>IF(OR($J1037="",$F1037=""),"",ABS(INDEX('2_Review &amp; Audit'!$B:$B,$J1037)/$F1037))</f>
        <v/>
      </c>
      <c r="H1037" s="145" t="str">
        <f t="shared" si="80"/>
        <v/>
      </c>
      <c r="I1037" t="str">
        <f>IF($J1037="","",INDEX('2_Review &amp; Audit'!$AD:$AD,$J1037))</f>
        <v/>
      </c>
      <c r="AB1037" t="str">
        <f>IF($D1037="","",MAX(0,N(#REF!)-N($X1037)))</f>
        <v/>
      </c>
      <c r="AC1037" t="str">
        <f>IF(OR($D1037="",$AB1037="",N($AB1037)&lt;=0),"",IFERROR(MATCH(1,INDEX(('2_Review &amp; Audit'!$F$6:$F$505=$A1037)*('2_Review &amp; Audit'!$I$6:$I$505&gt;=$E1037-30)*('2_Review &amp; Audit'!$I$6:$I$505&lt;=$E1037+30)*('2_Review &amp; Audit'!$R$6:$R$505&gt;0)*(ROW('2_Review &amp; Audit'!$R$6:$R$505)&gt;$T1037),0),0)+5,""))</f>
        <v/>
      </c>
      <c r="AG1037" t="str">
        <f>IF(OR($D1037="",$AB1037="",$AF1037=""),"",MIN($AB1037,$AF1037))</f>
        <v/>
      </c>
      <c r="AK1037" t="str">
        <f>IF($D1037="","",MAX(0,N($AB1037)-N($AG1037)))</f>
        <v/>
      </c>
      <c r="AL1037" t="str">
        <f>IF(OR($D1037="",$AK1037="",N($AK1037)&lt;=0),"",IFERROR(MATCH(1,INDEX(('2_Review &amp; Audit'!$F$6:$F$505=$A1037)*('2_Review &amp; Audit'!$I$6:$I$505&gt;=$E1037-30)*('2_Review &amp; Audit'!$I$6:$I$505&lt;=$E1037+30)*('2_Review &amp; Audit'!$R$6:$R$505&gt;0)*(ROW('2_Review &amp; Audit'!$R$6:$R$505)&gt;$AC1037),0),0)+5,""))</f>
        <v/>
      </c>
      <c r="AP1037" t="str">
        <f>IF(OR($D1037="",$AK1037="",$AO1037=""),"",MIN($AK1037,$AO1037))</f>
        <v/>
      </c>
    </row>
    <row r="1038" spans="1:42" ht="12.75" customHeight="1" x14ac:dyDescent="0.2">
      <c r="A1038" t="str">
        <f>IF($J1038="","",INDEX('2_Review &amp; Audit'!$F:$F,$J1038))</f>
        <v/>
      </c>
      <c r="B1038" t="str">
        <f>IF($J1038="","",INDEX('2_Review &amp; Audit'!$C:$C,$J1038))</f>
        <v/>
      </c>
      <c r="C1038" t="str">
        <f>IF($J1038="","",INDEX('2_Review &amp; Audit'!$D:$D,$J1038))</f>
        <v/>
      </c>
      <c r="D1038" s="60" t="str">
        <f>IF($J1038="","",INDEX('2_Review &amp; Audit'!$U:$U,$J1038))</f>
        <v/>
      </c>
      <c r="E1038" t="str">
        <f>IF($J1038="","",INDEX('2_Review &amp; Audit'!$M:$M,$J1038))</f>
        <v/>
      </c>
      <c r="F1038" t="str">
        <f>IF($J1038="","",INDEX('2_Review &amp; Audit'!$N:$N,$J1038))</f>
        <v/>
      </c>
      <c r="G1038" s="145" t="str">
        <f>IF(OR($J1038="",$F1038=""),"",ABS(INDEX('2_Review &amp; Audit'!$B:$B,$J1038)/$F1038))</f>
        <v/>
      </c>
      <c r="H1038" s="145" t="str">
        <f t="shared" si="80"/>
        <v/>
      </c>
      <c r="I1038" t="str">
        <f>IF($J1038="","",INDEX('2_Review &amp; Audit'!$AD:$AD,$J1038))</f>
        <v/>
      </c>
      <c r="AB1038" t="str">
        <f>IF($D1038="","",MAX(0,N(#REF!)-N($X1038)))</f>
        <v/>
      </c>
      <c r="AC1038" t="str">
        <f>IF(OR($D1038="",$AB1038="",N($AB1038)&lt;=0),"",IFERROR(MATCH(1,INDEX(('2_Review &amp; Audit'!$F$6:$F$505=$A1038)*('2_Review &amp; Audit'!$I$6:$I$505&gt;=$E1038-30)*('2_Review &amp; Audit'!$I$6:$I$505&lt;=$E1038+30)*('2_Review &amp; Audit'!$R$6:$R$505&gt;0)*(ROW('2_Review &amp; Audit'!$R$6:$R$505)&gt;$T1038),0),0)+5,""))</f>
        <v/>
      </c>
      <c r="AG1038" t="str">
        <f>IF(OR($D1038="",$AB1038="",$AF1038=""),"",MIN($AB1038,$AF1038))</f>
        <v/>
      </c>
      <c r="AK1038" t="str">
        <f>IF($D1038="","",MAX(0,N($AB1038)-N($AG1038)))</f>
        <v/>
      </c>
      <c r="AL1038" t="str">
        <f>IF(OR($D1038="",$AK1038="",N($AK1038)&lt;=0),"",IFERROR(MATCH(1,INDEX(('2_Review &amp; Audit'!$F$6:$F$505=$A1038)*('2_Review &amp; Audit'!$I$6:$I$505&gt;=$E1038-30)*('2_Review &amp; Audit'!$I$6:$I$505&lt;=$E1038+30)*('2_Review &amp; Audit'!$R$6:$R$505&gt;0)*(ROW('2_Review &amp; Audit'!$R$6:$R$505)&gt;$AC1038),0),0)+5,""))</f>
        <v/>
      </c>
      <c r="AP1038" t="str">
        <f>IF(OR($D1038="",$AK1038="",$AO1038=""),"",MIN($AK1038,$AO1038))</f>
        <v/>
      </c>
    </row>
    <row r="1039" spans="1:42" ht="12.75" customHeight="1" x14ac:dyDescent="0.2">
      <c r="A1039" t="str">
        <f>IF($J1039="","",INDEX('2_Review &amp; Audit'!$F:$F,$J1039))</f>
        <v/>
      </c>
      <c r="B1039" t="str">
        <f>IF($J1039="","",INDEX('2_Review &amp; Audit'!$C:$C,$J1039))</f>
        <v/>
      </c>
      <c r="C1039" t="str">
        <f>IF($J1039="","",INDEX('2_Review &amp; Audit'!$D:$D,$J1039))</f>
        <v/>
      </c>
      <c r="D1039" s="60" t="str">
        <f>IF($J1039="","",INDEX('2_Review &amp; Audit'!$U:$U,$J1039))</f>
        <v/>
      </c>
      <c r="E1039" t="str">
        <f>IF($J1039="","",INDEX('2_Review &amp; Audit'!$M:$M,$J1039))</f>
        <v/>
      </c>
      <c r="F1039" t="str">
        <f>IF($J1039="","",INDEX('2_Review &amp; Audit'!$N:$N,$J1039))</f>
        <v/>
      </c>
      <c r="G1039" s="145" t="str">
        <f>IF(OR($J1039="",$F1039=""),"",ABS(INDEX('2_Review &amp; Audit'!$B:$B,$J1039)/$F1039))</f>
        <v/>
      </c>
      <c r="H1039" s="145" t="str">
        <f t="shared" si="80"/>
        <v/>
      </c>
      <c r="I1039" t="str">
        <f>IF($J1039="","",INDEX('2_Review &amp; Audit'!$AD:$AD,$J1039))</f>
        <v/>
      </c>
      <c r="AB1039" t="str">
        <f>IF($D1039="","",MAX(0,N(#REF!)-N($X1039)))</f>
        <v/>
      </c>
      <c r="AC1039" t="str">
        <f>IF(OR($D1039="",$AB1039="",N($AB1039)&lt;=0),"",IFERROR(MATCH(1,INDEX(('2_Review &amp; Audit'!$F$6:$F$505=$A1039)*('2_Review &amp; Audit'!$I$6:$I$505&gt;=$E1039-30)*('2_Review &amp; Audit'!$I$6:$I$505&lt;=$E1039+30)*('2_Review &amp; Audit'!$R$6:$R$505&gt;0)*(ROW('2_Review &amp; Audit'!$R$6:$R$505)&gt;$T1039),0),0)+5,""))</f>
        <v/>
      </c>
      <c r="AG1039" t="str">
        <f>IF(OR($D1039="",$AB1039="",$AF1039=""),"",MIN($AB1039,$AF1039))</f>
        <v/>
      </c>
      <c r="AK1039" t="str">
        <f>IF($D1039="","",MAX(0,N($AB1039)-N($AG1039)))</f>
        <v/>
      </c>
      <c r="AL1039" t="str">
        <f>IF(OR($D1039="",$AK1039="",N($AK1039)&lt;=0),"",IFERROR(MATCH(1,INDEX(('2_Review &amp; Audit'!$F$6:$F$505=$A1039)*('2_Review &amp; Audit'!$I$6:$I$505&gt;=$E1039-30)*('2_Review &amp; Audit'!$I$6:$I$505&lt;=$E1039+30)*('2_Review &amp; Audit'!$R$6:$R$505&gt;0)*(ROW('2_Review &amp; Audit'!$R$6:$R$505)&gt;$AC1039),0),0)+5,""))</f>
        <v/>
      </c>
      <c r="AP1039" t="str">
        <f>IF(OR($D1039="",$AK1039="",$AO1039=""),"",MIN($AK1039,$AO1039))</f>
        <v/>
      </c>
    </row>
    <row r="1040" spans="1:42" ht="12.75" customHeight="1" x14ac:dyDescent="0.2">
      <c r="A1040" t="str">
        <f>IF($J1040="","",INDEX('2_Review &amp; Audit'!$F:$F,$J1040))</f>
        <v/>
      </c>
      <c r="B1040" t="str">
        <f>IF($J1040="","",INDEX('2_Review &amp; Audit'!$C:$C,$J1040))</f>
        <v/>
      </c>
      <c r="C1040" t="str">
        <f>IF($J1040="","",INDEX('2_Review &amp; Audit'!$D:$D,$J1040))</f>
        <v/>
      </c>
      <c r="D1040" s="60" t="str">
        <f>IF($J1040="","",INDEX('2_Review &amp; Audit'!$U:$U,$J1040))</f>
        <v/>
      </c>
      <c r="E1040" t="str">
        <f>IF($J1040="","",INDEX('2_Review &amp; Audit'!$M:$M,$J1040))</f>
        <v/>
      </c>
      <c r="F1040" t="str">
        <f>IF($J1040="","",INDEX('2_Review &amp; Audit'!$N:$N,$J1040))</f>
        <v/>
      </c>
      <c r="G1040" s="145" t="str">
        <f>IF(OR($J1040="",$F1040=""),"",ABS(INDEX('2_Review &amp; Audit'!$B:$B,$J1040)/$F1040))</f>
        <v/>
      </c>
      <c r="H1040" s="145" t="str">
        <f t="shared" si="80"/>
        <v/>
      </c>
      <c r="I1040" t="str">
        <f>IF($J1040="","",INDEX('2_Review &amp; Audit'!$AD:$AD,$J1040))</f>
        <v/>
      </c>
      <c r="AB1040" t="str">
        <f>IF($D1040="","",MAX(0,N(#REF!)-N($X1040)))</f>
        <v/>
      </c>
      <c r="AC1040" t="str">
        <f>IF(OR($D1040="",$AB1040="",N($AB1040)&lt;=0),"",IFERROR(MATCH(1,INDEX(('2_Review &amp; Audit'!$F$6:$F$505=$A1040)*('2_Review &amp; Audit'!$I$6:$I$505&gt;=$E1040-30)*('2_Review &amp; Audit'!$I$6:$I$505&lt;=$E1040+30)*('2_Review &amp; Audit'!$R$6:$R$505&gt;0)*(ROW('2_Review &amp; Audit'!$R$6:$R$505)&gt;$T1040),0),0)+5,""))</f>
        <v/>
      </c>
      <c r="AG1040" t="str">
        <f>IF(OR($D1040="",$AB1040="",$AF1040=""),"",MIN($AB1040,$AF1040))</f>
        <v/>
      </c>
      <c r="AK1040" t="str">
        <f>IF($D1040="","",MAX(0,N($AB1040)-N($AG1040)))</f>
        <v/>
      </c>
      <c r="AL1040" t="str">
        <f>IF(OR($D1040="",$AK1040="",N($AK1040)&lt;=0),"",IFERROR(MATCH(1,INDEX(('2_Review &amp; Audit'!$F$6:$F$505=$A1040)*('2_Review &amp; Audit'!$I$6:$I$505&gt;=$E1040-30)*('2_Review &amp; Audit'!$I$6:$I$505&lt;=$E1040+30)*('2_Review &amp; Audit'!$R$6:$R$505&gt;0)*(ROW('2_Review &amp; Audit'!$R$6:$R$505)&gt;$AC1040),0),0)+5,""))</f>
        <v/>
      </c>
      <c r="AP1040" t="str">
        <f>IF(OR($D1040="",$AK1040="",$AO1040=""),"",MIN($AK1040,$AO1040))</f>
        <v/>
      </c>
    </row>
    <row r="1041" spans="1:42" ht="12.75" customHeight="1" x14ac:dyDescent="0.2">
      <c r="A1041" t="str">
        <f>IF($J1041="","",INDEX('2_Review &amp; Audit'!$F:$F,$J1041))</f>
        <v/>
      </c>
      <c r="B1041" t="str">
        <f>IF($J1041="","",INDEX('2_Review &amp; Audit'!$C:$C,$J1041))</f>
        <v/>
      </c>
      <c r="C1041" t="str">
        <f>IF($J1041="","",INDEX('2_Review &amp; Audit'!$D:$D,$J1041))</f>
        <v/>
      </c>
      <c r="D1041" s="60" t="str">
        <f>IF($J1041="","",INDEX('2_Review &amp; Audit'!$U:$U,$J1041))</f>
        <v/>
      </c>
      <c r="E1041" t="str">
        <f>IF($J1041="","",INDEX('2_Review &amp; Audit'!$M:$M,$J1041))</f>
        <v/>
      </c>
      <c r="F1041" t="str">
        <f>IF($J1041="","",INDEX('2_Review &amp; Audit'!$N:$N,$J1041))</f>
        <v/>
      </c>
      <c r="G1041" s="145" t="str">
        <f>IF(OR($J1041="",$F1041=""),"",ABS(INDEX('2_Review &amp; Audit'!$B:$B,$J1041)/$F1041))</f>
        <v/>
      </c>
      <c r="H1041" s="145" t="str">
        <f t="shared" si="80"/>
        <v/>
      </c>
      <c r="I1041" t="str">
        <f>IF($J1041="","",INDEX('2_Review &amp; Audit'!$AD:$AD,$J1041))</f>
        <v/>
      </c>
      <c r="AB1041" t="str">
        <f>IF($D1041="","",MAX(0,N(#REF!)-N($X1041)))</f>
        <v/>
      </c>
      <c r="AC1041" t="str">
        <f>IF(OR($D1041="",$AB1041="",N($AB1041)&lt;=0),"",IFERROR(MATCH(1,INDEX(('2_Review &amp; Audit'!$F$6:$F$505=$A1041)*('2_Review &amp; Audit'!$I$6:$I$505&gt;=$E1041-30)*('2_Review &amp; Audit'!$I$6:$I$505&lt;=$E1041+30)*('2_Review &amp; Audit'!$R$6:$R$505&gt;0)*(ROW('2_Review &amp; Audit'!$R$6:$R$505)&gt;$T1041),0),0)+5,""))</f>
        <v/>
      </c>
      <c r="AG1041" t="str">
        <f>IF(OR($D1041="",$AB1041="",$AF1041=""),"",MIN($AB1041,$AF1041))</f>
        <v/>
      </c>
      <c r="AK1041" t="str">
        <f>IF($D1041="","",MAX(0,N($AB1041)-N($AG1041)))</f>
        <v/>
      </c>
      <c r="AL1041" t="str">
        <f>IF(OR($D1041="",$AK1041="",N($AK1041)&lt;=0),"",IFERROR(MATCH(1,INDEX(('2_Review &amp; Audit'!$F$6:$F$505=$A1041)*('2_Review &amp; Audit'!$I$6:$I$505&gt;=$E1041-30)*('2_Review &amp; Audit'!$I$6:$I$505&lt;=$E1041+30)*('2_Review &amp; Audit'!$R$6:$R$505&gt;0)*(ROW('2_Review &amp; Audit'!$R$6:$R$505)&gt;$AC1041),0),0)+5,""))</f>
        <v/>
      </c>
      <c r="AP1041" t="str">
        <f>IF(OR($D1041="",$AK1041="",$AO1041=""),"",MIN($AK1041,$AO1041))</f>
        <v/>
      </c>
    </row>
    <row r="1042" spans="1:42" ht="12.75" customHeight="1" x14ac:dyDescent="0.2">
      <c r="A1042" t="str">
        <f>IF($J1042="","",INDEX('2_Review &amp; Audit'!$F:$F,$J1042))</f>
        <v/>
      </c>
      <c r="B1042" t="str">
        <f>IF($J1042="","",INDEX('2_Review &amp; Audit'!$C:$C,$J1042))</f>
        <v/>
      </c>
      <c r="C1042" t="str">
        <f>IF($J1042="","",INDEX('2_Review &amp; Audit'!$D:$D,$J1042))</f>
        <v/>
      </c>
      <c r="D1042" s="60" t="str">
        <f>IF($J1042="","",INDEX('2_Review &amp; Audit'!$U:$U,$J1042))</f>
        <v/>
      </c>
      <c r="E1042" t="str">
        <f>IF($J1042="","",INDEX('2_Review &amp; Audit'!$M:$M,$J1042))</f>
        <v/>
      </c>
      <c r="F1042" t="str">
        <f>IF($J1042="","",INDEX('2_Review &amp; Audit'!$N:$N,$J1042))</f>
        <v/>
      </c>
      <c r="G1042" s="145" t="str">
        <f>IF(OR($J1042="",$F1042=""),"",ABS(INDEX('2_Review &amp; Audit'!$B:$B,$J1042)/$F1042))</f>
        <v/>
      </c>
      <c r="H1042" s="145" t="str">
        <f t="shared" si="80"/>
        <v/>
      </c>
      <c r="I1042" t="str">
        <f>IF($J1042="","",INDEX('2_Review &amp; Audit'!$AD:$AD,$J1042))</f>
        <v/>
      </c>
      <c r="AB1042" t="str">
        <f>IF($D1042="","",MAX(0,N(#REF!)-N($X1042)))</f>
        <v/>
      </c>
      <c r="AC1042" t="str">
        <f>IF(OR($D1042="",$AB1042="",N($AB1042)&lt;=0),"",IFERROR(MATCH(1,INDEX(('2_Review &amp; Audit'!$F$6:$F$505=$A1042)*('2_Review &amp; Audit'!$I$6:$I$505&gt;=$E1042-30)*('2_Review &amp; Audit'!$I$6:$I$505&lt;=$E1042+30)*('2_Review &amp; Audit'!$R$6:$R$505&gt;0)*(ROW('2_Review &amp; Audit'!$R$6:$R$505)&gt;$T1042),0),0)+5,""))</f>
        <v/>
      </c>
      <c r="AG1042" t="str">
        <f>IF(OR($D1042="",$AB1042="",$AF1042=""),"",MIN($AB1042,$AF1042))</f>
        <v/>
      </c>
      <c r="AK1042" t="str">
        <f>IF($D1042="","",MAX(0,N($AB1042)-N($AG1042)))</f>
        <v/>
      </c>
      <c r="AL1042" t="str">
        <f>IF(OR($D1042="",$AK1042="",N($AK1042)&lt;=0),"",IFERROR(MATCH(1,INDEX(('2_Review &amp; Audit'!$F$6:$F$505=$A1042)*('2_Review &amp; Audit'!$I$6:$I$505&gt;=$E1042-30)*('2_Review &amp; Audit'!$I$6:$I$505&lt;=$E1042+30)*('2_Review &amp; Audit'!$R$6:$R$505&gt;0)*(ROW('2_Review &amp; Audit'!$R$6:$R$505)&gt;$AC1042),0),0)+5,""))</f>
        <v/>
      </c>
      <c r="AP1042" t="str">
        <f>IF(OR($D1042="",$AK1042="",$AO1042=""),"",MIN($AK1042,$AO1042))</f>
        <v/>
      </c>
    </row>
    <row r="1043" spans="1:42" ht="12.75" customHeight="1" x14ac:dyDescent="0.2">
      <c r="A1043" t="str">
        <f>IF($J1043="","",INDEX('2_Review &amp; Audit'!$F:$F,$J1043))</f>
        <v/>
      </c>
      <c r="B1043" t="str">
        <f>IF($J1043="","",INDEX('2_Review &amp; Audit'!$C:$C,$J1043))</f>
        <v/>
      </c>
      <c r="C1043" t="str">
        <f>IF($J1043="","",INDEX('2_Review &amp; Audit'!$D:$D,$J1043))</f>
        <v/>
      </c>
      <c r="D1043" s="60" t="str">
        <f>IF($J1043="","",INDEX('2_Review &amp; Audit'!$U:$U,$J1043))</f>
        <v/>
      </c>
      <c r="E1043" t="str">
        <f>IF($J1043="","",INDEX('2_Review &amp; Audit'!$M:$M,$J1043))</f>
        <v/>
      </c>
      <c r="F1043" t="str">
        <f>IF($J1043="","",INDEX('2_Review &amp; Audit'!$N:$N,$J1043))</f>
        <v/>
      </c>
      <c r="G1043" s="145" t="str">
        <f>IF(OR($J1043="",$F1043=""),"",ABS(INDEX('2_Review &amp; Audit'!$B:$B,$J1043)/$F1043))</f>
        <v/>
      </c>
      <c r="H1043" s="145" t="str">
        <f t="shared" si="80"/>
        <v/>
      </c>
      <c r="I1043" t="str">
        <f>IF($J1043="","",INDEX('2_Review &amp; Audit'!$AD:$AD,$J1043))</f>
        <v/>
      </c>
      <c r="AB1043" t="str">
        <f>IF($D1043="","",MAX(0,N(#REF!)-N($X1043)))</f>
        <v/>
      </c>
      <c r="AC1043" t="str">
        <f>IF(OR($D1043="",$AB1043="",N($AB1043)&lt;=0),"",IFERROR(MATCH(1,INDEX(('2_Review &amp; Audit'!$F$6:$F$505=$A1043)*('2_Review &amp; Audit'!$I$6:$I$505&gt;=$E1043-30)*('2_Review &amp; Audit'!$I$6:$I$505&lt;=$E1043+30)*('2_Review &amp; Audit'!$R$6:$R$505&gt;0)*(ROW('2_Review &amp; Audit'!$R$6:$R$505)&gt;$T1043),0),0)+5,""))</f>
        <v/>
      </c>
      <c r="AG1043" t="str">
        <f>IF(OR($D1043="",$AB1043="",$AF1043=""),"",MIN($AB1043,$AF1043))</f>
        <v/>
      </c>
      <c r="AK1043" t="str">
        <f>IF($D1043="","",MAX(0,N($AB1043)-N($AG1043)))</f>
        <v/>
      </c>
      <c r="AL1043" t="str">
        <f>IF(OR($D1043="",$AK1043="",N($AK1043)&lt;=0),"",IFERROR(MATCH(1,INDEX(('2_Review &amp; Audit'!$F$6:$F$505=$A1043)*('2_Review &amp; Audit'!$I$6:$I$505&gt;=$E1043-30)*('2_Review &amp; Audit'!$I$6:$I$505&lt;=$E1043+30)*('2_Review &amp; Audit'!$R$6:$R$505&gt;0)*(ROW('2_Review &amp; Audit'!$R$6:$R$505)&gt;$AC1043),0),0)+5,""))</f>
        <v/>
      </c>
      <c r="AP1043" t="str">
        <f>IF(OR($D1043="",$AK1043="",$AO1043=""),"",MIN($AK1043,$AO1043))</f>
        <v/>
      </c>
    </row>
    <row r="1044" spans="1:42" ht="12.75" customHeight="1" x14ac:dyDescent="0.2">
      <c r="A1044" t="str">
        <f>IF($J1044="","",INDEX('2_Review &amp; Audit'!$F:$F,$J1044))</f>
        <v/>
      </c>
      <c r="B1044" t="str">
        <f>IF($J1044="","",INDEX('2_Review &amp; Audit'!$C:$C,$J1044))</f>
        <v/>
      </c>
      <c r="C1044" t="str">
        <f>IF($J1044="","",INDEX('2_Review &amp; Audit'!$D:$D,$J1044))</f>
        <v/>
      </c>
      <c r="D1044" s="60" t="str">
        <f>IF($J1044="","",INDEX('2_Review &amp; Audit'!$U:$U,$J1044))</f>
        <v/>
      </c>
      <c r="E1044" t="str">
        <f>IF($J1044="","",INDEX('2_Review &amp; Audit'!$M:$M,$J1044))</f>
        <v/>
      </c>
      <c r="F1044" t="str">
        <f>IF($J1044="","",INDEX('2_Review &amp; Audit'!$N:$N,$J1044))</f>
        <v/>
      </c>
      <c r="G1044" s="145" t="str">
        <f>IF(OR($J1044="",$F1044=""),"",ABS(INDEX('2_Review &amp; Audit'!$B:$B,$J1044)/$F1044))</f>
        <v/>
      </c>
      <c r="H1044" s="145" t="str">
        <f t="shared" si="80"/>
        <v/>
      </c>
      <c r="I1044" t="str">
        <f>IF($J1044="","",INDEX('2_Review &amp; Audit'!$AD:$AD,$J1044))</f>
        <v/>
      </c>
      <c r="AB1044" t="str">
        <f>IF($D1044="","",MAX(0,N(#REF!)-N($X1044)))</f>
        <v/>
      </c>
      <c r="AC1044" t="str">
        <f>IF(OR($D1044="",$AB1044="",N($AB1044)&lt;=0),"",IFERROR(MATCH(1,INDEX(('2_Review &amp; Audit'!$F$6:$F$505=$A1044)*('2_Review &amp; Audit'!$I$6:$I$505&gt;=$E1044-30)*('2_Review &amp; Audit'!$I$6:$I$505&lt;=$E1044+30)*('2_Review &amp; Audit'!$R$6:$R$505&gt;0)*(ROW('2_Review &amp; Audit'!$R$6:$R$505)&gt;$T1044),0),0)+5,""))</f>
        <v/>
      </c>
      <c r="AG1044" t="str">
        <f>IF(OR($D1044="",$AB1044="",$AF1044=""),"",MIN($AB1044,$AF1044))</f>
        <v/>
      </c>
      <c r="AK1044" t="str">
        <f>IF($D1044="","",MAX(0,N($AB1044)-N($AG1044)))</f>
        <v/>
      </c>
      <c r="AL1044" t="str">
        <f>IF(OR($D1044="",$AK1044="",N($AK1044)&lt;=0),"",IFERROR(MATCH(1,INDEX(('2_Review &amp; Audit'!$F$6:$F$505=$A1044)*('2_Review &amp; Audit'!$I$6:$I$505&gt;=$E1044-30)*('2_Review &amp; Audit'!$I$6:$I$505&lt;=$E1044+30)*('2_Review &amp; Audit'!$R$6:$R$505&gt;0)*(ROW('2_Review &amp; Audit'!$R$6:$R$505)&gt;$AC1044),0),0)+5,""))</f>
        <v/>
      </c>
      <c r="AP1044" t="str">
        <f>IF(OR($D1044="",$AK1044="",$AO1044=""),"",MIN($AK1044,$AO1044))</f>
        <v/>
      </c>
    </row>
    <row r="1045" spans="1:42" ht="12.75" customHeight="1" x14ac:dyDescent="0.2">
      <c r="A1045" t="str">
        <f>IF($J1045="","",INDEX('2_Review &amp; Audit'!$F:$F,$J1045))</f>
        <v/>
      </c>
      <c r="B1045" t="str">
        <f>IF($J1045="","",INDEX('2_Review &amp; Audit'!$C:$C,$J1045))</f>
        <v/>
      </c>
      <c r="C1045" t="str">
        <f>IF($J1045="","",INDEX('2_Review &amp; Audit'!$D:$D,$J1045))</f>
        <v/>
      </c>
      <c r="D1045" s="60" t="str">
        <f>IF($J1045="","",INDEX('2_Review &amp; Audit'!$U:$U,$J1045))</f>
        <v/>
      </c>
      <c r="E1045" t="str">
        <f>IF($J1045="","",INDEX('2_Review &amp; Audit'!$M:$M,$J1045))</f>
        <v/>
      </c>
      <c r="F1045" t="str">
        <f>IF($J1045="","",INDEX('2_Review &amp; Audit'!$N:$N,$J1045))</f>
        <v/>
      </c>
      <c r="G1045" s="145" t="str">
        <f>IF(OR($J1045="",$F1045=""),"",ABS(INDEX('2_Review &amp; Audit'!$B:$B,$J1045)/$F1045))</f>
        <v/>
      </c>
      <c r="H1045" s="145" t="str">
        <f t="shared" si="80"/>
        <v/>
      </c>
      <c r="I1045" t="str">
        <f>IF($J1045="","",INDEX('2_Review &amp; Audit'!$AD:$AD,$J1045))</f>
        <v/>
      </c>
      <c r="AB1045" t="str">
        <f>IF($D1045="","",MAX(0,N(#REF!)-N($X1045)))</f>
        <v/>
      </c>
      <c r="AC1045" t="str">
        <f>IF(OR($D1045="",$AB1045="",N($AB1045)&lt;=0),"",IFERROR(MATCH(1,INDEX(('2_Review &amp; Audit'!$F$6:$F$505=$A1045)*('2_Review &amp; Audit'!$I$6:$I$505&gt;=$E1045-30)*('2_Review &amp; Audit'!$I$6:$I$505&lt;=$E1045+30)*('2_Review &amp; Audit'!$R$6:$R$505&gt;0)*(ROW('2_Review &amp; Audit'!$R$6:$R$505)&gt;$T1045),0),0)+5,""))</f>
        <v/>
      </c>
      <c r="AG1045" t="str">
        <f>IF(OR($D1045="",$AB1045="",$AF1045=""),"",MIN($AB1045,$AF1045))</f>
        <v/>
      </c>
      <c r="AK1045" t="str">
        <f>IF($D1045="","",MAX(0,N($AB1045)-N($AG1045)))</f>
        <v/>
      </c>
      <c r="AL1045" t="str">
        <f>IF(OR($D1045="",$AK1045="",N($AK1045)&lt;=0),"",IFERROR(MATCH(1,INDEX(('2_Review &amp; Audit'!$F$6:$F$505=$A1045)*('2_Review &amp; Audit'!$I$6:$I$505&gt;=$E1045-30)*('2_Review &amp; Audit'!$I$6:$I$505&lt;=$E1045+30)*('2_Review &amp; Audit'!$R$6:$R$505&gt;0)*(ROW('2_Review &amp; Audit'!$R$6:$R$505)&gt;$AC1045),0),0)+5,""))</f>
        <v/>
      </c>
      <c r="AP1045" t="str">
        <f>IF(OR($D1045="",$AK1045="",$AO1045=""),"",MIN($AK1045,$AO1045))</f>
        <v/>
      </c>
    </row>
    <row r="1046" spans="1:42" ht="12.75" customHeight="1" x14ac:dyDescent="0.2">
      <c r="A1046" t="str">
        <f>IF($J1046="","",INDEX('2_Review &amp; Audit'!$F:$F,$J1046))</f>
        <v/>
      </c>
      <c r="B1046" t="str">
        <f>IF($J1046="","",INDEX('2_Review &amp; Audit'!$C:$C,$J1046))</f>
        <v/>
      </c>
      <c r="C1046" t="str">
        <f>IF($J1046="","",INDEX('2_Review &amp; Audit'!$D:$D,$J1046))</f>
        <v/>
      </c>
      <c r="D1046" s="60" t="str">
        <f>IF($J1046="","",INDEX('2_Review &amp; Audit'!$U:$U,$J1046))</f>
        <v/>
      </c>
      <c r="E1046" t="str">
        <f>IF($J1046="","",INDEX('2_Review &amp; Audit'!$M:$M,$J1046))</f>
        <v/>
      </c>
      <c r="F1046" t="str">
        <f>IF($J1046="","",INDEX('2_Review &amp; Audit'!$N:$N,$J1046))</f>
        <v/>
      </c>
      <c r="G1046" s="145" t="str">
        <f>IF(OR($J1046="",$F1046=""),"",ABS(INDEX('2_Review &amp; Audit'!$B:$B,$J1046)/$F1046))</f>
        <v/>
      </c>
      <c r="H1046" s="145" t="str">
        <f t="shared" si="80"/>
        <v/>
      </c>
      <c r="I1046" t="str">
        <f>IF($J1046="","",INDEX('2_Review &amp; Audit'!$AD:$AD,$J1046))</f>
        <v/>
      </c>
      <c r="AB1046" t="str">
        <f>IF($D1046="","",MAX(0,N(#REF!)-N($X1046)))</f>
        <v/>
      </c>
      <c r="AC1046" t="str">
        <f>IF(OR($D1046="",$AB1046="",N($AB1046)&lt;=0),"",IFERROR(MATCH(1,INDEX(('2_Review &amp; Audit'!$F$6:$F$505=$A1046)*('2_Review &amp; Audit'!$I$6:$I$505&gt;=$E1046-30)*('2_Review &amp; Audit'!$I$6:$I$505&lt;=$E1046+30)*('2_Review &amp; Audit'!$R$6:$R$505&gt;0)*(ROW('2_Review &amp; Audit'!$R$6:$R$505)&gt;$T1046),0),0)+5,""))</f>
        <v/>
      </c>
      <c r="AG1046" t="str">
        <f>IF(OR($D1046="",$AB1046="",$AF1046=""),"",MIN($AB1046,$AF1046))</f>
        <v/>
      </c>
      <c r="AK1046" t="str">
        <f>IF($D1046="","",MAX(0,N($AB1046)-N($AG1046)))</f>
        <v/>
      </c>
      <c r="AL1046" t="str">
        <f>IF(OR($D1046="",$AK1046="",N($AK1046)&lt;=0),"",IFERROR(MATCH(1,INDEX(('2_Review &amp; Audit'!$F$6:$F$505=$A1046)*('2_Review &amp; Audit'!$I$6:$I$505&gt;=$E1046-30)*('2_Review &amp; Audit'!$I$6:$I$505&lt;=$E1046+30)*('2_Review &amp; Audit'!$R$6:$R$505&gt;0)*(ROW('2_Review &amp; Audit'!$R$6:$R$505)&gt;$AC1046),0),0)+5,""))</f>
        <v/>
      </c>
      <c r="AP1046" t="str">
        <f>IF(OR($D1046="",$AK1046="",$AO1046=""),"",MIN($AK1046,$AO1046))</f>
        <v/>
      </c>
    </row>
    <row r="1047" spans="1:42" ht="12.75" customHeight="1" x14ac:dyDescent="0.2">
      <c r="A1047" t="str">
        <f>IF($J1047="","",INDEX('2_Review &amp; Audit'!$F:$F,$J1047))</f>
        <v/>
      </c>
      <c r="B1047" t="str">
        <f>IF($J1047="","",INDEX('2_Review &amp; Audit'!$C:$C,$J1047))</f>
        <v/>
      </c>
      <c r="C1047" t="str">
        <f>IF($J1047="","",INDEX('2_Review &amp; Audit'!$D:$D,$J1047))</f>
        <v/>
      </c>
      <c r="D1047" s="60" t="str">
        <f>IF($J1047="","",INDEX('2_Review &amp; Audit'!$U:$U,$J1047))</f>
        <v/>
      </c>
      <c r="E1047" t="str">
        <f>IF($J1047="","",INDEX('2_Review &amp; Audit'!$M:$M,$J1047))</f>
        <v/>
      </c>
      <c r="F1047" t="str">
        <f>IF($J1047="","",INDEX('2_Review &amp; Audit'!$N:$N,$J1047))</f>
        <v/>
      </c>
      <c r="G1047" s="145" t="str">
        <f>IF(OR($J1047="",$F1047=""),"",ABS(INDEX('2_Review &amp; Audit'!$B:$B,$J1047)/$F1047))</f>
        <v/>
      </c>
      <c r="H1047" s="145" t="str">
        <f t="shared" si="80"/>
        <v/>
      </c>
      <c r="I1047" t="str">
        <f>IF($J1047="","",INDEX('2_Review &amp; Audit'!$AD:$AD,$J1047))</f>
        <v/>
      </c>
      <c r="AB1047" t="str">
        <f>IF($D1047="","",MAX(0,N(#REF!)-N($X1047)))</f>
        <v/>
      </c>
      <c r="AC1047" t="str">
        <f>IF(OR($D1047="",$AB1047="",N($AB1047)&lt;=0),"",IFERROR(MATCH(1,INDEX(('2_Review &amp; Audit'!$F$6:$F$505=$A1047)*('2_Review &amp; Audit'!$I$6:$I$505&gt;=$E1047-30)*('2_Review &amp; Audit'!$I$6:$I$505&lt;=$E1047+30)*('2_Review &amp; Audit'!$R$6:$R$505&gt;0)*(ROW('2_Review &amp; Audit'!$R$6:$R$505)&gt;$T1047),0),0)+5,""))</f>
        <v/>
      </c>
      <c r="AG1047" t="str">
        <f>IF(OR($D1047="",$AB1047="",$AF1047=""),"",MIN($AB1047,$AF1047))</f>
        <v/>
      </c>
      <c r="AK1047" t="str">
        <f>IF($D1047="","",MAX(0,N($AB1047)-N($AG1047)))</f>
        <v/>
      </c>
      <c r="AL1047" t="str">
        <f>IF(OR($D1047="",$AK1047="",N($AK1047)&lt;=0),"",IFERROR(MATCH(1,INDEX(('2_Review &amp; Audit'!$F$6:$F$505=$A1047)*('2_Review &amp; Audit'!$I$6:$I$505&gt;=$E1047-30)*('2_Review &amp; Audit'!$I$6:$I$505&lt;=$E1047+30)*('2_Review &amp; Audit'!$R$6:$R$505&gt;0)*(ROW('2_Review &amp; Audit'!$R$6:$R$505)&gt;$AC1047),0),0)+5,""))</f>
        <v/>
      </c>
      <c r="AP1047" t="str">
        <f>IF(OR($D1047="",$AK1047="",$AO1047=""),"",MIN($AK1047,$AO1047))</f>
        <v/>
      </c>
    </row>
    <row r="1048" spans="1:42" ht="12.75" customHeight="1" x14ac:dyDescent="0.2">
      <c r="A1048" t="str">
        <f>IF($J1048="","",INDEX('2_Review &amp; Audit'!$F:$F,$J1048))</f>
        <v/>
      </c>
      <c r="B1048" t="str">
        <f>IF($J1048="","",INDEX('2_Review &amp; Audit'!$C:$C,$J1048))</f>
        <v/>
      </c>
      <c r="C1048" t="str">
        <f>IF($J1048="","",INDEX('2_Review &amp; Audit'!$D:$D,$J1048))</f>
        <v/>
      </c>
      <c r="D1048" s="60" t="str">
        <f>IF($J1048="","",INDEX('2_Review &amp; Audit'!$U:$U,$J1048))</f>
        <v/>
      </c>
      <c r="E1048" t="str">
        <f>IF($J1048="","",INDEX('2_Review &amp; Audit'!$M:$M,$J1048))</f>
        <v/>
      </c>
      <c r="F1048" t="str">
        <f>IF($J1048="","",INDEX('2_Review &amp; Audit'!$N:$N,$J1048))</f>
        <v/>
      </c>
      <c r="G1048" s="145" t="str">
        <f>IF(OR($J1048="",$F1048=""),"",ABS(INDEX('2_Review &amp; Audit'!$B:$B,$J1048)/$F1048))</f>
        <v/>
      </c>
      <c r="H1048" s="145" t="str">
        <f t="shared" si="80"/>
        <v/>
      </c>
      <c r="I1048" t="str">
        <f>IF($J1048="","",INDEX('2_Review &amp; Audit'!$AD:$AD,$J1048))</f>
        <v/>
      </c>
      <c r="AB1048" t="str">
        <f>IF($D1048="","",MAX(0,N(#REF!)-N($X1048)))</f>
        <v/>
      </c>
      <c r="AC1048" t="str">
        <f>IF(OR($D1048="",$AB1048="",N($AB1048)&lt;=0),"",IFERROR(MATCH(1,INDEX(('2_Review &amp; Audit'!$F$6:$F$505=$A1048)*('2_Review &amp; Audit'!$I$6:$I$505&gt;=$E1048-30)*('2_Review &amp; Audit'!$I$6:$I$505&lt;=$E1048+30)*('2_Review &amp; Audit'!$R$6:$R$505&gt;0)*(ROW('2_Review &amp; Audit'!$R$6:$R$505)&gt;$T1048),0),0)+5,""))</f>
        <v/>
      </c>
      <c r="AG1048" t="str">
        <f>IF(OR($D1048="",$AB1048="",$AF1048=""),"",MIN($AB1048,$AF1048))</f>
        <v/>
      </c>
      <c r="AK1048" t="str">
        <f>IF($D1048="","",MAX(0,N($AB1048)-N($AG1048)))</f>
        <v/>
      </c>
      <c r="AL1048" t="str">
        <f>IF(OR($D1048="",$AK1048="",N($AK1048)&lt;=0),"",IFERROR(MATCH(1,INDEX(('2_Review &amp; Audit'!$F$6:$F$505=$A1048)*('2_Review &amp; Audit'!$I$6:$I$505&gt;=$E1048-30)*('2_Review &amp; Audit'!$I$6:$I$505&lt;=$E1048+30)*('2_Review &amp; Audit'!$R$6:$R$505&gt;0)*(ROW('2_Review &amp; Audit'!$R$6:$R$505)&gt;$AC1048),0),0)+5,""))</f>
        <v/>
      </c>
      <c r="AP1048" t="str">
        <f>IF(OR($D1048="",$AK1048="",$AO1048=""),"",MIN($AK1048,$AO1048))</f>
        <v/>
      </c>
    </row>
    <row r="1049" spans="1:42" ht="12.75" customHeight="1" x14ac:dyDescent="0.2">
      <c r="A1049" t="str">
        <f>IF($J1049="","",INDEX('2_Review &amp; Audit'!$F:$F,$J1049))</f>
        <v/>
      </c>
      <c r="B1049" t="str">
        <f>IF($J1049="","",INDEX('2_Review &amp; Audit'!$C:$C,$J1049))</f>
        <v/>
      </c>
      <c r="C1049" t="str">
        <f>IF($J1049="","",INDEX('2_Review &amp; Audit'!$D:$D,$J1049))</f>
        <v/>
      </c>
      <c r="D1049" s="60" t="str">
        <f>IF($J1049="","",INDEX('2_Review &amp; Audit'!$U:$U,$J1049))</f>
        <v/>
      </c>
      <c r="E1049" t="str">
        <f>IF($J1049="","",INDEX('2_Review &amp; Audit'!$M:$M,$J1049))</f>
        <v/>
      </c>
      <c r="F1049" t="str">
        <f>IF($J1049="","",INDEX('2_Review &amp; Audit'!$N:$N,$J1049))</f>
        <v/>
      </c>
      <c r="G1049" s="145" t="str">
        <f>IF(OR($J1049="",$F1049=""),"",ABS(INDEX('2_Review &amp; Audit'!$B:$B,$J1049)/$F1049))</f>
        <v/>
      </c>
      <c r="H1049" s="145" t="str">
        <f t="shared" si="80"/>
        <v/>
      </c>
      <c r="I1049" t="str">
        <f>IF($J1049="","",INDEX('2_Review &amp; Audit'!$AD:$AD,$J1049))</f>
        <v/>
      </c>
      <c r="AB1049" t="str">
        <f>IF($D1049="","",MAX(0,N(#REF!)-N($X1049)))</f>
        <v/>
      </c>
      <c r="AC1049" t="str">
        <f>IF(OR($D1049="",$AB1049="",N($AB1049)&lt;=0),"",IFERROR(MATCH(1,INDEX(('2_Review &amp; Audit'!$F$6:$F$505=$A1049)*('2_Review &amp; Audit'!$I$6:$I$505&gt;=$E1049-30)*('2_Review &amp; Audit'!$I$6:$I$505&lt;=$E1049+30)*('2_Review &amp; Audit'!$R$6:$R$505&gt;0)*(ROW('2_Review &amp; Audit'!$R$6:$R$505)&gt;$T1049),0),0)+5,""))</f>
        <v/>
      </c>
      <c r="AG1049" t="str">
        <f>IF(OR($D1049="",$AB1049="",$AF1049=""),"",MIN($AB1049,$AF1049))</f>
        <v/>
      </c>
      <c r="AK1049" t="str">
        <f>IF($D1049="","",MAX(0,N($AB1049)-N($AG1049)))</f>
        <v/>
      </c>
      <c r="AL1049" t="str">
        <f>IF(OR($D1049="",$AK1049="",N($AK1049)&lt;=0),"",IFERROR(MATCH(1,INDEX(('2_Review &amp; Audit'!$F$6:$F$505=$A1049)*('2_Review &amp; Audit'!$I$6:$I$505&gt;=$E1049-30)*('2_Review &amp; Audit'!$I$6:$I$505&lt;=$E1049+30)*('2_Review &amp; Audit'!$R$6:$R$505&gt;0)*(ROW('2_Review &amp; Audit'!$R$6:$R$505)&gt;$AC1049),0),0)+5,""))</f>
        <v/>
      </c>
      <c r="AP1049" t="str">
        <f>IF(OR($D1049="",$AK1049="",$AO1049=""),"",MIN($AK1049,$AO1049))</f>
        <v/>
      </c>
    </row>
    <row r="1050" spans="1:42" ht="12.75" customHeight="1" x14ac:dyDescent="0.2">
      <c r="A1050" t="str">
        <f>IF($J1050="","",INDEX('2_Review &amp; Audit'!$F:$F,$J1050))</f>
        <v/>
      </c>
      <c r="B1050" t="str">
        <f>IF($J1050="","",INDEX('2_Review &amp; Audit'!$C:$C,$J1050))</f>
        <v/>
      </c>
      <c r="C1050" t="str">
        <f>IF($J1050="","",INDEX('2_Review &amp; Audit'!$D:$D,$J1050))</f>
        <v/>
      </c>
      <c r="D1050" s="60" t="str">
        <f>IF($J1050="","",INDEX('2_Review &amp; Audit'!$U:$U,$J1050))</f>
        <v/>
      </c>
      <c r="E1050" t="str">
        <f>IF($J1050="","",INDEX('2_Review &amp; Audit'!$M:$M,$J1050))</f>
        <v/>
      </c>
      <c r="F1050" t="str">
        <f>IF($J1050="","",INDEX('2_Review &amp; Audit'!$N:$N,$J1050))</f>
        <v/>
      </c>
      <c r="G1050" s="145" t="str">
        <f>IF(OR($J1050="",$F1050=""),"",ABS(INDEX('2_Review &amp; Audit'!$B:$B,$J1050)/$F1050))</f>
        <v/>
      </c>
      <c r="H1050" s="145" t="str">
        <f t="shared" si="80"/>
        <v/>
      </c>
      <c r="I1050" t="str">
        <f>IF($J1050="","",INDEX('2_Review &amp; Audit'!$AD:$AD,$J1050))</f>
        <v/>
      </c>
      <c r="AB1050" t="str">
        <f>IF($D1050="","",MAX(0,N(#REF!)-N($X1050)))</f>
        <v/>
      </c>
      <c r="AC1050" t="str">
        <f>IF(OR($D1050="",$AB1050="",N($AB1050)&lt;=0),"",IFERROR(MATCH(1,INDEX(('2_Review &amp; Audit'!$F$6:$F$505=$A1050)*('2_Review &amp; Audit'!$I$6:$I$505&gt;=$E1050-30)*('2_Review &amp; Audit'!$I$6:$I$505&lt;=$E1050+30)*('2_Review &amp; Audit'!$R$6:$R$505&gt;0)*(ROW('2_Review &amp; Audit'!$R$6:$R$505)&gt;$T1050),0),0)+5,""))</f>
        <v/>
      </c>
      <c r="AG1050" t="str">
        <f>IF(OR($D1050="",$AB1050="",$AF1050=""),"",MIN($AB1050,$AF1050))</f>
        <v/>
      </c>
      <c r="AK1050" t="str">
        <f>IF($D1050="","",MAX(0,N($AB1050)-N($AG1050)))</f>
        <v/>
      </c>
      <c r="AL1050" t="str">
        <f>IF(OR($D1050="",$AK1050="",N($AK1050)&lt;=0),"",IFERROR(MATCH(1,INDEX(('2_Review &amp; Audit'!$F$6:$F$505=$A1050)*('2_Review &amp; Audit'!$I$6:$I$505&gt;=$E1050-30)*('2_Review &amp; Audit'!$I$6:$I$505&lt;=$E1050+30)*('2_Review &amp; Audit'!$R$6:$R$505&gt;0)*(ROW('2_Review &amp; Audit'!$R$6:$R$505)&gt;$AC1050),0),0)+5,""))</f>
        <v/>
      </c>
      <c r="AP1050" t="str">
        <f>IF(OR($D1050="",$AK1050="",$AO1050=""),"",MIN($AK1050,$AO1050))</f>
        <v/>
      </c>
    </row>
    <row r="1051" spans="1:42" ht="12.75" customHeight="1" x14ac:dyDescent="0.2">
      <c r="A1051" t="str">
        <f>IF($J1051="","",INDEX('2_Review &amp; Audit'!$F:$F,$J1051))</f>
        <v/>
      </c>
      <c r="B1051" t="str">
        <f>IF($J1051="","",INDEX('2_Review &amp; Audit'!$C:$C,$J1051))</f>
        <v/>
      </c>
      <c r="C1051" t="str">
        <f>IF($J1051="","",INDEX('2_Review &amp; Audit'!$D:$D,$J1051))</f>
        <v/>
      </c>
      <c r="D1051" s="60" t="str">
        <f>IF($J1051="","",INDEX('2_Review &amp; Audit'!$U:$U,$J1051))</f>
        <v/>
      </c>
      <c r="E1051" t="str">
        <f>IF($J1051="","",INDEX('2_Review &amp; Audit'!$M:$M,$J1051))</f>
        <v/>
      </c>
      <c r="F1051" t="str">
        <f>IF($J1051="","",INDEX('2_Review &amp; Audit'!$N:$N,$J1051))</f>
        <v/>
      </c>
      <c r="G1051" s="145" t="str">
        <f>IF(OR($J1051="",$F1051=""),"",ABS(INDEX('2_Review &amp; Audit'!$B:$B,$J1051)/$F1051))</f>
        <v/>
      </c>
      <c r="H1051" s="145" t="str">
        <f t="shared" si="80"/>
        <v/>
      </c>
      <c r="I1051" t="str">
        <f>IF($J1051="","",INDEX('2_Review &amp; Audit'!$AD:$AD,$J1051))</f>
        <v/>
      </c>
      <c r="AB1051" t="str">
        <f>IF($D1051="","",MAX(0,N(#REF!)-N($X1051)))</f>
        <v/>
      </c>
      <c r="AC1051" t="str">
        <f>IF(OR($D1051="",$AB1051="",N($AB1051)&lt;=0),"",IFERROR(MATCH(1,INDEX(('2_Review &amp; Audit'!$F$6:$F$505=$A1051)*('2_Review &amp; Audit'!$I$6:$I$505&gt;=$E1051-30)*('2_Review &amp; Audit'!$I$6:$I$505&lt;=$E1051+30)*('2_Review &amp; Audit'!$R$6:$R$505&gt;0)*(ROW('2_Review &amp; Audit'!$R$6:$R$505)&gt;$T1051),0),0)+5,""))</f>
        <v/>
      </c>
      <c r="AG1051" t="str">
        <f>IF(OR($D1051="",$AB1051="",$AF1051=""),"",MIN($AB1051,$AF1051))</f>
        <v/>
      </c>
      <c r="AK1051" t="str">
        <f>IF($D1051="","",MAX(0,N($AB1051)-N($AG1051)))</f>
        <v/>
      </c>
      <c r="AL1051" t="str">
        <f>IF(OR($D1051="",$AK1051="",N($AK1051)&lt;=0),"",IFERROR(MATCH(1,INDEX(('2_Review &amp; Audit'!$F$6:$F$505=$A1051)*('2_Review &amp; Audit'!$I$6:$I$505&gt;=$E1051-30)*('2_Review &amp; Audit'!$I$6:$I$505&lt;=$E1051+30)*('2_Review &amp; Audit'!$R$6:$R$505&gt;0)*(ROW('2_Review &amp; Audit'!$R$6:$R$505)&gt;$AC1051),0),0)+5,""))</f>
        <v/>
      </c>
      <c r="AP1051" t="str">
        <f>IF(OR($D1051="",$AK1051="",$AO1051=""),"",MIN($AK1051,$AO1051))</f>
        <v/>
      </c>
    </row>
    <row r="1052" spans="1:42" ht="12.75" customHeight="1" x14ac:dyDescent="0.2">
      <c r="A1052" t="str">
        <f>IF($J1052="","",INDEX('2_Review &amp; Audit'!$F:$F,$J1052))</f>
        <v/>
      </c>
      <c r="B1052" t="str">
        <f>IF($J1052="","",INDEX('2_Review &amp; Audit'!$C:$C,$J1052))</f>
        <v/>
      </c>
      <c r="C1052" t="str">
        <f>IF($J1052="","",INDEX('2_Review &amp; Audit'!$D:$D,$J1052))</f>
        <v/>
      </c>
      <c r="D1052" s="60" t="str">
        <f>IF($J1052="","",INDEX('2_Review &amp; Audit'!$U:$U,$J1052))</f>
        <v/>
      </c>
      <c r="E1052" t="str">
        <f>IF($J1052="","",INDEX('2_Review &amp; Audit'!$M:$M,$J1052))</f>
        <v/>
      </c>
      <c r="F1052" t="str">
        <f>IF($J1052="","",INDEX('2_Review &amp; Audit'!$N:$N,$J1052))</f>
        <v/>
      </c>
      <c r="G1052" s="145" t="str">
        <f>IF(OR($J1052="",$F1052=""),"",ABS(INDEX('2_Review &amp; Audit'!$B:$B,$J1052)/$F1052))</f>
        <v/>
      </c>
      <c r="H1052" s="145" t="str">
        <f t="shared" si="80"/>
        <v/>
      </c>
      <c r="I1052" t="str">
        <f>IF($J1052="","",INDEX('2_Review &amp; Audit'!$AD:$AD,$J1052))</f>
        <v/>
      </c>
      <c r="AB1052" t="str">
        <f>IF($D1052="","",MAX(0,N(#REF!)-N($X1052)))</f>
        <v/>
      </c>
      <c r="AC1052" t="str">
        <f>IF(OR($D1052="",$AB1052="",N($AB1052)&lt;=0),"",IFERROR(MATCH(1,INDEX(('2_Review &amp; Audit'!$F$6:$F$505=$A1052)*('2_Review &amp; Audit'!$I$6:$I$505&gt;=$E1052-30)*('2_Review &amp; Audit'!$I$6:$I$505&lt;=$E1052+30)*('2_Review &amp; Audit'!$R$6:$R$505&gt;0)*(ROW('2_Review &amp; Audit'!$R$6:$R$505)&gt;$T1052),0),0)+5,""))</f>
        <v/>
      </c>
      <c r="AG1052" t="str">
        <f>IF(OR($D1052="",$AB1052="",$AF1052=""),"",MIN($AB1052,$AF1052))</f>
        <v/>
      </c>
      <c r="AK1052" t="str">
        <f>IF($D1052="","",MAX(0,N($AB1052)-N($AG1052)))</f>
        <v/>
      </c>
      <c r="AL1052" t="str">
        <f>IF(OR($D1052="",$AK1052="",N($AK1052)&lt;=0),"",IFERROR(MATCH(1,INDEX(('2_Review &amp; Audit'!$F$6:$F$505=$A1052)*('2_Review &amp; Audit'!$I$6:$I$505&gt;=$E1052-30)*('2_Review &amp; Audit'!$I$6:$I$505&lt;=$E1052+30)*('2_Review &amp; Audit'!$R$6:$R$505&gt;0)*(ROW('2_Review &amp; Audit'!$R$6:$R$505)&gt;$AC1052),0),0)+5,""))</f>
        <v/>
      </c>
      <c r="AP1052" t="str">
        <f>IF(OR($D1052="",$AK1052="",$AO1052=""),"",MIN($AK1052,$AO1052))</f>
        <v/>
      </c>
    </row>
    <row r="1053" spans="1:42" ht="12.75" customHeight="1" x14ac:dyDescent="0.2">
      <c r="A1053" t="str">
        <f>IF($J1053="","",INDEX('2_Review &amp; Audit'!$F:$F,$J1053))</f>
        <v/>
      </c>
      <c r="B1053" t="str">
        <f>IF($J1053="","",INDEX('2_Review &amp; Audit'!$C:$C,$J1053))</f>
        <v/>
      </c>
      <c r="C1053" t="str">
        <f>IF($J1053="","",INDEX('2_Review &amp; Audit'!$D:$D,$J1053))</f>
        <v/>
      </c>
      <c r="D1053" s="60" t="str">
        <f>IF($J1053="","",INDEX('2_Review &amp; Audit'!$U:$U,$J1053))</f>
        <v/>
      </c>
      <c r="E1053" t="str">
        <f>IF($J1053="","",INDEX('2_Review &amp; Audit'!$M:$M,$J1053))</f>
        <v/>
      </c>
      <c r="F1053" t="str">
        <f>IF($J1053="","",INDEX('2_Review &amp; Audit'!$N:$N,$J1053))</f>
        <v/>
      </c>
      <c r="G1053" s="145" t="str">
        <f>IF(OR($J1053="",$F1053=""),"",ABS(INDEX('2_Review &amp; Audit'!$B:$B,$J1053)/$F1053))</f>
        <v/>
      </c>
      <c r="H1053" s="145" t="str">
        <f t="shared" si="80"/>
        <v/>
      </c>
      <c r="I1053" t="str">
        <f>IF($J1053="","",INDEX('2_Review &amp; Audit'!$AD:$AD,$J1053))</f>
        <v/>
      </c>
      <c r="AB1053" t="str">
        <f>IF($D1053="","",MAX(0,N(#REF!)-N($X1053)))</f>
        <v/>
      </c>
      <c r="AC1053" t="str">
        <f>IF(OR($D1053="",$AB1053="",N($AB1053)&lt;=0),"",IFERROR(MATCH(1,INDEX(('2_Review &amp; Audit'!$F$6:$F$505=$A1053)*('2_Review &amp; Audit'!$I$6:$I$505&gt;=$E1053-30)*('2_Review &amp; Audit'!$I$6:$I$505&lt;=$E1053+30)*('2_Review &amp; Audit'!$R$6:$R$505&gt;0)*(ROW('2_Review &amp; Audit'!$R$6:$R$505)&gt;$T1053),0),0)+5,""))</f>
        <v/>
      </c>
      <c r="AG1053" t="str">
        <f>IF(OR($D1053="",$AB1053="",$AF1053=""),"",MIN($AB1053,$AF1053))</f>
        <v/>
      </c>
      <c r="AK1053" t="str">
        <f>IF($D1053="","",MAX(0,N($AB1053)-N($AG1053)))</f>
        <v/>
      </c>
      <c r="AL1053" t="str">
        <f>IF(OR($D1053="",$AK1053="",N($AK1053)&lt;=0),"",IFERROR(MATCH(1,INDEX(('2_Review &amp; Audit'!$F$6:$F$505=$A1053)*('2_Review &amp; Audit'!$I$6:$I$505&gt;=$E1053-30)*('2_Review &amp; Audit'!$I$6:$I$505&lt;=$E1053+30)*('2_Review &amp; Audit'!$R$6:$R$505&gt;0)*(ROW('2_Review &amp; Audit'!$R$6:$R$505)&gt;$AC1053),0),0)+5,""))</f>
        <v/>
      </c>
      <c r="AP1053" t="str">
        <f>IF(OR($D1053="",$AK1053="",$AO1053=""),"",MIN($AK1053,$AO1053))</f>
        <v/>
      </c>
    </row>
    <row r="1054" spans="1:42" ht="12.75" customHeight="1" x14ac:dyDescent="0.2">
      <c r="A1054" t="str">
        <f>IF($J1054="","",INDEX('2_Review &amp; Audit'!$F:$F,$J1054))</f>
        <v/>
      </c>
      <c r="B1054" t="str">
        <f>IF($J1054="","",INDEX('2_Review &amp; Audit'!$C:$C,$J1054))</f>
        <v/>
      </c>
      <c r="C1054" t="str">
        <f>IF($J1054="","",INDEX('2_Review &amp; Audit'!$D:$D,$J1054))</f>
        <v/>
      </c>
      <c r="D1054" s="60" t="str">
        <f>IF($J1054="","",INDEX('2_Review &amp; Audit'!$U:$U,$J1054))</f>
        <v/>
      </c>
      <c r="E1054" t="str">
        <f>IF($J1054="","",INDEX('2_Review &amp; Audit'!$M:$M,$J1054))</f>
        <v/>
      </c>
      <c r="F1054" t="str">
        <f>IF($J1054="","",INDEX('2_Review &amp; Audit'!$N:$N,$J1054))</f>
        <v/>
      </c>
      <c r="G1054" s="145" t="str">
        <f>IF(OR($J1054="",$F1054=""),"",ABS(INDEX('2_Review &amp; Audit'!$B:$B,$J1054)/$F1054))</f>
        <v/>
      </c>
      <c r="H1054" s="145" t="str">
        <f t="shared" si="80"/>
        <v/>
      </c>
      <c r="I1054" t="str">
        <f>IF($J1054="","",INDEX('2_Review &amp; Audit'!$AD:$AD,$J1054))</f>
        <v/>
      </c>
      <c r="AB1054" t="str">
        <f>IF($D1054="","",MAX(0,N(#REF!)-N($X1054)))</f>
        <v/>
      </c>
      <c r="AC1054" t="str">
        <f>IF(OR($D1054="",$AB1054="",N($AB1054)&lt;=0),"",IFERROR(MATCH(1,INDEX(('2_Review &amp; Audit'!$F$6:$F$505=$A1054)*('2_Review &amp; Audit'!$I$6:$I$505&gt;=$E1054-30)*('2_Review &amp; Audit'!$I$6:$I$505&lt;=$E1054+30)*('2_Review &amp; Audit'!$R$6:$R$505&gt;0)*(ROW('2_Review &amp; Audit'!$R$6:$R$505)&gt;$T1054),0),0)+5,""))</f>
        <v/>
      </c>
      <c r="AG1054" t="str">
        <f>IF(OR($D1054="",$AB1054="",$AF1054=""),"",MIN($AB1054,$AF1054))</f>
        <v/>
      </c>
      <c r="AK1054" t="str">
        <f>IF($D1054="","",MAX(0,N($AB1054)-N($AG1054)))</f>
        <v/>
      </c>
      <c r="AL1054" t="str">
        <f>IF(OR($D1054="",$AK1054="",N($AK1054)&lt;=0),"",IFERROR(MATCH(1,INDEX(('2_Review &amp; Audit'!$F$6:$F$505=$A1054)*('2_Review &amp; Audit'!$I$6:$I$505&gt;=$E1054-30)*('2_Review &amp; Audit'!$I$6:$I$505&lt;=$E1054+30)*('2_Review &amp; Audit'!$R$6:$R$505&gt;0)*(ROW('2_Review &amp; Audit'!$R$6:$R$505)&gt;$AC1054),0),0)+5,""))</f>
        <v/>
      </c>
      <c r="AP1054" t="str">
        <f>IF(OR($D1054="",$AK1054="",$AO1054=""),"",MIN($AK1054,$AO1054))</f>
        <v/>
      </c>
    </row>
    <row r="1055" spans="1:42" ht="12.75" customHeight="1" x14ac:dyDescent="0.2">
      <c r="A1055" t="str">
        <f>IF($J1055="","",INDEX('2_Review &amp; Audit'!$F:$F,$J1055))</f>
        <v/>
      </c>
      <c r="B1055" t="str">
        <f>IF($J1055="","",INDEX('2_Review &amp; Audit'!$C:$C,$J1055))</f>
        <v/>
      </c>
      <c r="C1055" t="str">
        <f>IF($J1055="","",INDEX('2_Review &amp; Audit'!$D:$D,$J1055))</f>
        <v/>
      </c>
      <c r="D1055" s="60" t="str">
        <f>IF($J1055="","",INDEX('2_Review &amp; Audit'!$U:$U,$J1055))</f>
        <v/>
      </c>
      <c r="E1055" t="str">
        <f>IF($J1055="","",INDEX('2_Review &amp; Audit'!$M:$M,$J1055))</f>
        <v/>
      </c>
      <c r="F1055" t="str">
        <f>IF($J1055="","",INDEX('2_Review &amp; Audit'!$N:$N,$J1055))</f>
        <v/>
      </c>
      <c r="G1055" s="145" t="str">
        <f>IF(OR($J1055="",$F1055=""),"",ABS(INDEX('2_Review &amp; Audit'!$B:$B,$J1055)/$F1055))</f>
        <v/>
      </c>
      <c r="H1055" s="145" t="str">
        <f t="shared" si="80"/>
        <v/>
      </c>
      <c r="I1055" t="str">
        <f>IF($J1055="","",INDEX('2_Review &amp; Audit'!$AD:$AD,$J1055))</f>
        <v/>
      </c>
      <c r="AB1055" t="str">
        <f>IF($D1055="","",MAX(0,N(#REF!)-N($X1055)))</f>
        <v/>
      </c>
      <c r="AC1055" t="str">
        <f>IF(OR($D1055="",$AB1055="",N($AB1055)&lt;=0),"",IFERROR(MATCH(1,INDEX(('2_Review &amp; Audit'!$F$6:$F$505=$A1055)*('2_Review &amp; Audit'!$I$6:$I$505&gt;=$E1055-30)*('2_Review &amp; Audit'!$I$6:$I$505&lt;=$E1055+30)*('2_Review &amp; Audit'!$R$6:$R$505&gt;0)*(ROW('2_Review &amp; Audit'!$R$6:$R$505)&gt;$T1055),0),0)+5,""))</f>
        <v/>
      </c>
      <c r="AG1055" t="str">
        <f>IF(OR($D1055="",$AB1055="",$AF1055=""),"",MIN($AB1055,$AF1055))</f>
        <v/>
      </c>
      <c r="AK1055" t="str">
        <f>IF($D1055="","",MAX(0,N($AB1055)-N($AG1055)))</f>
        <v/>
      </c>
      <c r="AL1055" t="str">
        <f>IF(OR($D1055="",$AK1055="",N($AK1055)&lt;=0),"",IFERROR(MATCH(1,INDEX(('2_Review &amp; Audit'!$F$6:$F$505=$A1055)*('2_Review &amp; Audit'!$I$6:$I$505&gt;=$E1055-30)*('2_Review &amp; Audit'!$I$6:$I$505&lt;=$E1055+30)*('2_Review &amp; Audit'!$R$6:$R$505&gt;0)*(ROW('2_Review &amp; Audit'!$R$6:$R$505)&gt;$AC1055),0),0)+5,""))</f>
        <v/>
      </c>
      <c r="AP1055" t="str">
        <f>IF(OR($D1055="",$AK1055="",$AO1055=""),"",MIN($AK1055,$AO1055))</f>
        <v/>
      </c>
    </row>
    <row r="1056" spans="1:42" ht="12.75" customHeight="1" x14ac:dyDescent="0.2">
      <c r="A1056" t="str">
        <f>IF($J1056="","",INDEX('2_Review &amp; Audit'!$F:$F,$J1056))</f>
        <v/>
      </c>
      <c r="B1056" t="str">
        <f>IF($J1056="","",INDEX('2_Review &amp; Audit'!$C:$C,$J1056))</f>
        <v/>
      </c>
      <c r="C1056" t="str">
        <f>IF($J1056="","",INDEX('2_Review &amp; Audit'!$D:$D,$J1056))</f>
        <v/>
      </c>
      <c r="D1056" s="60" t="str">
        <f>IF($J1056="","",INDEX('2_Review &amp; Audit'!$U:$U,$J1056))</f>
        <v/>
      </c>
      <c r="E1056" t="str">
        <f>IF($J1056="","",INDEX('2_Review &amp; Audit'!$M:$M,$J1056))</f>
        <v/>
      </c>
      <c r="F1056" t="str">
        <f>IF($J1056="","",INDEX('2_Review &amp; Audit'!$N:$N,$J1056))</f>
        <v/>
      </c>
      <c r="G1056" s="145" t="str">
        <f>IF(OR($J1056="",$F1056=""),"",ABS(INDEX('2_Review &amp; Audit'!$B:$B,$J1056)/$F1056))</f>
        <v/>
      </c>
      <c r="H1056" s="145" t="str">
        <f t="shared" si="80"/>
        <v/>
      </c>
      <c r="I1056" t="str">
        <f>IF($J1056="","",INDEX('2_Review &amp; Audit'!$AD:$AD,$J1056))</f>
        <v/>
      </c>
      <c r="AB1056" t="str">
        <f>IF($D1056="","",MAX(0,N(#REF!)-N($X1056)))</f>
        <v/>
      </c>
      <c r="AC1056" t="str">
        <f>IF(OR($D1056="",$AB1056="",N($AB1056)&lt;=0),"",IFERROR(MATCH(1,INDEX(('2_Review &amp; Audit'!$F$6:$F$505=$A1056)*('2_Review &amp; Audit'!$I$6:$I$505&gt;=$E1056-30)*('2_Review &amp; Audit'!$I$6:$I$505&lt;=$E1056+30)*('2_Review &amp; Audit'!$R$6:$R$505&gt;0)*(ROW('2_Review &amp; Audit'!$R$6:$R$505)&gt;$T1056),0),0)+5,""))</f>
        <v/>
      </c>
      <c r="AG1056" t="str">
        <f>IF(OR($D1056="",$AB1056="",$AF1056=""),"",MIN($AB1056,$AF1056))</f>
        <v/>
      </c>
      <c r="AK1056" t="str">
        <f>IF($D1056="","",MAX(0,N($AB1056)-N($AG1056)))</f>
        <v/>
      </c>
      <c r="AL1056" t="str">
        <f>IF(OR($D1056="",$AK1056="",N($AK1056)&lt;=0),"",IFERROR(MATCH(1,INDEX(('2_Review &amp; Audit'!$F$6:$F$505=$A1056)*('2_Review &amp; Audit'!$I$6:$I$505&gt;=$E1056-30)*('2_Review &amp; Audit'!$I$6:$I$505&lt;=$E1056+30)*('2_Review &amp; Audit'!$R$6:$R$505&gt;0)*(ROW('2_Review &amp; Audit'!$R$6:$R$505)&gt;$AC1056),0),0)+5,""))</f>
        <v/>
      </c>
      <c r="AP1056" t="str">
        <f>IF(OR($D1056="",$AK1056="",$AO1056=""),"",MIN($AK1056,$AO1056))</f>
        <v/>
      </c>
    </row>
    <row r="1057" spans="1:42" ht="12.75" customHeight="1" x14ac:dyDescent="0.2">
      <c r="A1057" t="str">
        <f>IF($J1057="","",INDEX('2_Review &amp; Audit'!$F:$F,$J1057))</f>
        <v/>
      </c>
      <c r="B1057" t="str">
        <f>IF($J1057="","",INDEX('2_Review &amp; Audit'!$C:$C,$J1057))</f>
        <v/>
      </c>
      <c r="C1057" t="str">
        <f>IF($J1057="","",INDEX('2_Review &amp; Audit'!$D:$D,$J1057))</f>
        <v/>
      </c>
      <c r="D1057" s="60" t="str">
        <f>IF($J1057="","",INDEX('2_Review &amp; Audit'!$U:$U,$J1057))</f>
        <v/>
      </c>
      <c r="E1057" t="str">
        <f>IF($J1057="","",INDEX('2_Review &amp; Audit'!$M:$M,$J1057))</f>
        <v/>
      </c>
      <c r="F1057" t="str">
        <f>IF($J1057="","",INDEX('2_Review &amp; Audit'!$N:$N,$J1057))</f>
        <v/>
      </c>
      <c r="G1057" s="145" t="str">
        <f>IF(OR($J1057="",$F1057=""),"",ABS(INDEX('2_Review &amp; Audit'!$B:$B,$J1057)/$F1057))</f>
        <v/>
      </c>
      <c r="H1057" s="145" t="str">
        <f t="shared" si="80"/>
        <v/>
      </c>
      <c r="I1057" t="str">
        <f>IF($J1057="","",INDEX('2_Review &amp; Audit'!$AD:$AD,$J1057))</f>
        <v/>
      </c>
      <c r="AB1057" t="str">
        <f>IF($D1057="","",MAX(0,N(#REF!)-N($X1057)))</f>
        <v/>
      </c>
      <c r="AC1057" t="str">
        <f>IF(OR($D1057="",$AB1057="",N($AB1057)&lt;=0),"",IFERROR(MATCH(1,INDEX(('2_Review &amp; Audit'!$F$6:$F$505=$A1057)*('2_Review &amp; Audit'!$I$6:$I$505&gt;=$E1057-30)*('2_Review &amp; Audit'!$I$6:$I$505&lt;=$E1057+30)*('2_Review &amp; Audit'!$R$6:$R$505&gt;0)*(ROW('2_Review &amp; Audit'!$R$6:$R$505)&gt;$T1057),0),0)+5,""))</f>
        <v/>
      </c>
      <c r="AG1057" t="str">
        <f>IF(OR($D1057="",$AB1057="",$AF1057=""),"",MIN($AB1057,$AF1057))</f>
        <v/>
      </c>
      <c r="AK1057" t="str">
        <f>IF($D1057="","",MAX(0,N($AB1057)-N($AG1057)))</f>
        <v/>
      </c>
      <c r="AL1057" t="str">
        <f>IF(OR($D1057="",$AK1057="",N($AK1057)&lt;=0),"",IFERROR(MATCH(1,INDEX(('2_Review &amp; Audit'!$F$6:$F$505=$A1057)*('2_Review &amp; Audit'!$I$6:$I$505&gt;=$E1057-30)*('2_Review &amp; Audit'!$I$6:$I$505&lt;=$E1057+30)*('2_Review &amp; Audit'!$R$6:$R$505&gt;0)*(ROW('2_Review &amp; Audit'!$R$6:$R$505)&gt;$AC1057),0),0)+5,""))</f>
        <v/>
      </c>
      <c r="AP1057" t="str">
        <f>IF(OR($D1057="",$AK1057="",$AO1057=""),"",MIN($AK1057,$AO1057))</f>
        <v/>
      </c>
    </row>
    <row r="1058" spans="1:42" ht="12.75" customHeight="1" x14ac:dyDescent="0.2">
      <c r="A1058" t="str">
        <f>IF($J1058="","",INDEX('2_Review &amp; Audit'!$F:$F,$J1058))</f>
        <v/>
      </c>
      <c r="B1058" t="str">
        <f>IF($J1058="","",INDEX('2_Review &amp; Audit'!$C:$C,$J1058))</f>
        <v/>
      </c>
      <c r="C1058" t="str">
        <f>IF($J1058="","",INDEX('2_Review &amp; Audit'!$D:$D,$J1058))</f>
        <v/>
      </c>
      <c r="D1058" s="60" t="str">
        <f>IF($J1058="","",INDEX('2_Review &amp; Audit'!$U:$U,$J1058))</f>
        <v/>
      </c>
      <c r="E1058" t="str">
        <f>IF($J1058="","",INDEX('2_Review &amp; Audit'!$M:$M,$J1058))</f>
        <v/>
      </c>
      <c r="F1058" t="str">
        <f>IF($J1058="","",INDEX('2_Review &amp; Audit'!$N:$N,$J1058))</f>
        <v/>
      </c>
      <c r="G1058" s="145" t="str">
        <f>IF(OR($J1058="",$F1058=""),"",ABS(INDEX('2_Review &amp; Audit'!$B:$B,$J1058)/$F1058))</f>
        <v/>
      </c>
      <c r="H1058" s="145" t="str">
        <f t="shared" si="80"/>
        <v/>
      </c>
      <c r="I1058" t="str">
        <f>IF($J1058="","",INDEX('2_Review &amp; Audit'!$AD:$AD,$J1058))</f>
        <v/>
      </c>
      <c r="AB1058" t="str">
        <f>IF($D1058="","",MAX(0,N(#REF!)-N($X1058)))</f>
        <v/>
      </c>
      <c r="AC1058" t="str">
        <f>IF(OR($D1058="",$AB1058="",N($AB1058)&lt;=0),"",IFERROR(MATCH(1,INDEX(('2_Review &amp; Audit'!$F$6:$F$505=$A1058)*('2_Review &amp; Audit'!$I$6:$I$505&gt;=$E1058-30)*('2_Review &amp; Audit'!$I$6:$I$505&lt;=$E1058+30)*('2_Review &amp; Audit'!$R$6:$R$505&gt;0)*(ROW('2_Review &amp; Audit'!$R$6:$R$505)&gt;$T1058),0),0)+5,""))</f>
        <v/>
      </c>
      <c r="AG1058" t="str">
        <f>IF(OR($D1058="",$AB1058="",$AF1058=""),"",MIN($AB1058,$AF1058))</f>
        <v/>
      </c>
      <c r="AK1058" t="str">
        <f>IF($D1058="","",MAX(0,N($AB1058)-N($AG1058)))</f>
        <v/>
      </c>
      <c r="AL1058" t="str">
        <f>IF(OR($D1058="",$AK1058="",N($AK1058)&lt;=0),"",IFERROR(MATCH(1,INDEX(('2_Review &amp; Audit'!$F$6:$F$505=$A1058)*('2_Review &amp; Audit'!$I$6:$I$505&gt;=$E1058-30)*('2_Review &amp; Audit'!$I$6:$I$505&lt;=$E1058+30)*('2_Review &amp; Audit'!$R$6:$R$505&gt;0)*(ROW('2_Review &amp; Audit'!$R$6:$R$505)&gt;$AC1058),0),0)+5,""))</f>
        <v/>
      </c>
      <c r="AP1058" t="str">
        <f>IF(OR($D1058="",$AK1058="",$AO1058=""),"",MIN($AK1058,$AO1058))</f>
        <v/>
      </c>
    </row>
    <row r="1059" spans="1:42" ht="12.75" customHeight="1" x14ac:dyDescent="0.2">
      <c r="A1059" t="str">
        <f>IF($J1059="","",INDEX('2_Review &amp; Audit'!$F:$F,$J1059))</f>
        <v/>
      </c>
      <c r="B1059" t="str">
        <f>IF($J1059="","",INDEX('2_Review &amp; Audit'!$C:$C,$J1059))</f>
        <v/>
      </c>
      <c r="C1059" t="str">
        <f>IF($J1059="","",INDEX('2_Review &amp; Audit'!$D:$D,$J1059))</f>
        <v/>
      </c>
      <c r="D1059" s="60" t="str">
        <f>IF($J1059="","",INDEX('2_Review &amp; Audit'!$U:$U,$J1059))</f>
        <v/>
      </c>
      <c r="E1059" t="str">
        <f>IF($J1059="","",INDEX('2_Review &amp; Audit'!$M:$M,$J1059))</f>
        <v/>
      </c>
      <c r="F1059" t="str">
        <f>IF($J1059="","",INDEX('2_Review &amp; Audit'!$N:$N,$J1059))</f>
        <v/>
      </c>
      <c r="G1059" s="145" t="str">
        <f>IF(OR($J1059="",$F1059=""),"",ABS(INDEX('2_Review &amp; Audit'!$B:$B,$J1059)/$F1059))</f>
        <v/>
      </c>
      <c r="H1059" s="145" t="str">
        <f t="shared" si="80"/>
        <v/>
      </c>
      <c r="I1059" t="str">
        <f>IF($J1059="","",INDEX('2_Review &amp; Audit'!$AD:$AD,$J1059))</f>
        <v/>
      </c>
      <c r="AB1059" t="str">
        <f>IF($D1059="","",MAX(0,N(#REF!)-N($X1059)))</f>
        <v/>
      </c>
      <c r="AC1059" t="str">
        <f>IF(OR($D1059="",$AB1059="",N($AB1059)&lt;=0),"",IFERROR(MATCH(1,INDEX(('2_Review &amp; Audit'!$F$6:$F$505=$A1059)*('2_Review &amp; Audit'!$I$6:$I$505&gt;=$E1059-30)*('2_Review &amp; Audit'!$I$6:$I$505&lt;=$E1059+30)*('2_Review &amp; Audit'!$R$6:$R$505&gt;0)*(ROW('2_Review &amp; Audit'!$R$6:$R$505)&gt;$T1059),0),0)+5,""))</f>
        <v/>
      </c>
      <c r="AG1059" t="str">
        <f>IF(OR($D1059="",$AB1059="",$AF1059=""),"",MIN($AB1059,$AF1059))</f>
        <v/>
      </c>
      <c r="AK1059" t="str">
        <f>IF($D1059="","",MAX(0,N($AB1059)-N($AG1059)))</f>
        <v/>
      </c>
      <c r="AL1059" t="str">
        <f>IF(OR($D1059="",$AK1059="",N($AK1059)&lt;=0),"",IFERROR(MATCH(1,INDEX(('2_Review &amp; Audit'!$F$6:$F$505=$A1059)*('2_Review &amp; Audit'!$I$6:$I$505&gt;=$E1059-30)*('2_Review &amp; Audit'!$I$6:$I$505&lt;=$E1059+30)*('2_Review &amp; Audit'!$R$6:$R$505&gt;0)*(ROW('2_Review &amp; Audit'!$R$6:$R$505)&gt;$AC1059),0),0)+5,""))</f>
        <v/>
      </c>
      <c r="AP1059" t="str">
        <f>IF(OR($D1059="",$AK1059="",$AO1059=""),"",MIN($AK1059,$AO1059))</f>
        <v/>
      </c>
    </row>
    <row r="1060" spans="1:42" ht="12.75" customHeight="1" x14ac:dyDescent="0.2">
      <c r="A1060" t="str">
        <f>IF($J1060="","",INDEX('2_Review &amp; Audit'!$F:$F,$J1060))</f>
        <v/>
      </c>
      <c r="B1060" t="str">
        <f>IF($J1060="","",INDEX('2_Review &amp; Audit'!$C:$C,$J1060))</f>
        <v/>
      </c>
      <c r="C1060" t="str">
        <f>IF($J1060="","",INDEX('2_Review &amp; Audit'!$D:$D,$J1060))</f>
        <v/>
      </c>
      <c r="D1060" s="60" t="str">
        <f>IF($J1060="","",INDEX('2_Review &amp; Audit'!$U:$U,$J1060))</f>
        <v/>
      </c>
      <c r="E1060" t="str">
        <f>IF($J1060="","",INDEX('2_Review &amp; Audit'!$M:$M,$J1060))</f>
        <v/>
      </c>
      <c r="F1060" t="str">
        <f>IF($J1060="","",INDEX('2_Review &amp; Audit'!$N:$N,$J1060))</f>
        <v/>
      </c>
      <c r="G1060" s="145" t="str">
        <f>IF(OR($J1060="",$F1060=""),"",ABS(INDEX('2_Review &amp; Audit'!$B:$B,$J1060)/$F1060))</f>
        <v/>
      </c>
      <c r="H1060" s="145" t="str">
        <f t="shared" si="80"/>
        <v/>
      </c>
      <c r="I1060" t="str">
        <f>IF($J1060="","",INDEX('2_Review &amp; Audit'!$AD:$AD,$J1060))</f>
        <v/>
      </c>
      <c r="AB1060" t="str">
        <f>IF($D1060="","",MAX(0,N(#REF!)-N($X1060)))</f>
        <v/>
      </c>
      <c r="AC1060" t="str">
        <f>IF(OR($D1060="",$AB1060="",N($AB1060)&lt;=0),"",IFERROR(MATCH(1,INDEX(('2_Review &amp; Audit'!$F$6:$F$505=$A1060)*('2_Review &amp; Audit'!$I$6:$I$505&gt;=$E1060-30)*('2_Review &amp; Audit'!$I$6:$I$505&lt;=$E1060+30)*('2_Review &amp; Audit'!$R$6:$R$505&gt;0)*(ROW('2_Review &amp; Audit'!$R$6:$R$505)&gt;$T1060),0),0)+5,""))</f>
        <v/>
      </c>
      <c r="AG1060" t="str">
        <f>IF(OR($D1060="",$AB1060="",$AF1060=""),"",MIN($AB1060,$AF1060))</f>
        <v/>
      </c>
      <c r="AK1060" t="str">
        <f>IF($D1060="","",MAX(0,N($AB1060)-N($AG1060)))</f>
        <v/>
      </c>
      <c r="AL1060" t="str">
        <f>IF(OR($D1060="",$AK1060="",N($AK1060)&lt;=0),"",IFERROR(MATCH(1,INDEX(('2_Review &amp; Audit'!$F$6:$F$505=$A1060)*('2_Review &amp; Audit'!$I$6:$I$505&gt;=$E1060-30)*('2_Review &amp; Audit'!$I$6:$I$505&lt;=$E1060+30)*('2_Review &amp; Audit'!$R$6:$R$505&gt;0)*(ROW('2_Review &amp; Audit'!$R$6:$R$505)&gt;$AC1060),0),0)+5,""))</f>
        <v/>
      </c>
      <c r="AP1060" t="str">
        <f>IF(OR($D1060="",$AK1060="",$AO1060=""),"",MIN($AK1060,$AO1060))</f>
        <v/>
      </c>
    </row>
    <row r="1061" spans="1:42" ht="12.75" customHeight="1" x14ac:dyDescent="0.2">
      <c r="A1061" t="str">
        <f>IF($J1061="","",INDEX('2_Review &amp; Audit'!$F:$F,$J1061))</f>
        <v/>
      </c>
      <c r="B1061" t="str">
        <f>IF($J1061="","",INDEX('2_Review &amp; Audit'!$C:$C,$J1061))</f>
        <v/>
      </c>
      <c r="C1061" t="str">
        <f>IF($J1061="","",INDEX('2_Review &amp; Audit'!$D:$D,$J1061))</f>
        <v/>
      </c>
      <c r="D1061" s="60" t="str">
        <f>IF($J1061="","",INDEX('2_Review &amp; Audit'!$U:$U,$J1061))</f>
        <v/>
      </c>
      <c r="E1061" t="str">
        <f>IF($J1061="","",INDEX('2_Review &amp; Audit'!$M:$M,$J1061))</f>
        <v/>
      </c>
      <c r="F1061" t="str">
        <f>IF($J1061="","",INDEX('2_Review &amp; Audit'!$N:$N,$J1061))</f>
        <v/>
      </c>
      <c r="G1061" s="145" t="str">
        <f>IF(OR($J1061="",$F1061=""),"",ABS(INDEX('2_Review &amp; Audit'!$B:$B,$J1061)/$F1061))</f>
        <v/>
      </c>
      <c r="H1061" s="145" t="str">
        <f t="shared" si="80"/>
        <v/>
      </c>
      <c r="I1061" t="str">
        <f>IF($J1061="","",INDEX('2_Review &amp; Audit'!$AD:$AD,$J1061))</f>
        <v/>
      </c>
      <c r="AB1061" t="str">
        <f>IF($D1061="","",MAX(0,N(#REF!)-N($X1061)))</f>
        <v/>
      </c>
      <c r="AC1061" t="str">
        <f>IF(OR($D1061="",$AB1061="",N($AB1061)&lt;=0),"",IFERROR(MATCH(1,INDEX(('2_Review &amp; Audit'!$F$6:$F$505=$A1061)*('2_Review &amp; Audit'!$I$6:$I$505&gt;=$E1061-30)*('2_Review &amp; Audit'!$I$6:$I$505&lt;=$E1061+30)*('2_Review &amp; Audit'!$R$6:$R$505&gt;0)*(ROW('2_Review &amp; Audit'!$R$6:$R$505)&gt;$T1061),0),0)+5,""))</f>
        <v/>
      </c>
      <c r="AG1061" t="str">
        <f>IF(OR($D1061="",$AB1061="",$AF1061=""),"",MIN($AB1061,$AF1061))</f>
        <v/>
      </c>
      <c r="AK1061" t="str">
        <f>IF($D1061="","",MAX(0,N($AB1061)-N($AG1061)))</f>
        <v/>
      </c>
      <c r="AL1061" t="str">
        <f>IF(OR($D1061="",$AK1061="",N($AK1061)&lt;=0),"",IFERROR(MATCH(1,INDEX(('2_Review &amp; Audit'!$F$6:$F$505=$A1061)*('2_Review &amp; Audit'!$I$6:$I$505&gt;=$E1061-30)*('2_Review &amp; Audit'!$I$6:$I$505&lt;=$E1061+30)*('2_Review &amp; Audit'!$R$6:$R$505&gt;0)*(ROW('2_Review &amp; Audit'!$R$6:$R$505)&gt;$AC1061),0),0)+5,""))</f>
        <v/>
      </c>
      <c r="AP1061" t="str">
        <f>IF(OR($D1061="",$AK1061="",$AO1061=""),"",MIN($AK1061,$AO1061))</f>
        <v/>
      </c>
    </row>
    <row r="1062" spans="1:42" ht="12.75" customHeight="1" x14ac:dyDescent="0.2">
      <c r="A1062" t="str">
        <f>IF($J1062="","",INDEX('2_Review &amp; Audit'!$F:$F,$J1062))</f>
        <v/>
      </c>
      <c r="B1062" t="str">
        <f>IF($J1062="","",INDEX('2_Review &amp; Audit'!$C:$C,$J1062))</f>
        <v/>
      </c>
      <c r="C1062" t="str">
        <f>IF($J1062="","",INDEX('2_Review &amp; Audit'!$D:$D,$J1062))</f>
        <v/>
      </c>
      <c r="D1062" s="60" t="str">
        <f>IF($J1062="","",INDEX('2_Review &amp; Audit'!$U:$U,$J1062))</f>
        <v/>
      </c>
      <c r="E1062" t="str">
        <f>IF($J1062="","",INDEX('2_Review &amp; Audit'!$M:$M,$J1062))</f>
        <v/>
      </c>
      <c r="F1062" t="str">
        <f>IF($J1062="","",INDEX('2_Review &amp; Audit'!$N:$N,$J1062))</f>
        <v/>
      </c>
      <c r="G1062" s="145" t="str">
        <f>IF(OR($J1062="",$F1062=""),"",ABS(INDEX('2_Review &amp; Audit'!$B:$B,$J1062)/$F1062))</f>
        <v/>
      </c>
      <c r="H1062" s="145" t="str">
        <f t="shared" si="80"/>
        <v/>
      </c>
      <c r="I1062" t="str">
        <f>IF($J1062="","",INDEX('2_Review &amp; Audit'!$AD:$AD,$J1062))</f>
        <v/>
      </c>
      <c r="AB1062" t="str">
        <f>IF($D1062="","",MAX(0,N(#REF!)-N($X1062)))</f>
        <v/>
      </c>
      <c r="AC1062" t="str">
        <f>IF(OR($D1062="",$AB1062="",N($AB1062)&lt;=0),"",IFERROR(MATCH(1,INDEX(('2_Review &amp; Audit'!$F$6:$F$505=$A1062)*('2_Review &amp; Audit'!$I$6:$I$505&gt;=$E1062-30)*('2_Review &amp; Audit'!$I$6:$I$505&lt;=$E1062+30)*('2_Review &amp; Audit'!$R$6:$R$505&gt;0)*(ROW('2_Review &amp; Audit'!$R$6:$R$505)&gt;$T1062),0),0)+5,""))</f>
        <v/>
      </c>
      <c r="AG1062" t="str">
        <f>IF(OR($D1062="",$AB1062="",$AF1062=""),"",MIN($AB1062,$AF1062))</f>
        <v/>
      </c>
      <c r="AK1062" t="str">
        <f>IF($D1062="","",MAX(0,N($AB1062)-N($AG1062)))</f>
        <v/>
      </c>
      <c r="AL1062" t="str">
        <f>IF(OR($D1062="",$AK1062="",N($AK1062)&lt;=0),"",IFERROR(MATCH(1,INDEX(('2_Review &amp; Audit'!$F$6:$F$505=$A1062)*('2_Review &amp; Audit'!$I$6:$I$505&gt;=$E1062-30)*('2_Review &amp; Audit'!$I$6:$I$505&lt;=$E1062+30)*('2_Review &amp; Audit'!$R$6:$R$505&gt;0)*(ROW('2_Review &amp; Audit'!$R$6:$R$505)&gt;$AC1062),0),0)+5,""))</f>
        <v/>
      </c>
      <c r="AP1062" t="str">
        <f>IF(OR($D1062="",$AK1062="",$AO1062=""),"",MIN($AK1062,$AO1062))</f>
        <v/>
      </c>
    </row>
    <row r="1063" spans="1:42" ht="12.75" customHeight="1" x14ac:dyDescent="0.2">
      <c r="A1063" t="str">
        <f>IF($J1063="","",INDEX('2_Review &amp; Audit'!$F:$F,$J1063))</f>
        <v/>
      </c>
      <c r="B1063" t="str">
        <f>IF($J1063="","",INDEX('2_Review &amp; Audit'!$C:$C,$J1063))</f>
        <v/>
      </c>
      <c r="C1063" t="str">
        <f>IF($J1063="","",INDEX('2_Review &amp; Audit'!$D:$D,$J1063))</f>
        <v/>
      </c>
      <c r="D1063" s="60" t="str">
        <f>IF($J1063="","",INDEX('2_Review &amp; Audit'!$U:$U,$J1063))</f>
        <v/>
      </c>
      <c r="E1063" t="str">
        <f>IF($J1063="","",INDEX('2_Review &amp; Audit'!$M:$M,$J1063))</f>
        <v/>
      </c>
      <c r="F1063" t="str">
        <f>IF($J1063="","",INDEX('2_Review &amp; Audit'!$N:$N,$J1063))</f>
        <v/>
      </c>
      <c r="G1063" s="145" t="str">
        <f>IF(OR($J1063="",$F1063=""),"",ABS(INDEX('2_Review &amp; Audit'!$B:$B,$J1063)/$F1063))</f>
        <v/>
      </c>
      <c r="H1063" s="145" t="str">
        <f t="shared" si="80"/>
        <v/>
      </c>
      <c r="I1063" t="str">
        <f>IF($J1063="","",INDEX('2_Review &amp; Audit'!$AD:$AD,$J1063))</f>
        <v/>
      </c>
      <c r="AB1063" t="str">
        <f>IF($D1063="","",MAX(0,N(#REF!)-N($X1063)))</f>
        <v/>
      </c>
      <c r="AC1063" t="str">
        <f>IF(OR($D1063="",$AB1063="",N($AB1063)&lt;=0),"",IFERROR(MATCH(1,INDEX(('2_Review &amp; Audit'!$F$6:$F$505=$A1063)*('2_Review &amp; Audit'!$I$6:$I$505&gt;=$E1063-30)*('2_Review &amp; Audit'!$I$6:$I$505&lt;=$E1063+30)*('2_Review &amp; Audit'!$R$6:$R$505&gt;0)*(ROW('2_Review &amp; Audit'!$R$6:$R$505)&gt;$T1063),0),0)+5,""))</f>
        <v/>
      </c>
      <c r="AG1063" t="str">
        <f>IF(OR($D1063="",$AB1063="",$AF1063=""),"",MIN($AB1063,$AF1063))</f>
        <v/>
      </c>
      <c r="AK1063" t="str">
        <f>IF($D1063="","",MAX(0,N($AB1063)-N($AG1063)))</f>
        <v/>
      </c>
      <c r="AL1063" t="str">
        <f>IF(OR($D1063="",$AK1063="",N($AK1063)&lt;=0),"",IFERROR(MATCH(1,INDEX(('2_Review &amp; Audit'!$F$6:$F$505=$A1063)*('2_Review &amp; Audit'!$I$6:$I$505&gt;=$E1063-30)*('2_Review &amp; Audit'!$I$6:$I$505&lt;=$E1063+30)*('2_Review &amp; Audit'!$R$6:$R$505&gt;0)*(ROW('2_Review &amp; Audit'!$R$6:$R$505)&gt;$AC1063),0),0)+5,""))</f>
        <v/>
      </c>
      <c r="AP1063" t="str">
        <f>IF(OR($D1063="",$AK1063="",$AO1063=""),"",MIN($AK1063,$AO1063))</f>
        <v/>
      </c>
    </row>
    <row r="1064" spans="1:42" ht="12.75" customHeight="1" x14ac:dyDescent="0.2">
      <c r="A1064" t="str">
        <f>IF($J1064="","",INDEX('2_Review &amp; Audit'!$F:$F,$J1064))</f>
        <v/>
      </c>
      <c r="B1064" t="str">
        <f>IF($J1064="","",INDEX('2_Review &amp; Audit'!$C:$C,$J1064))</f>
        <v/>
      </c>
      <c r="C1064" t="str">
        <f>IF($J1064="","",INDEX('2_Review &amp; Audit'!$D:$D,$J1064))</f>
        <v/>
      </c>
      <c r="D1064" s="60" t="str">
        <f>IF($J1064="","",INDEX('2_Review &amp; Audit'!$U:$U,$J1064))</f>
        <v/>
      </c>
      <c r="E1064" t="str">
        <f>IF($J1064="","",INDEX('2_Review &amp; Audit'!$M:$M,$J1064))</f>
        <v/>
      </c>
      <c r="F1064" t="str">
        <f>IF($J1064="","",INDEX('2_Review &amp; Audit'!$N:$N,$J1064))</f>
        <v/>
      </c>
      <c r="G1064" s="145" t="str">
        <f>IF(OR($J1064="",$F1064=""),"",ABS(INDEX('2_Review &amp; Audit'!$B:$B,$J1064)/$F1064))</f>
        <v/>
      </c>
      <c r="H1064" s="145" t="str">
        <f t="shared" si="80"/>
        <v/>
      </c>
      <c r="I1064" t="str">
        <f>IF($J1064="","",INDEX('2_Review &amp; Audit'!$AD:$AD,$J1064))</f>
        <v/>
      </c>
      <c r="AB1064" t="str">
        <f>IF($D1064="","",MAX(0,N(#REF!)-N($X1064)))</f>
        <v/>
      </c>
      <c r="AC1064" t="str">
        <f>IF(OR($D1064="",$AB1064="",N($AB1064)&lt;=0),"",IFERROR(MATCH(1,INDEX(('2_Review &amp; Audit'!$F$6:$F$505=$A1064)*('2_Review &amp; Audit'!$I$6:$I$505&gt;=$E1064-30)*('2_Review &amp; Audit'!$I$6:$I$505&lt;=$E1064+30)*('2_Review &amp; Audit'!$R$6:$R$505&gt;0)*(ROW('2_Review &amp; Audit'!$R$6:$R$505)&gt;$T1064),0),0)+5,""))</f>
        <v/>
      </c>
      <c r="AG1064" t="str">
        <f>IF(OR($D1064="",$AB1064="",$AF1064=""),"",MIN($AB1064,$AF1064))</f>
        <v/>
      </c>
      <c r="AK1064" t="str">
        <f>IF($D1064="","",MAX(0,N($AB1064)-N($AG1064)))</f>
        <v/>
      </c>
      <c r="AL1064" t="str">
        <f>IF(OR($D1064="",$AK1064="",N($AK1064)&lt;=0),"",IFERROR(MATCH(1,INDEX(('2_Review &amp; Audit'!$F$6:$F$505=$A1064)*('2_Review &amp; Audit'!$I$6:$I$505&gt;=$E1064-30)*('2_Review &amp; Audit'!$I$6:$I$505&lt;=$E1064+30)*('2_Review &amp; Audit'!$R$6:$R$505&gt;0)*(ROW('2_Review &amp; Audit'!$R$6:$R$505)&gt;$AC1064),0),0)+5,""))</f>
        <v/>
      </c>
      <c r="AP1064" t="str">
        <f>IF(OR($D1064="",$AK1064="",$AO1064=""),"",MIN($AK1064,$AO1064))</f>
        <v/>
      </c>
    </row>
    <row r="1065" spans="1:42" ht="12.75" customHeight="1" x14ac:dyDescent="0.2">
      <c r="A1065" t="str">
        <f>IF($J1065="","",INDEX('2_Review &amp; Audit'!$F:$F,$J1065))</f>
        <v/>
      </c>
      <c r="B1065" t="str">
        <f>IF($J1065="","",INDEX('2_Review &amp; Audit'!$C:$C,$J1065))</f>
        <v/>
      </c>
      <c r="C1065" t="str">
        <f>IF($J1065="","",INDEX('2_Review &amp; Audit'!$D:$D,$J1065))</f>
        <v/>
      </c>
      <c r="D1065" s="60" t="str">
        <f>IF($J1065="","",INDEX('2_Review &amp; Audit'!$U:$U,$J1065))</f>
        <v/>
      </c>
      <c r="E1065" t="str">
        <f>IF($J1065="","",INDEX('2_Review &amp; Audit'!$M:$M,$J1065))</f>
        <v/>
      </c>
      <c r="F1065" t="str">
        <f>IF($J1065="","",INDEX('2_Review &amp; Audit'!$N:$N,$J1065))</f>
        <v/>
      </c>
      <c r="G1065" s="145" t="str">
        <f>IF(OR($J1065="",$F1065=""),"",ABS(INDEX('2_Review &amp; Audit'!$B:$B,$J1065)/$F1065))</f>
        <v/>
      </c>
      <c r="H1065" s="145" t="str">
        <f t="shared" si="80"/>
        <v/>
      </c>
      <c r="I1065" t="str">
        <f>IF($J1065="","",INDEX('2_Review &amp; Audit'!$AD:$AD,$J1065))</f>
        <v/>
      </c>
      <c r="AB1065" t="str">
        <f>IF($D1065="","",MAX(0,N(#REF!)-N($X1065)))</f>
        <v/>
      </c>
      <c r="AC1065" t="str">
        <f>IF(OR($D1065="",$AB1065="",N($AB1065)&lt;=0),"",IFERROR(MATCH(1,INDEX(('2_Review &amp; Audit'!$F$6:$F$505=$A1065)*('2_Review &amp; Audit'!$I$6:$I$505&gt;=$E1065-30)*('2_Review &amp; Audit'!$I$6:$I$505&lt;=$E1065+30)*('2_Review &amp; Audit'!$R$6:$R$505&gt;0)*(ROW('2_Review &amp; Audit'!$R$6:$R$505)&gt;$T1065),0),0)+5,""))</f>
        <v/>
      </c>
      <c r="AG1065" t="str">
        <f>IF(OR($D1065="",$AB1065="",$AF1065=""),"",MIN($AB1065,$AF1065))</f>
        <v/>
      </c>
      <c r="AK1065" t="str">
        <f>IF($D1065="","",MAX(0,N($AB1065)-N($AG1065)))</f>
        <v/>
      </c>
      <c r="AL1065" t="str">
        <f>IF(OR($D1065="",$AK1065="",N($AK1065)&lt;=0),"",IFERROR(MATCH(1,INDEX(('2_Review &amp; Audit'!$F$6:$F$505=$A1065)*('2_Review &amp; Audit'!$I$6:$I$505&gt;=$E1065-30)*('2_Review &amp; Audit'!$I$6:$I$505&lt;=$E1065+30)*('2_Review &amp; Audit'!$R$6:$R$505&gt;0)*(ROW('2_Review &amp; Audit'!$R$6:$R$505)&gt;$AC1065),0),0)+5,""))</f>
        <v/>
      </c>
      <c r="AP1065" t="str">
        <f>IF(OR($D1065="",$AK1065="",$AO1065=""),"",MIN($AK1065,$AO1065))</f>
        <v/>
      </c>
    </row>
    <row r="1066" spans="1:42" ht="12.75" customHeight="1" x14ac:dyDescent="0.2">
      <c r="A1066" t="str">
        <f>IF($J1066="","",INDEX('2_Review &amp; Audit'!$F:$F,$J1066))</f>
        <v/>
      </c>
      <c r="B1066" t="str">
        <f>IF($J1066="","",INDEX('2_Review &amp; Audit'!$C:$C,$J1066))</f>
        <v/>
      </c>
      <c r="C1066" t="str">
        <f>IF($J1066="","",INDEX('2_Review &amp; Audit'!$D:$D,$J1066))</f>
        <v/>
      </c>
      <c r="D1066" s="60" t="str">
        <f>IF($J1066="","",INDEX('2_Review &amp; Audit'!$U:$U,$J1066))</f>
        <v/>
      </c>
      <c r="E1066" t="str">
        <f>IF($J1066="","",INDEX('2_Review &amp; Audit'!$M:$M,$J1066))</f>
        <v/>
      </c>
      <c r="F1066" t="str">
        <f>IF($J1066="","",INDEX('2_Review &amp; Audit'!$N:$N,$J1066))</f>
        <v/>
      </c>
      <c r="G1066" s="145" t="str">
        <f>IF(OR($J1066="",$F1066=""),"",ABS(INDEX('2_Review &amp; Audit'!$B:$B,$J1066)/$F1066))</f>
        <v/>
      </c>
      <c r="H1066" s="145" t="str">
        <f t="shared" si="80"/>
        <v/>
      </c>
      <c r="I1066" t="str">
        <f>IF($J1066="","",INDEX('2_Review &amp; Audit'!$AD:$AD,$J1066))</f>
        <v/>
      </c>
      <c r="AB1066" t="str">
        <f>IF($D1066="","",MAX(0,N(#REF!)-N($X1066)))</f>
        <v/>
      </c>
      <c r="AC1066" t="str">
        <f>IF(OR($D1066="",$AB1066="",N($AB1066)&lt;=0),"",IFERROR(MATCH(1,INDEX(('2_Review &amp; Audit'!$F$6:$F$505=$A1066)*('2_Review &amp; Audit'!$I$6:$I$505&gt;=$E1066-30)*('2_Review &amp; Audit'!$I$6:$I$505&lt;=$E1066+30)*('2_Review &amp; Audit'!$R$6:$R$505&gt;0)*(ROW('2_Review &amp; Audit'!$R$6:$R$505)&gt;$T1066),0),0)+5,""))</f>
        <v/>
      </c>
      <c r="AG1066" t="str">
        <f>IF(OR($D1066="",$AB1066="",$AF1066=""),"",MIN($AB1066,$AF1066))</f>
        <v/>
      </c>
      <c r="AK1066" t="str">
        <f>IF($D1066="","",MAX(0,N($AB1066)-N($AG1066)))</f>
        <v/>
      </c>
      <c r="AL1066" t="str">
        <f>IF(OR($D1066="",$AK1066="",N($AK1066)&lt;=0),"",IFERROR(MATCH(1,INDEX(('2_Review &amp; Audit'!$F$6:$F$505=$A1066)*('2_Review &amp; Audit'!$I$6:$I$505&gt;=$E1066-30)*('2_Review &amp; Audit'!$I$6:$I$505&lt;=$E1066+30)*('2_Review &amp; Audit'!$R$6:$R$505&gt;0)*(ROW('2_Review &amp; Audit'!$R$6:$R$505)&gt;$AC1066),0),0)+5,""))</f>
        <v/>
      </c>
      <c r="AP1066" t="str">
        <f>IF(OR($D1066="",$AK1066="",$AO1066=""),"",MIN($AK1066,$AO1066))</f>
        <v/>
      </c>
    </row>
    <row r="1067" spans="1:42" ht="12.75" customHeight="1" x14ac:dyDescent="0.2">
      <c r="A1067" t="str">
        <f>IF($J1067="","",INDEX('2_Review &amp; Audit'!$F:$F,$J1067))</f>
        <v/>
      </c>
      <c r="B1067" t="str">
        <f>IF($J1067="","",INDEX('2_Review &amp; Audit'!$C:$C,$J1067))</f>
        <v/>
      </c>
      <c r="C1067" t="str">
        <f>IF($J1067="","",INDEX('2_Review &amp; Audit'!$D:$D,$J1067))</f>
        <v/>
      </c>
      <c r="D1067" s="60" t="str">
        <f>IF($J1067="","",INDEX('2_Review &amp; Audit'!$U:$U,$J1067))</f>
        <v/>
      </c>
      <c r="E1067" t="str">
        <f>IF($J1067="","",INDEX('2_Review &amp; Audit'!$M:$M,$J1067))</f>
        <v/>
      </c>
      <c r="F1067" t="str">
        <f>IF($J1067="","",INDEX('2_Review &amp; Audit'!$N:$N,$J1067))</f>
        <v/>
      </c>
      <c r="G1067" s="145" t="str">
        <f>IF(OR($J1067="",$F1067=""),"",ABS(INDEX('2_Review &amp; Audit'!$B:$B,$J1067)/$F1067))</f>
        <v/>
      </c>
      <c r="H1067" s="145" t="str">
        <f t="shared" si="80"/>
        <v/>
      </c>
      <c r="I1067" t="str">
        <f>IF($J1067="","",INDEX('2_Review &amp; Audit'!$AD:$AD,$J1067))</f>
        <v/>
      </c>
      <c r="AB1067" t="str">
        <f>IF($D1067="","",MAX(0,N(#REF!)-N($X1067)))</f>
        <v/>
      </c>
      <c r="AC1067" t="str">
        <f>IF(OR($D1067="",$AB1067="",N($AB1067)&lt;=0),"",IFERROR(MATCH(1,INDEX(('2_Review &amp; Audit'!$F$6:$F$505=$A1067)*('2_Review &amp; Audit'!$I$6:$I$505&gt;=$E1067-30)*('2_Review &amp; Audit'!$I$6:$I$505&lt;=$E1067+30)*('2_Review &amp; Audit'!$R$6:$R$505&gt;0)*(ROW('2_Review &amp; Audit'!$R$6:$R$505)&gt;$T1067),0),0)+5,""))</f>
        <v/>
      </c>
      <c r="AG1067" t="str">
        <f>IF(OR($D1067="",$AB1067="",$AF1067=""),"",MIN($AB1067,$AF1067))</f>
        <v/>
      </c>
      <c r="AK1067" t="str">
        <f>IF($D1067="","",MAX(0,N($AB1067)-N($AG1067)))</f>
        <v/>
      </c>
      <c r="AL1067" t="str">
        <f>IF(OR($D1067="",$AK1067="",N($AK1067)&lt;=0),"",IFERROR(MATCH(1,INDEX(('2_Review &amp; Audit'!$F$6:$F$505=$A1067)*('2_Review &amp; Audit'!$I$6:$I$505&gt;=$E1067-30)*('2_Review &amp; Audit'!$I$6:$I$505&lt;=$E1067+30)*('2_Review &amp; Audit'!$R$6:$R$505&gt;0)*(ROW('2_Review &amp; Audit'!$R$6:$R$505)&gt;$AC1067),0),0)+5,""))</f>
        <v/>
      </c>
      <c r="AP1067" t="str">
        <f>IF(OR($D1067="",$AK1067="",$AO1067=""),"",MIN($AK1067,$AO1067))</f>
        <v/>
      </c>
    </row>
    <row r="1068" spans="1:42" ht="12.75" customHeight="1" x14ac:dyDescent="0.2">
      <c r="A1068" t="str">
        <f>IF($J1068="","",INDEX('2_Review &amp; Audit'!$F:$F,$J1068))</f>
        <v/>
      </c>
      <c r="B1068" t="str">
        <f>IF($J1068="","",INDEX('2_Review &amp; Audit'!$C:$C,$J1068))</f>
        <v/>
      </c>
      <c r="C1068" t="str">
        <f>IF($J1068="","",INDEX('2_Review &amp; Audit'!$D:$D,$J1068))</f>
        <v/>
      </c>
      <c r="D1068" s="60" t="str">
        <f>IF($J1068="","",INDEX('2_Review &amp; Audit'!$U:$U,$J1068))</f>
        <v/>
      </c>
      <c r="E1068" t="str">
        <f>IF($J1068="","",INDEX('2_Review &amp; Audit'!$M:$M,$J1068))</f>
        <v/>
      </c>
      <c r="F1068" t="str">
        <f>IF($J1068="","",INDEX('2_Review &amp; Audit'!$N:$N,$J1068))</f>
        <v/>
      </c>
      <c r="G1068" s="145" t="str">
        <f>IF(OR($J1068="",$F1068=""),"",ABS(INDEX('2_Review &amp; Audit'!$B:$B,$J1068)/$F1068))</f>
        <v/>
      </c>
      <c r="H1068" s="145" t="str">
        <f t="shared" si="80"/>
        <v/>
      </c>
      <c r="I1068" t="str">
        <f>IF($J1068="","",INDEX('2_Review &amp; Audit'!$AD:$AD,$J1068))</f>
        <v/>
      </c>
      <c r="AB1068" t="str">
        <f>IF($D1068="","",MAX(0,N(#REF!)-N($X1068)))</f>
        <v/>
      </c>
      <c r="AC1068" t="str">
        <f>IF(OR($D1068="",$AB1068="",N($AB1068)&lt;=0),"",IFERROR(MATCH(1,INDEX(('2_Review &amp; Audit'!$F$6:$F$505=$A1068)*('2_Review &amp; Audit'!$I$6:$I$505&gt;=$E1068-30)*('2_Review &amp; Audit'!$I$6:$I$505&lt;=$E1068+30)*('2_Review &amp; Audit'!$R$6:$R$505&gt;0)*(ROW('2_Review &amp; Audit'!$R$6:$R$505)&gt;$T1068),0),0)+5,""))</f>
        <v/>
      </c>
      <c r="AG1068" t="str">
        <f>IF(OR($D1068="",$AB1068="",$AF1068=""),"",MIN($AB1068,$AF1068))</f>
        <v/>
      </c>
      <c r="AK1068" t="str">
        <f>IF($D1068="","",MAX(0,N($AB1068)-N($AG1068)))</f>
        <v/>
      </c>
      <c r="AL1068" t="str">
        <f>IF(OR($D1068="",$AK1068="",N($AK1068)&lt;=0),"",IFERROR(MATCH(1,INDEX(('2_Review &amp; Audit'!$F$6:$F$505=$A1068)*('2_Review &amp; Audit'!$I$6:$I$505&gt;=$E1068-30)*('2_Review &amp; Audit'!$I$6:$I$505&lt;=$E1068+30)*('2_Review &amp; Audit'!$R$6:$R$505&gt;0)*(ROW('2_Review &amp; Audit'!$R$6:$R$505)&gt;$AC1068),0),0)+5,""))</f>
        <v/>
      </c>
      <c r="AP1068" t="str">
        <f>IF(OR($D1068="",$AK1068="",$AO1068=""),"",MIN($AK1068,$AO1068))</f>
        <v/>
      </c>
    </row>
    <row r="1069" spans="1:42" ht="12.75" customHeight="1" x14ac:dyDescent="0.2">
      <c r="A1069" t="str">
        <f>IF($J1069="","",INDEX('2_Review &amp; Audit'!$F:$F,$J1069))</f>
        <v/>
      </c>
      <c r="B1069" t="str">
        <f>IF($J1069="","",INDEX('2_Review &amp; Audit'!$C:$C,$J1069))</f>
        <v/>
      </c>
      <c r="C1069" t="str">
        <f>IF($J1069="","",INDEX('2_Review &amp; Audit'!$D:$D,$J1069))</f>
        <v/>
      </c>
      <c r="D1069" s="60" t="str">
        <f>IF($J1069="","",INDEX('2_Review &amp; Audit'!$U:$U,$J1069))</f>
        <v/>
      </c>
      <c r="E1069" t="str">
        <f>IF($J1069="","",INDEX('2_Review &amp; Audit'!$M:$M,$J1069))</f>
        <v/>
      </c>
      <c r="F1069" t="str">
        <f>IF($J1069="","",INDEX('2_Review &amp; Audit'!$N:$N,$J1069))</f>
        <v/>
      </c>
      <c r="G1069" s="145" t="str">
        <f>IF(OR($J1069="",$F1069=""),"",ABS(INDEX('2_Review &amp; Audit'!$B:$B,$J1069)/$F1069))</f>
        <v/>
      </c>
      <c r="H1069" s="145" t="str">
        <f t="shared" si="80"/>
        <v/>
      </c>
      <c r="I1069" t="str">
        <f>IF($J1069="","",INDEX('2_Review &amp; Audit'!$AD:$AD,$J1069))</f>
        <v/>
      </c>
      <c r="AB1069" t="str">
        <f>IF($D1069="","",MAX(0,N(#REF!)-N($X1069)))</f>
        <v/>
      </c>
      <c r="AC1069" t="str">
        <f>IF(OR($D1069="",$AB1069="",N($AB1069)&lt;=0),"",IFERROR(MATCH(1,INDEX(('2_Review &amp; Audit'!$F$6:$F$505=$A1069)*('2_Review &amp; Audit'!$I$6:$I$505&gt;=$E1069-30)*('2_Review &amp; Audit'!$I$6:$I$505&lt;=$E1069+30)*('2_Review &amp; Audit'!$R$6:$R$505&gt;0)*(ROW('2_Review &amp; Audit'!$R$6:$R$505)&gt;$T1069),0),0)+5,""))</f>
        <v/>
      </c>
      <c r="AG1069" t="str">
        <f>IF(OR($D1069="",$AB1069="",$AF1069=""),"",MIN($AB1069,$AF1069))</f>
        <v/>
      </c>
      <c r="AK1069" t="str">
        <f>IF($D1069="","",MAX(0,N($AB1069)-N($AG1069)))</f>
        <v/>
      </c>
      <c r="AL1069" t="str">
        <f>IF(OR($D1069="",$AK1069="",N($AK1069)&lt;=0),"",IFERROR(MATCH(1,INDEX(('2_Review &amp; Audit'!$F$6:$F$505=$A1069)*('2_Review &amp; Audit'!$I$6:$I$505&gt;=$E1069-30)*('2_Review &amp; Audit'!$I$6:$I$505&lt;=$E1069+30)*('2_Review &amp; Audit'!$R$6:$R$505&gt;0)*(ROW('2_Review &amp; Audit'!$R$6:$R$505)&gt;$AC1069),0),0)+5,""))</f>
        <v/>
      </c>
      <c r="AP1069" t="str">
        <f>IF(OR($D1069="",$AK1069="",$AO1069=""),"",MIN($AK1069,$AO1069))</f>
        <v/>
      </c>
    </row>
    <row r="1070" spans="1:42" ht="12.75" customHeight="1" x14ac:dyDescent="0.2">
      <c r="A1070" t="str">
        <f>IF($J1070="","",INDEX('2_Review &amp; Audit'!$F:$F,$J1070))</f>
        <v/>
      </c>
      <c r="B1070" t="str">
        <f>IF($J1070="","",INDEX('2_Review &amp; Audit'!$C:$C,$J1070))</f>
        <v/>
      </c>
      <c r="C1070" t="str">
        <f>IF($J1070="","",INDEX('2_Review &amp; Audit'!$D:$D,$J1070))</f>
        <v/>
      </c>
      <c r="D1070" s="60" t="str">
        <f>IF($J1070="","",INDEX('2_Review &amp; Audit'!$U:$U,$J1070))</f>
        <v/>
      </c>
      <c r="E1070" t="str">
        <f>IF($J1070="","",INDEX('2_Review &amp; Audit'!$M:$M,$J1070))</f>
        <v/>
      </c>
      <c r="F1070" t="str">
        <f>IF($J1070="","",INDEX('2_Review &amp; Audit'!$N:$N,$J1070))</f>
        <v/>
      </c>
      <c r="G1070" s="145" t="str">
        <f>IF(OR($J1070="",$F1070=""),"",ABS(INDEX('2_Review &amp; Audit'!$B:$B,$J1070)/$F1070))</f>
        <v/>
      </c>
      <c r="H1070" s="145" t="str">
        <f t="shared" si="80"/>
        <v/>
      </c>
      <c r="I1070" t="str">
        <f>IF($J1070="","",INDEX('2_Review &amp; Audit'!$AD:$AD,$J1070))</f>
        <v/>
      </c>
      <c r="AB1070" t="str">
        <f>IF($D1070="","",MAX(0,N(#REF!)-N($X1070)))</f>
        <v/>
      </c>
      <c r="AC1070" t="str">
        <f>IF(OR($D1070="",$AB1070="",N($AB1070)&lt;=0),"",IFERROR(MATCH(1,INDEX(('2_Review &amp; Audit'!$F$6:$F$505=$A1070)*('2_Review &amp; Audit'!$I$6:$I$505&gt;=$E1070-30)*('2_Review &amp; Audit'!$I$6:$I$505&lt;=$E1070+30)*('2_Review &amp; Audit'!$R$6:$R$505&gt;0)*(ROW('2_Review &amp; Audit'!$R$6:$R$505)&gt;$T1070),0),0)+5,""))</f>
        <v/>
      </c>
      <c r="AG1070" t="str">
        <f>IF(OR($D1070="",$AB1070="",$AF1070=""),"",MIN($AB1070,$AF1070))</f>
        <v/>
      </c>
      <c r="AK1070" t="str">
        <f>IF($D1070="","",MAX(0,N($AB1070)-N($AG1070)))</f>
        <v/>
      </c>
      <c r="AL1070" t="str">
        <f>IF(OR($D1070="",$AK1070="",N($AK1070)&lt;=0),"",IFERROR(MATCH(1,INDEX(('2_Review &amp; Audit'!$F$6:$F$505=$A1070)*('2_Review &amp; Audit'!$I$6:$I$505&gt;=$E1070-30)*('2_Review &amp; Audit'!$I$6:$I$505&lt;=$E1070+30)*('2_Review &amp; Audit'!$R$6:$R$505&gt;0)*(ROW('2_Review &amp; Audit'!$R$6:$R$505)&gt;$AC1070),0),0)+5,""))</f>
        <v/>
      </c>
      <c r="AP1070" t="str">
        <f>IF(OR($D1070="",$AK1070="",$AO1070=""),"",MIN($AK1070,$AO1070))</f>
        <v/>
      </c>
    </row>
    <row r="1071" spans="1:42" ht="12.75" customHeight="1" x14ac:dyDescent="0.2">
      <c r="A1071" t="str">
        <f>IF($J1071="","",INDEX('2_Review &amp; Audit'!$F:$F,$J1071))</f>
        <v/>
      </c>
      <c r="B1071" t="str">
        <f>IF($J1071="","",INDEX('2_Review &amp; Audit'!$C:$C,$J1071))</f>
        <v/>
      </c>
      <c r="C1071" t="str">
        <f>IF($J1071="","",INDEX('2_Review &amp; Audit'!$D:$D,$J1071))</f>
        <v/>
      </c>
      <c r="D1071" s="60" t="str">
        <f>IF($J1071="","",INDEX('2_Review &amp; Audit'!$U:$U,$J1071))</f>
        <v/>
      </c>
      <c r="E1071" t="str">
        <f>IF($J1071="","",INDEX('2_Review &amp; Audit'!$M:$M,$J1071))</f>
        <v/>
      </c>
      <c r="F1071" t="str">
        <f>IF($J1071="","",INDEX('2_Review &amp; Audit'!$N:$N,$J1071))</f>
        <v/>
      </c>
      <c r="G1071" s="145" t="str">
        <f>IF(OR($J1071="",$F1071=""),"",ABS(INDEX('2_Review &amp; Audit'!$B:$B,$J1071)/$F1071))</f>
        <v/>
      </c>
      <c r="H1071" s="145" t="str">
        <f t="shared" si="80"/>
        <v/>
      </c>
      <c r="I1071" t="str">
        <f>IF($J1071="","",INDEX('2_Review &amp; Audit'!$AD:$AD,$J1071))</f>
        <v/>
      </c>
      <c r="AB1071" t="str">
        <f>IF($D1071="","",MAX(0,N(#REF!)-N($X1071)))</f>
        <v/>
      </c>
      <c r="AC1071" t="str">
        <f>IF(OR($D1071="",$AB1071="",N($AB1071)&lt;=0),"",IFERROR(MATCH(1,INDEX(('2_Review &amp; Audit'!$F$6:$F$505=$A1071)*('2_Review &amp; Audit'!$I$6:$I$505&gt;=$E1071-30)*('2_Review &amp; Audit'!$I$6:$I$505&lt;=$E1071+30)*('2_Review &amp; Audit'!$R$6:$R$505&gt;0)*(ROW('2_Review &amp; Audit'!$R$6:$R$505)&gt;$T1071),0),0)+5,""))</f>
        <v/>
      </c>
      <c r="AG1071" t="str">
        <f>IF(OR($D1071="",$AB1071="",$AF1071=""),"",MIN($AB1071,$AF1071))</f>
        <v/>
      </c>
      <c r="AK1071" t="str">
        <f>IF($D1071="","",MAX(0,N($AB1071)-N($AG1071)))</f>
        <v/>
      </c>
      <c r="AL1071" t="str">
        <f>IF(OR($D1071="",$AK1071="",N($AK1071)&lt;=0),"",IFERROR(MATCH(1,INDEX(('2_Review &amp; Audit'!$F$6:$F$505=$A1071)*('2_Review &amp; Audit'!$I$6:$I$505&gt;=$E1071-30)*('2_Review &amp; Audit'!$I$6:$I$505&lt;=$E1071+30)*('2_Review &amp; Audit'!$R$6:$R$505&gt;0)*(ROW('2_Review &amp; Audit'!$R$6:$R$505)&gt;$AC1071),0),0)+5,""))</f>
        <v/>
      </c>
      <c r="AP1071" t="str">
        <f>IF(OR($D1071="",$AK1071="",$AO1071=""),"",MIN($AK1071,$AO1071))</f>
        <v/>
      </c>
    </row>
    <row r="1072" spans="1:42" ht="12.75" customHeight="1" x14ac:dyDescent="0.2">
      <c r="A1072" t="str">
        <f>IF($J1072="","",INDEX('2_Review &amp; Audit'!$F:$F,$J1072))</f>
        <v/>
      </c>
      <c r="B1072" t="str">
        <f>IF($J1072="","",INDEX('2_Review &amp; Audit'!$C:$C,$J1072))</f>
        <v/>
      </c>
      <c r="C1072" t="str">
        <f>IF($J1072="","",INDEX('2_Review &amp; Audit'!$D:$D,$J1072))</f>
        <v/>
      </c>
      <c r="D1072" s="60" t="str">
        <f>IF($J1072="","",INDEX('2_Review &amp; Audit'!$U:$U,$J1072))</f>
        <v/>
      </c>
      <c r="E1072" t="str">
        <f>IF($J1072="","",INDEX('2_Review &amp; Audit'!$M:$M,$J1072))</f>
        <v/>
      </c>
      <c r="F1072" t="str">
        <f>IF($J1072="","",INDEX('2_Review &amp; Audit'!$N:$N,$J1072))</f>
        <v/>
      </c>
      <c r="G1072" s="145" t="str">
        <f>IF(OR($J1072="",$F1072=""),"",ABS(INDEX('2_Review &amp; Audit'!$B:$B,$J1072)/$F1072))</f>
        <v/>
      </c>
      <c r="H1072" s="145" t="str">
        <f t="shared" si="80"/>
        <v/>
      </c>
      <c r="I1072" t="str">
        <f>IF($J1072="","",INDEX('2_Review &amp; Audit'!$AD:$AD,$J1072))</f>
        <v/>
      </c>
      <c r="AB1072" t="str">
        <f>IF($D1072="","",MAX(0,N(#REF!)-N($X1072)))</f>
        <v/>
      </c>
      <c r="AC1072" t="str">
        <f>IF(OR($D1072="",$AB1072="",N($AB1072)&lt;=0),"",IFERROR(MATCH(1,INDEX(('2_Review &amp; Audit'!$F$6:$F$505=$A1072)*('2_Review &amp; Audit'!$I$6:$I$505&gt;=$E1072-30)*('2_Review &amp; Audit'!$I$6:$I$505&lt;=$E1072+30)*('2_Review &amp; Audit'!$R$6:$R$505&gt;0)*(ROW('2_Review &amp; Audit'!$R$6:$R$505)&gt;$T1072),0),0)+5,""))</f>
        <v/>
      </c>
      <c r="AG1072" t="str">
        <f>IF(OR($D1072="",$AB1072="",$AF1072=""),"",MIN($AB1072,$AF1072))</f>
        <v/>
      </c>
      <c r="AK1072" t="str">
        <f>IF($D1072="","",MAX(0,N($AB1072)-N($AG1072)))</f>
        <v/>
      </c>
      <c r="AL1072" t="str">
        <f>IF(OR($D1072="",$AK1072="",N($AK1072)&lt;=0),"",IFERROR(MATCH(1,INDEX(('2_Review &amp; Audit'!$F$6:$F$505=$A1072)*('2_Review &amp; Audit'!$I$6:$I$505&gt;=$E1072-30)*('2_Review &amp; Audit'!$I$6:$I$505&lt;=$E1072+30)*('2_Review &amp; Audit'!$R$6:$R$505&gt;0)*(ROW('2_Review &amp; Audit'!$R$6:$R$505)&gt;$AC1072),0),0)+5,""))</f>
        <v/>
      </c>
      <c r="AP1072" t="str">
        <f>IF(OR($D1072="",$AK1072="",$AO1072=""),"",MIN($AK1072,$AO1072))</f>
        <v/>
      </c>
    </row>
    <row r="1073" spans="1:42" ht="12.75" customHeight="1" x14ac:dyDescent="0.2">
      <c r="A1073" t="str">
        <f>IF($J1073="","",INDEX('2_Review &amp; Audit'!$F:$F,$J1073))</f>
        <v/>
      </c>
      <c r="B1073" t="str">
        <f>IF($J1073="","",INDEX('2_Review &amp; Audit'!$C:$C,$J1073))</f>
        <v/>
      </c>
      <c r="C1073" t="str">
        <f>IF($J1073="","",INDEX('2_Review &amp; Audit'!$D:$D,$J1073))</f>
        <v/>
      </c>
      <c r="D1073" s="60" t="str">
        <f>IF($J1073="","",INDEX('2_Review &amp; Audit'!$U:$U,$J1073))</f>
        <v/>
      </c>
      <c r="E1073" t="str">
        <f>IF($J1073="","",INDEX('2_Review &amp; Audit'!$M:$M,$J1073))</f>
        <v/>
      </c>
      <c r="F1073" t="str">
        <f>IF($J1073="","",INDEX('2_Review &amp; Audit'!$N:$N,$J1073))</f>
        <v/>
      </c>
      <c r="G1073" s="145" t="str">
        <f>IF(OR($J1073="",$F1073=""),"",ABS(INDEX('2_Review &amp; Audit'!$B:$B,$J1073)/$F1073))</f>
        <v/>
      </c>
      <c r="H1073" s="145" t="str">
        <f t="shared" si="80"/>
        <v/>
      </c>
      <c r="I1073" t="str">
        <f>IF($J1073="","",INDEX('2_Review &amp; Audit'!$AD:$AD,$J1073))</f>
        <v/>
      </c>
      <c r="AB1073" t="str">
        <f>IF($D1073="","",MAX(0,N(#REF!)-N($X1073)))</f>
        <v/>
      </c>
      <c r="AC1073" t="str">
        <f>IF(OR($D1073="",$AB1073="",N($AB1073)&lt;=0),"",IFERROR(MATCH(1,INDEX(('2_Review &amp; Audit'!$F$6:$F$505=$A1073)*('2_Review &amp; Audit'!$I$6:$I$505&gt;=$E1073-30)*('2_Review &amp; Audit'!$I$6:$I$505&lt;=$E1073+30)*('2_Review &amp; Audit'!$R$6:$R$505&gt;0)*(ROW('2_Review &amp; Audit'!$R$6:$R$505)&gt;$T1073),0),0)+5,""))</f>
        <v/>
      </c>
      <c r="AG1073" t="str">
        <f>IF(OR($D1073="",$AB1073="",$AF1073=""),"",MIN($AB1073,$AF1073))</f>
        <v/>
      </c>
      <c r="AK1073" t="str">
        <f>IF($D1073="","",MAX(0,N($AB1073)-N($AG1073)))</f>
        <v/>
      </c>
      <c r="AL1073" t="str">
        <f>IF(OR($D1073="",$AK1073="",N($AK1073)&lt;=0),"",IFERROR(MATCH(1,INDEX(('2_Review &amp; Audit'!$F$6:$F$505=$A1073)*('2_Review &amp; Audit'!$I$6:$I$505&gt;=$E1073-30)*('2_Review &amp; Audit'!$I$6:$I$505&lt;=$E1073+30)*('2_Review &amp; Audit'!$R$6:$R$505&gt;0)*(ROW('2_Review &amp; Audit'!$R$6:$R$505)&gt;$AC1073),0),0)+5,""))</f>
        <v/>
      </c>
      <c r="AP1073" t="str">
        <f>IF(OR($D1073="",$AK1073="",$AO1073=""),"",MIN($AK1073,$AO1073))</f>
        <v/>
      </c>
    </row>
    <row r="1074" spans="1:42" ht="12.75" customHeight="1" x14ac:dyDescent="0.2">
      <c r="A1074" t="str">
        <f>IF($J1074="","",INDEX('2_Review &amp; Audit'!$F:$F,$J1074))</f>
        <v/>
      </c>
      <c r="B1074" t="str">
        <f>IF($J1074="","",INDEX('2_Review &amp; Audit'!$C:$C,$J1074))</f>
        <v/>
      </c>
      <c r="C1074" t="str">
        <f>IF($J1074="","",INDEX('2_Review &amp; Audit'!$D:$D,$J1074))</f>
        <v/>
      </c>
      <c r="D1074" s="60" t="str">
        <f>IF($J1074="","",INDEX('2_Review &amp; Audit'!$U:$U,$J1074))</f>
        <v/>
      </c>
      <c r="E1074" t="str">
        <f>IF($J1074="","",INDEX('2_Review &amp; Audit'!$M:$M,$J1074))</f>
        <v/>
      </c>
      <c r="F1074" t="str">
        <f>IF($J1074="","",INDEX('2_Review &amp; Audit'!$N:$N,$J1074))</f>
        <v/>
      </c>
      <c r="G1074" s="145" t="str">
        <f>IF(OR($J1074="",$F1074=""),"",ABS(INDEX('2_Review &amp; Audit'!$B:$B,$J1074)/$F1074))</f>
        <v/>
      </c>
      <c r="H1074" s="145" t="str">
        <f t="shared" si="80"/>
        <v/>
      </c>
      <c r="I1074" t="str">
        <f>IF($J1074="","",INDEX('2_Review &amp; Audit'!$AD:$AD,$J1074))</f>
        <v/>
      </c>
      <c r="AB1074" t="str">
        <f>IF($D1074="","",MAX(0,N(#REF!)-N($X1074)))</f>
        <v/>
      </c>
      <c r="AC1074" t="str">
        <f>IF(OR($D1074="",$AB1074="",N($AB1074)&lt;=0),"",IFERROR(MATCH(1,INDEX(('2_Review &amp; Audit'!$F$6:$F$505=$A1074)*('2_Review &amp; Audit'!$I$6:$I$505&gt;=$E1074-30)*('2_Review &amp; Audit'!$I$6:$I$505&lt;=$E1074+30)*('2_Review &amp; Audit'!$R$6:$R$505&gt;0)*(ROW('2_Review &amp; Audit'!$R$6:$R$505)&gt;$T1074),0),0)+5,""))</f>
        <v/>
      </c>
      <c r="AG1074" t="str">
        <f>IF(OR($D1074="",$AB1074="",$AF1074=""),"",MIN($AB1074,$AF1074))</f>
        <v/>
      </c>
      <c r="AK1074" t="str">
        <f>IF($D1074="","",MAX(0,N($AB1074)-N($AG1074)))</f>
        <v/>
      </c>
      <c r="AL1074" t="str">
        <f>IF(OR($D1074="",$AK1074="",N($AK1074)&lt;=0),"",IFERROR(MATCH(1,INDEX(('2_Review &amp; Audit'!$F$6:$F$505=$A1074)*('2_Review &amp; Audit'!$I$6:$I$505&gt;=$E1074-30)*('2_Review &amp; Audit'!$I$6:$I$505&lt;=$E1074+30)*('2_Review &amp; Audit'!$R$6:$R$505&gt;0)*(ROW('2_Review &amp; Audit'!$R$6:$R$505)&gt;$AC1074),0),0)+5,""))</f>
        <v/>
      </c>
      <c r="AP1074" t="str">
        <f>IF(OR($D1074="",$AK1074="",$AO1074=""),"",MIN($AK1074,$AO1074))</f>
        <v/>
      </c>
    </row>
    <row r="1075" spans="1:42" ht="12.75" customHeight="1" x14ac:dyDescent="0.2">
      <c r="A1075" t="str">
        <f>IF($J1075="","",INDEX('2_Review &amp; Audit'!$F:$F,$J1075))</f>
        <v/>
      </c>
      <c r="B1075" t="str">
        <f>IF($J1075="","",INDEX('2_Review &amp; Audit'!$C:$C,$J1075))</f>
        <v/>
      </c>
      <c r="C1075" t="str">
        <f>IF($J1075="","",INDEX('2_Review &amp; Audit'!$D:$D,$J1075))</f>
        <v/>
      </c>
      <c r="D1075" s="60" t="str">
        <f>IF($J1075="","",INDEX('2_Review &amp; Audit'!$U:$U,$J1075))</f>
        <v/>
      </c>
      <c r="E1075" t="str">
        <f>IF($J1075="","",INDEX('2_Review &amp; Audit'!$M:$M,$J1075))</f>
        <v/>
      </c>
      <c r="F1075" t="str">
        <f>IF($J1075="","",INDEX('2_Review &amp; Audit'!$N:$N,$J1075))</f>
        <v/>
      </c>
      <c r="G1075" s="145" t="str">
        <f>IF(OR($J1075="",$F1075=""),"",ABS(INDEX('2_Review &amp; Audit'!$B:$B,$J1075)/$F1075))</f>
        <v/>
      </c>
      <c r="H1075" s="145" t="str">
        <f t="shared" si="80"/>
        <v/>
      </c>
      <c r="I1075" t="str">
        <f>IF($J1075="","",INDEX('2_Review &amp; Audit'!$AD:$AD,$J1075))</f>
        <v/>
      </c>
      <c r="AB1075" t="str">
        <f>IF($D1075="","",MAX(0,N(#REF!)-N($X1075)))</f>
        <v/>
      </c>
      <c r="AC1075" t="str">
        <f>IF(OR($D1075="",$AB1075="",N($AB1075)&lt;=0),"",IFERROR(MATCH(1,INDEX(('2_Review &amp; Audit'!$F$6:$F$505=$A1075)*('2_Review &amp; Audit'!$I$6:$I$505&gt;=$E1075-30)*('2_Review &amp; Audit'!$I$6:$I$505&lt;=$E1075+30)*('2_Review &amp; Audit'!$R$6:$R$505&gt;0)*(ROW('2_Review &amp; Audit'!$R$6:$R$505)&gt;$T1075),0),0)+5,""))</f>
        <v/>
      </c>
      <c r="AG1075" t="str">
        <f>IF(OR($D1075="",$AB1075="",$AF1075=""),"",MIN($AB1075,$AF1075))</f>
        <v/>
      </c>
      <c r="AK1075" t="str">
        <f>IF($D1075="","",MAX(0,N($AB1075)-N($AG1075)))</f>
        <v/>
      </c>
      <c r="AL1075" t="str">
        <f>IF(OR($D1075="",$AK1075="",N($AK1075)&lt;=0),"",IFERROR(MATCH(1,INDEX(('2_Review &amp; Audit'!$F$6:$F$505=$A1075)*('2_Review &amp; Audit'!$I$6:$I$505&gt;=$E1075-30)*('2_Review &amp; Audit'!$I$6:$I$505&lt;=$E1075+30)*('2_Review &amp; Audit'!$R$6:$R$505&gt;0)*(ROW('2_Review &amp; Audit'!$R$6:$R$505)&gt;$AC1075),0),0)+5,""))</f>
        <v/>
      </c>
      <c r="AP1075" t="str">
        <f>IF(OR($D1075="",$AK1075="",$AO1075=""),"",MIN($AK1075,$AO1075))</f>
        <v/>
      </c>
    </row>
    <row r="1076" spans="1:42" ht="12.75" customHeight="1" x14ac:dyDescent="0.2">
      <c r="A1076" t="str">
        <f>IF($J1076="","",INDEX('2_Review &amp; Audit'!$F:$F,$J1076))</f>
        <v/>
      </c>
      <c r="B1076" t="str">
        <f>IF($J1076="","",INDEX('2_Review &amp; Audit'!$C:$C,$J1076))</f>
        <v/>
      </c>
      <c r="C1076" t="str">
        <f>IF($J1076="","",INDEX('2_Review &amp; Audit'!$D:$D,$J1076))</f>
        <v/>
      </c>
      <c r="D1076" s="60" t="str">
        <f>IF($J1076="","",INDEX('2_Review &amp; Audit'!$U:$U,$J1076))</f>
        <v/>
      </c>
      <c r="E1076" t="str">
        <f>IF($J1076="","",INDEX('2_Review &amp; Audit'!$M:$M,$J1076))</f>
        <v/>
      </c>
      <c r="F1076" t="str">
        <f>IF($J1076="","",INDEX('2_Review &amp; Audit'!$N:$N,$J1076))</f>
        <v/>
      </c>
      <c r="G1076" s="145" t="str">
        <f>IF(OR($J1076="",$F1076=""),"",ABS(INDEX('2_Review &amp; Audit'!$B:$B,$J1076)/$F1076))</f>
        <v/>
      </c>
      <c r="H1076" s="145" t="str">
        <f t="shared" si="80"/>
        <v/>
      </c>
      <c r="I1076" t="str">
        <f>IF($J1076="","",INDEX('2_Review &amp; Audit'!$AD:$AD,$J1076))</f>
        <v/>
      </c>
      <c r="AB1076" t="str">
        <f>IF($D1076="","",MAX(0,N(#REF!)-N($X1076)))</f>
        <v/>
      </c>
      <c r="AC1076" t="str">
        <f>IF(OR($D1076="",$AB1076="",N($AB1076)&lt;=0),"",IFERROR(MATCH(1,INDEX(('2_Review &amp; Audit'!$F$6:$F$505=$A1076)*('2_Review &amp; Audit'!$I$6:$I$505&gt;=$E1076-30)*('2_Review &amp; Audit'!$I$6:$I$505&lt;=$E1076+30)*('2_Review &amp; Audit'!$R$6:$R$505&gt;0)*(ROW('2_Review &amp; Audit'!$R$6:$R$505)&gt;$T1076),0),0)+5,""))</f>
        <v/>
      </c>
      <c r="AG1076" t="str">
        <f>IF(OR($D1076="",$AB1076="",$AF1076=""),"",MIN($AB1076,$AF1076))</f>
        <v/>
      </c>
      <c r="AK1076" t="str">
        <f>IF($D1076="","",MAX(0,N($AB1076)-N($AG1076)))</f>
        <v/>
      </c>
      <c r="AL1076" t="str">
        <f>IF(OR($D1076="",$AK1076="",N($AK1076)&lt;=0),"",IFERROR(MATCH(1,INDEX(('2_Review &amp; Audit'!$F$6:$F$505=$A1076)*('2_Review &amp; Audit'!$I$6:$I$505&gt;=$E1076-30)*('2_Review &amp; Audit'!$I$6:$I$505&lt;=$E1076+30)*('2_Review &amp; Audit'!$R$6:$R$505&gt;0)*(ROW('2_Review &amp; Audit'!$R$6:$R$505)&gt;$AC1076),0),0)+5,""))</f>
        <v/>
      </c>
      <c r="AP1076" t="str">
        <f>IF(OR($D1076="",$AK1076="",$AO1076=""),"",MIN($AK1076,$AO1076))</f>
        <v/>
      </c>
    </row>
    <row r="1077" spans="1:42" ht="12.75" customHeight="1" x14ac:dyDescent="0.2">
      <c r="A1077" t="str">
        <f>IF($J1077="","",INDEX('2_Review &amp; Audit'!$F:$F,$J1077))</f>
        <v/>
      </c>
      <c r="B1077" t="str">
        <f>IF($J1077="","",INDEX('2_Review &amp; Audit'!$C:$C,$J1077))</f>
        <v/>
      </c>
      <c r="C1077" t="str">
        <f>IF($J1077="","",INDEX('2_Review &amp; Audit'!$D:$D,$J1077))</f>
        <v/>
      </c>
      <c r="D1077" s="60" t="str">
        <f>IF($J1077="","",INDEX('2_Review &amp; Audit'!$U:$U,$J1077))</f>
        <v/>
      </c>
      <c r="E1077" t="str">
        <f>IF($J1077="","",INDEX('2_Review &amp; Audit'!$M:$M,$J1077))</f>
        <v/>
      </c>
      <c r="F1077" t="str">
        <f>IF($J1077="","",INDEX('2_Review &amp; Audit'!$N:$N,$J1077))</f>
        <v/>
      </c>
      <c r="G1077" s="145" t="str">
        <f>IF(OR($J1077="",$F1077=""),"",ABS(INDEX('2_Review &amp; Audit'!$B:$B,$J1077)/$F1077))</f>
        <v/>
      </c>
      <c r="H1077" s="145" t="str">
        <f t="shared" si="80"/>
        <v/>
      </c>
      <c r="I1077" t="str">
        <f>IF($J1077="","",INDEX('2_Review &amp; Audit'!$AD:$AD,$J1077))</f>
        <v/>
      </c>
      <c r="AB1077" t="str">
        <f>IF($D1077="","",MAX(0,N(#REF!)-N($X1077)))</f>
        <v/>
      </c>
      <c r="AC1077" t="str">
        <f>IF(OR($D1077="",$AB1077="",N($AB1077)&lt;=0),"",IFERROR(MATCH(1,INDEX(('2_Review &amp; Audit'!$F$6:$F$505=$A1077)*('2_Review &amp; Audit'!$I$6:$I$505&gt;=$E1077-30)*('2_Review &amp; Audit'!$I$6:$I$505&lt;=$E1077+30)*('2_Review &amp; Audit'!$R$6:$R$505&gt;0)*(ROW('2_Review &amp; Audit'!$R$6:$R$505)&gt;$T1077),0),0)+5,""))</f>
        <v/>
      </c>
      <c r="AG1077" t="str">
        <f>IF(OR($D1077="",$AB1077="",$AF1077=""),"",MIN($AB1077,$AF1077))</f>
        <v/>
      </c>
      <c r="AK1077" t="str">
        <f>IF($D1077="","",MAX(0,N($AB1077)-N($AG1077)))</f>
        <v/>
      </c>
      <c r="AL1077" t="str">
        <f>IF(OR($D1077="",$AK1077="",N($AK1077)&lt;=0),"",IFERROR(MATCH(1,INDEX(('2_Review &amp; Audit'!$F$6:$F$505=$A1077)*('2_Review &amp; Audit'!$I$6:$I$505&gt;=$E1077-30)*('2_Review &amp; Audit'!$I$6:$I$505&lt;=$E1077+30)*('2_Review &amp; Audit'!$R$6:$R$505&gt;0)*(ROW('2_Review &amp; Audit'!$R$6:$R$505)&gt;$AC1077),0),0)+5,""))</f>
        <v/>
      </c>
      <c r="AP1077" t="str">
        <f>IF(OR($D1077="",$AK1077="",$AO1077=""),"",MIN($AK1077,$AO1077))</f>
        <v/>
      </c>
    </row>
    <row r="1078" spans="1:42" ht="12.75" customHeight="1" x14ac:dyDescent="0.2">
      <c r="A1078" t="str">
        <f>IF($J1078="","",INDEX('2_Review &amp; Audit'!$F:$F,$J1078))</f>
        <v/>
      </c>
      <c r="B1078" t="str">
        <f>IF($J1078="","",INDEX('2_Review &amp; Audit'!$C:$C,$J1078))</f>
        <v/>
      </c>
      <c r="C1078" t="str">
        <f>IF($J1078="","",INDEX('2_Review &amp; Audit'!$D:$D,$J1078))</f>
        <v/>
      </c>
      <c r="D1078" s="60" t="str">
        <f>IF($J1078="","",INDEX('2_Review &amp; Audit'!$U:$U,$J1078))</f>
        <v/>
      </c>
      <c r="E1078" t="str">
        <f>IF($J1078="","",INDEX('2_Review &amp; Audit'!$M:$M,$J1078))</f>
        <v/>
      </c>
      <c r="F1078" t="str">
        <f>IF($J1078="","",INDEX('2_Review &amp; Audit'!$N:$N,$J1078))</f>
        <v/>
      </c>
      <c r="G1078" s="145" t="str">
        <f>IF(OR($J1078="",$F1078=""),"",ABS(INDEX('2_Review &amp; Audit'!$B:$B,$J1078)/$F1078))</f>
        <v/>
      </c>
      <c r="H1078" s="145" t="str">
        <f t="shared" si="80"/>
        <v/>
      </c>
      <c r="I1078" t="str">
        <f>IF($J1078="","",INDEX('2_Review &amp; Audit'!$AD:$AD,$J1078))</f>
        <v/>
      </c>
      <c r="AB1078" t="str">
        <f>IF($D1078="","",MAX(0,N(#REF!)-N($X1078)))</f>
        <v/>
      </c>
      <c r="AC1078" t="str">
        <f>IF(OR($D1078="",$AB1078="",N($AB1078)&lt;=0),"",IFERROR(MATCH(1,INDEX(('2_Review &amp; Audit'!$F$6:$F$505=$A1078)*('2_Review &amp; Audit'!$I$6:$I$505&gt;=$E1078-30)*('2_Review &amp; Audit'!$I$6:$I$505&lt;=$E1078+30)*('2_Review &amp; Audit'!$R$6:$R$505&gt;0)*(ROW('2_Review &amp; Audit'!$R$6:$R$505)&gt;$T1078),0),0)+5,""))</f>
        <v/>
      </c>
      <c r="AG1078" t="str">
        <f>IF(OR($D1078="",$AB1078="",$AF1078=""),"",MIN($AB1078,$AF1078))</f>
        <v/>
      </c>
      <c r="AK1078" t="str">
        <f>IF($D1078="","",MAX(0,N($AB1078)-N($AG1078)))</f>
        <v/>
      </c>
      <c r="AL1078" t="str">
        <f>IF(OR($D1078="",$AK1078="",N($AK1078)&lt;=0),"",IFERROR(MATCH(1,INDEX(('2_Review &amp; Audit'!$F$6:$F$505=$A1078)*('2_Review &amp; Audit'!$I$6:$I$505&gt;=$E1078-30)*('2_Review &amp; Audit'!$I$6:$I$505&lt;=$E1078+30)*('2_Review &amp; Audit'!$R$6:$R$505&gt;0)*(ROW('2_Review &amp; Audit'!$R$6:$R$505)&gt;$AC1078),0),0)+5,""))</f>
        <v/>
      </c>
      <c r="AP1078" t="str">
        <f>IF(OR($D1078="",$AK1078="",$AO1078=""),"",MIN($AK1078,$AO1078))</f>
        <v/>
      </c>
    </row>
    <row r="1079" spans="1:42" ht="12.75" customHeight="1" x14ac:dyDescent="0.2">
      <c r="A1079" t="str">
        <f>IF($J1079="","",INDEX('2_Review &amp; Audit'!$F:$F,$J1079))</f>
        <v/>
      </c>
      <c r="B1079" t="str">
        <f>IF($J1079="","",INDEX('2_Review &amp; Audit'!$C:$C,$J1079))</f>
        <v/>
      </c>
      <c r="C1079" t="str">
        <f>IF($J1079="","",INDEX('2_Review &amp; Audit'!$D:$D,$J1079))</f>
        <v/>
      </c>
      <c r="D1079" s="60" t="str">
        <f>IF($J1079="","",INDEX('2_Review &amp; Audit'!$U:$U,$J1079))</f>
        <v/>
      </c>
      <c r="E1079" t="str">
        <f>IF($J1079="","",INDEX('2_Review &amp; Audit'!$M:$M,$J1079))</f>
        <v/>
      </c>
      <c r="F1079" t="str">
        <f>IF($J1079="","",INDEX('2_Review &amp; Audit'!$N:$N,$J1079))</f>
        <v/>
      </c>
      <c r="G1079" s="145" t="str">
        <f>IF(OR($J1079="",$F1079=""),"",ABS(INDEX('2_Review &amp; Audit'!$B:$B,$J1079)/$F1079))</f>
        <v/>
      </c>
      <c r="H1079" s="145" t="str">
        <f t="shared" si="80"/>
        <v/>
      </c>
      <c r="I1079" t="str">
        <f>IF($J1079="","",INDEX('2_Review &amp; Audit'!$AD:$AD,$J1079))</f>
        <v/>
      </c>
      <c r="AB1079" t="str">
        <f>IF($D1079="","",MAX(0,N(#REF!)-N($X1079)))</f>
        <v/>
      </c>
      <c r="AC1079" t="str">
        <f>IF(OR($D1079="",$AB1079="",N($AB1079)&lt;=0),"",IFERROR(MATCH(1,INDEX(('2_Review &amp; Audit'!$F$6:$F$505=$A1079)*('2_Review &amp; Audit'!$I$6:$I$505&gt;=$E1079-30)*('2_Review &amp; Audit'!$I$6:$I$505&lt;=$E1079+30)*('2_Review &amp; Audit'!$R$6:$R$505&gt;0)*(ROW('2_Review &amp; Audit'!$R$6:$R$505)&gt;$T1079),0),0)+5,""))</f>
        <v/>
      </c>
      <c r="AG1079" t="str">
        <f>IF(OR($D1079="",$AB1079="",$AF1079=""),"",MIN($AB1079,$AF1079))</f>
        <v/>
      </c>
      <c r="AK1079" t="str">
        <f>IF($D1079="","",MAX(0,N($AB1079)-N($AG1079)))</f>
        <v/>
      </c>
      <c r="AL1079" t="str">
        <f>IF(OR($D1079="",$AK1079="",N($AK1079)&lt;=0),"",IFERROR(MATCH(1,INDEX(('2_Review &amp; Audit'!$F$6:$F$505=$A1079)*('2_Review &amp; Audit'!$I$6:$I$505&gt;=$E1079-30)*('2_Review &amp; Audit'!$I$6:$I$505&lt;=$E1079+30)*('2_Review &amp; Audit'!$R$6:$R$505&gt;0)*(ROW('2_Review &amp; Audit'!$R$6:$R$505)&gt;$AC1079),0),0)+5,""))</f>
        <v/>
      </c>
      <c r="AP1079" t="str">
        <f>IF(OR($D1079="",$AK1079="",$AO1079=""),"",MIN($AK1079,$AO1079))</f>
        <v/>
      </c>
    </row>
    <row r="1080" spans="1:42" ht="12.75" customHeight="1" x14ac:dyDescent="0.2">
      <c r="A1080" t="str">
        <f>IF($J1080="","",INDEX('2_Review &amp; Audit'!$F:$F,$J1080))</f>
        <v/>
      </c>
      <c r="B1080" t="str">
        <f>IF($J1080="","",INDEX('2_Review &amp; Audit'!$C:$C,$J1080))</f>
        <v/>
      </c>
      <c r="C1080" t="str">
        <f>IF($J1080="","",INDEX('2_Review &amp; Audit'!$D:$D,$J1080))</f>
        <v/>
      </c>
      <c r="D1080" s="60" t="str">
        <f>IF($J1080="","",INDEX('2_Review &amp; Audit'!$U:$U,$J1080))</f>
        <v/>
      </c>
      <c r="E1080" t="str">
        <f>IF($J1080="","",INDEX('2_Review &amp; Audit'!$M:$M,$J1080))</f>
        <v/>
      </c>
      <c r="F1080" t="str">
        <f>IF($J1080="","",INDEX('2_Review &amp; Audit'!$N:$N,$J1080))</f>
        <v/>
      </c>
      <c r="G1080" s="145" t="str">
        <f>IF(OR($J1080="",$F1080=""),"",ABS(INDEX('2_Review &amp; Audit'!$B:$B,$J1080)/$F1080))</f>
        <v/>
      </c>
      <c r="H1080" s="145" t="str">
        <f t="shared" si="80"/>
        <v/>
      </c>
      <c r="I1080" t="str">
        <f>IF($J1080="","",INDEX('2_Review &amp; Audit'!$AD:$AD,$J1080))</f>
        <v/>
      </c>
      <c r="AB1080" t="str">
        <f>IF($D1080="","",MAX(0,N(#REF!)-N($X1080)))</f>
        <v/>
      </c>
      <c r="AC1080" t="str">
        <f>IF(OR($D1080="",$AB1080="",N($AB1080)&lt;=0),"",IFERROR(MATCH(1,INDEX(('2_Review &amp; Audit'!$F$6:$F$505=$A1080)*('2_Review &amp; Audit'!$I$6:$I$505&gt;=$E1080-30)*('2_Review &amp; Audit'!$I$6:$I$505&lt;=$E1080+30)*('2_Review &amp; Audit'!$R$6:$R$505&gt;0)*(ROW('2_Review &amp; Audit'!$R$6:$R$505)&gt;$T1080),0),0)+5,""))</f>
        <v/>
      </c>
      <c r="AG1080" t="str">
        <f>IF(OR($D1080="",$AB1080="",$AF1080=""),"",MIN($AB1080,$AF1080))</f>
        <v/>
      </c>
      <c r="AK1080" t="str">
        <f>IF($D1080="","",MAX(0,N($AB1080)-N($AG1080)))</f>
        <v/>
      </c>
      <c r="AL1080" t="str">
        <f>IF(OR($D1080="",$AK1080="",N($AK1080)&lt;=0),"",IFERROR(MATCH(1,INDEX(('2_Review &amp; Audit'!$F$6:$F$505=$A1080)*('2_Review &amp; Audit'!$I$6:$I$505&gt;=$E1080-30)*('2_Review &amp; Audit'!$I$6:$I$505&lt;=$E1080+30)*('2_Review &amp; Audit'!$R$6:$R$505&gt;0)*(ROW('2_Review &amp; Audit'!$R$6:$R$505)&gt;$AC1080),0),0)+5,""))</f>
        <v/>
      </c>
      <c r="AP1080" t="str">
        <f>IF(OR($D1080="",$AK1080="",$AO1080=""),"",MIN($AK1080,$AO1080))</f>
        <v/>
      </c>
    </row>
    <row r="1081" spans="1:42" ht="12.75" customHeight="1" x14ac:dyDescent="0.2">
      <c r="A1081" t="str">
        <f>IF($J1081="","",INDEX('2_Review &amp; Audit'!$F:$F,$J1081))</f>
        <v/>
      </c>
      <c r="B1081" t="str">
        <f>IF($J1081="","",INDEX('2_Review &amp; Audit'!$C:$C,$J1081))</f>
        <v/>
      </c>
      <c r="C1081" t="str">
        <f>IF($J1081="","",INDEX('2_Review &amp; Audit'!$D:$D,$J1081))</f>
        <v/>
      </c>
      <c r="D1081" s="60" t="str">
        <f>IF($J1081="","",INDEX('2_Review &amp; Audit'!$U:$U,$J1081))</f>
        <v/>
      </c>
      <c r="E1081" t="str">
        <f>IF($J1081="","",INDEX('2_Review &amp; Audit'!$M:$M,$J1081))</f>
        <v/>
      </c>
      <c r="F1081" t="str">
        <f>IF($J1081="","",INDEX('2_Review &amp; Audit'!$N:$N,$J1081))</f>
        <v/>
      </c>
      <c r="G1081" s="145" t="str">
        <f>IF(OR($J1081="",$F1081=""),"",ABS(INDEX('2_Review &amp; Audit'!$B:$B,$J1081)/$F1081))</f>
        <v/>
      </c>
      <c r="H1081" s="145" t="str">
        <f t="shared" si="80"/>
        <v/>
      </c>
      <c r="I1081" t="str">
        <f>IF($J1081="","",INDEX('2_Review &amp; Audit'!$AD:$AD,$J1081))</f>
        <v/>
      </c>
      <c r="AB1081" t="str">
        <f>IF($D1081="","",MAX(0,N(#REF!)-N($X1081)))</f>
        <v/>
      </c>
      <c r="AC1081" t="str">
        <f>IF(OR($D1081="",$AB1081="",N($AB1081)&lt;=0),"",IFERROR(MATCH(1,INDEX(('2_Review &amp; Audit'!$F$6:$F$505=$A1081)*('2_Review &amp; Audit'!$I$6:$I$505&gt;=$E1081-30)*('2_Review &amp; Audit'!$I$6:$I$505&lt;=$E1081+30)*('2_Review &amp; Audit'!$R$6:$R$505&gt;0)*(ROW('2_Review &amp; Audit'!$R$6:$R$505)&gt;$T1081),0),0)+5,""))</f>
        <v/>
      </c>
      <c r="AG1081" t="str">
        <f>IF(OR($D1081="",$AB1081="",$AF1081=""),"",MIN($AB1081,$AF1081))</f>
        <v/>
      </c>
      <c r="AK1081" t="str">
        <f>IF($D1081="","",MAX(0,N($AB1081)-N($AG1081)))</f>
        <v/>
      </c>
      <c r="AL1081" t="str">
        <f>IF(OR($D1081="",$AK1081="",N($AK1081)&lt;=0),"",IFERROR(MATCH(1,INDEX(('2_Review &amp; Audit'!$F$6:$F$505=$A1081)*('2_Review &amp; Audit'!$I$6:$I$505&gt;=$E1081-30)*('2_Review &amp; Audit'!$I$6:$I$505&lt;=$E1081+30)*('2_Review &amp; Audit'!$R$6:$R$505&gt;0)*(ROW('2_Review &amp; Audit'!$R$6:$R$505)&gt;$AC1081),0),0)+5,""))</f>
        <v/>
      </c>
      <c r="AP1081" t="str">
        <f>IF(OR($D1081="",$AK1081="",$AO1081=""),"",MIN($AK1081,$AO1081))</f>
        <v/>
      </c>
    </row>
    <row r="1082" spans="1:42" ht="12.75" customHeight="1" x14ac:dyDescent="0.2">
      <c r="A1082" t="str">
        <f>IF($J1082="","",INDEX('2_Review &amp; Audit'!$F:$F,$J1082))</f>
        <v/>
      </c>
      <c r="B1082" t="str">
        <f>IF($J1082="","",INDEX('2_Review &amp; Audit'!$C:$C,$J1082))</f>
        <v/>
      </c>
      <c r="C1082" t="str">
        <f>IF($J1082="","",INDEX('2_Review &amp; Audit'!$D:$D,$J1082))</f>
        <v/>
      </c>
      <c r="D1082" s="60" t="str">
        <f>IF($J1082="","",INDEX('2_Review &amp; Audit'!$U:$U,$J1082))</f>
        <v/>
      </c>
      <c r="E1082" t="str">
        <f>IF($J1082="","",INDEX('2_Review &amp; Audit'!$M:$M,$J1082))</f>
        <v/>
      </c>
      <c r="F1082" t="str">
        <f>IF($J1082="","",INDEX('2_Review &amp; Audit'!$N:$N,$J1082))</f>
        <v/>
      </c>
      <c r="G1082" s="145" t="str">
        <f>IF(OR($J1082="",$F1082=""),"",ABS(INDEX('2_Review &amp; Audit'!$B:$B,$J1082)/$F1082))</f>
        <v/>
      </c>
      <c r="H1082" s="145" t="str">
        <f t="shared" si="80"/>
        <v/>
      </c>
      <c r="I1082" t="str">
        <f>IF($J1082="","",INDEX('2_Review &amp; Audit'!$AD:$AD,$J1082))</f>
        <v/>
      </c>
      <c r="AB1082" t="str">
        <f>IF($D1082="","",MAX(0,N(#REF!)-N($X1082)))</f>
        <v/>
      </c>
      <c r="AC1082" t="str">
        <f>IF(OR($D1082="",$AB1082="",N($AB1082)&lt;=0),"",IFERROR(MATCH(1,INDEX(('2_Review &amp; Audit'!$F$6:$F$505=$A1082)*('2_Review &amp; Audit'!$I$6:$I$505&gt;=$E1082-30)*('2_Review &amp; Audit'!$I$6:$I$505&lt;=$E1082+30)*('2_Review &amp; Audit'!$R$6:$R$505&gt;0)*(ROW('2_Review &amp; Audit'!$R$6:$R$505)&gt;$T1082),0),0)+5,""))</f>
        <v/>
      </c>
      <c r="AG1082" t="str">
        <f>IF(OR($D1082="",$AB1082="",$AF1082=""),"",MIN($AB1082,$AF1082))</f>
        <v/>
      </c>
      <c r="AK1082" t="str">
        <f>IF($D1082="","",MAX(0,N($AB1082)-N($AG1082)))</f>
        <v/>
      </c>
      <c r="AL1082" t="str">
        <f>IF(OR($D1082="",$AK1082="",N($AK1082)&lt;=0),"",IFERROR(MATCH(1,INDEX(('2_Review &amp; Audit'!$F$6:$F$505=$A1082)*('2_Review &amp; Audit'!$I$6:$I$505&gt;=$E1082-30)*('2_Review &amp; Audit'!$I$6:$I$505&lt;=$E1082+30)*('2_Review &amp; Audit'!$R$6:$R$505&gt;0)*(ROW('2_Review &amp; Audit'!$R$6:$R$505)&gt;$AC1082),0),0)+5,""))</f>
        <v/>
      </c>
      <c r="AP1082" t="str">
        <f>IF(OR($D1082="",$AK1082="",$AO1082=""),"",MIN($AK1082,$AO1082))</f>
        <v/>
      </c>
    </row>
    <row r="1083" spans="1:42" ht="12.75" customHeight="1" x14ac:dyDescent="0.2">
      <c r="A1083" t="str">
        <f>IF($J1083="","",INDEX('2_Review &amp; Audit'!$F:$F,$J1083))</f>
        <v/>
      </c>
      <c r="B1083" t="str">
        <f>IF($J1083="","",INDEX('2_Review &amp; Audit'!$C:$C,$J1083))</f>
        <v/>
      </c>
      <c r="C1083" t="str">
        <f>IF($J1083="","",INDEX('2_Review &amp; Audit'!$D:$D,$J1083))</f>
        <v/>
      </c>
      <c r="D1083" s="60" t="str">
        <f>IF($J1083="","",INDEX('2_Review &amp; Audit'!$U:$U,$J1083))</f>
        <v/>
      </c>
      <c r="E1083" t="str">
        <f>IF($J1083="","",INDEX('2_Review &amp; Audit'!$M:$M,$J1083))</f>
        <v/>
      </c>
      <c r="F1083" t="str">
        <f>IF($J1083="","",INDEX('2_Review &amp; Audit'!$N:$N,$J1083))</f>
        <v/>
      </c>
      <c r="G1083" s="145" t="str">
        <f>IF(OR($J1083="",$F1083=""),"",ABS(INDEX('2_Review &amp; Audit'!$B:$B,$J1083)/$F1083))</f>
        <v/>
      </c>
      <c r="H1083" s="145" t="str">
        <f t="shared" ref="H1083:H1146" si="81">IF(OR($F1083="",$G1083=""),"",$F1083*$G1083)</f>
        <v/>
      </c>
      <c r="I1083" t="str">
        <f>IF($J1083="","",INDEX('2_Review &amp; Audit'!$AD:$AD,$J1083))</f>
        <v/>
      </c>
      <c r="AB1083" t="str">
        <f>IF($D1083="","",MAX(0,N(#REF!)-N($X1083)))</f>
        <v/>
      </c>
      <c r="AC1083" t="str">
        <f>IF(OR($D1083="",$AB1083="",N($AB1083)&lt;=0),"",IFERROR(MATCH(1,INDEX(('2_Review &amp; Audit'!$F$6:$F$505=$A1083)*('2_Review &amp; Audit'!$I$6:$I$505&gt;=$E1083-30)*('2_Review &amp; Audit'!$I$6:$I$505&lt;=$E1083+30)*('2_Review &amp; Audit'!$R$6:$R$505&gt;0)*(ROW('2_Review &amp; Audit'!$R$6:$R$505)&gt;$T1083),0),0)+5,""))</f>
        <v/>
      </c>
      <c r="AG1083" t="str">
        <f>IF(OR($D1083="",$AB1083="",$AF1083=""),"",MIN($AB1083,$AF1083))</f>
        <v/>
      </c>
      <c r="AK1083" t="str">
        <f>IF($D1083="","",MAX(0,N($AB1083)-N($AG1083)))</f>
        <v/>
      </c>
      <c r="AL1083" t="str">
        <f>IF(OR($D1083="",$AK1083="",N($AK1083)&lt;=0),"",IFERROR(MATCH(1,INDEX(('2_Review &amp; Audit'!$F$6:$F$505=$A1083)*('2_Review &amp; Audit'!$I$6:$I$505&gt;=$E1083-30)*('2_Review &amp; Audit'!$I$6:$I$505&lt;=$E1083+30)*('2_Review &amp; Audit'!$R$6:$R$505&gt;0)*(ROW('2_Review &amp; Audit'!$R$6:$R$505)&gt;$AC1083),0),0)+5,""))</f>
        <v/>
      </c>
      <c r="AP1083" t="str">
        <f>IF(OR($D1083="",$AK1083="",$AO1083=""),"",MIN($AK1083,$AO1083))</f>
        <v/>
      </c>
    </row>
    <row r="1084" spans="1:42" ht="12.75" customHeight="1" x14ac:dyDescent="0.2">
      <c r="A1084" t="str">
        <f>IF($J1084="","",INDEX('2_Review &amp; Audit'!$F:$F,$J1084))</f>
        <v/>
      </c>
      <c r="B1084" t="str">
        <f>IF($J1084="","",INDEX('2_Review &amp; Audit'!$C:$C,$J1084))</f>
        <v/>
      </c>
      <c r="C1084" t="str">
        <f>IF($J1084="","",INDEX('2_Review &amp; Audit'!$D:$D,$J1084))</f>
        <v/>
      </c>
      <c r="D1084" s="60" t="str">
        <f>IF($J1084="","",INDEX('2_Review &amp; Audit'!$U:$U,$J1084))</f>
        <v/>
      </c>
      <c r="E1084" t="str">
        <f>IF($J1084="","",INDEX('2_Review &amp; Audit'!$M:$M,$J1084))</f>
        <v/>
      </c>
      <c r="F1084" t="str">
        <f>IF($J1084="","",INDEX('2_Review &amp; Audit'!$N:$N,$J1084))</f>
        <v/>
      </c>
      <c r="G1084" s="145" t="str">
        <f>IF(OR($J1084="",$F1084=""),"",ABS(INDEX('2_Review &amp; Audit'!$B:$B,$J1084)/$F1084))</f>
        <v/>
      </c>
      <c r="H1084" s="145" t="str">
        <f t="shared" si="81"/>
        <v/>
      </c>
      <c r="I1084" t="str">
        <f>IF($J1084="","",INDEX('2_Review &amp; Audit'!$AD:$AD,$J1084))</f>
        <v/>
      </c>
      <c r="AB1084" t="str">
        <f>IF($D1084="","",MAX(0,N(#REF!)-N($X1084)))</f>
        <v/>
      </c>
      <c r="AC1084" t="str">
        <f>IF(OR($D1084="",$AB1084="",N($AB1084)&lt;=0),"",IFERROR(MATCH(1,INDEX(('2_Review &amp; Audit'!$F$6:$F$505=$A1084)*('2_Review &amp; Audit'!$I$6:$I$505&gt;=$E1084-30)*('2_Review &amp; Audit'!$I$6:$I$505&lt;=$E1084+30)*('2_Review &amp; Audit'!$R$6:$R$505&gt;0)*(ROW('2_Review &amp; Audit'!$R$6:$R$505)&gt;$T1084),0),0)+5,""))</f>
        <v/>
      </c>
      <c r="AG1084" t="str">
        <f>IF(OR($D1084="",$AB1084="",$AF1084=""),"",MIN($AB1084,$AF1084))</f>
        <v/>
      </c>
      <c r="AK1084" t="str">
        <f>IF($D1084="","",MAX(0,N($AB1084)-N($AG1084)))</f>
        <v/>
      </c>
      <c r="AL1084" t="str">
        <f>IF(OR($D1084="",$AK1084="",N($AK1084)&lt;=0),"",IFERROR(MATCH(1,INDEX(('2_Review &amp; Audit'!$F$6:$F$505=$A1084)*('2_Review &amp; Audit'!$I$6:$I$505&gt;=$E1084-30)*('2_Review &amp; Audit'!$I$6:$I$505&lt;=$E1084+30)*('2_Review &amp; Audit'!$R$6:$R$505&gt;0)*(ROW('2_Review &amp; Audit'!$R$6:$R$505)&gt;$AC1084),0),0)+5,""))</f>
        <v/>
      </c>
      <c r="AP1084" t="str">
        <f>IF(OR($D1084="",$AK1084="",$AO1084=""),"",MIN($AK1084,$AO1084))</f>
        <v/>
      </c>
    </row>
    <row r="1085" spans="1:42" ht="12.75" customHeight="1" x14ac:dyDescent="0.2">
      <c r="A1085" t="str">
        <f>IF($J1085="","",INDEX('2_Review &amp; Audit'!$F:$F,$J1085))</f>
        <v/>
      </c>
      <c r="B1085" t="str">
        <f>IF($J1085="","",INDEX('2_Review &amp; Audit'!$C:$C,$J1085))</f>
        <v/>
      </c>
      <c r="C1085" t="str">
        <f>IF($J1085="","",INDEX('2_Review &amp; Audit'!$D:$D,$J1085))</f>
        <v/>
      </c>
      <c r="D1085" s="60" t="str">
        <f>IF($J1085="","",INDEX('2_Review &amp; Audit'!$U:$U,$J1085))</f>
        <v/>
      </c>
      <c r="E1085" t="str">
        <f>IF($J1085="","",INDEX('2_Review &amp; Audit'!$M:$M,$J1085))</f>
        <v/>
      </c>
      <c r="F1085" t="str">
        <f>IF($J1085="","",INDEX('2_Review &amp; Audit'!$N:$N,$J1085))</f>
        <v/>
      </c>
      <c r="G1085" s="145" t="str">
        <f>IF(OR($J1085="",$F1085=""),"",ABS(INDEX('2_Review &amp; Audit'!$B:$B,$J1085)/$F1085))</f>
        <v/>
      </c>
      <c r="H1085" s="145" t="str">
        <f t="shared" si="81"/>
        <v/>
      </c>
      <c r="I1085" t="str">
        <f>IF($J1085="","",INDEX('2_Review &amp; Audit'!$AD:$AD,$J1085))</f>
        <v/>
      </c>
      <c r="AB1085" t="str">
        <f>IF($D1085="","",MAX(0,N(#REF!)-N($X1085)))</f>
        <v/>
      </c>
      <c r="AC1085" t="str">
        <f>IF(OR($D1085="",$AB1085="",N($AB1085)&lt;=0),"",IFERROR(MATCH(1,INDEX(('2_Review &amp; Audit'!$F$6:$F$505=$A1085)*('2_Review &amp; Audit'!$I$6:$I$505&gt;=$E1085-30)*('2_Review &amp; Audit'!$I$6:$I$505&lt;=$E1085+30)*('2_Review &amp; Audit'!$R$6:$R$505&gt;0)*(ROW('2_Review &amp; Audit'!$R$6:$R$505)&gt;$T1085),0),0)+5,""))</f>
        <v/>
      </c>
      <c r="AG1085" t="str">
        <f>IF(OR($D1085="",$AB1085="",$AF1085=""),"",MIN($AB1085,$AF1085))</f>
        <v/>
      </c>
      <c r="AK1085" t="str">
        <f>IF($D1085="","",MAX(0,N($AB1085)-N($AG1085)))</f>
        <v/>
      </c>
      <c r="AL1085" t="str">
        <f>IF(OR($D1085="",$AK1085="",N($AK1085)&lt;=0),"",IFERROR(MATCH(1,INDEX(('2_Review &amp; Audit'!$F$6:$F$505=$A1085)*('2_Review &amp; Audit'!$I$6:$I$505&gt;=$E1085-30)*('2_Review &amp; Audit'!$I$6:$I$505&lt;=$E1085+30)*('2_Review &amp; Audit'!$R$6:$R$505&gt;0)*(ROW('2_Review &amp; Audit'!$R$6:$R$505)&gt;$AC1085),0),0)+5,""))</f>
        <v/>
      </c>
      <c r="AP1085" t="str">
        <f>IF(OR($D1085="",$AK1085="",$AO1085=""),"",MIN($AK1085,$AO1085))</f>
        <v/>
      </c>
    </row>
    <row r="1086" spans="1:42" ht="12.75" customHeight="1" x14ac:dyDescent="0.2">
      <c r="A1086" t="str">
        <f>IF($J1086="","",INDEX('2_Review &amp; Audit'!$F:$F,$J1086))</f>
        <v/>
      </c>
      <c r="B1086" t="str">
        <f>IF($J1086="","",INDEX('2_Review &amp; Audit'!$C:$C,$J1086))</f>
        <v/>
      </c>
      <c r="C1086" t="str">
        <f>IF($J1086="","",INDEX('2_Review &amp; Audit'!$D:$D,$J1086))</f>
        <v/>
      </c>
      <c r="D1086" s="60" t="str">
        <f>IF($J1086="","",INDEX('2_Review &amp; Audit'!$U:$U,$J1086))</f>
        <v/>
      </c>
      <c r="E1086" t="str">
        <f>IF($J1086="","",INDEX('2_Review &amp; Audit'!$M:$M,$J1086))</f>
        <v/>
      </c>
      <c r="F1086" t="str">
        <f>IF($J1086="","",INDEX('2_Review &amp; Audit'!$N:$N,$J1086))</f>
        <v/>
      </c>
      <c r="G1086" s="145" t="str">
        <f>IF(OR($J1086="",$F1086=""),"",ABS(INDEX('2_Review &amp; Audit'!$B:$B,$J1086)/$F1086))</f>
        <v/>
      </c>
      <c r="H1086" s="145" t="str">
        <f t="shared" si="81"/>
        <v/>
      </c>
      <c r="I1086" t="str">
        <f>IF($J1086="","",INDEX('2_Review &amp; Audit'!$AD:$AD,$J1086))</f>
        <v/>
      </c>
      <c r="AB1086" t="str">
        <f>IF($D1086="","",MAX(0,N(#REF!)-N($X1086)))</f>
        <v/>
      </c>
      <c r="AC1086" t="str">
        <f>IF(OR($D1086="",$AB1086="",N($AB1086)&lt;=0),"",IFERROR(MATCH(1,INDEX(('2_Review &amp; Audit'!$F$6:$F$505=$A1086)*('2_Review &amp; Audit'!$I$6:$I$505&gt;=$E1086-30)*('2_Review &amp; Audit'!$I$6:$I$505&lt;=$E1086+30)*('2_Review &amp; Audit'!$R$6:$R$505&gt;0)*(ROW('2_Review &amp; Audit'!$R$6:$R$505)&gt;$T1086),0),0)+5,""))</f>
        <v/>
      </c>
      <c r="AG1086" t="str">
        <f>IF(OR($D1086="",$AB1086="",$AF1086=""),"",MIN($AB1086,$AF1086))</f>
        <v/>
      </c>
      <c r="AK1086" t="str">
        <f>IF($D1086="","",MAX(0,N($AB1086)-N($AG1086)))</f>
        <v/>
      </c>
      <c r="AL1086" t="str">
        <f>IF(OR($D1086="",$AK1086="",N($AK1086)&lt;=0),"",IFERROR(MATCH(1,INDEX(('2_Review &amp; Audit'!$F$6:$F$505=$A1086)*('2_Review &amp; Audit'!$I$6:$I$505&gt;=$E1086-30)*('2_Review &amp; Audit'!$I$6:$I$505&lt;=$E1086+30)*('2_Review &amp; Audit'!$R$6:$R$505&gt;0)*(ROW('2_Review &amp; Audit'!$R$6:$R$505)&gt;$AC1086),0),0)+5,""))</f>
        <v/>
      </c>
      <c r="AP1086" t="str">
        <f>IF(OR($D1086="",$AK1086="",$AO1086=""),"",MIN($AK1086,$AO1086))</f>
        <v/>
      </c>
    </row>
    <row r="1087" spans="1:42" ht="12.75" customHeight="1" x14ac:dyDescent="0.2">
      <c r="A1087" t="str">
        <f>IF($J1087="","",INDEX('2_Review &amp; Audit'!$F:$F,$J1087))</f>
        <v/>
      </c>
      <c r="B1087" t="str">
        <f>IF($J1087="","",INDEX('2_Review &amp; Audit'!$C:$C,$J1087))</f>
        <v/>
      </c>
      <c r="C1087" t="str">
        <f>IF($J1087="","",INDEX('2_Review &amp; Audit'!$D:$D,$J1087))</f>
        <v/>
      </c>
      <c r="D1087" s="60" t="str">
        <f>IF($J1087="","",INDEX('2_Review &amp; Audit'!$U:$U,$J1087))</f>
        <v/>
      </c>
      <c r="E1087" t="str">
        <f>IF($J1087="","",INDEX('2_Review &amp; Audit'!$M:$M,$J1087))</f>
        <v/>
      </c>
      <c r="F1087" t="str">
        <f>IF($J1087="","",INDEX('2_Review &amp; Audit'!$N:$N,$J1087))</f>
        <v/>
      </c>
      <c r="G1087" s="145" t="str">
        <f>IF(OR($J1087="",$F1087=""),"",ABS(INDEX('2_Review &amp; Audit'!$B:$B,$J1087)/$F1087))</f>
        <v/>
      </c>
      <c r="H1087" s="145" t="str">
        <f t="shared" si="81"/>
        <v/>
      </c>
      <c r="I1087" t="str">
        <f>IF($J1087="","",INDEX('2_Review &amp; Audit'!$AD:$AD,$J1087))</f>
        <v/>
      </c>
      <c r="AB1087" t="str">
        <f>IF($D1087="","",MAX(0,N(#REF!)-N($X1087)))</f>
        <v/>
      </c>
      <c r="AC1087" t="str">
        <f>IF(OR($D1087="",$AB1087="",N($AB1087)&lt;=0),"",IFERROR(MATCH(1,INDEX(('2_Review &amp; Audit'!$F$6:$F$505=$A1087)*('2_Review &amp; Audit'!$I$6:$I$505&gt;=$E1087-30)*('2_Review &amp; Audit'!$I$6:$I$505&lt;=$E1087+30)*('2_Review &amp; Audit'!$R$6:$R$505&gt;0)*(ROW('2_Review &amp; Audit'!$R$6:$R$505)&gt;$T1087),0),0)+5,""))</f>
        <v/>
      </c>
      <c r="AG1087" t="str">
        <f>IF(OR($D1087="",$AB1087="",$AF1087=""),"",MIN($AB1087,$AF1087))</f>
        <v/>
      </c>
      <c r="AK1087" t="str">
        <f>IF($D1087="","",MAX(0,N($AB1087)-N($AG1087)))</f>
        <v/>
      </c>
      <c r="AL1087" t="str">
        <f>IF(OR($D1087="",$AK1087="",N($AK1087)&lt;=0),"",IFERROR(MATCH(1,INDEX(('2_Review &amp; Audit'!$F$6:$F$505=$A1087)*('2_Review &amp; Audit'!$I$6:$I$505&gt;=$E1087-30)*('2_Review &amp; Audit'!$I$6:$I$505&lt;=$E1087+30)*('2_Review &amp; Audit'!$R$6:$R$505&gt;0)*(ROW('2_Review &amp; Audit'!$R$6:$R$505)&gt;$AC1087),0),0)+5,""))</f>
        <v/>
      </c>
      <c r="AP1087" t="str">
        <f>IF(OR($D1087="",$AK1087="",$AO1087=""),"",MIN($AK1087,$AO1087))</f>
        <v/>
      </c>
    </row>
    <row r="1088" spans="1:42" ht="12.75" customHeight="1" x14ac:dyDescent="0.2">
      <c r="A1088" t="str">
        <f>IF($J1088="","",INDEX('2_Review &amp; Audit'!$F:$F,$J1088))</f>
        <v/>
      </c>
      <c r="B1088" t="str">
        <f>IF($J1088="","",INDEX('2_Review &amp; Audit'!$C:$C,$J1088))</f>
        <v/>
      </c>
      <c r="C1088" t="str">
        <f>IF($J1088="","",INDEX('2_Review &amp; Audit'!$D:$D,$J1088))</f>
        <v/>
      </c>
      <c r="D1088" s="60" t="str">
        <f>IF($J1088="","",INDEX('2_Review &amp; Audit'!$U:$U,$J1088))</f>
        <v/>
      </c>
      <c r="E1088" t="str">
        <f>IF($J1088="","",INDEX('2_Review &amp; Audit'!$M:$M,$J1088))</f>
        <v/>
      </c>
      <c r="F1088" t="str">
        <f>IF($J1088="","",INDEX('2_Review &amp; Audit'!$N:$N,$J1088))</f>
        <v/>
      </c>
      <c r="G1088" s="145" t="str">
        <f>IF(OR($J1088="",$F1088=""),"",ABS(INDEX('2_Review &amp; Audit'!$B:$B,$J1088)/$F1088))</f>
        <v/>
      </c>
      <c r="H1088" s="145" t="str">
        <f t="shared" si="81"/>
        <v/>
      </c>
      <c r="I1088" t="str">
        <f>IF($J1088="","",INDEX('2_Review &amp; Audit'!$AD:$AD,$J1088))</f>
        <v/>
      </c>
      <c r="AB1088" t="str">
        <f>IF($D1088="","",MAX(0,N(#REF!)-N($X1088)))</f>
        <v/>
      </c>
      <c r="AC1088" t="str">
        <f>IF(OR($D1088="",$AB1088="",N($AB1088)&lt;=0),"",IFERROR(MATCH(1,INDEX(('2_Review &amp; Audit'!$F$6:$F$505=$A1088)*('2_Review &amp; Audit'!$I$6:$I$505&gt;=$E1088-30)*('2_Review &amp; Audit'!$I$6:$I$505&lt;=$E1088+30)*('2_Review &amp; Audit'!$R$6:$R$505&gt;0)*(ROW('2_Review &amp; Audit'!$R$6:$R$505)&gt;$T1088),0),0)+5,""))</f>
        <v/>
      </c>
      <c r="AG1088" t="str">
        <f>IF(OR($D1088="",$AB1088="",$AF1088=""),"",MIN($AB1088,$AF1088))</f>
        <v/>
      </c>
      <c r="AK1088" t="str">
        <f>IF($D1088="","",MAX(0,N($AB1088)-N($AG1088)))</f>
        <v/>
      </c>
      <c r="AL1088" t="str">
        <f>IF(OR($D1088="",$AK1088="",N($AK1088)&lt;=0),"",IFERROR(MATCH(1,INDEX(('2_Review &amp; Audit'!$F$6:$F$505=$A1088)*('2_Review &amp; Audit'!$I$6:$I$505&gt;=$E1088-30)*('2_Review &amp; Audit'!$I$6:$I$505&lt;=$E1088+30)*('2_Review &amp; Audit'!$R$6:$R$505&gt;0)*(ROW('2_Review &amp; Audit'!$R$6:$R$505)&gt;$AC1088),0),0)+5,""))</f>
        <v/>
      </c>
      <c r="AP1088" t="str">
        <f>IF(OR($D1088="",$AK1088="",$AO1088=""),"",MIN($AK1088,$AO1088))</f>
        <v/>
      </c>
    </row>
    <row r="1089" spans="1:42" ht="12.75" customHeight="1" x14ac:dyDescent="0.2">
      <c r="A1089" t="str">
        <f>IF($J1089="","",INDEX('2_Review &amp; Audit'!$F:$F,$J1089))</f>
        <v/>
      </c>
      <c r="B1089" t="str">
        <f>IF($J1089="","",INDEX('2_Review &amp; Audit'!$C:$C,$J1089))</f>
        <v/>
      </c>
      <c r="C1089" t="str">
        <f>IF($J1089="","",INDEX('2_Review &amp; Audit'!$D:$D,$J1089))</f>
        <v/>
      </c>
      <c r="D1089" s="60" t="str">
        <f>IF($J1089="","",INDEX('2_Review &amp; Audit'!$U:$U,$J1089))</f>
        <v/>
      </c>
      <c r="E1089" t="str">
        <f>IF($J1089="","",INDEX('2_Review &amp; Audit'!$M:$M,$J1089))</f>
        <v/>
      </c>
      <c r="F1089" t="str">
        <f>IF($J1089="","",INDEX('2_Review &amp; Audit'!$N:$N,$J1089))</f>
        <v/>
      </c>
      <c r="G1089" s="145" t="str">
        <f>IF(OR($J1089="",$F1089=""),"",ABS(INDEX('2_Review &amp; Audit'!$B:$B,$J1089)/$F1089))</f>
        <v/>
      </c>
      <c r="H1089" s="145" t="str">
        <f t="shared" si="81"/>
        <v/>
      </c>
      <c r="I1089" t="str">
        <f>IF($J1089="","",INDEX('2_Review &amp; Audit'!$AD:$AD,$J1089))</f>
        <v/>
      </c>
      <c r="AB1089" t="str">
        <f>IF($D1089="","",MAX(0,N(#REF!)-N($X1089)))</f>
        <v/>
      </c>
      <c r="AC1089" t="str">
        <f>IF(OR($D1089="",$AB1089="",N($AB1089)&lt;=0),"",IFERROR(MATCH(1,INDEX(('2_Review &amp; Audit'!$F$6:$F$505=$A1089)*('2_Review &amp; Audit'!$I$6:$I$505&gt;=$E1089-30)*('2_Review &amp; Audit'!$I$6:$I$505&lt;=$E1089+30)*('2_Review &amp; Audit'!$R$6:$R$505&gt;0)*(ROW('2_Review &amp; Audit'!$R$6:$R$505)&gt;$T1089),0),0)+5,""))</f>
        <v/>
      </c>
      <c r="AG1089" t="str">
        <f>IF(OR($D1089="",$AB1089="",$AF1089=""),"",MIN($AB1089,$AF1089))</f>
        <v/>
      </c>
      <c r="AK1089" t="str">
        <f>IF($D1089="","",MAX(0,N($AB1089)-N($AG1089)))</f>
        <v/>
      </c>
      <c r="AL1089" t="str">
        <f>IF(OR($D1089="",$AK1089="",N($AK1089)&lt;=0),"",IFERROR(MATCH(1,INDEX(('2_Review &amp; Audit'!$F$6:$F$505=$A1089)*('2_Review &amp; Audit'!$I$6:$I$505&gt;=$E1089-30)*('2_Review &amp; Audit'!$I$6:$I$505&lt;=$E1089+30)*('2_Review &amp; Audit'!$R$6:$R$505&gt;0)*(ROW('2_Review &amp; Audit'!$R$6:$R$505)&gt;$AC1089),0),0)+5,""))</f>
        <v/>
      </c>
      <c r="AP1089" t="str">
        <f>IF(OR($D1089="",$AK1089="",$AO1089=""),"",MIN($AK1089,$AO1089))</f>
        <v/>
      </c>
    </row>
    <row r="1090" spans="1:42" ht="12.75" customHeight="1" x14ac:dyDescent="0.2">
      <c r="A1090" t="str">
        <f>IF($J1090="","",INDEX('2_Review &amp; Audit'!$F:$F,$J1090))</f>
        <v/>
      </c>
      <c r="B1090" t="str">
        <f>IF($J1090="","",INDEX('2_Review &amp; Audit'!$C:$C,$J1090))</f>
        <v/>
      </c>
      <c r="C1090" t="str">
        <f>IF($J1090="","",INDEX('2_Review &amp; Audit'!$D:$D,$J1090))</f>
        <v/>
      </c>
      <c r="D1090" s="60" t="str">
        <f>IF($J1090="","",INDEX('2_Review &amp; Audit'!$U:$U,$J1090))</f>
        <v/>
      </c>
      <c r="E1090" t="str">
        <f>IF($J1090="","",INDEX('2_Review &amp; Audit'!$M:$M,$J1090))</f>
        <v/>
      </c>
      <c r="F1090" t="str">
        <f>IF($J1090="","",INDEX('2_Review &amp; Audit'!$N:$N,$J1090))</f>
        <v/>
      </c>
      <c r="G1090" s="145" t="str">
        <f>IF(OR($J1090="",$F1090=""),"",ABS(INDEX('2_Review &amp; Audit'!$B:$B,$J1090)/$F1090))</f>
        <v/>
      </c>
      <c r="H1090" s="145" t="str">
        <f t="shared" si="81"/>
        <v/>
      </c>
      <c r="I1090" t="str">
        <f>IF($J1090="","",INDEX('2_Review &amp; Audit'!$AD:$AD,$J1090))</f>
        <v/>
      </c>
      <c r="AB1090" t="str">
        <f>IF($D1090="","",MAX(0,N(#REF!)-N($X1090)))</f>
        <v/>
      </c>
      <c r="AC1090" t="str">
        <f>IF(OR($D1090="",$AB1090="",N($AB1090)&lt;=0),"",IFERROR(MATCH(1,INDEX(('2_Review &amp; Audit'!$F$6:$F$505=$A1090)*('2_Review &amp; Audit'!$I$6:$I$505&gt;=$E1090-30)*('2_Review &amp; Audit'!$I$6:$I$505&lt;=$E1090+30)*('2_Review &amp; Audit'!$R$6:$R$505&gt;0)*(ROW('2_Review &amp; Audit'!$R$6:$R$505)&gt;$T1090),0),0)+5,""))</f>
        <v/>
      </c>
      <c r="AG1090" t="str">
        <f>IF(OR($D1090="",$AB1090="",$AF1090=""),"",MIN($AB1090,$AF1090))</f>
        <v/>
      </c>
      <c r="AK1090" t="str">
        <f>IF($D1090="","",MAX(0,N($AB1090)-N($AG1090)))</f>
        <v/>
      </c>
      <c r="AL1090" t="str">
        <f>IF(OR($D1090="",$AK1090="",N($AK1090)&lt;=0),"",IFERROR(MATCH(1,INDEX(('2_Review &amp; Audit'!$F$6:$F$505=$A1090)*('2_Review &amp; Audit'!$I$6:$I$505&gt;=$E1090-30)*('2_Review &amp; Audit'!$I$6:$I$505&lt;=$E1090+30)*('2_Review &amp; Audit'!$R$6:$R$505&gt;0)*(ROW('2_Review &amp; Audit'!$R$6:$R$505)&gt;$AC1090),0),0)+5,""))</f>
        <v/>
      </c>
      <c r="AP1090" t="str">
        <f>IF(OR($D1090="",$AK1090="",$AO1090=""),"",MIN($AK1090,$AO1090))</f>
        <v/>
      </c>
    </row>
    <row r="1091" spans="1:42" ht="12.75" customHeight="1" x14ac:dyDescent="0.2">
      <c r="A1091" t="str">
        <f>IF($J1091="","",INDEX('2_Review &amp; Audit'!$F:$F,$J1091))</f>
        <v/>
      </c>
      <c r="B1091" t="str">
        <f>IF($J1091="","",INDEX('2_Review &amp; Audit'!$C:$C,$J1091))</f>
        <v/>
      </c>
      <c r="C1091" t="str">
        <f>IF($J1091="","",INDEX('2_Review &amp; Audit'!$D:$D,$J1091))</f>
        <v/>
      </c>
      <c r="D1091" s="60" t="str">
        <f>IF($J1091="","",INDEX('2_Review &amp; Audit'!$U:$U,$J1091))</f>
        <v/>
      </c>
      <c r="E1091" t="str">
        <f>IF($J1091="","",INDEX('2_Review &amp; Audit'!$M:$M,$J1091))</f>
        <v/>
      </c>
      <c r="F1091" t="str">
        <f>IF($J1091="","",INDEX('2_Review &amp; Audit'!$N:$N,$J1091))</f>
        <v/>
      </c>
      <c r="G1091" s="145" t="str">
        <f>IF(OR($J1091="",$F1091=""),"",ABS(INDEX('2_Review &amp; Audit'!$B:$B,$J1091)/$F1091))</f>
        <v/>
      </c>
      <c r="H1091" s="145" t="str">
        <f t="shared" si="81"/>
        <v/>
      </c>
      <c r="I1091" t="str">
        <f>IF($J1091="","",INDEX('2_Review &amp; Audit'!$AD:$AD,$J1091))</f>
        <v/>
      </c>
      <c r="AB1091" t="str">
        <f>IF($D1091="","",MAX(0,N(#REF!)-N($X1091)))</f>
        <v/>
      </c>
      <c r="AC1091" t="str">
        <f>IF(OR($D1091="",$AB1091="",N($AB1091)&lt;=0),"",IFERROR(MATCH(1,INDEX(('2_Review &amp; Audit'!$F$6:$F$505=$A1091)*('2_Review &amp; Audit'!$I$6:$I$505&gt;=$E1091-30)*('2_Review &amp; Audit'!$I$6:$I$505&lt;=$E1091+30)*('2_Review &amp; Audit'!$R$6:$R$505&gt;0)*(ROW('2_Review &amp; Audit'!$R$6:$R$505)&gt;$T1091),0),0)+5,""))</f>
        <v/>
      </c>
      <c r="AG1091" t="str">
        <f>IF(OR($D1091="",$AB1091="",$AF1091=""),"",MIN($AB1091,$AF1091))</f>
        <v/>
      </c>
      <c r="AK1091" t="str">
        <f>IF($D1091="","",MAX(0,N($AB1091)-N($AG1091)))</f>
        <v/>
      </c>
      <c r="AL1091" t="str">
        <f>IF(OR($D1091="",$AK1091="",N($AK1091)&lt;=0),"",IFERROR(MATCH(1,INDEX(('2_Review &amp; Audit'!$F$6:$F$505=$A1091)*('2_Review &amp; Audit'!$I$6:$I$505&gt;=$E1091-30)*('2_Review &amp; Audit'!$I$6:$I$505&lt;=$E1091+30)*('2_Review &amp; Audit'!$R$6:$R$505&gt;0)*(ROW('2_Review &amp; Audit'!$R$6:$R$505)&gt;$AC1091),0),0)+5,""))</f>
        <v/>
      </c>
      <c r="AP1091" t="str">
        <f>IF(OR($D1091="",$AK1091="",$AO1091=""),"",MIN($AK1091,$AO1091))</f>
        <v/>
      </c>
    </row>
    <row r="1092" spans="1:42" ht="12.75" customHeight="1" x14ac:dyDescent="0.2">
      <c r="A1092" t="str">
        <f>IF($J1092="","",INDEX('2_Review &amp; Audit'!$F:$F,$J1092))</f>
        <v/>
      </c>
      <c r="B1092" t="str">
        <f>IF($J1092="","",INDEX('2_Review &amp; Audit'!$C:$C,$J1092))</f>
        <v/>
      </c>
      <c r="C1092" t="str">
        <f>IF($J1092="","",INDEX('2_Review &amp; Audit'!$D:$D,$J1092))</f>
        <v/>
      </c>
      <c r="D1092" s="60" t="str">
        <f>IF($J1092="","",INDEX('2_Review &amp; Audit'!$U:$U,$J1092))</f>
        <v/>
      </c>
      <c r="E1092" t="str">
        <f>IF($J1092="","",INDEX('2_Review &amp; Audit'!$M:$M,$J1092))</f>
        <v/>
      </c>
      <c r="F1092" t="str">
        <f>IF($J1092="","",INDEX('2_Review &amp; Audit'!$N:$N,$J1092))</f>
        <v/>
      </c>
      <c r="G1092" s="145" t="str">
        <f>IF(OR($J1092="",$F1092=""),"",ABS(INDEX('2_Review &amp; Audit'!$B:$B,$J1092)/$F1092))</f>
        <v/>
      </c>
      <c r="H1092" s="145" t="str">
        <f t="shared" si="81"/>
        <v/>
      </c>
      <c r="I1092" t="str">
        <f>IF($J1092="","",INDEX('2_Review &amp; Audit'!$AD:$AD,$J1092))</f>
        <v/>
      </c>
      <c r="AB1092" t="str">
        <f>IF($D1092="","",MAX(0,N(#REF!)-N($X1092)))</f>
        <v/>
      </c>
      <c r="AC1092" t="str">
        <f>IF(OR($D1092="",$AB1092="",N($AB1092)&lt;=0),"",IFERROR(MATCH(1,INDEX(('2_Review &amp; Audit'!$F$6:$F$505=$A1092)*('2_Review &amp; Audit'!$I$6:$I$505&gt;=$E1092-30)*('2_Review &amp; Audit'!$I$6:$I$505&lt;=$E1092+30)*('2_Review &amp; Audit'!$R$6:$R$505&gt;0)*(ROW('2_Review &amp; Audit'!$R$6:$R$505)&gt;$T1092),0),0)+5,""))</f>
        <v/>
      </c>
      <c r="AG1092" t="str">
        <f>IF(OR($D1092="",$AB1092="",$AF1092=""),"",MIN($AB1092,$AF1092))</f>
        <v/>
      </c>
      <c r="AK1092" t="str">
        <f>IF($D1092="","",MAX(0,N($AB1092)-N($AG1092)))</f>
        <v/>
      </c>
      <c r="AL1092" t="str">
        <f>IF(OR($D1092="",$AK1092="",N($AK1092)&lt;=0),"",IFERROR(MATCH(1,INDEX(('2_Review &amp; Audit'!$F$6:$F$505=$A1092)*('2_Review &amp; Audit'!$I$6:$I$505&gt;=$E1092-30)*('2_Review &amp; Audit'!$I$6:$I$505&lt;=$E1092+30)*('2_Review &amp; Audit'!$R$6:$R$505&gt;0)*(ROW('2_Review &amp; Audit'!$R$6:$R$505)&gt;$AC1092),0),0)+5,""))</f>
        <v/>
      </c>
      <c r="AP1092" t="str">
        <f>IF(OR($D1092="",$AK1092="",$AO1092=""),"",MIN($AK1092,$AO1092))</f>
        <v/>
      </c>
    </row>
    <row r="1093" spans="1:42" ht="12.75" customHeight="1" x14ac:dyDescent="0.2">
      <c r="A1093" t="str">
        <f>IF($J1093="","",INDEX('2_Review &amp; Audit'!$F:$F,$J1093))</f>
        <v/>
      </c>
      <c r="B1093" t="str">
        <f>IF($J1093="","",INDEX('2_Review &amp; Audit'!$C:$C,$J1093))</f>
        <v/>
      </c>
      <c r="C1093" t="str">
        <f>IF($J1093="","",INDEX('2_Review &amp; Audit'!$D:$D,$J1093))</f>
        <v/>
      </c>
      <c r="D1093" s="60" t="str">
        <f>IF($J1093="","",INDEX('2_Review &amp; Audit'!$U:$U,$J1093))</f>
        <v/>
      </c>
      <c r="E1093" t="str">
        <f>IF($J1093="","",INDEX('2_Review &amp; Audit'!$M:$M,$J1093))</f>
        <v/>
      </c>
      <c r="F1093" t="str">
        <f>IF($J1093="","",INDEX('2_Review &amp; Audit'!$N:$N,$J1093))</f>
        <v/>
      </c>
      <c r="G1093" s="145" t="str">
        <f>IF(OR($J1093="",$F1093=""),"",ABS(INDEX('2_Review &amp; Audit'!$B:$B,$J1093)/$F1093))</f>
        <v/>
      </c>
      <c r="H1093" s="145" t="str">
        <f t="shared" si="81"/>
        <v/>
      </c>
      <c r="I1093" t="str">
        <f>IF($J1093="","",INDEX('2_Review &amp; Audit'!$AD:$AD,$J1093))</f>
        <v/>
      </c>
      <c r="AB1093" t="str">
        <f>IF($D1093="","",MAX(0,N(#REF!)-N($X1093)))</f>
        <v/>
      </c>
      <c r="AC1093" t="str">
        <f>IF(OR($D1093="",$AB1093="",N($AB1093)&lt;=0),"",IFERROR(MATCH(1,INDEX(('2_Review &amp; Audit'!$F$6:$F$505=$A1093)*('2_Review &amp; Audit'!$I$6:$I$505&gt;=$E1093-30)*('2_Review &amp; Audit'!$I$6:$I$505&lt;=$E1093+30)*('2_Review &amp; Audit'!$R$6:$R$505&gt;0)*(ROW('2_Review &amp; Audit'!$R$6:$R$505)&gt;$T1093),0),0)+5,""))</f>
        <v/>
      </c>
      <c r="AG1093" t="str">
        <f>IF(OR($D1093="",$AB1093="",$AF1093=""),"",MIN($AB1093,$AF1093))</f>
        <v/>
      </c>
      <c r="AK1093" t="str">
        <f>IF($D1093="","",MAX(0,N($AB1093)-N($AG1093)))</f>
        <v/>
      </c>
      <c r="AL1093" t="str">
        <f>IF(OR($D1093="",$AK1093="",N($AK1093)&lt;=0),"",IFERROR(MATCH(1,INDEX(('2_Review &amp; Audit'!$F$6:$F$505=$A1093)*('2_Review &amp; Audit'!$I$6:$I$505&gt;=$E1093-30)*('2_Review &amp; Audit'!$I$6:$I$505&lt;=$E1093+30)*('2_Review &amp; Audit'!$R$6:$R$505&gt;0)*(ROW('2_Review &amp; Audit'!$R$6:$R$505)&gt;$AC1093),0),0)+5,""))</f>
        <v/>
      </c>
      <c r="AP1093" t="str">
        <f>IF(OR($D1093="",$AK1093="",$AO1093=""),"",MIN($AK1093,$AO1093))</f>
        <v/>
      </c>
    </row>
    <row r="1094" spans="1:42" ht="12.75" customHeight="1" x14ac:dyDescent="0.2">
      <c r="A1094" t="str">
        <f>IF($J1094="","",INDEX('2_Review &amp; Audit'!$F:$F,$J1094))</f>
        <v/>
      </c>
      <c r="B1094" t="str">
        <f>IF($J1094="","",INDEX('2_Review &amp; Audit'!$C:$C,$J1094))</f>
        <v/>
      </c>
      <c r="C1094" t="str">
        <f>IF($J1094="","",INDEX('2_Review &amp; Audit'!$D:$D,$J1094))</f>
        <v/>
      </c>
      <c r="D1094" s="60" t="str">
        <f>IF($J1094="","",INDEX('2_Review &amp; Audit'!$U:$U,$J1094))</f>
        <v/>
      </c>
      <c r="E1094" t="str">
        <f>IF($J1094="","",INDEX('2_Review &amp; Audit'!$M:$M,$J1094))</f>
        <v/>
      </c>
      <c r="F1094" t="str">
        <f>IF($J1094="","",INDEX('2_Review &amp; Audit'!$N:$N,$J1094))</f>
        <v/>
      </c>
      <c r="G1094" s="145" t="str">
        <f>IF(OR($J1094="",$F1094=""),"",ABS(INDEX('2_Review &amp; Audit'!$B:$B,$J1094)/$F1094))</f>
        <v/>
      </c>
      <c r="H1094" s="145" t="str">
        <f t="shared" si="81"/>
        <v/>
      </c>
      <c r="I1094" t="str">
        <f>IF($J1094="","",INDEX('2_Review &amp; Audit'!$AD:$AD,$J1094))</f>
        <v/>
      </c>
      <c r="AB1094" t="str">
        <f>IF($D1094="","",MAX(0,N(#REF!)-N($X1094)))</f>
        <v/>
      </c>
      <c r="AC1094" t="str">
        <f>IF(OR($D1094="",$AB1094="",N($AB1094)&lt;=0),"",IFERROR(MATCH(1,INDEX(('2_Review &amp; Audit'!$F$6:$F$505=$A1094)*('2_Review &amp; Audit'!$I$6:$I$505&gt;=$E1094-30)*('2_Review &amp; Audit'!$I$6:$I$505&lt;=$E1094+30)*('2_Review &amp; Audit'!$R$6:$R$505&gt;0)*(ROW('2_Review &amp; Audit'!$R$6:$R$505)&gt;$T1094),0),0)+5,""))</f>
        <v/>
      </c>
      <c r="AG1094" t="str">
        <f>IF(OR($D1094="",$AB1094="",$AF1094=""),"",MIN($AB1094,$AF1094))</f>
        <v/>
      </c>
      <c r="AK1094" t="str">
        <f>IF($D1094="","",MAX(0,N($AB1094)-N($AG1094)))</f>
        <v/>
      </c>
      <c r="AL1094" t="str">
        <f>IF(OR($D1094="",$AK1094="",N($AK1094)&lt;=0),"",IFERROR(MATCH(1,INDEX(('2_Review &amp; Audit'!$F$6:$F$505=$A1094)*('2_Review &amp; Audit'!$I$6:$I$505&gt;=$E1094-30)*('2_Review &amp; Audit'!$I$6:$I$505&lt;=$E1094+30)*('2_Review &amp; Audit'!$R$6:$R$505&gt;0)*(ROW('2_Review &amp; Audit'!$R$6:$R$505)&gt;$AC1094),0),0)+5,""))</f>
        <v/>
      </c>
      <c r="AP1094" t="str">
        <f>IF(OR($D1094="",$AK1094="",$AO1094=""),"",MIN($AK1094,$AO1094))</f>
        <v/>
      </c>
    </row>
    <row r="1095" spans="1:42" ht="12.75" customHeight="1" x14ac:dyDescent="0.2">
      <c r="A1095" t="str">
        <f>IF($J1095="","",INDEX('2_Review &amp; Audit'!$F:$F,$J1095))</f>
        <v/>
      </c>
      <c r="B1095" t="str">
        <f>IF($J1095="","",INDEX('2_Review &amp; Audit'!$C:$C,$J1095))</f>
        <v/>
      </c>
      <c r="C1095" t="str">
        <f>IF($J1095="","",INDEX('2_Review &amp; Audit'!$D:$D,$J1095))</f>
        <v/>
      </c>
      <c r="D1095" s="60" t="str">
        <f>IF($J1095="","",INDEX('2_Review &amp; Audit'!$U:$U,$J1095))</f>
        <v/>
      </c>
      <c r="E1095" t="str">
        <f>IF($J1095="","",INDEX('2_Review &amp; Audit'!$M:$M,$J1095))</f>
        <v/>
      </c>
      <c r="F1095" t="str">
        <f>IF($J1095="","",INDEX('2_Review &amp; Audit'!$N:$N,$J1095))</f>
        <v/>
      </c>
      <c r="G1095" s="145" t="str">
        <f>IF(OR($J1095="",$F1095=""),"",ABS(INDEX('2_Review &amp; Audit'!$B:$B,$J1095)/$F1095))</f>
        <v/>
      </c>
      <c r="H1095" s="145" t="str">
        <f t="shared" si="81"/>
        <v/>
      </c>
      <c r="I1095" t="str">
        <f>IF($J1095="","",INDEX('2_Review &amp; Audit'!$AD:$AD,$J1095))</f>
        <v/>
      </c>
      <c r="AB1095" t="str">
        <f>IF($D1095="","",MAX(0,N(#REF!)-N($X1095)))</f>
        <v/>
      </c>
      <c r="AC1095" t="str">
        <f>IF(OR($D1095="",$AB1095="",N($AB1095)&lt;=0),"",IFERROR(MATCH(1,INDEX(('2_Review &amp; Audit'!$F$6:$F$505=$A1095)*('2_Review &amp; Audit'!$I$6:$I$505&gt;=$E1095-30)*('2_Review &amp; Audit'!$I$6:$I$505&lt;=$E1095+30)*('2_Review &amp; Audit'!$R$6:$R$505&gt;0)*(ROW('2_Review &amp; Audit'!$R$6:$R$505)&gt;$T1095),0),0)+5,""))</f>
        <v/>
      </c>
      <c r="AG1095" t="str">
        <f>IF(OR($D1095="",$AB1095="",$AF1095=""),"",MIN($AB1095,$AF1095))</f>
        <v/>
      </c>
      <c r="AK1095" t="str">
        <f>IF($D1095="","",MAX(0,N($AB1095)-N($AG1095)))</f>
        <v/>
      </c>
      <c r="AL1095" t="str">
        <f>IF(OR($D1095="",$AK1095="",N($AK1095)&lt;=0),"",IFERROR(MATCH(1,INDEX(('2_Review &amp; Audit'!$F$6:$F$505=$A1095)*('2_Review &amp; Audit'!$I$6:$I$505&gt;=$E1095-30)*('2_Review &amp; Audit'!$I$6:$I$505&lt;=$E1095+30)*('2_Review &amp; Audit'!$R$6:$R$505&gt;0)*(ROW('2_Review &amp; Audit'!$R$6:$R$505)&gt;$AC1095),0),0)+5,""))</f>
        <v/>
      </c>
      <c r="AP1095" t="str">
        <f>IF(OR($D1095="",$AK1095="",$AO1095=""),"",MIN($AK1095,$AO1095))</f>
        <v/>
      </c>
    </row>
    <row r="1096" spans="1:42" ht="12.75" customHeight="1" x14ac:dyDescent="0.2">
      <c r="A1096" t="str">
        <f>IF($J1096="","",INDEX('2_Review &amp; Audit'!$F:$F,$J1096))</f>
        <v/>
      </c>
      <c r="B1096" t="str">
        <f>IF($J1096="","",INDEX('2_Review &amp; Audit'!$C:$C,$J1096))</f>
        <v/>
      </c>
      <c r="C1096" t="str">
        <f>IF($J1096="","",INDEX('2_Review &amp; Audit'!$D:$D,$J1096))</f>
        <v/>
      </c>
      <c r="D1096" s="60" t="str">
        <f>IF($J1096="","",INDEX('2_Review &amp; Audit'!$U:$U,$J1096))</f>
        <v/>
      </c>
      <c r="E1096" t="str">
        <f>IF($J1096="","",INDEX('2_Review &amp; Audit'!$M:$M,$J1096))</f>
        <v/>
      </c>
      <c r="F1096" t="str">
        <f>IF($J1096="","",INDEX('2_Review &amp; Audit'!$N:$N,$J1096))</f>
        <v/>
      </c>
      <c r="G1096" s="145" t="str">
        <f>IF(OR($J1096="",$F1096=""),"",ABS(INDEX('2_Review &amp; Audit'!$B:$B,$J1096)/$F1096))</f>
        <v/>
      </c>
      <c r="H1096" s="145" t="str">
        <f t="shared" si="81"/>
        <v/>
      </c>
      <c r="I1096" t="str">
        <f>IF($J1096="","",INDEX('2_Review &amp; Audit'!$AD:$AD,$J1096))</f>
        <v/>
      </c>
      <c r="AB1096" t="str">
        <f>IF($D1096="","",MAX(0,N(#REF!)-N($X1096)))</f>
        <v/>
      </c>
      <c r="AC1096" t="str">
        <f>IF(OR($D1096="",$AB1096="",N($AB1096)&lt;=0),"",IFERROR(MATCH(1,INDEX(('2_Review &amp; Audit'!$F$6:$F$505=$A1096)*('2_Review &amp; Audit'!$I$6:$I$505&gt;=$E1096-30)*('2_Review &amp; Audit'!$I$6:$I$505&lt;=$E1096+30)*('2_Review &amp; Audit'!$R$6:$R$505&gt;0)*(ROW('2_Review &amp; Audit'!$R$6:$R$505)&gt;$T1096),0),0)+5,""))</f>
        <v/>
      </c>
      <c r="AG1096" t="str">
        <f>IF(OR($D1096="",$AB1096="",$AF1096=""),"",MIN($AB1096,$AF1096))</f>
        <v/>
      </c>
      <c r="AK1096" t="str">
        <f>IF($D1096="","",MAX(0,N($AB1096)-N($AG1096)))</f>
        <v/>
      </c>
      <c r="AL1096" t="str">
        <f>IF(OR($D1096="",$AK1096="",N($AK1096)&lt;=0),"",IFERROR(MATCH(1,INDEX(('2_Review &amp; Audit'!$F$6:$F$505=$A1096)*('2_Review &amp; Audit'!$I$6:$I$505&gt;=$E1096-30)*('2_Review &amp; Audit'!$I$6:$I$505&lt;=$E1096+30)*('2_Review &amp; Audit'!$R$6:$R$505&gt;0)*(ROW('2_Review &amp; Audit'!$R$6:$R$505)&gt;$AC1096),0),0)+5,""))</f>
        <v/>
      </c>
      <c r="AP1096" t="str">
        <f>IF(OR($D1096="",$AK1096="",$AO1096=""),"",MIN($AK1096,$AO1096))</f>
        <v/>
      </c>
    </row>
    <row r="1097" spans="1:42" ht="12.75" customHeight="1" x14ac:dyDescent="0.2">
      <c r="A1097" t="str">
        <f>IF($J1097="","",INDEX('2_Review &amp; Audit'!$F:$F,$J1097))</f>
        <v/>
      </c>
      <c r="B1097" t="str">
        <f>IF($J1097="","",INDEX('2_Review &amp; Audit'!$C:$C,$J1097))</f>
        <v/>
      </c>
      <c r="C1097" t="str">
        <f>IF($J1097="","",INDEX('2_Review &amp; Audit'!$D:$D,$J1097))</f>
        <v/>
      </c>
      <c r="D1097" s="60" t="str">
        <f>IF($J1097="","",INDEX('2_Review &amp; Audit'!$U:$U,$J1097))</f>
        <v/>
      </c>
      <c r="E1097" t="str">
        <f>IF($J1097="","",INDEX('2_Review &amp; Audit'!$M:$M,$J1097))</f>
        <v/>
      </c>
      <c r="F1097" t="str">
        <f>IF($J1097="","",INDEX('2_Review &amp; Audit'!$N:$N,$J1097))</f>
        <v/>
      </c>
      <c r="G1097" s="145" t="str">
        <f>IF(OR($J1097="",$F1097=""),"",ABS(INDEX('2_Review &amp; Audit'!$B:$B,$J1097)/$F1097))</f>
        <v/>
      </c>
      <c r="H1097" s="145" t="str">
        <f t="shared" si="81"/>
        <v/>
      </c>
      <c r="I1097" t="str">
        <f>IF($J1097="","",INDEX('2_Review &amp; Audit'!$AD:$AD,$J1097))</f>
        <v/>
      </c>
      <c r="AB1097" t="str">
        <f>IF($D1097="","",MAX(0,N(#REF!)-N($X1097)))</f>
        <v/>
      </c>
      <c r="AC1097" t="str">
        <f>IF(OR($D1097="",$AB1097="",N($AB1097)&lt;=0),"",IFERROR(MATCH(1,INDEX(('2_Review &amp; Audit'!$F$6:$F$505=$A1097)*('2_Review &amp; Audit'!$I$6:$I$505&gt;=$E1097-30)*('2_Review &amp; Audit'!$I$6:$I$505&lt;=$E1097+30)*('2_Review &amp; Audit'!$R$6:$R$505&gt;0)*(ROW('2_Review &amp; Audit'!$R$6:$R$505)&gt;$T1097),0),0)+5,""))</f>
        <v/>
      </c>
      <c r="AG1097" t="str">
        <f>IF(OR($D1097="",$AB1097="",$AF1097=""),"",MIN($AB1097,$AF1097))</f>
        <v/>
      </c>
      <c r="AK1097" t="str">
        <f>IF($D1097="","",MAX(0,N($AB1097)-N($AG1097)))</f>
        <v/>
      </c>
      <c r="AL1097" t="str">
        <f>IF(OR($D1097="",$AK1097="",N($AK1097)&lt;=0),"",IFERROR(MATCH(1,INDEX(('2_Review &amp; Audit'!$F$6:$F$505=$A1097)*('2_Review &amp; Audit'!$I$6:$I$505&gt;=$E1097-30)*('2_Review &amp; Audit'!$I$6:$I$505&lt;=$E1097+30)*('2_Review &amp; Audit'!$R$6:$R$505&gt;0)*(ROW('2_Review &amp; Audit'!$R$6:$R$505)&gt;$AC1097),0),0)+5,""))</f>
        <v/>
      </c>
      <c r="AP1097" t="str">
        <f>IF(OR($D1097="",$AK1097="",$AO1097=""),"",MIN($AK1097,$AO1097))</f>
        <v/>
      </c>
    </row>
    <row r="1098" spans="1:42" ht="12.75" customHeight="1" x14ac:dyDescent="0.2">
      <c r="A1098" t="str">
        <f>IF($J1098="","",INDEX('2_Review &amp; Audit'!$F:$F,$J1098))</f>
        <v/>
      </c>
      <c r="B1098" t="str">
        <f>IF($J1098="","",INDEX('2_Review &amp; Audit'!$C:$C,$J1098))</f>
        <v/>
      </c>
      <c r="C1098" t="str">
        <f>IF($J1098="","",INDEX('2_Review &amp; Audit'!$D:$D,$J1098))</f>
        <v/>
      </c>
      <c r="D1098" s="60" t="str">
        <f>IF($J1098="","",INDEX('2_Review &amp; Audit'!$U:$U,$J1098))</f>
        <v/>
      </c>
      <c r="E1098" t="str">
        <f>IF($J1098="","",INDEX('2_Review &amp; Audit'!$M:$M,$J1098))</f>
        <v/>
      </c>
      <c r="F1098" t="str">
        <f>IF($J1098="","",INDEX('2_Review &amp; Audit'!$N:$N,$J1098))</f>
        <v/>
      </c>
      <c r="G1098" s="145" t="str">
        <f>IF(OR($J1098="",$F1098=""),"",ABS(INDEX('2_Review &amp; Audit'!$B:$B,$J1098)/$F1098))</f>
        <v/>
      </c>
      <c r="H1098" s="145" t="str">
        <f t="shared" si="81"/>
        <v/>
      </c>
      <c r="I1098" t="str">
        <f>IF($J1098="","",INDEX('2_Review &amp; Audit'!$AD:$AD,$J1098))</f>
        <v/>
      </c>
      <c r="AB1098" t="str">
        <f>IF($D1098="","",MAX(0,N(#REF!)-N($X1098)))</f>
        <v/>
      </c>
      <c r="AC1098" t="str">
        <f>IF(OR($D1098="",$AB1098="",N($AB1098)&lt;=0),"",IFERROR(MATCH(1,INDEX(('2_Review &amp; Audit'!$F$6:$F$505=$A1098)*('2_Review &amp; Audit'!$I$6:$I$505&gt;=$E1098-30)*('2_Review &amp; Audit'!$I$6:$I$505&lt;=$E1098+30)*('2_Review &amp; Audit'!$R$6:$R$505&gt;0)*(ROW('2_Review &amp; Audit'!$R$6:$R$505)&gt;$T1098),0),0)+5,""))</f>
        <v/>
      </c>
      <c r="AG1098" t="str">
        <f>IF(OR($D1098="",$AB1098="",$AF1098=""),"",MIN($AB1098,$AF1098))</f>
        <v/>
      </c>
      <c r="AK1098" t="str">
        <f>IF($D1098="","",MAX(0,N($AB1098)-N($AG1098)))</f>
        <v/>
      </c>
      <c r="AL1098" t="str">
        <f>IF(OR($D1098="",$AK1098="",N($AK1098)&lt;=0),"",IFERROR(MATCH(1,INDEX(('2_Review &amp; Audit'!$F$6:$F$505=$A1098)*('2_Review &amp; Audit'!$I$6:$I$505&gt;=$E1098-30)*('2_Review &amp; Audit'!$I$6:$I$505&lt;=$E1098+30)*('2_Review &amp; Audit'!$R$6:$R$505&gt;0)*(ROW('2_Review &amp; Audit'!$R$6:$R$505)&gt;$AC1098),0),0)+5,""))</f>
        <v/>
      </c>
      <c r="AP1098" t="str">
        <f>IF(OR($D1098="",$AK1098="",$AO1098=""),"",MIN($AK1098,$AO1098))</f>
        <v/>
      </c>
    </row>
    <row r="1099" spans="1:42" ht="12.75" customHeight="1" x14ac:dyDescent="0.2">
      <c r="A1099" t="str">
        <f>IF($J1099="","",INDEX('2_Review &amp; Audit'!$F:$F,$J1099))</f>
        <v/>
      </c>
      <c r="B1099" t="str">
        <f>IF($J1099="","",INDEX('2_Review &amp; Audit'!$C:$C,$J1099))</f>
        <v/>
      </c>
      <c r="C1099" t="str">
        <f>IF($J1099="","",INDEX('2_Review &amp; Audit'!$D:$D,$J1099))</f>
        <v/>
      </c>
      <c r="D1099" s="60" t="str">
        <f>IF($J1099="","",INDEX('2_Review &amp; Audit'!$U:$U,$J1099))</f>
        <v/>
      </c>
      <c r="E1099" t="str">
        <f>IF($J1099="","",INDEX('2_Review &amp; Audit'!$M:$M,$J1099))</f>
        <v/>
      </c>
      <c r="F1099" t="str">
        <f>IF($J1099="","",INDEX('2_Review &amp; Audit'!$N:$N,$J1099))</f>
        <v/>
      </c>
      <c r="G1099" s="145" t="str">
        <f>IF(OR($J1099="",$F1099=""),"",ABS(INDEX('2_Review &amp; Audit'!$B:$B,$J1099)/$F1099))</f>
        <v/>
      </c>
      <c r="H1099" s="145" t="str">
        <f t="shared" si="81"/>
        <v/>
      </c>
      <c r="I1099" t="str">
        <f>IF($J1099="","",INDEX('2_Review &amp; Audit'!$AD:$AD,$J1099))</f>
        <v/>
      </c>
      <c r="AB1099" t="str">
        <f>IF($D1099="","",MAX(0,N(#REF!)-N($X1099)))</f>
        <v/>
      </c>
      <c r="AC1099" t="str">
        <f>IF(OR($D1099="",$AB1099="",N($AB1099)&lt;=0),"",IFERROR(MATCH(1,INDEX(('2_Review &amp; Audit'!$F$6:$F$505=$A1099)*('2_Review &amp; Audit'!$I$6:$I$505&gt;=$E1099-30)*('2_Review &amp; Audit'!$I$6:$I$505&lt;=$E1099+30)*('2_Review &amp; Audit'!$R$6:$R$505&gt;0)*(ROW('2_Review &amp; Audit'!$R$6:$R$505)&gt;$T1099),0),0)+5,""))</f>
        <v/>
      </c>
      <c r="AG1099" t="str">
        <f>IF(OR($D1099="",$AB1099="",$AF1099=""),"",MIN($AB1099,$AF1099))</f>
        <v/>
      </c>
      <c r="AK1099" t="str">
        <f>IF($D1099="","",MAX(0,N($AB1099)-N($AG1099)))</f>
        <v/>
      </c>
      <c r="AL1099" t="str">
        <f>IF(OR($D1099="",$AK1099="",N($AK1099)&lt;=0),"",IFERROR(MATCH(1,INDEX(('2_Review &amp; Audit'!$F$6:$F$505=$A1099)*('2_Review &amp; Audit'!$I$6:$I$505&gt;=$E1099-30)*('2_Review &amp; Audit'!$I$6:$I$505&lt;=$E1099+30)*('2_Review &amp; Audit'!$R$6:$R$505&gt;0)*(ROW('2_Review &amp; Audit'!$R$6:$R$505)&gt;$AC1099),0),0)+5,""))</f>
        <v/>
      </c>
      <c r="AP1099" t="str">
        <f>IF(OR($D1099="",$AK1099="",$AO1099=""),"",MIN($AK1099,$AO1099))</f>
        <v/>
      </c>
    </row>
    <row r="1100" spans="1:42" ht="12.75" customHeight="1" x14ac:dyDescent="0.2">
      <c r="A1100" t="str">
        <f>IF($J1100="","",INDEX('2_Review &amp; Audit'!$F:$F,$J1100))</f>
        <v/>
      </c>
      <c r="B1100" t="str">
        <f>IF($J1100="","",INDEX('2_Review &amp; Audit'!$C:$C,$J1100))</f>
        <v/>
      </c>
      <c r="C1100" t="str">
        <f>IF($J1100="","",INDEX('2_Review &amp; Audit'!$D:$D,$J1100))</f>
        <v/>
      </c>
      <c r="D1100" s="60" t="str">
        <f>IF($J1100="","",INDEX('2_Review &amp; Audit'!$U:$U,$J1100))</f>
        <v/>
      </c>
      <c r="E1100" t="str">
        <f>IF($J1100="","",INDEX('2_Review &amp; Audit'!$M:$M,$J1100))</f>
        <v/>
      </c>
      <c r="F1100" t="str">
        <f>IF($J1100="","",INDEX('2_Review &amp; Audit'!$N:$N,$J1100))</f>
        <v/>
      </c>
      <c r="G1100" s="145" t="str">
        <f>IF(OR($J1100="",$F1100=""),"",ABS(INDEX('2_Review &amp; Audit'!$B:$B,$J1100)/$F1100))</f>
        <v/>
      </c>
      <c r="H1100" s="145" t="str">
        <f t="shared" si="81"/>
        <v/>
      </c>
      <c r="I1100" t="str">
        <f>IF($J1100="","",INDEX('2_Review &amp; Audit'!$AD:$AD,$J1100))</f>
        <v/>
      </c>
      <c r="AB1100" t="str">
        <f>IF($D1100="","",MAX(0,N(#REF!)-N($X1100)))</f>
        <v/>
      </c>
      <c r="AC1100" t="str">
        <f>IF(OR($D1100="",$AB1100="",N($AB1100)&lt;=0),"",IFERROR(MATCH(1,INDEX(('2_Review &amp; Audit'!$F$6:$F$505=$A1100)*('2_Review &amp; Audit'!$I$6:$I$505&gt;=$E1100-30)*('2_Review &amp; Audit'!$I$6:$I$505&lt;=$E1100+30)*('2_Review &amp; Audit'!$R$6:$R$505&gt;0)*(ROW('2_Review &amp; Audit'!$R$6:$R$505)&gt;$T1100),0),0)+5,""))</f>
        <v/>
      </c>
      <c r="AG1100" t="str">
        <f>IF(OR($D1100="",$AB1100="",$AF1100=""),"",MIN($AB1100,$AF1100))</f>
        <v/>
      </c>
      <c r="AK1100" t="str">
        <f>IF($D1100="","",MAX(0,N($AB1100)-N($AG1100)))</f>
        <v/>
      </c>
      <c r="AL1100" t="str">
        <f>IF(OR($D1100="",$AK1100="",N($AK1100)&lt;=0),"",IFERROR(MATCH(1,INDEX(('2_Review &amp; Audit'!$F$6:$F$505=$A1100)*('2_Review &amp; Audit'!$I$6:$I$505&gt;=$E1100-30)*('2_Review &amp; Audit'!$I$6:$I$505&lt;=$E1100+30)*('2_Review &amp; Audit'!$R$6:$R$505&gt;0)*(ROW('2_Review &amp; Audit'!$R$6:$R$505)&gt;$AC1100),0),0)+5,""))</f>
        <v/>
      </c>
      <c r="AP1100" t="str">
        <f>IF(OR($D1100="",$AK1100="",$AO1100=""),"",MIN($AK1100,$AO1100))</f>
        <v/>
      </c>
    </row>
    <row r="1101" spans="1:42" ht="12.75" customHeight="1" x14ac:dyDescent="0.2">
      <c r="A1101" t="str">
        <f>IF($J1101="","",INDEX('2_Review &amp; Audit'!$F:$F,$J1101))</f>
        <v/>
      </c>
      <c r="B1101" t="str">
        <f>IF($J1101="","",INDEX('2_Review &amp; Audit'!$C:$C,$J1101))</f>
        <v/>
      </c>
      <c r="C1101" t="str">
        <f>IF($J1101="","",INDEX('2_Review &amp; Audit'!$D:$D,$J1101))</f>
        <v/>
      </c>
      <c r="D1101" s="60" t="str">
        <f>IF($J1101="","",INDEX('2_Review &amp; Audit'!$U:$U,$J1101))</f>
        <v/>
      </c>
      <c r="E1101" t="str">
        <f>IF($J1101="","",INDEX('2_Review &amp; Audit'!$M:$M,$J1101))</f>
        <v/>
      </c>
      <c r="F1101" t="str">
        <f>IF($J1101="","",INDEX('2_Review &amp; Audit'!$N:$N,$J1101))</f>
        <v/>
      </c>
      <c r="G1101" s="145" t="str">
        <f>IF(OR($J1101="",$F1101=""),"",ABS(INDEX('2_Review &amp; Audit'!$B:$B,$J1101)/$F1101))</f>
        <v/>
      </c>
      <c r="H1101" s="145" t="str">
        <f t="shared" si="81"/>
        <v/>
      </c>
      <c r="I1101" t="str">
        <f>IF($J1101="","",INDEX('2_Review &amp; Audit'!$AD:$AD,$J1101))</f>
        <v/>
      </c>
      <c r="AB1101" t="str">
        <f>IF($D1101="","",MAX(0,N(#REF!)-N($X1101)))</f>
        <v/>
      </c>
      <c r="AC1101" t="str">
        <f>IF(OR($D1101="",$AB1101="",N($AB1101)&lt;=0),"",IFERROR(MATCH(1,INDEX(('2_Review &amp; Audit'!$F$6:$F$505=$A1101)*('2_Review &amp; Audit'!$I$6:$I$505&gt;=$E1101-30)*('2_Review &amp; Audit'!$I$6:$I$505&lt;=$E1101+30)*('2_Review &amp; Audit'!$R$6:$R$505&gt;0)*(ROW('2_Review &amp; Audit'!$R$6:$R$505)&gt;$T1101),0),0)+5,""))</f>
        <v/>
      </c>
      <c r="AG1101" t="str">
        <f>IF(OR($D1101="",$AB1101="",$AF1101=""),"",MIN($AB1101,$AF1101))</f>
        <v/>
      </c>
      <c r="AK1101" t="str">
        <f>IF($D1101="","",MAX(0,N($AB1101)-N($AG1101)))</f>
        <v/>
      </c>
      <c r="AL1101" t="str">
        <f>IF(OR($D1101="",$AK1101="",N($AK1101)&lt;=0),"",IFERROR(MATCH(1,INDEX(('2_Review &amp; Audit'!$F$6:$F$505=$A1101)*('2_Review &amp; Audit'!$I$6:$I$505&gt;=$E1101-30)*('2_Review &amp; Audit'!$I$6:$I$505&lt;=$E1101+30)*('2_Review &amp; Audit'!$R$6:$R$505&gt;0)*(ROW('2_Review &amp; Audit'!$R$6:$R$505)&gt;$AC1101),0),0)+5,""))</f>
        <v/>
      </c>
      <c r="AP1101" t="str">
        <f>IF(OR($D1101="",$AK1101="",$AO1101=""),"",MIN($AK1101,$AO1101))</f>
        <v/>
      </c>
    </row>
    <row r="1102" spans="1:42" ht="12.75" customHeight="1" x14ac:dyDescent="0.2">
      <c r="A1102" t="str">
        <f>IF($J1102="","",INDEX('2_Review &amp; Audit'!$F:$F,$J1102))</f>
        <v/>
      </c>
      <c r="B1102" t="str">
        <f>IF($J1102="","",INDEX('2_Review &amp; Audit'!$C:$C,$J1102))</f>
        <v/>
      </c>
      <c r="C1102" t="str">
        <f>IF($J1102="","",INDEX('2_Review &amp; Audit'!$D:$D,$J1102))</f>
        <v/>
      </c>
      <c r="D1102" s="60" t="str">
        <f>IF($J1102="","",INDEX('2_Review &amp; Audit'!$U:$U,$J1102))</f>
        <v/>
      </c>
      <c r="E1102" t="str">
        <f>IF($J1102="","",INDEX('2_Review &amp; Audit'!$M:$M,$J1102))</f>
        <v/>
      </c>
      <c r="F1102" t="str">
        <f>IF($J1102="","",INDEX('2_Review &amp; Audit'!$N:$N,$J1102))</f>
        <v/>
      </c>
      <c r="G1102" s="145" t="str">
        <f>IF(OR($J1102="",$F1102=""),"",ABS(INDEX('2_Review &amp; Audit'!$B:$B,$J1102)/$F1102))</f>
        <v/>
      </c>
      <c r="H1102" s="145" t="str">
        <f t="shared" si="81"/>
        <v/>
      </c>
      <c r="I1102" t="str">
        <f>IF($J1102="","",INDEX('2_Review &amp; Audit'!$AD:$AD,$J1102))</f>
        <v/>
      </c>
      <c r="AB1102" t="str">
        <f>IF($D1102="","",MAX(0,N(#REF!)-N($X1102)))</f>
        <v/>
      </c>
      <c r="AC1102" t="str">
        <f>IF(OR($D1102="",$AB1102="",N($AB1102)&lt;=0),"",IFERROR(MATCH(1,INDEX(('2_Review &amp; Audit'!$F$6:$F$505=$A1102)*('2_Review &amp; Audit'!$I$6:$I$505&gt;=$E1102-30)*('2_Review &amp; Audit'!$I$6:$I$505&lt;=$E1102+30)*('2_Review &amp; Audit'!$R$6:$R$505&gt;0)*(ROW('2_Review &amp; Audit'!$R$6:$R$505)&gt;$T1102),0),0)+5,""))</f>
        <v/>
      </c>
      <c r="AG1102" t="str">
        <f>IF(OR($D1102="",$AB1102="",$AF1102=""),"",MIN($AB1102,$AF1102))</f>
        <v/>
      </c>
      <c r="AK1102" t="str">
        <f>IF($D1102="","",MAX(0,N($AB1102)-N($AG1102)))</f>
        <v/>
      </c>
      <c r="AL1102" t="str">
        <f>IF(OR($D1102="",$AK1102="",N($AK1102)&lt;=0),"",IFERROR(MATCH(1,INDEX(('2_Review &amp; Audit'!$F$6:$F$505=$A1102)*('2_Review &amp; Audit'!$I$6:$I$505&gt;=$E1102-30)*('2_Review &amp; Audit'!$I$6:$I$505&lt;=$E1102+30)*('2_Review &amp; Audit'!$R$6:$R$505&gt;0)*(ROW('2_Review &amp; Audit'!$R$6:$R$505)&gt;$AC1102),0),0)+5,""))</f>
        <v/>
      </c>
      <c r="AP1102" t="str">
        <f>IF(OR($D1102="",$AK1102="",$AO1102=""),"",MIN($AK1102,$AO1102))</f>
        <v/>
      </c>
    </row>
    <row r="1103" spans="1:42" ht="12.75" customHeight="1" x14ac:dyDescent="0.2">
      <c r="A1103" t="str">
        <f>IF($J1103="","",INDEX('2_Review &amp; Audit'!$F:$F,$J1103))</f>
        <v/>
      </c>
      <c r="B1103" t="str">
        <f>IF($J1103="","",INDEX('2_Review &amp; Audit'!$C:$C,$J1103))</f>
        <v/>
      </c>
      <c r="C1103" t="str">
        <f>IF($J1103="","",INDEX('2_Review &amp; Audit'!$D:$D,$J1103))</f>
        <v/>
      </c>
      <c r="D1103" s="60" t="str">
        <f>IF($J1103="","",INDEX('2_Review &amp; Audit'!$U:$U,$J1103))</f>
        <v/>
      </c>
      <c r="E1103" t="str">
        <f>IF($J1103="","",INDEX('2_Review &amp; Audit'!$M:$M,$J1103))</f>
        <v/>
      </c>
      <c r="F1103" t="str">
        <f>IF($J1103="","",INDEX('2_Review &amp; Audit'!$N:$N,$J1103))</f>
        <v/>
      </c>
      <c r="G1103" s="145" t="str">
        <f>IF(OR($J1103="",$F1103=""),"",ABS(INDEX('2_Review &amp; Audit'!$B:$B,$J1103)/$F1103))</f>
        <v/>
      </c>
      <c r="H1103" s="145" t="str">
        <f t="shared" si="81"/>
        <v/>
      </c>
      <c r="I1103" t="str">
        <f>IF($J1103="","",INDEX('2_Review &amp; Audit'!$AD:$AD,$J1103))</f>
        <v/>
      </c>
      <c r="AB1103" t="str">
        <f>IF($D1103="","",MAX(0,N(#REF!)-N($X1103)))</f>
        <v/>
      </c>
      <c r="AC1103" t="str">
        <f>IF(OR($D1103="",$AB1103="",N($AB1103)&lt;=0),"",IFERROR(MATCH(1,INDEX(('2_Review &amp; Audit'!$F$6:$F$505=$A1103)*('2_Review &amp; Audit'!$I$6:$I$505&gt;=$E1103-30)*('2_Review &amp; Audit'!$I$6:$I$505&lt;=$E1103+30)*('2_Review &amp; Audit'!$R$6:$R$505&gt;0)*(ROW('2_Review &amp; Audit'!$R$6:$R$505)&gt;$T1103),0),0)+5,""))</f>
        <v/>
      </c>
      <c r="AG1103" t="str">
        <f>IF(OR($D1103="",$AB1103="",$AF1103=""),"",MIN($AB1103,$AF1103))</f>
        <v/>
      </c>
      <c r="AK1103" t="str">
        <f>IF($D1103="","",MAX(0,N($AB1103)-N($AG1103)))</f>
        <v/>
      </c>
      <c r="AL1103" t="str">
        <f>IF(OR($D1103="",$AK1103="",N($AK1103)&lt;=0),"",IFERROR(MATCH(1,INDEX(('2_Review &amp; Audit'!$F$6:$F$505=$A1103)*('2_Review &amp; Audit'!$I$6:$I$505&gt;=$E1103-30)*('2_Review &amp; Audit'!$I$6:$I$505&lt;=$E1103+30)*('2_Review &amp; Audit'!$R$6:$R$505&gt;0)*(ROW('2_Review &amp; Audit'!$R$6:$R$505)&gt;$AC1103),0),0)+5,""))</f>
        <v/>
      </c>
      <c r="AP1103" t="str">
        <f>IF(OR($D1103="",$AK1103="",$AO1103=""),"",MIN($AK1103,$AO1103))</f>
        <v/>
      </c>
    </row>
    <row r="1104" spans="1:42" ht="12.75" customHeight="1" x14ac:dyDescent="0.2">
      <c r="A1104" t="str">
        <f>IF($J1104="","",INDEX('2_Review &amp; Audit'!$F:$F,$J1104))</f>
        <v/>
      </c>
      <c r="B1104" t="str">
        <f>IF($J1104="","",INDEX('2_Review &amp; Audit'!$C:$C,$J1104))</f>
        <v/>
      </c>
      <c r="C1104" t="str">
        <f>IF($J1104="","",INDEX('2_Review &amp; Audit'!$D:$D,$J1104))</f>
        <v/>
      </c>
      <c r="D1104" s="60" t="str">
        <f>IF($J1104="","",INDEX('2_Review &amp; Audit'!$U:$U,$J1104))</f>
        <v/>
      </c>
      <c r="E1104" t="str">
        <f>IF($J1104="","",INDEX('2_Review &amp; Audit'!$M:$M,$J1104))</f>
        <v/>
      </c>
      <c r="F1104" t="str">
        <f>IF($J1104="","",INDEX('2_Review &amp; Audit'!$N:$N,$J1104))</f>
        <v/>
      </c>
      <c r="G1104" s="145" t="str">
        <f>IF(OR($J1104="",$F1104=""),"",ABS(INDEX('2_Review &amp; Audit'!$B:$B,$J1104)/$F1104))</f>
        <v/>
      </c>
      <c r="H1104" s="145" t="str">
        <f t="shared" si="81"/>
        <v/>
      </c>
      <c r="I1104" t="str">
        <f>IF($J1104="","",INDEX('2_Review &amp; Audit'!$AD:$AD,$J1104))</f>
        <v/>
      </c>
      <c r="AB1104" t="str">
        <f>IF($D1104="","",MAX(0,N(#REF!)-N($X1104)))</f>
        <v/>
      </c>
      <c r="AC1104" t="str">
        <f>IF(OR($D1104="",$AB1104="",N($AB1104)&lt;=0),"",IFERROR(MATCH(1,INDEX(('2_Review &amp; Audit'!$F$6:$F$505=$A1104)*('2_Review &amp; Audit'!$I$6:$I$505&gt;=$E1104-30)*('2_Review &amp; Audit'!$I$6:$I$505&lt;=$E1104+30)*('2_Review &amp; Audit'!$R$6:$R$505&gt;0)*(ROW('2_Review &amp; Audit'!$R$6:$R$505)&gt;$T1104),0),0)+5,""))</f>
        <v/>
      </c>
      <c r="AG1104" t="str">
        <f>IF(OR($D1104="",$AB1104="",$AF1104=""),"",MIN($AB1104,$AF1104))</f>
        <v/>
      </c>
      <c r="AK1104" t="str">
        <f>IF($D1104="","",MAX(0,N($AB1104)-N($AG1104)))</f>
        <v/>
      </c>
      <c r="AL1104" t="str">
        <f>IF(OR($D1104="",$AK1104="",N($AK1104)&lt;=0),"",IFERROR(MATCH(1,INDEX(('2_Review &amp; Audit'!$F$6:$F$505=$A1104)*('2_Review &amp; Audit'!$I$6:$I$505&gt;=$E1104-30)*('2_Review &amp; Audit'!$I$6:$I$505&lt;=$E1104+30)*('2_Review &amp; Audit'!$R$6:$R$505&gt;0)*(ROW('2_Review &amp; Audit'!$R$6:$R$505)&gt;$AC1104),0),0)+5,""))</f>
        <v/>
      </c>
      <c r="AP1104" t="str">
        <f>IF(OR($D1104="",$AK1104="",$AO1104=""),"",MIN($AK1104,$AO1104))</f>
        <v/>
      </c>
    </row>
    <row r="1105" spans="1:42" ht="12.75" customHeight="1" x14ac:dyDescent="0.2">
      <c r="A1105" t="str">
        <f>IF($J1105="","",INDEX('2_Review &amp; Audit'!$F:$F,$J1105))</f>
        <v/>
      </c>
      <c r="B1105" t="str">
        <f>IF($J1105="","",INDEX('2_Review &amp; Audit'!$C:$C,$J1105))</f>
        <v/>
      </c>
      <c r="C1105" t="str">
        <f>IF($J1105="","",INDEX('2_Review &amp; Audit'!$D:$D,$J1105))</f>
        <v/>
      </c>
      <c r="D1105" s="60" t="str">
        <f>IF($J1105="","",INDEX('2_Review &amp; Audit'!$U:$U,$J1105))</f>
        <v/>
      </c>
      <c r="E1105" t="str">
        <f>IF($J1105="","",INDEX('2_Review &amp; Audit'!$M:$M,$J1105))</f>
        <v/>
      </c>
      <c r="F1105" t="str">
        <f>IF($J1105="","",INDEX('2_Review &amp; Audit'!$N:$N,$J1105))</f>
        <v/>
      </c>
      <c r="G1105" s="145" t="str">
        <f>IF(OR($J1105="",$F1105=""),"",ABS(INDEX('2_Review &amp; Audit'!$B:$B,$J1105)/$F1105))</f>
        <v/>
      </c>
      <c r="H1105" s="145" t="str">
        <f t="shared" si="81"/>
        <v/>
      </c>
      <c r="I1105" t="str">
        <f>IF($J1105="","",INDEX('2_Review &amp; Audit'!$AD:$AD,$J1105))</f>
        <v/>
      </c>
      <c r="AB1105" t="str">
        <f>IF($D1105="","",MAX(0,N(#REF!)-N($X1105)))</f>
        <v/>
      </c>
      <c r="AC1105" t="str">
        <f>IF(OR($D1105="",$AB1105="",N($AB1105)&lt;=0),"",IFERROR(MATCH(1,INDEX(('2_Review &amp; Audit'!$F$6:$F$505=$A1105)*('2_Review &amp; Audit'!$I$6:$I$505&gt;=$E1105-30)*('2_Review &amp; Audit'!$I$6:$I$505&lt;=$E1105+30)*('2_Review &amp; Audit'!$R$6:$R$505&gt;0)*(ROW('2_Review &amp; Audit'!$R$6:$R$505)&gt;$T1105),0),0)+5,""))</f>
        <v/>
      </c>
      <c r="AG1105" t="str">
        <f>IF(OR($D1105="",$AB1105="",$AF1105=""),"",MIN($AB1105,$AF1105))</f>
        <v/>
      </c>
      <c r="AK1105" t="str">
        <f>IF($D1105="","",MAX(0,N($AB1105)-N($AG1105)))</f>
        <v/>
      </c>
      <c r="AL1105" t="str">
        <f>IF(OR($D1105="",$AK1105="",N($AK1105)&lt;=0),"",IFERROR(MATCH(1,INDEX(('2_Review &amp; Audit'!$F$6:$F$505=$A1105)*('2_Review &amp; Audit'!$I$6:$I$505&gt;=$E1105-30)*('2_Review &amp; Audit'!$I$6:$I$505&lt;=$E1105+30)*('2_Review &amp; Audit'!$R$6:$R$505&gt;0)*(ROW('2_Review &amp; Audit'!$R$6:$R$505)&gt;$AC1105),0),0)+5,""))</f>
        <v/>
      </c>
      <c r="AP1105" t="str">
        <f>IF(OR($D1105="",$AK1105="",$AO1105=""),"",MIN($AK1105,$AO1105))</f>
        <v/>
      </c>
    </row>
    <row r="1106" spans="1:42" ht="12.75" customHeight="1" x14ac:dyDescent="0.2">
      <c r="A1106" t="str">
        <f>IF($J1106="","",INDEX('2_Review &amp; Audit'!$F:$F,$J1106))</f>
        <v/>
      </c>
      <c r="B1106" t="str">
        <f>IF($J1106="","",INDEX('2_Review &amp; Audit'!$C:$C,$J1106))</f>
        <v/>
      </c>
      <c r="C1106" t="str">
        <f>IF($J1106="","",INDEX('2_Review &amp; Audit'!$D:$D,$J1106))</f>
        <v/>
      </c>
      <c r="D1106" s="60" t="str">
        <f>IF($J1106="","",INDEX('2_Review &amp; Audit'!$U:$U,$J1106))</f>
        <v/>
      </c>
      <c r="E1106" t="str">
        <f>IF($J1106="","",INDEX('2_Review &amp; Audit'!$M:$M,$J1106))</f>
        <v/>
      </c>
      <c r="F1106" t="str">
        <f>IF($J1106="","",INDEX('2_Review &amp; Audit'!$N:$N,$J1106))</f>
        <v/>
      </c>
      <c r="G1106" s="145" t="str">
        <f>IF(OR($J1106="",$F1106=""),"",ABS(INDEX('2_Review &amp; Audit'!$B:$B,$J1106)/$F1106))</f>
        <v/>
      </c>
      <c r="H1106" s="145" t="str">
        <f t="shared" si="81"/>
        <v/>
      </c>
      <c r="I1106" t="str">
        <f>IF($J1106="","",INDEX('2_Review &amp; Audit'!$AD:$AD,$J1106))</f>
        <v/>
      </c>
      <c r="AB1106" t="str">
        <f>IF($D1106="","",MAX(0,N(#REF!)-N($X1106)))</f>
        <v/>
      </c>
      <c r="AC1106" t="str">
        <f>IF(OR($D1106="",$AB1106="",N($AB1106)&lt;=0),"",IFERROR(MATCH(1,INDEX(('2_Review &amp; Audit'!$F$6:$F$505=$A1106)*('2_Review &amp; Audit'!$I$6:$I$505&gt;=$E1106-30)*('2_Review &amp; Audit'!$I$6:$I$505&lt;=$E1106+30)*('2_Review &amp; Audit'!$R$6:$R$505&gt;0)*(ROW('2_Review &amp; Audit'!$R$6:$R$505)&gt;$T1106),0),0)+5,""))</f>
        <v/>
      </c>
      <c r="AG1106" t="str">
        <f>IF(OR($D1106="",$AB1106="",$AF1106=""),"",MIN($AB1106,$AF1106))</f>
        <v/>
      </c>
      <c r="AK1106" t="str">
        <f>IF($D1106="","",MAX(0,N($AB1106)-N($AG1106)))</f>
        <v/>
      </c>
      <c r="AL1106" t="str">
        <f>IF(OR($D1106="",$AK1106="",N($AK1106)&lt;=0),"",IFERROR(MATCH(1,INDEX(('2_Review &amp; Audit'!$F$6:$F$505=$A1106)*('2_Review &amp; Audit'!$I$6:$I$505&gt;=$E1106-30)*('2_Review &amp; Audit'!$I$6:$I$505&lt;=$E1106+30)*('2_Review &amp; Audit'!$R$6:$R$505&gt;0)*(ROW('2_Review &amp; Audit'!$R$6:$R$505)&gt;$AC1106),0),0)+5,""))</f>
        <v/>
      </c>
      <c r="AP1106" t="str">
        <f>IF(OR($D1106="",$AK1106="",$AO1106=""),"",MIN($AK1106,$AO1106))</f>
        <v/>
      </c>
    </row>
    <row r="1107" spans="1:42" ht="12.75" customHeight="1" x14ac:dyDescent="0.2">
      <c r="A1107" t="str">
        <f>IF($J1107="","",INDEX('2_Review &amp; Audit'!$F:$F,$J1107))</f>
        <v/>
      </c>
      <c r="B1107" t="str">
        <f>IF($J1107="","",INDEX('2_Review &amp; Audit'!$C:$C,$J1107))</f>
        <v/>
      </c>
      <c r="C1107" t="str">
        <f>IF($J1107="","",INDEX('2_Review &amp; Audit'!$D:$D,$J1107))</f>
        <v/>
      </c>
      <c r="D1107" s="60" t="str">
        <f>IF($J1107="","",INDEX('2_Review &amp; Audit'!$U:$U,$J1107))</f>
        <v/>
      </c>
      <c r="E1107" t="str">
        <f>IF($J1107="","",INDEX('2_Review &amp; Audit'!$M:$M,$J1107))</f>
        <v/>
      </c>
      <c r="F1107" t="str">
        <f>IF($J1107="","",INDEX('2_Review &amp; Audit'!$N:$N,$J1107))</f>
        <v/>
      </c>
      <c r="G1107" s="145" t="str">
        <f>IF(OR($J1107="",$F1107=""),"",ABS(INDEX('2_Review &amp; Audit'!$B:$B,$J1107)/$F1107))</f>
        <v/>
      </c>
      <c r="H1107" s="145" t="str">
        <f t="shared" si="81"/>
        <v/>
      </c>
      <c r="I1107" t="str">
        <f>IF($J1107="","",INDEX('2_Review &amp; Audit'!$AD:$AD,$J1107))</f>
        <v/>
      </c>
      <c r="AB1107" t="str">
        <f>IF($D1107="","",MAX(0,N(#REF!)-N($X1107)))</f>
        <v/>
      </c>
      <c r="AC1107" t="str">
        <f>IF(OR($D1107="",$AB1107="",N($AB1107)&lt;=0),"",IFERROR(MATCH(1,INDEX(('2_Review &amp; Audit'!$F$6:$F$505=$A1107)*('2_Review &amp; Audit'!$I$6:$I$505&gt;=$E1107-30)*('2_Review &amp; Audit'!$I$6:$I$505&lt;=$E1107+30)*('2_Review &amp; Audit'!$R$6:$R$505&gt;0)*(ROW('2_Review &amp; Audit'!$R$6:$R$505)&gt;$T1107),0),0)+5,""))</f>
        <v/>
      </c>
      <c r="AG1107" t="str">
        <f>IF(OR($D1107="",$AB1107="",$AF1107=""),"",MIN($AB1107,$AF1107))</f>
        <v/>
      </c>
      <c r="AK1107" t="str">
        <f>IF($D1107="","",MAX(0,N($AB1107)-N($AG1107)))</f>
        <v/>
      </c>
      <c r="AL1107" t="str">
        <f>IF(OR($D1107="",$AK1107="",N($AK1107)&lt;=0),"",IFERROR(MATCH(1,INDEX(('2_Review &amp; Audit'!$F$6:$F$505=$A1107)*('2_Review &amp; Audit'!$I$6:$I$505&gt;=$E1107-30)*('2_Review &amp; Audit'!$I$6:$I$505&lt;=$E1107+30)*('2_Review &amp; Audit'!$R$6:$R$505&gt;0)*(ROW('2_Review &amp; Audit'!$R$6:$R$505)&gt;$AC1107),0),0)+5,""))</f>
        <v/>
      </c>
      <c r="AP1107" t="str">
        <f>IF(OR($D1107="",$AK1107="",$AO1107=""),"",MIN($AK1107,$AO1107))</f>
        <v/>
      </c>
    </row>
    <row r="1108" spans="1:42" ht="12.75" customHeight="1" x14ac:dyDescent="0.2">
      <c r="A1108" t="str">
        <f>IF($J1108="","",INDEX('2_Review &amp; Audit'!$F:$F,$J1108))</f>
        <v/>
      </c>
      <c r="B1108" t="str">
        <f>IF($J1108="","",INDEX('2_Review &amp; Audit'!$C:$C,$J1108))</f>
        <v/>
      </c>
      <c r="C1108" t="str">
        <f>IF($J1108="","",INDEX('2_Review &amp; Audit'!$D:$D,$J1108))</f>
        <v/>
      </c>
      <c r="D1108" s="60" t="str">
        <f>IF($J1108="","",INDEX('2_Review &amp; Audit'!$U:$U,$J1108))</f>
        <v/>
      </c>
      <c r="E1108" t="str">
        <f>IF($J1108="","",INDEX('2_Review &amp; Audit'!$M:$M,$J1108))</f>
        <v/>
      </c>
      <c r="F1108" t="str">
        <f>IF($J1108="","",INDEX('2_Review &amp; Audit'!$N:$N,$J1108))</f>
        <v/>
      </c>
      <c r="G1108" s="145" t="str">
        <f>IF(OR($J1108="",$F1108=""),"",ABS(INDEX('2_Review &amp; Audit'!$B:$B,$J1108)/$F1108))</f>
        <v/>
      </c>
      <c r="H1108" s="145" t="str">
        <f t="shared" si="81"/>
        <v/>
      </c>
      <c r="I1108" t="str">
        <f>IF($J1108="","",INDEX('2_Review &amp; Audit'!$AD:$AD,$J1108))</f>
        <v/>
      </c>
      <c r="AB1108" t="str">
        <f>IF($D1108="","",MAX(0,N(#REF!)-N($X1108)))</f>
        <v/>
      </c>
      <c r="AC1108" t="str">
        <f>IF(OR($D1108="",$AB1108="",N($AB1108)&lt;=0),"",IFERROR(MATCH(1,INDEX(('2_Review &amp; Audit'!$F$6:$F$505=$A1108)*('2_Review &amp; Audit'!$I$6:$I$505&gt;=$E1108-30)*('2_Review &amp; Audit'!$I$6:$I$505&lt;=$E1108+30)*('2_Review &amp; Audit'!$R$6:$R$505&gt;0)*(ROW('2_Review &amp; Audit'!$R$6:$R$505)&gt;$T1108),0),0)+5,""))</f>
        <v/>
      </c>
      <c r="AG1108" t="str">
        <f>IF(OR($D1108="",$AB1108="",$AF1108=""),"",MIN($AB1108,$AF1108))</f>
        <v/>
      </c>
      <c r="AK1108" t="str">
        <f>IF($D1108="","",MAX(0,N($AB1108)-N($AG1108)))</f>
        <v/>
      </c>
      <c r="AL1108" t="str">
        <f>IF(OR($D1108="",$AK1108="",N($AK1108)&lt;=0),"",IFERROR(MATCH(1,INDEX(('2_Review &amp; Audit'!$F$6:$F$505=$A1108)*('2_Review &amp; Audit'!$I$6:$I$505&gt;=$E1108-30)*('2_Review &amp; Audit'!$I$6:$I$505&lt;=$E1108+30)*('2_Review &amp; Audit'!$R$6:$R$505&gt;0)*(ROW('2_Review &amp; Audit'!$R$6:$R$505)&gt;$AC1108),0),0)+5,""))</f>
        <v/>
      </c>
      <c r="AP1108" t="str">
        <f>IF(OR($D1108="",$AK1108="",$AO1108=""),"",MIN($AK1108,$AO1108))</f>
        <v/>
      </c>
    </row>
    <row r="1109" spans="1:42" ht="12.75" customHeight="1" x14ac:dyDescent="0.2">
      <c r="A1109" t="str">
        <f>IF($J1109="","",INDEX('2_Review &amp; Audit'!$F:$F,$J1109))</f>
        <v/>
      </c>
      <c r="B1109" t="str">
        <f>IF($J1109="","",INDEX('2_Review &amp; Audit'!$C:$C,$J1109))</f>
        <v/>
      </c>
      <c r="C1109" t="str">
        <f>IF($J1109="","",INDEX('2_Review &amp; Audit'!$D:$D,$J1109))</f>
        <v/>
      </c>
      <c r="D1109" s="60" t="str">
        <f>IF($J1109="","",INDEX('2_Review &amp; Audit'!$U:$U,$J1109))</f>
        <v/>
      </c>
      <c r="E1109" t="str">
        <f>IF($J1109="","",INDEX('2_Review &amp; Audit'!$M:$M,$J1109))</f>
        <v/>
      </c>
      <c r="F1109" t="str">
        <f>IF($J1109="","",INDEX('2_Review &amp; Audit'!$N:$N,$J1109))</f>
        <v/>
      </c>
      <c r="G1109" s="145" t="str">
        <f>IF(OR($J1109="",$F1109=""),"",ABS(INDEX('2_Review &amp; Audit'!$B:$B,$J1109)/$F1109))</f>
        <v/>
      </c>
      <c r="H1109" s="145" t="str">
        <f t="shared" si="81"/>
        <v/>
      </c>
      <c r="I1109" t="str">
        <f>IF($J1109="","",INDEX('2_Review &amp; Audit'!$AD:$AD,$J1109))</f>
        <v/>
      </c>
      <c r="AB1109" t="str">
        <f>IF($D1109="","",MAX(0,N(#REF!)-N($X1109)))</f>
        <v/>
      </c>
      <c r="AC1109" t="str">
        <f>IF(OR($D1109="",$AB1109="",N($AB1109)&lt;=0),"",IFERROR(MATCH(1,INDEX(('2_Review &amp; Audit'!$F$6:$F$505=$A1109)*('2_Review &amp; Audit'!$I$6:$I$505&gt;=$E1109-30)*('2_Review &amp; Audit'!$I$6:$I$505&lt;=$E1109+30)*('2_Review &amp; Audit'!$R$6:$R$505&gt;0)*(ROW('2_Review &amp; Audit'!$R$6:$R$505)&gt;$T1109),0),0)+5,""))</f>
        <v/>
      </c>
      <c r="AG1109" t="str">
        <f>IF(OR($D1109="",$AB1109="",$AF1109=""),"",MIN($AB1109,$AF1109))</f>
        <v/>
      </c>
      <c r="AK1109" t="str">
        <f>IF($D1109="","",MAX(0,N($AB1109)-N($AG1109)))</f>
        <v/>
      </c>
      <c r="AL1109" t="str">
        <f>IF(OR($D1109="",$AK1109="",N($AK1109)&lt;=0),"",IFERROR(MATCH(1,INDEX(('2_Review &amp; Audit'!$F$6:$F$505=$A1109)*('2_Review &amp; Audit'!$I$6:$I$505&gt;=$E1109-30)*('2_Review &amp; Audit'!$I$6:$I$505&lt;=$E1109+30)*('2_Review &amp; Audit'!$R$6:$R$505&gt;0)*(ROW('2_Review &amp; Audit'!$R$6:$R$505)&gt;$AC1109),0),0)+5,""))</f>
        <v/>
      </c>
      <c r="AP1109" t="str">
        <f>IF(OR($D1109="",$AK1109="",$AO1109=""),"",MIN($AK1109,$AO1109))</f>
        <v/>
      </c>
    </row>
    <row r="1110" spans="1:42" ht="12.75" customHeight="1" x14ac:dyDescent="0.2">
      <c r="A1110" t="str">
        <f>IF($J1110="","",INDEX('2_Review &amp; Audit'!$F:$F,$J1110))</f>
        <v/>
      </c>
      <c r="B1110" t="str">
        <f>IF($J1110="","",INDEX('2_Review &amp; Audit'!$C:$C,$J1110))</f>
        <v/>
      </c>
      <c r="C1110" t="str">
        <f>IF($J1110="","",INDEX('2_Review &amp; Audit'!$D:$D,$J1110))</f>
        <v/>
      </c>
      <c r="D1110" s="60" t="str">
        <f>IF($J1110="","",INDEX('2_Review &amp; Audit'!$U:$U,$J1110))</f>
        <v/>
      </c>
      <c r="E1110" t="str">
        <f>IF($J1110="","",INDEX('2_Review &amp; Audit'!$M:$M,$J1110))</f>
        <v/>
      </c>
      <c r="F1110" t="str">
        <f>IF($J1110="","",INDEX('2_Review &amp; Audit'!$N:$N,$J1110))</f>
        <v/>
      </c>
      <c r="G1110" s="145" t="str">
        <f>IF(OR($J1110="",$F1110=""),"",ABS(INDEX('2_Review &amp; Audit'!$B:$B,$J1110)/$F1110))</f>
        <v/>
      </c>
      <c r="H1110" s="145" t="str">
        <f t="shared" si="81"/>
        <v/>
      </c>
      <c r="I1110" t="str">
        <f>IF($J1110="","",INDEX('2_Review &amp; Audit'!$AD:$AD,$J1110))</f>
        <v/>
      </c>
      <c r="AB1110" t="str">
        <f>IF($D1110="","",MAX(0,N(#REF!)-N($X1110)))</f>
        <v/>
      </c>
      <c r="AC1110" t="str">
        <f>IF(OR($D1110="",$AB1110="",N($AB1110)&lt;=0),"",IFERROR(MATCH(1,INDEX(('2_Review &amp; Audit'!$F$6:$F$505=$A1110)*('2_Review &amp; Audit'!$I$6:$I$505&gt;=$E1110-30)*('2_Review &amp; Audit'!$I$6:$I$505&lt;=$E1110+30)*('2_Review &amp; Audit'!$R$6:$R$505&gt;0)*(ROW('2_Review &amp; Audit'!$R$6:$R$505)&gt;$T1110),0),0)+5,""))</f>
        <v/>
      </c>
      <c r="AG1110" t="str">
        <f>IF(OR($D1110="",$AB1110="",$AF1110=""),"",MIN($AB1110,$AF1110))</f>
        <v/>
      </c>
      <c r="AK1110" t="str">
        <f>IF($D1110="","",MAX(0,N($AB1110)-N($AG1110)))</f>
        <v/>
      </c>
      <c r="AL1110" t="str">
        <f>IF(OR($D1110="",$AK1110="",N($AK1110)&lt;=0),"",IFERROR(MATCH(1,INDEX(('2_Review &amp; Audit'!$F$6:$F$505=$A1110)*('2_Review &amp; Audit'!$I$6:$I$505&gt;=$E1110-30)*('2_Review &amp; Audit'!$I$6:$I$505&lt;=$E1110+30)*('2_Review &amp; Audit'!$R$6:$R$505&gt;0)*(ROW('2_Review &amp; Audit'!$R$6:$R$505)&gt;$AC1110),0),0)+5,""))</f>
        <v/>
      </c>
      <c r="AP1110" t="str">
        <f>IF(OR($D1110="",$AK1110="",$AO1110=""),"",MIN($AK1110,$AO1110))</f>
        <v/>
      </c>
    </row>
    <row r="1111" spans="1:42" ht="12.75" customHeight="1" x14ac:dyDescent="0.2">
      <c r="A1111" t="str">
        <f>IF($J1111="","",INDEX('2_Review &amp; Audit'!$F:$F,$J1111))</f>
        <v/>
      </c>
      <c r="B1111" t="str">
        <f>IF($J1111="","",INDEX('2_Review &amp; Audit'!$C:$C,$J1111))</f>
        <v/>
      </c>
      <c r="C1111" t="str">
        <f>IF($J1111="","",INDEX('2_Review &amp; Audit'!$D:$D,$J1111))</f>
        <v/>
      </c>
      <c r="D1111" s="60" t="str">
        <f>IF($J1111="","",INDEX('2_Review &amp; Audit'!$U:$U,$J1111))</f>
        <v/>
      </c>
      <c r="E1111" t="str">
        <f>IF($J1111="","",INDEX('2_Review &amp; Audit'!$M:$M,$J1111))</f>
        <v/>
      </c>
      <c r="F1111" t="str">
        <f>IF($J1111="","",INDEX('2_Review &amp; Audit'!$N:$N,$J1111))</f>
        <v/>
      </c>
      <c r="G1111" s="145" t="str">
        <f>IF(OR($J1111="",$F1111=""),"",ABS(INDEX('2_Review &amp; Audit'!$B:$B,$J1111)/$F1111))</f>
        <v/>
      </c>
      <c r="H1111" s="145" t="str">
        <f t="shared" si="81"/>
        <v/>
      </c>
      <c r="I1111" t="str">
        <f>IF($J1111="","",INDEX('2_Review &amp; Audit'!$AD:$AD,$J1111))</f>
        <v/>
      </c>
      <c r="AB1111" t="str">
        <f>IF($D1111="","",MAX(0,N(#REF!)-N($X1111)))</f>
        <v/>
      </c>
      <c r="AC1111" t="str">
        <f>IF(OR($D1111="",$AB1111="",N($AB1111)&lt;=0),"",IFERROR(MATCH(1,INDEX(('2_Review &amp; Audit'!$F$6:$F$505=$A1111)*('2_Review &amp; Audit'!$I$6:$I$505&gt;=$E1111-30)*('2_Review &amp; Audit'!$I$6:$I$505&lt;=$E1111+30)*('2_Review &amp; Audit'!$R$6:$R$505&gt;0)*(ROW('2_Review &amp; Audit'!$R$6:$R$505)&gt;$T1111),0),0)+5,""))</f>
        <v/>
      </c>
      <c r="AG1111" t="str">
        <f>IF(OR($D1111="",$AB1111="",$AF1111=""),"",MIN($AB1111,$AF1111))</f>
        <v/>
      </c>
      <c r="AK1111" t="str">
        <f>IF($D1111="","",MAX(0,N($AB1111)-N($AG1111)))</f>
        <v/>
      </c>
      <c r="AL1111" t="str">
        <f>IF(OR($D1111="",$AK1111="",N($AK1111)&lt;=0),"",IFERROR(MATCH(1,INDEX(('2_Review &amp; Audit'!$F$6:$F$505=$A1111)*('2_Review &amp; Audit'!$I$6:$I$505&gt;=$E1111-30)*('2_Review &amp; Audit'!$I$6:$I$505&lt;=$E1111+30)*('2_Review &amp; Audit'!$R$6:$R$505&gt;0)*(ROW('2_Review &amp; Audit'!$R$6:$R$505)&gt;$AC1111),0),0)+5,""))</f>
        <v/>
      </c>
      <c r="AP1111" t="str">
        <f>IF(OR($D1111="",$AK1111="",$AO1111=""),"",MIN($AK1111,$AO1111))</f>
        <v/>
      </c>
    </row>
    <row r="1112" spans="1:42" ht="12.75" customHeight="1" x14ac:dyDescent="0.2">
      <c r="A1112" t="str">
        <f>IF($J1112="","",INDEX('2_Review &amp; Audit'!$F:$F,$J1112))</f>
        <v/>
      </c>
      <c r="B1112" t="str">
        <f>IF($J1112="","",INDEX('2_Review &amp; Audit'!$C:$C,$J1112))</f>
        <v/>
      </c>
      <c r="C1112" t="str">
        <f>IF($J1112="","",INDEX('2_Review &amp; Audit'!$D:$D,$J1112))</f>
        <v/>
      </c>
      <c r="D1112" s="60" t="str">
        <f>IF($J1112="","",INDEX('2_Review &amp; Audit'!$U:$U,$J1112))</f>
        <v/>
      </c>
      <c r="E1112" t="str">
        <f>IF($J1112="","",INDEX('2_Review &amp; Audit'!$M:$M,$J1112))</f>
        <v/>
      </c>
      <c r="F1112" t="str">
        <f>IF($J1112="","",INDEX('2_Review &amp; Audit'!$N:$N,$J1112))</f>
        <v/>
      </c>
      <c r="G1112" s="145" t="str">
        <f>IF(OR($J1112="",$F1112=""),"",ABS(INDEX('2_Review &amp; Audit'!$B:$B,$J1112)/$F1112))</f>
        <v/>
      </c>
      <c r="H1112" s="145" t="str">
        <f t="shared" si="81"/>
        <v/>
      </c>
      <c r="I1112" t="str">
        <f>IF($J1112="","",INDEX('2_Review &amp; Audit'!$AD:$AD,$J1112))</f>
        <v/>
      </c>
      <c r="AB1112" t="str">
        <f>IF($D1112="","",MAX(0,N(#REF!)-N($X1112)))</f>
        <v/>
      </c>
      <c r="AC1112" t="str">
        <f>IF(OR($D1112="",$AB1112="",N($AB1112)&lt;=0),"",IFERROR(MATCH(1,INDEX(('2_Review &amp; Audit'!$F$6:$F$505=$A1112)*('2_Review &amp; Audit'!$I$6:$I$505&gt;=$E1112-30)*('2_Review &amp; Audit'!$I$6:$I$505&lt;=$E1112+30)*('2_Review &amp; Audit'!$R$6:$R$505&gt;0)*(ROW('2_Review &amp; Audit'!$R$6:$R$505)&gt;$T1112),0),0)+5,""))</f>
        <v/>
      </c>
      <c r="AG1112" t="str">
        <f>IF(OR($D1112="",$AB1112="",$AF1112=""),"",MIN($AB1112,$AF1112))</f>
        <v/>
      </c>
      <c r="AK1112" t="str">
        <f>IF($D1112="","",MAX(0,N($AB1112)-N($AG1112)))</f>
        <v/>
      </c>
      <c r="AL1112" t="str">
        <f>IF(OR($D1112="",$AK1112="",N($AK1112)&lt;=0),"",IFERROR(MATCH(1,INDEX(('2_Review &amp; Audit'!$F$6:$F$505=$A1112)*('2_Review &amp; Audit'!$I$6:$I$505&gt;=$E1112-30)*('2_Review &amp; Audit'!$I$6:$I$505&lt;=$E1112+30)*('2_Review &amp; Audit'!$R$6:$R$505&gt;0)*(ROW('2_Review &amp; Audit'!$R$6:$R$505)&gt;$AC1112),0),0)+5,""))</f>
        <v/>
      </c>
      <c r="AP1112" t="str">
        <f>IF(OR($D1112="",$AK1112="",$AO1112=""),"",MIN($AK1112,$AO1112))</f>
        <v/>
      </c>
    </row>
    <row r="1113" spans="1:42" ht="12.75" customHeight="1" x14ac:dyDescent="0.2">
      <c r="A1113" t="str">
        <f>IF($J1113="","",INDEX('2_Review &amp; Audit'!$F:$F,$J1113))</f>
        <v/>
      </c>
      <c r="B1113" t="str">
        <f>IF($J1113="","",INDEX('2_Review &amp; Audit'!$C:$C,$J1113))</f>
        <v/>
      </c>
      <c r="C1113" t="str">
        <f>IF($J1113="","",INDEX('2_Review &amp; Audit'!$D:$D,$J1113))</f>
        <v/>
      </c>
      <c r="D1113" s="60" t="str">
        <f>IF($J1113="","",INDEX('2_Review &amp; Audit'!$U:$U,$J1113))</f>
        <v/>
      </c>
      <c r="E1113" t="str">
        <f>IF($J1113="","",INDEX('2_Review &amp; Audit'!$M:$M,$J1113))</f>
        <v/>
      </c>
      <c r="F1113" t="str">
        <f>IF($J1113="","",INDEX('2_Review &amp; Audit'!$N:$N,$J1113))</f>
        <v/>
      </c>
      <c r="G1113" s="145" t="str">
        <f>IF(OR($J1113="",$F1113=""),"",ABS(INDEX('2_Review &amp; Audit'!$B:$B,$J1113)/$F1113))</f>
        <v/>
      </c>
      <c r="H1113" s="145" t="str">
        <f t="shared" si="81"/>
        <v/>
      </c>
      <c r="I1113" t="str">
        <f>IF($J1113="","",INDEX('2_Review &amp; Audit'!$AD:$AD,$J1113))</f>
        <v/>
      </c>
      <c r="AB1113" t="str">
        <f>IF($D1113="","",MAX(0,N(#REF!)-N($X1113)))</f>
        <v/>
      </c>
      <c r="AC1113" t="str">
        <f>IF(OR($D1113="",$AB1113="",N($AB1113)&lt;=0),"",IFERROR(MATCH(1,INDEX(('2_Review &amp; Audit'!$F$6:$F$505=$A1113)*('2_Review &amp; Audit'!$I$6:$I$505&gt;=$E1113-30)*('2_Review &amp; Audit'!$I$6:$I$505&lt;=$E1113+30)*('2_Review &amp; Audit'!$R$6:$R$505&gt;0)*(ROW('2_Review &amp; Audit'!$R$6:$R$505)&gt;$T1113),0),0)+5,""))</f>
        <v/>
      </c>
      <c r="AG1113" t="str">
        <f>IF(OR($D1113="",$AB1113="",$AF1113=""),"",MIN($AB1113,$AF1113))</f>
        <v/>
      </c>
      <c r="AK1113" t="str">
        <f>IF($D1113="","",MAX(0,N($AB1113)-N($AG1113)))</f>
        <v/>
      </c>
      <c r="AL1113" t="str">
        <f>IF(OR($D1113="",$AK1113="",N($AK1113)&lt;=0),"",IFERROR(MATCH(1,INDEX(('2_Review &amp; Audit'!$F$6:$F$505=$A1113)*('2_Review &amp; Audit'!$I$6:$I$505&gt;=$E1113-30)*('2_Review &amp; Audit'!$I$6:$I$505&lt;=$E1113+30)*('2_Review &amp; Audit'!$R$6:$R$505&gt;0)*(ROW('2_Review &amp; Audit'!$R$6:$R$505)&gt;$AC1113),0),0)+5,""))</f>
        <v/>
      </c>
      <c r="AP1113" t="str">
        <f>IF(OR($D1113="",$AK1113="",$AO1113=""),"",MIN($AK1113,$AO1113))</f>
        <v/>
      </c>
    </row>
    <row r="1114" spans="1:42" ht="12.75" customHeight="1" x14ac:dyDescent="0.2">
      <c r="A1114" t="str">
        <f>IF($J1114="","",INDEX('2_Review &amp; Audit'!$F:$F,$J1114))</f>
        <v/>
      </c>
      <c r="B1114" t="str">
        <f>IF($J1114="","",INDEX('2_Review &amp; Audit'!$C:$C,$J1114))</f>
        <v/>
      </c>
      <c r="C1114" t="str">
        <f>IF($J1114="","",INDEX('2_Review &amp; Audit'!$D:$D,$J1114))</f>
        <v/>
      </c>
      <c r="D1114" s="60" t="str">
        <f>IF($J1114="","",INDEX('2_Review &amp; Audit'!$U:$U,$J1114))</f>
        <v/>
      </c>
      <c r="E1114" t="str">
        <f>IF($J1114="","",INDEX('2_Review &amp; Audit'!$M:$M,$J1114))</f>
        <v/>
      </c>
      <c r="F1114" t="str">
        <f>IF($J1114="","",INDEX('2_Review &amp; Audit'!$N:$N,$J1114))</f>
        <v/>
      </c>
      <c r="G1114" s="145" t="str">
        <f>IF(OR($J1114="",$F1114=""),"",ABS(INDEX('2_Review &amp; Audit'!$B:$B,$J1114)/$F1114))</f>
        <v/>
      </c>
      <c r="H1114" s="145" t="str">
        <f t="shared" si="81"/>
        <v/>
      </c>
      <c r="I1114" t="str">
        <f>IF($J1114="","",INDEX('2_Review &amp; Audit'!$AD:$AD,$J1114))</f>
        <v/>
      </c>
      <c r="AB1114" t="str">
        <f>IF($D1114="","",MAX(0,N(#REF!)-N($X1114)))</f>
        <v/>
      </c>
      <c r="AC1114" t="str">
        <f>IF(OR($D1114="",$AB1114="",N($AB1114)&lt;=0),"",IFERROR(MATCH(1,INDEX(('2_Review &amp; Audit'!$F$6:$F$505=$A1114)*('2_Review &amp; Audit'!$I$6:$I$505&gt;=$E1114-30)*('2_Review &amp; Audit'!$I$6:$I$505&lt;=$E1114+30)*('2_Review &amp; Audit'!$R$6:$R$505&gt;0)*(ROW('2_Review &amp; Audit'!$R$6:$R$505)&gt;$T1114),0),0)+5,""))</f>
        <v/>
      </c>
      <c r="AG1114" t="str">
        <f>IF(OR($D1114="",$AB1114="",$AF1114=""),"",MIN($AB1114,$AF1114))</f>
        <v/>
      </c>
      <c r="AK1114" t="str">
        <f>IF($D1114="","",MAX(0,N($AB1114)-N($AG1114)))</f>
        <v/>
      </c>
      <c r="AL1114" t="str">
        <f>IF(OR($D1114="",$AK1114="",N($AK1114)&lt;=0),"",IFERROR(MATCH(1,INDEX(('2_Review &amp; Audit'!$F$6:$F$505=$A1114)*('2_Review &amp; Audit'!$I$6:$I$505&gt;=$E1114-30)*('2_Review &amp; Audit'!$I$6:$I$505&lt;=$E1114+30)*('2_Review &amp; Audit'!$R$6:$R$505&gt;0)*(ROW('2_Review &amp; Audit'!$R$6:$R$505)&gt;$AC1114),0),0)+5,""))</f>
        <v/>
      </c>
      <c r="AP1114" t="str">
        <f>IF(OR($D1114="",$AK1114="",$AO1114=""),"",MIN($AK1114,$AO1114))</f>
        <v/>
      </c>
    </row>
    <row r="1115" spans="1:42" ht="12.75" customHeight="1" x14ac:dyDescent="0.2">
      <c r="A1115" t="str">
        <f>IF($J1115="","",INDEX('2_Review &amp; Audit'!$F:$F,$J1115))</f>
        <v/>
      </c>
      <c r="B1115" t="str">
        <f>IF($J1115="","",INDEX('2_Review &amp; Audit'!$C:$C,$J1115))</f>
        <v/>
      </c>
      <c r="C1115" t="str">
        <f>IF($J1115="","",INDEX('2_Review &amp; Audit'!$D:$D,$J1115))</f>
        <v/>
      </c>
      <c r="D1115" s="60" t="str">
        <f>IF($J1115="","",INDEX('2_Review &amp; Audit'!$U:$U,$J1115))</f>
        <v/>
      </c>
      <c r="E1115" t="str">
        <f>IF($J1115="","",INDEX('2_Review &amp; Audit'!$M:$M,$J1115))</f>
        <v/>
      </c>
      <c r="F1115" t="str">
        <f>IF($J1115="","",INDEX('2_Review &amp; Audit'!$N:$N,$J1115))</f>
        <v/>
      </c>
      <c r="G1115" s="145" t="str">
        <f>IF(OR($J1115="",$F1115=""),"",ABS(INDEX('2_Review &amp; Audit'!$B:$B,$J1115)/$F1115))</f>
        <v/>
      </c>
      <c r="H1115" s="145" t="str">
        <f t="shared" si="81"/>
        <v/>
      </c>
      <c r="I1115" t="str">
        <f>IF($J1115="","",INDEX('2_Review &amp; Audit'!$AD:$AD,$J1115))</f>
        <v/>
      </c>
      <c r="AB1115" t="str">
        <f>IF($D1115="","",MAX(0,N(#REF!)-N($X1115)))</f>
        <v/>
      </c>
      <c r="AC1115" t="str">
        <f>IF(OR($D1115="",$AB1115="",N($AB1115)&lt;=0),"",IFERROR(MATCH(1,INDEX(('2_Review &amp; Audit'!$F$6:$F$505=$A1115)*('2_Review &amp; Audit'!$I$6:$I$505&gt;=$E1115-30)*('2_Review &amp; Audit'!$I$6:$I$505&lt;=$E1115+30)*('2_Review &amp; Audit'!$R$6:$R$505&gt;0)*(ROW('2_Review &amp; Audit'!$R$6:$R$505)&gt;$T1115),0),0)+5,""))</f>
        <v/>
      </c>
      <c r="AG1115" t="str">
        <f>IF(OR($D1115="",$AB1115="",$AF1115=""),"",MIN($AB1115,$AF1115))</f>
        <v/>
      </c>
      <c r="AK1115" t="str">
        <f>IF($D1115="","",MAX(0,N($AB1115)-N($AG1115)))</f>
        <v/>
      </c>
      <c r="AL1115" t="str">
        <f>IF(OR($D1115="",$AK1115="",N($AK1115)&lt;=0),"",IFERROR(MATCH(1,INDEX(('2_Review &amp; Audit'!$F$6:$F$505=$A1115)*('2_Review &amp; Audit'!$I$6:$I$505&gt;=$E1115-30)*('2_Review &amp; Audit'!$I$6:$I$505&lt;=$E1115+30)*('2_Review &amp; Audit'!$R$6:$R$505&gt;0)*(ROW('2_Review &amp; Audit'!$R$6:$R$505)&gt;$AC1115),0),0)+5,""))</f>
        <v/>
      </c>
      <c r="AP1115" t="str">
        <f>IF(OR($D1115="",$AK1115="",$AO1115=""),"",MIN($AK1115,$AO1115))</f>
        <v/>
      </c>
    </row>
    <row r="1116" spans="1:42" ht="12.75" customHeight="1" x14ac:dyDescent="0.2">
      <c r="A1116" t="str">
        <f>IF($J1116="","",INDEX('2_Review &amp; Audit'!$F:$F,$J1116))</f>
        <v/>
      </c>
      <c r="B1116" t="str">
        <f>IF($J1116="","",INDEX('2_Review &amp; Audit'!$C:$C,$J1116))</f>
        <v/>
      </c>
      <c r="C1116" t="str">
        <f>IF($J1116="","",INDEX('2_Review &amp; Audit'!$D:$D,$J1116))</f>
        <v/>
      </c>
      <c r="D1116" s="60" t="str">
        <f>IF($J1116="","",INDEX('2_Review &amp; Audit'!$U:$U,$J1116))</f>
        <v/>
      </c>
      <c r="E1116" t="str">
        <f>IF($J1116="","",INDEX('2_Review &amp; Audit'!$M:$M,$J1116))</f>
        <v/>
      </c>
      <c r="F1116" t="str">
        <f>IF($J1116="","",INDEX('2_Review &amp; Audit'!$N:$N,$J1116))</f>
        <v/>
      </c>
      <c r="G1116" s="145" t="str">
        <f>IF(OR($J1116="",$F1116=""),"",ABS(INDEX('2_Review &amp; Audit'!$B:$B,$J1116)/$F1116))</f>
        <v/>
      </c>
      <c r="H1116" s="145" t="str">
        <f t="shared" si="81"/>
        <v/>
      </c>
      <c r="I1116" t="str">
        <f>IF($J1116="","",INDEX('2_Review &amp; Audit'!$AD:$AD,$J1116))</f>
        <v/>
      </c>
      <c r="AB1116" t="str">
        <f>IF($D1116="","",MAX(0,N(#REF!)-N($X1116)))</f>
        <v/>
      </c>
      <c r="AC1116" t="str">
        <f>IF(OR($D1116="",$AB1116="",N($AB1116)&lt;=0),"",IFERROR(MATCH(1,INDEX(('2_Review &amp; Audit'!$F$6:$F$505=$A1116)*('2_Review &amp; Audit'!$I$6:$I$505&gt;=$E1116-30)*('2_Review &amp; Audit'!$I$6:$I$505&lt;=$E1116+30)*('2_Review &amp; Audit'!$R$6:$R$505&gt;0)*(ROW('2_Review &amp; Audit'!$R$6:$R$505)&gt;$T1116),0),0)+5,""))</f>
        <v/>
      </c>
      <c r="AG1116" t="str">
        <f>IF(OR($D1116="",$AB1116="",$AF1116=""),"",MIN($AB1116,$AF1116))</f>
        <v/>
      </c>
      <c r="AK1116" t="str">
        <f>IF($D1116="","",MAX(0,N($AB1116)-N($AG1116)))</f>
        <v/>
      </c>
      <c r="AL1116" t="str">
        <f>IF(OR($D1116="",$AK1116="",N($AK1116)&lt;=0),"",IFERROR(MATCH(1,INDEX(('2_Review &amp; Audit'!$F$6:$F$505=$A1116)*('2_Review &amp; Audit'!$I$6:$I$505&gt;=$E1116-30)*('2_Review &amp; Audit'!$I$6:$I$505&lt;=$E1116+30)*('2_Review &amp; Audit'!$R$6:$R$505&gt;0)*(ROW('2_Review &amp; Audit'!$R$6:$R$505)&gt;$AC1116),0),0)+5,""))</f>
        <v/>
      </c>
      <c r="AP1116" t="str">
        <f>IF(OR($D1116="",$AK1116="",$AO1116=""),"",MIN($AK1116,$AO1116))</f>
        <v/>
      </c>
    </row>
    <row r="1117" spans="1:42" ht="12.75" customHeight="1" x14ac:dyDescent="0.2">
      <c r="A1117" t="str">
        <f>IF($J1117="","",INDEX('2_Review &amp; Audit'!$F:$F,$J1117))</f>
        <v/>
      </c>
      <c r="B1117" t="str">
        <f>IF($J1117="","",INDEX('2_Review &amp; Audit'!$C:$C,$J1117))</f>
        <v/>
      </c>
      <c r="C1117" t="str">
        <f>IF($J1117="","",INDEX('2_Review &amp; Audit'!$D:$D,$J1117))</f>
        <v/>
      </c>
      <c r="D1117" s="60" t="str">
        <f>IF($J1117="","",INDEX('2_Review &amp; Audit'!$U:$U,$J1117))</f>
        <v/>
      </c>
      <c r="E1117" t="str">
        <f>IF($J1117="","",INDEX('2_Review &amp; Audit'!$M:$M,$J1117))</f>
        <v/>
      </c>
      <c r="F1117" t="str">
        <f>IF($J1117="","",INDEX('2_Review &amp; Audit'!$N:$N,$J1117))</f>
        <v/>
      </c>
      <c r="G1117" s="145" t="str">
        <f>IF(OR($J1117="",$F1117=""),"",ABS(INDEX('2_Review &amp; Audit'!$B:$B,$J1117)/$F1117))</f>
        <v/>
      </c>
      <c r="H1117" s="145" t="str">
        <f t="shared" si="81"/>
        <v/>
      </c>
      <c r="I1117" t="str">
        <f>IF($J1117="","",INDEX('2_Review &amp; Audit'!$AD:$AD,$J1117))</f>
        <v/>
      </c>
      <c r="AB1117" t="str">
        <f>IF($D1117="","",MAX(0,N(#REF!)-N($X1117)))</f>
        <v/>
      </c>
      <c r="AC1117" t="str">
        <f>IF(OR($D1117="",$AB1117="",N($AB1117)&lt;=0),"",IFERROR(MATCH(1,INDEX(('2_Review &amp; Audit'!$F$6:$F$505=$A1117)*('2_Review &amp; Audit'!$I$6:$I$505&gt;=$E1117-30)*('2_Review &amp; Audit'!$I$6:$I$505&lt;=$E1117+30)*('2_Review &amp; Audit'!$R$6:$R$505&gt;0)*(ROW('2_Review &amp; Audit'!$R$6:$R$505)&gt;$T1117),0),0)+5,""))</f>
        <v/>
      </c>
      <c r="AG1117" t="str">
        <f>IF(OR($D1117="",$AB1117="",$AF1117=""),"",MIN($AB1117,$AF1117))</f>
        <v/>
      </c>
      <c r="AK1117" t="str">
        <f>IF($D1117="","",MAX(0,N($AB1117)-N($AG1117)))</f>
        <v/>
      </c>
      <c r="AL1117" t="str">
        <f>IF(OR($D1117="",$AK1117="",N($AK1117)&lt;=0),"",IFERROR(MATCH(1,INDEX(('2_Review &amp; Audit'!$F$6:$F$505=$A1117)*('2_Review &amp; Audit'!$I$6:$I$505&gt;=$E1117-30)*('2_Review &amp; Audit'!$I$6:$I$505&lt;=$E1117+30)*('2_Review &amp; Audit'!$R$6:$R$505&gt;0)*(ROW('2_Review &amp; Audit'!$R$6:$R$505)&gt;$AC1117),0),0)+5,""))</f>
        <v/>
      </c>
      <c r="AP1117" t="str">
        <f>IF(OR($D1117="",$AK1117="",$AO1117=""),"",MIN($AK1117,$AO1117))</f>
        <v/>
      </c>
    </row>
    <row r="1118" spans="1:42" ht="12.75" customHeight="1" x14ac:dyDescent="0.2">
      <c r="A1118" t="str">
        <f>IF($J1118="","",INDEX('2_Review &amp; Audit'!$F:$F,$J1118))</f>
        <v/>
      </c>
      <c r="B1118" t="str">
        <f>IF($J1118="","",INDEX('2_Review &amp; Audit'!$C:$C,$J1118))</f>
        <v/>
      </c>
      <c r="C1118" t="str">
        <f>IF($J1118="","",INDEX('2_Review &amp; Audit'!$D:$D,$J1118))</f>
        <v/>
      </c>
      <c r="D1118" s="60" t="str">
        <f>IF($J1118="","",INDEX('2_Review &amp; Audit'!$U:$U,$J1118))</f>
        <v/>
      </c>
      <c r="E1118" t="str">
        <f>IF($J1118="","",INDEX('2_Review &amp; Audit'!$M:$M,$J1118))</f>
        <v/>
      </c>
      <c r="F1118" t="str">
        <f>IF($J1118="","",INDEX('2_Review &amp; Audit'!$N:$N,$J1118))</f>
        <v/>
      </c>
      <c r="G1118" s="145" t="str">
        <f>IF(OR($J1118="",$F1118=""),"",ABS(INDEX('2_Review &amp; Audit'!$B:$B,$J1118)/$F1118))</f>
        <v/>
      </c>
      <c r="H1118" s="145" t="str">
        <f t="shared" si="81"/>
        <v/>
      </c>
      <c r="I1118" t="str">
        <f>IF($J1118="","",INDEX('2_Review &amp; Audit'!$AD:$AD,$J1118))</f>
        <v/>
      </c>
      <c r="AB1118" t="str">
        <f>IF($D1118="","",MAX(0,N(#REF!)-N($X1118)))</f>
        <v/>
      </c>
      <c r="AC1118" t="str">
        <f>IF(OR($D1118="",$AB1118="",N($AB1118)&lt;=0),"",IFERROR(MATCH(1,INDEX(('2_Review &amp; Audit'!$F$6:$F$505=$A1118)*('2_Review &amp; Audit'!$I$6:$I$505&gt;=$E1118-30)*('2_Review &amp; Audit'!$I$6:$I$505&lt;=$E1118+30)*('2_Review &amp; Audit'!$R$6:$R$505&gt;0)*(ROW('2_Review &amp; Audit'!$R$6:$R$505)&gt;$T1118),0),0)+5,""))</f>
        <v/>
      </c>
      <c r="AG1118" t="str">
        <f>IF(OR($D1118="",$AB1118="",$AF1118=""),"",MIN($AB1118,$AF1118))</f>
        <v/>
      </c>
      <c r="AK1118" t="str">
        <f>IF($D1118="","",MAX(0,N($AB1118)-N($AG1118)))</f>
        <v/>
      </c>
      <c r="AL1118" t="str">
        <f>IF(OR($D1118="",$AK1118="",N($AK1118)&lt;=0),"",IFERROR(MATCH(1,INDEX(('2_Review &amp; Audit'!$F$6:$F$505=$A1118)*('2_Review &amp; Audit'!$I$6:$I$505&gt;=$E1118-30)*('2_Review &amp; Audit'!$I$6:$I$505&lt;=$E1118+30)*('2_Review &amp; Audit'!$R$6:$R$505&gt;0)*(ROW('2_Review &amp; Audit'!$R$6:$R$505)&gt;$AC1118),0),0)+5,""))</f>
        <v/>
      </c>
      <c r="AP1118" t="str">
        <f>IF(OR($D1118="",$AK1118="",$AO1118=""),"",MIN($AK1118,$AO1118))</f>
        <v/>
      </c>
    </row>
    <row r="1119" spans="1:42" ht="12.75" customHeight="1" x14ac:dyDescent="0.2">
      <c r="A1119" t="str">
        <f>IF($J1119="","",INDEX('2_Review &amp; Audit'!$F:$F,$J1119))</f>
        <v/>
      </c>
      <c r="B1119" t="str">
        <f>IF($J1119="","",INDEX('2_Review &amp; Audit'!$C:$C,$J1119))</f>
        <v/>
      </c>
      <c r="C1119" t="str">
        <f>IF($J1119="","",INDEX('2_Review &amp; Audit'!$D:$D,$J1119))</f>
        <v/>
      </c>
      <c r="D1119" s="60" t="str">
        <f>IF($J1119="","",INDEX('2_Review &amp; Audit'!$U:$U,$J1119))</f>
        <v/>
      </c>
      <c r="E1119" t="str">
        <f>IF($J1119="","",INDEX('2_Review &amp; Audit'!$M:$M,$J1119))</f>
        <v/>
      </c>
      <c r="F1119" t="str">
        <f>IF($J1119="","",INDEX('2_Review &amp; Audit'!$N:$N,$J1119))</f>
        <v/>
      </c>
      <c r="G1119" s="145" t="str">
        <f>IF(OR($J1119="",$F1119=""),"",ABS(INDEX('2_Review &amp; Audit'!$B:$B,$J1119)/$F1119))</f>
        <v/>
      </c>
      <c r="H1119" s="145" t="str">
        <f t="shared" si="81"/>
        <v/>
      </c>
      <c r="I1119" t="str">
        <f>IF($J1119="","",INDEX('2_Review &amp; Audit'!$AD:$AD,$J1119))</f>
        <v/>
      </c>
      <c r="AB1119" t="str">
        <f>IF($D1119="","",MAX(0,N(#REF!)-N($X1119)))</f>
        <v/>
      </c>
      <c r="AC1119" t="str">
        <f>IF(OR($D1119="",$AB1119="",N($AB1119)&lt;=0),"",IFERROR(MATCH(1,INDEX(('2_Review &amp; Audit'!$F$6:$F$505=$A1119)*('2_Review &amp; Audit'!$I$6:$I$505&gt;=$E1119-30)*('2_Review &amp; Audit'!$I$6:$I$505&lt;=$E1119+30)*('2_Review &amp; Audit'!$R$6:$R$505&gt;0)*(ROW('2_Review &amp; Audit'!$R$6:$R$505)&gt;$T1119),0),0)+5,""))</f>
        <v/>
      </c>
      <c r="AG1119" t="str">
        <f>IF(OR($D1119="",$AB1119="",$AF1119=""),"",MIN($AB1119,$AF1119))</f>
        <v/>
      </c>
      <c r="AK1119" t="str">
        <f>IF($D1119="","",MAX(0,N($AB1119)-N($AG1119)))</f>
        <v/>
      </c>
      <c r="AL1119" t="str">
        <f>IF(OR($D1119="",$AK1119="",N($AK1119)&lt;=0),"",IFERROR(MATCH(1,INDEX(('2_Review &amp; Audit'!$F$6:$F$505=$A1119)*('2_Review &amp; Audit'!$I$6:$I$505&gt;=$E1119-30)*('2_Review &amp; Audit'!$I$6:$I$505&lt;=$E1119+30)*('2_Review &amp; Audit'!$R$6:$R$505&gt;0)*(ROW('2_Review &amp; Audit'!$R$6:$R$505)&gt;$AC1119),0),0)+5,""))</f>
        <v/>
      </c>
      <c r="AP1119" t="str">
        <f>IF(OR($D1119="",$AK1119="",$AO1119=""),"",MIN($AK1119,$AO1119))</f>
        <v/>
      </c>
    </row>
    <row r="1120" spans="1:42" ht="12.75" customHeight="1" x14ac:dyDescent="0.2">
      <c r="A1120" t="str">
        <f>IF($J1120="","",INDEX('2_Review &amp; Audit'!$F:$F,$J1120))</f>
        <v/>
      </c>
      <c r="B1120" t="str">
        <f>IF($J1120="","",INDEX('2_Review &amp; Audit'!$C:$C,$J1120))</f>
        <v/>
      </c>
      <c r="C1120" t="str">
        <f>IF($J1120="","",INDEX('2_Review &amp; Audit'!$D:$D,$J1120))</f>
        <v/>
      </c>
      <c r="D1120" s="60" t="str">
        <f>IF($J1120="","",INDEX('2_Review &amp; Audit'!$U:$U,$J1120))</f>
        <v/>
      </c>
      <c r="E1120" t="str">
        <f>IF($J1120="","",INDEX('2_Review &amp; Audit'!$M:$M,$J1120))</f>
        <v/>
      </c>
      <c r="F1120" t="str">
        <f>IF($J1120="","",INDEX('2_Review &amp; Audit'!$N:$N,$J1120))</f>
        <v/>
      </c>
      <c r="G1120" s="145" t="str">
        <f>IF(OR($J1120="",$F1120=""),"",ABS(INDEX('2_Review &amp; Audit'!$B:$B,$J1120)/$F1120))</f>
        <v/>
      </c>
      <c r="H1120" s="145" t="str">
        <f t="shared" si="81"/>
        <v/>
      </c>
      <c r="I1120" t="str">
        <f>IF($J1120="","",INDEX('2_Review &amp; Audit'!$AD:$AD,$J1120))</f>
        <v/>
      </c>
      <c r="AB1120" t="str">
        <f>IF($D1120="","",MAX(0,N(#REF!)-N($X1120)))</f>
        <v/>
      </c>
      <c r="AC1120" t="str">
        <f>IF(OR($D1120="",$AB1120="",N($AB1120)&lt;=0),"",IFERROR(MATCH(1,INDEX(('2_Review &amp; Audit'!$F$6:$F$505=$A1120)*('2_Review &amp; Audit'!$I$6:$I$505&gt;=$E1120-30)*('2_Review &amp; Audit'!$I$6:$I$505&lt;=$E1120+30)*('2_Review &amp; Audit'!$R$6:$R$505&gt;0)*(ROW('2_Review &amp; Audit'!$R$6:$R$505)&gt;$T1120),0),0)+5,""))</f>
        <v/>
      </c>
      <c r="AG1120" t="str">
        <f>IF(OR($D1120="",$AB1120="",$AF1120=""),"",MIN($AB1120,$AF1120))</f>
        <v/>
      </c>
      <c r="AK1120" t="str">
        <f>IF($D1120="","",MAX(0,N($AB1120)-N($AG1120)))</f>
        <v/>
      </c>
      <c r="AL1120" t="str">
        <f>IF(OR($D1120="",$AK1120="",N($AK1120)&lt;=0),"",IFERROR(MATCH(1,INDEX(('2_Review &amp; Audit'!$F$6:$F$505=$A1120)*('2_Review &amp; Audit'!$I$6:$I$505&gt;=$E1120-30)*('2_Review &amp; Audit'!$I$6:$I$505&lt;=$E1120+30)*('2_Review &amp; Audit'!$R$6:$R$505&gt;0)*(ROW('2_Review &amp; Audit'!$R$6:$R$505)&gt;$AC1120),0),0)+5,""))</f>
        <v/>
      </c>
      <c r="AP1120" t="str">
        <f>IF(OR($D1120="",$AK1120="",$AO1120=""),"",MIN($AK1120,$AO1120))</f>
        <v/>
      </c>
    </row>
    <row r="1121" spans="1:42" ht="12.75" customHeight="1" x14ac:dyDescent="0.2">
      <c r="A1121" t="str">
        <f>IF($J1121="","",INDEX('2_Review &amp; Audit'!$F:$F,$J1121))</f>
        <v/>
      </c>
      <c r="B1121" t="str">
        <f>IF($J1121="","",INDEX('2_Review &amp; Audit'!$C:$C,$J1121))</f>
        <v/>
      </c>
      <c r="C1121" t="str">
        <f>IF($J1121="","",INDEX('2_Review &amp; Audit'!$D:$D,$J1121))</f>
        <v/>
      </c>
      <c r="D1121" s="60" t="str">
        <f>IF($J1121="","",INDEX('2_Review &amp; Audit'!$U:$U,$J1121))</f>
        <v/>
      </c>
      <c r="E1121" t="str">
        <f>IF($J1121="","",INDEX('2_Review &amp; Audit'!$M:$M,$J1121))</f>
        <v/>
      </c>
      <c r="F1121" t="str">
        <f>IF($J1121="","",INDEX('2_Review &amp; Audit'!$N:$N,$J1121))</f>
        <v/>
      </c>
      <c r="G1121" s="145" t="str">
        <f>IF(OR($J1121="",$F1121=""),"",ABS(INDEX('2_Review &amp; Audit'!$B:$B,$J1121)/$F1121))</f>
        <v/>
      </c>
      <c r="H1121" s="145" t="str">
        <f t="shared" si="81"/>
        <v/>
      </c>
      <c r="I1121" t="str">
        <f>IF($J1121="","",INDEX('2_Review &amp; Audit'!$AD:$AD,$J1121))</f>
        <v/>
      </c>
      <c r="AB1121" t="str">
        <f>IF($D1121="","",MAX(0,N(#REF!)-N($X1121)))</f>
        <v/>
      </c>
      <c r="AC1121" t="str">
        <f>IF(OR($D1121="",$AB1121="",N($AB1121)&lt;=0),"",IFERROR(MATCH(1,INDEX(('2_Review &amp; Audit'!$F$6:$F$505=$A1121)*('2_Review &amp; Audit'!$I$6:$I$505&gt;=$E1121-30)*('2_Review &amp; Audit'!$I$6:$I$505&lt;=$E1121+30)*('2_Review &amp; Audit'!$R$6:$R$505&gt;0)*(ROW('2_Review &amp; Audit'!$R$6:$R$505)&gt;$T1121),0),0)+5,""))</f>
        <v/>
      </c>
      <c r="AG1121" t="str">
        <f>IF(OR($D1121="",$AB1121="",$AF1121=""),"",MIN($AB1121,$AF1121))</f>
        <v/>
      </c>
      <c r="AK1121" t="str">
        <f>IF($D1121="","",MAX(0,N($AB1121)-N($AG1121)))</f>
        <v/>
      </c>
      <c r="AL1121" t="str">
        <f>IF(OR($D1121="",$AK1121="",N($AK1121)&lt;=0),"",IFERROR(MATCH(1,INDEX(('2_Review &amp; Audit'!$F$6:$F$505=$A1121)*('2_Review &amp; Audit'!$I$6:$I$505&gt;=$E1121-30)*('2_Review &amp; Audit'!$I$6:$I$505&lt;=$E1121+30)*('2_Review &amp; Audit'!$R$6:$R$505&gt;0)*(ROW('2_Review &amp; Audit'!$R$6:$R$505)&gt;$AC1121),0),0)+5,""))</f>
        <v/>
      </c>
      <c r="AP1121" t="str">
        <f>IF(OR($D1121="",$AK1121="",$AO1121=""),"",MIN($AK1121,$AO1121))</f>
        <v/>
      </c>
    </row>
    <row r="1122" spans="1:42" ht="12.75" customHeight="1" x14ac:dyDescent="0.2">
      <c r="A1122" t="str">
        <f>IF($J1122="","",INDEX('2_Review &amp; Audit'!$F:$F,$J1122))</f>
        <v/>
      </c>
      <c r="B1122" t="str">
        <f>IF($J1122="","",INDEX('2_Review &amp; Audit'!$C:$C,$J1122))</f>
        <v/>
      </c>
      <c r="C1122" t="str">
        <f>IF($J1122="","",INDEX('2_Review &amp; Audit'!$D:$D,$J1122))</f>
        <v/>
      </c>
      <c r="D1122" s="60" t="str">
        <f>IF($J1122="","",INDEX('2_Review &amp; Audit'!$U:$U,$J1122))</f>
        <v/>
      </c>
      <c r="E1122" t="str">
        <f>IF($J1122="","",INDEX('2_Review &amp; Audit'!$M:$M,$J1122))</f>
        <v/>
      </c>
      <c r="F1122" t="str">
        <f>IF($J1122="","",INDEX('2_Review &amp; Audit'!$N:$N,$J1122))</f>
        <v/>
      </c>
      <c r="G1122" s="145" t="str">
        <f>IF(OR($J1122="",$F1122=""),"",ABS(INDEX('2_Review &amp; Audit'!$B:$B,$J1122)/$F1122))</f>
        <v/>
      </c>
      <c r="H1122" s="145" t="str">
        <f t="shared" si="81"/>
        <v/>
      </c>
      <c r="I1122" t="str">
        <f>IF($J1122="","",INDEX('2_Review &amp; Audit'!$AD:$AD,$J1122))</f>
        <v/>
      </c>
      <c r="AB1122" t="str">
        <f>IF($D1122="","",MAX(0,N(#REF!)-N($X1122)))</f>
        <v/>
      </c>
      <c r="AC1122" t="str">
        <f>IF(OR($D1122="",$AB1122="",N($AB1122)&lt;=0),"",IFERROR(MATCH(1,INDEX(('2_Review &amp; Audit'!$F$6:$F$505=$A1122)*('2_Review &amp; Audit'!$I$6:$I$505&gt;=$E1122-30)*('2_Review &amp; Audit'!$I$6:$I$505&lt;=$E1122+30)*('2_Review &amp; Audit'!$R$6:$R$505&gt;0)*(ROW('2_Review &amp; Audit'!$R$6:$R$505)&gt;$T1122),0),0)+5,""))</f>
        <v/>
      </c>
      <c r="AG1122" t="str">
        <f>IF(OR($D1122="",$AB1122="",$AF1122=""),"",MIN($AB1122,$AF1122))</f>
        <v/>
      </c>
      <c r="AK1122" t="str">
        <f>IF($D1122="","",MAX(0,N($AB1122)-N($AG1122)))</f>
        <v/>
      </c>
      <c r="AL1122" t="str">
        <f>IF(OR($D1122="",$AK1122="",N($AK1122)&lt;=0),"",IFERROR(MATCH(1,INDEX(('2_Review &amp; Audit'!$F$6:$F$505=$A1122)*('2_Review &amp; Audit'!$I$6:$I$505&gt;=$E1122-30)*('2_Review &amp; Audit'!$I$6:$I$505&lt;=$E1122+30)*('2_Review &amp; Audit'!$R$6:$R$505&gt;0)*(ROW('2_Review &amp; Audit'!$R$6:$R$505)&gt;$AC1122),0),0)+5,""))</f>
        <v/>
      </c>
      <c r="AP1122" t="str">
        <f>IF(OR($D1122="",$AK1122="",$AO1122=""),"",MIN($AK1122,$AO1122))</f>
        <v/>
      </c>
    </row>
    <row r="1123" spans="1:42" ht="12.75" customHeight="1" x14ac:dyDescent="0.2">
      <c r="A1123" t="str">
        <f>IF($J1123="","",INDEX('2_Review &amp; Audit'!$F:$F,$J1123))</f>
        <v/>
      </c>
      <c r="B1123" t="str">
        <f>IF($J1123="","",INDEX('2_Review &amp; Audit'!$C:$C,$J1123))</f>
        <v/>
      </c>
      <c r="C1123" t="str">
        <f>IF($J1123="","",INDEX('2_Review &amp; Audit'!$D:$D,$J1123))</f>
        <v/>
      </c>
      <c r="D1123" s="60" t="str">
        <f>IF($J1123="","",INDEX('2_Review &amp; Audit'!$U:$U,$J1123))</f>
        <v/>
      </c>
      <c r="E1123" t="str">
        <f>IF($J1123="","",INDEX('2_Review &amp; Audit'!$M:$M,$J1123))</f>
        <v/>
      </c>
      <c r="F1123" t="str">
        <f>IF($J1123="","",INDEX('2_Review &amp; Audit'!$N:$N,$J1123))</f>
        <v/>
      </c>
      <c r="G1123" s="145" t="str">
        <f>IF(OR($J1123="",$F1123=""),"",ABS(INDEX('2_Review &amp; Audit'!$B:$B,$J1123)/$F1123))</f>
        <v/>
      </c>
      <c r="H1123" s="145" t="str">
        <f t="shared" si="81"/>
        <v/>
      </c>
      <c r="I1123" t="str">
        <f>IF($J1123="","",INDEX('2_Review &amp; Audit'!$AD:$AD,$J1123))</f>
        <v/>
      </c>
      <c r="AB1123" t="str">
        <f>IF($D1123="","",MAX(0,N(#REF!)-N($X1123)))</f>
        <v/>
      </c>
      <c r="AC1123" t="str">
        <f>IF(OR($D1123="",$AB1123="",N($AB1123)&lt;=0),"",IFERROR(MATCH(1,INDEX(('2_Review &amp; Audit'!$F$6:$F$505=$A1123)*('2_Review &amp; Audit'!$I$6:$I$505&gt;=$E1123-30)*('2_Review &amp; Audit'!$I$6:$I$505&lt;=$E1123+30)*('2_Review &amp; Audit'!$R$6:$R$505&gt;0)*(ROW('2_Review &amp; Audit'!$R$6:$R$505)&gt;$T1123),0),0)+5,""))</f>
        <v/>
      </c>
      <c r="AG1123" t="str">
        <f>IF(OR($D1123="",$AB1123="",$AF1123=""),"",MIN($AB1123,$AF1123))</f>
        <v/>
      </c>
      <c r="AK1123" t="str">
        <f>IF($D1123="","",MAX(0,N($AB1123)-N($AG1123)))</f>
        <v/>
      </c>
      <c r="AL1123" t="str">
        <f>IF(OR($D1123="",$AK1123="",N($AK1123)&lt;=0),"",IFERROR(MATCH(1,INDEX(('2_Review &amp; Audit'!$F$6:$F$505=$A1123)*('2_Review &amp; Audit'!$I$6:$I$505&gt;=$E1123-30)*('2_Review &amp; Audit'!$I$6:$I$505&lt;=$E1123+30)*('2_Review &amp; Audit'!$R$6:$R$505&gt;0)*(ROW('2_Review &amp; Audit'!$R$6:$R$505)&gt;$AC1123),0),0)+5,""))</f>
        <v/>
      </c>
      <c r="AP1123" t="str">
        <f>IF(OR($D1123="",$AK1123="",$AO1123=""),"",MIN($AK1123,$AO1123))</f>
        <v/>
      </c>
    </row>
    <row r="1124" spans="1:42" ht="12.75" customHeight="1" x14ac:dyDescent="0.2">
      <c r="A1124" t="str">
        <f>IF($J1124="","",INDEX('2_Review &amp; Audit'!$F:$F,$J1124))</f>
        <v/>
      </c>
      <c r="B1124" t="str">
        <f>IF($J1124="","",INDEX('2_Review &amp; Audit'!$C:$C,$J1124))</f>
        <v/>
      </c>
      <c r="C1124" t="str">
        <f>IF($J1124="","",INDEX('2_Review &amp; Audit'!$D:$D,$J1124))</f>
        <v/>
      </c>
      <c r="D1124" s="60" t="str">
        <f>IF($J1124="","",INDEX('2_Review &amp; Audit'!$U:$U,$J1124))</f>
        <v/>
      </c>
      <c r="E1124" t="str">
        <f>IF($J1124="","",INDEX('2_Review &amp; Audit'!$M:$M,$J1124))</f>
        <v/>
      </c>
      <c r="F1124" t="str">
        <f>IF($J1124="","",INDEX('2_Review &amp; Audit'!$N:$N,$J1124))</f>
        <v/>
      </c>
      <c r="G1124" s="145" t="str">
        <f>IF(OR($J1124="",$F1124=""),"",ABS(INDEX('2_Review &amp; Audit'!$B:$B,$J1124)/$F1124))</f>
        <v/>
      </c>
      <c r="H1124" s="145" t="str">
        <f t="shared" si="81"/>
        <v/>
      </c>
      <c r="I1124" t="str">
        <f>IF($J1124="","",INDEX('2_Review &amp; Audit'!$AD:$AD,$J1124))</f>
        <v/>
      </c>
      <c r="AB1124" t="str">
        <f>IF($D1124="","",MAX(0,N(#REF!)-N($X1124)))</f>
        <v/>
      </c>
      <c r="AC1124" t="str">
        <f>IF(OR($D1124="",$AB1124="",N($AB1124)&lt;=0),"",IFERROR(MATCH(1,INDEX(('2_Review &amp; Audit'!$F$6:$F$505=$A1124)*('2_Review &amp; Audit'!$I$6:$I$505&gt;=$E1124-30)*('2_Review &amp; Audit'!$I$6:$I$505&lt;=$E1124+30)*('2_Review &amp; Audit'!$R$6:$R$505&gt;0)*(ROW('2_Review &amp; Audit'!$R$6:$R$505)&gt;$T1124),0),0)+5,""))</f>
        <v/>
      </c>
      <c r="AG1124" t="str">
        <f>IF(OR($D1124="",$AB1124="",$AF1124=""),"",MIN($AB1124,$AF1124))</f>
        <v/>
      </c>
      <c r="AK1124" t="str">
        <f>IF($D1124="","",MAX(0,N($AB1124)-N($AG1124)))</f>
        <v/>
      </c>
      <c r="AL1124" t="str">
        <f>IF(OR($D1124="",$AK1124="",N($AK1124)&lt;=0),"",IFERROR(MATCH(1,INDEX(('2_Review &amp; Audit'!$F$6:$F$505=$A1124)*('2_Review &amp; Audit'!$I$6:$I$505&gt;=$E1124-30)*('2_Review &amp; Audit'!$I$6:$I$505&lt;=$E1124+30)*('2_Review &amp; Audit'!$R$6:$R$505&gt;0)*(ROW('2_Review &amp; Audit'!$R$6:$R$505)&gt;$AC1124),0),0)+5,""))</f>
        <v/>
      </c>
      <c r="AP1124" t="str">
        <f>IF(OR($D1124="",$AK1124="",$AO1124=""),"",MIN($AK1124,$AO1124))</f>
        <v/>
      </c>
    </row>
    <row r="1125" spans="1:42" ht="12.75" customHeight="1" x14ac:dyDescent="0.2">
      <c r="A1125" t="str">
        <f>IF($J1125="","",INDEX('2_Review &amp; Audit'!$F:$F,$J1125))</f>
        <v/>
      </c>
      <c r="B1125" t="str">
        <f>IF($J1125="","",INDEX('2_Review &amp; Audit'!$C:$C,$J1125))</f>
        <v/>
      </c>
      <c r="C1125" t="str">
        <f>IF($J1125="","",INDEX('2_Review &amp; Audit'!$D:$D,$J1125))</f>
        <v/>
      </c>
      <c r="D1125" s="60" t="str">
        <f>IF($J1125="","",INDEX('2_Review &amp; Audit'!$U:$U,$J1125))</f>
        <v/>
      </c>
      <c r="E1125" t="str">
        <f>IF($J1125="","",INDEX('2_Review &amp; Audit'!$M:$M,$J1125))</f>
        <v/>
      </c>
      <c r="F1125" t="str">
        <f>IF($J1125="","",INDEX('2_Review &amp; Audit'!$N:$N,$J1125))</f>
        <v/>
      </c>
      <c r="G1125" s="145" t="str">
        <f>IF(OR($J1125="",$F1125=""),"",ABS(INDEX('2_Review &amp; Audit'!$B:$B,$J1125)/$F1125))</f>
        <v/>
      </c>
      <c r="H1125" s="145" t="str">
        <f t="shared" si="81"/>
        <v/>
      </c>
      <c r="I1125" t="str">
        <f>IF($J1125="","",INDEX('2_Review &amp; Audit'!$AD:$AD,$J1125))</f>
        <v/>
      </c>
      <c r="AB1125" t="str">
        <f>IF($D1125="","",MAX(0,N(#REF!)-N($X1125)))</f>
        <v/>
      </c>
      <c r="AC1125" t="str">
        <f>IF(OR($D1125="",$AB1125="",N($AB1125)&lt;=0),"",IFERROR(MATCH(1,INDEX(('2_Review &amp; Audit'!$F$6:$F$505=$A1125)*('2_Review &amp; Audit'!$I$6:$I$505&gt;=$E1125-30)*('2_Review &amp; Audit'!$I$6:$I$505&lt;=$E1125+30)*('2_Review &amp; Audit'!$R$6:$R$505&gt;0)*(ROW('2_Review &amp; Audit'!$R$6:$R$505)&gt;$T1125),0),0)+5,""))</f>
        <v/>
      </c>
      <c r="AG1125" t="str">
        <f>IF(OR($D1125="",$AB1125="",$AF1125=""),"",MIN($AB1125,$AF1125))</f>
        <v/>
      </c>
      <c r="AK1125" t="str">
        <f>IF($D1125="","",MAX(0,N($AB1125)-N($AG1125)))</f>
        <v/>
      </c>
      <c r="AL1125" t="str">
        <f>IF(OR($D1125="",$AK1125="",N($AK1125)&lt;=0),"",IFERROR(MATCH(1,INDEX(('2_Review &amp; Audit'!$F$6:$F$505=$A1125)*('2_Review &amp; Audit'!$I$6:$I$505&gt;=$E1125-30)*('2_Review &amp; Audit'!$I$6:$I$505&lt;=$E1125+30)*('2_Review &amp; Audit'!$R$6:$R$505&gt;0)*(ROW('2_Review &amp; Audit'!$R$6:$R$505)&gt;$AC1125),0),0)+5,""))</f>
        <v/>
      </c>
      <c r="AP1125" t="str">
        <f>IF(OR($D1125="",$AK1125="",$AO1125=""),"",MIN($AK1125,$AO1125))</f>
        <v/>
      </c>
    </row>
    <row r="1126" spans="1:42" ht="12.75" customHeight="1" x14ac:dyDescent="0.2">
      <c r="A1126" t="str">
        <f>IF($J1126="","",INDEX('2_Review &amp; Audit'!$F:$F,$J1126))</f>
        <v/>
      </c>
      <c r="B1126" t="str">
        <f>IF($J1126="","",INDEX('2_Review &amp; Audit'!$C:$C,$J1126))</f>
        <v/>
      </c>
      <c r="C1126" t="str">
        <f>IF($J1126="","",INDEX('2_Review &amp; Audit'!$D:$D,$J1126))</f>
        <v/>
      </c>
      <c r="D1126" s="60" t="str">
        <f>IF($J1126="","",INDEX('2_Review &amp; Audit'!$U:$U,$J1126))</f>
        <v/>
      </c>
      <c r="E1126" t="str">
        <f>IF($J1126="","",INDEX('2_Review &amp; Audit'!$M:$M,$J1126))</f>
        <v/>
      </c>
      <c r="F1126" t="str">
        <f>IF($J1126="","",INDEX('2_Review &amp; Audit'!$N:$N,$J1126))</f>
        <v/>
      </c>
      <c r="G1126" s="145" t="str">
        <f>IF(OR($J1126="",$F1126=""),"",ABS(INDEX('2_Review &amp; Audit'!$B:$B,$J1126)/$F1126))</f>
        <v/>
      </c>
      <c r="H1126" s="145" t="str">
        <f t="shared" si="81"/>
        <v/>
      </c>
      <c r="I1126" t="str">
        <f>IF($J1126="","",INDEX('2_Review &amp; Audit'!$AD:$AD,$J1126))</f>
        <v/>
      </c>
      <c r="AB1126" t="str">
        <f>IF($D1126="","",MAX(0,N(#REF!)-N($X1126)))</f>
        <v/>
      </c>
      <c r="AC1126" t="str">
        <f>IF(OR($D1126="",$AB1126="",N($AB1126)&lt;=0),"",IFERROR(MATCH(1,INDEX(('2_Review &amp; Audit'!$F$6:$F$505=$A1126)*('2_Review &amp; Audit'!$I$6:$I$505&gt;=$E1126-30)*('2_Review &amp; Audit'!$I$6:$I$505&lt;=$E1126+30)*('2_Review &amp; Audit'!$R$6:$R$505&gt;0)*(ROW('2_Review &amp; Audit'!$R$6:$R$505)&gt;$T1126),0),0)+5,""))</f>
        <v/>
      </c>
      <c r="AG1126" t="str">
        <f>IF(OR($D1126="",$AB1126="",$AF1126=""),"",MIN($AB1126,$AF1126))</f>
        <v/>
      </c>
      <c r="AK1126" t="str">
        <f>IF($D1126="","",MAX(0,N($AB1126)-N($AG1126)))</f>
        <v/>
      </c>
      <c r="AL1126" t="str">
        <f>IF(OR($D1126="",$AK1126="",N($AK1126)&lt;=0),"",IFERROR(MATCH(1,INDEX(('2_Review &amp; Audit'!$F$6:$F$505=$A1126)*('2_Review &amp; Audit'!$I$6:$I$505&gt;=$E1126-30)*('2_Review &amp; Audit'!$I$6:$I$505&lt;=$E1126+30)*('2_Review &amp; Audit'!$R$6:$R$505&gt;0)*(ROW('2_Review &amp; Audit'!$R$6:$R$505)&gt;$AC1126),0),0)+5,""))</f>
        <v/>
      </c>
      <c r="AP1126" t="str">
        <f>IF(OR($D1126="",$AK1126="",$AO1126=""),"",MIN($AK1126,$AO1126))</f>
        <v/>
      </c>
    </row>
    <row r="1127" spans="1:42" ht="12.75" customHeight="1" x14ac:dyDescent="0.2">
      <c r="A1127" t="str">
        <f>IF($J1127="","",INDEX('2_Review &amp; Audit'!$F:$F,$J1127))</f>
        <v/>
      </c>
      <c r="B1127" t="str">
        <f>IF($J1127="","",INDEX('2_Review &amp; Audit'!$C:$C,$J1127))</f>
        <v/>
      </c>
      <c r="C1127" t="str">
        <f>IF($J1127="","",INDEX('2_Review &amp; Audit'!$D:$D,$J1127))</f>
        <v/>
      </c>
      <c r="D1127" s="60" t="str">
        <f>IF($J1127="","",INDEX('2_Review &amp; Audit'!$U:$U,$J1127))</f>
        <v/>
      </c>
      <c r="E1127" t="str">
        <f>IF($J1127="","",INDEX('2_Review &amp; Audit'!$M:$M,$J1127))</f>
        <v/>
      </c>
      <c r="F1127" t="str">
        <f>IF($J1127="","",INDEX('2_Review &amp; Audit'!$N:$N,$J1127))</f>
        <v/>
      </c>
      <c r="G1127" s="145" t="str">
        <f>IF(OR($J1127="",$F1127=""),"",ABS(INDEX('2_Review &amp; Audit'!$B:$B,$J1127)/$F1127))</f>
        <v/>
      </c>
      <c r="H1127" s="145" t="str">
        <f t="shared" si="81"/>
        <v/>
      </c>
      <c r="I1127" t="str">
        <f>IF($J1127="","",INDEX('2_Review &amp; Audit'!$AD:$AD,$J1127))</f>
        <v/>
      </c>
      <c r="AB1127" t="str">
        <f>IF($D1127="","",MAX(0,N(#REF!)-N($X1127)))</f>
        <v/>
      </c>
      <c r="AC1127" t="str">
        <f>IF(OR($D1127="",$AB1127="",N($AB1127)&lt;=0),"",IFERROR(MATCH(1,INDEX(('2_Review &amp; Audit'!$F$6:$F$505=$A1127)*('2_Review &amp; Audit'!$I$6:$I$505&gt;=$E1127-30)*('2_Review &amp; Audit'!$I$6:$I$505&lt;=$E1127+30)*('2_Review &amp; Audit'!$R$6:$R$505&gt;0)*(ROW('2_Review &amp; Audit'!$R$6:$R$505)&gt;$T1127),0),0)+5,""))</f>
        <v/>
      </c>
      <c r="AG1127" t="str">
        <f>IF(OR($D1127="",$AB1127="",$AF1127=""),"",MIN($AB1127,$AF1127))</f>
        <v/>
      </c>
      <c r="AK1127" t="str">
        <f>IF($D1127="","",MAX(0,N($AB1127)-N($AG1127)))</f>
        <v/>
      </c>
      <c r="AL1127" t="str">
        <f>IF(OR($D1127="",$AK1127="",N($AK1127)&lt;=0),"",IFERROR(MATCH(1,INDEX(('2_Review &amp; Audit'!$F$6:$F$505=$A1127)*('2_Review &amp; Audit'!$I$6:$I$505&gt;=$E1127-30)*('2_Review &amp; Audit'!$I$6:$I$505&lt;=$E1127+30)*('2_Review &amp; Audit'!$R$6:$R$505&gt;0)*(ROW('2_Review &amp; Audit'!$R$6:$R$505)&gt;$AC1127),0),0)+5,""))</f>
        <v/>
      </c>
      <c r="AP1127" t="str">
        <f>IF(OR($D1127="",$AK1127="",$AO1127=""),"",MIN($AK1127,$AO1127))</f>
        <v/>
      </c>
    </row>
    <row r="1128" spans="1:42" ht="12.75" customHeight="1" x14ac:dyDescent="0.2">
      <c r="A1128" t="str">
        <f>IF($J1128="","",INDEX('2_Review &amp; Audit'!$F:$F,$J1128))</f>
        <v/>
      </c>
      <c r="B1128" t="str">
        <f>IF($J1128="","",INDEX('2_Review &amp; Audit'!$C:$C,$J1128))</f>
        <v/>
      </c>
      <c r="C1128" t="str">
        <f>IF($J1128="","",INDEX('2_Review &amp; Audit'!$D:$D,$J1128))</f>
        <v/>
      </c>
      <c r="D1128" s="60" t="str">
        <f>IF($J1128="","",INDEX('2_Review &amp; Audit'!$U:$U,$J1128))</f>
        <v/>
      </c>
      <c r="E1128" t="str">
        <f>IF($J1128="","",INDEX('2_Review &amp; Audit'!$M:$M,$J1128))</f>
        <v/>
      </c>
      <c r="F1128" t="str">
        <f>IF($J1128="","",INDEX('2_Review &amp; Audit'!$N:$N,$J1128))</f>
        <v/>
      </c>
      <c r="G1128" s="145" t="str">
        <f>IF(OR($J1128="",$F1128=""),"",ABS(INDEX('2_Review &amp; Audit'!$B:$B,$J1128)/$F1128))</f>
        <v/>
      </c>
      <c r="H1128" s="145" t="str">
        <f t="shared" si="81"/>
        <v/>
      </c>
      <c r="I1128" t="str">
        <f>IF($J1128="","",INDEX('2_Review &amp; Audit'!$AD:$AD,$J1128))</f>
        <v/>
      </c>
      <c r="AB1128" t="str">
        <f>IF($D1128="","",MAX(0,N(#REF!)-N($X1128)))</f>
        <v/>
      </c>
      <c r="AC1128" t="str">
        <f>IF(OR($D1128="",$AB1128="",N($AB1128)&lt;=0),"",IFERROR(MATCH(1,INDEX(('2_Review &amp; Audit'!$F$6:$F$505=$A1128)*('2_Review &amp; Audit'!$I$6:$I$505&gt;=$E1128-30)*('2_Review &amp; Audit'!$I$6:$I$505&lt;=$E1128+30)*('2_Review &amp; Audit'!$R$6:$R$505&gt;0)*(ROW('2_Review &amp; Audit'!$R$6:$R$505)&gt;$T1128),0),0)+5,""))</f>
        <v/>
      </c>
      <c r="AG1128" t="str">
        <f>IF(OR($D1128="",$AB1128="",$AF1128=""),"",MIN($AB1128,$AF1128))</f>
        <v/>
      </c>
      <c r="AK1128" t="str">
        <f>IF($D1128="","",MAX(0,N($AB1128)-N($AG1128)))</f>
        <v/>
      </c>
      <c r="AL1128" t="str">
        <f>IF(OR($D1128="",$AK1128="",N($AK1128)&lt;=0),"",IFERROR(MATCH(1,INDEX(('2_Review &amp; Audit'!$F$6:$F$505=$A1128)*('2_Review &amp; Audit'!$I$6:$I$505&gt;=$E1128-30)*('2_Review &amp; Audit'!$I$6:$I$505&lt;=$E1128+30)*('2_Review &amp; Audit'!$R$6:$R$505&gt;0)*(ROW('2_Review &amp; Audit'!$R$6:$R$505)&gt;$AC1128),0),0)+5,""))</f>
        <v/>
      </c>
      <c r="AP1128" t="str">
        <f>IF(OR($D1128="",$AK1128="",$AO1128=""),"",MIN($AK1128,$AO1128))</f>
        <v/>
      </c>
    </row>
    <row r="1129" spans="1:42" ht="12.75" customHeight="1" x14ac:dyDescent="0.2">
      <c r="A1129" t="str">
        <f>IF($J1129="","",INDEX('2_Review &amp; Audit'!$F:$F,$J1129))</f>
        <v/>
      </c>
      <c r="B1129" t="str">
        <f>IF($J1129="","",INDEX('2_Review &amp; Audit'!$C:$C,$J1129))</f>
        <v/>
      </c>
      <c r="C1129" t="str">
        <f>IF($J1129="","",INDEX('2_Review &amp; Audit'!$D:$D,$J1129))</f>
        <v/>
      </c>
      <c r="D1129" s="60" t="str">
        <f>IF($J1129="","",INDEX('2_Review &amp; Audit'!$U:$U,$J1129))</f>
        <v/>
      </c>
      <c r="E1129" t="str">
        <f>IF($J1129="","",INDEX('2_Review &amp; Audit'!$M:$M,$J1129))</f>
        <v/>
      </c>
      <c r="F1129" t="str">
        <f>IF($J1129="","",INDEX('2_Review &amp; Audit'!$N:$N,$J1129))</f>
        <v/>
      </c>
      <c r="G1129" s="145" t="str">
        <f>IF(OR($J1129="",$F1129=""),"",ABS(INDEX('2_Review &amp; Audit'!$B:$B,$J1129)/$F1129))</f>
        <v/>
      </c>
      <c r="H1129" s="145" t="str">
        <f t="shared" si="81"/>
        <v/>
      </c>
      <c r="I1129" t="str">
        <f>IF($J1129="","",INDEX('2_Review &amp; Audit'!$AD:$AD,$J1129))</f>
        <v/>
      </c>
      <c r="AB1129" t="str">
        <f>IF($D1129="","",MAX(0,N(#REF!)-N($X1129)))</f>
        <v/>
      </c>
      <c r="AC1129" t="str">
        <f>IF(OR($D1129="",$AB1129="",N($AB1129)&lt;=0),"",IFERROR(MATCH(1,INDEX(('2_Review &amp; Audit'!$F$6:$F$505=$A1129)*('2_Review &amp; Audit'!$I$6:$I$505&gt;=$E1129-30)*('2_Review &amp; Audit'!$I$6:$I$505&lt;=$E1129+30)*('2_Review &amp; Audit'!$R$6:$R$505&gt;0)*(ROW('2_Review &amp; Audit'!$R$6:$R$505)&gt;$T1129),0),0)+5,""))</f>
        <v/>
      </c>
      <c r="AG1129" t="str">
        <f>IF(OR($D1129="",$AB1129="",$AF1129=""),"",MIN($AB1129,$AF1129))</f>
        <v/>
      </c>
      <c r="AK1129" t="str">
        <f>IF($D1129="","",MAX(0,N($AB1129)-N($AG1129)))</f>
        <v/>
      </c>
      <c r="AL1129" t="str">
        <f>IF(OR($D1129="",$AK1129="",N($AK1129)&lt;=0),"",IFERROR(MATCH(1,INDEX(('2_Review &amp; Audit'!$F$6:$F$505=$A1129)*('2_Review &amp; Audit'!$I$6:$I$505&gt;=$E1129-30)*('2_Review &amp; Audit'!$I$6:$I$505&lt;=$E1129+30)*('2_Review &amp; Audit'!$R$6:$R$505&gt;0)*(ROW('2_Review &amp; Audit'!$R$6:$R$505)&gt;$AC1129),0),0)+5,""))</f>
        <v/>
      </c>
      <c r="AP1129" t="str">
        <f>IF(OR($D1129="",$AK1129="",$AO1129=""),"",MIN($AK1129,$AO1129))</f>
        <v/>
      </c>
    </row>
    <row r="1130" spans="1:42" ht="12.75" customHeight="1" x14ac:dyDescent="0.2">
      <c r="A1130" t="str">
        <f>IF($J1130="","",INDEX('2_Review &amp; Audit'!$F:$F,$J1130))</f>
        <v/>
      </c>
      <c r="B1130" t="str">
        <f>IF($J1130="","",INDEX('2_Review &amp; Audit'!$C:$C,$J1130))</f>
        <v/>
      </c>
      <c r="C1130" t="str">
        <f>IF($J1130="","",INDEX('2_Review &amp; Audit'!$D:$D,$J1130))</f>
        <v/>
      </c>
      <c r="D1130" s="60" t="str">
        <f>IF($J1130="","",INDEX('2_Review &amp; Audit'!$U:$U,$J1130))</f>
        <v/>
      </c>
      <c r="E1130" t="str">
        <f>IF($J1130="","",INDEX('2_Review &amp; Audit'!$M:$M,$J1130))</f>
        <v/>
      </c>
      <c r="F1130" t="str">
        <f>IF($J1130="","",INDEX('2_Review &amp; Audit'!$N:$N,$J1130))</f>
        <v/>
      </c>
      <c r="G1130" s="145" t="str">
        <f>IF(OR($J1130="",$F1130=""),"",ABS(INDEX('2_Review &amp; Audit'!$B:$B,$J1130)/$F1130))</f>
        <v/>
      </c>
      <c r="H1130" s="145" t="str">
        <f t="shared" si="81"/>
        <v/>
      </c>
      <c r="I1130" t="str">
        <f>IF($J1130="","",INDEX('2_Review &amp; Audit'!$AD:$AD,$J1130))</f>
        <v/>
      </c>
      <c r="AB1130" t="str">
        <f>IF($D1130="","",MAX(0,N(#REF!)-N($X1130)))</f>
        <v/>
      </c>
      <c r="AC1130" t="str">
        <f>IF(OR($D1130="",$AB1130="",N($AB1130)&lt;=0),"",IFERROR(MATCH(1,INDEX(('2_Review &amp; Audit'!$F$6:$F$505=$A1130)*('2_Review &amp; Audit'!$I$6:$I$505&gt;=$E1130-30)*('2_Review &amp; Audit'!$I$6:$I$505&lt;=$E1130+30)*('2_Review &amp; Audit'!$R$6:$R$505&gt;0)*(ROW('2_Review &amp; Audit'!$R$6:$R$505)&gt;$T1130),0),0)+5,""))</f>
        <v/>
      </c>
      <c r="AG1130" t="str">
        <f>IF(OR($D1130="",$AB1130="",$AF1130=""),"",MIN($AB1130,$AF1130))</f>
        <v/>
      </c>
      <c r="AK1130" t="str">
        <f>IF($D1130="","",MAX(0,N($AB1130)-N($AG1130)))</f>
        <v/>
      </c>
      <c r="AL1130" t="str">
        <f>IF(OR($D1130="",$AK1130="",N($AK1130)&lt;=0),"",IFERROR(MATCH(1,INDEX(('2_Review &amp; Audit'!$F$6:$F$505=$A1130)*('2_Review &amp; Audit'!$I$6:$I$505&gt;=$E1130-30)*('2_Review &amp; Audit'!$I$6:$I$505&lt;=$E1130+30)*('2_Review &amp; Audit'!$R$6:$R$505&gt;0)*(ROW('2_Review &amp; Audit'!$R$6:$R$505)&gt;$AC1130),0),0)+5,""))</f>
        <v/>
      </c>
      <c r="AP1130" t="str">
        <f>IF(OR($D1130="",$AK1130="",$AO1130=""),"",MIN($AK1130,$AO1130))</f>
        <v/>
      </c>
    </row>
    <row r="1131" spans="1:42" ht="12.75" customHeight="1" x14ac:dyDescent="0.2">
      <c r="A1131" t="str">
        <f>IF($J1131="","",INDEX('2_Review &amp; Audit'!$F:$F,$J1131))</f>
        <v/>
      </c>
      <c r="B1131" t="str">
        <f>IF($J1131="","",INDEX('2_Review &amp; Audit'!$C:$C,$J1131))</f>
        <v/>
      </c>
      <c r="C1131" t="str">
        <f>IF($J1131="","",INDEX('2_Review &amp; Audit'!$D:$D,$J1131))</f>
        <v/>
      </c>
      <c r="D1131" s="60" t="str">
        <f>IF($J1131="","",INDEX('2_Review &amp; Audit'!$U:$U,$J1131))</f>
        <v/>
      </c>
      <c r="E1131" t="str">
        <f>IF($J1131="","",INDEX('2_Review &amp; Audit'!$M:$M,$J1131))</f>
        <v/>
      </c>
      <c r="F1131" t="str">
        <f>IF($J1131="","",INDEX('2_Review &amp; Audit'!$N:$N,$J1131))</f>
        <v/>
      </c>
      <c r="G1131" s="145" t="str">
        <f>IF(OR($J1131="",$F1131=""),"",ABS(INDEX('2_Review &amp; Audit'!$B:$B,$J1131)/$F1131))</f>
        <v/>
      </c>
      <c r="H1131" s="145" t="str">
        <f t="shared" si="81"/>
        <v/>
      </c>
      <c r="I1131" t="str">
        <f>IF($J1131="","",INDEX('2_Review &amp; Audit'!$AD:$AD,$J1131))</f>
        <v/>
      </c>
      <c r="AB1131" t="str">
        <f>IF($D1131="","",MAX(0,N(#REF!)-N($X1131)))</f>
        <v/>
      </c>
      <c r="AC1131" t="str">
        <f>IF(OR($D1131="",$AB1131="",N($AB1131)&lt;=0),"",IFERROR(MATCH(1,INDEX(('2_Review &amp; Audit'!$F$6:$F$505=$A1131)*('2_Review &amp; Audit'!$I$6:$I$505&gt;=$E1131-30)*('2_Review &amp; Audit'!$I$6:$I$505&lt;=$E1131+30)*('2_Review &amp; Audit'!$R$6:$R$505&gt;0)*(ROW('2_Review &amp; Audit'!$R$6:$R$505)&gt;$T1131),0),0)+5,""))</f>
        <v/>
      </c>
      <c r="AG1131" t="str">
        <f>IF(OR($D1131="",$AB1131="",$AF1131=""),"",MIN($AB1131,$AF1131))</f>
        <v/>
      </c>
      <c r="AK1131" t="str">
        <f>IF($D1131="","",MAX(0,N($AB1131)-N($AG1131)))</f>
        <v/>
      </c>
      <c r="AL1131" t="str">
        <f>IF(OR($D1131="",$AK1131="",N($AK1131)&lt;=0),"",IFERROR(MATCH(1,INDEX(('2_Review &amp; Audit'!$F$6:$F$505=$A1131)*('2_Review &amp; Audit'!$I$6:$I$505&gt;=$E1131-30)*('2_Review &amp; Audit'!$I$6:$I$505&lt;=$E1131+30)*('2_Review &amp; Audit'!$R$6:$R$505&gt;0)*(ROW('2_Review &amp; Audit'!$R$6:$R$505)&gt;$AC1131),0),0)+5,""))</f>
        <v/>
      </c>
      <c r="AP1131" t="str">
        <f>IF(OR($D1131="",$AK1131="",$AO1131=""),"",MIN($AK1131,$AO1131))</f>
        <v/>
      </c>
    </row>
    <row r="1132" spans="1:42" ht="12.75" customHeight="1" x14ac:dyDescent="0.2">
      <c r="A1132" t="str">
        <f>IF($J1132="","",INDEX('2_Review &amp; Audit'!$F:$F,$J1132))</f>
        <v/>
      </c>
      <c r="B1132" t="str">
        <f>IF($J1132="","",INDEX('2_Review &amp; Audit'!$C:$C,$J1132))</f>
        <v/>
      </c>
      <c r="C1132" t="str">
        <f>IF($J1132="","",INDEX('2_Review &amp; Audit'!$D:$D,$J1132))</f>
        <v/>
      </c>
      <c r="D1132" s="60" t="str">
        <f>IF($J1132="","",INDEX('2_Review &amp; Audit'!$U:$U,$J1132))</f>
        <v/>
      </c>
      <c r="E1132" t="str">
        <f>IF($J1132="","",INDEX('2_Review &amp; Audit'!$M:$M,$J1132))</f>
        <v/>
      </c>
      <c r="F1132" t="str">
        <f>IF($J1132="","",INDEX('2_Review &amp; Audit'!$N:$N,$J1132))</f>
        <v/>
      </c>
      <c r="G1132" s="145" t="str">
        <f>IF(OR($J1132="",$F1132=""),"",ABS(INDEX('2_Review &amp; Audit'!$B:$B,$J1132)/$F1132))</f>
        <v/>
      </c>
      <c r="H1132" s="145" t="str">
        <f t="shared" si="81"/>
        <v/>
      </c>
      <c r="I1132" t="str">
        <f>IF($J1132="","",INDEX('2_Review &amp; Audit'!$AD:$AD,$J1132))</f>
        <v/>
      </c>
      <c r="AB1132" t="str">
        <f>IF($D1132="","",MAX(0,N(#REF!)-N($X1132)))</f>
        <v/>
      </c>
      <c r="AC1132" t="str">
        <f>IF(OR($D1132="",$AB1132="",N($AB1132)&lt;=0),"",IFERROR(MATCH(1,INDEX(('2_Review &amp; Audit'!$F$6:$F$505=$A1132)*('2_Review &amp; Audit'!$I$6:$I$505&gt;=$E1132-30)*('2_Review &amp; Audit'!$I$6:$I$505&lt;=$E1132+30)*('2_Review &amp; Audit'!$R$6:$R$505&gt;0)*(ROW('2_Review &amp; Audit'!$R$6:$R$505)&gt;$T1132),0),0)+5,""))</f>
        <v/>
      </c>
      <c r="AG1132" t="str">
        <f>IF(OR($D1132="",$AB1132="",$AF1132=""),"",MIN($AB1132,$AF1132))</f>
        <v/>
      </c>
      <c r="AK1132" t="str">
        <f>IF($D1132="","",MAX(0,N($AB1132)-N($AG1132)))</f>
        <v/>
      </c>
      <c r="AL1132" t="str">
        <f>IF(OR($D1132="",$AK1132="",N($AK1132)&lt;=0),"",IFERROR(MATCH(1,INDEX(('2_Review &amp; Audit'!$F$6:$F$505=$A1132)*('2_Review &amp; Audit'!$I$6:$I$505&gt;=$E1132-30)*('2_Review &amp; Audit'!$I$6:$I$505&lt;=$E1132+30)*('2_Review &amp; Audit'!$R$6:$R$505&gt;0)*(ROW('2_Review &amp; Audit'!$R$6:$R$505)&gt;$AC1132),0),0)+5,""))</f>
        <v/>
      </c>
      <c r="AP1132" t="str">
        <f>IF(OR($D1132="",$AK1132="",$AO1132=""),"",MIN($AK1132,$AO1132))</f>
        <v/>
      </c>
    </row>
    <row r="1133" spans="1:42" ht="12.75" customHeight="1" x14ac:dyDescent="0.2">
      <c r="A1133" t="str">
        <f>IF($J1133="","",INDEX('2_Review &amp; Audit'!$F:$F,$J1133))</f>
        <v/>
      </c>
      <c r="B1133" t="str">
        <f>IF($J1133="","",INDEX('2_Review &amp; Audit'!$C:$C,$J1133))</f>
        <v/>
      </c>
      <c r="C1133" t="str">
        <f>IF($J1133="","",INDEX('2_Review &amp; Audit'!$D:$D,$J1133))</f>
        <v/>
      </c>
      <c r="D1133" s="60" t="str">
        <f>IF($J1133="","",INDEX('2_Review &amp; Audit'!$U:$U,$J1133))</f>
        <v/>
      </c>
      <c r="E1133" t="str">
        <f>IF($J1133="","",INDEX('2_Review &amp; Audit'!$M:$M,$J1133))</f>
        <v/>
      </c>
      <c r="F1133" t="str">
        <f>IF($J1133="","",INDEX('2_Review &amp; Audit'!$N:$N,$J1133))</f>
        <v/>
      </c>
      <c r="G1133" s="145" t="str">
        <f>IF(OR($J1133="",$F1133=""),"",ABS(INDEX('2_Review &amp; Audit'!$B:$B,$J1133)/$F1133))</f>
        <v/>
      </c>
      <c r="H1133" s="145" t="str">
        <f t="shared" si="81"/>
        <v/>
      </c>
      <c r="I1133" t="str">
        <f>IF($J1133="","",INDEX('2_Review &amp; Audit'!$AD:$AD,$J1133))</f>
        <v/>
      </c>
      <c r="AB1133" t="str">
        <f>IF($D1133="","",MAX(0,N(#REF!)-N($X1133)))</f>
        <v/>
      </c>
      <c r="AC1133" t="str">
        <f>IF(OR($D1133="",$AB1133="",N($AB1133)&lt;=0),"",IFERROR(MATCH(1,INDEX(('2_Review &amp; Audit'!$F$6:$F$505=$A1133)*('2_Review &amp; Audit'!$I$6:$I$505&gt;=$E1133-30)*('2_Review &amp; Audit'!$I$6:$I$505&lt;=$E1133+30)*('2_Review &amp; Audit'!$R$6:$R$505&gt;0)*(ROW('2_Review &amp; Audit'!$R$6:$R$505)&gt;$T1133),0),0)+5,""))</f>
        <v/>
      </c>
      <c r="AG1133" t="str">
        <f>IF(OR($D1133="",$AB1133="",$AF1133=""),"",MIN($AB1133,$AF1133))</f>
        <v/>
      </c>
      <c r="AK1133" t="str">
        <f>IF($D1133="","",MAX(0,N($AB1133)-N($AG1133)))</f>
        <v/>
      </c>
      <c r="AL1133" t="str">
        <f>IF(OR($D1133="",$AK1133="",N($AK1133)&lt;=0),"",IFERROR(MATCH(1,INDEX(('2_Review &amp; Audit'!$F$6:$F$505=$A1133)*('2_Review &amp; Audit'!$I$6:$I$505&gt;=$E1133-30)*('2_Review &amp; Audit'!$I$6:$I$505&lt;=$E1133+30)*('2_Review &amp; Audit'!$R$6:$R$505&gt;0)*(ROW('2_Review &amp; Audit'!$R$6:$R$505)&gt;$AC1133),0),0)+5,""))</f>
        <v/>
      </c>
      <c r="AP1133" t="str">
        <f>IF(OR($D1133="",$AK1133="",$AO1133=""),"",MIN($AK1133,$AO1133))</f>
        <v/>
      </c>
    </row>
    <row r="1134" spans="1:42" ht="12.75" customHeight="1" x14ac:dyDescent="0.2">
      <c r="A1134" t="str">
        <f>IF($J1134="","",INDEX('2_Review &amp; Audit'!$F:$F,$J1134))</f>
        <v/>
      </c>
      <c r="B1134" t="str">
        <f>IF($J1134="","",INDEX('2_Review &amp; Audit'!$C:$C,$J1134))</f>
        <v/>
      </c>
      <c r="C1134" t="str">
        <f>IF($J1134="","",INDEX('2_Review &amp; Audit'!$D:$D,$J1134))</f>
        <v/>
      </c>
      <c r="D1134" s="60" t="str">
        <f>IF($J1134="","",INDEX('2_Review &amp; Audit'!$U:$U,$J1134))</f>
        <v/>
      </c>
      <c r="E1134" t="str">
        <f>IF($J1134="","",INDEX('2_Review &amp; Audit'!$M:$M,$J1134))</f>
        <v/>
      </c>
      <c r="F1134" t="str">
        <f>IF($J1134="","",INDEX('2_Review &amp; Audit'!$N:$N,$J1134))</f>
        <v/>
      </c>
      <c r="G1134" s="145" t="str">
        <f>IF(OR($J1134="",$F1134=""),"",ABS(INDEX('2_Review &amp; Audit'!$B:$B,$J1134)/$F1134))</f>
        <v/>
      </c>
      <c r="H1134" s="145" t="str">
        <f t="shared" si="81"/>
        <v/>
      </c>
      <c r="I1134" t="str">
        <f>IF($J1134="","",INDEX('2_Review &amp; Audit'!$AD:$AD,$J1134))</f>
        <v/>
      </c>
      <c r="AB1134" t="str">
        <f>IF($D1134="","",MAX(0,N(#REF!)-N($X1134)))</f>
        <v/>
      </c>
      <c r="AC1134" t="str">
        <f>IF(OR($D1134="",$AB1134="",N($AB1134)&lt;=0),"",IFERROR(MATCH(1,INDEX(('2_Review &amp; Audit'!$F$6:$F$505=$A1134)*('2_Review &amp; Audit'!$I$6:$I$505&gt;=$E1134-30)*('2_Review &amp; Audit'!$I$6:$I$505&lt;=$E1134+30)*('2_Review &amp; Audit'!$R$6:$R$505&gt;0)*(ROW('2_Review &amp; Audit'!$R$6:$R$505)&gt;$T1134),0),0)+5,""))</f>
        <v/>
      </c>
      <c r="AG1134" t="str">
        <f>IF(OR($D1134="",$AB1134="",$AF1134=""),"",MIN($AB1134,$AF1134))</f>
        <v/>
      </c>
      <c r="AK1134" t="str">
        <f>IF($D1134="","",MAX(0,N($AB1134)-N($AG1134)))</f>
        <v/>
      </c>
      <c r="AL1134" t="str">
        <f>IF(OR($D1134="",$AK1134="",N($AK1134)&lt;=0),"",IFERROR(MATCH(1,INDEX(('2_Review &amp; Audit'!$F$6:$F$505=$A1134)*('2_Review &amp; Audit'!$I$6:$I$505&gt;=$E1134-30)*('2_Review &amp; Audit'!$I$6:$I$505&lt;=$E1134+30)*('2_Review &amp; Audit'!$R$6:$R$505&gt;0)*(ROW('2_Review &amp; Audit'!$R$6:$R$505)&gt;$AC1134),0),0)+5,""))</f>
        <v/>
      </c>
      <c r="AP1134" t="str">
        <f>IF(OR($D1134="",$AK1134="",$AO1134=""),"",MIN($AK1134,$AO1134))</f>
        <v/>
      </c>
    </row>
    <row r="1135" spans="1:42" ht="12.75" customHeight="1" x14ac:dyDescent="0.2">
      <c r="A1135" t="str">
        <f>IF($J1135="","",INDEX('2_Review &amp; Audit'!$F:$F,$J1135))</f>
        <v/>
      </c>
      <c r="B1135" t="str">
        <f>IF($J1135="","",INDEX('2_Review &amp; Audit'!$C:$C,$J1135))</f>
        <v/>
      </c>
      <c r="C1135" t="str">
        <f>IF($J1135="","",INDEX('2_Review &amp; Audit'!$D:$D,$J1135))</f>
        <v/>
      </c>
      <c r="D1135" s="60" t="str">
        <f>IF($J1135="","",INDEX('2_Review &amp; Audit'!$U:$U,$J1135))</f>
        <v/>
      </c>
      <c r="E1135" t="str">
        <f>IF($J1135="","",INDEX('2_Review &amp; Audit'!$M:$M,$J1135))</f>
        <v/>
      </c>
      <c r="F1135" t="str">
        <f>IF($J1135="","",INDEX('2_Review &amp; Audit'!$N:$N,$J1135))</f>
        <v/>
      </c>
      <c r="G1135" s="145" t="str">
        <f>IF(OR($J1135="",$F1135=""),"",ABS(INDEX('2_Review &amp; Audit'!$B:$B,$J1135)/$F1135))</f>
        <v/>
      </c>
      <c r="H1135" s="145" t="str">
        <f t="shared" si="81"/>
        <v/>
      </c>
      <c r="I1135" t="str">
        <f>IF($J1135="","",INDEX('2_Review &amp; Audit'!$AD:$AD,$J1135))</f>
        <v/>
      </c>
      <c r="AB1135" t="str">
        <f>IF($D1135="","",MAX(0,N(#REF!)-N($X1135)))</f>
        <v/>
      </c>
      <c r="AC1135" t="str">
        <f>IF(OR($D1135="",$AB1135="",N($AB1135)&lt;=0),"",IFERROR(MATCH(1,INDEX(('2_Review &amp; Audit'!$F$6:$F$505=$A1135)*('2_Review &amp; Audit'!$I$6:$I$505&gt;=$E1135-30)*('2_Review &amp; Audit'!$I$6:$I$505&lt;=$E1135+30)*('2_Review &amp; Audit'!$R$6:$R$505&gt;0)*(ROW('2_Review &amp; Audit'!$R$6:$R$505)&gt;$T1135),0),0)+5,""))</f>
        <v/>
      </c>
      <c r="AG1135" t="str">
        <f>IF(OR($D1135="",$AB1135="",$AF1135=""),"",MIN($AB1135,$AF1135))</f>
        <v/>
      </c>
      <c r="AK1135" t="str">
        <f>IF($D1135="","",MAX(0,N($AB1135)-N($AG1135)))</f>
        <v/>
      </c>
      <c r="AL1135" t="str">
        <f>IF(OR($D1135="",$AK1135="",N($AK1135)&lt;=0),"",IFERROR(MATCH(1,INDEX(('2_Review &amp; Audit'!$F$6:$F$505=$A1135)*('2_Review &amp; Audit'!$I$6:$I$505&gt;=$E1135-30)*('2_Review &amp; Audit'!$I$6:$I$505&lt;=$E1135+30)*('2_Review &amp; Audit'!$R$6:$R$505&gt;0)*(ROW('2_Review &amp; Audit'!$R$6:$R$505)&gt;$AC1135),0),0)+5,""))</f>
        <v/>
      </c>
      <c r="AP1135" t="str">
        <f>IF(OR($D1135="",$AK1135="",$AO1135=""),"",MIN($AK1135,$AO1135))</f>
        <v/>
      </c>
    </row>
    <row r="1136" spans="1:42" ht="12.75" customHeight="1" x14ac:dyDescent="0.2">
      <c r="A1136" t="str">
        <f>IF($J1136="","",INDEX('2_Review &amp; Audit'!$F:$F,$J1136))</f>
        <v/>
      </c>
      <c r="B1136" t="str">
        <f>IF($J1136="","",INDEX('2_Review &amp; Audit'!$C:$C,$J1136))</f>
        <v/>
      </c>
      <c r="C1136" t="str">
        <f>IF($J1136="","",INDEX('2_Review &amp; Audit'!$D:$D,$J1136))</f>
        <v/>
      </c>
      <c r="D1136" s="60" t="str">
        <f>IF($J1136="","",INDEX('2_Review &amp; Audit'!$U:$U,$J1136))</f>
        <v/>
      </c>
      <c r="E1136" t="str">
        <f>IF($J1136="","",INDEX('2_Review &amp; Audit'!$M:$M,$J1136))</f>
        <v/>
      </c>
      <c r="F1136" t="str">
        <f>IF($J1136="","",INDEX('2_Review &amp; Audit'!$N:$N,$J1136))</f>
        <v/>
      </c>
      <c r="G1136" s="145" t="str">
        <f>IF(OR($J1136="",$F1136=""),"",ABS(INDEX('2_Review &amp; Audit'!$B:$B,$J1136)/$F1136))</f>
        <v/>
      </c>
      <c r="H1136" s="145" t="str">
        <f t="shared" si="81"/>
        <v/>
      </c>
      <c r="I1136" t="str">
        <f>IF($J1136="","",INDEX('2_Review &amp; Audit'!$AD:$AD,$J1136))</f>
        <v/>
      </c>
      <c r="AB1136" t="str">
        <f>IF($D1136="","",MAX(0,N(#REF!)-N($X1136)))</f>
        <v/>
      </c>
      <c r="AC1136" t="str">
        <f>IF(OR($D1136="",$AB1136="",N($AB1136)&lt;=0),"",IFERROR(MATCH(1,INDEX(('2_Review &amp; Audit'!$F$6:$F$505=$A1136)*('2_Review &amp; Audit'!$I$6:$I$505&gt;=$E1136-30)*('2_Review &amp; Audit'!$I$6:$I$505&lt;=$E1136+30)*('2_Review &amp; Audit'!$R$6:$R$505&gt;0)*(ROW('2_Review &amp; Audit'!$R$6:$R$505)&gt;$T1136),0),0)+5,""))</f>
        <v/>
      </c>
      <c r="AG1136" t="str">
        <f>IF(OR($D1136="",$AB1136="",$AF1136=""),"",MIN($AB1136,$AF1136))</f>
        <v/>
      </c>
      <c r="AK1136" t="str">
        <f>IF($D1136="","",MAX(0,N($AB1136)-N($AG1136)))</f>
        <v/>
      </c>
      <c r="AL1136" t="str">
        <f>IF(OR($D1136="",$AK1136="",N($AK1136)&lt;=0),"",IFERROR(MATCH(1,INDEX(('2_Review &amp; Audit'!$F$6:$F$505=$A1136)*('2_Review &amp; Audit'!$I$6:$I$505&gt;=$E1136-30)*('2_Review &amp; Audit'!$I$6:$I$505&lt;=$E1136+30)*('2_Review &amp; Audit'!$R$6:$R$505&gt;0)*(ROW('2_Review &amp; Audit'!$R$6:$R$505)&gt;$AC1136),0),0)+5,""))</f>
        <v/>
      </c>
      <c r="AP1136" t="str">
        <f>IF(OR($D1136="",$AK1136="",$AO1136=""),"",MIN($AK1136,$AO1136))</f>
        <v/>
      </c>
    </row>
    <row r="1137" spans="1:42" ht="12.75" customHeight="1" x14ac:dyDescent="0.2">
      <c r="A1137" t="str">
        <f>IF($J1137="","",INDEX('2_Review &amp; Audit'!$F:$F,$J1137))</f>
        <v/>
      </c>
      <c r="B1137" t="str">
        <f>IF($J1137="","",INDEX('2_Review &amp; Audit'!$C:$C,$J1137))</f>
        <v/>
      </c>
      <c r="C1137" t="str">
        <f>IF($J1137="","",INDEX('2_Review &amp; Audit'!$D:$D,$J1137))</f>
        <v/>
      </c>
      <c r="D1137" s="60" t="str">
        <f>IF($J1137="","",INDEX('2_Review &amp; Audit'!$U:$U,$J1137))</f>
        <v/>
      </c>
      <c r="E1137" t="str">
        <f>IF($J1137="","",INDEX('2_Review &amp; Audit'!$M:$M,$J1137))</f>
        <v/>
      </c>
      <c r="F1137" t="str">
        <f>IF($J1137="","",INDEX('2_Review &amp; Audit'!$N:$N,$J1137))</f>
        <v/>
      </c>
      <c r="G1137" s="145" t="str">
        <f>IF(OR($J1137="",$F1137=""),"",ABS(INDEX('2_Review &amp; Audit'!$B:$B,$J1137)/$F1137))</f>
        <v/>
      </c>
      <c r="H1137" s="145" t="str">
        <f t="shared" si="81"/>
        <v/>
      </c>
      <c r="I1137" t="str">
        <f>IF($J1137="","",INDEX('2_Review &amp; Audit'!$AD:$AD,$J1137))</f>
        <v/>
      </c>
      <c r="AB1137" t="str">
        <f>IF($D1137="","",MAX(0,N(#REF!)-N($X1137)))</f>
        <v/>
      </c>
      <c r="AC1137" t="str">
        <f>IF(OR($D1137="",$AB1137="",N($AB1137)&lt;=0),"",IFERROR(MATCH(1,INDEX(('2_Review &amp; Audit'!$F$6:$F$505=$A1137)*('2_Review &amp; Audit'!$I$6:$I$505&gt;=$E1137-30)*('2_Review &amp; Audit'!$I$6:$I$505&lt;=$E1137+30)*('2_Review &amp; Audit'!$R$6:$R$505&gt;0)*(ROW('2_Review &amp; Audit'!$R$6:$R$505)&gt;$T1137),0),0)+5,""))</f>
        <v/>
      </c>
      <c r="AG1137" t="str">
        <f>IF(OR($D1137="",$AB1137="",$AF1137=""),"",MIN($AB1137,$AF1137))</f>
        <v/>
      </c>
      <c r="AK1137" t="str">
        <f>IF($D1137="","",MAX(0,N($AB1137)-N($AG1137)))</f>
        <v/>
      </c>
      <c r="AL1137" t="str">
        <f>IF(OR($D1137="",$AK1137="",N($AK1137)&lt;=0),"",IFERROR(MATCH(1,INDEX(('2_Review &amp; Audit'!$F$6:$F$505=$A1137)*('2_Review &amp; Audit'!$I$6:$I$505&gt;=$E1137-30)*('2_Review &amp; Audit'!$I$6:$I$505&lt;=$E1137+30)*('2_Review &amp; Audit'!$R$6:$R$505&gt;0)*(ROW('2_Review &amp; Audit'!$R$6:$R$505)&gt;$AC1137),0),0)+5,""))</f>
        <v/>
      </c>
      <c r="AP1137" t="str">
        <f>IF(OR($D1137="",$AK1137="",$AO1137=""),"",MIN($AK1137,$AO1137))</f>
        <v/>
      </c>
    </row>
    <row r="1138" spans="1:42" ht="12.75" customHeight="1" x14ac:dyDescent="0.2">
      <c r="A1138" t="str">
        <f>IF($J1138="","",INDEX('2_Review &amp; Audit'!$F:$F,$J1138))</f>
        <v/>
      </c>
      <c r="B1138" t="str">
        <f>IF($J1138="","",INDEX('2_Review &amp; Audit'!$C:$C,$J1138))</f>
        <v/>
      </c>
      <c r="C1138" t="str">
        <f>IF($J1138="","",INDEX('2_Review &amp; Audit'!$D:$D,$J1138))</f>
        <v/>
      </c>
      <c r="D1138" s="60" t="str">
        <f>IF($J1138="","",INDEX('2_Review &amp; Audit'!$U:$U,$J1138))</f>
        <v/>
      </c>
      <c r="E1138" t="str">
        <f>IF($J1138="","",INDEX('2_Review &amp; Audit'!$M:$M,$J1138))</f>
        <v/>
      </c>
      <c r="F1138" t="str">
        <f>IF($J1138="","",INDEX('2_Review &amp; Audit'!$N:$N,$J1138))</f>
        <v/>
      </c>
      <c r="G1138" s="145" t="str">
        <f>IF(OR($J1138="",$F1138=""),"",ABS(INDEX('2_Review &amp; Audit'!$B:$B,$J1138)/$F1138))</f>
        <v/>
      </c>
      <c r="H1138" s="145" t="str">
        <f t="shared" si="81"/>
        <v/>
      </c>
      <c r="I1138" t="str">
        <f>IF($J1138="","",INDEX('2_Review &amp; Audit'!$AD:$AD,$J1138))</f>
        <v/>
      </c>
      <c r="AB1138" t="str">
        <f>IF($D1138="","",MAX(0,N(#REF!)-N($X1138)))</f>
        <v/>
      </c>
      <c r="AC1138" t="str">
        <f>IF(OR($D1138="",$AB1138="",N($AB1138)&lt;=0),"",IFERROR(MATCH(1,INDEX(('2_Review &amp; Audit'!$F$6:$F$505=$A1138)*('2_Review &amp; Audit'!$I$6:$I$505&gt;=$E1138-30)*('2_Review &amp; Audit'!$I$6:$I$505&lt;=$E1138+30)*('2_Review &amp; Audit'!$R$6:$R$505&gt;0)*(ROW('2_Review &amp; Audit'!$R$6:$R$505)&gt;$T1138),0),0)+5,""))</f>
        <v/>
      </c>
      <c r="AG1138" t="str">
        <f>IF(OR($D1138="",$AB1138="",$AF1138=""),"",MIN($AB1138,$AF1138))</f>
        <v/>
      </c>
      <c r="AK1138" t="str">
        <f>IF($D1138="","",MAX(0,N($AB1138)-N($AG1138)))</f>
        <v/>
      </c>
      <c r="AL1138" t="str">
        <f>IF(OR($D1138="",$AK1138="",N($AK1138)&lt;=0),"",IFERROR(MATCH(1,INDEX(('2_Review &amp; Audit'!$F$6:$F$505=$A1138)*('2_Review &amp; Audit'!$I$6:$I$505&gt;=$E1138-30)*('2_Review &amp; Audit'!$I$6:$I$505&lt;=$E1138+30)*('2_Review &amp; Audit'!$R$6:$R$505&gt;0)*(ROW('2_Review &amp; Audit'!$R$6:$R$505)&gt;$AC1138),0),0)+5,""))</f>
        <v/>
      </c>
      <c r="AP1138" t="str">
        <f>IF(OR($D1138="",$AK1138="",$AO1138=""),"",MIN($AK1138,$AO1138))</f>
        <v/>
      </c>
    </row>
    <row r="1139" spans="1:42" ht="12.75" customHeight="1" x14ac:dyDescent="0.2">
      <c r="A1139" t="str">
        <f>IF($J1139="","",INDEX('2_Review &amp; Audit'!$F:$F,$J1139))</f>
        <v/>
      </c>
      <c r="B1139" t="str">
        <f>IF($J1139="","",INDEX('2_Review &amp; Audit'!$C:$C,$J1139))</f>
        <v/>
      </c>
      <c r="C1139" t="str">
        <f>IF($J1139="","",INDEX('2_Review &amp; Audit'!$D:$D,$J1139))</f>
        <v/>
      </c>
      <c r="D1139" s="60" t="str">
        <f>IF($J1139="","",INDEX('2_Review &amp; Audit'!$U:$U,$J1139))</f>
        <v/>
      </c>
      <c r="E1139" t="str">
        <f>IF($J1139="","",INDEX('2_Review &amp; Audit'!$M:$M,$J1139))</f>
        <v/>
      </c>
      <c r="F1139" t="str">
        <f>IF($J1139="","",INDEX('2_Review &amp; Audit'!$N:$N,$J1139))</f>
        <v/>
      </c>
      <c r="G1139" s="145" t="str">
        <f>IF(OR($J1139="",$F1139=""),"",ABS(INDEX('2_Review &amp; Audit'!$B:$B,$J1139)/$F1139))</f>
        <v/>
      </c>
      <c r="H1139" s="145" t="str">
        <f t="shared" si="81"/>
        <v/>
      </c>
      <c r="I1139" t="str">
        <f>IF($J1139="","",INDEX('2_Review &amp; Audit'!$AD:$AD,$J1139))</f>
        <v/>
      </c>
      <c r="AB1139" t="str">
        <f>IF($D1139="","",MAX(0,N(#REF!)-N($X1139)))</f>
        <v/>
      </c>
      <c r="AC1139" t="str">
        <f>IF(OR($D1139="",$AB1139="",N($AB1139)&lt;=0),"",IFERROR(MATCH(1,INDEX(('2_Review &amp; Audit'!$F$6:$F$505=$A1139)*('2_Review &amp; Audit'!$I$6:$I$505&gt;=$E1139-30)*('2_Review &amp; Audit'!$I$6:$I$505&lt;=$E1139+30)*('2_Review &amp; Audit'!$R$6:$R$505&gt;0)*(ROW('2_Review &amp; Audit'!$R$6:$R$505)&gt;$T1139),0),0)+5,""))</f>
        <v/>
      </c>
      <c r="AG1139" t="str">
        <f>IF(OR($D1139="",$AB1139="",$AF1139=""),"",MIN($AB1139,$AF1139))</f>
        <v/>
      </c>
      <c r="AK1139" t="str">
        <f>IF($D1139="","",MAX(0,N($AB1139)-N($AG1139)))</f>
        <v/>
      </c>
      <c r="AL1139" t="str">
        <f>IF(OR($D1139="",$AK1139="",N($AK1139)&lt;=0),"",IFERROR(MATCH(1,INDEX(('2_Review &amp; Audit'!$F$6:$F$505=$A1139)*('2_Review &amp; Audit'!$I$6:$I$505&gt;=$E1139-30)*('2_Review &amp; Audit'!$I$6:$I$505&lt;=$E1139+30)*('2_Review &amp; Audit'!$R$6:$R$505&gt;0)*(ROW('2_Review &amp; Audit'!$R$6:$R$505)&gt;$AC1139),0),0)+5,""))</f>
        <v/>
      </c>
      <c r="AP1139" t="str">
        <f>IF(OR($D1139="",$AK1139="",$AO1139=""),"",MIN($AK1139,$AO1139))</f>
        <v/>
      </c>
    </row>
    <row r="1140" spans="1:42" ht="12.75" customHeight="1" x14ac:dyDescent="0.2">
      <c r="A1140" t="str">
        <f>IF($J1140="","",INDEX('2_Review &amp; Audit'!$F:$F,$J1140))</f>
        <v/>
      </c>
      <c r="B1140" t="str">
        <f>IF($J1140="","",INDEX('2_Review &amp; Audit'!$C:$C,$J1140))</f>
        <v/>
      </c>
      <c r="C1140" t="str">
        <f>IF($J1140="","",INDEX('2_Review &amp; Audit'!$D:$D,$J1140))</f>
        <v/>
      </c>
      <c r="D1140" s="60" t="str">
        <f>IF($J1140="","",INDEX('2_Review &amp; Audit'!$U:$U,$J1140))</f>
        <v/>
      </c>
      <c r="E1140" t="str">
        <f>IF($J1140="","",INDEX('2_Review &amp; Audit'!$M:$M,$J1140))</f>
        <v/>
      </c>
      <c r="F1140" t="str">
        <f>IF($J1140="","",INDEX('2_Review &amp; Audit'!$N:$N,$J1140))</f>
        <v/>
      </c>
      <c r="G1140" s="145" t="str">
        <f>IF(OR($J1140="",$F1140=""),"",ABS(INDEX('2_Review &amp; Audit'!$B:$B,$J1140)/$F1140))</f>
        <v/>
      </c>
      <c r="H1140" s="145" t="str">
        <f t="shared" si="81"/>
        <v/>
      </c>
      <c r="I1140" t="str">
        <f>IF($J1140="","",INDEX('2_Review &amp; Audit'!$AD:$AD,$J1140))</f>
        <v/>
      </c>
      <c r="AB1140" t="str">
        <f>IF($D1140="","",MAX(0,N(#REF!)-N($X1140)))</f>
        <v/>
      </c>
      <c r="AC1140" t="str">
        <f>IF(OR($D1140="",$AB1140="",N($AB1140)&lt;=0),"",IFERROR(MATCH(1,INDEX(('2_Review &amp; Audit'!$F$6:$F$505=$A1140)*('2_Review &amp; Audit'!$I$6:$I$505&gt;=$E1140-30)*('2_Review &amp; Audit'!$I$6:$I$505&lt;=$E1140+30)*('2_Review &amp; Audit'!$R$6:$R$505&gt;0)*(ROW('2_Review &amp; Audit'!$R$6:$R$505)&gt;$T1140),0),0)+5,""))</f>
        <v/>
      </c>
      <c r="AG1140" t="str">
        <f>IF(OR($D1140="",$AB1140="",$AF1140=""),"",MIN($AB1140,$AF1140))</f>
        <v/>
      </c>
      <c r="AK1140" t="str">
        <f>IF($D1140="","",MAX(0,N($AB1140)-N($AG1140)))</f>
        <v/>
      </c>
      <c r="AL1140" t="str">
        <f>IF(OR($D1140="",$AK1140="",N($AK1140)&lt;=0),"",IFERROR(MATCH(1,INDEX(('2_Review &amp; Audit'!$F$6:$F$505=$A1140)*('2_Review &amp; Audit'!$I$6:$I$505&gt;=$E1140-30)*('2_Review &amp; Audit'!$I$6:$I$505&lt;=$E1140+30)*('2_Review &amp; Audit'!$R$6:$R$505&gt;0)*(ROW('2_Review &amp; Audit'!$R$6:$R$505)&gt;$AC1140),0),0)+5,""))</f>
        <v/>
      </c>
      <c r="AP1140" t="str">
        <f>IF(OR($D1140="",$AK1140="",$AO1140=""),"",MIN($AK1140,$AO1140))</f>
        <v/>
      </c>
    </row>
    <row r="1141" spans="1:42" ht="12.75" customHeight="1" x14ac:dyDescent="0.2">
      <c r="A1141" t="str">
        <f>IF($J1141="","",INDEX('2_Review &amp; Audit'!$F:$F,$J1141))</f>
        <v/>
      </c>
      <c r="B1141" t="str">
        <f>IF($J1141="","",INDEX('2_Review &amp; Audit'!$C:$C,$J1141))</f>
        <v/>
      </c>
      <c r="C1141" t="str">
        <f>IF($J1141="","",INDEX('2_Review &amp; Audit'!$D:$D,$J1141))</f>
        <v/>
      </c>
      <c r="D1141" s="60" t="str">
        <f>IF($J1141="","",INDEX('2_Review &amp; Audit'!$U:$U,$J1141))</f>
        <v/>
      </c>
      <c r="E1141" t="str">
        <f>IF($J1141="","",INDEX('2_Review &amp; Audit'!$M:$M,$J1141))</f>
        <v/>
      </c>
      <c r="F1141" t="str">
        <f>IF($J1141="","",INDEX('2_Review &amp; Audit'!$N:$N,$J1141))</f>
        <v/>
      </c>
      <c r="G1141" s="145" t="str">
        <f>IF(OR($J1141="",$F1141=""),"",ABS(INDEX('2_Review &amp; Audit'!$B:$B,$J1141)/$F1141))</f>
        <v/>
      </c>
      <c r="H1141" s="145" t="str">
        <f t="shared" si="81"/>
        <v/>
      </c>
      <c r="I1141" t="str">
        <f>IF($J1141="","",INDEX('2_Review &amp; Audit'!$AD:$AD,$J1141))</f>
        <v/>
      </c>
      <c r="AB1141" t="str">
        <f>IF($D1141="","",MAX(0,N(#REF!)-N($X1141)))</f>
        <v/>
      </c>
      <c r="AC1141" t="str">
        <f>IF(OR($D1141="",$AB1141="",N($AB1141)&lt;=0),"",IFERROR(MATCH(1,INDEX(('2_Review &amp; Audit'!$F$6:$F$505=$A1141)*('2_Review &amp; Audit'!$I$6:$I$505&gt;=$E1141-30)*('2_Review &amp; Audit'!$I$6:$I$505&lt;=$E1141+30)*('2_Review &amp; Audit'!$R$6:$R$505&gt;0)*(ROW('2_Review &amp; Audit'!$R$6:$R$505)&gt;$T1141),0),0)+5,""))</f>
        <v/>
      </c>
      <c r="AG1141" t="str">
        <f>IF(OR($D1141="",$AB1141="",$AF1141=""),"",MIN($AB1141,$AF1141))</f>
        <v/>
      </c>
      <c r="AK1141" t="str">
        <f>IF($D1141="","",MAX(0,N($AB1141)-N($AG1141)))</f>
        <v/>
      </c>
      <c r="AL1141" t="str">
        <f>IF(OR($D1141="",$AK1141="",N($AK1141)&lt;=0),"",IFERROR(MATCH(1,INDEX(('2_Review &amp; Audit'!$F$6:$F$505=$A1141)*('2_Review &amp; Audit'!$I$6:$I$505&gt;=$E1141-30)*('2_Review &amp; Audit'!$I$6:$I$505&lt;=$E1141+30)*('2_Review &amp; Audit'!$R$6:$R$505&gt;0)*(ROW('2_Review &amp; Audit'!$R$6:$R$505)&gt;$AC1141),0),0)+5,""))</f>
        <v/>
      </c>
      <c r="AP1141" t="str">
        <f>IF(OR($D1141="",$AK1141="",$AO1141=""),"",MIN($AK1141,$AO1141))</f>
        <v/>
      </c>
    </row>
    <row r="1142" spans="1:42" ht="12.75" customHeight="1" x14ac:dyDescent="0.2">
      <c r="A1142" t="str">
        <f>IF($J1142="","",INDEX('2_Review &amp; Audit'!$F:$F,$J1142))</f>
        <v/>
      </c>
      <c r="B1142" t="str">
        <f>IF($J1142="","",INDEX('2_Review &amp; Audit'!$C:$C,$J1142))</f>
        <v/>
      </c>
      <c r="C1142" t="str">
        <f>IF($J1142="","",INDEX('2_Review &amp; Audit'!$D:$D,$J1142))</f>
        <v/>
      </c>
      <c r="D1142" s="60" t="str">
        <f>IF($J1142="","",INDEX('2_Review &amp; Audit'!$U:$U,$J1142))</f>
        <v/>
      </c>
      <c r="E1142" t="str">
        <f>IF($J1142="","",INDEX('2_Review &amp; Audit'!$M:$M,$J1142))</f>
        <v/>
      </c>
      <c r="F1142" t="str">
        <f>IF($J1142="","",INDEX('2_Review &amp; Audit'!$N:$N,$J1142))</f>
        <v/>
      </c>
      <c r="G1142" s="145" t="str">
        <f>IF(OR($J1142="",$F1142=""),"",ABS(INDEX('2_Review &amp; Audit'!$B:$B,$J1142)/$F1142))</f>
        <v/>
      </c>
      <c r="H1142" s="145" t="str">
        <f t="shared" si="81"/>
        <v/>
      </c>
      <c r="I1142" t="str">
        <f>IF($J1142="","",INDEX('2_Review &amp; Audit'!$AD:$AD,$J1142))</f>
        <v/>
      </c>
      <c r="AB1142" t="str">
        <f>IF($D1142="","",MAX(0,N(#REF!)-N($X1142)))</f>
        <v/>
      </c>
      <c r="AC1142" t="str">
        <f>IF(OR($D1142="",$AB1142="",N($AB1142)&lt;=0),"",IFERROR(MATCH(1,INDEX(('2_Review &amp; Audit'!$F$6:$F$505=$A1142)*('2_Review &amp; Audit'!$I$6:$I$505&gt;=$E1142-30)*('2_Review &amp; Audit'!$I$6:$I$505&lt;=$E1142+30)*('2_Review &amp; Audit'!$R$6:$R$505&gt;0)*(ROW('2_Review &amp; Audit'!$R$6:$R$505)&gt;$T1142),0),0)+5,""))</f>
        <v/>
      </c>
      <c r="AG1142" t="str">
        <f>IF(OR($D1142="",$AB1142="",$AF1142=""),"",MIN($AB1142,$AF1142))</f>
        <v/>
      </c>
      <c r="AK1142" t="str">
        <f>IF($D1142="","",MAX(0,N($AB1142)-N($AG1142)))</f>
        <v/>
      </c>
      <c r="AL1142" t="str">
        <f>IF(OR($D1142="",$AK1142="",N($AK1142)&lt;=0),"",IFERROR(MATCH(1,INDEX(('2_Review &amp; Audit'!$F$6:$F$505=$A1142)*('2_Review &amp; Audit'!$I$6:$I$505&gt;=$E1142-30)*('2_Review &amp; Audit'!$I$6:$I$505&lt;=$E1142+30)*('2_Review &amp; Audit'!$R$6:$R$505&gt;0)*(ROW('2_Review &amp; Audit'!$R$6:$R$505)&gt;$AC1142),0),0)+5,""))</f>
        <v/>
      </c>
      <c r="AP1142" t="str">
        <f>IF(OR($D1142="",$AK1142="",$AO1142=""),"",MIN($AK1142,$AO1142))</f>
        <v/>
      </c>
    </row>
    <row r="1143" spans="1:42" ht="12.75" customHeight="1" x14ac:dyDescent="0.2">
      <c r="A1143" t="str">
        <f>IF($J1143="","",INDEX('2_Review &amp; Audit'!$F:$F,$J1143))</f>
        <v/>
      </c>
      <c r="B1143" t="str">
        <f>IF($J1143="","",INDEX('2_Review &amp; Audit'!$C:$C,$J1143))</f>
        <v/>
      </c>
      <c r="C1143" t="str">
        <f>IF($J1143="","",INDEX('2_Review &amp; Audit'!$D:$D,$J1143))</f>
        <v/>
      </c>
      <c r="D1143" s="60" t="str">
        <f>IF($J1143="","",INDEX('2_Review &amp; Audit'!$U:$U,$J1143))</f>
        <v/>
      </c>
      <c r="E1143" t="str">
        <f>IF($J1143="","",INDEX('2_Review &amp; Audit'!$M:$M,$J1143))</f>
        <v/>
      </c>
      <c r="F1143" t="str">
        <f>IF($J1143="","",INDEX('2_Review &amp; Audit'!$N:$N,$J1143))</f>
        <v/>
      </c>
      <c r="G1143" s="145" t="str">
        <f>IF(OR($J1143="",$F1143=""),"",ABS(INDEX('2_Review &amp; Audit'!$B:$B,$J1143)/$F1143))</f>
        <v/>
      </c>
      <c r="H1143" s="145" t="str">
        <f t="shared" si="81"/>
        <v/>
      </c>
      <c r="I1143" t="str">
        <f>IF($J1143="","",INDEX('2_Review &amp; Audit'!$AD:$AD,$J1143))</f>
        <v/>
      </c>
      <c r="AB1143" t="str">
        <f>IF($D1143="","",MAX(0,N(#REF!)-N($X1143)))</f>
        <v/>
      </c>
      <c r="AC1143" t="str">
        <f>IF(OR($D1143="",$AB1143="",N($AB1143)&lt;=0),"",IFERROR(MATCH(1,INDEX(('2_Review &amp; Audit'!$F$6:$F$505=$A1143)*('2_Review &amp; Audit'!$I$6:$I$505&gt;=$E1143-30)*('2_Review &amp; Audit'!$I$6:$I$505&lt;=$E1143+30)*('2_Review &amp; Audit'!$R$6:$R$505&gt;0)*(ROW('2_Review &amp; Audit'!$R$6:$R$505)&gt;$T1143),0),0)+5,""))</f>
        <v/>
      </c>
      <c r="AG1143" t="str">
        <f>IF(OR($D1143="",$AB1143="",$AF1143=""),"",MIN($AB1143,$AF1143))</f>
        <v/>
      </c>
      <c r="AK1143" t="str">
        <f>IF($D1143="","",MAX(0,N($AB1143)-N($AG1143)))</f>
        <v/>
      </c>
      <c r="AL1143" t="str">
        <f>IF(OR($D1143="",$AK1143="",N($AK1143)&lt;=0),"",IFERROR(MATCH(1,INDEX(('2_Review &amp; Audit'!$F$6:$F$505=$A1143)*('2_Review &amp; Audit'!$I$6:$I$505&gt;=$E1143-30)*('2_Review &amp; Audit'!$I$6:$I$505&lt;=$E1143+30)*('2_Review &amp; Audit'!$R$6:$R$505&gt;0)*(ROW('2_Review &amp; Audit'!$R$6:$R$505)&gt;$AC1143),0),0)+5,""))</f>
        <v/>
      </c>
      <c r="AP1143" t="str">
        <f>IF(OR($D1143="",$AK1143="",$AO1143=""),"",MIN($AK1143,$AO1143))</f>
        <v/>
      </c>
    </row>
    <row r="1144" spans="1:42" ht="12.75" customHeight="1" x14ac:dyDescent="0.2">
      <c r="A1144" t="str">
        <f>IF($J1144="","",INDEX('2_Review &amp; Audit'!$F:$F,$J1144))</f>
        <v/>
      </c>
      <c r="B1144" t="str">
        <f>IF($J1144="","",INDEX('2_Review &amp; Audit'!$C:$C,$J1144))</f>
        <v/>
      </c>
      <c r="C1144" t="str">
        <f>IF($J1144="","",INDEX('2_Review &amp; Audit'!$D:$D,$J1144))</f>
        <v/>
      </c>
      <c r="D1144" s="60" t="str">
        <f>IF($J1144="","",INDEX('2_Review &amp; Audit'!$U:$U,$J1144))</f>
        <v/>
      </c>
      <c r="E1144" t="str">
        <f>IF($J1144="","",INDEX('2_Review &amp; Audit'!$M:$M,$J1144))</f>
        <v/>
      </c>
      <c r="F1144" t="str">
        <f>IF($J1144="","",INDEX('2_Review &amp; Audit'!$N:$N,$J1144))</f>
        <v/>
      </c>
      <c r="G1144" s="145" t="str">
        <f>IF(OR($J1144="",$F1144=""),"",ABS(INDEX('2_Review &amp; Audit'!$B:$B,$J1144)/$F1144))</f>
        <v/>
      </c>
      <c r="H1144" s="145" t="str">
        <f t="shared" si="81"/>
        <v/>
      </c>
      <c r="I1144" t="str">
        <f>IF($J1144="","",INDEX('2_Review &amp; Audit'!$AD:$AD,$J1144))</f>
        <v/>
      </c>
      <c r="AB1144" t="str">
        <f>IF($D1144="","",MAX(0,N(#REF!)-N($X1144)))</f>
        <v/>
      </c>
      <c r="AC1144" t="str">
        <f>IF(OR($D1144="",$AB1144="",N($AB1144)&lt;=0),"",IFERROR(MATCH(1,INDEX(('2_Review &amp; Audit'!$F$6:$F$505=$A1144)*('2_Review &amp; Audit'!$I$6:$I$505&gt;=$E1144-30)*('2_Review &amp; Audit'!$I$6:$I$505&lt;=$E1144+30)*('2_Review &amp; Audit'!$R$6:$R$505&gt;0)*(ROW('2_Review &amp; Audit'!$R$6:$R$505)&gt;$T1144),0),0)+5,""))</f>
        <v/>
      </c>
      <c r="AG1144" t="str">
        <f>IF(OR($D1144="",$AB1144="",$AF1144=""),"",MIN($AB1144,$AF1144))</f>
        <v/>
      </c>
      <c r="AK1144" t="str">
        <f>IF($D1144="","",MAX(0,N($AB1144)-N($AG1144)))</f>
        <v/>
      </c>
      <c r="AL1144" t="str">
        <f>IF(OR($D1144="",$AK1144="",N($AK1144)&lt;=0),"",IFERROR(MATCH(1,INDEX(('2_Review &amp; Audit'!$F$6:$F$505=$A1144)*('2_Review &amp; Audit'!$I$6:$I$505&gt;=$E1144-30)*('2_Review &amp; Audit'!$I$6:$I$505&lt;=$E1144+30)*('2_Review &amp; Audit'!$R$6:$R$505&gt;0)*(ROW('2_Review &amp; Audit'!$R$6:$R$505)&gt;$AC1144),0),0)+5,""))</f>
        <v/>
      </c>
      <c r="AP1144" t="str">
        <f>IF(OR($D1144="",$AK1144="",$AO1144=""),"",MIN($AK1144,$AO1144))</f>
        <v/>
      </c>
    </row>
    <row r="1145" spans="1:42" ht="12.75" customHeight="1" x14ac:dyDescent="0.2">
      <c r="A1145" t="str">
        <f>IF($J1145="","",INDEX('2_Review &amp; Audit'!$F:$F,$J1145))</f>
        <v/>
      </c>
      <c r="B1145" t="str">
        <f>IF($J1145="","",INDEX('2_Review &amp; Audit'!$C:$C,$J1145))</f>
        <v/>
      </c>
      <c r="C1145" t="str">
        <f>IF($J1145="","",INDEX('2_Review &amp; Audit'!$D:$D,$J1145))</f>
        <v/>
      </c>
      <c r="D1145" s="60" t="str">
        <f>IF($J1145="","",INDEX('2_Review &amp; Audit'!$U:$U,$J1145))</f>
        <v/>
      </c>
      <c r="E1145" t="str">
        <f>IF($J1145="","",INDEX('2_Review &amp; Audit'!$M:$M,$J1145))</f>
        <v/>
      </c>
      <c r="F1145" t="str">
        <f>IF($J1145="","",INDEX('2_Review &amp; Audit'!$N:$N,$J1145))</f>
        <v/>
      </c>
      <c r="G1145" s="145" t="str">
        <f>IF(OR($J1145="",$F1145=""),"",ABS(INDEX('2_Review &amp; Audit'!$B:$B,$J1145)/$F1145))</f>
        <v/>
      </c>
      <c r="H1145" s="145" t="str">
        <f t="shared" si="81"/>
        <v/>
      </c>
      <c r="I1145" t="str">
        <f>IF($J1145="","",INDEX('2_Review &amp; Audit'!$AD:$AD,$J1145))</f>
        <v/>
      </c>
      <c r="AB1145" t="str">
        <f>IF($D1145="","",MAX(0,N(#REF!)-N($X1145)))</f>
        <v/>
      </c>
      <c r="AC1145" t="str">
        <f>IF(OR($D1145="",$AB1145="",N($AB1145)&lt;=0),"",IFERROR(MATCH(1,INDEX(('2_Review &amp; Audit'!$F$6:$F$505=$A1145)*('2_Review &amp; Audit'!$I$6:$I$505&gt;=$E1145-30)*('2_Review &amp; Audit'!$I$6:$I$505&lt;=$E1145+30)*('2_Review &amp; Audit'!$R$6:$R$505&gt;0)*(ROW('2_Review &amp; Audit'!$R$6:$R$505)&gt;$T1145),0),0)+5,""))</f>
        <v/>
      </c>
      <c r="AG1145" t="str">
        <f>IF(OR($D1145="",$AB1145="",$AF1145=""),"",MIN($AB1145,$AF1145))</f>
        <v/>
      </c>
      <c r="AK1145" t="str">
        <f>IF($D1145="","",MAX(0,N($AB1145)-N($AG1145)))</f>
        <v/>
      </c>
      <c r="AL1145" t="str">
        <f>IF(OR($D1145="",$AK1145="",N($AK1145)&lt;=0),"",IFERROR(MATCH(1,INDEX(('2_Review &amp; Audit'!$F$6:$F$505=$A1145)*('2_Review &amp; Audit'!$I$6:$I$505&gt;=$E1145-30)*('2_Review &amp; Audit'!$I$6:$I$505&lt;=$E1145+30)*('2_Review &amp; Audit'!$R$6:$R$505&gt;0)*(ROW('2_Review &amp; Audit'!$R$6:$R$505)&gt;$AC1145),0),0)+5,""))</f>
        <v/>
      </c>
      <c r="AP1145" t="str">
        <f>IF(OR($D1145="",$AK1145="",$AO1145=""),"",MIN($AK1145,$AO1145))</f>
        <v/>
      </c>
    </row>
    <row r="1146" spans="1:42" ht="12.75" customHeight="1" x14ac:dyDescent="0.2">
      <c r="A1146" t="str">
        <f>IF($J1146="","",INDEX('2_Review &amp; Audit'!$F:$F,$J1146))</f>
        <v/>
      </c>
      <c r="B1146" t="str">
        <f>IF($J1146="","",INDEX('2_Review &amp; Audit'!$C:$C,$J1146))</f>
        <v/>
      </c>
      <c r="C1146" t="str">
        <f>IF($J1146="","",INDEX('2_Review &amp; Audit'!$D:$D,$J1146))</f>
        <v/>
      </c>
      <c r="D1146" s="60" t="str">
        <f>IF($J1146="","",INDEX('2_Review &amp; Audit'!$U:$U,$J1146))</f>
        <v/>
      </c>
      <c r="E1146" t="str">
        <f>IF($J1146="","",INDEX('2_Review &amp; Audit'!$M:$M,$J1146))</f>
        <v/>
      </c>
      <c r="F1146" t="str">
        <f>IF($J1146="","",INDEX('2_Review &amp; Audit'!$N:$N,$J1146))</f>
        <v/>
      </c>
      <c r="G1146" s="145" t="str">
        <f>IF(OR($J1146="",$F1146=""),"",ABS(INDEX('2_Review &amp; Audit'!$B:$B,$J1146)/$F1146))</f>
        <v/>
      </c>
      <c r="H1146" s="145" t="str">
        <f t="shared" si="81"/>
        <v/>
      </c>
      <c r="I1146" t="str">
        <f>IF($J1146="","",INDEX('2_Review &amp; Audit'!$AD:$AD,$J1146))</f>
        <v/>
      </c>
      <c r="AB1146" t="str">
        <f>IF($D1146="","",MAX(0,N(#REF!)-N($X1146)))</f>
        <v/>
      </c>
      <c r="AC1146" t="str">
        <f>IF(OR($D1146="",$AB1146="",N($AB1146)&lt;=0),"",IFERROR(MATCH(1,INDEX(('2_Review &amp; Audit'!$F$6:$F$505=$A1146)*('2_Review &amp; Audit'!$I$6:$I$505&gt;=$E1146-30)*('2_Review &amp; Audit'!$I$6:$I$505&lt;=$E1146+30)*('2_Review &amp; Audit'!$R$6:$R$505&gt;0)*(ROW('2_Review &amp; Audit'!$R$6:$R$505)&gt;$T1146),0),0)+5,""))</f>
        <v/>
      </c>
      <c r="AG1146" t="str">
        <f>IF(OR($D1146="",$AB1146="",$AF1146=""),"",MIN($AB1146,$AF1146))</f>
        <v/>
      </c>
      <c r="AK1146" t="str">
        <f>IF($D1146="","",MAX(0,N($AB1146)-N($AG1146)))</f>
        <v/>
      </c>
      <c r="AL1146" t="str">
        <f>IF(OR($D1146="",$AK1146="",N($AK1146)&lt;=0),"",IFERROR(MATCH(1,INDEX(('2_Review &amp; Audit'!$F$6:$F$505=$A1146)*('2_Review &amp; Audit'!$I$6:$I$505&gt;=$E1146-30)*('2_Review &amp; Audit'!$I$6:$I$505&lt;=$E1146+30)*('2_Review &amp; Audit'!$R$6:$R$505&gt;0)*(ROW('2_Review &amp; Audit'!$R$6:$R$505)&gt;$AC1146),0),0)+5,""))</f>
        <v/>
      </c>
      <c r="AP1146" t="str">
        <f>IF(OR($D1146="",$AK1146="",$AO1146=""),"",MIN($AK1146,$AO1146))</f>
        <v/>
      </c>
    </row>
    <row r="1147" spans="1:42" ht="12.75" customHeight="1" x14ac:dyDescent="0.2">
      <c r="A1147" t="str">
        <f>IF($J1147="","",INDEX('2_Review &amp; Audit'!$F:$F,$J1147))</f>
        <v/>
      </c>
      <c r="B1147" t="str">
        <f>IF($J1147="","",INDEX('2_Review &amp; Audit'!$C:$C,$J1147))</f>
        <v/>
      </c>
      <c r="C1147" t="str">
        <f>IF($J1147="","",INDEX('2_Review &amp; Audit'!$D:$D,$J1147))</f>
        <v/>
      </c>
      <c r="D1147" s="60" t="str">
        <f>IF($J1147="","",INDEX('2_Review &amp; Audit'!$U:$U,$J1147))</f>
        <v/>
      </c>
      <c r="E1147" t="str">
        <f>IF($J1147="","",INDEX('2_Review &amp; Audit'!$M:$M,$J1147))</f>
        <v/>
      </c>
      <c r="F1147" t="str">
        <f>IF($J1147="","",INDEX('2_Review &amp; Audit'!$N:$N,$J1147))</f>
        <v/>
      </c>
      <c r="G1147" s="145" t="str">
        <f>IF(OR($J1147="",$F1147=""),"",ABS(INDEX('2_Review &amp; Audit'!$B:$B,$J1147)/$F1147))</f>
        <v/>
      </c>
      <c r="H1147" s="145" t="str">
        <f t="shared" ref="H1147:H1210" si="82">IF(OR($F1147="",$G1147=""),"",$F1147*$G1147)</f>
        <v/>
      </c>
      <c r="I1147" t="str">
        <f>IF($J1147="","",INDEX('2_Review &amp; Audit'!$AD:$AD,$J1147))</f>
        <v/>
      </c>
      <c r="AB1147" t="str">
        <f>IF($D1147="","",MAX(0,N(#REF!)-N($X1147)))</f>
        <v/>
      </c>
      <c r="AC1147" t="str">
        <f>IF(OR($D1147="",$AB1147="",N($AB1147)&lt;=0),"",IFERROR(MATCH(1,INDEX(('2_Review &amp; Audit'!$F$6:$F$505=$A1147)*('2_Review &amp; Audit'!$I$6:$I$505&gt;=$E1147-30)*('2_Review &amp; Audit'!$I$6:$I$505&lt;=$E1147+30)*('2_Review &amp; Audit'!$R$6:$R$505&gt;0)*(ROW('2_Review &amp; Audit'!$R$6:$R$505)&gt;$T1147),0),0)+5,""))</f>
        <v/>
      </c>
      <c r="AG1147" t="str">
        <f>IF(OR($D1147="",$AB1147="",$AF1147=""),"",MIN($AB1147,$AF1147))</f>
        <v/>
      </c>
      <c r="AK1147" t="str">
        <f>IF($D1147="","",MAX(0,N($AB1147)-N($AG1147)))</f>
        <v/>
      </c>
      <c r="AL1147" t="str">
        <f>IF(OR($D1147="",$AK1147="",N($AK1147)&lt;=0),"",IFERROR(MATCH(1,INDEX(('2_Review &amp; Audit'!$F$6:$F$505=$A1147)*('2_Review &amp; Audit'!$I$6:$I$505&gt;=$E1147-30)*('2_Review &amp; Audit'!$I$6:$I$505&lt;=$E1147+30)*('2_Review &amp; Audit'!$R$6:$R$505&gt;0)*(ROW('2_Review &amp; Audit'!$R$6:$R$505)&gt;$AC1147),0),0)+5,""))</f>
        <v/>
      </c>
      <c r="AP1147" t="str">
        <f>IF(OR($D1147="",$AK1147="",$AO1147=""),"",MIN($AK1147,$AO1147))</f>
        <v/>
      </c>
    </row>
    <row r="1148" spans="1:42" ht="12.75" customHeight="1" x14ac:dyDescent="0.2">
      <c r="A1148" t="str">
        <f>IF($J1148="","",INDEX('2_Review &amp; Audit'!$F:$F,$J1148))</f>
        <v/>
      </c>
      <c r="B1148" t="str">
        <f>IF($J1148="","",INDEX('2_Review &amp; Audit'!$C:$C,$J1148))</f>
        <v/>
      </c>
      <c r="C1148" t="str">
        <f>IF($J1148="","",INDEX('2_Review &amp; Audit'!$D:$D,$J1148))</f>
        <v/>
      </c>
      <c r="D1148" s="60" t="str">
        <f>IF($J1148="","",INDEX('2_Review &amp; Audit'!$U:$U,$J1148))</f>
        <v/>
      </c>
      <c r="E1148" t="str">
        <f>IF($J1148="","",INDEX('2_Review &amp; Audit'!$M:$M,$J1148))</f>
        <v/>
      </c>
      <c r="F1148" t="str">
        <f>IF($J1148="","",INDEX('2_Review &amp; Audit'!$N:$N,$J1148))</f>
        <v/>
      </c>
      <c r="G1148" s="145" t="str">
        <f>IF(OR($J1148="",$F1148=""),"",ABS(INDEX('2_Review &amp; Audit'!$B:$B,$J1148)/$F1148))</f>
        <v/>
      </c>
      <c r="H1148" s="145" t="str">
        <f t="shared" si="82"/>
        <v/>
      </c>
      <c r="I1148" t="str">
        <f>IF($J1148="","",INDEX('2_Review &amp; Audit'!$AD:$AD,$J1148))</f>
        <v/>
      </c>
      <c r="AB1148" t="str">
        <f>IF($D1148="","",MAX(0,N(#REF!)-N($X1148)))</f>
        <v/>
      </c>
      <c r="AC1148" t="str">
        <f>IF(OR($D1148="",$AB1148="",N($AB1148)&lt;=0),"",IFERROR(MATCH(1,INDEX(('2_Review &amp; Audit'!$F$6:$F$505=$A1148)*('2_Review &amp; Audit'!$I$6:$I$505&gt;=$E1148-30)*('2_Review &amp; Audit'!$I$6:$I$505&lt;=$E1148+30)*('2_Review &amp; Audit'!$R$6:$R$505&gt;0)*(ROW('2_Review &amp; Audit'!$R$6:$R$505)&gt;$T1148),0),0)+5,""))</f>
        <v/>
      </c>
      <c r="AG1148" t="str">
        <f>IF(OR($D1148="",$AB1148="",$AF1148=""),"",MIN($AB1148,$AF1148))</f>
        <v/>
      </c>
      <c r="AK1148" t="str">
        <f>IF($D1148="","",MAX(0,N($AB1148)-N($AG1148)))</f>
        <v/>
      </c>
      <c r="AL1148" t="str">
        <f>IF(OR($D1148="",$AK1148="",N($AK1148)&lt;=0),"",IFERROR(MATCH(1,INDEX(('2_Review &amp; Audit'!$F$6:$F$505=$A1148)*('2_Review &amp; Audit'!$I$6:$I$505&gt;=$E1148-30)*('2_Review &amp; Audit'!$I$6:$I$505&lt;=$E1148+30)*('2_Review &amp; Audit'!$R$6:$R$505&gt;0)*(ROW('2_Review &amp; Audit'!$R$6:$R$505)&gt;$AC1148),0),0)+5,""))</f>
        <v/>
      </c>
      <c r="AP1148" t="str">
        <f>IF(OR($D1148="",$AK1148="",$AO1148=""),"",MIN($AK1148,$AO1148))</f>
        <v/>
      </c>
    </row>
    <row r="1149" spans="1:42" ht="12.75" customHeight="1" x14ac:dyDescent="0.2">
      <c r="A1149" t="str">
        <f>IF($J1149="","",INDEX('2_Review &amp; Audit'!$F:$F,$J1149))</f>
        <v/>
      </c>
      <c r="B1149" t="str">
        <f>IF($J1149="","",INDEX('2_Review &amp; Audit'!$C:$C,$J1149))</f>
        <v/>
      </c>
      <c r="C1149" t="str">
        <f>IF($J1149="","",INDEX('2_Review &amp; Audit'!$D:$D,$J1149))</f>
        <v/>
      </c>
      <c r="D1149" s="60" t="str">
        <f>IF($J1149="","",INDEX('2_Review &amp; Audit'!$U:$U,$J1149))</f>
        <v/>
      </c>
      <c r="E1149" t="str">
        <f>IF($J1149="","",INDEX('2_Review &amp; Audit'!$M:$M,$J1149))</f>
        <v/>
      </c>
      <c r="F1149" t="str">
        <f>IF($J1149="","",INDEX('2_Review &amp; Audit'!$N:$N,$J1149))</f>
        <v/>
      </c>
      <c r="G1149" s="145" t="str">
        <f>IF(OR($J1149="",$F1149=""),"",ABS(INDEX('2_Review &amp; Audit'!$B:$B,$J1149)/$F1149))</f>
        <v/>
      </c>
      <c r="H1149" s="145" t="str">
        <f t="shared" si="82"/>
        <v/>
      </c>
      <c r="I1149" t="str">
        <f>IF($J1149="","",INDEX('2_Review &amp; Audit'!$AD:$AD,$J1149))</f>
        <v/>
      </c>
      <c r="AB1149" t="str">
        <f>IF($D1149="","",MAX(0,N(#REF!)-N($X1149)))</f>
        <v/>
      </c>
      <c r="AC1149" t="str">
        <f>IF(OR($D1149="",$AB1149="",N($AB1149)&lt;=0),"",IFERROR(MATCH(1,INDEX(('2_Review &amp; Audit'!$F$6:$F$505=$A1149)*('2_Review &amp; Audit'!$I$6:$I$505&gt;=$E1149-30)*('2_Review &amp; Audit'!$I$6:$I$505&lt;=$E1149+30)*('2_Review &amp; Audit'!$R$6:$R$505&gt;0)*(ROW('2_Review &amp; Audit'!$R$6:$R$505)&gt;$T1149),0),0)+5,""))</f>
        <v/>
      </c>
      <c r="AG1149" t="str">
        <f>IF(OR($D1149="",$AB1149="",$AF1149=""),"",MIN($AB1149,$AF1149))</f>
        <v/>
      </c>
      <c r="AK1149" t="str">
        <f>IF($D1149="","",MAX(0,N($AB1149)-N($AG1149)))</f>
        <v/>
      </c>
      <c r="AL1149" t="str">
        <f>IF(OR($D1149="",$AK1149="",N($AK1149)&lt;=0),"",IFERROR(MATCH(1,INDEX(('2_Review &amp; Audit'!$F$6:$F$505=$A1149)*('2_Review &amp; Audit'!$I$6:$I$505&gt;=$E1149-30)*('2_Review &amp; Audit'!$I$6:$I$505&lt;=$E1149+30)*('2_Review &amp; Audit'!$R$6:$R$505&gt;0)*(ROW('2_Review &amp; Audit'!$R$6:$R$505)&gt;$AC1149),0),0)+5,""))</f>
        <v/>
      </c>
      <c r="AP1149" t="str">
        <f>IF(OR($D1149="",$AK1149="",$AO1149=""),"",MIN($AK1149,$AO1149))</f>
        <v/>
      </c>
    </row>
    <row r="1150" spans="1:42" ht="12.75" customHeight="1" x14ac:dyDescent="0.2">
      <c r="A1150" t="str">
        <f>IF($J1150="","",INDEX('2_Review &amp; Audit'!$F:$F,$J1150))</f>
        <v/>
      </c>
      <c r="B1150" t="str">
        <f>IF($J1150="","",INDEX('2_Review &amp; Audit'!$C:$C,$J1150))</f>
        <v/>
      </c>
      <c r="C1150" t="str">
        <f>IF($J1150="","",INDEX('2_Review &amp; Audit'!$D:$D,$J1150))</f>
        <v/>
      </c>
      <c r="D1150" s="60" t="str">
        <f>IF($J1150="","",INDEX('2_Review &amp; Audit'!$U:$U,$J1150))</f>
        <v/>
      </c>
      <c r="E1150" t="str">
        <f>IF($J1150="","",INDEX('2_Review &amp; Audit'!$M:$M,$J1150))</f>
        <v/>
      </c>
      <c r="F1150" t="str">
        <f>IF($J1150="","",INDEX('2_Review &amp; Audit'!$N:$N,$J1150))</f>
        <v/>
      </c>
      <c r="G1150" s="145" t="str">
        <f>IF(OR($J1150="",$F1150=""),"",ABS(INDEX('2_Review &amp; Audit'!$B:$B,$J1150)/$F1150))</f>
        <v/>
      </c>
      <c r="H1150" s="145" t="str">
        <f t="shared" si="82"/>
        <v/>
      </c>
      <c r="I1150" t="str">
        <f>IF($J1150="","",INDEX('2_Review &amp; Audit'!$AD:$AD,$J1150))</f>
        <v/>
      </c>
      <c r="AB1150" t="str">
        <f>IF($D1150="","",MAX(0,N(#REF!)-N($X1150)))</f>
        <v/>
      </c>
      <c r="AC1150" t="str">
        <f>IF(OR($D1150="",$AB1150="",N($AB1150)&lt;=0),"",IFERROR(MATCH(1,INDEX(('2_Review &amp; Audit'!$F$6:$F$505=$A1150)*('2_Review &amp; Audit'!$I$6:$I$505&gt;=$E1150-30)*('2_Review &amp; Audit'!$I$6:$I$505&lt;=$E1150+30)*('2_Review &amp; Audit'!$R$6:$R$505&gt;0)*(ROW('2_Review &amp; Audit'!$R$6:$R$505)&gt;$T1150),0),0)+5,""))</f>
        <v/>
      </c>
      <c r="AG1150" t="str">
        <f>IF(OR($D1150="",$AB1150="",$AF1150=""),"",MIN($AB1150,$AF1150))</f>
        <v/>
      </c>
      <c r="AK1150" t="str">
        <f>IF($D1150="","",MAX(0,N($AB1150)-N($AG1150)))</f>
        <v/>
      </c>
      <c r="AL1150" t="str">
        <f>IF(OR($D1150="",$AK1150="",N($AK1150)&lt;=0),"",IFERROR(MATCH(1,INDEX(('2_Review &amp; Audit'!$F$6:$F$505=$A1150)*('2_Review &amp; Audit'!$I$6:$I$505&gt;=$E1150-30)*('2_Review &amp; Audit'!$I$6:$I$505&lt;=$E1150+30)*('2_Review &amp; Audit'!$R$6:$R$505&gt;0)*(ROW('2_Review &amp; Audit'!$R$6:$R$505)&gt;$AC1150),0),0)+5,""))</f>
        <v/>
      </c>
      <c r="AP1150" t="str">
        <f>IF(OR($D1150="",$AK1150="",$AO1150=""),"",MIN($AK1150,$AO1150))</f>
        <v/>
      </c>
    </row>
    <row r="1151" spans="1:42" ht="12.75" customHeight="1" x14ac:dyDescent="0.2">
      <c r="A1151" t="str">
        <f>IF($J1151="","",INDEX('2_Review &amp; Audit'!$F:$F,$J1151))</f>
        <v/>
      </c>
      <c r="B1151" t="str">
        <f>IF($J1151="","",INDEX('2_Review &amp; Audit'!$C:$C,$J1151))</f>
        <v/>
      </c>
      <c r="C1151" t="str">
        <f>IF($J1151="","",INDEX('2_Review &amp; Audit'!$D:$D,$J1151))</f>
        <v/>
      </c>
      <c r="D1151" s="60" t="str">
        <f>IF($J1151="","",INDEX('2_Review &amp; Audit'!$U:$U,$J1151))</f>
        <v/>
      </c>
      <c r="E1151" t="str">
        <f>IF($J1151="","",INDEX('2_Review &amp; Audit'!$M:$M,$J1151))</f>
        <v/>
      </c>
      <c r="F1151" t="str">
        <f>IF($J1151="","",INDEX('2_Review &amp; Audit'!$N:$N,$J1151))</f>
        <v/>
      </c>
      <c r="G1151" s="145" t="str">
        <f>IF(OR($J1151="",$F1151=""),"",ABS(INDEX('2_Review &amp; Audit'!$B:$B,$J1151)/$F1151))</f>
        <v/>
      </c>
      <c r="H1151" s="145" t="str">
        <f t="shared" si="82"/>
        <v/>
      </c>
      <c r="I1151" t="str">
        <f>IF($J1151="","",INDEX('2_Review &amp; Audit'!$AD:$AD,$J1151))</f>
        <v/>
      </c>
      <c r="AB1151" t="str">
        <f>IF($D1151="","",MAX(0,N(#REF!)-N($X1151)))</f>
        <v/>
      </c>
      <c r="AC1151" t="str">
        <f>IF(OR($D1151="",$AB1151="",N($AB1151)&lt;=0),"",IFERROR(MATCH(1,INDEX(('2_Review &amp; Audit'!$F$6:$F$505=$A1151)*('2_Review &amp; Audit'!$I$6:$I$505&gt;=$E1151-30)*('2_Review &amp; Audit'!$I$6:$I$505&lt;=$E1151+30)*('2_Review &amp; Audit'!$R$6:$R$505&gt;0)*(ROW('2_Review &amp; Audit'!$R$6:$R$505)&gt;$T1151),0),0)+5,""))</f>
        <v/>
      </c>
      <c r="AG1151" t="str">
        <f>IF(OR($D1151="",$AB1151="",$AF1151=""),"",MIN($AB1151,$AF1151))</f>
        <v/>
      </c>
      <c r="AK1151" t="str">
        <f>IF($D1151="","",MAX(0,N($AB1151)-N($AG1151)))</f>
        <v/>
      </c>
      <c r="AL1151" t="str">
        <f>IF(OR($D1151="",$AK1151="",N($AK1151)&lt;=0),"",IFERROR(MATCH(1,INDEX(('2_Review &amp; Audit'!$F$6:$F$505=$A1151)*('2_Review &amp; Audit'!$I$6:$I$505&gt;=$E1151-30)*('2_Review &amp; Audit'!$I$6:$I$505&lt;=$E1151+30)*('2_Review &amp; Audit'!$R$6:$R$505&gt;0)*(ROW('2_Review &amp; Audit'!$R$6:$R$505)&gt;$AC1151),0),0)+5,""))</f>
        <v/>
      </c>
      <c r="AP1151" t="str">
        <f>IF(OR($D1151="",$AK1151="",$AO1151=""),"",MIN($AK1151,$AO1151))</f>
        <v/>
      </c>
    </row>
    <row r="1152" spans="1:42" ht="12.75" customHeight="1" x14ac:dyDescent="0.2">
      <c r="A1152" t="str">
        <f>IF($J1152="","",INDEX('2_Review &amp; Audit'!$F:$F,$J1152))</f>
        <v/>
      </c>
      <c r="B1152" t="str">
        <f>IF($J1152="","",INDEX('2_Review &amp; Audit'!$C:$C,$J1152))</f>
        <v/>
      </c>
      <c r="C1152" t="str">
        <f>IF($J1152="","",INDEX('2_Review &amp; Audit'!$D:$D,$J1152))</f>
        <v/>
      </c>
      <c r="D1152" s="60" t="str">
        <f>IF($J1152="","",INDEX('2_Review &amp; Audit'!$U:$U,$J1152))</f>
        <v/>
      </c>
      <c r="E1152" t="str">
        <f>IF($J1152="","",INDEX('2_Review &amp; Audit'!$M:$M,$J1152))</f>
        <v/>
      </c>
      <c r="F1152" t="str">
        <f>IF($J1152="","",INDEX('2_Review &amp; Audit'!$N:$N,$J1152))</f>
        <v/>
      </c>
      <c r="G1152" s="145" t="str">
        <f>IF(OR($J1152="",$F1152=""),"",ABS(INDEX('2_Review &amp; Audit'!$B:$B,$J1152)/$F1152))</f>
        <v/>
      </c>
      <c r="H1152" s="145" t="str">
        <f t="shared" si="82"/>
        <v/>
      </c>
      <c r="I1152" t="str">
        <f>IF($J1152="","",INDEX('2_Review &amp; Audit'!$AD:$AD,$J1152))</f>
        <v/>
      </c>
      <c r="AB1152" t="str">
        <f>IF($D1152="","",MAX(0,N(#REF!)-N($X1152)))</f>
        <v/>
      </c>
      <c r="AC1152" t="str">
        <f>IF(OR($D1152="",$AB1152="",N($AB1152)&lt;=0),"",IFERROR(MATCH(1,INDEX(('2_Review &amp; Audit'!$F$6:$F$505=$A1152)*('2_Review &amp; Audit'!$I$6:$I$505&gt;=$E1152-30)*('2_Review &amp; Audit'!$I$6:$I$505&lt;=$E1152+30)*('2_Review &amp; Audit'!$R$6:$R$505&gt;0)*(ROW('2_Review &amp; Audit'!$R$6:$R$505)&gt;$T1152),0),0)+5,""))</f>
        <v/>
      </c>
      <c r="AG1152" t="str">
        <f>IF(OR($D1152="",$AB1152="",$AF1152=""),"",MIN($AB1152,$AF1152))</f>
        <v/>
      </c>
      <c r="AK1152" t="str">
        <f>IF($D1152="","",MAX(0,N($AB1152)-N($AG1152)))</f>
        <v/>
      </c>
      <c r="AL1152" t="str">
        <f>IF(OR($D1152="",$AK1152="",N($AK1152)&lt;=0),"",IFERROR(MATCH(1,INDEX(('2_Review &amp; Audit'!$F$6:$F$505=$A1152)*('2_Review &amp; Audit'!$I$6:$I$505&gt;=$E1152-30)*('2_Review &amp; Audit'!$I$6:$I$505&lt;=$E1152+30)*('2_Review &amp; Audit'!$R$6:$R$505&gt;0)*(ROW('2_Review &amp; Audit'!$R$6:$R$505)&gt;$AC1152),0),0)+5,""))</f>
        <v/>
      </c>
      <c r="AP1152" t="str">
        <f>IF(OR($D1152="",$AK1152="",$AO1152=""),"",MIN($AK1152,$AO1152))</f>
        <v/>
      </c>
    </row>
    <row r="1153" spans="1:42" ht="12.75" customHeight="1" x14ac:dyDescent="0.2">
      <c r="A1153" t="str">
        <f>IF($J1153="","",INDEX('2_Review &amp; Audit'!$F:$F,$J1153))</f>
        <v/>
      </c>
      <c r="B1153" t="str">
        <f>IF($J1153="","",INDEX('2_Review &amp; Audit'!$C:$C,$J1153))</f>
        <v/>
      </c>
      <c r="C1153" t="str">
        <f>IF($J1153="","",INDEX('2_Review &amp; Audit'!$D:$D,$J1153))</f>
        <v/>
      </c>
      <c r="D1153" s="60" t="str">
        <f>IF($J1153="","",INDEX('2_Review &amp; Audit'!$U:$U,$J1153))</f>
        <v/>
      </c>
      <c r="E1153" t="str">
        <f>IF($J1153="","",INDEX('2_Review &amp; Audit'!$M:$M,$J1153))</f>
        <v/>
      </c>
      <c r="F1153" t="str">
        <f>IF($J1153="","",INDEX('2_Review &amp; Audit'!$N:$N,$J1153))</f>
        <v/>
      </c>
      <c r="G1153" s="145" t="str">
        <f>IF(OR($J1153="",$F1153=""),"",ABS(INDEX('2_Review &amp; Audit'!$B:$B,$J1153)/$F1153))</f>
        <v/>
      </c>
      <c r="H1153" s="145" t="str">
        <f t="shared" si="82"/>
        <v/>
      </c>
      <c r="I1153" t="str">
        <f>IF($J1153="","",INDEX('2_Review &amp; Audit'!$AD:$AD,$J1153))</f>
        <v/>
      </c>
      <c r="AB1153" t="str">
        <f>IF($D1153="","",MAX(0,N(#REF!)-N($X1153)))</f>
        <v/>
      </c>
      <c r="AC1153" t="str">
        <f>IF(OR($D1153="",$AB1153="",N($AB1153)&lt;=0),"",IFERROR(MATCH(1,INDEX(('2_Review &amp; Audit'!$F$6:$F$505=$A1153)*('2_Review &amp; Audit'!$I$6:$I$505&gt;=$E1153-30)*('2_Review &amp; Audit'!$I$6:$I$505&lt;=$E1153+30)*('2_Review &amp; Audit'!$R$6:$R$505&gt;0)*(ROW('2_Review &amp; Audit'!$R$6:$R$505)&gt;$T1153),0),0)+5,""))</f>
        <v/>
      </c>
      <c r="AG1153" t="str">
        <f>IF(OR($D1153="",$AB1153="",$AF1153=""),"",MIN($AB1153,$AF1153))</f>
        <v/>
      </c>
      <c r="AK1153" t="str">
        <f>IF($D1153="","",MAX(0,N($AB1153)-N($AG1153)))</f>
        <v/>
      </c>
      <c r="AL1153" t="str">
        <f>IF(OR($D1153="",$AK1153="",N($AK1153)&lt;=0),"",IFERROR(MATCH(1,INDEX(('2_Review &amp; Audit'!$F$6:$F$505=$A1153)*('2_Review &amp; Audit'!$I$6:$I$505&gt;=$E1153-30)*('2_Review &amp; Audit'!$I$6:$I$505&lt;=$E1153+30)*('2_Review &amp; Audit'!$R$6:$R$505&gt;0)*(ROW('2_Review &amp; Audit'!$R$6:$R$505)&gt;$AC1153),0),0)+5,""))</f>
        <v/>
      </c>
      <c r="AP1153" t="str">
        <f>IF(OR($D1153="",$AK1153="",$AO1153=""),"",MIN($AK1153,$AO1153))</f>
        <v/>
      </c>
    </row>
    <row r="1154" spans="1:42" ht="12.75" customHeight="1" x14ac:dyDescent="0.2">
      <c r="A1154" t="str">
        <f>IF($J1154="","",INDEX('2_Review &amp; Audit'!$F:$F,$J1154))</f>
        <v/>
      </c>
      <c r="B1154" t="str">
        <f>IF($J1154="","",INDEX('2_Review &amp; Audit'!$C:$C,$J1154))</f>
        <v/>
      </c>
      <c r="C1154" t="str">
        <f>IF($J1154="","",INDEX('2_Review &amp; Audit'!$D:$D,$J1154))</f>
        <v/>
      </c>
      <c r="D1154" s="60" t="str">
        <f>IF($J1154="","",INDEX('2_Review &amp; Audit'!$U:$U,$J1154))</f>
        <v/>
      </c>
      <c r="E1154" t="str">
        <f>IF($J1154="","",INDEX('2_Review &amp; Audit'!$M:$M,$J1154))</f>
        <v/>
      </c>
      <c r="F1154" t="str">
        <f>IF($J1154="","",INDEX('2_Review &amp; Audit'!$N:$N,$J1154))</f>
        <v/>
      </c>
      <c r="G1154" s="145" t="str">
        <f>IF(OR($J1154="",$F1154=""),"",ABS(INDEX('2_Review &amp; Audit'!$B:$B,$J1154)/$F1154))</f>
        <v/>
      </c>
      <c r="H1154" s="145" t="str">
        <f t="shared" si="82"/>
        <v/>
      </c>
      <c r="I1154" t="str">
        <f>IF($J1154="","",INDEX('2_Review &amp; Audit'!$AD:$AD,$J1154))</f>
        <v/>
      </c>
      <c r="AB1154" t="str">
        <f>IF($D1154="","",MAX(0,N(#REF!)-N($X1154)))</f>
        <v/>
      </c>
      <c r="AC1154" t="str">
        <f>IF(OR($D1154="",$AB1154="",N($AB1154)&lt;=0),"",IFERROR(MATCH(1,INDEX(('2_Review &amp; Audit'!$F$6:$F$505=$A1154)*('2_Review &amp; Audit'!$I$6:$I$505&gt;=$E1154-30)*('2_Review &amp; Audit'!$I$6:$I$505&lt;=$E1154+30)*('2_Review &amp; Audit'!$R$6:$R$505&gt;0)*(ROW('2_Review &amp; Audit'!$R$6:$R$505)&gt;$T1154),0),0)+5,""))</f>
        <v/>
      </c>
      <c r="AG1154" t="str">
        <f>IF(OR($D1154="",$AB1154="",$AF1154=""),"",MIN($AB1154,$AF1154))</f>
        <v/>
      </c>
      <c r="AK1154" t="str">
        <f>IF($D1154="","",MAX(0,N($AB1154)-N($AG1154)))</f>
        <v/>
      </c>
      <c r="AL1154" t="str">
        <f>IF(OR($D1154="",$AK1154="",N($AK1154)&lt;=0),"",IFERROR(MATCH(1,INDEX(('2_Review &amp; Audit'!$F$6:$F$505=$A1154)*('2_Review &amp; Audit'!$I$6:$I$505&gt;=$E1154-30)*('2_Review &amp; Audit'!$I$6:$I$505&lt;=$E1154+30)*('2_Review &amp; Audit'!$R$6:$R$505&gt;0)*(ROW('2_Review &amp; Audit'!$R$6:$R$505)&gt;$AC1154),0),0)+5,""))</f>
        <v/>
      </c>
      <c r="AP1154" t="str">
        <f>IF(OR($D1154="",$AK1154="",$AO1154=""),"",MIN($AK1154,$AO1154))</f>
        <v/>
      </c>
    </row>
    <row r="1155" spans="1:42" ht="12.75" customHeight="1" x14ac:dyDescent="0.2">
      <c r="A1155" t="str">
        <f>IF($J1155="","",INDEX('2_Review &amp; Audit'!$F:$F,$J1155))</f>
        <v/>
      </c>
      <c r="B1155" t="str">
        <f>IF($J1155="","",INDEX('2_Review &amp; Audit'!$C:$C,$J1155))</f>
        <v/>
      </c>
      <c r="C1155" t="str">
        <f>IF($J1155="","",INDEX('2_Review &amp; Audit'!$D:$D,$J1155))</f>
        <v/>
      </c>
      <c r="D1155" s="60" t="str">
        <f>IF($J1155="","",INDEX('2_Review &amp; Audit'!$U:$U,$J1155))</f>
        <v/>
      </c>
      <c r="E1155" t="str">
        <f>IF($J1155="","",INDEX('2_Review &amp; Audit'!$M:$M,$J1155))</f>
        <v/>
      </c>
      <c r="F1155" t="str">
        <f>IF($J1155="","",INDEX('2_Review &amp; Audit'!$N:$N,$J1155))</f>
        <v/>
      </c>
      <c r="G1155" s="145" t="str">
        <f>IF(OR($J1155="",$F1155=""),"",ABS(INDEX('2_Review &amp; Audit'!$B:$B,$J1155)/$F1155))</f>
        <v/>
      </c>
      <c r="H1155" s="145" t="str">
        <f t="shared" si="82"/>
        <v/>
      </c>
      <c r="I1155" t="str">
        <f>IF($J1155="","",INDEX('2_Review &amp; Audit'!$AD:$AD,$J1155))</f>
        <v/>
      </c>
      <c r="AB1155" t="str">
        <f>IF($D1155="","",MAX(0,N(#REF!)-N($X1155)))</f>
        <v/>
      </c>
      <c r="AC1155" t="str">
        <f>IF(OR($D1155="",$AB1155="",N($AB1155)&lt;=0),"",IFERROR(MATCH(1,INDEX(('2_Review &amp; Audit'!$F$6:$F$505=$A1155)*('2_Review &amp; Audit'!$I$6:$I$505&gt;=$E1155-30)*('2_Review &amp; Audit'!$I$6:$I$505&lt;=$E1155+30)*('2_Review &amp; Audit'!$R$6:$R$505&gt;0)*(ROW('2_Review &amp; Audit'!$R$6:$R$505)&gt;$T1155),0),0)+5,""))</f>
        <v/>
      </c>
      <c r="AG1155" t="str">
        <f>IF(OR($D1155="",$AB1155="",$AF1155=""),"",MIN($AB1155,$AF1155))</f>
        <v/>
      </c>
      <c r="AK1155" t="str">
        <f>IF($D1155="","",MAX(0,N($AB1155)-N($AG1155)))</f>
        <v/>
      </c>
      <c r="AL1155" t="str">
        <f>IF(OR($D1155="",$AK1155="",N($AK1155)&lt;=0),"",IFERROR(MATCH(1,INDEX(('2_Review &amp; Audit'!$F$6:$F$505=$A1155)*('2_Review &amp; Audit'!$I$6:$I$505&gt;=$E1155-30)*('2_Review &amp; Audit'!$I$6:$I$505&lt;=$E1155+30)*('2_Review &amp; Audit'!$R$6:$R$505&gt;0)*(ROW('2_Review &amp; Audit'!$R$6:$R$505)&gt;$AC1155),0),0)+5,""))</f>
        <v/>
      </c>
      <c r="AP1155" t="str">
        <f>IF(OR($D1155="",$AK1155="",$AO1155=""),"",MIN($AK1155,$AO1155))</f>
        <v/>
      </c>
    </row>
    <row r="1156" spans="1:42" ht="12.75" customHeight="1" x14ac:dyDescent="0.2">
      <c r="A1156" t="str">
        <f>IF($J1156="","",INDEX('2_Review &amp; Audit'!$F:$F,$J1156))</f>
        <v/>
      </c>
      <c r="B1156" t="str">
        <f>IF($J1156="","",INDEX('2_Review &amp; Audit'!$C:$C,$J1156))</f>
        <v/>
      </c>
      <c r="C1156" t="str">
        <f>IF($J1156="","",INDEX('2_Review &amp; Audit'!$D:$D,$J1156))</f>
        <v/>
      </c>
      <c r="D1156" s="60" t="str">
        <f>IF($J1156="","",INDEX('2_Review &amp; Audit'!$U:$U,$J1156))</f>
        <v/>
      </c>
      <c r="E1156" t="str">
        <f>IF($J1156="","",INDEX('2_Review &amp; Audit'!$M:$M,$J1156))</f>
        <v/>
      </c>
      <c r="F1156" t="str">
        <f>IF($J1156="","",INDEX('2_Review &amp; Audit'!$N:$N,$J1156))</f>
        <v/>
      </c>
      <c r="G1156" s="145" t="str">
        <f>IF(OR($J1156="",$F1156=""),"",ABS(INDEX('2_Review &amp; Audit'!$B:$B,$J1156)/$F1156))</f>
        <v/>
      </c>
      <c r="H1156" s="145" t="str">
        <f t="shared" si="82"/>
        <v/>
      </c>
      <c r="I1156" t="str">
        <f>IF($J1156="","",INDEX('2_Review &amp; Audit'!$AD:$AD,$J1156))</f>
        <v/>
      </c>
      <c r="AB1156" t="str">
        <f>IF($D1156="","",MAX(0,N(#REF!)-N($X1156)))</f>
        <v/>
      </c>
      <c r="AC1156" t="str">
        <f>IF(OR($D1156="",$AB1156="",N($AB1156)&lt;=0),"",IFERROR(MATCH(1,INDEX(('2_Review &amp; Audit'!$F$6:$F$505=$A1156)*('2_Review &amp; Audit'!$I$6:$I$505&gt;=$E1156-30)*('2_Review &amp; Audit'!$I$6:$I$505&lt;=$E1156+30)*('2_Review &amp; Audit'!$R$6:$R$505&gt;0)*(ROW('2_Review &amp; Audit'!$R$6:$R$505)&gt;$T1156),0),0)+5,""))</f>
        <v/>
      </c>
      <c r="AG1156" t="str">
        <f>IF(OR($D1156="",$AB1156="",$AF1156=""),"",MIN($AB1156,$AF1156))</f>
        <v/>
      </c>
      <c r="AK1156" t="str">
        <f>IF($D1156="","",MAX(0,N($AB1156)-N($AG1156)))</f>
        <v/>
      </c>
      <c r="AL1156" t="str">
        <f>IF(OR($D1156="",$AK1156="",N($AK1156)&lt;=0),"",IFERROR(MATCH(1,INDEX(('2_Review &amp; Audit'!$F$6:$F$505=$A1156)*('2_Review &amp; Audit'!$I$6:$I$505&gt;=$E1156-30)*('2_Review &amp; Audit'!$I$6:$I$505&lt;=$E1156+30)*('2_Review &amp; Audit'!$R$6:$R$505&gt;0)*(ROW('2_Review &amp; Audit'!$R$6:$R$505)&gt;$AC1156),0),0)+5,""))</f>
        <v/>
      </c>
      <c r="AP1156" t="str">
        <f>IF(OR($D1156="",$AK1156="",$AO1156=""),"",MIN($AK1156,$AO1156))</f>
        <v/>
      </c>
    </row>
    <row r="1157" spans="1:42" ht="12.75" customHeight="1" x14ac:dyDescent="0.2">
      <c r="A1157" t="str">
        <f>IF($J1157="","",INDEX('2_Review &amp; Audit'!$F:$F,$J1157))</f>
        <v/>
      </c>
      <c r="B1157" t="str">
        <f>IF($J1157="","",INDEX('2_Review &amp; Audit'!$C:$C,$J1157))</f>
        <v/>
      </c>
      <c r="C1157" t="str">
        <f>IF($J1157="","",INDEX('2_Review &amp; Audit'!$D:$D,$J1157))</f>
        <v/>
      </c>
      <c r="D1157" s="60" t="str">
        <f>IF($J1157="","",INDEX('2_Review &amp; Audit'!$U:$U,$J1157))</f>
        <v/>
      </c>
      <c r="E1157" t="str">
        <f>IF($J1157="","",INDEX('2_Review &amp; Audit'!$M:$M,$J1157))</f>
        <v/>
      </c>
      <c r="F1157" t="str">
        <f>IF($J1157="","",INDEX('2_Review &amp; Audit'!$N:$N,$J1157))</f>
        <v/>
      </c>
      <c r="G1157" s="145" t="str">
        <f>IF(OR($J1157="",$F1157=""),"",ABS(INDEX('2_Review &amp; Audit'!$B:$B,$J1157)/$F1157))</f>
        <v/>
      </c>
      <c r="H1157" s="145" t="str">
        <f t="shared" si="82"/>
        <v/>
      </c>
      <c r="I1157" t="str">
        <f>IF($J1157="","",INDEX('2_Review &amp; Audit'!$AD:$AD,$J1157))</f>
        <v/>
      </c>
      <c r="AB1157" t="str">
        <f>IF($D1157="","",MAX(0,N(#REF!)-N($X1157)))</f>
        <v/>
      </c>
      <c r="AC1157" t="str">
        <f>IF(OR($D1157="",$AB1157="",N($AB1157)&lt;=0),"",IFERROR(MATCH(1,INDEX(('2_Review &amp; Audit'!$F$6:$F$505=$A1157)*('2_Review &amp; Audit'!$I$6:$I$505&gt;=$E1157-30)*('2_Review &amp; Audit'!$I$6:$I$505&lt;=$E1157+30)*('2_Review &amp; Audit'!$R$6:$R$505&gt;0)*(ROW('2_Review &amp; Audit'!$R$6:$R$505)&gt;$T1157),0),0)+5,""))</f>
        <v/>
      </c>
      <c r="AG1157" t="str">
        <f>IF(OR($D1157="",$AB1157="",$AF1157=""),"",MIN($AB1157,$AF1157))</f>
        <v/>
      </c>
      <c r="AK1157" t="str">
        <f>IF($D1157="","",MAX(0,N($AB1157)-N($AG1157)))</f>
        <v/>
      </c>
      <c r="AL1157" t="str">
        <f>IF(OR($D1157="",$AK1157="",N($AK1157)&lt;=0),"",IFERROR(MATCH(1,INDEX(('2_Review &amp; Audit'!$F$6:$F$505=$A1157)*('2_Review &amp; Audit'!$I$6:$I$505&gt;=$E1157-30)*('2_Review &amp; Audit'!$I$6:$I$505&lt;=$E1157+30)*('2_Review &amp; Audit'!$R$6:$R$505&gt;0)*(ROW('2_Review &amp; Audit'!$R$6:$R$505)&gt;$AC1157),0),0)+5,""))</f>
        <v/>
      </c>
      <c r="AP1157" t="str">
        <f>IF(OR($D1157="",$AK1157="",$AO1157=""),"",MIN($AK1157,$AO1157))</f>
        <v/>
      </c>
    </row>
    <row r="1158" spans="1:42" ht="12.75" customHeight="1" x14ac:dyDescent="0.2">
      <c r="A1158" t="str">
        <f>IF($J1158="","",INDEX('2_Review &amp; Audit'!$F:$F,$J1158))</f>
        <v/>
      </c>
      <c r="B1158" t="str">
        <f>IF($J1158="","",INDEX('2_Review &amp; Audit'!$C:$C,$J1158))</f>
        <v/>
      </c>
      <c r="C1158" t="str">
        <f>IF($J1158="","",INDEX('2_Review &amp; Audit'!$D:$D,$J1158))</f>
        <v/>
      </c>
      <c r="D1158" s="60" t="str">
        <f>IF($J1158="","",INDEX('2_Review &amp; Audit'!$U:$U,$J1158))</f>
        <v/>
      </c>
      <c r="E1158" t="str">
        <f>IF($J1158="","",INDEX('2_Review &amp; Audit'!$M:$M,$J1158))</f>
        <v/>
      </c>
      <c r="F1158" t="str">
        <f>IF($J1158="","",INDEX('2_Review &amp; Audit'!$N:$N,$J1158))</f>
        <v/>
      </c>
      <c r="G1158" s="145" t="str">
        <f>IF(OR($J1158="",$F1158=""),"",ABS(INDEX('2_Review &amp; Audit'!$B:$B,$J1158)/$F1158))</f>
        <v/>
      </c>
      <c r="H1158" s="145" t="str">
        <f t="shared" si="82"/>
        <v/>
      </c>
      <c r="I1158" t="str">
        <f>IF($J1158="","",INDEX('2_Review &amp; Audit'!$AD:$AD,$J1158))</f>
        <v/>
      </c>
      <c r="AB1158" t="str">
        <f>IF($D1158="","",MAX(0,N(#REF!)-N($X1158)))</f>
        <v/>
      </c>
      <c r="AC1158" t="str">
        <f>IF(OR($D1158="",$AB1158="",N($AB1158)&lt;=0),"",IFERROR(MATCH(1,INDEX(('2_Review &amp; Audit'!$F$6:$F$505=$A1158)*('2_Review &amp; Audit'!$I$6:$I$505&gt;=$E1158-30)*('2_Review &amp; Audit'!$I$6:$I$505&lt;=$E1158+30)*('2_Review &amp; Audit'!$R$6:$R$505&gt;0)*(ROW('2_Review &amp; Audit'!$R$6:$R$505)&gt;$T1158),0),0)+5,""))</f>
        <v/>
      </c>
      <c r="AG1158" t="str">
        <f>IF(OR($D1158="",$AB1158="",$AF1158=""),"",MIN($AB1158,$AF1158))</f>
        <v/>
      </c>
      <c r="AK1158" t="str">
        <f>IF($D1158="","",MAX(0,N($AB1158)-N($AG1158)))</f>
        <v/>
      </c>
      <c r="AL1158" t="str">
        <f>IF(OR($D1158="",$AK1158="",N($AK1158)&lt;=0),"",IFERROR(MATCH(1,INDEX(('2_Review &amp; Audit'!$F$6:$F$505=$A1158)*('2_Review &amp; Audit'!$I$6:$I$505&gt;=$E1158-30)*('2_Review &amp; Audit'!$I$6:$I$505&lt;=$E1158+30)*('2_Review &amp; Audit'!$R$6:$R$505&gt;0)*(ROW('2_Review &amp; Audit'!$R$6:$R$505)&gt;$AC1158),0),0)+5,""))</f>
        <v/>
      </c>
      <c r="AP1158" t="str">
        <f>IF(OR($D1158="",$AK1158="",$AO1158=""),"",MIN($AK1158,$AO1158))</f>
        <v/>
      </c>
    </row>
    <row r="1159" spans="1:42" ht="12.75" customHeight="1" x14ac:dyDescent="0.2">
      <c r="A1159" t="str">
        <f>IF($J1159="","",INDEX('2_Review &amp; Audit'!$F:$F,$J1159))</f>
        <v/>
      </c>
      <c r="B1159" t="str">
        <f>IF($J1159="","",INDEX('2_Review &amp; Audit'!$C:$C,$J1159))</f>
        <v/>
      </c>
      <c r="C1159" t="str">
        <f>IF($J1159="","",INDEX('2_Review &amp; Audit'!$D:$D,$J1159))</f>
        <v/>
      </c>
      <c r="D1159" s="60" t="str">
        <f>IF($J1159="","",INDEX('2_Review &amp; Audit'!$U:$U,$J1159))</f>
        <v/>
      </c>
      <c r="E1159" t="str">
        <f>IF($J1159="","",INDEX('2_Review &amp; Audit'!$M:$M,$J1159))</f>
        <v/>
      </c>
      <c r="F1159" t="str">
        <f>IF($J1159="","",INDEX('2_Review &amp; Audit'!$N:$N,$J1159))</f>
        <v/>
      </c>
      <c r="G1159" s="145" t="str">
        <f>IF(OR($J1159="",$F1159=""),"",ABS(INDEX('2_Review &amp; Audit'!$B:$B,$J1159)/$F1159))</f>
        <v/>
      </c>
      <c r="H1159" s="145" t="str">
        <f t="shared" si="82"/>
        <v/>
      </c>
      <c r="I1159" t="str">
        <f>IF($J1159="","",INDEX('2_Review &amp; Audit'!$AD:$AD,$J1159))</f>
        <v/>
      </c>
      <c r="AB1159" t="str">
        <f>IF($D1159="","",MAX(0,N(#REF!)-N($X1159)))</f>
        <v/>
      </c>
      <c r="AC1159" t="str">
        <f>IF(OR($D1159="",$AB1159="",N($AB1159)&lt;=0),"",IFERROR(MATCH(1,INDEX(('2_Review &amp; Audit'!$F$6:$F$505=$A1159)*('2_Review &amp; Audit'!$I$6:$I$505&gt;=$E1159-30)*('2_Review &amp; Audit'!$I$6:$I$505&lt;=$E1159+30)*('2_Review &amp; Audit'!$R$6:$R$505&gt;0)*(ROW('2_Review &amp; Audit'!$R$6:$R$505)&gt;$T1159),0),0)+5,""))</f>
        <v/>
      </c>
      <c r="AG1159" t="str">
        <f>IF(OR($D1159="",$AB1159="",$AF1159=""),"",MIN($AB1159,$AF1159))</f>
        <v/>
      </c>
      <c r="AK1159" t="str">
        <f>IF($D1159="","",MAX(0,N($AB1159)-N($AG1159)))</f>
        <v/>
      </c>
      <c r="AL1159" t="str">
        <f>IF(OR($D1159="",$AK1159="",N($AK1159)&lt;=0),"",IFERROR(MATCH(1,INDEX(('2_Review &amp; Audit'!$F$6:$F$505=$A1159)*('2_Review &amp; Audit'!$I$6:$I$505&gt;=$E1159-30)*('2_Review &amp; Audit'!$I$6:$I$505&lt;=$E1159+30)*('2_Review &amp; Audit'!$R$6:$R$505&gt;0)*(ROW('2_Review &amp; Audit'!$R$6:$R$505)&gt;$AC1159),0),0)+5,""))</f>
        <v/>
      </c>
      <c r="AP1159" t="str">
        <f>IF(OR($D1159="",$AK1159="",$AO1159=""),"",MIN($AK1159,$AO1159))</f>
        <v/>
      </c>
    </row>
    <row r="1160" spans="1:42" ht="12.75" customHeight="1" x14ac:dyDescent="0.2">
      <c r="A1160" t="str">
        <f>IF($J1160="","",INDEX('2_Review &amp; Audit'!$F:$F,$J1160))</f>
        <v/>
      </c>
      <c r="B1160" t="str">
        <f>IF($J1160="","",INDEX('2_Review &amp; Audit'!$C:$C,$J1160))</f>
        <v/>
      </c>
      <c r="C1160" t="str">
        <f>IF($J1160="","",INDEX('2_Review &amp; Audit'!$D:$D,$J1160))</f>
        <v/>
      </c>
      <c r="D1160" s="60" t="str">
        <f>IF($J1160="","",INDEX('2_Review &amp; Audit'!$U:$U,$J1160))</f>
        <v/>
      </c>
      <c r="E1160" t="str">
        <f>IF($J1160="","",INDEX('2_Review &amp; Audit'!$M:$M,$J1160))</f>
        <v/>
      </c>
      <c r="F1160" t="str">
        <f>IF($J1160="","",INDEX('2_Review &amp; Audit'!$N:$N,$J1160))</f>
        <v/>
      </c>
      <c r="G1160" s="145" t="str">
        <f>IF(OR($J1160="",$F1160=""),"",ABS(INDEX('2_Review &amp; Audit'!$B:$B,$J1160)/$F1160))</f>
        <v/>
      </c>
      <c r="H1160" s="145" t="str">
        <f t="shared" si="82"/>
        <v/>
      </c>
      <c r="I1160" t="str">
        <f>IF($J1160="","",INDEX('2_Review &amp; Audit'!$AD:$AD,$J1160))</f>
        <v/>
      </c>
      <c r="AB1160" t="str">
        <f>IF($D1160="","",MAX(0,N(#REF!)-N($X1160)))</f>
        <v/>
      </c>
      <c r="AC1160" t="str">
        <f>IF(OR($D1160="",$AB1160="",N($AB1160)&lt;=0),"",IFERROR(MATCH(1,INDEX(('2_Review &amp; Audit'!$F$6:$F$505=$A1160)*('2_Review &amp; Audit'!$I$6:$I$505&gt;=$E1160-30)*('2_Review &amp; Audit'!$I$6:$I$505&lt;=$E1160+30)*('2_Review &amp; Audit'!$R$6:$R$505&gt;0)*(ROW('2_Review &amp; Audit'!$R$6:$R$505)&gt;$T1160),0),0)+5,""))</f>
        <v/>
      </c>
      <c r="AG1160" t="str">
        <f>IF(OR($D1160="",$AB1160="",$AF1160=""),"",MIN($AB1160,$AF1160))</f>
        <v/>
      </c>
      <c r="AK1160" t="str">
        <f>IF($D1160="","",MAX(0,N($AB1160)-N($AG1160)))</f>
        <v/>
      </c>
      <c r="AL1160" t="str">
        <f>IF(OR($D1160="",$AK1160="",N($AK1160)&lt;=0),"",IFERROR(MATCH(1,INDEX(('2_Review &amp; Audit'!$F$6:$F$505=$A1160)*('2_Review &amp; Audit'!$I$6:$I$505&gt;=$E1160-30)*('2_Review &amp; Audit'!$I$6:$I$505&lt;=$E1160+30)*('2_Review &amp; Audit'!$R$6:$R$505&gt;0)*(ROW('2_Review &amp; Audit'!$R$6:$R$505)&gt;$AC1160),0),0)+5,""))</f>
        <v/>
      </c>
      <c r="AP1160" t="str">
        <f>IF(OR($D1160="",$AK1160="",$AO1160=""),"",MIN($AK1160,$AO1160))</f>
        <v/>
      </c>
    </row>
    <row r="1161" spans="1:42" ht="12.75" customHeight="1" x14ac:dyDescent="0.2">
      <c r="A1161" t="str">
        <f>IF($J1161="","",INDEX('2_Review &amp; Audit'!$F:$F,$J1161))</f>
        <v/>
      </c>
      <c r="B1161" t="str">
        <f>IF($J1161="","",INDEX('2_Review &amp; Audit'!$C:$C,$J1161))</f>
        <v/>
      </c>
      <c r="C1161" t="str">
        <f>IF($J1161="","",INDEX('2_Review &amp; Audit'!$D:$D,$J1161))</f>
        <v/>
      </c>
      <c r="D1161" s="60" t="str">
        <f>IF($J1161="","",INDEX('2_Review &amp; Audit'!$U:$U,$J1161))</f>
        <v/>
      </c>
      <c r="E1161" t="str">
        <f>IF($J1161="","",INDEX('2_Review &amp; Audit'!$M:$M,$J1161))</f>
        <v/>
      </c>
      <c r="F1161" t="str">
        <f>IF($J1161="","",INDEX('2_Review &amp; Audit'!$N:$N,$J1161))</f>
        <v/>
      </c>
      <c r="G1161" s="145" t="str">
        <f>IF(OR($J1161="",$F1161=""),"",ABS(INDEX('2_Review &amp; Audit'!$B:$B,$J1161)/$F1161))</f>
        <v/>
      </c>
      <c r="H1161" s="145" t="str">
        <f t="shared" si="82"/>
        <v/>
      </c>
      <c r="I1161" t="str">
        <f>IF($J1161="","",INDEX('2_Review &amp; Audit'!$AD:$AD,$J1161))</f>
        <v/>
      </c>
      <c r="AB1161" t="str">
        <f>IF($D1161="","",MAX(0,N(#REF!)-N($X1161)))</f>
        <v/>
      </c>
      <c r="AC1161" t="str">
        <f>IF(OR($D1161="",$AB1161="",N($AB1161)&lt;=0),"",IFERROR(MATCH(1,INDEX(('2_Review &amp; Audit'!$F$6:$F$505=$A1161)*('2_Review &amp; Audit'!$I$6:$I$505&gt;=$E1161-30)*('2_Review &amp; Audit'!$I$6:$I$505&lt;=$E1161+30)*('2_Review &amp; Audit'!$R$6:$R$505&gt;0)*(ROW('2_Review &amp; Audit'!$R$6:$R$505)&gt;$T1161),0),0)+5,""))</f>
        <v/>
      </c>
      <c r="AG1161" t="str">
        <f>IF(OR($D1161="",$AB1161="",$AF1161=""),"",MIN($AB1161,$AF1161))</f>
        <v/>
      </c>
      <c r="AK1161" t="str">
        <f>IF($D1161="","",MAX(0,N($AB1161)-N($AG1161)))</f>
        <v/>
      </c>
      <c r="AL1161" t="str">
        <f>IF(OR($D1161="",$AK1161="",N($AK1161)&lt;=0),"",IFERROR(MATCH(1,INDEX(('2_Review &amp; Audit'!$F$6:$F$505=$A1161)*('2_Review &amp; Audit'!$I$6:$I$505&gt;=$E1161-30)*('2_Review &amp; Audit'!$I$6:$I$505&lt;=$E1161+30)*('2_Review &amp; Audit'!$R$6:$R$505&gt;0)*(ROW('2_Review &amp; Audit'!$R$6:$R$505)&gt;$AC1161),0),0)+5,""))</f>
        <v/>
      </c>
      <c r="AP1161" t="str">
        <f>IF(OR($D1161="",$AK1161="",$AO1161=""),"",MIN($AK1161,$AO1161))</f>
        <v/>
      </c>
    </row>
    <row r="1162" spans="1:42" ht="12.75" customHeight="1" x14ac:dyDescent="0.2">
      <c r="A1162" t="str">
        <f>IF($J1162="","",INDEX('2_Review &amp; Audit'!$F:$F,$J1162))</f>
        <v/>
      </c>
      <c r="B1162" t="str">
        <f>IF($J1162="","",INDEX('2_Review &amp; Audit'!$C:$C,$J1162))</f>
        <v/>
      </c>
      <c r="C1162" t="str">
        <f>IF($J1162="","",INDEX('2_Review &amp; Audit'!$D:$D,$J1162))</f>
        <v/>
      </c>
      <c r="D1162" s="60" t="str">
        <f>IF($J1162="","",INDEX('2_Review &amp; Audit'!$U:$U,$J1162))</f>
        <v/>
      </c>
      <c r="E1162" t="str">
        <f>IF($J1162="","",INDEX('2_Review &amp; Audit'!$M:$M,$J1162))</f>
        <v/>
      </c>
      <c r="F1162" t="str">
        <f>IF($J1162="","",INDEX('2_Review &amp; Audit'!$N:$N,$J1162))</f>
        <v/>
      </c>
      <c r="G1162" s="145" t="str">
        <f>IF(OR($J1162="",$F1162=""),"",ABS(INDEX('2_Review &amp; Audit'!$B:$B,$J1162)/$F1162))</f>
        <v/>
      </c>
      <c r="H1162" s="145" t="str">
        <f t="shared" si="82"/>
        <v/>
      </c>
      <c r="I1162" t="str">
        <f>IF($J1162="","",INDEX('2_Review &amp; Audit'!$AD:$AD,$J1162))</f>
        <v/>
      </c>
      <c r="AB1162" t="str">
        <f>IF($D1162="","",MAX(0,N(#REF!)-N($X1162)))</f>
        <v/>
      </c>
      <c r="AC1162" t="str">
        <f>IF(OR($D1162="",$AB1162="",N($AB1162)&lt;=0),"",IFERROR(MATCH(1,INDEX(('2_Review &amp; Audit'!$F$6:$F$505=$A1162)*('2_Review &amp; Audit'!$I$6:$I$505&gt;=$E1162-30)*('2_Review &amp; Audit'!$I$6:$I$505&lt;=$E1162+30)*('2_Review &amp; Audit'!$R$6:$R$505&gt;0)*(ROW('2_Review &amp; Audit'!$R$6:$R$505)&gt;$T1162),0),0)+5,""))</f>
        <v/>
      </c>
      <c r="AG1162" t="str">
        <f>IF(OR($D1162="",$AB1162="",$AF1162=""),"",MIN($AB1162,$AF1162))</f>
        <v/>
      </c>
      <c r="AK1162" t="str">
        <f>IF($D1162="","",MAX(0,N($AB1162)-N($AG1162)))</f>
        <v/>
      </c>
      <c r="AL1162" t="str">
        <f>IF(OR($D1162="",$AK1162="",N($AK1162)&lt;=0),"",IFERROR(MATCH(1,INDEX(('2_Review &amp; Audit'!$F$6:$F$505=$A1162)*('2_Review &amp; Audit'!$I$6:$I$505&gt;=$E1162-30)*('2_Review &amp; Audit'!$I$6:$I$505&lt;=$E1162+30)*('2_Review &amp; Audit'!$R$6:$R$505&gt;0)*(ROW('2_Review &amp; Audit'!$R$6:$R$505)&gt;$AC1162),0),0)+5,""))</f>
        <v/>
      </c>
      <c r="AP1162" t="str">
        <f>IF(OR($D1162="",$AK1162="",$AO1162=""),"",MIN($AK1162,$AO1162))</f>
        <v/>
      </c>
    </row>
    <row r="1163" spans="1:42" ht="12.75" customHeight="1" x14ac:dyDescent="0.2">
      <c r="A1163" t="str">
        <f>IF($J1163="","",INDEX('2_Review &amp; Audit'!$F:$F,$J1163))</f>
        <v/>
      </c>
      <c r="B1163" t="str">
        <f>IF($J1163="","",INDEX('2_Review &amp; Audit'!$C:$C,$J1163))</f>
        <v/>
      </c>
      <c r="C1163" t="str">
        <f>IF($J1163="","",INDEX('2_Review &amp; Audit'!$D:$D,$J1163))</f>
        <v/>
      </c>
      <c r="D1163" s="60" t="str">
        <f>IF($J1163="","",INDEX('2_Review &amp; Audit'!$U:$U,$J1163))</f>
        <v/>
      </c>
      <c r="E1163" t="str">
        <f>IF($J1163="","",INDEX('2_Review &amp; Audit'!$M:$M,$J1163))</f>
        <v/>
      </c>
      <c r="F1163" t="str">
        <f>IF($J1163="","",INDEX('2_Review &amp; Audit'!$N:$N,$J1163))</f>
        <v/>
      </c>
      <c r="G1163" s="145" t="str">
        <f>IF(OR($J1163="",$F1163=""),"",ABS(INDEX('2_Review &amp; Audit'!$B:$B,$J1163)/$F1163))</f>
        <v/>
      </c>
      <c r="H1163" s="145" t="str">
        <f t="shared" si="82"/>
        <v/>
      </c>
      <c r="I1163" t="str">
        <f>IF($J1163="","",INDEX('2_Review &amp; Audit'!$AD:$AD,$J1163))</f>
        <v/>
      </c>
      <c r="AB1163" t="str">
        <f>IF($D1163="","",MAX(0,N(#REF!)-N($X1163)))</f>
        <v/>
      </c>
      <c r="AC1163" t="str">
        <f>IF(OR($D1163="",$AB1163="",N($AB1163)&lt;=0),"",IFERROR(MATCH(1,INDEX(('2_Review &amp; Audit'!$F$6:$F$505=$A1163)*('2_Review &amp; Audit'!$I$6:$I$505&gt;=$E1163-30)*('2_Review &amp; Audit'!$I$6:$I$505&lt;=$E1163+30)*('2_Review &amp; Audit'!$R$6:$R$505&gt;0)*(ROW('2_Review &amp; Audit'!$R$6:$R$505)&gt;$T1163),0),0)+5,""))</f>
        <v/>
      </c>
      <c r="AG1163" t="str">
        <f>IF(OR($D1163="",$AB1163="",$AF1163=""),"",MIN($AB1163,$AF1163))</f>
        <v/>
      </c>
      <c r="AK1163" t="str">
        <f>IF($D1163="","",MAX(0,N($AB1163)-N($AG1163)))</f>
        <v/>
      </c>
      <c r="AL1163" t="str">
        <f>IF(OR($D1163="",$AK1163="",N($AK1163)&lt;=0),"",IFERROR(MATCH(1,INDEX(('2_Review &amp; Audit'!$F$6:$F$505=$A1163)*('2_Review &amp; Audit'!$I$6:$I$505&gt;=$E1163-30)*('2_Review &amp; Audit'!$I$6:$I$505&lt;=$E1163+30)*('2_Review &amp; Audit'!$R$6:$R$505&gt;0)*(ROW('2_Review &amp; Audit'!$R$6:$R$505)&gt;$AC1163),0),0)+5,""))</f>
        <v/>
      </c>
      <c r="AP1163" t="str">
        <f>IF(OR($D1163="",$AK1163="",$AO1163=""),"",MIN($AK1163,$AO1163))</f>
        <v/>
      </c>
    </row>
    <row r="1164" spans="1:42" ht="12.75" customHeight="1" x14ac:dyDescent="0.2">
      <c r="A1164" t="str">
        <f>IF($J1164="","",INDEX('2_Review &amp; Audit'!$F:$F,$J1164))</f>
        <v/>
      </c>
      <c r="B1164" t="str">
        <f>IF($J1164="","",INDEX('2_Review &amp; Audit'!$C:$C,$J1164))</f>
        <v/>
      </c>
      <c r="C1164" t="str">
        <f>IF($J1164="","",INDEX('2_Review &amp; Audit'!$D:$D,$J1164))</f>
        <v/>
      </c>
      <c r="D1164" s="60" t="str">
        <f>IF($J1164="","",INDEX('2_Review &amp; Audit'!$U:$U,$J1164))</f>
        <v/>
      </c>
      <c r="E1164" t="str">
        <f>IF($J1164="","",INDEX('2_Review &amp; Audit'!$M:$M,$J1164))</f>
        <v/>
      </c>
      <c r="F1164" t="str">
        <f>IF($J1164="","",INDEX('2_Review &amp; Audit'!$N:$N,$J1164))</f>
        <v/>
      </c>
      <c r="G1164" s="145" t="str">
        <f>IF(OR($J1164="",$F1164=""),"",ABS(INDEX('2_Review &amp; Audit'!$B:$B,$J1164)/$F1164))</f>
        <v/>
      </c>
      <c r="H1164" s="145" t="str">
        <f t="shared" si="82"/>
        <v/>
      </c>
      <c r="I1164" t="str">
        <f>IF($J1164="","",INDEX('2_Review &amp; Audit'!$AD:$AD,$J1164))</f>
        <v/>
      </c>
      <c r="AB1164" t="str">
        <f>IF($D1164="","",MAX(0,N(#REF!)-N($X1164)))</f>
        <v/>
      </c>
      <c r="AC1164" t="str">
        <f>IF(OR($D1164="",$AB1164="",N($AB1164)&lt;=0),"",IFERROR(MATCH(1,INDEX(('2_Review &amp; Audit'!$F$6:$F$505=$A1164)*('2_Review &amp; Audit'!$I$6:$I$505&gt;=$E1164-30)*('2_Review &amp; Audit'!$I$6:$I$505&lt;=$E1164+30)*('2_Review &amp; Audit'!$R$6:$R$505&gt;0)*(ROW('2_Review &amp; Audit'!$R$6:$R$505)&gt;$T1164),0),0)+5,""))</f>
        <v/>
      </c>
      <c r="AG1164" t="str">
        <f>IF(OR($D1164="",$AB1164="",$AF1164=""),"",MIN($AB1164,$AF1164))</f>
        <v/>
      </c>
      <c r="AK1164" t="str">
        <f>IF($D1164="","",MAX(0,N($AB1164)-N($AG1164)))</f>
        <v/>
      </c>
      <c r="AL1164" t="str">
        <f>IF(OR($D1164="",$AK1164="",N($AK1164)&lt;=0),"",IFERROR(MATCH(1,INDEX(('2_Review &amp; Audit'!$F$6:$F$505=$A1164)*('2_Review &amp; Audit'!$I$6:$I$505&gt;=$E1164-30)*('2_Review &amp; Audit'!$I$6:$I$505&lt;=$E1164+30)*('2_Review &amp; Audit'!$R$6:$R$505&gt;0)*(ROW('2_Review &amp; Audit'!$R$6:$R$505)&gt;$AC1164),0),0)+5,""))</f>
        <v/>
      </c>
      <c r="AP1164" t="str">
        <f>IF(OR($D1164="",$AK1164="",$AO1164=""),"",MIN($AK1164,$AO1164))</f>
        <v/>
      </c>
    </row>
    <row r="1165" spans="1:42" ht="12.75" customHeight="1" x14ac:dyDescent="0.2">
      <c r="A1165" t="str">
        <f>IF($J1165="","",INDEX('2_Review &amp; Audit'!$F:$F,$J1165))</f>
        <v/>
      </c>
      <c r="B1165" t="str">
        <f>IF($J1165="","",INDEX('2_Review &amp; Audit'!$C:$C,$J1165))</f>
        <v/>
      </c>
      <c r="C1165" t="str">
        <f>IF($J1165="","",INDEX('2_Review &amp; Audit'!$D:$D,$J1165))</f>
        <v/>
      </c>
      <c r="D1165" s="60" t="str">
        <f>IF($J1165="","",INDEX('2_Review &amp; Audit'!$U:$U,$J1165))</f>
        <v/>
      </c>
      <c r="E1165" t="str">
        <f>IF($J1165="","",INDEX('2_Review &amp; Audit'!$M:$M,$J1165))</f>
        <v/>
      </c>
      <c r="F1165" t="str">
        <f>IF($J1165="","",INDEX('2_Review &amp; Audit'!$N:$N,$J1165))</f>
        <v/>
      </c>
      <c r="G1165" s="145" t="str">
        <f>IF(OR($J1165="",$F1165=""),"",ABS(INDEX('2_Review &amp; Audit'!$B:$B,$J1165)/$F1165))</f>
        <v/>
      </c>
      <c r="H1165" s="145" t="str">
        <f t="shared" si="82"/>
        <v/>
      </c>
      <c r="I1165" t="str">
        <f>IF($J1165="","",INDEX('2_Review &amp; Audit'!$AD:$AD,$J1165))</f>
        <v/>
      </c>
      <c r="AB1165" t="str">
        <f>IF($D1165="","",MAX(0,N(#REF!)-N($X1165)))</f>
        <v/>
      </c>
      <c r="AC1165" t="str">
        <f>IF(OR($D1165="",$AB1165="",N($AB1165)&lt;=0),"",IFERROR(MATCH(1,INDEX(('2_Review &amp; Audit'!$F$6:$F$505=$A1165)*('2_Review &amp; Audit'!$I$6:$I$505&gt;=$E1165-30)*('2_Review &amp; Audit'!$I$6:$I$505&lt;=$E1165+30)*('2_Review &amp; Audit'!$R$6:$R$505&gt;0)*(ROW('2_Review &amp; Audit'!$R$6:$R$505)&gt;$T1165),0),0)+5,""))</f>
        <v/>
      </c>
      <c r="AG1165" t="str">
        <f>IF(OR($D1165="",$AB1165="",$AF1165=""),"",MIN($AB1165,$AF1165))</f>
        <v/>
      </c>
      <c r="AK1165" t="str">
        <f>IF($D1165="","",MAX(0,N($AB1165)-N($AG1165)))</f>
        <v/>
      </c>
      <c r="AL1165" t="str">
        <f>IF(OR($D1165="",$AK1165="",N($AK1165)&lt;=0),"",IFERROR(MATCH(1,INDEX(('2_Review &amp; Audit'!$F$6:$F$505=$A1165)*('2_Review &amp; Audit'!$I$6:$I$505&gt;=$E1165-30)*('2_Review &amp; Audit'!$I$6:$I$505&lt;=$E1165+30)*('2_Review &amp; Audit'!$R$6:$R$505&gt;0)*(ROW('2_Review &amp; Audit'!$R$6:$R$505)&gt;$AC1165),0),0)+5,""))</f>
        <v/>
      </c>
      <c r="AP1165" t="str">
        <f>IF(OR($D1165="",$AK1165="",$AO1165=""),"",MIN($AK1165,$AO1165))</f>
        <v/>
      </c>
    </row>
    <row r="1166" spans="1:42" ht="12.75" customHeight="1" x14ac:dyDescent="0.2">
      <c r="A1166" t="str">
        <f>IF($J1166="","",INDEX('2_Review &amp; Audit'!$F:$F,$J1166))</f>
        <v/>
      </c>
      <c r="B1166" t="str">
        <f>IF($J1166="","",INDEX('2_Review &amp; Audit'!$C:$C,$J1166))</f>
        <v/>
      </c>
      <c r="C1166" t="str">
        <f>IF($J1166="","",INDEX('2_Review &amp; Audit'!$D:$D,$J1166))</f>
        <v/>
      </c>
      <c r="D1166" s="60" t="str">
        <f>IF($J1166="","",INDEX('2_Review &amp; Audit'!$U:$U,$J1166))</f>
        <v/>
      </c>
      <c r="E1166" t="str">
        <f>IF($J1166="","",INDEX('2_Review &amp; Audit'!$M:$M,$J1166))</f>
        <v/>
      </c>
      <c r="F1166" t="str">
        <f>IF($J1166="","",INDEX('2_Review &amp; Audit'!$N:$N,$J1166))</f>
        <v/>
      </c>
      <c r="G1166" s="145" t="str">
        <f>IF(OR($J1166="",$F1166=""),"",ABS(INDEX('2_Review &amp; Audit'!$B:$B,$J1166)/$F1166))</f>
        <v/>
      </c>
      <c r="H1166" s="145" t="str">
        <f t="shared" si="82"/>
        <v/>
      </c>
      <c r="I1166" t="str">
        <f>IF($J1166="","",INDEX('2_Review &amp; Audit'!$AD:$AD,$J1166))</f>
        <v/>
      </c>
      <c r="AB1166" t="str">
        <f>IF($D1166="","",MAX(0,N(#REF!)-N($X1166)))</f>
        <v/>
      </c>
      <c r="AC1166" t="str">
        <f>IF(OR($D1166="",$AB1166="",N($AB1166)&lt;=0),"",IFERROR(MATCH(1,INDEX(('2_Review &amp; Audit'!$F$6:$F$505=$A1166)*('2_Review &amp; Audit'!$I$6:$I$505&gt;=$E1166-30)*('2_Review &amp; Audit'!$I$6:$I$505&lt;=$E1166+30)*('2_Review &amp; Audit'!$R$6:$R$505&gt;0)*(ROW('2_Review &amp; Audit'!$R$6:$R$505)&gt;$T1166),0),0)+5,""))</f>
        <v/>
      </c>
      <c r="AG1166" t="str">
        <f>IF(OR($D1166="",$AB1166="",$AF1166=""),"",MIN($AB1166,$AF1166))</f>
        <v/>
      </c>
      <c r="AK1166" t="str">
        <f>IF($D1166="","",MAX(0,N($AB1166)-N($AG1166)))</f>
        <v/>
      </c>
      <c r="AL1166" t="str">
        <f>IF(OR($D1166="",$AK1166="",N($AK1166)&lt;=0),"",IFERROR(MATCH(1,INDEX(('2_Review &amp; Audit'!$F$6:$F$505=$A1166)*('2_Review &amp; Audit'!$I$6:$I$505&gt;=$E1166-30)*('2_Review &amp; Audit'!$I$6:$I$505&lt;=$E1166+30)*('2_Review &amp; Audit'!$R$6:$R$505&gt;0)*(ROW('2_Review &amp; Audit'!$R$6:$R$505)&gt;$AC1166),0),0)+5,""))</f>
        <v/>
      </c>
      <c r="AP1166" t="str">
        <f>IF(OR($D1166="",$AK1166="",$AO1166=""),"",MIN($AK1166,$AO1166))</f>
        <v/>
      </c>
    </row>
    <row r="1167" spans="1:42" ht="12.75" customHeight="1" x14ac:dyDescent="0.2">
      <c r="A1167" t="str">
        <f>IF($J1167="","",INDEX('2_Review &amp; Audit'!$F:$F,$J1167))</f>
        <v/>
      </c>
      <c r="B1167" t="str">
        <f>IF($J1167="","",INDEX('2_Review &amp; Audit'!$C:$C,$J1167))</f>
        <v/>
      </c>
      <c r="C1167" t="str">
        <f>IF($J1167="","",INDEX('2_Review &amp; Audit'!$D:$D,$J1167))</f>
        <v/>
      </c>
      <c r="D1167" s="60" t="str">
        <f>IF($J1167="","",INDEX('2_Review &amp; Audit'!$U:$U,$J1167))</f>
        <v/>
      </c>
      <c r="E1167" t="str">
        <f>IF($J1167="","",INDEX('2_Review &amp; Audit'!$M:$M,$J1167))</f>
        <v/>
      </c>
      <c r="F1167" t="str">
        <f>IF($J1167="","",INDEX('2_Review &amp; Audit'!$N:$N,$J1167))</f>
        <v/>
      </c>
      <c r="G1167" s="145" t="str">
        <f>IF(OR($J1167="",$F1167=""),"",ABS(INDEX('2_Review &amp; Audit'!$B:$B,$J1167)/$F1167))</f>
        <v/>
      </c>
      <c r="H1167" s="145" t="str">
        <f t="shared" si="82"/>
        <v/>
      </c>
      <c r="I1167" t="str">
        <f>IF($J1167="","",INDEX('2_Review &amp; Audit'!$AD:$AD,$J1167))</f>
        <v/>
      </c>
      <c r="AB1167" t="str">
        <f>IF($D1167="","",MAX(0,N(#REF!)-N($X1167)))</f>
        <v/>
      </c>
      <c r="AC1167" t="str">
        <f>IF(OR($D1167="",$AB1167="",N($AB1167)&lt;=0),"",IFERROR(MATCH(1,INDEX(('2_Review &amp; Audit'!$F$6:$F$505=$A1167)*('2_Review &amp; Audit'!$I$6:$I$505&gt;=$E1167-30)*('2_Review &amp; Audit'!$I$6:$I$505&lt;=$E1167+30)*('2_Review &amp; Audit'!$R$6:$R$505&gt;0)*(ROW('2_Review &amp; Audit'!$R$6:$R$505)&gt;$T1167),0),0)+5,""))</f>
        <v/>
      </c>
      <c r="AG1167" t="str">
        <f>IF(OR($D1167="",$AB1167="",$AF1167=""),"",MIN($AB1167,$AF1167))</f>
        <v/>
      </c>
      <c r="AK1167" t="str">
        <f>IF($D1167="","",MAX(0,N($AB1167)-N($AG1167)))</f>
        <v/>
      </c>
      <c r="AL1167" t="str">
        <f>IF(OR($D1167="",$AK1167="",N($AK1167)&lt;=0),"",IFERROR(MATCH(1,INDEX(('2_Review &amp; Audit'!$F$6:$F$505=$A1167)*('2_Review &amp; Audit'!$I$6:$I$505&gt;=$E1167-30)*('2_Review &amp; Audit'!$I$6:$I$505&lt;=$E1167+30)*('2_Review &amp; Audit'!$R$6:$R$505&gt;0)*(ROW('2_Review &amp; Audit'!$R$6:$R$505)&gt;$AC1167),0),0)+5,""))</f>
        <v/>
      </c>
      <c r="AP1167" t="str">
        <f>IF(OR($D1167="",$AK1167="",$AO1167=""),"",MIN($AK1167,$AO1167))</f>
        <v/>
      </c>
    </row>
    <row r="1168" spans="1:42" ht="12.75" customHeight="1" x14ac:dyDescent="0.2">
      <c r="A1168" t="str">
        <f>IF($J1168="","",INDEX('2_Review &amp; Audit'!$F:$F,$J1168))</f>
        <v/>
      </c>
      <c r="B1168" t="str">
        <f>IF($J1168="","",INDEX('2_Review &amp; Audit'!$C:$C,$J1168))</f>
        <v/>
      </c>
      <c r="C1168" t="str">
        <f>IF($J1168="","",INDEX('2_Review &amp; Audit'!$D:$D,$J1168))</f>
        <v/>
      </c>
      <c r="D1168" s="60" t="str">
        <f>IF($J1168="","",INDEX('2_Review &amp; Audit'!$U:$U,$J1168))</f>
        <v/>
      </c>
      <c r="E1168" t="str">
        <f>IF($J1168="","",INDEX('2_Review &amp; Audit'!$M:$M,$J1168))</f>
        <v/>
      </c>
      <c r="F1168" t="str">
        <f>IF($J1168="","",INDEX('2_Review &amp; Audit'!$N:$N,$J1168))</f>
        <v/>
      </c>
      <c r="G1168" s="145" t="str">
        <f>IF(OR($J1168="",$F1168=""),"",ABS(INDEX('2_Review &amp; Audit'!$B:$B,$J1168)/$F1168))</f>
        <v/>
      </c>
      <c r="H1168" s="145" t="str">
        <f t="shared" si="82"/>
        <v/>
      </c>
      <c r="I1168" t="str">
        <f>IF($J1168="","",INDEX('2_Review &amp; Audit'!$AD:$AD,$J1168))</f>
        <v/>
      </c>
      <c r="AB1168" t="str">
        <f>IF($D1168="","",MAX(0,N(#REF!)-N($X1168)))</f>
        <v/>
      </c>
      <c r="AC1168" t="str">
        <f>IF(OR($D1168="",$AB1168="",N($AB1168)&lt;=0),"",IFERROR(MATCH(1,INDEX(('2_Review &amp; Audit'!$F$6:$F$505=$A1168)*('2_Review &amp; Audit'!$I$6:$I$505&gt;=$E1168-30)*('2_Review &amp; Audit'!$I$6:$I$505&lt;=$E1168+30)*('2_Review &amp; Audit'!$R$6:$R$505&gt;0)*(ROW('2_Review &amp; Audit'!$R$6:$R$505)&gt;$T1168),0),0)+5,""))</f>
        <v/>
      </c>
      <c r="AG1168" t="str">
        <f>IF(OR($D1168="",$AB1168="",$AF1168=""),"",MIN($AB1168,$AF1168))</f>
        <v/>
      </c>
      <c r="AK1168" t="str">
        <f>IF($D1168="","",MAX(0,N($AB1168)-N($AG1168)))</f>
        <v/>
      </c>
      <c r="AL1168" t="str">
        <f>IF(OR($D1168="",$AK1168="",N($AK1168)&lt;=0),"",IFERROR(MATCH(1,INDEX(('2_Review &amp; Audit'!$F$6:$F$505=$A1168)*('2_Review &amp; Audit'!$I$6:$I$505&gt;=$E1168-30)*('2_Review &amp; Audit'!$I$6:$I$505&lt;=$E1168+30)*('2_Review &amp; Audit'!$R$6:$R$505&gt;0)*(ROW('2_Review &amp; Audit'!$R$6:$R$505)&gt;$AC1168),0),0)+5,""))</f>
        <v/>
      </c>
      <c r="AP1168" t="str">
        <f>IF(OR($D1168="",$AK1168="",$AO1168=""),"",MIN($AK1168,$AO1168))</f>
        <v/>
      </c>
    </row>
    <row r="1169" spans="1:42" ht="12.75" customHeight="1" x14ac:dyDescent="0.2">
      <c r="A1169" t="str">
        <f>IF($J1169="","",INDEX('2_Review &amp; Audit'!$F:$F,$J1169))</f>
        <v/>
      </c>
      <c r="B1169" t="str">
        <f>IF($J1169="","",INDEX('2_Review &amp; Audit'!$C:$C,$J1169))</f>
        <v/>
      </c>
      <c r="C1169" t="str">
        <f>IF($J1169="","",INDEX('2_Review &amp; Audit'!$D:$D,$J1169))</f>
        <v/>
      </c>
      <c r="D1169" s="60" t="str">
        <f>IF($J1169="","",INDEX('2_Review &amp; Audit'!$U:$U,$J1169))</f>
        <v/>
      </c>
      <c r="E1169" t="str">
        <f>IF($J1169="","",INDEX('2_Review &amp; Audit'!$M:$M,$J1169))</f>
        <v/>
      </c>
      <c r="F1169" t="str">
        <f>IF($J1169="","",INDEX('2_Review &amp; Audit'!$N:$N,$J1169))</f>
        <v/>
      </c>
      <c r="G1169" s="145" t="str">
        <f>IF(OR($J1169="",$F1169=""),"",ABS(INDEX('2_Review &amp; Audit'!$B:$B,$J1169)/$F1169))</f>
        <v/>
      </c>
      <c r="H1169" s="145" t="str">
        <f t="shared" si="82"/>
        <v/>
      </c>
      <c r="I1169" t="str">
        <f>IF($J1169="","",INDEX('2_Review &amp; Audit'!$AD:$AD,$J1169))</f>
        <v/>
      </c>
      <c r="AB1169" t="str">
        <f>IF($D1169="","",MAX(0,N(#REF!)-N($X1169)))</f>
        <v/>
      </c>
      <c r="AC1169" t="str">
        <f>IF(OR($D1169="",$AB1169="",N($AB1169)&lt;=0),"",IFERROR(MATCH(1,INDEX(('2_Review &amp; Audit'!$F$6:$F$505=$A1169)*('2_Review &amp; Audit'!$I$6:$I$505&gt;=$E1169-30)*('2_Review &amp; Audit'!$I$6:$I$505&lt;=$E1169+30)*('2_Review &amp; Audit'!$R$6:$R$505&gt;0)*(ROW('2_Review &amp; Audit'!$R$6:$R$505)&gt;$T1169),0),0)+5,""))</f>
        <v/>
      </c>
      <c r="AG1169" t="str">
        <f>IF(OR($D1169="",$AB1169="",$AF1169=""),"",MIN($AB1169,$AF1169))</f>
        <v/>
      </c>
      <c r="AK1169" t="str">
        <f>IF($D1169="","",MAX(0,N($AB1169)-N($AG1169)))</f>
        <v/>
      </c>
      <c r="AL1169" t="str">
        <f>IF(OR($D1169="",$AK1169="",N($AK1169)&lt;=0),"",IFERROR(MATCH(1,INDEX(('2_Review &amp; Audit'!$F$6:$F$505=$A1169)*('2_Review &amp; Audit'!$I$6:$I$505&gt;=$E1169-30)*('2_Review &amp; Audit'!$I$6:$I$505&lt;=$E1169+30)*('2_Review &amp; Audit'!$R$6:$R$505&gt;0)*(ROW('2_Review &amp; Audit'!$R$6:$R$505)&gt;$AC1169),0),0)+5,""))</f>
        <v/>
      </c>
      <c r="AP1169" t="str">
        <f>IF(OR($D1169="",$AK1169="",$AO1169=""),"",MIN($AK1169,$AO1169))</f>
        <v/>
      </c>
    </row>
    <row r="1170" spans="1:42" ht="12.75" customHeight="1" x14ac:dyDescent="0.2">
      <c r="A1170" t="str">
        <f>IF($J1170="","",INDEX('2_Review &amp; Audit'!$F:$F,$J1170))</f>
        <v/>
      </c>
      <c r="B1170" t="str">
        <f>IF($J1170="","",INDEX('2_Review &amp; Audit'!$C:$C,$J1170))</f>
        <v/>
      </c>
      <c r="C1170" t="str">
        <f>IF($J1170="","",INDEX('2_Review &amp; Audit'!$D:$D,$J1170))</f>
        <v/>
      </c>
      <c r="D1170" s="60" t="str">
        <f>IF($J1170="","",INDEX('2_Review &amp; Audit'!$U:$U,$J1170))</f>
        <v/>
      </c>
      <c r="E1170" t="str">
        <f>IF($J1170="","",INDEX('2_Review &amp; Audit'!$M:$M,$J1170))</f>
        <v/>
      </c>
      <c r="F1170" t="str">
        <f>IF($J1170="","",INDEX('2_Review &amp; Audit'!$N:$N,$J1170))</f>
        <v/>
      </c>
      <c r="G1170" s="145" t="str">
        <f>IF(OR($J1170="",$F1170=""),"",ABS(INDEX('2_Review &amp; Audit'!$B:$B,$J1170)/$F1170))</f>
        <v/>
      </c>
      <c r="H1170" s="145" t="str">
        <f t="shared" si="82"/>
        <v/>
      </c>
      <c r="I1170" t="str">
        <f>IF($J1170="","",INDEX('2_Review &amp; Audit'!$AD:$AD,$J1170))</f>
        <v/>
      </c>
      <c r="AB1170" t="str">
        <f>IF($D1170="","",MAX(0,N(#REF!)-N($X1170)))</f>
        <v/>
      </c>
      <c r="AC1170" t="str">
        <f>IF(OR($D1170="",$AB1170="",N($AB1170)&lt;=0),"",IFERROR(MATCH(1,INDEX(('2_Review &amp; Audit'!$F$6:$F$505=$A1170)*('2_Review &amp; Audit'!$I$6:$I$505&gt;=$E1170-30)*('2_Review &amp; Audit'!$I$6:$I$505&lt;=$E1170+30)*('2_Review &amp; Audit'!$R$6:$R$505&gt;0)*(ROW('2_Review &amp; Audit'!$R$6:$R$505)&gt;$T1170),0),0)+5,""))</f>
        <v/>
      </c>
      <c r="AG1170" t="str">
        <f>IF(OR($D1170="",$AB1170="",$AF1170=""),"",MIN($AB1170,$AF1170))</f>
        <v/>
      </c>
      <c r="AK1170" t="str">
        <f>IF($D1170="","",MAX(0,N($AB1170)-N($AG1170)))</f>
        <v/>
      </c>
      <c r="AL1170" t="str">
        <f>IF(OR($D1170="",$AK1170="",N($AK1170)&lt;=0),"",IFERROR(MATCH(1,INDEX(('2_Review &amp; Audit'!$F$6:$F$505=$A1170)*('2_Review &amp; Audit'!$I$6:$I$505&gt;=$E1170-30)*('2_Review &amp; Audit'!$I$6:$I$505&lt;=$E1170+30)*('2_Review &amp; Audit'!$R$6:$R$505&gt;0)*(ROW('2_Review &amp; Audit'!$R$6:$R$505)&gt;$AC1170),0),0)+5,""))</f>
        <v/>
      </c>
      <c r="AP1170" t="str">
        <f>IF(OR($D1170="",$AK1170="",$AO1170=""),"",MIN($AK1170,$AO1170))</f>
        <v/>
      </c>
    </row>
    <row r="1171" spans="1:42" ht="12.75" customHeight="1" x14ac:dyDescent="0.2">
      <c r="A1171" t="str">
        <f>IF($J1171="","",INDEX('2_Review &amp; Audit'!$F:$F,$J1171))</f>
        <v/>
      </c>
      <c r="B1171" t="str">
        <f>IF($J1171="","",INDEX('2_Review &amp; Audit'!$C:$C,$J1171))</f>
        <v/>
      </c>
      <c r="C1171" t="str">
        <f>IF($J1171="","",INDEX('2_Review &amp; Audit'!$D:$D,$J1171))</f>
        <v/>
      </c>
      <c r="D1171" s="60" t="str">
        <f>IF($J1171="","",INDEX('2_Review &amp; Audit'!$U:$U,$J1171))</f>
        <v/>
      </c>
      <c r="E1171" t="str">
        <f>IF($J1171="","",INDEX('2_Review &amp; Audit'!$M:$M,$J1171))</f>
        <v/>
      </c>
      <c r="F1171" t="str">
        <f>IF($J1171="","",INDEX('2_Review &amp; Audit'!$N:$N,$J1171))</f>
        <v/>
      </c>
      <c r="G1171" s="145" t="str">
        <f>IF(OR($J1171="",$F1171=""),"",ABS(INDEX('2_Review &amp; Audit'!$B:$B,$J1171)/$F1171))</f>
        <v/>
      </c>
      <c r="H1171" s="145" t="str">
        <f t="shared" si="82"/>
        <v/>
      </c>
      <c r="I1171" t="str">
        <f>IF($J1171="","",INDEX('2_Review &amp; Audit'!$AD:$AD,$J1171))</f>
        <v/>
      </c>
      <c r="AB1171" t="str">
        <f>IF($D1171="","",MAX(0,N(#REF!)-N($X1171)))</f>
        <v/>
      </c>
      <c r="AC1171" t="str">
        <f>IF(OR($D1171="",$AB1171="",N($AB1171)&lt;=0),"",IFERROR(MATCH(1,INDEX(('2_Review &amp; Audit'!$F$6:$F$505=$A1171)*('2_Review &amp; Audit'!$I$6:$I$505&gt;=$E1171-30)*('2_Review &amp; Audit'!$I$6:$I$505&lt;=$E1171+30)*('2_Review &amp; Audit'!$R$6:$R$505&gt;0)*(ROW('2_Review &amp; Audit'!$R$6:$R$505)&gt;$T1171),0),0)+5,""))</f>
        <v/>
      </c>
      <c r="AG1171" t="str">
        <f>IF(OR($D1171="",$AB1171="",$AF1171=""),"",MIN($AB1171,$AF1171))</f>
        <v/>
      </c>
      <c r="AK1171" t="str">
        <f>IF($D1171="","",MAX(0,N($AB1171)-N($AG1171)))</f>
        <v/>
      </c>
      <c r="AL1171" t="str">
        <f>IF(OR($D1171="",$AK1171="",N($AK1171)&lt;=0),"",IFERROR(MATCH(1,INDEX(('2_Review &amp; Audit'!$F$6:$F$505=$A1171)*('2_Review &amp; Audit'!$I$6:$I$505&gt;=$E1171-30)*('2_Review &amp; Audit'!$I$6:$I$505&lt;=$E1171+30)*('2_Review &amp; Audit'!$R$6:$R$505&gt;0)*(ROW('2_Review &amp; Audit'!$R$6:$R$505)&gt;$AC1171),0),0)+5,""))</f>
        <v/>
      </c>
      <c r="AP1171" t="str">
        <f>IF(OR($D1171="",$AK1171="",$AO1171=""),"",MIN($AK1171,$AO1171))</f>
        <v/>
      </c>
    </row>
    <row r="1172" spans="1:42" ht="12.75" customHeight="1" x14ac:dyDescent="0.2">
      <c r="A1172" t="str">
        <f>IF($J1172="","",INDEX('2_Review &amp; Audit'!$F:$F,$J1172))</f>
        <v/>
      </c>
      <c r="B1172" t="str">
        <f>IF($J1172="","",INDEX('2_Review &amp; Audit'!$C:$C,$J1172))</f>
        <v/>
      </c>
      <c r="C1172" t="str">
        <f>IF($J1172="","",INDEX('2_Review &amp; Audit'!$D:$D,$J1172))</f>
        <v/>
      </c>
      <c r="D1172" s="60" t="str">
        <f>IF($J1172="","",INDEX('2_Review &amp; Audit'!$U:$U,$J1172))</f>
        <v/>
      </c>
      <c r="E1172" t="str">
        <f>IF($J1172="","",INDEX('2_Review &amp; Audit'!$M:$M,$J1172))</f>
        <v/>
      </c>
      <c r="F1172" t="str">
        <f>IF($J1172="","",INDEX('2_Review &amp; Audit'!$N:$N,$J1172))</f>
        <v/>
      </c>
      <c r="G1172" s="145" t="str">
        <f>IF(OR($J1172="",$F1172=""),"",ABS(INDEX('2_Review &amp; Audit'!$B:$B,$J1172)/$F1172))</f>
        <v/>
      </c>
      <c r="H1172" s="145" t="str">
        <f t="shared" si="82"/>
        <v/>
      </c>
      <c r="I1172" t="str">
        <f>IF($J1172="","",INDEX('2_Review &amp; Audit'!$AD:$AD,$J1172))</f>
        <v/>
      </c>
      <c r="AB1172" t="str">
        <f>IF($D1172="","",MAX(0,N(#REF!)-N($X1172)))</f>
        <v/>
      </c>
      <c r="AC1172" t="str">
        <f>IF(OR($D1172="",$AB1172="",N($AB1172)&lt;=0),"",IFERROR(MATCH(1,INDEX(('2_Review &amp; Audit'!$F$6:$F$505=$A1172)*('2_Review &amp; Audit'!$I$6:$I$505&gt;=$E1172-30)*('2_Review &amp; Audit'!$I$6:$I$505&lt;=$E1172+30)*('2_Review &amp; Audit'!$R$6:$R$505&gt;0)*(ROW('2_Review &amp; Audit'!$R$6:$R$505)&gt;$T1172),0),0)+5,""))</f>
        <v/>
      </c>
      <c r="AG1172" t="str">
        <f>IF(OR($D1172="",$AB1172="",$AF1172=""),"",MIN($AB1172,$AF1172))</f>
        <v/>
      </c>
      <c r="AK1172" t="str">
        <f>IF($D1172="","",MAX(0,N($AB1172)-N($AG1172)))</f>
        <v/>
      </c>
      <c r="AL1172" t="str">
        <f>IF(OR($D1172="",$AK1172="",N($AK1172)&lt;=0),"",IFERROR(MATCH(1,INDEX(('2_Review &amp; Audit'!$F$6:$F$505=$A1172)*('2_Review &amp; Audit'!$I$6:$I$505&gt;=$E1172-30)*('2_Review &amp; Audit'!$I$6:$I$505&lt;=$E1172+30)*('2_Review &amp; Audit'!$R$6:$R$505&gt;0)*(ROW('2_Review &amp; Audit'!$R$6:$R$505)&gt;$AC1172),0),0)+5,""))</f>
        <v/>
      </c>
      <c r="AP1172" t="str">
        <f>IF(OR($D1172="",$AK1172="",$AO1172=""),"",MIN($AK1172,$AO1172))</f>
        <v/>
      </c>
    </row>
    <row r="1173" spans="1:42" ht="12.75" customHeight="1" x14ac:dyDescent="0.2">
      <c r="A1173" t="str">
        <f>IF($J1173="","",INDEX('2_Review &amp; Audit'!$F:$F,$J1173))</f>
        <v/>
      </c>
      <c r="B1173" t="str">
        <f>IF($J1173="","",INDEX('2_Review &amp; Audit'!$C:$C,$J1173))</f>
        <v/>
      </c>
      <c r="C1173" t="str">
        <f>IF($J1173="","",INDEX('2_Review &amp; Audit'!$D:$D,$J1173))</f>
        <v/>
      </c>
      <c r="D1173" s="60" t="str">
        <f>IF($J1173="","",INDEX('2_Review &amp; Audit'!$U:$U,$J1173))</f>
        <v/>
      </c>
      <c r="E1173" t="str">
        <f>IF($J1173="","",INDEX('2_Review &amp; Audit'!$M:$M,$J1173))</f>
        <v/>
      </c>
      <c r="F1173" t="str">
        <f>IF($J1173="","",INDEX('2_Review &amp; Audit'!$N:$N,$J1173))</f>
        <v/>
      </c>
      <c r="G1173" s="145" t="str">
        <f>IF(OR($J1173="",$F1173=""),"",ABS(INDEX('2_Review &amp; Audit'!$B:$B,$J1173)/$F1173))</f>
        <v/>
      </c>
      <c r="H1173" s="145" t="str">
        <f t="shared" si="82"/>
        <v/>
      </c>
      <c r="I1173" t="str">
        <f>IF($J1173="","",INDEX('2_Review &amp; Audit'!$AD:$AD,$J1173))</f>
        <v/>
      </c>
      <c r="AB1173" t="str">
        <f>IF($D1173="","",MAX(0,N(#REF!)-N($X1173)))</f>
        <v/>
      </c>
      <c r="AC1173" t="str">
        <f>IF(OR($D1173="",$AB1173="",N($AB1173)&lt;=0),"",IFERROR(MATCH(1,INDEX(('2_Review &amp; Audit'!$F$6:$F$505=$A1173)*('2_Review &amp; Audit'!$I$6:$I$505&gt;=$E1173-30)*('2_Review &amp; Audit'!$I$6:$I$505&lt;=$E1173+30)*('2_Review &amp; Audit'!$R$6:$R$505&gt;0)*(ROW('2_Review &amp; Audit'!$R$6:$R$505)&gt;$T1173),0),0)+5,""))</f>
        <v/>
      </c>
      <c r="AG1173" t="str">
        <f>IF(OR($D1173="",$AB1173="",$AF1173=""),"",MIN($AB1173,$AF1173))</f>
        <v/>
      </c>
      <c r="AK1173" t="str">
        <f>IF($D1173="","",MAX(0,N($AB1173)-N($AG1173)))</f>
        <v/>
      </c>
      <c r="AL1173" t="str">
        <f>IF(OR($D1173="",$AK1173="",N($AK1173)&lt;=0),"",IFERROR(MATCH(1,INDEX(('2_Review &amp; Audit'!$F$6:$F$505=$A1173)*('2_Review &amp; Audit'!$I$6:$I$505&gt;=$E1173-30)*('2_Review &amp; Audit'!$I$6:$I$505&lt;=$E1173+30)*('2_Review &amp; Audit'!$R$6:$R$505&gt;0)*(ROW('2_Review &amp; Audit'!$R$6:$R$505)&gt;$AC1173),0),0)+5,""))</f>
        <v/>
      </c>
      <c r="AP1173" t="str">
        <f>IF(OR($D1173="",$AK1173="",$AO1173=""),"",MIN($AK1173,$AO1173))</f>
        <v/>
      </c>
    </row>
    <row r="1174" spans="1:42" ht="12.75" customHeight="1" x14ac:dyDescent="0.2">
      <c r="A1174" t="str">
        <f>IF($J1174="","",INDEX('2_Review &amp; Audit'!$F:$F,$J1174))</f>
        <v/>
      </c>
      <c r="B1174" t="str">
        <f>IF($J1174="","",INDEX('2_Review &amp; Audit'!$C:$C,$J1174))</f>
        <v/>
      </c>
      <c r="C1174" t="str">
        <f>IF($J1174="","",INDEX('2_Review &amp; Audit'!$D:$D,$J1174))</f>
        <v/>
      </c>
      <c r="D1174" s="60" t="str">
        <f>IF($J1174="","",INDEX('2_Review &amp; Audit'!$U:$U,$J1174))</f>
        <v/>
      </c>
      <c r="E1174" t="str">
        <f>IF($J1174="","",INDEX('2_Review &amp; Audit'!$M:$M,$J1174))</f>
        <v/>
      </c>
      <c r="F1174" t="str">
        <f>IF($J1174="","",INDEX('2_Review &amp; Audit'!$N:$N,$J1174))</f>
        <v/>
      </c>
      <c r="G1174" s="145" t="str">
        <f>IF(OR($J1174="",$F1174=""),"",ABS(INDEX('2_Review &amp; Audit'!$B:$B,$J1174)/$F1174))</f>
        <v/>
      </c>
      <c r="H1174" s="145" t="str">
        <f t="shared" si="82"/>
        <v/>
      </c>
      <c r="I1174" t="str">
        <f>IF($J1174="","",INDEX('2_Review &amp; Audit'!$AD:$AD,$J1174))</f>
        <v/>
      </c>
      <c r="AB1174" t="str">
        <f>IF($D1174="","",MAX(0,N(#REF!)-N($X1174)))</f>
        <v/>
      </c>
      <c r="AC1174" t="str">
        <f>IF(OR($D1174="",$AB1174="",N($AB1174)&lt;=0),"",IFERROR(MATCH(1,INDEX(('2_Review &amp; Audit'!$F$6:$F$505=$A1174)*('2_Review &amp; Audit'!$I$6:$I$505&gt;=$E1174-30)*('2_Review &amp; Audit'!$I$6:$I$505&lt;=$E1174+30)*('2_Review &amp; Audit'!$R$6:$R$505&gt;0)*(ROW('2_Review &amp; Audit'!$R$6:$R$505)&gt;$T1174),0),0)+5,""))</f>
        <v/>
      </c>
      <c r="AG1174" t="str">
        <f>IF(OR($D1174="",$AB1174="",$AF1174=""),"",MIN($AB1174,$AF1174))</f>
        <v/>
      </c>
      <c r="AK1174" t="str">
        <f>IF($D1174="","",MAX(0,N($AB1174)-N($AG1174)))</f>
        <v/>
      </c>
      <c r="AL1174" t="str">
        <f>IF(OR($D1174="",$AK1174="",N($AK1174)&lt;=0),"",IFERROR(MATCH(1,INDEX(('2_Review &amp; Audit'!$F$6:$F$505=$A1174)*('2_Review &amp; Audit'!$I$6:$I$505&gt;=$E1174-30)*('2_Review &amp; Audit'!$I$6:$I$505&lt;=$E1174+30)*('2_Review &amp; Audit'!$R$6:$R$505&gt;0)*(ROW('2_Review &amp; Audit'!$R$6:$R$505)&gt;$AC1174),0),0)+5,""))</f>
        <v/>
      </c>
      <c r="AP1174" t="str">
        <f>IF(OR($D1174="",$AK1174="",$AO1174=""),"",MIN($AK1174,$AO1174))</f>
        <v/>
      </c>
    </row>
    <row r="1175" spans="1:42" ht="12.75" customHeight="1" x14ac:dyDescent="0.2">
      <c r="A1175" t="str">
        <f>IF($J1175="","",INDEX('2_Review &amp; Audit'!$F:$F,$J1175))</f>
        <v/>
      </c>
      <c r="B1175" t="str">
        <f>IF($J1175="","",INDEX('2_Review &amp; Audit'!$C:$C,$J1175))</f>
        <v/>
      </c>
      <c r="C1175" t="str">
        <f>IF($J1175="","",INDEX('2_Review &amp; Audit'!$D:$D,$J1175))</f>
        <v/>
      </c>
      <c r="D1175" s="60" t="str">
        <f>IF($J1175="","",INDEX('2_Review &amp; Audit'!$U:$U,$J1175))</f>
        <v/>
      </c>
      <c r="E1175" t="str">
        <f>IF($J1175="","",INDEX('2_Review &amp; Audit'!$M:$M,$J1175))</f>
        <v/>
      </c>
      <c r="F1175" t="str">
        <f>IF($J1175="","",INDEX('2_Review &amp; Audit'!$N:$N,$J1175))</f>
        <v/>
      </c>
      <c r="G1175" s="145" t="str">
        <f>IF(OR($J1175="",$F1175=""),"",ABS(INDEX('2_Review &amp; Audit'!$B:$B,$J1175)/$F1175))</f>
        <v/>
      </c>
      <c r="H1175" s="145" t="str">
        <f t="shared" si="82"/>
        <v/>
      </c>
      <c r="I1175" t="str">
        <f>IF($J1175="","",INDEX('2_Review &amp; Audit'!$AD:$AD,$J1175))</f>
        <v/>
      </c>
      <c r="AB1175" t="str">
        <f>IF($D1175="","",MAX(0,N(#REF!)-N($X1175)))</f>
        <v/>
      </c>
      <c r="AC1175" t="str">
        <f>IF(OR($D1175="",$AB1175="",N($AB1175)&lt;=0),"",IFERROR(MATCH(1,INDEX(('2_Review &amp; Audit'!$F$6:$F$505=$A1175)*('2_Review &amp; Audit'!$I$6:$I$505&gt;=$E1175-30)*('2_Review &amp; Audit'!$I$6:$I$505&lt;=$E1175+30)*('2_Review &amp; Audit'!$R$6:$R$505&gt;0)*(ROW('2_Review &amp; Audit'!$R$6:$R$505)&gt;$T1175),0),0)+5,""))</f>
        <v/>
      </c>
      <c r="AG1175" t="str">
        <f>IF(OR($D1175="",$AB1175="",$AF1175=""),"",MIN($AB1175,$AF1175))</f>
        <v/>
      </c>
      <c r="AK1175" t="str">
        <f>IF($D1175="","",MAX(0,N($AB1175)-N($AG1175)))</f>
        <v/>
      </c>
      <c r="AL1175" t="str">
        <f>IF(OR($D1175="",$AK1175="",N($AK1175)&lt;=0),"",IFERROR(MATCH(1,INDEX(('2_Review &amp; Audit'!$F$6:$F$505=$A1175)*('2_Review &amp; Audit'!$I$6:$I$505&gt;=$E1175-30)*('2_Review &amp; Audit'!$I$6:$I$505&lt;=$E1175+30)*('2_Review &amp; Audit'!$R$6:$R$505&gt;0)*(ROW('2_Review &amp; Audit'!$R$6:$R$505)&gt;$AC1175),0),0)+5,""))</f>
        <v/>
      </c>
      <c r="AP1175" t="str">
        <f>IF(OR($D1175="",$AK1175="",$AO1175=""),"",MIN($AK1175,$AO1175))</f>
        <v/>
      </c>
    </row>
    <row r="1176" spans="1:42" ht="12.75" customHeight="1" x14ac:dyDescent="0.2">
      <c r="A1176" t="str">
        <f>IF($J1176="","",INDEX('2_Review &amp; Audit'!$F:$F,$J1176))</f>
        <v/>
      </c>
      <c r="B1176" t="str">
        <f>IF($J1176="","",INDEX('2_Review &amp; Audit'!$C:$C,$J1176))</f>
        <v/>
      </c>
      <c r="C1176" t="str">
        <f>IF($J1176="","",INDEX('2_Review &amp; Audit'!$D:$D,$J1176))</f>
        <v/>
      </c>
      <c r="D1176" s="60" t="str">
        <f>IF($J1176="","",INDEX('2_Review &amp; Audit'!$U:$U,$J1176))</f>
        <v/>
      </c>
      <c r="E1176" t="str">
        <f>IF($J1176="","",INDEX('2_Review &amp; Audit'!$M:$M,$J1176))</f>
        <v/>
      </c>
      <c r="F1176" t="str">
        <f>IF($J1176="","",INDEX('2_Review &amp; Audit'!$N:$N,$J1176))</f>
        <v/>
      </c>
      <c r="G1176" s="145" t="str">
        <f>IF(OR($J1176="",$F1176=""),"",ABS(INDEX('2_Review &amp; Audit'!$B:$B,$J1176)/$F1176))</f>
        <v/>
      </c>
      <c r="H1176" s="145" t="str">
        <f t="shared" si="82"/>
        <v/>
      </c>
      <c r="I1176" t="str">
        <f>IF($J1176="","",INDEX('2_Review &amp; Audit'!$AD:$AD,$J1176))</f>
        <v/>
      </c>
      <c r="AB1176" t="str">
        <f>IF($D1176="","",MAX(0,N(#REF!)-N($X1176)))</f>
        <v/>
      </c>
      <c r="AC1176" t="str">
        <f>IF(OR($D1176="",$AB1176="",N($AB1176)&lt;=0),"",IFERROR(MATCH(1,INDEX(('2_Review &amp; Audit'!$F$6:$F$505=$A1176)*('2_Review &amp; Audit'!$I$6:$I$505&gt;=$E1176-30)*('2_Review &amp; Audit'!$I$6:$I$505&lt;=$E1176+30)*('2_Review &amp; Audit'!$R$6:$R$505&gt;0)*(ROW('2_Review &amp; Audit'!$R$6:$R$505)&gt;$T1176),0),0)+5,""))</f>
        <v/>
      </c>
      <c r="AG1176" t="str">
        <f>IF(OR($D1176="",$AB1176="",$AF1176=""),"",MIN($AB1176,$AF1176))</f>
        <v/>
      </c>
      <c r="AK1176" t="str">
        <f>IF($D1176="","",MAX(0,N($AB1176)-N($AG1176)))</f>
        <v/>
      </c>
      <c r="AL1176" t="str">
        <f>IF(OR($D1176="",$AK1176="",N($AK1176)&lt;=0),"",IFERROR(MATCH(1,INDEX(('2_Review &amp; Audit'!$F$6:$F$505=$A1176)*('2_Review &amp; Audit'!$I$6:$I$505&gt;=$E1176-30)*('2_Review &amp; Audit'!$I$6:$I$505&lt;=$E1176+30)*('2_Review &amp; Audit'!$R$6:$R$505&gt;0)*(ROW('2_Review &amp; Audit'!$R$6:$R$505)&gt;$AC1176),0),0)+5,""))</f>
        <v/>
      </c>
      <c r="AP1176" t="str">
        <f>IF(OR($D1176="",$AK1176="",$AO1176=""),"",MIN($AK1176,$AO1176))</f>
        <v/>
      </c>
    </row>
    <row r="1177" spans="1:42" ht="12.75" customHeight="1" x14ac:dyDescent="0.2">
      <c r="A1177" t="str">
        <f>IF($J1177="","",INDEX('2_Review &amp; Audit'!$F:$F,$J1177))</f>
        <v/>
      </c>
      <c r="B1177" t="str">
        <f>IF($J1177="","",INDEX('2_Review &amp; Audit'!$C:$C,$J1177))</f>
        <v/>
      </c>
      <c r="C1177" t="str">
        <f>IF($J1177="","",INDEX('2_Review &amp; Audit'!$D:$D,$J1177))</f>
        <v/>
      </c>
      <c r="D1177" s="60" t="str">
        <f>IF($J1177="","",INDEX('2_Review &amp; Audit'!$U:$U,$J1177))</f>
        <v/>
      </c>
      <c r="E1177" t="str">
        <f>IF($J1177="","",INDEX('2_Review &amp; Audit'!$M:$M,$J1177))</f>
        <v/>
      </c>
      <c r="F1177" t="str">
        <f>IF($J1177="","",INDEX('2_Review &amp; Audit'!$N:$N,$J1177))</f>
        <v/>
      </c>
      <c r="G1177" s="145" t="str">
        <f>IF(OR($J1177="",$F1177=""),"",ABS(INDEX('2_Review &amp; Audit'!$B:$B,$J1177)/$F1177))</f>
        <v/>
      </c>
      <c r="H1177" s="145" t="str">
        <f t="shared" si="82"/>
        <v/>
      </c>
      <c r="I1177" t="str">
        <f>IF($J1177="","",INDEX('2_Review &amp; Audit'!$AD:$AD,$J1177))</f>
        <v/>
      </c>
      <c r="AB1177" t="str">
        <f>IF($D1177="","",MAX(0,N(#REF!)-N($X1177)))</f>
        <v/>
      </c>
      <c r="AC1177" t="str">
        <f>IF(OR($D1177="",$AB1177="",N($AB1177)&lt;=0),"",IFERROR(MATCH(1,INDEX(('2_Review &amp; Audit'!$F$6:$F$505=$A1177)*('2_Review &amp; Audit'!$I$6:$I$505&gt;=$E1177-30)*('2_Review &amp; Audit'!$I$6:$I$505&lt;=$E1177+30)*('2_Review &amp; Audit'!$R$6:$R$505&gt;0)*(ROW('2_Review &amp; Audit'!$R$6:$R$505)&gt;$T1177),0),0)+5,""))</f>
        <v/>
      </c>
      <c r="AG1177" t="str">
        <f>IF(OR($D1177="",$AB1177="",$AF1177=""),"",MIN($AB1177,$AF1177))</f>
        <v/>
      </c>
      <c r="AK1177" t="str">
        <f>IF($D1177="","",MAX(0,N($AB1177)-N($AG1177)))</f>
        <v/>
      </c>
      <c r="AL1177" t="str">
        <f>IF(OR($D1177="",$AK1177="",N($AK1177)&lt;=0),"",IFERROR(MATCH(1,INDEX(('2_Review &amp; Audit'!$F$6:$F$505=$A1177)*('2_Review &amp; Audit'!$I$6:$I$505&gt;=$E1177-30)*('2_Review &amp; Audit'!$I$6:$I$505&lt;=$E1177+30)*('2_Review &amp; Audit'!$R$6:$R$505&gt;0)*(ROW('2_Review &amp; Audit'!$R$6:$R$505)&gt;$AC1177),0),0)+5,""))</f>
        <v/>
      </c>
      <c r="AP1177" t="str">
        <f>IF(OR($D1177="",$AK1177="",$AO1177=""),"",MIN($AK1177,$AO1177))</f>
        <v/>
      </c>
    </row>
    <row r="1178" spans="1:42" ht="12.75" customHeight="1" x14ac:dyDescent="0.2">
      <c r="A1178" t="str">
        <f>IF($J1178="","",INDEX('2_Review &amp; Audit'!$F:$F,$J1178))</f>
        <v/>
      </c>
      <c r="B1178" t="str">
        <f>IF($J1178="","",INDEX('2_Review &amp; Audit'!$C:$C,$J1178))</f>
        <v/>
      </c>
      <c r="C1178" t="str">
        <f>IF($J1178="","",INDEX('2_Review &amp; Audit'!$D:$D,$J1178))</f>
        <v/>
      </c>
      <c r="D1178" s="60" t="str">
        <f>IF($J1178="","",INDEX('2_Review &amp; Audit'!$U:$U,$J1178))</f>
        <v/>
      </c>
      <c r="E1178" t="str">
        <f>IF($J1178="","",INDEX('2_Review &amp; Audit'!$M:$M,$J1178))</f>
        <v/>
      </c>
      <c r="F1178" t="str">
        <f>IF($J1178="","",INDEX('2_Review &amp; Audit'!$N:$N,$J1178))</f>
        <v/>
      </c>
      <c r="G1178" s="145" t="str">
        <f>IF(OR($J1178="",$F1178=""),"",ABS(INDEX('2_Review &amp; Audit'!$B:$B,$J1178)/$F1178))</f>
        <v/>
      </c>
      <c r="H1178" s="145" t="str">
        <f t="shared" si="82"/>
        <v/>
      </c>
      <c r="I1178" t="str">
        <f>IF($J1178="","",INDEX('2_Review &amp; Audit'!$AD:$AD,$J1178))</f>
        <v/>
      </c>
      <c r="AB1178" t="str">
        <f>IF($D1178="","",MAX(0,N(#REF!)-N($X1178)))</f>
        <v/>
      </c>
      <c r="AC1178" t="str">
        <f>IF(OR($D1178="",$AB1178="",N($AB1178)&lt;=0),"",IFERROR(MATCH(1,INDEX(('2_Review &amp; Audit'!$F$6:$F$505=$A1178)*('2_Review &amp; Audit'!$I$6:$I$505&gt;=$E1178-30)*('2_Review &amp; Audit'!$I$6:$I$505&lt;=$E1178+30)*('2_Review &amp; Audit'!$R$6:$R$505&gt;0)*(ROW('2_Review &amp; Audit'!$R$6:$R$505)&gt;$T1178),0),0)+5,""))</f>
        <v/>
      </c>
      <c r="AG1178" t="str">
        <f>IF(OR($D1178="",$AB1178="",$AF1178=""),"",MIN($AB1178,$AF1178))</f>
        <v/>
      </c>
      <c r="AK1178" t="str">
        <f>IF($D1178="","",MAX(0,N($AB1178)-N($AG1178)))</f>
        <v/>
      </c>
      <c r="AL1178" t="str">
        <f>IF(OR($D1178="",$AK1178="",N($AK1178)&lt;=0),"",IFERROR(MATCH(1,INDEX(('2_Review &amp; Audit'!$F$6:$F$505=$A1178)*('2_Review &amp; Audit'!$I$6:$I$505&gt;=$E1178-30)*('2_Review &amp; Audit'!$I$6:$I$505&lt;=$E1178+30)*('2_Review &amp; Audit'!$R$6:$R$505&gt;0)*(ROW('2_Review &amp; Audit'!$R$6:$R$505)&gt;$AC1178),0),0)+5,""))</f>
        <v/>
      </c>
      <c r="AP1178" t="str">
        <f>IF(OR($D1178="",$AK1178="",$AO1178=""),"",MIN($AK1178,$AO1178))</f>
        <v/>
      </c>
    </row>
    <row r="1179" spans="1:42" ht="12.75" customHeight="1" x14ac:dyDescent="0.2">
      <c r="A1179" t="str">
        <f>IF($J1179="","",INDEX('2_Review &amp; Audit'!$F:$F,$J1179))</f>
        <v/>
      </c>
      <c r="B1179" t="str">
        <f>IF($J1179="","",INDEX('2_Review &amp; Audit'!$C:$C,$J1179))</f>
        <v/>
      </c>
      <c r="C1179" t="str">
        <f>IF($J1179="","",INDEX('2_Review &amp; Audit'!$D:$D,$J1179))</f>
        <v/>
      </c>
      <c r="D1179" s="60" t="str">
        <f>IF($J1179="","",INDEX('2_Review &amp; Audit'!$U:$U,$J1179))</f>
        <v/>
      </c>
      <c r="E1179" t="str">
        <f>IF($J1179="","",INDEX('2_Review &amp; Audit'!$M:$M,$J1179))</f>
        <v/>
      </c>
      <c r="F1179" t="str">
        <f>IF($J1179="","",INDEX('2_Review &amp; Audit'!$N:$N,$J1179))</f>
        <v/>
      </c>
      <c r="G1179" s="145" t="str">
        <f>IF(OR($J1179="",$F1179=""),"",ABS(INDEX('2_Review &amp; Audit'!$B:$B,$J1179)/$F1179))</f>
        <v/>
      </c>
      <c r="H1179" s="145" t="str">
        <f t="shared" si="82"/>
        <v/>
      </c>
      <c r="I1179" t="str">
        <f>IF($J1179="","",INDEX('2_Review &amp; Audit'!$AD:$AD,$J1179))</f>
        <v/>
      </c>
      <c r="AB1179" t="str">
        <f>IF($D1179="","",MAX(0,N(#REF!)-N($X1179)))</f>
        <v/>
      </c>
      <c r="AC1179" t="str">
        <f>IF(OR($D1179="",$AB1179="",N($AB1179)&lt;=0),"",IFERROR(MATCH(1,INDEX(('2_Review &amp; Audit'!$F$6:$F$505=$A1179)*('2_Review &amp; Audit'!$I$6:$I$505&gt;=$E1179-30)*('2_Review &amp; Audit'!$I$6:$I$505&lt;=$E1179+30)*('2_Review &amp; Audit'!$R$6:$R$505&gt;0)*(ROW('2_Review &amp; Audit'!$R$6:$R$505)&gt;$T1179),0),0)+5,""))</f>
        <v/>
      </c>
      <c r="AG1179" t="str">
        <f>IF(OR($D1179="",$AB1179="",$AF1179=""),"",MIN($AB1179,$AF1179))</f>
        <v/>
      </c>
      <c r="AK1179" t="str">
        <f>IF($D1179="","",MAX(0,N($AB1179)-N($AG1179)))</f>
        <v/>
      </c>
      <c r="AL1179" t="str">
        <f>IF(OR($D1179="",$AK1179="",N($AK1179)&lt;=0),"",IFERROR(MATCH(1,INDEX(('2_Review &amp; Audit'!$F$6:$F$505=$A1179)*('2_Review &amp; Audit'!$I$6:$I$505&gt;=$E1179-30)*('2_Review &amp; Audit'!$I$6:$I$505&lt;=$E1179+30)*('2_Review &amp; Audit'!$R$6:$R$505&gt;0)*(ROW('2_Review &amp; Audit'!$R$6:$R$505)&gt;$AC1179),0),0)+5,""))</f>
        <v/>
      </c>
      <c r="AP1179" t="str">
        <f>IF(OR($D1179="",$AK1179="",$AO1179=""),"",MIN($AK1179,$AO1179))</f>
        <v/>
      </c>
    </row>
    <row r="1180" spans="1:42" ht="12.75" customHeight="1" x14ac:dyDescent="0.2">
      <c r="A1180" t="str">
        <f>IF($J1180="","",INDEX('2_Review &amp; Audit'!$F:$F,$J1180))</f>
        <v/>
      </c>
      <c r="B1180" t="str">
        <f>IF($J1180="","",INDEX('2_Review &amp; Audit'!$C:$C,$J1180))</f>
        <v/>
      </c>
      <c r="C1180" t="str">
        <f>IF($J1180="","",INDEX('2_Review &amp; Audit'!$D:$D,$J1180))</f>
        <v/>
      </c>
      <c r="D1180" s="60" t="str">
        <f>IF($J1180="","",INDEX('2_Review &amp; Audit'!$U:$U,$J1180))</f>
        <v/>
      </c>
      <c r="E1180" t="str">
        <f>IF($J1180="","",INDEX('2_Review &amp; Audit'!$M:$M,$J1180))</f>
        <v/>
      </c>
      <c r="F1180" t="str">
        <f>IF($J1180="","",INDEX('2_Review &amp; Audit'!$N:$N,$J1180))</f>
        <v/>
      </c>
      <c r="G1180" s="145" t="str">
        <f>IF(OR($J1180="",$F1180=""),"",ABS(INDEX('2_Review &amp; Audit'!$B:$B,$J1180)/$F1180))</f>
        <v/>
      </c>
      <c r="H1180" s="145" t="str">
        <f t="shared" si="82"/>
        <v/>
      </c>
      <c r="I1180" t="str">
        <f>IF($J1180="","",INDEX('2_Review &amp; Audit'!$AD:$AD,$J1180))</f>
        <v/>
      </c>
      <c r="AB1180" t="str">
        <f>IF($D1180="","",MAX(0,N(#REF!)-N($X1180)))</f>
        <v/>
      </c>
      <c r="AC1180" t="str">
        <f>IF(OR($D1180="",$AB1180="",N($AB1180)&lt;=0),"",IFERROR(MATCH(1,INDEX(('2_Review &amp; Audit'!$F$6:$F$505=$A1180)*('2_Review &amp; Audit'!$I$6:$I$505&gt;=$E1180-30)*('2_Review &amp; Audit'!$I$6:$I$505&lt;=$E1180+30)*('2_Review &amp; Audit'!$R$6:$R$505&gt;0)*(ROW('2_Review &amp; Audit'!$R$6:$R$505)&gt;$T1180),0),0)+5,""))</f>
        <v/>
      </c>
      <c r="AG1180" t="str">
        <f>IF(OR($D1180="",$AB1180="",$AF1180=""),"",MIN($AB1180,$AF1180))</f>
        <v/>
      </c>
      <c r="AK1180" t="str">
        <f>IF($D1180="","",MAX(0,N($AB1180)-N($AG1180)))</f>
        <v/>
      </c>
      <c r="AL1180" t="str">
        <f>IF(OR($D1180="",$AK1180="",N($AK1180)&lt;=0),"",IFERROR(MATCH(1,INDEX(('2_Review &amp; Audit'!$F$6:$F$505=$A1180)*('2_Review &amp; Audit'!$I$6:$I$505&gt;=$E1180-30)*('2_Review &amp; Audit'!$I$6:$I$505&lt;=$E1180+30)*('2_Review &amp; Audit'!$R$6:$R$505&gt;0)*(ROW('2_Review &amp; Audit'!$R$6:$R$505)&gt;$AC1180),0),0)+5,""))</f>
        <v/>
      </c>
      <c r="AP1180" t="str">
        <f>IF(OR($D1180="",$AK1180="",$AO1180=""),"",MIN($AK1180,$AO1180))</f>
        <v/>
      </c>
    </row>
    <row r="1181" spans="1:42" ht="12.75" customHeight="1" x14ac:dyDescent="0.2">
      <c r="A1181" t="str">
        <f>IF($J1181="","",INDEX('2_Review &amp; Audit'!$F:$F,$J1181))</f>
        <v/>
      </c>
      <c r="B1181" t="str">
        <f>IF($J1181="","",INDEX('2_Review &amp; Audit'!$C:$C,$J1181))</f>
        <v/>
      </c>
      <c r="C1181" t="str">
        <f>IF($J1181="","",INDEX('2_Review &amp; Audit'!$D:$D,$J1181))</f>
        <v/>
      </c>
      <c r="D1181" s="60" t="str">
        <f>IF($J1181="","",INDEX('2_Review &amp; Audit'!$U:$U,$J1181))</f>
        <v/>
      </c>
      <c r="E1181" t="str">
        <f>IF($J1181="","",INDEX('2_Review &amp; Audit'!$M:$M,$J1181))</f>
        <v/>
      </c>
      <c r="F1181" t="str">
        <f>IF($J1181="","",INDEX('2_Review &amp; Audit'!$N:$N,$J1181))</f>
        <v/>
      </c>
      <c r="G1181" s="145" t="str">
        <f>IF(OR($J1181="",$F1181=""),"",ABS(INDEX('2_Review &amp; Audit'!$B:$B,$J1181)/$F1181))</f>
        <v/>
      </c>
      <c r="H1181" s="145" t="str">
        <f t="shared" si="82"/>
        <v/>
      </c>
      <c r="I1181" t="str">
        <f>IF($J1181="","",INDEX('2_Review &amp; Audit'!$AD:$AD,$J1181))</f>
        <v/>
      </c>
      <c r="AB1181" t="str">
        <f>IF($D1181="","",MAX(0,N(#REF!)-N($X1181)))</f>
        <v/>
      </c>
      <c r="AC1181" t="str">
        <f>IF(OR($D1181="",$AB1181="",N($AB1181)&lt;=0),"",IFERROR(MATCH(1,INDEX(('2_Review &amp; Audit'!$F$6:$F$505=$A1181)*('2_Review &amp; Audit'!$I$6:$I$505&gt;=$E1181-30)*('2_Review &amp; Audit'!$I$6:$I$505&lt;=$E1181+30)*('2_Review &amp; Audit'!$R$6:$R$505&gt;0)*(ROW('2_Review &amp; Audit'!$R$6:$R$505)&gt;$T1181),0),0)+5,""))</f>
        <v/>
      </c>
      <c r="AG1181" t="str">
        <f>IF(OR($D1181="",$AB1181="",$AF1181=""),"",MIN($AB1181,$AF1181))</f>
        <v/>
      </c>
      <c r="AK1181" t="str">
        <f>IF($D1181="","",MAX(0,N($AB1181)-N($AG1181)))</f>
        <v/>
      </c>
      <c r="AL1181" t="str">
        <f>IF(OR($D1181="",$AK1181="",N($AK1181)&lt;=0),"",IFERROR(MATCH(1,INDEX(('2_Review &amp; Audit'!$F$6:$F$505=$A1181)*('2_Review &amp; Audit'!$I$6:$I$505&gt;=$E1181-30)*('2_Review &amp; Audit'!$I$6:$I$505&lt;=$E1181+30)*('2_Review &amp; Audit'!$R$6:$R$505&gt;0)*(ROW('2_Review &amp; Audit'!$R$6:$R$505)&gt;$AC1181),0),0)+5,""))</f>
        <v/>
      </c>
      <c r="AP1181" t="str">
        <f>IF(OR($D1181="",$AK1181="",$AO1181=""),"",MIN($AK1181,$AO1181))</f>
        <v/>
      </c>
    </row>
    <row r="1182" spans="1:42" ht="12.75" customHeight="1" x14ac:dyDescent="0.2">
      <c r="A1182" t="str">
        <f>IF($J1182="","",INDEX('2_Review &amp; Audit'!$F:$F,$J1182))</f>
        <v/>
      </c>
      <c r="B1182" t="str">
        <f>IF($J1182="","",INDEX('2_Review &amp; Audit'!$C:$C,$J1182))</f>
        <v/>
      </c>
      <c r="C1182" t="str">
        <f>IF($J1182="","",INDEX('2_Review &amp; Audit'!$D:$D,$J1182))</f>
        <v/>
      </c>
      <c r="D1182" s="60" t="str">
        <f>IF($J1182="","",INDEX('2_Review &amp; Audit'!$U:$U,$J1182))</f>
        <v/>
      </c>
      <c r="E1182" t="str">
        <f>IF($J1182="","",INDEX('2_Review &amp; Audit'!$M:$M,$J1182))</f>
        <v/>
      </c>
      <c r="F1182" t="str">
        <f>IF($J1182="","",INDEX('2_Review &amp; Audit'!$N:$N,$J1182))</f>
        <v/>
      </c>
      <c r="G1182" s="145" t="str">
        <f>IF(OR($J1182="",$F1182=""),"",ABS(INDEX('2_Review &amp; Audit'!$B:$B,$J1182)/$F1182))</f>
        <v/>
      </c>
      <c r="H1182" s="145" t="str">
        <f t="shared" si="82"/>
        <v/>
      </c>
      <c r="I1182" t="str">
        <f>IF($J1182="","",INDEX('2_Review &amp; Audit'!$AD:$AD,$J1182))</f>
        <v/>
      </c>
      <c r="AB1182" t="str">
        <f>IF($D1182="","",MAX(0,N(#REF!)-N($X1182)))</f>
        <v/>
      </c>
      <c r="AC1182" t="str">
        <f>IF(OR($D1182="",$AB1182="",N($AB1182)&lt;=0),"",IFERROR(MATCH(1,INDEX(('2_Review &amp; Audit'!$F$6:$F$505=$A1182)*('2_Review &amp; Audit'!$I$6:$I$505&gt;=$E1182-30)*('2_Review &amp; Audit'!$I$6:$I$505&lt;=$E1182+30)*('2_Review &amp; Audit'!$R$6:$R$505&gt;0)*(ROW('2_Review &amp; Audit'!$R$6:$R$505)&gt;$T1182),0),0)+5,""))</f>
        <v/>
      </c>
      <c r="AG1182" t="str">
        <f>IF(OR($D1182="",$AB1182="",$AF1182=""),"",MIN($AB1182,$AF1182))</f>
        <v/>
      </c>
      <c r="AK1182" t="str">
        <f>IF($D1182="","",MAX(0,N($AB1182)-N($AG1182)))</f>
        <v/>
      </c>
      <c r="AL1182" t="str">
        <f>IF(OR($D1182="",$AK1182="",N($AK1182)&lt;=0),"",IFERROR(MATCH(1,INDEX(('2_Review &amp; Audit'!$F$6:$F$505=$A1182)*('2_Review &amp; Audit'!$I$6:$I$505&gt;=$E1182-30)*('2_Review &amp; Audit'!$I$6:$I$505&lt;=$E1182+30)*('2_Review &amp; Audit'!$R$6:$R$505&gt;0)*(ROW('2_Review &amp; Audit'!$R$6:$R$505)&gt;$AC1182),0),0)+5,""))</f>
        <v/>
      </c>
      <c r="AP1182" t="str">
        <f>IF(OR($D1182="",$AK1182="",$AO1182=""),"",MIN($AK1182,$AO1182))</f>
        <v/>
      </c>
    </row>
    <row r="1183" spans="1:42" ht="12.75" customHeight="1" x14ac:dyDescent="0.2">
      <c r="A1183" t="str">
        <f>IF($J1183="","",INDEX('2_Review &amp; Audit'!$F:$F,$J1183))</f>
        <v/>
      </c>
      <c r="B1183" t="str">
        <f>IF($J1183="","",INDEX('2_Review &amp; Audit'!$C:$C,$J1183))</f>
        <v/>
      </c>
      <c r="C1183" t="str">
        <f>IF($J1183="","",INDEX('2_Review &amp; Audit'!$D:$D,$J1183))</f>
        <v/>
      </c>
      <c r="D1183" s="60" t="str">
        <f>IF($J1183="","",INDEX('2_Review &amp; Audit'!$U:$U,$J1183))</f>
        <v/>
      </c>
      <c r="E1183" t="str">
        <f>IF($J1183="","",INDEX('2_Review &amp; Audit'!$M:$M,$J1183))</f>
        <v/>
      </c>
      <c r="F1183" t="str">
        <f>IF($J1183="","",INDEX('2_Review &amp; Audit'!$N:$N,$J1183))</f>
        <v/>
      </c>
      <c r="G1183" s="145" t="str">
        <f>IF(OR($J1183="",$F1183=""),"",ABS(INDEX('2_Review &amp; Audit'!$B:$B,$J1183)/$F1183))</f>
        <v/>
      </c>
      <c r="H1183" s="145" t="str">
        <f t="shared" si="82"/>
        <v/>
      </c>
      <c r="I1183" t="str">
        <f>IF($J1183="","",INDEX('2_Review &amp; Audit'!$AD:$AD,$J1183))</f>
        <v/>
      </c>
      <c r="AB1183" t="str">
        <f>IF($D1183="","",MAX(0,N(#REF!)-N($X1183)))</f>
        <v/>
      </c>
      <c r="AC1183" t="str">
        <f>IF(OR($D1183="",$AB1183="",N($AB1183)&lt;=0),"",IFERROR(MATCH(1,INDEX(('2_Review &amp; Audit'!$F$6:$F$505=$A1183)*('2_Review &amp; Audit'!$I$6:$I$505&gt;=$E1183-30)*('2_Review &amp; Audit'!$I$6:$I$505&lt;=$E1183+30)*('2_Review &amp; Audit'!$R$6:$R$505&gt;0)*(ROW('2_Review &amp; Audit'!$R$6:$R$505)&gt;$T1183),0),0)+5,""))</f>
        <v/>
      </c>
      <c r="AG1183" t="str">
        <f>IF(OR($D1183="",$AB1183="",$AF1183=""),"",MIN($AB1183,$AF1183))</f>
        <v/>
      </c>
      <c r="AK1183" t="str">
        <f>IF($D1183="","",MAX(0,N($AB1183)-N($AG1183)))</f>
        <v/>
      </c>
      <c r="AL1183" t="str">
        <f>IF(OR($D1183="",$AK1183="",N($AK1183)&lt;=0),"",IFERROR(MATCH(1,INDEX(('2_Review &amp; Audit'!$F$6:$F$505=$A1183)*('2_Review &amp; Audit'!$I$6:$I$505&gt;=$E1183-30)*('2_Review &amp; Audit'!$I$6:$I$505&lt;=$E1183+30)*('2_Review &amp; Audit'!$R$6:$R$505&gt;0)*(ROW('2_Review &amp; Audit'!$R$6:$R$505)&gt;$AC1183),0),0)+5,""))</f>
        <v/>
      </c>
      <c r="AP1183" t="str">
        <f>IF(OR($D1183="",$AK1183="",$AO1183=""),"",MIN($AK1183,$AO1183))</f>
        <v/>
      </c>
    </row>
    <row r="1184" spans="1:42" ht="12.75" customHeight="1" x14ac:dyDescent="0.2">
      <c r="A1184" t="str">
        <f>IF($J1184="","",INDEX('2_Review &amp; Audit'!$F:$F,$J1184))</f>
        <v/>
      </c>
      <c r="B1184" t="str">
        <f>IF($J1184="","",INDEX('2_Review &amp; Audit'!$C:$C,$J1184))</f>
        <v/>
      </c>
      <c r="C1184" t="str">
        <f>IF($J1184="","",INDEX('2_Review &amp; Audit'!$D:$D,$J1184))</f>
        <v/>
      </c>
      <c r="D1184" s="60" t="str">
        <f>IF($J1184="","",INDEX('2_Review &amp; Audit'!$U:$U,$J1184))</f>
        <v/>
      </c>
      <c r="E1184" t="str">
        <f>IF($J1184="","",INDEX('2_Review &amp; Audit'!$M:$M,$J1184))</f>
        <v/>
      </c>
      <c r="F1184" t="str">
        <f>IF($J1184="","",INDEX('2_Review &amp; Audit'!$N:$N,$J1184))</f>
        <v/>
      </c>
      <c r="G1184" s="145" t="str">
        <f>IF(OR($J1184="",$F1184=""),"",ABS(INDEX('2_Review &amp; Audit'!$B:$B,$J1184)/$F1184))</f>
        <v/>
      </c>
      <c r="H1184" s="145" t="str">
        <f t="shared" si="82"/>
        <v/>
      </c>
      <c r="I1184" t="str">
        <f>IF($J1184="","",INDEX('2_Review &amp; Audit'!$AD:$AD,$J1184))</f>
        <v/>
      </c>
      <c r="AB1184" t="str">
        <f>IF($D1184="","",MAX(0,N(#REF!)-N($X1184)))</f>
        <v/>
      </c>
      <c r="AC1184" t="str">
        <f>IF(OR($D1184="",$AB1184="",N($AB1184)&lt;=0),"",IFERROR(MATCH(1,INDEX(('2_Review &amp; Audit'!$F$6:$F$505=$A1184)*('2_Review &amp; Audit'!$I$6:$I$505&gt;=$E1184-30)*('2_Review &amp; Audit'!$I$6:$I$505&lt;=$E1184+30)*('2_Review &amp; Audit'!$R$6:$R$505&gt;0)*(ROW('2_Review &amp; Audit'!$R$6:$R$505)&gt;$T1184),0),0)+5,""))</f>
        <v/>
      </c>
      <c r="AG1184" t="str">
        <f>IF(OR($D1184="",$AB1184="",$AF1184=""),"",MIN($AB1184,$AF1184))</f>
        <v/>
      </c>
      <c r="AK1184" t="str">
        <f>IF($D1184="","",MAX(0,N($AB1184)-N($AG1184)))</f>
        <v/>
      </c>
      <c r="AL1184" t="str">
        <f>IF(OR($D1184="",$AK1184="",N($AK1184)&lt;=0),"",IFERROR(MATCH(1,INDEX(('2_Review &amp; Audit'!$F$6:$F$505=$A1184)*('2_Review &amp; Audit'!$I$6:$I$505&gt;=$E1184-30)*('2_Review &amp; Audit'!$I$6:$I$505&lt;=$E1184+30)*('2_Review &amp; Audit'!$R$6:$R$505&gt;0)*(ROW('2_Review &amp; Audit'!$R$6:$R$505)&gt;$AC1184),0),0)+5,""))</f>
        <v/>
      </c>
      <c r="AP1184" t="str">
        <f>IF(OR($D1184="",$AK1184="",$AO1184=""),"",MIN($AK1184,$AO1184))</f>
        <v/>
      </c>
    </row>
    <row r="1185" spans="1:42" ht="12.75" customHeight="1" x14ac:dyDescent="0.2">
      <c r="A1185" t="str">
        <f>IF($J1185="","",INDEX('2_Review &amp; Audit'!$F:$F,$J1185))</f>
        <v/>
      </c>
      <c r="B1185" t="str">
        <f>IF($J1185="","",INDEX('2_Review &amp; Audit'!$C:$C,$J1185))</f>
        <v/>
      </c>
      <c r="C1185" t="str">
        <f>IF($J1185="","",INDEX('2_Review &amp; Audit'!$D:$D,$J1185))</f>
        <v/>
      </c>
      <c r="D1185" s="60" t="str">
        <f>IF($J1185="","",INDEX('2_Review &amp; Audit'!$U:$U,$J1185))</f>
        <v/>
      </c>
      <c r="E1185" t="str">
        <f>IF($J1185="","",INDEX('2_Review &amp; Audit'!$M:$M,$J1185))</f>
        <v/>
      </c>
      <c r="F1185" t="str">
        <f>IF($J1185="","",INDEX('2_Review &amp; Audit'!$N:$N,$J1185))</f>
        <v/>
      </c>
      <c r="G1185" s="145" t="str">
        <f>IF(OR($J1185="",$F1185=""),"",ABS(INDEX('2_Review &amp; Audit'!$B:$B,$J1185)/$F1185))</f>
        <v/>
      </c>
      <c r="H1185" s="145" t="str">
        <f t="shared" si="82"/>
        <v/>
      </c>
      <c r="I1185" t="str">
        <f>IF($J1185="","",INDEX('2_Review &amp; Audit'!$AD:$AD,$J1185))</f>
        <v/>
      </c>
      <c r="AB1185" t="str">
        <f>IF($D1185="","",MAX(0,N(#REF!)-N($X1185)))</f>
        <v/>
      </c>
      <c r="AC1185" t="str">
        <f>IF(OR($D1185="",$AB1185="",N($AB1185)&lt;=0),"",IFERROR(MATCH(1,INDEX(('2_Review &amp; Audit'!$F$6:$F$505=$A1185)*('2_Review &amp; Audit'!$I$6:$I$505&gt;=$E1185-30)*('2_Review &amp; Audit'!$I$6:$I$505&lt;=$E1185+30)*('2_Review &amp; Audit'!$R$6:$R$505&gt;0)*(ROW('2_Review &amp; Audit'!$R$6:$R$505)&gt;$T1185),0),0)+5,""))</f>
        <v/>
      </c>
      <c r="AG1185" t="str">
        <f>IF(OR($D1185="",$AB1185="",$AF1185=""),"",MIN($AB1185,$AF1185))</f>
        <v/>
      </c>
      <c r="AK1185" t="str">
        <f>IF($D1185="","",MAX(0,N($AB1185)-N($AG1185)))</f>
        <v/>
      </c>
      <c r="AL1185" t="str">
        <f>IF(OR($D1185="",$AK1185="",N($AK1185)&lt;=0),"",IFERROR(MATCH(1,INDEX(('2_Review &amp; Audit'!$F$6:$F$505=$A1185)*('2_Review &amp; Audit'!$I$6:$I$505&gt;=$E1185-30)*('2_Review &amp; Audit'!$I$6:$I$505&lt;=$E1185+30)*('2_Review &amp; Audit'!$R$6:$R$505&gt;0)*(ROW('2_Review &amp; Audit'!$R$6:$R$505)&gt;$AC1185),0),0)+5,""))</f>
        <v/>
      </c>
      <c r="AP1185" t="str">
        <f>IF(OR($D1185="",$AK1185="",$AO1185=""),"",MIN($AK1185,$AO1185))</f>
        <v/>
      </c>
    </row>
    <row r="1186" spans="1:42" ht="12.75" customHeight="1" x14ac:dyDescent="0.2">
      <c r="A1186" t="str">
        <f>IF($J1186="","",INDEX('2_Review &amp; Audit'!$F:$F,$J1186))</f>
        <v/>
      </c>
      <c r="B1186" t="str">
        <f>IF($J1186="","",INDEX('2_Review &amp; Audit'!$C:$C,$J1186))</f>
        <v/>
      </c>
      <c r="C1186" t="str">
        <f>IF($J1186="","",INDEX('2_Review &amp; Audit'!$D:$D,$J1186))</f>
        <v/>
      </c>
      <c r="D1186" s="60" t="str">
        <f>IF($J1186="","",INDEX('2_Review &amp; Audit'!$U:$U,$J1186))</f>
        <v/>
      </c>
      <c r="E1186" t="str">
        <f>IF($J1186="","",INDEX('2_Review &amp; Audit'!$M:$M,$J1186))</f>
        <v/>
      </c>
      <c r="F1186" t="str">
        <f>IF($J1186="","",INDEX('2_Review &amp; Audit'!$N:$N,$J1186))</f>
        <v/>
      </c>
      <c r="G1186" s="145" t="str">
        <f>IF(OR($J1186="",$F1186=""),"",ABS(INDEX('2_Review &amp; Audit'!$B:$B,$J1186)/$F1186))</f>
        <v/>
      </c>
      <c r="H1186" s="145" t="str">
        <f t="shared" si="82"/>
        <v/>
      </c>
      <c r="I1186" t="str">
        <f>IF($J1186="","",INDEX('2_Review &amp; Audit'!$AD:$AD,$J1186))</f>
        <v/>
      </c>
      <c r="AB1186" t="str">
        <f>IF($D1186="","",MAX(0,N(#REF!)-N($X1186)))</f>
        <v/>
      </c>
      <c r="AC1186" t="str">
        <f>IF(OR($D1186="",$AB1186="",N($AB1186)&lt;=0),"",IFERROR(MATCH(1,INDEX(('2_Review &amp; Audit'!$F$6:$F$505=$A1186)*('2_Review &amp; Audit'!$I$6:$I$505&gt;=$E1186-30)*('2_Review &amp; Audit'!$I$6:$I$505&lt;=$E1186+30)*('2_Review &amp; Audit'!$R$6:$R$505&gt;0)*(ROW('2_Review &amp; Audit'!$R$6:$R$505)&gt;$T1186),0),0)+5,""))</f>
        <v/>
      </c>
      <c r="AG1186" t="str">
        <f>IF(OR($D1186="",$AB1186="",$AF1186=""),"",MIN($AB1186,$AF1186))</f>
        <v/>
      </c>
      <c r="AK1186" t="str">
        <f>IF($D1186="","",MAX(0,N($AB1186)-N($AG1186)))</f>
        <v/>
      </c>
      <c r="AL1186" t="str">
        <f>IF(OR($D1186="",$AK1186="",N($AK1186)&lt;=0),"",IFERROR(MATCH(1,INDEX(('2_Review &amp; Audit'!$F$6:$F$505=$A1186)*('2_Review &amp; Audit'!$I$6:$I$505&gt;=$E1186-30)*('2_Review &amp; Audit'!$I$6:$I$505&lt;=$E1186+30)*('2_Review &amp; Audit'!$R$6:$R$505&gt;0)*(ROW('2_Review &amp; Audit'!$R$6:$R$505)&gt;$AC1186),0),0)+5,""))</f>
        <v/>
      </c>
      <c r="AP1186" t="str">
        <f>IF(OR($D1186="",$AK1186="",$AO1186=""),"",MIN($AK1186,$AO1186))</f>
        <v/>
      </c>
    </row>
    <row r="1187" spans="1:42" ht="12.75" customHeight="1" x14ac:dyDescent="0.2">
      <c r="A1187" t="str">
        <f>IF($J1187="","",INDEX('2_Review &amp; Audit'!$F:$F,$J1187))</f>
        <v/>
      </c>
      <c r="B1187" t="str">
        <f>IF($J1187="","",INDEX('2_Review &amp; Audit'!$C:$C,$J1187))</f>
        <v/>
      </c>
      <c r="C1187" t="str">
        <f>IF($J1187="","",INDEX('2_Review &amp; Audit'!$D:$D,$J1187))</f>
        <v/>
      </c>
      <c r="D1187" s="60" t="str">
        <f>IF($J1187="","",INDEX('2_Review &amp; Audit'!$U:$U,$J1187))</f>
        <v/>
      </c>
      <c r="E1187" t="str">
        <f>IF($J1187="","",INDEX('2_Review &amp; Audit'!$M:$M,$J1187))</f>
        <v/>
      </c>
      <c r="F1187" t="str">
        <f>IF($J1187="","",INDEX('2_Review &amp; Audit'!$N:$N,$J1187))</f>
        <v/>
      </c>
      <c r="G1187" s="145" t="str">
        <f>IF(OR($J1187="",$F1187=""),"",ABS(INDEX('2_Review &amp; Audit'!$B:$B,$J1187)/$F1187))</f>
        <v/>
      </c>
      <c r="H1187" s="145" t="str">
        <f t="shared" si="82"/>
        <v/>
      </c>
      <c r="I1187" t="str">
        <f>IF($J1187="","",INDEX('2_Review &amp; Audit'!$AD:$AD,$J1187))</f>
        <v/>
      </c>
      <c r="AB1187" t="str">
        <f>IF($D1187="","",MAX(0,N(#REF!)-N($X1187)))</f>
        <v/>
      </c>
      <c r="AC1187" t="str">
        <f>IF(OR($D1187="",$AB1187="",N($AB1187)&lt;=0),"",IFERROR(MATCH(1,INDEX(('2_Review &amp; Audit'!$F$6:$F$505=$A1187)*('2_Review &amp; Audit'!$I$6:$I$505&gt;=$E1187-30)*('2_Review &amp; Audit'!$I$6:$I$505&lt;=$E1187+30)*('2_Review &amp; Audit'!$R$6:$R$505&gt;0)*(ROW('2_Review &amp; Audit'!$R$6:$R$505)&gt;$T1187),0),0)+5,""))</f>
        <v/>
      </c>
      <c r="AG1187" t="str">
        <f>IF(OR($D1187="",$AB1187="",$AF1187=""),"",MIN($AB1187,$AF1187))</f>
        <v/>
      </c>
      <c r="AK1187" t="str">
        <f>IF($D1187="","",MAX(0,N($AB1187)-N($AG1187)))</f>
        <v/>
      </c>
      <c r="AL1187" t="str">
        <f>IF(OR($D1187="",$AK1187="",N($AK1187)&lt;=0),"",IFERROR(MATCH(1,INDEX(('2_Review &amp; Audit'!$F$6:$F$505=$A1187)*('2_Review &amp; Audit'!$I$6:$I$505&gt;=$E1187-30)*('2_Review &amp; Audit'!$I$6:$I$505&lt;=$E1187+30)*('2_Review &amp; Audit'!$R$6:$R$505&gt;0)*(ROW('2_Review &amp; Audit'!$R$6:$R$505)&gt;$AC1187),0),0)+5,""))</f>
        <v/>
      </c>
      <c r="AP1187" t="str">
        <f>IF(OR($D1187="",$AK1187="",$AO1187=""),"",MIN($AK1187,$AO1187))</f>
        <v/>
      </c>
    </row>
    <row r="1188" spans="1:42" ht="12.75" customHeight="1" x14ac:dyDescent="0.2">
      <c r="A1188" t="str">
        <f>IF($J1188="","",INDEX('2_Review &amp; Audit'!$F:$F,$J1188))</f>
        <v/>
      </c>
      <c r="B1188" t="str">
        <f>IF($J1188="","",INDEX('2_Review &amp; Audit'!$C:$C,$J1188))</f>
        <v/>
      </c>
      <c r="C1188" t="str">
        <f>IF($J1188="","",INDEX('2_Review &amp; Audit'!$D:$D,$J1188))</f>
        <v/>
      </c>
      <c r="D1188" s="60" t="str">
        <f>IF($J1188="","",INDEX('2_Review &amp; Audit'!$U:$U,$J1188))</f>
        <v/>
      </c>
      <c r="E1188" t="str">
        <f>IF($J1188="","",INDEX('2_Review &amp; Audit'!$M:$M,$J1188))</f>
        <v/>
      </c>
      <c r="F1188" t="str">
        <f>IF($J1188="","",INDEX('2_Review &amp; Audit'!$N:$N,$J1188))</f>
        <v/>
      </c>
      <c r="G1188" s="145" t="str">
        <f>IF(OR($J1188="",$F1188=""),"",ABS(INDEX('2_Review &amp; Audit'!$B:$B,$J1188)/$F1188))</f>
        <v/>
      </c>
      <c r="H1188" s="145" t="str">
        <f t="shared" si="82"/>
        <v/>
      </c>
      <c r="I1188" t="str">
        <f>IF($J1188="","",INDEX('2_Review &amp; Audit'!$AD:$AD,$J1188))</f>
        <v/>
      </c>
      <c r="AB1188" t="str">
        <f>IF($D1188="","",MAX(0,N(#REF!)-N($X1188)))</f>
        <v/>
      </c>
      <c r="AC1188" t="str">
        <f>IF(OR($D1188="",$AB1188="",N($AB1188)&lt;=0),"",IFERROR(MATCH(1,INDEX(('2_Review &amp; Audit'!$F$6:$F$505=$A1188)*('2_Review &amp; Audit'!$I$6:$I$505&gt;=$E1188-30)*('2_Review &amp; Audit'!$I$6:$I$505&lt;=$E1188+30)*('2_Review &amp; Audit'!$R$6:$R$505&gt;0)*(ROW('2_Review &amp; Audit'!$R$6:$R$505)&gt;$T1188),0),0)+5,""))</f>
        <v/>
      </c>
      <c r="AG1188" t="str">
        <f>IF(OR($D1188="",$AB1188="",$AF1188=""),"",MIN($AB1188,$AF1188))</f>
        <v/>
      </c>
      <c r="AK1188" t="str">
        <f>IF($D1188="","",MAX(0,N($AB1188)-N($AG1188)))</f>
        <v/>
      </c>
      <c r="AL1188" t="str">
        <f>IF(OR($D1188="",$AK1188="",N($AK1188)&lt;=0),"",IFERROR(MATCH(1,INDEX(('2_Review &amp; Audit'!$F$6:$F$505=$A1188)*('2_Review &amp; Audit'!$I$6:$I$505&gt;=$E1188-30)*('2_Review &amp; Audit'!$I$6:$I$505&lt;=$E1188+30)*('2_Review &amp; Audit'!$R$6:$R$505&gt;0)*(ROW('2_Review &amp; Audit'!$R$6:$R$505)&gt;$AC1188),0),0)+5,""))</f>
        <v/>
      </c>
      <c r="AP1188" t="str">
        <f>IF(OR($D1188="",$AK1188="",$AO1188=""),"",MIN($AK1188,$AO1188))</f>
        <v/>
      </c>
    </row>
    <row r="1189" spans="1:42" ht="12.75" customHeight="1" x14ac:dyDescent="0.2">
      <c r="A1189" t="str">
        <f>IF($J1189="","",INDEX('2_Review &amp; Audit'!$F:$F,$J1189))</f>
        <v/>
      </c>
      <c r="B1189" t="str">
        <f>IF($J1189="","",INDEX('2_Review &amp; Audit'!$C:$C,$J1189))</f>
        <v/>
      </c>
      <c r="C1189" t="str">
        <f>IF($J1189="","",INDEX('2_Review &amp; Audit'!$D:$D,$J1189))</f>
        <v/>
      </c>
      <c r="D1189" s="60" t="str">
        <f>IF($J1189="","",INDEX('2_Review &amp; Audit'!$U:$U,$J1189))</f>
        <v/>
      </c>
      <c r="E1189" t="str">
        <f>IF($J1189="","",INDEX('2_Review &amp; Audit'!$M:$M,$J1189))</f>
        <v/>
      </c>
      <c r="F1189" t="str">
        <f>IF($J1189="","",INDEX('2_Review &amp; Audit'!$N:$N,$J1189))</f>
        <v/>
      </c>
      <c r="G1189" s="145" t="str">
        <f>IF(OR($J1189="",$F1189=""),"",ABS(INDEX('2_Review &amp; Audit'!$B:$B,$J1189)/$F1189))</f>
        <v/>
      </c>
      <c r="H1189" s="145" t="str">
        <f t="shared" si="82"/>
        <v/>
      </c>
      <c r="I1189" t="str">
        <f>IF($J1189="","",INDEX('2_Review &amp; Audit'!$AD:$AD,$J1189))</f>
        <v/>
      </c>
      <c r="AB1189" t="str">
        <f>IF($D1189="","",MAX(0,N(#REF!)-N($X1189)))</f>
        <v/>
      </c>
      <c r="AC1189" t="str">
        <f>IF(OR($D1189="",$AB1189="",N($AB1189)&lt;=0),"",IFERROR(MATCH(1,INDEX(('2_Review &amp; Audit'!$F$6:$F$505=$A1189)*('2_Review &amp; Audit'!$I$6:$I$505&gt;=$E1189-30)*('2_Review &amp; Audit'!$I$6:$I$505&lt;=$E1189+30)*('2_Review &amp; Audit'!$R$6:$R$505&gt;0)*(ROW('2_Review &amp; Audit'!$R$6:$R$505)&gt;$T1189),0),0)+5,""))</f>
        <v/>
      </c>
      <c r="AG1189" t="str">
        <f>IF(OR($D1189="",$AB1189="",$AF1189=""),"",MIN($AB1189,$AF1189))</f>
        <v/>
      </c>
      <c r="AK1189" t="str">
        <f>IF($D1189="","",MAX(0,N($AB1189)-N($AG1189)))</f>
        <v/>
      </c>
      <c r="AL1189" t="str">
        <f>IF(OR($D1189="",$AK1189="",N($AK1189)&lt;=0),"",IFERROR(MATCH(1,INDEX(('2_Review &amp; Audit'!$F$6:$F$505=$A1189)*('2_Review &amp; Audit'!$I$6:$I$505&gt;=$E1189-30)*('2_Review &amp; Audit'!$I$6:$I$505&lt;=$E1189+30)*('2_Review &amp; Audit'!$R$6:$R$505&gt;0)*(ROW('2_Review &amp; Audit'!$R$6:$R$505)&gt;$AC1189),0),0)+5,""))</f>
        <v/>
      </c>
      <c r="AP1189" t="str">
        <f>IF(OR($D1189="",$AK1189="",$AO1189=""),"",MIN($AK1189,$AO1189))</f>
        <v/>
      </c>
    </row>
    <row r="1190" spans="1:42" ht="12.75" customHeight="1" x14ac:dyDescent="0.2">
      <c r="A1190" t="str">
        <f>IF($J1190="","",INDEX('2_Review &amp; Audit'!$F:$F,$J1190))</f>
        <v/>
      </c>
      <c r="B1190" t="str">
        <f>IF($J1190="","",INDEX('2_Review &amp; Audit'!$C:$C,$J1190))</f>
        <v/>
      </c>
      <c r="C1190" t="str">
        <f>IF($J1190="","",INDEX('2_Review &amp; Audit'!$D:$D,$J1190))</f>
        <v/>
      </c>
      <c r="D1190" s="60" t="str">
        <f>IF($J1190="","",INDEX('2_Review &amp; Audit'!$U:$U,$J1190))</f>
        <v/>
      </c>
      <c r="E1190" t="str">
        <f>IF($J1190="","",INDEX('2_Review &amp; Audit'!$M:$M,$J1190))</f>
        <v/>
      </c>
      <c r="F1190" t="str">
        <f>IF($J1190="","",INDEX('2_Review &amp; Audit'!$N:$N,$J1190))</f>
        <v/>
      </c>
      <c r="G1190" s="145" t="str">
        <f>IF(OR($J1190="",$F1190=""),"",ABS(INDEX('2_Review &amp; Audit'!$B:$B,$J1190)/$F1190))</f>
        <v/>
      </c>
      <c r="H1190" s="145" t="str">
        <f t="shared" si="82"/>
        <v/>
      </c>
      <c r="I1190" t="str">
        <f>IF($J1190="","",INDEX('2_Review &amp; Audit'!$AD:$AD,$J1190))</f>
        <v/>
      </c>
      <c r="AB1190" t="str">
        <f>IF($D1190="","",MAX(0,N(#REF!)-N($X1190)))</f>
        <v/>
      </c>
      <c r="AC1190" t="str">
        <f>IF(OR($D1190="",$AB1190="",N($AB1190)&lt;=0),"",IFERROR(MATCH(1,INDEX(('2_Review &amp; Audit'!$F$6:$F$505=$A1190)*('2_Review &amp; Audit'!$I$6:$I$505&gt;=$E1190-30)*('2_Review &amp; Audit'!$I$6:$I$505&lt;=$E1190+30)*('2_Review &amp; Audit'!$R$6:$R$505&gt;0)*(ROW('2_Review &amp; Audit'!$R$6:$R$505)&gt;$T1190),0),0)+5,""))</f>
        <v/>
      </c>
      <c r="AG1190" t="str">
        <f>IF(OR($D1190="",$AB1190="",$AF1190=""),"",MIN($AB1190,$AF1190))</f>
        <v/>
      </c>
      <c r="AK1190" t="str">
        <f>IF($D1190="","",MAX(0,N($AB1190)-N($AG1190)))</f>
        <v/>
      </c>
      <c r="AL1190" t="str">
        <f>IF(OR($D1190="",$AK1190="",N($AK1190)&lt;=0),"",IFERROR(MATCH(1,INDEX(('2_Review &amp; Audit'!$F$6:$F$505=$A1190)*('2_Review &amp; Audit'!$I$6:$I$505&gt;=$E1190-30)*('2_Review &amp; Audit'!$I$6:$I$505&lt;=$E1190+30)*('2_Review &amp; Audit'!$R$6:$R$505&gt;0)*(ROW('2_Review &amp; Audit'!$R$6:$R$505)&gt;$AC1190),0),0)+5,""))</f>
        <v/>
      </c>
      <c r="AP1190" t="str">
        <f>IF(OR($D1190="",$AK1190="",$AO1190=""),"",MIN($AK1190,$AO1190))</f>
        <v/>
      </c>
    </row>
    <row r="1191" spans="1:42" ht="12.75" customHeight="1" x14ac:dyDescent="0.2">
      <c r="A1191" t="str">
        <f>IF($J1191="","",INDEX('2_Review &amp; Audit'!$F:$F,$J1191))</f>
        <v/>
      </c>
      <c r="B1191" t="str">
        <f>IF($J1191="","",INDEX('2_Review &amp; Audit'!$C:$C,$J1191))</f>
        <v/>
      </c>
      <c r="C1191" t="str">
        <f>IF($J1191="","",INDEX('2_Review &amp; Audit'!$D:$D,$J1191))</f>
        <v/>
      </c>
      <c r="D1191" s="60" t="str">
        <f>IF($J1191="","",INDEX('2_Review &amp; Audit'!$U:$U,$J1191))</f>
        <v/>
      </c>
      <c r="E1191" t="str">
        <f>IF($J1191="","",INDEX('2_Review &amp; Audit'!$M:$M,$J1191))</f>
        <v/>
      </c>
      <c r="F1191" t="str">
        <f>IF($J1191="","",INDEX('2_Review &amp; Audit'!$N:$N,$J1191))</f>
        <v/>
      </c>
      <c r="G1191" s="145" t="str">
        <f>IF(OR($J1191="",$F1191=""),"",ABS(INDEX('2_Review &amp; Audit'!$B:$B,$J1191)/$F1191))</f>
        <v/>
      </c>
      <c r="H1191" s="145" t="str">
        <f t="shared" si="82"/>
        <v/>
      </c>
      <c r="I1191" t="str">
        <f>IF($J1191="","",INDEX('2_Review &amp; Audit'!$AD:$AD,$J1191))</f>
        <v/>
      </c>
      <c r="AB1191" t="str">
        <f>IF($D1191="","",MAX(0,N(#REF!)-N($X1191)))</f>
        <v/>
      </c>
      <c r="AC1191" t="str">
        <f>IF(OR($D1191="",$AB1191="",N($AB1191)&lt;=0),"",IFERROR(MATCH(1,INDEX(('2_Review &amp; Audit'!$F$6:$F$505=$A1191)*('2_Review &amp; Audit'!$I$6:$I$505&gt;=$E1191-30)*('2_Review &amp; Audit'!$I$6:$I$505&lt;=$E1191+30)*('2_Review &amp; Audit'!$R$6:$R$505&gt;0)*(ROW('2_Review &amp; Audit'!$R$6:$R$505)&gt;$T1191),0),0)+5,""))</f>
        <v/>
      </c>
      <c r="AG1191" t="str">
        <f>IF(OR($D1191="",$AB1191="",$AF1191=""),"",MIN($AB1191,$AF1191))</f>
        <v/>
      </c>
      <c r="AK1191" t="str">
        <f>IF($D1191="","",MAX(0,N($AB1191)-N($AG1191)))</f>
        <v/>
      </c>
      <c r="AL1191" t="str">
        <f>IF(OR($D1191="",$AK1191="",N($AK1191)&lt;=0),"",IFERROR(MATCH(1,INDEX(('2_Review &amp; Audit'!$F$6:$F$505=$A1191)*('2_Review &amp; Audit'!$I$6:$I$505&gt;=$E1191-30)*('2_Review &amp; Audit'!$I$6:$I$505&lt;=$E1191+30)*('2_Review &amp; Audit'!$R$6:$R$505&gt;0)*(ROW('2_Review &amp; Audit'!$R$6:$R$505)&gt;$AC1191),0),0)+5,""))</f>
        <v/>
      </c>
      <c r="AP1191" t="str">
        <f>IF(OR($D1191="",$AK1191="",$AO1191=""),"",MIN($AK1191,$AO1191))</f>
        <v/>
      </c>
    </row>
    <row r="1192" spans="1:42" ht="12.75" customHeight="1" x14ac:dyDescent="0.2">
      <c r="A1192" t="str">
        <f>IF($J1192="","",INDEX('2_Review &amp; Audit'!$F:$F,$J1192))</f>
        <v/>
      </c>
      <c r="B1192" t="str">
        <f>IF($J1192="","",INDEX('2_Review &amp; Audit'!$C:$C,$J1192))</f>
        <v/>
      </c>
      <c r="C1192" t="str">
        <f>IF($J1192="","",INDEX('2_Review &amp; Audit'!$D:$D,$J1192))</f>
        <v/>
      </c>
      <c r="D1192" s="60" t="str">
        <f>IF($J1192="","",INDEX('2_Review &amp; Audit'!$U:$U,$J1192))</f>
        <v/>
      </c>
      <c r="E1192" t="str">
        <f>IF($J1192="","",INDEX('2_Review &amp; Audit'!$M:$M,$J1192))</f>
        <v/>
      </c>
      <c r="F1192" t="str">
        <f>IF($J1192="","",INDEX('2_Review &amp; Audit'!$N:$N,$J1192))</f>
        <v/>
      </c>
      <c r="G1192" s="145" t="str">
        <f>IF(OR($J1192="",$F1192=""),"",ABS(INDEX('2_Review &amp; Audit'!$B:$B,$J1192)/$F1192))</f>
        <v/>
      </c>
      <c r="H1192" s="145" t="str">
        <f t="shared" si="82"/>
        <v/>
      </c>
      <c r="I1192" t="str">
        <f>IF($J1192="","",INDEX('2_Review &amp; Audit'!$AD:$AD,$J1192))</f>
        <v/>
      </c>
      <c r="AB1192" t="str">
        <f>IF($D1192="","",MAX(0,N(#REF!)-N($X1192)))</f>
        <v/>
      </c>
      <c r="AC1192" t="str">
        <f>IF(OR($D1192="",$AB1192="",N($AB1192)&lt;=0),"",IFERROR(MATCH(1,INDEX(('2_Review &amp; Audit'!$F$6:$F$505=$A1192)*('2_Review &amp; Audit'!$I$6:$I$505&gt;=$E1192-30)*('2_Review &amp; Audit'!$I$6:$I$505&lt;=$E1192+30)*('2_Review &amp; Audit'!$R$6:$R$505&gt;0)*(ROW('2_Review &amp; Audit'!$R$6:$R$505)&gt;$T1192),0),0)+5,""))</f>
        <v/>
      </c>
      <c r="AG1192" t="str">
        <f>IF(OR($D1192="",$AB1192="",$AF1192=""),"",MIN($AB1192,$AF1192))</f>
        <v/>
      </c>
      <c r="AK1192" t="str">
        <f>IF($D1192="","",MAX(0,N($AB1192)-N($AG1192)))</f>
        <v/>
      </c>
      <c r="AL1192" t="str">
        <f>IF(OR($D1192="",$AK1192="",N($AK1192)&lt;=0),"",IFERROR(MATCH(1,INDEX(('2_Review &amp; Audit'!$F$6:$F$505=$A1192)*('2_Review &amp; Audit'!$I$6:$I$505&gt;=$E1192-30)*('2_Review &amp; Audit'!$I$6:$I$505&lt;=$E1192+30)*('2_Review &amp; Audit'!$R$6:$R$505&gt;0)*(ROW('2_Review &amp; Audit'!$R$6:$R$505)&gt;$AC1192),0),0)+5,""))</f>
        <v/>
      </c>
      <c r="AP1192" t="str">
        <f>IF(OR($D1192="",$AK1192="",$AO1192=""),"",MIN($AK1192,$AO1192))</f>
        <v/>
      </c>
    </row>
    <row r="1193" spans="1:42" ht="12.75" customHeight="1" x14ac:dyDescent="0.2">
      <c r="A1193" t="str">
        <f>IF($J1193="","",INDEX('2_Review &amp; Audit'!$F:$F,$J1193))</f>
        <v/>
      </c>
      <c r="B1193" t="str">
        <f>IF($J1193="","",INDEX('2_Review &amp; Audit'!$C:$C,$J1193))</f>
        <v/>
      </c>
      <c r="C1193" t="str">
        <f>IF($J1193="","",INDEX('2_Review &amp; Audit'!$D:$D,$J1193))</f>
        <v/>
      </c>
      <c r="D1193" s="60" t="str">
        <f>IF($J1193="","",INDEX('2_Review &amp; Audit'!$U:$U,$J1193))</f>
        <v/>
      </c>
      <c r="E1193" t="str">
        <f>IF($J1193="","",INDEX('2_Review &amp; Audit'!$M:$M,$J1193))</f>
        <v/>
      </c>
      <c r="F1193" t="str">
        <f>IF($J1193="","",INDEX('2_Review &amp; Audit'!$N:$N,$J1193))</f>
        <v/>
      </c>
      <c r="G1193" s="145" t="str">
        <f>IF(OR($J1193="",$F1193=""),"",ABS(INDEX('2_Review &amp; Audit'!$B:$B,$J1193)/$F1193))</f>
        <v/>
      </c>
      <c r="H1193" s="145" t="str">
        <f t="shared" si="82"/>
        <v/>
      </c>
      <c r="I1193" t="str">
        <f>IF($J1193="","",INDEX('2_Review &amp; Audit'!$AD:$AD,$J1193))</f>
        <v/>
      </c>
      <c r="AB1193" t="str">
        <f>IF($D1193="","",MAX(0,N(#REF!)-N($X1193)))</f>
        <v/>
      </c>
      <c r="AC1193" t="str">
        <f>IF(OR($D1193="",$AB1193="",N($AB1193)&lt;=0),"",IFERROR(MATCH(1,INDEX(('2_Review &amp; Audit'!$F$6:$F$505=$A1193)*('2_Review &amp; Audit'!$I$6:$I$505&gt;=$E1193-30)*('2_Review &amp; Audit'!$I$6:$I$505&lt;=$E1193+30)*('2_Review &amp; Audit'!$R$6:$R$505&gt;0)*(ROW('2_Review &amp; Audit'!$R$6:$R$505)&gt;$T1193),0),0)+5,""))</f>
        <v/>
      </c>
      <c r="AG1193" t="str">
        <f>IF(OR($D1193="",$AB1193="",$AF1193=""),"",MIN($AB1193,$AF1193))</f>
        <v/>
      </c>
      <c r="AK1193" t="str">
        <f>IF($D1193="","",MAX(0,N($AB1193)-N($AG1193)))</f>
        <v/>
      </c>
      <c r="AL1193" t="str">
        <f>IF(OR($D1193="",$AK1193="",N($AK1193)&lt;=0),"",IFERROR(MATCH(1,INDEX(('2_Review &amp; Audit'!$F$6:$F$505=$A1193)*('2_Review &amp; Audit'!$I$6:$I$505&gt;=$E1193-30)*('2_Review &amp; Audit'!$I$6:$I$505&lt;=$E1193+30)*('2_Review &amp; Audit'!$R$6:$R$505&gt;0)*(ROW('2_Review &amp; Audit'!$R$6:$R$505)&gt;$AC1193),0),0)+5,""))</f>
        <v/>
      </c>
      <c r="AP1193" t="str">
        <f>IF(OR($D1193="",$AK1193="",$AO1193=""),"",MIN($AK1193,$AO1193))</f>
        <v/>
      </c>
    </row>
    <row r="1194" spans="1:42" ht="12.75" customHeight="1" x14ac:dyDescent="0.2">
      <c r="A1194" t="str">
        <f>IF($J1194="","",INDEX('2_Review &amp; Audit'!$F:$F,$J1194))</f>
        <v/>
      </c>
      <c r="B1194" t="str">
        <f>IF($J1194="","",INDEX('2_Review &amp; Audit'!$C:$C,$J1194))</f>
        <v/>
      </c>
      <c r="C1194" t="str">
        <f>IF($J1194="","",INDEX('2_Review &amp; Audit'!$D:$D,$J1194))</f>
        <v/>
      </c>
      <c r="D1194" s="60" t="str">
        <f>IF($J1194="","",INDEX('2_Review &amp; Audit'!$U:$U,$J1194))</f>
        <v/>
      </c>
      <c r="E1194" t="str">
        <f>IF($J1194="","",INDEX('2_Review &amp; Audit'!$M:$M,$J1194))</f>
        <v/>
      </c>
      <c r="F1194" t="str">
        <f>IF($J1194="","",INDEX('2_Review &amp; Audit'!$N:$N,$J1194))</f>
        <v/>
      </c>
      <c r="G1194" s="145" t="str">
        <f>IF(OR($J1194="",$F1194=""),"",ABS(INDEX('2_Review &amp; Audit'!$B:$B,$J1194)/$F1194))</f>
        <v/>
      </c>
      <c r="H1194" s="145" t="str">
        <f t="shared" si="82"/>
        <v/>
      </c>
      <c r="I1194" t="str">
        <f>IF($J1194="","",INDEX('2_Review &amp; Audit'!$AD:$AD,$J1194))</f>
        <v/>
      </c>
      <c r="AB1194" t="str">
        <f>IF($D1194="","",MAX(0,N(#REF!)-N($X1194)))</f>
        <v/>
      </c>
      <c r="AC1194" t="str">
        <f>IF(OR($D1194="",$AB1194="",N($AB1194)&lt;=0),"",IFERROR(MATCH(1,INDEX(('2_Review &amp; Audit'!$F$6:$F$505=$A1194)*('2_Review &amp; Audit'!$I$6:$I$505&gt;=$E1194-30)*('2_Review &amp; Audit'!$I$6:$I$505&lt;=$E1194+30)*('2_Review &amp; Audit'!$R$6:$R$505&gt;0)*(ROW('2_Review &amp; Audit'!$R$6:$R$505)&gt;$T1194),0),0)+5,""))</f>
        <v/>
      </c>
      <c r="AG1194" t="str">
        <f>IF(OR($D1194="",$AB1194="",$AF1194=""),"",MIN($AB1194,$AF1194))</f>
        <v/>
      </c>
      <c r="AK1194" t="str">
        <f>IF($D1194="","",MAX(0,N($AB1194)-N($AG1194)))</f>
        <v/>
      </c>
      <c r="AL1194" t="str">
        <f>IF(OR($D1194="",$AK1194="",N($AK1194)&lt;=0),"",IFERROR(MATCH(1,INDEX(('2_Review &amp; Audit'!$F$6:$F$505=$A1194)*('2_Review &amp; Audit'!$I$6:$I$505&gt;=$E1194-30)*('2_Review &amp; Audit'!$I$6:$I$505&lt;=$E1194+30)*('2_Review &amp; Audit'!$R$6:$R$505&gt;0)*(ROW('2_Review &amp; Audit'!$R$6:$R$505)&gt;$AC1194),0),0)+5,""))</f>
        <v/>
      </c>
      <c r="AP1194" t="str">
        <f>IF(OR($D1194="",$AK1194="",$AO1194=""),"",MIN($AK1194,$AO1194))</f>
        <v/>
      </c>
    </row>
    <row r="1195" spans="1:42" ht="12.75" customHeight="1" x14ac:dyDescent="0.2">
      <c r="A1195" t="str">
        <f>IF($J1195="","",INDEX('2_Review &amp; Audit'!$F:$F,$J1195))</f>
        <v/>
      </c>
      <c r="B1195" t="str">
        <f>IF($J1195="","",INDEX('2_Review &amp; Audit'!$C:$C,$J1195))</f>
        <v/>
      </c>
      <c r="C1195" t="str">
        <f>IF($J1195="","",INDEX('2_Review &amp; Audit'!$D:$D,$J1195))</f>
        <v/>
      </c>
      <c r="D1195" s="60" t="str">
        <f>IF($J1195="","",INDEX('2_Review &amp; Audit'!$U:$U,$J1195))</f>
        <v/>
      </c>
      <c r="E1195" t="str">
        <f>IF($J1195="","",INDEX('2_Review &amp; Audit'!$M:$M,$J1195))</f>
        <v/>
      </c>
      <c r="F1195" t="str">
        <f>IF($J1195="","",INDEX('2_Review &amp; Audit'!$N:$N,$J1195))</f>
        <v/>
      </c>
      <c r="G1195" s="145" t="str">
        <f>IF(OR($J1195="",$F1195=""),"",ABS(INDEX('2_Review &amp; Audit'!$B:$B,$J1195)/$F1195))</f>
        <v/>
      </c>
      <c r="H1195" s="145" t="str">
        <f t="shared" si="82"/>
        <v/>
      </c>
      <c r="I1195" t="str">
        <f>IF($J1195="","",INDEX('2_Review &amp; Audit'!$AD:$AD,$J1195))</f>
        <v/>
      </c>
      <c r="AB1195" t="str">
        <f>IF($D1195="","",MAX(0,N(#REF!)-N($X1195)))</f>
        <v/>
      </c>
      <c r="AC1195" t="str">
        <f>IF(OR($D1195="",$AB1195="",N($AB1195)&lt;=0),"",IFERROR(MATCH(1,INDEX(('2_Review &amp; Audit'!$F$6:$F$505=$A1195)*('2_Review &amp; Audit'!$I$6:$I$505&gt;=$E1195-30)*('2_Review &amp; Audit'!$I$6:$I$505&lt;=$E1195+30)*('2_Review &amp; Audit'!$R$6:$R$505&gt;0)*(ROW('2_Review &amp; Audit'!$R$6:$R$505)&gt;$T1195),0),0)+5,""))</f>
        <v/>
      </c>
      <c r="AG1195" t="str">
        <f>IF(OR($D1195="",$AB1195="",$AF1195=""),"",MIN($AB1195,$AF1195))</f>
        <v/>
      </c>
      <c r="AK1195" t="str">
        <f>IF($D1195="","",MAX(0,N($AB1195)-N($AG1195)))</f>
        <v/>
      </c>
      <c r="AL1195" t="str">
        <f>IF(OR($D1195="",$AK1195="",N($AK1195)&lt;=0),"",IFERROR(MATCH(1,INDEX(('2_Review &amp; Audit'!$F$6:$F$505=$A1195)*('2_Review &amp; Audit'!$I$6:$I$505&gt;=$E1195-30)*('2_Review &amp; Audit'!$I$6:$I$505&lt;=$E1195+30)*('2_Review &amp; Audit'!$R$6:$R$505&gt;0)*(ROW('2_Review &amp; Audit'!$R$6:$R$505)&gt;$AC1195),0),0)+5,""))</f>
        <v/>
      </c>
      <c r="AP1195" t="str">
        <f>IF(OR($D1195="",$AK1195="",$AO1195=""),"",MIN($AK1195,$AO1195))</f>
        <v/>
      </c>
    </row>
    <row r="1196" spans="1:42" ht="12.75" customHeight="1" x14ac:dyDescent="0.2">
      <c r="A1196" t="str">
        <f>IF($J1196="","",INDEX('2_Review &amp; Audit'!$F:$F,$J1196))</f>
        <v/>
      </c>
      <c r="B1196" t="str">
        <f>IF($J1196="","",INDEX('2_Review &amp; Audit'!$C:$C,$J1196))</f>
        <v/>
      </c>
      <c r="C1196" t="str">
        <f>IF($J1196="","",INDEX('2_Review &amp; Audit'!$D:$D,$J1196))</f>
        <v/>
      </c>
      <c r="D1196" s="60" t="str">
        <f>IF($J1196="","",INDEX('2_Review &amp; Audit'!$U:$U,$J1196))</f>
        <v/>
      </c>
      <c r="E1196" t="str">
        <f>IF($J1196="","",INDEX('2_Review &amp; Audit'!$M:$M,$J1196))</f>
        <v/>
      </c>
      <c r="F1196" t="str">
        <f>IF($J1196="","",INDEX('2_Review &amp; Audit'!$N:$N,$J1196))</f>
        <v/>
      </c>
      <c r="G1196" s="145" t="str">
        <f>IF(OR($J1196="",$F1196=""),"",ABS(INDEX('2_Review &amp; Audit'!$B:$B,$J1196)/$F1196))</f>
        <v/>
      </c>
      <c r="H1196" s="145" t="str">
        <f t="shared" si="82"/>
        <v/>
      </c>
      <c r="I1196" t="str">
        <f>IF($J1196="","",INDEX('2_Review &amp; Audit'!$AD:$AD,$J1196))</f>
        <v/>
      </c>
      <c r="AB1196" t="str">
        <f>IF($D1196="","",MAX(0,N(#REF!)-N($X1196)))</f>
        <v/>
      </c>
      <c r="AC1196" t="str">
        <f>IF(OR($D1196="",$AB1196="",N($AB1196)&lt;=0),"",IFERROR(MATCH(1,INDEX(('2_Review &amp; Audit'!$F$6:$F$505=$A1196)*('2_Review &amp; Audit'!$I$6:$I$505&gt;=$E1196-30)*('2_Review &amp; Audit'!$I$6:$I$505&lt;=$E1196+30)*('2_Review &amp; Audit'!$R$6:$R$505&gt;0)*(ROW('2_Review &amp; Audit'!$R$6:$R$505)&gt;$T1196),0),0)+5,""))</f>
        <v/>
      </c>
      <c r="AG1196" t="str">
        <f>IF(OR($D1196="",$AB1196="",$AF1196=""),"",MIN($AB1196,$AF1196))</f>
        <v/>
      </c>
      <c r="AK1196" t="str">
        <f>IF($D1196="","",MAX(0,N($AB1196)-N($AG1196)))</f>
        <v/>
      </c>
      <c r="AL1196" t="str">
        <f>IF(OR($D1196="",$AK1196="",N($AK1196)&lt;=0),"",IFERROR(MATCH(1,INDEX(('2_Review &amp; Audit'!$F$6:$F$505=$A1196)*('2_Review &amp; Audit'!$I$6:$I$505&gt;=$E1196-30)*('2_Review &amp; Audit'!$I$6:$I$505&lt;=$E1196+30)*('2_Review &amp; Audit'!$R$6:$R$505&gt;0)*(ROW('2_Review &amp; Audit'!$R$6:$R$505)&gt;$AC1196),0),0)+5,""))</f>
        <v/>
      </c>
      <c r="AP1196" t="str">
        <f>IF(OR($D1196="",$AK1196="",$AO1196=""),"",MIN($AK1196,$AO1196))</f>
        <v/>
      </c>
    </row>
    <row r="1197" spans="1:42" ht="12.75" customHeight="1" x14ac:dyDescent="0.2">
      <c r="A1197" t="str">
        <f>IF($J1197="","",INDEX('2_Review &amp; Audit'!$F:$F,$J1197))</f>
        <v/>
      </c>
      <c r="B1197" t="str">
        <f>IF($J1197="","",INDEX('2_Review &amp; Audit'!$C:$C,$J1197))</f>
        <v/>
      </c>
      <c r="C1197" t="str">
        <f>IF($J1197="","",INDEX('2_Review &amp; Audit'!$D:$D,$J1197))</f>
        <v/>
      </c>
      <c r="D1197" s="60" t="str">
        <f>IF($J1197="","",INDEX('2_Review &amp; Audit'!$U:$U,$J1197))</f>
        <v/>
      </c>
      <c r="E1197" t="str">
        <f>IF($J1197="","",INDEX('2_Review &amp; Audit'!$M:$M,$J1197))</f>
        <v/>
      </c>
      <c r="F1197" t="str">
        <f>IF($J1197="","",INDEX('2_Review &amp; Audit'!$N:$N,$J1197))</f>
        <v/>
      </c>
      <c r="G1197" s="145" t="str">
        <f>IF(OR($J1197="",$F1197=""),"",ABS(INDEX('2_Review &amp; Audit'!$B:$B,$J1197)/$F1197))</f>
        <v/>
      </c>
      <c r="H1197" s="145" t="str">
        <f t="shared" si="82"/>
        <v/>
      </c>
      <c r="I1197" t="str">
        <f>IF($J1197="","",INDEX('2_Review &amp; Audit'!$AD:$AD,$J1197))</f>
        <v/>
      </c>
      <c r="AB1197" t="str">
        <f>IF($D1197="","",MAX(0,N(#REF!)-N($X1197)))</f>
        <v/>
      </c>
      <c r="AC1197" t="str">
        <f>IF(OR($D1197="",$AB1197="",N($AB1197)&lt;=0),"",IFERROR(MATCH(1,INDEX(('2_Review &amp; Audit'!$F$6:$F$505=$A1197)*('2_Review &amp; Audit'!$I$6:$I$505&gt;=$E1197-30)*('2_Review &amp; Audit'!$I$6:$I$505&lt;=$E1197+30)*('2_Review &amp; Audit'!$R$6:$R$505&gt;0)*(ROW('2_Review &amp; Audit'!$R$6:$R$505)&gt;$T1197),0),0)+5,""))</f>
        <v/>
      </c>
      <c r="AG1197" t="str">
        <f>IF(OR($D1197="",$AB1197="",$AF1197=""),"",MIN($AB1197,$AF1197))</f>
        <v/>
      </c>
      <c r="AK1197" t="str">
        <f>IF($D1197="","",MAX(0,N($AB1197)-N($AG1197)))</f>
        <v/>
      </c>
      <c r="AL1197" t="str">
        <f>IF(OR($D1197="",$AK1197="",N($AK1197)&lt;=0),"",IFERROR(MATCH(1,INDEX(('2_Review &amp; Audit'!$F$6:$F$505=$A1197)*('2_Review &amp; Audit'!$I$6:$I$505&gt;=$E1197-30)*('2_Review &amp; Audit'!$I$6:$I$505&lt;=$E1197+30)*('2_Review &amp; Audit'!$R$6:$R$505&gt;0)*(ROW('2_Review &amp; Audit'!$R$6:$R$505)&gt;$AC1197),0),0)+5,""))</f>
        <v/>
      </c>
      <c r="AP1197" t="str">
        <f>IF(OR($D1197="",$AK1197="",$AO1197=""),"",MIN($AK1197,$AO1197))</f>
        <v/>
      </c>
    </row>
    <row r="1198" spans="1:42" ht="12.75" customHeight="1" x14ac:dyDescent="0.2">
      <c r="A1198" t="str">
        <f>IF($J1198="","",INDEX('2_Review &amp; Audit'!$F:$F,$J1198))</f>
        <v/>
      </c>
      <c r="B1198" t="str">
        <f>IF($J1198="","",INDEX('2_Review &amp; Audit'!$C:$C,$J1198))</f>
        <v/>
      </c>
      <c r="C1198" t="str">
        <f>IF($J1198="","",INDEX('2_Review &amp; Audit'!$D:$D,$J1198))</f>
        <v/>
      </c>
      <c r="D1198" s="60" t="str">
        <f>IF($J1198="","",INDEX('2_Review &amp; Audit'!$U:$U,$J1198))</f>
        <v/>
      </c>
      <c r="E1198" t="str">
        <f>IF($J1198="","",INDEX('2_Review &amp; Audit'!$M:$M,$J1198))</f>
        <v/>
      </c>
      <c r="F1198" t="str">
        <f>IF($J1198="","",INDEX('2_Review &amp; Audit'!$N:$N,$J1198))</f>
        <v/>
      </c>
      <c r="G1198" s="145" t="str">
        <f>IF(OR($J1198="",$F1198=""),"",ABS(INDEX('2_Review &amp; Audit'!$B:$B,$J1198)/$F1198))</f>
        <v/>
      </c>
      <c r="H1198" s="145" t="str">
        <f t="shared" si="82"/>
        <v/>
      </c>
      <c r="I1198" t="str">
        <f>IF($J1198="","",INDEX('2_Review &amp; Audit'!$AD:$AD,$J1198))</f>
        <v/>
      </c>
      <c r="AB1198" t="str">
        <f>IF($D1198="","",MAX(0,N(#REF!)-N($X1198)))</f>
        <v/>
      </c>
      <c r="AC1198" t="str">
        <f>IF(OR($D1198="",$AB1198="",N($AB1198)&lt;=0),"",IFERROR(MATCH(1,INDEX(('2_Review &amp; Audit'!$F$6:$F$505=$A1198)*('2_Review &amp; Audit'!$I$6:$I$505&gt;=$E1198-30)*('2_Review &amp; Audit'!$I$6:$I$505&lt;=$E1198+30)*('2_Review &amp; Audit'!$R$6:$R$505&gt;0)*(ROW('2_Review &amp; Audit'!$R$6:$R$505)&gt;$T1198),0),0)+5,""))</f>
        <v/>
      </c>
      <c r="AG1198" t="str">
        <f>IF(OR($D1198="",$AB1198="",$AF1198=""),"",MIN($AB1198,$AF1198))</f>
        <v/>
      </c>
      <c r="AK1198" t="str">
        <f>IF($D1198="","",MAX(0,N($AB1198)-N($AG1198)))</f>
        <v/>
      </c>
      <c r="AL1198" t="str">
        <f>IF(OR($D1198="",$AK1198="",N($AK1198)&lt;=0),"",IFERROR(MATCH(1,INDEX(('2_Review &amp; Audit'!$F$6:$F$505=$A1198)*('2_Review &amp; Audit'!$I$6:$I$505&gt;=$E1198-30)*('2_Review &amp; Audit'!$I$6:$I$505&lt;=$E1198+30)*('2_Review &amp; Audit'!$R$6:$R$505&gt;0)*(ROW('2_Review &amp; Audit'!$R$6:$R$505)&gt;$AC1198),0),0)+5,""))</f>
        <v/>
      </c>
      <c r="AP1198" t="str">
        <f>IF(OR($D1198="",$AK1198="",$AO1198=""),"",MIN($AK1198,$AO1198))</f>
        <v/>
      </c>
    </row>
    <row r="1199" spans="1:42" ht="12.75" customHeight="1" x14ac:dyDescent="0.2">
      <c r="A1199" t="str">
        <f>IF($J1199="","",INDEX('2_Review &amp; Audit'!$F:$F,$J1199))</f>
        <v/>
      </c>
      <c r="B1199" t="str">
        <f>IF($J1199="","",INDEX('2_Review &amp; Audit'!$C:$C,$J1199))</f>
        <v/>
      </c>
      <c r="C1199" t="str">
        <f>IF($J1199="","",INDEX('2_Review &amp; Audit'!$D:$D,$J1199))</f>
        <v/>
      </c>
      <c r="D1199" s="60" t="str">
        <f>IF($J1199="","",INDEX('2_Review &amp; Audit'!$U:$U,$J1199))</f>
        <v/>
      </c>
      <c r="E1199" t="str">
        <f>IF($J1199="","",INDEX('2_Review &amp; Audit'!$M:$M,$J1199))</f>
        <v/>
      </c>
      <c r="F1199" t="str">
        <f>IF($J1199="","",INDEX('2_Review &amp; Audit'!$N:$N,$J1199))</f>
        <v/>
      </c>
      <c r="G1199" s="145" t="str">
        <f>IF(OR($J1199="",$F1199=""),"",ABS(INDEX('2_Review &amp; Audit'!$B:$B,$J1199)/$F1199))</f>
        <v/>
      </c>
      <c r="H1199" s="145" t="str">
        <f t="shared" si="82"/>
        <v/>
      </c>
      <c r="I1199" t="str">
        <f>IF($J1199="","",INDEX('2_Review &amp; Audit'!$AD:$AD,$J1199))</f>
        <v/>
      </c>
      <c r="AB1199" t="str">
        <f>IF($D1199="","",MAX(0,N(#REF!)-N($X1199)))</f>
        <v/>
      </c>
      <c r="AC1199" t="str">
        <f>IF(OR($D1199="",$AB1199="",N($AB1199)&lt;=0),"",IFERROR(MATCH(1,INDEX(('2_Review &amp; Audit'!$F$6:$F$505=$A1199)*('2_Review &amp; Audit'!$I$6:$I$505&gt;=$E1199-30)*('2_Review &amp; Audit'!$I$6:$I$505&lt;=$E1199+30)*('2_Review &amp; Audit'!$R$6:$R$505&gt;0)*(ROW('2_Review &amp; Audit'!$R$6:$R$505)&gt;$T1199),0),0)+5,""))</f>
        <v/>
      </c>
      <c r="AG1199" t="str">
        <f>IF(OR($D1199="",$AB1199="",$AF1199=""),"",MIN($AB1199,$AF1199))</f>
        <v/>
      </c>
      <c r="AK1199" t="str">
        <f>IF($D1199="","",MAX(0,N($AB1199)-N($AG1199)))</f>
        <v/>
      </c>
      <c r="AL1199" t="str">
        <f>IF(OR($D1199="",$AK1199="",N($AK1199)&lt;=0),"",IFERROR(MATCH(1,INDEX(('2_Review &amp; Audit'!$F$6:$F$505=$A1199)*('2_Review &amp; Audit'!$I$6:$I$505&gt;=$E1199-30)*('2_Review &amp; Audit'!$I$6:$I$505&lt;=$E1199+30)*('2_Review &amp; Audit'!$R$6:$R$505&gt;0)*(ROW('2_Review &amp; Audit'!$R$6:$R$505)&gt;$AC1199),0),0)+5,""))</f>
        <v/>
      </c>
      <c r="AP1199" t="str">
        <f>IF(OR($D1199="",$AK1199="",$AO1199=""),"",MIN($AK1199,$AO1199))</f>
        <v/>
      </c>
    </row>
    <row r="1200" spans="1:42" ht="12.75" customHeight="1" x14ac:dyDescent="0.2">
      <c r="A1200" t="str">
        <f>IF($J1200="","",INDEX('2_Review &amp; Audit'!$F:$F,$J1200))</f>
        <v/>
      </c>
      <c r="B1200" t="str">
        <f>IF($J1200="","",INDEX('2_Review &amp; Audit'!$C:$C,$J1200))</f>
        <v/>
      </c>
      <c r="C1200" t="str">
        <f>IF($J1200="","",INDEX('2_Review &amp; Audit'!$D:$D,$J1200))</f>
        <v/>
      </c>
      <c r="D1200" s="60" t="str">
        <f>IF($J1200="","",INDEX('2_Review &amp; Audit'!$U:$U,$J1200))</f>
        <v/>
      </c>
      <c r="E1200" t="str">
        <f>IF($J1200="","",INDEX('2_Review &amp; Audit'!$M:$M,$J1200))</f>
        <v/>
      </c>
      <c r="F1200" t="str">
        <f>IF($J1200="","",INDEX('2_Review &amp; Audit'!$N:$N,$J1200))</f>
        <v/>
      </c>
      <c r="G1200" s="145" t="str">
        <f>IF(OR($J1200="",$F1200=""),"",ABS(INDEX('2_Review &amp; Audit'!$B:$B,$J1200)/$F1200))</f>
        <v/>
      </c>
      <c r="H1200" s="145" t="str">
        <f t="shared" si="82"/>
        <v/>
      </c>
      <c r="I1200" t="str">
        <f>IF($J1200="","",INDEX('2_Review &amp; Audit'!$AD:$AD,$J1200))</f>
        <v/>
      </c>
      <c r="AB1200" t="str">
        <f>IF($D1200="","",MAX(0,N(#REF!)-N($X1200)))</f>
        <v/>
      </c>
      <c r="AC1200" t="str">
        <f>IF(OR($D1200="",$AB1200="",N($AB1200)&lt;=0),"",IFERROR(MATCH(1,INDEX(('2_Review &amp; Audit'!$F$6:$F$505=$A1200)*('2_Review &amp; Audit'!$I$6:$I$505&gt;=$E1200-30)*('2_Review &amp; Audit'!$I$6:$I$505&lt;=$E1200+30)*('2_Review &amp; Audit'!$R$6:$R$505&gt;0)*(ROW('2_Review &amp; Audit'!$R$6:$R$505)&gt;$T1200),0),0)+5,""))</f>
        <v/>
      </c>
      <c r="AG1200" t="str">
        <f>IF(OR($D1200="",$AB1200="",$AF1200=""),"",MIN($AB1200,$AF1200))</f>
        <v/>
      </c>
      <c r="AK1200" t="str">
        <f>IF($D1200="","",MAX(0,N($AB1200)-N($AG1200)))</f>
        <v/>
      </c>
      <c r="AL1200" t="str">
        <f>IF(OR($D1200="",$AK1200="",N($AK1200)&lt;=0),"",IFERROR(MATCH(1,INDEX(('2_Review &amp; Audit'!$F$6:$F$505=$A1200)*('2_Review &amp; Audit'!$I$6:$I$505&gt;=$E1200-30)*('2_Review &amp; Audit'!$I$6:$I$505&lt;=$E1200+30)*('2_Review &amp; Audit'!$R$6:$R$505&gt;0)*(ROW('2_Review &amp; Audit'!$R$6:$R$505)&gt;$AC1200),0),0)+5,""))</f>
        <v/>
      </c>
      <c r="AP1200" t="str">
        <f>IF(OR($D1200="",$AK1200="",$AO1200=""),"",MIN($AK1200,$AO1200))</f>
        <v/>
      </c>
    </row>
    <row r="1201" spans="1:42" ht="12.75" customHeight="1" x14ac:dyDescent="0.2">
      <c r="A1201" t="str">
        <f>IF($J1201="","",INDEX('2_Review &amp; Audit'!$F:$F,$J1201))</f>
        <v/>
      </c>
      <c r="B1201" t="str">
        <f>IF($J1201="","",INDEX('2_Review &amp; Audit'!$C:$C,$J1201))</f>
        <v/>
      </c>
      <c r="C1201" t="str">
        <f>IF($J1201="","",INDEX('2_Review &amp; Audit'!$D:$D,$J1201))</f>
        <v/>
      </c>
      <c r="D1201" s="60" t="str">
        <f>IF($J1201="","",INDEX('2_Review &amp; Audit'!$U:$U,$J1201))</f>
        <v/>
      </c>
      <c r="E1201" t="str">
        <f>IF($J1201="","",INDEX('2_Review &amp; Audit'!$M:$M,$J1201))</f>
        <v/>
      </c>
      <c r="F1201" t="str">
        <f>IF($J1201="","",INDEX('2_Review &amp; Audit'!$N:$N,$J1201))</f>
        <v/>
      </c>
      <c r="G1201" s="145" t="str">
        <f>IF(OR($J1201="",$F1201=""),"",ABS(INDEX('2_Review &amp; Audit'!$B:$B,$J1201)/$F1201))</f>
        <v/>
      </c>
      <c r="H1201" s="145" t="str">
        <f t="shared" si="82"/>
        <v/>
      </c>
      <c r="I1201" t="str">
        <f>IF($J1201="","",INDEX('2_Review &amp; Audit'!$AD:$AD,$J1201))</f>
        <v/>
      </c>
      <c r="AB1201" t="str">
        <f>IF($D1201="","",MAX(0,N(#REF!)-N($X1201)))</f>
        <v/>
      </c>
      <c r="AC1201" t="str">
        <f>IF(OR($D1201="",$AB1201="",N($AB1201)&lt;=0),"",IFERROR(MATCH(1,INDEX(('2_Review &amp; Audit'!$F$6:$F$505=$A1201)*('2_Review &amp; Audit'!$I$6:$I$505&gt;=$E1201-30)*('2_Review &amp; Audit'!$I$6:$I$505&lt;=$E1201+30)*('2_Review &amp; Audit'!$R$6:$R$505&gt;0)*(ROW('2_Review &amp; Audit'!$R$6:$R$505)&gt;$T1201),0),0)+5,""))</f>
        <v/>
      </c>
      <c r="AG1201" t="str">
        <f>IF(OR($D1201="",$AB1201="",$AF1201=""),"",MIN($AB1201,$AF1201))</f>
        <v/>
      </c>
      <c r="AK1201" t="str">
        <f>IF($D1201="","",MAX(0,N($AB1201)-N($AG1201)))</f>
        <v/>
      </c>
      <c r="AL1201" t="str">
        <f>IF(OR($D1201="",$AK1201="",N($AK1201)&lt;=0),"",IFERROR(MATCH(1,INDEX(('2_Review &amp; Audit'!$F$6:$F$505=$A1201)*('2_Review &amp; Audit'!$I$6:$I$505&gt;=$E1201-30)*('2_Review &amp; Audit'!$I$6:$I$505&lt;=$E1201+30)*('2_Review &amp; Audit'!$R$6:$R$505&gt;0)*(ROW('2_Review &amp; Audit'!$R$6:$R$505)&gt;$AC1201),0),0)+5,""))</f>
        <v/>
      </c>
      <c r="AP1201" t="str">
        <f>IF(OR($D1201="",$AK1201="",$AO1201=""),"",MIN($AK1201,$AO1201))</f>
        <v/>
      </c>
    </row>
    <row r="1202" spans="1:42" ht="12.75" customHeight="1" x14ac:dyDescent="0.2">
      <c r="A1202" t="str">
        <f>IF($J1202="","",INDEX('2_Review &amp; Audit'!$F:$F,$J1202))</f>
        <v/>
      </c>
      <c r="B1202" t="str">
        <f>IF($J1202="","",INDEX('2_Review &amp; Audit'!$C:$C,$J1202))</f>
        <v/>
      </c>
      <c r="C1202" t="str">
        <f>IF($J1202="","",INDEX('2_Review &amp; Audit'!$D:$D,$J1202))</f>
        <v/>
      </c>
      <c r="D1202" s="60" t="str">
        <f>IF($J1202="","",INDEX('2_Review &amp; Audit'!$U:$U,$J1202))</f>
        <v/>
      </c>
      <c r="E1202" t="str">
        <f>IF($J1202="","",INDEX('2_Review &amp; Audit'!$M:$M,$J1202))</f>
        <v/>
      </c>
      <c r="F1202" t="str">
        <f>IF($J1202="","",INDEX('2_Review &amp; Audit'!$N:$N,$J1202))</f>
        <v/>
      </c>
      <c r="G1202" s="145" t="str">
        <f>IF(OR($J1202="",$F1202=""),"",ABS(INDEX('2_Review &amp; Audit'!$B:$B,$J1202)/$F1202))</f>
        <v/>
      </c>
      <c r="H1202" s="145" t="str">
        <f t="shared" si="82"/>
        <v/>
      </c>
      <c r="I1202" t="str">
        <f>IF($J1202="","",INDEX('2_Review &amp; Audit'!$AD:$AD,$J1202))</f>
        <v/>
      </c>
      <c r="AB1202" t="str">
        <f>IF($D1202="","",MAX(0,N(#REF!)-N($X1202)))</f>
        <v/>
      </c>
      <c r="AC1202" t="str">
        <f>IF(OR($D1202="",$AB1202="",N($AB1202)&lt;=0),"",IFERROR(MATCH(1,INDEX(('2_Review &amp; Audit'!$F$6:$F$505=$A1202)*('2_Review &amp; Audit'!$I$6:$I$505&gt;=$E1202-30)*('2_Review &amp; Audit'!$I$6:$I$505&lt;=$E1202+30)*('2_Review &amp; Audit'!$R$6:$R$505&gt;0)*(ROW('2_Review &amp; Audit'!$R$6:$R$505)&gt;$T1202),0),0)+5,""))</f>
        <v/>
      </c>
      <c r="AG1202" t="str">
        <f>IF(OR($D1202="",$AB1202="",$AF1202=""),"",MIN($AB1202,$AF1202))</f>
        <v/>
      </c>
      <c r="AK1202" t="str">
        <f>IF($D1202="","",MAX(0,N($AB1202)-N($AG1202)))</f>
        <v/>
      </c>
      <c r="AL1202" t="str">
        <f>IF(OR($D1202="",$AK1202="",N($AK1202)&lt;=0),"",IFERROR(MATCH(1,INDEX(('2_Review &amp; Audit'!$F$6:$F$505=$A1202)*('2_Review &amp; Audit'!$I$6:$I$505&gt;=$E1202-30)*('2_Review &amp; Audit'!$I$6:$I$505&lt;=$E1202+30)*('2_Review &amp; Audit'!$R$6:$R$505&gt;0)*(ROW('2_Review &amp; Audit'!$R$6:$R$505)&gt;$AC1202),0),0)+5,""))</f>
        <v/>
      </c>
      <c r="AP1202" t="str">
        <f>IF(OR($D1202="",$AK1202="",$AO1202=""),"",MIN($AK1202,$AO1202))</f>
        <v/>
      </c>
    </row>
    <row r="1203" spans="1:42" ht="12.75" customHeight="1" x14ac:dyDescent="0.2">
      <c r="A1203" t="str">
        <f>IF($J1203="","",INDEX('2_Review &amp; Audit'!$F:$F,$J1203))</f>
        <v/>
      </c>
      <c r="B1203" t="str">
        <f>IF($J1203="","",INDEX('2_Review &amp; Audit'!$C:$C,$J1203))</f>
        <v/>
      </c>
      <c r="C1203" t="str">
        <f>IF($J1203="","",INDEX('2_Review &amp; Audit'!$D:$D,$J1203))</f>
        <v/>
      </c>
      <c r="D1203" s="60" t="str">
        <f>IF($J1203="","",INDEX('2_Review &amp; Audit'!$U:$U,$J1203))</f>
        <v/>
      </c>
      <c r="E1203" t="str">
        <f>IF($J1203="","",INDEX('2_Review &amp; Audit'!$M:$M,$J1203))</f>
        <v/>
      </c>
      <c r="F1203" t="str">
        <f>IF($J1203="","",INDEX('2_Review &amp; Audit'!$N:$N,$J1203))</f>
        <v/>
      </c>
      <c r="G1203" s="145" t="str">
        <f>IF(OR($J1203="",$F1203=""),"",ABS(INDEX('2_Review &amp; Audit'!$B:$B,$J1203)/$F1203))</f>
        <v/>
      </c>
      <c r="H1203" s="145" t="str">
        <f t="shared" si="82"/>
        <v/>
      </c>
      <c r="I1203" t="str">
        <f>IF($J1203="","",INDEX('2_Review &amp; Audit'!$AD:$AD,$J1203))</f>
        <v/>
      </c>
      <c r="AB1203" t="str">
        <f>IF($D1203="","",MAX(0,N(#REF!)-N($X1203)))</f>
        <v/>
      </c>
      <c r="AC1203" t="str">
        <f>IF(OR($D1203="",$AB1203="",N($AB1203)&lt;=0),"",IFERROR(MATCH(1,INDEX(('2_Review &amp; Audit'!$F$6:$F$505=$A1203)*('2_Review &amp; Audit'!$I$6:$I$505&gt;=$E1203-30)*('2_Review &amp; Audit'!$I$6:$I$505&lt;=$E1203+30)*('2_Review &amp; Audit'!$R$6:$R$505&gt;0)*(ROW('2_Review &amp; Audit'!$R$6:$R$505)&gt;$T1203),0),0)+5,""))</f>
        <v/>
      </c>
      <c r="AG1203" t="str">
        <f>IF(OR($D1203="",$AB1203="",$AF1203=""),"",MIN($AB1203,$AF1203))</f>
        <v/>
      </c>
      <c r="AK1203" t="str">
        <f>IF($D1203="","",MAX(0,N($AB1203)-N($AG1203)))</f>
        <v/>
      </c>
      <c r="AL1203" t="str">
        <f>IF(OR($D1203="",$AK1203="",N($AK1203)&lt;=0),"",IFERROR(MATCH(1,INDEX(('2_Review &amp; Audit'!$F$6:$F$505=$A1203)*('2_Review &amp; Audit'!$I$6:$I$505&gt;=$E1203-30)*('2_Review &amp; Audit'!$I$6:$I$505&lt;=$E1203+30)*('2_Review &amp; Audit'!$R$6:$R$505&gt;0)*(ROW('2_Review &amp; Audit'!$R$6:$R$505)&gt;$AC1203),0),0)+5,""))</f>
        <v/>
      </c>
      <c r="AP1203" t="str">
        <f>IF(OR($D1203="",$AK1203="",$AO1203=""),"",MIN($AK1203,$AO1203))</f>
        <v/>
      </c>
    </row>
    <row r="1204" spans="1:42" ht="12.75" customHeight="1" x14ac:dyDescent="0.2">
      <c r="A1204" t="str">
        <f>IF($J1204="","",INDEX('2_Review &amp; Audit'!$F:$F,$J1204))</f>
        <v/>
      </c>
      <c r="B1204" t="str">
        <f>IF($J1204="","",INDEX('2_Review &amp; Audit'!$C:$C,$J1204))</f>
        <v/>
      </c>
      <c r="C1204" t="str">
        <f>IF($J1204="","",INDEX('2_Review &amp; Audit'!$D:$D,$J1204))</f>
        <v/>
      </c>
      <c r="D1204" s="60" t="str">
        <f>IF($J1204="","",INDEX('2_Review &amp; Audit'!$U:$U,$J1204))</f>
        <v/>
      </c>
      <c r="E1204" t="str">
        <f>IF($J1204="","",INDEX('2_Review &amp; Audit'!$M:$M,$J1204))</f>
        <v/>
      </c>
      <c r="F1204" t="str">
        <f>IF($J1204="","",INDEX('2_Review &amp; Audit'!$N:$N,$J1204))</f>
        <v/>
      </c>
      <c r="G1204" s="145" t="str">
        <f>IF(OR($J1204="",$F1204=""),"",ABS(INDEX('2_Review &amp; Audit'!$B:$B,$J1204)/$F1204))</f>
        <v/>
      </c>
      <c r="H1204" s="145" t="str">
        <f t="shared" si="82"/>
        <v/>
      </c>
      <c r="I1204" t="str">
        <f>IF($J1204="","",INDEX('2_Review &amp; Audit'!$AD:$AD,$J1204))</f>
        <v/>
      </c>
      <c r="AB1204" t="str">
        <f>IF($D1204="","",MAX(0,N(#REF!)-N($X1204)))</f>
        <v/>
      </c>
      <c r="AC1204" t="str">
        <f>IF(OR($D1204="",$AB1204="",N($AB1204)&lt;=0),"",IFERROR(MATCH(1,INDEX(('2_Review &amp; Audit'!$F$6:$F$505=$A1204)*('2_Review &amp; Audit'!$I$6:$I$505&gt;=$E1204-30)*('2_Review &amp; Audit'!$I$6:$I$505&lt;=$E1204+30)*('2_Review &amp; Audit'!$R$6:$R$505&gt;0)*(ROW('2_Review &amp; Audit'!$R$6:$R$505)&gt;$T1204),0),0)+5,""))</f>
        <v/>
      </c>
      <c r="AG1204" t="str">
        <f>IF(OR($D1204="",$AB1204="",$AF1204=""),"",MIN($AB1204,$AF1204))</f>
        <v/>
      </c>
      <c r="AK1204" t="str">
        <f>IF($D1204="","",MAX(0,N($AB1204)-N($AG1204)))</f>
        <v/>
      </c>
      <c r="AL1204" t="str">
        <f>IF(OR($D1204="",$AK1204="",N($AK1204)&lt;=0),"",IFERROR(MATCH(1,INDEX(('2_Review &amp; Audit'!$F$6:$F$505=$A1204)*('2_Review &amp; Audit'!$I$6:$I$505&gt;=$E1204-30)*('2_Review &amp; Audit'!$I$6:$I$505&lt;=$E1204+30)*('2_Review &amp; Audit'!$R$6:$R$505&gt;0)*(ROW('2_Review &amp; Audit'!$R$6:$R$505)&gt;$AC1204),0),0)+5,""))</f>
        <v/>
      </c>
      <c r="AP1204" t="str">
        <f>IF(OR($D1204="",$AK1204="",$AO1204=""),"",MIN($AK1204,$AO1204))</f>
        <v/>
      </c>
    </row>
    <row r="1205" spans="1:42" ht="12.75" customHeight="1" x14ac:dyDescent="0.2">
      <c r="A1205" t="str">
        <f>IF($J1205="","",INDEX('2_Review &amp; Audit'!$F:$F,$J1205))</f>
        <v/>
      </c>
      <c r="B1205" t="str">
        <f>IF($J1205="","",INDEX('2_Review &amp; Audit'!$C:$C,$J1205))</f>
        <v/>
      </c>
      <c r="C1205" t="str">
        <f>IF($J1205="","",INDEX('2_Review &amp; Audit'!$D:$D,$J1205))</f>
        <v/>
      </c>
      <c r="D1205" s="60" t="str">
        <f>IF($J1205="","",INDEX('2_Review &amp; Audit'!$U:$U,$J1205))</f>
        <v/>
      </c>
      <c r="E1205" t="str">
        <f>IF($J1205="","",INDEX('2_Review &amp; Audit'!$M:$M,$J1205))</f>
        <v/>
      </c>
      <c r="F1205" t="str">
        <f>IF($J1205="","",INDEX('2_Review &amp; Audit'!$N:$N,$J1205))</f>
        <v/>
      </c>
      <c r="G1205" s="145" t="str">
        <f>IF(OR($J1205="",$F1205=""),"",ABS(INDEX('2_Review &amp; Audit'!$B:$B,$J1205)/$F1205))</f>
        <v/>
      </c>
      <c r="H1205" s="145" t="str">
        <f t="shared" si="82"/>
        <v/>
      </c>
      <c r="I1205" t="str">
        <f>IF($J1205="","",INDEX('2_Review &amp; Audit'!$AD:$AD,$J1205))</f>
        <v/>
      </c>
      <c r="AB1205" t="str">
        <f>IF($D1205="","",MAX(0,N(#REF!)-N($X1205)))</f>
        <v/>
      </c>
      <c r="AC1205" t="str">
        <f>IF(OR($D1205="",$AB1205="",N($AB1205)&lt;=0),"",IFERROR(MATCH(1,INDEX(('2_Review &amp; Audit'!$F$6:$F$505=$A1205)*('2_Review &amp; Audit'!$I$6:$I$505&gt;=$E1205-30)*('2_Review &amp; Audit'!$I$6:$I$505&lt;=$E1205+30)*('2_Review &amp; Audit'!$R$6:$R$505&gt;0)*(ROW('2_Review &amp; Audit'!$R$6:$R$505)&gt;$T1205),0),0)+5,""))</f>
        <v/>
      </c>
      <c r="AG1205" t="str">
        <f>IF(OR($D1205="",$AB1205="",$AF1205=""),"",MIN($AB1205,$AF1205))</f>
        <v/>
      </c>
      <c r="AK1205" t="str">
        <f>IF($D1205="","",MAX(0,N($AB1205)-N($AG1205)))</f>
        <v/>
      </c>
      <c r="AL1205" t="str">
        <f>IF(OR($D1205="",$AK1205="",N($AK1205)&lt;=0),"",IFERROR(MATCH(1,INDEX(('2_Review &amp; Audit'!$F$6:$F$505=$A1205)*('2_Review &amp; Audit'!$I$6:$I$505&gt;=$E1205-30)*('2_Review &amp; Audit'!$I$6:$I$505&lt;=$E1205+30)*('2_Review &amp; Audit'!$R$6:$R$505&gt;0)*(ROW('2_Review &amp; Audit'!$R$6:$R$505)&gt;$AC1205),0),0)+5,""))</f>
        <v/>
      </c>
      <c r="AP1205" t="str">
        <f>IF(OR($D1205="",$AK1205="",$AO1205=""),"",MIN($AK1205,$AO1205))</f>
        <v/>
      </c>
    </row>
    <row r="1206" spans="1:42" ht="12.75" customHeight="1" x14ac:dyDescent="0.2">
      <c r="A1206" t="str">
        <f>IF($J1206="","",INDEX('2_Review &amp; Audit'!$F:$F,$J1206))</f>
        <v/>
      </c>
      <c r="B1206" t="str">
        <f>IF($J1206="","",INDEX('2_Review &amp; Audit'!$C:$C,$J1206))</f>
        <v/>
      </c>
      <c r="C1206" t="str">
        <f>IF($J1206="","",INDEX('2_Review &amp; Audit'!$D:$D,$J1206))</f>
        <v/>
      </c>
      <c r="D1206" s="60" t="str">
        <f>IF($J1206="","",INDEX('2_Review &amp; Audit'!$U:$U,$J1206))</f>
        <v/>
      </c>
      <c r="E1206" t="str">
        <f>IF($J1206="","",INDEX('2_Review &amp; Audit'!$M:$M,$J1206))</f>
        <v/>
      </c>
      <c r="F1206" t="str">
        <f>IF($J1206="","",INDEX('2_Review &amp; Audit'!$N:$N,$J1206))</f>
        <v/>
      </c>
      <c r="G1206" s="145" t="str">
        <f>IF(OR($J1206="",$F1206=""),"",ABS(INDEX('2_Review &amp; Audit'!$B:$B,$J1206)/$F1206))</f>
        <v/>
      </c>
      <c r="H1206" s="145" t="str">
        <f t="shared" si="82"/>
        <v/>
      </c>
      <c r="I1206" t="str">
        <f>IF($J1206="","",INDEX('2_Review &amp; Audit'!$AD:$AD,$J1206))</f>
        <v/>
      </c>
      <c r="AB1206" t="str">
        <f>IF($D1206="","",MAX(0,N(#REF!)-N($X1206)))</f>
        <v/>
      </c>
      <c r="AC1206" t="str">
        <f>IF(OR($D1206="",$AB1206="",N($AB1206)&lt;=0),"",IFERROR(MATCH(1,INDEX(('2_Review &amp; Audit'!$F$6:$F$505=$A1206)*('2_Review &amp; Audit'!$I$6:$I$505&gt;=$E1206-30)*('2_Review &amp; Audit'!$I$6:$I$505&lt;=$E1206+30)*('2_Review &amp; Audit'!$R$6:$R$505&gt;0)*(ROW('2_Review &amp; Audit'!$R$6:$R$505)&gt;$T1206),0),0)+5,""))</f>
        <v/>
      </c>
      <c r="AG1206" t="str">
        <f>IF(OR($D1206="",$AB1206="",$AF1206=""),"",MIN($AB1206,$AF1206))</f>
        <v/>
      </c>
      <c r="AK1206" t="str">
        <f>IF($D1206="","",MAX(0,N($AB1206)-N($AG1206)))</f>
        <v/>
      </c>
      <c r="AL1206" t="str">
        <f>IF(OR($D1206="",$AK1206="",N($AK1206)&lt;=0),"",IFERROR(MATCH(1,INDEX(('2_Review &amp; Audit'!$F$6:$F$505=$A1206)*('2_Review &amp; Audit'!$I$6:$I$505&gt;=$E1206-30)*('2_Review &amp; Audit'!$I$6:$I$505&lt;=$E1206+30)*('2_Review &amp; Audit'!$R$6:$R$505&gt;0)*(ROW('2_Review &amp; Audit'!$R$6:$R$505)&gt;$AC1206),0),0)+5,""))</f>
        <v/>
      </c>
      <c r="AP1206" t="str">
        <f>IF(OR($D1206="",$AK1206="",$AO1206=""),"",MIN($AK1206,$AO1206))</f>
        <v/>
      </c>
    </row>
    <row r="1207" spans="1:42" ht="12.75" customHeight="1" x14ac:dyDescent="0.2">
      <c r="A1207" t="str">
        <f>IF($J1207="","",INDEX('2_Review &amp; Audit'!$F:$F,$J1207))</f>
        <v/>
      </c>
      <c r="B1207" t="str">
        <f>IF($J1207="","",INDEX('2_Review &amp; Audit'!$C:$C,$J1207))</f>
        <v/>
      </c>
      <c r="C1207" t="str">
        <f>IF($J1207="","",INDEX('2_Review &amp; Audit'!$D:$D,$J1207))</f>
        <v/>
      </c>
      <c r="D1207" s="60" t="str">
        <f>IF($J1207="","",INDEX('2_Review &amp; Audit'!$U:$U,$J1207))</f>
        <v/>
      </c>
      <c r="E1207" t="str">
        <f>IF($J1207="","",INDEX('2_Review &amp; Audit'!$M:$M,$J1207))</f>
        <v/>
      </c>
      <c r="F1207" t="str">
        <f>IF($J1207="","",INDEX('2_Review &amp; Audit'!$N:$N,$J1207))</f>
        <v/>
      </c>
      <c r="G1207" s="145" t="str">
        <f>IF(OR($J1207="",$F1207=""),"",ABS(INDEX('2_Review &amp; Audit'!$B:$B,$J1207)/$F1207))</f>
        <v/>
      </c>
      <c r="H1207" s="145" t="str">
        <f t="shared" si="82"/>
        <v/>
      </c>
      <c r="I1207" t="str">
        <f>IF($J1207="","",INDEX('2_Review &amp; Audit'!$AD:$AD,$J1207))</f>
        <v/>
      </c>
      <c r="AB1207" t="str">
        <f>IF($D1207="","",MAX(0,N(#REF!)-N($X1207)))</f>
        <v/>
      </c>
      <c r="AC1207" t="str">
        <f>IF(OR($D1207="",$AB1207="",N($AB1207)&lt;=0),"",IFERROR(MATCH(1,INDEX(('2_Review &amp; Audit'!$F$6:$F$505=$A1207)*('2_Review &amp; Audit'!$I$6:$I$505&gt;=$E1207-30)*('2_Review &amp; Audit'!$I$6:$I$505&lt;=$E1207+30)*('2_Review &amp; Audit'!$R$6:$R$505&gt;0)*(ROW('2_Review &amp; Audit'!$R$6:$R$505)&gt;$T1207),0),0)+5,""))</f>
        <v/>
      </c>
      <c r="AG1207" t="str">
        <f>IF(OR($D1207="",$AB1207="",$AF1207=""),"",MIN($AB1207,$AF1207))</f>
        <v/>
      </c>
      <c r="AK1207" t="str">
        <f>IF($D1207="","",MAX(0,N($AB1207)-N($AG1207)))</f>
        <v/>
      </c>
      <c r="AL1207" t="str">
        <f>IF(OR($D1207="",$AK1207="",N($AK1207)&lt;=0),"",IFERROR(MATCH(1,INDEX(('2_Review &amp; Audit'!$F$6:$F$505=$A1207)*('2_Review &amp; Audit'!$I$6:$I$505&gt;=$E1207-30)*('2_Review &amp; Audit'!$I$6:$I$505&lt;=$E1207+30)*('2_Review &amp; Audit'!$R$6:$R$505&gt;0)*(ROW('2_Review &amp; Audit'!$R$6:$R$505)&gt;$AC1207),0),0)+5,""))</f>
        <v/>
      </c>
      <c r="AP1207" t="str">
        <f>IF(OR($D1207="",$AK1207="",$AO1207=""),"",MIN($AK1207,$AO1207))</f>
        <v/>
      </c>
    </row>
    <row r="1208" spans="1:42" ht="12.75" customHeight="1" x14ac:dyDescent="0.2">
      <c r="A1208" t="str">
        <f>IF($J1208="","",INDEX('2_Review &amp; Audit'!$F:$F,$J1208))</f>
        <v/>
      </c>
      <c r="B1208" t="str">
        <f>IF($J1208="","",INDEX('2_Review &amp; Audit'!$C:$C,$J1208))</f>
        <v/>
      </c>
      <c r="C1208" t="str">
        <f>IF($J1208="","",INDEX('2_Review &amp; Audit'!$D:$D,$J1208))</f>
        <v/>
      </c>
      <c r="D1208" s="60" t="str">
        <f>IF($J1208="","",INDEX('2_Review &amp; Audit'!$U:$U,$J1208))</f>
        <v/>
      </c>
      <c r="E1208" t="str">
        <f>IF($J1208="","",INDEX('2_Review &amp; Audit'!$M:$M,$J1208))</f>
        <v/>
      </c>
      <c r="F1208" t="str">
        <f>IF($J1208="","",INDEX('2_Review &amp; Audit'!$N:$N,$J1208))</f>
        <v/>
      </c>
      <c r="G1208" s="145" t="str">
        <f>IF(OR($J1208="",$F1208=""),"",ABS(INDEX('2_Review &amp; Audit'!$B:$B,$J1208)/$F1208))</f>
        <v/>
      </c>
      <c r="H1208" s="145" t="str">
        <f t="shared" si="82"/>
        <v/>
      </c>
      <c r="I1208" t="str">
        <f>IF($J1208="","",INDEX('2_Review &amp; Audit'!$AD:$AD,$J1208))</f>
        <v/>
      </c>
      <c r="AB1208" t="str">
        <f>IF($D1208="","",MAX(0,N(#REF!)-N($X1208)))</f>
        <v/>
      </c>
      <c r="AC1208" t="str">
        <f>IF(OR($D1208="",$AB1208="",N($AB1208)&lt;=0),"",IFERROR(MATCH(1,INDEX(('2_Review &amp; Audit'!$F$6:$F$505=$A1208)*('2_Review &amp; Audit'!$I$6:$I$505&gt;=$E1208-30)*('2_Review &amp; Audit'!$I$6:$I$505&lt;=$E1208+30)*('2_Review &amp; Audit'!$R$6:$R$505&gt;0)*(ROW('2_Review &amp; Audit'!$R$6:$R$505)&gt;$T1208),0),0)+5,""))</f>
        <v/>
      </c>
      <c r="AG1208" t="str">
        <f>IF(OR($D1208="",$AB1208="",$AF1208=""),"",MIN($AB1208,$AF1208))</f>
        <v/>
      </c>
      <c r="AK1208" t="str">
        <f>IF($D1208="","",MAX(0,N($AB1208)-N($AG1208)))</f>
        <v/>
      </c>
      <c r="AL1208" t="str">
        <f>IF(OR($D1208="",$AK1208="",N($AK1208)&lt;=0),"",IFERROR(MATCH(1,INDEX(('2_Review &amp; Audit'!$F$6:$F$505=$A1208)*('2_Review &amp; Audit'!$I$6:$I$505&gt;=$E1208-30)*('2_Review &amp; Audit'!$I$6:$I$505&lt;=$E1208+30)*('2_Review &amp; Audit'!$R$6:$R$505&gt;0)*(ROW('2_Review &amp; Audit'!$R$6:$R$505)&gt;$AC1208),0),0)+5,""))</f>
        <v/>
      </c>
      <c r="AP1208" t="str">
        <f>IF(OR($D1208="",$AK1208="",$AO1208=""),"",MIN($AK1208,$AO1208))</f>
        <v/>
      </c>
    </row>
    <row r="1209" spans="1:42" ht="12.75" customHeight="1" x14ac:dyDescent="0.2">
      <c r="A1209" t="str">
        <f>IF($J1209="","",INDEX('2_Review &amp; Audit'!$F:$F,$J1209))</f>
        <v/>
      </c>
      <c r="B1209" t="str">
        <f>IF($J1209="","",INDEX('2_Review &amp; Audit'!$C:$C,$J1209))</f>
        <v/>
      </c>
      <c r="C1209" t="str">
        <f>IF($J1209="","",INDEX('2_Review &amp; Audit'!$D:$D,$J1209))</f>
        <v/>
      </c>
      <c r="D1209" s="60" t="str">
        <f>IF($J1209="","",INDEX('2_Review &amp; Audit'!$U:$U,$J1209))</f>
        <v/>
      </c>
      <c r="E1209" t="str">
        <f>IF($J1209="","",INDEX('2_Review &amp; Audit'!$M:$M,$J1209))</f>
        <v/>
      </c>
      <c r="F1209" t="str">
        <f>IF($J1209="","",INDEX('2_Review &amp; Audit'!$N:$N,$J1209))</f>
        <v/>
      </c>
      <c r="G1209" s="145" t="str">
        <f>IF(OR($J1209="",$F1209=""),"",ABS(INDEX('2_Review &amp; Audit'!$B:$B,$J1209)/$F1209))</f>
        <v/>
      </c>
      <c r="H1209" s="145" t="str">
        <f t="shared" si="82"/>
        <v/>
      </c>
      <c r="I1209" t="str">
        <f>IF($J1209="","",INDEX('2_Review &amp; Audit'!$AD:$AD,$J1209))</f>
        <v/>
      </c>
      <c r="AB1209" t="str">
        <f>IF($D1209="","",MAX(0,N(#REF!)-N($X1209)))</f>
        <v/>
      </c>
      <c r="AC1209" t="str">
        <f>IF(OR($D1209="",$AB1209="",N($AB1209)&lt;=0),"",IFERROR(MATCH(1,INDEX(('2_Review &amp; Audit'!$F$6:$F$505=$A1209)*('2_Review &amp; Audit'!$I$6:$I$505&gt;=$E1209-30)*('2_Review &amp; Audit'!$I$6:$I$505&lt;=$E1209+30)*('2_Review &amp; Audit'!$R$6:$R$505&gt;0)*(ROW('2_Review &amp; Audit'!$R$6:$R$505)&gt;$T1209),0),0)+5,""))</f>
        <v/>
      </c>
      <c r="AG1209" t="str">
        <f>IF(OR($D1209="",$AB1209="",$AF1209=""),"",MIN($AB1209,$AF1209))</f>
        <v/>
      </c>
      <c r="AK1209" t="str">
        <f>IF($D1209="","",MAX(0,N($AB1209)-N($AG1209)))</f>
        <v/>
      </c>
      <c r="AL1209" t="str">
        <f>IF(OR($D1209="",$AK1209="",N($AK1209)&lt;=0),"",IFERROR(MATCH(1,INDEX(('2_Review &amp; Audit'!$F$6:$F$505=$A1209)*('2_Review &amp; Audit'!$I$6:$I$505&gt;=$E1209-30)*('2_Review &amp; Audit'!$I$6:$I$505&lt;=$E1209+30)*('2_Review &amp; Audit'!$R$6:$R$505&gt;0)*(ROW('2_Review &amp; Audit'!$R$6:$R$505)&gt;$AC1209),0),0)+5,""))</f>
        <v/>
      </c>
      <c r="AP1209" t="str">
        <f>IF(OR($D1209="",$AK1209="",$AO1209=""),"",MIN($AK1209,$AO1209))</f>
        <v/>
      </c>
    </row>
    <row r="1210" spans="1:42" ht="12.75" customHeight="1" x14ac:dyDescent="0.2">
      <c r="A1210" t="str">
        <f>IF($J1210="","",INDEX('2_Review &amp; Audit'!$F:$F,$J1210))</f>
        <v/>
      </c>
      <c r="B1210" t="str">
        <f>IF($J1210="","",INDEX('2_Review &amp; Audit'!$C:$C,$J1210))</f>
        <v/>
      </c>
      <c r="C1210" t="str">
        <f>IF($J1210="","",INDEX('2_Review &amp; Audit'!$D:$D,$J1210))</f>
        <v/>
      </c>
      <c r="D1210" s="60" t="str">
        <f>IF($J1210="","",INDEX('2_Review &amp; Audit'!$U:$U,$J1210))</f>
        <v/>
      </c>
      <c r="E1210" t="str">
        <f>IF($J1210="","",INDEX('2_Review &amp; Audit'!$M:$M,$J1210))</f>
        <v/>
      </c>
      <c r="F1210" t="str">
        <f>IF($J1210="","",INDEX('2_Review &amp; Audit'!$N:$N,$J1210))</f>
        <v/>
      </c>
      <c r="G1210" s="145" t="str">
        <f>IF(OR($J1210="",$F1210=""),"",ABS(INDEX('2_Review &amp; Audit'!$B:$B,$J1210)/$F1210))</f>
        <v/>
      </c>
      <c r="H1210" s="145" t="str">
        <f t="shared" si="82"/>
        <v/>
      </c>
      <c r="I1210" t="str">
        <f>IF($J1210="","",INDEX('2_Review &amp; Audit'!$AD:$AD,$J1210))</f>
        <v/>
      </c>
      <c r="AB1210" t="str">
        <f>IF($D1210="","",MAX(0,N(#REF!)-N($X1210)))</f>
        <v/>
      </c>
      <c r="AC1210" t="str">
        <f>IF(OR($D1210="",$AB1210="",N($AB1210)&lt;=0),"",IFERROR(MATCH(1,INDEX(('2_Review &amp; Audit'!$F$6:$F$505=$A1210)*('2_Review &amp; Audit'!$I$6:$I$505&gt;=$E1210-30)*('2_Review &amp; Audit'!$I$6:$I$505&lt;=$E1210+30)*('2_Review &amp; Audit'!$R$6:$R$505&gt;0)*(ROW('2_Review &amp; Audit'!$R$6:$R$505)&gt;$T1210),0),0)+5,""))</f>
        <v/>
      </c>
      <c r="AG1210" t="str">
        <f>IF(OR($D1210="",$AB1210="",$AF1210=""),"",MIN($AB1210,$AF1210))</f>
        <v/>
      </c>
      <c r="AK1210" t="str">
        <f>IF($D1210="","",MAX(0,N($AB1210)-N($AG1210)))</f>
        <v/>
      </c>
      <c r="AL1210" t="str">
        <f>IF(OR($D1210="",$AK1210="",N($AK1210)&lt;=0),"",IFERROR(MATCH(1,INDEX(('2_Review &amp; Audit'!$F$6:$F$505=$A1210)*('2_Review &amp; Audit'!$I$6:$I$505&gt;=$E1210-30)*('2_Review &amp; Audit'!$I$6:$I$505&lt;=$E1210+30)*('2_Review &amp; Audit'!$R$6:$R$505&gt;0)*(ROW('2_Review &amp; Audit'!$R$6:$R$505)&gt;$AC1210),0),0)+5,""))</f>
        <v/>
      </c>
      <c r="AP1210" t="str">
        <f>IF(OR($D1210="",$AK1210="",$AO1210=""),"",MIN($AK1210,$AO1210))</f>
        <v/>
      </c>
    </row>
    <row r="1211" spans="1:42" ht="12.75" customHeight="1" x14ac:dyDescent="0.2">
      <c r="A1211" t="str">
        <f>IF($J1211="","",INDEX('2_Review &amp; Audit'!$F:$F,$J1211))</f>
        <v/>
      </c>
      <c r="B1211" t="str">
        <f>IF($J1211="","",INDEX('2_Review &amp; Audit'!$C:$C,$J1211))</f>
        <v/>
      </c>
      <c r="C1211" t="str">
        <f>IF($J1211="","",INDEX('2_Review &amp; Audit'!$D:$D,$J1211))</f>
        <v/>
      </c>
      <c r="D1211" s="60" t="str">
        <f>IF($J1211="","",INDEX('2_Review &amp; Audit'!$U:$U,$J1211))</f>
        <v/>
      </c>
      <c r="E1211" t="str">
        <f>IF($J1211="","",INDEX('2_Review &amp; Audit'!$M:$M,$J1211))</f>
        <v/>
      </c>
      <c r="F1211" t="str">
        <f>IF($J1211="","",INDEX('2_Review &amp; Audit'!$N:$N,$J1211))</f>
        <v/>
      </c>
      <c r="G1211" s="145" t="str">
        <f>IF(OR($J1211="",$F1211=""),"",ABS(INDEX('2_Review &amp; Audit'!$B:$B,$J1211)/$F1211))</f>
        <v/>
      </c>
      <c r="H1211" s="145" t="str">
        <f t="shared" ref="H1211:H1274" si="83">IF(OR($F1211="",$G1211=""),"",$F1211*$G1211)</f>
        <v/>
      </c>
      <c r="I1211" t="str">
        <f>IF($J1211="","",INDEX('2_Review &amp; Audit'!$AD:$AD,$J1211))</f>
        <v/>
      </c>
      <c r="AB1211" t="str">
        <f>IF($D1211="","",MAX(0,N(#REF!)-N($X1211)))</f>
        <v/>
      </c>
      <c r="AC1211" t="str">
        <f>IF(OR($D1211="",$AB1211="",N($AB1211)&lt;=0),"",IFERROR(MATCH(1,INDEX(('2_Review &amp; Audit'!$F$6:$F$505=$A1211)*('2_Review &amp; Audit'!$I$6:$I$505&gt;=$E1211-30)*('2_Review &amp; Audit'!$I$6:$I$505&lt;=$E1211+30)*('2_Review &amp; Audit'!$R$6:$R$505&gt;0)*(ROW('2_Review &amp; Audit'!$R$6:$R$505)&gt;$T1211),0),0)+5,""))</f>
        <v/>
      </c>
      <c r="AG1211" t="str">
        <f>IF(OR($D1211="",$AB1211="",$AF1211=""),"",MIN($AB1211,$AF1211))</f>
        <v/>
      </c>
      <c r="AK1211" t="str">
        <f>IF($D1211="","",MAX(0,N($AB1211)-N($AG1211)))</f>
        <v/>
      </c>
      <c r="AL1211" t="str">
        <f>IF(OR($D1211="",$AK1211="",N($AK1211)&lt;=0),"",IFERROR(MATCH(1,INDEX(('2_Review &amp; Audit'!$F$6:$F$505=$A1211)*('2_Review &amp; Audit'!$I$6:$I$505&gt;=$E1211-30)*('2_Review &amp; Audit'!$I$6:$I$505&lt;=$E1211+30)*('2_Review &amp; Audit'!$R$6:$R$505&gt;0)*(ROW('2_Review &amp; Audit'!$R$6:$R$505)&gt;$AC1211),0),0)+5,""))</f>
        <v/>
      </c>
      <c r="AP1211" t="str">
        <f>IF(OR($D1211="",$AK1211="",$AO1211=""),"",MIN($AK1211,$AO1211))</f>
        <v/>
      </c>
    </row>
    <row r="1212" spans="1:42" ht="12.75" customHeight="1" x14ac:dyDescent="0.2">
      <c r="A1212" t="str">
        <f>IF($J1212="","",INDEX('2_Review &amp; Audit'!$F:$F,$J1212))</f>
        <v/>
      </c>
      <c r="B1212" t="str">
        <f>IF($J1212="","",INDEX('2_Review &amp; Audit'!$C:$C,$J1212))</f>
        <v/>
      </c>
      <c r="C1212" t="str">
        <f>IF($J1212="","",INDEX('2_Review &amp; Audit'!$D:$D,$J1212))</f>
        <v/>
      </c>
      <c r="D1212" s="60" t="str">
        <f>IF($J1212="","",INDEX('2_Review &amp; Audit'!$U:$U,$J1212))</f>
        <v/>
      </c>
      <c r="E1212" t="str">
        <f>IF($J1212="","",INDEX('2_Review &amp; Audit'!$M:$M,$J1212))</f>
        <v/>
      </c>
      <c r="F1212" t="str">
        <f>IF($J1212="","",INDEX('2_Review &amp; Audit'!$N:$N,$J1212))</f>
        <v/>
      </c>
      <c r="G1212" s="145" t="str">
        <f>IF(OR($J1212="",$F1212=""),"",ABS(INDEX('2_Review &amp; Audit'!$B:$B,$J1212)/$F1212))</f>
        <v/>
      </c>
      <c r="H1212" s="145" t="str">
        <f t="shared" si="83"/>
        <v/>
      </c>
      <c r="I1212" t="str">
        <f>IF($J1212="","",INDEX('2_Review &amp; Audit'!$AD:$AD,$J1212))</f>
        <v/>
      </c>
      <c r="AB1212" t="str">
        <f>IF($D1212="","",MAX(0,N(#REF!)-N($X1212)))</f>
        <v/>
      </c>
      <c r="AC1212" t="str">
        <f>IF(OR($D1212="",$AB1212="",N($AB1212)&lt;=0),"",IFERROR(MATCH(1,INDEX(('2_Review &amp; Audit'!$F$6:$F$505=$A1212)*('2_Review &amp; Audit'!$I$6:$I$505&gt;=$E1212-30)*('2_Review &amp; Audit'!$I$6:$I$505&lt;=$E1212+30)*('2_Review &amp; Audit'!$R$6:$R$505&gt;0)*(ROW('2_Review &amp; Audit'!$R$6:$R$505)&gt;$T1212),0),0)+5,""))</f>
        <v/>
      </c>
      <c r="AG1212" t="str">
        <f>IF(OR($D1212="",$AB1212="",$AF1212=""),"",MIN($AB1212,$AF1212))</f>
        <v/>
      </c>
      <c r="AK1212" t="str">
        <f>IF($D1212="","",MAX(0,N($AB1212)-N($AG1212)))</f>
        <v/>
      </c>
      <c r="AL1212" t="str">
        <f>IF(OR($D1212="",$AK1212="",N($AK1212)&lt;=0),"",IFERROR(MATCH(1,INDEX(('2_Review &amp; Audit'!$F$6:$F$505=$A1212)*('2_Review &amp; Audit'!$I$6:$I$505&gt;=$E1212-30)*('2_Review &amp; Audit'!$I$6:$I$505&lt;=$E1212+30)*('2_Review &amp; Audit'!$R$6:$R$505&gt;0)*(ROW('2_Review &amp; Audit'!$R$6:$R$505)&gt;$AC1212),0),0)+5,""))</f>
        <v/>
      </c>
      <c r="AP1212" t="str">
        <f>IF(OR($D1212="",$AK1212="",$AO1212=""),"",MIN($AK1212,$AO1212))</f>
        <v/>
      </c>
    </row>
    <row r="1213" spans="1:42" ht="12.75" customHeight="1" x14ac:dyDescent="0.2">
      <c r="A1213" t="str">
        <f>IF($J1213="","",INDEX('2_Review &amp; Audit'!$F:$F,$J1213))</f>
        <v/>
      </c>
      <c r="B1213" t="str">
        <f>IF($J1213="","",INDEX('2_Review &amp; Audit'!$C:$C,$J1213))</f>
        <v/>
      </c>
      <c r="C1213" t="str">
        <f>IF($J1213="","",INDEX('2_Review &amp; Audit'!$D:$D,$J1213))</f>
        <v/>
      </c>
      <c r="D1213" s="60" t="str">
        <f>IF($J1213="","",INDEX('2_Review &amp; Audit'!$U:$U,$J1213))</f>
        <v/>
      </c>
      <c r="E1213" t="str">
        <f>IF($J1213="","",INDEX('2_Review &amp; Audit'!$M:$M,$J1213))</f>
        <v/>
      </c>
      <c r="F1213" t="str">
        <f>IF($J1213="","",INDEX('2_Review &amp; Audit'!$N:$N,$J1213))</f>
        <v/>
      </c>
      <c r="G1213" s="145" t="str">
        <f>IF(OR($J1213="",$F1213=""),"",ABS(INDEX('2_Review &amp; Audit'!$B:$B,$J1213)/$F1213))</f>
        <v/>
      </c>
      <c r="H1213" s="145" t="str">
        <f t="shared" si="83"/>
        <v/>
      </c>
      <c r="I1213" t="str">
        <f>IF($J1213="","",INDEX('2_Review &amp; Audit'!$AD:$AD,$J1213))</f>
        <v/>
      </c>
      <c r="AB1213" t="str">
        <f>IF($D1213="","",MAX(0,N(#REF!)-N($X1213)))</f>
        <v/>
      </c>
      <c r="AC1213" t="str">
        <f>IF(OR($D1213="",$AB1213="",N($AB1213)&lt;=0),"",IFERROR(MATCH(1,INDEX(('2_Review &amp; Audit'!$F$6:$F$505=$A1213)*('2_Review &amp; Audit'!$I$6:$I$505&gt;=$E1213-30)*('2_Review &amp; Audit'!$I$6:$I$505&lt;=$E1213+30)*('2_Review &amp; Audit'!$R$6:$R$505&gt;0)*(ROW('2_Review &amp; Audit'!$R$6:$R$505)&gt;$T1213),0),0)+5,""))</f>
        <v/>
      </c>
      <c r="AG1213" t="str">
        <f>IF(OR($D1213="",$AB1213="",$AF1213=""),"",MIN($AB1213,$AF1213))</f>
        <v/>
      </c>
      <c r="AK1213" t="str">
        <f>IF($D1213="","",MAX(0,N($AB1213)-N($AG1213)))</f>
        <v/>
      </c>
      <c r="AL1213" t="str">
        <f>IF(OR($D1213="",$AK1213="",N($AK1213)&lt;=0),"",IFERROR(MATCH(1,INDEX(('2_Review &amp; Audit'!$F$6:$F$505=$A1213)*('2_Review &amp; Audit'!$I$6:$I$505&gt;=$E1213-30)*('2_Review &amp; Audit'!$I$6:$I$505&lt;=$E1213+30)*('2_Review &amp; Audit'!$R$6:$R$505&gt;0)*(ROW('2_Review &amp; Audit'!$R$6:$R$505)&gt;$AC1213),0),0)+5,""))</f>
        <v/>
      </c>
      <c r="AP1213" t="str">
        <f>IF(OR($D1213="",$AK1213="",$AO1213=""),"",MIN($AK1213,$AO1213))</f>
        <v/>
      </c>
    </row>
    <row r="1214" spans="1:42" ht="12.75" customHeight="1" x14ac:dyDescent="0.2">
      <c r="A1214" t="str">
        <f>IF($J1214="","",INDEX('2_Review &amp; Audit'!$F:$F,$J1214))</f>
        <v/>
      </c>
      <c r="B1214" t="str">
        <f>IF($J1214="","",INDEX('2_Review &amp; Audit'!$C:$C,$J1214))</f>
        <v/>
      </c>
      <c r="C1214" t="str">
        <f>IF($J1214="","",INDEX('2_Review &amp; Audit'!$D:$D,$J1214))</f>
        <v/>
      </c>
      <c r="D1214" s="60" t="str">
        <f>IF($J1214="","",INDEX('2_Review &amp; Audit'!$U:$U,$J1214))</f>
        <v/>
      </c>
      <c r="E1214" t="str">
        <f>IF($J1214="","",INDEX('2_Review &amp; Audit'!$M:$M,$J1214))</f>
        <v/>
      </c>
      <c r="F1214" t="str">
        <f>IF($J1214="","",INDEX('2_Review &amp; Audit'!$N:$N,$J1214))</f>
        <v/>
      </c>
      <c r="G1214" s="145" t="str">
        <f>IF(OR($J1214="",$F1214=""),"",ABS(INDEX('2_Review &amp; Audit'!$B:$B,$J1214)/$F1214))</f>
        <v/>
      </c>
      <c r="H1214" s="145" t="str">
        <f t="shared" si="83"/>
        <v/>
      </c>
      <c r="I1214" t="str">
        <f>IF($J1214="","",INDEX('2_Review &amp; Audit'!$AD:$AD,$J1214))</f>
        <v/>
      </c>
      <c r="AB1214" t="str">
        <f>IF($D1214="","",MAX(0,N(#REF!)-N($X1214)))</f>
        <v/>
      </c>
      <c r="AC1214" t="str">
        <f>IF(OR($D1214="",$AB1214="",N($AB1214)&lt;=0),"",IFERROR(MATCH(1,INDEX(('2_Review &amp; Audit'!$F$6:$F$505=$A1214)*('2_Review &amp; Audit'!$I$6:$I$505&gt;=$E1214-30)*('2_Review &amp; Audit'!$I$6:$I$505&lt;=$E1214+30)*('2_Review &amp; Audit'!$R$6:$R$505&gt;0)*(ROW('2_Review &amp; Audit'!$R$6:$R$505)&gt;$T1214),0),0)+5,""))</f>
        <v/>
      </c>
      <c r="AG1214" t="str">
        <f>IF(OR($D1214="",$AB1214="",$AF1214=""),"",MIN($AB1214,$AF1214))</f>
        <v/>
      </c>
      <c r="AK1214" t="str">
        <f>IF($D1214="","",MAX(0,N($AB1214)-N($AG1214)))</f>
        <v/>
      </c>
      <c r="AL1214" t="str">
        <f>IF(OR($D1214="",$AK1214="",N($AK1214)&lt;=0),"",IFERROR(MATCH(1,INDEX(('2_Review &amp; Audit'!$F$6:$F$505=$A1214)*('2_Review &amp; Audit'!$I$6:$I$505&gt;=$E1214-30)*('2_Review &amp; Audit'!$I$6:$I$505&lt;=$E1214+30)*('2_Review &amp; Audit'!$R$6:$R$505&gt;0)*(ROW('2_Review &amp; Audit'!$R$6:$R$505)&gt;$AC1214),0),0)+5,""))</f>
        <v/>
      </c>
      <c r="AP1214" t="str">
        <f>IF(OR($D1214="",$AK1214="",$AO1214=""),"",MIN($AK1214,$AO1214))</f>
        <v/>
      </c>
    </row>
    <row r="1215" spans="1:42" ht="12.75" customHeight="1" x14ac:dyDescent="0.2">
      <c r="A1215" t="str">
        <f>IF($J1215="","",INDEX('2_Review &amp; Audit'!$F:$F,$J1215))</f>
        <v/>
      </c>
      <c r="B1215" t="str">
        <f>IF($J1215="","",INDEX('2_Review &amp; Audit'!$C:$C,$J1215))</f>
        <v/>
      </c>
      <c r="C1215" t="str">
        <f>IF($J1215="","",INDEX('2_Review &amp; Audit'!$D:$D,$J1215))</f>
        <v/>
      </c>
      <c r="D1215" s="60" t="str">
        <f>IF($J1215="","",INDEX('2_Review &amp; Audit'!$U:$U,$J1215))</f>
        <v/>
      </c>
      <c r="E1215" t="str">
        <f>IF($J1215="","",INDEX('2_Review &amp; Audit'!$M:$M,$J1215))</f>
        <v/>
      </c>
      <c r="F1215" t="str">
        <f>IF($J1215="","",INDEX('2_Review &amp; Audit'!$N:$N,$J1215))</f>
        <v/>
      </c>
      <c r="G1215" s="145" t="str">
        <f>IF(OR($J1215="",$F1215=""),"",ABS(INDEX('2_Review &amp; Audit'!$B:$B,$J1215)/$F1215))</f>
        <v/>
      </c>
      <c r="H1215" s="145" t="str">
        <f t="shared" si="83"/>
        <v/>
      </c>
      <c r="I1215" t="str">
        <f>IF($J1215="","",INDEX('2_Review &amp; Audit'!$AD:$AD,$J1215))</f>
        <v/>
      </c>
      <c r="AB1215" t="str">
        <f>IF($D1215="","",MAX(0,N(#REF!)-N($X1215)))</f>
        <v/>
      </c>
      <c r="AC1215" t="str">
        <f>IF(OR($D1215="",$AB1215="",N($AB1215)&lt;=0),"",IFERROR(MATCH(1,INDEX(('2_Review &amp; Audit'!$F$6:$F$505=$A1215)*('2_Review &amp; Audit'!$I$6:$I$505&gt;=$E1215-30)*('2_Review &amp; Audit'!$I$6:$I$505&lt;=$E1215+30)*('2_Review &amp; Audit'!$R$6:$R$505&gt;0)*(ROW('2_Review &amp; Audit'!$R$6:$R$505)&gt;$T1215),0),0)+5,""))</f>
        <v/>
      </c>
      <c r="AG1215" t="str">
        <f>IF(OR($D1215="",$AB1215="",$AF1215=""),"",MIN($AB1215,$AF1215))</f>
        <v/>
      </c>
      <c r="AK1215" t="str">
        <f>IF($D1215="","",MAX(0,N($AB1215)-N($AG1215)))</f>
        <v/>
      </c>
      <c r="AL1215" t="str">
        <f>IF(OR($D1215="",$AK1215="",N($AK1215)&lt;=0),"",IFERROR(MATCH(1,INDEX(('2_Review &amp; Audit'!$F$6:$F$505=$A1215)*('2_Review &amp; Audit'!$I$6:$I$505&gt;=$E1215-30)*('2_Review &amp; Audit'!$I$6:$I$505&lt;=$E1215+30)*('2_Review &amp; Audit'!$R$6:$R$505&gt;0)*(ROW('2_Review &amp; Audit'!$R$6:$R$505)&gt;$AC1215),0),0)+5,""))</f>
        <v/>
      </c>
      <c r="AP1215" t="str">
        <f>IF(OR($D1215="",$AK1215="",$AO1215=""),"",MIN($AK1215,$AO1215))</f>
        <v/>
      </c>
    </row>
    <row r="1216" spans="1:42" ht="12.75" customHeight="1" x14ac:dyDescent="0.2">
      <c r="A1216" t="str">
        <f>IF($J1216="","",INDEX('2_Review &amp; Audit'!$F:$F,$J1216))</f>
        <v/>
      </c>
      <c r="B1216" t="str">
        <f>IF($J1216="","",INDEX('2_Review &amp; Audit'!$C:$C,$J1216))</f>
        <v/>
      </c>
      <c r="C1216" t="str">
        <f>IF($J1216="","",INDEX('2_Review &amp; Audit'!$D:$D,$J1216))</f>
        <v/>
      </c>
      <c r="D1216" s="60" t="str">
        <f>IF($J1216="","",INDEX('2_Review &amp; Audit'!$U:$U,$J1216))</f>
        <v/>
      </c>
      <c r="E1216" t="str">
        <f>IF($J1216="","",INDEX('2_Review &amp; Audit'!$M:$M,$J1216))</f>
        <v/>
      </c>
      <c r="F1216" t="str">
        <f>IF($J1216="","",INDEX('2_Review &amp; Audit'!$N:$N,$J1216))</f>
        <v/>
      </c>
      <c r="G1216" s="145" t="str">
        <f>IF(OR($J1216="",$F1216=""),"",ABS(INDEX('2_Review &amp; Audit'!$B:$B,$J1216)/$F1216))</f>
        <v/>
      </c>
      <c r="H1216" s="145" t="str">
        <f t="shared" si="83"/>
        <v/>
      </c>
      <c r="I1216" t="str">
        <f>IF($J1216="","",INDEX('2_Review &amp; Audit'!$AD:$AD,$J1216))</f>
        <v/>
      </c>
      <c r="AB1216" t="str">
        <f>IF($D1216="","",MAX(0,N(#REF!)-N($X1216)))</f>
        <v/>
      </c>
      <c r="AC1216" t="str">
        <f>IF(OR($D1216="",$AB1216="",N($AB1216)&lt;=0),"",IFERROR(MATCH(1,INDEX(('2_Review &amp; Audit'!$F$6:$F$505=$A1216)*('2_Review &amp; Audit'!$I$6:$I$505&gt;=$E1216-30)*('2_Review &amp; Audit'!$I$6:$I$505&lt;=$E1216+30)*('2_Review &amp; Audit'!$R$6:$R$505&gt;0)*(ROW('2_Review &amp; Audit'!$R$6:$R$505)&gt;$T1216),0),0)+5,""))</f>
        <v/>
      </c>
      <c r="AG1216" t="str">
        <f>IF(OR($D1216="",$AB1216="",$AF1216=""),"",MIN($AB1216,$AF1216))</f>
        <v/>
      </c>
      <c r="AK1216" t="str">
        <f>IF($D1216="","",MAX(0,N($AB1216)-N($AG1216)))</f>
        <v/>
      </c>
      <c r="AL1216" t="str">
        <f>IF(OR($D1216="",$AK1216="",N($AK1216)&lt;=0),"",IFERROR(MATCH(1,INDEX(('2_Review &amp; Audit'!$F$6:$F$505=$A1216)*('2_Review &amp; Audit'!$I$6:$I$505&gt;=$E1216-30)*('2_Review &amp; Audit'!$I$6:$I$505&lt;=$E1216+30)*('2_Review &amp; Audit'!$R$6:$R$505&gt;0)*(ROW('2_Review &amp; Audit'!$R$6:$R$505)&gt;$AC1216),0),0)+5,""))</f>
        <v/>
      </c>
      <c r="AP1216" t="str">
        <f>IF(OR($D1216="",$AK1216="",$AO1216=""),"",MIN($AK1216,$AO1216))</f>
        <v/>
      </c>
    </row>
    <row r="1217" spans="1:42" ht="12.75" customHeight="1" x14ac:dyDescent="0.2">
      <c r="A1217" t="str">
        <f>IF($J1217="","",INDEX('2_Review &amp; Audit'!$F:$F,$J1217))</f>
        <v/>
      </c>
      <c r="B1217" t="str">
        <f>IF($J1217="","",INDEX('2_Review &amp; Audit'!$C:$C,$J1217))</f>
        <v/>
      </c>
      <c r="C1217" t="str">
        <f>IF($J1217="","",INDEX('2_Review &amp; Audit'!$D:$D,$J1217))</f>
        <v/>
      </c>
      <c r="D1217" s="60" t="str">
        <f>IF($J1217="","",INDEX('2_Review &amp; Audit'!$U:$U,$J1217))</f>
        <v/>
      </c>
      <c r="E1217" t="str">
        <f>IF($J1217="","",INDEX('2_Review &amp; Audit'!$M:$M,$J1217))</f>
        <v/>
      </c>
      <c r="F1217" t="str">
        <f>IF($J1217="","",INDEX('2_Review &amp; Audit'!$N:$N,$J1217))</f>
        <v/>
      </c>
      <c r="G1217" s="145" t="str">
        <f>IF(OR($J1217="",$F1217=""),"",ABS(INDEX('2_Review &amp; Audit'!$B:$B,$J1217)/$F1217))</f>
        <v/>
      </c>
      <c r="H1217" s="145" t="str">
        <f t="shared" si="83"/>
        <v/>
      </c>
      <c r="I1217" t="str">
        <f>IF($J1217="","",INDEX('2_Review &amp; Audit'!$AD:$AD,$J1217))</f>
        <v/>
      </c>
      <c r="AB1217" t="str">
        <f>IF($D1217="","",MAX(0,N(#REF!)-N($X1217)))</f>
        <v/>
      </c>
      <c r="AC1217" t="str">
        <f>IF(OR($D1217="",$AB1217="",N($AB1217)&lt;=0),"",IFERROR(MATCH(1,INDEX(('2_Review &amp; Audit'!$F$6:$F$505=$A1217)*('2_Review &amp; Audit'!$I$6:$I$505&gt;=$E1217-30)*('2_Review &amp; Audit'!$I$6:$I$505&lt;=$E1217+30)*('2_Review &amp; Audit'!$R$6:$R$505&gt;0)*(ROW('2_Review &amp; Audit'!$R$6:$R$505)&gt;$T1217),0),0)+5,""))</f>
        <v/>
      </c>
      <c r="AG1217" t="str">
        <f>IF(OR($D1217="",$AB1217="",$AF1217=""),"",MIN($AB1217,$AF1217))</f>
        <v/>
      </c>
      <c r="AK1217" t="str">
        <f>IF($D1217="","",MAX(0,N($AB1217)-N($AG1217)))</f>
        <v/>
      </c>
      <c r="AL1217" t="str">
        <f>IF(OR($D1217="",$AK1217="",N($AK1217)&lt;=0),"",IFERROR(MATCH(1,INDEX(('2_Review &amp; Audit'!$F$6:$F$505=$A1217)*('2_Review &amp; Audit'!$I$6:$I$505&gt;=$E1217-30)*('2_Review &amp; Audit'!$I$6:$I$505&lt;=$E1217+30)*('2_Review &amp; Audit'!$R$6:$R$505&gt;0)*(ROW('2_Review &amp; Audit'!$R$6:$R$505)&gt;$AC1217),0),0)+5,""))</f>
        <v/>
      </c>
      <c r="AP1217" t="str">
        <f>IF(OR($D1217="",$AK1217="",$AO1217=""),"",MIN($AK1217,$AO1217))</f>
        <v/>
      </c>
    </row>
    <row r="1218" spans="1:42" ht="12.75" customHeight="1" x14ac:dyDescent="0.2">
      <c r="A1218" t="str">
        <f>IF($J1218="","",INDEX('2_Review &amp; Audit'!$F:$F,$J1218))</f>
        <v/>
      </c>
      <c r="B1218" t="str">
        <f>IF($J1218="","",INDEX('2_Review &amp; Audit'!$C:$C,$J1218))</f>
        <v/>
      </c>
      <c r="C1218" t="str">
        <f>IF($J1218="","",INDEX('2_Review &amp; Audit'!$D:$D,$J1218))</f>
        <v/>
      </c>
      <c r="D1218" s="60" t="str">
        <f>IF($J1218="","",INDEX('2_Review &amp; Audit'!$U:$U,$J1218))</f>
        <v/>
      </c>
      <c r="E1218" t="str">
        <f>IF($J1218="","",INDEX('2_Review &amp; Audit'!$M:$M,$J1218))</f>
        <v/>
      </c>
      <c r="F1218" t="str">
        <f>IF($J1218="","",INDEX('2_Review &amp; Audit'!$N:$N,$J1218))</f>
        <v/>
      </c>
      <c r="G1218" s="145" t="str">
        <f>IF(OR($J1218="",$F1218=""),"",ABS(INDEX('2_Review &amp; Audit'!$B:$B,$J1218)/$F1218))</f>
        <v/>
      </c>
      <c r="H1218" s="145" t="str">
        <f t="shared" si="83"/>
        <v/>
      </c>
      <c r="I1218" t="str">
        <f>IF($J1218="","",INDEX('2_Review &amp; Audit'!$AD:$AD,$J1218))</f>
        <v/>
      </c>
      <c r="AB1218" t="str">
        <f>IF($D1218="","",MAX(0,N(#REF!)-N($X1218)))</f>
        <v/>
      </c>
      <c r="AC1218" t="str">
        <f>IF(OR($D1218="",$AB1218="",N($AB1218)&lt;=0),"",IFERROR(MATCH(1,INDEX(('2_Review &amp; Audit'!$F$6:$F$505=$A1218)*('2_Review &amp; Audit'!$I$6:$I$505&gt;=$E1218-30)*('2_Review &amp; Audit'!$I$6:$I$505&lt;=$E1218+30)*('2_Review &amp; Audit'!$R$6:$R$505&gt;0)*(ROW('2_Review &amp; Audit'!$R$6:$R$505)&gt;$T1218),0),0)+5,""))</f>
        <v/>
      </c>
      <c r="AG1218" t="str">
        <f>IF(OR($D1218="",$AB1218="",$AF1218=""),"",MIN($AB1218,$AF1218))</f>
        <v/>
      </c>
      <c r="AK1218" t="str">
        <f>IF($D1218="","",MAX(0,N($AB1218)-N($AG1218)))</f>
        <v/>
      </c>
      <c r="AL1218" t="str">
        <f>IF(OR($D1218="",$AK1218="",N($AK1218)&lt;=0),"",IFERROR(MATCH(1,INDEX(('2_Review &amp; Audit'!$F$6:$F$505=$A1218)*('2_Review &amp; Audit'!$I$6:$I$505&gt;=$E1218-30)*('2_Review &amp; Audit'!$I$6:$I$505&lt;=$E1218+30)*('2_Review &amp; Audit'!$R$6:$R$505&gt;0)*(ROW('2_Review &amp; Audit'!$R$6:$R$505)&gt;$AC1218),0),0)+5,""))</f>
        <v/>
      </c>
      <c r="AP1218" t="str">
        <f>IF(OR($D1218="",$AK1218="",$AO1218=""),"",MIN($AK1218,$AO1218))</f>
        <v/>
      </c>
    </row>
    <row r="1219" spans="1:42" ht="12.75" customHeight="1" x14ac:dyDescent="0.2">
      <c r="A1219" t="str">
        <f>IF($J1219="","",INDEX('2_Review &amp; Audit'!$F:$F,$J1219))</f>
        <v/>
      </c>
      <c r="B1219" t="str">
        <f>IF($J1219="","",INDEX('2_Review &amp; Audit'!$C:$C,$J1219))</f>
        <v/>
      </c>
      <c r="C1219" t="str">
        <f>IF($J1219="","",INDEX('2_Review &amp; Audit'!$D:$D,$J1219))</f>
        <v/>
      </c>
      <c r="D1219" s="60" t="str">
        <f>IF($J1219="","",INDEX('2_Review &amp; Audit'!$U:$U,$J1219))</f>
        <v/>
      </c>
      <c r="E1219" t="str">
        <f>IF($J1219="","",INDEX('2_Review &amp; Audit'!$M:$M,$J1219))</f>
        <v/>
      </c>
      <c r="F1219" t="str">
        <f>IF($J1219="","",INDEX('2_Review &amp; Audit'!$N:$N,$J1219))</f>
        <v/>
      </c>
      <c r="G1219" s="145" t="str">
        <f>IF(OR($J1219="",$F1219=""),"",ABS(INDEX('2_Review &amp; Audit'!$B:$B,$J1219)/$F1219))</f>
        <v/>
      </c>
      <c r="H1219" s="145" t="str">
        <f t="shared" si="83"/>
        <v/>
      </c>
      <c r="I1219" t="str">
        <f>IF($J1219="","",INDEX('2_Review &amp; Audit'!$AD:$AD,$J1219))</f>
        <v/>
      </c>
      <c r="AB1219" t="str">
        <f>IF($D1219="","",MAX(0,N(#REF!)-N($X1219)))</f>
        <v/>
      </c>
      <c r="AC1219" t="str">
        <f>IF(OR($D1219="",$AB1219="",N($AB1219)&lt;=0),"",IFERROR(MATCH(1,INDEX(('2_Review &amp; Audit'!$F$6:$F$505=$A1219)*('2_Review &amp; Audit'!$I$6:$I$505&gt;=$E1219-30)*('2_Review &amp; Audit'!$I$6:$I$505&lt;=$E1219+30)*('2_Review &amp; Audit'!$R$6:$R$505&gt;0)*(ROW('2_Review &amp; Audit'!$R$6:$R$505)&gt;$T1219),0),0)+5,""))</f>
        <v/>
      </c>
      <c r="AG1219" t="str">
        <f>IF(OR($D1219="",$AB1219="",$AF1219=""),"",MIN($AB1219,$AF1219))</f>
        <v/>
      </c>
      <c r="AK1219" t="str">
        <f>IF($D1219="","",MAX(0,N($AB1219)-N($AG1219)))</f>
        <v/>
      </c>
      <c r="AL1219" t="str">
        <f>IF(OR($D1219="",$AK1219="",N($AK1219)&lt;=0),"",IFERROR(MATCH(1,INDEX(('2_Review &amp; Audit'!$F$6:$F$505=$A1219)*('2_Review &amp; Audit'!$I$6:$I$505&gt;=$E1219-30)*('2_Review &amp; Audit'!$I$6:$I$505&lt;=$E1219+30)*('2_Review &amp; Audit'!$R$6:$R$505&gt;0)*(ROW('2_Review &amp; Audit'!$R$6:$R$505)&gt;$AC1219),0),0)+5,""))</f>
        <v/>
      </c>
      <c r="AP1219" t="str">
        <f>IF(OR($D1219="",$AK1219="",$AO1219=""),"",MIN($AK1219,$AO1219))</f>
        <v/>
      </c>
    </row>
    <row r="1220" spans="1:42" ht="12.75" customHeight="1" x14ac:dyDescent="0.2">
      <c r="A1220" t="str">
        <f>IF($J1220="","",INDEX('2_Review &amp; Audit'!$F:$F,$J1220))</f>
        <v/>
      </c>
      <c r="B1220" t="str">
        <f>IF($J1220="","",INDEX('2_Review &amp; Audit'!$C:$C,$J1220))</f>
        <v/>
      </c>
      <c r="C1220" t="str">
        <f>IF($J1220="","",INDEX('2_Review &amp; Audit'!$D:$D,$J1220))</f>
        <v/>
      </c>
      <c r="D1220" s="60" t="str">
        <f>IF($J1220="","",INDEX('2_Review &amp; Audit'!$U:$U,$J1220))</f>
        <v/>
      </c>
      <c r="E1220" t="str">
        <f>IF($J1220="","",INDEX('2_Review &amp; Audit'!$M:$M,$J1220))</f>
        <v/>
      </c>
      <c r="F1220" t="str">
        <f>IF($J1220="","",INDEX('2_Review &amp; Audit'!$N:$N,$J1220))</f>
        <v/>
      </c>
      <c r="G1220" s="145" t="str">
        <f>IF(OR($J1220="",$F1220=""),"",ABS(INDEX('2_Review &amp; Audit'!$B:$B,$J1220)/$F1220))</f>
        <v/>
      </c>
      <c r="H1220" s="145" t="str">
        <f t="shared" si="83"/>
        <v/>
      </c>
      <c r="I1220" t="str">
        <f>IF($J1220="","",INDEX('2_Review &amp; Audit'!$AD:$AD,$J1220))</f>
        <v/>
      </c>
      <c r="AB1220" t="str">
        <f>IF($D1220="","",MAX(0,N(#REF!)-N($X1220)))</f>
        <v/>
      </c>
      <c r="AC1220" t="str">
        <f>IF(OR($D1220="",$AB1220="",N($AB1220)&lt;=0),"",IFERROR(MATCH(1,INDEX(('2_Review &amp; Audit'!$F$6:$F$505=$A1220)*('2_Review &amp; Audit'!$I$6:$I$505&gt;=$E1220-30)*('2_Review &amp; Audit'!$I$6:$I$505&lt;=$E1220+30)*('2_Review &amp; Audit'!$R$6:$R$505&gt;0)*(ROW('2_Review &amp; Audit'!$R$6:$R$505)&gt;$T1220),0),0)+5,""))</f>
        <v/>
      </c>
      <c r="AG1220" t="str">
        <f>IF(OR($D1220="",$AB1220="",$AF1220=""),"",MIN($AB1220,$AF1220))</f>
        <v/>
      </c>
      <c r="AK1220" t="str">
        <f>IF($D1220="","",MAX(0,N($AB1220)-N($AG1220)))</f>
        <v/>
      </c>
      <c r="AL1220" t="str">
        <f>IF(OR($D1220="",$AK1220="",N($AK1220)&lt;=0),"",IFERROR(MATCH(1,INDEX(('2_Review &amp; Audit'!$F$6:$F$505=$A1220)*('2_Review &amp; Audit'!$I$6:$I$505&gt;=$E1220-30)*('2_Review &amp; Audit'!$I$6:$I$505&lt;=$E1220+30)*('2_Review &amp; Audit'!$R$6:$R$505&gt;0)*(ROW('2_Review &amp; Audit'!$R$6:$R$505)&gt;$AC1220),0),0)+5,""))</f>
        <v/>
      </c>
      <c r="AP1220" t="str">
        <f>IF(OR($D1220="",$AK1220="",$AO1220=""),"",MIN($AK1220,$AO1220))</f>
        <v/>
      </c>
    </row>
    <row r="1221" spans="1:42" ht="12.75" customHeight="1" x14ac:dyDescent="0.2">
      <c r="A1221" t="str">
        <f>IF($J1221="","",INDEX('2_Review &amp; Audit'!$F:$F,$J1221))</f>
        <v/>
      </c>
      <c r="B1221" t="str">
        <f>IF($J1221="","",INDEX('2_Review &amp; Audit'!$C:$C,$J1221))</f>
        <v/>
      </c>
      <c r="C1221" t="str">
        <f>IF($J1221="","",INDEX('2_Review &amp; Audit'!$D:$D,$J1221))</f>
        <v/>
      </c>
      <c r="D1221" s="60" t="str">
        <f>IF($J1221="","",INDEX('2_Review &amp; Audit'!$U:$U,$J1221))</f>
        <v/>
      </c>
      <c r="E1221" t="str">
        <f>IF($J1221="","",INDEX('2_Review &amp; Audit'!$M:$M,$J1221))</f>
        <v/>
      </c>
      <c r="F1221" t="str">
        <f>IF($J1221="","",INDEX('2_Review &amp; Audit'!$N:$N,$J1221))</f>
        <v/>
      </c>
      <c r="G1221" s="145" t="str">
        <f>IF(OR($J1221="",$F1221=""),"",ABS(INDEX('2_Review &amp; Audit'!$B:$B,$J1221)/$F1221))</f>
        <v/>
      </c>
      <c r="H1221" s="145" t="str">
        <f t="shared" si="83"/>
        <v/>
      </c>
      <c r="I1221" t="str">
        <f>IF($J1221="","",INDEX('2_Review &amp; Audit'!$AD:$AD,$J1221))</f>
        <v/>
      </c>
      <c r="AB1221" t="str">
        <f>IF($D1221="","",MAX(0,N(#REF!)-N($X1221)))</f>
        <v/>
      </c>
      <c r="AC1221" t="str">
        <f>IF(OR($D1221="",$AB1221="",N($AB1221)&lt;=0),"",IFERROR(MATCH(1,INDEX(('2_Review &amp; Audit'!$F$6:$F$505=$A1221)*('2_Review &amp; Audit'!$I$6:$I$505&gt;=$E1221-30)*('2_Review &amp; Audit'!$I$6:$I$505&lt;=$E1221+30)*('2_Review &amp; Audit'!$R$6:$R$505&gt;0)*(ROW('2_Review &amp; Audit'!$R$6:$R$505)&gt;$T1221),0),0)+5,""))</f>
        <v/>
      </c>
      <c r="AG1221" t="str">
        <f>IF(OR($D1221="",$AB1221="",$AF1221=""),"",MIN($AB1221,$AF1221))</f>
        <v/>
      </c>
      <c r="AK1221" t="str">
        <f>IF($D1221="","",MAX(0,N($AB1221)-N($AG1221)))</f>
        <v/>
      </c>
      <c r="AL1221" t="str">
        <f>IF(OR($D1221="",$AK1221="",N($AK1221)&lt;=0),"",IFERROR(MATCH(1,INDEX(('2_Review &amp; Audit'!$F$6:$F$505=$A1221)*('2_Review &amp; Audit'!$I$6:$I$505&gt;=$E1221-30)*('2_Review &amp; Audit'!$I$6:$I$505&lt;=$E1221+30)*('2_Review &amp; Audit'!$R$6:$R$505&gt;0)*(ROW('2_Review &amp; Audit'!$R$6:$R$505)&gt;$AC1221),0),0)+5,""))</f>
        <v/>
      </c>
      <c r="AP1221" t="str">
        <f>IF(OR($D1221="",$AK1221="",$AO1221=""),"",MIN($AK1221,$AO1221))</f>
        <v/>
      </c>
    </row>
    <row r="1222" spans="1:42" ht="12.75" customHeight="1" x14ac:dyDescent="0.2">
      <c r="A1222" t="str">
        <f>IF($J1222="","",INDEX('2_Review &amp; Audit'!$F:$F,$J1222))</f>
        <v/>
      </c>
      <c r="B1222" t="str">
        <f>IF($J1222="","",INDEX('2_Review &amp; Audit'!$C:$C,$J1222))</f>
        <v/>
      </c>
      <c r="C1222" t="str">
        <f>IF($J1222="","",INDEX('2_Review &amp; Audit'!$D:$D,$J1222))</f>
        <v/>
      </c>
      <c r="D1222" s="60" t="str">
        <f>IF($J1222="","",INDEX('2_Review &amp; Audit'!$U:$U,$J1222))</f>
        <v/>
      </c>
      <c r="E1222" t="str">
        <f>IF($J1222="","",INDEX('2_Review &amp; Audit'!$M:$M,$J1222))</f>
        <v/>
      </c>
      <c r="F1222" t="str">
        <f>IF($J1222="","",INDEX('2_Review &amp; Audit'!$N:$N,$J1222))</f>
        <v/>
      </c>
      <c r="G1222" s="145" t="str">
        <f>IF(OR($J1222="",$F1222=""),"",ABS(INDEX('2_Review &amp; Audit'!$B:$B,$J1222)/$F1222))</f>
        <v/>
      </c>
      <c r="H1222" s="145" t="str">
        <f t="shared" si="83"/>
        <v/>
      </c>
      <c r="I1222" t="str">
        <f>IF($J1222="","",INDEX('2_Review &amp; Audit'!$AD:$AD,$J1222))</f>
        <v/>
      </c>
      <c r="AB1222" t="str">
        <f>IF($D1222="","",MAX(0,N(#REF!)-N($X1222)))</f>
        <v/>
      </c>
      <c r="AC1222" t="str">
        <f>IF(OR($D1222="",$AB1222="",N($AB1222)&lt;=0),"",IFERROR(MATCH(1,INDEX(('2_Review &amp; Audit'!$F$6:$F$505=$A1222)*('2_Review &amp; Audit'!$I$6:$I$505&gt;=$E1222-30)*('2_Review &amp; Audit'!$I$6:$I$505&lt;=$E1222+30)*('2_Review &amp; Audit'!$R$6:$R$505&gt;0)*(ROW('2_Review &amp; Audit'!$R$6:$R$505)&gt;$T1222),0),0)+5,""))</f>
        <v/>
      </c>
      <c r="AG1222" t="str">
        <f>IF(OR($D1222="",$AB1222="",$AF1222=""),"",MIN($AB1222,$AF1222))</f>
        <v/>
      </c>
      <c r="AK1222" t="str">
        <f>IF($D1222="","",MAX(0,N($AB1222)-N($AG1222)))</f>
        <v/>
      </c>
      <c r="AL1222" t="str">
        <f>IF(OR($D1222="",$AK1222="",N($AK1222)&lt;=0),"",IFERROR(MATCH(1,INDEX(('2_Review &amp; Audit'!$F$6:$F$505=$A1222)*('2_Review &amp; Audit'!$I$6:$I$505&gt;=$E1222-30)*('2_Review &amp; Audit'!$I$6:$I$505&lt;=$E1222+30)*('2_Review &amp; Audit'!$R$6:$R$505&gt;0)*(ROW('2_Review &amp; Audit'!$R$6:$R$505)&gt;$AC1222),0),0)+5,""))</f>
        <v/>
      </c>
      <c r="AP1222" t="str">
        <f>IF(OR($D1222="",$AK1222="",$AO1222=""),"",MIN($AK1222,$AO1222))</f>
        <v/>
      </c>
    </row>
    <row r="1223" spans="1:42" ht="12.75" customHeight="1" x14ac:dyDescent="0.2">
      <c r="A1223" t="str">
        <f>IF($J1223="","",INDEX('2_Review &amp; Audit'!$F:$F,$J1223))</f>
        <v/>
      </c>
      <c r="B1223" t="str">
        <f>IF($J1223="","",INDEX('2_Review &amp; Audit'!$C:$C,$J1223))</f>
        <v/>
      </c>
      <c r="C1223" t="str">
        <f>IF($J1223="","",INDEX('2_Review &amp; Audit'!$D:$D,$J1223))</f>
        <v/>
      </c>
      <c r="D1223" s="60" t="str">
        <f>IF($J1223="","",INDEX('2_Review &amp; Audit'!$U:$U,$J1223))</f>
        <v/>
      </c>
      <c r="E1223" t="str">
        <f>IF($J1223="","",INDEX('2_Review &amp; Audit'!$M:$M,$J1223))</f>
        <v/>
      </c>
      <c r="F1223" t="str">
        <f>IF($J1223="","",INDEX('2_Review &amp; Audit'!$N:$N,$J1223))</f>
        <v/>
      </c>
      <c r="G1223" s="145" t="str">
        <f>IF(OR($J1223="",$F1223=""),"",ABS(INDEX('2_Review &amp; Audit'!$B:$B,$J1223)/$F1223))</f>
        <v/>
      </c>
      <c r="H1223" s="145" t="str">
        <f t="shared" si="83"/>
        <v/>
      </c>
      <c r="I1223" t="str">
        <f>IF($J1223="","",INDEX('2_Review &amp; Audit'!$AD:$AD,$J1223))</f>
        <v/>
      </c>
      <c r="AB1223" t="str">
        <f>IF($D1223="","",MAX(0,N(#REF!)-N($X1223)))</f>
        <v/>
      </c>
      <c r="AC1223" t="str">
        <f>IF(OR($D1223="",$AB1223="",N($AB1223)&lt;=0),"",IFERROR(MATCH(1,INDEX(('2_Review &amp; Audit'!$F$6:$F$505=$A1223)*('2_Review &amp; Audit'!$I$6:$I$505&gt;=$E1223-30)*('2_Review &amp; Audit'!$I$6:$I$505&lt;=$E1223+30)*('2_Review &amp; Audit'!$R$6:$R$505&gt;0)*(ROW('2_Review &amp; Audit'!$R$6:$R$505)&gt;$T1223),0),0)+5,""))</f>
        <v/>
      </c>
      <c r="AG1223" t="str">
        <f>IF(OR($D1223="",$AB1223="",$AF1223=""),"",MIN($AB1223,$AF1223))</f>
        <v/>
      </c>
      <c r="AK1223" t="str">
        <f>IF($D1223="","",MAX(0,N($AB1223)-N($AG1223)))</f>
        <v/>
      </c>
      <c r="AL1223" t="str">
        <f>IF(OR($D1223="",$AK1223="",N($AK1223)&lt;=0),"",IFERROR(MATCH(1,INDEX(('2_Review &amp; Audit'!$F$6:$F$505=$A1223)*('2_Review &amp; Audit'!$I$6:$I$505&gt;=$E1223-30)*('2_Review &amp; Audit'!$I$6:$I$505&lt;=$E1223+30)*('2_Review &amp; Audit'!$R$6:$R$505&gt;0)*(ROW('2_Review &amp; Audit'!$R$6:$R$505)&gt;$AC1223),0),0)+5,""))</f>
        <v/>
      </c>
      <c r="AP1223" t="str">
        <f>IF(OR($D1223="",$AK1223="",$AO1223=""),"",MIN($AK1223,$AO1223))</f>
        <v/>
      </c>
    </row>
    <row r="1224" spans="1:42" ht="12.75" customHeight="1" x14ac:dyDescent="0.2">
      <c r="A1224" t="str">
        <f>IF($J1224="","",INDEX('2_Review &amp; Audit'!$F:$F,$J1224))</f>
        <v/>
      </c>
      <c r="B1224" t="str">
        <f>IF($J1224="","",INDEX('2_Review &amp; Audit'!$C:$C,$J1224))</f>
        <v/>
      </c>
      <c r="C1224" t="str">
        <f>IF($J1224="","",INDEX('2_Review &amp; Audit'!$D:$D,$J1224))</f>
        <v/>
      </c>
      <c r="D1224" s="60" t="str">
        <f>IF($J1224="","",INDEX('2_Review &amp; Audit'!$U:$U,$J1224))</f>
        <v/>
      </c>
      <c r="E1224" t="str">
        <f>IF($J1224="","",INDEX('2_Review &amp; Audit'!$M:$M,$J1224))</f>
        <v/>
      </c>
      <c r="F1224" t="str">
        <f>IF($J1224="","",INDEX('2_Review &amp; Audit'!$N:$N,$J1224))</f>
        <v/>
      </c>
      <c r="G1224" s="145" t="str">
        <f>IF(OR($J1224="",$F1224=""),"",ABS(INDEX('2_Review &amp; Audit'!$B:$B,$J1224)/$F1224))</f>
        <v/>
      </c>
      <c r="H1224" s="145" t="str">
        <f t="shared" si="83"/>
        <v/>
      </c>
      <c r="I1224" t="str">
        <f>IF($J1224="","",INDEX('2_Review &amp; Audit'!$AD:$AD,$J1224))</f>
        <v/>
      </c>
      <c r="AB1224" t="str">
        <f>IF($D1224="","",MAX(0,N(#REF!)-N($X1224)))</f>
        <v/>
      </c>
      <c r="AC1224" t="str">
        <f>IF(OR($D1224="",$AB1224="",N($AB1224)&lt;=0),"",IFERROR(MATCH(1,INDEX(('2_Review &amp; Audit'!$F$6:$F$505=$A1224)*('2_Review &amp; Audit'!$I$6:$I$505&gt;=$E1224-30)*('2_Review &amp; Audit'!$I$6:$I$505&lt;=$E1224+30)*('2_Review &amp; Audit'!$R$6:$R$505&gt;0)*(ROW('2_Review &amp; Audit'!$R$6:$R$505)&gt;$T1224),0),0)+5,""))</f>
        <v/>
      </c>
      <c r="AG1224" t="str">
        <f>IF(OR($D1224="",$AB1224="",$AF1224=""),"",MIN($AB1224,$AF1224))</f>
        <v/>
      </c>
      <c r="AK1224" t="str">
        <f>IF($D1224="","",MAX(0,N($AB1224)-N($AG1224)))</f>
        <v/>
      </c>
      <c r="AL1224" t="str">
        <f>IF(OR($D1224="",$AK1224="",N($AK1224)&lt;=0),"",IFERROR(MATCH(1,INDEX(('2_Review &amp; Audit'!$F$6:$F$505=$A1224)*('2_Review &amp; Audit'!$I$6:$I$505&gt;=$E1224-30)*('2_Review &amp; Audit'!$I$6:$I$505&lt;=$E1224+30)*('2_Review &amp; Audit'!$R$6:$R$505&gt;0)*(ROW('2_Review &amp; Audit'!$R$6:$R$505)&gt;$AC1224),0),0)+5,""))</f>
        <v/>
      </c>
      <c r="AP1224" t="str">
        <f>IF(OR($D1224="",$AK1224="",$AO1224=""),"",MIN($AK1224,$AO1224))</f>
        <v/>
      </c>
    </row>
    <row r="1225" spans="1:42" ht="12.75" customHeight="1" x14ac:dyDescent="0.2">
      <c r="A1225" t="str">
        <f>IF($J1225="","",INDEX('2_Review &amp; Audit'!$F:$F,$J1225))</f>
        <v/>
      </c>
      <c r="B1225" t="str">
        <f>IF($J1225="","",INDEX('2_Review &amp; Audit'!$C:$C,$J1225))</f>
        <v/>
      </c>
      <c r="C1225" t="str">
        <f>IF($J1225="","",INDEX('2_Review &amp; Audit'!$D:$D,$J1225))</f>
        <v/>
      </c>
      <c r="D1225" s="60" t="str">
        <f>IF($J1225="","",INDEX('2_Review &amp; Audit'!$U:$U,$J1225))</f>
        <v/>
      </c>
      <c r="E1225" t="str">
        <f>IF($J1225="","",INDEX('2_Review &amp; Audit'!$M:$M,$J1225))</f>
        <v/>
      </c>
      <c r="F1225" t="str">
        <f>IF($J1225="","",INDEX('2_Review &amp; Audit'!$N:$N,$J1225))</f>
        <v/>
      </c>
      <c r="G1225" s="145" t="str">
        <f>IF(OR($J1225="",$F1225=""),"",ABS(INDEX('2_Review &amp; Audit'!$B:$B,$J1225)/$F1225))</f>
        <v/>
      </c>
      <c r="H1225" s="145" t="str">
        <f t="shared" si="83"/>
        <v/>
      </c>
      <c r="I1225" t="str">
        <f>IF($J1225="","",INDEX('2_Review &amp; Audit'!$AD:$AD,$J1225))</f>
        <v/>
      </c>
      <c r="AB1225" t="str">
        <f>IF($D1225="","",MAX(0,N(#REF!)-N($X1225)))</f>
        <v/>
      </c>
      <c r="AC1225" t="str">
        <f>IF(OR($D1225="",$AB1225="",N($AB1225)&lt;=0),"",IFERROR(MATCH(1,INDEX(('2_Review &amp; Audit'!$F$6:$F$505=$A1225)*('2_Review &amp; Audit'!$I$6:$I$505&gt;=$E1225-30)*('2_Review &amp; Audit'!$I$6:$I$505&lt;=$E1225+30)*('2_Review &amp; Audit'!$R$6:$R$505&gt;0)*(ROW('2_Review &amp; Audit'!$R$6:$R$505)&gt;$T1225),0),0)+5,""))</f>
        <v/>
      </c>
      <c r="AG1225" t="str">
        <f>IF(OR($D1225="",$AB1225="",$AF1225=""),"",MIN($AB1225,$AF1225))</f>
        <v/>
      </c>
      <c r="AK1225" t="str">
        <f>IF($D1225="","",MAX(0,N($AB1225)-N($AG1225)))</f>
        <v/>
      </c>
      <c r="AL1225" t="str">
        <f>IF(OR($D1225="",$AK1225="",N($AK1225)&lt;=0),"",IFERROR(MATCH(1,INDEX(('2_Review &amp; Audit'!$F$6:$F$505=$A1225)*('2_Review &amp; Audit'!$I$6:$I$505&gt;=$E1225-30)*('2_Review &amp; Audit'!$I$6:$I$505&lt;=$E1225+30)*('2_Review &amp; Audit'!$R$6:$R$505&gt;0)*(ROW('2_Review &amp; Audit'!$R$6:$R$505)&gt;$AC1225),0),0)+5,""))</f>
        <v/>
      </c>
      <c r="AP1225" t="str">
        <f>IF(OR($D1225="",$AK1225="",$AO1225=""),"",MIN($AK1225,$AO1225))</f>
        <v/>
      </c>
    </row>
    <row r="1226" spans="1:42" ht="12.75" customHeight="1" x14ac:dyDescent="0.2">
      <c r="A1226" t="str">
        <f>IF($J1226="","",INDEX('2_Review &amp; Audit'!$F:$F,$J1226))</f>
        <v/>
      </c>
      <c r="B1226" t="str">
        <f>IF($J1226="","",INDEX('2_Review &amp; Audit'!$C:$C,$J1226))</f>
        <v/>
      </c>
      <c r="C1226" t="str">
        <f>IF($J1226="","",INDEX('2_Review &amp; Audit'!$D:$D,$J1226))</f>
        <v/>
      </c>
      <c r="D1226" s="60" t="str">
        <f>IF($J1226="","",INDEX('2_Review &amp; Audit'!$U:$U,$J1226))</f>
        <v/>
      </c>
      <c r="E1226" t="str">
        <f>IF($J1226="","",INDEX('2_Review &amp; Audit'!$M:$M,$J1226))</f>
        <v/>
      </c>
      <c r="F1226" t="str">
        <f>IF($J1226="","",INDEX('2_Review &amp; Audit'!$N:$N,$J1226))</f>
        <v/>
      </c>
      <c r="G1226" s="145" t="str">
        <f>IF(OR($J1226="",$F1226=""),"",ABS(INDEX('2_Review &amp; Audit'!$B:$B,$J1226)/$F1226))</f>
        <v/>
      </c>
      <c r="H1226" s="145" t="str">
        <f t="shared" si="83"/>
        <v/>
      </c>
      <c r="I1226" t="str">
        <f>IF($J1226="","",INDEX('2_Review &amp; Audit'!$AD:$AD,$J1226))</f>
        <v/>
      </c>
      <c r="AB1226" t="str">
        <f>IF($D1226="","",MAX(0,N(#REF!)-N($X1226)))</f>
        <v/>
      </c>
      <c r="AC1226" t="str">
        <f>IF(OR($D1226="",$AB1226="",N($AB1226)&lt;=0),"",IFERROR(MATCH(1,INDEX(('2_Review &amp; Audit'!$F$6:$F$505=$A1226)*('2_Review &amp; Audit'!$I$6:$I$505&gt;=$E1226-30)*('2_Review &amp; Audit'!$I$6:$I$505&lt;=$E1226+30)*('2_Review &amp; Audit'!$R$6:$R$505&gt;0)*(ROW('2_Review &amp; Audit'!$R$6:$R$505)&gt;$T1226),0),0)+5,""))</f>
        <v/>
      </c>
      <c r="AG1226" t="str">
        <f>IF(OR($D1226="",$AB1226="",$AF1226=""),"",MIN($AB1226,$AF1226))</f>
        <v/>
      </c>
      <c r="AK1226" t="str">
        <f>IF($D1226="","",MAX(0,N($AB1226)-N($AG1226)))</f>
        <v/>
      </c>
      <c r="AL1226" t="str">
        <f>IF(OR($D1226="",$AK1226="",N($AK1226)&lt;=0),"",IFERROR(MATCH(1,INDEX(('2_Review &amp; Audit'!$F$6:$F$505=$A1226)*('2_Review &amp; Audit'!$I$6:$I$505&gt;=$E1226-30)*('2_Review &amp; Audit'!$I$6:$I$505&lt;=$E1226+30)*('2_Review &amp; Audit'!$R$6:$R$505&gt;0)*(ROW('2_Review &amp; Audit'!$R$6:$R$505)&gt;$AC1226),0),0)+5,""))</f>
        <v/>
      </c>
      <c r="AP1226" t="str">
        <f>IF(OR($D1226="",$AK1226="",$AO1226=""),"",MIN($AK1226,$AO1226))</f>
        <v/>
      </c>
    </row>
    <row r="1227" spans="1:42" ht="12.75" customHeight="1" x14ac:dyDescent="0.2">
      <c r="A1227" t="str">
        <f>IF($J1227="","",INDEX('2_Review &amp; Audit'!$F:$F,$J1227))</f>
        <v/>
      </c>
      <c r="B1227" t="str">
        <f>IF($J1227="","",INDEX('2_Review &amp; Audit'!$C:$C,$J1227))</f>
        <v/>
      </c>
      <c r="C1227" t="str">
        <f>IF($J1227="","",INDEX('2_Review &amp; Audit'!$D:$D,$J1227))</f>
        <v/>
      </c>
      <c r="D1227" s="60" t="str">
        <f>IF($J1227="","",INDEX('2_Review &amp; Audit'!$U:$U,$J1227))</f>
        <v/>
      </c>
      <c r="E1227" t="str">
        <f>IF($J1227="","",INDEX('2_Review &amp; Audit'!$M:$M,$J1227))</f>
        <v/>
      </c>
      <c r="F1227" t="str">
        <f>IF($J1227="","",INDEX('2_Review &amp; Audit'!$N:$N,$J1227))</f>
        <v/>
      </c>
      <c r="G1227" s="145" t="str">
        <f>IF(OR($J1227="",$F1227=""),"",ABS(INDEX('2_Review &amp; Audit'!$B:$B,$J1227)/$F1227))</f>
        <v/>
      </c>
      <c r="H1227" s="145" t="str">
        <f t="shared" si="83"/>
        <v/>
      </c>
      <c r="I1227" t="str">
        <f>IF($J1227="","",INDEX('2_Review &amp; Audit'!$AD:$AD,$J1227))</f>
        <v/>
      </c>
      <c r="AB1227" t="str">
        <f>IF($D1227="","",MAX(0,N(#REF!)-N($X1227)))</f>
        <v/>
      </c>
      <c r="AC1227" t="str">
        <f>IF(OR($D1227="",$AB1227="",N($AB1227)&lt;=0),"",IFERROR(MATCH(1,INDEX(('2_Review &amp; Audit'!$F$6:$F$505=$A1227)*('2_Review &amp; Audit'!$I$6:$I$505&gt;=$E1227-30)*('2_Review &amp; Audit'!$I$6:$I$505&lt;=$E1227+30)*('2_Review &amp; Audit'!$R$6:$R$505&gt;0)*(ROW('2_Review &amp; Audit'!$R$6:$R$505)&gt;$T1227),0),0)+5,""))</f>
        <v/>
      </c>
      <c r="AG1227" t="str">
        <f>IF(OR($D1227="",$AB1227="",$AF1227=""),"",MIN($AB1227,$AF1227))</f>
        <v/>
      </c>
      <c r="AK1227" t="str">
        <f>IF($D1227="","",MAX(0,N($AB1227)-N($AG1227)))</f>
        <v/>
      </c>
      <c r="AL1227" t="str">
        <f>IF(OR($D1227="",$AK1227="",N($AK1227)&lt;=0),"",IFERROR(MATCH(1,INDEX(('2_Review &amp; Audit'!$F$6:$F$505=$A1227)*('2_Review &amp; Audit'!$I$6:$I$505&gt;=$E1227-30)*('2_Review &amp; Audit'!$I$6:$I$505&lt;=$E1227+30)*('2_Review &amp; Audit'!$R$6:$R$505&gt;0)*(ROW('2_Review &amp; Audit'!$R$6:$R$505)&gt;$AC1227),0),0)+5,""))</f>
        <v/>
      </c>
      <c r="AP1227" t="str">
        <f>IF(OR($D1227="",$AK1227="",$AO1227=""),"",MIN($AK1227,$AO1227))</f>
        <v/>
      </c>
    </row>
    <row r="1228" spans="1:42" ht="12.75" customHeight="1" x14ac:dyDescent="0.2">
      <c r="A1228" t="str">
        <f>IF($J1228="","",INDEX('2_Review &amp; Audit'!$F:$F,$J1228))</f>
        <v/>
      </c>
      <c r="B1228" t="str">
        <f>IF($J1228="","",INDEX('2_Review &amp; Audit'!$C:$C,$J1228))</f>
        <v/>
      </c>
      <c r="C1228" t="str">
        <f>IF($J1228="","",INDEX('2_Review &amp; Audit'!$D:$D,$J1228))</f>
        <v/>
      </c>
      <c r="D1228" s="60" t="str">
        <f>IF($J1228="","",INDEX('2_Review &amp; Audit'!$U:$U,$J1228))</f>
        <v/>
      </c>
      <c r="E1228" t="str">
        <f>IF($J1228="","",INDEX('2_Review &amp; Audit'!$M:$M,$J1228))</f>
        <v/>
      </c>
      <c r="F1228" t="str">
        <f>IF($J1228="","",INDEX('2_Review &amp; Audit'!$N:$N,$J1228))</f>
        <v/>
      </c>
      <c r="G1228" s="145" t="str">
        <f>IF(OR($J1228="",$F1228=""),"",ABS(INDEX('2_Review &amp; Audit'!$B:$B,$J1228)/$F1228))</f>
        <v/>
      </c>
      <c r="H1228" s="145" t="str">
        <f t="shared" si="83"/>
        <v/>
      </c>
      <c r="I1228" t="str">
        <f>IF($J1228="","",INDEX('2_Review &amp; Audit'!$AD:$AD,$J1228))</f>
        <v/>
      </c>
      <c r="AB1228" t="str">
        <f>IF($D1228="","",MAX(0,N(#REF!)-N($X1228)))</f>
        <v/>
      </c>
      <c r="AC1228" t="str">
        <f>IF(OR($D1228="",$AB1228="",N($AB1228)&lt;=0),"",IFERROR(MATCH(1,INDEX(('2_Review &amp; Audit'!$F$6:$F$505=$A1228)*('2_Review &amp; Audit'!$I$6:$I$505&gt;=$E1228-30)*('2_Review &amp; Audit'!$I$6:$I$505&lt;=$E1228+30)*('2_Review &amp; Audit'!$R$6:$R$505&gt;0)*(ROW('2_Review &amp; Audit'!$R$6:$R$505)&gt;$T1228),0),0)+5,""))</f>
        <v/>
      </c>
      <c r="AG1228" t="str">
        <f>IF(OR($D1228="",$AB1228="",$AF1228=""),"",MIN($AB1228,$AF1228))</f>
        <v/>
      </c>
      <c r="AK1228" t="str">
        <f>IF($D1228="","",MAX(0,N($AB1228)-N($AG1228)))</f>
        <v/>
      </c>
      <c r="AL1228" t="str">
        <f>IF(OR($D1228="",$AK1228="",N($AK1228)&lt;=0),"",IFERROR(MATCH(1,INDEX(('2_Review &amp; Audit'!$F$6:$F$505=$A1228)*('2_Review &amp; Audit'!$I$6:$I$505&gt;=$E1228-30)*('2_Review &amp; Audit'!$I$6:$I$505&lt;=$E1228+30)*('2_Review &amp; Audit'!$R$6:$R$505&gt;0)*(ROW('2_Review &amp; Audit'!$R$6:$R$505)&gt;$AC1228),0),0)+5,""))</f>
        <v/>
      </c>
      <c r="AP1228" t="str">
        <f>IF(OR($D1228="",$AK1228="",$AO1228=""),"",MIN($AK1228,$AO1228))</f>
        <v/>
      </c>
    </row>
    <row r="1229" spans="1:42" ht="12.75" customHeight="1" x14ac:dyDescent="0.2">
      <c r="A1229" t="str">
        <f>IF($J1229="","",INDEX('2_Review &amp; Audit'!$F:$F,$J1229))</f>
        <v/>
      </c>
      <c r="B1229" t="str">
        <f>IF($J1229="","",INDEX('2_Review &amp; Audit'!$C:$C,$J1229))</f>
        <v/>
      </c>
      <c r="C1229" t="str">
        <f>IF($J1229="","",INDEX('2_Review &amp; Audit'!$D:$D,$J1229))</f>
        <v/>
      </c>
      <c r="D1229" s="60" t="str">
        <f>IF($J1229="","",INDEX('2_Review &amp; Audit'!$U:$U,$J1229))</f>
        <v/>
      </c>
      <c r="E1229" t="str">
        <f>IF($J1229="","",INDEX('2_Review &amp; Audit'!$M:$M,$J1229))</f>
        <v/>
      </c>
      <c r="F1229" t="str">
        <f>IF($J1229="","",INDEX('2_Review &amp; Audit'!$N:$N,$J1229))</f>
        <v/>
      </c>
      <c r="G1229" s="145" t="str">
        <f>IF(OR($J1229="",$F1229=""),"",ABS(INDEX('2_Review &amp; Audit'!$B:$B,$J1229)/$F1229))</f>
        <v/>
      </c>
      <c r="H1229" s="145" t="str">
        <f t="shared" si="83"/>
        <v/>
      </c>
      <c r="I1229" t="str">
        <f>IF($J1229="","",INDEX('2_Review &amp; Audit'!$AD:$AD,$J1229))</f>
        <v/>
      </c>
      <c r="AB1229" t="str">
        <f>IF($D1229="","",MAX(0,N(#REF!)-N($X1229)))</f>
        <v/>
      </c>
      <c r="AC1229" t="str">
        <f>IF(OR($D1229="",$AB1229="",N($AB1229)&lt;=0),"",IFERROR(MATCH(1,INDEX(('2_Review &amp; Audit'!$F$6:$F$505=$A1229)*('2_Review &amp; Audit'!$I$6:$I$505&gt;=$E1229-30)*('2_Review &amp; Audit'!$I$6:$I$505&lt;=$E1229+30)*('2_Review &amp; Audit'!$R$6:$R$505&gt;0)*(ROW('2_Review &amp; Audit'!$R$6:$R$505)&gt;$T1229),0),0)+5,""))</f>
        <v/>
      </c>
      <c r="AG1229" t="str">
        <f>IF(OR($D1229="",$AB1229="",$AF1229=""),"",MIN($AB1229,$AF1229))</f>
        <v/>
      </c>
      <c r="AK1229" t="str">
        <f>IF($D1229="","",MAX(0,N($AB1229)-N($AG1229)))</f>
        <v/>
      </c>
      <c r="AL1229" t="str">
        <f>IF(OR($D1229="",$AK1229="",N($AK1229)&lt;=0),"",IFERROR(MATCH(1,INDEX(('2_Review &amp; Audit'!$F$6:$F$505=$A1229)*('2_Review &amp; Audit'!$I$6:$I$505&gt;=$E1229-30)*('2_Review &amp; Audit'!$I$6:$I$505&lt;=$E1229+30)*('2_Review &amp; Audit'!$R$6:$R$505&gt;0)*(ROW('2_Review &amp; Audit'!$R$6:$R$505)&gt;$AC1229),0),0)+5,""))</f>
        <v/>
      </c>
      <c r="AP1229" t="str">
        <f>IF(OR($D1229="",$AK1229="",$AO1229=""),"",MIN($AK1229,$AO1229))</f>
        <v/>
      </c>
    </row>
    <row r="1230" spans="1:42" ht="12.75" customHeight="1" x14ac:dyDescent="0.2">
      <c r="A1230" t="str">
        <f>IF($J1230="","",INDEX('2_Review &amp; Audit'!$F:$F,$J1230))</f>
        <v/>
      </c>
      <c r="B1230" t="str">
        <f>IF($J1230="","",INDEX('2_Review &amp; Audit'!$C:$C,$J1230))</f>
        <v/>
      </c>
      <c r="C1230" t="str">
        <f>IF($J1230="","",INDEX('2_Review &amp; Audit'!$D:$D,$J1230))</f>
        <v/>
      </c>
      <c r="D1230" s="60" t="str">
        <f>IF($J1230="","",INDEX('2_Review &amp; Audit'!$U:$U,$J1230))</f>
        <v/>
      </c>
      <c r="E1230" t="str">
        <f>IF($J1230="","",INDEX('2_Review &amp; Audit'!$M:$M,$J1230))</f>
        <v/>
      </c>
      <c r="F1230" t="str">
        <f>IF($J1230="","",INDEX('2_Review &amp; Audit'!$N:$N,$J1230))</f>
        <v/>
      </c>
      <c r="G1230" s="145" t="str">
        <f>IF(OR($J1230="",$F1230=""),"",ABS(INDEX('2_Review &amp; Audit'!$B:$B,$J1230)/$F1230))</f>
        <v/>
      </c>
      <c r="H1230" s="145" t="str">
        <f t="shared" si="83"/>
        <v/>
      </c>
      <c r="I1230" t="str">
        <f>IF($J1230="","",INDEX('2_Review &amp; Audit'!$AD:$AD,$J1230))</f>
        <v/>
      </c>
      <c r="AB1230" t="str">
        <f>IF($D1230="","",MAX(0,N(#REF!)-N($X1230)))</f>
        <v/>
      </c>
      <c r="AC1230" t="str">
        <f>IF(OR($D1230="",$AB1230="",N($AB1230)&lt;=0),"",IFERROR(MATCH(1,INDEX(('2_Review &amp; Audit'!$F$6:$F$505=$A1230)*('2_Review &amp; Audit'!$I$6:$I$505&gt;=$E1230-30)*('2_Review &amp; Audit'!$I$6:$I$505&lt;=$E1230+30)*('2_Review &amp; Audit'!$R$6:$R$505&gt;0)*(ROW('2_Review &amp; Audit'!$R$6:$R$505)&gt;$T1230),0),0)+5,""))</f>
        <v/>
      </c>
      <c r="AG1230" t="str">
        <f>IF(OR($D1230="",$AB1230="",$AF1230=""),"",MIN($AB1230,$AF1230))</f>
        <v/>
      </c>
      <c r="AK1230" t="str">
        <f>IF($D1230="","",MAX(0,N($AB1230)-N($AG1230)))</f>
        <v/>
      </c>
      <c r="AL1230" t="str">
        <f>IF(OR($D1230="",$AK1230="",N($AK1230)&lt;=0),"",IFERROR(MATCH(1,INDEX(('2_Review &amp; Audit'!$F$6:$F$505=$A1230)*('2_Review &amp; Audit'!$I$6:$I$505&gt;=$E1230-30)*('2_Review &amp; Audit'!$I$6:$I$505&lt;=$E1230+30)*('2_Review &amp; Audit'!$R$6:$R$505&gt;0)*(ROW('2_Review &amp; Audit'!$R$6:$R$505)&gt;$AC1230),0),0)+5,""))</f>
        <v/>
      </c>
      <c r="AP1230" t="str">
        <f>IF(OR($D1230="",$AK1230="",$AO1230=""),"",MIN($AK1230,$AO1230))</f>
        <v/>
      </c>
    </row>
    <row r="1231" spans="1:42" ht="12.75" customHeight="1" x14ac:dyDescent="0.2">
      <c r="A1231" t="str">
        <f>IF($J1231="","",INDEX('2_Review &amp; Audit'!$F:$F,$J1231))</f>
        <v/>
      </c>
      <c r="B1231" t="str">
        <f>IF($J1231="","",INDEX('2_Review &amp; Audit'!$C:$C,$J1231))</f>
        <v/>
      </c>
      <c r="C1231" t="str">
        <f>IF($J1231="","",INDEX('2_Review &amp; Audit'!$D:$D,$J1231))</f>
        <v/>
      </c>
      <c r="D1231" s="60" t="str">
        <f>IF($J1231="","",INDEX('2_Review &amp; Audit'!$U:$U,$J1231))</f>
        <v/>
      </c>
      <c r="E1231" t="str">
        <f>IF($J1231="","",INDEX('2_Review &amp; Audit'!$M:$M,$J1231))</f>
        <v/>
      </c>
      <c r="F1231" t="str">
        <f>IF($J1231="","",INDEX('2_Review &amp; Audit'!$N:$N,$J1231))</f>
        <v/>
      </c>
      <c r="G1231" s="145" t="str">
        <f>IF(OR($J1231="",$F1231=""),"",ABS(INDEX('2_Review &amp; Audit'!$B:$B,$J1231)/$F1231))</f>
        <v/>
      </c>
      <c r="H1231" s="145" t="str">
        <f t="shared" si="83"/>
        <v/>
      </c>
      <c r="I1231" t="str">
        <f>IF($J1231="","",INDEX('2_Review &amp; Audit'!$AD:$AD,$J1231))</f>
        <v/>
      </c>
      <c r="AB1231" t="str">
        <f>IF($D1231="","",MAX(0,N(#REF!)-N($X1231)))</f>
        <v/>
      </c>
      <c r="AC1231" t="str">
        <f>IF(OR($D1231="",$AB1231="",N($AB1231)&lt;=0),"",IFERROR(MATCH(1,INDEX(('2_Review &amp; Audit'!$F$6:$F$505=$A1231)*('2_Review &amp; Audit'!$I$6:$I$505&gt;=$E1231-30)*('2_Review &amp; Audit'!$I$6:$I$505&lt;=$E1231+30)*('2_Review &amp; Audit'!$R$6:$R$505&gt;0)*(ROW('2_Review &amp; Audit'!$R$6:$R$505)&gt;$T1231),0),0)+5,""))</f>
        <v/>
      </c>
      <c r="AG1231" t="str">
        <f>IF(OR($D1231="",$AB1231="",$AF1231=""),"",MIN($AB1231,$AF1231))</f>
        <v/>
      </c>
      <c r="AK1231" t="str">
        <f>IF($D1231="","",MAX(0,N($AB1231)-N($AG1231)))</f>
        <v/>
      </c>
      <c r="AL1231" t="str">
        <f>IF(OR($D1231="",$AK1231="",N($AK1231)&lt;=0),"",IFERROR(MATCH(1,INDEX(('2_Review &amp; Audit'!$F$6:$F$505=$A1231)*('2_Review &amp; Audit'!$I$6:$I$505&gt;=$E1231-30)*('2_Review &amp; Audit'!$I$6:$I$505&lt;=$E1231+30)*('2_Review &amp; Audit'!$R$6:$R$505&gt;0)*(ROW('2_Review &amp; Audit'!$R$6:$R$505)&gt;$AC1231),0),0)+5,""))</f>
        <v/>
      </c>
      <c r="AP1231" t="str">
        <f>IF(OR($D1231="",$AK1231="",$AO1231=""),"",MIN($AK1231,$AO1231))</f>
        <v/>
      </c>
    </row>
    <row r="1232" spans="1:42" ht="12.75" customHeight="1" x14ac:dyDescent="0.2">
      <c r="A1232" t="str">
        <f>IF($J1232="","",INDEX('2_Review &amp; Audit'!$F:$F,$J1232))</f>
        <v/>
      </c>
      <c r="B1232" t="str">
        <f>IF($J1232="","",INDEX('2_Review &amp; Audit'!$C:$C,$J1232))</f>
        <v/>
      </c>
      <c r="C1232" t="str">
        <f>IF($J1232="","",INDEX('2_Review &amp; Audit'!$D:$D,$J1232))</f>
        <v/>
      </c>
      <c r="D1232" s="60" t="str">
        <f>IF($J1232="","",INDEX('2_Review &amp; Audit'!$U:$U,$J1232))</f>
        <v/>
      </c>
      <c r="E1232" t="str">
        <f>IF($J1232="","",INDEX('2_Review &amp; Audit'!$M:$M,$J1232))</f>
        <v/>
      </c>
      <c r="F1232" t="str">
        <f>IF($J1232="","",INDEX('2_Review &amp; Audit'!$N:$N,$J1232))</f>
        <v/>
      </c>
      <c r="G1232" s="145" t="str">
        <f>IF(OR($J1232="",$F1232=""),"",ABS(INDEX('2_Review &amp; Audit'!$B:$B,$J1232)/$F1232))</f>
        <v/>
      </c>
      <c r="H1232" s="145" t="str">
        <f t="shared" si="83"/>
        <v/>
      </c>
      <c r="I1232" t="str">
        <f>IF($J1232="","",INDEX('2_Review &amp; Audit'!$AD:$AD,$J1232))</f>
        <v/>
      </c>
      <c r="AB1232" t="str">
        <f>IF($D1232="","",MAX(0,N(#REF!)-N($X1232)))</f>
        <v/>
      </c>
      <c r="AC1232" t="str">
        <f>IF(OR($D1232="",$AB1232="",N($AB1232)&lt;=0),"",IFERROR(MATCH(1,INDEX(('2_Review &amp; Audit'!$F$6:$F$505=$A1232)*('2_Review &amp; Audit'!$I$6:$I$505&gt;=$E1232-30)*('2_Review &amp; Audit'!$I$6:$I$505&lt;=$E1232+30)*('2_Review &amp; Audit'!$R$6:$R$505&gt;0)*(ROW('2_Review &amp; Audit'!$R$6:$R$505)&gt;$T1232),0),0)+5,""))</f>
        <v/>
      </c>
      <c r="AG1232" t="str">
        <f>IF(OR($D1232="",$AB1232="",$AF1232=""),"",MIN($AB1232,$AF1232))</f>
        <v/>
      </c>
      <c r="AK1232" t="str">
        <f>IF($D1232="","",MAX(0,N($AB1232)-N($AG1232)))</f>
        <v/>
      </c>
      <c r="AL1232" t="str">
        <f>IF(OR($D1232="",$AK1232="",N($AK1232)&lt;=0),"",IFERROR(MATCH(1,INDEX(('2_Review &amp; Audit'!$F$6:$F$505=$A1232)*('2_Review &amp; Audit'!$I$6:$I$505&gt;=$E1232-30)*('2_Review &amp; Audit'!$I$6:$I$505&lt;=$E1232+30)*('2_Review &amp; Audit'!$R$6:$R$505&gt;0)*(ROW('2_Review &amp; Audit'!$R$6:$R$505)&gt;$AC1232),0),0)+5,""))</f>
        <v/>
      </c>
      <c r="AP1232" t="str">
        <f>IF(OR($D1232="",$AK1232="",$AO1232=""),"",MIN($AK1232,$AO1232))</f>
        <v/>
      </c>
    </row>
    <row r="1233" spans="1:42" ht="12.75" customHeight="1" x14ac:dyDescent="0.2">
      <c r="A1233" t="str">
        <f>IF($J1233="","",INDEX('2_Review &amp; Audit'!$F:$F,$J1233))</f>
        <v/>
      </c>
      <c r="B1233" t="str">
        <f>IF($J1233="","",INDEX('2_Review &amp; Audit'!$C:$C,$J1233))</f>
        <v/>
      </c>
      <c r="C1233" t="str">
        <f>IF($J1233="","",INDEX('2_Review &amp; Audit'!$D:$D,$J1233))</f>
        <v/>
      </c>
      <c r="D1233" s="60" t="str">
        <f>IF($J1233="","",INDEX('2_Review &amp; Audit'!$U:$U,$J1233))</f>
        <v/>
      </c>
      <c r="E1233" t="str">
        <f>IF($J1233="","",INDEX('2_Review &amp; Audit'!$M:$M,$J1233))</f>
        <v/>
      </c>
      <c r="F1233" t="str">
        <f>IF($J1233="","",INDEX('2_Review &amp; Audit'!$N:$N,$J1233))</f>
        <v/>
      </c>
      <c r="G1233" s="145" t="str">
        <f>IF(OR($J1233="",$F1233=""),"",ABS(INDEX('2_Review &amp; Audit'!$B:$B,$J1233)/$F1233))</f>
        <v/>
      </c>
      <c r="H1233" s="145" t="str">
        <f t="shared" si="83"/>
        <v/>
      </c>
      <c r="I1233" t="str">
        <f>IF($J1233="","",INDEX('2_Review &amp; Audit'!$AD:$AD,$J1233))</f>
        <v/>
      </c>
      <c r="AB1233" t="str">
        <f>IF($D1233="","",MAX(0,N(#REF!)-N($X1233)))</f>
        <v/>
      </c>
      <c r="AC1233" t="str">
        <f>IF(OR($D1233="",$AB1233="",N($AB1233)&lt;=0),"",IFERROR(MATCH(1,INDEX(('2_Review &amp; Audit'!$F$6:$F$505=$A1233)*('2_Review &amp; Audit'!$I$6:$I$505&gt;=$E1233-30)*('2_Review &amp; Audit'!$I$6:$I$505&lt;=$E1233+30)*('2_Review &amp; Audit'!$R$6:$R$505&gt;0)*(ROW('2_Review &amp; Audit'!$R$6:$R$505)&gt;$T1233),0),0)+5,""))</f>
        <v/>
      </c>
      <c r="AG1233" t="str">
        <f>IF(OR($D1233="",$AB1233="",$AF1233=""),"",MIN($AB1233,$AF1233))</f>
        <v/>
      </c>
      <c r="AK1233" t="str">
        <f>IF($D1233="","",MAX(0,N($AB1233)-N($AG1233)))</f>
        <v/>
      </c>
      <c r="AL1233" t="str">
        <f>IF(OR($D1233="",$AK1233="",N($AK1233)&lt;=0),"",IFERROR(MATCH(1,INDEX(('2_Review &amp; Audit'!$F$6:$F$505=$A1233)*('2_Review &amp; Audit'!$I$6:$I$505&gt;=$E1233-30)*('2_Review &amp; Audit'!$I$6:$I$505&lt;=$E1233+30)*('2_Review &amp; Audit'!$R$6:$R$505&gt;0)*(ROW('2_Review &amp; Audit'!$R$6:$R$505)&gt;$AC1233),0),0)+5,""))</f>
        <v/>
      </c>
      <c r="AP1233" t="str">
        <f>IF(OR($D1233="",$AK1233="",$AO1233=""),"",MIN($AK1233,$AO1233))</f>
        <v/>
      </c>
    </row>
    <row r="1234" spans="1:42" ht="12.75" customHeight="1" x14ac:dyDescent="0.2">
      <c r="A1234" t="str">
        <f>IF($J1234="","",INDEX('2_Review &amp; Audit'!$F:$F,$J1234))</f>
        <v/>
      </c>
      <c r="B1234" t="str">
        <f>IF($J1234="","",INDEX('2_Review &amp; Audit'!$C:$C,$J1234))</f>
        <v/>
      </c>
      <c r="C1234" t="str">
        <f>IF($J1234="","",INDEX('2_Review &amp; Audit'!$D:$D,$J1234))</f>
        <v/>
      </c>
      <c r="D1234" s="60" t="str">
        <f>IF($J1234="","",INDEX('2_Review &amp; Audit'!$U:$U,$J1234))</f>
        <v/>
      </c>
      <c r="E1234" t="str">
        <f>IF($J1234="","",INDEX('2_Review &amp; Audit'!$M:$M,$J1234))</f>
        <v/>
      </c>
      <c r="F1234" t="str">
        <f>IF($J1234="","",INDEX('2_Review &amp; Audit'!$N:$N,$J1234))</f>
        <v/>
      </c>
      <c r="G1234" s="145" t="str">
        <f>IF(OR($J1234="",$F1234=""),"",ABS(INDEX('2_Review &amp; Audit'!$B:$B,$J1234)/$F1234))</f>
        <v/>
      </c>
      <c r="H1234" s="145" t="str">
        <f t="shared" si="83"/>
        <v/>
      </c>
      <c r="I1234" t="str">
        <f>IF($J1234="","",INDEX('2_Review &amp; Audit'!$AD:$AD,$J1234))</f>
        <v/>
      </c>
      <c r="AB1234" t="str">
        <f>IF($D1234="","",MAX(0,N(#REF!)-N($X1234)))</f>
        <v/>
      </c>
      <c r="AC1234" t="str">
        <f>IF(OR($D1234="",$AB1234="",N($AB1234)&lt;=0),"",IFERROR(MATCH(1,INDEX(('2_Review &amp; Audit'!$F$6:$F$505=$A1234)*('2_Review &amp; Audit'!$I$6:$I$505&gt;=$E1234-30)*('2_Review &amp; Audit'!$I$6:$I$505&lt;=$E1234+30)*('2_Review &amp; Audit'!$R$6:$R$505&gt;0)*(ROW('2_Review &amp; Audit'!$R$6:$R$505)&gt;$T1234),0),0)+5,""))</f>
        <v/>
      </c>
      <c r="AG1234" t="str">
        <f>IF(OR($D1234="",$AB1234="",$AF1234=""),"",MIN($AB1234,$AF1234))</f>
        <v/>
      </c>
      <c r="AK1234" t="str">
        <f>IF($D1234="","",MAX(0,N($AB1234)-N($AG1234)))</f>
        <v/>
      </c>
      <c r="AL1234" t="str">
        <f>IF(OR($D1234="",$AK1234="",N($AK1234)&lt;=0),"",IFERROR(MATCH(1,INDEX(('2_Review &amp; Audit'!$F$6:$F$505=$A1234)*('2_Review &amp; Audit'!$I$6:$I$505&gt;=$E1234-30)*('2_Review &amp; Audit'!$I$6:$I$505&lt;=$E1234+30)*('2_Review &amp; Audit'!$R$6:$R$505&gt;0)*(ROW('2_Review &amp; Audit'!$R$6:$R$505)&gt;$AC1234),0),0)+5,""))</f>
        <v/>
      </c>
      <c r="AP1234" t="str">
        <f>IF(OR($D1234="",$AK1234="",$AO1234=""),"",MIN($AK1234,$AO1234))</f>
        <v/>
      </c>
    </row>
    <row r="1235" spans="1:42" ht="12.75" customHeight="1" x14ac:dyDescent="0.2">
      <c r="A1235" t="str">
        <f>IF($J1235="","",INDEX('2_Review &amp; Audit'!$F:$F,$J1235))</f>
        <v/>
      </c>
      <c r="B1235" t="str">
        <f>IF($J1235="","",INDEX('2_Review &amp; Audit'!$C:$C,$J1235))</f>
        <v/>
      </c>
      <c r="C1235" t="str">
        <f>IF($J1235="","",INDEX('2_Review &amp; Audit'!$D:$D,$J1235))</f>
        <v/>
      </c>
      <c r="D1235" s="60" t="str">
        <f>IF($J1235="","",INDEX('2_Review &amp; Audit'!$U:$U,$J1235))</f>
        <v/>
      </c>
      <c r="E1235" t="str">
        <f>IF($J1235="","",INDEX('2_Review &amp; Audit'!$M:$M,$J1235))</f>
        <v/>
      </c>
      <c r="F1235" t="str">
        <f>IF($J1235="","",INDEX('2_Review &amp; Audit'!$N:$N,$J1235))</f>
        <v/>
      </c>
      <c r="G1235" s="145" t="str">
        <f>IF(OR($J1235="",$F1235=""),"",ABS(INDEX('2_Review &amp; Audit'!$B:$B,$J1235)/$F1235))</f>
        <v/>
      </c>
      <c r="H1235" s="145" t="str">
        <f t="shared" si="83"/>
        <v/>
      </c>
      <c r="I1235" t="str">
        <f>IF($J1235="","",INDEX('2_Review &amp; Audit'!$AD:$AD,$J1235))</f>
        <v/>
      </c>
      <c r="AB1235" t="str">
        <f>IF($D1235="","",MAX(0,N(#REF!)-N($X1235)))</f>
        <v/>
      </c>
      <c r="AC1235" t="str">
        <f>IF(OR($D1235="",$AB1235="",N($AB1235)&lt;=0),"",IFERROR(MATCH(1,INDEX(('2_Review &amp; Audit'!$F$6:$F$505=$A1235)*('2_Review &amp; Audit'!$I$6:$I$505&gt;=$E1235-30)*('2_Review &amp; Audit'!$I$6:$I$505&lt;=$E1235+30)*('2_Review &amp; Audit'!$R$6:$R$505&gt;0)*(ROW('2_Review &amp; Audit'!$R$6:$R$505)&gt;$T1235),0),0)+5,""))</f>
        <v/>
      </c>
      <c r="AG1235" t="str">
        <f>IF(OR($D1235="",$AB1235="",$AF1235=""),"",MIN($AB1235,$AF1235))</f>
        <v/>
      </c>
      <c r="AK1235" t="str">
        <f>IF($D1235="","",MAX(0,N($AB1235)-N($AG1235)))</f>
        <v/>
      </c>
      <c r="AL1235" t="str">
        <f>IF(OR($D1235="",$AK1235="",N($AK1235)&lt;=0),"",IFERROR(MATCH(1,INDEX(('2_Review &amp; Audit'!$F$6:$F$505=$A1235)*('2_Review &amp; Audit'!$I$6:$I$505&gt;=$E1235-30)*('2_Review &amp; Audit'!$I$6:$I$505&lt;=$E1235+30)*('2_Review &amp; Audit'!$R$6:$R$505&gt;0)*(ROW('2_Review &amp; Audit'!$R$6:$R$505)&gt;$AC1235),0),0)+5,""))</f>
        <v/>
      </c>
      <c r="AP1235" t="str">
        <f>IF(OR($D1235="",$AK1235="",$AO1235=""),"",MIN($AK1235,$AO1235))</f>
        <v/>
      </c>
    </row>
    <row r="1236" spans="1:42" ht="12.75" customHeight="1" x14ac:dyDescent="0.2">
      <c r="A1236" t="str">
        <f>IF($J1236="","",INDEX('2_Review &amp; Audit'!$F:$F,$J1236))</f>
        <v/>
      </c>
      <c r="B1236" t="str">
        <f>IF($J1236="","",INDEX('2_Review &amp; Audit'!$C:$C,$J1236))</f>
        <v/>
      </c>
      <c r="C1236" t="str">
        <f>IF($J1236="","",INDEX('2_Review &amp; Audit'!$D:$D,$J1236))</f>
        <v/>
      </c>
      <c r="D1236" s="60" t="str">
        <f>IF($J1236="","",INDEX('2_Review &amp; Audit'!$U:$U,$J1236))</f>
        <v/>
      </c>
      <c r="E1236" t="str">
        <f>IF($J1236="","",INDEX('2_Review &amp; Audit'!$M:$M,$J1236))</f>
        <v/>
      </c>
      <c r="F1236" t="str">
        <f>IF($J1236="","",INDEX('2_Review &amp; Audit'!$N:$N,$J1236))</f>
        <v/>
      </c>
      <c r="G1236" s="145" t="str">
        <f>IF(OR($J1236="",$F1236=""),"",ABS(INDEX('2_Review &amp; Audit'!$B:$B,$J1236)/$F1236))</f>
        <v/>
      </c>
      <c r="H1236" s="145" t="str">
        <f t="shared" si="83"/>
        <v/>
      </c>
      <c r="I1236" t="str">
        <f>IF($J1236="","",INDEX('2_Review &amp; Audit'!$AD:$AD,$J1236))</f>
        <v/>
      </c>
      <c r="AB1236" t="str">
        <f>IF($D1236="","",MAX(0,N(#REF!)-N($X1236)))</f>
        <v/>
      </c>
      <c r="AC1236" t="str">
        <f>IF(OR($D1236="",$AB1236="",N($AB1236)&lt;=0),"",IFERROR(MATCH(1,INDEX(('2_Review &amp; Audit'!$F$6:$F$505=$A1236)*('2_Review &amp; Audit'!$I$6:$I$505&gt;=$E1236-30)*('2_Review &amp; Audit'!$I$6:$I$505&lt;=$E1236+30)*('2_Review &amp; Audit'!$R$6:$R$505&gt;0)*(ROW('2_Review &amp; Audit'!$R$6:$R$505)&gt;$T1236),0),0)+5,""))</f>
        <v/>
      </c>
      <c r="AG1236" t="str">
        <f>IF(OR($D1236="",$AB1236="",$AF1236=""),"",MIN($AB1236,$AF1236))</f>
        <v/>
      </c>
      <c r="AK1236" t="str">
        <f>IF($D1236="","",MAX(0,N($AB1236)-N($AG1236)))</f>
        <v/>
      </c>
      <c r="AL1236" t="str">
        <f>IF(OR($D1236="",$AK1236="",N($AK1236)&lt;=0),"",IFERROR(MATCH(1,INDEX(('2_Review &amp; Audit'!$F$6:$F$505=$A1236)*('2_Review &amp; Audit'!$I$6:$I$505&gt;=$E1236-30)*('2_Review &amp; Audit'!$I$6:$I$505&lt;=$E1236+30)*('2_Review &amp; Audit'!$R$6:$R$505&gt;0)*(ROW('2_Review &amp; Audit'!$R$6:$R$505)&gt;$AC1236),0),0)+5,""))</f>
        <v/>
      </c>
      <c r="AP1236" t="str">
        <f>IF(OR($D1236="",$AK1236="",$AO1236=""),"",MIN($AK1236,$AO1236))</f>
        <v/>
      </c>
    </row>
    <row r="1237" spans="1:42" ht="12.75" customHeight="1" x14ac:dyDescent="0.2">
      <c r="A1237" t="str">
        <f>IF($J1237="","",INDEX('2_Review &amp; Audit'!$F:$F,$J1237))</f>
        <v/>
      </c>
      <c r="B1237" t="str">
        <f>IF($J1237="","",INDEX('2_Review &amp; Audit'!$C:$C,$J1237))</f>
        <v/>
      </c>
      <c r="C1237" t="str">
        <f>IF($J1237="","",INDEX('2_Review &amp; Audit'!$D:$D,$J1237))</f>
        <v/>
      </c>
      <c r="D1237" s="60" t="str">
        <f>IF($J1237="","",INDEX('2_Review &amp; Audit'!$U:$U,$J1237))</f>
        <v/>
      </c>
      <c r="E1237" t="str">
        <f>IF($J1237="","",INDEX('2_Review &amp; Audit'!$M:$M,$J1237))</f>
        <v/>
      </c>
      <c r="F1237" t="str">
        <f>IF($J1237="","",INDEX('2_Review &amp; Audit'!$N:$N,$J1237))</f>
        <v/>
      </c>
      <c r="G1237" s="145" t="str">
        <f>IF(OR($J1237="",$F1237=""),"",ABS(INDEX('2_Review &amp; Audit'!$B:$B,$J1237)/$F1237))</f>
        <v/>
      </c>
      <c r="H1237" s="145" t="str">
        <f t="shared" si="83"/>
        <v/>
      </c>
      <c r="I1237" t="str">
        <f>IF($J1237="","",INDEX('2_Review &amp; Audit'!$AD:$AD,$J1237))</f>
        <v/>
      </c>
      <c r="AB1237" t="str">
        <f>IF($D1237="","",MAX(0,N(#REF!)-N($X1237)))</f>
        <v/>
      </c>
      <c r="AC1237" t="str">
        <f>IF(OR($D1237="",$AB1237="",N($AB1237)&lt;=0),"",IFERROR(MATCH(1,INDEX(('2_Review &amp; Audit'!$F$6:$F$505=$A1237)*('2_Review &amp; Audit'!$I$6:$I$505&gt;=$E1237-30)*('2_Review &amp; Audit'!$I$6:$I$505&lt;=$E1237+30)*('2_Review &amp; Audit'!$R$6:$R$505&gt;0)*(ROW('2_Review &amp; Audit'!$R$6:$R$505)&gt;$T1237),0),0)+5,""))</f>
        <v/>
      </c>
      <c r="AG1237" t="str">
        <f>IF(OR($D1237="",$AB1237="",$AF1237=""),"",MIN($AB1237,$AF1237))</f>
        <v/>
      </c>
      <c r="AK1237" t="str">
        <f>IF($D1237="","",MAX(0,N($AB1237)-N($AG1237)))</f>
        <v/>
      </c>
      <c r="AL1237" t="str">
        <f>IF(OR($D1237="",$AK1237="",N($AK1237)&lt;=0),"",IFERROR(MATCH(1,INDEX(('2_Review &amp; Audit'!$F$6:$F$505=$A1237)*('2_Review &amp; Audit'!$I$6:$I$505&gt;=$E1237-30)*('2_Review &amp; Audit'!$I$6:$I$505&lt;=$E1237+30)*('2_Review &amp; Audit'!$R$6:$R$505&gt;0)*(ROW('2_Review &amp; Audit'!$R$6:$R$505)&gt;$AC1237),0),0)+5,""))</f>
        <v/>
      </c>
      <c r="AP1237" t="str">
        <f>IF(OR($D1237="",$AK1237="",$AO1237=""),"",MIN($AK1237,$AO1237))</f>
        <v/>
      </c>
    </row>
    <row r="1238" spans="1:42" ht="12.75" customHeight="1" x14ac:dyDescent="0.2">
      <c r="A1238" t="str">
        <f>IF($J1238="","",INDEX('2_Review &amp; Audit'!$F:$F,$J1238))</f>
        <v/>
      </c>
      <c r="B1238" t="str">
        <f>IF($J1238="","",INDEX('2_Review &amp; Audit'!$C:$C,$J1238))</f>
        <v/>
      </c>
      <c r="C1238" t="str">
        <f>IF($J1238="","",INDEX('2_Review &amp; Audit'!$D:$D,$J1238))</f>
        <v/>
      </c>
      <c r="D1238" s="60" t="str">
        <f>IF($J1238="","",INDEX('2_Review &amp; Audit'!$U:$U,$J1238))</f>
        <v/>
      </c>
      <c r="E1238" t="str">
        <f>IF($J1238="","",INDEX('2_Review &amp; Audit'!$M:$M,$J1238))</f>
        <v/>
      </c>
      <c r="F1238" t="str">
        <f>IF($J1238="","",INDEX('2_Review &amp; Audit'!$N:$N,$J1238))</f>
        <v/>
      </c>
      <c r="G1238" s="145" t="str">
        <f>IF(OR($J1238="",$F1238=""),"",ABS(INDEX('2_Review &amp; Audit'!$B:$B,$J1238)/$F1238))</f>
        <v/>
      </c>
      <c r="H1238" s="145" t="str">
        <f t="shared" si="83"/>
        <v/>
      </c>
      <c r="I1238" t="str">
        <f>IF($J1238="","",INDEX('2_Review &amp; Audit'!$AD:$AD,$J1238))</f>
        <v/>
      </c>
      <c r="AB1238" t="str">
        <f>IF($D1238="","",MAX(0,N(#REF!)-N($X1238)))</f>
        <v/>
      </c>
      <c r="AC1238" t="str">
        <f>IF(OR($D1238="",$AB1238="",N($AB1238)&lt;=0),"",IFERROR(MATCH(1,INDEX(('2_Review &amp; Audit'!$F$6:$F$505=$A1238)*('2_Review &amp; Audit'!$I$6:$I$505&gt;=$E1238-30)*('2_Review &amp; Audit'!$I$6:$I$505&lt;=$E1238+30)*('2_Review &amp; Audit'!$R$6:$R$505&gt;0)*(ROW('2_Review &amp; Audit'!$R$6:$R$505)&gt;$T1238),0),0)+5,""))</f>
        <v/>
      </c>
      <c r="AG1238" t="str">
        <f>IF(OR($D1238="",$AB1238="",$AF1238=""),"",MIN($AB1238,$AF1238))</f>
        <v/>
      </c>
      <c r="AK1238" t="str">
        <f>IF($D1238="","",MAX(0,N($AB1238)-N($AG1238)))</f>
        <v/>
      </c>
      <c r="AL1238" t="str">
        <f>IF(OR($D1238="",$AK1238="",N($AK1238)&lt;=0),"",IFERROR(MATCH(1,INDEX(('2_Review &amp; Audit'!$F$6:$F$505=$A1238)*('2_Review &amp; Audit'!$I$6:$I$505&gt;=$E1238-30)*('2_Review &amp; Audit'!$I$6:$I$505&lt;=$E1238+30)*('2_Review &amp; Audit'!$R$6:$R$505&gt;0)*(ROW('2_Review &amp; Audit'!$R$6:$R$505)&gt;$AC1238),0),0)+5,""))</f>
        <v/>
      </c>
      <c r="AP1238" t="str">
        <f>IF(OR($D1238="",$AK1238="",$AO1238=""),"",MIN($AK1238,$AO1238))</f>
        <v/>
      </c>
    </row>
    <row r="1239" spans="1:42" ht="12.75" customHeight="1" x14ac:dyDescent="0.2">
      <c r="A1239" t="str">
        <f>IF($J1239="","",INDEX('2_Review &amp; Audit'!$F:$F,$J1239))</f>
        <v/>
      </c>
      <c r="B1239" t="str">
        <f>IF($J1239="","",INDEX('2_Review &amp; Audit'!$C:$C,$J1239))</f>
        <v/>
      </c>
      <c r="C1239" t="str">
        <f>IF($J1239="","",INDEX('2_Review &amp; Audit'!$D:$D,$J1239))</f>
        <v/>
      </c>
      <c r="D1239" s="60" t="str">
        <f>IF($J1239="","",INDEX('2_Review &amp; Audit'!$U:$U,$J1239))</f>
        <v/>
      </c>
      <c r="E1239" t="str">
        <f>IF($J1239="","",INDEX('2_Review &amp; Audit'!$M:$M,$J1239))</f>
        <v/>
      </c>
      <c r="F1239" t="str">
        <f>IF($J1239="","",INDEX('2_Review &amp; Audit'!$N:$N,$J1239))</f>
        <v/>
      </c>
      <c r="G1239" s="145" t="str">
        <f>IF(OR($J1239="",$F1239=""),"",ABS(INDEX('2_Review &amp; Audit'!$B:$B,$J1239)/$F1239))</f>
        <v/>
      </c>
      <c r="H1239" s="145" t="str">
        <f t="shared" si="83"/>
        <v/>
      </c>
      <c r="I1239" t="str">
        <f>IF($J1239="","",INDEX('2_Review &amp; Audit'!$AD:$AD,$J1239))</f>
        <v/>
      </c>
      <c r="AB1239" t="str">
        <f>IF($D1239="","",MAX(0,N(#REF!)-N($X1239)))</f>
        <v/>
      </c>
      <c r="AC1239" t="str">
        <f>IF(OR($D1239="",$AB1239="",N($AB1239)&lt;=0),"",IFERROR(MATCH(1,INDEX(('2_Review &amp; Audit'!$F$6:$F$505=$A1239)*('2_Review &amp; Audit'!$I$6:$I$505&gt;=$E1239-30)*('2_Review &amp; Audit'!$I$6:$I$505&lt;=$E1239+30)*('2_Review &amp; Audit'!$R$6:$R$505&gt;0)*(ROW('2_Review &amp; Audit'!$R$6:$R$505)&gt;$T1239),0),0)+5,""))</f>
        <v/>
      </c>
      <c r="AG1239" t="str">
        <f>IF(OR($D1239="",$AB1239="",$AF1239=""),"",MIN($AB1239,$AF1239))</f>
        <v/>
      </c>
      <c r="AK1239" t="str">
        <f>IF($D1239="","",MAX(0,N($AB1239)-N($AG1239)))</f>
        <v/>
      </c>
      <c r="AL1239" t="str">
        <f>IF(OR($D1239="",$AK1239="",N($AK1239)&lt;=0),"",IFERROR(MATCH(1,INDEX(('2_Review &amp; Audit'!$F$6:$F$505=$A1239)*('2_Review &amp; Audit'!$I$6:$I$505&gt;=$E1239-30)*('2_Review &amp; Audit'!$I$6:$I$505&lt;=$E1239+30)*('2_Review &amp; Audit'!$R$6:$R$505&gt;0)*(ROW('2_Review &amp; Audit'!$R$6:$R$505)&gt;$AC1239),0),0)+5,""))</f>
        <v/>
      </c>
      <c r="AP1239" t="str">
        <f>IF(OR($D1239="",$AK1239="",$AO1239=""),"",MIN($AK1239,$AO1239))</f>
        <v/>
      </c>
    </row>
    <row r="1240" spans="1:42" ht="12.75" customHeight="1" x14ac:dyDescent="0.2">
      <c r="A1240" t="str">
        <f>IF($J1240="","",INDEX('2_Review &amp; Audit'!$F:$F,$J1240))</f>
        <v/>
      </c>
      <c r="B1240" t="str">
        <f>IF($J1240="","",INDEX('2_Review &amp; Audit'!$C:$C,$J1240))</f>
        <v/>
      </c>
      <c r="C1240" t="str">
        <f>IF($J1240="","",INDEX('2_Review &amp; Audit'!$D:$D,$J1240))</f>
        <v/>
      </c>
      <c r="D1240" s="60" t="str">
        <f>IF($J1240="","",INDEX('2_Review &amp; Audit'!$U:$U,$J1240))</f>
        <v/>
      </c>
      <c r="E1240" t="str">
        <f>IF($J1240="","",INDEX('2_Review &amp; Audit'!$M:$M,$J1240))</f>
        <v/>
      </c>
      <c r="F1240" t="str">
        <f>IF($J1240="","",INDEX('2_Review &amp; Audit'!$N:$N,$J1240))</f>
        <v/>
      </c>
      <c r="G1240" s="145" t="str">
        <f>IF(OR($J1240="",$F1240=""),"",ABS(INDEX('2_Review &amp; Audit'!$B:$B,$J1240)/$F1240))</f>
        <v/>
      </c>
      <c r="H1240" s="145" t="str">
        <f t="shared" si="83"/>
        <v/>
      </c>
      <c r="I1240" t="str">
        <f>IF($J1240="","",INDEX('2_Review &amp; Audit'!$AD:$AD,$J1240))</f>
        <v/>
      </c>
      <c r="AB1240" t="str">
        <f>IF($D1240="","",MAX(0,N(#REF!)-N($X1240)))</f>
        <v/>
      </c>
      <c r="AC1240" t="str">
        <f>IF(OR($D1240="",$AB1240="",N($AB1240)&lt;=0),"",IFERROR(MATCH(1,INDEX(('2_Review &amp; Audit'!$F$6:$F$505=$A1240)*('2_Review &amp; Audit'!$I$6:$I$505&gt;=$E1240-30)*('2_Review &amp; Audit'!$I$6:$I$505&lt;=$E1240+30)*('2_Review &amp; Audit'!$R$6:$R$505&gt;0)*(ROW('2_Review &amp; Audit'!$R$6:$R$505)&gt;$T1240),0),0)+5,""))</f>
        <v/>
      </c>
      <c r="AG1240" t="str">
        <f>IF(OR($D1240="",$AB1240="",$AF1240=""),"",MIN($AB1240,$AF1240))</f>
        <v/>
      </c>
      <c r="AK1240" t="str">
        <f>IF($D1240="","",MAX(0,N($AB1240)-N($AG1240)))</f>
        <v/>
      </c>
      <c r="AL1240" t="str">
        <f>IF(OR($D1240="",$AK1240="",N($AK1240)&lt;=0),"",IFERROR(MATCH(1,INDEX(('2_Review &amp; Audit'!$F$6:$F$505=$A1240)*('2_Review &amp; Audit'!$I$6:$I$505&gt;=$E1240-30)*('2_Review &amp; Audit'!$I$6:$I$505&lt;=$E1240+30)*('2_Review &amp; Audit'!$R$6:$R$505&gt;0)*(ROW('2_Review &amp; Audit'!$R$6:$R$505)&gt;$AC1240),0),0)+5,""))</f>
        <v/>
      </c>
      <c r="AP1240" t="str">
        <f>IF(OR($D1240="",$AK1240="",$AO1240=""),"",MIN($AK1240,$AO1240))</f>
        <v/>
      </c>
    </row>
    <row r="1241" spans="1:42" ht="12.75" customHeight="1" x14ac:dyDescent="0.2">
      <c r="A1241" t="str">
        <f>IF($J1241="","",INDEX('2_Review &amp; Audit'!$F:$F,$J1241))</f>
        <v/>
      </c>
      <c r="B1241" t="str">
        <f>IF($J1241="","",INDEX('2_Review &amp; Audit'!$C:$C,$J1241))</f>
        <v/>
      </c>
      <c r="C1241" t="str">
        <f>IF($J1241="","",INDEX('2_Review &amp; Audit'!$D:$D,$J1241))</f>
        <v/>
      </c>
      <c r="D1241" s="60" t="str">
        <f>IF($J1241="","",INDEX('2_Review &amp; Audit'!$U:$U,$J1241))</f>
        <v/>
      </c>
      <c r="E1241" t="str">
        <f>IF($J1241="","",INDEX('2_Review &amp; Audit'!$M:$M,$J1241))</f>
        <v/>
      </c>
      <c r="F1241" t="str">
        <f>IF($J1241="","",INDEX('2_Review &amp; Audit'!$N:$N,$J1241))</f>
        <v/>
      </c>
      <c r="G1241" s="145" t="str">
        <f>IF(OR($J1241="",$F1241=""),"",ABS(INDEX('2_Review &amp; Audit'!$B:$B,$J1241)/$F1241))</f>
        <v/>
      </c>
      <c r="H1241" s="145" t="str">
        <f t="shared" si="83"/>
        <v/>
      </c>
      <c r="I1241" t="str">
        <f>IF($J1241="","",INDEX('2_Review &amp; Audit'!$AD:$AD,$J1241))</f>
        <v/>
      </c>
      <c r="AB1241" t="str">
        <f>IF($D1241="","",MAX(0,N(#REF!)-N($X1241)))</f>
        <v/>
      </c>
      <c r="AC1241" t="str">
        <f>IF(OR($D1241="",$AB1241="",N($AB1241)&lt;=0),"",IFERROR(MATCH(1,INDEX(('2_Review &amp; Audit'!$F$6:$F$505=$A1241)*('2_Review &amp; Audit'!$I$6:$I$505&gt;=$E1241-30)*('2_Review &amp; Audit'!$I$6:$I$505&lt;=$E1241+30)*('2_Review &amp; Audit'!$R$6:$R$505&gt;0)*(ROW('2_Review &amp; Audit'!$R$6:$R$505)&gt;$T1241),0),0)+5,""))</f>
        <v/>
      </c>
      <c r="AG1241" t="str">
        <f>IF(OR($D1241="",$AB1241="",$AF1241=""),"",MIN($AB1241,$AF1241))</f>
        <v/>
      </c>
      <c r="AK1241" t="str">
        <f>IF($D1241="","",MAX(0,N($AB1241)-N($AG1241)))</f>
        <v/>
      </c>
      <c r="AL1241" t="str">
        <f>IF(OR($D1241="",$AK1241="",N($AK1241)&lt;=0),"",IFERROR(MATCH(1,INDEX(('2_Review &amp; Audit'!$F$6:$F$505=$A1241)*('2_Review &amp; Audit'!$I$6:$I$505&gt;=$E1241-30)*('2_Review &amp; Audit'!$I$6:$I$505&lt;=$E1241+30)*('2_Review &amp; Audit'!$R$6:$R$505&gt;0)*(ROW('2_Review &amp; Audit'!$R$6:$R$505)&gt;$AC1241),0),0)+5,""))</f>
        <v/>
      </c>
      <c r="AP1241" t="str">
        <f>IF(OR($D1241="",$AK1241="",$AO1241=""),"",MIN($AK1241,$AO1241))</f>
        <v/>
      </c>
    </row>
    <row r="1242" spans="1:42" ht="12.75" customHeight="1" x14ac:dyDescent="0.2">
      <c r="A1242" t="str">
        <f>IF($J1242="","",INDEX('2_Review &amp; Audit'!$F:$F,$J1242))</f>
        <v/>
      </c>
      <c r="B1242" t="str">
        <f>IF($J1242="","",INDEX('2_Review &amp; Audit'!$C:$C,$J1242))</f>
        <v/>
      </c>
      <c r="C1242" t="str">
        <f>IF($J1242="","",INDEX('2_Review &amp; Audit'!$D:$D,$J1242))</f>
        <v/>
      </c>
      <c r="D1242" s="60" t="str">
        <f>IF($J1242="","",INDEX('2_Review &amp; Audit'!$U:$U,$J1242))</f>
        <v/>
      </c>
      <c r="E1242" t="str">
        <f>IF($J1242="","",INDEX('2_Review &amp; Audit'!$M:$M,$J1242))</f>
        <v/>
      </c>
      <c r="F1242" t="str">
        <f>IF($J1242="","",INDEX('2_Review &amp; Audit'!$N:$N,$J1242))</f>
        <v/>
      </c>
      <c r="G1242" s="145" t="str">
        <f>IF(OR($J1242="",$F1242=""),"",ABS(INDEX('2_Review &amp; Audit'!$B:$B,$J1242)/$F1242))</f>
        <v/>
      </c>
      <c r="H1242" s="145" t="str">
        <f t="shared" si="83"/>
        <v/>
      </c>
      <c r="I1242" t="str">
        <f>IF($J1242="","",INDEX('2_Review &amp; Audit'!$AD:$AD,$J1242))</f>
        <v/>
      </c>
      <c r="AB1242" t="str">
        <f>IF($D1242="","",MAX(0,N(#REF!)-N($X1242)))</f>
        <v/>
      </c>
      <c r="AC1242" t="str">
        <f>IF(OR($D1242="",$AB1242="",N($AB1242)&lt;=0),"",IFERROR(MATCH(1,INDEX(('2_Review &amp; Audit'!$F$6:$F$505=$A1242)*('2_Review &amp; Audit'!$I$6:$I$505&gt;=$E1242-30)*('2_Review &amp; Audit'!$I$6:$I$505&lt;=$E1242+30)*('2_Review &amp; Audit'!$R$6:$R$505&gt;0)*(ROW('2_Review &amp; Audit'!$R$6:$R$505)&gt;$T1242),0),0)+5,""))</f>
        <v/>
      </c>
      <c r="AG1242" t="str">
        <f>IF(OR($D1242="",$AB1242="",$AF1242=""),"",MIN($AB1242,$AF1242))</f>
        <v/>
      </c>
      <c r="AK1242" t="str">
        <f>IF($D1242="","",MAX(0,N($AB1242)-N($AG1242)))</f>
        <v/>
      </c>
      <c r="AL1242" t="str">
        <f>IF(OR($D1242="",$AK1242="",N($AK1242)&lt;=0),"",IFERROR(MATCH(1,INDEX(('2_Review &amp; Audit'!$F$6:$F$505=$A1242)*('2_Review &amp; Audit'!$I$6:$I$505&gt;=$E1242-30)*('2_Review &amp; Audit'!$I$6:$I$505&lt;=$E1242+30)*('2_Review &amp; Audit'!$R$6:$R$505&gt;0)*(ROW('2_Review &amp; Audit'!$R$6:$R$505)&gt;$AC1242),0),0)+5,""))</f>
        <v/>
      </c>
      <c r="AP1242" t="str">
        <f>IF(OR($D1242="",$AK1242="",$AO1242=""),"",MIN($AK1242,$AO1242))</f>
        <v/>
      </c>
    </row>
    <row r="1243" spans="1:42" ht="12.75" customHeight="1" x14ac:dyDescent="0.2">
      <c r="A1243" t="str">
        <f>IF($J1243="","",INDEX('2_Review &amp; Audit'!$F:$F,$J1243))</f>
        <v/>
      </c>
      <c r="B1243" t="str">
        <f>IF($J1243="","",INDEX('2_Review &amp; Audit'!$C:$C,$J1243))</f>
        <v/>
      </c>
      <c r="C1243" t="str">
        <f>IF($J1243="","",INDEX('2_Review &amp; Audit'!$D:$D,$J1243))</f>
        <v/>
      </c>
      <c r="D1243" s="60" t="str">
        <f>IF($J1243="","",INDEX('2_Review &amp; Audit'!$U:$U,$J1243))</f>
        <v/>
      </c>
      <c r="E1243" t="str">
        <f>IF($J1243="","",INDEX('2_Review &amp; Audit'!$M:$M,$J1243))</f>
        <v/>
      </c>
      <c r="F1243" t="str">
        <f>IF($J1243="","",INDEX('2_Review &amp; Audit'!$N:$N,$J1243))</f>
        <v/>
      </c>
      <c r="G1243" s="145" t="str">
        <f>IF(OR($J1243="",$F1243=""),"",ABS(INDEX('2_Review &amp; Audit'!$B:$B,$J1243)/$F1243))</f>
        <v/>
      </c>
      <c r="H1243" s="145" t="str">
        <f t="shared" si="83"/>
        <v/>
      </c>
      <c r="I1243" t="str">
        <f>IF($J1243="","",INDEX('2_Review &amp; Audit'!$AD:$AD,$J1243))</f>
        <v/>
      </c>
      <c r="AB1243" t="str">
        <f>IF($D1243="","",MAX(0,N(#REF!)-N($X1243)))</f>
        <v/>
      </c>
      <c r="AC1243" t="str">
        <f>IF(OR($D1243="",$AB1243="",N($AB1243)&lt;=0),"",IFERROR(MATCH(1,INDEX(('2_Review &amp; Audit'!$F$6:$F$505=$A1243)*('2_Review &amp; Audit'!$I$6:$I$505&gt;=$E1243-30)*('2_Review &amp; Audit'!$I$6:$I$505&lt;=$E1243+30)*('2_Review &amp; Audit'!$R$6:$R$505&gt;0)*(ROW('2_Review &amp; Audit'!$R$6:$R$505)&gt;$T1243),0),0)+5,""))</f>
        <v/>
      </c>
      <c r="AG1243" t="str">
        <f>IF(OR($D1243="",$AB1243="",$AF1243=""),"",MIN($AB1243,$AF1243))</f>
        <v/>
      </c>
      <c r="AK1243" t="str">
        <f>IF($D1243="","",MAX(0,N($AB1243)-N($AG1243)))</f>
        <v/>
      </c>
      <c r="AL1243" t="str">
        <f>IF(OR($D1243="",$AK1243="",N($AK1243)&lt;=0),"",IFERROR(MATCH(1,INDEX(('2_Review &amp; Audit'!$F$6:$F$505=$A1243)*('2_Review &amp; Audit'!$I$6:$I$505&gt;=$E1243-30)*('2_Review &amp; Audit'!$I$6:$I$505&lt;=$E1243+30)*('2_Review &amp; Audit'!$R$6:$R$505&gt;0)*(ROW('2_Review &amp; Audit'!$R$6:$R$505)&gt;$AC1243),0),0)+5,""))</f>
        <v/>
      </c>
      <c r="AP1243" t="str">
        <f>IF(OR($D1243="",$AK1243="",$AO1243=""),"",MIN($AK1243,$AO1243))</f>
        <v/>
      </c>
    </row>
    <row r="1244" spans="1:42" ht="12.75" customHeight="1" x14ac:dyDescent="0.2">
      <c r="A1244" t="str">
        <f>IF($J1244="","",INDEX('2_Review &amp; Audit'!$F:$F,$J1244))</f>
        <v/>
      </c>
      <c r="B1244" t="str">
        <f>IF($J1244="","",INDEX('2_Review &amp; Audit'!$C:$C,$J1244))</f>
        <v/>
      </c>
      <c r="C1244" t="str">
        <f>IF($J1244="","",INDEX('2_Review &amp; Audit'!$D:$D,$J1244))</f>
        <v/>
      </c>
      <c r="D1244" s="60" t="str">
        <f>IF($J1244="","",INDEX('2_Review &amp; Audit'!$U:$U,$J1244))</f>
        <v/>
      </c>
      <c r="E1244" t="str">
        <f>IF($J1244="","",INDEX('2_Review &amp; Audit'!$M:$M,$J1244))</f>
        <v/>
      </c>
      <c r="F1244" t="str">
        <f>IF($J1244="","",INDEX('2_Review &amp; Audit'!$N:$N,$J1244))</f>
        <v/>
      </c>
      <c r="G1244" t="str">
        <f>IF(OR($J1244="",$F1244=""),"",ABS(INDEX('2_Review &amp; Audit'!$B:$B,$J1244)/$F1244))</f>
        <v/>
      </c>
      <c r="H1244" t="str">
        <f t="shared" si="83"/>
        <v/>
      </c>
      <c r="I1244" t="str">
        <f>IF($J1244="","",INDEX('2_Review &amp; Audit'!$AD:$AD,$J1244))</f>
        <v/>
      </c>
      <c r="AB1244" t="str">
        <f>IF($D1244="","",MAX(0,N(#REF!)-N($X1244)))</f>
        <v/>
      </c>
      <c r="AC1244" t="str">
        <f>IF(OR($D1244="",$AB1244="",N($AB1244)&lt;=0),"",IFERROR(MATCH(1,INDEX(('2_Review &amp; Audit'!$F$6:$F$505=$A1244)*('2_Review &amp; Audit'!$I$6:$I$505&gt;=$E1244-30)*('2_Review &amp; Audit'!$I$6:$I$505&lt;=$E1244+30)*('2_Review &amp; Audit'!$R$6:$R$505&gt;0)*(ROW('2_Review &amp; Audit'!$R$6:$R$505)&gt;$T1244),0),0)+5,""))</f>
        <v/>
      </c>
      <c r="AG1244" t="str">
        <f>IF(OR($D1244="",$AB1244="",$AF1244=""),"",MIN($AB1244,$AF1244))</f>
        <v/>
      </c>
      <c r="AK1244" t="str">
        <f>IF($D1244="","",MAX(0,N($AB1244)-N($AG1244)))</f>
        <v/>
      </c>
      <c r="AL1244" t="str">
        <f>IF(OR($D1244="",$AK1244="",N($AK1244)&lt;=0),"",IFERROR(MATCH(1,INDEX(('2_Review &amp; Audit'!$F$6:$F$505=$A1244)*('2_Review &amp; Audit'!$I$6:$I$505&gt;=$E1244-30)*('2_Review &amp; Audit'!$I$6:$I$505&lt;=$E1244+30)*('2_Review &amp; Audit'!$R$6:$R$505&gt;0)*(ROW('2_Review &amp; Audit'!$R$6:$R$505)&gt;$AC1244),0),0)+5,""))</f>
        <v/>
      </c>
      <c r="AP1244" t="str">
        <f>IF(OR($D1244="",$AK1244="",$AO1244=""),"",MIN($AK1244,$AO1244))</f>
        <v/>
      </c>
    </row>
    <row r="1245" spans="1:42" ht="12.75" customHeight="1" x14ac:dyDescent="0.2">
      <c r="A1245" t="str">
        <f>IF($J1245="","",INDEX('2_Review &amp; Audit'!$F:$F,$J1245))</f>
        <v/>
      </c>
      <c r="B1245" t="str">
        <f>IF($J1245="","",INDEX('2_Review &amp; Audit'!$C:$C,$J1245))</f>
        <v/>
      </c>
      <c r="C1245" t="str">
        <f>IF($J1245="","",INDEX('2_Review &amp; Audit'!$D:$D,$J1245))</f>
        <v/>
      </c>
      <c r="D1245" s="60" t="str">
        <f>IF($J1245="","",INDEX('2_Review &amp; Audit'!$U:$U,$J1245))</f>
        <v/>
      </c>
      <c r="E1245" t="str">
        <f>IF($J1245="","",INDEX('2_Review &amp; Audit'!$M:$M,$J1245))</f>
        <v/>
      </c>
      <c r="F1245" t="str">
        <f>IF($J1245="","",INDEX('2_Review &amp; Audit'!$N:$N,$J1245))</f>
        <v/>
      </c>
      <c r="G1245" t="str">
        <f>IF(OR($J1245="",$F1245=""),"",ABS(INDEX('2_Review &amp; Audit'!$B:$B,$J1245)/$F1245))</f>
        <v/>
      </c>
      <c r="H1245" t="str">
        <f t="shared" si="83"/>
        <v/>
      </c>
      <c r="I1245" t="str">
        <f>IF($J1245="","",INDEX('2_Review &amp; Audit'!$AD:$AD,$J1245))</f>
        <v/>
      </c>
      <c r="AB1245" t="str">
        <f>IF($D1245="","",MAX(0,N(#REF!)-N($X1245)))</f>
        <v/>
      </c>
      <c r="AC1245" t="str">
        <f>IF(OR($D1245="",$AB1245="",N($AB1245)&lt;=0),"",IFERROR(MATCH(1,INDEX(('2_Review &amp; Audit'!$F$6:$F$505=$A1245)*('2_Review &amp; Audit'!$I$6:$I$505&gt;=$E1245-30)*('2_Review &amp; Audit'!$I$6:$I$505&lt;=$E1245+30)*('2_Review &amp; Audit'!$R$6:$R$505&gt;0)*(ROW('2_Review &amp; Audit'!$R$6:$R$505)&gt;$T1245),0),0)+5,""))</f>
        <v/>
      </c>
      <c r="AG1245" t="str">
        <f>IF(OR($D1245="",$AB1245="",$AF1245=""),"",MIN($AB1245,$AF1245))</f>
        <v/>
      </c>
      <c r="AK1245" t="str">
        <f>IF($D1245="","",MAX(0,N($AB1245)-N($AG1245)))</f>
        <v/>
      </c>
      <c r="AL1245" t="str">
        <f>IF(OR($D1245="",$AK1245="",N($AK1245)&lt;=0),"",IFERROR(MATCH(1,INDEX(('2_Review &amp; Audit'!$F$6:$F$505=$A1245)*('2_Review &amp; Audit'!$I$6:$I$505&gt;=$E1245-30)*('2_Review &amp; Audit'!$I$6:$I$505&lt;=$E1245+30)*('2_Review &amp; Audit'!$R$6:$R$505&gt;0)*(ROW('2_Review &amp; Audit'!$R$6:$R$505)&gt;$AC1245),0),0)+5,""))</f>
        <v/>
      </c>
      <c r="AP1245" t="str">
        <f>IF(OR($D1245="",$AK1245="",$AO1245=""),"",MIN($AK1245,$AO1245))</f>
        <v/>
      </c>
    </row>
    <row r="1246" spans="1:42" ht="12.75" customHeight="1" x14ac:dyDescent="0.2">
      <c r="A1246" t="str">
        <f>IF($J1246="","",INDEX('2_Review &amp; Audit'!$F:$F,$J1246))</f>
        <v/>
      </c>
      <c r="B1246" t="str">
        <f>IF($J1246="","",INDEX('2_Review &amp; Audit'!$C:$C,$J1246))</f>
        <v/>
      </c>
      <c r="C1246" t="str">
        <f>IF($J1246="","",INDEX('2_Review &amp; Audit'!$D:$D,$J1246))</f>
        <v/>
      </c>
      <c r="D1246" s="60" t="str">
        <f>IF($J1246="","",INDEX('2_Review &amp; Audit'!$U:$U,$J1246))</f>
        <v/>
      </c>
      <c r="E1246" t="str">
        <f>IF($J1246="","",INDEX('2_Review &amp; Audit'!$M:$M,$J1246))</f>
        <v/>
      </c>
      <c r="F1246" t="str">
        <f>IF($J1246="","",INDEX('2_Review &amp; Audit'!$N:$N,$J1246))</f>
        <v/>
      </c>
      <c r="G1246" t="str">
        <f>IF(OR($J1246="",$F1246=""),"",ABS(INDEX('2_Review &amp; Audit'!$B:$B,$J1246)/$F1246))</f>
        <v/>
      </c>
      <c r="H1246" t="str">
        <f t="shared" si="83"/>
        <v/>
      </c>
      <c r="I1246" t="str">
        <f>IF($J1246="","",INDEX('2_Review &amp; Audit'!$AD:$AD,$J1246))</f>
        <v/>
      </c>
      <c r="AB1246" t="str">
        <f>IF($D1246="","",MAX(0,N(#REF!)-N($X1246)))</f>
        <v/>
      </c>
      <c r="AC1246" t="str">
        <f>IF(OR($D1246="",$AB1246="",N($AB1246)&lt;=0),"",IFERROR(MATCH(1,INDEX(('2_Review &amp; Audit'!$F$6:$F$505=$A1246)*('2_Review &amp; Audit'!$I$6:$I$505&gt;=$E1246-30)*('2_Review &amp; Audit'!$I$6:$I$505&lt;=$E1246+30)*('2_Review &amp; Audit'!$R$6:$R$505&gt;0)*(ROW('2_Review &amp; Audit'!$R$6:$R$505)&gt;$T1246),0),0)+5,""))</f>
        <v/>
      </c>
      <c r="AG1246" t="str">
        <f>IF(OR($D1246="",$AB1246="",$AF1246=""),"",MIN($AB1246,$AF1246))</f>
        <v/>
      </c>
      <c r="AK1246" t="str">
        <f>IF($D1246="","",MAX(0,N($AB1246)-N($AG1246)))</f>
        <v/>
      </c>
      <c r="AL1246" t="str">
        <f>IF(OR($D1246="",$AK1246="",N($AK1246)&lt;=0),"",IFERROR(MATCH(1,INDEX(('2_Review &amp; Audit'!$F$6:$F$505=$A1246)*('2_Review &amp; Audit'!$I$6:$I$505&gt;=$E1246-30)*('2_Review &amp; Audit'!$I$6:$I$505&lt;=$E1246+30)*('2_Review &amp; Audit'!$R$6:$R$505&gt;0)*(ROW('2_Review &amp; Audit'!$R$6:$R$505)&gt;$AC1246),0),0)+5,""))</f>
        <v/>
      </c>
      <c r="AP1246" t="str">
        <f>IF(OR($D1246="",$AK1246="",$AO1246=""),"",MIN($AK1246,$AO1246))</f>
        <v/>
      </c>
    </row>
    <row r="1247" spans="1:42" ht="12.75" customHeight="1" x14ac:dyDescent="0.2">
      <c r="A1247" t="str">
        <f>IF($J1247="","",INDEX('2_Review &amp; Audit'!$F:$F,$J1247))</f>
        <v/>
      </c>
      <c r="B1247" t="str">
        <f>IF($J1247="","",INDEX('2_Review &amp; Audit'!$C:$C,$J1247))</f>
        <v/>
      </c>
      <c r="C1247" t="str">
        <f>IF($J1247="","",INDEX('2_Review &amp; Audit'!$D:$D,$J1247))</f>
        <v/>
      </c>
      <c r="D1247" s="60" t="str">
        <f>IF($J1247="","",INDEX('2_Review &amp; Audit'!$U:$U,$J1247))</f>
        <v/>
      </c>
      <c r="E1247" t="str">
        <f>IF($J1247="","",INDEX('2_Review &amp; Audit'!$M:$M,$J1247))</f>
        <v/>
      </c>
      <c r="F1247" t="str">
        <f>IF($J1247="","",INDEX('2_Review &amp; Audit'!$N:$N,$J1247))</f>
        <v/>
      </c>
      <c r="G1247" t="str">
        <f>IF(OR($J1247="",$F1247=""),"",ABS(INDEX('2_Review &amp; Audit'!$B:$B,$J1247)/$F1247))</f>
        <v/>
      </c>
      <c r="H1247" t="str">
        <f t="shared" si="83"/>
        <v/>
      </c>
      <c r="I1247" t="str">
        <f>IF($J1247="","",INDEX('2_Review &amp; Audit'!$AD:$AD,$J1247))</f>
        <v/>
      </c>
      <c r="AB1247" t="str">
        <f>IF($D1247="","",MAX(0,N(#REF!)-N($X1247)))</f>
        <v/>
      </c>
      <c r="AC1247" t="str">
        <f>IF(OR($D1247="",$AB1247="",N($AB1247)&lt;=0),"",IFERROR(MATCH(1,INDEX(('2_Review &amp; Audit'!$F$6:$F$505=$A1247)*('2_Review &amp; Audit'!$I$6:$I$505&gt;=$E1247-30)*('2_Review &amp; Audit'!$I$6:$I$505&lt;=$E1247+30)*('2_Review &amp; Audit'!$R$6:$R$505&gt;0)*(ROW('2_Review &amp; Audit'!$R$6:$R$505)&gt;$T1247),0),0)+5,""))</f>
        <v/>
      </c>
      <c r="AG1247" t="str">
        <f>IF(OR($D1247="",$AB1247="",$AF1247=""),"",MIN($AB1247,$AF1247))</f>
        <v/>
      </c>
      <c r="AK1247" t="str">
        <f>IF($D1247="","",MAX(0,N($AB1247)-N($AG1247)))</f>
        <v/>
      </c>
      <c r="AL1247" t="str">
        <f>IF(OR($D1247="",$AK1247="",N($AK1247)&lt;=0),"",IFERROR(MATCH(1,INDEX(('2_Review &amp; Audit'!$F$6:$F$505=$A1247)*('2_Review &amp; Audit'!$I$6:$I$505&gt;=$E1247-30)*('2_Review &amp; Audit'!$I$6:$I$505&lt;=$E1247+30)*('2_Review &amp; Audit'!$R$6:$R$505&gt;0)*(ROW('2_Review &amp; Audit'!$R$6:$R$505)&gt;$AC1247),0),0)+5,""))</f>
        <v/>
      </c>
      <c r="AP1247" t="str">
        <f>IF(OR($D1247="",$AK1247="",$AO1247=""),"",MIN($AK1247,$AO1247))</f>
        <v/>
      </c>
    </row>
    <row r="1248" spans="1:42" ht="12.75" customHeight="1" x14ac:dyDescent="0.2">
      <c r="A1248" t="str">
        <f>IF($J1248="","",INDEX('2_Review &amp; Audit'!$F:$F,$J1248))</f>
        <v/>
      </c>
      <c r="B1248" t="str">
        <f>IF($J1248="","",INDEX('2_Review &amp; Audit'!$C:$C,$J1248))</f>
        <v/>
      </c>
      <c r="C1248" t="str">
        <f>IF($J1248="","",INDEX('2_Review &amp; Audit'!$D:$D,$J1248))</f>
        <v/>
      </c>
      <c r="D1248" s="60" t="str">
        <f>IF($J1248="","",INDEX('2_Review &amp; Audit'!$U:$U,$J1248))</f>
        <v/>
      </c>
      <c r="E1248" t="str">
        <f>IF($J1248="","",INDEX('2_Review &amp; Audit'!$M:$M,$J1248))</f>
        <v/>
      </c>
      <c r="F1248" t="str">
        <f>IF($J1248="","",INDEX('2_Review &amp; Audit'!$N:$N,$J1248))</f>
        <v/>
      </c>
      <c r="G1248" t="str">
        <f>IF(OR($J1248="",$F1248=""),"",ABS(INDEX('2_Review &amp; Audit'!$B:$B,$J1248)/$F1248))</f>
        <v/>
      </c>
      <c r="H1248" t="str">
        <f t="shared" si="83"/>
        <v/>
      </c>
      <c r="I1248" t="str">
        <f>IF($J1248="","",INDEX('2_Review &amp; Audit'!$AD:$AD,$J1248))</f>
        <v/>
      </c>
      <c r="AB1248" t="str">
        <f>IF($D1248="","",MAX(0,N(#REF!)-N($X1248)))</f>
        <v/>
      </c>
      <c r="AC1248" t="str">
        <f>IF(OR($D1248="",$AB1248="",N($AB1248)&lt;=0),"",IFERROR(MATCH(1,INDEX(('2_Review &amp; Audit'!$F$6:$F$505=$A1248)*('2_Review &amp; Audit'!$I$6:$I$505&gt;=$E1248-30)*('2_Review &amp; Audit'!$I$6:$I$505&lt;=$E1248+30)*('2_Review &amp; Audit'!$R$6:$R$505&gt;0)*(ROW('2_Review &amp; Audit'!$R$6:$R$505)&gt;$T1248),0),0)+5,""))</f>
        <v/>
      </c>
      <c r="AG1248" t="str">
        <f>IF(OR($D1248="",$AB1248="",$AF1248=""),"",MIN($AB1248,$AF1248))</f>
        <v/>
      </c>
      <c r="AK1248" t="str">
        <f>IF($D1248="","",MAX(0,N($AB1248)-N($AG1248)))</f>
        <v/>
      </c>
      <c r="AL1248" t="str">
        <f>IF(OR($D1248="",$AK1248="",N($AK1248)&lt;=0),"",IFERROR(MATCH(1,INDEX(('2_Review &amp; Audit'!$F$6:$F$505=$A1248)*('2_Review &amp; Audit'!$I$6:$I$505&gt;=$E1248-30)*('2_Review &amp; Audit'!$I$6:$I$505&lt;=$E1248+30)*('2_Review &amp; Audit'!$R$6:$R$505&gt;0)*(ROW('2_Review &amp; Audit'!$R$6:$R$505)&gt;$AC1248),0),0)+5,""))</f>
        <v/>
      </c>
      <c r="AP1248" t="str">
        <f>IF(OR($D1248="",$AK1248="",$AO1248=""),"",MIN($AK1248,$AO1248))</f>
        <v/>
      </c>
    </row>
    <row r="1249" spans="1:42" ht="12.75" customHeight="1" x14ac:dyDescent="0.2">
      <c r="A1249" t="str">
        <f>IF($J1249="","",INDEX('2_Review &amp; Audit'!$F:$F,$J1249))</f>
        <v/>
      </c>
      <c r="B1249" t="str">
        <f>IF($J1249="","",INDEX('2_Review &amp; Audit'!$C:$C,$J1249))</f>
        <v/>
      </c>
      <c r="C1249" t="str">
        <f>IF($J1249="","",INDEX('2_Review &amp; Audit'!$D:$D,$J1249))</f>
        <v/>
      </c>
      <c r="D1249" s="60" t="str">
        <f>IF($J1249="","",INDEX('2_Review &amp; Audit'!$U:$U,$J1249))</f>
        <v/>
      </c>
      <c r="E1249" t="str">
        <f>IF($J1249="","",INDEX('2_Review &amp; Audit'!$M:$M,$J1249))</f>
        <v/>
      </c>
      <c r="F1249" t="str">
        <f>IF($J1249="","",INDEX('2_Review &amp; Audit'!$N:$N,$J1249))</f>
        <v/>
      </c>
      <c r="G1249" t="str">
        <f>IF(OR($J1249="",$F1249=""),"",ABS(INDEX('2_Review &amp; Audit'!$B:$B,$J1249)/$F1249))</f>
        <v/>
      </c>
      <c r="H1249" t="str">
        <f t="shared" si="83"/>
        <v/>
      </c>
      <c r="I1249" t="str">
        <f>IF($J1249="","",INDEX('2_Review &amp; Audit'!$AD:$AD,$J1249))</f>
        <v/>
      </c>
      <c r="AB1249" t="str">
        <f>IF($D1249="","",MAX(0,N(#REF!)-N($X1249)))</f>
        <v/>
      </c>
      <c r="AC1249" t="str">
        <f>IF(OR($D1249="",$AB1249="",N($AB1249)&lt;=0),"",IFERROR(MATCH(1,INDEX(('2_Review &amp; Audit'!$F$6:$F$505=$A1249)*('2_Review &amp; Audit'!$I$6:$I$505&gt;=$E1249-30)*('2_Review &amp; Audit'!$I$6:$I$505&lt;=$E1249+30)*('2_Review &amp; Audit'!$R$6:$R$505&gt;0)*(ROW('2_Review &amp; Audit'!$R$6:$R$505)&gt;$T1249),0),0)+5,""))</f>
        <v/>
      </c>
      <c r="AG1249" t="str">
        <f>IF(OR($D1249="",$AB1249="",$AF1249=""),"",MIN($AB1249,$AF1249))</f>
        <v/>
      </c>
      <c r="AK1249" t="str">
        <f>IF($D1249="","",MAX(0,N($AB1249)-N($AG1249)))</f>
        <v/>
      </c>
      <c r="AL1249" t="str">
        <f>IF(OR($D1249="",$AK1249="",N($AK1249)&lt;=0),"",IFERROR(MATCH(1,INDEX(('2_Review &amp; Audit'!$F$6:$F$505=$A1249)*('2_Review &amp; Audit'!$I$6:$I$505&gt;=$E1249-30)*('2_Review &amp; Audit'!$I$6:$I$505&lt;=$E1249+30)*('2_Review &amp; Audit'!$R$6:$R$505&gt;0)*(ROW('2_Review &amp; Audit'!$R$6:$R$505)&gt;$AC1249),0),0)+5,""))</f>
        <v/>
      </c>
      <c r="AP1249" t="str">
        <f>IF(OR($D1249="",$AK1249="",$AO1249=""),"",MIN($AK1249,$AO1249))</f>
        <v/>
      </c>
    </row>
    <row r="1250" spans="1:42" ht="12.75" customHeight="1" x14ac:dyDescent="0.2">
      <c r="A1250" t="str">
        <f>IF($J1250="","",INDEX('2_Review &amp; Audit'!$F:$F,$J1250))</f>
        <v/>
      </c>
      <c r="B1250" t="str">
        <f>IF($J1250="","",INDEX('2_Review &amp; Audit'!$C:$C,$J1250))</f>
        <v/>
      </c>
      <c r="C1250" t="str">
        <f>IF($J1250="","",INDEX('2_Review &amp; Audit'!$D:$D,$J1250))</f>
        <v/>
      </c>
      <c r="D1250" s="60" t="str">
        <f>IF($J1250="","",INDEX('2_Review &amp; Audit'!$U:$U,$J1250))</f>
        <v/>
      </c>
      <c r="E1250" t="str">
        <f>IF($J1250="","",INDEX('2_Review &amp; Audit'!$M:$M,$J1250))</f>
        <v/>
      </c>
      <c r="F1250" t="str">
        <f>IF($J1250="","",INDEX('2_Review &amp; Audit'!$N:$N,$J1250))</f>
        <v/>
      </c>
      <c r="G1250" t="str">
        <f>IF(OR($J1250="",$F1250=""),"",ABS(INDEX('2_Review &amp; Audit'!$B:$B,$J1250)/$F1250))</f>
        <v/>
      </c>
      <c r="H1250" t="str">
        <f t="shared" si="83"/>
        <v/>
      </c>
      <c r="I1250" t="str">
        <f>IF($J1250="","",INDEX('2_Review &amp; Audit'!$AD:$AD,$J1250))</f>
        <v/>
      </c>
      <c r="AB1250" t="str">
        <f>IF($D1250="","",MAX(0,N(#REF!)-N($X1250)))</f>
        <v/>
      </c>
      <c r="AC1250" t="str">
        <f>IF(OR($D1250="",$AB1250="",N($AB1250)&lt;=0),"",IFERROR(MATCH(1,INDEX(('2_Review &amp; Audit'!$F$6:$F$505=$A1250)*('2_Review &amp; Audit'!$I$6:$I$505&gt;=$E1250-30)*('2_Review &amp; Audit'!$I$6:$I$505&lt;=$E1250+30)*('2_Review &amp; Audit'!$R$6:$R$505&gt;0)*(ROW('2_Review &amp; Audit'!$R$6:$R$505)&gt;$T1250),0),0)+5,""))</f>
        <v/>
      </c>
      <c r="AG1250" t="str">
        <f>IF(OR($D1250="",$AB1250="",$AF1250=""),"",MIN($AB1250,$AF1250))</f>
        <v/>
      </c>
      <c r="AK1250" t="str">
        <f>IF($D1250="","",MAX(0,N($AB1250)-N($AG1250)))</f>
        <v/>
      </c>
      <c r="AL1250" t="str">
        <f>IF(OR($D1250="",$AK1250="",N($AK1250)&lt;=0),"",IFERROR(MATCH(1,INDEX(('2_Review &amp; Audit'!$F$6:$F$505=$A1250)*('2_Review &amp; Audit'!$I$6:$I$505&gt;=$E1250-30)*('2_Review &amp; Audit'!$I$6:$I$505&lt;=$E1250+30)*('2_Review &amp; Audit'!$R$6:$R$505&gt;0)*(ROW('2_Review &amp; Audit'!$R$6:$R$505)&gt;$AC1250),0),0)+5,""))</f>
        <v/>
      </c>
      <c r="AP1250" t="str">
        <f>IF(OR($D1250="",$AK1250="",$AO1250=""),"",MIN($AK1250,$AO1250))</f>
        <v/>
      </c>
    </row>
    <row r="1251" spans="1:42" ht="12.75" customHeight="1" x14ac:dyDescent="0.2">
      <c r="A1251" t="str">
        <f>IF($J1251="","",INDEX('2_Review &amp; Audit'!$F:$F,$J1251))</f>
        <v/>
      </c>
      <c r="B1251" t="str">
        <f>IF($J1251="","",INDEX('2_Review &amp; Audit'!$C:$C,$J1251))</f>
        <v/>
      </c>
      <c r="C1251" t="str">
        <f>IF($J1251="","",INDEX('2_Review &amp; Audit'!$D:$D,$J1251))</f>
        <v/>
      </c>
      <c r="D1251" s="60" t="str">
        <f>IF($J1251="","",INDEX('2_Review &amp; Audit'!$U:$U,$J1251))</f>
        <v/>
      </c>
      <c r="E1251" t="str">
        <f>IF($J1251="","",INDEX('2_Review &amp; Audit'!$M:$M,$J1251))</f>
        <v/>
      </c>
      <c r="F1251" t="str">
        <f>IF($J1251="","",INDEX('2_Review &amp; Audit'!$N:$N,$J1251))</f>
        <v/>
      </c>
      <c r="G1251" t="str">
        <f>IF(OR($J1251="",$F1251=""),"",ABS(INDEX('2_Review &amp; Audit'!$B:$B,$J1251)/$F1251))</f>
        <v/>
      </c>
      <c r="H1251" t="str">
        <f t="shared" si="83"/>
        <v/>
      </c>
      <c r="I1251" t="str">
        <f>IF($J1251="","",INDEX('2_Review &amp; Audit'!$AD:$AD,$J1251))</f>
        <v/>
      </c>
      <c r="AB1251" t="str">
        <f>IF($D1251="","",MAX(0,N(#REF!)-N($X1251)))</f>
        <v/>
      </c>
      <c r="AC1251" t="str">
        <f>IF(OR($D1251="",$AB1251="",N($AB1251)&lt;=0),"",IFERROR(MATCH(1,INDEX(('2_Review &amp; Audit'!$F$6:$F$505=$A1251)*('2_Review &amp; Audit'!$I$6:$I$505&gt;=$E1251-30)*('2_Review &amp; Audit'!$I$6:$I$505&lt;=$E1251+30)*('2_Review &amp; Audit'!$R$6:$R$505&gt;0)*(ROW('2_Review &amp; Audit'!$R$6:$R$505)&gt;$T1251),0),0)+5,""))</f>
        <v/>
      </c>
      <c r="AG1251" t="str">
        <f>IF(OR($D1251="",$AB1251="",$AF1251=""),"",MIN($AB1251,$AF1251))</f>
        <v/>
      </c>
      <c r="AK1251" t="str">
        <f>IF($D1251="","",MAX(0,N($AB1251)-N($AG1251)))</f>
        <v/>
      </c>
      <c r="AL1251" t="str">
        <f>IF(OR($D1251="",$AK1251="",N($AK1251)&lt;=0),"",IFERROR(MATCH(1,INDEX(('2_Review &amp; Audit'!$F$6:$F$505=$A1251)*('2_Review &amp; Audit'!$I$6:$I$505&gt;=$E1251-30)*('2_Review &amp; Audit'!$I$6:$I$505&lt;=$E1251+30)*('2_Review &amp; Audit'!$R$6:$R$505&gt;0)*(ROW('2_Review &amp; Audit'!$R$6:$R$505)&gt;$AC1251),0),0)+5,""))</f>
        <v/>
      </c>
      <c r="AP1251" t="str">
        <f>IF(OR($D1251="",$AK1251="",$AO1251=""),"",MIN($AK1251,$AO1251))</f>
        <v/>
      </c>
    </row>
    <row r="1252" spans="1:42" ht="12.75" customHeight="1" x14ac:dyDescent="0.2">
      <c r="A1252" t="str">
        <f>IF($J1252="","",INDEX('2_Review &amp; Audit'!$F:$F,$J1252))</f>
        <v/>
      </c>
      <c r="B1252" t="str">
        <f>IF($J1252="","",INDEX('2_Review &amp; Audit'!$C:$C,$J1252))</f>
        <v/>
      </c>
      <c r="C1252" t="str">
        <f>IF($J1252="","",INDEX('2_Review &amp; Audit'!$D:$D,$J1252))</f>
        <v/>
      </c>
      <c r="D1252" s="60" t="str">
        <f>IF($J1252="","",INDEX('2_Review &amp; Audit'!$U:$U,$J1252))</f>
        <v/>
      </c>
      <c r="E1252" t="str">
        <f>IF($J1252="","",INDEX('2_Review &amp; Audit'!$M:$M,$J1252))</f>
        <v/>
      </c>
      <c r="F1252" t="str">
        <f>IF($J1252="","",INDEX('2_Review &amp; Audit'!$N:$N,$J1252))</f>
        <v/>
      </c>
      <c r="G1252" t="str">
        <f>IF(OR($J1252="",$F1252=""),"",ABS(INDEX('2_Review &amp; Audit'!$B:$B,$J1252)/$F1252))</f>
        <v/>
      </c>
      <c r="H1252" t="str">
        <f t="shared" si="83"/>
        <v/>
      </c>
      <c r="I1252" t="str">
        <f>IF($J1252="","",INDEX('2_Review &amp; Audit'!$AD:$AD,$J1252))</f>
        <v/>
      </c>
      <c r="AB1252" t="str">
        <f>IF($D1252="","",MAX(0,N(#REF!)-N($X1252)))</f>
        <v/>
      </c>
      <c r="AC1252" t="str">
        <f>IF(OR($D1252="",$AB1252="",N($AB1252)&lt;=0),"",IFERROR(MATCH(1,INDEX(('2_Review &amp; Audit'!$F$6:$F$505=$A1252)*('2_Review &amp; Audit'!$I$6:$I$505&gt;=$E1252-30)*('2_Review &amp; Audit'!$I$6:$I$505&lt;=$E1252+30)*('2_Review &amp; Audit'!$R$6:$R$505&gt;0)*(ROW('2_Review &amp; Audit'!$R$6:$R$505)&gt;$T1252),0),0)+5,""))</f>
        <v/>
      </c>
      <c r="AG1252" t="str">
        <f>IF(OR($D1252="",$AB1252="",$AF1252=""),"",MIN($AB1252,$AF1252))</f>
        <v/>
      </c>
      <c r="AK1252" t="str">
        <f>IF($D1252="","",MAX(0,N($AB1252)-N($AG1252)))</f>
        <v/>
      </c>
      <c r="AL1252" t="str">
        <f>IF(OR($D1252="",$AK1252="",N($AK1252)&lt;=0),"",IFERROR(MATCH(1,INDEX(('2_Review &amp; Audit'!$F$6:$F$505=$A1252)*('2_Review &amp; Audit'!$I$6:$I$505&gt;=$E1252-30)*('2_Review &amp; Audit'!$I$6:$I$505&lt;=$E1252+30)*('2_Review &amp; Audit'!$R$6:$R$505&gt;0)*(ROW('2_Review &amp; Audit'!$R$6:$R$505)&gt;$AC1252),0),0)+5,""))</f>
        <v/>
      </c>
      <c r="AP1252" t="str">
        <f>IF(OR($D1252="",$AK1252="",$AO1252=""),"",MIN($AK1252,$AO1252))</f>
        <v/>
      </c>
    </row>
    <row r="1253" spans="1:42" ht="12.75" customHeight="1" x14ac:dyDescent="0.2">
      <c r="A1253" t="str">
        <f>IF($J1253="","",INDEX('2_Review &amp; Audit'!$F:$F,$J1253))</f>
        <v/>
      </c>
      <c r="B1253" t="str">
        <f>IF($J1253="","",INDEX('2_Review &amp; Audit'!$C:$C,$J1253))</f>
        <v/>
      </c>
      <c r="C1253" t="str">
        <f>IF($J1253="","",INDEX('2_Review &amp; Audit'!$D:$D,$J1253))</f>
        <v/>
      </c>
      <c r="D1253" s="60" t="str">
        <f>IF($J1253="","",INDEX('2_Review &amp; Audit'!$U:$U,$J1253))</f>
        <v/>
      </c>
      <c r="E1253" t="str">
        <f>IF($J1253="","",INDEX('2_Review &amp; Audit'!$M:$M,$J1253))</f>
        <v/>
      </c>
      <c r="F1253" t="str">
        <f>IF($J1253="","",INDEX('2_Review &amp; Audit'!$N:$N,$J1253))</f>
        <v/>
      </c>
      <c r="G1253" t="str">
        <f>IF(OR($J1253="",$F1253=""),"",ABS(INDEX('2_Review &amp; Audit'!$B:$B,$J1253)/$F1253))</f>
        <v/>
      </c>
      <c r="H1253" t="str">
        <f t="shared" si="83"/>
        <v/>
      </c>
      <c r="I1253" t="str">
        <f>IF($J1253="","",INDEX('2_Review &amp; Audit'!$AD:$AD,$J1253))</f>
        <v/>
      </c>
      <c r="AB1253" t="str">
        <f>IF($D1253="","",MAX(0,N(#REF!)-N($X1253)))</f>
        <v/>
      </c>
      <c r="AC1253" t="str">
        <f>IF(OR($D1253="",$AB1253="",N($AB1253)&lt;=0),"",IFERROR(MATCH(1,INDEX(('2_Review &amp; Audit'!$F$6:$F$505=$A1253)*('2_Review &amp; Audit'!$I$6:$I$505&gt;=$E1253-30)*('2_Review &amp; Audit'!$I$6:$I$505&lt;=$E1253+30)*('2_Review &amp; Audit'!$R$6:$R$505&gt;0)*(ROW('2_Review &amp; Audit'!$R$6:$R$505)&gt;$T1253),0),0)+5,""))</f>
        <v/>
      </c>
      <c r="AG1253" t="str">
        <f>IF(OR($D1253="",$AB1253="",$AF1253=""),"",MIN($AB1253,$AF1253))</f>
        <v/>
      </c>
      <c r="AK1253" t="str">
        <f>IF($D1253="","",MAX(0,N($AB1253)-N($AG1253)))</f>
        <v/>
      </c>
      <c r="AL1253" t="str">
        <f>IF(OR($D1253="",$AK1253="",N($AK1253)&lt;=0),"",IFERROR(MATCH(1,INDEX(('2_Review &amp; Audit'!$F$6:$F$505=$A1253)*('2_Review &amp; Audit'!$I$6:$I$505&gt;=$E1253-30)*('2_Review &amp; Audit'!$I$6:$I$505&lt;=$E1253+30)*('2_Review &amp; Audit'!$R$6:$R$505&gt;0)*(ROW('2_Review &amp; Audit'!$R$6:$R$505)&gt;$AC1253),0),0)+5,""))</f>
        <v/>
      </c>
      <c r="AP1253" t="str">
        <f>IF(OR($D1253="",$AK1253="",$AO1253=""),"",MIN($AK1253,$AO1253))</f>
        <v/>
      </c>
    </row>
    <row r="1254" spans="1:42" ht="12.75" customHeight="1" x14ac:dyDescent="0.2">
      <c r="A1254" t="str">
        <f>IF($J1254="","",INDEX('2_Review &amp; Audit'!$F:$F,$J1254))</f>
        <v/>
      </c>
      <c r="B1254" t="str">
        <f>IF($J1254="","",INDEX('2_Review &amp; Audit'!$C:$C,$J1254))</f>
        <v/>
      </c>
      <c r="C1254" t="str">
        <f>IF($J1254="","",INDEX('2_Review &amp; Audit'!$D:$D,$J1254))</f>
        <v/>
      </c>
      <c r="D1254" s="60" t="str">
        <f>IF($J1254="","",INDEX('2_Review &amp; Audit'!$U:$U,$J1254))</f>
        <v/>
      </c>
      <c r="E1254" t="str">
        <f>IF($J1254="","",INDEX('2_Review &amp; Audit'!$M:$M,$J1254))</f>
        <v/>
      </c>
      <c r="F1254" t="str">
        <f>IF($J1254="","",INDEX('2_Review &amp; Audit'!$N:$N,$J1254))</f>
        <v/>
      </c>
      <c r="G1254" t="str">
        <f>IF(OR($J1254="",$F1254=""),"",ABS(INDEX('2_Review &amp; Audit'!$B:$B,$J1254)/$F1254))</f>
        <v/>
      </c>
      <c r="H1254" t="str">
        <f t="shared" si="83"/>
        <v/>
      </c>
      <c r="I1254" t="str">
        <f>IF($J1254="","",INDEX('2_Review &amp; Audit'!$AD:$AD,$J1254))</f>
        <v/>
      </c>
      <c r="AB1254" t="str">
        <f>IF($D1254="","",MAX(0,N(#REF!)-N($X1254)))</f>
        <v/>
      </c>
      <c r="AC1254" t="str">
        <f>IF(OR($D1254="",$AB1254="",N($AB1254)&lt;=0),"",IFERROR(MATCH(1,INDEX(('2_Review &amp; Audit'!$F$6:$F$505=$A1254)*('2_Review &amp; Audit'!$I$6:$I$505&gt;=$E1254-30)*('2_Review &amp; Audit'!$I$6:$I$505&lt;=$E1254+30)*('2_Review &amp; Audit'!$R$6:$R$505&gt;0)*(ROW('2_Review &amp; Audit'!$R$6:$R$505)&gt;$T1254),0),0)+5,""))</f>
        <v/>
      </c>
      <c r="AG1254" t="str">
        <f>IF(OR($D1254="",$AB1254="",$AF1254=""),"",MIN($AB1254,$AF1254))</f>
        <v/>
      </c>
      <c r="AK1254" t="str">
        <f>IF($D1254="","",MAX(0,N($AB1254)-N($AG1254)))</f>
        <v/>
      </c>
      <c r="AL1254" t="str">
        <f>IF(OR($D1254="",$AK1254="",N($AK1254)&lt;=0),"",IFERROR(MATCH(1,INDEX(('2_Review &amp; Audit'!$F$6:$F$505=$A1254)*('2_Review &amp; Audit'!$I$6:$I$505&gt;=$E1254-30)*('2_Review &amp; Audit'!$I$6:$I$505&lt;=$E1254+30)*('2_Review &amp; Audit'!$R$6:$R$505&gt;0)*(ROW('2_Review &amp; Audit'!$R$6:$R$505)&gt;$AC1254),0),0)+5,""))</f>
        <v/>
      </c>
      <c r="AP1254" t="str">
        <f>IF(OR($D1254="",$AK1254="",$AO1254=""),"",MIN($AK1254,$AO1254))</f>
        <v/>
      </c>
    </row>
    <row r="1255" spans="1:42" ht="12.75" customHeight="1" x14ac:dyDescent="0.2">
      <c r="A1255" t="str">
        <f>IF($J1255="","",INDEX('2_Review &amp; Audit'!$F:$F,$J1255))</f>
        <v/>
      </c>
      <c r="B1255" t="str">
        <f>IF($J1255="","",INDEX('2_Review &amp; Audit'!$C:$C,$J1255))</f>
        <v/>
      </c>
      <c r="C1255" t="str">
        <f>IF($J1255="","",INDEX('2_Review &amp; Audit'!$D:$D,$J1255))</f>
        <v/>
      </c>
      <c r="D1255" s="60" t="str">
        <f>IF($J1255="","",INDEX('2_Review &amp; Audit'!$U:$U,$J1255))</f>
        <v/>
      </c>
      <c r="E1255" t="str">
        <f>IF($J1255="","",INDEX('2_Review &amp; Audit'!$M:$M,$J1255))</f>
        <v/>
      </c>
      <c r="F1255" t="str">
        <f>IF($J1255="","",INDEX('2_Review &amp; Audit'!$N:$N,$J1255))</f>
        <v/>
      </c>
      <c r="G1255" t="str">
        <f>IF(OR($J1255="",$F1255=""),"",ABS(INDEX('2_Review &amp; Audit'!$B:$B,$J1255)/$F1255))</f>
        <v/>
      </c>
      <c r="H1255" t="str">
        <f t="shared" si="83"/>
        <v/>
      </c>
      <c r="I1255" t="str">
        <f>IF($J1255="","",INDEX('2_Review &amp; Audit'!$AD:$AD,$J1255))</f>
        <v/>
      </c>
      <c r="AB1255" t="str">
        <f>IF($D1255="","",MAX(0,N(#REF!)-N($X1255)))</f>
        <v/>
      </c>
      <c r="AC1255" t="str">
        <f>IF(OR($D1255="",$AB1255="",N($AB1255)&lt;=0),"",IFERROR(MATCH(1,INDEX(('2_Review &amp; Audit'!$F$6:$F$505=$A1255)*('2_Review &amp; Audit'!$I$6:$I$505&gt;=$E1255-30)*('2_Review &amp; Audit'!$I$6:$I$505&lt;=$E1255+30)*('2_Review &amp; Audit'!$R$6:$R$505&gt;0)*(ROW('2_Review &amp; Audit'!$R$6:$R$505)&gt;$T1255),0),0)+5,""))</f>
        <v/>
      </c>
      <c r="AG1255" t="str">
        <f>IF(OR($D1255="",$AB1255="",$AF1255=""),"",MIN($AB1255,$AF1255))</f>
        <v/>
      </c>
      <c r="AK1255" t="str">
        <f>IF($D1255="","",MAX(0,N($AB1255)-N($AG1255)))</f>
        <v/>
      </c>
      <c r="AL1255" t="str">
        <f>IF(OR($D1255="",$AK1255="",N($AK1255)&lt;=0),"",IFERROR(MATCH(1,INDEX(('2_Review &amp; Audit'!$F$6:$F$505=$A1255)*('2_Review &amp; Audit'!$I$6:$I$505&gt;=$E1255-30)*('2_Review &amp; Audit'!$I$6:$I$505&lt;=$E1255+30)*('2_Review &amp; Audit'!$R$6:$R$505&gt;0)*(ROW('2_Review &amp; Audit'!$R$6:$R$505)&gt;$AC1255),0),0)+5,""))</f>
        <v/>
      </c>
      <c r="AP1255" t="str">
        <f>IF(OR($D1255="",$AK1255="",$AO1255=""),"",MIN($AK1255,$AO1255))</f>
        <v/>
      </c>
    </row>
    <row r="1256" spans="1:42" ht="12.75" customHeight="1" x14ac:dyDescent="0.2">
      <c r="A1256" t="str">
        <f>IF($J1256="","",INDEX('2_Review &amp; Audit'!$F:$F,$J1256))</f>
        <v/>
      </c>
      <c r="B1256" t="str">
        <f>IF($J1256="","",INDEX('2_Review &amp; Audit'!$C:$C,$J1256))</f>
        <v/>
      </c>
      <c r="C1256" t="str">
        <f>IF($J1256="","",INDEX('2_Review &amp; Audit'!$D:$D,$J1256))</f>
        <v/>
      </c>
      <c r="D1256" s="60" t="str">
        <f>IF($J1256="","",INDEX('2_Review &amp; Audit'!$U:$U,$J1256))</f>
        <v/>
      </c>
      <c r="E1256" t="str">
        <f>IF($J1256="","",INDEX('2_Review &amp; Audit'!$M:$M,$J1256))</f>
        <v/>
      </c>
      <c r="F1256" t="str">
        <f>IF($J1256="","",INDEX('2_Review &amp; Audit'!$N:$N,$J1256))</f>
        <v/>
      </c>
      <c r="G1256" t="str">
        <f>IF(OR($J1256="",$F1256=""),"",ABS(INDEX('2_Review &amp; Audit'!$B:$B,$J1256)/$F1256))</f>
        <v/>
      </c>
      <c r="H1256" t="str">
        <f t="shared" si="83"/>
        <v/>
      </c>
      <c r="I1256" t="str">
        <f>IF($J1256="","",INDEX('2_Review &amp; Audit'!$AD:$AD,$J1256))</f>
        <v/>
      </c>
      <c r="AB1256" t="str">
        <f>IF($D1256="","",MAX(0,N(#REF!)-N($X1256)))</f>
        <v/>
      </c>
      <c r="AC1256" t="str">
        <f>IF(OR($D1256="",$AB1256="",N($AB1256)&lt;=0),"",IFERROR(MATCH(1,INDEX(('2_Review &amp; Audit'!$F$6:$F$505=$A1256)*('2_Review &amp; Audit'!$I$6:$I$505&gt;=$E1256-30)*('2_Review &amp; Audit'!$I$6:$I$505&lt;=$E1256+30)*('2_Review &amp; Audit'!$R$6:$R$505&gt;0)*(ROW('2_Review &amp; Audit'!$R$6:$R$505)&gt;$T1256),0),0)+5,""))</f>
        <v/>
      </c>
      <c r="AG1256" t="str">
        <f>IF(OR($D1256="",$AB1256="",$AF1256=""),"",MIN($AB1256,$AF1256))</f>
        <v/>
      </c>
      <c r="AK1256" t="str">
        <f>IF($D1256="","",MAX(0,N($AB1256)-N($AG1256)))</f>
        <v/>
      </c>
      <c r="AL1256" t="str">
        <f>IF(OR($D1256="",$AK1256="",N($AK1256)&lt;=0),"",IFERROR(MATCH(1,INDEX(('2_Review &amp; Audit'!$F$6:$F$505=$A1256)*('2_Review &amp; Audit'!$I$6:$I$505&gt;=$E1256-30)*('2_Review &amp; Audit'!$I$6:$I$505&lt;=$E1256+30)*('2_Review &amp; Audit'!$R$6:$R$505&gt;0)*(ROW('2_Review &amp; Audit'!$R$6:$R$505)&gt;$AC1256),0),0)+5,""))</f>
        <v/>
      </c>
      <c r="AP1256" t="str">
        <f>IF(OR($D1256="",$AK1256="",$AO1256=""),"",MIN($AK1256,$AO1256))</f>
        <v/>
      </c>
    </row>
    <row r="1257" spans="1:42" ht="12.75" customHeight="1" x14ac:dyDescent="0.2">
      <c r="A1257" t="str">
        <f>IF($J1257="","",INDEX('2_Review &amp; Audit'!$F:$F,$J1257))</f>
        <v/>
      </c>
      <c r="B1257" t="str">
        <f>IF($J1257="","",INDEX('2_Review &amp; Audit'!$C:$C,$J1257))</f>
        <v/>
      </c>
      <c r="C1257" t="str">
        <f>IF($J1257="","",INDEX('2_Review &amp; Audit'!$D:$D,$J1257))</f>
        <v/>
      </c>
      <c r="D1257" s="60" t="str">
        <f>IF($J1257="","",INDEX('2_Review &amp; Audit'!$U:$U,$J1257))</f>
        <v/>
      </c>
      <c r="E1257" t="str">
        <f>IF($J1257="","",INDEX('2_Review &amp; Audit'!$M:$M,$J1257))</f>
        <v/>
      </c>
      <c r="F1257" t="str">
        <f>IF($J1257="","",INDEX('2_Review &amp; Audit'!$N:$N,$J1257))</f>
        <v/>
      </c>
      <c r="G1257" t="str">
        <f>IF(OR($J1257="",$F1257=""),"",ABS(INDEX('2_Review &amp; Audit'!$B:$B,$J1257)/$F1257))</f>
        <v/>
      </c>
      <c r="H1257" t="str">
        <f t="shared" si="83"/>
        <v/>
      </c>
      <c r="I1257" t="str">
        <f>IF($J1257="","",INDEX('2_Review &amp; Audit'!$AD:$AD,$J1257))</f>
        <v/>
      </c>
      <c r="AB1257" t="str">
        <f>IF($D1257="","",MAX(0,N(#REF!)-N($X1257)))</f>
        <v/>
      </c>
      <c r="AC1257" t="str">
        <f>IF(OR($D1257="",$AB1257="",N($AB1257)&lt;=0),"",IFERROR(MATCH(1,INDEX(('2_Review &amp; Audit'!$F$6:$F$505=$A1257)*('2_Review &amp; Audit'!$I$6:$I$505&gt;=$E1257-30)*('2_Review &amp; Audit'!$I$6:$I$505&lt;=$E1257+30)*('2_Review &amp; Audit'!$R$6:$R$505&gt;0)*(ROW('2_Review &amp; Audit'!$R$6:$R$505)&gt;$T1257),0),0)+5,""))</f>
        <v/>
      </c>
      <c r="AG1257" t="str">
        <f>IF(OR($D1257="",$AB1257="",$AF1257=""),"",MIN($AB1257,$AF1257))</f>
        <v/>
      </c>
      <c r="AK1257" t="str">
        <f>IF($D1257="","",MAX(0,N($AB1257)-N($AG1257)))</f>
        <v/>
      </c>
      <c r="AL1257" t="str">
        <f>IF(OR($D1257="",$AK1257="",N($AK1257)&lt;=0),"",IFERROR(MATCH(1,INDEX(('2_Review &amp; Audit'!$F$6:$F$505=$A1257)*('2_Review &amp; Audit'!$I$6:$I$505&gt;=$E1257-30)*('2_Review &amp; Audit'!$I$6:$I$505&lt;=$E1257+30)*('2_Review &amp; Audit'!$R$6:$R$505&gt;0)*(ROW('2_Review &amp; Audit'!$R$6:$R$505)&gt;$AC1257),0),0)+5,""))</f>
        <v/>
      </c>
      <c r="AP1257" t="str">
        <f>IF(OR($D1257="",$AK1257="",$AO1257=""),"",MIN($AK1257,$AO1257))</f>
        <v/>
      </c>
    </row>
    <row r="1258" spans="1:42" ht="12.75" customHeight="1" x14ac:dyDescent="0.2">
      <c r="A1258" t="str">
        <f>IF($J1258="","",INDEX('2_Review &amp; Audit'!$F:$F,$J1258))</f>
        <v/>
      </c>
      <c r="B1258" t="str">
        <f>IF($J1258="","",INDEX('2_Review &amp; Audit'!$C:$C,$J1258))</f>
        <v/>
      </c>
      <c r="C1258" t="str">
        <f>IF($J1258="","",INDEX('2_Review &amp; Audit'!$D:$D,$J1258))</f>
        <v/>
      </c>
      <c r="D1258" s="60" t="str">
        <f>IF($J1258="","",INDEX('2_Review &amp; Audit'!$U:$U,$J1258))</f>
        <v/>
      </c>
      <c r="E1258" t="str">
        <f>IF($J1258="","",INDEX('2_Review &amp; Audit'!$M:$M,$J1258))</f>
        <v/>
      </c>
      <c r="F1258" t="str">
        <f>IF($J1258="","",INDEX('2_Review &amp; Audit'!$N:$N,$J1258))</f>
        <v/>
      </c>
      <c r="G1258" t="str">
        <f>IF(OR($J1258="",$F1258=""),"",ABS(INDEX('2_Review &amp; Audit'!$B:$B,$J1258)/$F1258))</f>
        <v/>
      </c>
      <c r="H1258" t="str">
        <f t="shared" si="83"/>
        <v/>
      </c>
      <c r="I1258" t="str">
        <f>IF($J1258="","",INDEX('2_Review &amp; Audit'!$AD:$AD,$J1258))</f>
        <v/>
      </c>
      <c r="AB1258" t="str">
        <f>IF($D1258="","",MAX(0,N(#REF!)-N($X1258)))</f>
        <v/>
      </c>
      <c r="AC1258" t="str">
        <f>IF(OR($D1258="",$AB1258="",N($AB1258)&lt;=0),"",IFERROR(MATCH(1,INDEX(('2_Review &amp; Audit'!$F$6:$F$505=$A1258)*('2_Review &amp; Audit'!$I$6:$I$505&gt;=$E1258-30)*('2_Review &amp; Audit'!$I$6:$I$505&lt;=$E1258+30)*('2_Review &amp; Audit'!$R$6:$R$505&gt;0)*(ROW('2_Review &amp; Audit'!$R$6:$R$505)&gt;$T1258),0),0)+5,""))</f>
        <v/>
      </c>
      <c r="AG1258" t="str">
        <f>IF(OR($D1258="",$AB1258="",$AF1258=""),"",MIN($AB1258,$AF1258))</f>
        <v/>
      </c>
      <c r="AK1258" t="str">
        <f>IF($D1258="","",MAX(0,N($AB1258)-N($AG1258)))</f>
        <v/>
      </c>
      <c r="AL1258" t="str">
        <f>IF(OR($D1258="",$AK1258="",N($AK1258)&lt;=0),"",IFERROR(MATCH(1,INDEX(('2_Review &amp; Audit'!$F$6:$F$505=$A1258)*('2_Review &amp; Audit'!$I$6:$I$505&gt;=$E1258-30)*('2_Review &amp; Audit'!$I$6:$I$505&lt;=$E1258+30)*('2_Review &amp; Audit'!$R$6:$R$505&gt;0)*(ROW('2_Review &amp; Audit'!$R$6:$R$505)&gt;$AC1258),0),0)+5,""))</f>
        <v/>
      </c>
      <c r="AP1258" t="str">
        <f>IF(OR($D1258="",$AK1258="",$AO1258=""),"",MIN($AK1258,$AO1258))</f>
        <v/>
      </c>
    </row>
    <row r="1259" spans="1:42" ht="12.75" customHeight="1" x14ac:dyDescent="0.2">
      <c r="A1259" t="str">
        <f>IF($J1259="","",INDEX('2_Review &amp; Audit'!$F:$F,$J1259))</f>
        <v/>
      </c>
      <c r="B1259" t="str">
        <f>IF($J1259="","",INDEX('2_Review &amp; Audit'!$C:$C,$J1259))</f>
        <v/>
      </c>
      <c r="C1259" t="str">
        <f>IF($J1259="","",INDEX('2_Review &amp; Audit'!$D:$D,$J1259))</f>
        <v/>
      </c>
      <c r="D1259" s="60" t="str">
        <f>IF($J1259="","",INDEX('2_Review &amp; Audit'!$U:$U,$J1259))</f>
        <v/>
      </c>
      <c r="E1259" t="str">
        <f>IF($J1259="","",INDEX('2_Review &amp; Audit'!$M:$M,$J1259))</f>
        <v/>
      </c>
      <c r="F1259" t="str">
        <f>IF($J1259="","",INDEX('2_Review &amp; Audit'!$N:$N,$J1259))</f>
        <v/>
      </c>
      <c r="G1259" t="str">
        <f>IF(OR($J1259="",$F1259=""),"",ABS(INDEX('2_Review &amp; Audit'!$B:$B,$J1259)/$F1259))</f>
        <v/>
      </c>
      <c r="H1259" t="str">
        <f t="shared" si="83"/>
        <v/>
      </c>
      <c r="I1259" t="str">
        <f>IF($J1259="","",INDEX('2_Review &amp; Audit'!$AD:$AD,$J1259))</f>
        <v/>
      </c>
      <c r="AB1259" t="str">
        <f>IF($D1259="","",MAX(0,N(#REF!)-N($X1259)))</f>
        <v/>
      </c>
      <c r="AC1259" t="str">
        <f>IF(OR($D1259="",$AB1259="",N($AB1259)&lt;=0),"",IFERROR(MATCH(1,INDEX(('2_Review &amp; Audit'!$F$6:$F$505=$A1259)*('2_Review &amp; Audit'!$I$6:$I$505&gt;=$E1259-30)*('2_Review &amp; Audit'!$I$6:$I$505&lt;=$E1259+30)*('2_Review &amp; Audit'!$R$6:$R$505&gt;0)*(ROW('2_Review &amp; Audit'!$R$6:$R$505)&gt;$T1259),0),0)+5,""))</f>
        <v/>
      </c>
      <c r="AG1259" t="str">
        <f>IF(OR($D1259="",$AB1259="",$AF1259=""),"",MIN($AB1259,$AF1259))</f>
        <v/>
      </c>
      <c r="AK1259" t="str">
        <f>IF($D1259="","",MAX(0,N($AB1259)-N($AG1259)))</f>
        <v/>
      </c>
      <c r="AL1259" t="str">
        <f>IF(OR($D1259="",$AK1259="",N($AK1259)&lt;=0),"",IFERROR(MATCH(1,INDEX(('2_Review &amp; Audit'!$F$6:$F$505=$A1259)*('2_Review &amp; Audit'!$I$6:$I$505&gt;=$E1259-30)*('2_Review &amp; Audit'!$I$6:$I$505&lt;=$E1259+30)*('2_Review &amp; Audit'!$R$6:$R$505&gt;0)*(ROW('2_Review &amp; Audit'!$R$6:$R$505)&gt;$AC1259),0),0)+5,""))</f>
        <v/>
      </c>
      <c r="AP1259" t="str">
        <f>IF(OR($D1259="",$AK1259="",$AO1259=""),"",MIN($AK1259,$AO1259))</f>
        <v/>
      </c>
    </row>
    <row r="1260" spans="1:42" ht="12.75" customHeight="1" x14ac:dyDescent="0.2">
      <c r="A1260" t="str">
        <f>IF($J1260="","",INDEX('2_Review &amp; Audit'!$F:$F,$J1260))</f>
        <v/>
      </c>
      <c r="B1260" t="str">
        <f>IF($J1260="","",INDEX('2_Review &amp; Audit'!$C:$C,$J1260))</f>
        <v/>
      </c>
      <c r="C1260" t="str">
        <f>IF($J1260="","",INDEX('2_Review &amp; Audit'!$D:$D,$J1260))</f>
        <v/>
      </c>
      <c r="D1260" s="60" t="str">
        <f>IF($J1260="","",INDEX('2_Review &amp; Audit'!$U:$U,$J1260))</f>
        <v/>
      </c>
      <c r="E1260" t="str">
        <f>IF($J1260="","",INDEX('2_Review &amp; Audit'!$M:$M,$J1260))</f>
        <v/>
      </c>
      <c r="F1260" t="str">
        <f>IF($J1260="","",INDEX('2_Review &amp; Audit'!$N:$N,$J1260))</f>
        <v/>
      </c>
      <c r="G1260" t="str">
        <f>IF(OR($J1260="",$F1260=""),"",ABS(INDEX('2_Review &amp; Audit'!$B:$B,$J1260)/$F1260))</f>
        <v/>
      </c>
      <c r="H1260" t="str">
        <f t="shared" si="83"/>
        <v/>
      </c>
      <c r="I1260" t="str">
        <f>IF($J1260="","",INDEX('2_Review &amp; Audit'!$AD:$AD,$J1260))</f>
        <v/>
      </c>
      <c r="AB1260" t="str">
        <f>IF($D1260="","",MAX(0,N(#REF!)-N($X1260)))</f>
        <v/>
      </c>
      <c r="AC1260" t="str">
        <f>IF(OR($D1260="",$AB1260="",N($AB1260)&lt;=0),"",IFERROR(MATCH(1,INDEX(('2_Review &amp; Audit'!$F$6:$F$505=$A1260)*('2_Review &amp; Audit'!$I$6:$I$505&gt;=$E1260-30)*('2_Review &amp; Audit'!$I$6:$I$505&lt;=$E1260+30)*('2_Review &amp; Audit'!$R$6:$R$505&gt;0)*(ROW('2_Review &amp; Audit'!$R$6:$R$505)&gt;$T1260),0),0)+5,""))</f>
        <v/>
      </c>
      <c r="AG1260" t="str">
        <f>IF(OR($D1260="",$AB1260="",$AF1260=""),"",MIN($AB1260,$AF1260))</f>
        <v/>
      </c>
      <c r="AK1260" t="str">
        <f>IF($D1260="","",MAX(0,N($AB1260)-N($AG1260)))</f>
        <v/>
      </c>
      <c r="AL1260" t="str">
        <f>IF(OR($D1260="",$AK1260="",N($AK1260)&lt;=0),"",IFERROR(MATCH(1,INDEX(('2_Review &amp; Audit'!$F$6:$F$505=$A1260)*('2_Review &amp; Audit'!$I$6:$I$505&gt;=$E1260-30)*('2_Review &amp; Audit'!$I$6:$I$505&lt;=$E1260+30)*('2_Review &amp; Audit'!$R$6:$R$505&gt;0)*(ROW('2_Review &amp; Audit'!$R$6:$R$505)&gt;$AC1260),0),0)+5,""))</f>
        <v/>
      </c>
      <c r="AP1260" t="str">
        <f>IF(OR($D1260="",$AK1260="",$AO1260=""),"",MIN($AK1260,$AO1260))</f>
        <v/>
      </c>
    </row>
    <row r="1261" spans="1:42" ht="12.75" customHeight="1" x14ac:dyDescent="0.2">
      <c r="A1261" t="str">
        <f>IF($J1261="","",INDEX('2_Review &amp; Audit'!$F:$F,$J1261))</f>
        <v/>
      </c>
      <c r="B1261" t="str">
        <f>IF($J1261="","",INDEX('2_Review &amp; Audit'!$C:$C,$J1261))</f>
        <v/>
      </c>
      <c r="C1261" t="str">
        <f>IF($J1261="","",INDEX('2_Review &amp; Audit'!$D:$D,$J1261))</f>
        <v/>
      </c>
      <c r="D1261" s="60" t="str">
        <f>IF($J1261="","",INDEX('2_Review &amp; Audit'!$U:$U,$J1261))</f>
        <v/>
      </c>
      <c r="E1261" t="str">
        <f>IF($J1261="","",INDEX('2_Review &amp; Audit'!$M:$M,$J1261))</f>
        <v/>
      </c>
      <c r="F1261" t="str">
        <f>IF($J1261="","",INDEX('2_Review &amp; Audit'!$N:$N,$J1261))</f>
        <v/>
      </c>
      <c r="G1261" t="str">
        <f>IF(OR($J1261="",$F1261=""),"",ABS(INDEX('2_Review &amp; Audit'!$B:$B,$J1261)/$F1261))</f>
        <v/>
      </c>
      <c r="H1261" t="str">
        <f t="shared" si="83"/>
        <v/>
      </c>
      <c r="I1261" t="str">
        <f>IF($J1261="","",INDEX('2_Review &amp; Audit'!$AD:$AD,$J1261))</f>
        <v/>
      </c>
      <c r="AB1261" t="str">
        <f>IF($D1261="","",MAX(0,N(#REF!)-N($X1261)))</f>
        <v/>
      </c>
      <c r="AC1261" t="str">
        <f>IF(OR($D1261="",$AB1261="",N($AB1261)&lt;=0),"",IFERROR(MATCH(1,INDEX(('2_Review &amp; Audit'!$F$6:$F$505=$A1261)*('2_Review &amp; Audit'!$I$6:$I$505&gt;=$E1261-30)*('2_Review &amp; Audit'!$I$6:$I$505&lt;=$E1261+30)*('2_Review &amp; Audit'!$R$6:$R$505&gt;0)*(ROW('2_Review &amp; Audit'!$R$6:$R$505)&gt;$T1261),0),0)+5,""))</f>
        <v/>
      </c>
      <c r="AG1261" t="str">
        <f>IF(OR($D1261="",$AB1261="",$AF1261=""),"",MIN($AB1261,$AF1261))</f>
        <v/>
      </c>
      <c r="AK1261" t="str">
        <f>IF($D1261="","",MAX(0,N($AB1261)-N($AG1261)))</f>
        <v/>
      </c>
      <c r="AL1261" t="str">
        <f>IF(OR($D1261="",$AK1261="",N($AK1261)&lt;=0),"",IFERROR(MATCH(1,INDEX(('2_Review &amp; Audit'!$F$6:$F$505=$A1261)*('2_Review &amp; Audit'!$I$6:$I$505&gt;=$E1261-30)*('2_Review &amp; Audit'!$I$6:$I$505&lt;=$E1261+30)*('2_Review &amp; Audit'!$R$6:$R$505&gt;0)*(ROW('2_Review &amp; Audit'!$R$6:$R$505)&gt;$AC1261),0),0)+5,""))</f>
        <v/>
      </c>
      <c r="AP1261" t="str">
        <f>IF(OR($D1261="",$AK1261="",$AO1261=""),"",MIN($AK1261,$AO1261))</f>
        <v/>
      </c>
    </row>
    <row r="1262" spans="1:42" ht="12.75" customHeight="1" x14ac:dyDescent="0.2">
      <c r="A1262" t="str">
        <f>IF($J1262="","",INDEX('2_Review &amp; Audit'!$F:$F,$J1262))</f>
        <v/>
      </c>
      <c r="B1262" t="str">
        <f>IF($J1262="","",INDEX('2_Review &amp; Audit'!$C:$C,$J1262))</f>
        <v/>
      </c>
      <c r="C1262" t="str">
        <f>IF($J1262="","",INDEX('2_Review &amp; Audit'!$D:$D,$J1262))</f>
        <v/>
      </c>
      <c r="D1262" s="60" t="str">
        <f>IF($J1262="","",INDEX('2_Review &amp; Audit'!$U:$U,$J1262))</f>
        <v/>
      </c>
      <c r="E1262" t="str">
        <f>IF($J1262="","",INDEX('2_Review &amp; Audit'!$M:$M,$J1262))</f>
        <v/>
      </c>
      <c r="F1262" t="str">
        <f>IF($J1262="","",INDEX('2_Review &amp; Audit'!$N:$N,$J1262))</f>
        <v/>
      </c>
      <c r="G1262" t="str">
        <f>IF(OR($J1262="",$F1262=""),"",ABS(INDEX('2_Review &amp; Audit'!$B:$B,$J1262)/$F1262))</f>
        <v/>
      </c>
      <c r="H1262" t="str">
        <f t="shared" si="83"/>
        <v/>
      </c>
      <c r="I1262" t="str">
        <f>IF($J1262="","",INDEX('2_Review &amp; Audit'!$AD:$AD,$J1262))</f>
        <v/>
      </c>
      <c r="AB1262" t="str">
        <f>IF($D1262="","",MAX(0,N(#REF!)-N($X1262)))</f>
        <v/>
      </c>
      <c r="AC1262" t="str">
        <f>IF(OR($D1262="",$AB1262="",N($AB1262)&lt;=0),"",IFERROR(MATCH(1,INDEX(('2_Review &amp; Audit'!$F$6:$F$505=$A1262)*('2_Review &amp; Audit'!$I$6:$I$505&gt;=$E1262-30)*('2_Review &amp; Audit'!$I$6:$I$505&lt;=$E1262+30)*('2_Review &amp; Audit'!$R$6:$R$505&gt;0)*(ROW('2_Review &amp; Audit'!$R$6:$R$505)&gt;$T1262),0),0)+5,""))</f>
        <v/>
      </c>
      <c r="AG1262" t="str">
        <f>IF(OR($D1262="",$AB1262="",$AF1262=""),"",MIN($AB1262,$AF1262))</f>
        <v/>
      </c>
      <c r="AK1262" t="str">
        <f>IF($D1262="","",MAX(0,N($AB1262)-N($AG1262)))</f>
        <v/>
      </c>
      <c r="AL1262" t="str">
        <f>IF(OR($D1262="",$AK1262="",N($AK1262)&lt;=0),"",IFERROR(MATCH(1,INDEX(('2_Review &amp; Audit'!$F$6:$F$505=$A1262)*('2_Review &amp; Audit'!$I$6:$I$505&gt;=$E1262-30)*('2_Review &amp; Audit'!$I$6:$I$505&lt;=$E1262+30)*('2_Review &amp; Audit'!$R$6:$R$505&gt;0)*(ROW('2_Review &amp; Audit'!$R$6:$R$505)&gt;$AC1262),0),0)+5,""))</f>
        <v/>
      </c>
      <c r="AP1262" t="str">
        <f>IF(OR($D1262="",$AK1262="",$AO1262=""),"",MIN($AK1262,$AO1262))</f>
        <v/>
      </c>
    </row>
    <row r="1263" spans="1:42" ht="12.75" customHeight="1" x14ac:dyDescent="0.2">
      <c r="A1263" t="str">
        <f>IF($J1263="","",INDEX('2_Review &amp; Audit'!$F:$F,$J1263))</f>
        <v/>
      </c>
      <c r="B1263" t="str">
        <f>IF($J1263="","",INDEX('2_Review &amp; Audit'!$C:$C,$J1263))</f>
        <v/>
      </c>
      <c r="C1263" t="str">
        <f>IF($J1263="","",INDEX('2_Review &amp; Audit'!$D:$D,$J1263))</f>
        <v/>
      </c>
      <c r="D1263" s="60" t="str">
        <f>IF($J1263="","",INDEX('2_Review &amp; Audit'!$U:$U,$J1263))</f>
        <v/>
      </c>
      <c r="E1263" t="str">
        <f>IF($J1263="","",INDEX('2_Review &amp; Audit'!$M:$M,$J1263))</f>
        <v/>
      </c>
      <c r="F1263" t="str">
        <f>IF($J1263="","",INDEX('2_Review &amp; Audit'!$N:$N,$J1263))</f>
        <v/>
      </c>
      <c r="G1263" t="str">
        <f>IF(OR($J1263="",$F1263=""),"",ABS(INDEX('2_Review &amp; Audit'!$B:$B,$J1263)/$F1263))</f>
        <v/>
      </c>
      <c r="H1263" t="str">
        <f t="shared" si="83"/>
        <v/>
      </c>
      <c r="I1263" t="str">
        <f>IF($J1263="","",INDEX('2_Review &amp; Audit'!$AD:$AD,$J1263))</f>
        <v/>
      </c>
      <c r="AB1263" t="str">
        <f>IF($D1263="","",MAX(0,N(#REF!)-N($X1263)))</f>
        <v/>
      </c>
      <c r="AC1263" t="str">
        <f>IF(OR($D1263="",$AB1263="",N($AB1263)&lt;=0),"",IFERROR(MATCH(1,INDEX(('2_Review &amp; Audit'!$F$6:$F$505=$A1263)*('2_Review &amp; Audit'!$I$6:$I$505&gt;=$E1263-30)*('2_Review &amp; Audit'!$I$6:$I$505&lt;=$E1263+30)*('2_Review &amp; Audit'!$R$6:$R$505&gt;0)*(ROW('2_Review &amp; Audit'!$R$6:$R$505)&gt;$T1263),0),0)+5,""))</f>
        <v/>
      </c>
      <c r="AG1263" t="str">
        <f>IF(OR($D1263="",$AB1263="",$AF1263=""),"",MIN($AB1263,$AF1263))</f>
        <v/>
      </c>
      <c r="AK1263" t="str">
        <f>IF($D1263="","",MAX(0,N($AB1263)-N($AG1263)))</f>
        <v/>
      </c>
      <c r="AL1263" t="str">
        <f>IF(OR($D1263="",$AK1263="",N($AK1263)&lt;=0),"",IFERROR(MATCH(1,INDEX(('2_Review &amp; Audit'!$F$6:$F$505=$A1263)*('2_Review &amp; Audit'!$I$6:$I$505&gt;=$E1263-30)*('2_Review &amp; Audit'!$I$6:$I$505&lt;=$E1263+30)*('2_Review &amp; Audit'!$R$6:$R$505&gt;0)*(ROW('2_Review &amp; Audit'!$R$6:$R$505)&gt;$AC1263),0),0)+5,""))</f>
        <v/>
      </c>
      <c r="AP1263" t="str">
        <f>IF(OR($D1263="",$AK1263="",$AO1263=""),"",MIN($AK1263,$AO1263))</f>
        <v/>
      </c>
    </row>
    <row r="1264" spans="1:42" ht="12.75" customHeight="1" x14ac:dyDescent="0.2">
      <c r="A1264" t="str">
        <f>IF($J1264="","",INDEX('2_Review &amp; Audit'!$F:$F,$J1264))</f>
        <v/>
      </c>
      <c r="B1264" t="str">
        <f>IF($J1264="","",INDEX('2_Review &amp; Audit'!$C:$C,$J1264))</f>
        <v/>
      </c>
      <c r="C1264" t="str">
        <f>IF($J1264="","",INDEX('2_Review &amp; Audit'!$D:$D,$J1264))</f>
        <v/>
      </c>
      <c r="D1264" s="60" t="str">
        <f>IF($J1264="","",INDEX('2_Review &amp; Audit'!$U:$U,$J1264))</f>
        <v/>
      </c>
      <c r="E1264" t="str">
        <f>IF($J1264="","",INDEX('2_Review &amp; Audit'!$M:$M,$J1264))</f>
        <v/>
      </c>
      <c r="F1264" t="str">
        <f>IF($J1264="","",INDEX('2_Review &amp; Audit'!$N:$N,$J1264))</f>
        <v/>
      </c>
      <c r="G1264" t="str">
        <f>IF(OR($J1264="",$F1264=""),"",ABS(INDEX('2_Review &amp; Audit'!$B:$B,$J1264)/$F1264))</f>
        <v/>
      </c>
      <c r="H1264" t="str">
        <f t="shared" si="83"/>
        <v/>
      </c>
      <c r="I1264" t="str">
        <f>IF($J1264="","",INDEX('2_Review &amp; Audit'!$AD:$AD,$J1264))</f>
        <v/>
      </c>
      <c r="AB1264" t="str">
        <f>IF($D1264="","",MAX(0,N(#REF!)-N($X1264)))</f>
        <v/>
      </c>
      <c r="AC1264" t="str">
        <f>IF(OR($D1264="",$AB1264="",N($AB1264)&lt;=0),"",IFERROR(MATCH(1,INDEX(('2_Review &amp; Audit'!$F$6:$F$505=$A1264)*('2_Review &amp; Audit'!$I$6:$I$505&gt;=$E1264-30)*('2_Review &amp; Audit'!$I$6:$I$505&lt;=$E1264+30)*('2_Review &amp; Audit'!$R$6:$R$505&gt;0)*(ROW('2_Review &amp; Audit'!$R$6:$R$505)&gt;$T1264),0),0)+5,""))</f>
        <v/>
      </c>
      <c r="AG1264" t="str">
        <f>IF(OR($D1264="",$AB1264="",$AF1264=""),"",MIN($AB1264,$AF1264))</f>
        <v/>
      </c>
      <c r="AK1264" t="str">
        <f>IF($D1264="","",MAX(0,N($AB1264)-N($AG1264)))</f>
        <v/>
      </c>
      <c r="AL1264" t="str">
        <f>IF(OR($D1264="",$AK1264="",N($AK1264)&lt;=0),"",IFERROR(MATCH(1,INDEX(('2_Review &amp; Audit'!$F$6:$F$505=$A1264)*('2_Review &amp; Audit'!$I$6:$I$505&gt;=$E1264-30)*('2_Review &amp; Audit'!$I$6:$I$505&lt;=$E1264+30)*('2_Review &amp; Audit'!$R$6:$R$505&gt;0)*(ROW('2_Review &amp; Audit'!$R$6:$R$505)&gt;$AC1264),0),0)+5,""))</f>
        <v/>
      </c>
      <c r="AP1264" t="str">
        <f>IF(OR($D1264="",$AK1264="",$AO1264=""),"",MIN($AK1264,$AO1264))</f>
        <v/>
      </c>
    </row>
    <row r="1265" spans="1:42" ht="12.75" customHeight="1" x14ac:dyDescent="0.2">
      <c r="A1265" t="str">
        <f>IF($J1265="","",INDEX('2_Review &amp; Audit'!$F:$F,$J1265))</f>
        <v/>
      </c>
      <c r="B1265" t="str">
        <f>IF($J1265="","",INDEX('2_Review &amp; Audit'!$C:$C,$J1265))</f>
        <v/>
      </c>
      <c r="C1265" t="str">
        <f>IF($J1265="","",INDEX('2_Review &amp; Audit'!$D:$D,$J1265))</f>
        <v/>
      </c>
      <c r="D1265" s="60" t="str">
        <f>IF($J1265="","",INDEX('2_Review &amp; Audit'!$U:$U,$J1265))</f>
        <v/>
      </c>
      <c r="E1265" t="str">
        <f>IF($J1265="","",INDEX('2_Review &amp; Audit'!$M:$M,$J1265))</f>
        <v/>
      </c>
      <c r="F1265" t="str">
        <f>IF($J1265="","",INDEX('2_Review &amp; Audit'!$N:$N,$J1265))</f>
        <v/>
      </c>
      <c r="G1265" t="str">
        <f>IF(OR($J1265="",$F1265=""),"",ABS(INDEX('2_Review &amp; Audit'!$B:$B,$J1265)/$F1265))</f>
        <v/>
      </c>
      <c r="H1265" t="str">
        <f t="shared" si="83"/>
        <v/>
      </c>
      <c r="I1265" t="str">
        <f>IF($J1265="","",INDEX('2_Review &amp; Audit'!$AD:$AD,$J1265))</f>
        <v/>
      </c>
      <c r="AB1265" t="str">
        <f>IF($D1265="","",MAX(0,N(#REF!)-N($X1265)))</f>
        <v/>
      </c>
      <c r="AC1265" t="str">
        <f>IF(OR($D1265="",$AB1265="",N($AB1265)&lt;=0),"",IFERROR(MATCH(1,INDEX(('2_Review &amp; Audit'!$F$6:$F$505=$A1265)*('2_Review &amp; Audit'!$I$6:$I$505&gt;=$E1265-30)*('2_Review &amp; Audit'!$I$6:$I$505&lt;=$E1265+30)*('2_Review &amp; Audit'!$R$6:$R$505&gt;0)*(ROW('2_Review &amp; Audit'!$R$6:$R$505)&gt;$T1265),0),0)+5,""))</f>
        <v/>
      </c>
      <c r="AG1265" t="str">
        <f>IF(OR($D1265="",$AB1265="",$AF1265=""),"",MIN($AB1265,$AF1265))</f>
        <v/>
      </c>
      <c r="AK1265" t="str">
        <f>IF($D1265="","",MAX(0,N($AB1265)-N($AG1265)))</f>
        <v/>
      </c>
      <c r="AL1265" t="str">
        <f>IF(OR($D1265="",$AK1265="",N($AK1265)&lt;=0),"",IFERROR(MATCH(1,INDEX(('2_Review &amp; Audit'!$F$6:$F$505=$A1265)*('2_Review &amp; Audit'!$I$6:$I$505&gt;=$E1265-30)*('2_Review &amp; Audit'!$I$6:$I$505&lt;=$E1265+30)*('2_Review &amp; Audit'!$R$6:$R$505&gt;0)*(ROW('2_Review &amp; Audit'!$R$6:$R$505)&gt;$AC1265),0),0)+5,""))</f>
        <v/>
      </c>
      <c r="AP1265" t="str">
        <f>IF(OR($D1265="",$AK1265="",$AO1265=""),"",MIN($AK1265,$AO1265))</f>
        <v/>
      </c>
    </row>
    <row r="1266" spans="1:42" ht="12.75" customHeight="1" x14ac:dyDescent="0.2">
      <c r="A1266" t="str">
        <f>IF($J1266="","",INDEX('2_Review &amp; Audit'!$F:$F,$J1266))</f>
        <v/>
      </c>
      <c r="B1266" t="str">
        <f>IF($J1266="","",INDEX('2_Review &amp; Audit'!$C:$C,$J1266))</f>
        <v/>
      </c>
      <c r="C1266" t="str">
        <f>IF($J1266="","",INDEX('2_Review &amp; Audit'!$D:$D,$J1266))</f>
        <v/>
      </c>
      <c r="D1266" s="60" t="str">
        <f>IF($J1266="","",INDEX('2_Review &amp; Audit'!$U:$U,$J1266))</f>
        <v/>
      </c>
      <c r="E1266" t="str">
        <f>IF($J1266="","",INDEX('2_Review &amp; Audit'!$M:$M,$J1266))</f>
        <v/>
      </c>
      <c r="F1266" t="str">
        <f>IF($J1266="","",INDEX('2_Review &amp; Audit'!$N:$N,$J1266))</f>
        <v/>
      </c>
      <c r="G1266" t="str">
        <f>IF(OR($J1266="",$F1266=""),"",ABS(INDEX('2_Review &amp; Audit'!$B:$B,$J1266)/$F1266))</f>
        <v/>
      </c>
      <c r="H1266" t="str">
        <f t="shared" si="83"/>
        <v/>
      </c>
      <c r="I1266" t="str">
        <f>IF($J1266="","",INDEX('2_Review &amp; Audit'!$AD:$AD,$J1266))</f>
        <v/>
      </c>
      <c r="AB1266" t="str">
        <f>IF($D1266="","",MAX(0,N(#REF!)-N($X1266)))</f>
        <v/>
      </c>
      <c r="AC1266" t="str">
        <f>IF(OR($D1266="",$AB1266="",N($AB1266)&lt;=0),"",IFERROR(MATCH(1,INDEX(('2_Review &amp; Audit'!$F$6:$F$505=$A1266)*('2_Review &amp; Audit'!$I$6:$I$505&gt;=$E1266-30)*('2_Review &amp; Audit'!$I$6:$I$505&lt;=$E1266+30)*('2_Review &amp; Audit'!$R$6:$R$505&gt;0)*(ROW('2_Review &amp; Audit'!$R$6:$R$505)&gt;$T1266),0),0)+5,""))</f>
        <v/>
      </c>
      <c r="AG1266" t="str">
        <f>IF(OR($D1266="",$AB1266="",$AF1266=""),"",MIN($AB1266,$AF1266))</f>
        <v/>
      </c>
      <c r="AK1266" t="str">
        <f>IF($D1266="","",MAX(0,N($AB1266)-N($AG1266)))</f>
        <v/>
      </c>
      <c r="AL1266" t="str">
        <f>IF(OR($D1266="",$AK1266="",N($AK1266)&lt;=0),"",IFERROR(MATCH(1,INDEX(('2_Review &amp; Audit'!$F$6:$F$505=$A1266)*('2_Review &amp; Audit'!$I$6:$I$505&gt;=$E1266-30)*('2_Review &amp; Audit'!$I$6:$I$505&lt;=$E1266+30)*('2_Review &amp; Audit'!$R$6:$R$505&gt;0)*(ROW('2_Review &amp; Audit'!$R$6:$R$505)&gt;$AC1266),0),0)+5,""))</f>
        <v/>
      </c>
      <c r="AP1266" t="str">
        <f>IF(OR($D1266="",$AK1266="",$AO1266=""),"",MIN($AK1266,$AO1266))</f>
        <v/>
      </c>
    </row>
    <row r="1267" spans="1:42" ht="12.75" customHeight="1" x14ac:dyDescent="0.2">
      <c r="A1267" t="str">
        <f>IF($J1267="","",INDEX('2_Review &amp; Audit'!$F:$F,$J1267))</f>
        <v/>
      </c>
      <c r="B1267" t="str">
        <f>IF($J1267="","",INDEX('2_Review &amp; Audit'!$C:$C,$J1267))</f>
        <v/>
      </c>
      <c r="C1267" t="str">
        <f>IF($J1267="","",INDEX('2_Review &amp; Audit'!$D:$D,$J1267))</f>
        <v/>
      </c>
      <c r="D1267" s="60" t="str">
        <f>IF($J1267="","",INDEX('2_Review &amp; Audit'!$U:$U,$J1267))</f>
        <v/>
      </c>
      <c r="E1267" t="str">
        <f>IF($J1267="","",INDEX('2_Review &amp; Audit'!$M:$M,$J1267))</f>
        <v/>
      </c>
      <c r="F1267" t="str">
        <f>IF($J1267="","",INDEX('2_Review &amp; Audit'!$N:$N,$J1267))</f>
        <v/>
      </c>
      <c r="G1267" t="str">
        <f>IF(OR($J1267="",$F1267=""),"",ABS(INDEX('2_Review &amp; Audit'!$B:$B,$J1267)/$F1267))</f>
        <v/>
      </c>
      <c r="H1267" t="str">
        <f t="shared" si="83"/>
        <v/>
      </c>
      <c r="I1267" t="str">
        <f>IF($J1267="","",INDEX('2_Review &amp; Audit'!$AD:$AD,$J1267))</f>
        <v/>
      </c>
      <c r="AB1267" t="str">
        <f>IF($D1267="","",MAX(0,N(#REF!)-N($X1267)))</f>
        <v/>
      </c>
      <c r="AC1267" t="str">
        <f>IF(OR($D1267="",$AB1267="",N($AB1267)&lt;=0),"",IFERROR(MATCH(1,INDEX(('2_Review &amp; Audit'!$F$6:$F$505=$A1267)*('2_Review &amp; Audit'!$I$6:$I$505&gt;=$E1267-30)*('2_Review &amp; Audit'!$I$6:$I$505&lt;=$E1267+30)*('2_Review &amp; Audit'!$R$6:$R$505&gt;0)*(ROW('2_Review &amp; Audit'!$R$6:$R$505)&gt;$T1267),0),0)+5,""))</f>
        <v/>
      </c>
      <c r="AG1267" t="str">
        <f>IF(OR($D1267="",$AB1267="",$AF1267=""),"",MIN($AB1267,$AF1267))</f>
        <v/>
      </c>
      <c r="AK1267" t="str">
        <f>IF($D1267="","",MAX(0,N($AB1267)-N($AG1267)))</f>
        <v/>
      </c>
      <c r="AL1267" t="str">
        <f>IF(OR($D1267="",$AK1267="",N($AK1267)&lt;=0),"",IFERROR(MATCH(1,INDEX(('2_Review &amp; Audit'!$F$6:$F$505=$A1267)*('2_Review &amp; Audit'!$I$6:$I$505&gt;=$E1267-30)*('2_Review &amp; Audit'!$I$6:$I$505&lt;=$E1267+30)*('2_Review &amp; Audit'!$R$6:$R$505&gt;0)*(ROW('2_Review &amp; Audit'!$R$6:$R$505)&gt;$AC1267),0),0)+5,""))</f>
        <v/>
      </c>
      <c r="AP1267" t="str">
        <f>IF(OR($D1267="",$AK1267="",$AO1267=""),"",MIN($AK1267,$AO1267))</f>
        <v/>
      </c>
    </row>
    <row r="1268" spans="1:42" ht="12.75" customHeight="1" x14ac:dyDescent="0.2">
      <c r="A1268" t="str">
        <f>IF($J1268="","",INDEX('2_Review &amp; Audit'!$F:$F,$J1268))</f>
        <v/>
      </c>
      <c r="B1268" t="str">
        <f>IF($J1268="","",INDEX('2_Review &amp; Audit'!$C:$C,$J1268))</f>
        <v/>
      </c>
      <c r="C1268" t="str">
        <f>IF($J1268="","",INDEX('2_Review &amp; Audit'!$D:$D,$J1268))</f>
        <v/>
      </c>
      <c r="D1268" s="60" t="str">
        <f>IF($J1268="","",INDEX('2_Review &amp; Audit'!$U:$U,$J1268))</f>
        <v/>
      </c>
      <c r="E1268" t="str">
        <f>IF($J1268="","",INDEX('2_Review &amp; Audit'!$M:$M,$J1268))</f>
        <v/>
      </c>
      <c r="F1268" t="str">
        <f>IF($J1268="","",INDEX('2_Review &amp; Audit'!$N:$N,$J1268))</f>
        <v/>
      </c>
      <c r="G1268" t="str">
        <f>IF(OR($J1268="",$F1268=""),"",ABS(INDEX('2_Review &amp; Audit'!$B:$B,$J1268)/$F1268))</f>
        <v/>
      </c>
      <c r="H1268" t="str">
        <f t="shared" si="83"/>
        <v/>
      </c>
      <c r="I1268" t="str">
        <f>IF($J1268="","",INDEX('2_Review &amp; Audit'!$AD:$AD,$J1268))</f>
        <v/>
      </c>
      <c r="AB1268" t="str">
        <f>IF($D1268="","",MAX(0,N(#REF!)-N($X1268)))</f>
        <v/>
      </c>
      <c r="AC1268" t="str">
        <f>IF(OR($D1268="",$AB1268="",N($AB1268)&lt;=0),"",IFERROR(MATCH(1,INDEX(('2_Review &amp; Audit'!$F$6:$F$505=$A1268)*('2_Review &amp; Audit'!$I$6:$I$505&gt;=$E1268-30)*('2_Review &amp; Audit'!$I$6:$I$505&lt;=$E1268+30)*('2_Review &amp; Audit'!$R$6:$R$505&gt;0)*(ROW('2_Review &amp; Audit'!$R$6:$R$505)&gt;$T1268),0),0)+5,""))</f>
        <v/>
      </c>
      <c r="AG1268" t="str">
        <f>IF(OR($D1268="",$AB1268="",$AF1268=""),"",MIN($AB1268,$AF1268))</f>
        <v/>
      </c>
      <c r="AK1268" t="str">
        <f>IF($D1268="","",MAX(0,N($AB1268)-N($AG1268)))</f>
        <v/>
      </c>
      <c r="AL1268" t="str">
        <f>IF(OR($D1268="",$AK1268="",N($AK1268)&lt;=0),"",IFERROR(MATCH(1,INDEX(('2_Review &amp; Audit'!$F$6:$F$505=$A1268)*('2_Review &amp; Audit'!$I$6:$I$505&gt;=$E1268-30)*('2_Review &amp; Audit'!$I$6:$I$505&lt;=$E1268+30)*('2_Review &amp; Audit'!$R$6:$R$505&gt;0)*(ROW('2_Review &amp; Audit'!$R$6:$R$505)&gt;$AC1268),0),0)+5,""))</f>
        <v/>
      </c>
      <c r="AP1268" t="str">
        <f>IF(OR($D1268="",$AK1268="",$AO1268=""),"",MIN($AK1268,$AO1268))</f>
        <v/>
      </c>
    </row>
    <row r="1269" spans="1:42" ht="12.75" customHeight="1" x14ac:dyDescent="0.2">
      <c r="A1269" t="str">
        <f>IF($J1269="","",INDEX('2_Review &amp; Audit'!$F:$F,$J1269))</f>
        <v/>
      </c>
      <c r="B1269" t="str">
        <f>IF($J1269="","",INDEX('2_Review &amp; Audit'!$C:$C,$J1269))</f>
        <v/>
      </c>
      <c r="C1269" t="str">
        <f>IF($J1269="","",INDEX('2_Review &amp; Audit'!$D:$D,$J1269))</f>
        <v/>
      </c>
      <c r="D1269" s="60" t="str">
        <f>IF($J1269="","",INDEX('2_Review &amp; Audit'!$U:$U,$J1269))</f>
        <v/>
      </c>
      <c r="E1269" t="str">
        <f>IF($J1269="","",INDEX('2_Review &amp; Audit'!$M:$M,$J1269))</f>
        <v/>
      </c>
      <c r="F1269" t="str">
        <f>IF($J1269="","",INDEX('2_Review &amp; Audit'!$N:$N,$J1269))</f>
        <v/>
      </c>
      <c r="G1269" t="str">
        <f>IF(OR($J1269="",$F1269=""),"",ABS(INDEX('2_Review &amp; Audit'!$B:$B,$J1269)/$F1269))</f>
        <v/>
      </c>
      <c r="H1269" t="str">
        <f t="shared" si="83"/>
        <v/>
      </c>
      <c r="I1269" t="str">
        <f>IF($J1269="","",INDEX('2_Review &amp; Audit'!$AD:$AD,$J1269))</f>
        <v/>
      </c>
      <c r="AB1269" t="str">
        <f>IF($D1269="","",MAX(0,N(#REF!)-N($X1269)))</f>
        <v/>
      </c>
      <c r="AC1269" t="str">
        <f>IF(OR($D1269="",$AB1269="",N($AB1269)&lt;=0),"",IFERROR(MATCH(1,INDEX(('2_Review &amp; Audit'!$F$6:$F$505=$A1269)*('2_Review &amp; Audit'!$I$6:$I$505&gt;=$E1269-30)*('2_Review &amp; Audit'!$I$6:$I$505&lt;=$E1269+30)*('2_Review &amp; Audit'!$R$6:$R$505&gt;0)*(ROW('2_Review &amp; Audit'!$R$6:$R$505)&gt;$T1269),0),0)+5,""))</f>
        <v/>
      </c>
      <c r="AG1269" t="str">
        <f>IF(OR($D1269="",$AB1269="",$AF1269=""),"",MIN($AB1269,$AF1269))</f>
        <v/>
      </c>
      <c r="AK1269" t="str">
        <f>IF($D1269="","",MAX(0,N($AB1269)-N($AG1269)))</f>
        <v/>
      </c>
      <c r="AL1269" t="str">
        <f>IF(OR($D1269="",$AK1269="",N($AK1269)&lt;=0),"",IFERROR(MATCH(1,INDEX(('2_Review &amp; Audit'!$F$6:$F$505=$A1269)*('2_Review &amp; Audit'!$I$6:$I$505&gt;=$E1269-30)*('2_Review &amp; Audit'!$I$6:$I$505&lt;=$E1269+30)*('2_Review &amp; Audit'!$R$6:$R$505&gt;0)*(ROW('2_Review &amp; Audit'!$R$6:$R$505)&gt;$AC1269),0),0)+5,""))</f>
        <v/>
      </c>
      <c r="AP1269" t="str">
        <f>IF(OR($D1269="",$AK1269="",$AO1269=""),"",MIN($AK1269,$AO1269))</f>
        <v/>
      </c>
    </row>
    <row r="1270" spans="1:42" ht="12.75" customHeight="1" x14ac:dyDescent="0.2">
      <c r="A1270" t="str">
        <f>IF($J1270="","",INDEX('2_Review &amp; Audit'!$F:$F,$J1270))</f>
        <v/>
      </c>
      <c r="B1270" t="str">
        <f>IF($J1270="","",INDEX('2_Review &amp; Audit'!$C:$C,$J1270))</f>
        <v/>
      </c>
      <c r="C1270" t="str">
        <f>IF($J1270="","",INDEX('2_Review &amp; Audit'!$D:$D,$J1270))</f>
        <v/>
      </c>
      <c r="D1270" s="60" t="str">
        <f>IF($J1270="","",INDEX('2_Review &amp; Audit'!$U:$U,$J1270))</f>
        <v/>
      </c>
      <c r="E1270" t="str">
        <f>IF($J1270="","",INDEX('2_Review &amp; Audit'!$M:$M,$J1270))</f>
        <v/>
      </c>
      <c r="F1270" t="str">
        <f>IF($J1270="","",INDEX('2_Review &amp; Audit'!$N:$N,$J1270))</f>
        <v/>
      </c>
      <c r="G1270" t="str">
        <f>IF(OR($J1270="",$F1270=""),"",ABS(INDEX('2_Review &amp; Audit'!$B:$B,$J1270)/$F1270))</f>
        <v/>
      </c>
      <c r="H1270" t="str">
        <f t="shared" si="83"/>
        <v/>
      </c>
      <c r="I1270" t="str">
        <f>IF($J1270="","",INDEX('2_Review &amp; Audit'!$AD:$AD,$J1270))</f>
        <v/>
      </c>
      <c r="AB1270" t="str">
        <f>IF($D1270="","",MAX(0,N(#REF!)-N($X1270)))</f>
        <v/>
      </c>
      <c r="AC1270" t="str">
        <f>IF(OR($D1270="",$AB1270="",N($AB1270)&lt;=0),"",IFERROR(MATCH(1,INDEX(('2_Review &amp; Audit'!$F$6:$F$505=$A1270)*('2_Review &amp; Audit'!$I$6:$I$505&gt;=$E1270-30)*('2_Review &amp; Audit'!$I$6:$I$505&lt;=$E1270+30)*('2_Review &amp; Audit'!$R$6:$R$505&gt;0)*(ROW('2_Review &amp; Audit'!$R$6:$R$505)&gt;$T1270),0),0)+5,""))</f>
        <v/>
      </c>
      <c r="AG1270" t="str">
        <f>IF(OR($D1270="",$AB1270="",$AF1270=""),"",MIN($AB1270,$AF1270))</f>
        <v/>
      </c>
      <c r="AK1270" t="str">
        <f>IF($D1270="","",MAX(0,N($AB1270)-N($AG1270)))</f>
        <v/>
      </c>
      <c r="AL1270" t="str">
        <f>IF(OR($D1270="",$AK1270="",N($AK1270)&lt;=0),"",IFERROR(MATCH(1,INDEX(('2_Review &amp; Audit'!$F$6:$F$505=$A1270)*('2_Review &amp; Audit'!$I$6:$I$505&gt;=$E1270-30)*('2_Review &amp; Audit'!$I$6:$I$505&lt;=$E1270+30)*('2_Review &amp; Audit'!$R$6:$R$505&gt;0)*(ROW('2_Review &amp; Audit'!$R$6:$R$505)&gt;$AC1270),0),0)+5,""))</f>
        <v/>
      </c>
      <c r="AP1270" t="str">
        <f>IF(OR($D1270="",$AK1270="",$AO1270=""),"",MIN($AK1270,$AO1270))</f>
        <v/>
      </c>
    </row>
    <row r="1271" spans="1:42" ht="12.75" customHeight="1" x14ac:dyDescent="0.2">
      <c r="A1271" t="str">
        <f>IF($J1271="","",INDEX('2_Review &amp; Audit'!$F:$F,$J1271))</f>
        <v/>
      </c>
      <c r="B1271" t="str">
        <f>IF($J1271="","",INDEX('2_Review &amp; Audit'!$C:$C,$J1271))</f>
        <v/>
      </c>
      <c r="C1271" t="str">
        <f>IF($J1271="","",INDEX('2_Review &amp; Audit'!$D:$D,$J1271))</f>
        <v/>
      </c>
      <c r="D1271" s="60" t="str">
        <f>IF($J1271="","",INDEX('2_Review &amp; Audit'!$U:$U,$J1271))</f>
        <v/>
      </c>
      <c r="E1271" t="str">
        <f>IF($J1271="","",INDEX('2_Review &amp; Audit'!$M:$M,$J1271))</f>
        <v/>
      </c>
      <c r="F1271" t="str">
        <f>IF($J1271="","",INDEX('2_Review &amp; Audit'!$N:$N,$J1271))</f>
        <v/>
      </c>
      <c r="G1271" t="str">
        <f>IF(OR($J1271="",$F1271=""),"",ABS(INDEX('2_Review &amp; Audit'!$B:$B,$J1271)/$F1271))</f>
        <v/>
      </c>
      <c r="H1271" t="str">
        <f t="shared" si="83"/>
        <v/>
      </c>
      <c r="I1271" t="str">
        <f>IF($J1271="","",INDEX('2_Review &amp; Audit'!$AD:$AD,$J1271))</f>
        <v/>
      </c>
      <c r="AB1271" t="str">
        <f>IF($D1271="","",MAX(0,N(#REF!)-N($X1271)))</f>
        <v/>
      </c>
      <c r="AC1271" t="str">
        <f>IF(OR($D1271="",$AB1271="",N($AB1271)&lt;=0),"",IFERROR(MATCH(1,INDEX(('2_Review &amp; Audit'!$F$6:$F$505=$A1271)*('2_Review &amp; Audit'!$I$6:$I$505&gt;=$E1271-30)*('2_Review &amp; Audit'!$I$6:$I$505&lt;=$E1271+30)*('2_Review &amp; Audit'!$R$6:$R$505&gt;0)*(ROW('2_Review &amp; Audit'!$R$6:$R$505)&gt;$T1271),0),0)+5,""))</f>
        <v/>
      </c>
      <c r="AG1271" t="str">
        <f>IF(OR($D1271="",$AB1271="",$AF1271=""),"",MIN($AB1271,$AF1271))</f>
        <v/>
      </c>
      <c r="AK1271" t="str">
        <f>IF($D1271="","",MAX(0,N($AB1271)-N($AG1271)))</f>
        <v/>
      </c>
      <c r="AL1271" t="str">
        <f>IF(OR($D1271="",$AK1271="",N($AK1271)&lt;=0),"",IFERROR(MATCH(1,INDEX(('2_Review &amp; Audit'!$F$6:$F$505=$A1271)*('2_Review &amp; Audit'!$I$6:$I$505&gt;=$E1271-30)*('2_Review &amp; Audit'!$I$6:$I$505&lt;=$E1271+30)*('2_Review &amp; Audit'!$R$6:$R$505&gt;0)*(ROW('2_Review &amp; Audit'!$R$6:$R$505)&gt;$AC1271),0),0)+5,""))</f>
        <v/>
      </c>
      <c r="AP1271" t="str">
        <f>IF(OR($D1271="",$AK1271="",$AO1271=""),"",MIN($AK1271,$AO1271))</f>
        <v/>
      </c>
    </row>
    <row r="1272" spans="1:42" ht="12.75" customHeight="1" x14ac:dyDescent="0.2">
      <c r="A1272" t="str">
        <f>IF($J1272="","",INDEX('2_Review &amp; Audit'!$F:$F,$J1272))</f>
        <v/>
      </c>
      <c r="B1272" t="str">
        <f>IF($J1272="","",INDEX('2_Review &amp; Audit'!$C:$C,$J1272))</f>
        <v/>
      </c>
      <c r="C1272" t="str">
        <f>IF($J1272="","",INDEX('2_Review &amp; Audit'!$D:$D,$J1272))</f>
        <v/>
      </c>
      <c r="D1272" s="60" t="str">
        <f>IF($J1272="","",INDEX('2_Review &amp; Audit'!$U:$U,$J1272))</f>
        <v/>
      </c>
      <c r="E1272" t="str">
        <f>IF($J1272="","",INDEX('2_Review &amp; Audit'!$M:$M,$J1272))</f>
        <v/>
      </c>
      <c r="F1272" t="str">
        <f>IF($J1272="","",INDEX('2_Review &amp; Audit'!$N:$N,$J1272))</f>
        <v/>
      </c>
      <c r="G1272" t="str">
        <f>IF(OR($J1272="",$F1272=""),"",ABS(INDEX('2_Review &amp; Audit'!$B:$B,$J1272)/$F1272))</f>
        <v/>
      </c>
      <c r="H1272" t="str">
        <f t="shared" si="83"/>
        <v/>
      </c>
      <c r="I1272" t="str">
        <f>IF($J1272="","",INDEX('2_Review &amp; Audit'!$AD:$AD,$J1272))</f>
        <v/>
      </c>
      <c r="AB1272" t="str">
        <f>IF($D1272="","",MAX(0,N(#REF!)-N($X1272)))</f>
        <v/>
      </c>
      <c r="AC1272" t="str">
        <f>IF(OR($D1272="",$AB1272="",N($AB1272)&lt;=0),"",IFERROR(MATCH(1,INDEX(('2_Review &amp; Audit'!$F$6:$F$505=$A1272)*('2_Review &amp; Audit'!$I$6:$I$505&gt;=$E1272-30)*('2_Review &amp; Audit'!$I$6:$I$505&lt;=$E1272+30)*('2_Review &amp; Audit'!$R$6:$R$505&gt;0)*(ROW('2_Review &amp; Audit'!$R$6:$R$505)&gt;$T1272),0),0)+5,""))</f>
        <v/>
      </c>
      <c r="AG1272" t="str">
        <f>IF(OR($D1272="",$AB1272="",$AF1272=""),"",MIN($AB1272,$AF1272))</f>
        <v/>
      </c>
      <c r="AK1272" t="str">
        <f>IF($D1272="","",MAX(0,N($AB1272)-N($AG1272)))</f>
        <v/>
      </c>
      <c r="AL1272" t="str">
        <f>IF(OR($D1272="",$AK1272="",N($AK1272)&lt;=0),"",IFERROR(MATCH(1,INDEX(('2_Review &amp; Audit'!$F$6:$F$505=$A1272)*('2_Review &amp; Audit'!$I$6:$I$505&gt;=$E1272-30)*('2_Review &amp; Audit'!$I$6:$I$505&lt;=$E1272+30)*('2_Review &amp; Audit'!$R$6:$R$505&gt;0)*(ROW('2_Review &amp; Audit'!$R$6:$R$505)&gt;$AC1272),0),0)+5,""))</f>
        <v/>
      </c>
      <c r="AP1272" t="str">
        <f>IF(OR($D1272="",$AK1272="",$AO1272=""),"",MIN($AK1272,$AO1272))</f>
        <v/>
      </c>
    </row>
    <row r="1273" spans="1:42" ht="12.75" customHeight="1" x14ac:dyDescent="0.2">
      <c r="A1273" t="str">
        <f>IF($J1273="","",INDEX('2_Review &amp; Audit'!$F:$F,$J1273))</f>
        <v/>
      </c>
      <c r="B1273" t="str">
        <f>IF($J1273="","",INDEX('2_Review &amp; Audit'!$C:$C,$J1273))</f>
        <v/>
      </c>
      <c r="C1273" t="str">
        <f>IF($J1273="","",INDEX('2_Review &amp; Audit'!$D:$D,$J1273))</f>
        <v/>
      </c>
      <c r="D1273" s="60" t="str">
        <f>IF($J1273="","",INDEX('2_Review &amp; Audit'!$U:$U,$J1273))</f>
        <v/>
      </c>
      <c r="E1273" t="str">
        <f>IF($J1273="","",INDEX('2_Review &amp; Audit'!$M:$M,$J1273))</f>
        <v/>
      </c>
      <c r="F1273" t="str">
        <f>IF($J1273="","",INDEX('2_Review &amp; Audit'!$N:$N,$J1273))</f>
        <v/>
      </c>
      <c r="G1273" t="str">
        <f>IF(OR($J1273="",$F1273=""),"",ABS(INDEX('2_Review &amp; Audit'!$B:$B,$J1273)/$F1273))</f>
        <v/>
      </c>
      <c r="H1273" t="str">
        <f t="shared" si="83"/>
        <v/>
      </c>
      <c r="I1273" t="str">
        <f>IF($J1273="","",INDEX('2_Review &amp; Audit'!$AD:$AD,$J1273))</f>
        <v/>
      </c>
      <c r="AB1273" t="str">
        <f>IF($D1273="","",MAX(0,N(#REF!)-N($X1273)))</f>
        <v/>
      </c>
      <c r="AC1273" t="str">
        <f>IF(OR($D1273="",$AB1273="",N($AB1273)&lt;=0),"",IFERROR(MATCH(1,INDEX(('2_Review &amp; Audit'!$F$6:$F$505=$A1273)*('2_Review &amp; Audit'!$I$6:$I$505&gt;=$E1273-30)*('2_Review &amp; Audit'!$I$6:$I$505&lt;=$E1273+30)*('2_Review &amp; Audit'!$R$6:$R$505&gt;0)*(ROW('2_Review &amp; Audit'!$R$6:$R$505)&gt;$T1273),0),0)+5,""))</f>
        <v/>
      </c>
      <c r="AG1273" t="str">
        <f>IF(OR($D1273="",$AB1273="",$AF1273=""),"",MIN($AB1273,$AF1273))</f>
        <v/>
      </c>
      <c r="AK1273" t="str">
        <f>IF($D1273="","",MAX(0,N($AB1273)-N($AG1273)))</f>
        <v/>
      </c>
      <c r="AL1273" t="str">
        <f>IF(OR($D1273="",$AK1273="",N($AK1273)&lt;=0),"",IFERROR(MATCH(1,INDEX(('2_Review &amp; Audit'!$F$6:$F$505=$A1273)*('2_Review &amp; Audit'!$I$6:$I$505&gt;=$E1273-30)*('2_Review &amp; Audit'!$I$6:$I$505&lt;=$E1273+30)*('2_Review &amp; Audit'!$R$6:$R$505&gt;0)*(ROW('2_Review &amp; Audit'!$R$6:$R$505)&gt;$AC1273),0),0)+5,""))</f>
        <v/>
      </c>
      <c r="AP1273" t="str">
        <f>IF(OR($D1273="",$AK1273="",$AO1273=""),"",MIN($AK1273,$AO1273))</f>
        <v/>
      </c>
    </row>
    <row r="1274" spans="1:42" ht="12.75" customHeight="1" x14ac:dyDescent="0.2">
      <c r="A1274" t="str">
        <f>IF($J1274="","",INDEX('2_Review &amp; Audit'!$F:$F,$J1274))</f>
        <v/>
      </c>
      <c r="B1274" t="str">
        <f>IF($J1274="","",INDEX('2_Review &amp; Audit'!$C:$C,$J1274))</f>
        <v/>
      </c>
      <c r="C1274" t="str">
        <f>IF($J1274="","",INDEX('2_Review &amp; Audit'!$D:$D,$J1274))</f>
        <v/>
      </c>
      <c r="D1274" s="60" t="str">
        <f>IF($J1274="","",INDEX('2_Review &amp; Audit'!$U:$U,$J1274))</f>
        <v/>
      </c>
      <c r="E1274" t="str">
        <f>IF($J1274="","",INDEX('2_Review &amp; Audit'!$M:$M,$J1274))</f>
        <v/>
      </c>
      <c r="F1274" t="str">
        <f>IF($J1274="","",INDEX('2_Review &amp; Audit'!$N:$N,$J1274))</f>
        <v/>
      </c>
      <c r="G1274" t="str">
        <f>IF(OR($J1274="",$F1274=""),"",ABS(INDEX('2_Review &amp; Audit'!$B:$B,$J1274)/$F1274))</f>
        <v/>
      </c>
      <c r="H1274" t="str">
        <f t="shared" si="83"/>
        <v/>
      </c>
      <c r="I1274" t="str">
        <f>IF($J1274="","",INDEX('2_Review &amp; Audit'!$AD:$AD,$J1274))</f>
        <v/>
      </c>
      <c r="AB1274" t="str">
        <f>IF($D1274="","",MAX(0,N(#REF!)-N($X1274)))</f>
        <v/>
      </c>
      <c r="AC1274" t="str">
        <f>IF(OR($D1274="",$AB1274="",N($AB1274)&lt;=0),"",IFERROR(MATCH(1,INDEX(('2_Review &amp; Audit'!$F$6:$F$505=$A1274)*('2_Review &amp; Audit'!$I$6:$I$505&gt;=$E1274-30)*('2_Review &amp; Audit'!$I$6:$I$505&lt;=$E1274+30)*('2_Review &amp; Audit'!$R$6:$R$505&gt;0)*(ROW('2_Review &amp; Audit'!$R$6:$R$505)&gt;$T1274),0),0)+5,""))</f>
        <v/>
      </c>
      <c r="AG1274" t="str">
        <f>IF(OR($D1274="",$AB1274="",$AF1274=""),"",MIN($AB1274,$AF1274))</f>
        <v/>
      </c>
      <c r="AK1274" t="str">
        <f>IF($D1274="","",MAX(0,N($AB1274)-N($AG1274)))</f>
        <v/>
      </c>
      <c r="AL1274" t="str">
        <f>IF(OR($D1274="",$AK1274="",N($AK1274)&lt;=0),"",IFERROR(MATCH(1,INDEX(('2_Review &amp; Audit'!$F$6:$F$505=$A1274)*('2_Review &amp; Audit'!$I$6:$I$505&gt;=$E1274-30)*('2_Review &amp; Audit'!$I$6:$I$505&lt;=$E1274+30)*('2_Review &amp; Audit'!$R$6:$R$505&gt;0)*(ROW('2_Review &amp; Audit'!$R$6:$R$505)&gt;$AC1274),0),0)+5,""))</f>
        <v/>
      </c>
      <c r="AP1274" t="str">
        <f>IF(OR($D1274="",$AK1274="",$AO1274=""),"",MIN($AK1274,$AO1274))</f>
        <v/>
      </c>
    </row>
    <row r="1275" spans="1:42" ht="12.75" customHeight="1" x14ac:dyDescent="0.2">
      <c r="A1275" t="str">
        <f>IF($J1275="","",INDEX('2_Review &amp; Audit'!$F:$F,$J1275))</f>
        <v/>
      </c>
      <c r="B1275" t="str">
        <f>IF($J1275="","",INDEX('2_Review &amp; Audit'!$C:$C,$J1275))</f>
        <v/>
      </c>
      <c r="C1275" t="str">
        <f>IF($J1275="","",INDEX('2_Review &amp; Audit'!$D:$D,$J1275))</f>
        <v/>
      </c>
      <c r="D1275" s="60" t="str">
        <f>IF($J1275="","",INDEX('2_Review &amp; Audit'!$U:$U,$J1275))</f>
        <v/>
      </c>
      <c r="E1275" t="str">
        <f>IF($J1275="","",INDEX('2_Review &amp; Audit'!$M:$M,$J1275))</f>
        <v/>
      </c>
      <c r="F1275" t="str">
        <f>IF($J1275="","",INDEX('2_Review &amp; Audit'!$N:$N,$J1275))</f>
        <v/>
      </c>
      <c r="G1275" t="str">
        <f>IF(OR($J1275="",$F1275=""),"",ABS(INDEX('2_Review &amp; Audit'!$B:$B,$J1275)/$F1275))</f>
        <v/>
      </c>
      <c r="H1275" t="str">
        <f t="shared" ref="H1275:H1338" si="84">IF(OR($F1275="",$G1275=""),"",$F1275*$G1275)</f>
        <v/>
      </c>
      <c r="I1275" t="str">
        <f>IF($J1275="","",INDEX('2_Review &amp; Audit'!$AD:$AD,$J1275))</f>
        <v/>
      </c>
      <c r="AB1275" t="str">
        <f>IF($D1275="","",MAX(0,N(#REF!)-N($X1275)))</f>
        <v/>
      </c>
      <c r="AC1275" t="str">
        <f>IF(OR($D1275="",$AB1275="",N($AB1275)&lt;=0),"",IFERROR(MATCH(1,INDEX(('2_Review &amp; Audit'!$F$6:$F$505=$A1275)*('2_Review &amp; Audit'!$I$6:$I$505&gt;=$E1275-30)*('2_Review &amp; Audit'!$I$6:$I$505&lt;=$E1275+30)*('2_Review &amp; Audit'!$R$6:$R$505&gt;0)*(ROW('2_Review &amp; Audit'!$R$6:$R$505)&gt;$T1275),0),0)+5,""))</f>
        <v/>
      </c>
      <c r="AG1275" t="str">
        <f>IF(OR($D1275="",$AB1275="",$AF1275=""),"",MIN($AB1275,$AF1275))</f>
        <v/>
      </c>
      <c r="AK1275" t="str">
        <f>IF($D1275="","",MAX(0,N($AB1275)-N($AG1275)))</f>
        <v/>
      </c>
      <c r="AL1275" t="str">
        <f>IF(OR($D1275="",$AK1275="",N($AK1275)&lt;=0),"",IFERROR(MATCH(1,INDEX(('2_Review &amp; Audit'!$F$6:$F$505=$A1275)*('2_Review &amp; Audit'!$I$6:$I$505&gt;=$E1275-30)*('2_Review &amp; Audit'!$I$6:$I$505&lt;=$E1275+30)*('2_Review &amp; Audit'!$R$6:$R$505&gt;0)*(ROW('2_Review &amp; Audit'!$R$6:$R$505)&gt;$AC1275),0),0)+5,""))</f>
        <v/>
      </c>
      <c r="AP1275" t="str">
        <f>IF(OR($D1275="",$AK1275="",$AO1275=""),"",MIN($AK1275,$AO1275))</f>
        <v/>
      </c>
    </row>
    <row r="1276" spans="1:42" ht="12.75" customHeight="1" x14ac:dyDescent="0.2">
      <c r="A1276" t="str">
        <f>IF($J1276="","",INDEX('2_Review &amp; Audit'!$F:$F,$J1276))</f>
        <v/>
      </c>
      <c r="B1276" t="str">
        <f>IF($J1276="","",INDEX('2_Review &amp; Audit'!$C:$C,$J1276))</f>
        <v/>
      </c>
      <c r="C1276" t="str">
        <f>IF($J1276="","",INDEX('2_Review &amp; Audit'!$D:$D,$J1276))</f>
        <v/>
      </c>
      <c r="D1276" s="60" t="str">
        <f>IF($J1276="","",INDEX('2_Review &amp; Audit'!$U:$U,$J1276))</f>
        <v/>
      </c>
      <c r="E1276" t="str">
        <f>IF($J1276="","",INDEX('2_Review &amp; Audit'!$M:$M,$J1276))</f>
        <v/>
      </c>
      <c r="F1276" t="str">
        <f>IF($J1276="","",INDEX('2_Review &amp; Audit'!$N:$N,$J1276))</f>
        <v/>
      </c>
      <c r="G1276" t="str">
        <f>IF(OR($J1276="",$F1276=""),"",ABS(INDEX('2_Review &amp; Audit'!$B:$B,$J1276)/$F1276))</f>
        <v/>
      </c>
      <c r="H1276" t="str">
        <f t="shared" si="84"/>
        <v/>
      </c>
      <c r="I1276" t="str">
        <f>IF($J1276="","",INDEX('2_Review &amp; Audit'!$AD:$AD,$J1276))</f>
        <v/>
      </c>
      <c r="AB1276" t="str">
        <f>IF($D1276="","",MAX(0,N(#REF!)-N($X1276)))</f>
        <v/>
      </c>
      <c r="AC1276" t="str">
        <f>IF(OR($D1276="",$AB1276="",N($AB1276)&lt;=0),"",IFERROR(MATCH(1,INDEX(('2_Review &amp; Audit'!$F$6:$F$505=$A1276)*('2_Review &amp; Audit'!$I$6:$I$505&gt;=$E1276-30)*('2_Review &amp; Audit'!$I$6:$I$505&lt;=$E1276+30)*('2_Review &amp; Audit'!$R$6:$R$505&gt;0)*(ROW('2_Review &amp; Audit'!$R$6:$R$505)&gt;$T1276),0),0)+5,""))</f>
        <v/>
      </c>
      <c r="AG1276" t="str">
        <f>IF(OR($D1276="",$AB1276="",$AF1276=""),"",MIN($AB1276,$AF1276))</f>
        <v/>
      </c>
      <c r="AK1276" t="str">
        <f>IF($D1276="","",MAX(0,N($AB1276)-N($AG1276)))</f>
        <v/>
      </c>
      <c r="AL1276" t="str">
        <f>IF(OR($D1276="",$AK1276="",N($AK1276)&lt;=0),"",IFERROR(MATCH(1,INDEX(('2_Review &amp; Audit'!$F$6:$F$505=$A1276)*('2_Review &amp; Audit'!$I$6:$I$505&gt;=$E1276-30)*('2_Review &amp; Audit'!$I$6:$I$505&lt;=$E1276+30)*('2_Review &amp; Audit'!$R$6:$R$505&gt;0)*(ROW('2_Review &amp; Audit'!$R$6:$R$505)&gt;$AC1276),0),0)+5,""))</f>
        <v/>
      </c>
      <c r="AP1276" t="str">
        <f>IF(OR($D1276="",$AK1276="",$AO1276=""),"",MIN($AK1276,$AO1276))</f>
        <v/>
      </c>
    </row>
    <row r="1277" spans="1:42" ht="12.75" customHeight="1" x14ac:dyDescent="0.2">
      <c r="A1277" t="str">
        <f>IF($J1277="","",INDEX('2_Review &amp; Audit'!$F:$F,$J1277))</f>
        <v/>
      </c>
      <c r="B1277" t="str">
        <f>IF($J1277="","",INDEX('2_Review &amp; Audit'!$C:$C,$J1277))</f>
        <v/>
      </c>
      <c r="C1277" t="str">
        <f>IF($J1277="","",INDEX('2_Review &amp; Audit'!$D:$D,$J1277))</f>
        <v/>
      </c>
      <c r="D1277" s="60" t="str">
        <f>IF($J1277="","",INDEX('2_Review &amp; Audit'!$U:$U,$J1277))</f>
        <v/>
      </c>
      <c r="E1277" t="str">
        <f>IF($J1277="","",INDEX('2_Review &amp; Audit'!$M:$M,$J1277))</f>
        <v/>
      </c>
      <c r="F1277" t="str">
        <f>IF($J1277="","",INDEX('2_Review &amp; Audit'!$N:$N,$J1277))</f>
        <v/>
      </c>
      <c r="G1277" t="str">
        <f>IF(OR($J1277="",$F1277=""),"",ABS(INDEX('2_Review &amp; Audit'!$B:$B,$J1277)/$F1277))</f>
        <v/>
      </c>
      <c r="H1277" t="str">
        <f t="shared" si="84"/>
        <v/>
      </c>
      <c r="I1277" t="str">
        <f>IF($J1277="","",INDEX('2_Review &amp; Audit'!$AD:$AD,$J1277))</f>
        <v/>
      </c>
      <c r="AB1277" t="str">
        <f>IF($D1277="","",MAX(0,N(#REF!)-N($X1277)))</f>
        <v/>
      </c>
      <c r="AC1277" t="str">
        <f>IF(OR($D1277="",$AB1277="",N($AB1277)&lt;=0),"",IFERROR(MATCH(1,INDEX(('2_Review &amp; Audit'!$F$6:$F$505=$A1277)*('2_Review &amp; Audit'!$I$6:$I$505&gt;=$E1277-30)*('2_Review &amp; Audit'!$I$6:$I$505&lt;=$E1277+30)*('2_Review &amp; Audit'!$R$6:$R$505&gt;0)*(ROW('2_Review &amp; Audit'!$R$6:$R$505)&gt;$T1277),0),0)+5,""))</f>
        <v/>
      </c>
      <c r="AG1277" t="str">
        <f>IF(OR($D1277="",$AB1277="",$AF1277=""),"",MIN($AB1277,$AF1277))</f>
        <v/>
      </c>
      <c r="AK1277" t="str">
        <f>IF($D1277="","",MAX(0,N($AB1277)-N($AG1277)))</f>
        <v/>
      </c>
      <c r="AL1277" t="str">
        <f>IF(OR($D1277="",$AK1277="",N($AK1277)&lt;=0),"",IFERROR(MATCH(1,INDEX(('2_Review &amp; Audit'!$F$6:$F$505=$A1277)*('2_Review &amp; Audit'!$I$6:$I$505&gt;=$E1277-30)*('2_Review &amp; Audit'!$I$6:$I$505&lt;=$E1277+30)*('2_Review &amp; Audit'!$R$6:$R$505&gt;0)*(ROW('2_Review &amp; Audit'!$R$6:$R$505)&gt;$AC1277),0),0)+5,""))</f>
        <v/>
      </c>
      <c r="AP1277" t="str">
        <f>IF(OR($D1277="",$AK1277="",$AO1277=""),"",MIN($AK1277,$AO1277))</f>
        <v/>
      </c>
    </row>
    <row r="1278" spans="1:42" ht="12.75" customHeight="1" x14ac:dyDescent="0.2">
      <c r="A1278" t="str">
        <f>IF($J1278="","",INDEX('2_Review &amp; Audit'!$F:$F,$J1278))</f>
        <v/>
      </c>
      <c r="B1278" t="str">
        <f>IF($J1278="","",INDEX('2_Review &amp; Audit'!$C:$C,$J1278))</f>
        <v/>
      </c>
      <c r="C1278" t="str">
        <f>IF($J1278="","",INDEX('2_Review &amp; Audit'!$D:$D,$J1278))</f>
        <v/>
      </c>
      <c r="D1278" s="60" t="str">
        <f>IF($J1278="","",INDEX('2_Review &amp; Audit'!$U:$U,$J1278))</f>
        <v/>
      </c>
      <c r="E1278" t="str">
        <f>IF($J1278="","",INDEX('2_Review &amp; Audit'!$M:$M,$J1278))</f>
        <v/>
      </c>
      <c r="F1278" t="str">
        <f>IF($J1278="","",INDEX('2_Review &amp; Audit'!$N:$N,$J1278))</f>
        <v/>
      </c>
      <c r="G1278" t="str">
        <f>IF(OR($J1278="",$F1278=""),"",ABS(INDEX('2_Review &amp; Audit'!$B:$B,$J1278)/$F1278))</f>
        <v/>
      </c>
      <c r="H1278" t="str">
        <f t="shared" si="84"/>
        <v/>
      </c>
      <c r="I1278" t="str">
        <f>IF($J1278="","",INDEX('2_Review &amp; Audit'!$AD:$AD,$J1278))</f>
        <v/>
      </c>
      <c r="AB1278" t="str">
        <f>IF($D1278="","",MAX(0,N(#REF!)-N($X1278)))</f>
        <v/>
      </c>
      <c r="AC1278" t="str">
        <f>IF(OR($D1278="",$AB1278="",N($AB1278)&lt;=0),"",IFERROR(MATCH(1,INDEX(('2_Review &amp; Audit'!$F$6:$F$505=$A1278)*('2_Review &amp; Audit'!$I$6:$I$505&gt;=$E1278-30)*('2_Review &amp; Audit'!$I$6:$I$505&lt;=$E1278+30)*('2_Review &amp; Audit'!$R$6:$R$505&gt;0)*(ROW('2_Review &amp; Audit'!$R$6:$R$505)&gt;$T1278),0),0)+5,""))</f>
        <v/>
      </c>
      <c r="AG1278" t="str">
        <f>IF(OR($D1278="",$AB1278="",$AF1278=""),"",MIN($AB1278,$AF1278))</f>
        <v/>
      </c>
      <c r="AK1278" t="str">
        <f>IF($D1278="","",MAX(0,N($AB1278)-N($AG1278)))</f>
        <v/>
      </c>
      <c r="AL1278" t="str">
        <f>IF(OR($D1278="",$AK1278="",N($AK1278)&lt;=0),"",IFERROR(MATCH(1,INDEX(('2_Review &amp; Audit'!$F$6:$F$505=$A1278)*('2_Review &amp; Audit'!$I$6:$I$505&gt;=$E1278-30)*('2_Review &amp; Audit'!$I$6:$I$505&lt;=$E1278+30)*('2_Review &amp; Audit'!$R$6:$R$505&gt;0)*(ROW('2_Review &amp; Audit'!$R$6:$R$505)&gt;$AC1278),0),0)+5,""))</f>
        <v/>
      </c>
      <c r="AP1278" t="str">
        <f>IF(OR($D1278="",$AK1278="",$AO1278=""),"",MIN($AK1278,$AO1278))</f>
        <v/>
      </c>
    </row>
    <row r="1279" spans="1:42" ht="12.75" customHeight="1" x14ac:dyDescent="0.2">
      <c r="A1279" t="str">
        <f>IF($J1279="","",INDEX('2_Review &amp; Audit'!$F:$F,$J1279))</f>
        <v/>
      </c>
      <c r="B1279" t="str">
        <f>IF($J1279="","",INDEX('2_Review &amp; Audit'!$C:$C,$J1279))</f>
        <v/>
      </c>
      <c r="C1279" t="str">
        <f>IF($J1279="","",INDEX('2_Review &amp; Audit'!$D:$D,$J1279))</f>
        <v/>
      </c>
      <c r="D1279" s="60" t="str">
        <f>IF($J1279="","",INDEX('2_Review &amp; Audit'!$U:$U,$J1279))</f>
        <v/>
      </c>
      <c r="E1279" t="str">
        <f>IF($J1279="","",INDEX('2_Review &amp; Audit'!$M:$M,$J1279))</f>
        <v/>
      </c>
      <c r="F1279" t="str">
        <f>IF($J1279="","",INDEX('2_Review &amp; Audit'!$N:$N,$J1279))</f>
        <v/>
      </c>
      <c r="G1279" t="str">
        <f>IF(OR($J1279="",$F1279=""),"",ABS(INDEX('2_Review &amp; Audit'!$B:$B,$J1279)/$F1279))</f>
        <v/>
      </c>
      <c r="H1279" t="str">
        <f t="shared" si="84"/>
        <v/>
      </c>
      <c r="I1279" t="str">
        <f>IF($J1279="","",INDEX('2_Review &amp; Audit'!$AD:$AD,$J1279))</f>
        <v/>
      </c>
      <c r="AB1279" t="str">
        <f>IF($D1279="","",MAX(0,N(#REF!)-N($X1279)))</f>
        <v/>
      </c>
      <c r="AC1279" t="str">
        <f>IF(OR($D1279="",$AB1279="",N($AB1279)&lt;=0),"",IFERROR(MATCH(1,INDEX(('2_Review &amp; Audit'!$F$6:$F$505=$A1279)*('2_Review &amp; Audit'!$I$6:$I$505&gt;=$E1279-30)*('2_Review &amp; Audit'!$I$6:$I$505&lt;=$E1279+30)*('2_Review &amp; Audit'!$R$6:$R$505&gt;0)*(ROW('2_Review &amp; Audit'!$R$6:$R$505)&gt;$T1279),0),0)+5,""))</f>
        <v/>
      </c>
      <c r="AG1279" t="str">
        <f>IF(OR($D1279="",$AB1279="",$AF1279=""),"",MIN($AB1279,$AF1279))</f>
        <v/>
      </c>
      <c r="AK1279" t="str">
        <f>IF($D1279="","",MAX(0,N($AB1279)-N($AG1279)))</f>
        <v/>
      </c>
      <c r="AL1279" t="str">
        <f>IF(OR($D1279="",$AK1279="",N($AK1279)&lt;=0),"",IFERROR(MATCH(1,INDEX(('2_Review &amp; Audit'!$F$6:$F$505=$A1279)*('2_Review &amp; Audit'!$I$6:$I$505&gt;=$E1279-30)*('2_Review &amp; Audit'!$I$6:$I$505&lt;=$E1279+30)*('2_Review &amp; Audit'!$R$6:$R$505&gt;0)*(ROW('2_Review &amp; Audit'!$R$6:$R$505)&gt;$AC1279),0),0)+5,""))</f>
        <v/>
      </c>
      <c r="AP1279" t="str">
        <f>IF(OR($D1279="",$AK1279="",$AO1279=""),"",MIN($AK1279,$AO1279))</f>
        <v/>
      </c>
    </row>
    <row r="1280" spans="1:42" ht="12.75" customHeight="1" x14ac:dyDescent="0.2">
      <c r="A1280" t="str">
        <f>IF($J1280="","",INDEX('2_Review &amp; Audit'!$F:$F,$J1280))</f>
        <v/>
      </c>
      <c r="B1280" t="str">
        <f>IF($J1280="","",INDEX('2_Review &amp; Audit'!$C:$C,$J1280))</f>
        <v/>
      </c>
      <c r="C1280" t="str">
        <f>IF($J1280="","",INDEX('2_Review &amp; Audit'!$D:$D,$J1280))</f>
        <v/>
      </c>
      <c r="D1280" s="60" t="str">
        <f>IF($J1280="","",INDEX('2_Review &amp; Audit'!$U:$U,$J1280))</f>
        <v/>
      </c>
      <c r="E1280" t="str">
        <f>IF($J1280="","",INDEX('2_Review &amp; Audit'!$M:$M,$J1280))</f>
        <v/>
      </c>
      <c r="F1280" t="str">
        <f>IF($J1280="","",INDEX('2_Review &amp; Audit'!$N:$N,$J1280))</f>
        <v/>
      </c>
      <c r="G1280" t="str">
        <f>IF(OR($J1280="",$F1280=""),"",ABS(INDEX('2_Review &amp; Audit'!$B:$B,$J1280)/$F1280))</f>
        <v/>
      </c>
      <c r="H1280" t="str">
        <f t="shared" si="84"/>
        <v/>
      </c>
      <c r="I1280" t="str">
        <f>IF($J1280="","",INDEX('2_Review &amp; Audit'!$AD:$AD,$J1280))</f>
        <v/>
      </c>
      <c r="AB1280" t="str">
        <f>IF($D1280="","",MAX(0,N(#REF!)-N($X1280)))</f>
        <v/>
      </c>
      <c r="AC1280" t="str">
        <f>IF(OR($D1280="",$AB1280="",N($AB1280)&lt;=0),"",IFERROR(MATCH(1,INDEX(('2_Review &amp; Audit'!$F$6:$F$505=$A1280)*('2_Review &amp; Audit'!$I$6:$I$505&gt;=$E1280-30)*('2_Review &amp; Audit'!$I$6:$I$505&lt;=$E1280+30)*('2_Review &amp; Audit'!$R$6:$R$505&gt;0)*(ROW('2_Review &amp; Audit'!$R$6:$R$505)&gt;$T1280),0),0)+5,""))</f>
        <v/>
      </c>
      <c r="AG1280" t="str">
        <f>IF(OR($D1280="",$AB1280="",$AF1280=""),"",MIN($AB1280,$AF1280))</f>
        <v/>
      </c>
      <c r="AK1280" t="str">
        <f>IF($D1280="","",MAX(0,N($AB1280)-N($AG1280)))</f>
        <v/>
      </c>
      <c r="AL1280" t="str">
        <f>IF(OR($D1280="",$AK1280="",N($AK1280)&lt;=0),"",IFERROR(MATCH(1,INDEX(('2_Review &amp; Audit'!$F$6:$F$505=$A1280)*('2_Review &amp; Audit'!$I$6:$I$505&gt;=$E1280-30)*('2_Review &amp; Audit'!$I$6:$I$505&lt;=$E1280+30)*('2_Review &amp; Audit'!$R$6:$R$505&gt;0)*(ROW('2_Review &amp; Audit'!$R$6:$R$505)&gt;$AC1280),0),0)+5,""))</f>
        <v/>
      </c>
      <c r="AP1280" t="str">
        <f>IF(OR($D1280="",$AK1280="",$AO1280=""),"",MIN($AK1280,$AO1280))</f>
        <v/>
      </c>
    </row>
    <row r="1281" spans="1:42" ht="12.75" customHeight="1" x14ac:dyDescent="0.2">
      <c r="A1281" t="str">
        <f>IF($J1281="","",INDEX('2_Review &amp; Audit'!$F:$F,$J1281))</f>
        <v/>
      </c>
      <c r="B1281" t="str">
        <f>IF($J1281="","",INDEX('2_Review &amp; Audit'!$C:$C,$J1281))</f>
        <v/>
      </c>
      <c r="C1281" t="str">
        <f>IF($J1281="","",INDEX('2_Review &amp; Audit'!$D:$D,$J1281))</f>
        <v/>
      </c>
      <c r="D1281" s="60" t="str">
        <f>IF($J1281="","",INDEX('2_Review &amp; Audit'!$U:$U,$J1281))</f>
        <v/>
      </c>
      <c r="E1281" t="str">
        <f>IF($J1281="","",INDEX('2_Review &amp; Audit'!$M:$M,$J1281))</f>
        <v/>
      </c>
      <c r="F1281" t="str">
        <f>IF($J1281="","",INDEX('2_Review &amp; Audit'!$N:$N,$J1281))</f>
        <v/>
      </c>
      <c r="G1281" t="str">
        <f>IF(OR($J1281="",$F1281=""),"",ABS(INDEX('2_Review &amp; Audit'!$B:$B,$J1281)/$F1281))</f>
        <v/>
      </c>
      <c r="H1281" t="str">
        <f t="shared" si="84"/>
        <v/>
      </c>
      <c r="I1281" t="str">
        <f>IF($J1281="","",INDEX('2_Review &amp; Audit'!$AD:$AD,$J1281))</f>
        <v/>
      </c>
      <c r="AB1281" t="str">
        <f>IF($D1281="","",MAX(0,N(#REF!)-N($X1281)))</f>
        <v/>
      </c>
      <c r="AC1281" t="str">
        <f>IF(OR($D1281="",$AB1281="",N($AB1281)&lt;=0),"",IFERROR(MATCH(1,INDEX(('2_Review &amp; Audit'!$F$6:$F$505=$A1281)*('2_Review &amp; Audit'!$I$6:$I$505&gt;=$E1281-30)*('2_Review &amp; Audit'!$I$6:$I$505&lt;=$E1281+30)*('2_Review &amp; Audit'!$R$6:$R$505&gt;0)*(ROW('2_Review &amp; Audit'!$R$6:$R$505)&gt;$T1281),0),0)+5,""))</f>
        <v/>
      </c>
      <c r="AG1281" t="str">
        <f>IF(OR($D1281="",$AB1281="",$AF1281=""),"",MIN($AB1281,$AF1281))</f>
        <v/>
      </c>
      <c r="AK1281" t="str">
        <f>IF($D1281="","",MAX(0,N($AB1281)-N($AG1281)))</f>
        <v/>
      </c>
      <c r="AL1281" t="str">
        <f>IF(OR($D1281="",$AK1281="",N($AK1281)&lt;=0),"",IFERROR(MATCH(1,INDEX(('2_Review &amp; Audit'!$F$6:$F$505=$A1281)*('2_Review &amp; Audit'!$I$6:$I$505&gt;=$E1281-30)*('2_Review &amp; Audit'!$I$6:$I$505&lt;=$E1281+30)*('2_Review &amp; Audit'!$R$6:$R$505&gt;0)*(ROW('2_Review &amp; Audit'!$R$6:$R$505)&gt;$AC1281),0),0)+5,""))</f>
        <v/>
      </c>
      <c r="AP1281" t="str">
        <f>IF(OR($D1281="",$AK1281="",$AO1281=""),"",MIN($AK1281,$AO1281))</f>
        <v/>
      </c>
    </row>
    <row r="1282" spans="1:42" ht="12.75" customHeight="1" x14ac:dyDescent="0.2">
      <c r="A1282" t="str">
        <f>IF($J1282="","",INDEX('2_Review &amp; Audit'!$F:$F,$J1282))</f>
        <v/>
      </c>
      <c r="B1282" t="str">
        <f>IF($J1282="","",INDEX('2_Review &amp; Audit'!$C:$C,$J1282))</f>
        <v/>
      </c>
      <c r="C1282" t="str">
        <f>IF($J1282="","",INDEX('2_Review &amp; Audit'!$D:$D,$J1282))</f>
        <v/>
      </c>
      <c r="D1282" s="60" t="str">
        <f>IF($J1282="","",INDEX('2_Review &amp; Audit'!$U:$U,$J1282))</f>
        <v/>
      </c>
      <c r="E1282" t="str">
        <f>IF($J1282="","",INDEX('2_Review &amp; Audit'!$M:$M,$J1282))</f>
        <v/>
      </c>
      <c r="F1282" t="str">
        <f>IF($J1282="","",INDEX('2_Review &amp; Audit'!$N:$N,$J1282))</f>
        <v/>
      </c>
      <c r="G1282" t="str">
        <f>IF(OR($J1282="",$F1282=""),"",ABS(INDEX('2_Review &amp; Audit'!$B:$B,$J1282)/$F1282))</f>
        <v/>
      </c>
      <c r="H1282" t="str">
        <f t="shared" si="84"/>
        <v/>
      </c>
      <c r="I1282" t="str">
        <f>IF($J1282="","",INDEX('2_Review &amp; Audit'!$AD:$AD,$J1282))</f>
        <v/>
      </c>
      <c r="AB1282" t="str">
        <f>IF($D1282="","",MAX(0,N(#REF!)-N($X1282)))</f>
        <v/>
      </c>
      <c r="AC1282" t="str">
        <f>IF(OR($D1282="",$AB1282="",N($AB1282)&lt;=0),"",IFERROR(MATCH(1,INDEX(('2_Review &amp; Audit'!$F$6:$F$505=$A1282)*('2_Review &amp; Audit'!$I$6:$I$505&gt;=$E1282-30)*('2_Review &amp; Audit'!$I$6:$I$505&lt;=$E1282+30)*('2_Review &amp; Audit'!$R$6:$R$505&gt;0)*(ROW('2_Review &amp; Audit'!$R$6:$R$505)&gt;$T1282),0),0)+5,""))</f>
        <v/>
      </c>
      <c r="AG1282" t="str">
        <f>IF(OR($D1282="",$AB1282="",$AF1282=""),"",MIN($AB1282,$AF1282))</f>
        <v/>
      </c>
      <c r="AK1282" t="str">
        <f>IF($D1282="","",MAX(0,N($AB1282)-N($AG1282)))</f>
        <v/>
      </c>
      <c r="AL1282" t="str">
        <f>IF(OR($D1282="",$AK1282="",N($AK1282)&lt;=0),"",IFERROR(MATCH(1,INDEX(('2_Review &amp; Audit'!$F$6:$F$505=$A1282)*('2_Review &amp; Audit'!$I$6:$I$505&gt;=$E1282-30)*('2_Review &amp; Audit'!$I$6:$I$505&lt;=$E1282+30)*('2_Review &amp; Audit'!$R$6:$R$505&gt;0)*(ROW('2_Review &amp; Audit'!$R$6:$R$505)&gt;$AC1282),0),0)+5,""))</f>
        <v/>
      </c>
      <c r="AP1282" t="str">
        <f>IF(OR($D1282="",$AK1282="",$AO1282=""),"",MIN($AK1282,$AO1282))</f>
        <v/>
      </c>
    </row>
    <row r="1283" spans="1:42" ht="12.75" customHeight="1" x14ac:dyDescent="0.2">
      <c r="A1283" t="str">
        <f>IF($J1283="","",INDEX('2_Review &amp; Audit'!$F:$F,$J1283))</f>
        <v/>
      </c>
      <c r="B1283" t="str">
        <f>IF($J1283="","",INDEX('2_Review &amp; Audit'!$C:$C,$J1283))</f>
        <v/>
      </c>
      <c r="C1283" t="str">
        <f>IF($J1283="","",INDEX('2_Review &amp; Audit'!$D:$D,$J1283))</f>
        <v/>
      </c>
      <c r="D1283" s="60" t="str">
        <f>IF($J1283="","",INDEX('2_Review &amp; Audit'!$U:$U,$J1283))</f>
        <v/>
      </c>
      <c r="E1283" t="str">
        <f>IF($J1283="","",INDEX('2_Review &amp; Audit'!$M:$M,$J1283))</f>
        <v/>
      </c>
      <c r="F1283" t="str">
        <f>IF($J1283="","",INDEX('2_Review &amp; Audit'!$N:$N,$J1283))</f>
        <v/>
      </c>
      <c r="G1283" t="str">
        <f>IF(OR($J1283="",$F1283=""),"",ABS(INDEX('2_Review &amp; Audit'!$B:$B,$J1283)/$F1283))</f>
        <v/>
      </c>
      <c r="H1283" t="str">
        <f t="shared" si="84"/>
        <v/>
      </c>
      <c r="I1283" t="str">
        <f>IF($J1283="","",INDEX('2_Review &amp; Audit'!$AD:$AD,$J1283))</f>
        <v/>
      </c>
      <c r="AB1283" t="str">
        <f>IF($D1283="","",MAX(0,N(#REF!)-N($X1283)))</f>
        <v/>
      </c>
      <c r="AC1283" t="str">
        <f>IF(OR($D1283="",$AB1283="",N($AB1283)&lt;=0),"",IFERROR(MATCH(1,INDEX(('2_Review &amp; Audit'!$F$6:$F$505=$A1283)*('2_Review &amp; Audit'!$I$6:$I$505&gt;=$E1283-30)*('2_Review &amp; Audit'!$I$6:$I$505&lt;=$E1283+30)*('2_Review &amp; Audit'!$R$6:$R$505&gt;0)*(ROW('2_Review &amp; Audit'!$R$6:$R$505)&gt;$T1283),0),0)+5,""))</f>
        <v/>
      </c>
      <c r="AG1283" t="str">
        <f>IF(OR($D1283="",$AB1283="",$AF1283=""),"",MIN($AB1283,$AF1283))</f>
        <v/>
      </c>
      <c r="AK1283" t="str">
        <f>IF($D1283="","",MAX(0,N($AB1283)-N($AG1283)))</f>
        <v/>
      </c>
      <c r="AL1283" t="str">
        <f>IF(OR($D1283="",$AK1283="",N($AK1283)&lt;=0),"",IFERROR(MATCH(1,INDEX(('2_Review &amp; Audit'!$F$6:$F$505=$A1283)*('2_Review &amp; Audit'!$I$6:$I$505&gt;=$E1283-30)*('2_Review &amp; Audit'!$I$6:$I$505&lt;=$E1283+30)*('2_Review &amp; Audit'!$R$6:$R$505&gt;0)*(ROW('2_Review &amp; Audit'!$R$6:$R$505)&gt;$AC1283),0),0)+5,""))</f>
        <v/>
      </c>
      <c r="AP1283" t="str">
        <f>IF(OR($D1283="",$AK1283="",$AO1283=""),"",MIN($AK1283,$AO1283))</f>
        <v/>
      </c>
    </row>
    <row r="1284" spans="1:42" ht="12.75" customHeight="1" x14ac:dyDescent="0.2">
      <c r="A1284" t="str">
        <f>IF($J1284="","",INDEX('2_Review &amp; Audit'!$F:$F,$J1284))</f>
        <v/>
      </c>
      <c r="B1284" t="str">
        <f>IF($J1284="","",INDEX('2_Review &amp; Audit'!$C:$C,$J1284))</f>
        <v/>
      </c>
      <c r="C1284" t="str">
        <f>IF($J1284="","",INDEX('2_Review &amp; Audit'!$D:$D,$J1284))</f>
        <v/>
      </c>
      <c r="D1284" s="60" t="str">
        <f>IF($J1284="","",INDEX('2_Review &amp; Audit'!$U:$U,$J1284))</f>
        <v/>
      </c>
      <c r="E1284" t="str">
        <f>IF($J1284="","",INDEX('2_Review &amp; Audit'!$M:$M,$J1284))</f>
        <v/>
      </c>
      <c r="F1284" t="str">
        <f>IF($J1284="","",INDEX('2_Review &amp; Audit'!$N:$N,$J1284))</f>
        <v/>
      </c>
      <c r="G1284" t="str">
        <f>IF(OR($J1284="",$F1284=""),"",ABS(INDEX('2_Review &amp; Audit'!$B:$B,$J1284)/$F1284))</f>
        <v/>
      </c>
      <c r="H1284" t="str">
        <f t="shared" si="84"/>
        <v/>
      </c>
      <c r="I1284" t="str">
        <f>IF($J1284="","",INDEX('2_Review &amp; Audit'!$AD:$AD,$J1284))</f>
        <v/>
      </c>
      <c r="AB1284" t="str">
        <f>IF($D1284="","",MAX(0,N(#REF!)-N($X1284)))</f>
        <v/>
      </c>
      <c r="AC1284" t="str">
        <f>IF(OR($D1284="",$AB1284="",N($AB1284)&lt;=0),"",IFERROR(MATCH(1,INDEX(('2_Review &amp; Audit'!$F$6:$F$505=$A1284)*('2_Review &amp; Audit'!$I$6:$I$505&gt;=$E1284-30)*('2_Review &amp; Audit'!$I$6:$I$505&lt;=$E1284+30)*('2_Review &amp; Audit'!$R$6:$R$505&gt;0)*(ROW('2_Review &amp; Audit'!$R$6:$R$505)&gt;$T1284),0),0)+5,""))</f>
        <v/>
      </c>
      <c r="AG1284" t="str">
        <f>IF(OR($D1284="",$AB1284="",$AF1284=""),"",MIN($AB1284,$AF1284))</f>
        <v/>
      </c>
      <c r="AK1284" t="str">
        <f>IF($D1284="","",MAX(0,N($AB1284)-N($AG1284)))</f>
        <v/>
      </c>
      <c r="AL1284" t="str">
        <f>IF(OR($D1284="",$AK1284="",N($AK1284)&lt;=0),"",IFERROR(MATCH(1,INDEX(('2_Review &amp; Audit'!$F$6:$F$505=$A1284)*('2_Review &amp; Audit'!$I$6:$I$505&gt;=$E1284-30)*('2_Review &amp; Audit'!$I$6:$I$505&lt;=$E1284+30)*('2_Review &amp; Audit'!$R$6:$R$505&gt;0)*(ROW('2_Review &amp; Audit'!$R$6:$R$505)&gt;$AC1284),0),0)+5,""))</f>
        <v/>
      </c>
      <c r="AP1284" t="str">
        <f>IF(OR($D1284="",$AK1284="",$AO1284=""),"",MIN($AK1284,$AO1284))</f>
        <v/>
      </c>
    </row>
    <row r="1285" spans="1:42" ht="12.75" customHeight="1" x14ac:dyDescent="0.2">
      <c r="A1285" t="str">
        <f>IF($J1285="","",INDEX('2_Review &amp; Audit'!$F:$F,$J1285))</f>
        <v/>
      </c>
      <c r="B1285" t="str">
        <f>IF($J1285="","",INDEX('2_Review &amp; Audit'!$C:$C,$J1285))</f>
        <v/>
      </c>
      <c r="C1285" t="str">
        <f>IF($J1285="","",INDEX('2_Review &amp; Audit'!$D:$D,$J1285))</f>
        <v/>
      </c>
      <c r="D1285" s="60" t="str">
        <f>IF($J1285="","",INDEX('2_Review &amp; Audit'!$U:$U,$J1285))</f>
        <v/>
      </c>
      <c r="E1285" t="str">
        <f>IF($J1285="","",INDEX('2_Review &amp; Audit'!$M:$M,$J1285))</f>
        <v/>
      </c>
      <c r="F1285" t="str">
        <f>IF($J1285="","",INDEX('2_Review &amp; Audit'!$N:$N,$J1285))</f>
        <v/>
      </c>
      <c r="G1285" t="str">
        <f>IF(OR($J1285="",$F1285=""),"",ABS(INDEX('2_Review &amp; Audit'!$B:$B,$J1285)/$F1285))</f>
        <v/>
      </c>
      <c r="H1285" t="str">
        <f t="shared" si="84"/>
        <v/>
      </c>
      <c r="I1285" t="str">
        <f>IF($J1285="","",INDEX('2_Review &amp; Audit'!$AD:$AD,$J1285))</f>
        <v/>
      </c>
      <c r="AB1285" t="str">
        <f>IF($D1285="","",MAX(0,N(#REF!)-N($X1285)))</f>
        <v/>
      </c>
      <c r="AC1285" t="str">
        <f>IF(OR($D1285="",$AB1285="",N($AB1285)&lt;=0),"",IFERROR(MATCH(1,INDEX(('2_Review &amp; Audit'!$F$6:$F$505=$A1285)*('2_Review &amp; Audit'!$I$6:$I$505&gt;=$E1285-30)*('2_Review &amp; Audit'!$I$6:$I$505&lt;=$E1285+30)*('2_Review &amp; Audit'!$R$6:$R$505&gt;0)*(ROW('2_Review &amp; Audit'!$R$6:$R$505)&gt;$T1285),0),0)+5,""))</f>
        <v/>
      </c>
      <c r="AG1285" t="str">
        <f>IF(OR($D1285="",$AB1285="",$AF1285=""),"",MIN($AB1285,$AF1285))</f>
        <v/>
      </c>
      <c r="AK1285" t="str">
        <f>IF($D1285="","",MAX(0,N($AB1285)-N($AG1285)))</f>
        <v/>
      </c>
      <c r="AL1285" t="str">
        <f>IF(OR($D1285="",$AK1285="",N($AK1285)&lt;=0),"",IFERROR(MATCH(1,INDEX(('2_Review &amp; Audit'!$F$6:$F$505=$A1285)*('2_Review &amp; Audit'!$I$6:$I$505&gt;=$E1285-30)*('2_Review &amp; Audit'!$I$6:$I$505&lt;=$E1285+30)*('2_Review &amp; Audit'!$R$6:$R$505&gt;0)*(ROW('2_Review &amp; Audit'!$R$6:$R$505)&gt;$AC1285),0),0)+5,""))</f>
        <v/>
      </c>
      <c r="AP1285" t="str">
        <f>IF(OR($D1285="",$AK1285="",$AO1285=""),"",MIN($AK1285,$AO1285))</f>
        <v/>
      </c>
    </row>
    <row r="1286" spans="1:42" ht="12.75" customHeight="1" x14ac:dyDescent="0.2">
      <c r="A1286" t="str">
        <f>IF($J1286="","",INDEX('2_Review &amp; Audit'!$F:$F,$J1286))</f>
        <v/>
      </c>
      <c r="B1286" t="str">
        <f>IF($J1286="","",INDEX('2_Review &amp; Audit'!$C:$C,$J1286))</f>
        <v/>
      </c>
      <c r="C1286" t="str">
        <f>IF($J1286="","",INDEX('2_Review &amp; Audit'!$D:$D,$J1286))</f>
        <v/>
      </c>
      <c r="D1286" s="60" t="str">
        <f>IF($J1286="","",INDEX('2_Review &amp; Audit'!$U:$U,$J1286))</f>
        <v/>
      </c>
      <c r="E1286" t="str">
        <f>IF($J1286="","",INDEX('2_Review &amp; Audit'!$M:$M,$J1286))</f>
        <v/>
      </c>
      <c r="F1286" t="str">
        <f>IF($J1286="","",INDEX('2_Review &amp; Audit'!$N:$N,$J1286))</f>
        <v/>
      </c>
      <c r="G1286" t="str">
        <f>IF(OR($J1286="",$F1286=""),"",ABS(INDEX('2_Review &amp; Audit'!$B:$B,$J1286)/$F1286))</f>
        <v/>
      </c>
      <c r="H1286" t="str">
        <f t="shared" si="84"/>
        <v/>
      </c>
      <c r="I1286" t="str">
        <f>IF($J1286="","",INDEX('2_Review &amp; Audit'!$AD:$AD,$J1286))</f>
        <v/>
      </c>
      <c r="AB1286" t="str">
        <f>IF($D1286="","",MAX(0,N(#REF!)-N($X1286)))</f>
        <v/>
      </c>
      <c r="AC1286" t="str">
        <f>IF(OR($D1286="",$AB1286="",N($AB1286)&lt;=0),"",IFERROR(MATCH(1,INDEX(('2_Review &amp; Audit'!$F$6:$F$505=$A1286)*('2_Review &amp; Audit'!$I$6:$I$505&gt;=$E1286-30)*('2_Review &amp; Audit'!$I$6:$I$505&lt;=$E1286+30)*('2_Review &amp; Audit'!$R$6:$R$505&gt;0)*(ROW('2_Review &amp; Audit'!$R$6:$R$505)&gt;$T1286),0),0)+5,""))</f>
        <v/>
      </c>
      <c r="AG1286" t="str">
        <f>IF(OR($D1286="",$AB1286="",$AF1286=""),"",MIN($AB1286,$AF1286))</f>
        <v/>
      </c>
      <c r="AK1286" t="str">
        <f>IF($D1286="","",MAX(0,N($AB1286)-N($AG1286)))</f>
        <v/>
      </c>
      <c r="AL1286" t="str">
        <f>IF(OR($D1286="",$AK1286="",N($AK1286)&lt;=0),"",IFERROR(MATCH(1,INDEX(('2_Review &amp; Audit'!$F$6:$F$505=$A1286)*('2_Review &amp; Audit'!$I$6:$I$505&gt;=$E1286-30)*('2_Review &amp; Audit'!$I$6:$I$505&lt;=$E1286+30)*('2_Review &amp; Audit'!$R$6:$R$505&gt;0)*(ROW('2_Review &amp; Audit'!$R$6:$R$505)&gt;$AC1286),0),0)+5,""))</f>
        <v/>
      </c>
      <c r="AP1286" t="str">
        <f>IF(OR($D1286="",$AK1286="",$AO1286=""),"",MIN($AK1286,$AO1286))</f>
        <v/>
      </c>
    </row>
    <row r="1287" spans="1:42" ht="12.75" customHeight="1" x14ac:dyDescent="0.2">
      <c r="A1287" t="str">
        <f>IF($J1287="","",INDEX('2_Review &amp; Audit'!$F:$F,$J1287))</f>
        <v/>
      </c>
      <c r="B1287" t="str">
        <f>IF($J1287="","",INDEX('2_Review &amp; Audit'!$C:$C,$J1287))</f>
        <v/>
      </c>
      <c r="C1287" t="str">
        <f>IF($J1287="","",INDEX('2_Review &amp; Audit'!$D:$D,$J1287))</f>
        <v/>
      </c>
      <c r="D1287" s="60" t="str">
        <f>IF($J1287="","",INDEX('2_Review &amp; Audit'!$U:$U,$J1287))</f>
        <v/>
      </c>
      <c r="E1287" t="str">
        <f>IF($J1287="","",INDEX('2_Review &amp; Audit'!$M:$M,$J1287))</f>
        <v/>
      </c>
      <c r="F1287" t="str">
        <f>IF($J1287="","",INDEX('2_Review &amp; Audit'!$N:$N,$J1287))</f>
        <v/>
      </c>
      <c r="G1287" t="str">
        <f>IF(OR($J1287="",$F1287=""),"",ABS(INDEX('2_Review &amp; Audit'!$B:$B,$J1287)/$F1287))</f>
        <v/>
      </c>
      <c r="H1287" t="str">
        <f t="shared" si="84"/>
        <v/>
      </c>
      <c r="I1287" t="str">
        <f>IF($J1287="","",INDEX('2_Review &amp; Audit'!$AD:$AD,$J1287))</f>
        <v/>
      </c>
      <c r="AB1287" t="str">
        <f>IF($D1287="","",MAX(0,N(#REF!)-N($X1287)))</f>
        <v/>
      </c>
      <c r="AC1287" t="str">
        <f>IF(OR($D1287="",$AB1287="",N($AB1287)&lt;=0),"",IFERROR(MATCH(1,INDEX(('2_Review &amp; Audit'!$F$6:$F$505=$A1287)*('2_Review &amp; Audit'!$I$6:$I$505&gt;=$E1287-30)*('2_Review &amp; Audit'!$I$6:$I$505&lt;=$E1287+30)*('2_Review &amp; Audit'!$R$6:$R$505&gt;0)*(ROW('2_Review &amp; Audit'!$R$6:$R$505)&gt;$T1287),0),0)+5,""))</f>
        <v/>
      </c>
      <c r="AG1287" t="str">
        <f>IF(OR($D1287="",$AB1287="",$AF1287=""),"",MIN($AB1287,$AF1287))</f>
        <v/>
      </c>
      <c r="AK1287" t="str">
        <f>IF($D1287="","",MAX(0,N($AB1287)-N($AG1287)))</f>
        <v/>
      </c>
      <c r="AL1287" t="str">
        <f>IF(OR($D1287="",$AK1287="",N($AK1287)&lt;=0),"",IFERROR(MATCH(1,INDEX(('2_Review &amp; Audit'!$F$6:$F$505=$A1287)*('2_Review &amp; Audit'!$I$6:$I$505&gt;=$E1287-30)*('2_Review &amp; Audit'!$I$6:$I$505&lt;=$E1287+30)*('2_Review &amp; Audit'!$R$6:$R$505&gt;0)*(ROW('2_Review &amp; Audit'!$R$6:$R$505)&gt;$AC1287),0),0)+5,""))</f>
        <v/>
      </c>
      <c r="AP1287" t="str">
        <f>IF(OR($D1287="",$AK1287="",$AO1287=""),"",MIN($AK1287,$AO1287))</f>
        <v/>
      </c>
    </row>
    <row r="1288" spans="1:42" ht="12.75" customHeight="1" x14ac:dyDescent="0.2">
      <c r="A1288" t="str">
        <f>IF($J1288="","",INDEX('2_Review &amp; Audit'!$F:$F,$J1288))</f>
        <v/>
      </c>
      <c r="B1288" t="str">
        <f>IF($J1288="","",INDEX('2_Review &amp; Audit'!$C:$C,$J1288))</f>
        <v/>
      </c>
      <c r="C1288" t="str">
        <f>IF($J1288="","",INDEX('2_Review &amp; Audit'!$D:$D,$J1288))</f>
        <v/>
      </c>
      <c r="D1288" s="60" t="str">
        <f>IF($J1288="","",INDEX('2_Review &amp; Audit'!$U:$U,$J1288))</f>
        <v/>
      </c>
      <c r="E1288" t="str">
        <f>IF($J1288="","",INDEX('2_Review &amp; Audit'!$M:$M,$J1288))</f>
        <v/>
      </c>
      <c r="F1288" t="str">
        <f>IF($J1288="","",INDEX('2_Review &amp; Audit'!$N:$N,$J1288))</f>
        <v/>
      </c>
      <c r="G1288" t="str">
        <f>IF(OR($J1288="",$F1288=""),"",ABS(INDEX('2_Review &amp; Audit'!$B:$B,$J1288)/$F1288))</f>
        <v/>
      </c>
      <c r="H1288" t="str">
        <f t="shared" si="84"/>
        <v/>
      </c>
      <c r="I1288" t="str">
        <f>IF($J1288="","",INDEX('2_Review &amp; Audit'!$AD:$AD,$J1288))</f>
        <v/>
      </c>
      <c r="AB1288" t="str">
        <f>IF($D1288="","",MAX(0,N(#REF!)-N($X1288)))</f>
        <v/>
      </c>
      <c r="AC1288" t="str">
        <f>IF(OR($D1288="",$AB1288="",N($AB1288)&lt;=0),"",IFERROR(MATCH(1,INDEX(('2_Review &amp; Audit'!$F$6:$F$505=$A1288)*('2_Review &amp; Audit'!$I$6:$I$505&gt;=$E1288-30)*('2_Review &amp; Audit'!$I$6:$I$505&lt;=$E1288+30)*('2_Review &amp; Audit'!$R$6:$R$505&gt;0)*(ROW('2_Review &amp; Audit'!$R$6:$R$505)&gt;$T1288),0),0)+5,""))</f>
        <v/>
      </c>
      <c r="AG1288" t="str">
        <f>IF(OR($D1288="",$AB1288="",$AF1288=""),"",MIN($AB1288,$AF1288))</f>
        <v/>
      </c>
      <c r="AK1288" t="str">
        <f>IF($D1288="","",MAX(0,N($AB1288)-N($AG1288)))</f>
        <v/>
      </c>
      <c r="AL1288" t="str">
        <f>IF(OR($D1288="",$AK1288="",N($AK1288)&lt;=0),"",IFERROR(MATCH(1,INDEX(('2_Review &amp; Audit'!$F$6:$F$505=$A1288)*('2_Review &amp; Audit'!$I$6:$I$505&gt;=$E1288-30)*('2_Review &amp; Audit'!$I$6:$I$505&lt;=$E1288+30)*('2_Review &amp; Audit'!$R$6:$R$505&gt;0)*(ROW('2_Review &amp; Audit'!$R$6:$R$505)&gt;$AC1288),0),0)+5,""))</f>
        <v/>
      </c>
      <c r="AP1288" t="str">
        <f>IF(OR($D1288="",$AK1288="",$AO1288=""),"",MIN($AK1288,$AO1288))</f>
        <v/>
      </c>
    </row>
    <row r="1289" spans="1:42" ht="12.75" customHeight="1" x14ac:dyDescent="0.2">
      <c r="A1289" t="str">
        <f>IF($J1289="","",INDEX('2_Review &amp; Audit'!$F:$F,$J1289))</f>
        <v/>
      </c>
      <c r="B1289" t="str">
        <f>IF($J1289="","",INDEX('2_Review &amp; Audit'!$C:$C,$J1289))</f>
        <v/>
      </c>
      <c r="C1289" t="str">
        <f>IF($J1289="","",INDEX('2_Review &amp; Audit'!$D:$D,$J1289))</f>
        <v/>
      </c>
      <c r="D1289" s="60" t="str">
        <f>IF($J1289="","",INDEX('2_Review &amp; Audit'!$U:$U,$J1289))</f>
        <v/>
      </c>
      <c r="E1289" t="str">
        <f>IF($J1289="","",INDEX('2_Review &amp; Audit'!$M:$M,$J1289))</f>
        <v/>
      </c>
      <c r="F1289" t="str">
        <f>IF($J1289="","",INDEX('2_Review &amp; Audit'!$N:$N,$J1289))</f>
        <v/>
      </c>
      <c r="G1289" t="str">
        <f>IF(OR($J1289="",$F1289=""),"",ABS(INDEX('2_Review &amp; Audit'!$B:$B,$J1289)/$F1289))</f>
        <v/>
      </c>
      <c r="H1289" t="str">
        <f t="shared" si="84"/>
        <v/>
      </c>
      <c r="I1289" t="str">
        <f>IF($J1289="","",INDEX('2_Review &amp; Audit'!$AD:$AD,$J1289))</f>
        <v/>
      </c>
      <c r="AB1289" t="str">
        <f>IF($D1289="","",MAX(0,N(#REF!)-N($X1289)))</f>
        <v/>
      </c>
      <c r="AC1289" t="str">
        <f>IF(OR($D1289="",$AB1289="",N($AB1289)&lt;=0),"",IFERROR(MATCH(1,INDEX(('2_Review &amp; Audit'!$F$6:$F$505=$A1289)*('2_Review &amp; Audit'!$I$6:$I$505&gt;=$E1289-30)*('2_Review &amp; Audit'!$I$6:$I$505&lt;=$E1289+30)*('2_Review &amp; Audit'!$R$6:$R$505&gt;0)*(ROW('2_Review &amp; Audit'!$R$6:$R$505)&gt;$T1289),0),0)+5,""))</f>
        <v/>
      </c>
      <c r="AG1289" t="str">
        <f>IF(OR($D1289="",$AB1289="",$AF1289=""),"",MIN($AB1289,$AF1289))</f>
        <v/>
      </c>
      <c r="AK1289" t="str">
        <f>IF($D1289="","",MAX(0,N($AB1289)-N($AG1289)))</f>
        <v/>
      </c>
      <c r="AL1289" t="str">
        <f>IF(OR($D1289="",$AK1289="",N($AK1289)&lt;=0),"",IFERROR(MATCH(1,INDEX(('2_Review &amp; Audit'!$F$6:$F$505=$A1289)*('2_Review &amp; Audit'!$I$6:$I$505&gt;=$E1289-30)*('2_Review &amp; Audit'!$I$6:$I$505&lt;=$E1289+30)*('2_Review &amp; Audit'!$R$6:$R$505&gt;0)*(ROW('2_Review &amp; Audit'!$R$6:$R$505)&gt;$AC1289),0),0)+5,""))</f>
        <v/>
      </c>
      <c r="AP1289" t="str">
        <f>IF(OR($D1289="",$AK1289="",$AO1289=""),"",MIN($AK1289,$AO1289))</f>
        <v/>
      </c>
    </row>
    <row r="1290" spans="1:42" ht="12.75" customHeight="1" x14ac:dyDescent="0.2">
      <c r="A1290" t="str">
        <f>IF($J1290="","",INDEX('2_Review &amp; Audit'!$F:$F,$J1290))</f>
        <v/>
      </c>
      <c r="B1290" t="str">
        <f>IF($J1290="","",INDEX('2_Review &amp; Audit'!$C:$C,$J1290))</f>
        <v/>
      </c>
      <c r="C1290" t="str">
        <f>IF($J1290="","",INDEX('2_Review &amp; Audit'!$D:$D,$J1290))</f>
        <v/>
      </c>
      <c r="D1290" s="60" t="str">
        <f>IF($J1290="","",INDEX('2_Review &amp; Audit'!$U:$U,$J1290))</f>
        <v/>
      </c>
      <c r="E1290" t="str">
        <f>IF($J1290="","",INDEX('2_Review &amp; Audit'!$M:$M,$J1290))</f>
        <v/>
      </c>
      <c r="F1290" t="str">
        <f>IF($J1290="","",INDEX('2_Review &amp; Audit'!$N:$N,$J1290))</f>
        <v/>
      </c>
      <c r="G1290" t="str">
        <f>IF(OR($J1290="",$F1290=""),"",ABS(INDEX('2_Review &amp; Audit'!$B:$B,$J1290)/$F1290))</f>
        <v/>
      </c>
      <c r="H1290" t="str">
        <f t="shared" si="84"/>
        <v/>
      </c>
      <c r="I1290" t="str">
        <f>IF($J1290="","",INDEX('2_Review &amp; Audit'!$AD:$AD,$J1290))</f>
        <v/>
      </c>
      <c r="AB1290" t="str">
        <f>IF($D1290="","",MAX(0,N(#REF!)-N($X1290)))</f>
        <v/>
      </c>
      <c r="AC1290" t="str">
        <f>IF(OR($D1290="",$AB1290="",N($AB1290)&lt;=0),"",IFERROR(MATCH(1,INDEX(('2_Review &amp; Audit'!$F$6:$F$505=$A1290)*('2_Review &amp; Audit'!$I$6:$I$505&gt;=$E1290-30)*('2_Review &amp; Audit'!$I$6:$I$505&lt;=$E1290+30)*('2_Review &amp; Audit'!$R$6:$R$505&gt;0)*(ROW('2_Review &amp; Audit'!$R$6:$R$505)&gt;$T1290),0),0)+5,""))</f>
        <v/>
      </c>
      <c r="AG1290" t="str">
        <f>IF(OR($D1290="",$AB1290="",$AF1290=""),"",MIN($AB1290,$AF1290))</f>
        <v/>
      </c>
      <c r="AK1290" t="str">
        <f>IF($D1290="","",MAX(0,N($AB1290)-N($AG1290)))</f>
        <v/>
      </c>
      <c r="AL1290" t="str">
        <f>IF(OR($D1290="",$AK1290="",N($AK1290)&lt;=0),"",IFERROR(MATCH(1,INDEX(('2_Review &amp; Audit'!$F$6:$F$505=$A1290)*('2_Review &amp; Audit'!$I$6:$I$505&gt;=$E1290-30)*('2_Review &amp; Audit'!$I$6:$I$505&lt;=$E1290+30)*('2_Review &amp; Audit'!$R$6:$R$505&gt;0)*(ROW('2_Review &amp; Audit'!$R$6:$R$505)&gt;$AC1290),0),0)+5,""))</f>
        <v/>
      </c>
      <c r="AP1290" t="str">
        <f>IF(OR($D1290="",$AK1290="",$AO1290=""),"",MIN($AK1290,$AO1290))</f>
        <v/>
      </c>
    </row>
    <row r="1291" spans="1:42" ht="12.75" customHeight="1" x14ac:dyDescent="0.2">
      <c r="A1291" t="str">
        <f>IF($J1291="","",INDEX('2_Review &amp; Audit'!$F:$F,$J1291))</f>
        <v/>
      </c>
      <c r="B1291" t="str">
        <f>IF($J1291="","",INDEX('2_Review &amp; Audit'!$C:$C,$J1291))</f>
        <v/>
      </c>
      <c r="C1291" t="str">
        <f>IF($J1291="","",INDEX('2_Review &amp; Audit'!$D:$D,$J1291))</f>
        <v/>
      </c>
      <c r="D1291" s="60" t="str">
        <f>IF($J1291="","",INDEX('2_Review &amp; Audit'!$U:$U,$J1291))</f>
        <v/>
      </c>
      <c r="E1291" t="str">
        <f>IF($J1291="","",INDEX('2_Review &amp; Audit'!$M:$M,$J1291))</f>
        <v/>
      </c>
      <c r="F1291" t="str">
        <f>IF($J1291="","",INDEX('2_Review &amp; Audit'!$N:$N,$J1291))</f>
        <v/>
      </c>
      <c r="G1291" t="str">
        <f>IF(OR($J1291="",$F1291=""),"",ABS(INDEX('2_Review &amp; Audit'!$B:$B,$J1291)/$F1291))</f>
        <v/>
      </c>
      <c r="H1291" t="str">
        <f t="shared" si="84"/>
        <v/>
      </c>
      <c r="I1291" t="str">
        <f>IF($J1291="","",INDEX('2_Review &amp; Audit'!$AD:$AD,$J1291))</f>
        <v/>
      </c>
      <c r="AB1291" t="str">
        <f>IF($D1291="","",MAX(0,N(#REF!)-N($X1291)))</f>
        <v/>
      </c>
      <c r="AC1291" t="str">
        <f>IF(OR($D1291="",$AB1291="",N($AB1291)&lt;=0),"",IFERROR(MATCH(1,INDEX(('2_Review &amp; Audit'!$F$6:$F$505=$A1291)*('2_Review &amp; Audit'!$I$6:$I$505&gt;=$E1291-30)*('2_Review &amp; Audit'!$I$6:$I$505&lt;=$E1291+30)*('2_Review &amp; Audit'!$R$6:$R$505&gt;0)*(ROW('2_Review &amp; Audit'!$R$6:$R$505)&gt;$T1291),0),0)+5,""))</f>
        <v/>
      </c>
      <c r="AG1291" t="str">
        <f>IF(OR($D1291="",$AB1291="",$AF1291=""),"",MIN($AB1291,$AF1291))</f>
        <v/>
      </c>
      <c r="AK1291" t="str">
        <f>IF($D1291="","",MAX(0,N($AB1291)-N($AG1291)))</f>
        <v/>
      </c>
      <c r="AL1291" t="str">
        <f>IF(OR($D1291="",$AK1291="",N($AK1291)&lt;=0),"",IFERROR(MATCH(1,INDEX(('2_Review &amp; Audit'!$F$6:$F$505=$A1291)*('2_Review &amp; Audit'!$I$6:$I$505&gt;=$E1291-30)*('2_Review &amp; Audit'!$I$6:$I$505&lt;=$E1291+30)*('2_Review &amp; Audit'!$R$6:$R$505&gt;0)*(ROW('2_Review &amp; Audit'!$R$6:$R$505)&gt;$AC1291),0),0)+5,""))</f>
        <v/>
      </c>
      <c r="AP1291" t="str">
        <f>IF(OR($D1291="",$AK1291="",$AO1291=""),"",MIN($AK1291,$AO1291))</f>
        <v/>
      </c>
    </row>
    <row r="1292" spans="1:42" ht="12.75" customHeight="1" x14ac:dyDescent="0.2">
      <c r="A1292" t="str">
        <f>IF($J1292="","",INDEX('2_Review &amp; Audit'!$F:$F,$J1292))</f>
        <v/>
      </c>
      <c r="B1292" t="str">
        <f>IF($J1292="","",INDEX('2_Review &amp; Audit'!$C:$C,$J1292))</f>
        <v/>
      </c>
      <c r="C1292" t="str">
        <f>IF($J1292="","",INDEX('2_Review &amp; Audit'!$D:$D,$J1292))</f>
        <v/>
      </c>
      <c r="D1292" s="60" t="str">
        <f>IF($J1292="","",INDEX('2_Review &amp; Audit'!$U:$U,$J1292))</f>
        <v/>
      </c>
      <c r="E1292" t="str">
        <f>IF($J1292="","",INDEX('2_Review &amp; Audit'!$M:$M,$J1292))</f>
        <v/>
      </c>
      <c r="F1292" t="str">
        <f>IF($J1292="","",INDEX('2_Review &amp; Audit'!$N:$N,$J1292))</f>
        <v/>
      </c>
      <c r="G1292" t="str">
        <f>IF(OR($J1292="",$F1292=""),"",ABS(INDEX('2_Review &amp; Audit'!$B:$B,$J1292)/$F1292))</f>
        <v/>
      </c>
      <c r="H1292" t="str">
        <f t="shared" si="84"/>
        <v/>
      </c>
      <c r="I1292" t="str">
        <f>IF($J1292="","",INDEX('2_Review &amp; Audit'!$AD:$AD,$J1292))</f>
        <v/>
      </c>
      <c r="AB1292" t="str">
        <f>IF($D1292="","",MAX(0,N(#REF!)-N($X1292)))</f>
        <v/>
      </c>
      <c r="AC1292" t="str">
        <f>IF(OR($D1292="",$AB1292="",N($AB1292)&lt;=0),"",IFERROR(MATCH(1,INDEX(('2_Review &amp; Audit'!$F$6:$F$505=$A1292)*('2_Review &amp; Audit'!$I$6:$I$505&gt;=$E1292-30)*('2_Review &amp; Audit'!$I$6:$I$505&lt;=$E1292+30)*('2_Review &amp; Audit'!$R$6:$R$505&gt;0)*(ROW('2_Review &amp; Audit'!$R$6:$R$505)&gt;$T1292),0),0)+5,""))</f>
        <v/>
      </c>
      <c r="AG1292" t="str">
        <f>IF(OR($D1292="",$AB1292="",$AF1292=""),"",MIN($AB1292,$AF1292))</f>
        <v/>
      </c>
      <c r="AK1292" t="str">
        <f>IF($D1292="","",MAX(0,N($AB1292)-N($AG1292)))</f>
        <v/>
      </c>
      <c r="AL1292" t="str">
        <f>IF(OR($D1292="",$AK1292="",N($AK1292)&lt;=0),"",IFERROR(MATCH(1,INDEX(('2_Review &amp; Audit'!$F$6:$F$505=$A1292)*('2_Review &amp; Audit'!$I$6:$I$505&gt;=$E1292-30)*('2_Review &amp; Audit'!$I$6:$I$505&lt;=$E1292+30)*('2_Review &amp; Audit'!$R$6:$R$505&gt;0)*(ROW('2_Review &amp; Audit'!$R$6:$R$505)&gt;$AC1292),0),0)+5,""))</f>
        <v/>
      </c>
      <c r="AP1292" t="str">
        <f>IF(OR($D1292="",$AK1292="",$AO1292=""),"",MIN($AK1292,$AO1292))</f>
        <v/>
      </c>
    </row>
    <row r="1293" spans="1:42" ht="12.75" customHeight="1" x14ac:dyDescent="0.2">
      <c r="A1293" t="str">
        <f>IF($J1293="","",INDEX('2_Review &amp; Audit'!$F:$F,$J1293))</f>
        <v/>
      </c>
      <c r="B1293" t="str">
        <f>IF($J1293="","",INDEX('2_Review &amp; Audit'!$C:$C,$J1293))</f>
        <v/>
      </c>
      <c r="C1293" t="str">
        <f>IF($J1293="","",INDEX('2_Review &amp; Audit'!$D:$D,$J1293))</f>
        <v/>
      </c>
      <c r="D1293" s="60" t="str">
        <f>IF($J1293="","",INDEX('2_Review &amp; Audit'!$U:$U,$J1293))</f>
        <v/>
      </c>
      <c r="E1293" t="str">
        <f>IF($J1293="","",INDEX('2_Review &amp; Audit'!$M:$M,$J1293))</f>
        <v/>
      </c>
      <c r="F1293" t="str">
        <f>IF($J1293="","",INDEX('2_Review &amp; Audit'!$N:$N,$J1293))</f>
        <v/>
      </c>
      <c r="G1293" t="str">
        <f>IF(OR($J1293="",$F1293=""),"",ABS(INDEX('2_Review &amp; Audit'!$B:$B,$J1293)/$F1293))</f>
        <v/>
      </c>
      <c r="H1293" t="str">
        <f t="shared" si="84"/>
        <v/>
      </c>
      <c r="I1293" t="str">
        <f>IF($J1293="","",INDEX('2_Review &amp; Audit'!$AD:$AD,$J1293))</f>
        <v/>
      </c>
      <c r="AB1293" t="str">
        <f>IF($D1293="","",MAX(0,N(#REF!)-N($X1293)))</f>
        <v/>
      </c>
      <c r="AC1293" t="str">
        <f>IF(OR($D1293="",$AB1293="",N($AB1293)&lt;=0),"",IFERROR(MATCH(1,INDEX(('2_Review &amp; Audit'!$F$6:$F$505=$A1293)*('2_Review &amp; Audit'!$I$6:$I$505&gt;=$E1293-30)*('2_Review &amp; Audit'!$I$6:$I$505&lt;=$E1293+30)*('2_Review &amp; Audit'!$R$6:$R$505&gt;0)*(ROW('2_Review &amp; Audit'!$R$6:$R$505)&gt;$T1293),0),0)+5,""))</f>
        <v/>
      </c>
      <c r="AG1293" t="str">
        <f>IF(OR($D1293="",$AB1293="",$AF1293=""),"",MIN($AB1293,$AF1293))</f>
        <v/>
      </c>
      <c r="AK1293" t="str">
        <f>IF($D1293="","",MAX(0,N($AB1293)-N($AG1293)))</f>
        <v/>
      </c>
      <c r="AL1293" t="str">
        <f>IF(OR($D1293="",$AK1293="",N($AK1293)&lt;=0),"",IFERROR(MATCH(1,INDEX(('2_Review &amp; Audit'!$F$6:$F$505=$A1293)*('2_Review &amp; Audit'!$I$6:$I$505&gt;=$E1293-30)*('2_Review &amp; Audit'!$I$6:$I$505&lt;=$E1293+30)*('2_Review &amp; Audit'!$R$6:$R$505&gt;0)*(ROW('2_Review &amp; Audit'!$R$6:$R$505)&gt;$AC1293),0),0)+5,""))</f>
        <v/>
      </c>
      <c r="AP1293" t="str">
        <f>IF(OR($D1293="",$AK1293="",$AO1293=""),"",MIN($AK1293,$AO1293))</f>
        <v/>
      </c>
    </row>
    <row r="1294" spans="1:42" ht="12.75" customHeight="1" x14ac:dyDescent="0.2">
      <c r="A1294" t="str">
        <f>IF($J1294="","",INDEX('2_Review &amp; Audit'!$F:$F,$J1294))</f>
        <v/>
      </c>
      <c r="B1294" t="str">
        <f>IF($J1294="","",INDEX('2_Review &amp; Audit'!$C:$C,$J1294))</f>
        <v/>
      </c>
      <c r="C1294" t="str">
        <f>IF($J1294="","",INDEX('2_Review &amp; Audit'!$D:$D,$J1294))</f>
        <v/>
      </c>
      <c r="D1294" s="60" t="str">
        <f>IF($J1294="","",INDEX('2_Review &amp; Audit'!$U:$U,$J1294))</f>
        <v/>
      </c>
      <c r="E1294" t="str">
        <f>IF($J1294="","",INDEX('2_Review &amp; Audit'!$M:$M,$J1294))</f>
        <v/>
      </c>
      <c r="F1294" t="str">
        <f>IF($J1294="","",INDEX('2_Review &amp; Audit'!$N:$N,$J1294))</f>
        <v/>
      </c>
      <c r="G1294" t="str">
        <f>IF(OR($J1294="",$F1294=""),"",ABS(INDEX('2_Review &amp; Audit'!$B:$B,$J1294)/$F1294))</f>
        <v/>
      </c>
      <c r="H1294" t="str">
        <f t="shared" si="84"/>
        <v/>
      </c>
      <c r="I1294" t="str">
        <f>IF($J1294="","",INDEX('2_Review &amp; Audit'!$AD:$AD,$J1294))</f>
        <v/>
      </c>
      <c r="AB1294" t="str">
        <f>IF($D1294="","",MAX(0,N(#REF!)-N($X1294)))</f>
        <v/>
      </c>
      <c r="AC1294" t="str">
        <f>IF(OR($D1294="",$AB1294="",N($AB1294)&lt;=0),"",IFERROR(MATCH(1,INDEX(('2_Review &amp; Audit'!$F$6:$F$505=$A1294)*('2_Review &amp; Audit'!$I$6:$I$505&gt;=$E1294-30)*('2_Review &amp; Audit'!$I$6:$I$505&lt;=$E1294+30)*('2_Review &amp; Audit'!$R$6:$R$505&gt;0)*(ROW('2_Review &amp; Audit'!$R$6:$R$505)&gt;$T1294),0),0)+5,""))</f>
        <v/>
      </c>
      <c r="AG1294" t="str">
        <f>IF(OR($D1294="",$AB1294="",$AF1294=""),"",MIN($AB1294,$AF1294))</f>
        <v/>
      </c>
      <c r="AK1294" t="str">
        <f>IF($D1294="","",MAX(0,N($AB1294)-N($AG1294)))</f>
        <v/>
      </c>
      <c r="AL1294" t="str">
        <f>IF(OR($D1294="",$AK1294="",N($AK1294)&lt;=0),"",IFERROR(MATCH(1,INDEX(('2_Review &amp; Audit'!$F$6:$F$505=$A1294)*('2_Review &amp; Audit'!$I$6:$I$505&gt;=$E1294-30)*('2_Review &amp; Audit'!$I$6:$I$505&lt;=$E1294+30)*('2_Review &amp; Audit'!$R$6:$R$505&gt;0)*(ROW('2_Review &amp; Audit'!$R$6:$R$505)&gt;$AC1294),0),0)+5,""))</f>
        <v/>
      </c>
      <c r="AP1294" t="str">
        <f>IF(OR($D1294="",$AK1294="",$AO1294=""),"",MIN($AK1294,$AO1294))</f>
        <v/>
      </c>
    </row>
    <row r="1295" spans="1:42" ht="12.75" customHeight="1" x14ac:dyDescent="0.2">
      <c r="A1295" t="str">
        <f>IF($J1295="","",INDEX('2_Review &amp; Audit'!$F:$F,$J1295))</f>
        <v/>
      </c>
      <c r="B1295" t="str">
        <f>IF($J1295="","",INDEX('2_Review &amp; Audit'!$C:$C,$J1295))</f>
        <v/>
      </c>
      <c r="C1295" t="str">
        <f>IF($J1295="","",INDEX('2_Review &amp; Audit'!$D:$D,$J1295))</f>
        <v/>
      </c>
      <c r="D1295" s="60" t="str">
        <f>IF($J1295="","",INDEX('2_Review &amp; Audit'!$U:$U,$J1295))</f>
        <v/>
      </c>
      <c r="E1295" t="str">
        <f>IF($J1295="","",INDEX('2_Review &amp; Audit'!$M:$M,$J1295))</f>
        <v/>
      </c>
      <c r="F1295" t="str">
        <f>IF($J1295="","",INDEX('2_Review &amp; Audit'!$N:$N,$J1295))</f>
        <v/>
      </c>
      <c r="G1295" t="str">
        <f>IF(OR($J1295="",$F1295=""),"",ABS(INDEX('2_Review &amp; Audit'!$B:$B,$J1295)/$F1295))</f>
        <v/>
      </c>
      <c r="H1295" t="str">
        <f t="shared" si="84"/>
        <v/>
      </c>
      <c r="I1295" t="str">
        <f>IF($J1295="","",INDEX('2_Review &amp; Audit'!$AD:$AD,$J1295))</f>
        <v/>
      </c>
      <c r="AB1295" t="str">
        <f>IF($D1295="","",MAX(0,N(#REF!)-N($X1295)))</f>
        <v/>
      </c>
      <c r="AC1295" t="str">
        <f>IF(OR($D1295="",$AB1295="",N($AB1295)&lt;=0),"",IFERROR(MATCH(1,INDEX(('2_Review &amp; Audit'!$F$6:$F$505=$A1295)*('2_Review &amp; Audit'!$I$6:$I$505&gt;=$E1295-30)*('2_Review &amp; Audit'!$I$6:$I$505&lt;=$E1295+30)*('2_Review &amp; Audit'!$R$6:$R$505&gt;0)*(ROW('2_Review &amp; Audit'!$R$6:$R$505)&gt;$T1295),0),0)+5,""))</f>
        <v/>
      </c>
      <c r="AG1295" t="str">
        <f>IF(OR($D1295="",$AB1295="",$AF1295=""),"",MIN($AB1295,$AF1295))</f>
        <v/>
      </c>
      <c r="AK1295" t="str">
        <f>IF($D1295="","",MAX(0,N($AB1295)-N($AG1295)))</f>
        <v/>
      </c>
      <c r="AL1295" t="str">
        <f>IF(OR($D1295="",$AK1295="",N($AK1295)&lt;=0),"",IFERROR(MATCH(1,INDEX(('2_Review &amp; Audit'!$F$6:$F$505=$A1295)*('2_Review &amp; Audit'!$I$6:$I$505&gt;=$E1295-30)*('2_Review &amp; Audit'!$I$6:$I$505&lt;=$E1295+30)*('2_Review &amp; Audit'!$R$6:$R$505&gt;0)*(ROW('2_Review &amp; Audit'!$R$6:$R$505)&gt;$AC1295),0),0)+5,""))</f>
        <v/>
      </c>
      <c r="AP1295" t="str">
        <f>IF(OR($D1295="",$AK1295="",$AO1295=""),"",MIN($AK1295,$AO1295))</f>
        <v/>
      </c>
    </row>
    <row r="1296" spans="1:42" ht="12.75" customHeight="1" x14ac:dyDescent="0.2">
      <c r="A1296" t="str">
        <f>IF($J1296="","",INDEX('2_Review &amp; Audit'!$F:$F,$J1296))</f>
        <v/>
      </c>
      <c r="B1296" t="str">
        <f>IF($J1296="","",INDEX('2_Review &amp; Audit'!$C:$C,$J1296))</f>
        <v/>
      </c>
      <c r="C1296" t="str">
        <f>IF($J1296="","",INDEX('2_Review &amp; Audit'!$D:$D,$J1296))</f>
        <v/>
      </c>
      <c r="D1296" s="60" t="str">
        <f>IF($J1296="","",INDEX('2_Review &amp; Audit'!$U:$U,$J1296))</f>
        <v/>
      </c>
      <c r="E1296" t="str">
        <f>IF($J1296="","",INDEX('2_Review &amp; Audit'!$M:$M,$J1296))</f>
        <v/>
      </c>
      <c r="F1296" t="str">
        <f>IF($J1296="","",INDEX('2_Review &amp; Audit'!$N:$N,$J1296))</f>
        <v/>
      </c>
      <c r="G1296" t="str">
        <f>IF(OR($J1296="",$F1296=""),"",ABS(INDEX('2_Review &amp; Audit'!$B:$B,$J1296)/$F1296))</f>
        <v/>
      </c>
      <c r="H1296" t="str">
        <f t="shared" si="84"/>
        <v/>
      </c>
      <c r="I1296" t="str">
        <f>IF($J1296="","",INDEX('2_Review &amp; Audit'!$AD:$AD,$J1296))</f>
        <v/>
      </c>
      <c r="AB1296" t="str">
        <f>IF($D1296="","",MAX(0,N(#REF!)-N($X1296)))</f>
        <v/>
      </c>
      <c r="AC1296" t="str">
        <f>IF(OR($D1296="",$AB1296="",N($AB1296)&lt;=0),"",IFERROR(MATCH(1,INDEX(('2_Review &amp; Audit'!$F$6:$F$505=$A1296)*('2_Review &amp; Audit'!$I$6:$I$505&gt;=$E1296-30)*('2_Review &amp; Audit'!$I$6:$I$505&lt;=$E1296+30)*('2_Review &amp; Audit'!$R$6:$R$505&gt;0)*(ROW('2_Review &amp; Audit'!$R$6:$R$505)&gt;$T1296),0),0)+5,""))</f>
        <v/>
      </c>
      <c r="AG1296" t="str">
        <f>IF(OR($D1296="",$AB1296="",$AF1296=""),"",MIN($AB1296,$AF1296))</f>
        <v/>
      </c>
      <c r="AK1296" t="str">
        <f>IF($D1296="","",MAX(0,N($AB1296)-N($AG1296)))</f>
        <v/>
      </c>
      <c r="AL1296" t="str">
        <f>IF(OR($D1296="",$AK1296="",N($AK1296)&lt;=0),"",IFERROR(MATCH(1,INDEX(('2_Review &amp; Audit'!$F$6:$F$505=$A1296)*('2_Review &amp; Audit'!$I$6:$I$505&gt;=$E1296-30)*('2_Review &amp; Audit'!$I$6:$I$505&lt;=$E1296+30)*('2_Review &amp; Audit'!$R$6:$R$505&gt;0)*(ROW('2_Review &amp; Audit'!$R$6:$R$505)&gt;$AC1296),0),0)+5,""))</f>
        <v/>
      </c>
      <c r="AP1296" t="str">
        <f>IF(OR($D1296="",$AK1296="",$AO1296=""),"",MIN($AK1296,$AO1296))</f>
        <v/>
      </c>
    </row>
    <row r="1297" spans="1:42" ht="12.75" customHeight="1" x14ac:dyDescent="0.2">
      <c r="A1297" t="str">
        <f>IF($J1297="","",INDEX('2_Review &amp; Audit'!$F:$F,$J1297))</f>
        <v/>
      </c>
      <c r="B1297" t="str">
        <f>IF($J1297="","",INDEX('2_Review &amp; Audit'!$C:$C,$J1297))</f>
        <v/>
      </c>
      <c r="C1297" t="str">
        <f>IF($J1297="","",INDEX('2_Review &amp; Audit'!$D:$D,$J1297))</f>
        <v/>
      </c>
      <c r="D1297" s="60" t="str">
        <f>IF($J1297="","",INDEX('2_Review &amp; Audit'!$U:$U,$J1297))</f>
        <v/>
      </c>
      <c r="E1297" t="str">
        <f>IF($J1297="","",INDEX('2_Review &amp; Audit'!$M:$M,$J1297))</f>
        <v/>
      </c>
      <c r="F1297" t="str">
        <f>IF($J1297="","",INDEX('2_Review &amp; Audit'!$N:$N,$J1297))</f>
        <v/>
      </c>
      <c r="G1297" t="str">
        <f>IF(OR($J1297="",$F1297=""),"",ABS(INDEX('2_Review &amp; Audit'!$B:$B,$J1297)/$F1297))</f>
        <v/>
      </c>
      <c r="H1297" t="str">
        <f t="shared" si="84"/>
        <v/>
      </c>
      <c r="I1297" t="str">
        <f>IF($J1297="","",INDEX('2_Review &amp; Audit'!$AD:$AD,$J1297))</f>
        <v/>
      </c>
      <c r="AB1297" t="str">
        <f>IF($D1297="","",MAX(0,N(#REF!)-N($X1297)))</f>
        <v/>
      </c>
      <c r="AC1297" t="str">
        <f>IF(OR($D1297="",$AB1297="",N($AB1297)&lt;=0),"",IFERROR(MATCH(1,INDEX(('2_Review &amp; Audit'!$F$6:$F$505=$A1297)*('2_Review &amp; Audit'!$I$6:$I$505&gt;=$E1297-30)*('2_Review &amp; Audit'!$I$6:$I$505&lt;=$E1297+30)*('2_Review &amp; Audit'!$R$6:$R$505&gt;0)*(ROW('2_Review &amp; Audit'!$R$6:$R$505)&gt;$T1297),0),0)+5,""))</f>
        <v/>
      </c>
      <c r="AG1297" t="str">
        <f>IF(OR($D1297="",$AB1297="",$AF1297=""),"",MIN($AB1297,$AF1297))</f>
        <v/>
      </c>
      <c r="AK1297" t="str">
        <f>IF($D1297="","",MAX(0,N($AB1297)-N($AG1297)))</f>
        <v/>
      </c>
      <c r="AL1297" t="str">
        <f>IF(OR($D1297="",$AK1297="",N($AK1297)&lt;=0),"",IFERROR(MATCH(1,INDEX(('2_Review &amp; Audit'!$F$6:$F$505=$A1297)*('2_Review &amp; Audit'!$I$6:$I$505&gt;=$E1297-30)*('2_Review &amp; Audit'!$I$6:$I$505&lt;=$E1297+30)*('2_Review &amp; Audit'!$R$6:$R$505&gt;0)*(ROW('2_Review &amp; Audit'!$R$6:$R$505)&gt;$AC1297),0),0)+5,""))</f>
        <v/>
      </c>
      <c r="AP1297" t="str">
        <f>IF(OR($D1297="",$AK1297="",$AO1297=""),"",MIN($AK1297,$AO1297))</f>
        <v/>
      </c>
    </row>
    <row r="1298" spans="1:42" ht="12.75" customHeight="1" x14ac:dyDescent="0.2">
      <c r="A1298" t="str">
        <f>IF($J1298="","",INDEX('2_Review &amp; Audit'!$F:$F,$J1298))</f>
        <v/>
      </c>
      <c r="B1298" t="str">
        <f>IF($J1298="","",INDEX('2_Review &amp; Audit'!$C:$C,$J1298))</f>
        <v/>
      </c>
      <c r="C1298" t="str">
        <f>IF($J1298="","",INDEX('2_Review &amp; Audit'!$D:$D,$J1298))</f>
        <v/>
      </c>
      <c r="D1298" s="60" t="str">
        <f>IF($J1298="","",INDEX('2_Review &amp; Audit'!$U:$U,$J1298))</f>
        <v/>
      </c>
      <c r="E1298" t="str">
        <f>IF($J1298="","",INDEX('2_Review &amp; Audit'!$M:$M,$J1298))</f>
        <v/>
      </c>
      <c r="F1298" t="str">
        <f>IF($J1298="","",INDEX('2_Review &amp; Audit'!$N:$N,$J1298))</f>
        <v/>
      </c>
      <c r="G1298" t="str">
        <f>IF(OR($J1298="",$F1298=""),"",ABS(INDEX('2_Review &amp; Audit'!$B:$B,$J1298)/$F1298))</f>
        <v/>
      </c>
      <c r="H1298" t="str">
        <f t="shared" si="84"/>
        <v/>
      </c>
      <c r="I1298" t="str">
        <f>IF($J1298="","",INDEX('2_Review &amp; Audit'!$AD:$AD,$J1298))</f>
        <v/>
      </c>
      <c r="AB1298" t="str">
        <f>IF($D1298="","",MAX(0,N(#REF!)-N($X1298)))</f>
        <v/>
      </c>
      <c r="AC1298" t="str">
        <f>IF(OR($D1298="",$AB1298="",N($AB1298)&lt;=0),"",IFERROR(MATCH(1,INDEX(('2_Review &amp; Audit'!$F$6:$F$505=$A1298)*('2_Review &amp; Audit'!$I$6:$I$505&gt;=$E1298-30)*('2_Review &amp; Audit'!$I$6:$I$505&lt;=$E1298+30)*('2_Review &amp; Audit'!$R$6:$R$505&gt;0)*(ROW('2_Review &amp; Audit'!$R$6:$R$505)&gt;$T1298),0),0)+5,""))</f>
        <v/>
      </c>
      <c r="AG1298" t="str">
        <f>IF(OR($D1298="",$AB1298="",$AF1298=""),"",MIN($AB1298,$AF1298))</f>
        <v/>
      </c>
      <c r="AK1298" t="str">
        <f>IF($D1298="","",MAX(0,N($AB1298)-N($AG1298)))</f>
        <v/>
      </c>
      <c r="AL1298" t="str">
        <f>IF(OR($D1298="",$AK1298="",N($AK1298)&lt;=0),"",IFERROR(MATCH(1,INDEX(('2_Review &amp; Audit'!$F$6:$F$505=$A1298)*('2_Review &amp; Audit'!$I$6:$I$505&gt;=$E1298-30)*('2_Review &amp; Audit'!$I$6:$I$505&lt;=$E1298+30)*('2_Review &amp; Audit'!$R$6:$R$505&gt;0)*(ROW('2_Review &amp; Audit'!$R$6:$R$505)&gt;$AC1298),0),0)+5,""))</f>
        <v/>
      </c>
      <c r="AP1298" t="str">
        <f>IF(OR($D1298="",$AK1298="",$AO1298=""),"",MIN($AK1298,$AO1298))</f>
        <v/>
      </c>
    </row>
    <row r="1299" spans="1:42" ht="12.75" customHeight="1" x14ac:dyDescent="0.2">
      <c r="A1299" t="str">
        <f>IF($J1299="","",INDEX('2_Review &amp; Audit'!$F:$F,$J1299))</f>
        <v/>
      </c>
      <c r="B1299" t="str">
        <f>IF($J1299="","",INDEX('2_Review &amp; Audit'!$C:$C,$J1299))</f>
        <v/>
      </c>
      <c r="C1299" t="str">
        <f>IF($J1299="","",INDEX('2_Review &amp; Audit'!$D:$D,$J1299))</f>
        <v/>
      </c>
      <c r="D1299" s="60" t="str">
        <f>IF($J1299="","",INDEX('2_Review &amp; Audit'!$U:$U,$J1299))</f>
        <v/>
      </c>
      <c r="E1299" t="str">
        <f>IF($J1299="","",INDEX('2_Review &amp; Audit'!$M:$M,$J1299))</f>
        <v/>
      </c>
      <c r="F1299" t="str">
        <f>IF($J1299="","",INDEX('2_Review &amp; Audit'!$N:$N,$J1299))</f>
        <v/>
      </c>
      <c r="G1299" t="str">
        <f>IF(OR($J1299="",$F1299=""),"",ABS(INDEX('2_Review &amp; Audit'!$B:$B,$J1299)/$F1299))</f>
        <v/>
      </c>
      <c r="H1299" t="str">
        <f t="shared" si="84"/>
        <v/>
      </c>
      <c r="I1299" t="str">
        <f>IF($J1299="","",INDEX('2_Review &amp; Audit'!$AD:$AD,$J1299))</f>
        <v/>
      </c>
      <c r="AB1299" t="str">
        <f>IF($D1299="","",MAX(0,N(#REF!)-N($X1299)))</f>
        <v/>
      </c>
      <c r="AC1299" t="str">
        <f>IF(OR($D1299="",$AB1299="",N($AB1299)&lt;=0),"",IFERROR(MATCH(1,INDEX(('2_Review &amp; Audit'!$F$6:$F$505=$A1299)*('2_Review &amp; Audit'!$I$6:$I$505&gt;=$E1299-30)*('2_Review &amp; Audit'!$I$6:$I$505&lt;=$E1299+30)*('2_Review &amp; Audit'!$R$6:$R$505&gt;0)*(ROW('2_Review &amp; Audit'!$R$6:$R$505)&gt;$T1299),0),0)+5,""))</f>
        <v/>
      </c>
      <c r="AG1299" t="str">
        <f>IF(OR($D1299="",$AB1299="",$AF1299=""),"",MIN($AB1299,$AF1299))</f>
        <v/>
      </c>
      <c r="AK1299" t="str">
        <f>IF($D1299="","",MAX(0,N($AB1299)-N($AG1299)))</f>
        <v/>
      </c>
      <c r="AL1299" t="str">
        <f>IF(OR($D1299="",$AK1299="",N($AK1299)&lt;=0),"",IFERROR(MATCH(1,INDEX(('2_Review &amp; Audit'!$F$6:$F$505=$A1299)*('2_Review &amp; Audit'!$I$6:$I$505&gt;=$E1299-30)*('2_Review &amp; Audit'!$I$6:$I$505&lt;=$E1299+30)*('2_Review &amp; Audit'!$R$6:$R$505&gt;0)*(ROW('2_Review &amp; Audit'!$R$6:$R$505)&gt;$AC1299),0),0)+5,""))</f>
        <v/>
      </c>
      <c r="AP1299" t="str">
        <f>IF(OR($D1299="",$AK1299="",$AO1299=""),"",MIN($AK1299,$AO1299))</f>
        <v/>
      </c>
    </row>
    <row r="1300" spans="1:42" ht="12.75" customHeight="1" x14ac:dyDescent="0.2">
      <c r="A1300" t="str">
        <f>IF($J1300="","",INDEX('2_Review &amp; Audit'!$F:$F,$J1300))</f>
        <v/>
      </c>
      <c r="B1300" t="str">
        <f>IF($J1300="","",INDEX('2_Review &amp; Audit'!$C:$C,$J1300))</f>
        <v/>
      </c>
      <c r="C1300" t="str">
        <f>IF($J1300="","",INDEX('2_Review &amp; Audit'!$D:$D,$J1300))</f>
        <v/>
      </c>
      <c r="D1300" s="60" t="str">
        <f>IF($J1300="","",INDEX('2_Review &amp; Audit'!$U:$U,$J1300))</f>
        <v/>
      </c>
      <c r="E1300" t="str">
        <f>IF($J1300="","",INDEX('2_Review &amp; Audit'!$M:$M,$J1300))</f>
        <v/>
      </c>
      <c r="F1300" t="str">
        <f>IF($J1300="","",INDEX('2_Review &amp; Audit'!$N:$N,$J1300))</f>
        <v/>
      </c>
      <c r="G1300" t="str">
        <f>IF(OR($J1300="",$F1300=""),"",ABS(INDEX('2_Review &amp; Audit'!$B:$B,$J1300)/$F1300))</f>
        <v/>
      </c>
      <c r="H1300" t="str">
        <f t="shared" si="84"/>
        <v/>
      </c>
      <c r="I1300" t="str">
        <f>IF($J1300="","",INDEX('2_Review &amp; Audit'!$AD:$AD,$J1300))</f>
        <v/>
      </c>
      <c r="AB1300" t="str">
        <f>IF($D1300="","",MAX(0,N(#REF!)-N($X1300)))</f>
        <v/>
      </c>
      <c r="AC1300" t="str">
        <f>IF(OR($D1300="",$AB1300="",N($AB1300)&lt;=0),"",IFERROR(MATCH(1,INDEX(('2_Review &amp; Audit'!$F$6:$F$505=$A1300)*('2_Review &amp; Audit'!$I$6:$I$505&gt;=$E1300-30)*('2_Review &amp; Audit'!$I$6:$I$505&lt;=$E1300+30)*('2_Review &amp; Audit'!$R$6:$R$505&gt;0)*(ROW('2_Review &amp; Audit'!$R$6:$R$505)&gt;$T1300),0),0)+5,""))</f>
        <v/>
      </c>
      <c r="AG1300" t="str">
        <f>IF(OR($D1300="",$AB1300="",$AF1300=""),"",MIN($AB1300,$AF1300))</f>
        <v/>
      </c>
      <c r="AK1300" t="str">
        <f>IF($D1300="","",MAX(0,N($AB1300)-N($AG1300)))</f>
        <v/>
      </c>
      <c r="AL1300" t="str">
        <f>IF(OR($D1300="",$AK1300="",N($AK1300)&lt;=0),"",IFERROR(MATCH(1,INDEX(('2_Review &amp; Audit'!$F$6:$F$505=$A1300)*('2_Review &amp; Audit'!$I$6:$I$505&gt;=$E1300-30)*('2_Review &amp; Audit'!$I$6:$I$505&lt;=$E1300+30)*('2_Review &amp; Audit'!$R$6:$R$505&gt;0)*(ROW('2_Review &amp; Audit'!$R$6:$R$505)&gt;$AC1300),0),0)+5,""))</f>
        <v/>
      </c>
      <c r="AP1300" t="str">
        <f>IF(OR($D1300="",$AK1300="",$AO1300=""),"",MIN($AK1300,$AO1300))</f>
        <v/>
      </c>
    </row>
    <row r="1301" spans="1:42" ht="12.75" customHeight="1" x14ac:dyDescent="0.2">
      <c r="A1301" t="str">
        <f>IF($J1301="","",INDEX('2_Review &amp; Audit'!$F:$F,$J1301))</f>
        <v/>
      </c>
      <c r="B1301" t="str">
        <f>IF($J1301="","",INDEX('2_Review &amp; Audit'!$C:$C,$J1301))</f>
        <v/>
      </c>
      <c r="C1301" t="str">
        <f>IF($J1301="","",INDEX('2_Review &amp; Audit'!$D:$D,$J1301))</f>
        <v/>
      </c>
      <c r="D1301" s="60" t="str">
        <f>IF($J1301="","",INDEX('2_Review &amp; Audit'!$U:$U,$J1301))</f>
        <v/>
      </c>
      <c r="E1301" t="str">
        <f>IF($J1301="","",INDEX('2_Review &amp; Audit'!$M:$M,$J1301))</f>
        <v/>
      </c>
      <c r="F1301" t="str">
        <f>IF($J1301="","",INDEX('2_Review &amp; Audit'!$N:$N,$J1301))</f>
        <v/>
      </c>
      <c r="G1301" t="str">
        <f>IF(OR($J1301="",$F1301=""),"",ABS(INDEX('2_Review &amp; Audit'!$B:$B,$J1301)/$F1301))</f>
        <v/>
      </c>
      <c r="H1301" t="str">
        <f t="shared" si="84"/>
        <v/>
      </c>
      <c r="I1301" t="str">
        <f>IF($J1301="","",INDEX('2_Review &amp; Audit'!$AD:$AD,$J1301))</f>
        <v/>
      </c>
      <c r="AB1301" t="str">
        <f>IF($D1301="","",MAX(0,N(#REF!)-N($X1301)))</f>
        <v/>
      </c>
      <c r="AC1301" t="str">
        <f>IF(OR($D1301="",$AB1301="",N($AB1301)&lt;=0),"",IFERROR(MATCH(1,INDEX(('2_Review &amp; Audit'!$F$6:$F$505=$A1301)*('2_Review &amp; Audit'!$I$6:$I$505&gt;=$E1301-30)*('2_Review &amp; Audit'!$I$6:$I$505&lt;=$E1301+30)*('2_Review &amp; Audit'!$R$6:$R$505&gt;0)*(ROW('2_Review &amp; Audit'!$R$6:$R$505)&gt;$T1301),0),0)+5,""))</f>
        <v/>
      </c>
      <c r="AG1301" t="str">
        <f>IF(OR($D1301="",$AB1301="",$AF1301=""),"",MIN($AB1301,$AF1301))</f>
        <v/>
      </c>
      <c r="AK1301" t="str">
        <f>IF($D1301="","",MAX(0,N($AB1301)-N($AG1301)))</f>
        <v/>
      </c>
      <c r="AL1301" t="str">
        <f>IF(OR($D1301="",$AK1301="",N($AK1301)&lt;=0),"",IFERROR(MATCH(1,INDEX(('2_Review &amp; Audit'!$F$6:$F$505=$A1301)*('2_Review &amp; Audit'!$I$6:$I$505&gt;=$E1301-30)*('2_Review &amp; Audit'!$I$6:$I$505&lt;=$E1301+30)*('2_Review &amp; Audit'!$R$6:$R$505&gt;0)*(ROW('2_Review &amp; Audit'!$R$6:$R$505)&gt;$AC1301),0),0)+5,""))</f>
        <v/>
      </c>
      <c r="AP1301" t="str">
        <f>IF(OR($D1301="",$AK1301="",$AO1301=""),"",MIN($AK1301,$AO1301))</f>
        <v/>
      </c>
    </row>
    <row r="1302" spans="1:42" ht="12.75" customHeight="1" x14ac:dyDescent="0.2">
      <c r="A1302" t="str">
        <f>IF($J1302="","",INDEX('2_Review &amp; Audit'!$F:$F,$J1302))</f>
        <v/>
      </c>
      <c r="B1302" t="str">
        <f>IF($J1302="","",INDEX('2_Review &amp; Audit'!$C:$C,$J1302))</f>
        <v/>
      </c>
      <c r="C1302" t="str">
        <f>IF($J1302="","",INDEX('2_Review &amp; Audit'!$D:$D,$J1302))</f>
        <v/>
      </c>
      <c r="D1302" s="60" t="str">
        <f>IF($J1302="","",INDEX('2_Review &amp; Audit'!$U:$U,$J1302))</f>
        <v/>
      </c>
      <c r="E1302" t="str">
        <f>IF($J1302="","",INDEX('2_Review &amp; Audit'!$M:$M,$J1302))</f>
        <v/>
      </c>
      <c r="F1302" t="str">
        <f>IF($J1302="","",INDEX('2_Review &amp; Audit'!$N:$N,$J1302))</f>
        <v/>
      </c>
      <c r="G1302" t="str">
        <f>IF(OR($J1302="",$F1302=""),"",ABS(INDEX('2_Review &amp; Audit'!$B:$B,$J1302)/$F1302))</f>
        <v/>
      </c>
      <c r="H1302" t="str">
        <f t="shared" si="84"/>
        <v/>
      </c>
      <c r="I1302" t="str">
        <f>IF($J1302="","",INDEX('2_Review &amp; Audit'!$AD:$AD,$J1302))</f>
        <v/>
      </c>
      <c r="AB1302" t="str">
        <f>IF($D1302="","",MAX(0,N(#REF!)-N($X1302)))</f>
        <v/>
      </c>
      <c r="AC1302" t="str">
        <f>IF(OR($D1302="",$AB1302="",N($AB1302)&lt;=0),"",IFERROR(MATCH(1,INDEX(('2_Review &amp; Audit'!$F$6:$F$505=$A1302)*('2_Review &amp; Audit'!$I$6:$I$505&gt;=$E1302-30)*('2_Review &amp; Audit'!$I$6:$I$505&lt;=$E1302+30)*('2_Review &amp; Audit'!$R$6:$R$505&gt;0)*(ROW('2_Review &amp; Audit'!$R$6:$R$505)&gt;$T1302),0),0)+5,""))</f>
        <v/>
      </c>
      <c r="AG1302" t="str">
        <f>IF(OR($D1302="",$AB1302="",$AF1302=""),"",MIN($AB1302,$AF1302))</f>
        <v/>
      </c>
      <c r="AK1302" t="str">
        <f>IF($D1302="","",MAX(0,N($AB1302)-N($AG1302)))</f>
        <v/>
      </c>
      <c r="AL1302" t="str">
        <f>IF(OR($D1302="",$AK1302="",N($AK1302)&lt;=0),"",IFERROR(MATCH(1,INDEX(('2_Review &amp; Audit'!$F$6:$F$505=$A1302)*('2_Review &amp; Audit'!$I$6:$I$505&gt;=$E1302-30)*('2_Review &amp; Audit'!$I$6:$I$505&lt;=$E1302+30)*('2_Review &amp; Audit'!$R$6:$R$505&gt;0)*(ROW('2_Review &amp; Audit'!$R$6:$R$505)&gt;$AC1302),0),0)+5,""))</f>
        <v/>
      </c>
      <c r="AP1302" t="str">
        <f>IF(OR($D1302="",$AK1302="",$AO1302=""),"",MIN($AK1302,$AO1302))</f>
        <v/>
      </c>
    </row>
    <row r="1303" spans="1:42" ht="12.75" customHeight="1" x14ac:dyDescent="0.2">
      <c r="A1303" t="str">
        <f>IF($J1303="","",INDEX('2_Review &amp; Audit'!$F:$F,$J1303))</f>
        <v/>
      </c>
      <c r="B1303" t="str">
        <f>IF($J1303="","",INDEX('2_Review &amp; Audit'!$C:$C,$J1303))</f>
        <v/>
      </c>
      <c r="C1303" t="str">
        <f>IF($J1303="","",INDEX('2_Review &amp; Audit'!$D:$D,$J1303))</f>
        <v/>
      </c>
      <c r="D1303" s="60" t="str">
        <f>IF($J1303="","",INDEX('2_Review &amp; Audit'!$U:$U,$J1303))</f>
        <v/>
      </c>
      <c r="E1303" t="str">
        <f>IF($J1303="","",INDEX('2_Review &amp; Audit'!$M:$M,$J1303))</f>
        <v/>
      </c>
      <c r="F1303" t="str">
        <f>IF($J1303="","",INDEX('2_Review &amp; Audit'!$N:$N,$J1303))</f>
        <v/>
      </c>
      <c r="G1303" t="str">
        <f>IF(OR($J1303="",$F1303=""),"",ABS(INDEX('2_Review &amp; Audit'!$B:$B,$J1303)/$F1303))</f>
        <v/>
      </c>
      <c r="H1303" t="str">
        <f t="shared" si="84"/>
        <v/>
      </c>
      <c r="I1303" t="str">
        <f>IF($J1303="","",INDEX('2_Review &amp; Audit'!$AD:$AD,$J1303))</f>
        <v/>
      </c>
      <c r="AB1303" t="str">
        <f>IF($D1303="","",MAX(0,N(#REF!)-N($X1303)))</f>
        <v/>
      </c>
      <c r="AC1303" t="str">
        <f>IF(OR($D1303="",$AB1303="",N($AB1303)&lt;=0),"",IFERROR(MATCH(1,INDEX(('2_Review &amp; Audit'!$F$6:$F$505=$A1303)*('2_Review &amp; Audit'!$I$6:$I$505&gt;=$E1303-30)*('2_Review &amp; Audit'!$I$6:$I$505&lt;=$E1303+30)*('2_Review &amp; Audit'!$R$6:$R$505&gt;0)*(ROW('2_Review &amp; Audit'!$R$6:$R$505)&gt;$T1303),0),0)+5,""))</f>
        <v/>
      </c>
      <c r="AG1303" t="str">
        <f>IF(OR($D1303="",$AB1303="",$AF1303=""),"",MIN($AB1303,$AF1303))</f>
        <v/>
      </c>
      <c r="AK1303" t="str">
        <f>IF($D1303="","",MAX(0,N($AB1303)-N($AG1303)))</f>
        <v/>
      </c>
      <c r="AL1303" t="str">
        <f>IF(OR($D1303="",$AK1303="",N($AK1303)&lt;=0),"",IFERROR(MATCH(1,INDEX(('2_Review &amp; Audit'!$F$6:$F$505=$A1303)*('2_Review &amp; Audit'!$I$6:$I$505&gt;=$E1303-30)*('2_Review &amp; Audit'!$I$6:$I$505&lt;=$E1303+30)*('2_Review &amp; Audit'!$R$6:$R$505&gt;0)*(ROW('2_Review &amp; Audit'!$R$6:$R$505)&gt;$AC1303),0),0)+5,""))</f>
        <v/>
      </c>
      <c r="AP1303" t="str">
        <f>IF(OR($D1303="",$AK1303="",$AO1303=""),"",MIN($AK1303,$AO1303))</f>
        <v/>
      </c>
    </row>
    <row r="1304" spans="1:42" ht="12.75" customHeight="1" x14ac:dyDescent="0.2">
      <c r="A1304" t="str">
        <f>IF($J1304="","",INDEX('2_Review &amp; Audit'!$F:$F,$J1304))</f>
        <v/>
      </c>
      <c r="B1304" t="str">
        <f>IF($J1304="","",INDEX('2_Review &amp; Audit'!$C:$C,$J1304))</f>
        <v/>
      </c>
      <c r="C1304" t="str">
        <f>IF($J1304="","",INDEX('2_Review &amp; Audit'!$D:$D,$J1304))</f>
        <v/>
      </c>
      <c r="D1304" s="60" t="str">
        <f>IF($J1304="","",INDEX('2_Review &amp; Audit'!$U:$U,$J1304))</f>
        <v/>
      </c>
      <c r="E1304" t="str">
        <f>IF($J1304="","",INDEX('2_Review &amp; Audit'!$M:$M,$J1304))</f>
        <v/>
      </c>
      <c r="F1304" t="str">
        <f>IF($J1304="","",INDEX('2_Review &amp; Audit'!$N:$N,$J1304))</f>
        <v/>
      </c>
      <c r="G1304" t="str">
        <f>IF(OR($J1304="",$F1304=""),"",ABS(INDEX('2_Review &amp; Audit'!$B:$B,$J1304)/$F1304))</f>
        <v/>
      </c>
      <c r="H1304" t="str">
        <f t="shared" si="84"/>
        <v/>
      </c>
      <c r="I1304" t="str">
        <f>IF($J1304="","",INDEX('2_Review &amp; Audit'!$AD:$AD,$J1304))</f>
        <v/>
      </c>
      <c r="AB1304" t="str">
        <f>IF($D1304="","",MAX(0,N(#REF!)-N($X1304)))</f>
        <v/>
      </c>
      <c r="AC1304" t="str">
        <f>IF(OR($D1304="",$AB1304="",N($AB1304)&lt;=0),"",IFERROR(MATCH(1,INDEX(('2_Review &amp; Audit'!$F$6:$F$505=$A1304)*('2_Review &amp; Audit'!$I$6:$I$505&gt;=$E1304-30)*('2_Review &amp; Audit'!$I$6:$I$505&lt;=$E1304+30)*('2_Review &amp; Audit'!$R$6:$R$505&gt;0)*(ROW('2_Review &amp; Audit'!$R$6:$R$505)&gt;$T1304),0),0)+5,""))</f>
        <v/>
      </c>
      <c r="AG1304" t="str">
        <f>IF(OR($D1304="",$AB1304="",$AF1304=""),"",MIN($AB1304,$AF1304))</f>
        <v/>
      </c>
      <c r="AK1304" t="str">
        <f>IF($D1304="","",MAX(0,N($AB1304)-N($AG1304)))</f>
        <v/>
      </c>
      <c r="AL1304" t="str">
        <f>IF(OR($D1304="",$AK1304="",N($AK1304)&lt;=0),"",IFERROR(MATCH(1,INDEX(('2_Review &amp; Audit'!$F$6:$F$505=$A1304)*('2_Review &amp; Audit'!$I$6:$I$505&gt;=$E1304-30)*('2_Review &amp; Audit'!$I$6:$I$505&lt;=$E1304+30)*('2_Review &amp; Audit'!$R$6:$R$505&gt;0)*(ROW('2_Review &amp; Audit'!$R$6:$R$505)&gt;$AC1304),0),0)+5,""))</f>
        <v/>
      </c>
      <c r="AP1304" t="str">
        <f>IF(OR($D1304="",$AK1304="",$AO1304=""),"",MIN($AK1304,$AO1304))</f>
        <v/>
      </c>
    </row>
    <row r="1305" spans="1:42" ht="12.75" customHeight="1" x14ac:dyDescent="0.2">
      <c r="A1305" t="str">
        <f>IF($J1305="","",INDEX('2_Review &amp; Audit'!$F:$F,$J1305))</f>
        <v/>
      </c>
      <c r="B1305" t="str">
        <f>IF($J1305="","",INDEX('2_Review &amp; Audit'!$C:$C,$J1305))</f>
        <v/>
      </c>
      <c r="C1305" t="str">
        <f>IF($J1305="","",INDEX('2_Review &amp; Audit'!$D:$D,$J1305))</f>
        <v/>
      </c>
      <c r="D1305" s="60" t="str">
        <f>IF($J1305="","",INDEX('2_Review &amp; Audit'!$U:$U,$J1305))</f>
        <v/>
      </c>
      <c r="E1305" t="str">
        <f>IF($J1305="","",INDEX('2_Review &amp; Audit'!$M:$M,$J1305))</f>
        <v/>
      </c>
      <c r="F1305" t="str">
        <f>IF($J1305="","",INDEX('2_Review &amp; Audit'!$N:$N,$J1305))</f>
        <v/>
      </c>
      <c r="G1305" t="str">
        <f>IF(OR($J1305="",$F1305=""),"",ABS(INDEX('2_Review &amp; Audit'!$B:$B,$J1305)/$F1305))</f>
        <v/>
      </c>
      <c r="H1305" t="str">
        <f t="shared" si="84"/>
        <v/>
      </c>
      <c r="I1305" t="str">
        <f>IF($J1305="","",INDEX('2_Review &amp; Audit'!$AD:$AD,$J1305))</f>
        <v/>
      </c>
      <c r="AB1305" t="str">
        <f>IF($D1305="","",MAX(0,N(#REF!)-N($X1305)))</f>
        <v/>
      </c>
      <c r="AC1305" t="str">
        <f>IF(OR($D1305="",$AB1305="",N($AB1305)&lt;=0),"",IFERROR(MATCH(1,INDEX(('2_Review &amp; Audit'!$F$6:$F$505=$A1305)*('2_Review &amp; Audit'!$I$6:$I$505&gt;=$E1305-30)*('2_Review &amp; Audit'!$I$6:$I$505&lt;=$E1305+30)*('2_Review &amp; Audit'!$R$6:$R$505&gt;0)*(ROW('2_Review &amp; Audit'!$R$6:$R$505)&gt;$T1305),0),0)+5,""))</f>
        <v/>
      </c>
      <c r="AG1305" t="str">
        <f>IF(OR($D1305="",$AB1305="",$AF1305=""),"",MIN($AB1305,$AF1305))</f>
        <v/>
      </c>
      <c r="AK1305" t="str">
        <f>IF($D1305="","",MAX(0,N($AB1305)-N($AG1305)))</f>
        <v/>
      </c>
      <c r="AL1305" t="str">
        <f>IF(OR($D1305="",$AK1305="",N($AK1305)&lt;=0),"",IFERROR(MATCH(1,INDEX(('2_Review &amp; Audit'!$F$6:$F$505=$A1305)*('2_Review &amp; Audit'!$I$6:$I$505&gt;=$E1305-30)*('2_Review &amp; Audit'!$I$6:$I$505&lt;=$E1305+30)*('2_Review &amp; Audit'!$R$6:$R$505&gt;0)*(ROW('2_Review &amp; Audit'!$R$6:$R$505)&gt;$AC1305),0),0)+5,""))</f>
        <v/>
      </c>
      <c r="AP1305" t="str">
        <f>IF(OR($D1305="",$AK1305="",$AO1305=""),"",MIN($AK1305,$AO1305))</f>
        <v/>
      </c>
    </row>
    <row r="1306" spans="1:42" ht="12.75" customHeight="1" x14ac:dyDescent="0.2">
      <c r="A1306" t="str">
        <f>IF($J1306="","",INDEX('2_Review &amp; Audit'!$F:$F,$J1306))</f>
        <v/>
      </c>
      <c r="B1306" t="str">
        <f>IF($J1306="","",INDEX('2_Review &amp; Audit'!$C:$C,$J1306))</f>
        <v/>
      </c>
      <c r="C1306" t="str">
        <f>IF($J1306="","",INDEX('2_Review &amp; Audit'!$D:$D,$J1306))</f>
        <v/>
      </c>
      <c r="D1306" s="60" t="str">
        <f>IF($J1306="","",INDEX('2_Review &amp; Audit'!$U:$U,$J1306))</f>
        <v/>
      </c>
      <c r="E1306" t="str">
        <f>IF($J1306="","",INDEX('2_Review &amp; Audit'!$M:$M,$J1306))</f>
        <v/>
      </c>
      <c r="F1306" t="str">
        <f>IF($J1306="","",INDEX('2_Review &amp; Audit'!$N:$N,$J1306))</f>
        <v/>
      </c>
      <c r="G1306" t="str">
        <f>IF(OR($J1306="",$F1306=""),"",ABS(INDEX('2_Review &amp; Audit'!$B:$B,$J1306)/$F1306))</f>
        <v/>
      </c>
      <c r="H1306" t="str">
        <f t="shared" si="84"/>
        <v/>
      </c>
      <c r="I1306" t="str">
        <f>IF($J1306="","",INDEX('2_Review &amp; Audit'!$AD:$AD,$J1306))</f>
        <v/>
      </c>
      <c r="AB1306" t="str">
        <f>IF($D1306="","",MAX(0,N(#REF!)-N($X1306)))</f>
        <v/>
      </c>
      <c r="AC1306" t="str">
        <f>IF(OR($D1306="",$AB1306="",N($AB1306)&lt;=0),"",IFERROR(MATCH(1,INDEX(('2_Review &amp; Audit'!$F$6:$F$505=$A1306)*('2_Review &amp; Audit'!$I$6:$I$505&gt;=$E1306-30)*('2_Review &amp; Audit'!$I$6:$I$505&lt;=$E1306+30)*('2_Review &amp; Audit'!$R$6:$R$505&gt;0)*(ROW('2_Review &amp; Audit'!$R$6:$R$505)&gt;$T1306),0),0)+5,""))</f>
        <v/>
      </c>
      <c r="AG1306" t="str">
        <f>IF(OR($D1306="",$AB1306="",$AF1306=""),"",MIN($AB1306,$AF1306))</f>
        <v/>
      </c>
      <c r="AK1306" t="str">
        <f>IF($D1306="","",MAX(0,N($AB1306)-N($AG1306)))</f>
        <v/>
      </c>
      <c r="AL1306" t="str">
        <f>IF(OR($D1306="",$AK1306="",N($AK1306)&lt;=0),"",IFERROR(MATCH(1,INDEX(('2_Review &amp; Audit'!$F$6:$F$505=$A1306)*('2_Review &amp; Audit'!$I$6:$I$505&gt;=$E1306-30)*('2_Review &amp; Audit'!$I$6:$I$505&lt;=$E1306+30)*('2_Review &amp; Audit'!$R$6:$R$505&gt;0)*(ROW('2_Review &amp; Audit'!$R$6:$R$505)&gt;$AC1306),0),0)+5,""))</f>
        <v/>
      </c>
      <c r="AP1306" t="str">
        <f>IF(OR($D1306="",$AK1306="",$AO1306=""),"",MIN($AK1306,$AO1306))</f>
        <v/>
      </c>
    </row>
    <row r="1307" spans="1:42" ht="12.75" customHeight="1" x14ac:dyDescent="0.2">
      <c r="A1307" t="str">
        <f>IF($J1307="","",INDEX('2_Review &amp; Audit'!$F:$F,$J1307))</f>
        <v/>
      </c>
      <c r="B1307" t="str">
        <f>IF($J1307="","",INDEX('2_Review &amp; Audit'!$C:$C,$J1307))</f>
        <v/>
      </c>
      <c r="C1307" t="str">
        <f>IF($J1307="","",INDEX('2_Review &amp; Audit'!$D:$D,$J1307))</f>
        <v/>
      </c>
      <c r="D1307" s="60" t="str">
        <f>IF($J1307="","",INDEX('2_Review &amp; Audit'!$U:$U,$J1307))</f>
        <v/>
      </c>
      <c r="E1307" t="str">
        <f>IF($J1307="","",INDEX('2_Review &amp; Audit'!$M:$M,$J1307))</f>
        <v/>
      </c>
      <c r="F1307" t="str">
        <f>IF($J1307="","",INDEX('2_Review &amp; Audit'!$N:$N,$J1307))</f>
        <v/>
      </c>
      <c r="G1307" t="str">
        <f>IF(OR($J1307="",$F1307=""),"",ABS(INDEX('2_Review &amp; Audit'!$B:$B,$J1307)/$F1307))</f>
        <v/>
      </c>
      <c r="H1307" t="str">
        <f t="shared" si="84"/>
        <v/>
      </c>
      <c r="I1307" t="str">
        <f>IF($J1307="","",INDEX('2_Review &amp; Audit'!$AD:$AD,$J1307))</f>
        <v/>
      </c>
      <c r="AB1307" t="str">
        <f>IF($D1307="","",MAX(0,N(#REF!)-N($X1307)))</f>
        <v/>
      </c>
      <c r="AC1307" t="str">
        <f>IF(OR($D1307="",$AB1307="",N($AB1307)&lt;=0),"",IFERROR(MATCH(1,INDEX(('2_Review &amp; Audit'!$F$6:$F$505=$A1307)*('2_Review &amp; Audit'!$I$6:$I$505&gt;=$E1307-30)*('2_Review &amp; Audit'!$I$6:$I$505&lt;=$E1307+30)*('2_Review &amp; Audit'!$R$6:$R$505&gt;0)*(ROW('2_Review &amp; Audit'!$R$6:$R$505)&gt;$T1307),0),0)+5,""))</f>
        <v/>
      </c>
      <c r="AG1307" t="str">
        <f>IF(OR($D1307="",$AB1307="",$AF1307=""),"",MIN($AB1307,$AF1307))</f>
        <v/>
      </c>
      <c r="AK1307" t="str">
        <f>IF($D1307="","",MAX(0,N($AB1307)-N($AG1307)))</f>
        <v/>
      </c>
      <c r="AL1307" t="str">
        <f>IF(OR($D1307="",$AK1307="",N($AK1307)&lt;=0),"",IFERROR(MATCH(1,INDEX(('2_Review &amp; Audit'!$F$6:$F$505=$A1307)*('2_Review &amp; Audit'!$I$6:$I$505&gt;=$E1307-30)*('2_Review &amp; Audit'!$I$6:$I$505&lt;=$E1307+30)*('2_Review &amp; Audit'!$R$6:$R$505&gt;0)*(ROW('2_Review &amp; Audit'!$R$6:$R$505)&gt;$AC1307),0),0)+5,""))</f>
        <v/>
      </c>
      <c r="AP1307" t="str">
        <f>IF(OR($D1307="",$AK1307="",$AO1307=""),"",MIN($AK1307,$AO1307))</f>
        <v/>
      </c>
    </row>
    <row r="1308" spans="1:42" ht="12.75" customHeight="1" x14ac:dyDescent="0.2">
      <c r="A1308" t="str">
        <f>IF($J1308="","",INDEX('2_Review &amp; Audit'!$F:$F,$J1308))</f>
        <v/>
      </c>
      <c r="B1308" t="str">
        <f>IF($J1308="","",INDEX('2_Review &amp; Audit'!$C:$C,$J1308))</f>
        <v/>
      </c>
      <c r="C1308" t="str">
        <f>IF($J1308="","",INDEX('2_Review &amp; Audit'!$D:$D,$J1308))</f>
        <v/>
      </c>
      <c r="D1308" s="60" t="str">
        <f>IF($J1308="","",INDEX('2_Review &amp; Audit'!$U:$U,$J1308))</f>
        <v/>
      </c>
      <c r="E1308" t="str">
        <f>IF($J1308="","",INDEX('2_Review &amp; Audit'!$M:$M,$J1308))</f>
        <v/>
      </c>
      <c r="F1308" t="str">
        <f>IF($J1308="","",INDEX('2_Review &amp; Audit'!$N:$N,$J1308))</f>
        <v/>
      </c>
      <c r="G1308" t="str">
        <f>IF(OR($J1308="",$F1308=""),"",ABS(INDEX('2_Review &amp; Audit'!$B:$B,$J1308)/$F1308))</f>
        <v/>
      </c>
      <c r="H1308" t="str">
        <f t="shared" si="84"/>
        <v/>
      </c>
      <c r="I1308" t="str">
        <f>IF($J1308="","",INDEX('2_Review &amp; Audit'!$AD:$AD,$J1308))</f>
        <v/>
      </c>
      <c r="AB1308" t="str">
        <f>IF($D1308="","",MAX(0,N(#REF!)-N($X1308)))</f>
        <v/>
      </c>
      <c r="AC1308" t="str">
        <f>IF(OR($D1308="",$AB1308="",N($AB1308)&lt;=0),"",IFERROR(MATCH(1,INDEX(('2_Review &amp; Audit'!$F$6:$F$505=$A1308)*('2_Review &amp; Audit'!$I$6:$I$505&gt;=$E1308-30)*('2_Review &amp; Audit'!$I$6:$I$505&lt;=$E1308+30)*('2_Review &amp; Audit'!$R$6:$R$505&gt;0)*(ROW('2_Review &amp; Audit'!$R$6:$R$505)&gt;$T1308),0),0)+5,""))</f>
        <v/>
      </c>
      <c r="AG1308" t="str">
        <f>IF(OR($D1308="",$AB1308="",$AF1308=""),"",MIN($AB1308,$AF1308))</f>
        <v/>
      </c>
      <c r="AK1308" t="str">
        <f>IF($D1308="","",MAX(0,N($AB1308)-N($AG1308)))</f>
        <v/>
      </c>
      <c r="AL1308" t="str">
        <f>IF(OR($D1308="",$AK1308="",N($AK1308)&lt;=0),"",IFERROR(MATCH(1,INDEX(('2_Review &amp; Audit'!$F$6:$F$505=$A1308)*('2_Review &amp; Audit'!$I$6:$I$505&gt;=$E1308-30)*('2_Review &amp; Audit'!$I$6:$I$505&lt;=$E1308+30)*('2_Review &amp; Audit'!$R$6:$R$505&gt;0)*(ROW('2_Review &amp; Audit'!$R$6:$R$505)&gt;$AC1308),0),0)+5,""))</f>
        <v/>
      </c>
      <c r="AP1308" t="str">
        <f>IF(OR($D1308="",$AK1308="",$AO1308=""),"",MIN($AK1308,$AO1308))</f>
        <v/>
      </c>
    </row>
    <row r="1309" spans="1:42" ht="12.75" customHeight="1" x14ac:dyDescent="0.2">
      <c r="A1309" t="str">
        <f>IF($J1309="","",INDEX('2_Review &amp; Audit'!$F:$F,$J1309))</f>
        <v/>
      </c>
      <c r="B1309" t="str">
        <f>IF($J1309="","",INDEX('2_Review &amp; Audit'!$C:$C,$J1309))</f>
        <v/>
      </c>
      <c r="C1309" t="str">
        <f>IF($J1309="","",INDEX('2_Review &amp; Audit'!$D:$D,$J1309))</f>
        <v/>
      </c>
      <c r="D1309" s="60" t="str">
        <f>IF($J1309="","",INDEX('2_Review &amp; Audit'!$U:$U,$J1309))</f>
        <v/>
      </c>
      <c r="E1309" t="str">
        <f>IF($J1309="","",INDEX('2_Review &amp; Audit'!$M:$M,$J1309))</f>
        <v/>
      </c>
      <c r="F1309" t="str">
        <f>IF($J1309="","",INDEX('2_Review &amp; Audit'!$N:$N,$J1309))</f>
        <v/>
      </c>
      <c r="G1309" t="str">
        <f>IF(OR($J1309="",$F1309=""),"",ABS(INDEX('2_Review &amp; Audit'!$B:$B,$J1309)/$F1309))</f>
        <v/>
      </c>
      <c r="H1309" t="str">
        <f t="shared" si="84"/>
        <v/>
      </c>
      <c r="I1309" t="str">
        <f>IF($J1309="","",INDEX('2_Review &amp; Audit'!$AD:$AD,$J1309))</f>
        <v/>
      </c>
      <c r="AB1309" t="str">
        <f>IF($D1309="","",MAX(0,N(#REF!)-N($X1309)))</f>
        <v/>
      </c>
      <c r="AC1309" t="str">
        <f>IF(OR($D1309="",$AB1309="",N($AB1309)&lt;=0),"",IFERROR(MATCH(1,INDEX(('2_Review &amp; Audit'!$F$6:$F$505=$A1309)*('2_Review &amp; Audit'!$I$6:$I$505&gt;=$E1309-30)*('2_Review &amp; Audit'!$I$6:$I$505&lt;=$E1309+30)*('2_Review &amp; Audit'!$R$6:$R$505&gt;0)*(ROW('2_Review &amp; Audit'!$R$6:$R$505)&gt;$T1309),0),0)+5,""))</f>
        <v/>
      </c>
      <c r="AG1309" t="str">
        <f>IF(OR($D1309="",$AB1309="",$AF1309=""),"",MIN($AB1309,$AF1309))</f>
        <v/>
      </c>
      <c r="AK1309" t="str">
        <f>IF($D1309="","",MAX(0,N($AB1309)-N($AG1309)))</f>
        <v/>
      </c>
      <c r="AL1309" t="str">
        <f>IF(OR($D1309="",$AK1309="",N($AK1309)&lt;=0),"",IFERROR(MATCH(1,INDEX(('2_Review &amp; Audit'!$F$6:$F$505=$A1309)*('2_Review &amp; Audit'!$I$6:$I$505&gt;=$E1309-30)*('2_Review &amp; Audit'!$I$6:$I$505&lt;=$E1309+30)*('2_Review &amp; Audit'!$R$6:$R$505&gt;0)*(ROW('2_Review &amp; Audit'!$R$6:$R$505)&gt;$AC1309),0),0)+5,""))</f>
        <v/>
      </c>
      <c r="AP1309" t="str">
        <f>IF(OR($D1309="",$AK1309="",$AO1309=""),"",MIN($AK1309,$AO1309))</f>
        <v/>
      </c>
    </row>
    <row r="1310" spans="1:42" ht="12.75" customHeight="1" x14ac:dyDescent="0.2">
      <c r="A1310" t="str">
        <f>IF($J1310="","",INDEX('2_Review &amp; Audit'!$F:$F,$J1310))</f>
        <v/>
      </c>
      <c r="B1310" t="str">
        <f>IF($J1310="","",INDEX('2_Review &amp; Audit'!$C:$C,$J1310))</f>
        <v/>
      </c>
      <c r="C1310" t="str">
        <f>IF($J1310="","",INDEX('2_Review &amp; Audit'!$D:$D,$J1310))</f>
        <v/>
      </c>
      <c r="D1310" s="60" t="str">
        <f>IF($J1310="","",INDEX('2_Review &amp; Audit'!$U:$U,$J1310))</f>
        <v/>
      </c>
      <c r="E1310" t="str">
        <f>IF($J1310="","",INDEX('2_Review &amp; Audit'!$M:$M,$J1310))</f>
        <v/>
      </c>
      <c r="F1310" t="str">
        <f>IF($J1310="","",INDEX('2_Review &amp; Audit'!$N:$N,$J1310))</f>
        <v/>
      </c>
      <c r="G1310" t="str">
        <f>IF(OR($J1310="",$F1310=""),"",ABS(INDEX('2_Review &amp; Audit'!$B:$B,$J1310)/$F1310))</f>
        <v/>
      </c>
      <c r="H1310" t="str">
        <f t="shared" si="84"/>
        <v/>
      </c>
      <c r="I1310" t="str">
        <f>IF($J1310="","",INDEX('2_Review &amp; Audit'!$AD:$AD,$J1310))</f>
        <v/>
      </c>
      <c r="AB1310" t="str">
        <f>IF($D1310="","",MAX(0,N(#REF!)-N($X1310)))</f>
        <v/>
      </c>
      <c r="AC1310" t="str">
        <f>IF(OR($D1310="",$AB1310="",N($AB1310)&lt;=0),"",IFERROR(MATCH(1,INDEX(('2_Review &amp; Audit'!$F$6:$F$505=$A1310)*('2_Review &amp; Audit'!$I$6:$I$505&gt;=$E1310-30)*('2_Review &amp; Audit'!$I$6:$I$505&lt;=$E1310+30)*('2_Review &amp; Audit'!$R$6:$R$505&gt;0)*(ROW('2_Review &amp; Audit'!$R$6:$R$505)&gt;$T1310),0),0)+5,""))</f>
        <v/>
      </c>
      <c r="AG1310" t="str">
        <f>IF(OR($D1310="",$AB1310="",$AF1310=""),"",MIN($AB1310,$AF1310))</f>
        <v/>
      </c>
      <c r="AK1310" t="str">
        <f>IF($D1310="","",MAX(0,N($AB1310)-N($AG1310)))</f>
        <v/>
      </c>
      <c r="AL1310" t="str">
        <f>IF(OR($D1310="",$AK1310="",N($AK1310)&lt;=0),"",IFERROR(MATCH(1,INDEX(('2_Review &amp; Audit'!$F$6:$F$505=$A1310)*('2_Review &amp; Audit'!$I$6:$I$505&gt;=$E1310-30)*('2_Review &amp; Audit'!$I$6:$I$505&lt;=$E1310+30)*('2_Review &amp; Audit'!$R$6:$R$505&gt;0)*(ROW('2_Review &amp; Audit'!$R$6:$R$505)&gt;$AC1310),0),0)+5,""))</f>
        <v/>
      </c>
      <c r="AP1310" t="str">
        <f>IF(OR($D1310="",$AK1310="",$AO1310=""),"",MIN($AK1310,$AO1310))</f>
        <v/>
      </c>
    </row>
    <row r="1311" spans="1:42" ht="12.75" customHeight="1" x14ac:dyDescent="0.2">
      <c r="A1311" t="str">
        <f>IF($J1311="","",INDEX('2_Review &amp; Audit'!$F:$F,$J1311))</f>
        <v/>
      </c>
      <c r="B1311" t="str">
        <f>IF($J1311="","",INDEX('2_Review &amp; Audit'!$C:$C,$J1311))</f>
        <v/>
      </c>
      <c r="C1311" t="str">
        <f>IF($J1311="","",INDEX('2_Review &amp; Audit'!$D:$D,$J1311))</f>
        <v/>
      </c>
      <c r="D1311" s="60" t="str">
        <f>IF($J1311="","",INDEX('2_Review &amp; Audit'!$U:$U,$J1311))</f>
        <v/>
      </c>
      <c r="E1311" t="str">
        <f>IF($J1311="","",INDEX('2_Review &amp; Audit'!$M:$M,$J1311))</f>
        <v/>
      </c>
      <c r="F1311" t="str">
        <f>IF($J1311="","",INDEX('2_Review &amp; Audit'!$N:$N,$J1311))</f>
        <v/>
      </c>
      <c r="G1311" t="str">
        <f>IF(OR($J1311="",$F1311=""),"",ABS(INDEX('2_Review &amp; Audit'!$B:$B,$J1311)/$F1311))</f>
        <v/>
      </c>
      <c r="H1311" t="str">
        <f t="shared" si="84"/>
        <v/>
      </c>
      <c r="I1311" t="str">
        <f>IF($J1311="","",INDEX('2_Review &amp; Audit'!$AD:$AD,$J1311))</f>
        <v/>
      </c>
      <c r="AB1311" t="str">
        <f>IF($D1311="","",MAX(0,N(#REF!)-N($X1311)))</f>
        <v/>
      </c>
      <c r="AC1311" t="str">
        <f>IF(OR($D1311="",$AB1311="",N($AB1311)&lt;=0),"",IFERROR(MATCH(1,INDEX(('2_Review &amp; Audit'!$F$6:$F$505=$A1311)*('2_Review &amp; Audit'!$I$6:$I$505&gt;=$E1311-30)*('2_Review &amp; Audit'!$I$6:$I$505&lt;=$E1311+30)*('2_Review &amp; Audit'!$R$6:$R$505&gt;0)*(ROW('2_Review &amp; Audit'!$R$6:$R$505)&gt;$T1311),0),0)+5,""))</f>
        <v/>
      </c>
      <c r="AG1311" t="str">
        <f>IF(OR($D1311="",$AB1311="",$AF1311=""),"",MIN($AB1311,$AF1311))</f>
        <v/>
      </c>
      <c r="AK1311" t="str">
        <f>IF($D1311="","",MAX(0,N($AB1311)-N($AG1311)))</f>
        <v/>
      </c>
      <c r="AL1311" t="str">
        <f>IF(OR($D1311="",$AK1311="",N($AK1311)&lt;=0),"",IFERROR(MATCH(1,INDEX(('2_Review &amp; Audit'!$F$6:$F$505=$A1311)*('2_Review &amp; Audit'!$I$6:$I$505&gt;=$E1311-30)*('2_Review &amp; Audit'!$I$6:$I$505&lt;=$E1311+30)*('2_Review &amp; Audit'!$R$6:$R$505&gt;0)*(ROW('2_Review &amp; Audit'!$R$6:$R$505)&gt;$AC1311),0),0)+5,""))</f>
        <v/>
      </c>
      <c r="AP1311" t="str">
        <f>IF(OR($D1311="",$AK1311="",$AO1311=""),"",MIN($AK1311,$AO1311))</f>
        <v/>
      </c>
    </row>
    <row r="1312" spans="1:42" ht="12.75" customHeight="1" x14ac:dyDescent="0.2">
      <c r="A1312" t="str">
        <f>IF($J1312="","",INDEX('2_Review &amp; Audit'!$F:$F,$J1312))</f>
        <v/>
      </c>
      <c r="B1312" t="str">
        <f>IF($J1312="","",INDEX('2_Review &amp; Audit'!$C:$C,$J1312))</f>
        <v/>
      </c>
      <c r="C1312" t="str">
        <f>IF($J1312="","",INDEX('2_Review &amp; Audit'!$D:$D,$J1312))</f>
        <v/>
      </c>
      <c r="D1312" s="60" t="str">
        <f>IF($J1312="","",INDEX('2_Review &amp; Audit'!$U:$U,$J1312))</f>
        <v/>
      </c>
      <c r="E1312" t="str">
        <f>IF($J1312="","",INDEX('2_Review &amp; Audit'!$M:$M,$J1312))</f>
        <v/>
      </c>
      <c r="F1312" t="str">
        <f>IF($J1312="","",INDEX('2_Review &amp; Audit'!$N:$N,$J1312))</f>
        <v/>
      </c>
      <c r="G1312" t="str">
        <f>IF(OR($J1312="",$F1312=""),"",ABS(INDEX('2_Review &amp; Audit'!$B:$B,$J1312)/$F1312))</f>
        <v/>
      </c>
      <c r="H1312" t="str">
        <f t="shared" si="84"/>
        <v/>
      </c>
      <c r="I1312" t="str">
        <f>IF($J1312="","",INDEX('2_Review &amp; Audit'!$AD:$AD,$J1312))</f>
        <v/>
      </c>
      <c r="AB1312" t="str">
        <f>IF($D1312="","",MAX(0,N(#REF!)-N($X1312)))</f>
        <v/>
      </c>
      <c r="AC1312" t="str">
        <f>IF(OR($D1312="",$AB1312="",N($AB1312)&lt;=0),"",IFERROR(MATCH(1,INDEX(('2_Review &amp; Audit'!$F$6:$F$505=$A1312)*('2_Review &amp; Audit'!$I$6:$I$505&gt;=$E1312-30)*('2_Review &amp; Audit'!$I$6:$I$505&lt;=$E1312+30)*('2_Review &amp; Audit'!$R$6:$R$505&gt;0)*(ROW('2_Review &amp; Audit'!$R$6:$R$505)&gt;$T1312),0),0)+5,""))</f>
        <v/>
      </c>
      <c r="AG1312" t="str">
        <f>IF(OR($D1312="",$AB1312="",$AF1312=""),"",MIN($AB1312,$AF1312))</f>
        <v/>
      </c>
      <c r="AK1312" t="str">
        <f>IF($D1312="","",MAX(0,N($AB1312)-N($AG1312)))</f>
        <v/>
      </c>
      <c r="AL1312" t="str">
        <f>IF(OR($D1312="",$AK1312="",N($AK1312)&lt;=0),"",IFERROR(MATCH(1,INDEX(('2_Review &amp; Audit'!$F$6:$F$505=$A1312)*('2_Review &amp; Audit'!$I$6:$I$505&gt;=$E1312-30)*('2_Review &amp; Audit'!$I$6:$I$505&lt;=$E1312+30)*('2_Review &amp; Audit'!$R$6:$R$505&gt;0)*(ROW('2_Review &amp; Audit'!$R$6:$R$505)&gt;$AC1312),0),0)+5,""))</f>
        <v/>
      </c>
      <c r="AP1312" t="str">
        <f>IF(OR($D1312="",$AK1312="",$AO1312=""),"",MIN($AK1312,$AO1312))</f>
        <v/>
      </c>
    </row>
    <row r="1313" spans="1:42" ht="12.75" customHeight="1" x14ac:dyDescent="0.2">
      <c r="A1313" t="str">
        <f>IF($J1313="","",INDEX('2_Review &amp; Audit'!$F:$F,$J1313))</f>
        <v/>
      </c>
      <c r="B1313" t="str">
        <f>IF($J1313="","",INDEX('2_Review &amp; Audit'!$C:$C,$J1313))</f>
        <v/>
      </c>
      <c r="C1313" t="str">
        <f>IF($J1313="","",INDEX('2_Review &amp; Audit'!$D:$D,$J1313))</f>
        <v/>
      </c>
      <c r="D1313" s="60" t="str">
        <f>IF($J1313="","",INDEX('2_Review &amp; Audit'!$U:$U,$J1313))</f>
        <v/>
      </c>
      <c r="E1313" t="str">
        <f>IF($J1313="","",INDEX('2_Review &amp; Audit'!$M:$M,$J1313))</f>
        <v/>
      </c>
      <c r="F1313" t="str">
        <f>IF($J1313="","",INDEX('2_Review &amp; Audit'!$N:$N,$J1313))</f>
        <v/>
      </c>
      <c r="G1313" t="str">
        <f>IF(OR($J1313="",$F1313=""),"",ABS(INDEX('2_Review &amp; Audit'!$B:$B,$J1313)/$F1313))</f>
        <v/>
      </c>
      <c r="H1313" t="str">
        <f t="shared" si="84"/>
        <v/>
      </c>
      <c r="I1313" t="str">
        <f>IF($J1313="","",INDEX('2_Review &amp; Audit'!$AD:$AD,$J1313))</f>
        <v/>
      </c>
      <c r="AB1313" t="str">
        <f>IF($D1313="","",MAX(0,N(#REF!)-N($X1313)))</f>
        <v/>
      </c>
      <c r="AC1313" t="str">
        <f>IF(OR($D1313="",$AB1313="",N($AB1313)&lt;=0),"",IFERROR(MATCH(1,INDEX(('2_Review &amp; Audit'!$F$6:$F$505=$A1313)*('2_Review &amp; Audit'!$I$6:$I$505&gt;=$E1313-30)*('2_Review &amp; Audit'!$I$6:$I$505&lt;=$E1313+30)*('2_Review &amp; Audit'!$R$6:$R$505&gt;0)*(ROW('2_Review &amp; Audit'!$R$6:$R$505)&gt;$T1313),0),0)+5,""))</f>
        <v/>
      </c>
      <c r="AG1313" t="str">
        <f>IF(OR($D1313="",$AB1313="",$AF1313=""),"",MIN($AB1313,$AF1313))</f>
        <v/>
      </c>
      <c r="AK1313" t="str">
        <f>IF($D1313="","",MAX(0,N($AB1313)-N($AG1313)))</f>
        <v/>
      </c>
      <c r="AL1313" t="str">
        <f>IF(OR($D1313="",$AK1313="",N($AK1313)&lt;=0),"",IFERROR(MATCH(1,INDEX(('2_Review &amp; Audit'!$F$6:$F$505=$A1313)*('2_Review &amp; Audit'!$I$6:$I$505&gt;=$E1313-30)*('2_Review &amp; Audit'!$I$6:$I$505&lt;=$E1313+30)*('2_Review &amp; Audit'!$R$6:$R$505&gt;0)*(ROW('2_Review &amp; Audit'!$R$6:$R$505)&gt;$AC1313),0),0)+5,""))</f>
        <v/>
      </c>
      <c r="AP1313" t="str">
        <f>IF(OR($D1313="",$AK1313="",$AO1313=""),"",MIN($AK1313,$AO1313))</f>
        <v/>
      </c>
    </row>
    <row r="1314" spans="1:42" ht="12.75" customHeight="1" x14ac:dyDescent="0.2">
      <c r="A1314" t="str">
        <f>IF($J1314="","",INDEX('2_Review &amp; Audit'!$F:$F,$J1314))</f>
        <v/>
      </c>
      <c r="B1314" t="str">
        <f>IF($J1314="","",INDEX('2_Review &amp; Audit'!$C:$C,$J1314))</f>
        <v/>
      </c>
      <c r="C1314" t="str">
        <f>IF($J1314="","",INDEX('2_Review &amp; Audit'!$D:$D,$J1314))</f>
        <v/>
      </c>
      <c r="D1314" s="60" t="str">
        <f>IF($J1314="","",INDEX('2_Review &amp; Audit'!$U:$U,$J1314))</f>
        <v/>
      </c>
      <c r="E1314" t="str">
        <f>IF($J1314="","",INDEX('2_Review &amp; Audit'!$M:$M,$J1314))</f>
        <v/>
      </c>
      <c r="F1314" t="str">
        <f>IF($J1314="","",INDEX('2_Review &amp; Audit'!$N:$N,$J1314))</f>
        <v/>
      </c>
      <c r="G1314" t="str">
        <f>IF(OR($J1314="",$F1314=""),"",ABS(INDEX('2_Review &amp; Audit'!$B:$B,$J1314)/$F1314))</f>
        <v/>
      </c>
      <c r="H1314" t="str">
        <f t="shared" si="84"/>
        <v/>
      </c>
      <c r="I1314" t="str">
        <f>IF($J1314="","",INDEX('2_Review &amp; Audit'!$AD:$AD,$J1314))</f>
        <v/>
      </c>
      <c r="AB1314" t="str">
        <f>IF($D1314="","",MAX(0,N(#REF!)-N($X1314)))</f>
        <v/>
      </c>
      <c r="AC1314" t="str">
        <f>IF(OR($D1314="",$AB1314="",N($AB1314)&lt;=0),"",IFERROR(MATCH(1,INDEX(('2_Review &amp; Audit'!$F$6:$F$505=$A1314)*('2_Review &amp; Audit'!$I$6:$I$505&gt;=$E1314-30)*('2_Review &amp; Audit'!$I$6:$I$505&lt;=$E1314+30)*('2_Review &amp; Audit'!$R$6:$R$505&gt;0)*(ROW('2_Review &amp; Audit'!$R$6:$R$505)&gt;$T1314),0),0)+5,""))</f>
        <v/>
      </c>
      <c r="AG1314" t="str">
        <f>IF(OR($D1314="",$AB1314="",$AF1314=""),"",MIN($AB1314,$AF1314))</f>
        <v/>
      </c>
      <c r="AK1314" t="str">
        <f>IF($D1314="","",MAX(0,N($AB1314)-N($AG1314)))</f>
        <v/>
      </c>
      <c r="AL1314" t="str">
        <f>IF(OR($D1314="",$AK1314="",N($AK1314)&lt;=0),"",IFERROR(MATCH(1,INDEX(('2_Review &amp; Audit'!$F$6:$F$505=$A1314)*('2_Review &amp; Audit'!$I$6:$I$505&gt;=$E1314-30)*('2_Review &amp; Audit'!$I$6:$I$505&lt;=$E1314+30)*('2_Review &amp; Audit'!$R$6:$R$505&gt;0)*(ROW('2_Review &amp; Audit'!$R$6:$R$505)&gt;$AC1314),0),0)+5,""))</f>
        <v/>
      </c>
      <c r="AP1314" t="str">
        <f>IF(OR($D1314="",$AK1314="",$AO1314=""),"",MIN($AK1314,$AO1314))</f>
        <v/>
      </c>
    </row>
    <row r="1315" spans="1:42" ht="12.75" customHeight="1" x14ac:dyDescent="0.2">
      <c r="A1315" t="str">
        <f>IF($J1315="","",INDEX('2_Review &amp; Audit'!$F:$F,$J1315))</f>
        <v/>
      </c>
      <c r="B1315" t="str">
        <f>IF($J1315="","",INDEX('2_Review &amp; Audit'!$C:$C,$J1315))</f>
        <v/>
      </c>
      <c r="C1315" t="str">
        <f>IF($J1315="","",INDEX('2_Review &amp; Audit'!$D:$D,$J1315))</f>
        <v/>
      </c>
      <c r="D1315" s="60" t="str">
        <f>IF($J1315="","",INDEX('2_Review &amp; Audit'!$U:$U,$J1315))</f>
        <v/>
      </c>
      <c r="E1315" t="str">
        <f>IF($J1315="","",INDEX('2_Review &amp; Audit'!$M:$M,$J1315))</f>
        <v/>
      </c>
      <c r="F1315" t="str">
        <f>IF($J1315="","",INDEX('2_Review &amp; Audit'!$N:$N,$J1315))</f>
        <v/>
      </c>
      <c r="G1315" t="str">
        <f>IF(OR($J1315="",$F1315=""),"",ABS(INDEX('2_Review &amp; Audit'!$B:$B,$J1315)/$F1315))</f>
        <v/>
      </c>
      <c r="H1315" t="str">
        <f t="shared" si="84"/>
        <v/>
      </c>
      <c r="I1315" t="str">
        <f>IF($J1315="","",INDEX('2_Review &amp; Audit'!$AD:$AD,$J1315))</f>
        <v/>
      </c>
      <c r="AB1315" t="str">
        <f>IF($D1315="","",MAX(0,N(#REF!)-N($X1315)))</f>
        <v/>
      </c>
      <c r="AC1315" t="str">
        <f>IF(OR($D1315="",$AB1315="",N($AB1315)&lt;=0),"",IFERROR(MATCH(1,INDEX(('2_Review &amp; Audit'!$F$6:$F$505=$A1315)*('2_Review &amp; Audit'!$I$6:$I$505&gt;=$E1315-30)*('2_Review &amp; Audit'!$I$6:$I$505&lt;=$E1315+30)*('2_Review &amp; Audit'!$R$6:$R$505&gt;0)*(ROW('2_Review &amp; Audit'!$R$6:$R$505)&gt;$T1315),0),0)+5,""))</f>
        <v/>
      </c>
      <c r="AG1315" t="str">
        <f>IF(OR($D1315="",$AB1315="",$AF1315=""),"",MIN($AB1315,$AF1315))</f>
        <v/>
      </c>
      <c r="AK1315" t="str">
        <f>IF($D1315="","",MAX(0,N($AB1315)-N($AG1315)))</f>
        <v/>
      </c>
      <c r="AL1315" t="str">
        <f>IF(OR($D1315="",$AK1315="",N($AK1315)&lt;=0),"",IFERROR(MATCH(1,INDEX(('2_Review &amp; Audit'!$F$6:$F$505=$A1315)*('2_Review &amp; Audit'!$I$6:$I$505&gt;=$E1315-30)*('2_Review &amp; Audit'!$I$6:$I$505&lt;=$E1315+30)*('2_Review &amp; Audit'!$R$6:$R$505&gt;0)*(ROW('2_Review &amp; Audit'!$R$6:$R$505)&gt;$AC1315),0),0)+5,""))</f>
        <v/>
      </c>
      <c r="AP1315" t="str">
        <f>IF(OR($D1315="",$AK1315="",$AO1315=""),"",MIN($AK1315,$AO1315))</f>
        <v/>
      </c>
    </row>
    <row r="1316" spans="1:42" ht="12.75" customHeight="1" x14ac:dyDescent="0.2">
      <c r="A1316" t="str">
        <f>IF($J1316="","",INDEX('2_Review &amp; Audit'!$F:$F,$J1316))</f>
        <v/>
      </c>
      <c r="B1316" t="str">
        <f>IF($J1316="","",INDEX('2_Review &amp; Audit'!$C:$C,$J1316))</f>
        <v/>
      </c>
      <c r="C1316" t="str">
        <f>IF($J1316="","",INDEX('2_Review &amp; Audit'!$D:$D,$J1316))</f>
        <v/>
      </c>
      <c r="D1316" s="60" t="str">
        <f>IF($J1316="","",INDEX('2_Review &amp; Audit'!$U:$U,$J1316))</f>
        <v/>
      </c>
      <c r="E1316" t="str">
        <f>IF($J1316="","",INDEX('2_Review &amp; Audit'!$M:$M,$J1316))</f>
        <v/>
      </c>
      <c r="F1316" t="str">
        <f>IF($J1316="","",INDEX('2_Review &amp; Audit'!$N:$N,$J1316))</f>
        <v/>
      </c>
      <c r="G1316" t="str">
        <f>IF(OR($J1316="",$F1316=""),"",ABS(INDEX('2_Review &amp; Audit'!$B:$B,$J1316)/$F1316))</f>
        <v/>
      </c>
      <c r="H1316" t="str">
        <f t="shared" si="84"/>
        <v/>
      </c>
      <c r="I1316" t="str">
        <f>IF($J1316="","",INDEX('2_Review &amp; Audit'!$AD:$AD,$J1316))</f>
        <v/>
      </c>
      <c r="AB1316" t="str">
        <f>IF($D1316="","",MAX(0,N(#REF!)-N($X1316)))</f>
        <v/>
      </c>
      <c r="AC1316" t="str">
        <f>IF(OR($D1316="",$AB1316="",N($AB1316)&lt;=0),"",IFERROR(MATCH(1,INDEX(('2_Review &amp; Audit'!$F$6:$F$505=$A1316)*('2_Review &amp; Audit'!$I$6:$I$505&gt;=$E1316-30)*('2_Review &amp; Audit'!$I$6:$I$505&lt;=$E1316+30)*('2_Review &amp; Audit'!$R$6:$R$505&gt;0)*(ROW('2_Review &amp; Audit'!$R$6:$R$505)&gt;$T1316),0),0)+5,""))</f>
        <v/>
      </c>
      <c r="AG1316" t="str">
        <f>IF(OR($D1316="",$AB1316="",$AF1316=""),"",MIN($AB1316,$AF1316))</f>
        <v/>
      </c>
      <c r="AK1316" t="str">
        <f>IF($D1316="","",MAX(0,N($AB1316)-N($AG1316)))</f>
        <v/>
      </c>
      <c r="AL1316" t="str">
        <f>IF(OR($D1316="",$AK1316="",N($AK1316)&lt;=0),"",IFERROR(MATCH(1,INDEX(('2_Review &amp; Audit'!$F$6:$F$505=$A1316)*('2_Review &amp; Audit'!$I$6:$I$505&gt;=$E1316-30)*('2_Review &amp; Audit'!$I$6:$I$505&lt;=$E1316+30)*('2_Review &amp; Audit'!$R$6:$R$505&gt;0)*(ROW('2_Review &amp; Audit'!$R$6:$R$505)&gt;$AC1316),0),0)+5,""))</f>
        <v/>
      </c>
      <c r="AP1316" t="str">
        <f>IF(OR($D1316="",$AK1316="",$AO1316=""),"",MIN($AK1316,$AO1316))</f>
        <v/>
      </c>
    </row>
    <row r="1317" spans="1:42" ht="12.75" customHeight="1" x14ac:dyDescent="0.2">
      <c r="A1317" t="str">
        <f>IF($J1317="","",INDEX('2_Review &amp; Audit'!$F:$F,$J1317))</f>
        <v/>
      </c>
      <c r="B1317" t="str">
        <f>IF($J1317="","",INDEX('2_Review &amp; Audit'!$C:$C,$J1317))</f>
        <v/>
      </c>
      <c r="C1317" t="str">
        <f>IF($J1317="","",INDEX('2_Review &amp; Audit'!$D:$D,$J1317))</f>
        <v/>
      </c>
      <c r="D1317" s="60" t="str">
        <f>IF($J1317="","",INDEX('2_Review &amp; Audit'!$U:$U,$J1317))</f>
        <v/>
      </c>
      <c r="E1317" t="str">
        <f>IF($J1317="","",INDEX('2_Review &amp; Audit'!$M:$M,$J1317))</f>
        <v/>
      </c>
      <c r="F1317" t="str">
        <f>IF($J1317="","",INDEX('2_Review &amp; Audit'!$N:$N,$J1317))</f>
        <v/>
      </c>
      <c r="G1317" t="str">
        <f>IF(OR($J1317="",$F1317=""),"",ABS(INDEX('2_Review &amp; Audit'!$B:$B,$J1317)/$F1317))</f>
        <v/>
      </c>
      <c r="H1317" t="str">
        <f t="shared" si="84"/>
        <v/>
      </c>
      <c r="I1317" t="str">
        <f>IF($J1317="","",INDEX('2_Review &amp; Audit'!$AD:$AD,$J1317))</f>
        <v/>
      </c>
      <c r="AB1317" t="str">
        <f>IF($D1317="","",MAX(0,N(#REF!)-N($X1317)))</f>
        <v/>
      </c>
      <c r="AC1317" t="str">
        <f>IF(OR($D1317="",$AB1317="",N($AB1317)&lt;=0),"",IFERROR(MATCH(1,INDEX(('2_Review &amp; Audit'!$F$6:$F$505=$A1317)*('2_Review &amp; Audit'!$I$6:$I$505&gt;=$E1317-30)*('2_Review &amp; Audit'!$I$6:$I$505&lt;=$E1317+30)*('2_Review &amp; Audit'!$R$6:$R$505&gt;0)*(ROW('2_Review &amp; Audit'!$R$6:$R$505)&gt;$T1317),0),0)+5,""))</f>
        <v/>
      </c>
      <c r="AG1317" t="str">
        <f>IF(OR($D1317="",$AB1317="",$AF1317=""),"",MIN($AB1317,$AF1317))</f>
        <v/>
      </c>
      <c r="AK1317" t="str">
        <f>IF($D1317="","",MAX(0,N($AB1317)-N($AG1317)))</f>
        <v/>
      </c>
      <c r="AL1317" t="str">
        <f>IF(OR($D1317="",$AK1317="",N($AK1317)&lt;=0),"",IFERROR(MATCH(1,INDEX(('2_Review &amp; Audit'!$F$6:$F$505=$A1317)*('2_Review &amp; Audit'!$I$6:$I$505&gt;=$E1317-30)*('2_Review &amp; Audit'!$I$6:$I$505&lt;=$E1317+30)*('2_Review &amp; Audit'!$R$6:$R$505&gt;0)*(ROW('2_Review &amp; Audit'!$R$6:$R$505)&gt;$AC1317),0),0)+5,""))</f>
        <v/>
      </c>
      <c r="AP1317" t="str">
        <f>IF(OR($D1317="",$AK1317="",$AO1317=""),"",MIN($AK1317,$AO1317))</f>
        <v/>
      </c>
    </row>
    <row r="1318" spans="1:42" ht="12.75" customHeight="1" x14ac:dyDescent="0.2">
      <c r="A1318" t="str">
        <f>IF($J1318="","",INDEX('2_Review &amp; Audit'!$F:$F,$J1318))</f>
        <v/>
      </c>
      <c r="B1318" t="str">
        <f>IF($J1318="","",INDEX('2_Review &amp; Audit'!$C:$C,$J1318))</f>
        <v/>
      </c>
      <c r="C1318" t="str">
        <f>IF($J1318="","",INDEX('2_Review &amp; Audit'!$D:$D,$J1318))</f>
        <v/>
      </c>
      <c r="D1318" s="60" t="str">
        <f>IF($J1318="","",INDEX('2_Review &amp; Audit'!$U:$U,$J1318))</f>
        <v/>
      </c>
      <c r="E1318" t="str">
        <f>IF($J1318="","",INDEX('2_Review &amp; Audit'!$M:$M,$J1318))</f>
        <v/>
      </c>
      <c r="F1318" t="str">
        <f>IF($J1318="","",INDEX('2_Review &amp; Audit'!$N:$N,$J1318))</f>
        <v/>
      </c>
      <c r="G1318" t="str">
        <f>IF(OR($J1318="",$F1318=""),"",ABS(INDEX('2_Review &amp; Audit'!$B:$B,$J1318)/$F1318))</f>
        <v/>
      </c>
      <c r="H1318" t="str">
        <f t="shared" si="84"/>
        <v/>
      </c>
      <c r="I1318" t="str">
        <f>IF($J1318="","",INDEX('2_Review &amp; Audit'!$AD:$AD,$J1318))</f>
        <v/>
      </c>
      <c r="AB1318" t="str">
        <f>IF($D1318="","",MAX(0,N(#REF!)-N($X1318)))</f>
        <v/>
      </c>
      <c r="AC1318" t="str">
        <f>IF(OR($D1318="",$AB1318="",N($AB1318)&lt;=0),"",IFERROR(MATCH(1,INDEX(('2_Review &amp; Audit'!$F$6:$F$505=$A1318)*('2_Review &amp; Audit'!$I$6:$I$505&gt;=$E1318-30)*('2_Review &amp; Audit'!$I$6:$I$505&lt;=$E1318+30)*('2_Review &amp; Audit'!$R$6:$R$505&gt;0)*(ROW('2_Review &amp; Audit'!$R$6:$R$505)&gt;$T1318),0),0)+5,""))</f>
        <v/>
      </c>
      <c r="AG1318" t="str">
        <f>IF(OR($D1318="",$AB1318="",$AF1318=""),"",MIN($AB1318,$AF1318))</f>
        <v/>
      </c>
      <c r="AK1318" t="str">
        <f>IF($D1318="","",MAX(0,N($AB1318)-N($AG1318)))</f>
        <v/>
      </c>
      <c r="AL1318" t="str">
        <f>IF(OR($D1318="",$AK1318="",N($AK1318)&lt;=0),"",IFERROR(MATCH(1,INDEX(('2_Review &amp; Audit'!$F$6:$F$505=$A1318)*('2_Review &amp; Audit'!$I$6:$I$505&gt;=$E1318-30)*('2_Review &amp; Audit'!$I$6:$I$505&lt;=$E1318+30)*('2_Review &amp; Audit'!$R$6:$R$505&gt;0)*(ROW('2_Review &amp; Audit'!$R$6:$R$505)&gt;$AC1318),0),0)+5,""))</f>
        <v/>
      </c>
      <c r="AP1318" t="str">
        <f>IF(OR($D1318="",$AK1318="",$AO1318=""),"",MIN($AK1318,$AO1318))</f>
        <v/>
      </c>
    </row>
    <row r="1319" spans="1:42" ht="12.75" customHeight="1" x14ac:dyDescent="0.2">
      <c r="A1319" t="str">
        <f>IF($J1319="","",INDEX('2_Review &amp; Audit'!$F:$F,$J1319))</f>
        <v/>
      </c>
      <c r="B1319" t="str">
        <f>IF($J1319="","",INDEX('2_Review &amp; Audit'!$C:$C,$J1319))</f>
        <v/>
      </c>
      <c r="C1319" t="str">
        <f>IF($J1319="","",INDEX('2_Review &amp; Audit'!$D:$D,$J1319))</f>
        <v/>
      </c>
      <c r="D1319" s="60" t="str">
        <f>IF($J1319="","",INDEX('2_Review &amp; Audit'!$U:$U,$J1319))</f>
        <v/>
      </c>
      <c r="E1319" t="str">
        <f>IF($J1319="","",INDEX('2_Review &amp; Audit'!$M:$M,$J1319))</f>
        <v/>
      </c>
      <c r="F1319" t="str">
        <f>IF($J1319="","",INDEX('2_Review &amp; Audit'!$N:$N,$J1319))</f>
        <v/>
      </c>
      <c r="G1319" t="str">
        <f>IF(OR($J1319="",$F1319=""),"",ABS(INDEX('2_Review &amp; Audit'!$B:$B,$J1319)/$F1319))</f>
        <v/>
      </c>
      <c r="H1319" t="str">
        <f t="shared" si="84"/>
        <v/>
      </c>
      <c r="I1319" t="str">
        <f>IF($J1319="","",INDEX('2_Review &amp; Audit'!$AD:$AD,$J1319))</f>
        <v/>
      </c>
      <c r="AB1319" t="str">
        <f>IF($D1319="","",MAX(0,N(#REF!)-N($X1319)))</f>
        <v/>
      </c>
      <c r="AC1319" t="str">
        <f>IF(OR($D1319="",$AB1319="",N($AB1319)&lt;=0),"",IFERROR(MATCH(1,INDEX(('2_Review &amp; Audit'!$F$6:$F$505=$A1319)*('2_Review &amp; Audit'!$I$6:$I$505&gt;=$E1319-30)*('2_Review &amp; Audit'!$I$6:$I$505&lt;=$E1319+30)*('2_Review &amp; Audit'!$R$6:$R$505&gt;0)*(ROW('2_Review &amp; Audit'!$R$6:$R$505)&gt;$T1319),0),0)+5,""))</f>
        <v/>
      </c>
      <c r="AG1319" t="str">
        <f>IF(OR($D1319="",$AB1319="",$AF1319=""),"",MIN($AB1319,$AF1319))</f>
        <v/>
      </c>
      <c r="AK1319" t="str">
        <f>IF($D1319="","",MAX(0,N($AB1319)-N($AG1319)))</f>
        <v/>
      </c>
      <c r="AL1319" t="str">
        <f>IF(OR($D1319="",$AK1319="",N($AK1319)&lt;=0),"",IFERROR(MATCH(1,INDEX(('2_Review &amp; Audit'!$F$6:$F$505=$A1319)*('2_Review &amp; Audit'!$I$6:$I$505&gt;=$E1319-30)*('2_Review &amp; Audit'!$I$6:$I$505&lt;=$E1319+30)*('2_Review &amp; Audit'!$R$6:$R$505&gt;0)*(ROW('2_Review &amp; Audit'!$R$6:$R$505)&gt;$AC1319),0),0)+5,""))</f>
        <v/>
      </c>
      <c r="AP1319" t="str">
        <f>IF(OR($D1319="",$AK1319="",$AO1319=""),"",MIN($AK1319,$AO1319))</f>
        <v/>
      </c>
    </row>
    <row r="1320" spans="1:42" ht="12.75" customHeight="1" x14ac:dyDescent="0.2">
      <c r="A1320" t="str">
        <f>IF($J1320="","",INDEX('2_Review &amp; Audit'!$F:$F,$J1320))</f>
        <v/>
      </c>
      <c r="B1320" t="str">
        <f>IF($J1320="","",INDEX('2_Review &amp; Audit'!$C:$C,$J1320))</f>
        <v/>
      </c>
      <c r="C1320" t="str">
        <f>IF($J1320="","",INDEX('2_Review &amp; Audit'!$D:$D,$J1320))</f>
        <v/>
      </c>
      <c r="D1320" s="60" t="str">
        <f>IF($J1320="","",INDEX('2_Review &amp; Audit'!$U:$U,$J1320))</f>
        <v/>
      </c>
      <c r="E1320" t="str">
        <f>IF($J1320="","",INDEX('2_Review &amp; Audit'!$M:$M,$J1320))</f>
        <v/>
      </c>
      <c r="F1320" t="str">
        <f>IF($J1320="","",INDEX('2_Review &amp; Audit'!$N:$N,$J1320))</f>
        <v/>
      </c>
      <c r="G1320" t="str">
        <f>IF(OR($J1320="",$F1320=""),"",ABS(INDEX('2_Review &amp; Audit'!$B:$B,$J1320)/$F1320))</f>
        <v/>
      </c>
      <c r="H1320" t="str">
        <f t="shared" si="84"/>
        <v/>
      </c>
      <c r="I1320" t="str">
        <f>IF($J1320="","",INDEX('2_Review &amp; Audit'!$AD:$AD,$J1320))</f>
        <v/>
      </c>
      <c r="AB1320" t="str">
        <f>IF($D1320="","",MAX(0,N(#REF!)-N($X1320)))</f>
        <v/>
      </c>
      <c r="AC1320" t="str">
        <f>IF(OR($D1320="",$AB1320="",N($AB1320)&lt;=0),"",IFERROR(MATCH(1,INDEX(('2_Review &amp; Audit'!$F$6:$F$505=$A1320)*('2_Review &amp; Audit'!$I$6:$I$505&gt;=$E1320-30)*('2_Review &amp; Audit'!$I$6:$I$505&lt;=$E1320+30)*('2_Review &amp; Audit'!$R$6:$R$505&gt;0)*(ROW('2_Review &amp; Audit'!$R$6:$R$505)&gt;$T1320),0),0)+5,""))</f>
        <v/>
      </c>
      <c r="AG1320" t="str">
        <f>IF(OR($D1320="",$AB1320="",$AF1320=""),"",MIN($AB1320,$AF1320))</f>
        <v/>
      </c>
      <c r="AK1320" t="str">
        <f>IF($D1320="","",MAX(0,N($AB1320)-N($AG1320)))</f>
        <v/>
      </c>
      <c r="AL1320" t="str">
        <f>IF(OR($D1320="",$AK1320="",N($AK1320)&lt;=0),"",IFERROR(MATCH(1,INDEX(('2_Review &amp; Audit'!$F$6:$F$505=$A1320)*('2_Review &amp; Audit'!$I$6:$I$505&gt;=$E1320-30)*('2_Review &amp; Audit'!$I$6:$I$505&lt;=$E1320+30)*('2_Review &amp; Audit'!$R$6:$R$505&gt;0)*(ROW('2_Review &amp; Audit'!$R$6:$R$505)&gt;$AC1320),0),0)+5,""))</f>
        <v/>
      </c>
      <c r="AP1320" t="str">
        <f>IF(OR($D1320="",$AK1320="",$AO1320=""),"",MIN($AK1320,$AO1320))</f>
        <v/>
      </c>
    </row>
    <row r="1321" spans="1:42" ht="12.75" customHeight="1" x14ac:dyDescent="0.2">
      <c r="A1321" t="str">
        <f>IF($J1321="","",INDEX('2_Review &amp; Audit'!$F:$F,$J1321))</f>
        <v/>
      </c>
      <c r="B1321" t="str">
        <f>IF($J1321="","",INDEX('2_Review &amp; Audit'!$C:$C,$J1321))</f>
        <v/>
      </c>
      <c r="C1321" t="str">
        <f>IF($J1321="","",INDEX('2_Review &amp; Audit'!$D:$D,$J1321))</f>
        <v/>
      </c>
      <c r="D1321" s="60" t="str">
        <f>IF($J1321="","",INDEX('2_Review &amp; Audit'!$U:$U,$J1321))</f>
        <v/>
      </c>
      <c r="E1321" t="str">
        <f>IF($J1321="","",INDEX('2_Review &amp; Audit'!$M:$M,$J1321))</f>
        <v/>
      </c>
      <c r="F1321" t="str">
        <f>IF($J1321="","",INDEX('2_Review &amp; Audit'!$N:$N,$J1321))</f>
        <v/>
      </c>
      <c r="G1321" t="str">
        <f>IF(OR($J1321="",$F1321=""),"",ABS(INDEX('2_Review &amp; Audit'!$B:$B,$J1321)/$F1321))</f>
        <v/>
      </c>
      <c r="H1321" t="str">
        <f t="shared" si="84"/>
        <v/>
      </c>
      <c r="I1321" t="str">
        <f>IF($J1321="","",INDEX('2_Review &amp; Audit'!$AD:$AD,$J1321))</f>
        <v/>
      </c>
      <c r="AB1321" t="str">
        <f>IF($D1321="","",MAX(0,N(#REF!)-N($X1321)))</f>
        <v/>
      </c>
      <c r="AC1321" t="str">
        <f>IF(OR($D1321="",$AB1321="",N($AB1321)&lt;=0),"",IFERROR(MATCH(1,INDEX(('2_Review &amp; Audit'!$F$6:$F$505=$A1321)*('2_Review &amp; Audit'!$I$6:$I$505&gt;=$E1321-30)*('2_Review &amp; Audit'!$I$6:$I$505&lt;=$E1321+30)*('2_Review &amp; Audit'!$R$6:$R$505&gt;0)*(ROW('2_Review &amp; Audit'!$R$6:$R$505)&gt;$T1321),0),0)+5,""))</f>
        <v/>
      </c>
      <c r="AG1321" t="str">
        <f>IF(OR($D1321="",$AB1321="",$AF1321=""),"",MIN($AB1321,$AF1321))</f>
        <v/>
      </c>
      <c r="AK1321" t="str">
        <f>IF($D1321="","",MAX(0,N($AB1321)-N($AG1321)))</f>
        <v/>
      </c>
      <c r="AL1321" t="str">
        <f>IF(OR($D1321="",$AK1321="",N($AK1321)&lt;=0),"",IFERROR(MATCH(1,INDEX(('2_Review &amp; Audit'!$F$6:$F$505=$A1321)*('2_Review &amp; Audit'!$I$6:$I$505&gt;=$E1321-30)*('2_Review &amp; Audit'!$I$6:$I$505&lt;=$E1321+30)*('2_Review &amp; Audit'!$R$6:$R$505&gt;0)*(ROW('2_Review &amp; Audit'!$R$6:$R$505)&gt;$AC1321),0),0)+5,""))</f>
        <v/>
      </c>
      <c r="AP1321" t="str">
        <f>IF(OR($D1321="",$AK1321="",$AO1321=""),"",MIN($AK1321,$AO1321))</f>
        <v/>
      </c>
    </row>
    <row r="1322" spans="1:42" ht="12.75" customHeight="1" x14ac:dyDescent="0.2">
      <c r="A1322" t="str">
        <f>IF($J1322="","",INDEX('2_Review &amp; Audit'!$F:$F,$J1322))</f>
        <v/>
      </c>
      <c r="B1322" t="str">
        <f>IF($J1322="","",INDEX('2_Review &amp; Audit'!$C:$C,$J1322))</f>
        <v/>
      </c>
      <c r="C1322" t="str">
        <f>IF($J1322="","",INDEX('2_Review &amp; Audit'!$D:$D,$J1322))</f>
        <v/>
      </c>
      <c r="D1322" s="60" t="str">
        <f>IF($J1322="","",INDEX('2_Review &amp; Audit'!$U:$U,$J1322))</f>
        <v/>
      </c>
      <c r="E1322" t="str">
        <f>IF($J1322="","",INDEX('2_Review &amp; Audit'!$M:$M,$J1322))</f>
        <v/>
      </c>
      <c r="F1322" t="str">
        <f>IF($J1322="","",INDEX('2_Review &amp; Audit'!$N:$N,$J1322))</f>
        <v/>
      </c>
      <c r="G1322" t="str">
        <f>IF(OR($J1322="",$F1322=""),"",ABS(INDEX('2_Review &amp; Audit'!$B:$B,$J1322)/$F1322))</f>
        <v/>
      </c>
      <c r="H1322" t="str">
        <f t="shared" si="84"/>
        <v/>
      </c>
      <c r="I1322" t="str">
        <f>IF($J1322="","",INDEX('2_Review &amp; Audit'!$AD:$AD,$J1322))</f>
        <v/>
      </c>
      <c r="AB1322" t="str">
        <f>IF($D1322="","",MAX(0,N(#REF!)-N($X1322)))</f>
        <v/>
      </c>
      <c r="AC1322" t="str">
        <f>IF(OR($D1322="",$AB1322="",N($AB1322)&lt;=0),"",IFERROR(MATCH(1,INDEX(('2_Review &amp; Audit'!$F$6:$F$505=$A1322)*('2_Review &amp; Audit'!$I$6:$I$505&gt;=$E1322-30)*('2_Review &amp; Audit'!$I$6:$I$505&lt;=$E1322+30)*('2_Review &amp; Audit'!$R$6:$R$505&gt;0)*(ROW('2_Review &amp; Audit'!$R$6:$R$505)&gt;$T1322),0),0)+5,""))</f>
        <v/>
      </c>
      <c r="AG1322" t="str">
        <f>IF(OR($D1322="",$AB1322="",$AF1322=""),"",MIN($AB1322,$AF1322))</f>
        <v/>
      </c>
      <c r="AK1322" t="str">
        <f>IF($D1322="","",MAX(0,N($AB1322)-N($AG1322)))</f>
        <v/>
      </c>
      <c r="AL1322" t="str">
        <f>IF(OR($D1322="",$AK1322="",N($AK1322)&lt;=0),"",IFERROR(MATCH(1,INDEX(('2_Review &amp; Audit'!$F$6:$F$505=$A1322)*('2_Review &amp; Audit'!$I$6:$I$505&gt;=$E1322-30)*('2_Review &amp; Audit'!$I$6:$I$505&lt;=$E1322+30)*('2_Review &amp; Audit'!$R$6:$R$505&gt;0)*(ROW('2_Review &amp; Audit'!$R$6:$R$505)&gt;$AC1322),0),0)+5,""))</f>
        <v/>
      </c>
      <c r="AP1322" t="str">
        <f>IF(OR($D1322="",$AK1322="",$AO1322=""),"",MIN($AK1322,$AO1322))</f>
        <v/>
      </c>
    </row>
    <row r="1323" spans="1:42" ht="12.75" customHeight="1" x14ac:dyDescent="0.2">
      <c r="A1323" t="str">
        <f>IF($J1323="","",INDEX('2_Review &amp; Audit'!$F:$F,$J1323))</f>
        <v/>
      </c>
      <c r="B1323" t="str">
        <f>IF($J1323="","",INDEX('2_Review &amp; Audit'!$C:$C,$J1323))</f>
        <v/>
      </c>
      <c r="C1323" t="str">
        <f>IF($J1323="","",INDEX('2_Review &amp; Audit'!$D:$D,$J1323))</f>
        <v/>
      </c>
      <c r="D1323" s="60" t="str">
        <f>IF($J1323="","",INDEX('2_Review &amp; Audit'!$U:$U,$J1323))</f>
        <v/>
      </c>
      <c r="E1323" t="str">
        <f>IF($J1323="","",INDEX('2_Review &amp; Audit'!$M:$M,$J1323))</f>
        <v/>
      </c>
      <c r="F1323" t="str">
        <f>IF($J1323="","",INDEX('2_Review &amp; Audit'!$N:$N,$J1323))</f>
        <v/>
      </c>
      <c r="G1323" t="str">
        <f>IF(OR($J1323="",$F1323=""),"",ABS(INDEX('2_Review &amp; Audit'!$B:$B,$J1323)/$F1323))</f>
        <v/>
      </c>
      <c r="H1323" t="str">
        <f t="shared" si="84"/>
        <v/>
      </c>
      <c r="I1323" t="str">
        <f>IF($J1323="","",INDEX('2_Review &amp; Audit'!$AD:$AD,$J1323))</f>
        <v/>
      </c>
      <c r="AB1323" t="str">
        <f>IF($D1323="","",MAX(0,N(#REF!)-N($X1323)))</f>
        <v/>
      </c>
      <c r="AC1323" t="str">
        <f>IF(OR($D1323="",$AB1323="",N($AB1323)&lt;=0),"",IFERROR(MATCH(1,INDEX(('2_Review &amp; Audit'!$F$6:$F$505=$A1323)*('2_Review &amp; Audit'!$I$6:$I$505&gt;=$E1323-30)*('2_Review &amp; Audit'!$I$6:$I$505&lt;=$E1323+30)*('2_Review &amp; Audit'!$R$6:$R$505&gt;0)*(ROW('2_Review &amp; Audit'!$R$6:$R$505)&gt;$T1323),0),0)+5,""))</f>
        <v/>
      </c>
      <c r="AG1323" t="str">
        <f>IF(OR($D1323="",$AB1323="",$AF1323=""),"",MIN($AB1323,$AF1323))</f>
        <v/>
      </c>
      <c r="AK1323" t="str">
        <f>IF($D1323="","",MAX(0,N($AB1323)-N($AG1323)))</f>
        <v/>
      </c>
      <c r="AL1323" t="str">
        <f>IF(OR($D1323="",$AK1323="",N($AK1323)&lt;=0),"",IFERROR(MATCH(1,INDEX(('2_Review &amp; Audit'!$F$6:$F$505=$A1323)*('2_Review &amp; Audit'!$I$6:$I$505&gt;=$E1323-30)*('2_Review &amp; Audit'!$I$6:$I$505&lt;=$E1323+30)*('2_Review &amp; Audit'!$R$6:$R$505&gt;0)*(ROW('2_Review &amp; Audit'!$R$6:$R$505)&gt;$AC1323),0),0)+5,""))</f>
        <v/>
      </c>
      <c r="AP1323" t="str">
        <f>IF(OR($D1323="",$AK1323="",$AO1323=""),"",MIN($AK1323,$AO1323))</f>
        <v/>
      </c>
    </row>
    <row r="1324" spans="1:42" ht="12.75" customHeight="1" x14ac:dyDescent="0.2">
      <c r="A1324" t="str">
        <f>IF($J1324="","",INDEX('2_Review &amp; Audit'!$F:$F,$J1324))</f>
        <v/>
      </c>
      <c r="B1324" t="str">
        <f>IF($J1324="","",INDEX('2_Review &amp; Audit'!$C:$C,$J1324))</f>
        <v/>
      </c>
      <c r="C1324" t="str">
        <f>IF($J1324="","",INDEX('2_Review &amp; Audit'!$D:$D,$J1324))</f>
        <v/>
      </c>
      <c r="D1324" s="60" t="str">
        <f>IF($J1324="","",INDEX('2_Review &amp; Audit'!$U:$U,$J1324))</f>
        <v/>
      </c>
      <c r="E1324" t="str">
        <f>IF($J1324="","",INDEX('2_Review &amp; Audit'!$M:$M,$J1324))</f>
        <v/>
      </c>
      <c r="F1324" t="str">
        <f>IF($J1324="","",INDEX('2_Review &amp; Audit'!$N:$N,$J1324))</f>
        <v/>
      </c>
      <c r="G1324" t="str">
        <f>IF(OR($J1324="",$F1324=""),"",ABS(INDEX('2_Review &amp; Audit'!$B:$B,$J1324)/$F1324))</f>
        <v/>
      </c>
      <c r="H1324" t="str">
        <f t="shared" si="84"/>
        <v/>
      </c>
      <c r="I1324" t="str">
        <f>IF($J1324="","",INDEX('2_Review &amp; Audit'!$AD:$AD,$J1324))</f>
        <v/>
      </c>
      <c r="AB1324" t="str">
        <f>IF($D1324="","",MAX(0,N(#REF!)-N($X1324)))</f>
        <v/>
      </c>
      <c r="AC1324" t="str">
        <f>IF(OR($D1324="",$AB1324="",N($AB1324)&lt;=0),"",IFERROR(MATCH(1,INDEX(('2_Review &amp; Audit'!$F$6:$F$505=$A1324)*('2_Review &amp; Audit'!$I$6:$I$505&gt;=$E1324-30)*('2_Review &amp; Audit'!$I$6:$I$505&lt;=$E1324+30)*('2_Review &amp; Audit'!$R$6:$R$505&gt;0)*(ROW('2_Review &amp; Audit'!$R$6:$R$505)&gt;$T1324),0),0)+5,""))</f>
        <v/>
      </c>
      <c r="AG1324" t="str">
        <f>IF(OR($D1324="",$AB1324="",$AF1324=""),"",MIN($AB1324,$AF1324))</f>
        <v/>
      </c>
      <c r="AK1324" t="str">
        <f>IF($D1324="","",MAX(0,N($AB1324)-N($AG1324)))</f>
        <v/>
      </c>
      <c r="AL1324" t="str">
        <f>IF(OR($D1324="",$AK1324="",N($AK1324)&lt;=0),"",IFERROR(MATCH(1,INDEX(('2_Review &amp; Audit'!$F$6:$F$505=$A1324)*('2_Review &amp; Audit'!$I$6:$I$505&gt;=$E1324-30)*('2_Review &amp; Audit'!$I$6:$I$505&lt;=$E1324+30)*('2_Review &amp; Audit'!$R$6:$R$505&gt;0)*(ROW('2_Review &amp; Audit'!$R$6:$R$505)&gt;$AC1324),0),0)+5,""))</f>
        <v/>
      </c>
      <c r="AP1324" t="str">
        <f>IF(OR($D1324="",$AK1324="",$AO1324=""),"",MIN($AK1324,$AO1324))</f>
        <v/>
      </c>
    </row>
    <row r="1325" spans="1:42" ht="12.75" customHeight="1" x14ac:dyDescent="0.2">
      <c r="A1325" t="str">
        <f>IF($J1325="","",INDEX('2_Review &amp; Audit'!$F:$F,$J1325))</f>
        <v/>
      </c>
      <c r="B1325" t="str">
        <f>IF($J1325="","",INDEX('2_Review &amp; Audit'!$C:$C,$J1325))</f>
        <v/>
      </c>
      <c r="C1325" t="str">
        <f>IF($J1325="","",INDEX('2_Review &amp; Audit'!$D:$D,$J1325))</f>
        <v/>
      </c>
      <c r="D1325" s="60" t="str">
        <f>IF($J1325="","",INDEX('2_Review &amp; Audit'!$U:$U,$J1325))</f>
        <v/>
      </c>
      <c r="E1325" t="str">
        <f>IF($J1325="","",INDEX('2_Review &amp; Audit'!$M:$M,$J1325))</f>
        <v/>
      </c>
      <c r="F1325" t="str">
        <f>IF($J1325="","",INDEX('2_Review &amp; Audit'!$N:$N,$J1325))</f>
        <v/>
      </c>
      <c r="G1325" t="str">
        <f>IF(OR($J1325="",$F1325=""),"",ABS(INDEX('2_Review &amp; Audit'!$B:$B,$J1325)/$F1325))</f>
        <v/>
      </c>
      <c r="H1325" t="str">
        <f t="shared" si="84"/>
        <v/>
      </c>
      <c r="I1325" t="str">
        <f>IF($J1325="","",INDEX('2_Review &amp; Audit'!$AD:$AD,$J1325))</f>
        <v/>
      </c>
      <c r="AB1325" t="str">
        <f>IF($D1325="","",MAX(0,N(#REF!)-N($X1325)))</f>
        <v/>
      </c>
      <c r="AC1325" t="str">
        <f>IF(OR($D1325="",$AB1325="",N($AB1325)&lt;=0),"",IFERROR(MATCH(1,INDEX(('2_Review &amp; Audit'!$F$6:$F$505=$A1325)*('2_Review &amp; Audit'!$I$6:$I$505&gt;=$E1325-30)*('2_Review &amp; Audit'!$I$6:$I$505&lt;=$E1325+30)*('2_Review &amp; Audit'!$R$6:$R$505&gt;0)*(ROW('2_Review &amp; Audit'!$R$6:$R$505)&gt;$T1325),0),0)+5,""))</f>
        <v/>
      </c>
      <c r="AG1325" t="str">
        <f>IF(OR($D1325="",$AB1325="",$AF1325=""),"",MIN($AB1325,$AF1325))</f>
        <v/>
      </c>
      <c r="AK1325" t="str">
        <f>IF($D1325="","",MAX(0,N($AB1325)-N($AG1325)))</f>
        <v/>
      </c>
      <c r="AL1325" t="str">
        <f>IF(OR($D1325="",$AK1325="",N($AK1325)&lt;=0),"",IFERROR(MATCH(1,INDEX(('2_Review &amp; Audit'!$F$6:$F$505=$A1325)*('2_Review &amp; Audit'!$I$6:$I$505&gt;=$E1325-30)*('2_Review &amp; Audit'!$I$6:$I$505&lt;=$E1325+30)*('2_Review &amp; Audit'!$R$6:$R$505&gt;0)*(ROW('2_Review &amp; Audit'!$R$6:$R$505)&gt;$AC1325),0),0)+5,""))</f>
        <v/>
      </c>
      <c r="AP1325" t="str">
        <f>IF(OR($D1325="",$AK1325="",$AO1325=""),"",MIN($AK1325,$AO1325))</f>
        <v/>
      </c>
    </row>
    <row r="1326" spans="1:42" ht="12.75" customHeight="1" x14ac:dyDescent="0.2">
      <c r="A1326" t="str">
        <f>IF($J1326="","",INDEX('2_Review &amp; Audit'!$F:$F,$J1326))</f>
        <v/>
      </c>
      <c r="B1326" t="str">
        <f>IF($J1326="","",INDEX('2_Review &amp; Audit'!$C:$C,$J1326))</f>
        <v/>
      </c>
      <c r="C1326" t="str">
        <f>IF($J1326="","",INDEX('2_Review &amp; Audit'!$D:$D,$J1326))</f>
        <v/>
      </c>
      <c r="D1326" s="60" t="str">
        <f>IF($J1326="","",INDEX('2_Review &amp; Audit'!$U:$U,$J1326))</f>
        <v/>
      </c>
      <c r="E1326" t="str">
        <f>IF($J1326="","",INDEX('2_Review &amp; Audit'!$M:$M,$J1326))</f>
        <v/>
      </c>
      <c r="F1326" t="str">
        <f>IF($J1326="","",INDEX('2_Review &amp; Audit'!$N:$N,$J1326))</f>
        <v/>
      </c>
      <c r="G1326" t="str">
        <f>IF(OR($J1326="",$F1326=""),"",ABS(INDEX('2_Review &amp; Audit'!$B:$B,$J1326)/$F1326))</f>
        <v/>
      </c>
      <c r="H1326" t="str">
        <f t="shared" si="84"/>
        <v/>
      </c>
      <c r="I1326" t="str">
        <f>IF($J1326="","",INDEX('2_Review &amp; Audit'!$AD:$AD,$J1326))</f>
        <v/>
      </c>
      <c r="AB1326" t="str">
        <f>IF($D1326="","",MAX(0,N(#REF!)-N($X1326)))</f>
        <v/>
      </c>
      <c r="AC1326" t="str">
        <f>IF(OR($D1326="",$AB1326="",N($AB1326)&lt;=0),"",IFERROR(MATCH(1,INDEX(('2_Review &amp; Audit'!$F$6:$F$505=$A1326)*('2_Review &amp; Audit'!$I$6:$I$505&gt;=$E1326-30)*('2_Review &amp; Audit'!$I$6:$I$505&lt;=$E1326+30)*('2_Review &amp; Audit'!$R$6:$R$505&gt;0)*(ROW('2_Review &amp; Audit'!$R$6:$R$505)&gt;$T1326),0),0)+5,""))</f>
        <v/>
      </c>
      <c r="AG1326" t="str">
        <f>IF(OR($D1326="",$AB1326="",$AF1326=""),"",MIN($AB1326,$AF1326))</f>
        <v/>
      </c>
      <c r="AK1326" t="str">
        <f>IF($D1326="","",MAX(0,N($AB1326)-N($AG1326)))</f>
        <v/>
      </c>
      <c r="AL1326" t="str">
        <f>IF(OR($D1326="",$AK1326="",N($AK1326)&lt;=0),"",IFERROR(MATCH(1,INDEX(('2_Review &amp; Audit'!$F$6:$F$505=$A1326)*('2_Review &amp; Audit'!$I$6:$I$505&gt;=$E1326-30)*('2_Review &amp; Audit'!$I$6:$I$505&lt;=$E1326+30)*('2_Review &amp; Audit'!$R$6:$R$505&gt;0)*(ROW('2_Review &amp; Audit'!$R$6:$R$505)&gt;$AC1326),0),0)+5,""))</f>
        <v/>
      </c>
      <c r="AP1326" t="str">
        <f>IF(OR($D1326="",$AK1326="",$AO1326=""),"",MIN($AK1326,$AO1326))</f>
        <v/>
      </c>
    </row>
    <row r="1327" spans="1:42" ht="12.75" customHeight="1" x14ac:dyDescent="0.2">
      <c r="A1327" t="str">
        <f>IF($J1327="","",INDEX('2_Review &amp; Audit'!$F:$F,$J1327))</f>
        <v/>
      </c>
      <c r="B1327" t="str">
        <f>IF($J1327="","",INDEX('2_Review &amp; Audit'!$C:$C,$J1327))</f>
        <v/>
      </c>
      <c r="C1327" t="str">
        <f>IF($J1327="","",INDEX('2_Review &amp; Audit'!$D:$D,$J1327))</f>
        <v/>
      </c>
      <c r="D1327" s="60" t="str">
        <f>IF($J1327="","",INDEX('2_Review &amp; Audit'!$U:$U,$J1327))</f>
        <v/>
      </c>
      <c r="E1327" t="str">
        <f>IF($J1327="","",INDEX('2_Review &amp; Audit'!$M:$M,$J1327))</f>
        <v/>
      </c>
      <c r="F1327" t="str">
        <f>IF($J1327="","",INDEX('2_Review &amp; Audit'!$N:$N,$J1327))</f>
        <v/>
      </c>
      <c r="G1327" t="str">
        <f>IF(OR($J1327="",$F1327=""),"",ABS(INDEX('2_Review &amp; Audit'!$B:$B,$J1327)/$F1327))</f>
        <v/>
      </c>
      <c r="H1327" t="str">
        <f t="shared" si="84"/>
        <v/>
      </c>
      <c r="I1327" t="str">
        <f>IF($J1327="","",INDEX('2_Review &amp; Audit'!$AD:$AD,$J1327))</f>
        <v/>
      </c>
      <c r="AB1327" t="str">
        <f>IF($D1327="","",MAX(0,N(#REF!)-N($X1327)))</f>
        <v/>
      </c>
      <c r="AC1327" t="str">
        <f>IF(OR($D1327="",$AB1327="",N($AB1327)&lt;=0),"",IFERROR(MATCH(1,INDEX(('2_Review &amp; Audit'!$F$6:$F$505=$A1327)*('2_Review &amp; Audit'!$I$6:$I$505&gt;=$E1327-30)*('2_Review &amp; Audit'!$I$6:$I$505&lt;=$E1327+30)*('2_Review &amp; Audit'!$R$6:$R$505&gt;0)*(ROW('2_Review &amp; Audit'!$R$6:$R$505)&gt;$T1327),0),0)+5,""))</f>
        <v/>
      </c>
      <c r="AG1327" t="str">
        <f>IF(OR($D1327="",$AB1327="",$AF1327=""),"",MIN($AB1327,$AF1327))</f>
        <v/>
      </c>
      <c r="AK1327" t="str">
        <f>IF($D1327="","",MAX(0,N($AB1327)-N($AG1327)))</f>
        <v/>
      </c>
      <c r="AL1327" t="str">
        <f>IF(OR($D1327="",$AK1327="",N($AK1327)&lt;=0),"",IFERROR(MATCH(1,INDEX(('2_Review &amp; Audit'!$F$6:$F$505=$A1327)*('2_Review &amp; Audit'!$I$6:$I$505&gt;=$E1327-30)*('2_Review &amp; Audit'!$I$6:$I$505&lt;=$E1327+30)*('2_Review &amp; Audit'!$R$6:$R$505&gt;0)*(ROW('2_Review &amp; Audit'!$R$6:$R$505)&gt;$AC1327),0),0)+5,""))</f>
        <v/>
      </c>
      <c r="AP1327" t="str">
        <f>IF(OR($D1327="",$AK1327="",$AO1327=""),"",MIN($AK1327,$AO1327))</f>
        <v/>
      </c>
    </row>
    <row r="1328" spans="1:42" ht="12.75" customHeight="1" x14ac:dyDescent="0.2">
      <c r="A1328" t="str">
        <f>IF($J1328="","",INDEX('2_Review &amp; Audit'!$F:$F,$J1328))</f>
        <v/>
      </c>
      <c r="B1328" t="str">
        <f>IF($J1328="","",INDEX('2_Review &amp; Audit'!$C:$C,$J1328))</f>
        <v/>
      </c>
      <c r="C1328" t="str">
        <f>IF($J1328="","",INDEX('2_Review &amp; Audit'!$D:$D,$J1328))</f>
        <v/>
      </c>
      <c r="D1328" s="60" t="str">
        <f>IF($J1328="","",INDEX('2_Review &amp; Audit'!$U:$U,$J1328))</f>
        <v/>
      </c>
      <c r="E1328" t="str">
        <f>IF($J1328="","",INDEX('2_Review &amp; Audit'!$M:$M,$J1328))</f>
        <v/>
      </c>
      <c r="F1328" t="str">
        <f>IF($J1328="","",INDEX('2_Review &amp; Audit'!$N:$N,$J1328))</f>
        <v/>
      </c>
      <c r="G1328" t="str">
        <f>IF(OR($J1328="",$F1328=""),"",ABS(INDEX('2_Review &amp; Audit'!$B:$B,$J1328)/$F1328))</f>
        <v/>
      </c>
      <c r="H1328" t="str">
        <f t="shared" si="84"/>
        <v/>
      </c>
      <c r="I1328" t="str">
        <f>IF($J1328="","",INDEX('2_Review &amp; Audit'!$AD:$AD,$J1328))</f>
        <v/>
      </c>
      <c r="AB1328" t="str">
        <f>IF($D1328="","",MAX(0,N(#REF!)-N($X1328)))</f>
        <v/>
      </c>
      <c r="AC1328" t="str">
        <f>IF(OR($D1328="",$AB1328="",N($AB1328)&lt;=0),"",IFERROR(MATCH(1,INDEX(('2_Review &amp; Audit'!$F$6:$F$505=$A1328)*('2_Review &amp; Audit'!$I$6:$I$505&gt;=$E1328-30)*('2_Review &amp; Audit'!$I$6:$I$505&lt;=$E1328+30)*('2_Review &amp; Audit'!$R$6:$R$505&gt;0)*(ROW('2_Review &amp; Audit'!$R$6:$R$505)&gt;$T1328),0),0)+5,""))</f>
        <v/>
      </c>
      <c r="AG1328" t="str">
        <f>IF(OR($D1328="",$AB1328="",$AF1328=""),"",MIN($AB1328,$AF1328))</f>
        <v/>
      </c>
      <c r="AK1328" t="str">
        <f>IF($D1328="","",MAX(0,N($AB1328)-N($AG1328)))</f>
        <v/>
      </c>
      <c r="AL1328" t="str">
        <f>IF(OR($D1328="",$AK1328="",N($AK1328)&lt;=0),"",IFERROR(MATCH(1,INDEX(('2_Review &amp; Audit'!$F$6:$F$505=$A1328)*('2_Review &amp; Audit'!$I$6:$I$505&gt;=$E1328-30)*('2_Review &amp; Audit'!$I$6:$I$505&lt;=$E1328+30)*('2_Review &amp; Audit'!$R$6:$R$505&gt;0)*(ROW('2_Review &amp; Audit'!$R$6:$R$505)&gt;$AC1328),0),0)+5,""))</f>
        <v/>
      </c>
      <c r="AP1328" t="str">
        <f>IF(OR($D1328="",$AK1328="",$AO1328=""),"",MIN($AK1328,$AO1328))</f>
        <v/>
      </c>
    </row>
    <row r="1329" spans="1:42" ht="12.75" customHeight="1" x14ac:dyDescent="0.2">
      <c r="A1329" t="str">
        <f>IF($J1329="","",INDEX('2_Review &amp; Audit'!$F:$F,$J1329))</f>
        <v/>
      </c>
      <c r="B1329" t="str">
        <f>IF($J1329="","",INDEX('2_Review &amp; Audit'!$C:$C,$J1329))</f>
        <v/>
      </c>
      <c r="C1329" t="str">
        <f>IF($J1329="","",INDEX('2_Review &amp; Audit'!$D:$D,$J1329))</f>
        <v/>
      </c>
      <c r="D1329" s="60" t="str">
        <f>IF($J1329="","",INDEX('2_Review &amp; Audit'!$U:$U,$J1329))</f>
        <v/>
      </c>
      <c r="E1329" t="str">
        <f>IF($J1329="","",INDEX('2_Review &amp; Audit'!$M:$M,$J1329))</f>
        <v/>
      </c>
      <c r="F1329" t="str">
        <f>IF($J1329="","",INDEX('2_Review &amp; Audit'!$N:$N,$J1329))</f>
        <v/>
      </c>
      <c r="G1329" t="str">
        <f>IF(OR($J1329="",$F1329=""),"",ABS(INDEX('2_Review &amp; Audit'!$B:$B,$J1329)/$F1329))</f>
        <v/>
      </c>
      <c r="H1329" t="str">
        <f t="shared" si="84"/>
        <v/>
      </c>
      <c r="I1329" t="str">
        <f>IF($J1329="","",INDEX('2_Review &amp; Audit'!$AD:$AD,$J1329))</f>
        <v/>
      </c>
      <c r="AB1329" t="str">
        <f>IF($D1329="","",MAX(0,N(#REF!)-N($X1329)))</f>
        <v/>
      </c>
      <c r="AC1329" t="str">
        <f>IF(OR($D1329="",$AB1329="",N($AB1329)&lt;=0),"",IFERROR(MATCH(1,INDEX(('2_Review &amp; Audit'!$F$6:$F$505=$A1329)*('2_Review &amp; Audit'!$I$6:$I$505&gt;=$E1329-30)*('2_Review &amp; Audit'!$I$6:$I$505&lt;=$E1329+30)*('2_Review &amp; Audit'!$R$6:$R$505&gt;0)*(ROW('2_Review &amp; Audit'!$R$6:$R$505)&gt;$T1329),0),0)+5,""))</f>
        <v/>
      </c>
      <c r="AG1329" t="str">
        <f>IF(OR($D1329="",$AB1329="",$AF1329=""),"",MIN($AB1329,$AF1329))</f>
        <v/>
      </c>
      <c r="AK1329" t="str">
        <f>IF($D1329="","",MAX(0,N($AB1329)-N($AG1329)))</f>
        <v/>
      </c>
      <c r="AL1329" t="str">
        <f>IF(OR($D1329="",$AK1329="",N($AK1329)&lt;=0),"",IFERROR(MATCH(1,INDEX(('2_Review &amp; Audit'!$F$6:$F$505=$A1329)*('2_Review &amp; Audit'!$I$6:$I$505&gt;=$E1329-30)*('2_Review &amp; Audit'!$I$6:$I$505&lt;=$E1329+30)*('2_Review &amp; Audit'!$R$6:$R$505&gt;0)*(ROW('2_Review &amp; Audit'!$R$6:$R$505)&gt;$AC1329),0),0)+5,""))</f>
        <v/>
      </c>
      <c r="AP1329" t="str">
        <f>IF(OR($D1329="",$AK1329="",$AO1329=""),"",MIN($AK1329,$AO1329))</f>
        <v/>
      </c>
    </row>
    <row r="1330" spans="1:42" ht="12.75" customHeight="1" x14ac:dyDescent="0.2">
      <c r="A1330" t="str">
        <f>IF($J1330="","",INDEX('2_Review &amp; Audit'!$F:$F,$J1330))</f>
        <v/>
      </c>
      <c r="B1330" t="str">
        <f>IF($J1330="","",INDEX('2_Review &amp; Audit'!$C:$C,$J1330))</f>
        <v/>
      </c>
      <c r="C1330" t="str">
        <f>IF($J1330="","",INDEX('2_Review &amp; Audit'!$D:$D,$J1330))</f>
        <v/>
      </c>
      <c r="D1330" s="60" t="str">
        <f>IF($J1330="","",INDEX('2_Review &amp; Audit'!$U:$U,$J1330))</f>
        <v/>
      </c>
      <c r="E1330" t="str">
        <f>IF($J1330="","",INDEX('2_Review &amp; Audit'!$M:$M,$J1330))</f>
        <v/>
      </c>
      <c r="F1330" t="str">
        <f>IF($J1330="","",INDEX('2_Review &amp; Audit'!$N:$N,$J1330))</f>
        <v/>
      </c>
      <c r="G1330" t="str">
        <f>IF(OR($J1330="",$F1330=""),"",ABS(INDEX('2_Review &amp; Audit'!$B:$B,$J1330)/$F1330))</f>
        <v/>
      </c>
      <c r="H1330" t="str">
        <f t="shared" si="84"/>
        <v/>
      </c>
      <c r="I1330" t="str">
        <f>IF($J1330="","",INDEX('2_Review &amp; Audit'!$AD:$AD,$J1330))</f>
        <v/>
      </c>
      <c r="AB1330" t="str">
        <f>IF($D1330="","",MAX(0,N(#REF!)-N($X1330)))</f>
        <v/>
      </c>
      <c r="AC1330" t="str">
        <f>IF(OR($D1330="",$AB1330="",N($AB1330)&lt;=0),"",IFERROR(MATCH(1,INDEX(('2_Review &amp; Audit'!$F$6:$F$505=$A1330)*('2_Review &amp; Audit'!$I$6:$I$505&gt;=$E1330-30)*('2_Review &amp; Audit'!$I$6:$I$505&lt;=$E1330+30)*('2_Review &amp; Audit'!$R$6:$R$505&gt;0)*(ROW('2_Review &amp; Audit'!$R$6:$R$505)&gt;$T1330),0),0)+5,""))</f>
        <v/>
      </c>
      <c r="AG1330" t="str">
        <f>IF(OR($D1330="",$AB1330="",$AF1330=""),"",MIN($AB1330,$AF1330))</f>
        <v/>
      </c>
      <c r="AK1330" t="str">
        <f>IF($D1330="","",MAX(0,N($AB1330)-N($AG1330)))</f>
        <v/>
      </c>
      <c r="AL1330" t="str">
        <f>IF(OR($D1330="",$AK1330="",N($AK1330)&lt;=0),"",IFERROR(MATCH(1,INDEX(('2_Review &amp; Audit'!$F$6:$F$505=$A1330)*('2_Review &amp; Audit'!$I$6:$I$505&gt;=$E1330-30)*('2_Review &amp; Audit'!$I$6:$I$505&lt;=$E1330+30)*('2_Review &amp; Audit'!$R$6:$R$505&gt;0)*(ROW('2_Review &amp; Audit'!$R$6:$R$505)&gt;$AC1330),0),0)+5,""))</f>
        <v/>
      </c>
      <c r="AP1330" t="str">
        <f>IF(OR($D1330="",$AK1330="",$AO1330=""),"",MIN($AK1330,$AO1330))</f>
        <v/>
      </c>
    </row>
    <row r="1331" spans="1:42" ht="12.75" customHeight="1" x14ac:dyDescent="0.2">
      <c r="A1331" t="str">
        <f>IF($J1331="","",INDEX('2_Review &amp; Audit'!$F:$F,$J1331))</f>
        <v/>
      </c>
      <c r="B1331" t="str">
        <f>IF($J1331="","",INDEX('2_Review &amp; Audit'!$C:$C,$J1331))</f>
        <v/>
      </c>
      <c r="C1331" t="str">
        <f>IF($J1331="","",INDEX('2_Review &amp; Audit'!$D:$D,$J1331))</f>
        <v/>
      </c>
      <c r="D1331" s="60" t="str">
        <f>IF($J1331="","",INDEX('2_Review &amp; Audit'!$U:$U,$J1331))</f>
        <v/>
      </c>
      <c r="E1331" t="str">
        <f>IF($J1331="","",INDEX('2_Review &amp; Audit'!$M:$M,$J1331))</f>
        <v/>
      </c>
      <c r="F1331" t="str">
        <f>IF($J1331="","",INDEX('2_Review &amp; Audit'!$N:$N,$J1331))</f>
        <v/>
      </c>
      <c r="G1331" t="str">
        <f>IF(OR($J1331="",$F1331=""),"",ABS(INDEX('2_Review &amp; Audit'!$B:$B,$J1331)/$F1331))</f>
        <v/>
      </c>
      <c r="H1331" t="str">
        <f t="shared" si="84"/>
        <v/>
      </c>
      <c r="I1331" t="str">
        <f>IF($J1331="","",INDEX('2_Review &amp; Audit'!$AD:$AD,$J1331))</f>
        <v/>
      </c>
      <c r="AB1331" t="str">
        <f>IF($D1331="","",MAX(0,N(#REF!)-N($X1331)))</f>
        <v/>
      </c>
      <c r="AC1331" t="str">
        <f>IF(OR($D1331="",$AB1331="",N($AB1331)&lt;=0),"",IFERROR(MATCH(1,INDEX(('2_Review &amp; Audit'!$F$6:$F$505=$A1331)*('2_Review &amp; Audit'!$I$6:$I$505&gt;=$E1331-30)*('2_Review &amp; Audit'!$I$6:$I$505&lt;=$E1331+30)*('2_Review &amp; Audit'!$R$6:$R$505&gt;0)*(ROW('2_Review &amp; Audit'!$R$6:$R$505)&gt;$T1331),0),0)+5,""))</f>
        <v/>
      </c>
      <c r="AG1331" t="str">
        <f>IF(OR($D1331="",$AB1331="",$AF1331=""),"",MIN($AB1331,$AF1331))</f>
        <v/>
      </c>
      <c r="AK1331" t="str">
        <f>IF($D1331="","",MAX(0,N($AB1331)-N($AG1331)))</f>
        <v/>
      </c>
      <c r="AL1331" t="str">
        <f>IF(OR($D1331="",$AK1331="",N($AK1331)&lt;=0),"",IFERROR(MATCH(1,INDEX(('2_Review &amp; Audit'!$F$6:$F$505=$A1331)*('2_Review &amp; Audit'!$I$6:$I$505&gt;=$E1331-30)*('2_Review &amp; Audit'!$I$6:$I$505&lt;=$E1331+30)*('2_Review &amp; Audit'!$R$6:$R$505&gt;0)*(ROW('2_Review &amp; Audit'!$R$6:$R$505)&gt;$AC1331),0),0)+5,""))</f>
        <v/>
      </c>
      <c r="AP1331" t="str">
        <f>IF(OR($D1331="",$AK1331="",$AO1331=""),"",MIN($AK1331,$AO1331))</f>
        <v/>
      </c>
    </row>
    <row r="1332" spans="1:42" ht="12.75" customHeight="1" x14ac:dyDescent="0.2">
      <c r="A1332" t="str">
        <f>IF($J1332="","",INDEX('2_Review &amp; Audit'!$F:$F,$J1332))</f>
        <v/>
      </c>
      <c r="B1332" t="str">
        <f>IF($J1332="","",INDEX('2_Review &amp; Audit'!$C:$C,$J1332))</f>
        <v/>
      </c>
      <c r="C1332" t="str">
        <f>IF($J1332="","",INDEX('2_Review &amp; Audit'!$D:$D,$J1332))</f>
        <v/>
      </c>
      <c r="D1332" s="60" t="str">
        <f>IF($J1332="","",INDEX('2_Review &amp; Audit'!$U:$U,$J1332))</f>
        <v/>
      </c>
      <c r="E1332" t="str">
        <f>IF($J1332="","",INDEX('2_Review &amp; Audit'!$M:$M,$J1332))</f>
        <v/>
      </c>
      <c r="F1332" t="str">
        <f>IF($J1332="","",INDEX('2_Review &amp; Audit'!$N:$N,$J1332))</f>
        <v/>
      </c>
      <c r="G1332" t="str">
        <f>IF(OR($J1332="",$F1332=""),"",ABS(INDEX('2_Review &amp; Audit'!$B:$B,$J1332)/$F1332))</f>
        <v/>
      </c>
      <c r="H1332" t="str">
        <f t="shared" si="84"/>
        <v/>
      </c>
      <c r="I1332" t="str">
        <f>IF($J1332="","",INDEX('2_Review &amp; Audit'!$AD:$AD,$J1332))</f>
        <v/>
      </c>
      <c r="AB1332" t="str">
        <f>IF($D1332="","",MAX(0,N(#REF!)-N($X1332)))</f>
        <v/>
      </c>
      <c r="AC1332" t="str">
        <f>IF(OR($D1332="",$AB1332="",N($AB1332)&lt;=0),"",IFERROR(MATCH(1,INDEX(('2_Review &amp; Audit'!$F$6:$F$505=$A1332)*('2_Review &amp; Audit'!$I$6:$I$505&gt;=$E1332-30)*('2_Review &amp; Audit'!$I$6:$I$505&lt;=$E1332+30)*('2_Review &amp; Audit'!$R$6:$R$505&gt;0)*(ROW('2_Review &amp; Audit'!$R$6:$R$505)&gt;$T1332),0),0)+5,""))</f>
        <v/>
      </c>
      <c r="AG1332" t="str">
        <f>IF(OR($D1332="",$AB1332="",$AF1332=""),"",MIN($AB1332,$AF1332))</f>
        <v/>
      </c>
      <c r="AK1332" t="str">
        <f>IF($D1332="","",MAX(0,N($AB1332)-N($AG1332)))</f>
        <v/>
      </c>
      <c r="AL1332" t="str">
        <f>IF(OR($D1332="",$AK1332="",N($AK1332)&lt;=0),"",IFERROR(MATCH(1,INDEX(('2_Review &amp; Audit'!$F$6:$F$505=$A1332)*('2_Review &amp; Audit'!$I$6:$I$505&gt;=$E1332-30)*('2_Review &amp; Audit'!$I$6:$I$505&lt;=$E1332+30)*('2_Review &amp; Audit'!$R$6:$R$505&gt;0)*(ROW('2_Review &amp; Audit'!$R$6:$R$505)&gt;$AC1332),0),0)+5,""))</f>
        <v/>
      </c>
      <c r="AP1332" t="str">
        <f>IF(OR($D1332="",$AK1332="",$AO1332=""),"",MIN($AK1332,$AO1332))</f>
        <v/>
      </c>
    </row>
    <row r="1333" spans="1:42" ht="12.75" customHeight="1" x14ac:dyDescent="0.2">
      <c r="A1333" t="str">
        <f>IF($J1333="","",INDEX('2_Review &amp; Audit'!$F:$F,$J1333))</f>
        <v/>
      </c>
      <c r="B1333" t="str">
        <f>IF($J1333="","",INDEX('2_Review &amp; Audit'!$C:$C,$J1333))</f>
        <v/>
      </c>
      <c r="C1333" t="str">
        <f>IF($J1333="","",INDEX('2_Review &amp; Audit'!$D:$D,$J1333))</f>
        <v/>
      </c>
      <c r="D1333" s="60" t="str">
        <f>IF($J1333="","",INDEX('2_Review &amp; Audit'!$U:$U,$J1333))</f>
        <v/>
      </c>
      <c r="E1333" t="str">
        <f>IF($J1333="","",INDEX('2_Review &amp; Audit'!$M:$M,$J1333))</f>
        <v/>
      </c>
      <c r="F1333" t="str">
        <f>IF($J1333="","",INDEX('2_Review &amp; Audit'!$N:$N,$J1333))</f>
        <v/>
      </c>
      <c r="G1333" t="str">
        <f>IF(OR($J1333="",$F1333=""),"",ABS(INDEX('2_Review &amp; Audit'!$B:$B,$J1333)/$F1333))</f>
        <v/>
      </c>
      <c r="H1333" t="str">
        <f t="shared" si="84"/>
        <v/>
      </c>
      <c r="I1333" t="str">
        <f>IF($J1333="","",INDEX('2_Review &amp; Audit'!$AD:$AD,$J1333))</f>
        <v/>
      </c>
      <c r="AB1333" t="str">
        <f>IF($D1333="","",MAX(0,N(#REF!)-N($X1333)))</f>
        <v/>
      </c>
      <c r="AC1333" t="str">
        <f>IF(OR($D1333="",$AB1333="",N($AB1333)&lt;=0),"",IFERROR(MATCH(1,INDEX(('2_Review &amp; Audit'!$F$6:$F$505=$A1333)*('2_Review &amp; Audit'!$I$6:$I$505&gt;=$E1333-30)*('2_Review &amp; Audit'!$I$6:$I$505&lt;=$E1333+30)*('2_Review &amp; Audit'!$R$6:$R$505&gt;0)*(ROW('2_Review &amp; Audit'!$R$6:$R$505)&gt;$T1333),0),0)+5,""))</f>
        <v/>
      </c>
      <c r="AG1333" t="str">
        <f>IF(OR($D1333="",$AB1333="",$AF1333=""),"",MIN($AB1333,$AF1333))</f>
        <v/>
      </c>
      <c r="AK1333" t="str">
        <f>IF($D1333="","",MAX(0,N($AB1333)-N($AG1333)))</f>
        <v/>
      </c>
      <c r="AL1333" t="str">
        <f>IF(OR($D1333="",$AK1333="",N($AK1333)&lt;=0),"",IFERROR(MATCH(1,INDEX(('2_Review &amp; Audit'!$F$6:$F$505=$A1333)*('2_Review &amp; Audit'!$I$6:$I$505&gt;=$E1333-30)*('2_Review &amp; Audit'!$I$6:$I$505&lt;=$E1333+30)*('2_Review &amp; Audit'!$R$6:$R$505&gt;0)*(ROW('2_Review &amp; Audit'!$R$6:$R$505)&gt;$AC1333),0),0)+5,""))</f>
        <v/>
      </c>
      <c r="AP1333" t="str">
        <f>IF(OR($D1333="",$AK1333="",$AO1333=""),"",MIN($AK1333,$AO1333))</f>
        <v/>
      </c>
    </row>
    <row r="1334" spans="1:42" ht="12.75" customHeight="1" x14ac:dyDescent="0.2">
      <c r="A1334" t="str">
        <f>IF($J1334="","",INDEX('2_Review &amp; Audit'!$F:$F,$J1334))</f>
        <v/>
      </c>
      <c r="B1334" t="str">
        <f>IF($J1334="","",INDEX('2_Review &amp; Audit'!$C:$C,$J1334))</f>
        <v/>
      </c>
      <c r="C1334" t="str">
        <f>IF($J1334="","",INDEX('2_Review &amp; Audit'!$D:$D,$J1334))</f>
        <v/>
      </c>
      <c r="D1334" s="60" t="str">
        <f>IF($J1334="","",INDEX('2_Review &amp; Audit'!$U:$U,$J1334))</f>
        <v/>
      </c>
      <c r="E1334" t="str">
        <f>IF($J1334="","",INDEX('2_Review &amp; Audit'!$M:$M,$J1334))</f>
        <v/>
      </c>
      <c r="F1334" t="str">
        <f>IF($J1334="","",INDEX('2_Review &amp; Audit'!$N:$N,$J1334))</f>
        <v/>
      </c>
      <c r="G1334" t="str">
        <f>IF(OR($J1334="",$F1334=""),"",ABS(INDEX('2_Review &amp; Audit'!$B:$B,$J1334)/$F1334))</f>
        <v/>
      </c>
      <c r="H1334" t="str">
        <f t="shared" si="84"/>
        <v/>
      </c>
      <c r="I1334" t="str">
        <f>IF($J1334="","",INDEX('2_Review &amp; Audit'!$AD:$AD,$J1334))</f>
        <v/>
      </c>
      <c r="AB1334" t="str">
        <f>IF($D1334="","",MAX(0,N(#REF!)-N($X1334)))</f>
        <v/>
      </c>
      <c r="AC1334" t="str">
        <f>IF(OR($D1334="",$AB1334="",N($AB1334)&lt;=0),"",IFERROR(MATCH(1,INDEX(('2_Review &amp; Audit'!$F$6:$F$505=$A1334)*('2_Review &amp; Audit'!$I$6:$I$505&gt;=$E1334-30)*('2_Review &amp; Audit'!$I$6:$I$505&lt;=$E1334+30)*('2_Review &amp; Audit'!$R$6:$R$505&gt;0)*(ROW('2_Review &amp; Audit'!$R$6:$R$505)&gt;$T1334),0),0)+5,""))</f>
        <v/>
      </c>
      <c r="AG1334" t="str">
        <f>IF(OR($D1334="",$AB1334="",$AF1334=""),"",MIN($AB1334,$AF1334))</f>
        <v/>
      </c>
      <c r="AK1334" t="str">
        <f>IF($D1334="","",MAX(0,N($AB1334)-N($AG1334)))</f>
        <v/>
      </c>
      <c r="AL1334" t="str">
        <f>IF(OR($D1334="",$AK1334="",N($AK1334)&lt;=0),"",IFERROR(MATCH(1,INDEX(('2_Review &amp; Audit'!$F$6:$F$505=$A1334)*('2_Review &amp; Audit'!$I$6:$I$505&gt;=$E1334-30)*('2_Review &amp; Audit'!$I$6:$I$505&lt;=$E1334+30)*('2_Review &amp; Audit'!$R$6:$R$505&gt;0)*(ROW('2_Review &amp; Audit'!$R$6:$R$505)&gt;$AC1334),0),0)+5,""))</f>
        <v/>
      </c>
      <c r="AP1334" t="str">
        <f>IF(OR($D1334="",$AK1334="",$AO1334=""),"",MIN($AK1334,$AO1334))</f>
        <v/>
      </c>
    </row>
    <row r="1335" spans="1:42" ht="12.75" customHeight="1" x14ac:dyDescent="0.2">
      <c r="A1335" t="str">
        <f>IF($J1335="","",INDEX('2_Review &amp; Audit'!$F:$F,$J1335))</f>
        <v/>
      </c>
      <c r="B1335" t="str">
        <f>IF($J1335="","",INDEX('2_Review &amp; Audit'!$C:$C,$J1335))</f>
        <v/>
      </c>
      <c r="C1335" t="str">
        <f>IF($J1335="","",INDEX('2_Review &amp; Audit'!$D:$D,$J1335))</f>
        <v/>
      </c>
      <c r="D1335" s="60" t="str">
        <f>IF($J1335="","",INDEX('2_Review &amp; Audit'!$U:$U,$J1335))</f>
        <v/>
      </c>
      <c r="E1335" t="str">
        <f>IF($J1335="","",INDEX('2_Review &amp; Audit'!$M:$M,$J1335))</f>
        <v/>
      </c>
      <c r="F1335" t="str">
        <f>IF($J1335="","",INDEX('2_Review &amp; Audit'!$N:$N,$J1335))</f>
        <v/>
      </c>
      <c r="G1335" t="str">
        <f>IF(OR($J1335="",$F1335=""),"",ABS(INDEX('2_Review &amp; Audit'!$B:$B,$J1335)/$F1335))</f>
        <v/>
      </c>
      <c r="H1335" t="str">
        <f t="shared" si="84"/>
        <v/>
      </c>
      <c r="I1335" t="str">
        <f>IF($J1335="","",INDEX('2_Review &amp; Audit'!$AD:$AD,$J1335))</f>
        <v/>
      </c>
      <c r="AB1335" t="str">
        <f>IF($D1335="","",MAX(0,N(#REF!)-N($X1335)))</f>
        <v/>
      </c>
      <c r="AC1335" t="str">
        <f>IF(OR($D1335="",$AB1335="",N($AB1335)&lt;=0),"",IFERROR(MATCH(1,INDEX(('2_Review &amp; Audit'!$F$6:$F$505=$A1335)*('2_Review &amp; Audit'!$I$6:$I$505&gt;=$E1335-30)*('2_Review &amp; Audit'!$I$6:$I$505&lt;=$E1335+30)*('2_Review &amp; Audit'!$R$6:$R$505&gt;0)*(ROW('2_Review &amp; Audit'!$R$6:$R$505)&gt;$T1335),0),0)+5,""))</f>
        <v/>
      </c>
      <c r="AG1335" t="str">
        <f>IF(OR($D1335="",$AB1335="",$AF1335=""),"",MIN($AB1335,$AF1335))</f>
        <v/>
      </c>
      <c r="AK1335" t="str">
        <f>IF($D1335="","",MAX(0,N($AB1335)-N($AG1335)))</f>
        <v/>
      </c>
      <c r="AL1335" t="str">
        <f>IF(OR($D1335="",$AK1335="",N($AK1335)&lt;=0),"",IFERROR(MATCH(1,INDEX(('2_Review &amp; Audit'!$F$6:$F$505=$A1335)*('2_Review &amp; Audit'!$I$6:$I$505&gt;=$E1335-30)*('2_Review &amp; Audit'!$I$6:$I$505&lt;=$E1335+30)*('2_Review &amp; Audit'!$R$6:$R$505&gt;0)*(ROW('2_Review &amp; Audit'!$R$6:$R$505)&gt;$AC1335),0),0)+5,""))</f>
        <v/>
      </c>
      <c r="AP1335" t="str">
        <f>IF(OR($D1335="",$AK1335="",$AO1335=""),"",MIN($AK1335,$AO1335))</f>
        <v/>
      </c>
    </row>
    <row r="1336" spans="1:42" ht="12.75" customHeight="1" x14ac:dyDescent="0.2">
      <c r="A1336" t="str">
        <f>IF($J1336="","",INDEX('2_Review &amp; Audit'!$F:$F,$J1336))</f>
        <v/>
      </c>
      <c r="B1336" t="str">
        <f>IF($J1336="","",INDEX('2_Review &amp; Audit'!$C:$C,$J1336))</f>
        <v/>
      </c>
      <c r="C1336" t="str">
        <f>IF($J1336="","",INDEX('2_Review &amp; Audit'!$D:$D,$J1336))</f>
        <v/>
      </c>
      <c r="D1336" s="60" t="str">
        <f>IF($J1336="","",INDEX('2_Review &amp; Audit'!$U:$U,$J1336))</f>
        <v/>
      </c>
      <c r="E1336" t="str">
        <f>IF($J1336="","",INDEX('2_Review &amp; Audit'!$M:$M,$J1336))</f>
        <v/>
      </c>
      <c r="F1336" t="str">
        <f>IF($J1336="","",INDEX('2_Review &amp; Audit'!$N:$N,$J1336))</f>
        <v/>
      </c>
      <c r="G1336" t="str">
        <f>IF(OR($J1336="",$F1336=""),"",ABS(INDEX('2_Review &amp; Audit'!$B:$B,$J1336)/$F1336))</f>
        <v/>
      </c>
      <c r="H1336" t="str">
        <f t="shared" si="84"/>
        <v/>
      </c>
      <c r="I1336" t="str">
        <f>IF($J1336="","",INDEX('2_Review &amp; Audit'!$AD:$AD,$J1336))</f>
        <v/>
      </c>
      <c r="AB1336" t="str">
        <f>IF($D1336="","",MAX(0,N(#REF!)-N($X1336)))</f>
        <v/>
      </c>
      <c r="AC1336" t="str">
        <f>IF(OR($D1336="",$AB1336="",N($AB1336)&lt;=0),"",IFERROR(MATCH(1,INDEX(('2_Review &amp; Audit'!$F$6:$F$505=$A1336)*('2_Review &amp; Audit'!$I$6:$I$505&gt;=$E1336-30)*('2_Review &amp; Audit'!$I$6:$I$505&lt;=$E1336+30)*('2_Review &amp; Audit'!$R$6:$R$505&gt;0)*(ROW('2_Review &amp; Audit'!$R$6:$R$505)&gt;$T1336),0),0)+5,""))</f>
        <v/>
      </c>
      <c r="AG1336" t="str">
        <f>IF(OR($D1336="",$AB1336="",$AF1336=""),"",MIN($AB1336,$AF1336))</f>
        <v/>
      </c>
      <c r="AK1336" t="str">
        <f>IF($D1336="","",MAX(0,N($AB1336)-N($AG1336)))</f>
        <v/>
      </c>
      <c r="AL1336" t="str">
        <f>IF(OR($D1336="",$AK1336="",N($AK1336)&lt;=0),"",IFERROR(MATCH(1,INDEX(('2_Review &amp; Audit'!$F$6:$F$505=$A1336)*('2_Review &amp; Audit'!$I$6:$I$505&gt;=$E1336-30)*('2_Review &amp; Audit'!$I$6:$I$505&lt;=$E1336+30)*('2_Review &amp; Audit'!$R$6:$R$505&gt;0)*(ROW('2_Review &amp; Audit'!$R$6:$R$505)&gt;$AC1336),0),0)+5,""))</f>
        <v/>
      </c>
      <c r="AP1336" t="str">
        <f>IF(OR($D1336="",$AK1336="",$AO1336=""),"",MIN($AK1336,$AO1336))</f>
        <v/>
      </c>
    </row>
    <row r="1337" spans="1:42" ht="12.75" customHeight="1" x14ac:dyDescent="0.2">
      <c r="A1337" t="str">
        <f>IF($J1337="","",INDEX('2_Review &amp; Audit'!$F:$F,$J1337))</f>
        <v/>
      </c>
      <c r="B1337" t="str">
        <f>IF($J1337="","",INDEX('2_Review &amp; Audit'!$C:$C,$J1337))</f>
        <v/>
      </c>
      <c r="C1337" t="str">
        <f>IF($J1337="","",INDEX('2_Review &amp; Audit'!$D:$D,$J1337))</f>
        <v/>
      </c>
      <c r="D1337" s="60" t="str">
        <f>IF($J1337="","",INDEX('2_Review &amp; Audit'!$U:$U,$J1337))</f>
        <v/>
      </c>
      <c r="E1337" t="str">
        <f>IF($J1337="","",INDEX('2_Review &amp; Audit'!$M:$M,$J1337))</f>
        <v/>
      </c>
      <c r="F1337" t="str">
        <f>IF($J1337="","",INDEX('2_Review &amp; Audit'!$N:$N,$J1337))</f>
        <v/>
      </c>
      <c r="G1337" t="str">
        <f>IF(OR($J1337="",$F1337=""),"",ABS(INDEX('2_Review &amp; Audit'!$B:$B,$J1337)/$F1337))</f>
        <v/>
      </c>
      <c r="H1337" t="str">
        <f t="shared" si="84"/>
        <v/>
      </c>
      <c r="I1337" t="str">
        <f>IF($J1337="","",INDEX('2_Review &amp; Audit'!$AD:$AD,$J1337))</f>
        <v/>
      </c>
      <c r="AB1337" t="str">
        <f>IF($D1337="","",MAX(0,N(#REF!)-N($X1337)))</f>
        <v/>
      </c>
      <c r="AC1337" t="str">
        <f>IF(OR($D1337="",$AB1337="",N($AB1337)&lt;=0),"",IFERROR(MATCH(1,INDEX(('2_Review &amp; Audit'!$F$6:$F$505=$A1337)*('2_Review &amp; Audit'!$I$6:$I$505&gt;=$E1337-30)*('2_Review &amp; Audit'!$I$6:$I$505&lt;=$E1337+30)*('2_Review &amp; Audit'!$R$6:$R$505&gt;0)*(ROW('2_Review &amp; Audit'!$R$6:$R$505)&gt;$T1337),0),0)+5,""))</f>
        <v/>
      </c>
      <c r="AG1337" t="str">
        <f>IF(OR($D1337="",$AB1337="",$AF1337=""),"",MIN($AB1337,$AF1337))</f>
        <v/>
      </c>
      <c r="AK1337" t="str">
        <f>IF($D1337="","",MAX(0,N($AB1337)-N($AG1337)))</f>
        <v/>
      </c>
      <c r="AL1337" t="str">
        <f>IF(OR($D1337="",$AK1337="",N($AK1337)&lt;=0),"",IFERROR(MATCH(1,INDEX(('2_Review &amp; Audit'!$F$6:$F$505=$A1337)*('2_Review &amp; Audit'!$I$6:$I$505&gt;=$E1337-30)*('2_Review &amp; Audit'!$I$6:$I$505&lt;=$E1337+30)*('2_Review &amp; Audit'!$R$6:$R$505&gt;0)*(ROW('2_Review &amp; Audit'!$R$6:$R$505)&gt;$AC1337),0),0)+5,""))</f>
        <v/>
      </c>
      <c r="AP1337" t="str">
        <f>IF(OR($D1337="",$AK1337="",$AO1337=""),"",MIN($AK1337,$AO1337))</f>
        <v/>
      </c>
    </row>
    <row r="1338" spans="1:42" ht="12.75" customHeight="1" x14ac:dyDescent="0.2">
      <c r="A1338" t="str">
        <f>IF($J1338="","",INDEX('2_Review &amp; Audit'!$F:$F,$J1338))</f>
        <v/>
      </c>
      <c r="B1338" t="str">
        <f>IF($J1338="","",INDEX('2_Review &amp; Audit'!$C:$C,$J1338))</f>
        <v/>
      </c>
      <c r="C1338" t="str">
        <f>IF($J1338="","",INDEX('2_Review &amp; Audit'!$D:$D,$J1338))</f>
        <v/>
      </c>
      <c r="D1338" s="60" t="str">
        <f>IF($J1338="","",INDEX('2_Review &amp; Audit'!$U:$U,$J1338))</f>
        <v/>
      </c>
      <c r="E1338" t="str">
        <f>IF($J1338="","",INDEX('2_Review &amp; Audit'!$M:$M,$J1338))</f>
        <v/>
      </c>
      <c r="F1338" t="str">
        <f>IF($J1338="","",INDEX('2_Review &amp; Audit'!$N:$N,$J1338))</f>
        <v/>
      </c>
      <c r="G1338" t="str">
        <f>IF(OR($J1338="",$F1338=""),"",ABS(INDEX('2_Review &amp; Audit'!$B:$B,$J1338)/$F1338))</f>
        <v/>
      </c>
      <c r="H1338" t="str">
        <f t="shared" si="84"/>
        <v/>
      </c>
      <c r="I1338" t="str">
        <f>IF($J1338="","",INDEX('2_Review &amp; Audit'!$AD:$AD,$J1338))</f>
        <v/>
      </c>
      <c r="AB1338" t="str">
        <f>IF($D1338="","",MAX(0,N(#REF!)-N($X1338)))</f>
        <v/>
      </c>
      <c r="AC1338" t="str">
        <f>IF(OR($D1338="",$AB1338="",N($AB1338)&lt;=0),"",IFERROR(MATCH(1,INDEX(('2_Review &amp; Audit'!$F$6:$F$505=$A1338)*('2_Review &amp; Audit'!$I$6:$I$505&gt;=$E1338-30)*('2_Review &amp; Audit'!$I$6:$I$505&lt;=$E1338+30)*('2_Review &amp; Audit'!$R$6:$R$505&gt;0)*(ROW('2_Review &amp; Audit'!$R$6:$R$505)&gt;$T1338),0),0)+5,""))</f>
        <v/>
      </c>
      <c r="AG1338" t="str">
        <f>IF(OR($D1338="",$AB1338="",$AF1338=""),"",MIN($AB1338,$AF1338))</f>
        <v/>
      </c>
      <c r="AK1338" t="str">
        <f>IF($D1338="","",MAX(0,N($AB1338)-N($AG1338)))</f>
        <v/>
      </c>
      <c r="AL1338" t="str">
        <f>IF(OR($D1338="",$AK1338="",N($AK1338)&lt;=0),"",IFERROR(MATCH(1,INDEX(('2_Review &amp; Audit'!$F$6:$F$505=$A1338)*('2_Review &amp; Audit'!$I$6:$I$505&gt;=$E1338-30)*('2_Review &amp; Audit'!$I$6:$I$505&lt;=$E1338+30)*('2_Review &amp; Audit'!$R$6:$R$505&gt;0)*(ROW('2_Review &amp; Audit'!$R$6:$R$505)&gt;$AC1338),0),0)+5,""))</f>
        <v/>
      </c>
      <c r="AP1338" t="str">
        <f>IF(OR($D1338="",$AK1338="",$AO1338=""),"",MIN($AK1338,$AO1338))</f>
        <v/>
      </c>
    </row>
    <row r="1339" spans="1:42" ht="12.75" customHeight="1" x14ac:dyDescent="0.2">
      <c r="A1339" t="str">
        <f>IF($J1339="","",INDEX('2_Review &amp; Audit'!$F:$F,$J1339))</f>
        <v/>
      </c>
      <c r="B1339" t="str">
        <f>IF($J1339="","",INDEX('2_Review &amp; Audit'!$C:$C,$J1339))</f>
        <v/>
      </c>
      <c r="C1339" t="str">
        <f>IF($J1339="","",INDEX('2_Review &amp; Audit'!$D:$D,$J1339))</f>
        <v/>
      </c>
      <c r="D1339" s="60" t="str">
        <f>IF($J1339="","",INDEX('2_Review &amp; Audit'!$U:$U,$J1339))</f>
        <v/>
      </c>
      <c r="E1339" t="str">
        <f>IF($J1339="","",INDEX('2_Review &amp; Audit'!$M:$M,$J1339))</f>
        <v/>
      </c>
      <c r="F1339" t="str">
        <f>IF($J1339="","",INDEX('2_Review &amp; Audit'!$N:$N,$J1339))</f>
        <v/>
      </c>
      <c r="G1339" t="str">
        <f>IF(OR($J1339="",$F1339=""),"",ABS(INDEX('2_Review &amp; Audit'!$B:$B,$J1339)/$F1339))</f>
        <v/>
      </c>
      <c r="H1339" t="str">
        <f t="shared" ref="H1339:H1402" si="85">IF(OR($F1339="",$G1339=""),"",$F1339*$G1339)</f>
        <v/>
      </c>
      <c r="I1339" t="str">
        <f>IF($J1339="","",INDEX('2_Review &amp; Audit'!$AD:$AD,$J1339))</f>
        <v/>
      </c>
      <c r="AB1339" t="str">
        <f>IF($D1339="","",MAX(0,N(#REF!)-N($X1339)))</f>
        <v/>
      </c>
      <c r="AC1339" t="str">
        <f>IF(OR($D1339="",$AB1339="",N($AB1339)&lt;=0),"",IFERROR(MATCH(1,INDEX(('2_Review &amp; Audit'!$F$6:$F$505=$A1339)*('2_Review &amp; Audit'!$I$6:$I$505&gt;=$E1339-30)*('2_Review &amp; Audit'!$I$6:$I$505&lt;=$E1339+30)*('2_Review &amp; Audit'!$R$6:$R$505&gt;0)*(ROW('2_Review &amp; Audit'!$R$6:$R$505)&gt;$T1339),0),0)+5,""))</f>
        <v/>
      </c>
      <c r="AG1339" t="str">
        <f>IF(OR($D1339="",$AB1339="",$AF1339=""),"",MIN($AB1339,$AF1339))</f>
        <v/>
      </c>
      <c r="AK1339" t="str">
        <f>IF($D1339="","",MAX(0,N($AB1339)-N($AG1339)))</f>
        <v/>
      </c>
      <c r="AL1339" t="str">
        <f>IF(OR($D1339="",$AK1339="",N($AK1339)&lt;=0),"",IFERROR(MATCH(1,INDEX(('2_Review &amp; Audit'!$F$6:$F$505=$A1339)*('2_Review &amp; Audit'!$I$6:$I$505&gt;=$E1339-30)*('2_Review &amp; Audit'!$I$6:$I$505&lt;=$E1339+30)*('2_Review &amp; Audit'!$R$6:$R$505&gt;0)*(ROW('2_Review &amp; Audit'!$R$6:$R$505)&gt;$AC1339),0),0)+5,""))</f>
        <v/>
      </c>
      <c r="AP1339" t="str">
        <f>IF(OR($D1339="",$AK1339="",$AO1339=""),"",MIN($AK1339,$AO1339))</f>
        <v/>
      </c>
    </row>
    <row r="1340" spans="1:42" ht="12.75" customHeight="1" x14ac:dyDescent="0.2">
      <c r="A1340" t="str">
        <f>IF($J1340="","",INDEX('2_Review &amp; Audit'!$F:$F,$J1340))</f>
        <v/>
      </c>
      <c r="B1340" t="str">
        <f>IF($J1340="","",INDEX('2_Review &amp; Audit'!$C:$C,$J1340))</f>
        <v/>
      </c>
      <c r="C1340" t="str">
        <f>IF($J1340="","",INDEX('2_Review &amp; Audit'!$D:$D,$J1340))</f>
        <v/>
      </c>
      <c r="D1340" s="60" t="str">
        <f>IF($J1340="","",INDEX('2_Review &amp; Audit'!$U:$U,$J1340))</f>
        <v/>
      </c>
      <c r="E1340" t="str">
        <f>IF($J1340="","",INDEX('2_Review &amp; Audit'!$M:$M,$J1340))</f>
        <v/>
      </c>
      <c r="F1340" t="str">
        <f>IF($J1340="","",INDEX('2_Review &amp; Audit'!$N:$N,$J1340))</f>
        <v/>
      </c>
      <c r="G1340" t="str">
        <f>IF(OR($J1340="",$F1340=""),"",ABS(INDEX('2_Review &amp; Audit'!$B:$B,$J1340)/$F1340))</f>
        <v/>
      </c>
      <c r="H1340" t="str">
        <f t="shared" si="85"/>
        <v/>
      </c>
      <c r="I1340" t="str">
        <f>IF($J1340="","",INDEX('2_Review &amp; Audit'!$AD:$AD,$J1340))</f>
        <v/>
      </c>
      <c r="AB1340" t="str">
        <f>IF($D1340="","",MAX(0,N(#REF!)-N($X1340)))</f>
        <v/>
      </c>
      <c r="AC1340" t="str">
        <f>IF(OR($D1340="",$AB1340="",N($AB1340)&lt;=0),"",IFERROR(MATCH(1,INDEX(('2_Review &amp; Audit'!$F$6:$F$505=$A1340)*('2_Review &amp; Audit'!$I$6:$I$505&gt;=$E1340-30)*('2_Review &amp; Audit'!$I$6:$I$505&lt;=$E1340+30)*('2_Review &amp; Audit'!$R$6:$R$505&gt;0)*(ROW('2_Review &amp; Audit'!$R$6:$R$505)&gt;$T1340),0),0)+5,""))</f>
        <v/>
      </c>
      <c r="AG1340" t="str">
        <f>IF(OR($D1340="",$AB1340="",$AF1340=""),"",MIN($AB1340,$AF1340))</f>
        <v/>
      </c>
      <c r="AK1340" t="str">
        <f>IF($D1340="","",MAX(0,N($AB1340)-N($AG1340)))</f>
        <v/>
      </c>
      <c r="AL1340" t="str">
        <f>IF(OR($D1340="",$AK1340="",N($AK1340)&lt;=0),"",IFERROR(MATCH(1,INDEX(('2_Review &amp; Audit'!$F$6:$F$505=$A1340)*('2_Review &amp; Audit'!$I$6:$I$505&gt;=$E1340-30)*('2_Review &amp; Audit'!$I$6:$I$505&lt;=$E1340+30)*('2_Review &amp; Audit'!$R$6:$R$505&gt;0)*(ROW('2_Review &amp; Audit'!$R$6:$R$505)&gt;$AC1340),0),0)+5,""))</f>
        <v/>
      </c>
      <c r="AP1340" t="str">
        <f>IF(OR($D1340="",$AK1340="",$AO1340=""),"",MIN($AK1340,$AO1340))</f>
        <v/>
      </c>
    </row>
    <row r="1341" spans="1:42" ht="12.75" customHeight="1" x14ac:dyDescent="0.2">
      <c r="A1341" t="str">
        <f>IF($J1341="","",INDEX('2_Review &amp; Audit'!$F:$F,$J1341))</f>
        <v/>
      </c>
      <c r="B1341" t="str">
        <f>IF($J1341="","",INDEX('2_Review &amp; Audit'!$C:$C,$J1341))</f>
        <v/>
      </c>
      <c r="C1341" t="str">
        <f>IF($J1341="","",INDEX('2_Review &amp; Audit'!$D:$D,$J1341))</f>
        <v/>
      </c>
      <c r="D1341" s="60" t="str">
        <f>IF($J1341="","",INDEX('2_Review &amp; Audit'!$U:$U,$J1341))</f>
        <v/>
      </c>
      <c r="E1341" t="str">
        <f>IF($J1341="","",INDEX('2_Review &amp; Audit'!$M:$M,$J1341))</f>
        <v/>
      </c>
      <c r="F1341" t="str">
        <f>IF($J1341="","",INDEX('2_Review &amp; Audit'!$N:$N,$J1341))</f>
        <v/>
      </c>
      <c r="G1341" t="str">
        <f>IF(OR($J1341="",$F1341=""),"",ABS(INDEX('2_Review &amp; Audit'!$B:$B,$J1341)/$F1341))</f>
        <v/>
      </c>
      <c r="H1341" t="str">
        <f t="shared" si="85"/>
        <v/>
      </c>
      <c r="I1341" t="str">
        <f>IF($J1341="","",INDEX('2_Review &amp; Audit'!$AD:$AD,$J1341))</f>
        <v/>
      </c>
      <c r="AB1341" t="str">
        <f>IF($D1341="","",MAX(0,N(#REF!)-N($X1341)))</f>
        <v/>
      </c>
      <c r="AC1341" t="str">
        <f>IF(OR($D1341="",$AB1341="",N($AB1341)&lt;=0),"",IFERROR(MATCH(1,INDEX(('2_Review &amp; Audit'!$F$6:$F$505=$A1341)*('2_Review &amp; Audit'!$I$6:$I$505&gt;=$E1341-30)*('2_Review &amp; Audit'!$I$6:$I$505&lt;=$E1341+30)*('2_Review &amp; Audit'!$R$6:$R$505&gt;0)*(ROW('2_Review &amp; Audit'!$R$6:$R$505)&gt;$T1341),0),0)+5,""))</f>
        <v/>
      </c>
      <c r="AG1341" t="str">
        <f>IF(OR($D1341="",$AB1341="",$AF1341=""),"",MIN($AB1341,$AF1341))</f>
        <v/>
      </c>
      <c r="AK1341" t="str">
        <f>IF($D1341="","",MAX(0,N($AB1341)-N($AG1341)))</f>
        <v/>
      </c>
      <c r="AL1341" t="str">
        <f>IF(OR($D1341="",$AK1341="",N($AK1341)&lt;=0),"",IFERROR(MATCH(1,INDEX(('2_Review &amp; Audit'!$F$6:$F$505=$A1341)*('2_Review &amp; Audit'!$I$6:$I$505&gt;=$E1341-30)*('2_Review &amp; Audit'!$I$6:$I$505&lt;=$E1341+30)*('2_Review &amp; Audit'!$R$6:$R$505&gt;0)*(ROW('2_Review &amp; Audit'!$R$6:$R$505)&gt;$AC1341),0),0)+5,""))</f>
        <v/>
      </c>
      <c r="AP1341" t="str">
        <f>IF(OR($D1341="",$AK1341="",$AO1341=""),"",MIN($AK1341,$AO1341))</f>
        <v/>
      </c>
    </row>
    <row r="1342" spans="1:42" ht="12.75" customHeight="1" x14ac:dyDescent="0.2">
      <c r="A1342" t="str">
        <f>IF($J1342="","",INDEX('2_Review &amp; Audit'!$F:$F,$J1342))</f>
        <v/>
      </c>
      <c r="B1342" t="str">
        <f>IF($J1342="","",INDEX('2_Review &amp; Audit'!$C:$C,$J1342))</f>
        <v/>
      </c>
      <c r="C1342" t="str">
        <f>IF($J1342="","",INDEX('2_Review &amp; Audit'!$D:$D,$J1342))</f>
        <v/>
      </c>
      <c r="D1342" s="60" t="str">
        <f>IF($J1342="","",INDEX('2_Review &amp; Audit'!$U:$U,$J1342))</f>
        <v/>
      </c>
      <c r="E1342" t="str">
        <f>IF($J1342="","",INDEX('2_Review &amp; Audit'!$M:$M,$J1342))</f>
        <v/>
      </c>
      <c r="F1342" t="str">
        <f>IF($J1342="","",INDEX('2_Review &amp; Audit'!$N:$N,$J1342))</f>
        <v/>
      </c>
      <c r="G1342" t="str">
        <f>IF(OR($J1342="",$F1342=""),"",ABS(INDEX('2_Review &amp; Audit'!$B:$B,$J1342)/$F1342))</f>
        <v/>
      </c>
      <c r="H1342" t="str">
        <f t="shared" si="85"/>
        <v/>
      </c>
      <c r="I1342" t="str">
        <f>IF($J1342="","",INDEX('2_Review &amp; Audit'!$AD:$AD,$J1342))</f>
        <v/>
      </c>
      <c r="AB1342" t="str">
        <f>IF($D1342="","",MAX(0,N(#REF!)-N($X1342)))</f>
        <v/>
      </c>
      <c r="AC1342" t="str">
        <f>IF(OR($D1342="",$AB1342="",N($AB1342)&lt;=0),"",IFERROR(MATCH(1,INDEX(('2_Review &amp; Audit'!$F$6:$F$505=$A1342)*('2_Review &amp; Audit'!$I$6:$I$505&gt;=$E1342-30)*('2_Review &amp; Audit'!$I$6:$I$505&lt;=$E1342+30)*('2_Review &amp; Audit'!$R$6:$R$505&gt;0)*(ROW('2_Review &amp; Audit'!$R$6:$R$505)&gt;$T1342),0),0)+5,""))</f>
        <v/>
      </c>
      <c r="AG1342" t="str">
        <f>IF(OR($D1342="",$AB1342="",$AF1342=""),"",MIN($AB1342,$AF1342))</f>
        <v/>
      </c>
      <c r="AK1342" t="str">
        <f>IF($D1342="","",MAX(0,N($AB1342)-N($AG1342)))</f>
        <v/>
      </c>
      <c r="AL1342" t="str">
        <f>IF(OR($D1342="",$AK1342="",N($AK1342)&lt;=0),"",IFERROR(MATCH(1,INDEX(('2_Review &amp; Audit'!$F$6:$F$505=$A1342)*('2_Review &amp; Audit'!$I$6:$I$505&gt;=$E1342-30)*('2_Review &amp; Audit'!$I$6:$I$505&lt;=$E1342+30)*('2_Review &amp; Audit'!$R$6:$R$505&gt;0)*(ROW('2_Review &amp; Audit'!$R$6:$R$505)&gt;$AC1342),0),0)+5,""))</f>
        <v/>
      </c>
      <c r="AP1342" t="str">
        <f>IF(OR($D1342="",$AK1342="",$AO1342=""),"",MIN($AK1342,$AO1342))</f>
        <v/>
      </c>
    </row>
    <row r="1343" spans="1:42" ht="12.75" customHeight="1" x14ac:dyDescent="0.2">
      <c r="A1343" t="str">
        <f>IF($J1343="","",INDEX('2_Review &amp; Audit'!$F:$F,$J1343))</f>
        <v/>
      </c>
      <c r="B1343" t="str">
        <f>IF($J1343="","",INDEX('2_Review &amp; Audit'!$C:$C,$J1343))</f>
        <v/>
      </c>
      <c r="C1343" t="str">
        <f>IF($J1343="","",INDEX('2_Review &amp; Audit'!$D:$D,$J1343))</f>
        <v/>
      </c>
      <c r="D1343" s="60" t="str">
        <f>IF($J1343="","",INDEX('2_Review &amp; Audit'!$U:$U,$J1343))</f>
        <v/>
      </c>
      <c r="E1343" t="str">
        <f>IF($J1343="","",INDEX('2_Review &amp; Audit'!$M:$M,$J1343))</f>
        <v/>
      </c>
      <c r="F1343" t="str">
        <f>IF($J1343="","",INDEX('2_Review &amp; Audit'!$N:$N,$J1343))</f>
        <v/>
      </c>
      <c r="G1343" t="str">
        <f>IF(OR($J1343="",$F1343=""),"",ABS(INDEX('2_Review &amp; Audit'!$B:$B,$J1343)/$F1343))</f>
        <v/>
      </c>
      <c r="H1343" t="str">
        <f t="shared" si="85"/>
        <v/>
      </c>
      <c r="I1343" t="str">
        <f>IF($J1343="","",INDEX('2_Review &amp; Audit'!$AD:$AD,$J1343))</f>
        <v/>
      </c>
      <c r="AB1343" t="str">
        <f>IF($D1343="","",MAX(0,N(#REF!)-N($X1343)))</f>
        <v/>
      </c>
      <c r="AC1343" t="str">
        <f>IF(OR($D1343="",$AB1343="",N($AB1343)&lt;=0),"",IFERROR(MATCH(1,INDEX(('2_Review &amp; Audit'!$F$6:$F$505=$A1343)*('2_Review &amp; Audit'!$I$6:$I$505&gt;=$E1343-30)*('2_Review &amp; Audit'!$I$6:$I$505&lt;=$E1343+30)*('2_Review &amp; Audit'!$R$6:$R$505&gt;0)*(ROW('2_Review &amp; Audit'!$R$6:$R$505)&gt;$T1343),0),0)+5,""))</f>
        <v/>
      </c>
      <c r="AG1343" t="str">
        <f>IF(OR($D1343="",$AB1343="",$AF1343=""),"",MIN($AB1343,$AF1343))</f>
        <v/>
      </c>
      <c r="AK1343" t="str">
        <f>IF($D1343="","",MAX(0,N($AB1343)-N($AG1343)))</f>
        <v/>
      </c>
      <c r="AL1343" t="str">
        <f>IF(OR($D1343="",$AK1343="",N($AK1343)&lt;=0),"",IFERROR(MATCH(1,INDEX(('2_Review &amp; Audit'!$F$6:$F$505=$A1343)*('2_Review &amp; Audit'!$I$6:$I$505&gt;=$E1343-30)*('2_Review &amp; Audit'!$I$6:$I$505&lt;=$E1343+30)*('2_Review &amp; Audit'!$R$6:$R$505&gt;0)*(ROW('2_Review &amp; Audit'!$R$6:$R$505)&gt;$AC1343),0),0)+5,""))</f>
        <v/>
      </c>
      <c r="AP1343" t="str">
        <f>IF(OR($D1343="",$AK1343="",$AO1343=""),"",MIN($AK1343,$AO1343))</f>
        <v/>
      </c>
    </row>
    <row r="1344" spans="1:42" ht="12.75" customHeight="1" x14ac:dyDescent="0.2">
      <c r="A1344" t="str">
        <f>IF($J1344="","",INDEX('2_Review &amp; Audit'!$F:$F,$J1344))</f>
        <v/>
      </c>
      <c r="B1344" t="str">
        <f>IF($J1344="","",INDEX('2_Review &amp; Audit'!$C:$C,$J1344))</f>
        <v/>
      </c>
      <c r="C1344" t="str">
        <f>IF($J1344="","",INDEX('2_Review &amp; Audit'!$D:$D,$J1344))</f>
        <v/>
      </c>
      <c r="D1344" s="60" t="str">
        <f>IF($J1344="","",INDEX('2_Review &amp; Audit'!$U:$U,$J1344))</f>
        <v/>
      </c>
      <c r="E1344" t="str">
        <f>IF($J1344="","",INDEX('2_Review &amp; Audit'!$M:$M,$J1344))</f>
        <v/>
      </c>
      <c r="F1344" t="str">
        <f>IF($J1344="","",INDEX('2_Review &amp; Audit'!$N:$N,$J1344))</f>
        <v/>
      </c>
      <c r="G1344" t="str">
        <f>IF(OR($J1344="",$F1344=""),"",ABS(INDEX('2_Review &amp; Audit'!$B:$B,$J1344)/$F1344))</f>
        <v/>
      </c>
      <c r="H1344" t="str">
        <f t="shared" si="85"/>
        <v/>
      </c>
      <c r="I1344" t="str">
        <f>IF($J1344="","",INDEX('2_Review &amp; Audit'!$AD:$AD,$J1344))</f>
        <v/>
      </c>
      <c r="AB1344" t="str">
        <f>IF($D1344="","",MAX(0,N(#REF!)-N($X1344)))</f>
        <v/>
      </c>
      <c r="AC1344" t="str">
        <f>IF(OR($D1344="",$AB1344="",N($AB1344)&lt;=0),"",IFERROR(MATCH(1,INDEX(('2_Review &amp; Audit'!$F$6:$F$505=$A1344)*('2_Review &amp; Audit'!$I$6:$I$505&gt;=$E1344-30)*('2_Review &amp; Audit'!$I$6:$I$505&lt;=$E1344+30)*('2_Review &amp; Audit'!$R$6:$R$505&gt;0)*(ROW('2_Review &amp; Audit'!$R$6:$R$505)&gt;$T1344),0),0)+5,""))</f>
        <v/>
      </c>
      <c r="AG1344" t="str">
        <f>IF(OR($D1344="",$AB1344="",$AF1344=""),"",MIN($AB1344,$AF1344))</f>
        <v/>
      </c>
      <c r="AK1344" t="str">
        <f>IF($D1344="","",MAX(0,N($AB1344)-N($AG1344)))</f>
        <v/>
      </c>
      <c r="AL1344" t="str">
        <f>IF(OR($D1344="",$AK1344="",N($AK1344)&lt;=0),"",IFERROR(MATCH(1,INDEX(('2_Review &amp; Audit'!$F$6:$F$505=$A1344)*('2_Review &amp; Audit'!$I$6:$I$505&gt;=$E1344-30)*('2_Review &amp; Audit'!$I$6:$I$505&lt;=$E1344+30)*('2_Review &amp; Audit'!$R$6:$R$505&gt;0)*(ROW('2_Review &amp; Audit'!$R$6:$R$505)&gt;$AC1344),0),0)+5,""))</f>
        <v/>
      </c>
      <c r="AP1344" t="str">
        <f>IF(OR($D1344="",$AK1344="",$AO1344=""),"",MIN($AK1344,$AO1344))</f>
        <v/>
      </c>
    </row>
    <row r="1345" spans="1:42" ht="12.75" customHeight="1" x14ac:dyDescent="0.2">
      <c r="A1345" t="str">
        <f>IF($J1345="","",INDEX('2_Review &amp; Audit'!$F:$F,$J1345))</f>
        <v/>
      </c>
      <c r="B1345" t="str">
        <f>IF($J1345="","",INDEX('2_Review &amp; Audit'!$C:$C,$J1345))</f>
        <v/>
      </c>
      <c r="C1345" t="str">
        <f>IF($J1345="","",INDEX('2_Review &amp; Audit'!$D:$D,$J1345))</f>
        <v/>
      </c>
      <c r="D1345" s="60" t="str">
        <f>IF($J1345="","",INDEX('2_Review &amp; Audit'!$U:$U,$J1345))</f>
        <v/>
      </c>
      <c r="E1345" t="str">
        <f>IF($J1345="","",INDEX('2_Review &amp; Audit'!$M:$M,$J1345))</f>
        <v/>
      </c>
      <c r="F1345" t="str">
        <f>IF($J1345="","",INDEX('2_Review &amp; Audit'!$N:$N,$J1345))</f>
        <v/>
      </c>
      <c r="G1345" t="str">
        <f>IF(OR($J1345="",$F1345=""),"",ABS(INDEX('2_Review &amp; Audit'!$B:$B,$J1345)/$F1345))</f>
        <v/>
      </c>
      <c r="H1345" t="str">
        <f t="shared" si="85"/>
        <v/>
      </c>
      <c r="I1345" t="str">
        <f>IF($J1345="","",INDEX('2_Review &amp; Audit'!$AD:$AD,$J1345))</f>
        <v/>
      </c>
      <c r="AB1345" t="str">
        <f>IF($D1345="","",MAX(0,N(#REF!)-N($X1345)))</f>
        <v/>
      </c>
      <c r="AC1345" t="str">
        <f>IF(OR($D1345="",$AB1345="",N($AB1345)&lt;=0),"",IFERROR(MATCH(1,INDEX(('2_Review &amp; Audit'!$F$6:$F$505=$A1345)*('2_Review &amp; Audit'!$I$6:$I$505&gt;=$E1345-30)*('2_Review &amp; Audit'!$I$6:$I$505&lt;=$E1345+30)*('2_Review &amp; Audit'!$R$6:$R$505&gt;0)*(ROW('2_Review &amp; Audit'!$R$6:$R$505)&gt;$T1345),0),0)+5,""))</f>
        <v/>
      </c>
      <c r="AG1345" t="str">
        <f>IF(OR($D1345="",$AB1345="",$AF1345=""),"",MIN($AB1345,$AF1345))</f>
        <v/>
      </c>
      <c r="AK1345" t="str">
        <f>IF($D1345="","",MAX(0,N($AB1345)-N($AG1345)))</f>
        <v/>
      </c>
      <c r="AL1345" t="str">
        <f>IF(OR($D1345="",$AK1345="",N($AK1345)&lt;=0),"",IFERROR(MATCH(1,INDEX(('2_Review &amp; Audit'!$F$6:$F$505=$A1345)*('2_Review &amp; Audit'!$I$6:$I$505&gt;=$E1345-30)*('2_Review &amp; Audit'!$I$6:$I$505&lt;=$E1345+30)*('2_Review &amp; Audit'!$R$6:$R$505&gt;0)*(ROW('2_Review &amp; Audit'!$R$6:$R$505)&gt;$AC1345),0),0)+5,""))</f>
        <v/>
      </c>
      <c r="AP1345" t="str">
        <f>IF(OR($D1345="",$AK1345="",$AO1345=""),"",MIN($AK1345,$AO1345))</f>
        <v/>
      </c>
    </row>
    <row r="1346" spans="1:42" ht="12.75" customHeight="1" x14ac:dyDescent="0.2">
      <c r="A1346" t="str">
        <f>IF($J1346="","",INDEX('2_Review &amp; Audit'!$F:$F,$J1346))</f>
        <v/>
      </c>
      <c r="B1346" t="str">
        <f>IF($J1346="","",INDEX('2_Review &amp; Audit'!$C:$C,$J1346))</f>
        <v/>
      </c>
      <c r="C1346" t="str">
        <f>IF($J1346="","",INDEX('2_Review &amp; Audit'!$D:$D,$J1346))</f>
        <v/>
      </c>
      <c r="D1346" s="60" t="str">
        <f>IF($J1346="","",INDEX('2_Review &amp; Audit'!$U:$U,$J1346))</f>
        <v/>
      </c>
      <c r="E1346" t="str">
        <f>IF($J1346="","",INDEX('2_Review &amp; Audit'!$M:$M,$J1346))</f>
        <v/>
      </c>
      <c r="F1346" t="str">
        <f>IF($J1346="","",INDEX('2_Review &amp; Audit'!$N:$N,$J1346))</f>
        <v/>
      </c>
      <c r="G1346" t="str">
        <f>IF(OR($J1346="",$F1346=""),"",ABS(INDEX('2_Review &amp; Audit'!$B:$B,$J1346)/$F1346))</f>
        <v/>
      </c>
      <c r="H1346" t="str">
        <f t="shared" si="85"/>
        <v/>
      </c>
      <c r="I1346" t="str">
        <f>IF($J1346="","",INDEX('2_Review &amp; Audit'!$AD:$AD,$J1346))</f>
        <v/>
      </c>
      <c r="AB1346" t="str">
        <f>IF($D1346="","",MAX(0,N(#REF!)-N($X1346)))</f>
        <v/>
      </c>
      <c r="AC1346" t="str">
        <f>IF(OR($D1346="",$AB1346="",N($AB1346)&lt;=0),"",IFERROR(MATCH(1,INDEX(('2_Review &amp; Audit'!$F$6:$F$505=$A1346)*('2_Review &amp; Audit'!$I$6:$I$505&gt;=$E1346-30)*('2_Review &amp; Audit'!$I$6:$I$505&lt;=$E1346+30)*('2_Review &amp; Audit'!$R$6:$R$505&gt;0)*(ROW('2_Review &amp; Audit'!$R$6:$R$505)&gt;$T1346),0),0)+5,""))</f>
        <v/>
      </c>
      <c r="AG1346" t="str">
        <f>IF(OR($D1346="",$AB1346="",$AF1346=""),"",MIN($AB1346,$AF1346))</f>
        <v/>
      </c>
      <c r="AK1346" t="str">
        <f>IF($D1346="","",MAX(0,N($AB1346)-N($AG1346)))</f>
        <v/>
      </c>
      <c r="AL1346" t="str">
        <f>IF(OR($D1346="",$AK1346="",N($AK1346)&lt;=0),"",IFERROR(MATCH(1,INDEX(('2_Review &amp; Audit'!$F$6:$F$505=$A1346)*('2_Review &amp; Audit'!$I$6:$I$505&gt;=$E1346-30)*('2_Review &amp; Audit'!$I$6:$I$505&lt;=$E1346+30)*('2_Review &amp; Audit'!$R$6:$R$505&gt;0)*(ROW('2_Review &amp; Audit'!$R$6:$R$505)&gt;$AC1346),0),0)+5,""))</f>
        <v/>
      </c>
      <c r="AP1346" t="str">
        <f>IF(OR($D1346="",$AK1346="",$AO1346=""),"",MIN($AK1346,$AO1346))</f>
        <v/>
      </c>
    </row>
    <row r="1347" spans="1:42" ht="12.75" customHeight="1" x14ac:dyDescent="0.2">
      <c r="A1347" t="str">
        <f>IF($J1347="","",INDEX('2_Review &amp; Audit'!$F:$F,$J1347))</f>
        <v/>
      </c>
      <c r="B1347" t="str">
        <f>IF($J1347="","",INDEX('2_Review &amp; Audit'!$C:$C,$J1347))</f>
        <v/>
      </c>
      <c r="C1347" t="str">
        <f>IF($J1347="","",INDEX('2_Review &amp; Audit'!$D:$D,$J1347))</f>
        <v/>
      </c>
      <c r="D1347" s="60" t="str">
        <f>IF($J1347="","",INDEX('2_Review &amp; Audit'!$U:$U,$J1347))</f>
        <v/>
      </c>
      <c r="E1347" t="str">
        <f>IF($J1347="","",INDEX('2_Review &amp; Audit'!$M:$M,$J1347))</f>
        <v/>
      </c>
      <c r="F1347" t="str">
        <f>IF($J1347="","",INDEX('2_Review &amp; Audit'!$N:$N,$J1347))</f>
        <v/>
      </c>
      <c r="G1347" t="str">
        <f>IF(OR($J1347="",$F1347=""),"",ABS(INDEX('2_Review &amp; Audit'!$B:$B,$J1347)/$F1347))</f>
        <v/>
      </c>
      <c r="H1347" t="str">
        <f t="shared" si="85"/>
        <v/>
      </c>
      <c r="I1347" t="str">
        <f>IF($J1347="","",INDEX('2_Review &amp; Audit'!$AD:$AD,$J1347))</f>
        <v/>
      </c>
      <c r="AB1347" t="str">
        <f>IF($D1347="","",MAX(0,N(#REF!)-N($X1347)))</f>
        <v/>
      </c>
      <c r="AC1347" t="str">
        <f>IF(OR($D1347="",$AB1347="",N($AB1347)&lt;=0),"",IFERROR(MATCH(1,INDEX(('2_Review &amp; Audit'!$F$6:$F$505=$A1347)*('2_Review &amp; Audit'!$I$6:$I$505&gt;=$E1347-30)*('2_Review &amp; Audit'!$I$6:$I$505&lt;=$E1347+30)*('2_Review &amp; Audit'!$R$6:$R$505&gt;0)*(ROW('2_Review &amp; Audit'!$R$6:$R$505)&gt;$T1347),0),0)+5,""))</f>
        <v/>
      </c>
      <c r="AG1347" t="str">
        <f>IF(OR($D1347="",$AB1347="",$AF1347=""),"",MIN($AB1347,$AF1347))</f>
        <v/>
      </c>
      <c r="AK1347" t="str">
        <f>IF($D1347="","",MAX(0,N($AB1347)-N($AG1347)))</f>
        <v/>
      </c>
      <c r="AL1347" t="str">
        <f>IF(OR($D1347="",$AK1347="",N($AK1347)&lt;=0),"",IFERROR(MATCH(1,INDEX(('2_Review &amp; Audit'!$F$6:$F$505=$A1347)*('2_Review &amp; Audit'!$I$6:$I$505&gt;=$E1347-30)*('2_Review &amp; Audit'!$I$6:$I$505&lt;=$E1347+30)*('2_Review &amp; Audit'!$R$6:$R$505&gt;0)*(ROW('2_Review &amp; Audit'!$R$6:$R$505)&gt;$AC1347),0),0)+5,""))</f>
        <v/>
      </c>
      <c r="AP1347" t="str">
        <f>IF(OR($D1347="",$AK1347="",$AO1347=""),"",MIN($AK1347,$AO1347))</f>
        <v/>
      </c>
    </row>
    <row r="1348" spans="1:42" ht="12.75" customHeight="1" x14ac:dyDescent="0.2">
      <c r="A1348" t="str">
        <f>IF($J1348="","",INDEX('2_Review &amp; Audit'!$F:$F,$J1348))</f>
        <v/>
      </c>
      <c r="B1348" t="str">
        <f>IF($J1348="","",INDEX('2_Review &amp; Audit'!$C:$C,$J1348))</f>
        <v/>
      </c>
      <c r="C1348" t="str">
        <f>IF($J1348="","",INDEX('2_Review &amp; Audit'!$D:$D,$J1348))</f>
        <v/>
      </c>
      <c r="D1348" s="60" t="str">
        <f>IF($J1348="","",INDEX('2_Review &amp; Audit'!$U:$U,$J1348))</f>
        <v/>
      </c>
      <c r="E1348" t="str">
        <f>IF($J1348="","",INDEX('2_Review &amp; Audit'!$M:$M,$J1348))</f>
        <v/>
      </c>
      <c r="F1348" t="str">
        <f>IF($J1348="","",INDEX('2_Review &amp; Audit'!$N:$N,$J1348))</f>
        <v/>
      </c>
      <c r="G1348" t="str">
        <f>IF(OR($J1348="",$F1348=""),"",ABS(INDEX('2_Review &amp; Audit'!$B:$B,$J1348)/$F1348))</f>
        <v/>
      </c>
      <c r="H1348" t="str">
        <f t="shared" si="85"/>
        <v/>
      </c>
      <c r="I1348" t="str">
        <f>IF($J1348="","",INDEX('2_Review &amp; Audit'!$AD:$AD,$J1348))</f>
        <v/>
      </c>
      <c r="AB1348" t="str">
        <f>IF($D1348="","",MAX(0,N(#REF!)-N($X1348)))</f>
        <v/>
      </c>
      <c r="AC1348" t="str">
        <f>IF(OR($D1348="",$AB1348="",N($AB1348)&lt;=0),"",IFERROR(MATCH(1,INDEX(('2_Review &amp; Audit'!$F$6:$F$505=$A1348)*('2_Review &amp; Audit'!$I$6:$I$505&gt;=$E1348-30)*('2_Review &amp; Audit'!$I$6:$I$505&lt;=$E1348+30)*('2_Review &amp; Audit'!$R$6:$R$505&gt;0)*(ROW('2_Review &amp; Audit'!$R$6:$R$505)&gt;$T1348),0),0)+5,""))</f>
        <v/>
      </c>
      <c r="AG1348" t="str">
        <f>IF(OR($D1348="",$AB1348="",$AF1348=""),"",MIN($AB1348,$AF1348))</f>
        <v/>
      </c>
      <c r="AK1348" t="str">
        <f>IF($D1348="","",MAX(0,N($AB1348)-N($AG1348)))</f>
        <v/>
      </c>
      <c r="AL1348" t="str">
        <f>IF(OR($D1348="",$AK1348="",N($AK1348)&lt;=0),"",IFERROR(MATCH(1,INDEX(('2_Review &amp; Audit'!$F$6:$F$505=$A1348)*('2_Review &amp; Audit'!$I$6:$I$505&gt;=$E1348-30)*('2_Review &amp; Audit'!$I$6:$I$505&lt;=$E1348+30)*('2_Review &amp; Audit'!$R$6:$R$505&gt;0)*(ROW('2_Review &amp; Audit'!$R$6:$R$505)&gt;$AC1348),0),0)+5,""))</f>
        <v/>
      </c>
      <c r="AP1348" t="str">
        <f>IF(OR($D1348="",$AK1348="",$AO1348=""),"",MIN($AK1348,$AO1348))</f>
        <v/>
      </c>
    </row>
    <row r="1349" spans="1:42" ht="12.75" customHeight="1" x14ac:dyDescent="0.2">
      <c r="A1349" t="str">
        <f>IF($J1349="","",INDEX('2_Review &amp; Audit'!$F:$F,$J1349))</f>
        <v/>
      </c>
      <c r="B1349" t="str">
        <f>IF($J1349="","",INDEX('2_Review &amp; Audit'!$C:$C,$J1349))</f>
        <v/>
      </c>
      <c r="C1349" t="str">
        <f>IF($J1349="","",INDEX('2_Review &amp; Audit'!$D:$D,$J1349))</f>
        <v/>
      </c>
      <c r="D1349" s="60" t="str">
        <f>IF($J1349="","",INDEX('2_Review &amp; Audit'!$U:$U,$J1349))</f>
        <v/>
      </c>
      <c r="E1349" t="str">
        <f>IF($J1349="","",INDEX('2_Review &amp; Audit'!$M:$M,$J1349))</f>
        <v/>
      </c>
      <c r="F1349" t="str">
        <f>IF($J1349="","",INDEX('2_Review &amp; Audit'!$N:$N,$J1349))</f>
        <v/>
      </c>
      <c r="G1349" t="str">
        <f>IF(OR($J1349="",$F1349=""),"",ABS(INDEX('2_Review &amp; Audit'!$B:$B,$J1349)/$F1349))</f>
        <v/>
      </c>
      <c r="H1349" t="str">
        <f t="shared" si="85"/>
        <v/>
      </c>
      <c r="I1349" t="str">
        <f>IF($J1349="","",INDEX('2_Review &amp; Audit'!$AD:$AD,$J1349))</f>
        <v/>
      </c>
      <c r="AB1349" t="str">
        <f>IF($D1349="","",MAX(0,N(#REF!)-N($X1349)))</f>
        <v/>
      </c>
      <c r="AC1349" t="str">
        <f>IF(OR($D1349="",$AB1349="",N($AB1349)&lt;=0),"",IFERROR(MATCH(1,INDEX(('2_Review &amp; Audit'!$F$6:$F$505=$A1349)*('2_Review &amp; Audit'!$I$6:$I$505&gt;=$E1349-30)*('2_Review &amp; Audit'!$I$6:$I$505&lt;=$E1349+30)*('2_Review &amp; Audit'!$R$6:$R$505&gt;0)*(ROW('2_Review &amp; Audit'!$R$6:$R$505)&gt;$T1349),0),0)+5,""))</f>
        <v/>
      </c>
      <c r="AG1349" t="str">
        <f>IF(OR($D1349="",$AB1349="",$AF1349=""),"",MIN($AB1349,$AF1349))</f>
        <v/>
      </c>
      <c r="AK1349" t="str">
        <f>IF($D1349="","",MAX(0,N($AB1349)-N($AG1349)))</f>
        <v/>
      </c>
      <c r="AL1349" t="str">
        <f>IF(OR($D1349="",$AK1349="",N($AK1349)&lt;=0),"",IFERROR(MATCH(1,INDEX(('2_Review &amp; Audit'!$F$6:$F$505=$A1349)*('2_Review &amp; Audit'!$I$6:$I$505&gt;=$E1349-30)*('2_Review &amp; Audit'!$I$6:$I$505&lt;=$E1349+30)*('2_Review &amp; Audit'!$R$6:$R$505&gt;0)*(ROW('2_Review &amp; Audit'!$R$6:$R$505)&gt;$AC1349),0),0)+5,""))</f>
        <v/>
      </c>
      <c r="AP1349" t="str">
        <f>IF(OR($D1349="",$AK1349="",$AO1349=""),"",MIN($AK1349,$AO1349))</f>
        <v/>
      </c>
    </row>
    <row r="1350" spans="1:42" ht="12.75" customHeight="1" x14ac:dyDescent="0.2">
      <c r="A1350" t="str">
        <f>IF($J1350="","",INDEX('2_Review &amp; Audit'!$F:$F,$J1350))</f>
        <v/>
      </c>
      <c r="B1350" t="str">
        <f>IF($J1350="","",INDEX('2_Review &amp; Audit'!$C:$C,$J1350))</f>
        <v/>
      </c>
      <c r="C1350" t="str">
        <f>IF($J1350="","",INDEX('2_Review &amp; Audit'!$D:$D,$J1350))</f>
        <v/>
      </c>
      <c r="D1350" s="60" t="str">
        <f>IF($J1350="","",INDEX('2_Review &amp; Audit'!$U:$U,$J1350))</f>
        <v/>
      </c>
      <c r="E1350" t="str">
        <f>IF($J1350="","",INDEX('2_Review &amp; Audit'!$M:$M,$J1350))</f>
        <v/>
      </c>
      <c r="F1350" t="str">
        <f>IF($J1350="","",INDEX('2_Review &amp; Audit'!$N:$N,$J1350))</f>
        <v/>
      </c>
      <c r="G1350" t="str">
        <f>IF(OR($J1350="",$F1350=""),"",ABS(INDEX('2_Review &amp; Audit'!$B:$B,$J1350)/$F1350))</f>
        <v/>
      </c>
      <c r="H1350" t="str">
        <f t="shared" si="85"/>
        <v/>
      </c>
      <c r="I1350" t="str">
        <f>IF($J1350="","",INDEX('2_Review &amp; Audit'!$AD:$AD,$J1350))</f>
        <v/>
      </c>
      <c r="AB1350" t="str">
        <f>IF($D1350="","",MAX(0,N(#REF!)-N($X1350)))</f>
        <v/>
      </c>
      <c r="AC1350" t="str">
        <f>IF(OR($D1350="",$AB1350="",N($AB1350)&lt;=0),"",IFERROR(MATCH(1,INDEX(('2_Review &amp; Audit'!$F$6:$F$505=$A1350)*('2_Review &amp; Audit'!$I$6:$I$505&gt;=$E1350-30)*('2_Review &amp; Audit'!$I$6:$I$505&lt;=$E1350+30)*('2_Review &amp; Audit'!$R$6:$R$505&gt;0)*(ROW('2_Review &amp; Audit'!$R$6:$R$505)&gt;$T1350),0),0)+5,""))</f>
        <v/>
      </c>
      <c r="AG1350" t="str">
        <f>IF(OR($D1350="",$AB1350="",$AF1350=""),"",MIN($AB1350,$AF1350))</f>
        <v/>
      </c>
      <c r="AK1350" t="str">
        <f>IF($D1350="","",MAX(0,N($AB1350)-N($AG1350)))</f>
        <v/>
      </c>
      <c r="AL1350" t="str">
        <f>IF(OR($D1350="",$AK1350="",N($AK1350)&lt;=0),"",IFERROR(MATCH(1,INDEX(('2_Review &amp; Audit'!$F$6:$F$505=$A1350)*('2_Review &amp; Audit'!$I$6:$I$505&gt;=$E1350-30)*('2_Review &amp; Audit'!$I$6:$I$505&lt;=$E1350+30)*('2_Review &amp; Audit'!$R$6:$R$505&gt;0)*(ROW('2_Review &amp; Audit'!$R$6:$R$505)&gt;$AC1350),0),0)+5,""))</f>
        <v/>
      </c>
      <c r="AP1350" t="str">
        <f>IF(OR($D1350="",$AK1350="",$AO1350=""),"",MIN($AK1350,$AO1350))</f>
        <v/>
      </c>
    </row>
    <row r="1351" spans="1:42" ht="12.75" customHeight="1" x14ac:dyDescent="0.2">
      <c r="A1351" t="str">
        <f>IF($J1351="","",INDEX('2_Review &amp; Audit'!$F:$F,$J1351))</f>
        <v/>
      </c>
      <c r="B1351" t="str">
        <f>IF($J1351="","",INDEX('2_Review &amp; Audit'!$C:$C,$J1351))</f>
        <v/>
      </c>
      <c r="C1351" t="str">
        <f>IF($J1351="","",INDEX('2_Review &amp; Audit'!$D:$D,$J1351))</f>
        <v/>
      </c>
      <c r="D1351" s="60" t="str">
        <f>IF($J1351="","",INDEX('2_Review &amp; Audit'!$U:$U,$J1351))</f>
        <v/>
      </c>
      <c r="E1351" t="str">
        <f>IF($J1351="","",INDEX('2_Review &amp; Audit'!$M:$M,$J1351))</f>
        <v/>
      </c>
      <c r="F1351" t="str">
        <f>IF($J1351="","",INDEX('2_Review &amp; Audit'!$N:$N,$J1351))</f>
        <v/>
      </c>
      <c r="G1351" t="str">
        <f>IF(OR($J1351="",$F1351=""),"",ABS(INDEX('2_Review &amp; Audit'!$B:$B,$J1351)/$F1351))</f>
        <v/>
      </c>
      <c r="H1351" t="str">
        <f t="shared" si="85"/>
        <v/>
      </c>
      <c r="I1351" t="str">
        <f>IF($J1351="","",INDEX('2_Review &amp; Audit'!$AD:$AD,$J1351))</f>
        <v/>
      </c>
      <c r="AB1351" t="str">
        <f>IF($D1351="","",MAX(0,N(#REF!)-N($X1351)))</f>
        <v/>
      </c>
      <c r="AC1351" t="str">
        <f>IF(OR($D1351="",$AB1351="",N($AB1351)&lt;=0),"",IFERROR(MATCH(1,INDEX(('2_Review &amp; Audit'!$F$6:$F$505=$A1351)*('2_Review &amp; Audit'!$I$6:$I$505&gt;=$E1351-30)*('2_Review &amp; Audit'!$I$6:$I$505&lt;=$E1351+30)*('2_Review &amp; Audit'!$R$6:$R$505&gt;0)*(ROW('2_Review &amp; Audit'!$R$6:$R$505)&gt;$T1351),0),0)+5,""))</f>
        <v/>
      </c>
      <c r="AG1351" t="str">
        <f>IF(OR($D1351="",$AB1351="",$AF1351=""),"",MIN($AB1351,$AF1351))</f>
        <v/>
      </c>
      <c r="AK1351" t="str">
        <f>IF($D1351="","",MAX(0,N($AB1351)-N($AG1351)))</f>
        <v/>
      </c>
      <c r="AL1351" t="str">
        <f>IF(OR($D1351="",$AK1351="",N($AK1351)&lt;=0),"",IFERROR(MATCH(1,INDEX(('2_Review &amp; Audit'!$F$6:$F$505=$A1351)*('2_Review &amp; Audit'!$I$6:$I$505&gt;=$E1351-30)*('2_Review &amp; Audit'!$I$6:$I$505&lt;=$E1351+30)*('2_Review &amp; Audit'!$R$6:$R$505&gt;0)*(ROW('2_Review &amp; Audit'!$R$6:$R$505)&gt;$AC1351),0),0)+5,""))</f>
        <v/>
      </c>
      <c r="AP1351" t="str">
        <f>IF(OR($D1351="",$AK1351="",$AO1351=""),"",MIN($AK1351,$AO1351))</f>
        <v/>
      </c>
    </row>
    <row r="1352" spans="1:42" ht="12.75" customHeight="1" x14ac:dyDescent="0.2">
      <c r="A1352" t="str">
        <f>IF($J1352="","",INDEX('2_Review &amp; Audit'!$F:$F,$J1352))</f>
        <v/>
      </c>
      <c r="B1352" t="str">
        <f>IF($J1352="","",INDEX('2_Review &amp; Audit'!$C:$C,$J1352))</f>
        <v/>
      </c>
      <c r="C1352" t="str">
        <f>IF($J1352="","",INDEX('2_Review &amp; Audit'!$D:$D,$J1352))</f>
        <v/>
      </c>
      <c r="D1352" s="60" t="str">
        <f>IF($J1352="","",INDEX('2_Review &amp; Audit'!$U:$U,$J1352))</f>
        <v/>
      </c>
      <c r="E1352" t="str">
        <f>IF($J1352="","",INDEX('2_Review &amp; Audit'!$M:$M,$J1352))</f>
        <v/>
      </c>
      <c r="F1352" t="str">
        <f>IF($J1352="","",INDEX('2_Review &amp; Audit'!$N:$N,$J1352))</f>
        <v/>
      </c>
      <c r="G1352" t="str">
        <f>IF(OR($J1352="",$F1352=""),"",ABS(INDEX('2_Review &amp; Audit'!$B:$B,$J1352)/$F1352))</f>
        <v/>
      </c>
      <c r="H1352" t="str">
        <f t="shared" si="85"/>
        <v/>
      </c>
      <c r="I1352" t="str">
        <f>IF($J1352="","",INDEX('2_Review &amp; Audit'!$AD:$AD,$J1352))</f>
        <v/>
      </c>
      <c r="AB1352" t="str">
        <f>IF($D1352="","",MAX(0,N(#REF!)-N($X1352)))</f>
        <v/>
      </c>
      <c r="AC1352" t="str">
        <f>IF(OR($D1352="",$AB1352="",N($AB1352)&lt;=0),"",IFERROR(MATCH(1,INDEX(('2_Review &amp; Audit'!$F$6:$F$505=$A1352)*('2_Review &amp; Audit'!$I$6:$I$505&gt;=$E1352-30)*('2_Review &amp; Audit'!$I$6:$I$505&lt;=$E1352+30)*('2_Review &amp; Audit'!$R$6:$R$505&gt;0)*(ROW('2_Review &amp; Audit'!$R$6:$R$505)&gt;$T1352),0),0)+5,""))</f>
        <v/>
      </c>
      <c r="AG1352" t="str">
        <f>IF(OR($D1352="",$AB1352="",$AF1352=""),"",MIN($AB1352,$AF1352))</f>
        <v/>
      </c>
      <c r="AK1352" t="str">
        <f>IF($D1352="","",MAX(0,N($AB1352)-N($AG1352)))</f>
        <v/>
      </c>
      <c r="AL1352" t="str">
        <f>IF(OR($D1352="",$AK1352="",N($AK1352)&lt;=0),"",IFERROR(MATCH(1,INDEX(('2_Review &amp; Audit'!$F$6:$F$505=$A1352)*('2_Review &amp; Audit'!$I$6:$I$505&gt;=$E1352-30)*('2_Review &amp; Audit'!$I$6:$I$505&lt;=$E1352+30)*('2_Review &amp; Audit'!$R$6:$R$505&gt;0)*(ROW('2_Review &amp; Audit'!$R$6:$R$505)&gt;$AC1352),0),0)+5,""))</f>
        <v/>
      </c>
      <c r="AP1352" t="str">
        <f>IF(OR($D1352="",$AK1352="",$AO1352=""),"",MIN($AK1352,$AO1352))</f>
        <v/>
      </c>
    </row>
    <row r="1353" spans="1:42" ht="12.75" customHeight="1" x14ac:dyDescent="0.2">
      <c r="A1353" t="str">
        <f>IF($J1353="","",INDEX('2_Review &amp; Audit'!$F:$F,$J1353))</f>
        <v/>
      </c>
      <c r="B1353" t="str">
        <f>IF($J1353="","",INDEX('2_Review &amp; Audit'!$C:$C,$J1353))</f>
        <v/>
      </c>
      <c r="C1353" t="str">
        <f>IF($J1353="","",INDEX('2_Review &amp; Audit'!$D:$D,$J1353))</f>
        <v/>
      </c>
      <c r="D1353" s="60" t="str">
        <f>IF($J1353="","",INDEX('2_Review &amp; Audit'!$U:$U,$J1353))</f>
        <v/>
      </c>
      <c r="E1353" t="str">
        <f>IF($J1353="","",INDEX('2_Review &amp; Audit'!$M:$M,$J1353))</f>
        <v/>
      </c>
      <c r="F1353" t="str">
        <f>IF($J1353="","",INDEX('2_Review &amp; Audit'!$N:$N,$J1353))</f>
        <v/>
      </c>
      <c r="G1353" t="str">
        <f>IF(OR($J1353="",$F1353=""),"",ABS(INDEX('2_Review &amp; Audit'!$B:$B,$J1353)/$F1353))</f>
        <v/>
      </c>
      <c r="H1353" t="str">
        <f t="shared" si="85"/>
        <v/>
      </c>
      <c r="I1353" t="str">
        <f>IF($J1353="","",INDEX('2_Review &amp; Audit'!$AD:$AD,$J1353))</f>
        <v/>
      </c>
      <c r="AB1353" t="str">
        <f>IF($D1353="","",MAX(0,N(#REF!)-N($X1353)))</f>
        <v/>
      </c>
      <c r="AC1353" t="str">
        <f>IF(OR($D1353="",$AB1353="",N($AB1353)&lt;=0),"",IFERROR(MATCH(1,INDEX(('2_Review &amp; Audit'!$F$6:$F$505=$A1353)*('2_Review &amp; Audit'!$I$6:$I$505&gt;=$E1353-30)*('2_Review &amp; Audit'!$I$6:$I$505&lt;=$E1353+30)*('2_Review &amp; Audit'!$R$6:$R$505&gt;0)*(ROW('2_Review &amp; Audit'!$R$6:$R$505)&gt;$T1353),0),0)+5,""))</f>
        <v/>
      </c>
      <c r="AG1353" t="str">
        <f>IF(OR($D1353="",$AB1353="",$AF1353=""),"",MIN($AB1353,$AF1353))</f>
        <v/>
      </c>
      <c r="AK1353" t="str">
        <f>IF($D1353="","",MAX(0,N($AB1353)-N($AG1353)))</f>
        <v/>
      </c>
      <c r="AL1353" t="str">
        <f>IF(OR($D1353="",$AK1353="",N($AK1353)&lt;=0),"",IFERROR(MATCH(1,INDEX(('2_Review &amp; Audit'!$F$6:$F$505=$A1353)*('2_Review &amp; Audit'!$I$6:$I$505&gt;=$E1353-30)*('2_Review &amp; Audit'!$I$6:$I$505&lt;=$E1353+30)*('2_Review &amp; Audit'!$R$6:$R$505&gt;0)*(ROW('2_Review &amp; Audit'!$R$6:$R$505)&gt;$AC1353),0),0)+5,""))</f>
        <v/>
      </c>
      <c r="AP1353" t="str">
        <f>IF(OR($D1353="",$AK1353="",$AO1353=""),"",MIN($AK1353,$AO1353))</f>
        <v/>
      </c>
    </row>
    <row r="1354" spans="1:42" ht="12.75" customHeight="1" x14ac:dyDescent="0.2">
      <c r="A1354" t="str">
        <f>IF($J1354="","",INDEX('2_Review &amp; Audit'!$F:$F,$J1354))</f>
        <v/>
      </c>
      <c r="B1354" t="str">
        <f>IF($J1354="","",INDEX('2_Review &amp; Audit'!$C:$C,$J1354))</f>
        <v/>
      </c>
      <c r="C1354" t="str">
        <f>IF($J1354="","",INDEX('2_Review &amp; Audit'!$D:$D,$J1354))</f>
        <v/>
      </c>
      <c r="D1354" s="60" t="str">
        <f>IF($J1354="","",INDEX('2_Review &amp; Audit'!$U:$U,$J1354))</f>
        <v/>
      </c>
      <c r="E1354" t="str">
        <f>IF($J1354="","",INDEX('2_Review &amp; Audit'!$M:$M,$J1354))</f>
        <v/>
      </c>
      <c r="F1354" t="str">
        <f>IF($J1354="","",INDEX('2_Review &amp; Audit'!$N:$N,$J1354))</f>
        <v/>
      </c>
      <c r="G1354" t="str">
        <f>IF(OR($J1354="",$F1354=""),"",ABS(INDEX('2_Review &amp; Audit'!$B:$B,$J1354)/$F1354))</f>
        <v/>
      </c>
      <c r="H1354" t="str">
        <f t="shared" si="85"/>
        <v/>
      </c>
      <c r="I1354" t="str">
        <f>IF($J1354="","",INDEX('2_Review &amp; Audit'!$AD:$AD,$J1354))</f>
        <v/>
      </c>
      <c r="AB1354" t="str">
        <f>IF($D1354="","",MAX(0,N(#REF!)-N($X1354)))</f>
        <v/>
      </c>
      <c r="AC1354" t="str">
        <f>IF(OR($D1354="",$AB1354="",N($AB1354)&lt;=0),"",IFERROR(MATCH(1,INDEX(('2_Review &amp; Audit'!$F$6:$F$505=$A1354)*('2_Review &amp; Audit'!$I$6:$I$505&gt;=$E1354-30)*('2_Review &amp; Audit'!$I$6:$I$505&lt;=$E1354+30)*('2_Review &amp; Audit'!$R$6:$R$505&gt;0)*(ROW('2_Review &amp; Audit'!$R$6:$R$505)&gt;$T1354),0),0)+5,""))</f>
        <v/>
      </c>
      <c r="AG1354" t="str">
        <f>IF(OR($D1354="",$AB1354="",$AF1354=""),"",MIN($AB1354,$AF1354))</f>
        <v/>
      </c>
      <c r="AK1354" t="str">
        <f>IF($D1354="","",MAX(0,N($AB1354)-N($AG1354)))</f>
        <v/>
      </c>
      <c r="AL1354" t="str">
        <f>IF(OR($D1354="",$AK1354="",N($AK1354)&lt;=0),"",IFERROR(MATCH(1,INDEX(('2_Review &amp; Audit'!$F$6:$F$505=$A1354)*('2_Review &amp; Audit'!$I$6:$I$505&gt;=$E1354-30)*('2_Review &amp; Audit'!$I$6:$I$505&lt;=$E1354+30)*('2_Review &amp; Audit'!$R$6:$R$505&gt;0)*(ROW('2_Review &amp; Audit'!$R$6:$R$505)&gt;$AC1354),0),0)+5,""))</f>
        <v/>
      </c>
      <c r="AP1354" t="str">
        <f>IF(OR($D1354="",$AK1354="",$AO1354=""),"",MIN($AK1354,$AO1354))</f>
        <v/>
      </c>
    </row>
    <row r="1355" spans="1:42" ht="12.75" customHeight="1" x14ac:dyDescent="0.2">
      <c r="A1355" t="str">
        <f>IF($J1355="","",INDEX('2_Review &amp; Audit'!$F:$F,$J1355))</f>
        <v/>
      </c>
      <c r="B1355" t="str">
        <f>IF($J1355="","",INDEX('2_Review &amp; Audit'!$C:$C,$J1355))</f>
        <v/>
      </c>
      <c r="C1355" t="str">
        <f>IF($J1355="","",INDEX('2_Review &amp; Audit'!$D:$D,$J1355))</f>
        <v/>
      </c>
      <c r="D1355" s="60" t="str">
        <f>IF($J1355="","",INDEX('2_Review &amp; Audit'!$U:$U,$J1355))</f>
        <v/>
      </c>
      <c r="E1355" t="str">
        <f>IF($J1355="","",INDEX('2_Review &amp; Audit'!$M:$M,$J1355))</f>
        <v/>
      </c>
      <c r="F1355" t="str">
        <f>IF($J1355="","",INDEX('2_Review &amp; Audit'!$N:$N,$J1355))</f>
        <v/>
      </c>
      <c r="G1355" t="str">
        <f>IF(OR($J1355="",$F1355=""),"",ABS(INDEX('2_Review &amp; Audit'!$B:$B,$J1355)/$F1355))</f>
        <v/>
      </c>
      <c r="H1355" t="str">
        <f t="shared" si="85"/>
        <v/>
      </c>
      <c r="I1355" t="str">
        <f>IF($J1355="","",INDEX('2_Review &amp; Audit'!$AD:$AD,$J1355))</f>
        <v/>
      </c>
      <c r="AB1355" t="str">
        <f>IF($D1355="","",MAX(0,N(#REF!)-N($X1355)))</f>
        <v/>
      </c>
      <c r="AC1355" t="str">
        <f>IF(OR($D1355="",$AB1355="",N($AB1355)&lt;=0),"",IFERROR(MATCH(1,INDEX(('2_Review &amp; Audit'!$F$6:$F$505=$A1355)*('2_Review &amp; Audit'!$I$6:$I$505&gt;=$E1355-30)*('2_Review &amp; Audit'!$I$6:$I$505&lt;=$E1355+30)*('2_Review &amp; Audit'!$R$6:$R$505&gt;0)*(ROW('2_Review &amp; Audit'!$R$6:$R$505)&gt;$T1355),0),0)+5,""))</f>
        <v/>
      </c>
      <c r="AG1355" t="str">
        <f>IF(OR($D1355="",$AB1355="",$AF1355=""),"",MIN($AB1355,$AF1355))</f>
        <v/>
      </c>
      <c r="AK1355" t="str">
        <f>IF($D1355="","",MAX(0,N($AB1355)-N($AG1355)))</f>
        <v/>
      </c>
      <c r="AL1355" t="str">
        <f>IF(OR($D1355="",$AK1355="",N($AK1355)&lt;=0),"",IFERROR(MATCH(1,INDEX(('2_Review &amp; Audit'!$F$6:$F$505=$A1355)*('2_Review &amp; Audit'!$I$6:$I$505&gt;=$E1355-30)*('2_Review &amp; Audit'!$I$6:$I$505&lt;=$E1355+30)*('2_Review &amp; Audit'!$R$6:$R$505&gt;0)*(ROW('2_Review &amp; Audit'!$R$6:$R$505)&gt;$AC1355),0),0)+5,""))</f>
        <v/>
      </c>
      <c r="AP1355" t="str">
        <f>IF(OR($D1355="",$AK1355="",$AO1355=""),"",MIN($AK1355,$AO1355))</f>
        <v/>
      </c>
    </row>
    <row r="1356" spans="1:42" ht="12.75" customHeight="1" x14ac:dyDescent="0.2">
      <c r="A1356" t="str">
        <f>IF($J1356="","",INDEX('2_Review &amp; Audit'!$F:$F,$J1356))</f>
        <v/>
      </c>
      <c r="B1356" t="str">
        <f>IF($J1356="","",INDEX('2_Review &amp; Audit'!$C:$C,$J1356))</f>
        <v/>
      </c>
      <c r="C1356" t="str">
        <f>IF($J1356="","",INDEX('2_Review &amp; Audit'!$D:$D,$J1356))</f>
        <v/>
      </c>
      <c r="D1356" s="60" t="str">
        <f>IF($J1356="","",INDEX('2_Review &amp; Audit'!$U:$U,$J1356))</f>
        <v/>
      </c>
      <c r="E1356" t="str">
        <f>IF($J1356="","",INDEX('2_Review &amp; Audit'!$M:$M,$J1356))</f>
        <v/>
      </c>
      <c r="F1356" t="str">
        <f>IF($J1356="","",INDEX('2_Review &amp; Audit'!$N:$N,$J1356))</f>
        <v/>
      </c>
      <c r="G1356" t="str">
        <f>IF(OR($J1356="",$F1356=""),"",ABS(INDEX('2_Review &amp; Audit'!$B:$B,$J1356)/$F1356))</f>
        <v/>
      </c>
      <c r="H1356" t="str">
        <f t="shared" si="85"/>
        <v/>
      </c>
      <c r="I1356" t="str">
        <f>IF($J1356="","",INDEX('2_Review &amp; Audit'!$AD:$AD,$J1356))</f>
        <v/>
      </c>
      <c r="AB1356" t="str">
        <f>IF($D1356="","",MAX(0,N(#REF!)-N($X1356)))</f>
        <v/>
      </c>
      <c r="AC1356" t="str">
        <f>IF(OR($D1356="",$AB1356="",N($AB1356)&lt;=0),"",IFERROR(MATCH(1,INDEX(('2_Review &amp; Audit'!$F$6:$F$505=$A1356)*('2_Review &amp; Audit'!$I$6:$I$505&gt;=$E1356-30)*('2_Review &amp; Audit'!$I$6:$I$505&lt;=$E1356+30)*('2_Review &amp; Audit'!$R$6:$R$505&gt;0)*(ROW('2_Review &amp; Audit'!$R$6:$R$505)&gt;$T1356),0),0)+5,""))</f>
        <v/>
      </c>
      <c r="AG1356" t="str">
        <f>IF(OR($D1356="",$AB1356="",$AF1356=""),"",MIN($AB1356,$AF1356))</f>
        <v/>
      </c>
      <c r="AK1356" t="str">
        <f>IF($D1356="","",MAX(0,N($AB1356)-N($AG1356)))</f>
        <v/>
      </c>
      <c r="AL1356" t="str">
        <f>IF(OR($D1356="",$AK1356="",N($AK1356)&lt;=0),"",IFERROR(MATCH(1,INDEX(('2_Review &amp; Audit'!$F$6:$F$505=$A1356)*('2_Review &amp; Audit'!$I$6:$I$505&gt;=$E1356-30)*('2_Review &amp; Audit'!$I$6:$I$505&lt;=$E1356+30)*('2_Review &amp; Audit'!$R$6:$R$505&gt;0)*(ROW('2_Review &amp; Audit'!$R$6:$R$505)&gt;$AC1356),0),0)+5,""))</f>
        <v/>
      </c>
      <c r="AP1356" t="str">
        <f>IF(OR($D1356="",$AK1356="",$AO1356=""),"",MIN($AK1356,$AO1356))</f>
        <v/>
      </c>
    </row>
    <row r="1357" spans="1:42" ht="12.75" customHeight="1" x14ac:dyDescent="0.2">
      <c r="A1357" t="str">
        <f>IF($J1357="","",INDEX('2_Review &amp; Audit'!$F:$F,$J1357))</f>
        <v/>
      </c>
      <c r="B1357" t="str">
        <f>IF($J1357="","",INDEX('2_Review &amp; Audit'!$C:$C,$J1357))</f>
        <v/>
      </c>
      <c r="C1357" t="str">
        <f>IF($J1357="","",INDEX('2_Review &amp; Audit'!$D:$D,$J1357))</f>
        <v/>
      </c>
      <c r="D1357" s="60" t="str">
        <f>IF($J1357="","",INDEX('2_Review &amp; Audit'!$U:$U,$J1357))</f>
        <v/>
      </c>
      <c r="E1357" t="str">
        <f>IF($J1357="","",INDEX('2_Review &amp; Audit'!$M:$M,$J1357))</f>
        <v/>
      </c>
      <c r="F1357" t="str">
        <f>IF($J1357="","",INDEX('2_Review &amp; Audit'!$N:$N,$J1357))</f>
        <v/>
      </c>
      <c r="G1357" t="str">
        <f>IF(OR($J1357="",$F1357=""),"",ABS(INDEX('2_Review &amp; Audit'!$B:$B,$J1357)/$F1357))</f>
        <v/>
      </c>
      <c r="H1357" t="str">
        <f t="shared" si="85"/>
        <v/>
      </c>
      <c r="I1357" t="str">
        <f>IF($J1357="","",INDEX('2_Review &amp; Audit'!$AD:$AD,$J1357))</f>
        <v/>
      </c>
      <c r="AB1357" t="str">
        <f>IF($D1357="","",MAX(0,N(#REF!)-N($X1357)))</f>
        <v/>
      </c>
      <c r="AC1357" t="str">
        <f>IF(OR($D1357="",$AB1357="",N($AB1357)&lt;=0),"",IFERROR(MATCH(1,INDEX(('2_Review &amp; Audit'!$F$6:$F$505=$A1357)*('2_Review &amp; Audit'!$I$6:$I$505&gt;=$E1357-30)*('2_Review &amp; Audit'!$I$6:$I$505&lt;=$E1357+30)*('2_Review &amp; Audit'!$R$6:$R$505&gt;0)*(ROW('2_Review &amp; Audit'!$R$6:$R$505)&gt;$T1357),0),0)+5,""))</f>
        <v/>
      </c>
      <c r="AG1357" t="str">
        <f>IF(OR($D1357="",$AB1357="",$AF1357=""),"",MIN($AB1357,$AF1357))</f>
        <v/>
      </c>
      <c r="AK1357" t="str">
        <f>IF($D1357="","",MAX(0,N($AB1357)-N($AG1357)))</f>
        <v/>
      </c>
      <c r="AL1357" t="str">
        <f>IF(OR($D1357="",$AK1357="",N($AK1357)&lt;=0),"",IFERROR(MATCH(1,INDEX(('2_Review &amp; Audit'!$F$6:$F$505=$A1357)*('2_Review &amp; Audit'!$I$6:$I$505&gt;=$E1357-30)*('2_Review &amp; Audit'!$I$6:$I$505&lt;=$E1357+30)*('2_Review &amp; Audit'!$R$6:$R$505&gt;0)*(ROW('2_Review &amp; Audit'!$R$6:$R$505)&gt;$AC1357),0),0)+5,""))</f>
        <v/>
      </c>
      <c r="AP1357" t="str">
        <f>IF(OR($D1357="",$AK1357="",$AO1357=""),"",MIN($AK1357,$AO1357))</f>
        <v/>
      </c>
    </row>
    <row r="1358" spans="1:42" ht="12.75" customHeight="1" x14ac:dyDescent="0.2">
      <c r="A1358" t="str">
        <f>IF($J1358="","",INDEX('2_Review &amp; Audit'!$F:$F,$J1358))</f>
        <v/>
      </c>
      <c r="B1358" t="str">
        <f>IF($J1358="","",INDEX('2_Review &amp; Audit'!$C:$C,$J1358))</f>
        <v/>
      </c>
      <c r="C1358" t="str">
        <f>IF($J1358="","",INDEX('2_Review &amp; Audit'!$D:$D,$J1358))</f>
        <v/>
      </c>
      <c r="D1358" s="60" t="str">
        <f>IF($J1358="","",INDEX('2_Review &amp; Audit'!$U:$U,$J1358))</f>
        <v/>
      </c>
      <c r="E1358" t="str">
        <f>IF($J1358="","",INDEX('2_Review &amp; Audit'!$M:$M,$J1358))</f>
        <v/>
      </c>
      <c r="F1358" t="str">
        <f>IF($J1358="","",INDEX('2_Review &amp; Audit'!$N:$N,$J1358))</f>
        <v/>
      </c>
      <c r="G1358" t="str">
        <f>IF(OR($J1358="",$F1358=""),"",ABS(INDEX('2_Review &amp; Audit'!$B:$B,$J1358)/$F1358))</f>
        <v/>
      </c>
      <c r="H1358" t="str">
        <f t="shared" si="85"/>
        <v/>
      </c>
      <c r="I1358" t="str">
        <f>IF($J1358="","",INDEX('2_Review &amp; Audit'!$AD:$AD,$J1358))</f>
        <v/>
      </c>
      <c r="AB1358" t="str">
        <f>IF($D1358="","",MAX(0,N(#REF!)-N($X1358)))</f>
        <v/>
      </c>
      <c r="AC1358" t="str">
        <f>IF(OR($D1358="",$AB1358="",N($AB1358)&lt;=0),"",IFERROR(MATCH(1,INDEX(('2_Review &amp; Audit'!$F$6:$F$505=$A1358)*('2_Review &amp; Audit'!$I$6:$I$505&gt;=$E1358-30)*('2_Review &amp; Audit'!$I$6:$I$505&lt;=$E1358+30)*('2_Review &amp; Audit'!$R$6:$R$505&gt;0)*(ROW('2_Review &amp; Audit'!$R$6:$R$505)&gt;$T1358),0),0)+5,""))</f>
        <v/>
      </c>
      <c r="AG1358" t="str">
        <f>IF(OR($D1358="",$AB1358="",$AF1358=""),"",MIN($AB1358,$AF1358))</f>
        <v/>
      </c>
      <c r="AK1358" t="str">
        <f>IF($D1358="","",MAX(0,N($AB1358)-N($AG1358)))</f>
        <v/>
      </c>
      <c r="AL1358" t="str">
        <f>IF(OR($D1358="",$AK1358="",N($AK1358)&lt;=0),"",IFERROR(MATCH(1,INDEX(('2_Review &amp; Audit'!$F$6:$F$505=$A1358)*('2_Review &amp; Audit'!$I$6:$I$505&gt;=$E1358-30)*('2_Review &amp; Audit'!$I$6:$I$505&lt;=$E1358+30)*('2_Review &amp; Audit'!$R$6:$R$505&gt;0)*(ROW('2_Review &amp; Audit'!$R$6:$R$505)&gt;$AC1358),0),0)+5,""))</f>
        <v/>
      </c>
      <c r="AP1358" t="str">
        <f>IF(OR($D1358="",$AK1358="",$AO1358=""),"",MIN($AK1358,$AO1358))</f>
        <v/>
      </c>
    </row>
    <row r="1359" spans="1:42" ht="12.75" customHeight="1" x14ac:dyDescent="0.2">
      <c r="A1359" t="str">
        <f>IF($J1359="","",INDEX('2_Review &amp; Audit'!$F:$F,$J1359))</f>
        <v/>
      </c>
      <c r="B1359" t="str">
        <f>IF($J1359="","",INDEX('2_Review &amp; Audit'!$C:$C,$J1359))</f>
        <v/>
      </c>
      <c r="C1359" t="str">
        <f>IF($J1359="","",INDEX('2_Review &amp; Audit'!$D:$D,$J1359))</f>
        <v/>
      </c>
      <c r="D1359" s="60" t="str">
        <f>IF($J1359="","",INDEX('2_Review &amp; Audit'!$U:$U,$J1359))</f>
        <v/>
      </c>
      <c r="E1359" t="str">
        <f>IF($J1359="","",INDEX('2_Review &amp; Audit'!$M:$M,$J1359))</f>
        <v/>
      </c>
      <c r="F1359" t="str">
        <f>IF($J1359="","",INDEX('2_Review &amp; Audit'!$N:$N,$J1359))</f>
        <v/>
      </c>
      <c r="G1359" t="str">
        <f>IF(OR($J1359="",$F1359=""),"",ABS(INDEX('2_Review &amp; Audit'!$B:$B,$J1359)/$F1359))</f>
        <v/>
      </c>
      <c r="H1359" t="str">
        <f t="shared" si="85"/>
        <v/>
      </c>
      <c r="I1359" t="str">
        <f>IF($J1359="","",INDEX('2_Review &amp; Audit'!$AD:$AD,$J1359))</f>
        <v/>
      </c>
      <c r="AB1359" t="str">
        <f>IF($D1359="","",MAX(0,N(#REF!)-N($X1359)))</f>
        <v/>
      </c>
      <c r="AC1359" t="str">
        <f>IF(OR($D1359="",$AB1359="",N($AB1359)&lt;=0),"",IFERROR(MATCH(1,INDEX(('2_Review &amp; Audit'!$F$6:$F$505=$A1359)*('2_Review &amp; Audit'!$I$6:$I$505&gt;=$E1359-30)*('2_Review &amp; Audit'!$I$6:$I$505&lt;=$E1359+30)*('2_Review &amp; Audit'!$R$6:$R$505&gt;0)*(ROW('2_Review &amp; Audit'!$R$6:$R$505)&gt;$T1359),0),0)+5,""))</f>
        <v/>
      </c>
      <c r="AG1359" t="str">
        <f>IF(OR($D1359="",$AB1359="",$AF1359=""),"",MIN($AB1359,$AF1359))</f>
        <v/>
      </c>
      <c r="AK1359" t="str">
        <f>IF($D1359="","",MAX(0,N($AB1359)-N($AG1359)))</f>
        <v/>
      </c>
      <c r="AL1359" t="str">
        <f>IF(OR($D1359="",$AK1359="",N($AK1359)&lt;=0),"",IFERROR(MATCH(1,INDEX(('2_Review &amp; Audit'!$F$6:$F$505=$A1359)*('2_Review &amp; Audit'!$I$6:$I$505&gt;=$E1359-30)*('2_Review &amp; Audit'!$I$6:$I$505&lt;=$E1359+30)*('2_Review &amp; Audit'!$R$6:$R$505&gt;0)*(ROW('2_Review &amp; Audit'!$R$6:$R$505)&gt;$AC1359),0),0)+5,""))</f>
        <v/>
      </c>
      <c r="AP1359" t="str">
        <f>IF(OR($D1359="",$AK1359="",$AO1359=""),"",MIN($AK1359,$AO1359))</f>
        <v/>
      </c>
    </row>
    <row r="1360" spans="1:42" ht="12.75" customHeight="1" x14ac:dyDescent="0.2">
      <c r="A1360" t="str">
        <f>IF($J1360="","",INDEX('2_Review &amp; Audit'!$F:$F,$J1360))</f>
        <v/>
      </c>
      <c r="B1360" t="str">
        <f>IF($J1360="","",INDEX('2_Review &amp; Audit'!$C:$C,$J1360))</f>
        <v/>
      </c>
      <c r="C1360" t="str">
        <f>IF($J1360="","",INDEX('2_Review &amp; Audit'!$D:$D,$J1360))</f>
        <v/>
      </c>
      <c r="D1360" s="60" t="str">
        <f>IF($J1360="","",INDEX('2_Review &amp; Audit'!$U:$U,$J1360))</f>
        <v/>
      </c>
      <c r="E1360" t="str">
        <f>IF($J1360="","",INDEX('2_Review &amp; Audit'!$M:$M,$J1360))</f>
        <v/>
      </c>
      <c r="F1360" t="str">
        <f>IF($J1360="","",INDEX('2_Review &amp; Audit'!$N:$N,$J1360))</f>
        <v/>
      </c>
      <c r="G1360" t="str">
        <f>IF(OR($J1360="",$F1360=""),"",ABS(INDEX('2_Review &amp; Audit'!$B:$B,$J1360)/$F1360))</f>
        <v/>
      </c>
      <c r="H1360" t="str">
        <f t="shared" si="85"/>
        <v/>
      </c>
      <c r="I1360" t="str">
        <f>IF($J1360="","",INDEX('2_Review &amp; Audit'!$AD:$AD,$J1360))</f>
        <v/>
      </c>
      <c r="AB1360" t="str">
        <f>IF($D1360="","",MAX(0,N(#REF!)-N($X1360)))</f>
        <v/>
      </c>
      <c r="AC1360" t="str">
        <f>IF(OR($D1360="",$AB1360="",N($AB1360)&lt;=0),"",IFERROR(MATCH(1,INDEX(('2_Review &amp; Audit'!$F$6:$F$505=$A1360)*('2_Review &amp; Audit'!$I$6:$I$505&gt;=$E1360-30)*('2_Review &amp; Audit'!$I$6:$I$505&lt;=$E1360+30)*('2_Review &amp; Audit'!$R$6:$R$505&gt;0)*(ROW('2_Review &amp; Audit'!$R$6:$R$505)&gt;$T1360),0),0)+5,""))</f>
        <v/>
      </c>
      <c r="AG1360" t="str">
        <f>IF(OR($D1360="",$AB1360="",$AF1360=""),"",MIN($AB1360,$AF1360))</f>
        <v/>
      </c>
      <c r="AK1360" t="str">
        <f>IF($D1360="","",MAX(0,N($AB1360)-N($AG1360)))</f>
        <v/>
      </c>
      <c r="AL1360" t="str">
        <f>IF(OR($D1360="",$AK1360="",N($AK1360)&lt;=0),"",IFERROR(MATCH(1,INDEX(('2_Review &amp; Audit'!$F$6:$F$505=$A1360)*('2_Review &amp; Audit'!$I$6:$I$505&gt;=$E1360-30)*('2_Review &amp; Audit'!$I$6:$I$505&lt;=$E1360+30)*('2_Review &amp; Audit'!$R$6:$R$505&gt;0)*(ROW('2_Review &amp; Audit'!$R$6:$R$505)&gt;$AC1360),0),0)+5,""))</f>
        <v/>
      </c>
      <c r="AP1360" t="str">
        <f>IF(OR($D1360="",$AK1360="",$AO1360=""),"",MIN($AK1360,$AO1360))</f>
        <v/>
      </c>
    </row>
    <row r="1361" spans="1:42" ht="12.75" customHeight="1" x14ac:dyDescent="0.2">
      <c r="A1361" t="str">
        <f>IF($J1361="","",INDEX('2_Review &amp; Audit'!$F:$F,$J1361))</f>
        <v/>
      </c>
      <c r="B1361" t="str">
        <f>IF($J1361="","",INDEX('2_Review &amp; Audit'!$C:$C,$J1361))</f>
        <v/>
      </c>
      <c r="C1361" t="str">
        <f>IF($J1361="","",INDEX('2_Review &amp; Audit'!$D:$D,$J1361))</f>
        <v/>
      </c>
      <c r="D1361" s="60" t="str">
        <f>IF($J1361="","",INDEX('2_Review &amp; Audit'!$U:$U,$J1361))</f>
        <v/>
      </c>
      <c r="E1361" t="str">
        <f>IF($J1361="","",INDEX('2_Review &amp; Audit'!$M:$M,$J1361))</f>
        <v/>
      </c>
      <c r="F1361" t="str">
        <f>IF($J1361="","",INDEX('2_Review &amp; Audit'!$N:$N,$J1361))</f>
        <v/>
      </c>
      <c r="G1361" t="str">
        <f>IF(OR($J1361="",$F1361=""),"",ABS(INDEX('2_Review &amp; Audit'!$B:$B,$J1361)/$F1361))</f>
        <v/>
      </c>
      <c r="H1361" t="str">
        <f t="shared" si="85"/>
        <v/>
      </c>
      <c r="I1361" t="str">
        <f>IF($J1361="","",INDEX('2_Review &amp; Audit'!$AD:$AD,$J1361))</f>
        <v/>
      </c>
      <c r="AB1361" t="str">
        <f>IF($D1361="","",MAX(0,N(#REF!)-N($X1361)))</f>
        <v/>
      </c>
      <c r="AC1361" t="str">
        <f>IF(OR($D1361="",$AB1361="",N($AB1361)&lt;=0),"",IFERROR(MATCH(1,INDEX(('2_Review &amp; Audit'!$F$6:$F$505=$A1361)*('2_Review &amp; Audit'!$I$6:$I$505&gt;=$E1361-30)*('2_Review &amp; Audit'!$I$6:$I$505&lt;=$E1361+30)*('2_Review &amp; Audit'!$R$6:$R$505&gt;0)*(ROW('2_Review &amp; Audit'!$R$6:$R$505)&gt;$T1361),0),0)+5,""))</f>
        <v/>
      </c>
      <c r="AG1361" t="str">
        <f>IF(OR($D1361="",$AB1361="",$AF1361=""),"",MIN($AB1361,$AF1361))</f>
        <v/>
      </c>
      <c r="AK1361" t="str">
        <f>IF($D1361="","",MAX(0,N($AB1361)-N($AG1361)))</f>
        <v/>
      </c>
      <c r="AL1361" t="str">
        <f>IF(OR($D1361="",$AK1361="",N($AK1361)&lt;=0),"",IFERROR(MATCH(1,INDEX(('2_Review &amp; Audit'!$F$6:$F$505=$A1361)*('2_Review &amp; Audit'!$I$6:$I$505&gt;=$E1361-30)*('2_Review &amp; Audit'!$I$6:$I$505&lt;=$E1361+30)*('2_Review &amp; Audit'!$R$6:$R$505&gt;0)*(ROW('2_Review &amp; Audit'!$R$6:$R$505)&gt;$AC1361),0),0)+5,""))</f>
        <v/>
      </c>
      <c r="AP1361" t="str">
        <f>IF(OR($D1361="",$AK1361="",$AO1361=""),"",MIN($AK1361,$AO1361))</f>
        <v/>
      </c>
    </row>
    <row r="1362" spans="1:42" ht="12.75" customHeight="1" x14ac:dyDescent="0.2">
      <c r="A1362" t="str">
        <f>IF($J1362="","",INDEX('2_Review &amp; Audit'!$F:$F,$J1362))</f>
        <v/>
      </c>
      <c r="B1362" t="str">
        <f>IF($J1362="","",INDEX('2_Review &amp; Audit'!$C:$C,$J1362))</f>
        <v/>
      </c>
      <c r="C1362" t="str">
        <f>IF($J1362="","",INDEX('2_Review &amp; Audit'!$D:$D,$J1362))</f>
        <v/>
      </c>
      <c r="D1362" s="60" t="str">
        <f>IF($J1362="","",INDEX('2_Review &amp; Audit'!$U:$U,$J1362))</f>
        <v/>
      </c>
      <c r="E1362" t="str">
        <f>IF($J1362="","",INDEX('2_Review &amp; Audit'!$M:$M,$J1362))</f>
        <v/>
      </c>
      <c r="F1362" t="str">
        <f>IF($J1362="","",INDEX('2_Review &amp; Audit'!$N:$N,$J1362))</f>
        <v/>
      </c>
      <c r="G1362" t="str">
        <f>IF(OR($J1362="",$F1362=""),"",ABS(INDEX('2_Review &amp; Audit'!$B:$B,$J1362)/$F1362))</f>
        <v/>
      </c>
      <c r="H1362" t="str">
        <f t="shared" si="85"/>
        <v/>
      </c>
      <c r="I1362" t="str">
        <f>IF($J1362="","",INDEX('2_Review &amp; Audit'!$AD:$AD,$J1362))</f>
        <v/>
      </c>
      <c r="AB1362" t="str">
        <f>IF($D1362="","",MAX(0,N(#REF!)-N($X1362)))</f>
        <v/>
      </c>
      <c r="AC1362" t="str">
        <f>IF(OR($D1362="",$AB1362="",N($AB1362)&lt;=0),"",IFERROR(MATCH(1,INDEX(('2_Review &amp; Audit'!$F$6:$F$505=$A1362)*('2_Review &amp; Audit'!$I$6:$I$505&gt;=$E1362-30)*('2_Review &amp; Audit'!$I$6:$I$505&lt;=$E1362+30)*('2_Review &amp; Audit'!$R$6:$R$505&gt;0)*(ROW('2_Review &amp; Audit'!$R$6:$R$505)&gt;$T1362),0),0)+5,""))</f>
        <v/>
      </c>
      <c r="AG1362" t="str">
        <f>IF(OR($D1362="",$AB1362="",$AF1362=""),"",MIN($AB1362,$AF1362))</f>
        <v/>
      </c>
      <c r="AK1362" t="str">
        <f>IF($D1362="","",MAX(0,N($AB1362)-N($AG1362)))</f>
        <v/>
      </c>
      <c r="AL1362" t="str">
        <f>IF(OR($D1362="",$AK1362="",N($AK1362)&lt;=0),"",IFERROR(MATCH(1,INDEX(('2_Review &amp; Audit'!$F$6:$F$505=$A1362)*('2_Review &amp; Audit'!$I$6:$I$505&gt;=$E1362-30)*('2_Review &amp; Audit'!$I$6:$I$505&lt;=$E1362+30)*('2_Review &amp; Audit'!$R$6:$R$505&gt;0)*(ROW('2_Review &amp; Audit'!$R$6:$R$505)&gt;$AC1362),0),0)+5,""))</f>
        <v/>
      </c>
      <c r="AP1362" t="str">
        <f>IF(OR($D1362="",$AK1362="",$AO1362=""),"",MIN($AK1362,$AO1362))</f>
        <v/>
      </c>
    </row>
    <row r="1363" spans="1:42" ht="12.75" customHeight="1" x14ac:dyDescent="0.2">
      <c r="A1363" t="str">
        <f>IF($J1363="","",INDEX('2_Review &amp; Audit'!$F:$F,$J1363))</f>
        <v/>
      </c>
      <c r="B1363" t="str">
        <f>IF($J1363="","",INDEX('2_Review &amp; Audit'!$C:$C,$J1363))</f>
        <v/>
      </c>
      <c r="C1363" t="str">
        <f>IF($J1363="","",INDEX('2_Review &amp; Audit'!$D:$D,$J1363))</f>
        <v/>
      </c>
      <c r="D1363" s="60" t="str">
        <f>IF($J1363="","",INDEX('2_Review &amp; Audit'!$U:$U,$J1363))</f>
        <v/>
      </c>
      <c r="E1363" t="str">
        <f>IF($J1363="","",INDEX('2_Review &amp; Audit'!$M:$M,$J1363))</f>
        <v/>
      </c>
      <c r="F1363" t="str">
        <f>IF($J1363="","",INDEX('2_Review &amp; Audit'!$N:$N,$J1363))</f>
        <v/>
      </c>
      <c r="G1363" t="str">
        <f>IF(OR($J1363="",$F1363=""),"",ABS(INDEX('2_Review &amp; Audit'!$B:$B,$J1363)/$F1363))</f>
        <v/>
      </c>
      <c r="H1363" t="str">
        <f t="shared" si="85"/>
        <v/>
      </c>
      <c r="I1363" t="str">
        <f>IF($J1363="","",INDEX('2_Review &amp; Audit'!$AD:$AD,$J1363))</f>
        <v/>
      </c>
      <c r="AB1363" t="str">
        <f>IF($D1363="","",MAX(0,N(#REF!)-N($X1363)))</f>
        <v/>
      </c>
      <c r="AC1363" t="str">
        <f>IF(OR($D1363="",$AB1363="",N($AB1363)&lt;=0),"",IFERROR(MATCH(1,INDEX(('2_Review &amp; Audit'!$F$6:$F$505=$A1363)*('2_Review &amp; Audit'!$I$6:$I$505&gt;=$E1363-30)*('2_Review &amp; Audit'!$I$6:$I$505&lt;=$E1363+30)*('2_Review &amp; Audit'!$R$6:$R$505&gt;0)*(ROW('2_Review &amp; Audit'!$R$6:$R$505)&gt;$T1363),0),0)+5,""))</f>
        <v/>
      </c>
      <c r="AG1363" t="str">
        <f>IF(OR($D1363="",$AB1363="",$AF1363=""),"",MIN($AB1363,$AF1363))</f>
        <v/>
      </c>
      <c r="AK1363" t="str">
        <f>IF($D1363="","",MAX(0,N($AB1363)-N($AG1363)))</f>
        <v/>
      </c>
      <c r="AL1363" t="str">
        <f>IF(OR($D1363="",$AK1363="",N($AK1363)&lt;=0),"",IFERROR(MATCH(1,INDEX(('2_Review &amp; Audit'!$F$6:$F$505=$A1363)*('2_Review &amp; Audit'!$I$6:$I$505&gt;=$E1363-30)*('2_Review &amp; Audit'!$I$6:$I$505&lt;=$E1363+30)*('2_Review &amp; Audit'!$R$6:$R$505&gt;0)*(ROW('2_Review &amp; Audit'!$R$6:$R$505)&gt;$AC1363),0),0)+5,""))</f>
        <v/>
      </c>
      <c r="AP1363" t="str">
        <f>IF(OR($D1363="",$AK1363="",$AO1363=""),"",MIN($AK1363,$AO1363))</f>
        <v/>
      </c>
    </row>
    <row r="1364" spans="1:42" ht="12.75" customHeight="1" x14ac:dyDescent="0.2">
      <c r="A1364" t="str">
        <f>IF($J1364="","",INDEX('2_Review &amp; Audit'!$F:$F,$J1364))</f>
        <v/>
      </c>
      <c r="B1364" t="str">
        <f>IF($J1364="","",INDEX('2_Review &amp; Audit'!$C:$C,$J1364))</f>
        <v/>
      </c>
      <c r="C1364" t="str">
        <f>IF($J1364="","",INDEX('2_Review &amp; Audit'!$D:$D,$J1364))</f>
        <v/>
      </c>
      <c r="D1364" s="60" t="str">
        <f>IF($J1364="","",INDEX('2_Review &amp; Audit'!$U:$U,$J1364))</f>
        <v/>
      </c>
      <c r="E1364" t="str">
        <f>IF($J1364="","",INDEX('2_Review &amp; Audit'!$M:$M,$J1364))</f>
        <v/>
      </c>
      <c r="F1364" t="str">
        <f>IF($J1364="","",INDEX('2_Review &amp; Audit'!$N:$N,$J1364))</f>
        <v/>
      </c>
      <c r="G1364" t="str">
        <f>IF(OR($J1364="",$F1364=""),"",ABS(INDEX('2_Review &amp; Audit'!$B:$B,$J1364)/$F1364))</f>
        <v/>
      </c>
      <c r="H1364" t="str">
        <f t="shared" si="85"/>
        <v/>
      </c>
      <c r="I1364" t="str">
        <f>IF($J1364="","",INDEX('2_Review &amp; Audit'!$AD:$AD,$J1364))</f>
        <v/>
      </c>
      <c r="AB1364" t="str">
        <f>IF($D1364="","",MAX(0,N(#REF!)-N($X1364)))</f>
        <v/>
      </c>
      <c r="AC1364" t="str">
        <f>IF(OR($D1364="",$AB1364="",N($AB1364)&lt;=0),"",IFERROR(MATCH(1,INDEX(('2_Review &amp; Audit'!$F$6:$F$505=$A1364)*('2_Review &amp; Audit'!$I$6:$I$505&gt;=$E1364-30)*('2_Review &amp; Audit'!$I$6:$I$505&lt;=$E1364+30)*('2_Review &amp; Audit'!$R$6:$R$505&gt;0)*(ROW('2_Review &amp; Audit'!$R$6:$R$505)&gt;$T1364),0),0)+5,""))</f>
        <v/>
      </c>
      <c r="AG1364" t="str">
        <f>IF(OR($D1364="",$AB1364="",$AF1364=""),"",MIN($AB1364,$AF1364))</f>
        <v/>
      </c>
      <c r="AK1364" t="str">
        <f>IF($D1364="","",MAX(0,N($AB1364)-N($AG1364)))</f>
        <v/>
      </c>
      <c r="AL1364" t="str">
        <f>IF(OR($D1364="",$AK1364="",N($AK1364)&lt;=0),"",IFERROR(MATCH(1,INDEX(('2_Review &amp; Audit'!$F$6:$F$505=$A1364)*('2_Review &amp; Audit'!$I$6:$I$505&gt;=$E1364-30)*('2_Review &amp; Audit'!$I$6:$I$505&lt;=$E1364+30)*('2_Review &amp; Audit'!$R$6:$R$505&gt;0)*(ROW('2_Review &amp; Audit'!$R$6:$R$505)&gt;$AC1364),0),0)+5,""))</f>
        <v/>
      </c>
      <c r="AP1364" t="str">
        <f>IF(OR($D1364="",$AK1364="",$AO1364=""),"",MIN($AK1364,$AO1364))</f>
        <v/>
      </c>
    </row>
    <row r="1365" spans="1:42" ht="12.75" customHeight="1" x14ac:dyDescent="0.2">
      <c r="A1365" t="str">
        <f>IF($J1365="","",INDEX('2_Review &amp; Audit'!$F:$F,$J1365))</f>
        <v/>
      </c>
      <c r="B1365" t="str">
        <f>IF($J1365="","",INDEX('2_Review &amp; Audit'!$C:$C,$J1365))</f>
        <v/>
      </c>
      <c r="C1365" t="str">
        <f>IF($J1365="","",INDEX('2_Review &amp; Audit'!$D:$D,$J1365))</f>
        <v/>
      </c>
      <c r="D1365" s="60" t="str">
        <f>IF($J1365="","",INDEX('2_Review &amp; Audit'!$U:$U,$J1365))</f>
        <v/>
      </c>
      <c r="E1365" t="str">
        <f>IF($J1365="","",INDEX('2_Review &amp; Audit'!$M:$M,$J1365))</f>
        <v/>
      </c>
      <c r="F1365" t="str">
        <f>IF($J1365="","",INDEX('2_Review &amp; Audit'!$N:$N,$J1365))</f>
        <v/>
      </c>
      <c r="G1365" t="str">
        <f>IF(OR($J1365="",$F1365=""),"",ABS(INDEX('2_Review &amp; Audit'!$B:$B,$J1365)/$F1365))</f>
        <v/>
      </c>
      <c r="H1365" t="str">
        <f t="shared" si="85"/>
        <v/>
      </c>
      <c r="I1365" t="str">
        <f>IF($J1365="","",INDEX('2_Review &amp; Audit'!$AD:$AD,$J1365))</f>
        <v/>
      </c>
      <c r="AB1365" t="str">
        <f>IF($D1365="","",MAX(0,N(#REF!)-N($X1365)))</f>
        <v/>
      </c>
      <c r="AC1365" t="str">
        <f>IF(OR($D1365="",$AB1365="",N($AB1365)&lt;=0),"",IFERROR(MATCH(1,INDEX(('2_Review &amp; Audit'!$F$6:$F$505=$A1365)*('2_Review &amp; Audit'!$I$6:$I$505&gt;=$E1365-30)*('2_Review &amp; Audit'!$I$6:$I$505&lt;=$E1365+30)*('2_Review &amp; Audit'!$R$6:$R$505&gt;0)*(ROW('2_Review &amp; Audit'!$R$6:$R$505)&gt;$T1365),0),0)+5,""))</f>
        <v/>
      </c>
      <c r="AG1365" t="str">
        <f>IF(OR($D1365="",$AB1365="",$AF1365=""),"",MIN($AB1365,$AF1365))</f>
        <v/>
      </c>
      <c r="AK1365" t="str">
        <f>IF($D1365="","",MAX(0,N($AB1365)-N($AG1365)))</f>
        <v/>
      </c>
      <c r="AL1365" t="str">
        <f>IF(OR($D1365="",$AK1365="",N($AK1365)&lt;=0),"",IFERROR(MATCH(1,INDEX(('2_Review &amp; Audit'!$F$6:$F$505=$A1365)*('2_Review &amp; Audit'!$I$6:$I$505&gt;=$E1365-30)*('2_Review &amp; Audit'!$I$6:$I$505&lt;=$E1365+30)*('2_Review &amp; Audit'!$R$6:$R$505&gt;0)*(ROW('2_Review &amp; Audit'!$R$6:$R$505)&gt;$AC1365),0),0)+5,""))</f>
        <v/>
      </c>
      <c r="AP1365" t="str">
        <f>IF(OR($D1365="",$AK1365="",$AO1365=""),"",MIN($AK1365,$AO1365))</f>
        <v/>
      </c>
    </row>
    <row r="1366" spans="1:42" ht="12.75" customHeight="1" x14ac:dyDescent="0.2">
      <c r="A1366" t="str">
        <f>IF($J1366="","",INDEX('2_Review &amp; Audit'!$F:$F,$J1366))</f>
        <v/>
      </c>
      <c r="B1366" t="str">
        <f>IF($J1366="","",INDEX('2_Review &amp; Audit'!$C:$C,$J1366))</f>
        <v/>
      </c>
      <c r="C1366" t="str">
        <f>IF($J1366="","",INDEX('2_Review &amp; Audit'!$D:$D,$J1366))</f>
        <v/>
      </c>
      <c r="D1366" s="60" t="str">
        <f>IF($J1366="","",INDEX('2_Review &amp; Audit'!$U:$U,$J1366))</f>
        <v/>
      </c>
      <c r="E1366" t="str">
        <f>IF($J1366="","",INDEX('2_Review &amp; Audit'!$M:$M,$J1366))</f>
        <v/>
      </c>
      <c r="F1366" t="str">
        <f>IF($J1366="","",INDEX('2_Review &amp; Audit'!$N:$N,$J1366))</f>
        <v/>
      </c>
      <c r="G1366" t="str">
        <f>IF(OR($J1366="",$F1366=""),"",ABS(INDEX('2_Review &amp; Audit'!$B:$B,$J1366)/$F1366))</f>
        <v/>
      </c>
      <c r="H1366" t="str">
        <f t="shared" si="85"/>
        <v/>
      </c>
      <c r="I1366" t="str">
        <f>IF($J1366="","",INDEX('2_Review &amp; Audit'!$AD:$AD,$J1366))</f>
        <v/>
      </c>
      <c r="AB1366" t="str">
        <f>IF($D1366="","",MAX(0,N(#REF!)-N($X1366)))</f>
        <v/>
      </c>
      <c r="AC1366" t="str">
        <f>IF(OR($D1366="",$AB1366="",N($AB1366)&lt;=0),"",IFERROR(MATCH(1,INDEX(('2_Review &amp; Audit'!$F$6:$F$505=$A1366)*('2_Review &amp; Audit'!$I$6:$I$505&gt;=$E1366-30)*('2_Review &amp; Audit'!$I$6:$I$505&lt;=$E1366+30)*('2_Review &amp; Audit'!$R$6:$R$505&gt;0)*(ROW('2_Review &amp; Audit'!$R$6:$R$505)&gt;$T1366),0),0)+5,""))</f>
        <v/>
      </c>
      <c r="AG1366" t="str">
        <f>IF(OR($D1366="",$AB1366="",$AF1366=""),"",MIN($AB1366,$AF1366))</f>
        <v/>
      </c>
      <c r="AK1366" t="str">
        <f>IF($D1366="","",MAX(0,N($AB1366)-N($AG1366)))</f>
        <v/>
      </c>
      <c r="AL1366" t="str">
        <f>IF(OR($D1366="",$AK1366="",N($AK1366)&lt;=0),"",IFERROR(MATCH(1,INDEX(('2_Review &amp; Audit'!$F$6:$F$505=$A1366)*('2_Review &amp; Audit'!$I$6:$I$505&gt;=$E1366-30)*('2_Review &amp; Audit'!$I$6:$I$505&lt;=$E1366+30)*('2_Review &amp; Audit'!$R$6:$R$505&gt;0)*(ROW('2_Review &amp; Audit'!$R$6:$R$505)&gt;$AC1366),0),0)+5,""))</f>
        <v/>
      </c>
      <c r="AP1366" t="str">
        <f>IF(OR($D1366="",$AK1366="",$AO1366=""),"",MIN($AK1366,$AO1366))</f>
        <v/>
      </c>
    </row>
    <row r="1367" spans="1:42" ht="12.75" customHeight="1" x14ac:dyDescent="0.2">
      <c r="A1367" t="str">
        <f>IF($J1367="","",INDEX('2_Review &amp; Audit'!$F:$F,$J1367))</f>
        <v/>
      </c>
      <c r="B1367" t="str">
        <f>IF($J1367="","",INDEX('2_Review &amp; Audit'!$C:$C,$J1367))</f>
        <v/>
      </c>
      <c r="C1367" t="str">
        <f>IF($J1367="","",INDEX('2_Review &amp; Audit'!$D:$D,$J1367))</f>
        <v/>
      </c>
      <c r="D1367" s="60" t="str">
        <f>IF($J1367="","",INDEX('2_Review &amp; Audit'!$U:$U,$J1367))</f>
        <v/>
      </c>
      <c r="E1367" t="str">
        <f>IF($J1367="","",INDEX('2_Review &amp; Audit'!$M:$M,$J1367))</f>
        <v/>
      </c>
      <c r="F1367" t="str">
        <f>IF($J1367="","",INDEX('2_Review &amp; Audit'!$N:$N,$J1367))</f>
        <v/>
      </c>
      <c r="G1367" t="str">
        <f>IF(OR($J1367="",$F1367=""),"",ABS(INDEX('2_Review &amp; Audit'!$B:$B,$J1367)/$F1367))</f>
        <v/>
      </c>
      <c r="H1367" t="str">
        <f t="shared" si="85"/>
        <v/>
      </c>
      <c r="I1367" t="str">
        <f>IF($J1367="","",INDEX('2_Review &amp; Audit'!$AD:$AD,$J1367))</f>
        <v/>
      </c>
      <c r="AB1367" t="str">
        <f>IF($D1367="","",MAX(0,N(#REF!)-N($X1367)))</f>
        <v/>
      </c>
      <c r="AC1367" t="str">
        <f>IF(OR($D1367="",$AB1367="",N($AB1367)&lt;=0),"",IFERROR(MATCH(1,INDEX(('2_Review &amp; Audit'!$F$6:$F$505=$A1367)*('2_Review &amp; Audit'!$I$6:$I$505&gt;=$E1367-30)*('2_Review &amp; Audit'!$I$6:$I$505&lt;=$E1367+30)*('2_Review &amp; Audit'!$R$6:$R$505&gt;0)*(ROW('2_Review &amp; Audit'!$R$6:$R$505)&gt;$T1367),0),0)+5,""))</f>
        <v/>
      </c>
      <c r="AG1367" t="str">
        <f>IF(OR($D1367="",$AB1367="",$AF1367=""),"",MIN($AB1367,$AF1367))</f>
        <v/>
      </c>
      <c r="AK1367" t="str">
        <f>IF($D1367="","",MAX(0,N($AB1367)-N($AG1367)))</f>
        <v/>
      </c>
      <c r="AL1367" t="str">
        <f>IF(OR($D1367="",$AK1367="",N($AK1367)&lt;=0),"",IFERROR(MATCH(1,INDEX(('2_Review &amp; Audit'!$F$6:$F$505=$A1367)*('2_Review &amp; Audit'!$I$6:$I$505&gt;=$E1367-30)*('2_Review &amp; Audit'!$I$6:$I$505&lt;=$E1367+30)*('2_Review &amp; Audit'!$R$6:$R$505&gt;0)*(ROW('2_Review &amp; Audit'!$R$6:$R$505)&gt;$AC1367),0),0)+5,""))</f>
        <v/>
      </c>
      <c r="AP1367" t="str">
        <f>IF(OR($D1367="",$AK1367="",$AO1367=""),"",MIN($AK1367,$AO1367))</f>
        <v/>
      </c>
    </row>
    <row r="1368" spans="1:42" ht="12.75" customHeight="1" x14ac:dyDescent="0.2">
      <c r="A1368" t="str">
        <f>IF($J1368="","",INDEX('2_Review &amp; Audit'!$F:$F,$J1368))</f>
        <v/>
      </c>
      <c r="B1368" t="str">
        <f>IF($J1368="","",INDEX('2_Review &amp; Audit'!$C:$C,$J1368))</f>
        <v/>
      </c>
      <c r="C1368" t="str">
        <f>IF($J1368="","",INDEX('2_Review &amp; Audit'!$D:$D,$J1368))</f>
        <v/>
      </c>
      <c r="D1368" s="60" t="str">
        <f>IF($J1368="","",INDEX('2_Review &amp; Audit'!$U:$U,$J1368))</f>
        <v/>
      </c>
      <c r="E1368" t="str">
        <f>IF($J1368="","",INDEX('2_Review &amp; Audit'!$M:$M,$J1368))</f>
        <v/>
      </c>
      <c r="F1368" t="str">
        <f>IF($J1368="","",INDEX('2_Review &amp; Audit'!$N:$N,$J1368))</f>
        <v/>
      </c>
      <c r="G1368" t="str">
        <f>IF(OR($J1368="",$F1368=""),"",ABS(INDEX('2_Review &amp; Audit'!$B:$B,$J1368)/$F1368))</f>
        <v/>
      </c>
      <c r="H1368" t="str">
        <f t="shared" si="85"/>
        <v/>
      </c>
      <c r="I1368" t="str">
        <f>IF($J1368="","",INDEX('2_Review &amp; Audit'!$AD:$AD,$J1368))</f>
        <v/>
      </c>
      <c r="AB1368" t="str">
        <f>IF($D1368="","",MAX(0,N(#REF!)-N($X1368)))</f>
        <v/>
      </c>
      <c r="AC1368" t="str">
        <f>IF(OR($D1368="",$AB1368="",N($AB1368)&lt;=0),"",IFERROR(MATCH(1,INDEX(('2_Review &amp; Audit'!$F$6:$F$505=$A1368)*('2_Review &amp; Audit'!$I$6:$I$505&gt;=$E1368-30)*('2_Review &amp; Audit'!$I$6:$I$505&lt;=$E1368+30)*('2_Review &amp; Audit'!$R$6:$R$505&gt;0)*(ROW('2_Review &amp; Audit'!$R$6:$R$505)&gt;$T1368),0),0)+5,""))</f>
        <v/>
      </c>
      <c r="AG1368" t="str">
        <f>IF(OR($D1368="",$AB1368="",$AF1368=""),"",MIN($AB1368,$AF1368))</f>
        <v/>
      </c>
      <c r="AK1368" t="str">
        <f>IF($D1368="","",MAX(0,N($AB1368)-N($AG1368)))</f>
        <v/>
      </c>
      <c r="AL1368" t="str">
        <f>IF(OR($D1368="",$AK1368="",N($AK1368)&lt;=0),"",IFERROR(MATCH(1,INDEX(('2_Review &amp; Audit'!$F$6:$F$505=$A1368)*('2_Review &amp; Audit'!$I$6:$I$505&gt;=$E1368-30)*('2_Review &amp; Audit'!$I$6:$I$505&lt;=$E1368+30)*('2_Review &amp; Audit'!$R$6:$R$505&gt;0)*(ROW('2_Review &amp; Audit'!$R$6:$R$505)&gt;$AC1368),0),0)+5,""))</f>
        <v/>
      </c>
      <c r="AP1368" t="str">
        <f>IF(OR($D1368="",$AK1368="",$AO1368=""),"",MIN($AK1368,$AO1368))</f>
        <v/>
      </c>
    </row>
    <row r="1369" spans="1:42" ht="12.75" customHeight="1" x14ac:dyDescent="0.2">
      <c r="A1369" t="str">
        <f>IF($J1369="","",INDEX('2_Review &amp; Audit'!$F:$F,$J1369))</f>
        <v/>
      </c>
      <c r="B1369" t="str">
        <f>IF($J1369="","",INDEX('2_Review &amp; Audit'!$C:$C,$J1369))</f>
        <v/>
      </c>
      <c r="C1369" t="str">
        <f>IF($J1369="","",INDEX('2_Review &amp; Audit'!$D:$D,$J1369))</f>
        <v/>
      </c>
      <c r="D1369" s="60" t="str">
        <f>IF($J1369="","",INDEX('2_Review &amp; Audit'!$U:$U,$J1369))</f>
        <v/>
      </c>
      <c r="E1369" t="str">
        <f>IF($J1369="","",INDEX('2_Review &amp; Audit'!$M:$M,$J1369))</f>
        <v/>
      </c>
      <c r="F1369" t="str">
        <f>IF($J1369="","",INDEX('2_Review &amp; Audit'!$N:$N,$J1369))</f>
        <v/>
      </c>
      <c r="G1369" t="str">
        <f>IF(OR($J1369="",$F1369=""),"",ABS(INDEX('2_Review &amp; Audit'!$B:$B,$J1369)/$F1369))</f>
        <v/>
      </c>
      <c r="H1369" t="str">
        <f t="shared" si="85"/>
        <v/>
      </c>
      <c r="I1369" t="str">
        <f>IF($J1369="","",INDEX('2_Review &amp; Audit'!$AD:$AD,$J1369))</f>
        <v/>
      </c>
      <c r="AB1369" t="str">
        <f>IF($D1369="","",MAX(0,N(#REF!)-N($X1369)))</f>
        <v/>
      </c>
      <c r="AC1369" t="str">
        <f>IF(OR($D1369="",$AB1369="",N($AB1369)&lt;=0),"",IFERROR(MATCH(1,INDEX(('2_Review &amp; Audit'!$F$6:$F$505=$A1369)*('2_Review &amp; Audit'!$I$6:$I$505&gt;=$E1369-30)*('2_Review &amp; Audit'!$I$6:$I$505&lt;=$E1369+30)*('2_Review &amp; Audit'!$R$6:$R$505&gt;0)*(ROW('2_Review &amp; Audit'!$R$6:$R$505)&gt;$T1369),0),0)+5,""))</f>
        <v/>
      </c>
      <c r="AG1369" t="str">
        <f>IF(OR($D1369="",$AB1369="",$AF1369=""),"",MIN($AB1369,$AF1369))</f>
        <v/>
      </c>
      <c r="AK1369" t="str">
        <f>IF($D1369="","",MAX(0,N($AB1369)-N($AG1369)))</f>
        <v/>
      </c>
      <c r="AL1369" t="str">
        <f>IF(OR($D1369="",$AK1369="",N($AK1369)&lt;=0),"",IFERROR(MATCH(1,INDEX(('2_Review &amp; Audit'!$F$6:$F$505=$A1369)*('2_Review &amp; Audit'!$I$6:$I$505&gt;=$E1369-30)*('2_Review &amp; Audit'!$I$6:$I$505&lt;=$E1369+30)*('2_Review &amp; Audit'!$R$6:$R$505&gt;0)*(ROW('2_Review &amp; Audit'!$R$6:$R$505)&gt;$AC1369),0),0)+5,""))</f>
        <v/>
      </c>
      <c r="AP1369" t="str">
        <f>IF(OR($D1369="",$AK1369="",$AO1369=""),"",MIN($AK1369,$AO1369))</f>
        <v/>
      </c>
    </row>
    <row r="1370" spans="1:42" ht="12.75" customHeight="1" x14ac:dyDescent="0.2">
      <c r="A1370" t="str">
        <f>IF($J1370="","",INDEX('2_Review &amp; Audit'!$F:$F,$J1370))</f>
        <v/>
      </c>
      <c r="B1370" t="str">
        <f>IF($J1370="","",INDEX('2_Review &amp; Audit'!$C:$C,$J1370))</f>
        <v/>
      </c>
      <c r="C1370" t="str">
        <f>IF($J1370="","",INDEX('2_Review &amp; Audit'!$D:$D,$J1370))</f>
        <v/>
      </c>
      <c r="D1370" s="60" t="str">
        <f>IF($J1370="","",INDEX('2_Review &amp; Audit'!$U:$U,$J1370))</f>
        <v/>
      </c>
      <c r="E1370" t="str">
        <f>IF($J1370="","",INDEX('2_Review &amp; Audit'!$M:$M,$J1370))</f>
        <v/>
      </c>
      <c r="F1370" t="str">
        <f>IF($J1370="","",INDEX('2_Review &amp; Audit'!$N:$N,$J1370))</f>
        <v/>
      </c>
      <c r="G1370" t="str">
        <f>IF(OR($J1370="",$F1370=""),"",ABS(INDEX('2_Review &amp; Audit'!$B:$B,$J1370)/$F1370))</f>
        <v/>
      </c>
      <c r="H1370" t="str">
        <f t="shared" si="85"/>
        <v/>
      </c>
      <c r="I1370" t="str">
        <f>IF($J1370="","",INDEX('2_Review &amp; Audit'!$AD:$AD,$J1370))</f>
        <v/>
      </c>
      <c r="AB1370" t="str">
        <f>IF($D1370="","",MAX(0,N(#REF!)-N($X1370)))</f>
        <v/>
      </c>
      <c r="AC1370" t="str">
        <f>IF(OR($D1370="",$AB1370="",N($AB1370)&lt;=0),"",IFERROR(MATCH(1,INDEX(('2_Review &amp; Audit'!$F$6:$F$505=$A1370)*('2_Review &amp; Audit'!$I$6:$I$505&gt;=$E1370-30)*('2_Review &amp; Audit'!$I$6:$I$505&lt;=$E1370+30)*('2_Review &amp; Audit'!$R$6:$R$505&gt;0)*(ROW('2_Review &amp; Audit'!$R$6:$R$505)&gt;$T1370),0),0)+5,""))</f>
        <v/>
      </c>
      <c r="AG1370" t="str">
        <f>IF(OR($D1370="",$AB1370="",$AF1370=""),"",MIN($AB1370,$AF1370))</f>
        <v/>
      </c>
      <c r="AK1370" t="str">
        <f>IF($D1370="","",MAX(0,N($AB1370)-N($AG1370)))</f>
        <v/>
      </c>
      <c r="AL1370" t="str">
        <f>IF(OR($D1370="",$AK1370="",N($AK1370)&lt;=0),"",IFERROR(MATCH(1,INDEX(('2_Review &amp; Audit'!$F$6:$F$505=$A1370)*('2_Review &amp; Audit'!$I$6:$I$505&gt;=$E1370-30)*('2_Review &amp; Audit'!$I$6:$I$505&lt;=$E1370+30)*('2_Review &amp; Audit'!$R$6:$R$505&gt;0)*(ROW('2_Review &amp; Audit'!$R$6:$R$505)&gt;$AC1370),0),0)+5,""))</f>
        <v/>
      </c>
      <c r="AP1370" t="str">
        <f>IF(OR($D1370="",$AK1370="",$AO1370=""),"",MIN($AK1370,$AO1370))</f>
        <v/>
      </c>
    </row>
    <row r="1371" spans="1:42" ht="12.75" customHeight="1" x14ac:dyDescent="0.2">
      <c r="A1371" t="str">
        <f>IF($J1371="","",INDEX('2_Review &amp; Audit'!$F:$F,$J1371))</f>
        <v/>
      </c>
      <c r="B1371" t="str">
        <f>IF($J1371="","",INDEX('2_Review &amp; Audit'!$C:$C,$J1371))</f>
        <v/>
      </c>
      <c r="C1371" t="str">
        <f>IF($J1371="","",INDEX('2_Review &amp; Audit'!$D:$D,$J1371))</f>
        <v/>
      </c>
      <c r="D1371" s="60" t="str">
        <f>IF($J1371="","",INDEX('2_Review &amp; Audit'!$U:$U,$J1371))</f>
        <v/>
      </c>
      <c r="E1371" t="str">
        <f>IF($J1371="","",INDEX('2_Review &amp; Audit'!$M:$M,$J1371))</f>
        <v/>
      </c>
      <c r="F1371" t="str">
        <f>IF($J1371="","",INDEX('2_Review &amp; Audit'!$N:$N,$J1371))</f>
        <v/>
      </c>
      <c r="G1371" t="str">
        <f>IF(OR($J1371="",$F1371=""),"",ABS(INDEX('2_Review &amp; Audit'!$B:$B,$J1371)/$F1371))</f>
        <v/>
      </c>
      <c r="H1371" t="str">
        <f t="shared" si="85"/>
        <v/>
      </c>
      <c r="I1371" t="str">
        <f>IF($J1371="","",INDEX('2_Review &amp; Audit'!$AD:$AD,$J1371))</f>
        <v/>
      </c>
      <c r="AB1371" t="str">
        <f>IF($D1371="","",MAX(0,N(#REF!)-N($X1371)))</f>
        <v/>
      </c>
      <c r="AC1371" t="str">
        <f>IF(OR($D1371="",$AB1371="",N($AB1371)&lt;=0),"",IFERROR(MATCH(1,INDEX(('2_Review &amp; Audit'!$F$6:$F$505=$A1371)*('2_Review &amp; Audit'!$I$6:$I$505&gt;=$E1371-30)*('2_Review &amp; Audit'!$I$6:$I$505&lt;=$E1371+30)*('2_Review &amp; Audit'!$R$6:$R$505&gt;0)*(ROW('2_Review &amp; Audit'!$R$6:$R$505)&gt;$T1371),0),0)+5,""))</f>
        <v/>
      </c>
      <c r="AG1371" t="str">
        <f>IF(OR($D1371="",$AB1371="",$AF1371=""),"",MIN($AB1371,$AF1371))</f>
        <v/>
      </c>
      <c r="AK1371" t="str">
        <f>IF($D1371="","",MAX(0,N($AB1371)-N($AG1371)))</f>
        <v/>
      </c>
      <c r="AL1371" t="str">
        <f>IF(OR($D1371="",$AK1371="",N($AK1371)&lt;=0),"",IFERROR(MATCH(1,INDEX(('2_Review &amp; Audit'!$F$6:$F$505=$A1371)*('2_Review &amp; Audit'!$I$6:$I$505&gt;=$E1371-30)*('2_Review &amp; Audit'!$I$6:$I$505&lt;=$E1371+30)*('2_Review &amp; Audit'!$R$6:$R$505&gt;0)*(ROW('2_Review &amp; Audit'!$R$6:$R$505)&gt;$AC1371),0),0)+5,""))</f>
        <v/>
      </c>
      <c r="AP1371" t="str">
        <f>IF(OR($D1371="",$AK1371="",$AO1371=""),"",MIN($AK1371,$AO1371))</f>
        <v/>
      </c>
    </row>
    <row r="1372" spans="1:42" ht="12.75" customHeight="1" x14ac:dyDescent="0.2">
      <c r="A1372" t="str">
        <f>IF($J1372="","",INDEX('2_Review &amp; Audit'!$F:$F,$J1372))</f>
        <v/>
      </c>
      <c r="B1372" t="str">
        <f>IF($J1372="","",INDEX('2_Review &amp; Audit'!$C:$C,$J1372))</f>
        <v/>
      </c>
      <c r="C1372" t="str">
        <f>IF($J1372="","",INDEX('2_Review &amp; Audit'!$D:$D,$J1372))</f>
        <v/>
      </c>
      <c r="D1372" s="60" t="str">
        <f>IF($J1372="","",INDEX('2_Review &amp; Audit'!$U:$U,$J1372))</f>
        <v/>
      </c>
      <c r="E1372" t="str">
        <f>IF($J1372="","",INDEX('2_Review &amp; Audit'!$M:$M,$J1372))</f>
        <v/>
      </c>
      <c r="F1372" t="str">
        <f>IF($J1372="","",INDEX('2_Review &amp; Audit'!$N:$N,$J1372))</f>
        <v/>
      </c>
      <c r="G1372" t="str">
        <f>IF(OR($J1372="",$F1372=""),"",ABS(INDEX('2_Review &amp; Audit'!$B:$B,$J1372)/$F1372))</f>
        <v/>
      </c>
      <c r="H1372" t="str">
        <f t="shared" si="85"/>
        <v/>
      </c>
      <c r="I1372" t="str">
        <f>IF($J1372="","",INDEX('2_Review &amp; Audit'!$AD:$AD,$J1372))</f>
        <v/>
      </c>
      <c r="AB1372" t="str">
        <f>IF($D1372="","",MAX(0,N(#REF!)-N($X1372)))</f>
        <v/>
      </c>
      <c r="AC1372" t="str">
        <f>IF(OR($D1372="",$AB1372="",N($AB1372)&lt;=0),"",IFERROR(MATCH(1,INDEX(('2_Review &amp; Audit'!$F$6:$F$505=$A1372)*('2_Review &amp; Audit'!$I$6:$I$505&gt;=$E1372-30)*('2_Review &amp; Audit'!$I$6:$I$505&lt;=$E1372+30)*('2_Review &amp; Audit'!$R$6:$R$505&gt;0)*(ROW('2_Review &amp; Audit'!$R$6:$R$505)&gt;$T1372),0),0)+5,""))</f>
        <v/>
      </c>
      <c r="AG1372" t="str">
        <f>IF(OR($D1372="",$AB1372="",$AF1372=""),"",MIN($AB1372,$AF1372))</f>
        <v/>
      </c>
      <c r="AK1372" t="str">
        <f>IF($D1372="","",MAX(0,N($AB1372)-N($AG1372)))</f>
        <v/>
      </c>
      <c r="AL1372" t="str">
        <f>IF(OR($D1372="",$AK1372="",N($AK1372)&lt;=0),"",IFERROR(MATCH(1,INDEX(('2_Review &amp; Audit'!$F$6:$F$505=$A1372)*('2_Review &amp; Audit'!$I$6:$I$505&gt;=$E1372-30)*('2_Review &amp; Audit'!$I$6:$I$505&lt;=$E1372+30)*('2_Review &amp; Audit'!$R$6:$R$505&gt;0)*(ROW('2_Review &amp; Audit'!$R$6:$R$505)&gt;$AC1372),0),0)+5,""))</f>
        <v/>
      </c>
      <c r="AP1372" t="str">
        <f>IF(OR($D1372="",$AK1372="",$AO1372=""),"",MIN($AK1372,$AO1372))</f>
        <v/>
      </c>
    </row>
    <row r="1373" spans="1:42" ht="12.75" customHeight="1" x14ac:dyDescent="0.2">
      <c r="A1373" t="str">
        <f>IF($J1373="","",INDEX('2_Review &amp; Audit'!$F:$F,$J1373))</f>
        <v/>
      </c>
      <c r="B1373" t="str">
        <f>IF($J1373="","",INDEX('2_Review &amp; Audit'!$C:$C,$J1373))</f>
        <v/>
      </c>
      <c r="C1373" t="str">
        <f>IF($J1373="","",INDEX('2_Review &amp; Audit'!$D:$D,$J1373))</f>
        <v/>
      </c>
      <c r="D1373" s="60" t="str">
        <f>IF($J1373="","",INDEX('2_Review &amp; Audit'!$U:$U,$J1373))</f>
        <v/>
      </c>
      <c r="E1373" t="str">
        <f>IF($J1373="","",INDEX('2_Review &amp; Audit'!$M:$M,$J1373))</f>
        <v/>
      </c>
      <c r="F1373" t="str">
        <f>IF($J1373="","",INDEX('2_Review &amp; Audit'!$N:$N,$J1373))</f>
        <v/>
      </c>
      <c r="G1373" t="str">
        <f>IF(OR($J1373="",$F1373=""),"",ABS(INDEX('2_Review &amp; Audit'!$B:$B,$J1373)/$F1373))</f>
        <v/>
      </c>
      <c r="H1373" t="str">
        <f t="shared" si="85"/>
        <v/>
      </c>
      <c r="I1373" t="str">
        <f>IF($J1373="","",INDEX('2_Review &amp; Audit'!$AD:$AD,$J1373))</f>
        <v/>
      </c>
      <c r="AB1373" t="str">
        <f>IF($D1373="","",MAX(0,N(#REF!)-N($X1373)))</f>
        <v/>
      </c>
      <c r="AC1373" t="str">
        <f>IF(OR($D1373="",$AB1373="",N($AB1373)&lt;=0),"",IFERROR(MATCH(1,INDEX(('2_Review &amp; Audit'!$F$6:$F$505=$A1373)*('2_Review &amp; Audit'!$I$6:$I$505&gt;=$E1373-30)*('2_Review &amp; Audit'!$I$6:$I$505&lt;=$E1373+30)*('2_Review &amp; Audit'!$R$6:$R$505&gt;0)*(ROW('2_Review &amp; Audit'!$R$6:$R$505)&gt;$T1373),0),0)+5,""))</f>
        <v/>
      </c>
      <c r="AG1373" t="str">
        <f>IF(OR($D1373="",$AB1373="",$AF1373=""),"",MIN($AB1373,$AF1373))</f>
        <v/>
      </c>
      <c r="AK1373" t="str">
        <f>IF($D1373="","",MAX(0,N($AB1373)-N($AG1373)))</f>
        <v/>
      </c>
      <c r="AL1373" t="str">
        <f>IF(OR($D1373="",$AK1373="",N($AK1373)&lt;=0),"",IFERROR(MATCH(1,INDEX(('2_Review &amp; Audit'!$F$6:$F$505=$A1373)*('2_Review &amp; Audit'!$I$6:$I$505&gt;=$E1373-30)*('2_Review &amp; Audit'!$I$6:$I$505&lt;=$E1373+30)*('2_Review &amp; Audit'!$R$6:$R$505&gt;0)*(ROW('2_Review &amp; Audit'!$R$6:$R$505)&gt;$AC1373),0),0)+5,""))</f>
        <v/>
      </c>
      <c r="AP1373" t="str">
        <f>IF(OR($D1373="",$AK1373="",$AO1373=""),"",MIN($AK1373,$AO1373))</f>
        <v/>
      </c>
    </row>
    <row r="1374" spans="1:42" ht="12.75" customHeight="1" x14ac:dyDescent="0.2">
      <c r="A1374" t="str">
        <f>IF($J1374="","",INDEX('2_Review &amp; Audit'!$F:$F,$J1374))</f>
        <v/>
      </c>
      <c r="B1374" t="str">
        <f>IF($J1374="","",INDEX('2_Review &amp; Audit'!$C:$C,$J1374))</f>
        <v/>
      </c>
      <c r="C1374" t="str">
        <f>IF($J1374="","",INDEX('2_Review &amp; Audit'!$D:$D,$J1374))</f>
        <v/>
      </c>
      <c r="D1374" s="60" t="str">
        <f>IF($J1374="","",INDEX('2_Review &amp; Audit'!$U:$U,$J1374))</f>
        <v/>
      </c>
      <c r="E1374" t="str">
        <f>IF($J1374="","",INDEX('2_Review &amp; Audit'!$M:$M,$J1374))</f>
        <v/>
      </c>
      <c r="F1374" t="str">
        <f>IF($J1374="","",INDEX('2_Review &amp; Audit'!$N:$N,$J1374))</f>
        <v/>
      </c>
      <c r="G1374" t="str">
        <f>IF(OR($J1374="",$F1374=""),"",ABS(INDEX('2_Review &amp; Audit'!$B:$B,$J1374)/$F1374))</f>
        <v/>
      </c>
      <c r="H1374" t="str">
        <f t="shared" si="85"/>
        <v/>
      </c>
      <c r="I1374" t="str">
        <f>IF($J1374="","",INDEX('2_Review &amp; Audit'!$AD:$AD,$J1374))</f>
        <v/>
      </c>
      <c r="AB1374" t="str">
        <f>IF($D1374="","",MAX(0,N(#REF!)-N($X1374)))</f>
        <v/>
      </c>
      <c r="AC1374" t="str">
        <f>IF(OR($D1374="",$AB1374="",N($AB1374)&lt;=0),"",IFERROR(MATCH(1,INDEX(('2_Review &amp; Audit'!$F$6:$F$505=$A1374)*('2_Review &amp; Audit'!$I$6:$I$505&gt;=$E1374-30)*('2_Review &amp; Audit'!$I$6:$I$505&lt;=$E1374+30)*('2_Review &amp; Audit'!$R$6:$R$505&gt;0)*(ROW('2_Review &amp; Audit'!$R$6:$R$505)&gt;$T1374),0),0)+5,""))</f>
        <v/>
      </c>
      <c r="AG1374" t="str">
        <f>IF(OR($D1374="",$AB1374="",$AF1374=""),"",MIN($AB1374,$AF1374))</f>
        <v/>
      </c>
      <c r="AK1374" t="str">
        <f>IF($D1374="","",MAX(0,N($AB1374)-N($AG1374)))</f>
        <v/>
      </c>
      <c r="AL1374" t="str">
        <f>IF(OR($D1374="",$AK1374="",N($AK1374)&lt;=0),"",IFERROR(MATCH(1,INDEX(('2_Review &amp; Audit'!$F$6:$F$505=$A1374)*('2_Review &amp; Audit'!$I$6:$I$505&gt;=$E1374-30)*('2_Review &amp; Audit'!$I$6:$I$505&lt;=$E1374+30)*('2_Review &amp; Audit'!$R$6:$R$505&gt;0)*(ROW('2_Review &amp; Audit'!$R$6:$R$505)&gt;$AC1374),0),0)+5,""))</f>
        <v/>
      </c>
      <c r="AP1374" t="str">
        <f>IF(OR($D1374="",$AK1374="",$AO1374=""),"",MIN($AK1374,$AO1374))</f>
        <v/>
      </c>
    </row>
    <row r="1375" spans="1:42" ht="12.75" customHeight="1" x14ac:dyDescent="0.2">
      <c r="A1375" t="str">
        <f>IF($J1375="","",INDEX('2_Review &amp; Audit'!$F:$F,$J1375))</f>
        <v/>
      </c>
      <c r="B1375" t="str">
        <f>IF($J1375="","",INDEX('2_Review &amp; Audit'!$C:$C,$J1375))</f>
        <v/>
      </c>
      <c r="C1375" t="str">
        <f>IF($J1375="","",INDEX('2_Review &amp; Audit'!$D:$D,$J1375))</f>
        <v/>
      </c>
      <c r="D1375" s="60" t="str">
        <f>IF($J1375="","",INDEX('2_Review &amp; Audit'!$U:$U,$J1375))</f>
        <v/>
      </c>
      <c r="E1375" t="str">
        <f>IF($J1375="","",INDEX('2_Review &amp; Audit'!$M:$M,$J1375))</f>
        <v/>
      </c>
      <c r="F1375" t="str">
        <f>IF($J1375="","",INDEX('2_Review &amp; Audit'!$N:$N,$J1375))</f>
        <v/>
      </c>
      <c r="G1375" t="str">
        <f>IF(OR($J1375="",$F1375=""),"",ABS(INDEX('2_Review &amp; Audit'!$B:$B,$J1375)/$F1375))</f>
        <v/>
      </c>
      <c r="H1375" t="str">
        <f t="shared" si="85"/>
        <v/>
      </c>
      <c r="I1375" t="str">
        <f>IF($J1375="","",INDEX('2_Review &amp; Audit'!$AD:$AD,$J1375))</f>
        <v/>
      </c>
      <c r="AB1375" t="str">
        <f>IF($D1375="","",MAX(0,N(#REF!)-N($X1375)))</f>
        <v/>
      </c>
      <c r="AC1375" t="str">
        <f>IF(OR($D1375="",$AB1375="",N($AB1375)&lt;=0),"",IFERROR(MATCH(1,INDEX(('2_Review &amp; Audit'!$F$6:$F$505=$A1375)*('2_Review &amp; Audit'!$I$6:$I$505&gt;=$E1375-30)*('2_Review &amp; Audit'!$I$6:$I$505&lt;=$E1375+30)*('2_Review &amp; Audit'!$R$6:$R$505&gt;0)*(ROW('2_Review &amp; Audit'!$R$6:$R$505)&gt;$T1375),0),0)+5,""))</f>
        <v/>
      </c>
      <c r="AG1375" t="str">
        <f>IF(OR($D1375="",$AB1375="",$AF1375=""),"",MIN($AB1375,$AF1375))</f>
        <v/>
      </c>
      <c r="AK1375" t="str">
        <f>IF($D1375="","",MAX(0,N($AB1375)-N($AG1375)))</f>
        <v/>
      </c>
      <c r="AL1375" t="str">
        <f>IF(OR($D1375="",$AK1375="",N($AK1375)&lt;=0),"",IFERROR(MATCH(1,INDEX(('2_Review &amp; Audit'!$F$6:$F$505=$A1375)*('2_Review &amp; Audit'!$I$6:$I$505&gt;=$E1375-30)*('2_Review &amp; Audit'!$I$6:$I$505&lt;=$E1375+30)*('2_Review &amp; Audit'!$R$6:$R$505&gt;0)*(ROW('2_Review &amp; Audit'!$R$6:$R$505)&gt;$AC1375),0),0)+5,""))</f>
        <v/>
      </c>
      <c r="AP1375" t="str">
        <f>IF(OR($D1375="",$AK1375="",$AO1375=""),"",MIN($AK1375,$AO1375))</f>
        <v/>
      </c>
    </row>
    <row r="1376" spans="1:42" ht="12.75" customHeight="1" x14ac:dyDescent="0.2">
      <c r="A1376" t="str">
        <f>IF($J1376="","",INDEX('2_Review &amp; Audit'!$F:$F,$J1376))</f>
        <v/>
      </c>
      <c r="B1376" t="str">
        <f>IF($J1376="","",INDEX('2_Review &amp; Audit'!$C:$C,$J1376))</f>
        <v/>
      </c>
      <c r="C1376" t="str">
        <f>IF($J1376="","",INDEX('2_Review &amp; Audit'!$D:$D,$J1376))</f>
        <v/>
      </c>
      <c r="D1376" s="60" t="str">
        <f>IF($J1376="","",INDEX('2_Review &amp; Audit'!$U:$U,$J1376))</f>
        <v/>
      </c>
      <c r="E1376" t="str">
        <f>IF($J1376="","",INDEX('2_Review &amp; Audit'!$M:$M,$J1376))</f>
        <v/>
      </c>
      <c r="F1376" t="str">
        <f>IF($J1376="","",INDEX('2_Review &amp; Audit'!$N:$N,$J1376))</f>
        <v/>
      </c>
      <c r="G1376" t="str">
        <f>IF(OR($J1376="",$F1376=""),"",ABS(INDEX('2_Review &amp; Audit'!$B:$B,$J1376)/$F1376))</f>
        <v/>
      </c>
      <c r="H1376" t="str">
        <f t="shared" si="85"/>
        <v/>
      </c>
      <c r="I1376" t="str">
        <f>IF($J1376="","",INDEX('2_Review &amp; Audit'!$AD:$AD,$J1376))</f>
        <v/>
      </c>
      <c r="AB1376" t="str">
        <f>IF($D1376="","",MAX(0,N(#REF!)-N($X1376)))</f>
        <v/>
      </c>
      <c r="AC1376" t="str">
        <f>IF(OR($D1376="",$AB1376="",N($AB1376)&lt;=0),"",IFERROR(MATCH(1,INDEX(('2_Review &amp; Audit'!$F$6:$F$505=$A1376)*('2_Review &amp; Audit'!$I$6:$I$505&gt;=$E1376-30)*('2_Review &amp; Audit'!$I$6:$I$505&lt;=$E1376+30)*('2_Review &amp; Audit'!$R$6:$R$505&gt;0)*(ROW('2_Review &amp; Audit'!$R$6:$R$505)&gt;$T1376),0),0)+5,""))</f>
        <v/>
      </c>
      <c r="AG1376" t="str">
        <f>IF(OR($D1376="",$AB1376="",$AF1376=""),"",MIN($AB1376,$AF1376))</f>
        <v/>
      </c>
      <c r="AK1376" t="str">
        <f>IF($D1376="","",MAX(0,N($AB1376)-N($AG1376)))</f>
        <v/>
      </c>
      <c r="AL1376" t="str">
        <f>IF(OR($D1376="",$AK1376="",N($AK1376)&lt;=0),"",IFERROR(MATCH(1,INDEX(('2_Review &amp; Audit'!$F$6:$F$505=$A1376)*('2_Review &amp; Audit'!$I$6:$I$505&gt;=$E1376-30)*('2_Review &amp; Audit'!$I$6:$I$505&lt;=$E1376+30)*('2_Review &amp; Audit'!$R$6:$R$505&gt;0)*(ROW('2_Review &amp; Audit'!$R$6:$R$505)&gt;$AC1376),0),0)+5,""))</f>
        <v/>
      </c>
      <c r="AP1376" t="str">
        <f>IF(OR($D1376="",$AK1376="",$AO1376=""),"",MIN($AK1376,$AO1376))</f>
        <v/>
      </c>
    </row>
    <row r="1377" spans="1:42" ht="12.75" customHeight="1" x14ac:dyDescent="0.2">
      <c r="A1377" t="str">
        <f>IF($J1377="","",INDEX('2_Review &amp; Audit'!$F:$F,$J1377))</f>
        <v/>
      </c>
      <c r="B1377" t="str">
        <f>IF($J1377="","",INDEX('2_Review &amp; Audit'!$C:$C,$J1377))</f>
        <v/>
      </c>
      <c r="C1377" t="str">
        <f>IF($J1377="","",INDEX('2_Review &amp; Audit'!$D:$D,$J1377))</f>
        <v/>
      </c>
      <c r="D1377" s="60" t="str">
        <f>IF($J1377="","",INDEX('2_Review &amp; Audit'!$U:$U,$J1377))</f>
        <v/>
      </c>
      <c r="E1377" t="str">
        <f>IF($J1377="","",INDEX('2_Review &amp; Audit'!$M:$M,$J1377))</f>
        <v/>
      </c>
      <c r="F1377" t="str">
        <f>IF($J1377="","",INDEX('2_Review &amp; Audit'!$N:$N,$J1377))</f>
        <v/>
      </c>
      <c r="G1377" t="str">
        <f>IF(OR($J1377="",$F1377=""),"",ABS(INDEX('2_Review &amp; Audit'!$B:$B,$J1377)/$F1377))</f>
        <v/>
      </c>
      <c r="H1377" t="str">
        <f t="shared" si="85"/>
        <v/>
      </c>
      <c r="I1377" t="str">
        <f>IF($J1377="","",INDEX('2_Review &amp; Audit'!$AD:$AD,$J1377))</f>
        <v/>
      </c>
      <c r="AB1377" t="str">
        <f>IF($D1377="","",MAX(0,N(#REF!)-N($X1377)))</f>
        <v/>
      </c>
      <c r="AC1377" t="str">
        <f>IF(OR($D1377="",$AB1377="",N($AB1377)&lt;=0),"",IFERROR(MATCH(1,INDEX(('2_Review &amp; Audit'!$F$6:$F$505=$A1377)*('2_Review &amp; Audit'!$I$6:$I$505&gt;=$E1377-30)*('2_Review &amp; Audit'!$I$6:$I$505&lt;=$E1377+30)*('2_Review &amp; Audit'!$R$6:$R$505&gt;0)*(ROW('2_Review &amp; Audit'!$R$6:$R$505)&gt;$T1377),0),0)+5,""))</f>
        <v/>
      </c>
      <c r="AG1377" t="str">
        <f>IF(OR($D1377="",$AB1377="",$AF1377=""),"",MIN($AB1377,$AF1377))</f>
        <v/>
      </c>
      <c r="AK1377" t="str">
        <f>IF($D1377="","",MAX(0,N($AB1377)-N($AG1377)))</f>
        <v/>
      </c>
      <c r="AL1377" t="str">
        <f>IF(OR($D1377="",$AK1377="",N($AK1377)&lt;=0),"",IFERROR(MATCH(1,INDEX(('2_Review &amp; Audit'!$F$6:$F$505=$A1377)*('2_Review &amp; Audit'!$I$6:$I$505&gt;=$E1377-30)*('2_Review &amp; Audit'!$I$6:$I$505&lt;=$E1377+30)*('2_Review &amp; Audit'!$R$6:$R$505&gt;0)*(ROW('2_Review &amp; Audit'!$R$6:$R$505)&gt;$AC1377),0),0)+5,""))</f>
        <v/>
      </c>
      <c r="AP1377" t="str">
        <f>IF(OR($D1377="",$AK1377="",$AO1377=""),"",MIN($AK1377,$AO1377))</f>
        <v/>
      </c>
    </row>
    <row r="1378" spans="1:42" ht="12.75" customHeight="1" x14ac:dyDescent="0.2">
      <c r="A1378" t="str">
        <f>IF($J1378="","",INDEX('2_Review &amp; Audit'!$F:$F,$J1378))</f>
        <v/>
      </c>
      <c r="B1378" t="str">
        <f>IF($J1378="","",INDEX('2_Review &amp; Audit'!$C:$C,$J1378))</f>
        <v/>
      </c>
      <c r="C1378" t="str">
        <f>IF($J1378="","",INDEX('2_Review &amp; Audit'!$D:$D,$J1378))</f>
        <v/>
      </c>
      <c r="D1378" s="60" t="str">
        <f>IF($J1378="","",INDEX('2_Review &amp; Audit'!$U:$U,$J1378))</f>
        <v/>
      </c>
      <c r="E1378" t="str">
        <f>IF($J1378="","",INDEX('2_Review &amp; Audit'!$M:$M,$J1378))</f>
        <v/>
      </c>
      <c r="F1378" t="str">
        <f>IF($J1378="","",INDEX('2_Review &amp; Audit'!$N:$N,$J1378))</f>
        <v/>
      </c>
      <c r="G1378" t="str">
        <f>IF(OR($J1378="",$F1378=""),"",ABS(INDEX('2_Review &amp; Audit'!$B:$B,$J1378)/$F1378))</f>
        <v/>
      </c>
      <c r="H1378" t="str">
        <f t="shared" si="85"/>
        <v/>
      </c>
      <c r="I1378" t="str">
        <f>IF($J1378="","",INDEX('2_Review &amp; Audit'!$AD:$AD,$J1378))</f>
        <v/>
      </c>
      <c r="AB1378" t="str">
        <f>IF($D1378="","",MAX(0,N(#REF!)-N($X1378)))</f>
        <v/>
      </c>
      <c r="AC1378" t="str">
        <f>IF(OR($D1378="",$AB1378="",N($AB1378)&lt;=0),"",IFERROR(MATCH(1,INDEX(('2_Review &amp; Audit'!$F$6:$F$505=$A1378)*('2_Review &amp; Audit'!$I$6:$I$505&gt;=$E1378-30)*('2_Review &amp; Audit'!$I$6:$I$505&lt;=$E1378+30)*('2_Review &amp; Audit'!$R$6:$R$505&gt;0)*(ROW('2_Review &amp; Audit'!$R$6:$R$505)&gt;$T1378),0),0)+5,""))</f>
        <v/>
      </c>
      <c r="AG1378" t="str">
        <f>IF(OR($D1378="",$AB1378="",$AF1378=""),"",MIN($AB1378,$AF1378))</f>
        <v/>
      </c>
      <c r="AK1378" t="str">
        <f>IF($D1378="","",MAX(0,N($AB1378)-N($AG1378)))</f>
        <v/>
      </c>
      <c r="AL1378" t="str">
        <f>IF(OR($D1378="",$AK1378="",N($AK1378)&lt;=0),"",IFERROR(MATCH(1,INDEX(('2_Review &amp; Audit'!$F$6:$F$505=$A1378)*('2_Review &amp; Audit'!$I$6:$I$505&gt;=$E1378-30)*('2_Review &amp; Audit'!$I$6:$I$505&lt;=$E1378+30)*('2_Review &amp; Audit'!$R$6:$R$505&gt;0)*(ROW('2_Review &amp; Audit'!$R$6:$R$505)&gt;$AC1378),0),0)+5,""))</f>
        <v/>
      </c>
      <c r="AP1378" t="str">
        <f>IF(OR($D1378="",$AK1378="",$AO1378=""),"",MIN($AK1378,$AO1378))</f>
        <v/>
      </c>
    </row>
    <row r="1379" spans="1:42" ht="12.75" customHeight="1" x14ac:dyDescent="0.2">
      <c r="A1379" t="str">
        <f>IF($J1379="","",INDEX('2_Review &amp; Audit'!$F:$F,$J1379))</f>
        <v/>
      </c>
      <c r="B1379" t="str">
        <f>IF($J1379="","",INDEX('2_Review &amp; Audit'!$C:$C,$J1379))</f>
        <v/>
      </c>
      <c r="C1379" t="str">
        <f>IF($J1379="","",INDEX('2_Review &amp; Audit'!$D:$D,$J1379))</f>
        <v/>
      </c>
      <c r="D1379" s="60" t="str">
        <f>IF($J1379="","",INDEX('2_Review &amp; Audit'!$U:$U,$J1379))</f>
        <v/>
      </c>
      <c r="E1379" t="str">
        <f>IF($J1379="","",INDEX('2_Review &amp; Audit'!$M:$M,$J1379))</f>
        <v/>
      </c>
      <c r="F1379" t="str">
        <f>IF($J1379="","",INDEX('2_Review &amp; Audit'!$N:$N,$J1379))</f>
        <v/>
      </c>
      <c r="G1379" t="str">
        <f>IF(OR($J1379="",$F1379=""),"",ABS(INDEX('2_Review &amp; Audit'!$B:$B,$J1379)/$F1379))</f>
        <v/>
      </c>
      <c r="H1379" t="str">
        <f t="shared" si="85"/>
        <v/>
      </c>
      <c r="I1379" t="str">
        <f>IF($J1379="","",INDEX('2_Review &amp; Audit'!$AD:$AD,$J1379))</f>
        <v/>
      </c>
      <c r="AB1379" t="str">
        <f>IF($D1379="","",MAX(0,N(#REF!)-N($X1379)))</f>
        <v/>
      </c>
      <c r="AC1379" t="str">
        <f>IF(OR($D1379="",$AB1379="",N($AB1379)&lt;=0),"",IFERROR(MATCH(1,INDEX(('2_Review &amp; Audit'!$F$6:$F$505=$A1379)*('2_Review &amp; Audit'!$I$6:$I$505&gt;=$E1379-30)*('2_Review &amp; Audit'!$I$6:$I$505&lt;=$E1379+30)*('2_Review &amp; Audit'!$R$6:$R$505&gt;0)*(ROW('2_Review &amp; Audit'!$R$6:$R$505)&gt;$T1379),0),0)+5,""))</f>
        <v/>
      </c>
      <c r="AG1379" t="str">
        <f>IF(OR($D1379="",$AB1379="",$AF1379=""),"",MIN($AB1379,$AF1379))</f>
        <v/>
      </c>
      <c r="AK1379" t="str">
        <f>IF($D1379="","",MAX(0,N($AB1379)-N($AG1379)))</f>
        <v/>
      </c>
      <c r="AL1379" t="str">
        <f>IF(OR($D1379="",$AK1379="",N($AK1379)&lt;=0),"",IFERROR(MATCH(1,INDEX(('2_Review &amp; Audit'!$F$6:$F$505=$A1379)*('2_Review &amp; Audit'!$I$6:$I$505&gt;=$E1379-30)*('2_Review &amp; Audit'!$I$6:$I$505&lt;=$E1379+30)*('2_Review &amp; Audit'!$R$6:$R$505&gt;0)*(ROW('2_Review &amp; Audit'!$R$6:$R$505)&gt;$AC1379),0),0)+5,""))</f>
        <v/>
      </c>
      <c r="AP1379" t="str">
        <f>IF(OR($D1379="",$AK1379="",$AO1379=""),"",MIN($AK1379,$AO1379))</f>
        <v/>
      </c>
    </row>
    <row r="1380" spans="1:42" ht="12.75" customHeight="1" x14ac:dyDescent="0.2">
      <c r="A1380" t="str">
        <f>IF($J1380="","",INDEX('2_Review &amp; Audit'!$F:$F,$J1380))</f>
        <v/>
      </c>
      <c r="B1380" t="str">
        <f>IF($J1380="","",INDEX('2_Review &amp; Audit'!$C:$C,$J1380))</f>
        <v/>
      </c>
      <c r="C1380" t="str">
        <f>IF($J1380="","",INDEX('2_Review &amp; Audit'!$D:$D,$J1380))</f>
        <v/>
      </c>
      <c r="D1380" s="60" t="str">
        <f>IF($J1380="","",INDEX('2_Review &amp; Audit'!$U:$U,$J1380))</f>
        <v/>
      </c>
      <c r="E1380" t="str">
        <f>IF($J1380="","",INDEX('2_Review &amp; Audit'!$M:$M,$J1380))</f>
        <v/>
      </c>
      <c r="F1380" t="str">
        <f>IF($J1380="","",INDEX('2_Review &amp; Audit'!$N:$N,$J1380))</f>
        <v/>
      </c>
      <c r="G1380" t="str">
        <f>IF(OR($J1380="",$F1380=""),"",ABS(INDEX('2_Review &amp; Audit'!$B:$B,$J1380)/$F1380))</f>
        <v/>
      </c>
      <c r="H1380" t="str">
        <f t="shared" si="85"/>
        <v/>
      </c>
      <c r="I1380" t="str">
        <f>IF($J1380="","",INDEX('2_Review &amp; Audit'!$AD:$AD,$J1380))</f>
        <v/>
      </c>
      <c r="AB1380" t="str">
        <f>IF($D1380="","",MAX(0,N(#REF!)-N($X1380)))</f>
        <v/>
      </c>
      <c r="AC1380" t="str">
        <f>IF(OR($D1380="",$AB1380="",N($AB1380)&lt;=0),"",IFERROR(MATCH(1,INDEX(('2_Review &amp; Audit'!$F$6:$F$505=$A1380)*('2_Review &amp; Audit'!$I$6:$I$505&gt;=$E1380-30)*('2_Review &amp; Audit'!$I$6:$I$505&lt;=$E1380+30)*('2_Review &amp; Audit'!$R$6:$R$505&gt;0)*(ROW('2_Review &amp; Audit'!$R$6:$R$505)&gt;$T1380),0),0)+5,""))</f>
        <v/>
      </c>
      <c r="AG1380" t="str">
        <f>IF(OR($D1380="",$AB1380="",$AF1380=""),"",MIN($AB1380,$AF1380))</f>
        <v/>
      </c>
      <c r="AK1380" t="str">
        <f>IF($D1380="","",MAX(0,N($AB1380)-N($AG1380)))</f>
        <v/>
      </c>
      <c r="AL1380" t="str">
        <f>IF(OR($D1380="",$AK1380="",N($AK1380)&lt;=0),"",IFERROR(MATCH(1,INDEX(('2_Review &amp; Audit'!$F$6:$F$505=$A1380)*('2_Review &amp; Audit'!$I$6:$I$505&gt;=$E1380-30)*('2_Review &amp; Audit'!$I$6:$I$505&lt;=$E1380+30)*('2_Review &amp; Audit'!$R$6:$R$505&gt;0)*(ROW('2_Review &amp; Audit'!$R$6:$R$505)&gt;$AC1380),0),0)+5,""))</f>
        <v/>
      </c>
      <c r="AP1380" t="str">
        <f>IF(OR($D1380="",$AK1380="",$AO1380=""),"",MIN($AK1380,$AO1380))</f>
        <v/>
      </c>
    </row>
    <row r="1381" spans="1:42" ht="12.75" customHeight="1" x14ac:dyDescent="0.2">
      <c r="A1381" t="str">
        <f>IF($J1381="","",INDEX('2_Review &amp; Audit'!$F:$F,$J1381))</f>
        <v/>
      </c>
      <c r="B1381" t="str">
        <f>IF($J1381="","",INDEX('2_Review &amp; Audit'!$C:$C,$J1381))</f>
        <v/>
      </c>
      <c r="C1381" t="str">
        <f>IF($J1381="","",INDEX('2_Review &amp; Audit'!$D:$D,$J1381))</f>
        <v/>
      </c>
      <c r="D1381" s="60" t="str">
        <f>IF($J1381="","",INDEX('2_Review &amp; Audit'!$U:$U,$J1381))</f>
        <v/>
      </c>
      <c r="E1381" t="str">
        <f>IF($J1381="","",INDEX('2_Review &amp; Audit'!$M:$M,$J1381))</f>
        <v/>
      </c>
      <c r="F1381" t="str">
        <f>IF($J1381="","",INDEX('2_Review &amp; Audit'!$N:$N,$J1381))</f>
        <v/>
      </c>
      <c r="G1381" t="str">
        <f>IF(OR($J1381="",$F1381=""),"",ABS(INDEX('2_Review &amp; Audit'!$B:$B,$J1381)/$F1381))</f>
        <v/>
      </c>
      <c r="H1381" t="str">
        <f t="shared" si="85"/>
        <v/>
      </c>
      <c r="I1381" t="str">
        <f>IF($J1381="","",INDEX('2_Review &amp; Audit'!$AD:$AD,$J1381))</f>
        <v/>
      </c>
      <c r="AB1381" t="str">
        <f>IF($D1381="","",MAX(0,N(#REF!)-N($X1381)))</f>
        <v/>
      </c>
      <c r="AC1381" t="str">
        <f>IF(OR($D1381="",$AB1381="",N($AB1381)&lt;=0),"",IFERROR(MATCH(1,INDEX(('2_Review &amp; Audit'!$F$6:$F$505=$A1381)*('2_Review &amp; Audit'!$I$6:$I$505&gt;=$E1381-30)*('2_Review &amp; Audit'!$I$6:$I$505&lt;=$E1381+30)*('2_Review &amp; Audit'!$R$6:$R$505&gt;0)*(ROW('2_Review &amp; Audit'!$R$6:$R$505)&gt;$T1381),0),0)+5,""))</f>
        <v/>
      </c>
      <c r="AG1381" t="str">
        <f>IF(OR($D1381="",$AB1381="",$AF1381=""),"",MIN($AB1381,$AF1381))</f>
        <v/>
      </c>
      <c r="AK1381" t="str">
        <f>IF($D1381="","",MAX(0,N($AB1381)-N($AG1381)))</f>
        <v/>
      </c>
      <c r="AL1381" t="str">
        <f>IF(OR($D1381="",$AK1381="",N($AK1381)&lt;=0),"",IFERROR(MATCH(1,INDEX(('2_Review &amp; Audit'!$F$6:$F$505=$A1381)*('2_Review &amp; Audit'!$I$6:$I$505&gt;=$E1381-30)*('2_Review &amp; Audit'!$I$6:$I$505&lt;=$E1381+30)*('2_Review &amp; Audit'!$R$6:$R$505&gt;0)*(ROW('2_Review &amp; Audit'!$R$6:$R$505)&gt;$AC1381),0),0)+5,""))</f>
        <v/>
      </c>
      <c r="AP1381" t="str">
        <f>IF(OR($D1381="",$AK1381="",$AO1381=""),"",MIN($AK1381,$AO1381))</f>
        <v/>
      </c>
    </row>
    <row r="1382" spans="1:42" ht="12.75" customHeight="1" x14ac:dyDescent="0.2">
      <c r="A1382" t="str">
        <f>IF($J1382="","",INDEX('2_Review &amp; Audit'!$F:$F,$J1382))</f>
        <v/>
      </c>
      <c r="B1382" t="str">
        <f>IF($J1382="","",INDEX('2_Review &amp; Audit'!$C:$C,$J1382))</f>
        <v/>
      </c>
      <c r="C1382" t="str">
        <f>IF($J1382="","",INDEX('2_Review &amp; Audit'!$D:$D,$J1382))</f>
        <v/>
      </c>
      <c r="D1382" s="60" t="str">
        <f>IF($J1382="","",INDEX('2_Review &amp; Audit'!$U:$U,$J1382))</f>
        <v/>
      </c>
      <c r="E1382" t="str">
        <f>IF($J1382="","",INDEX('2_Review &amp; Audit'!$M:$M,$J1382))</f>
        <v/>
      </c>
      <c r="F1382" t="str">
        <f>IF($J1382="","",INDEX('2_Review &amp; Audit'!$N:$N,$J1382))</f>
        <v/>
      </c>
      <c r="G1382" t="str">
        <f>IF(OR($J1382="",$F1382=""),"",ABS(INDEX('2_Review &amp; Audit'!$B:$B,$J1382)/$F1382))</f>
        <v/>
      </c>
      <c r="H1382" t="str">
        <f t="shared" si="85"/>
        <v/>
      </c>
      <c r="I1382" t="str">
        <f>IF($J1382="","",INDEX('2_Review &amp; Audit'!$AD:$AD,$J1382))</f>
        <v/>
      </c>
      <c r="AB1382" t="str">
        <f>IF($D1382="","",MAX(0,N(#REF!)-N($X1382)))</f>
        <v/>
      </c>
      <c r="AC1382" t="str">
        <f>IF(OR($D1382="",$AB1382="",N($AB1382)&lt;=0),"",IFERROR(MATCH(1,INDEX(('2_Review &amp; Audit'!$F$6:$F$505=$A1382)*('2_Review &amp; Audit'!$I$6:$I$505&gt;=$E1382-30)*('2_Review &amp; Audit'!$I$6:$I$505&lt;=$E1382+30)*('2_Review &amp; Audit'!$R$6:$R$505&gt;0)*(ROW('2_Review &amp; Audit'!$R$6:$R$505)&gt;$T1382),0),0)+5,""))</f>
        <v/>
      </c>
      <c r="AG1382" t="str">
        <f>IF(OR($D1382="",$AB1382="",$AF1382=""),"",MIN($AB1382,$AF1382))</f>
        <v/>
      </c>
      <c r="AK1382" t="str">
        <f>IF($D1382="","",MAX(0,N($AB1382)-N($AG1382)))</f>
        <v/>
      </c>
      <c r="AL1382" t="str">
        <f>IF(OR($D1382="",$AK1382="",N($AK1382)&lt;=0),"",IFERROR(MATCH(1,INDEX(('2_Review &amp; Audit'!$F$6:$F$505=$A1382)*('2_Review &amp; Audit'!$I$6:$I$505&gt;=$E1382-30)*('2_Review &amp; Audit'!$I$6:$I$505&lt;=$E1382+30)*('2_Review &amp; Audit'!$R$6:$R$505&gt;0)*(ROW('2_Review &amp; Audit'!$R$6:$R$505)&gt;$AC1382),0),0)+5,""))</f>
        <v/>
      </c>
      <c r="AP1382" t="str">
        <f>IF(OR($D1382="",$AK1382="",$AO1382=""),"",MIN($AK1382,$AO1382))</f>
        <v/>
      </c>
    </row>
    <row r="1383" spans="1:42" ht="12.75" customHeight="1" x14ac:dyDescent="0.2">
      <c r="A1383" t="str">
        <f>IF($J1383="","",INDEX('2_Review &amp; Audit'!$F:$F,$J1383))</f>
        <v/>
      </c>
      <c r="B1383" t="str">
        <f>IF($J1383="","",INDEX('2_Review &amp; Audit'!$C:$C,$J1383))</f>
        <v/>
      </c>
      <c r="C1383" t="str">
        <f>IF($J1383="","",INDEX('2_Review &amp; Audit'!$D:$D,$J1383))</f>
        <v/>
      </c>
      <c r="D1383" s="60" t="str">
        <f>IF($J1383="","",INDEX('2_Review &amp; Audit'!$U:$U,$J1383))</f>
        <v/>
      </c>
      <c r="E1383" t="str">
        <f>IF($J1383="","",INDEX('2_Review &amp; Audit'!$M:$M,$J1383))</f>
        <v/>
      </c>
      <c r="F1383" t="str">
        <f>IF($J1383="","",INDEX('2_Review &amp; Audit'!$N:$N,$J1383))</f>
        <v/>
      </c>
      <c r="G1383" t="str">
        <f>IF(OR($J1383="",$F1383=""),"",ABS(INDEX('2_Review &amp; Audit'!$B:$B,$J1383)/$F1383))</f>
        <v/>
      </c>
      <c r="H1383" t="str">
        <f t="shared" si="85"/>
        <v/>
      </c>
      <c r="I1383" t="str">
        <f>IF($J1383="","",INDEX('2_Review &amp; Audit'!$AD:$AD,$J1383))</f>
        <v/>
      </c>
      <c r="AB1383" t="str">
        <f>IF($D1383="","",MAX(0,N(#REF!)-N($X1383)))</f>
        <v/>
      </c>
      <c r="AC1383" t="str">
        <f>IF(OR($D1383="",$AB1383="",N($AB1383)&lt;=0),"",IFERROR(MATCH(1,INDEX(('2_Review &amp; Audit'!$F$6:$F$505=$A1383)*('2_Review &amp; Audit'!$I$6:$I$505&gt;=$E1383-30)*('2_Review &amp; Audit'!$I$6:$I$505&lt;=$E1383+30)*('2_Review &amp; Audit'!$R$6:$R$505&gt;0)*(ROW('2_Review &amp; Audit'!$R$6:$R$505)&gt;$T1383),0),0)+5,""))</f>
        <v/>
      </c>
      <c r="AG1383" t="str">
        <f>IF(OR($D1383="",$AB1383="",$AF1383=""),"",MIN($AB1383,$AF1383))</f>
        <v/>
      </c>
      <c r="AK1383" t="str">
        <f>IF($D1383="","",MAX(0,N($AB1383)-N($AG1383)))</f>
        <v/>
      </c>
      <c r="AL1383" t="str">
        <f>IF(OR($D1383="",$AK1383="",N($AK1383)&lt;=0),"",IFERROR(MATCH(1,INDEX(('2_Review &amp; Audit'!$F$6:$F$505=$A1383)*('2_Review &amp; Audit'!$I$6:$I$505&gt;=$E1383-30)*('2_Review &amp; Audit'!$I$6:$I$505&lt;=$E1383+30)*('2_Review &amp; Audit'!$R$6:$R$505&gt;0)*(ROW('2_Review &amp; Audit'!$R$6:$R$505)&gt;$AC1383),0),0)+5,""))</f>
        <v/>
      </c>
      <c r="AP1383" t="str">
        <f>IF(OR($D1383="",$AK1383="",$AO1383=""),"",MIN($AK1383,$AO1383))</f>
        <v/>
      </c>
    </row>
    <row r="1384" spans="1:42" ht="12.75" customHeight="1" x14ac:dyDescent="0.2">
      <c r="A1384" t="str">
        <f>IF($J1384="","",INDEX('2_Review &amp; Audit'!$F:$F,$J1384))</f>
        <v/>
      </c>
      <c r="B1384" t="str">
        <f>IF($J1384="","",INDEX('2_Review &amp; Audit'!$C:$C,$J1384))</f>
        <v/>
      </c>
      <c r="C1384" t="str">
        <f>IF($J1384="","",INDEX('2_Review &amp; Audit'!$D:$D,$J1384))</f>
        <v/>
      </c>
      <c r="D1384" s="60" t="str">
        <f>IF($J1384="","",INDEX('2_Review &amp; Audit'!$U:$U,$J1384))</f>
        <v/>
      </c>
      <c r="E1384" t="str">
        <f>IF($J1384="","",INDEX('2_Review &amp; Audit'!$M:$M,$J1384))</f>
        <v/>
      </c>
      <c r="F1384" t="str">
        <f>IF($J1384="","",INDEX('2_Review &amp; Audit'!$N:$N,$J1384))</f>
        <v/>
      </c>
      <c r="G1384" t="str">
        <f>IF(OR($J1384="",$F1384=""),"",ABS(INDEX('2_Review &amp; Audit'!$B:$B,$J1384)/$F1384))</f>
        <v/>
      </c>
      <c r="H1384" t="str">
        <f t="shared" si="85"/>
        <v/>
      </c>
      <c r="I1384" t="str">
        <f>IF($J1384="","",INDEX('2_Review &amp; Audit'!$AD:$AD,$J1384))</f>
        <v/>
      </c>
      <c r="AB1384" t="str">
        <f>IF($D1384="","",MAX(0,N(#REF!)-N($X1384)))</f>
        <v/>
      </c>
      <c r="AC1384" t="str">
        <f>IF(OR($D1384="",$AB1384="",N($AB1384)&lt;=0),"",IFERROR(MATCH(1,INDEX(('2_Review &amp; Audit'!$F$6:$F$505=$A1384)*('2_Review &amp; Audit'!$I$6:$I$505&gt;=$E1384-30)*('2_Review &amp; Audit'!$I$6:$I$505&lt;=$E1384+30)*('2_Review &amp; Audit'!$R$6:$R$505&gt;0)*(ROW('2_Review &amp; Audit'!$R$6:$R$505)&gt;$T1384),0),0)+5,""))</f>
        <v/>
      </c>
      <c r="AG1384" t="str">
        <f>IF(OR($D1384="",$AB1384="",$AF1384=""),"",MIN($AB1384,$AF1384))</f>
        <v/>
      </c>
      <c r="AK1384" t="str">
        <f>IF($D1384="","",MAX(0,N($AB1384)-N($AG1384)))</f>
        <v/>
      </c>
      <c r="AL1384" t="str">
        <f>IF(OR($D1384="",$AK1384="",N($AK1384)&lt;=0),"",IFERROR(MATCH(1,INDEX(('2_Review &amp; Audit'!$F$6:$F$505=$A1384)*('2_Review &amp; Audit'!$I$6:$I$505&gt;=$E1384-30)*('2_Review &amp; Audit'!$I$6:$I$505&lt;=$E1384+30)*('2_Review &amp; Audit'!$R$6:$R$505&gt;0)*(ROW('2_Review &amp; Audit'!$R$6:$R$505)&gt;$AC1384),0),0)+5,""))</f>
        <v/>
      </c>
      <c r="AP1384" t="str">
        <f>IF(OR($D1384="",$AK1384="",$AO1384=""),"",MIN($AK1384,$AO1384))</f>
        <v/>
      </c>
    </row>
    <row r="1385" spans="1:42" ht="12.75" customHeight="1" x14ac:dyDescent="0.2">
      <c r="A1385" t="str">
        <f>IF($J1385="","",INDEX('2_Review &amp; Audit'!$F:$F,$J1385))</f>
        <v/>
      </c>
      <c r="B1385" t="str">
        <f>IF($J1385="","",INDEX('2_Review &amp; Audit'!$C:$C,$J1385))</f>
        <v/>
      </c>
      <c r="C1385" t="str">
        <f>IF($J1385="","",INDEX('2_Review &amp; Audit'!$D:$D,$J1385))</f>
        <v/>
      </c>
      <c r="D1385" s="60" t="str">
        <f>IF($J1385="","",INDEX('2_Review &amp; Audit'!$U:$U,$J1385))</f>
        <v/>
      </c>
      <c r="E1385" t="str">
        <f>IF($J1385="","",INDEX('2_Review &amp; Audit'!$M:$M,$J1385))</f>
        <v/>
      </c>
      <c r="F1385" t="str">
        <f>IF($J1385="","",INDEX('2_Review &amp; Audit'!$N:$N,$J1385))</f>
        <v/>
      </c>
      <c r="G1385" t="str">
        <f>IF(OR($J1385="",$F1385=""),"",ABS(INDEX('2_Review &amp; Audit'!$B:$B,$J1385)/$F1385))</f>
        <v/>
      </c>
      <c r="H1385" t="str">
        <f t="shared" si="85"/>
        <v/>
      </c>
      <c r="I1385" t="str">
        <f>IF($J1385="","",INDEX('2_Review &amp; Audit'!$AD:$AD,$J1385))</f>
        <v/>
      </c>
      <c r="AB1385" t="str">
        <f>IF($D1385="","",MAX(0,N(#REF!)-N($X1385)))</f>
        <v/>
      </c>
      <c r="AC1385" t="str">
        <f>IF(OR($D1385="",$AB1385="",N($AB1385)&lt;=0),"",IFERROR(MATCH(1,INDEX(('2_Review &amp; Audit'!$F$6:$F$505=$A1385)*('2_Review &amp; Audit'!$I$6:$I$505&gt;=$E1385-30)*('2_Review &amp; Audit'!$I$6:$I$505&lt;=$E1385+30)*('2_Review &amp; Audit'!$R$6:$R$505&gt;0)*(ROW('2_Review &amp; Audit'!$R$6:$R$505)&gt;$T1385),0),0)+5,""))</f>
        <v/>
      </c>
      <c r="AG1385" t="str">
        <f>IF(OR($D1385="",$AB1385="",$AF1385=""),"",MIN($AB1385,$AF1385))</f>
        <v/>
      </c>
      <c r="AK1385" t="str">
        <f>IF($D1385="","",MAX(0,N($AB1385)-N($AG1385)))</f>
        <v/>
      </c>
      <c r="AL1385" t="str">
        <f>IF(OR($D1385="",$AK1385="",N($AK1385)&lt;=0),"",IFERROR(MATCH(1,INDEX(('2_Review &amp; Audit'!$F$6:$F$505=$A1385)*('2_Review &amp; Audit'!$I$6:$I$505&gt;=$E1385-30)*('2_Review &amp; Audit'!$I$6:$I$505&lt;=$E1385+30)*('2_Review &amp; Audit'!$R$6:$R$505&gt;0)*(ROW('2_Review &amp; Audit'!$R$6:$R$505)&gt;$AC1385),0),0)+5,""))</f>
        <v/>
      </c>
      <c r="AP1385" t="str">
        <f>IF(OR($D1385="",$AK1385="",$AO1385=""),"",MIN($AK1385,$AO1385))</f>
        <v/>
      </c>
    </row>
    <row r="1386" spans="1:42" ht="12.75" customHeight="1" x14ac:dyDescent="0.2">
      <c r="A1386" t="str">
        <f>IF($J1386="","",INDEX('2_Review &amp; Audit'!$F:$F,$J1386))</f>
        <v/>
      </c>
      <c r="B1386" t="str">
        <f>IF($J1386="","",INDEX('2_Review &amp; Audit'!$C:$C,$J1386))</f>
        <v/>
      </c>
      <c r="C1386" t="str">
        <f>IF($J1386="","",INDEX('2_Review &amp; Audit'!$D:$D,$J1386))</f>
        <v/>
      </c>
      <c r="D1386" s="60" t="str">
        <f>IF($J1386="","",INDEX('2_Review &amp; Audit'!$U:$U,$J1386))</f>
        <v/>
      </c>
      <c r="E1386" t="str">
        <f>IF($J1386="","",INDEX('2_Review &amp; Audit'!$M:$M,$J1386))</f>
        <v/>
      </c>
      <c r="F1386" t="str">
        <f>IF($J1386="","",INDEX('2_Review &amp; Audit'!$N:$N,$J1386))</f>
        <v/>
      </c>
      <c r="G1386" t="str">
        <f>IF(OR($J1386="",$F1386=""),"",ABS(INDEX('2_Review &amp; Audit'!$B:$B,$J1386)/$F1386))</f>
        <v/>
      </c>
      <c r="H1386" t="str">
        <f t="shared" si="85"/>
        <v/>
      </c>
      <c r="I1386" t="str">
        <f>IF($J1386="","",INDEX('2_Review &amp; Audit'!$AD:$AD,$J1386))</f>
        <v/>
      </c>
      <c r="AB1386" t="str">
        <f>IF($D1386="","",MAX(0,N(#REF!)-N($X1386)))</f>
        <v/>
      </c>
      <c r="AC1386" t="str">
        <f>IF(OR($D1386="",$AB1386="",N($AB1386)&lt;=0),"",IFERROR(MATCH(1,INDEX(('2_Review &amp; Audit'!$F$6:$F$505=$A1386)*('2_Review &amp; Audit'!$I$6:$I$505&gt;=$E1386-30)*('2_Review &amp; Audit'!$I$6:$I$505&lt;=$E1386+30)*('2_Review &amp; Audit'!$R$6:$R$505&gt;0)*(ROW('2_Review &amp; Audit'!$R$6:$R$505)&gt;$T1386),0),0)+5,""))</f>
        <v/>
      </c>
      <c r="AG1386" t="str">
        <f>IF(OR($D1386="",$AB1386="",$AF1386=""),"",MIN($AB1386,$AF1386))</f>
        <v/>
      </c>
      <c r="AK1386" t="str">
        <f>IF($D1386="","",MAX(0,N($AB1386)-N($AG1386)))</f>
        <v/>
      </c>
      <c r="AL1386" t="str">
        <f>IF(OR($D1386="",$AK1386="",N($AK1386)&lt;=0),"",IFERROR(MATCH(1,INDEX(('2_Review &amp; Audit'!$F$6:$F$505=$A1386)*('2_Review &amp; Audit'!$I$6:$I$505&gt;=$E1386-30)*('2_Review &amp; Audit'!$I$6:$I$505&lt;=$E1386+30)*('2_Review &amp; Audit'!$R$6:$R$505&gt;0)*(ROW('2_Review &amp; Audit'!$R$6:$R$505)&gt;$AC1386),0),0)+5,""))</f>
        <v/>
      </c>
      <c r="AP1386" t="str">
        <f>IF(OR($D1386="",$AK1386="",$AO1386=""),"",MIN($AK1386,$AO1386))</f>
        <v/>
      </c>
    </row>
    <row r="1387" spans="1:42" ht="12.75" customHeight="1" x14ac:dyDescent="0.2">
      <c r="A1387" t="str">
        <f>IF($J1387="","",INDEX('2_Review &amp; Audit'!$F:$F,$J1387))</f>
        <v/>
      </c>
      <c r="B1387" t="str">
        <f>IF($J1387="","",INDEX('2_Review &amp; Audit'!$C:$C,$J1387))</f>
        <v/>
      </c>
      <c r="C1387" t="str">
        <f>IF($J1387="","",INDEX('2_Review &amp; Audit'!$D:$D,$J1387))</f>
        <v/>
      </c>
      <c r="D1387" s="60" t="str">
        <f>IF($J1387="","",INDEX('2_Review &amp; Audit'!$U:$U,$J1387))</f>
        <v/>
      </c>
      <c r="E1387" t="str">
        <f>IF($J1387="","",INDEX('2_Review &amp; Audit'!$M:$M,$J1387))</f>
        <v/>
      </c>
      <c r="F1387" t="str">
        <f>IF($J1387="","",INDEX('2_Review &amp; Audit'!$N:$N,$J1387))</f>
        <v/>
      </c>
      <c r="G1387" t="str">
        <f>IF(OR($J1387="",$F1387=""),"",ABS(INDEX('2_Review &amp; Audit'!$B:$B,$J1387)/$F1387))</f>
        <v/>
      </c>
      <c r="H1387" t="str">
        <f t="shared" si="85"/>
        <v/>
      </c>
      <c r="I1387" t="str">
        <f>IF($J1387="","",INDEX('2_Review &amp; Audit'!$AD:$AD,$J1387))</f>
        <v/>
      </c>
      <c r="AB1387" t="str">
        <f>IF($D1387="","",MAX(0,N(#REF!)-N($X1387)))</f>
        <v/>
      </c>
      <c r="AC1387" t="str">
        <f>IF(OR($D1387="",$AB1387="",N($AB1387)&lt;=0),"",IFERROR(MATCH(1,INDEX(('2_Review &amp; Audit'!$F$6:$F$505=$A1387)*('2_Review &amp; Audit'!$I$6:$I$505&gt;=$E1387-30)*('2_Review &amp; Audit'!$I$6:$I$505&lt;=$E1387+30)*('2_Review &amp; Audit'!$R$6:$R$505&gt;0)*(ROW('2_Review &amp; Audit'!$R$6:$R$505)&gt;$T1387),0),0)+5,""))</f>
        <v/>
      </c>
      <c r="AG1387" t="str">
        <f>IF(OR($D1387="",$AB1387="",$AF1387=""),"",MIN($AB1387,$AF1387))</f>
        <v/>
      </c>
      <c r="AK1387" t="str">
        <f>IF($D1387="","",MAX(0,N($AB1387)-N($AG1387)))</f>
        <v/>
      </c>
      <c r="AL1387" t="str">
        <f>IF(OR($D1387="",$AK1387="",N($AK1387)&lt;=0),"",IFERROR(MATCH(1,INDEX(('2_Review &amp; Audit'!$F$6:$F$505=$A1387)*('2_Review &amp; Audit'!$I$6:$I$505&gt;=$E1387-30)*('2_Review &amp; Audit'!$I$6:$I$505&lt;=$E1387+30)*('2_Review &amp; Audit'!$R$6:$R$505&gt;0)*(ROW('2_Review &amp; Audit'!$R$6:$R$505)&gt;$AC1387),0),0)+5,""))</f>
        <v/>
      </c>
      <c r="AP1387" t="str">
        <f>IF(OR($D1387="",$AK1387="",$AO1387=""),"",MIN($AK1387,$AO1387))</f>
        <v/>
      </c>
    </row>
    <row r="1388" spans="1:42" ht="12.75" customHeight="1" x14ac:dyDescent="0.2">
      <c r="A1388" t="str">
        <f>IF($J1388="","",INDEX('2_Review &amp; Audit'!$F:$F,$J1388))</f>
        <v/>
      </c>
      <c r="B1388" t="str">
        <f>IF($J1388="","",INDEX('2_Review &amp; Audit'!$C:$C,$J1388))</f>
        <v/>
      </c>
      <c r="C1388" t="str">
        <f>IF($J1388="","",INDEX('2_Review &amp; Audit'!$D:$D,$J1388))</f>
        <v/>
      </c>
      <c r="D1388" s="60" t="str">
        <f>IF($J1388="","",INDEX('2_Review &amp; Audit'!$U:$U,$J1388))</f>
        <v/>
      </c>
      <c r="E1388" t="str">
        <f>IF($J1388="","",INDEX('2_Review &amp; Audit'!$M:$M,$J1388))</f>
        <v/>
      </c>
      <c r="F1388" t="str">
        <f>IF($J1388="","",INDEX('2_Review &amp; Audit'!$N:$N,$J1388))</f>
        <v/>
      </c>
      <c r="G1388" t="str">
        <f>IF(OR($J1388="",$F1388=""),"",ABS(INDEX('2_Review &amp; Audit'!$B:$B,$J1388)/$F1388))</f>
        <v/>
      </c>
      <c r="H1388" t="str">
        <f t="shared" si="85"/>
        <v/>
      </c>
      <c r="I1388" t="str">
        <f>IF($J1388="","",INDEX('2_Review &amp; Audit'!$AD:$AD,$J1388))</f>
        <v/>
      </c>
      <c r="AB1388" t="str">
        <f>IF($D1388="","",MAX(0,N(#REF!)-N($X1388)))</f>
        <v/>
      </c>
      <c r="AC1388" t="str">
        <f>IF(OR($D1388="",$AB1388="",N($AB1388)&lt;=0),"",IFERROR(MATCH(1,INDEX(('2_Review &amp; Audit'!$F$6:$F$505=$A1388)*('2_Review &amp; Audit'!$I$6:$I$505&gt;=$E1388-30)*('2_Review &amp; Audit'!$I$6:$I$505&lt;=$E1388+30)*('2_Review &amp; Audit'!$R$6:$R$505&gt;0)*(ROW('2_Review &amp; Audit'!$R$6:$R$505)&gt;$T1388),0),0)+5,""))</f>
        <v/>
      </c>
      <c r="AG1388" t="str">
        <f>IF(OR($D1388="",$AB1388="",$AF1388=""),"",MIN($AB1388,$AF1388))</f>
        <v/>
      </c>
      <c r="AK1388" t="str">
        <f>IF($D1388="","",MAX(0,N($AB1388)-N($AG1388)))</f>
        <v/>
      </c>
      <c r="AL1388" t="str">
        <f>IF(OR($D1388="",$AK1388="",N($AK1388)&lt;=0),"",IFERROR(MATCH(1,INDEX(('2_Review &amp; Audit'!$F$6:$F$505=$A1388)*('2_Review &amp; Audit'!$I$6:$I$505&gt;=$E1388-30)*('2_Review &amp; Audit'!$I$6:$I$505&lt;=$E1388+30)*('2_Review &amp; Audit'!$R$6:$R$505&gt;0)*(ROW('2_Review &amp; Audit'!$R$6:$R$505)&gt;$AC1388),0),0)+5,""))</f>
        <v/>
      </c>
      <c r="AP1388" t="str">
        <f>IF(OR($D1388="",$AK1388="",$AO1388=""),"",MIN($AK1388,$AO1388))</f>
        <v/>
      </c>
    </row>
    <row r="1389" spans="1:42" ht="12.75" customHeight="1" x14ac:dyDescent="0.2">
      <c r="A1389" t="str">
        <f>IF($J1389="","",INDEX('2_Review &amp; Audit'!$F:$F,$J1389))</f>
        <v/>
      </c>
      <c r="B1389" t="str">
        <f>IF($J1389="","",INDEX('2_Review &amp; Audit'!$C:$C,$J1389))</f>
        <v/>
      </c>
      <c r="C1389" t="str">
        <f>IF($J1389="","",INDEX('2_Review &amp; Audit'!$D:$D,$J1389))</f>
        <v/>
      </c>
      <c r="D1389" s="60" t="str">
        <f>IF($J1389="","",INDEX('2_Review &amp; Audit'!$U:$U,$J1389))</f>
        <v/>
      </c>
      <c r="E1389" t="str">
        <f>IF($J1389="","",INDEX('2_Review &amp; Audit'!$M:$M,$J1389))</f>
        <v/>
      </c>
      <c r="F1389" t="str">
        <f>IF($J1389="","",INDEX('2_Review &amp; Audit'!$N:$N,$J1389))</f>
        <v/>
      </c>
      <c r="G1389" t="str">
        <f>IF(OR($J1389="",$F1389=""),"",ABS(INDEX('2_Review &amp; Audit'!$B:$B,$J1389)/$F1389))</f>
        <v/>
      </c>
      <c r="H1389" t="str">
        <f t="shared" si="85"/>
        <v/>
      </c>
      <c r="I1389" t="str">
        <f>IF($J1389="","",INDEX('2_Review &amp; Audit'!$AD:$AD,$J1389))</f>
        <v/>
      </c>
      <c r="AB1389" t="str">
        <f>IF($D1389="","",MAX(0,N(#REF!)-N($X1389)))</f>
        <v/>
      </c>
      <c r="AC1389" t="str">
        <f>IF(OR($D1389="",$AB1389="",N($AB1389)&lt;=0),"",IFERROR(MATCH(1,INDEX(('2_Review &amp; Audit'!$F$6:$F$505=$A1389)*('2_Review &amp; Audit'!$I$6:$I$505&gt;=$E1389-30)*('2_Review &amp; Audit'!$I$6:$I$505&lt;=$E1389+30)*('2_Review &amp; Audit'!$R$6:$R$505&gt;0)*(ROW('2_Review &amp; Audit'!$R$6:$R$505)&gt;$T1389),0),0)+5,""))</f>
        <v/>
      </c>
      <c r="AG1389" t="str">
        <f>IF(OR($D1389="",$AB1389="",$AF1389=""),"",MIN($AB1389,$AF1389))</f>
        <v/>
      </c>
      <c r="AK1389" t="str">
        <f>IF($D1389="","",MAX(0,N($AB1389)-N($AG1389)))</f>
        <v/>
      </c>
      <c r="AL1389" t="str">
        <f>IF(OR($D1389="",$AK1389="",N($AK1389)&lt;=0),"",IFERROR(MATCH(1,INDEX(('2_Review &amp; Audit'!$F$6:$F$505=$A1389)*('2_Review &amp; Audit'!$I$6:$I$505&gt;=$E1389-30)*('2_Review &amp; Audit'!$I$6:$I$505&lt;=$E1389+30)*('2_Review &amp; Audit'!$R$6:$R$505&gt;0)*(ROW('2_Review &amp; Audit'!$R$6:$R$505)&gt;$AC1389),0),0)+5,""))</f>
        <v/>
      </c>
      <c r="AP1389" t="str">
        <f>IF(OR($D1389="",$AK1389="",$AO1389=""),"",MIN($AK1389,$AO1389))</f>
        <v/>
      </c>
    </row>
    <row r="1390" spans="1:42" ht="12.75" customHeight="1" x14ac:dyDescent="0.2">
      <c r="A1390" t="str">
        <f>IF($J1390="","",INDEX('2_Review &amp; Audit'!$F:$F,$J1390))</f>
        <v/>
      </c>
      <c r="B1390" t="str">
        <f>IF($J1390="","",INDEX('2_Review &amp; Audit'!$C:$C,$J1390))</f>
        <v/>
      </c>
      <c r="C1390" t="str">
        <f>IF($J1390="","",INDEX('2_Review &amp; Audit'!$D:$D,$J1390))</f>
        <v/>
      </c>
      <c r="D1390" s="60" t="str">
        <f>IF($J1390="","",INDEX('2_Review &amp; Audit'!$U:$U,$J1390))</f>
        <v/>
      </c>
      <c r="E1390" t="str">
        <f>IF($J1390="","",INDEX('2_Review &amp; Audit'!$M:$M,$J1390))</f>
        <v/>
      </c>
      <c r="F1390" t="str">
        <f>IF($J1390="","",INDEX('2_Review &amp; Audit'!$N:$N,$J1390))</f>
        <v/>
      </c>
      <c r="G1390" t="str">
        <f>IF(OR($J1390="",$F1390=""),"",ABS(INDEX('2_Review &amp; Audit'!$B:$B,$J1390)/$F1390))</f>
        <v/>
      </c>
      <c r="H1390" t="str">
        <f t="shared" si="85"/>
        <v/>
      </c>
      <c r="I1390" t="str">
        <f>IF($J1390="","",INDEX('2_Review &amp; Audit'!$AD:$AD,$J1390))</f>
        <v/>
      </c>
      <c r="AB1390" t="str">
        <f>IF($D1390="","",MAX(0,N(#REF!)-N($X1390)))</f>
        <v/>
      </c>
      <c r="AC1390" t="str">
        <f>IF(OR($D1390="",$AB1390="",N($AB1390)&lt;=0),"",IFERROR(MATCH(1,INDEX(('2_Review &amp; Audit'!$F$6:$F$505=$A1390)*('2_Review &amp; Audit'!$I$6:$I$505&gt;=$E1390-30)*('2_Review &amp; Audit'!$I$6:$I$505&lt;=$E1390+30)*('2_Review &amp; Audit'!$R$6:$R$505&gt;0)*(ROW('2_Review &amp; Audit'!$R$6:$R$505)&gt;$T1390),0),0)+5,""))</f>
        <v/>
      </c>
      <c r="AG1390" t="str">
        <f>IF(OR($D1390="",$AB1390="",$AF1390=""),"",MIN($AB1390,$AF1390))</f>
        <v/>
      </c>
      <c r="AK1390" t="str">
        <f>IF($D1390="","",MAX(0,N($AB1390)-N($AG1390)))</f>
        <v/>
      </c>
      <c r="AL1390" t="str">
        <f>IF(OR($D1390="",$AK1390="",N($AK1390)&lt;=0),"",IFERROR(MATCH(1,INDEX(('2_Review &amp; Audit'!$F$6:$F$505=$A1390)*('2_Review &amp; Audit'!$I$6:$I$505&gt;=$E1390-30)*('2_Review &amp; Audit'!$I$6:$I$505&lt;=$E1390+30)*('2_Review &amp; Audit'!$R$6:$R$505&gt;0)*(ROW('2_Review &amp; Audit'!$R$6:$R$505)&gt;$AC1390),0),0)+5,""))</f>
        <v/>
      </c>
      <c r="AP1390" t="str">
        <f>IF(OR($D1390="",$AK1390="",$AO1390=""),"",MIN($AK1390,$AO1390))</f>
        <v/>
      </c>
    </row>
    <row r="1391" spans="1:42" ht="12.75" customHeight="1" x14ac:dyDescent="0.2">
      <c r="A1391" t="str">
        <f>IF($J1391="","",INDEX('2_Review &amp; Audit'!$F:$F,$J1391))</f>
        <v/>
      </c>
      <c r="B1391" t="str">
        <f>IF($J1391="","",INDEX('2_Review &amp; Audit'!$C:$C,$J1391))</f>
        <v/>
      </c>
      <c r="C1391" t="str">
        <f>IF($J1391="","",INDEX('2_Review &amp; Audit'!$D:$D,$J1391))</f>
        <v/>
      </c>
      <c r="D1391" s="60" t="str">
        <f>IF($J1391="","",INDEX('2_Review &amp; Audit'!$U:$U,$J1391))</f>
        <v/>
      </c>
      <c r="E1391" t="str">
        <f>IF($J1391="","",INDEX('2_Review &amp; Audit'!$M:$M,$J1391))</f>
        <v/>
      </c>
      <c r="F1391" t="str">
        <f>IF($J1391="","",INDEX('2_Review &amp; Audit'!$N:$N,$J1391))</f>
        <v/>
      </c>
      <c r="G1391" t="str">
        <f>IF(OR($J1391="",$F1391=""),"",ABS(INDEX('2_Review &amp; Audit'!$B:$B,$J1391)/$F1391))</f>
        <v/>
      </c>
      <c r="H1391" t="str">
        <f t="shared" si="85"/>
        <v/>
      </c>
      <c r="I1391" t="str">
        <f>IF($J1391="","",INDEX('2_Review &amp; Audit'!$AD:$AD,$J1391))</f>
        <v/>
      </c>
      <c r="AB1391" t="str">
        <f>IF($D1391="","",MAX(0,N(#REF!)-N($X1391)))</f>
        <v/>
      </c>
      <c r="AC1391" t="str">
        <f>IF(OR($D1391="",$AB1391="",N($AB1391)&lt;=0),"",IFERROR(MATCH(1,INDEX(('2_Review &amp; Audit'!$F$6:$F$505=$A1391)*('2_Review &amp; Audit'!$I$6:$I$505&gt;=$E1391-30)*('2_Review &amp; Audit'!$I$6:$I$505&lt;=$E1391+30)*('2_Review &amp; Audit'!$R$6:$R$505&gt;0)*(ROW('2_Review &amp; Audit'!$R$6:$R$505)&gt;$T1391),0),0)+5,""))</f>
        <v/>
      </c>
      <c r="AG1391" t="str">
        <f>IF(OR($D1391="",$AB1391="",$AF1391=""),"",MIN($AB1391,$AF1391))</f>
        <v/>
      </c>
      <c r="AK1391" t="str">
        <f>IF($D1391="","",MAX(0,N($AB1391)-N($AG1391)))</f>
        <v/>
      </c>
      <c r="AL1391" t="str">
        <f>IF(OR($D1391="",$AK1391="",N($AK1391)&lt;=0),"",IFERROR(MATCH(1,INDEX(('2_Review &amp; Audit'!$F$6:$F$505=$A1391)*('2_Review &amp; Audit'!$I$6:$I$505&gt;=$E1391-30)*('2_Review &amp; Audit'!$I$6:$I$505&lt;=$E1391+30)*('2_Review &amp; Audit'!$R$6:$R$505&gt;0)*(ROW('2_Review &amp; Audit'!$R$6:$R$505)&gt;$AC1391),0),0)+5,""))</f>
        <v/>
      </c>
      <c r="AP1391" t="str">
        <f>IF(OR($D1391="",$AK1391="",$AO1391=""),"",MIN($AK1391,$AO1391))</f>
        <v/>
      </c>
    </row>
    <row r="1392" spans="1:42" ht="12.75" customHeight="1" x14ac:dyDescent="0.2">
      <c r="A1392" t="str">
        <f>IF($J1392="","",INDEX('2_Review &amp; Audit'!$F:$F,$J1392))</f>
        <v/>
      </c>
      <c r="B1392" t="str">
        <f>IF($J1392="","",INDEX('2_Review &amp; Audit'!$C:$C,$J1392))</f>
        <v/>
      </c>
      <c r="C1392" t="str">
        <f>IF($J1392="","",INDEX('2_Review &amp; Audit'!$D:$D,$J1392))</f>
        <v/>
      </c>
      <c r="D1392" s="60" t="str">
        <f>IF($J1392="","",INDEX('2_Review &amp; Audit'!$U:$U,$J1392))</f>
        <v/>
      </c>
      <c r="E1392" t="str">
        <f>IF($J1392="","",INDEX('2_Review &amp; Audit'!$M:$M,$J1392))</f>
        <v/>
      </c>
      <c r="F1392" t="str">
        <f>IF($J1392="","",INDEX('2_Review &amp; Audit'!$N:$N,$J1392))</f>
        <v/>
      </c>
      <c r="G1392" t="str">
        <f>IF(OR($J1392="",$F1392=""),"",ABS(INDEX('2_Review &amp; Audit'!$B:$B,$J1392)/$F1392))</f>
        <v/>
      </c>
      <c r="H1392" t="str">
        <f t="shared" si="85"/>
        <v/>
      </c>
      <c r="I1392" t="str">
        <f>IF($J1392="","",INDEX('2_Review &amp; Audit'!$AD:$AD,$J1392))</f>
        <v/>
      </c>
      <c r="AB1392" t="str">
        <f>IF($D1392="","",MAX(0,N(#REF!)-N($X1392)))</f>
        <v/>
      </c>
      <c r="AC1392" t="str">
        <f>IF(OR($D1392="",$AB1392="",N($AB1392)&lt;=0),"",IFERROR(MATCH(1,INDEX(('2_Review &amp; Audit'!$F$6:$F$505=$A1392)*('2_Review &amp; Audit'!$I$6:$I$505&gt;=$E1392-30)*('2_Review &amp; Audit'!$I$6:$I$505&lt;=$E1392+30)*('2_Review &amp; Audit'!$R$6:$R$505&gt;0)*(ROW('2_Review &amp; Audit'!$R$6:$R$505)&gt;$T1392),0),0)+5,""))</f>
        <v/>
      </c>
      <c r="AG1392" t="str">
        <f>IF(OR($D1392="",$AB1392="",$AF1392=""),"",MIN($AB1392,$AF1392))</f>
        <v/>
      </c>
      <c r="AK1392" t="str">
        <f>IF($D1392="","",MAX(0,N($AB1392)-N($AG1392)))</f>
        <v/>
      </c>
      <c r="AL1392" t="str">
        <f>IF(OR($D1392="",$AK1392="",N($AK1392)&lt;=0),"",IFERROR(MATCH(1,INDEX(('2_Review &amp; Audit'!$F$6:$F$505=$A1392)*('2_Review &amp; Audit'!$I$6:$I$505&gt;=$E1392-30)*('2_Review &amp; Audit'!$I$6:$I$505&lt;=$E1392+30)*('2_Review &amp; Audit'!$R$6:$R$505&gt;0)*(ROW('2_Review &amp; Audit'!$R$6:$R$505)&gt;$AC1392),0),0)+5,""))</f>
        <v/>
      </c>
      <c r="AP1392" t="str">
        <f>IF(OR($D1392="",$AK1392="",$AO1392=""),"",MIN($AK1392,$AO1392))</f>
        <v/>
      </c>
    </row>
    <row r="1393" spans="1:42" ht="12.75" customHeight="1" x14ac:dyDescent="0.2">
      <c r="A1393" t="str">
        <f>IF($J1393="","",INDEX('2_Review &amp; Audit'!$F:$F,$J1393))</f>
        <v/>
      </c>
      <c r="B1393" t="str">
        <f>IF($J1393="","",INDEX('2_Review &amp; Audit'!$C:$C,$J1393))</f>
        <v/>
      </c>
      <c r="C1393" t="str">
        <f>IF($J1393="","",INDEX('2_Review &amp; Audit'!$D:$D,$J1393))</f>
        <v/>
      </c>
      <c r="D1393" s="60" t="str">
        <f>IF($J1393="","",INDEX('2_Review &amp; Audit'!$U:$U,$J1393))</f>
        <v/>
      </c>
      <c r="E1393" t="str">
        <f>IF($J1393="","",INDEX('2_Review &amp; Audit'!$M:$M,$J1393))</f>
        <v/>
      </c>
      <c r="F1393" t="str">
        <f>IF($J1393="","",INDEX('2_Review &amp; Audit'!$N:$N,$J1393))</f>
        <v/>
      </c>
      <c r="G1393" t="str">
        <f>IF(OR($J1393="",$F1393=""),"",ABS(INDEX('2_Review &amp; Audit'!$B:$B,$J1393)/$F1393))</f>
        <v/>
      </c>
      <c r="H1393" t="str">
        <f t="shared" si="85"/>
        <v/>
      </c>
      <c r="I1393" t="str">
        <f>IF($J1393="","",INDEX('2_Review &amp; Audit'!$AD:$AD,$J1393))</f>
        <v/>
      </c>
      <c r="AB1393" t="str">
        <f>IF($D1393="","",MAX(0,N(#REF!)-N($X1393)))</f>
        <v/>
      </c>
      <c r="AC1393" t="str">
        <f>IF(OR($D1393="",$AB1393="",N($AB1393)&lt;=0),"",IFERROR(MATCH(1,INDEX(('2_Review &amp; Audit'!$F$6:$F$505=$A1393)*('2_Review &amp; Audit'!$I$6:$I$505&gt;=$E1393-30)*('2_Review &amp; Audit'!$I$6:$I$505&lt;=$E1393+30)*('2_Review &amp; Audit'!$R$6:$R$505&gt;0)*(ROW('2_Review &amp; Audit'!$R$6:$R$505)&gt;$T1393),0),0)+5,""))</f>
        <v/>
      </c>
      <c r="AG1393" t="str">
        <f>IF(OR($D1393="",$AB1393="",$AF1393=""),"",MIN($AB1393,$AF1393))</f>
        <v/>
      </c>
      <c r="AK1393" t="str">
        <f>IF($D1393="","",MAX(0,N($AB1393)-N($AG1393)))</f>
        <v/>
      </c>
      <c r="AL1393" t="str">
        <f>IF(OR($D1393="",$AK1393="",N($AK1393)&lt;=0),"",IFERROR(MATCH(1,INDEX(('2_Review &amp; Audit'!$F$6:$F$505=$A1393)*('2_Review &amp; Audit'!$I$6:$I$505&gt;=$E1393-30)*('2_Review &amp; Audit'!$I$6:$I$505&lt;=$E1393+30)*('2_Review &amp; Audit'!$R$6:$R$505&gt;0)*(ROW('2_Review &amp; Audit'!$R$6:$R$505)&gt;$AC1393),0),0)+5,""))</f>
        <v/>
      </c>
      <c r="AP1393" t="str">
        <f>IF(OR($D1393="",$AK1393="",$AO1393=""),"",MIN($AK1393,$AO1393))</f>
        <v/>
      </c>
    </row>
    <row r="1394" spans="1:42" ht="12.75" customHeight="1" x14ac:dyDescent="0.2">
      <c r="A1394" t="str">
        <f>IF($J1394="","",INDEX('2_Review &amp; Audit'!$F:$F,$J1394))</f>
        <v/>
      </c>
      <c r="B1394" t="str">
        <f>IF($J1394="","",INDEX('2_Review &amp; Audit'!$C:$C,$J1394))</f>
        <v/>
      </c>
      <c r="C1394" t="str">
        <f>IF($J1394="","",INDEX('2_Review &amp; Audit'!$D:$D,$J1394))</f>
        <v/>
      </c>
      <c r="D1394" s="60" t="str">
        <f>IF($J1394="","",INDEX('2_Review &amp; Audit'!$U:$U,$J1394))</f>
        <v/>
      </c>
      <c r="E1394" t="str">
        <f>IF($J1394="","",INDEX('2_Review &amp; Audit'!$M:$M,$J1394))</f>
        <v/>
      </c>
      <c r="F1394" t="str">
        <f>IF($J1394="","",INDEX('2_Review &amp; Audit'!$N:$N,$J1394))</f>
        <v/>
      </c>
      <c r="G1394" t="str">
        <f>IF(OR($J1394="",$F1394=""),"",ABS(INDEX('2_Review &amp; Audit'!$B:$B,$J1394)/$F1394))</f>
        <v/>
      </c>
      <c r="H1394" t="str">
        <f t="shared" si="85"/>
        <v/>
      </c>
      <c r="I1394" t="str">
        <f>IF($J1394="","",INDEX('2_Review &amp; Audit'!$AD:$AD,$J1394))</f>
        <v/>
      </c>
      <c r="AB1394" t="str">
        <f>IF($D1394="","",MAX(0,N(#REF!)-N($X1394)))</f>
        <v/>
      </c>
      <c r="AC1394" t="str">
        <f>IF(OR($D1394="",$AB1394="",N($AB1394)&lt;=0),"",IFERROR(MATCH(1,INDEX(('2_Review &amp; Audit'!$F$6:$F$505=$A1394)*('2_Review &amp; Audit'!$I$6:$I$505&gt;=$E1394-30)*('2_Review &amp; Audit'!$I$6:$I$505&lt;=$E1394+30)*('2_Review &amp; Audit'!$R$6:$R$505&gt;0)*(ROW('2_Review &amp; Audit'!$R$6:$R$505)&gt;$T1394),0),0)+5,""))</f>
        <v/>
      </c>
      <c r="AG1394" t="str">
        <f>IF(OR($D1394="",$AB1394="",$AF1394=""),"",MIN($AB1394,$AF1394))</f>
        <v/>
      </c>
      <c r="AK1394" t="str">
        <f>IF($D1394="","",MAX(0,N($AB1394)-N($AG1394)))</f>
        <v/>
      </c>
      <c r="AL1394" t="str">
        <f>IF(OR($D1394="",$AK1394="",N($AK1394)&lt;=0),"",IFERROR(MATCH(1,INDEX(('2_Review &amp; Audit'!$F$6:$F$505=$A1394)*('2_Review &amp; Audit'!$I$6:$I$505&gt;=$E1394-30)*('2_Review &amp; Audit'!$I$6:$I$505&lt;=$E1394+30)*('2_Review &amp; Audit'!$R$6:$R$505&gt;0)*(ROW('2_Review &amp; Audit'!$R$6:$R$505)&gt;$AC1394),0),0)+5,""))</f>
        <v/>
      </c>
      <c r="AP1394" t="str">
        <f>IF(OR($D1394="",$AK1394="",$AO1394=""),"",MIN($AK1394,$AO1394))</f>
        <v/>
      </c>
    </row>
    <row r="1395" spans="1:42" ht="12.75" customHeight="1" x14ac:dyDescent="0.2">
      <c r="A1395" t="str">
        <f>IF($J1395="","",INDEX('2_Review &amp; Audit'!$F:$F,$J1395))</f>
        <v/>
      </c>
      <c r="B1395" t="str">
        <f>IF($J1395="","",INDEX('2_Review &amp; Audit'!$C:$C,$J1395))</f>
        <v/>
      </c>
      <c r="C1395" t="str">
        <f>IF($J1395="","",INDEX('2_Review &amp; Audit'!$D:$D,$J1395))</f>
        <v/>
      </c>
      <c r="D1395" s="60" t="str">
        <f>IF($J1395="","",INDEX('2_Review &amp; Audit'!$U:$U,$J1395))</f>
        <v/>
      </c>
      <c r="E1395" t="str">
        <f>IF($J1395="","",INDEX('2_Review &amp; Audit'!$M:$M,$J1395))</f>
        <v/>
      </c>
      <c r="F1395" t="str">
        <f>IF($J1395="","",INDEX('2_Review &amp; Audit'!$N:$N,$J1395))</f>
        <v/>
      </c>
      <c r="G1395" t="str">
        <f>IF(OR($J1395="",$F1395=""),"",ABS(INDEX('2_Review &amp; Audit'!$B:$B,$J1395)/$F1395))</f>
        <v/>
      </c>
      <c r="H1395" t="str">
        <f t="shared" si="85"/>
        <v/>
      </c>
      <c r="I1395" t="str">
        <f>IF($J1395="","",INDEX('2_Review &amp; Audit'!$AD:$AD,$J1395))</f>
        <v/>
      </c>
      <c r="AB1395" t="str">
        <f>IF($D1395="","",MAX(0,N(#REF!)-N($X1395)))</f>
        <v/>
      </c>
      <c r="AC1395" t="str">
        <f>IF(OR($D1395="",$AB1395="",N($AB1395)&lt;=0),"",IFERROR(MATCH(1,INDEX(('2_Review &amp; Audit'!$F$6:$F$505=$A1395)*('2_Review &amp; Audit'!$I$6:$I$505&gt;=$E1395-30)*('2_Review &amp; Audit'!$I$6:$I$505&lt;=$E1395+30)*('2_Review &amp; Audit'!$R$6:$R$505&gt;0)*(ROW('2_Review &amp; Audit'!$R$6:$R$505)&gt;$T1395),0),0)+5,""))</f>
        <v/>
      </c>
      <c r="AG1395" t="str">
        <f>IF(OR($D1395="",$AB1395="",$AF1395=""),"",MIN($AB1395,$AF1395))</f>
        <v/>
      </c>
      <c r="AK1395" t="str">
        <f>IF($D1395="","",MAX(0,N($AB1395)-N($AG1395)))</f>
        <v/>
      </c>
      <c r="AL1395" t="str">
        <f>IF(OR($D1395="",$AK1395="",N($AK1395)&lt;=0),"",IFERROR(MATCH(1,INDEX(('2_Review &amp; Audit'!$F$6:$F$505=$A1395)*('2_Review &amp; Audit'!$I$6:$I$505&gt;=$E1395-30)*('2_Review &amp; Audit'!$I$6:$I$505&lt;=$E1395+30)*('2_Review &amp; Audit'!$R$6:$R$505&gt;0)*(ROW('2_Review &amp; Audit'!$R$6:$R$505)&gt;$AC1395),0),0)+5,""))</f>
        <v/>
      </c>
      <c r="AP1395" t="str">
        <f>IF(OR($D1395="",$AK1395="",$AO1395=""),"",MIN($AK1395,$AO1395))</f>
        <v/>
      </c>
    </row>
    <row r="1396" spans="1:42" ht="12.75" customHeight="1" x14ac:dyDescent="0.2">
      <c r="A1396" t="str">
        <f>IF($J1396="","",INDEX('2_Review &amp; Audit'!$F:$F,$J1396))</f>
        <v/>
      </c>
      <c r="B1396" t="str">
        <f>IF($J1396="","",INDEX('2_Review &amp; Audit'!$C:$C,$J1396))</f>
        <v/>
      </c>
      <c r="C1396" t="str">
        <f>IF($J1396="","",INDEX('2_Review &amp; Audit'!$D:$D,$J1396))</f>
        <v/>
      </c>
      <c r="D1396" s="60" t="str">
        <f>IF($J1396="","",INDEX('2_Review &amp; Audit'!$U:$U,$J1396))</f>
        <v/>
      </c>
      <c r="E1396" t="str">
        <f>IF($J1396="","",INDEX('2_Review &amp; Audit'!$M:$M,$J1396))</f>
        <v/>
      </c>
      <c r="F1396" t="str">
        <f>IF($J1396="","",INDEX('2_Review &amp; Audit'!$N:$N,$J1396))</f>
        <v/>
      </c>
      <c r="G1396" t="str">
        <f>IF(OR($J1396="",$F1396=""),"",ABS(INDEX('2_Review &amp; Audit'!$B:$B,$J1396)/$F1396))</f>
        <v/>
      </c>
      <c r="H1396" t="str">
        <f t="shared" si="85"/>
        <v/>
      </c>
      <c r="I1396" t="str">
        <f>IF($J1396="","",INDEX('2_Review &amp; Audit'!$AD:$AD,$J1396))</f>
        <v/>
      </c>
      <c r="AB1396" t="str">
        <f>IF($D1396="","",MAX(0,N(#REF!)-N($X1396)))</f>
        <v/>
      </c>
      <c r="AC1396" t="str">
        <f>IF(OR($D1396="",$AB1396="",N($AB1396)&lt;=0),"",IFERROR(MATCH(1,INDEX(('2_Review &amp; Audit'!$F$6:$F$505=$A1396)*('2_Review &amp; Audit'!$I$6:$I$505&gt;=$E1396-30)*('2_Review &amp; Audit'!$I$6:$I$505&lt;=$E1396+30)*('2_Review &amp; Audit'!$R$6:$R$505&gt;0)*(ROW('2_Review &amp; Audit'!$R$6:$R$505)&gt;$T1396),0),0)+5,""))</f>
        <v/>
      </c>
      <c r="AG1396" t="str">
        <f>IF(OR($D1396="",$AB1396="",$AF1396=""),"",MIN($AB1396,$AF1396))</f>
        <v/>
      </c>
      <c r="AK1396" t="str">
        <f>IF($D1396="","",MAX(0,N($AB1396)-N($AG1396)))</f>
        <v/>
      </c>
      <c r="AL1396" t="str">
        <f>IF(OR($D1396="",$AK1396="",N($AK1396)&lt;=0),"",IFERROR(MATCH(1,INDEX(('2_Review &amp; Audit'!$F$6:$F$505=$A1396)*('2_Review &amp; Audit'!$I$6:$I$505&gt;=$E1396-30)*('2_Review &amp; Audit'!$I$6:$I$505&lt;=$E1396+30)*('2_Review &amp; Audit'!$R$6:$R$505&gt;0)*(ROW('2_Review &amp; Audit'!$R$6:$R$505)&gt;$AC1396),0),0)+5,""))</f>
        <v/>
      </c>
      <c r="AP1396" t="str">
        <f>IF(OR($D1396="",$AK1396="",$AO1396=""),"",MIN($AK1396,$AO1396))</f>
        <v/>
      </c>
    </row>
    <row r="1397" spans="1:42" ht="12.75" customHeight="1" x14ac:dyDescent="0.2">
      <c r="A1397" t="str">
        <f>IF($J1397="","",INDEX('2_Review &amp; Audit'!$F:$F,$J1397))</f>
        <v/>
      </c>
      <c r="B1397" t="str">
        <f>IF($J1397="","",INDEX('2_Review &amp; Audit'!$C:$C,$J1397))</f>
        <v/>
      </c>
      <c r="C1397" t="str">
        <f>IF($J1397="","",INDEX('2_Review &amp; Audit'!$D:$D,$J1397))</f>
        <v/>
      </c>
      <c r="D1397" s="60" t="str">
        <f>IF($J1397="","",INDEX('2_Review &amp; Audit'!$U:$U,$J1397))</f>
        <v/>
      </c>
      <c r="E1397" t="str">
        <f>IF($J1397="","",INDEX('2_Review &amp; Audit'!$M:$M,$J1397))</f>
        <v/>
      </c>
      <c r="F1397" t="str">
        <f>IF($J1397="","",INDEX('2_Review &amp; Audit'!$N:$N,$J1397))</f>
        <v/>
      </c>
      <c r="G1397" t="str">
        <f>IF(OR($J1397="",$F1397=""),"",ABS(INDEX('2_Review &amp; Audit'!$B:$B,$J1397)/$F1397))</f>
        <v/>
      </c>
      <c r="H1397" t="str">
        <f t="shared" si="85"/>
        <v/>
      </c>
      <c r="I1397" t="str">
        <f>IF($J1397="","",INDEX('2_Review &amp; Audit'!$AD:$AD,$J1397))</f>
        <v/>
      </c>
      <c r="AB1397" t="str">
        <f>IF($D1397="","",MAX(0,N(#REF!)-N($X1397)))</f>
        <v/>
      </c>
      <c r="AC1397" t="str">
        <f>IF(OR($D1397="",$AB1397="",N($AB1397)&lt;=0),"",IFERROR(MATCH(1,INDEX(('2_Review &amp; Audit'!$F$6:$F$505=$A1397)*('2_Review &amp; Audit'!$I$6:$I$505&gt;=$E1397-30)*('2_Review &amp; Audit'!$I$6:$I$505&lt;=$E1397+30)*('2_Review &amp; Audit'!$R$6:$R$505&gt;0)*(ROW('2_Review &amp; Audit'!$R$6:$R$505)&gt;$T1397),0),0)+5,""))</f>
        <v/>
      </c>
      <c r="AG1397" t="str">
        <f>IF(OR($D1397="",$AB1397="",$AF1397=""),"",MIN($AB1397,$AF1397))</f>
        <v/>
      </c>
      <c r="AK1397" t="str">
        <f>IF($D1397="","",MAX(0,N($AB1397)-N($AG1397)))</f>
        <v/>
      </c>
      <c r="AL1397" t="str">
        <f>IF(OR($D1397="",$AK1397="",N($AK1397)&lt;=0),"",IFERROR(MATCH(1,INDEX(('2_Review &amp; Audit'!$F$6:$F$505=$A1397)*('2_Review &amp; Audit'!$I$6:$I$505&gt;=$E1397-30)*('2_Review &amp; Audit'!$I$6:$I$505&lt;=$E1397+30)*('2_Review &amp; Audit'!$R$6:$R$505&gt;0)*(ROW('2_Review &amp; Audit'!$R$6:$R$505)&gt;$AC1397),0),0)+5,""))</f>
        <v/>
      </c>
      <c r="AP1397" t="str">
        <f>IF(OR($D1397="",$AK1397="",$AO1397=""),"",MIN($AK1397,$AO1397))</f>
        <v/>
      </c>
    </row>
    <row r="1398" spans="1:42" ht="12.75" customHeight="1" x14ac:dyDescent="0.2">
      <c r="A1398" t="str">
        <f>IF($J1398="","",INDEX('2_Review &amp; Audit'!$F:$F,$J1398))</f>
        <v/>
      </c>
      <c r="B1398" t="str">
        <f>IF($J1398="","",INDEX('2_Review &amp; Audit'!$C:$C,$J1398))</f>
        <v/>
      </c>
      <c r="C1398" t="str">
        <f>IF($J1398="","",INDEX('2_Review &amp; Audit'!$D:$D,$J1398))</f>
        <v/>
      </c>
      <c r="D1398" s="60" t="str">
        <f>IF($J1398="","",INDEX('2_Review &amp; Audit'!$U:$U,$J1398))</f>
        <v/>
      </c>
      <c r="E1398" t="str">
        <f>IF($J1398="","",INDEX('2_Review &amp; Audit'!$M:$M,$J1398))</f>
        <v/>
      </c>
      <c r="F1398" t="str">
        <f>IF($J1398="","",INDEX('2_Review &amp; Audit'!$N:$N,$J1398))</f>
        <v/>
      </c>
      <c r="G1398" t="str">
        <f>IF(OR($J1398="",$F1398=""),"",ABS(INDEX('2_Review &amp; Audit'!$B:$B,$J1398)/$F1398))</f>
        <v/>
      </c>
      <c r="H1398" t="str">
        <f t="shared" si="85"/>
        <v/>
      </c>
      <c r="I1398" t="str">
        <f>IF($J1398="","",INDEX('2_Review &amp; Audit'!$AD:$AD,$J1398))</f>
        <v/>
      </c>
      <c r="AB1398" t="str">
        <f>IF($D1398="","",MAX(0,N(#REF!)-N($X1398)))</f>
        <v/>
      </c>
      <c r="AC1398" t="str">
        <f>IF(OR($D1398="",$AB1398="",N($AB1398)&lt;=0),"",IFERROR(MATCH(1,INDEX(('2_Review &amp; Audit'!$F$6:$F$505=$A1398)*('2_Review &amp; Audit'!$I$6:$I$505&gt;=$E1398-30)*('2_Review &amp; Audit'!$I$6:$I$505&lt;=$E1398+30)*('2_Review &amp; Audit'!$R$6:$R$505&gt;0)*(ROW('2_Review &amp; Audit'!$R$6:$R$505)&gt;$T1398),0),0)+5,""))</f>
        <v/>
      </c>
      <c r="AG1398" t="str">
        <f>IF(OR($D1398="",$AB1398="",$AF1398=""),"",MIN($AB1398,$AF1398))</f>
        <v/>
      </c>
      <c r="AK1398" t="str">
        <f>IF($D1398="","",MAX(0,N($AB1398)-N($AG1398)))</f>
        <v/>
      </c>
      <c r="AL1398" t="str">
        <f>IF(OR($D1398="",$AK1398="",N($AK1398)&lt;=0),"",IFERROR(MATCH(1,INDEX(('2_Review &amp; Audit'!$F$6:$F$505=$A1398)*('2_Review &amp; Audit'!$I$6:$I$505&gt;=$E1398-30)*('2_Review &amp; Audit'!$I$6:$I$505&lt;=$E1398+30)*('2_Review &amp; Audit'!$R$6:$R$505&gt;0)*(ROW('2_Review &amp; Audit'!$R$6:$R$505)&gt;$AC1398),0),0)+5,""))</f>
        <v/>
      </c>
      <c r="AP1398" t="str">
        <f>IF(OR($D1398="",$AK1398="",$AO1398=""),"",MIN($AK1398,$AO1398))</f>
        <v/>
      </c>
    </row>
    <row r="1399" spans="1:42" ht="12.75" customHeight="1" x14ac:dyDescent="0.2">
      <c r="A1399" t="str">
        <f>IF($J1399="","",INDEX('2_Review &amp; Audit'!$F:$F,$J1399))</f>
        <v/>
      </c>
      <c r="B1399" t="str">
        <f>IF($J1399="","",INDEX('2_Review &amp; Audit'!$C:$C,$J1399))</f>
        <v/>
      </c>
      <c r="C1399" t="str">
        <f>IF($J1399="","",INDEX('2_Review &amp; Audit'!$D:$D,$J1399))</f>
        <v/>
      </c>
      <c r="D1399" s="60" t="str">
        <f>IF($J1399="","",INDEX('2_Review &amp; Audit'!$U:$U,$J1399))</f>
        <v/>
      </c>
      <c r="E1399" t="str">
        <f>IF($J1399="","",INDEX('2_Review &amp; Audit'!$M:$M,$J1399))</f>
        <v/>
      </c>
      <c r="F1399" t="str">
        <f>IF($J1399="","",INDEX('2_Review &amp; Audit'!$N:$N,$J1399))</f>
        <v/>
      </c>
      <c r="G1399" t="str">
        <f>IF(OR($J1399="",$F1399=""),"",ABS(INDEX('2_Review &amp; Audit'!$B:$B,$J1399)/$F1399))</f>
        <v/>
      </c>
      <c r="H1399" t="str">
        <f t="shared" si="85"/>
        <v/>
      </c>
      <c r="I1399" t="str">
        <f>IF($J1399="","",INDEX('2_Review &amp; Audit'!$AD:$AD,$J1399))</f>
        <v/>
      </c>
      <c r="AB1399" t="str">
        <f>IF($D1399="","",MAX(0,N(#REF!)-N($X1399)))</f>
        <v/>
      </c>
      <c r="AC1399" t="str">
        <f>IF(OR($D1399="",$AB1399="",N($AB1399)&lt;=0),"",IFERROR(MATCH(1,INDEX(('2_Review &amp; Audit'!$F$6:$F$505=$A1399)*('2_Review &amp; Audit'!$I$6:$I$505&gt;=$E1399-30)*('2_Review &amp; Audit'!$I$6:$I$505&lt;=$E1399+30)*('2_Review &amp; Audit'!$R$6:$R$505&gt;0)*(ROW('2_Review &amp; Audit'!$R$6:$R$505)&gt;$T1399),0),0)+5,""))</f>
        <v/>
      </c>
      <c r="AG1399" t="str">
        <f>IF(OR($D1399="",$AB1399="",$AF1399=""),"",MIN($AB1399,$AF1399))</f>
        <v/>
      </c>
      <c r="AK1399" t="str">
        <f>IF($D1399="","",MAX(0,N($AB1399)-N($AG1399)))</f>
        <v/>
      </c>
      <c r="AL1399" t="str">
        <f>IF(OR($D1399="",$AK1399="",N($AK1399)&lt;=0),"",IFERROR(MATCH(1,INDEX(('2_Review &amp; Audit'!$F$6:$F$505=$A1399)*('2_Review &amp; Audit'!$I$6:$I$505&gt;=$E1399-30)*('2_Review &amp; Audit'!$I$6:$I$505&lt;=$E1399+30)*('2_Review &amp; Audit'!$R$6:$R$505&gt;0)*(ROW('2_Review &amp; Audit'!$R$6:$R$505)&gt;$AC1399),0),0)+5,""))</f>
        <v/>
      </c>
      <c r="AP1399" t="str">
        <f>IF(OR($D1399="",$AK1399="",$AO1399=""),"",MIN($AK1399,$AO1399))</f>
        <v/>
      </c>
    </row>
    <row r="1400" spans="1:42" ht="12.75" customHeight="1" x14ac:dyDescent="0.2">
      <c r="A1400" t="str">
        <f>IF($J1400="","",INDEX('2_Review &amp; Audit'!$F:$F,$J1400))</f>
        <v/>
      </c>
      <c r="B1400" t="str">
        <f>IF($J1400="","",INDEX('2_Review &amp; Audit'!$C:$C,$J1400))</f>
        <v/>
      </c>
      <c r="C1400" t="str">
        <f>IF($J1400="","",INDEX('2_Review &amp; Audit'!$D:$D,$J1400))</f>
        <v/>
      </c>
      <c r="D1400" s="60" t="str">
        <f>IF($J1400="","",INDEX('2_Review &amp; Audit'!$U:$U,$J1400))</f>
        <v/>
      </c>
      <c r="E1400" t="str">
        <f>IF($J1400="","",INDEX('2_Review &amp; Audit'!$M:$M,$J1400))</f>
        <v/>
      </c>
      <c r="F1400" t="str">
        <f>IF($J1400="","",INDEX('2_Review &amp; Audit'!$N:$N,$J1400))</f>
        <v/>
      </c>
      <c r="G1400" t="str">
        <f>IF(OR($J1400="",$F1400=""),"",ABS(INDEX('2_Review &amp; Audit'!$B:$B,$J1400)/$F1400))</f>
        <v/>
      </c>
      <c r="H1400" t="str">
        <f t="shared" si="85"/>
        <v/>
      </c>
      <c r="I1400" t="str">
        <f>IF($J1400="","",INDEX('2_Review &amp; Audit'!$AD:$AD,$J1400))</f>
        <v/>
      </c>
      <c r="AB1400" t="str">
        <f>IF($D1400="","",MAX(0,N(#REF!)-N($X1400)))</f>
        <v/>
      </c>
      <c r="AC1400" t="str">
        <f>IF(OR($D1400="",$AB1400="",N($AB1400)&lt;=0),"",IFERROR(MATCH(1,INDEX(('2_Review &amp; Audit'!$F$6:$F$505=$A1400)*('2_Review &amp; Audit'!$I$6:$I$505&gt;=$E1400-30)*('2_Review &amp; Audit'!$I$6:$I$505&lt;=$E1400+30)*('2_Review &amp; Audit'!$R$6:$R$505&gt;0)*(ROW('2_Review &amp; Audit'!$R$6:$R$505)&gt;$T1400),0),0)+5,""))</f>
        <v/>
      </c>
      <c r="AG1400" t="str">
        <f>IF(OR($D1400="",$AB1400="",$AF1400=""),"",MIN($AB1400,$AF1400))</f>
        <v/>
      </c>
      <c r="AK1400" t="str">
        <f>IF($D1400="","",MAX(0,N($AB1400)-N($AG1400)))</f>
        <v/>
      </c>
      <c r="AL1400" t="str">
        <f>IF(OR($D1400="",$AK1400="",N($AK1400)&lt;=0),"",IFERROR(MATCH(1,INDEX(('2_Review &amp; Audit'!$F$6:$F$505=$A1400)*('2_Review &amp; Audit'!$I$6:$I$505&gt;=$E1400-30)*('2_Review &amp; Audit'!$I$6:$I$505&lt;=$E1400+30)*('2_Review &amp; Audit'!$R$6:$R$505&gt;0)*(ROW('2_Review &amp; Audit'!$R$6:$R$505)&gt;$AC1400),0),0)+5,""))</f>
        <v/>
      </c>
      <c r="AP1400" t="str">
        <f>IF(OR($D1400="",$AK1400="",$AO1400=""),"",MIN($AK1400,$AO1400))</f>
        <v/>
      </c>
    </row>
    <row r="1401" spans="1:42" ht="12.75" customHeight="1" x14ac:dyDescent="0.2">
      <c r="A1401" t="str">
        <f>IF($J1401="","",INDEX('2_Review &amp; Audit'!$F:$F,$J1401))</f>
        <v/>
      </c>
      <c r="B1401" t="str">
        <f>IF($J1401="","",INDEX('2_Review &amp; Audit'!$C:$C,$J1401))</f>
        <v/>
      </c>
      <c r="C1401" t="str">
        <f>IF($J1401="","",INDEX('2_Review &amp; Audit'!$D:$D,$J1401))</f>
        <v/>
      </c>
      <c r="D1401" s="60" t="str">
        <f>IF($J1401="","",INDEX('2_Review &amp; Audit'!$U:$U,$J1401))</f>
        <v/>
      </c>
      <c r="E1401" t="str">
        <f>IF($J1401="","",INDEX('2_Review &amp; Audit'!$M:$M,$J1401))</f>
        <v/>
      </c>
      <c r="F1401" t="str">
        <f>IF($J1401="","",INDEX('2_Review &amp; Audit'!$N:$N,$J1401))</f>
        <v/>
      </c>
      <c r="G1401" t="str">
        <f>IF(OR($J1401="",$F1401=""),"",ABS(INDEX('2_Review &amp; Audit'!$B:$B,$J1401)/$F1401))</f>
        <v/>
      </c>
      <c r="H1401" t="str">
        <f t="shared" si="85"/>
        <v/>
      </c>
      <c r="I1401" t="str">
        <f>IF($J1401="","",INDEX('2_Review &amp; Audit'!$AD:$AD,$J1401))</f>
        <v/>
      </c>
      <c r="AB1401" t="str">
        <f>IF($D1401="","",MAX(0,N(#REF!)-N($X1401)))</f>
        <v/>
      </c>
      <c r="AC1401" t="str">
        <f>IF(OR($D1401="",$AB1401="",N($AB1401)&lt;=0),"",IFERROR(MATCH(1,INDEX(('2_Review &amp; Audit'!$F$6:$F$505=$A1401)*('2_Review &amp; Audit'!$I$6:$I$505&gt;=$E1401-30)*('2_Review &amp; Audit'!$I$6:$I$505&lt;=$E1401+30)*('2_Review &amp; Audit'!$R$6:$R$505&gt;0)*(ROW('2_Review &amp; Audit'!$R$6:$R$505)&gt;$T1401),0),0)+5,""))</f>
        <v/>
      </c>
      <c r="AG1401" t="str">
        <f>IF(OR($D1401="",$AB1401="",$AF1401=""),"",MIN($AB1401,$AF1401))</f>
        <v/>
      </c>
      <c r="AK1401" t="str">
        <f>IF($D1401="","",MAX(0,N($AB1401)-N($AG1401)))</f>
        <v/>
      </c>
      <c r="AL1401" t="str">
        <f>IF(OR($D1401="",$AK1401="",N($AK1401)&lt;=0),"",IFERROR(MATCH(1,INDEX(('2_Review &amp; Audit'!$F$6:$F$505=$A1401)*('2_Review &amp; Audit'!$I$6:$I$505&gt;=$E1401-30)*('2_Review &amp; Audit'!$I$6:$I$505&lt;=$E1401+30)*('2_Review &amp; Audit'!$R$6:$R$505&gt;0)*(ROW('2_Review &amp; Audit'!$R$6:$R$505)&gt;$AC1401),0),0)+5,""))</f>
        <v/>
      </c>
      <c r="AP1401" t="str">
        <f>IF(OR($D1401="",$AK1401="",$AO1401=""),"",MIN($AK1401,$AO1401))</f>
        <v/>
      </c>
    </row>
    <row r="1402" spans="1:42" ht="12.75" customHeight="1" x14ac:dyDescent="0.2">
      <c r="A1402" t="str">
        <f>IF($J1402="","",INDEX('2_Review &amp; Audit'!$F:$F,$J1402))</f>
        <v/>
      </c>
      <c r="B1402" t="str">
        <f>IF($J1402="","",INDEX('2_Review &amp; Audit'!$C:$C,$J1402))</f>
        <v/>
      </c>
      <c r="C1402" t="str">
        <f>IF($J1402="","",INDEX('2_Review &amp; Audit'!$D:$D,$J1402))</f>
        <v/>
      </c>
      <c r="D1402" s="60" t="str">
        <f>IF($J1402="","",INDEX('2_Review &amp; Audit'!$U:$U,$J1402))</f>
        <v/>
      </c>
      <c r="E1402" t="str">
        <f>IF($J1402="","",INDEX('2_Review &amp; Audit'!$M:$M,$J1402))</f>
        <v/>
      </c>
      <c r="F1402" t="str">
        <f>IF($J1402="","",INDEX('2_Review &amp; Audit'!$N:$N,$J1402))</f>
        <v/>
      </c>
      <c r="G1402" t="str">
        <f>IF(OR($J1402="",$F1402=""),"",ABS(INDEX('2_Review &amp; Audit'!$B:$B,$J1402)/$F1402))</f>
        <v/>
      </c>
      <c r="H1402" t="str">
        <f t="shared" si="85"/>
        <v/>
      </c>
      <c r="I1402" t="str">
        <f>IF($J1402="","",INDEX('2_Review &amp; Audit'!$AD:$AD,$J1402))</f>
        <v/>
      </c>
      <c r="AB1402" t="str">
        <f>IF($D1402="","",MAX(0,N(#REF!)-N($X1402)))</f>
        <v/>
      </c>
      <c r="AC1402" t="str">
        <f>IF(OR($D1402="",$AB1402="",N($AB1402)&lt;=0),"",IFERROR(MATCH(1,INDEX(('2_Review &amp; Audit'!$F$6:$F$505=$A1402)*('2_Review &amp; Audit'!$I$6:$I$505&gt;=$E1402-30)*('2_Review &amp; Audit'!$I$6:$I$505&lt;=$E1402+30)*('2_Review &amp; Audit'!$R$6:$R$505&gt;0)*(ROW('2_Review &amp; Audit'!$R$6:$R$505)&gt;$T1402),0),0)+5,""))</f>
        <v/>
      </c>
      <c r="AG1402" t="str">
        <f>IF(OR($D1402="",$AB1402="",$AF1402=""),"",MIN($AB1402,$AF1402))</f>
        <v/>
      </c>
      <c r="AK1402" t="str">
        <f>IF($D1402="","",MAX(0,N($AB1402)-N($AG1402)))</f>
        <v/>
      </c>
      <c r="AL1402" t="str">
        <f>IF(OR($D1402="",$AK1402="",N($AK1402)&lt;=0),"",IFERROR(MATCH(1,INDEX(('2_Review &amp; Audit'!$F$6:$F$505=$A1402)*('2_Review &amp; Audit'!$I$6:$I$505&gt;=$E1402-30)*('2_Review &amp; Audit'!$I$6:$I$505&lt;=$E1402+30)*('2_Review &amp; Audit'!$R$6:$R$505&gt;0)*(ROW('2_Review &amp; Audit'!$R$6:$R$505)&gt;$AC1402),0),0)+5,""))</f>
        <v/>
      </c>
      <c r="AP1402" t="str">
        <f>IF(OR($D1402="",$AK1402="",$AO1402=""),"",MIN($AK1402,$AO1402))</f>
        <v/>
      </c>
    </row>
    <row r="1403" spans="1:42" ht="12.75" customHeight="1" x14ac:dyDescent="0.2">
      <c r="A1403" t="str">
        <f>IF($J1403="","",INDEX('2_Review &amp; Audit'!$F:$F,$J1403))</f>
        <v/>
      </c>
      <c r="B1403" t="str">
        <f>IF($J1403="","",INDEX('2_Review &amp; Audit'!$C:$C,$J1403))</f>
        <v/>
      </c>
      <c r="C1403" t="str">
        <f>IF($J1403="","",INDEX('2_Review &amp; Audit'!$D:$D,$J1403))</f>
        <v/>
      </c>
      <c r="D1403" s="60" t="str">
        <f>IF($J1403="","",INDEX('2_Review &amp; Audit'!$U:$U,$J1403))</f>
        <v/>
      </c>
      <c r="E1403" t="str">
        <f>IF($J1403="","",INDEX('2_Review &amp; Audit'!$M:$M,$J1403))</f>
        <v/>
      </c>
      <c r="F1403" t="str">
        <f>IF($J1403="","",INDEX('2_Review &amp; Audit'!$N:$N,$J1403))</f>
        <v/>
      </c>
      <c r="G1403" t="str">
        <f>IF(OR($J1403="",$F1403=""),"",ABS(INDEX('2_Review &amp; Audit'!$B:$B,$J1403)/$F1403))</f>
        <v/>
      </c>
      <c r="H1403" t="str">
        <f t="shared" ref="H1403:H1466" si="86">IF(OR($F1403="",$G1403=""),"",$F1403*$G1403)</f>
        <v/>
      </c>
      <c r="I1403" t="str">
        <f>IF($J1403="","",INDEX('2_Review &amp; Audit'!$AD:$AD,$J1403))</f>
        <v/>
      </c>
      <c r="AB1403" t="str">
        <f>IF($D1403="","",MAX(0,N(#REF!)-N($X1403)))</f>
        <v/>
      </c>
      <c r="AC1403" t="str">
        <f>IF(OR($D1403="",$AB1403="",N($AB1403)&lt;=0),"",IFERROR(MATCH(1,INDEX(('2_Review &amp; Audit'!$F$6:$F$505=$A1403)*('2_Review &amp; Audit'!$I$6:$I$505&gt;=$E1403-30)*('2_Review &amp; Audit'!$I$6:$I$505&lt;=$E1403+30)*('2_Review &amp; Audit'!$R$6:$R$505&gt;0)*(ROW('2_Review &amp; Audit'!$R$6:$R$505)&gt;$T1403),0),0)+5,""))</f>
        <v/>
      </c>
      <c r="AG1403" t="str">
        <f>IF(OR($D1403="",$AB1403="",$AF1403=""),"",MIN($AB1403,$AF1403))</f>
        <v/>
      </c>
      <c r="AK1403" t="str">
        <f>IF($D1403="","",MAX(0,N($AB1403)-N($AG1403)))</f>
        <v/>
      </c>
      <c r="AL1403" t="str">
        <f>IF(OR($D1403="",$AK1403="",N($AK1403)&lt;=0),"",IFERROR(MATCH(1,INDEX(('2_Review &amp; Audit'!$F$6:$F$505=$A1403)*('2_Review &amp; Audit'!$I$6:$I$505&gt;=$E1403-30)*('2_Review &amp; Audit'!$I$6:$I$505&lt;=$E1403+30)*('2_Review &amp; Audit'!$R$6:$R$505&gt;0)*(ROW('2_Review &amp; Audit'!$R$6:$R$505)&gt;$AC1403),0),0)+5,""))</f>
        <v/>
      </c>
      <c r="AP1403" t="str">
        <f>IF(OR($D1403="",$AK1403="",$AO1403=""),"",MIN($AK1403,$AO1403))</f>
        <v/>
      </c>
    </row>
    <row r="1404" spans="1:42" ht="12.75" customHeight="1" x14ac:dyDescent="0.2">
      <c r="A1404" t="str">
        <f>IF($J1404="","",INDEX('2_Review &amp; Audit'!$F:$F,$J1404))</f>
        <v/>
      </c>
      <c r="B1404" t="str">
        <f>IF($J1404="","",INDEX('2_Review &amp; Audit'!$C:$C,$J1404))</f>
        <v/>
      </c>
      <c r="C1404" t="str">
        <f>IF($J1404="","",INDEX('2_Review &amp; Audit'!$D:$D,$J1404))</f>
        <v/>
      </c>
      <c r="D1404" s="60" t="str">
        <f>IF($J1404="","",INDEX('2_Review &amp; Audit'!$U:$U,$J1404))</f>
        <v/>
      </c>
      <c r="E1404" t="str">
        <f>IF($J1404="","",INDEX('2_Review &amp; Audit'!$M:$M,$J1404))</f>
        <v/>
      </c>
      <c r="F1404" t="str">
        <f>IF($J1404="","",INDEX('2_Review &amp; Audit'!$N:$N,$J1404))</f>
        <v/>
      </c>
      <c r="G1404" t="str">
        <f>IF(OR($J1404="",$F1404=""),"",ABS(INDEX('2_Review &amp; Audit'!$B:$B,$J1404)/$F1404))</f>
        <v/>
      </c>
      <c r="H1404" t="str">
        <f t="shared" si="86"/>
        <v/>
      </c>
      <c r="I1404" t="str">
        <f>IF($J1404="","",INDEX('2_Review &amp; Audit'!$AD:$AD,$J1404))</f>
        <v/>
      </c>
      <c r="AB1404" t="str">
        <f>IF($D1404="","",MAX(0,N(#REF!)-N($X1404)))</f>
        <v/>
      </c>
      <c r="AC1404" t="str">
        <f>IF(OR($D1404="",$AB1404="",N($AB1404)&lt;=0),"",IFERROR(MATCH(1,INDEX(('2_Review &amp; Audit'!$F$6:$F$505=$A1404)*('2_Review &amp; Audit'!$I$6:$I$505&gt;=$E1404-30)*('2_Review &amp; Audit'!$I$6:$I$505&lt;=$E1404+30)*('2_Review &amp; Audit'!$R$6:$R$505&gt;0)*(ROW('2_Review &amp; Audit'!$R$6:$R$505)&gt;$T1404),0),0)+5,""))</f>
        <v/>
      </c>
      <c r="AG1404" t="str">
        <f>IF(OR($D1404="",$AB1404="",$AF1404=""),"",MIN($AB1404,$AF1404))</f>
        <v/>
      </c>
      <c r="AK1404" t="str">
        <f>IF($D1404="","",MAX(0,N($AB1404)-N($AG1404)))</f>
        <v/>
      </c>
      <c r="AL1404" t="str">
        <f>IF(OR($D1404="",$AK1404="",N($AK1404)&lt;=0),"",IFERROR(MATCH(1,INDEX(('2_Review &amp; Audit'!$F$6:$F$505=$A1404)*('2_Review &amp; Audit'!$I$6:$I$505&gt;=$E1404-30)*('2_Review &amp; Audit'!$I$6:$I$505&lt;=$E1404+30)*('2_Review &amp; Audit'!$R$6:$R$505&gt;0)*(ROW('2_Review &amp; Audit'!$R$6:$R$505)&gt;$AC1404),0),0)+5,""))</f>
        <v/>
      </c>
      <c r="AP1404" t="str">
        <f>IF(OR($D1404="",$AK1404="",$AO1404=""),"",MIN($AK1404,$AO1404))</f>
        <v/>
      </c>
    </row>
    <row r="1405" spans="1:42" ht="12.75" customHeight="1" x14ac:dyDescent="0.2">
      <c r="A1405" t="str">
        <f>IF($J1405="","",INDEX('2_Review &amp; Audit'!$F:$F,$J1405))</f>
        <v/>
      </c>
      <c r="B1405" t="str">
        <f>IF($J1405="","",INDEX('2_Review &amp; Audit'!$C:$C,$J1405))</f>
        <v/>
      </c>
      <c r="C1405" t="str">
        <f>IF($J1405="","",INDEX('2_Review &amp; Audit'!$D:$D,$J1405))</f>
        <v/>
      </c>
      <c r="D1405" s="60" t="str">
        <f>IF($J1405="","",INDEX('2_Review &amp; Audit'!$U:$U,$J1405))</f>
        <v/>
      </c>
      <c r="E1405" t="str">
        <f>IF($J1405="","",INDEX('2_Review &amp; Audit'!$M:$M,$J1405))</f>
        <v/>
      </c>
      <c r="F1405" t="str">
        <f>IF($J1405="","",INDEX('2_Review &amp; Audit'!$N:$N,$J1405))</f>
        <v/>
      </c>
      <c r="G1405" t="str">
        <f>IF(OR($J1405="",$F1405=""),"",ABS(INDEX('2_Review &amp; Audit'!$B:$B,$J1405)/$F1405))</f>
        <v/>
      </c>
      <c r="H1405" t="str">
        <f t="shared" si="86"/>
        <v/>
      </c>
      <c r="I1405" t="str">
        <f>IF($J1405="","",INDEX('2_Review &amp; Audit'!$AD:$AD,$J1405))</f>
        <v/>
      </c>
      <c r="AB1405" t="str">
        <f>IF($D1405="","",MAX(0,N(#REF!)-N($X1405)))</f>
        <v/>
      </c>
      <c r="AC1405" t="str">
        <f>IF(OR($D1405="",$AB1405="",N($AB1405)&lt;=0),"",IFERROR(MATCH(1,INDEX(('2_Review &amp; Audit'!$F$6:$F$505=$A1405)*('2_Review &amp; Audit'!$I$6:$I$505&gt;=$E1405-30)*('2_Review &amp; Audit'!$I$6:$I$505&lt;=$E1405+30)*('2_Review &amp; Audit'!$R$6:$R$505&gt;0)*(ROW('2_Review &amp; Audit'!$R$6:$R$505)&gt;$T1405),0),0)+5,""))</f>
        <v/>
      </c>
      <c r="AG1405" t="str">
        <f>IF(OR($D1405="",$AB1405="",$AF1405=""),"",MIN($AB1405,$AF1405))</f>
        <v/>
      </c>
      <c r="AK1405" t="str">
        <f>IF($D1405="","",MAX(0,N($AB1405)-N($AG1405)))</f>
        <v/>
      </c>
      <c r="AL1405" t="str">
        <f>IF(OR($D1405="",$AK1405="",N($AK1405)&lt;=0),"",IFERROR(MATCH(1,INDEX(('2_Review &amp; Audit'!$F$6:$F$505=$A1405)*('2_Review &amp; Audit'!$I$6:$I$505&gt;=$E1405-30)*('2_Review &amp; Audit'!$I$6:$I$505&lt;=$E1405+30)*('2_Review &amp; Audit'!$R$6:$R$505&gt;0)*(ROW('2_Review &amp; Audit'!$R$6:$R$505)&gt;$AC1405),0),0)+5,""))</f>
        <v/>
      </c>
      <c r="AP1405" t="str">
        <f>IF(OR($D1405="",$AK1405="",$AO1405=""),"",MIN($AK1405,$AO1405))</f>
        <v/>
      </c>
    </row>
    <row r="1406" spans="1:42" ht="12.75" customHeight="1" x14ac:dyDescent="0.2">
      <c r="A1406" t="str">
        <f>IF($J1406="","",INDEX('2_Review &amp; Audit'!$F:$F,$J1406))</f>
        <v/>
      </c>
      <c r="B1406" t="str">
        <f>IF($J1406="","",INDEX('2_Review &amp; Audit'!$C:$C,$J1406))</f>
        <v/>
      </c>
      <c r="C1406" t="str">
        <f>IF($J1406="","",INDEX('2_Review &amp; Audit'!$D:$D,$J1406))</f>
        <v/>
      </c>
      <c r="D1406" s="60" t="str">
        <f>IF($J1406="","",INDEX('2_Review &amp; Audit'!$U:$U,$J1406))</f>
        <v/>
      </c>
      <c r="E1406" t="str">
        <f>IF($J1406="","",INDEX('2_Review &amp; Audit'!$M:$M,$J1406))</f>
        <v/>
      </c>
      <c r="F1406" t="str">
        <f>IF($J1406="","",INDEX('2_Review &amp; Audit'!$N:$N,$J1406))</f>
        <v/>
      </c>
      <c r="G1406" t="str">
        <f>IF(OR($J1406="",$F1406=""),"",ABS(INDEX('2_Review &amp; Audit'!$B:$B,$J1406)/$F1406))</f>
        <v/>
      </c>
      <c r="H1406" t="str">
        <f t="shared" si="86"/>
        <v/>
      </c>
      <c r="I1406" t="str">
        <f>IF($J1406="","",INDEX('2_Review &amp; Audit'!$AD:$AD,$J1406))</f>
        <v/>
      </c>
      <c r="AB1406" t="str">
        <f>IF($D1406="","",MAX(0,N(#REF!)-N($X1406)))</f>
        <v/>
      </c>
      <c r="AC1406" t="str">
        <f>IF(OR($D1406="",$AB1406="",N($AB1406)&lt;=0),"",IFERROR(MATCH(1,INDEX(('2_Review &amp; Audit'!$F$6:$F$505=$A1406)*('2_Review &amp; Audit'!$I$6:$I$505&gt;=$E1406-30)*('2_Review &amp; Audit'!$I$6:$I$505&lt;=$E1406+30)*('2_Review &amp; Audit'!$R$6:$R$505&gt;0)*(ROW('2_Review &amp; Audit'!$R$6:$R$505)&gt;$T1406),0),0)+5,""))</f>
        <v/>
      </c>
      <c r="AG1406" t="str">
        <f>IF(OR($D1406="",$AB1406="",$AF1406=""),"",MIN($AB1406,$AF1406))</f>
        <v/>
      </c>
      <c r="AK1406" t="str">
        <f>IF($D1406="","",MAX(0,N($AB1406)-N($AG1406)))</f>
        <v/>
      </c>
      <c r="AL1406" t="str">
        <f>IF(OR($D1406="",$AK1406="",N($AK1406)&lt;=0),"",IFERROR(MATCH(1,INDEX(('2_Review &amp; Audit'!$F$6:$F$505=$A1406)*('2_Review &amp; Audit'!$I$6:$I$505&gt;=$E1406-30)*('2_Review &amp; Audit'!$I$6:$I$505&lt;=$E1406+30)*('2_Review &amp; Audit'!$R$6:$R$505&gt;0)*(ROW('2_Review &amp; Audit'!$R$6:$R$505)&gt;$AC1406),0),0)+5,""))</f>
        <v/>
      </c>
      <c r="AP1406" t="str">
        <f>IF(OR($D1406="",$AK1406="",$AO1406=""),"",MIN($AK1406,$AO1406))</f>
        <v/>
      </c>
    </row>
    <row r="1407" spans="1:42" ht="12.75" customHeight="1" x14ac:dyDescent="0.2">
      <c r="A1407" t="str">
        <f>IF($J1407="","",INDEX('2_Review &amp; Audit'!$F:$F,$J1407))</f>
        <v/>
      </c>
      <c r="B1407" t="str">
        <f>IF($J1407="","",INDEX('2_Review &amp; Audit'!$C:$C,$J1407))</f>
        <v/>
      </c>
      <c r="C1407" t="str">
        <f>IF($J1407="","",INDEX('2_Review &amp; Audit'!$D:$D,$J1407))</f>
        <v/>
      </c>
      <c r="D1407" s="60" t="str">
        <f>IF($J1407="","",INDEX('2_Review &amp; Audit'!$U:$U,$J1407))</f>
        <v/>
      </c>
      <c r="E1407" t="str">
        <f>IF($J1407="","",INDEX('2_Review &amp; Audit'!$M:$M,$J1407))</f>
        <v/>
      </c>
      <c r="F1407" t="str">
        <f>IF($J1407="","",INDEX('2_Review &amp; Audit'!$N:$N,$J1407))</f>
        <v/>
      </c>
      <c r="G1407" t="str">
        <f>IF(OR($J1407="",$F1407=""),"",ABS(INDEX('2_Review &amp; Audit'!$B:$B,$J1407)/$F1407))</f>
        <v/>
      </c>
      <c r="H1407" t="str">
        <f t="shared" si="86"/>
        <v/>
      </c>
      <c r="I1407" t="str">
        <f>IF($J1407="","",INDEX('2_Review &amp; Audit'!$AD:$AD,$J1407))</f>
        <v/>
      </c>
      <c r="AB1407" t="str">
        <f>IF($D1407="","",MAX(0,N(#REF!)-N($X1407)))</f>
        <v/>
      </c>
      <c r="AC1407" t="str">
        <f>IF(OR($D1407="",$AB1407="",N($AB1407)&lt;=0),"",IFERROR(MATCH(1,INDEX(('2_Review &amp; Audit'!$F$6:$F$505=$A1407)*('2_Review &amp; Audit'!$I$6:$I$505&gt;=$E1407-30)*('2_Review &amp; Audit'!$I$6:$I$505&lt;=$E1407+30)*('2_Review &amp; Audit'!$R$6:$R$505&gt;0)*(ROW('2_Review &amp; Audit'!$R$6:$R$505)&gt;$T1407),0),0)+5,""))</f>
        <v/>
      </c>
      <c r="AG1407" t="str">
        <f>IF(OR($D1407="",$AB1407="",$AF1407=""),"",MIN($AB1407,$AF1407))</f>
        <v/>
      </c>
      <c r="AK1407" t="str">
        <f>IF($D1407="","",MAX(0,N($AB1407)-N($AG1407)))</f>
        <v/>
      </c>
      <c r="AL1407" t="str">
        <f>IF(OR($D1407="",$AK1407="",N($AK1407)&lt;=0),"",IFERROR(MATCH(1,INDEX(('2_Review &amp; Audit'!$F$6:$F$505=$A1407)*('2_Review &amp; Audit'!$I$6:$I$505&gt;=$E1407-30)*('2_Review &amp; Audit'!$I$6:$I$505&lt;=$E1407+30)*('2_Review &amp; Audit'!$R$6:$R$505&gt;0)*(ROW('2_Review &amp; Audit'!$R$6:$R$505)&gt;$AC1407),0),0)+5,""))</f>
        <v/>
      </c>
      <c r="AP1407" t="str">
        <f>IF(OR($D1407="",$AK1407="",$AO1407=""),"",MIN($AK1407,$AO1407))</f>
        <v/>
      </c>
    </row>
    <row r="1408" spans="1:42" ht="12.75" customHeight="1" x14ac:dyDescent="0.2">
      <c r="A1408" t="str">
        <f>IF($J1408="","",INDEX('2_Review &amp; Audit'!$F:$F,$J1408))</f>
        <v/>
      </c>
      <c r="B1408" t="str">
        <f>IF($J1408="","",INDEX('2_Review &amp; Audit'!$C:$C,$J1408))</f>
        <v/>
      </c>
      <c r="C1408" t="str">
        <f>IF($J1408="","",INDEX('2_Review &amp; Audit'!$D:$D,$J1408))</f>
        <v/>
      </c>
      <c r="D1408" s="60" t="str">
        <f>IF($J1408="","",INDEX('2_Review &amp; Audit'!$U:$U,$J1408))</f>
        <v/>
      </c>
      <c r="E1408" t="str">
        <f>IF($J1408="","",INDEX('2_Review &amp; Audit'!$M:$M,$J1408))</f>
        <v/>
      </c>
      <c r="F1408" t="str">
        <f>IF($J1408="","",INDEX('2_Review &amp; Audit'!$N:$N,$J1408))</f>
        <v/>
      </c>
      <c r="G1408" t="str">
        <f>IF(OR($J1408="",$F1408=""),"",ABS(INDEX('2_Review &amp; Audit'!$B:$B,$J1408)/$F1408))</f>
        <v/>
      </c>
      <c r="H1408" t="str">
        <f t="shared" si="86"/>
        <v/>
      </c>
      <c r="I1408" t="str">
        <f>IF($J1408="","",INDEX('2_Review &amp; Audit'!$AD:$AD,$J1408))</f>
        <v/>
      </c>
      <c r="AB1408" t="str">
        <f>IF($D1408="","",MAX(0,N(#REF!)-N($X1408)))</f>
        <v/>
      </c>
      <c r="AC1408" t="str">
        <f>IF(OR($D1408="",$AB1408="",N($AB1408)&lt;=0),"",IFERROR(MATCH(1,INDEX(('2_Review &amp; Audit'!$F$6:$F$505=$A1408)*('2_Review &amp; Audit'!$I$6:$I$505&gt;=$E1408-30)*('2_Review &amp; Audit'!$I$6:$I$505&lt;=$E1408+30)*('2_Review &amp; Audit'!$R$6:$R$505&gt;0)*(ROW('2_Review &amp; Audit'!$R$6:$R$505)&gt;$T1408),0),0)+5,""))</f>
        <v/>
      </c>
      <c r="AG1408" t="str">
        <f>IF(OR($D1408="",$AB1408="",$AF1408=""),"",MIN($AB1408,$AF1408))</f>
        <v/>
      </c>
      <c r="AK1408" t="str">
        <f>IF($D1408="","",MAX(0,N($AB1408)-N($AG1408)))</f>
        <v/>
      </c>
      <c r="AL1408" t="str">
        <f>IF(OR($D1408="",$AK1408="",N($AK1408)&lt;=0),"",IFERROR(MATCH(1,INDEX(('2_Review &amp; Audit'!$F$6:$F$505=$A1408)*('2_Review &amp; Audit'!$I$6:$I$505&gt;=$E1408-30)*('2_Review &amp; Audit'!$I$6:$I$505&lt;=$E1408+30)*('2_Review &amp; Audit'!$R$6:$R$505&gt;0)*(ROW('2_Review &amp; Audit'!$R$6:$R$505)&gt;$AC1408),0),0)+5,""))</f>
        <v/>
      </c>
      <c r="AP1408" t="str">
        <f>IF(OR($D1408="",$AK1408="",$AO1408=""),"",MIN($AK1408,$AO1408))</f>
        <v/>
      </c>
    </row>
    <row r="1409" spans="1:42" ht="12.75" customHeight="1" x14ac:dyDescent="0.2">
      <c r="A1409" t="str">
        <f>IF($J1409="","",INDEX('2_Review &amp; Audit'!$F:$F,$J1409))</f>
        <v/>
      </c>
      <c r="B1409" t="str">
        <f>IF($J1409="","",INDEX('2_Review &amp; Audit'!$C:$C,$J1409))</f>
        <v/>
      </c>
      <c r="C1409" t="str">
        <f>IF($J1409="","",INDEX('2_Review &amp; Audit'!$D:$D,$J1409))</f>
        <v/>
      </c>
      <c r="D1409" s="60" t="str">
        <f>IF($J1409="","",INDEX('2_Review &amp; Audit'!$U:$U,$J1409))</f>
        <v/>
      </c>
      <c r="E1409" t="str">
        <f>IF($J1409="","",INDEX('2_Review &amp; Audit'!$M:$M,$J1409))</f>
        <v/>
      </c>
      <c r="F1409" t="str">
        <f>IF($J1409="","",INDEX('2_Review &amp; Audit'!$N:$N,$J1409))</f>
        <v/>
      </c>
      <c r="G1409" t="str">
        <f>IF(OR($J1409="",$F1409=""),"",ABS(INDEX('2_Review &amp; Audit'!$B:$B,$J1409)/$F1409))</f>
        <v/>
      </c>
      <c r="H1409" t="str">
        <f t="shared" si="86"/>
        <v/>
      </c>
      <c r="I1409" t="str">
        <f>IF($J1409="","",INDEX('2_Review &amp; Audit'!$AD:$AD,$J1409))</f>
        <v/>
      </c>
      <c r="AB1409" t="str">
        <f>IF($D1409="","",MAX(0,N(#REF!)-N($X1409)))</f>
        <v/>
      </c>
      <c r="AC1409" t="str">
        <f>IF(OR($D1409="",$AB1409="",N($AB1409)&lt;=0),"",IFERROR(MATCH(1,INDEX(('2_Review &amp; Audit'!$F$6:$F$505=$A1409)*('2_Review &amp; Audit'!$I$6:$I$505&gt;=$E1409-30)*('2_Review &amp; Audit'!$I$6:$I$505&lt;=$E1409+30)*('2_Review &amp; Audit'!$R$6:$R$505&gt;0)*(ROW('2_Review &amp; Audit'!$R$6:$R$505)&gt;$T1409),0),0)+5,""))</f>
        <v/>
      </c>
      <c r="AG1409" t="str">
        <f>IF(OR($D1409="",$AB1409="",$AF1409=""),"",MIN($AB1409,$AF1409))</f>
        <v/>
      </c>
      <c r="AK1409" t="str">
        <f>IF($D1409="","",MAX(0,N($AB1409)-N($AG1409)))</f>
        <v/>
      </c>
      <c r="AL1409" t="str">
        <f>IF(OR($D1409="",$AK1409="",N($AK1409)&lt;=0),"",IFERROR(MATCH(1,INDEX(('2_Review &amp; Audit'!$F$6:$F$505=$A1409)*('2_Review &amp; Audit'!$I$6:$I$505&gt;=$E1409-30)*('2_Review &amp; Audit'!$I$6:$I$505&lt;=$E1409+30)*('2_Review &amp; Audit'!$R$6:$R$505&gt;0)*(ROW('2_Review &amp; Audit'!$R$6:$R$505)&gt;$AC1409),0),0)+5,""))</f>
        <v/>
      </c>
      <c r="AP1409" t="str">
        <f>IF(OR($D1409="",$AK1409="",$AO1409=""),"",MIN($AK1409,$AO1409))</f>
        <v/>
      </c>
    </row>
    <row r="1410" spans="1:42" ht="12.75" customHeight="1" x14ac:dyDescent="0.2">
      <c r="A1410" t="str">
        <f>IF($J1410="","",INDEX('2_Review &amp; Audit'!$F:$F,$J1410))</f>
        <v/>
      </c>
      <c r="B1410" t="str">
        <f>IF($J1410="","",INDEX('2_Review &amp; Audit'!$C:$C,$J1410))</f>
        <v/>
      </c>
      <c r="C1410" t="str">
        <f>IF($J1410="","",INDEX('2_Review &amp; Audit'!$D:$D,$J1410))</f>
        <v/>
      </c>
      <c r="D1410" s="60" t="str">
        <f>IF($J1410="","",INDEX('2_Review &amp; Audit'!$U:$U,$J1410))</f>
        <v/>
      </c>
      <c r="E1410" t="str">
        <f>IF($J1410="","",INDEX('2_Review &amp; Audit'!$M:$M,$J1410))</f>
        <v/>
      </c>
      <c r="F1410" t="str">
        <f>IF($J1410="","",INDEX('2_Review &amp; Audit'!$N:$N,$J1410))</f>
        <v/>
      </c>
      <c r="G1410" t="str">
        <f>IF(OR($J1410="",$F1410=""),"",ABS(INDEX('2_Review &amp; Audit'!$B:$B,$J1410)/$F1410))</f>
        <v/>
      </c>
      <c r="H1410" t="str">
        <f t="shared" si="86"/>
        <v/>
      </c>
      <c r="I1410" t="str">
        <f>IF($J1410="","",INDEX('2_Review &amp; Audit'!$AD:$AD,$J1410))</f>
        <v/>
      </c>
      <c r="AB1410" t="str">
        <f>IF($D1410="","",MAX(0,N(#REF!)-N($X1410)))</f>
        <v/>
      </c>
      <c r="AC1410" t="str">
        <f>IF(OR($D1410="",$AB1410="",N($AB1410)&lt;=0),"",IFERROR(MATCH(1,INDEX(('2_Review &amp; Audit'!$F$6:$F$505=$A1410)*('2_Review &amp; Audit'!$I$6:$I$505&gt;=$E1410-30)*('2_Review &amp; Audit'!$I$6:$I$505&lt;=$E1410+30)*('2_Review &amp; Audit'!$R$6:$R$505&gt;0)*(ROW('2_Review &amp; Audit'!$R$6:$R$505)&gt;$T1410),0),0)+5,""))</f>
        <v/>
      </c>
      <c r="AG1410" t="str">
        <f>IF(OR($D1410="",$AB1410="",$AF1410=""),"",MIN($AB1410,$AF1410))</f>
        <v/>
      </c>
      <c r="AK1410" t="str">
        <f>IF($D1410="","",MAX(0,N($AB1410)-N($AG1410)))</f>
        <v/>
      </c>
      <c r="AL1410" t="str">
        <f>IF(OR($D1410="",$AK1410="",N($AK1410)&lt;=0),"",IFERROR(MATCH(1,INDEX(('2_Review &amp; Audit'!$F$6:$F$505=$A1410)*('2_Review &amp; Audit'!$I$6:$I$505&gt;=$E1410-30)*('2_Review &amp; Audit'!$I$6:$I$505&lt;=$E1410+30)*('2_Review &amp; Audit'!$R$6:$R$505&gt;0)*(ROW('2_Review &amp; Audit'!$R$6:$R$505)&gt;$AC1410),0),0)+5,""))</f>
        <v/>
      </c>
      <c r="AP1410" t="str">
        <f>IF(OR($D1410="",$AK1410="",$AO1410=""),"",MIN($AK1410,$AO1410))</f>
        <v/>
      </c>
    </row>
    <row r="1411" spans="1:42" ht="12.75" customHeight="1" x14ac:dyDescent="0.2">
      <c r="A1411" t="str">
        <f>IF($J1411="","",INDEX('2_Review &amp; Audit'!$F:$F,$J1411))</f>
        <v/>
      </c>
      <c r="B1411" t="str">
        <f>IF($J1411="","",INDEX('2_Review &amp; Audit'!$C:$C,$J1411))</f>
        <v/>
      </c>
      <c r="C1411" t="str">
        <f>IF($J1411="","",INDEX('2_Review &amp; Audit'!$D:$D,$J1411))</f>
        <v/>
      </c>
      <c r="D1411" s="60" t="str">
        <f>IF($J1411="","",INDEX('2_Review &amp; Audit'!$U:$U,$J1411))</f>
        <v/>
      </c>
      <c r="E1411" t="str">
        <f>IF($J1411="","",INDEX('2_Review &amp; Audit'!$M:$M,$J1411))</f>
        <v/>
      </c>
      <c r="F1411" t="str">
        <f>IF($J1411="","",INDEX('2_Review &amp; Audit'!$N:$N,$J1411))</f>
        <v/>
      </c>
      <c r="G1411" t="str">
        <f>IF(OR($J1411="",$F1411=""),"",ABS(INDEX('2_Review &amp; Audit'!$B:$B,$J1411)/$F1411))</f>
        <v/>
      </c>
      <c r="H1411" t="str">
        <f t="shared" si="86"/>
        <v/>
      </c>
      <c r="I1411" t="str">
        <f>IF($J1411="","",INDEX('2_Review &amp; Audit'!$AD:$AD,$J1411))</f>
        <v/>
      </c>
      <c r="AB1411" t="str">
        <f>IF($D1411="","",MAX(0,N(#REF!)-N($X1411)))</f>
        <v/>
      </c>
      <c r="AC1411" t="str">
        <f>IF(OR($D1411="",$AB1411="",N($AB1411)&lt;=0),"",IFERROR(MATCH(1,INDEX(('2_Review &amp; Audit'!$F$6:$F$505=$A1411)*('2_Review &amp; Audit'!$I$6:$I$505&gt;=$E1411-30)*('2_Review &amp; Audit'!$I$6:$I$505&lt;=$E1411+30)*('2_Review &amp; Audit'!$R$6:$R$505&gt;0)*(ROW('2_Review &amp; Audit'!$R$6:$R$505)&gt;$T1411),0),0)+5,""))</f>
        <v/>
      </c>
      <c r="AG1411" t="str">
        <f>IF(OR($D1411="",$AB1411="",$AF1411=""),"",MIN($AB1411,$AF1411))</f>
        <v/>
      </c>
      <c r="AK1411" t="str">
        <f>IF($D1411="","",MAX(0,N($AB1411)-N($AG1411)))</f>
        <v/>
      </c>
      <c r="AL1411" t="str">
        <f>IF(OR($D1411="",$AK1411="",N($AK1411)&lt;=0),"",IFERROR(MATCH(1,INDEX(('2_Review &amp; Audit'!$F$6:$F$505=$A1411)*('2_Review &amp; Audit'!$I$6:$I$505&gt;=$E1411-30)*('2_Review &amp; Audit'!$I$6:$I$505&lt;=$E1411+30)*('2_Review &amp; Audit'!$R$6:$R$505&gt;0)*(ROW('2_Review &amp; Audit'!$R$6:$R$505)&gt;$AC1411),0),0)+5,""))</f>
        <v/>
      </c>
      <c r="AP1411" t="str">
        <f>IF(OR($D1411="",$AK1411="",$AO1411=""),"",MIN($AK1411,$AO1411))</f>
        <v/>
      </c>
    </row>
    <row r="1412" spans="1:42" ht="12.75" customHeight="1" x14ac:dyDescent="0.2">
      <c r="A1412" t="str">
        <f>IF($J1412="","",INDEX('2_Review &amp; Audit'!$F:$F,$J1412))</f>
        <v/>
      </c>
      <c r="B1412" t="str">
        <f>IF($J1412="","",INDEX('2_Review &amp; Audit'!$C:$C,$J1412))</f>
        <v/>
      </c>
      <c r="C1412" t="str">
        <f>IF($J1412="","",INDEX('2_Review &amp; Audit'!$D:$D,$J1412))</f>
        <v/>
      </c>
      <c r="D1412" s="60" t="str">
        <f>IF($J1412="","",INDEX('2_Review &amp; Audit'!$U:$U,$J1412))</f>
        <v/>
      </c>
      <c r="E1412" t="str">
        <f>IF($J1412="","",INDEX('2_Review &amp; Audit'!$M:$M,$J1412))</f>
        <v/>
      </c>
      <c r="F1412" t="str">
        <f>IF($J1412="","",INDEX('2_Review &amp; Audit'!$N:$N,$J1412))</f>
        <v/>
      </c>
      <c r="G1412" t="str">
        <f>IF(OR($J1412="",$F1412=""),"",ABS(INDEX('2_Review &amp; Audit'!$B:$B,$J1412)/$F1412))</f>
        <v/>
      </c>
      <c r="H1412" t="str">
        <f t="shared" si="86"/>
        <v/>
      </c>
      <c r="I1412" t="str">
        <f>IF($J1412="","",INDEX('2_Review &amp; Audit'!$AD:$AD,$J1412))</f>
        <v/>
      </c>
      <c r="AB1412" t="str">
        <f>IF($D1412="","",MAX(0,N(#REF!)-N($X1412)))</f>
        <v/>
      </c>
      <c r="AC1412" t="str">
        <f>IF(OR($D1412="",$AB1412="",N($AB1412)&lt;=0),"",IFERROR(MATCH(1,INDEX(('2_Review &amp; Audit'!$F$6:$F$505=$A1412)*('2_Review &amp; Audit'!$I$6:$I$505&gt;=$E1412-30)*('2_Review &amp; Audit'!$I$6:$I$505&lt;=$E1412+30)*('2_Review &amp; Audit'!$R$6:$R$505&gt;0)*(ROW('2_Review &amp; Audit'!$R$6:$R$505)&gt;$T1412),0),0)+5,""))</f>
        <v/>
      </c>
      <c r="AG1412" t="str">
        <f>IF(OR($D1412="",$AB1412="",$AF1412=""),"",MIN($AB1412,$AF1412))</f>
        <v/>
      </c>
      <c r="AK1412" t="str">
        <f>IF($D1412="","",MAX(0,N($AB1412)-N($AG1412)))</f>
        <v/>
      </c>
      <c r="AL1412" t="str">
        <f>IF(OR($D1412="",$AK1412="",N($AK1412)&lt;=0),"",IFERROR(MATCH(1,INDEX(('2_Review &amp; Audit'!$F$6:$F$505=$A1412)*('2_Review &amp; Audit'!$I$6:$I$505&gt;=$E1412-30)*('2_Review &amp; Audit'!$I$6:$I$505&lt;=$E1412+30)*('2_Review &amp; Audit'!$R$6:$R$505&gt;0)*(ROW('2_Review &amp; Audit'!$R$6:$R$505)&gt;$AC1412),0),0)+5,""))</f>
        <v/>
      </c>
      <c r="AP1412" t="str">
        <f>IF(OR($D1412="",$AK1412="",$AO1412=""),"",MIN($AK1412,$AO1412))</f>
        <v/>
      </c>
    </row>
    <row r="1413" spans="1:42" ht="12.75" customHeight="1" x14ac:dyDescent="0.2">
      <c r="A1413" t="str">
        <f>IF($J1413="","",INDEX('2_Review &amp; Audit'!$F:$F,$J1413))</f>
        <v/>
      </c>
      <c r="B1413" t="str">
        <f>IF($J1413="","",INDEX('2_Review &amp; Audit'!$C:$C,$J1413))</f>
        <v/>
      </c>
      <c r="C1413" t="str">
        <f>IF($J1413="","",INDEX('2_Review &amp; Audit'!$D:$D,$J1413))</f>
        <v/>
      </c>
      <c r="D1413" s="60" t="str">
        <f>IF($J1413="","",INDEX('2_Review &amp; Audit'!$U:$U,$J1413))</f>
        <v/>
      </c>
      <c r="E1413" t="str">
        <f>IF($J1413="","",INDEX('2_Review &amp; Audit'!$M:$M,$J1413))</f>
        <v/>
      </c>
      <c r="F1413" t="str">
        <f>IF($J1413="","",INDEX('2_Review &amp; Audit'!$N:$N,$J1413))</f>
        <v/>
      </c>
      <c r="G1413" t="str">
        <f>IF(OR($J1413="",$F1413=""),"",ABS(INDEX('2_Review &amp; Audit'!$B:$B,$J1413)/$F1413))</f>
        <v/>
      </c>
      <c r="H1413" t="str">
        <f t="shared" si="86"/>
        <v/>
      </c>
      <c r="I1413" t="str">
        <f>IF($J1413="","",INDEX('2_Review &amp; Audit'!$AD:$AD,$J1413))</f>
        <v/>
      </c>
      <c r="AB1413" t="str">
        <f>IF($D1413="","",MAX(0,N(#REF!)-N($X1413)))</f>
        <v/>
      </c>
      <c r="AC1413" t="str">
        <f>IF(OR($D1413="",$AB1413="",N($AB1413)&lt;=0),"",IFERROR(MATCH(1,INDEX(('2_Review &amp; Audit'!$F$6:$F$505=$A1413)*('2_Review &amp; Audit'!$I$6:$I$505&gt;=$E1413-30)*('2_Review &amp; Audit'!$I$6:$I$505&lt;=$E1413+30)*('2_Review &amp; Audit'!$R$6:$R$505&gt;0)*(ROW('2_Review &amp; Audit'!$R$6:$R$505)&gt;$T1413),0),0)+5,""))</f>
        <v/>
      </c>
      <c r="AG1413" t="str">
        <f>IF(OR($D1413="",$AB1413="",$AF1413=""),"",MIN($AB1413,$AF1413))</f>
        <v/>
      </c>
      <c r="AK1413" t="str">
        <f>IF($D1413="","",MAX(0,N($AB1413)-N($AG1413)))</f>
        <v/>
      </c>
      <c r="AL1413" t="str">
        <f>IF(OR($D1413="",$AK1413="",N($AK1413)&lt;=0),"",IFERROR(MATCH(1,INDEX(('2_Review &amp; Audit'!$F$6:$F$505=$A1413)*('2_Review &amp; Audit'!$I$6:$I$505&gt;=$E1413-30)*('2_Review &amp; Audit'!$I$6:$I$505&lt;=$E1413+30)*('2_Review &amp; Audit'!$R$6:$R$505&gt;0)*(ROW('2_Review &amp; Audit'!$R$6:$R$505)&gt;$AC1413),0),0)+5,""))</f>
        <v/>
      </c>
      <c r="AP1413" t="str">
        <f>IF(OR($D1413="",$AK1413="",$AO1413=""),"",MIN($AK1413,$AO1413))</f>
        <v/>
      </c>
    </row>
    <row r="1414" spans="1:42" ht="12.75" customHeight="1" x14ac:dyDescent="0.2">
      <c r="A1414" t="str">
        <f>IF($J1414="","",INDEX('2_Review &amp; Audit'!$F:$F,$J1414))</f>
        <v/>
      </c>
      <c r="B1414" t="str">
        <f>IF($J1414="","",INDEX('2_Review &amp; Audit'!$C:$C,$J1414))</f>
        <v/>
      </c>
      <c r="C1414" t="str">
        <f>IF($J1414="","",INDEX('2_Review &amp; Audit'!$D:$D,$J1414))</f>
        <v/>
      </c>
      <c r="D1414" s="60" t="str">
        <f>IF($J1414="","",INDEX('2_Review &amp; Audit'!$U:$U,$J1414))</f>
        <v/>
      </c>
      <c r="E1414" t="str">
        <f>IF($J1414="","",INDEX('2_Review &amp; Audit'!$M:$M,$J1414))</f>
        <v/>
      </c>
      <c r="F1414" t="str">
        <f>IF($J1414="","",INDEX('2_Review &amp; Audit'!$N:$N,$J1414))</f>
        <v/>
      </c>
      <c r="G1414" t="str">
        <f>IF(OR($J1414="",$F1414=""),"",ABS(INDEX('2_Review &amp; Audit'!$B:$B,$J1414)/$F1414))</f>
        <v/>
      </c>
      <c r="H1414" t="str">
        <f t="shared" si="86"/>
        <v/>
      </c>
      <c r="I1414" t="str">
        <f>IF($J1414="","",INDEX('2_Review &amp; Audit'!$AD:$AD,$J1414))</f>
        <v/>
      </c>
      <c r="AB1414" t="str">
        <f>IF($D1414="","",MAX(0,N(#REF!)-N($X1414)))</f>
        <v/>
      </c>
      <c r="AC1414" t="str">
        <f>IF(OR($D1414="",$AB1414="",N($AB1414)&lt;=0),"",IFERROR(MATCH(1,INDEX(('2_Review &amp; Audit'!$F$6:$F$505=$A1414)*('2_Review &amp; Audit'!$I$6:$I$505&gt;=$E1414-30)*('2_Review &amp; Audit'!$I$6:$I$505&lt;=$E1414+30)*('2_Review &amp; Audit'!$R$6:$R$505&gt;0)*(ROW('2_Review &amp; Audit'!$R$6:$R$505)&gt;$T1414),0),0)+5,""))</f>
        <v/>
      </c>
      <c r="AG1414" t="str">
        <f>IF(OR($D1414="",$AB1414="",$AF1414=""),"",MIN($AB1414,$AF1414))</f>
        <v/>
      </c>
      <c r="AK1414" t="str">
        <f>IF($D1414="","",MAX(0,N($AB1414)-N($AG1414)))</f>
        <v/>
      </c>
      <c r="AL1414" t="str">
        <f>IF(OR($D1414="",$AK1414="",N($AK1414)&lt;=0),"",IFERROR(MATCH(1,INDEX(('2_Review &amp; Audit'!$F$6:$F$505=$A1414)*('2_Review &amp; Audit'!$I$6:$I$505&gt;=$E1414-30)*('2_Review &amp; Audit'!$I$6:$I$505&lt;=$E1414+30)*('2_Review &amp; Audit'!$R$6:$R$505&gt;0)*(ROW('2_Review &amp; Audit'!$R$6:$R$505)&gt;$AC1414),0),0)+5,""))</f>
        <v/>
      </c>
      <c r="AP1414" t="str">
        <f>IF(OR($D1414="",$AK1414="",$AO1414=""),"",MIN($AK1414,$AO1414))</f>
        <v/>
      </c>
    </row>
    <row r="1415" spans="1:42" ht="12.75" customHeight="1" x14ac:dyDescent="0.2">
      <c r="A1415" t="str">
        <f>IF($J1415="","",INDEX('2_Review &amp; Audit'!$F:$F,$J1415))</f>
        <v/>
      </c>
      <c r="B1415" t="str">
        <f>IF($J1415="","",INDEX('2_Review &amp; Audit'!$C:$C,$J1415))</f>
        <v/>
      </c>
      <c r="C1415" t="str">
        <f>IF($J1415="","",INDEX('2_Review &amp; Audit'!$D:$D,$J1415))</f>
        <v/>
      </c>
      <c r="D1415" s="60" t="str">
        <f>IF($J1415="","",INDEX('2_Review &amp; Audit'!$U:$U,$J1415))</f>
        <v/>
      </c>
      <c r="E1415" t="str">
        <f>IF($J1415="","",INDEX('2_Review &amp; Audit'!$M:$M,$J1415))</f>
        <v/>
      </c>
      <c r="F1415" t="str">
        <f>IF($J1415="","",INDEX('2_Review &amp; Audit'!$N:$N,$J1415))</f>
        <v/>
      </c>
      <c r="G1415" t="str">
        <f>IF(OR($J1415="",$F1415=""),"",ABS(INDEX('2_Review &amp; Audit'!$B:$B,$J1415)/$F1415))</f>
        <v/>
      </c>
      <c r="H1415" t="str">
        <f t="shared" si="86"/>
        <v/>
      </c>
      <c r="I1415" t="str">
        <f>IF($J1415="","",INDEX('2_Review &amp; Audit'!$AD:$AD,$J1415))</f>
        <v/>
      </c>
      <c r="AB1415" t="str">
        <f>IF($D1415="","",MAX(0,N(#REF!)-N($X1415)))</f>
        <v/>
      </c>
      <c r="AC1415" t="str">
        <f>IF(OR($D1415="",$AB1415="",N($AB1415)&lt;=0),"",IFERROR(MATCH(1,INDEX(('2_Review &amp; Audit'!$F$6:$F$505=$A1415)*('2_Review &amp; Audit'!$I$6:$I$505&gt;=$E1415-30)*('2_Review &amp; Audit'!$I$6:$I$505&lt;=$E1415+30)*('2_Review &amp; Audit'!$R$6:$R$505&gt;0)*(ROW('2_Review &amp; Audit'!$R$6:$R$505)&gt;$T1415),0),0)+5,""))</f>
        <v/>
      </c>
      <c r="AG1415" t="str">
        <f>IF(OR($D1415="",$AB1415="",$AF1415=""),"",MIN($AB1415,$AF1415))</f>
        <v/>
      </c>
      <c r="AK1415" t="str">
        <f>IF($D1415="","",MAX(0,N($AB1415)-N($AG1415)))</f>
        <v/>
      </c>
      <c r="AL1415" t="str">
        <f>IF(OR($D1415="",$AK1415="",N($AK1415)&lt;=0),"",IFERROR(MATCH(1,INDEX(('2_Review &amp; Audit'!$F$6:$F$505=$A1415)*('2_Review &amp; Audit'!$I$6:$I$505&gt;=$E1415-30)*('2_Review &amp; Audit'!$I$6:$I$505&lt;=$E1415+30)*('2_Review &amp; Audit'!$R$6:$R$505&gt;0)*(ROW('2_Review &amp; Audit'!$R$6:$R$505)&gt;$AC1415),0),0)+5,""))</f>
        <v/>
      </c>
      <c r="AP1415" t="str">
        <f>IF(OR($D1415="",$AK1415="",$AO1415=""),"",MIN($AK1415,$AO1415))</f>
        <v/>
      </c>
    </row>
    <row r="1416" spans="1:42" ht="12.75" customHeight="1" x14ac:dyDescent="0.2">
      <c r="A1416" t="str">
        <f>IF($J1416="","",INDEX('2_Review &amp; Audit'!$F:$F,$J1416))</f>
        <v/>
      </c>
      <c r="B1416" t="str">
        <f>IF($J1416="","",INDEX('2_Review &amp; Audit'!$C:$C,$J1416))</f>
        <v/>
      </c>
      <c r="C1416" t="str">
        <f>IF($J1416="","",INDEX('2_Review &amp; Audit'!$D:$D,$J1416))</f>
        <v/>
      </c>
      <c r="D1416" s="60" t="str">
        <f>IF($J1416="","",INDEX('2_Review &amp; Audit'!$U:$U,$J1416))</f>
        <v/>
      </c>
      <c r="E1416" t="str">
        <f>IF($J1416="","",INDEX('2_Review &amp; Audit'!$M:$M,$J1416))</f>
        <v/>
      </c>
      <c r="F1416" t="str">
        <f>IF($J1416="","",INDEX('2_Review &amp; Audit'!$N:$N,$J1416))</f>
        <v/>
      </c>
      <c r="G1416" t="str">
        <f>IF(OR($J1416="",$F1416=""),"",ABS(INDEX('2_Review &amp; Audit'!$B:$B,$J1416)/$F1416))</f>
        <v/>
      </c>
      <c r="H1416" t="str">
        <f t="shared" si="86"/>
        <v/>
      </c>
      <c r="I1416" t="str">
        <f>IF($J1416="","",INDEX('2_Review &amp; Audit'!$AD:$AD,$J1416))</f>
        <v/>
      </c>
      <c r="AB1416" t="str">
        <f>IF($D1416="","",MAX(0,N(#REF!)-N($X1416)))</f>
        <v/>
      </c>
      <c r="AC1416" t="str">
        <f>IF(OR($D1416="",$AB1416="",N($AB1416)&lt;=0),"",IFERROR(MATCH(1,INDEX(('2_Review &amp; Audit'!$F$6:$F$505=$A1416)*('2_Review &amp; Audit'!$I$6:$I$505&gt;=$E1416-30)*('2_Review &amp; Audit'!$I$6:$I$505&lt;=$E1416+30)*('2_Review &amp; Audit'!$R$6:$R$505&gt;0)*(ROW('2_Review &amp; Audit'!$R$6:$R$505)&gt;$T1416),0),0)+5,""))</f>
        <v/>
      </c>
      <c r="AG1416" t="str">
        <f>IF(OR($D1416="",$AB1416="",$AF1416=""),"",MIN($AB1416,$AF1416))</f>
        <v/>
      </c>
      <c r="AK1416" t="str">
        <f>IF($D1416="","",MAX(0,N($AB1416)-N($AG1416)))</f>
        <v/>
      </c>
      <c r="AL1416" t="str">
        <f>IF(OR($D1416="",$AK1416="",N($AK1416)&lt;=0),"",IFERROR(MATCH(1,INDEX(('2_Review &amp; Audit'!$F$6:$F$505=$A1416)*('2_Review &amp; Audit'!$I$6:$I$505&gt;=$E1416-30)*('2_Review &amp; Audit'!$I$6:$I$505&lt;=$E1416+30)*('2_Review &amp; Audit'!$R$6:$R$505&gt;0)*(ROW('2_Review &amp; Audit'!$R$6:$R$505)&gt;$AC1416),0),0)+5,""))</f>
        <v/>
      </c>
      <c r="AP1416" t="str">
        <f>IF(OR($D1416="",$AK1416="",$AO1416=""),"",MIN($AK1416,$AO1416))</f>
        <v/>
      </c>
    </row>
    <row r="1417" spans="1:42" ht="12.75" customHeight="1" x14ac:dyDescent="0.2">
      <c r="A1417" t="str">
        <f>IF($J1417="","",INDEX('2_Review &amp; Audit'!$F:$F,$J1417))</f>
        <v/>
      </c>
      <c r="B1417" t="str">
        <f>IF($J1417="","",INDEX('2_Review &amp; Audit'!$C:$C,$J1417))</f>
        <v/>
      </c>
      <c r="C1417" t="str">
        <f>IF($J1417="","",INDEX('2_Review &amp; Audit'!$D:$D,$J1417))</f>
        <v/>
      </c>
      <c r="D1417" s="60" t="str">
        <f>IF($J1417="","",INDEX('2_Review &amp; Audit'!$U:$U,$J1417))</f>
        <v/>
      </c>
      <c r="E1417" t="str">
        <f>IF($J1417="","",INDEX('2_Review &amp; Audit'!$M:$M,$J1417))</f>
        <v/>
      </c>
      <c r="F1417" t="str">
        <f>IF($J1417="","",INDEX('2_Review &amp; Audit'!$N:$N,$J1417))</f>
        <v/>
      </c>
      <c r="G1417" t="str">
        <f>IF(OR($J1417="",$F1417=""),"",ABS(INDEX('2_Review &amp; Audit'!$B:$B,$J1417)/$F1417))</f>
        <v/>
      </c>
      <c r="H1417" t="str">
        <f t="shared" si="86"/>
        <v/>
      </c>
      <c r="I1417" t="str">
        <f>IF($J1417="","",INDEX('2_Review &amp; Audit'!$AD:$AD,$J1417))</f>
        <v/>
      </c>
      <c r="AB1417" t="str">
        <f>IF($D1417="","",MAX(0,N(#REF!)-N($X1417)))</f>
        <v/>
      </c>
      <c r="AC1417" t="str">
        <f>IF(OR($D1417="",$AB1417="",N($AB1417)&lt;=0),"",IFERROR(MATCH(1,INDEX(('2_Review &amp; Audit'!$F$6:$F$505=$A1417)*('2_Review &amp; Audit'!$I$6:$I$505&gt;=$E1417-30)*('2_Review &amp; Audit'!$I$6:$I$505&lt;=$E1417+30)*('2_Review &amp; Audit'!$R$6:$R$505&gt;0)*(ROW('2_Review &amp; Audit'!$R$6:$R$505)&gt;$T1417),0),0)+5,""))</f>
        <v/>
      </c>
      <c r="AG1417" t="str">
        <f>IF(OR($D1417="",$AB1417="",$AF1417=""),"",MIN($AB1417,$AF1417))</f>
        <v/>
      </c>
      <c r="AK1417" t="str">
        <f>IF($D1417="","",MAX(0,N($AB1417)-N($AG1417)))</f>
        <v/>
      </c>
      <c r="AL1417" t="str">
        <f>IF(OR($D1417="",$AK1417="",N($AK1417)&lt;=0),"",IFERROR(MATCH(1,INDEX(('2_Review &amp; Audit'!$F$6:$F$505=$A1417)*('2_Review &amp; Audit'!$I$6:$I$505&gt;=$E1417-30)*('2_Review &amp; Audit'!$I$6:$I$505&lt;=$E1417+30)*('2_Review &amp; Audit'!$R$6:$R$505&gt;0)*(ROW('2_Review &amp; Audit'!$R$6:$R$505)&gt;$AC1417),0),0)+5,""))</f>
        <v/>
      </c>
      <c r="AP1417" t="str">
        <f>IF(OR($D1417="",$AK1417="",$AO1417=""),"",MIN($AK1417,$AO1417))</f>
        <v/>
      </c>
    </row>
    <row r="1418" spans="1:42" ht="12.75" customHeight="1" x14ac:dyDescent="0.2">
      <c r="A1418" t="str">
        <f>IF($J1418="","",INDEX('2_Review &amp; Audit'!$F:$F,$J1418))</f>
        <v/>
      </c>
      <c r="B1418" t="str">
        <f>IF($J1418="","",INDEX('2_Review &amp; Audit'!$C:$C,$J1418))</f>
        <v/>
      </c>
      <c r="C1418" t="str">
        <f>IF($J1418="","",INDEX('2_Review &amp; Audit'!$D:$D,$J1418))</f>
        <v/>
      </c>
      <c r="D1418" s="60" t="str">
        <f>IF($J1418="","",INDEX('2_Review &amp; Audit'!$U:$U,$J1418))</f>
        <v/>
      </c>
      <c r="E1418" t="str">
        <f>IF($J1418="","",INDEX('2_Review &amp; Audit'!$M:$M,$J1418))</f>
        <v/>
      </c>
      <c r="F1418" t="str">
        <f>IF($J1418="","",INDEX('2_Review &amp; Audit'!$N:$N,$J1418))</f>
        <v/>
      </c>
      <c r="G1418" t="str">
        <f>IF(OR($J1418="",$F1418=""),"",ABS(INDEX('2_Review &amp; Audit'!$B:$B,$J1418)/$F1418))</f>
        <v/>
      </c>
      <c r="H1418" t="str">
        <f t="shared" si="86"/>
        <v/>
      </c>
      <c r="I1418" t="str">
        <f>IF($J1418="","",INDEX('2_Review &amp; Audit'!$AD:$AD,$J1418))</f>
        <v/>
      </c>
      <c r="AB1418" t="str">
        <f>IF($D1418="","",MAX(0,N(#REF!)-N($X1418)))</f>
        <v/>
      </c>
      <c r="AC1418" t="str">
        <f>IF(OR($D1418="",$AB1418="",N($AB1418)&lt;=0),"",IFERROR(MATCH(1,INDEX(('2_Review &amp; Audit'!$F$6:$F$505=$A1418)*('2_Review &amp; Audit'!$I$6:$I$505&gt;=$E1418-30)*('2_Review &amp; Audit'!$I$6:$I$505&lt;=$E1418+30)*('2_Review &amp; Audit'!$R$6:$R$505&gt;0)*(ROW('2_Review &amp; Audit'!$R$6:$R$505)&gt;$T1418),0),0)+5,""))</f>
        <v/>
      </c>
      <c r="AG1418" t="str">
        <f>IF(OR($D1418="",$AB1418="",$AF1418=""),"",MIN($AB1418,$AF1418))</f>
        <v/>
      </c>
      <c r="AK1418" t="str">
        <f>IF($D1418="","",MAX(0,N($AB1418)-N($AG1418)))</f>
        <v/>
      </c>
      <c r="AL1418" t="str">
        <f>IF(OR($D1418="",$AK1418="",N($AK1418)&lt;=0),"",IFERROR(MATCH(1,INDEX(('2_Review &amp; Audit'!$F$6:$F$505=$A1418)*('2_Review &amp; Audit'!$I$6:$I$505&gt;=$E1418-30)*('2_Review &amp; Audit'!$I$6:$I$505&lt;=$E1418+30)*('2_Review &amp; Audit'!$R$6:$R$505&gt;0)*(ROW('2_Review &amp; Audit'!$R$6:$R$505)&gt;$AC1418),0),0)+5,""))</f>
        <v/>
      </c>
      <c r="AP1418" t="str">
        <f>IF(OR($D1418="",$AK1418="",$AO1418=""),"",MIN($AK1418,$AO1418))</f>
        <v/>
      </c>
    </row>
    <row r="1419" spans="1:42" ht="12.75" customHeight="1" x14ac:dyDescent="0.2">
      <c r="A1419" t="str">
        <f>IF($J1419="","",INDEX('2_Review &amp; Audit'!$F:$F,$J1419))</f>
        <v/>
      </c>
      <c r="B1419" t="str">
        <f>IF($J1419="","",INDEX('2_Review &amp; Audit'!$C:$C,$J1419))</f>
        <v/>
      </c>
      <c r="C1419" t="str">
        <f>IF($J1419="","",INDEX('2_Review &amp; Audit'!$D:$D,$J1419))</f>
        <v/>
      </c>
      <c r="D1419" s="60" t="str">
        <f>IF($J1419="","",INDEX('2_Review &amp; Audit'!$U:$U,$J1419))</f>
        <v/>
      </c>
      <c r="E1419" t="str">
        <f>IF($J1419="","",INDEX('2_Review &amp; Audit'!$M:$M,$J1419))</f>
        <v/>
      </c>
      <c r="F1419" t="str">
        <f>IF($J1419="","",INDEX('2_Review &amp; Audit'!$N:$N,$J1419))</f>
        <v/>
      </c>
      <c r="G1419" t="str">
        <f>IF(OR($J1419="",$F1419=""),"",ABS(INDEX('2_Review &amp; Audit'!$B:$B,$J1419)/$F1419))</f>
        <v/>
      </c>
      <c r="H1419" t="str">
        <f t="shared" si="86"/>
        <v/>
      </c>
      <c r="I1419" t="str">
        <f>IF($J1419="","",INDEX('2_Review &amp; Audit'!$AD:$AD,$J1419))</f>
        <v/>
      </c>
      <c r="AB1419" t="str">
        <f>IF($D1419="","",MAX(0,N(#REF!)-N($X1419)))</f>
        <v/>
      </c>
      <c r="AC1419" t="str">
        <f>IF(OR($D1419="",$AB1419="",N($AB1419)&lt;=0),"",IFERROR(MATCH(1,INDEX(('2_Review &amp; Audit'!$F$6:$F$505=$A1419)*('2_Review &amp; Audit'!$I$6:$I$505&gt;=$E1419-30)*('2_Review &amp; Audit'!$I$6:$I$505&lt;=$E1419+30)*('2_Review &amp; Audit'!$R$6:$R$505&gt;0)*(ROW('2_Review &amp; Audit'!$R$6:$R$505)&gt;$T1419),0),0)+5,""))</f>
        <v/>
      </c>
      <c r="AG1419" t="str">
        <f>IF(OR($D1419="",$AB1419="",$AF1419=""),"",MIN($AB1419,$AF1419))</f>
        <v/>
      </c>
      <c r="AK1419" t="str">
        <f>IF($D1419="","",MAX(0,N($AB1419)-N($AG1419)))</f>
        <v/>
      </c>
      <c r="AL1419" t="str">
        <f>IF(OR($D1419="",$AK1419="",N($AK1419)&lt;=0),"",IFERROR(MATCH(1,INDEX(('2_Review &amp; Audit'!$F$6:$F$505=$A1419)*('2_Review &amp; Audit'!$I$6:$I$505&gt;=$E1419-30)*('2_Review &amp; Audit'!$I$6:$I$505&lt;=$E1419+30)*('2_Review &amp; Audit'!$R$6:$R$505&gt;0)*(ROW('2_Review &amp; Audit'!$R$6:$R$505)&gt;$AC1419),0),0)+5,""))</f>
        <v/>
      </c>
      <c r="AP1419" t="str">
        <f>IF(OR($D1419="",$AK1419="",$AO1419=""),"",MIN($AK1419,$AO1419))</f>
        <v/>
      </c>
    </row>
    <row r="1420" spans="1:42" ht="12.75" customHeight="1" x14ac:dyDescent="0.2">
      <c r="A1420" t="str">
        <f>IF($J1420="","",INDEX('2_Review &amp; Audit'!$F:$F,$J1420))</f>
        <v/>
      </c>
      <c r="B1420" t="str">
        <f>IF($J1420="","",INDEX('2_Review &amp; Audit'!$C:$C,$J1420))</f>
        <v/>
      </c>
      <c r="C1420" t="str">
        <f>IF($J1420="","",INDEX('2_Review &amp; Audit'!$D:$D,$J1420))</f>
        <v/>
      </c>
      <c r="D1420" s="60" t="str">
        <f>IF($J1420="","",INDEX('2_Review &amp; Audit'!$U:$U,$J1420))</f>
        <v/>
      </c>
      <c r="E1420" t="str">
        <f>IF($J1420="","",INDEX('2_Review &amp; Audit'!$M:$M,$J1420))</f>
        <v/>
      </c>
      <c r="F1420" t="str">
        <f>IF($J1420="","",INDEX('2_Review &amp; Audit'!$N:$N,$J1420))</f>
        <v/>
      </c>
      <c r="G1420" t="str">
        <f>IF(OR($J1420="",$F1420=""),"",ABS(INDEX('2_Review &amp; Audit'!$B:$B,$J1420)/$F1420))</f>
        <v/>
      </c>
      <c r="H1420" t="str">
        <f t="shared" si="86"/>
        <v/>
      </c>
      <c r="I1420" t="str">
        <f>IF($J1420="","",INDEX('2_Review &amp; Audit'!$AD:$AD,$J1420))</f>
        <v/>
      </c>
      <c r="AB1420" t="str">
        <f>IF($D1420="","",MAX(0,N(#REF!)-N($X1420)))</f>
        <v/>
      </c>
      <c r="AC1420" t="str">
        <f>IF(OR($D1420="",$AB1420="",N($AB1420)&lt;=0),"",IFERROR(MATCH(1,INDEX(('2_Review &amp; Audit'!$F$6:$F$505=$A1420)*('2_Review &amp; Audit'!$I$6:$I$505&gt;=$E1420-30)*('2_Review &amp; Audit'!$I$6:$I$505&lt;=$E1420+30)*('2_Review &amp; Audit'!$R$6:$R$505&gt;0)*(ROW('2_Review &amp; Audit'!$R$6:$R$505)&gt;$T1420),0),0)+5,""))</f>
        <v/>
      </c>
      <c r="AG1420" t="str">
        <f>IF(OR($D1420="",$AB1420="",$AF1420=""),"",MIN($AB1420,$AF1420))</f>
        <v/>
      </c>
      <c r="AK1420" t="str">
        <f>IF($D1420="","",MAX(0,N($AB1420)-N($AG1420)))</f>
        <v/>
      </c>
      <c r="AL1420" t="str">
        <f>IF(OR($D1420="",$AK1420="",N($AK1420)&lt;=0),"",IFERROR(MATCH(1,INDEX(('2_Review &amp; Audit'!$F$6:$F$505=$A1420)*('2_Review &amp; Audit'!$I$6:$I$505&gt;=$E1420-30)*('2_Review &amp; Audit'!$I$6:$I$505&lt;=$E1420+30)*('2_Review &amp; Audit'!$R$6:$R$505&gt;0)*(ROW('2_Review &amp; Audit'!$R$6:$R$505)&gt;$AC1420),0),0)+5,""))</f>
        <v/>
      </c>
      <c r="AP1420" t="str">
        <f>IF(OR($D1420="",$AK1420="",$AO1420=""),"",MIN($AK1420,$AO1420))</f>
        <v/>
      </c>
    </row>
    <row r="1421" spans="1:42" ht="12.75" customHeight="1" x14ac:dyDescent="0.2">
      <c r="A1421" t="str">
        <f>IF($J1421="","",INDEX('2_Review &amp; Audit'!$F:$F,$J1421))</f>
        <v/>
      </c>
      <c r="B1421" t="str">
        <f>IF($J1421="","",INDEX('2_Review &amp; Audit'!$C:$C,$J1421))</f>
        <v/>
      </c>
      <c r="C1421" t="str">
        <f>IF($J1421="","",INDEX('2_Review &amp; Audit'!$D:$D,$J1421))</f>
        <v/>
      </c>
      <c r="D1421" s="60" t="str">
        <f>IF($J1421="","",INDEX('2_Review &amp; Audit'!$U:$U,$J1421))</f>
        <v/>
      </c>
      <c r="E1421" t="str">
        <f>IF($J1421="","",INDEX('2_Review &amp; Audit'!$M:$M,$J1421))</f>
        <v/>
      </c>
      <c r="F1421" t="str">
        <f>IF($J1421="","",INDEX('2_Review &amp; Audit'!$N:$N,$J1421))</f>
        <v/>
      </c>
      <c r="G1421" t="str">
        <f>IF(OR($J1421="",$F1421=""),"",ABS(INDEX('2_Review &amp; Audit'!$B:$B,$J1421)/$F1421))</f>
        <v/>
      </c>
      <c r="H1421" t="str">
        <f t="shared" si="86"/>
        <v/>
      </c>
      <c r="I1421" t="str">
        <f>IF($J1421="","",INDEX('2_Review &amp; Audit'!$AD:$AD,$J1421))</f>
        <v/>
      </c>
      <c r="AB1421" t="str">
        <f>IF($D1421="","",MAX(0,N(#REF!)-N($X1421)))</f>
        <v/>
      </c>
      <c r="AC1421" t="str">
        <f>IF(OR($D1421="",$AB1421="",N($AB1421)&lt;=0),"",IFERROR(MATCH(1,INDEX(('2_Review &amp; Audit'!$F$6:$F$505=$A1421)*('2_Review &amp; Audit'!$I$6:$I$505&gt;=$E1421-30)*('2_Review &amp; Audit'!$I$6:$I$505&lt;=$E1421+30)*('2_Review &amp; Audit'!$R$6:$R$505&gt;0)*(ROW('2_Review &amp; Audit'!$R$6:$R$505)&gt;$T1421),0),0)+5,""))</f>
        <v/>
      </c>
      <c r="AG1421" t="str">
        <f>IF(OR($D1421="",$AB1421="",$AF1421=""),"",MIN($AB1421,$AF1421))</f>
        <v/>
      </c>
      <c r="AK1421" t="str">
        <f>IF($D1421="","",MAX(0,N($AB1421)-N($AG1421)))</f>
        <v/>
      </c>
      <c r="AL1421" t="str">
        <f>IF(OR($D1421="",$AK1421="",N($AK1421)&lt;=0),"",IFERROR(MATCH(1,INDEX(('2_Review &amp; Audit'!$F$6:$F$505=$A1421)*('2_Review &amp; Audit'!$I$6:$I$505&gt;=$E1421-30)*('2_Review &amp; Audit'!$I$6:$I$505&lt;=$E1421+30)*('2_Review &amp; Audit'!$R$6:$R$505&gt;0)*(ROW('2_Review &amp; Audit'!$R$6:$R$505)&gt;$AC1421),0),0)+5,""))</f>
        <v/>
      </c>
      <c r="AP1421" t="str">
        <f>IF(OR($D1421="",$AK1421="",$AO1421=""),"",MIN($AK1421,$AO1421))</f>
        <v/>
      </c>
    </row>
    <row r="1422" spans="1:42" ht="12.75" customHeight="1" x14ac:dyDescent="0.2">
      <c r="A1422" t="str">
        <f>IF($J1422="","",INDEX('2_Review &amp; Audit'!$F:$F,$J1422))</f>
        <v/>
      </c>
      <c r="B1422" t="str">
        <f>IF($J1422="","",INDEX('2_Review &amp; Audit'!$C:$C,$J1422))</f>
        <v/>
      </c>
      <c r="C1422" t="str">
        <f>IF($J1422="","",INDEX('2_Review &amp; Audit'!$D:$D,$J1422))</f>
        <v/>
      </c>
      <c r="D1422" s="60" t="str">
        <f>IF($J1422="","",INDEX('2_Review &amp; Audit'!$U:$U,$J1422))</f>
        <v/>
      </c>
      <c r="E1422" t="str">
        <f>IF($J1422="","",INDEX('2_Review &amp; Audit'!$M:$M,$J1422))</f>
        <v/>
      </c>
      <c r="F1422" t="str">
        <f>IF($J1422="","",INDEX('2_Review &amp; Audit'!$N:$N,$J1422))</f>
        <v/>
      </c>
      <c r="G1422" t="str">
        <f>IF(OR($J1422="",$F1422=""),"",ABS(INDEX('2_Review &amp; Audit'!$B:$B,$J1422)/$F1422))</f>
        <v/>
      </c>
      <c r="H1422" t="str">
        <f t="shared" si="86"/>
        <v/>
      </c>
      <c r="I1422" t="str">
        <f>IF($J1422="","",INDEX('2_Review &amp; Audit'!$AD:$AD,$J1422))</f>
        <v/>
      </c>
      <c r="AB1422" t="str">
        <f>IF($D1422="","",MAX(0,N(#REF!)-N($X1422)))</f>
        <v/>
      </c>
      <c r="AC1422" t="str">
        <f>IF(OR($D1422="",$AB1422="",N($AB1422)&lt;=0),"",IFERROR(MATCH(1,INDEX(('2_Review &amp; Audit'!$F$6:$F$505=$A1422)*('2_Review &amp; Audit'!$I$6:$I$505&gt;=$E1422-30)*('2_Review &amp; Audit'!$I$6:$I$505&lt;=$E1422+30)*('2_Review &amp; Audit'!$R$6:$R$505&gt;0)*(ROW('2_Review &amp; Audit'!$R$6:$R$505)&gt;$T1422),0),0)+5,""))</f>
        <v/>
      </c>
      <c r="AG1422" t="str">
        <f>IF(OR($D1422="",$AB1422="",$AF1422=""),"",MIN($AB1422,$AF1422))</f>
        <v/>
      </c>
      <c r="AK1422" t="str">
        <f>IF($D1422="","",MAX(0,N($AB1422)-N($AG1422)))</f>
        <v/>
      </c>
      <c r="AL1422" t="str">
        <f>IF(OR($D1422="",$AK1422="",N($AK1422)&lt;=0),"",IFERROR(MATCH(1,INDEX(('2_Review &amp; Audit'!$F$6:$F$505=$A1422)*('2_Review &amp; Audit'!$I$6:$I$505&gt;=$E1422-30)*('2_Review &amp; Audit'!$I$6:$I$505&lt;=$E1422+30)*('2_Review &amp; Audit'!$R$6:$R$505&gt;0)*(ROW('2_Review &amp; Audit'!$R$6:$R$505)&gt;$AC1422),0),0)+5,""))</f>
        <v/>
      </c>
      <c r="AP1422" t="str">
        <f>IF(OR($D1422="",$AK1422="",$AO1422=""),"",MIN($AK1422,$AO1422))</f>
        <v/>
      </c>
    </row>
    <row r="1423" spans="1:42" ht="12.75" customHeight="1" x14ac:dyDescent="0.2">
      <c r="A1423" t="str">
        <f>IF($J1423="","",INDEX('2_Review &amp; Audit'!$F:$F,$J1423))</f>
        <v/>
      </c>
      <c r="B1423" t="str">
        <f>IF($J1423="","",INDEX('2_Review &amp; Audit'!$C:$C,$J1423))</f>
        <v/>
      </c>
      <c r="C1423" t="str">
        <f>IF($J1423="","",INDEX('2_Review &amp; Audit'!$D:$D,$J1423))</f>
        <v/>
      </c>
      <c r="D1423" s="60" t="str">
        <f>IF($J1423="","",INDEX('2_Review &amp; Audit'!$U:$U,$J1423))</f>
        <v/>
      </c>
      <c r="E1423" t="str">
        <f>IF($J1423="","",INDEX('2_Review &amp; Audit'!$M:$M,$J1423))</f>
        <v/>
      </c>
      <c r="F1423" t="str">
        <f>IF($J1423="","",INDEX('2_Review &amp; Audit'!$N:$N,$J1423))</f>
        <v/>
      </c>
      <c r="G1423" t="str">
        <f>IF(OR($J1423="",$F1423=""),"",ABS(INDEX('2_Review &amp; Audit'!$B:$B,$J1423)/$F1423))</f>
        <v/>
      </c>
      <c r="H1423" t="str">
        <f t="shared" si="86"/>
        <v/>
      </c>
      <c r="I1423" t="str">
        <f>IF($J1423="","",INDEX('2_Review &amp; Audit'!$AD:$AD,$J1423))</f>
        <v/>
      </c>
      <c r="AB1423" t="str">
        <f>IF($D1423="","",MAX(0,N(#REF!)-N($X1423)))</f>
        <v/>
      </c>
      <c r="AC1423" t="str">
        <f>IF(OR($D1423="",$AB1423="",N($AB1423)&lt;=0),"",IFERROR(MATCH(1,INDEX(('2_Review &amp; Audit'!$F$6:$F$505=$A1423)*('2_Review &amp; Audit'!$I$6:$I$505&gt;=$E1423-30)*('2_Review &amp; Audit'!$I$6:$I$505&lt;=$E1423+30)*('2_Review &amp; Audit'!$R$6:$R$505&gt;0)*(ROW('2_Review &amp; Audit'!$R$6:$R$505)&gt;$T1423),0),0)+5,""))</f>
        <v/>
      </c>
      <c r="AG1423" t="str">
        <f>IF(OR($D1423="",$AB1423="",$AF1423=""),"",MIN($AB1423,$AF1423))</f>
        <v/>
      </c>
      <c r="AK1423" t="str">
        <f>IF($D1423="","",MAX(0,N($AB1423)-N($AG1423)))</f>
        <v/>
      </c>
      <c r="AL1423" t="str">
        <f>IF(OR($D1423="",$AK1423="",N($AK1423)&lt;=0),"",IFERROR(MATCH(1,INDEX(('2_Review &amp; Audit'!$F$6:$F$505=$A1423)*('2_Review &amp; Audit'!$I$6:$I$505&gt;=$E1423-30)*('2_Review &amp; Audit'!$I$6:$I$505&lt;=$E1423+30)*('2_Review &amp; Audit'!$R$6:$R$505&gt;0)*(ROW('2_Review &amp; Audit'!$R$6:$R$505)&gt;$AC1423),0),0)+5,""))</f>
        <v/>
      </c>
      <c r="AP1423" t="str">
        <f>IF(OR($D1423="",$AK1423="",$AO1423=""),"",MIN($AK1423,$AO1423))</f>
        <v/>
      </c>
    </row>
    <row r="1424" spans="1:42" ht="12.75" customHeight="1" x14ac:dyDescent="0.2">
      <c r="A1424" t="str">
        <f>IF($J1424="","",INDEX('2_Review &amp; Audit'!$F:$F,$J1424))</f>
        <v/>
      </c>
      <c r="B1424" t="str">
        <f>IF($J1424="","",INDEX('2_Review &amp; Audit'!$C:$C,$J1424))</f>
        <v/>
      </c>
      <c r="C1424" t="str">
        <f>IF($J1424="","",INDEX('2_Review &amp; Audit'!$D:$D,$J1424))</f>
        <v/>
      </c>
      <c r="D1424" s="60" t="str">
        <f>IF($J1424="","",INDEX('2_Review &amp; Audit'!$U:$U,$J1424))</f>
        <v/>
      </c>
      <c r="E1424" t="str">
        <f>IF($J1424="","",INDEX('2_Review &amp; Audit'!$M:$M,$J1424))</f>
        <v/>
      </c>
      <c r="F1424" t="str">
        <f>IF($J1424="","",INDEX('2_Review &amp; Audit'!$N:$N,$J1424))</f>
        <v/>
      </c>
      <c r="G1424" t="str">
        <f>IF(OR($J1424="",$F1424=""),"",ABS(INDEX('2_Review &amp; Audit'!$B:$B,$J1424)/$F1424))</f>
        <v/>
      </c>
      <c r="H1424" t="str">
        <f t="shared" si="86"/>
        <v/>
      </c>
      <c r="I1424" t="str">
        <f>IF($J1424="","",INDEX('2_Review &amp; Audit'!$AD:$AD,$J1424))</f>
        <v/>
      </c>
      <c r="AB1424" t="str">
        <f>IF($D1424="","",MAX(0,N(#REF!)-N($X1424)))</f>
        <v/>
      </c>
      <c r="AC1424" t="str">
        <f>IF(OR($D1424="",$AB1424="",N($AB1424)&lt;=0),"",IFERROR(MATCH(1,INDEX(('2_Review &amp; Audit'!$F$6:$F$505=$A1424)*('2_Review &amp; Audit'!$I$6:$I$505&gt;=$E1424-30)*('2_Review &amp; Audit'!$I$6:$I$505&lt;=$E1424+30)*('2_Review &amp; Audit'!$R$6:$R$505&gt;0)*(ROW('2_Review &amp; Audit'!$R$6:$R$505)&gt;$T1424),0),0)+5,""))</f>
        <v/>
      </c>
      <c r="AG1424" t="str">
        <f>IF(OR($D1424="",$AB1424="",$AF1424=""),"",MIN($AB1424,$AF1424))</f>
        <v/>
      </c>
      <c r="AK1424" t="str">
        <f>IF($D1424="","",MAX(0,N($AB1424)-N($AG1424)))</f>
        <v/>
      </c>
      <c r="AL1424" t="str">
        <f>IF(OR($D1424="",$AK1424="",N($AK1424)&lt;=0),"",IFERROR(MATCH(1,INDEX(('2_Review &amp; Audit'!$F$6:$F$505=$A1424)*('2_Review &amp; Audit'!$I$6:$I$505&gt;=$E1424-30)*('2_Review &amp; Audit'!$I$6:$I$505&lt;=$E1424+30)*('2_Review &amp; Audit'!$R$6:$R$505&gt;0)*(ROW('2_Review &amp; Audit'!$R$6:$R$505)&gt;$AC1424),0),0)+5,""))</f>
        <v/>
      </c>
      <c r="AP1424" t="str">
        <f>IF(OR($D1424="",$AK1424="",$AO1424=""),"",MIN($AK1424,$AO1424))</f>
        <v/>
      </c>
    </row>
    <row r="1425" spans="1:42" ht="12.75" customHeight="1" x14ac:dyDescent="0.2">
      <c r="A1425" t="str">
        <f>IF($J1425="","",INDEX('2_Review &amp; Audit'!$F:$F,$J1425))</f>
        <v/>
      </c>
      <c r="B1425" t="str">
        <f>IF($J1425="","",INDEX('2_Review &amp; Audit'!$C:$C,$J1425))</f>
        <v/>
      </c>
      <c r="C1425" t="str">
        <f>IF($J1425="","",INDEX('2_Review &amp; Audit'!$D:$D,$J1425))</f>
        <v/>
      </c>
      <c r="D1425" s="60" t="str">
        <f>IF($J1425="","",INDEX('2_Review &amp; Audit'!$U:$U,$J1425))</f>
        <v/>
      </c>
      <c r="E1425" t="str">
        <f>IF($J1425="","",INDEX('2_Review &amp; Audit'!$M:$M,$J1425))</f>
        <v/>
      </c>
      <c r="F1425" t="str">
        <f>IF($J1425="","",INDEX('2_Review &amp; Audit'!$N:$N,$J1425))</f>
        <v/>
      </c>
      <c r="G1425" t="str">
        <f>IF(OR($J1425="",$F1425=""),"",ABS(INDEX('2_Review &amp; Audit'!$B:$B,$J1425)/$F1425))</f>
        <v/>
      </c>
      <c r="H1425" t="str">
        <f t="shared" si="86"/>
        <v/>
      </c>
      <c r="I1425" t="str">
        <f>IF($J1425="","",INDEX('2_Review &amp; Audit'!$AD:$AD,$J1425))</f>
        <v/>
      </c>
      <c r="AB1425" t="str">
        <f>IF($D1425="","",MAX(0,N(#REF!)-N($X1425)))</f>
        <v/>
      </c>
      <c r="AC1425" t="str">
        <f>IF(OR($D1425="",$AB1425="",N($AB1425)&lt;=0),"",IFERROR(MATCH(1,INDEX(('2_Review &amp; Audit'!$F$6:$F$505=$A1425)*('2_Review &amp; Audit'!$I$6:$I$505&gt;=$E1425-30)*('2_Review &amp; Audit'!$I$6:$I$505&lt;=$E1425+30)*('2_Review &amp; Audit'!$R$6:$R$505&gt;0)*(ROW('2_Review &amp; Audit'!$R$6:$R$505)&gt;$T1425),0),0)+5,""))</f>
        <v/>
      </c>
      <c r="AG1425" t="str">
        <f>IF(OR($D1425="",$AB1425="",$AF1425=""),"",MIN($AB1425,$AF1425))</f>
        <v/>
      </c>
      <c r="AK1425" t="str">
        <f>IF($D1425="","",MAX(0,N($AB1425)-N($AG1425)))</f>
        <v/>
      </c>
      <c r="AL1425" t="str">
        <f>IF(OR($D1425="",$AK1425="",N($AK1425)&lt;=0),"",IFERROR(MATCH(1,INDEX(('2_Review &amp; Audit'!$F$6:$F$505=$A1425)*('2_Review &amp; Audit'!$I$6:$I$505&gt;=$E1425-30)*('2_Review &amp; Audit'!$I$6:$I$505&lt;=$E1425+30)*('2_Review &amp; Audit'!$R$6:$R$505&gt;0)*(ROW('2_Review &amp; Audit'!$R$6:$R$505)&gt;$AC1425),0),0)+5,""))</f>
        <v/>
      </c>
      <c r="AP1425" t="str">
        <f>IF(OR($D1425="",$AK1425="",$AO1425=""),"",MIN($AK1425,$AO1425))</f>
        <v/>
      </c>
    </row>
    <row r="1426" spans="1:42" ht="12.75" customHeight="1" x14ac:dyDescent="0.2">
      <c r="A1426" t="str">
        <f>IF($J1426="","",INDEX('2_Review &amp; Audit'!$F:$F,$J1426))</f>
        <v/>
      </c>
      <c r="B1426" t="str">
        <f>IF($J1426="","",INDEX('2_Review &amp; Audit'!$C:$C,$J1426))</f>
        <v/>
      </c>
      <c r="C1426" t="str">
        <f>IF($J1426="","",INDEX('2_Review &amp; Audit'!$D:$D,$J1426))</f>
        <v/>
      </c>
      <c r="D1426" s="60" t="str">
        <f>IF($J1426="","",INDEX('2_Review &amp; Audit'!$U:$U,$J1426))</f>
        <v/>
      </c>
      <c r="E1426" t="str">
        <f>IF($J1426="","",INDEX('2_Review &amp; Audit'!$M:$M,$J1426))</f>
        <v/>
      </c>
      <c r="F1426" t="str">
        <f>IF($J1426="","",INDEX('2_Review &amp; Audit'!$N:$N,$J1426))</f>
        <v/>
      </c>
      <c r="G1426" t="str">
        <f>IF(OR($J1426="",$F1426=""),"",ABS(INDEX('2_Review &amp; Audit'!$B:$B,$J1426)/$F1426))</f>
        <v/>
      </c>
      <c r="H1426" t="str">
        <f t="shared" si="86"/>
        <v/>
      </c>
      <c r="I1426" t="str">
        <f>IF($J1426="","",INDEX('2_Review &amp; Audit'!$AD:$AD,$J1426))</f>
        <v/>
      </c>
      <c r="AB1426" t="str">
        <f>IF($D1426="","",MAX(0,N(#REF!)-N($X1426)))</f>
        <v/>
      </c>
      <c r="AC1426" t="str">
        <f>IF(OR($D1426="",$AB1426="",N($AB1426)&lt;=0),"",IFERROR(MATCH(1,INDEX(('2_Review &amp; Audit'!$F$6:$F$505=$A1426)*('2_Review &amp; Audit'!$I$6:$I$505&gt;=$E1426-30)*('2_Review &amp; Audit'!$I$6:$I$505&lt;=$E1426+30)*('2_Review &amp; Audit'!$R$6:$R$505&gt;0)*(ROW('2_Review &amp; Audit'!$R$6:$R$505)&gt;$T1426),0),0)+5,""))</f>
        <v/>
      </c>
      <c r="AG1426" t="str">
        <f>IF(OR($D1426="",$AB1426="",$AF1426=""),"",MIN($AB1426,$AF1426))</f>
        <v/>
      </c>
      <c r="AK1426" t="str">
        <f>IF($D1426="","",MAX(0,N($AB1426)-N($AG1426)))</f>
        <v/>
      </c>
      <c r="AL1426" t="str">
        <f>IF(OR($D1426="",$AK1426="",N($AK1426)&lt;=0),"",IFERROR(MATCH(1,INDEX(('2_Review &amp; Audit'!$F$6:$F$505=$A1426)*('2_Review &amp; Audit'!$I$6:$I$505&gt;=$E1426-30)*('2_Review &amp; Audit'!$I$6:$I$505&lt;=$E1426+30)*('2_Review &amp; Audit'!$R$6:$R$505&gt;0)*(ROW('2_Review &amp; Audit'!$R$6:$R$505)&gt;$AC1426),0),0)+5,""))</f>
        <v/>
      </c>
      <c r="AP1426" t="str">
        <f>IF(OR($D1426="",$AK1426="",$AO1426=""),"",MIN($AK1426,$AO1426))</f>
        <v/>
      </c>
    </row>
    <row r="1427" spans="1:42" ht="12.75" customHeight="1" x14ac:dyDescent="0.2">
      <c r="A1427" t="str">
        <f>IF($J1427="","",INDEX('2_Review &amp; Audit'!$F:$F,$J1427))</f>
        <v/>
      </c>
      <c r="B1427" t="str">
        <f>IF($J1427="","",INDEX('2_Review &amp; Audit'!$C:$C,$J1427))</f>
        <v/>
      </c>
      <c r="C1427" t="str">
        <f>IF($J1427="","",INDEX('2_Review &amp; Audit'!$D:$D,$J1427))</f>
        <v/>
      </c>
      <c r="D1427" s="60" t="str">
        <f>IF($J1427="","",INDEX('2_Review &amp; Audit'!$U:$U,$J1427))</f>
        <v/>
      </c>
      <c r="E1427" t="str">
        <f>IF($J1427="","",INDEX('2_Review &amp; Audit'!$M:$M,$J1427))</f>
        <v/>
      </c>
      <c r="F1427" t="str">
        <f>IF($J1427="","",INDEX('2_Review &amp; Audit'!$N:$N,$J1427))</f>
        <v/>
      </c>
      <c r="G1427" t="str">
        <f>IF(OR($J1427="",$F1427=""),"",ABS(INDEX('2_Review &amp; Audit'!$B:$B,$J1427)/$F1427))</f>
        <v/>
      </c>
      <c r="H1427" t="str">
        <f t="shared" si="86"/>
        <v/>
      </c>
      <c r="I1427" t="str">
        <f>IF($J1427="","",INDEX('2_Review &amp; Audit'!$AD:$AD,$J1427))</f>
        <v/>
      </c>
      <c r="AB1427" t="str">
        <f>IF($D1427="","",MAX(0,N(#REF!)-N($X1427)))</f>
        <v/>
      </c>
      <c r="AC1427" t="str">
        <f>IF(OR($D1427="",$AB1427="",N($AB1427)&lt;=0),"",IFERROR(MATCH(1,INDEX(('2_Review &amp; Audit'!$F$6:$F$505=$A1427)*('2_Review &amp; Audit'!$I$6:$I$505&gt;=$E1427-30)*('2_Review &amp; Audit'!$I$6:$I$505&lt;=$E1427+30)*('2_Review &amp; Audit'!$R$6:$R$505&gt;0)*(ROW('2_Review &amp; Audit'!$R$6:$R$505)&gt;$T1427),0),0)+5,""))</f>
        <v/>
      </c>
      <c r="AG1427" t="str">
        <f>IF(OR($D1427="",$AB1427="",$AF1427=""),"",MIN($AB1427,$AF1427))</f>
        <v/>
      </c>
      <c r="AK1427" t="str">
        <f>IF($D1427="","",MAX(0,N($AB1427)-N($AG1427)))</f>
        <v/>
      </c>
      <c r="AL1427" t="str">
        <f>IF(OR($D1427="",$AK1427="",N($AK1427)&lt;=0),"",IFERROR(MATCH(1,INDEX(('2_Review &amp; Audit'!$F$6:$F$505=$A1427)*('2_Review &amp; Audit'!$I$6:$I$505&gt;=$E1427-30)*('2_Review &amp; Audit'!$I$6:$I$505&lt;=$E1427+30)*('2_Review &amp; Audit'!$R$6:$R$505&gt;0)*(ROW('2_Review &amp; Audit'!$R$6:$R$505)&gt;$AC1427),0),0)+5,""))</f>
        <v/>
      </c>
      <c r="AP1427" t="str">
        <f>IF(OR($D1427="",$AK1427="",$AO1427=""),"",MIN($AK1427,$AO1427))</f>
        <v/>
      </c>
    </row>
    <row r="1428" spans="1:42" ht="12.75" customHeight="1" x14ac:dyDescent="0.2">
      <c r="A1428" t="str">
        <f>IF($J1428="","",INDEX('2_Review &amp; Audit'!$F:$F,$J1428))</f>
        <v/>
      </c>
      <c r="B1428" t="str">
        <f>IF($J1428="","",INDEX('2_Review &amp; Audit'!$C:$C,$J1428))</f>
        <v/>
      </c>
      <c r="C1428" t="str">
        <f>IF($J1428="","",INDEX('2_Review &amp; Audit'!$D:$D,$J1428))</f>
        <v/>
      </c>
      <c r="D1428" s="60" t="str">
        <f>IF($J1428="","",INDEX('2_Review &amp; Audit'!$U:$U,$J1428))</f>
        <v/>
      </c>
      <c r="E1428" t="str">
        <f>IF($J1428="","",INDEX('2_Review &amp; Audit'!$M:$M,$J1428))</f>
        <v/>
      </c>
      <c r="F1428" t="str">
        <f>IF($J1428="","",INDEX('2_Review &amp; Audit'!$N:$N,$J1428))</f>
        <v/>
      </c>
      <c r="G1428" t="str">
        <f>IF(OR($J1428="",$F1428=""),"",ABS(INDEX('2_Review &amp; Audit'!$B:$B,$J1428)/$F1428))</f>
        <v/>
      </c>
      <c r="H1428" t="str">
        <f t="shared" si="86"/>
        <v/>
      </c>
      <c r="I1428" t="str">
        <f>IF($J1428="","",INDEX('2_Review &amp; Audit'!$AD:$AD,$J1428))</f>
        <v/>
      </c>
      <c r="AB1428" t="str">
        <f>IF($D1428="","",MAX(0,N(#REF!)-N($X1428)))</f>
        <v/>
      </c>
      <c r="AC1428" t="str">
        <f>IF(OR($D1428="",$AB1428="",N($AB1428)&lt;=0),"",IFERROR(MATCH(1,INDEX(('2_Review &amp; Audit'!$F$6:$F$505=$A1428)*('2_Review &amp; Audit'!$I$6:$I$505&gt;=$E1428-30)*('2_Review &amp; Audit'!$I$6:$I$505&lt;=$E1428+30)*('2_Review &amp; Audit'!$R$6:$R$505&gt;0)*(ROW('2_Review &amp; Audit'!$R$6:$R$505)&gt;$T1428),0),0)+5,""))</f>
        <v/>
      </c>
      <c r="AG1428" t="str">
        <f>IF(OR($D1428="",$AB1428="",$AF1428=""),"",MIN($AB1428,$AF1428))</f>
        <v/>
      </c>
      <c r="AK1428" t="str">
        <f>IF($D1428="","",MAX(0,N($AB1428)-N($AG1428)))</f>
        <v/>
      </c>
      <c r="AL1428" t="str">
        <f>IF(OR($D1428="",$AK1428="",N($AK1428)&lt;=0),"",IFERROR(MATCH(1,INDEX(('2_Review &amp; Audit'!$F$6:$F$505=$A1428)*('2_Review &amp; Audit'!$I$6:$I$505&gt;=$E1428-30)*('2_Review &amp; Audit'!$I$6:$I$505&lt;=$E1428+30)*('2_Review &amp; Audit'!$R$6:$R$505&gt;0)*(ROW('2_Review &amp; Audit'!$R$6:$R$505)&gt;$AC1428),0),0)+5,""))</f>
        <v/>
      </c>
      <c r="AP1428" t="str">
        <f>IF(OR($D1428="",$AK1428="",$AO1428=""),"",MIN($AK1428,$AO1428))</f>
        <v/>
      </c>
    </row>
    <row r="1429" spans="1:42" ht="12.75" customHeight="1" x14ac:dyDescent="0.2">
      <c r="A1429" t="str">
        <f>IF($J1429="","",INDEX('2_Review &amp; Audit'!$F:$F,$J1429))</f>
        <v/>
      </c>
      <c r="B1429" t="str">
        <f>IF($J1429="","",INDEX('2_Review &amp; Audit'!$C:$C,$J1429))</f>
        <v/>
      </c>
      <c r="C1429" t="str">
        <f>IF($J1429="","",INDEX('2_Review &amp; Audit'!$D:$D,$J1429))</f>
        <v/>
      </c>
      <c r="D1429" s="60" t="str">
        <f>IF($J1429="","",INDEX('2_Review &amp; Audit'!$U:$U,$J1429))</f>
        <v/>
      </c>
      <c r="E1429" t="str">
        <f>IF($J1429="","",INDEX('2_Review &amp; Audit'!$M:$M,$J1429))</f>
        <v/>
      </c>
      <c r="F1429" t="str">
        <f>IF($J1429="","",INDEX('2_Review &amp; Audit'!$N:$N,$J1429))</f>
        <v/>
      </c>
      <c r="G1429" t="str">
        <f>IF(OR($J1429="",$F1429=""),"",ABS(INDEX('2_Review &amp; Audit'!$B:$B,$J1429)/$F1429))</f>
        <v/>
      </c>
      <c r="H1429" t="str">
        <f t="shared" si="86"/>
        <v/>
      </c>
      <c r="I1429" t="str">
        <f>IF($J1429="","",INDEX('2_Review &amp; Audit'!$AD:$AD,$J1429))</f>
        <v/>
      </c>
      <c r="AB1429" t="str">
        <f>IF($D1429="","",MAX(0,N(#REF!)-N($X1429)))</f>
        <v/>
      </c>
      <c r="AC1429" t="str">
        <f>IF(OR($D1429="",$AB1429="",N($AB1429)&lt;=0),"",IFERROR(MATCH(1,INDEX(('2_Review &amp; Audit'!$F$6:$F$505=$A1429)*('2_Review &amp; Audit'!$I$6:$I$505&gt;=$E1429-30)*('2_Review &amp; Audit'!$I$6:$I$505&lt;=$E1429+30)*('2_Review &amp; Audit'!$R$6:$R$505&gt;0)*(ROW('2_Review &amp; Audit'!$R$6:$R$505)&gt;$T1429),0),0)+5,""))</f>
        <v/>
      </c>
      <c r="AG1429" t="str">
        <f>IF(OR($D1429="",$AB1429="",$AF1429=""),"",MIN($AB1429,$AF1429))</f>
        <v/>
      </c>
      <c r="AK1429" t="str">
        <f>IF($D1429="","",MAX(0,N($AB1429)-N($AG1429)))</f>
        <v/>
      </c>
      <c r="AL1429" t="str">
        <f>IF(OR($D1429="",$AK1429="",N($AK1429)&lt;=0),"",IFERROR(MATCH(1,INDEX(('2_Review &amp; Audit'!$F$6:$F$505=$A1429)*('2_Review &amp; Audit'!$I$6:$I$505&gt;=$E1429-30)*('2_Review &amp; Audit'!$I$6:$I$505&lt;=$E1429+30)*('2_Review &amp; Audit'!$R$6:$R$505&gt;0)*(ROW('2_Review &amp; Audit'!$R$6:$R$505)&gt;$AC1429),0),0)+5,""))</f>
        <v/>
      </c>
      <c r="AP1429" t="str">
        <f>IF(OR($D1429="",$AK1429="",$AO1429=""),"",MIN($AK1429,$AO1429))</f>
        <v/>
      </c>
    </row>
    <row r="1430" spans="1:42" ht="12.75" customHeight="1" x14ac:dyDescent="0.2">
      <c r="A1430" t="str">
        <f>IF($J1430="","",INDEX('2_Review &amp; Audit'!$F:$F,$J1430))</f>
        <v/>
      </c>
      <c r="B1430" t="str">
        <f>IF($J1430="","",INDEX('2_Review &amp; Audit'!$C:$C,$J1430))</f>
        <v/>
      </c>
      <c r="C1430" t="str">
        <f>IF($J1430="","",INDEX('2_Review &amp; Audit'!$D:$D,$J1430))</f>
        <v/>
      </c>
      <c r="D1430" s="60" t="str">
        <f>IF($J1430="","",INDEX('2_Review &amp; Audit'!$U:$U,$J1430))</f>
        <v/>
      </c>
      <c r="E1430" t="str">
        <f>IF($J1430="","",INDEX('2_Review &amp; Audit'!$M:$M,$J1430))</f>
        <v/>
      </c>
      <c r="F1430" t="str">
        <f>IF($J1430="","",INDEX('2_Review &amp; Audit'!$N:$N,$J1430))</f>
        <v/>
      </c>
      <c r="G1430" t="str">
        <f>IF(OR($J1430="",$F1430=""),"",ABS(INDEX('2_Review &amp; Audit'!$B:$B,$J1430)/$F1430))</f>
        <v/>
      </c>
      <c r="H1430" t="str">
        <f t="shared" si="86"/>
        <v/>
      </c>
      <c r="I1430" t="str">
        <f>IF($J1430="","",INDEX('2_Review &amp; Audit'!$AD:$AD,$J1430))</f>
        <v/>
      </c>
      <c r="AB1430" t="str">
        <f>IF($D1430="","",MAX(0,N(#REF!)-N($X1430)))</f>
        <v/>
      </c>
      <c r="AC1430" t="str">
        <f>IF(OR($D1430="",$AB1430="",N($AB1430)&lt;=0),"",IFERROR(MATCH(1,INDEX(('2_Review &amp; Audit'!$F$6:$F$505=$A1430)*('2_Review &amp; Audit'!$I$6:$I$505&gt;=$E1430-30)*('2_Review &amp; Audit'!$I$6:$I$505&lt;=$E1430+30)*('2_Review &amp; Audit'!$R$6:$R$505&gt;0)*(ROW('2_Review &amp; Audit'!$R$6:$R$505)&gt;$T1430),0),0)+5,""))</f>
        <v/>
      </c>
      <c r="AG1430" t="str">
        <f>IF(OR($D1430="",$AB1430="",$AF1430=""),"",MIN($AB1430,$AF1430))</f>
        <v/>
      </c>
      <c r="AK1430" t="str">
        <f>IF($D1430="","",MAX(0,N($AB1430)-N($AG1430)))</f>
        <v/>
      </c>
      <c r="AL1430" t="str">
        <f>IF(OR($D1430="",$AK1430="",N($AK1430)&lt;=0),"",IFERROR(MATCH(1,INDEX(('2_Review &amp; Audit'!$F$6:$F$505=$A1430)*('2_Review &amp; Audit'!$I$6:$I$505&gt;=$E1430-30)*('2_Review &amp; Audit'!$I$6:$I$505&lt;=$E1430+30)*('2_Review &amp; Audit'!$R$6:$R$505&gt;0)*(ROW('2_Review &amp; Audit'!$R$6:$R$505)&gt;$AC1430),0),0)+5,""))</f>
        <v/>
      </c>
      <c r="AP1430" t="str">
        <f>IF(OR($D1430="",$AK1430="",$AO1430=""),"",MIN($AK1430,$AO1430))</f>
        <v/>
      </c>
    </row>
    <row r="1431" spans="1:42" ht="12.75" customHeight="1" x14ac:dyDescent="0.2">
      <c r="A1431" t="str">
        <f>IF($J1431="","",INDEX('2_Review &amp; Audit'!$F:$F,$J1431))</f>
        <v/>
      </c>
      <c r="B1431" t="str">
        <f>IF($J1431="","",INDEX('2_Review &amp; Audit'!$C:$C,$J1431))</f>
        <v/>
      </c>
      <c r="C1431" t="str">
        <f>IF($J1431="","",INDEX('2_Review &amp; Audit'!$D:$D,$J1431))</f>
        <v/>
      </c>
      <c r="D1431" s="60" t="str">
        <f>IF($J1431="","",INDEX('2_Review &amp; Audit'!$U:$U,$J1431))</f>
        <v/>
      </c>
      <c r="E1431" t="str">
        <f>IF($J1431="","",INDEX('2_Review &amp; Audit'!$M:$M,$J1431))</f>
        <v/>
      </c>
      <c r="F1431" t="str">
        <f>IF($J1431="","",INDEX('2_Review &amp; Audit'!$N:$N,$J1431))</f>
        <v/>
      </c>
      <c r="G1431" t="str">
        <f>IF(OR($J1431="",$F1431=""),"",ABS(INDEX('2_Review &amp; Audit'!$B:$B,$J1431)/$F1431))</f>
        <v/>
      </c>
      <c r="H1431" t="str">
        <f t="shared" si="86"/>
        <v/>
      </c>
      <c r="I1431" t="str">
        <f>IF($J1431="","",INDEX('2_Review &amp; Audit'!$AD:$AD,$J1431))</f>
        <v/>
      </c>
      <c r="AB1431" t="str">
        <f>IF($D1431="","",MAX(0,N(#REF!)-N($X1431)))</f>
        <v/>
      </c>
      <c r="AC1431" t="str">
        <f>IF(OR($D1431="",$AB1431="",N($AB1431)&lt;=0),"",IFERROR(MATCH(1,INDEX(('2_Review &amp; Audit'!$F$6:$F$505=$A1431)*('2_Review &amp; Audit'!$I$6:$I$505&gt;=$E1431-30)*('2_Review &amp; Audit'!$I$6:$I$505&lt;=$E1431+30)*('2_Review &amp; Audit'!$R$6:$R$505&gt;0)*(ROW('2_Review &amp; Audit'!$R$6:$R$505)&gt;$T1431),0),0)+5,""))</f>
        <v/>
      </c>
      <c r="AG1431" t="str">
        <f>IF(OR($D1431="",$AB1431="",$AF1431=""),"",MIN($AB1431,$AF1431))</f>
        <v/>
      </c>
      <c r="AK1431" t="str">
        <f>IF($D1431="","",MAX(0,N($AB1431)-N($AG1431)))</f>
        <v/>
      </c>
      <c r="AL1431" t="str">
        <f>IF(OR($D1431="",$AK1431="",N($AK1431)&lt;=0),"",IFERROR(MATCH(1,INDEX(('2_Review &amp; Audit'!$F$6:$F$505=$A1431)*('2_Review &amp; Audit'!$I$6:$I$505&gt;=$E1431-30)*('2_Review &amp; Audit'!$I$6:$I$505&lt;=$E1431+30)*('2_Review &amp; Audit'!$R$6:$R$505&gt;0)*(ROW('2_Review &amp; Audit'!$R$6:$R$505)&gt;$AC1431),0),0)+5,""))</f>
        <v/>
      </c>
      <c r="AP1431" t="str">
        <f>IF(OR($D1431="",$AK1431="",$AO1431=""),"",MIN($AK1431,$AO1431))</f>
        <v/>
      </c>
    </row>
    <row r="1432" spans="1:42" ht="12.75" customHeight="1" x14ac:dyDescent="0.2">
      <c r="A1432" t="str">
        <f>IF($J1432="","",INDEX('2_Review &amp; Audit'!$F:$F,$J1432))</f>
        <v/>
      </c>
      <c r="B1432" t="str">
        <f>IF($J1432="","",INDEX('2_Review &amp; Audit'!$C:$C,$J1432))</f>
        <v/>
      </c>
      <c r="C1432" t="str">
        <f>IF($J1432="","",INDEX('2_Review &amp; Audit'!$D:$D,$J1432))</f>
        <v/>
      </c>
      <c r="D1432" s="60" t="str">
        <f>IF($J1432="","",INDEX('2_Review &amp; Audit'!$U:$U,$J1432))</f>
        <v/>
      </c>
      <c r="E1432" t="str">
        <f>IF($J1432="","",INDEX('2_Review &amp; Audit'!$M:$M,$J1432))</f>
        <v/>
      </c>
      <c r="F1432" t="str">
        <f>IF($J1432="","",INDEX('2_Review &amp; Audit'!$N:$N,$J1432))</f>
        <v/>
      </c>
      <c r="G1432" t="str">
        <f>IF(OR($J1432="",$F1432=""),"",ABS(INDEX('2_Review &amp; Audit'!$B:$B,$J1432)/$F1432))</f>
        <v/>
      </c>
      <c r="H1432" t="str">
        <f t="shared" si="86"/>
        <v/>
      </c>
      <c r="I1432" t="str">
        <f>IF($J1432="","",INDEX('2_Review &amp; Audit'!$AD:$AD,$J1432))</f>
        <v/>
      </c>
      <c r="AB1432" t="str">
        <f>IF($D1432="","",MAX(0,N(#REF!)-N($X1432)))</f>
        <v/>
      </c>
      <c r="AC1432" t="str">
        <f>IF(OR($D1432="",$AB1432="",N($AB1432)&lt;=0),"",IFERROR(MATCH(1,INDEX(('2_Review &amp; Audit'!$F$6:$F$505=$A1432)*('2_Review &amp; Audit'!$I$6:$I$505&gt;=$E1432-30)*('2_Review &amp; Audit'!$I$6:$I$505&lt;=$E1432+30)*('2_Review &amp; Audit'!$R$6:$R$505&gt;0)*(ROW('2_Review &amp; Audit'!$R$6:$R$505)&gt;$T1432),0),0)+5,""))</f>
        <v/>
      </c>
      <c r="AG1432" t="str">
        <f>IF(OR($D1432="",$AB1432="",$AF1432=""),"",MIN($AB1432,$AF1432))</f>
        <v/>
      </c>
      <c r="AK1432" t="str">
        <f>IF($D1432="","",MAX(0,N($AB1432)-N($AG1432)))</f>
        <v/>
      </c>
      <c r="AL1432" t="str">
        <f>IF(OR($D1432="",$AK1432="",N($AK1432)&lt;=0),"",IFERROR(MATCH(1,INDEX(('2_Review &amp; Audit'!$F$6:$F$505=$A1432)*('2_Review &amp; Audit'!$I$6:$I$505&gt;=$E1432-30)*('2_Review &amp; Audit'!$I$6:$I$505&lt;=$E1432+30)*('2_Review &amp; Audit'!$R$6:$R$505&gt;0)*(ROW('2_Review &amp; Audit'!$R$6:$R$505)&gt;$AC1432),0),0)+5,""))</f>
        <v/>
      </c>
      <c r="AP1432" t="str">
        <f>IF(OR($D1432="",$AK1432="",$AO1432=""),"",MIN($AK1432,$AO1432))</f>
        <v/>
      </c>
    </row>
    <row r="1433" spans="1:42" ht="12.75" customHeight="1" x14ac:dyDescent="0.2">
      <c r="A1433" t="str">
        <f>IF($J1433="","",INDEX('2_Review &amp; Audit'!$F:$F,$J1433))</f>
        <v/>
      </c>
      <c r="B1433" t="str">
        <f>IF($J1433="","",INDEX('2_Review &amp; Audit'!$C:$C,$J1433))</f>
        <v/>
      </c>
      <c r="C1433" t="str">
        <f>IF($J1433="","",INDEX('2_Review &amp; Audit'!$D:$D,$J1433))</f>
        <v/>
      </c>
      <c r="D1433" s="60" t="str">
        <f>IF($J1433="","",INDEX('2_Review &amp; Audit'!$U:$U,$J1433))</f>
        <v/>
      </c>
      <c r="E1433" t="str">
        <f>IF($J1433="","",INDEX('2_Review &amp; Audit'!$M:$M,$J1433))</f>
        <v/>
      </c>
      <c r="F1433" t="str">
        <f>IF($J1433="","",INDEX('2_Review &amp; Audit'!$N:$N,$J1433))</f>
        <v/>
      </c>
      <c r="G1433" t="str">
        <f>IF(OR($J1433="",$F1433=""),"",ABS(INDEX('2_Review &amp; Audit'!$B:$B,$J1433)/$F1433))</f>
        <v/>
      </c>
      <c r="H1433" t="str">
        <f t="shared" si="86"/>
        <v/>
      </c>
      <c r="I1433" t="str">
        <f>IF($J1433="","",INDEX('2_Review &amp; Audit'!$AD:$AD,$J1433))</f>
        <v/>
      </c>
      <c r="AB1433" t="str">
        <f>IF($D1433="","",MAX(0,N(#REF!)-N($X1433)))</f>
        <v/>
      </c>
      <c r="AC1433" t="str">
        <f>IF(OR($D1433="",$AB1433="",N($AB1433)&lt;=0),"",IFERROR(MATCH(1,INDEX(('2_Review &amp; Audit'!$F$6:$F$505=$A1433)*('2_Review &amp; Audit'!$I$6:$I$505&gt;=$E1433-30)*('2_Review &amp; Audit'!$I$6:$I$505&lt;=$E1433+30)*('2_Review &amp; Audit'!$R$6:$R$505&gt;0)*(ROW('2_Review &amp; Audit'!$R$6:$R$505)&gt;$T1433),0),0)+5,""))</f>
        <v/>
      </c>
      <c r="AG1433" t="str">
        <f>IF(OR($D1433="",$AB1433="",$AF1433=""),"",MIN($AB1433,$AF1433))</f>
        <v/>
      </c>
      <c r="AK1433" t="str">
        <f>IF($D1433="","",MAX(0,N($AB1433)-N($AG1433)))</f>
        <v/>
      </c>
      <c r="AL1433" t="str">
        <f>IF(OR($D1433="",$AK1433="",N($AK1433)&lt;=0),"",IFERROR(MATCH(1,INDEX(('2_Review &amp; Audit'!$F$6:$F$505=$A1433)*('2_Review &amp; Audit'!$I$6:$I$505&gt;=$E1433-30)*('2_Review &amp; Audit'!$I$6:$I$505&lt;=$E1433+30)*('2_Review &amp; Audit'!$R$6:$R$505&gt;0)*(ROW('2_Review &amp; Audit'!$R$6:$R$505)&gt;$AC1433),0),0)+5,""))</f>
        <v/>
      </c>
      <c r="AP1433" t="str">
        <f>IF(OR($D1433="",$AK1433="",$AO1433=""),"",MIN($AK1433,$AO1433))</f>
        <v/>
      </c>
    </row>
    <row r="1434" spans="1:42" ht="12.75" customHeight="1" x14ac:dyDescent="0.2">
      <c r="A1434" t="str">
        <f>IF($J1434="","",INDEX('2_Review &amp; Audit'!$F:$F,$J1434))</f>
        <v/>
      </c>
      <c r="B1434" t="str">
        <f>IF($J1434="","",INDEX('2_Review &amp; Audit'!$C:$C,$J1434))</f>
        <v/>
      </c>
      <c r="C1434" t="str">
        <f>IF($J1434="","",INDEX('2_Review &amp; Audit'!$D:$D,$J1434))</f>
        <v/>
      </c>
      <c r="D1434" s="60" t="str">
        <f>IF($J1434="","",INDEX('2_Review &amp; Audit'!$U:$U,$J1434))</f>
        <v/>
      </c>
      <c r="E1434" t="str">
        <f>IF($J1434="","",INDEX('2_Review &amp; Audit'!$M:$M,$J1434))</f>
        <v/>
      </c>
      <c r="F1434" t="str">
        <f>IF($J1434="","",INDEX('2_Review &amp; Audit'!$N:$N,$J1434))</f>
        <v/>
      </c>
      <c r="G1434" t="str">
        <f>IF(OR($J1434="",$F1434=""),"",ABS(INDEX('2_Review &amp; Audit'!$B:$B,$J1434)/$F1434))</f>
        <v/>
      </c>
      <c r="H1434" t="str">
        <f t="shared" si="86"/>
        <v/>
      </c>
      <c r="I1434" t="str">
        <f>IF($J1434="","",INDEX('2_Review &amp; Audit'!$AD:$AD,$J1434))</f>
        <v/>
      </c>
      <c r="AB1434" t="str">
        <f>IF($D1434="","",MAX(0,N(#REF!)-N($X1434)))</f>
        <v/>
      </c>
      <c r="AC1434" t="str">
        <f>IF(OR($D1434="",$AB1434="",N($AB1434)&lt;=0),"",IFERROR(MATCH(1,INDEX(('2_Review &amp; Audit'!$F$6:$F$505=$A1434)*('2_Review &amp; Audit'!$I$6:$I$505&gt;=$E1434-30)*('2_Review &amp; Audit'!$I$6:$I$505&lt;=$E1434+30)*('2_Review &amp; Audit'!$R$6:$R$505&gt;0)*(ROW('2_Review &amp; Audit'!$R$6:$R$505)&gt;$T1434),0),0)+5,""))</f>
        <v/>
      </c>
      <c r="AG1434" t="str">
        <f>IF(OR($D1434="",$AB1434="",$AF1434=""),"",MIN($AB1434,$AF1434))</f>
        <v/>
      </c>
      <c r="AK1434" t="str">
        <f>IF($D1434="","",MAX(0,N($AB1434)-N($AG1434)))</f>
        <v/>
      </c>
      <c r="AL1434" t="str">
        <f>IF(OR($D1434="",$AK1434="",N($AK1434)&lt;=0),"",IFERROR(MATCH(1,INDEX(('2_Review &amp; Audit'!$F$6:$F$505=$A1434)*('2_Review &amp; Audit'!$I$6:$I$505&gt;=$E1434-30)*('2_Review &amp; Audit'!$I$6:$I$505&lt;=$E1434+30)*('2_Review &amp; Audit'!$R$6:$R$505&gt;0)*(ROW('2_Review &amp; Audit'!$R$6:$R$505)&gt;$AC1434),0),0)+5,""))</f>
        <v/>
      </c>
      <c r="AP1434" t="str">
        <f>IF(OR($D1434="",$AK1434="",$AO1434=""),"",MIN($AK1434,$AO1434))</f>
        <v/>
      </c>
    </row>
    <row r="1435" spans="1:42" ht="12.75" customHeight="1" x14ac:dyDescent="0.2">
      <c r="A1435" t="str">
        <f>IF($J1435="","",INDEX('2_Review &amp; Audit'!$F:$F,$J1435))</f>
        <v/>
      </c>
      <c r="B1435" t="str">
        <f>IF($J1435="","",INDEX('2_Review &amp; Audit'!$C:$C,$J1435))</f>
        <v/>
      </c>
      <c r="C1435" t="str">
        <f>IF($J1435="","",INDEX('2_Review &amp; Audit'!$D:$D,$J1435))</f>
        <v/>
      </c>
      <c r="D1435" s="60" t="str">
        <f>IF($J1435="","",INDEX('2_Review &amp; Audit'!$U:$U,$J1435))</f>
        <v/>
      </c>
      <c r="E1435" t="str">
        <f>IF($J1435="","",INDEX('2_Review &amp; Audit'!$M:$M,$J1435))</f>
        <v/>
      </c>
      <c r="F1435" t="str">
        <f>IF($J1435="","",INDEX('2_Review &amp; Audit'!$N:$N,$J1435))</f>
        <v/>
      </c>
      <c r="G1435" t="str">
        <f>IF(OR($J1435="",$F1435=""),"",ABS(INDEX('2_Review &amp; Audit'!$B:$B,$J1435)/$F1435))</f>
        <v/>
      </c>
      <c r="H1435" t="str">
        <f t="shared" si="86"/>
        <v/>
      </c>
      <c r="I1435" t="str">
        <f>IF($J1435="","",INDEX('2_Review &amp; Audit'!$AD:$AD,$J1435))</f>
        <v/>
      </c>
      <c r="AB1435" t="str">
        <f>IF($D1435="","",MAX(0,N(#REF!)-N($X1435)))</f>
        <v/>
      </c>
      <c r="AC1435" t="str">
        <f>IF(OR($D1435="",$AB1435="",N($AB1435)&lt;=0),"",IFERROR(MATCH(1,INDEX(('2_Review &amp; Audit'!$F$6:$F$505=$A1435)*('2_Review &amp; Audit'!$I$6:$I$505&gt;=$E1435-30)*('2_Review &amp; Audit'!$I$6:$I$505&lt;=$E1435+30)*('2_Review &amp; Audit'!$R$6:$R$505&gt;0)*(ROW('2_Review &amp; Audit'!$R$6:$R$505)&gt;$T1435),0),0)+5,""))</f>
        <v/>
      </c>
      <c r="AG1435" t="str">
        <f>IF(OR($D1435="",$AB1435="",$AF1435=""),"",MIN($AB1435,$AF1435))</f>
        <v/>
      </c>
      <c r="AK1435" t="str">
        <f>IF($D1435="","",MAX(0,N($AB1435)-N($AG1435)))</f>
        <v/>
      </c>
      <c r="AL1435" t="str">
        <f>IF(OR($D1435="",$AK1435="",N($AK1435)&lt;=0),"",IFERROR(MATCH(1,INDEX(('2_Review &amp; Audit'!$F$6:$F$505=$A1435)*('2_Review &amp; Audit'!$I$6:$I$505&gt;=$E1435-30)*('2_Review &amp; Audit'!$I$6:$I$505&lt;=$E1435+30)*('2_Review &amp; Audit'!$R$6:$R$505&gt;0)*(ROW('2_Review &amp; Audit'!$R$6:$R$505)&gt;$AC1435),0),0)+5,""))</f>
        <v/>
      </c>
      <c r="AP1435" t="str">
        <f>IF(OR($D1435="",$AK1435="",$AO1435=""),"",MIN($AK1435,$AO1435))</f>
        <v/>
      </c>
    </row>
    <row r="1436" spans="1:42" ht="12.75" customHeight="1" x14ac:dyDescent="0.2">
      <c r="A1436" t="str">
        <f>IF($J1436="","",INDEX('2_Review &amp; Audit'!$F:$F,$J1436))</f>
        <v/>
      </c>
      <c r="B1436" t="str">
        <f>IF($J1436="","",INDEX('2_Review &amp; Audit'!$C:$C,$J1436))</f>
        <v/>
      </c>
      <c r="C1436" t="str">
        <f>IF($J1436="","",INDEX('2_Review &amp; Audit'!$D:$D,$J1436))</f>
        <v/>
      </c>
      <c r="D1436" s="60" t="str">
        <f>IF($J1436="","",INDEX('2_Review &amp; Audit'!$U:$U,$J1436))</f>
        <v/>
      </c>
      <c r="E1436" t="str">
        <f>IF($J1436="","",INDEX('2_Review &amp; Audit'!$M:$M,$J1436))</f>
        <v/>
      </c>
      <c r="F1436" t="str">
        <f>IF($J1436="","",INDEX('2_Review &amp; Audit'!$N:$N,$J1436))</f>
        <v/>
      </c>
      <c r="G1436" t="str">
        <f>IF(OR($J1436="",$F1436=""),"",ABS(INDEX('2_Review &amp; Audit'!$B:$B,$J1436)/$F1436))</f>
        <v/>
      </c>
      <c r="H1436" t="str">
        <f t="shared" si="86"/>
        <v/>
      </c>
      <c r="I1436" t="str">
        <f>IF($J1436="","",INDEX('2_Review &amp; Audit'!$AD:$AD,$J1436))</f>
        <v/>
      </c>
      <c r="AB1436" t="str">
        <f>IF($D1436="","",MAX(0,N(#REF!)-N($X1436)))</f>
        <v/>
      </c>
      <c r="AC1436" t="str">
        <f>IF(OR($D1436="",$AB1436="",N($AB1436)&lt;=0),"",IFERROR(MATCH(1,INDEX(('2_Review &amp; Audit'!$F$6:$F$505=$A1436)*('2_Review &amp; Audit'!$I$6:$I$505&gt;=$E1436-30)*('2_Review &amp; Audit'!$I$6:$I$505&lt;=$E1436+30)*('2_Review &amp; Audit'!$R$6:$R$505&gt;0)*(ROW('2_Review &amp; Audit'!$R$6:$R$505)&gt;$T1436),0),0)+5,""))</f>
        <v/>
      </c>
      <c r="AG1436" t="str">
        <f>IF(OR($D1436="",$AB1436="",$AF1436=""),"",MIN($AB1436,$AF1436))</f>
        <v/>
      </c>
      <c r="AK1436" t="str">
        <f>IF($D1436="","",MAX(0,N($AB1436)-N($AG1436)))</f>
        <v/>
      </c>
      <c r="AL1436" t="str">
        <f>IF(OR($D1436="",$AK1436="",N($AK1436)&lt;=0),"",IFERROR(MATCH(1,INDEX(('2_Review &amp; Audit'!$F$6:$F$505=$A1436)*('2_Review &amp; Audit'!$I$6:$I$505&gt;=$E1436-30)*('2_Review &amp; Audit'!$I$6:$I$505&lt;=$E1436+30)*('2_Review &amp; Audit'!$R$6:$R$505&gt;0)*(ROW('2_Review &amp; Audit'!$R$6:$R$505)&gt;$AC1436),0),0)+5,""))</f>
        <v/>
      </c>
      <c r="AP1436" t="str">
        <f>IF(OR($D1436="",$AK1436="",$AO1436=""),"",MIN($AK1436,$AO1436))</f>
        <v/>
      </c>
    </row>
    <row r="1437" spans="1:42" ht="12.75" customHeight="1" x14ac:dyDescent="0.2">
      <c r="A1437" t="str">
        <f>IF($J1437="","",INDEX('2_Review &amp; Audit'!$F:$F,$J1437))</f>
        <v/>
      </c>
      <c r="B1437" t="str">
        <f>IF($J1437="","",INDEX('2_Review &amp; Audit'!$C:$C,$J1437))</f>
        <v/>
      </c>
      <c r="C1437" t="str">
        <f>IF($J1437="","",INDEX('2_Review &amp; Audit'!$D:$D,$J1437))</f>
        <v/>
      </c>
      <c r="D1437" s="60" t="str">
        <f>IF($J1437="","",INDEX('2_Review &amp; Audit'!$U:$U,$J1437))</f>
        <v/>
      </c>
      <c r="E1437" t="str">
        <f>IF($J1437="","",INDEX('2_Review &amp; Audit'!$M:$M,$J1437))</f>
        <v/>
      </c>
      <c r="F1437" t="str">
        <f>IF($J1437="","",INDEX('2_Review &amp; Audit'!$N:$N,$J1437))</f>
        <v/>
      </c>
      <c r="G1437" t="str">
        <f>IF(OR($J1437="",$F1437=""),"",ABS(INDEX('2_Review &amp; Audit'!$B:$B,$J1437)/$F1437))</f>
        <v/>
      </c>
      <c r="H1437" t="str">
        <f t="shared" si="86"/>
        <v/>
      </c>
      <c r="I1437" t="str">
        <f>IF($J1437="","",INDEX('2_Review &amp; Audit'!$AD:$AD,$J1437))</f>
        <v/>
      </c>
      <c r="AB1437" t="str">
        <f>IF($D1437="","",MAX(0,N(#REF!)-N($X1437)))</f>
        <v/>
      </c>
      <c r="AC1437" t="str">
        <f>IF(OR($D1437="",$AB1437="",N($AB1437)&lt;=0),"",IFERROR(MATCH(1,INDEX(('2_Review &amp; Audit'!$F$6:$F$505=$A1437)*('2_Review &amp; Audit'!$I$6:$I$505&gt;=$E1437-30)*('2_Review &amp; Audit'!$I$6:$I$505&lt;=$E1437+30)*('2_Review &amp; Audit'!$R$6:$R$505&gt;0)*(ROW('2_Review &amp; Audit'!$R$6:$R$505)&gt;$T1437),0),0)+5,""))</f>
        <v/>
      </c>
      <c r="AG1437" t="str">
        <f>IF(OR($D1437="",$AB1437="",$AF1437=""),"",MIN($AB1437,$AF1437))</f>
        <v/>
      </c>
      <c r="AK1437" t="str">
        <f>IF($D1437="","",MAX(0,N($AB1437)-N($AG1437)))</f>
        <v/>
      </c>
      <c r="AL1437" t="str">
        <f>IF(OR($D1437="",$AK1437="",N($AK1437)&lt;=0),"",IFERROR(MATCH(1,INDEX(('2_Review &amp; Audit'!$F$6:$F$505=$A1437)*('2_Review &amp; Audit'!$I$6:$I$505&gt;=$E1437-30)*('2_Review &amp; Audit'!$I$6:$I$505&lt;=$E1437+30)*('2_Review &amp; Audit'!$R$6:$R$505&gt;0)*(ROW('2_Review &amp; Audit'!$R$6:$R$505)&gt;$AC1437),0),0)+5,""))</f>
        <v/>
      </c>
      <c r="AP1437" t="str">
        <f>IF(OR($D1437="",$AK1437="",$AO1437=""),"",MIN($AK1437,$AO1437))</f>
        <v/>
      </c>
    </row>
    <row r="1438" spans="1:42" ht="12.75" customHeight="1" x14ac:dyDescent="0.2">
      <c r="A1438" t="str">
        <f>IF($J1438="","",INDEX('2_Review &amp; Audit'!$F:$F,$J1438))</f>
        <v/>
      </c>
      <c r="B1438" t="str">
        <f>IF($J1438="","",INDEX('2_Review &amp; Audit'!$C:$C,$J1438))</f>
        <v/>
      </c>
      <c r="C1438" t="str">
        <f>IF($J1438="","",INDEX('2_Review &amp; Audit'!$D:$D,$J1438))</f>
        <v/>
      </c>
      <c r="D1438" s="60" t="str">
        <f>IF($J1438="","",INDEX('2_Review &amp; Audit'!$U:$U,$J1438))</f>
        <v/>
      </c>
      <c r="E1438" t="str">
        <f>IF($J1438="","",INDEX('2_Review &amp; Audit'!$M:$M,$J1438))</f>
        <v/>
      </c>
      <c r="F1438" t="str">
        <f>IF($J1438="","",INDEX('2_Review &amp; Audit'!$N:$N,$J1438))</f>
        <v/>
      </c>
      <c r="G1438" t="str">
        <f>IF(OR($J1438="",$F1438=""),"",ABS(INDEX('2_Review &amp; Audit'!$B:$B,$J1438)/$F1438))</f>
        <v/>
      </c>
      <c r="H1438" t="str">
        <f t="shared" si="86"/>
        <v/>
      </c>
      <c r="I1438" t="str">
        <f>IF($J1438="","",INDEX('2_Review &amp; Audit'!$AD:$AD,$J1438))</f>
        <v/>
      </c>
      <c r="AB1438" t="str">
        <f>IF($D1438="","",MAX(0,N(#REF!)-N($X1438)))</f>
        <v/>
      </c>
      <c r="AC1438" t="str">
        <f>IF(OR($D1438="",$AB1438="",N($AB1438)&lt;=0),"",IFERROR(MATCH(1,INDEX(('2_Review &amp; Audit'!$F$6:$F$505=$A1438)*('2_Review &amp; Audit'!$I$6:$I$505&gt;=$E1438-30)*('2_Review &amp; Audit'!$I$6:$I$505&lt;=$E1438+30)*('2_Review &amp; Audit'!$R$6:$R$505&gt;0)*(ROW('2_Review &amp; Audit'!$R$6:$R$505)&gt;$T1438),0),0)+5,""))</f>
        <v/>
      </c>
      <c r="AG1438" t="str">
        <f>IF(OR($D1438="",$AB1438="",$AF1438=""),"",MIN($AB1438,$AF1438))</f>
        <v/>
      </c>
      <c r="AK1438" t="str">
        <f>IF($D1438="","",MAX(0,N($AB1438)-N($AG1438)))</f>
        <v/>
      </c>
      <c r="AL1438" t="str">
        <f>IF(OR($D1438="",$AK1438="",N($AK1438)&lt;=0),"",IFERROR(MATCH(1,INDEX(('2_Review &amp; Audit'!$F$6:$F$505=$A1438)*('2_Review &amp; Audit'!$I$6:$I$505&gt;=$E1438-30)*('2_Review &amp; Audit'!$I$6:$I$505&lt;=$E1438+30)*('2_Review &amp; Audit'!$R$6:$R$505&gt;0)*(ROW('2_Review &amp; Audit'!$R$6:$R$505)&gt;$AC1438),0),0)+5,""))</f>
        <v/>
      </c>
      <c r="AP1438" t="str">
        <f>IF(OR($D1438="",$AK1438="",$AO1438=""),"",MIN($AK1438,$AO1438))</f>
        <v/>
      </c>
    </row>
    <row r="1439" spans="1:42" ht="12.75" customHeight="1" x14ac:dyDescent="0.2">
      <c r="A1439" t="str">
        <f>IF($J1439="","",INDEX('2_Review &amp; Audit'!$F:$F,$J1439))</f>
        <v/>
      </c>
      <c r="B1439" t="str">
        <f>IF($J1439="","",INDEX('2_Review &amp; Audit'!$C:$C,$J1439))</f>
        <v/>
      </c>
      <c r="C1439" t="str">
        <f>IF($J1439="","",INDEX('2_Review &amp; Audit'!$D:$D,$J1439))</f>
        <v/>
      </c>
      <c r="D1439" s="60" t="str">
        <f>IF($J1439="","",INDEX('2_Review &amp; Audit'!$U:$U,$J1439))</f>
        <v/>
      </c>
      <c r="E1439" t="str">
        <f>IF($J1439="","",INDEX('2_Review &amp; Audit'!$M:$M,$J1439))</f>
        <v/>
      </c>
      <c r="F1439" t="str">
        <f>IF($J1439="","",INDEX('2_Review &amp; Audit'!$N:$N,$J1439))</f>
        <v/>
      </c>
      <c r="G1439" t="str">
        <f>IF(OR($J1439="",$F1439=""),"",ABS(INDEX('2_Review &amp; Audit'!$B:$B,$J1439)/$F1439))</f>
        <v/>
      </c>
      <c r="H1439" t="str">
        <f t="shared" si="86"/>
        <v/>
      </c>
      <c r="I1439" t="str">
        <f>IF($J1439="","",INDEX('2_Review &amp; Audit'!$AD:$AD,$J1439))</f>
        <v/>
      </c>
      <c r="AB1439" t="str">
        <f>IF($D1439="","",MAX(0,N(#REF!)-N($X1439)))</f>
        <v/>
      </c>
      <c r="AC1439" t="str">
        <f>IF(OR($D1439="",$AB1439="",N($AB1439)&lt;=0),"",IFERROR(MATCH(1,INDEX(('2_Review &amp; Audit'!$F$6:$F$505=$A1439)*('2_Review &amp; Audit'!$I$6:$I$505&gt;=$E1439-30)*('2_Review &amp; Audit'!$I$6:$I$505&lt;=$E1439+30)*('2_Review &amp; Audit'!$R$6:$R$505&gt;0)*(ROW('2_Review &amp; Audit'!$R$6:$R$505)&gt;$T1439),0),0)+5,""))</f>
        <v/>
      </c>
      <c r="AG1439" t="str">
        <f>IF(OR($D1439="",$AB1439="",$AF1439=""),"",MIN($AB1439,$AF1439))</f>
        <v/>
      </c>
      <c r="AK1439" t="str">
        <f>IF($D1439="","",MAX(0,N($AB1439)-N($AG1439)))</f>
        <v/>
      </c>
      <c r="AL1439" t="str">
        <f>IF(OR($D1439="",$AK1439="",N($AK1439)&lt;=0),"",IFERROR(MATCH(1,INDEX(('2_Review &amp; Audit'!$F$6:$F$505=$A1439)*('2_Review &amp; Audit'!$I$6:$I$505&gt;=$E1439-30)*('2_Review &amp; Audit'!$I$6:$I$505&lt;=$E1439+30)*('2_Review &amp; Audit'!$R$6:$R$505&gt;0)*(ROW('2_Review &amp; Audit'!$R$6:$R$505)&gt;$AC1439),0),0)+5,""))</f>
        <v/>
      </c>
      <c r="AP1439" t="str">
        <f>IF(OR($D1439="",$AK1439="",$AO1439=""),"",MIN($AK1439,$AO1439))</f>
        <v/>
      </c>
    </row>
    <row r="1440" spans="1:42" ht="12.75" customHeight="1" x14ac:dyDescent="0.2">
      <c r="A1440" t="str">
        <f>IF($J1440="","",INDEX('2_Review &amp; Audit'!$F:$F,$J1440))</f>
        <v/>
      </c>
      <c r="B1440" t="str">
        <f>IF($J1440="","",INDEX('2_Review &amp; Audit'!$C:$C,$J1440))</f>
        <v/>
      </c>
      <c r="C1440" t="str">
        <f>IF($J1440="","",INDEX('2_Review &amp; Audit'!$D:$D,$J1440))</f>
        <v/>
      </c>
      <c r="D1440" s="60" t="str">
        <f>IF($J1440="","",INDEX('2_Review &amp; Audit'!$U:$U,$J1440))</f>
        <v/>
      </c>
      <c r="E1440" t="str">
        <f>IF($J1440="","",INDEX('2_Review &amp; Audit'!$M:$M,$J1440))</f>
        <v/>
      </c>
      <c r="F1440" t="str">
        <f>IF($J1440="","",INDEX('2_Review &amp; Audit'!$N:$N,$J1440))</f>
        <v/>
      </c>
      <c r="G1440" t="str">
        <f>IF(OR($J1440="",$F1440=""),"",ABS(INDEX('2_Review &amp; Audit'!$B:$B,$J1440)/$F1440))</f>
        <v/>
      </c>
      <c r="H1440" t="str">
        <f t="shared" si="86"/>
        <v/>
      </c>
      <c r="I1440" t="str">
        <f>IF($J1440="","",INDEX('2_Review &amp; Audit'!$AD:$AD,$J1440))</f>
        <v/>
      </c>
      <c r="AB1440" t="str">
        <f>IF($D1440="","",MAX(0,N(#REF!)-N($X1440)))</f>
        <v/>
      </c>
      <c r="AC1440" t="str">
        <f>IF(OR($D1440="",$AB1440="",N($AB1440)&lt;=0),"",IFERROR(MATCH(1,INDEX(('2_Review &amp; Audit'!$F$6:$F$505=$A1440)*('2_Review &amp; Audit'!$I$6:$I$505&gt;=$E1440-30)*('2_Review &amp; Audit'!$I$6:$I$505&lt;=$E1440+30)*('2_Review &amp; Audit'!$R$6:$R$505&gt;0)*(ROW('2_Review &amp; Audit'!$R$6:$R$505)&gt;$T1440),0),0)+5,""))</f>
        <v/>
      </c>
      <c r="AG1440" t="str">
        <f>IF(OR($D1440="",$AB1440="",$AF1440=""),"",MIN($AB1440,$AF1440))</f>
        <v/>
      </c>
      <c r="AK1440" t="str">
        <f>IF($D1440="","",MAX(0,N($AB1440)-N($AG1440)))</f>
        <v/>
      </c>
      <c r="AL1440" t="str">
        <f>IF(OR($D1440="",$AK1440="",N($AK1440)&lt;=0),"",IFERROR(MATCH(1,INDEX(('2_Review &amp; Audit'!$F$6:$F$505=$A1440)*('2_Review &amp; Audit'!$I$6:$I$505&gt;=$E1440-30)*('2_Review &amp; Audit'!$I$6:$I$505&lt;=$E1440+30)*('2_Review &amp; Audit'!$R$6:$R$505&gt;0)*(ROW('2_Review &amp; Audit'!$R$6:$R$505)&gt;$AC1440),0),0)+5,""))</f>
        <v/>
      </c>
      <c r="AP1440" t="str">
        <f>IF(OR($D1440="",$AK1440="",$AO1440=""),"",MIN($AK1440,$AO1440))</f>
        <v/>
      </c>
    </row>
    <row r="1441" spans="1:42" ht="12.75" customHeight="1" x14ac:dyDescent="0.2">
      <c r="A1441" t="str">
        <f>IF($J1441="","",INDEX('2_Review &amp; Audit'!$F:$F,$J1441))</f>
        <v/>
      </c>
      <c r="B1441" t="str">
        <f>IF($J1441="","",INDEX('2_Review &amp; Audit'!$C:$C,$J1441))</f>
        <v/>
      </c>
      <c r="C1441" t="str">
        <f>IF($J1441="","",INDEX('2_Review &amp; Audit'!$D:$D,$J1441))</f>
        <v/>
      </c>
      <c r="D1441" s="60" t="str">
        <f>IF($J1441="","",INDEX('2_Review &amp; Audit'!$U:$U,$J1441))</f>
        <v/>
      </c>
      <c r="E1441" t="str">
        <f>IF($J1441="","",INDEX('2_Review &amp; Audit'!$M:$M,$J1441))</f>
        <v/>
      </c>
      <c r="F1441" t="str">
        <f>IF($J1441="","",INDEX('2_Review &amp; Audit'!$N:$N,$J1441))</f>
        <v/>
      </c>
      <c r="G1441" t="str">
        <f>IF(OR($J1441="",$F1441=""),"",ABS(INDEX('2_Review &amp; Audit'!$B:$B,$J1441)/$F1441))</f>
        <v/>
      </c>
      <c r="H1441" t="str">
        <f t="shared" si="86"/>
        <v/>
      </c>
      <c r="I1441" t="str">
        <f>IF($J1441="","",INDEX('2_Review &amp; Audit'!$AD:$AD,$J1441))</f>
        <v/>
      </c>
      <c r="AB1441" t="str">
        <f>IF($D1441="","",MAX(0,N(#REF!)-N($X1441)))</f>
        <v/>
      </c>
      <c r="AC1441" t="str">
        <f>IF(OR($D1441="",$AB1441="",N($AB1441)&lt;=0),"",IFERROR(MATCH(1,INDEX(('2_Review &amp; Audit'!$F$6:$F$505=$A1441)*('2_Review &amp; Audit'!$I$6:$I$505&gt;=$E1441-30)*('2_Review &amp; Audit'!$I$6:$I$505&lt;=$E1441+30)*('2_Review &amp; Audit'!$R$6:$R$505&gt;0)*(ROW('2_Review &amp; Audit'!$R$6:$R$505)&gt;$T1441),0),0)+5,""))</f>
        <v/>
      </c>
      <c r="AG1441" t="str">
        <f>IF(OR($D1441="",$AB1441="",$AF1441=""),"",MIN($AB1441,$AF1441))</f>
        <v/>
      </c>
      <c r="AK1441" t="str">
        <f>IF($D1441="","",MAX(0,N($AB1441)-N($AG1441)))</f>
        <v/>
      </c>
      <c r="AL1441" t="str">
        <f>IF(OR($D1441="",$AK1441="",N($AK1441)&lt;=0),"",IFERROR(MATCH(1,INDEX(('2_Review &amp; Audit'!$F$6:$F$505=$A1441)*('2_Review &amp; Audit'!$I$6:$I$505&gt;=$E1441-30)*('2_Review &amp; Audit'!$I$6:$I$505&lt;=$E1441+30)*('2_Review &amp; Audit'!$R$6:$R$505&gt;0)*(ROW('2_Review &amp; Audit'!$R$6:$R$505)&gt;$AC1441),0),0)+5,""))</f>
        <v/>
      </c>
      <c r="AP1441" t="str">
        <f>IF(OR($D1441="",$AK1441="",$AO1441=""),"",MIN($AK1441,$AO1441))</f>
        <v/>
      </c>
    </row>
    <row r="1442" spans="1:42" ht="12.75" customHeight="1" x14ac:dyDescent="0.2">
      <c r="A1442" t="str">
        <f>IF($J1442="","",INDEX('2_Review &amp; Audit'!$F:$F,$J1442))</f>
        <v/>
      </c>
      <c r="B1442" t="str">
        <f>IF($J1442="","",INDEX('2_Review &amp; Audit'!$C:$C,$J1442))</f>
        <v/>
      </c>
      <c r="C1442" t="str">
        <f>IF($J1442="","",INDEX('2_Review &amp; Audit'!$D:$D,$J1442))</f>
        <v/>
      </c>
      <c r="D1442" s="60" t="str">
        <f>IF($J1442="","",INDEX('2_Review &amp; Audit'!$U:$U,$J1442))</f>
        <v/>
      </c>
      <c r="E1442" t="str">
        <f>IF($J1442="","",INDEX('2_Review &amp; Audit'!$M:$M,$J1442))</f>
        <v/>
      </c>
      <c r="F1442" t="str">
        <f>IF($J1442="","",INDEX('2_Review &amp; Audit'!$N:$N,$J1442))</f>
        <v/>
      </c>
      <c r="G1442" t="str">
        <f>IF(OR($J1442="",$F1442=""),"",ABS(INDEX('2_Review &amp; Audit'!$B:$B,$J1442)/$F1442))</f>
        <v/>
      </c>
      <c r="H1442" t="str">
        <f t="shared" si="86"/>
        <v/>
      </c>
      <c r="I1442" t="str">
        <f>IF($J1442="","",INDEX('2_Review &amp; Audit'!$AD:$AD,$J1442))</f>
        <v/>
      </c>
      <c r="AB1442" t="str">
        <f>IF($D1442="","",MAX(0,N(#REF!)-N($X1442)))</f>
        <v/>
      </c>
      <c r="AC1442" t="str">
        <f>IF(OR($D1442="",$AB1442="",N($AB1442)&lt;=0),"",IFERROR(MATCH(1,INDEX(('2_Review &amp; Audit'!$F$6:$F$505=$A1442)*('2_Review &amp; Audit'!$I$6:$I$505&gt;=$E1442-30)*('2_Review &amp; Audit'!$I$6:$I$505&lt;=$E1442+30)*('2_Review &amp; Audit'!$R$6:$R$505&gt;0)*(ROW('2_Review &amp; Audit'!$R$6:$R$505)&gt;$T1442),0),0)+5,""))</f>
        <v/>
      </c>
      <c r="AG1442" t="str">
        <f>IF(OR($D1442="",$AB1442="",$AF1442=""),"",MIN($AB1442,$AF1442))</f>
        <v/>
      </c>
      <c r="AK1442" t="str">
        <f>IF($D1442="","",MAX(0,N($AB1442)-N($AG1442)))</f>
        <v/>
      </c>
      <c r="AL1442" t="str">
        <f>IF(OR($D1442="",$AK1442="",N($AK1442)&lt;=0),"",IFERROR(MATCH(1,INDEX(('2_Review &amp; Audit'!$F$6:$F$505=$A1442)*('2_Review &amp; Audit'!$I$6:$I$505&gt;=$E1442-30)*('2_Review &amp; Audit'!$I$6:$I$505&lt;=$E1442+30)*('2_Review &amp; Audit'!$R$6:$R$505&gt;0)*(ROW('2_Review &amp; Audit'!$R$6:$R$505)&gt;$AC1442),0),0)+5,""))</f>
        <v/>
      </c>
      <c r="AP1442" t="str">
        <f>IF(OR($D1442="",$AK1442="",$AO1442=""),"",MIN($AK1442,$AO1442))</f>
        <v/>
      </c>
    </row>
    <row r="1443" spans="1:42" ht="12.75" customHeight="1" x14ac:dyDescent="0.2">
      <c r="A1443" t="str">
        <f>IF($J1443="","",INDEX('2_Review &amp; Audit'!$F:$F,$J1443))</f>
        <v/>
      </c>
      <c r="B1443" t="str">
        <f>IF($J1443="","",INDEX('2_Review &amp; Audit'!$C:$C,$J1443))</f>
        <v/>
      </c>
      <c r="C1443" t="str">
        <f>IF($J1443="","",INDEX('2_Review &amp; Audit'!$D:$D,$J1443))</f>
        <v/>
      </c>
      <c r="D1443" s="60" t="str">
        <f>IF($J1443="","",INDEX('2_Review &amp; Audit'!$U:$U,$J1443))</f>
        <v/>
      </c>
      <c r="E1443" t="str">
        <f>IF($J1443="","",INDEX('2_Review &amp; Audit'!$M:$M,$J1443))</f>
        <v/>
      </c>
      <c r="F1443" t="str">
        <f>IF($J1443="","",INDEX('2_Review &amp; Audit'!$N:$N,$J1443))</f>
        <v/>
      </c>
      <c r="G1443" t="str">
        <f>IF(OR($J1443="",$F1443=""),"",ABS(INDEX('2_Review &amp; Audit'!$B:$B,$J1443)/$F1443))</f>
        <v/>
      </c>
      <c r="H1443" t="str">
        <f t="shared" si="86"/>
        <v/>
      </c>
      <c r="I1443" t="str">
        <f>IF($J1443="","",INDEX('2_Review &amp; Audit'!$AD:$AD,$J1443))</f>
        <v/>
      </c>
      <c r="AB1443" t="str">
        <f>IF($D1443="","",MAX(0,N(#REF!)-N($X1443)))</f>
        <v/>
      </c>
      <c r="AC1443" t="str">
        <f>IF(OR($D1443="",$AB1443="",N($AB1443)&lt;=0),"",IFERROR(MATCH(1,INDEX(('2_Review &amp; Audit'!$F$6:$F$505=$A1443)*('2_Review &amp; Audit'!$I$6:$I$505&gt;=$E1443-30)*('2_Review &amp; Audit'!$I$6:$I$505&lt;=$E1443+30)*('2_Review &amp; Audit'!$R$6:$R$505&gt;0)*(ROW('2_Review &amp; Audit'!$R$6:$R$505)&gt;$T1443),0),0)+5,""))</f>
        <v/>
      </c>
      <c r="AG1443" t="str">
        <f>IF(OR($D1443="",$AB1443="",$AF1443=""),"",MIN($AB1443,$AF1443))</f>
        <v/>
      </c>
      <c r="AK1443" t="str">
        <f>IF($D1443="","",MAX(0,N($AB1443)-N($AG1443)))</f>
        <v/>
      </c>
      <c r="AL1443" t="str">
        <f>IF(OR($D1443="",$AK1443="",N($AK1443)&lt;=0),"",IFERROR(MATCH(1,INDEX(('2_Review &amp; Audit'!$F$6:$F$505=$A1443)*('2_Review &amp; Audit'!$I$6:$I$505&gt;=$E1443-30)*('2_Review &amp; Audit'!$I$6:$I$505&lt;=$E1443+30)*('2_Review &amp; Audit'!$R$6:$R$505&gt;0)*(ROW('2_Review &amp; Audit'!$R$6:$R$505)&gt;$AC1443),0),0)+5,""))</f>
        <v/>
      </c>
      <c r="AP1443" t="str">
        <f>IF(OR($D1443="",$AK1443="",$AO1443=""),"",MIN($AK1443,$AO1443))</f>
        <v/>
      </c>
    </row>
    <row r="1444" spans="1:42" ht="12.75" customHeight="1" x14ac:dyDescent="0.2">
      <c r="A1444" t="str">
        <f>IF($J1444="","",INDEX('2_Review &amp; Audit'!$F:$F,$J1444))</f>
        <v/>
      </c>
      <c r="B1444" t="str">
        <f>IF($J1444="","",INDEX('2_Review &amp; Audit'!$C:$C,$J1444))</f>
        <v/>
      </c>
      <c r="C1444" t="str">
        <f>IF($J1444="","",INDEX('2_Review &amp; Audit'!$D:$D,$J1444))</f>
        <v/>
      </c>
      <c r="D1444" s="60" t="str">
        <f>IF($J1444="","",INDEX('2_Review &amp; Audit'!$U:$U,$J1444))</f>
        <v/>
      </c>
      <c r="E1444" t="str">
        <f>IF($J1444="","",INDEX('2_Review &amp; Audit'!$M:$M,$J1444))</f>
        <v/>
      </c>
      <c r="F1444" t="str">
        <f>IF($J1444="","",INDEX('2_Review &amp; Audit'!$N:$N,$J1444))</f>
        <v/>
      </c>
      <c r="G1444" t="str">
        <f>IF(OR($J1444="",$F1444=""),"",ABS(INDEX('2_Review &amp; Audit'!$B:$B,$J1444)/$F1444))</f>
        <v/>
      </c>
      <c r="H1444" t="str">
        <f t="shared" si="86"/>
        <v/>
      </c>
      <c r="I1444" t="str">
        <f>IF($J1444="","",INDEX('2_Review &amp; Audit'!$AD:$AD,$J1444))</f>
        <v/>
      </c>
      <c r="AB1444" t="str">
        <f>IF($D1444="","",MAX(0,N(#REF!)-N($X1444)))</f>
        <v/>
      </c>
      <c r="AC1444" t="str">
        <f>IF(OR($D1444="",$AB1444="",N($AB1444)&lt;=0),"",IFERROR(MATCH(1,INDEX(('2_Review &amp; Audit'!$F$6:$F$505=$A1444)*('2_Review &amp; Audit'!$I$6:$I$505&gt;=$E1444-30)*('2_Review &amp; Audit'!$I$6:$I$505&lt;=$E1444+30)*('2_Review &amp; Audit'!$R$6:$R$505&gt;0)*(ROW('2_Review &amp; Audit'!$R$6:$R$505)&gt;$T1444),0),0)+5,""))</f>
        <v/>
      </c>
      <c r="AG1444" t="str">
        <f>IF(OR($D1444="",$AB1444="",$AF1444=""),"",MIN($AB1444,$AF1444))</f>
        <v/>
      </c>
      <c r="AK1444" t="str">
        <f>IF($D1444="","",MAX(0,N($AB1444)-N($AG1444)))</f>
        <v/>
      </c>
      <c r="AL1444" t="str">
        <f>IF(OR($D1444="",$AK1444="",N($AK1444)&lt;=0),"",IFERROR(MATCH(1,INDEX(('2_Review &amp; Audit'!$F$6:$F$505=$A1444)*('2_Review &amp; Audit'!$I$6:$I$505&gt;=$E1444-30)*('2_Review &amp; Audit'!$I$6:$I$505&lt;=$E1444+30)*('2_Review &amp; Audit'!$R$6:$R$505&gt;0)*(ROW('2_Review &amp; Audit'!$R$6:$R$505)&gt;$AC1444),0),0)+5,""))</f>
        <v/>
      </c>
      <c r="AP1444" t="str">
        <f>IF(OR($D1444="",$AK1444="",$AO1444=""),"",MIN($AK1444,$AO1444))</f>
        <v/>
      </c>
    </row>
    <row r="1445" spans="1:42" ht="12.75" customHeight="1" x14ac:dyDescent="0.2">
      <c r="A1445" t="str">
        <f>IF($J1445="","",INDEX('2_Review &amp; Audit'!$F:$F,$J1445))</f>
        <v/>
      </c>
      <c r="B1445" t="str">
        <f>IF($J1445="","",INDEX('2_Review &amp; Audit'!$C:$C,$J1445))</f>
        <v/>
      </c>
      <c r="C1445" t="str">
        <f>IF($J1445="","",INDEX('2_Review &amp; Audit'!$D:$D,$J1445))</f>
        <v/>
      </c>
      <c r="D1445" s="60" t="str">
        <f>IF($J1445="","",INDEX('2_Review &amp; Audit'!$U:$U,$J1445))</f>
        <v/>
      </c>
      <c r="E1445" t="str">
        <f>IF($J1445="","",INDEX('2_Review &amp; Audit'!$M:$M,$J1445))</f>
        <v/>
      </c>
      <c r="F1445" t="str">
        <f>IF($J1445="","",INDEX('2_Review &amp; Audit'!$N:$N,$J1445))</f>
        <v/>
      </c>
      <c r="G1445" t="str">
        <f>IF(OR($J1445="",$F1445=""),"",ABS(INDEX('2_Review &amp; Audit'!$B:$B,$J1445)/$F1445))</f>
        <v/>
      </c>
      <c r="H1445" t="str">
        <f t="shared" si="86"/>
        <v/>
      </c>
      <c r="I1445" t="str">
        <f>IF($J1445="","",INDEX('2_Review &amp; Audit'!$AD:$AD,$J1445))</f>
        <v/>
      </c>
      <c r="AB1445" t="str">
        <f>IF($D1445="","",MAX(0,N(#REF!)-N($X1445)))</f>
        <v/>
      </c>
      <c r="AC1445" t="str">
        <f>IF(OR($D1445="",$AB1445="",N($AB1445)&lt;=0),"",IFERROR(MATCH(1,INDEX(('2_Review &amp; Audit'!$F$6:$F$505=$A1445)*('2_Review &amp; Audit'!$I$6:$I$505&gt;=$E1445-30)*('2_Review &amp; Audit'!$I$6:$I$505&lt;=$E1445+30)*('2_Review &amp; Audit'!$R$6:$R$505&gt;0)*(ROW('2_Review &amp; Audit'!$R$6:$R$505)&gt;$T1445),0),0)+5,""))</f>
        <v/>
      </c>
      <c r="AG1445" t="str">
        <f>IF(OR($D1445="",$AB1445="",$AF1445=""),"",MIN($AB1445,$AF1445))</f>
        <v/>
      </c>
      <c r="AK1445" t="str">
        <f>IF($D1445="","",MAX(0,N($AB1445)-N($AG1445)))</f>
        <v/>
      </c>
      <c r="AL1445" t="str">
        <f>IF(OR($D1445="",$AK1445="",N($AK1445)&lt;=0),"",IFERROR(MATCH(1,INDEX(('2_Review &amp; Audit'!$F$6:$F$505=$A1445)*('2_Review &amp; Audit'!$I$6:$I$505&gt;=$E1445-30)*('2_Review &amp; Audit'!$I$6:$I$505&lt;=$E1445+30)*('2_Review &amp; Audit'!$R$6:$R$505&gt;0)*(ROW('2_Review &amp; Audit'!$R$6:$R$505)&gt;$AC1445),0),0)+5,""))</f>
        <v/>
      </c>
      <c r="AP1445" t="str">
        <f>IF(OR($D1445="",$AK1445="",$AO1445=""),"",MIN($AK1445,$AO1445))</f>
        <v/>
      </c>
    </row>
    <row r="1446" spans="1:42" ht="12.75" customHeight="1" x14ac:dyDescent="0.2">
      <c r="A1446" t="str">
        <f>IF($J1446="","",INDEX('2_Review &amp; Audit'!$F:$F,$J1446))</f>
        <v/>
      </c>
      <c r="B1446" t="str">
        <f>IF($J1446="","",INDEX('2_Review &amp; Audit'!$C:$C,$J1446))</f>
        <v/>
      </c>
      <c r="C1446" t="str">
        <f>IF($J1446="","",INDEX('2_Review &amp; Audit'!$D:$D,$J1446))</f>
        <v/>
      </c>
      <c r="D1446" s="60" t="str">
        <f>IF($J1446="","",INDEX('2_Review &amp; Audit'!$U:$U,$J1446))</f>
        <v/>
      </c>
      <c r="E1446" t="str">
        <f>IF($J1446="","",INDEX('2_Review &amp; Audit'!$M:$M,$J1446))</f>
        <v/>
      </c>
      <c r="F1446" t="str">
        <f>IF($J1446="","",INDEX('2_Review &amp; Audit'!$N:$N,$J1446))</f>
        <v/>
      </c>
      <c r="G1446" t="str">
        <f>IF(OR($J1446="",$F1446=""),"",ABS(INDEX('2_Review &amp; Audit'!$B:$B,$J1446)/$F1446))</f>
        <v/>
      </c>
      <c r="H1446" t="str">
        <f t="shared" si="86"/>
        <v/>
      </c>
      <c r="I1446" t="str">
        <f>IF($J1446="","",INDEX('2_Review &amp; Audit'!$AD:$AD,$J1446))</f>
        <v/>
      </c>
      <c r="AB1446" t="str">
        <f>IF($D1446="","",MAX(0,N(#REF!)-N($X1446)))</f>
        <v/>
      </c>
      <c r="AC1446" t="str">
        <f>IF(OR($D1446="",$AB1446="",N($AB1446)&lt;=0),"",IFERROR(MATCH(1,INDEX(('2_Review &amp; Audit'!$F$6:$F$505=$A1446)*('2_Review &amp; Audit'!$I$6:$I$505&gt;=$E1446-30)*('2_Review &amp; Audit'!$I$6:$I$505&lt;=$E1446+30)*('2_Review &amp; Audit'!$R$6:$R$505&gt;0)*(ROW('2_Review &amp; Audit'!$R$6:$R$505)&gt;$T1446),0),0)+5,""))</f>
        <v/>
      </c>
      <c r="AG1446" t="str">
        <f>IF(OR($D1446="",$AB1446="",$AF1446=""),"",MIN($AB1446,$AF1446))</f>
        <v/>
      </c>
      <c r="AK1446" t="str">
        <f>IF($D1446="","",MAX(0,N($AB1446)-N($AG1446)))</f>
        <v/>
      </c>
      <c r="AL1446" t="str">
        <f>IF(OR($D1446="",$AK1446="",N($AK1446)&lt;=0),"",IFERROR(MATCH(1,INDEX(('2_Review &amp; Audit'!$F$6:$F$505=$A1446)*('2_Review &amp; Audit'!$I$6:$I$505&gt;=$E1446-30)*('2_Review &amp; Audit'!$I$6:$I$505&lt;=$E1446+30)*('2_Review &amp; Audit'!$R$6:$R$505&gt;0)*(ROW('2_Review &amp; Audit'!$R$6:$R$505)&gt;$AC1446),0),0)+5,""))</f>
        <v/>
      </c>
      <c r="AP1446" t="str">
        <f>IF(OR($D1446="",$AK1446="",$AO1446=""),"",MIN($AK1446,$AO1446))</f>
        <v/>
      </c>
    </row>
    <row r="1447" spans="1:42" ht="12.75" customHeight="1" x14ac:dyDescent="0.2">
      <c r="A1447" t="str">
        <f>IF($J1447="","",INDEX('2_Review &amp; Audit'!$F:$F,$J1447))</f>
        <v/>
      </c>
      <c r="B1447" t="str">
        <f>IF($J1447="","",INDEX('2_Review &amp; Audit'!$C:$C,$J1447))</f>
        <v/>
      </c>
      <c r="C1447" t="str">
        <f>IF($J1447="","",INDEX('2_Review &amp; Audit'!$D:$D,$J1447))</f>
        <v/>
      </c>
      <c r="D1447" s="60" t="str">
        <f>IF($J1447="","",INDEX('2_Review &amp; Audit'!$U:$U,$J1447))</f>
        <v/>
      </c>
      <c r="E1447" t="str">
        <f>IF($J1447="","",INDEX('2_Review &amp; Audit'!$M:$M,$J1447))</f>
        <v/>
      </c>
      <c r="F1447" t="str">
        <f>IF($J1447="","",INDEX('2_Review &amp; Audit'!$N:$N,$J1447))</f>
        <v/>
      </c>
      <c r="G1447" t="str">
        <f>IF(OR($J1447="",$F1447=""),"",ABS(INDEX('2_Review &amp; Audit'!$B:$B,$J1447)/$F1447))</f>
        <v/>
      </c>
      <c r="H1447" t="str">
        <f t="shared" si="86"/>
        <v/>
      </c>
      <c r="I1447" t="str">
        <f>IF($J1447="","",INDEX('2_Review &amp; Audit'!$AD:$AD,$J1447))</f>
        <v/>
      </c>
      <c r="AB1447" t="str">
        <f>IF($D1447="","",MAX(0,N(#REF!)-N($X1447)))</f>
        <v/>
      </c>
      <c r="AC1447" t="str">
        <f>IF(OR($D1447="",$AB1447="",N($AB1447)&lt;=0),"",IFERROR(MATCH(1,INDEX(('2_Review &amp; Audit'!$F$6:$F$505=$A1447)*('2_Review &amp; Audit'!$I$6:$I$505&gt;=$E1447-30)*('2_Review &amp; Audit'!$I$6:$I$505&lt;=$E1447+30)*('2_Review &amp; Audit'!$R$6:$R$505&gt;0)*(ROW('2_Review &amp; Audit'!$R$6:$R$505)&gt;$T1447),0),0)+5,""))</f>
        <v/>
      </c>
      <c r="AG1447" t="str">
        <f>IF(OR($D1447="",$AB1447="",$AF1447=""),"",MIN($AB1447,$AF1447))</f>
        <v/>
      </c>
      <c r="AK1447" t="str">
        <f>IF($D1447="","",MAX(0,N($AB1447)-N($AG1447)))</f>
        <v/>
      </c>
      <c r="AL1447" t="str">
        <f>IF(OR($D1447="",$AK1447="",N($AK1447)&lt;=0),"",IFERROR(MATCH(1,INDEX(('2_Review &amp; Audit'!$F$6:$F$505=$A1447)*('2_Review &amp; Audit'!$I$6:$I$505&gt;=$E1447-30)*('2_Review &amp; Audit'!$I$6:$I$505&lt;=$E1447+30)*('2_Review &amp; Audit'!$R$6:$R$505&gt;0)*(ROW('2_Review &amp; Audit'!$R$6:$R$505)&gt;$AC1447),0),0)+5,""))</f>
        <v/>
      </c>
      <c r="AP1447" t="str">
        <f>IF(OR($D1447="",$AK1447="",$AO1447=""),"",MIN($AK1447,$AO1447))</f>
        <v/>
      </c>
    </row>
    <row r="1448" spans="1:42" ht="12.75" customHeight="1" x14ac:dyDescent="0.2">
      <c r="A1448" t="str">
        <f>IF($J1448="","",INDEX('2_Review &amp; Audit'!$F:$F,$J1448))</f>
        <v/>
      </c>
      <c r="B1448" t="str">
        <f>IF($J1448="","",INDEX('2_Review &amp; Audit'!$C:$C,$J1448))</f>
        <v/>
      </c>
      <c r="C1448" t="str">
        <f>IF($J1448="","",INDEX('2_Review &amp; Audit'!$D:$D,$J1448))</f>
        <v/>
      </c>
      <c r="D1448" s="60" t="str">
        <f>IF($J1448="","",INDEX('2_Review &amp; Audit'!$U:$U,$J1448))</f>
        <v/>
      </c>
      <c r="E1448" t="str">
        <f>IF($J1448="","",INDEX('2_Review &amp; Audit'!$M:$M,$J1448))</f>
        <v/>
      </c>
      <c r="F1448" t="str">
        <f>IF($J1448="","",INDEX('2_Review &amp; Audit'!$N:$N,$J1448))</f>
        <v/>
      </c>
      <c r="G1448" t="str">
        <f>IF(OR($J1448="",$F1448=""),"",ABS(INDEX('2_Review &amp; Audit'!$B:$B,$J1448)/$F1448))</f>
        <v/>
      </c>
      <c r="H1448" t="str">
        <f t="shared" si="86"/>
        <v/>
      </c>
      <c r="I1448" t="str">
        <f>IF($J1448="","",INDEX('2_Review &amp; Audit'!$AD:$AD,$J1448))</f>
        <v/>
      </c>
      <c r="AB1448" t="str">
        <f>IF($D1448="","",MAX(0,N(#REF!)-N($X1448)))</f>
        <v/>
      </c>
      <c r="AC1448" t="str">
        <f>IF(OR($D1448="",$AB1448="",N($AB1448)&lt;=0),"",IFERROR(MATCH(1,INDEX(('2_Review &amp; Audit'!$F$6:$F$505=$A1448)*('2_Review &amp; Audit'!$I$6:$I$505&gt;=$E1448-30)*('2_Review &amp; Audit'!$I$6:$I$505&lt;=$E1448+30)*('2_Review &amp; Audit'!$R$6:$R$505&gt;0)*(ROW('2_Review &amp; Audit'!$R$6:$R$505)&gt;$T1448),0),0)+5,""))</f>
        <v/>
      </c>
      <c r="AG1448" t="str">
        <f>IF(OR($D1448="",$AB1448="",$AF1448=""),"",MIN($AB1448,$AF1448))</f>
        <v/>
      </c>
      <c r="AK1448" t="str">
        <f>IF($D1448="","",MAX(0,N($AB1448)-N($AG1448)))</f>
        <v/>
      </c>
      <c r="AL1448" t="str">
        <f>IF(OR($D1448="",$AK1448="",N($AK1448)&lt;=0),"",IFERROR(MATCH(1,INDEX(('2_Review &amp; Audit'!$F$6:$F$505=$A1448)*('2_Review &amp; Audit'!$I$6:$I$505&gt;=$E1448-30)*('2_Review &amp; Audit'!$I$6:$I$505&lt;=$E1448+30)*('2_Review &amp; Audit'!$R$6:$R$505&gt;0)*(ROW('2_Review &amp; Audit'!$R$6:$R$505)&gt;$AC1448),0),0)+5,""))</f>
        <v/>
      </c>
      <c r="AP1448" t="str">
        <f>IF(OR($D1448="",$AK1448="",$AO1448=""),"",MIN($AK1448,$AO1448))</f>
        <v/>
      </c>
    </row>
    <row r="1449" spans="1:42" ht="12.75" customHeight="1" x14ac:dyDescent="0.2">
      <c r="A1449" t="str">
        <f>IF($J1449="","",INDEX('2_Review &amp; Audit'!$F:$F,$J1449))</f>
        <v/>
      </c>
      <c r="B1449" t="str">
        <f>IF($J1449="","",INDEX('2_Review &amp; Audit'!$C:$C,$J1449))</f>
        <v/>
      </c>
      <c r="C1449" t="str">
        <f>IF($J1449="","",INDEX('2_Review &amp; Audit'!$D:$D,$J1449))</f>
        <v/>
      </c>
      <c r="D1449" s="60" t="str">
        <f>IF($J1449="","",INDEX('2_Review &amp; Audit'!$U:$U,$J1449))</f>
        <v/>
      </c>
      <c r="E1449" t="str">
        <f>IF($J1449="","",INDEX('2_Review &amp; Audit'!$M:$M,$J1449))</f>
        <v/>
      </c>
      <c r="F1449" t="str">
        <f>IF($J1449="","",INDEX('2_Review &amp; Audit'!$N:$N,$J1449))</f>
        <v/>
      </c>
      <c r="G1449" t="str">
        <f>IF(OR($J1449="",$F1449=""),"",ABS(INDEX('2_Review &amp; Audit'!$B:$B,$J1449)/$F1449))</f>
        <v/>
      </c>
      <c r="H1449" t="str">
        <f t="shared" si="86"/>
        <v/>
      </c>
      <c r="I1449" t="str">
        <f>IF($J1449="","",INDEX('2_Review &amp; Audit'!$AD:$AD,$J1449))</f>
        <v/>
      </c>
      <c r="AB1449" t="str">
        <f>IF($D1449="","",MAX(0,N(#REF!)-N($X1449)))</f>
        <v/>
      </c>
      <c r="AC1449" t="str">
        <f>IF(OR($D1449="",$AB1449="",N($AB1449)&lt;=0),"",IFERROR(MATCH(1,INDEX(('2_Review &amp; Audit'!$F$6:$F$505=$A1449)*('2_Review &amp; Audit'!$I$6:$I$505&gt;=$E1449-30)*('2_Review &amp; Audit'!$I$6:$I$505&lt;=$E1449+30)*('2_Review &amp; Audit'!$R$6:$R$505&gt;0)*(ROW('2_Review &amp; Audit'!$R$6:$R$505)&gt;$T1449),0),0)+5,""))</f>
        <v/>
      </c>
      <c r="AG1449" t="str">
        <f>IF(OR($D1449="",$AB1449="",$AF1449=""),"",MIN($AB1449,$AF1449))</f>
        <v/>
      </c>
      <c r="AK1449" t="str">
        <f>IF($D1449="","",MAX(0,N($AB1449)-N($AG1449)))</f>
        <v/>
      </c>
      <c r="AL1449" t="str">
        <f>IF(OR($D1449="",$AK1449="",N($AK1449)&lt;=0),"",IFERROR(MATCH(1,INDEX(('2_Review &amp; Audit'!$F$6:$F$505=$A1449)*('2_Review &amp; Audit'!$I$6:$I$505&gt;=$E1449-30)*('2_Review &amp; Audit'!$I$6:$I$505&lt;=$E1449+30)*('2_Review &amp; Audit'!$R$6:$R$505&gt;0)*(ROW('2_Review &amp; Audit'!$R$6:$R$505)&gt;$AC1449),0),0)+5,""))</f>
        <v/>
      </c>
      <c r="AP1449" t="str">
        <f>IF(OR($D1449="",$AK1449="",$AO1449=""),"",MIN($AK1449,$AO1449))</f>
        <v/>
      </c>
    </row>
    <row r="1450" spans="1:42" ht="12.75" customHeight="1" x14ac:dyDescent="0.2">
      <c r="A1450" t="str">
        <f>IF($J1450="","",INDEX('2_Review &amp; Audit'!$F:$F,$J1450))</f>
        <v/>
      </c>
      <c r="B1450" t="str">
        <f>IF($J1450="","",INDEX('2_Review &amp; Audit'!$C:$C,$J1450))</f>
        <v/>
      </c>
      <c r="C1450" t="str">
        <f>IF($J1450="","",INDEX('2_Review &amp; Audit'!$D:$D,$J1450))</f>
        <v/>
      </c>
      <c r="D1450" s="60" t="str">
        <f>IF($J1450="","",INDEX('2_Review &amp; Audit'!$U:$U,$J1450))</f>
        <v/>
      </c>
      <c r="E1450" t="str">
        <f>IF($J1450="","",INDEX('2_Review &amp; Audit'!$M:$M,$J1450))</f>
        <v/>
      </c>
      <c r="F1450" t="str">
        <f>IF($J1450="","",INDEX('2_Review &amp; Audit'!$N:$N,$J1450))</f>
        <v/>
      </c>
      <c r="G1450" t="str">
        <f>IF(OR($J1450="",$F1450=""),"",ABS(INDEX('2_Review &amp; Audit'!$B:$B,$J1450)/$F1450))</f>
        <v/>
      </c>
      <c r="H1450" t="str">
        <f t="shared" si="86"/>
        <v/>
      </c>
      <c r="I1450" t="str">
        <f>IF($J1450="","",INDEX('2_Review &amp; Audit'!$AD:$AD,$J1450))</f>
        <v/>
      </c>
      <c r="AB1450" t="str">
        <f>IF($D1450="","",MAX(0,N(#REF!)-N($X1450)))</f>
        <v/>
      </c>
      <c r="AC1450" t="str">
        <f>IF(OR($D1450="",$AB1450="",N($AB1450)&lt;=0),"",IFERROR(MATCH(1,INDEX(('2_Review &amp; Audit'!$F$6:$F$505=$A1450)*('2_Review &amp; Audit'!$I$6:$I$505&gt;=$E1450-30)*('2_Review &amp; Audit'!$I$6:$I$505&lt;=$E1450+30)*('2_Review &amp; Audit'!$R$6:$R$505&gt;0)*(ROW('2_Review &amp; Audit'!$R$6:$R$505)&gt;$T1450),0),0)+5,""))</f>
        <v/>
      </c>
      <c r="AG1450" t="str">
        <f>IF(OR($D1450="",$AB1450="",$AF1450=""),"",MIN($AB1450,$AF1450))</f>
        <v/>
      </c>
      <c r="AK1450" t="str">
        <f>IF($D1450="","",MAX(0,N($AB1450)-N($AG1450)))</f>
        <v/>
      </c>
      <c r="AL1450" t="str">
        <f>IF(OR($D1450="",$AK1450="",N($AK1450)&lt;=0),"",IFERROR(MATCH(1,INDEX(('2_Review &amp; Audit'!$F$6:$F$505=$A1450)*('2_Review &amp; Audit'!$I$6:$I$505&gt;=$E1450-30)*('2_Review &amp; Audit'!$I$6:$I$505&lt;=$E1450+30)*('2_Review &amp; Audit'!$R$6:$R$505&gt;0)*(ROW('2_Review &amp; Audit'!$R$6:$R$505)&gt;$AC1450),0),0)+5,""))</f>
        <v/>
      </c>
      <c r="AP1450" t="str">
        <f>IF(OR($D1450="",$AK1450="",$AO1450=""),"",MIN($AK1450,$AO1450))</f>
        <v/>
      </c>
    </row>
    <row r="1451" spans="1:42" ht="12.75" customHeight="1" x14ac:dyDescent="0.2">
      <c r="A1451" t="str">
        <f>IF($J1451="","",INDEX('2_Review &amp; Audit'!$F:$F,$J1451))</f>
        <v/>
      </c>
      <c r="B1451" t="str">
        <f>IF($J1451="","",INDEX('2_Review &amp; Audit'!$C:$C,$J1451))</f>
        <v/>
      </c>
      <c r="C1451" t="str">
        <f>IF($J1451="","",INDEX('2_Review &amp; Audit'!$D:$D,$J1451))</f>
        <v/>
      </c>
      <c r="D1451" s="60" t="str">
        <f>IF($J1451="","",INDEX('2_Review &amp; Audit'!$U:$U,$J1451))</f>
        <v/>
      </c>
      <c r="E1451" t="str">
        <f>IF($J1451="","",INDEX('2_Review &amp; Audit'!$M:$M,$J1451))</f>
        <v/>
      </c>
      <c r="F1451" t="str">
        <f>IF($J1451="","",INDEX('2_Review &amp; Audit'!$N:$N,$J1451))</f>
        <v/>
      </c>
      <c r="G1451" t="str">
        <f>IF(OR($J1451="",$F1451=""),"",ABS(INDEX('2_Review &amp; Audit'!$B:$B,$J1451)/$F1451))</f>
        <v/>
      </c>
      <c r="H1451" t="str">
        <f t="shared" si="86"/>
        <v/>
      </c>
      <c r="I1451" t="str">
        <f>IF($J1451="","",INDEX('2_Review &amp; Audit'!$AD:$AD,$J1451))</f>
        <v/>
      </c>
      <c r="AB1451" t="str">
        <f>IF($D1451="","",MAX(0,N(#REF!)-N($X1451)))</f>
        <v/>
      </c>
      <c r="AC1451" t="str">
        <f>IF(OR($D1451="",$AB1451="",N($AB1451)&lt;=0),"",IFERROR(MATCH(1,INDEX(('2_Review &amp; Audit'!$F$6:$F$505=$A1451)*('2_Review &amp; Audit'!$I$6:$I$505&gt;=$E1451-30)*('2_Review &amp; Audit'!$I$6:$I$505&lt;=$E1451+30)*('2_Review &amp; Audit'!$R$6:$R$505&gt;0)*(ROW('2_Review &amp; Audit'!$R$6:$R$505)&gt;$T1451),0),0)+5,""))</f>
        <v/>
      </c>
      <c r="AG1451" t="str">
        <f>IF(OR($D1451="",$AB1451="",$AF1451=""),"",MIN($AB1451,$AF1451))</f>
        <v/>
      </c>
      <c r="AK1451" t="str">
        <f>IF($D1451="","",MAX(0,N($AB1451)-N($AG1451)))</f>
        <v/>
      </c>
      <c r="AL1451" t="str">
        <f>IF(OR($D1451="",$AK1451="",N($AK1451)&lt;=0),"",IFERROR(MATCH(1,INDEX(('2_Review &amp; Audit'!$F$6:$F$505=$A1451)*('2_Review &amp; Audit'!$I$6:$I$505&gt;=$E1451-30)*('2_Review &amp; Audit'!$I$6:$I$505&lt;=$E1451+30)*('2_Review &amp; Audit'!$R$6:$R$505&gt;0)*(ROW('2_Review &amp; Audit'!$R$6:$R$505)&gt;$AC1451),0),0)+5,""))</f>
        <v/>
      </c>
      <c r="AP1451" t="str">
        <f>IF(OR($D1451="",$AK1451="",$AO1451=""),"",MIN($AK1451,$AO1451))</f>
        <v/>
      </c>
    </row>
    <row r="1452" spans="1:42" ht="12.75" customHeight="1" x14ac:dyDescent="0.2">
      <c r="A1452" t="str">
        <f>IF($J1452="","",INDEX('2_Review &amp; Audit'!$F:$F,$J1452))</f>
        <v/>
      </c>
      <c r="B1452" t="str">
        <f>IF($J1452="","",INDEX('2_Review &amp; Audit'!$C:$C,$J1452))</f>
        <v/>
      </c>
      <c r="C1452" t="str">
        <f>IF($J1452="","",INDEX('2_Review &amp; Audit'!$D:$D,$J1452))</f>
        <v/>
      </c>
      <c r="D1452" s="60" t="str">
        <f>IF($J1452="","",INDEX('2_Review &amp; Audit'!$U:$U,$J1452))</f>
        <v/>
      </c>
      <c r="E1452" t="str">
        <f>IF($J1452="","",INDEX('2_Review &amp; Audit'!$M:$M,$J1452))</f>
        <v/>
      </c>
      <c r="F1452" t="str">
        <f>IF($J1452="","",INDEX('2_Review &amp; Audit'!$N:$N,$J1452))</f>
        <v/>
      </c>
      <c r="G1452" t="str">
        <f>IF(OR($J1452="",$F1452=""),"",ABS(INDEX('2_Review &amp; Audit'!$B:$B,$J1452)/$F1452))</f>
        <v/>
      </c>
      <c r="H1452" t="str">
        <f t="shared" si="86"/>
        <v/>
      </c>
      <c r="I1452" t="str">
        <f>IF($J1452="","",INDEX('2_Review &amp; Audit'!$AD:$AD,$J1452))</f>
        <v/>
      </c>
      <c r="AB1452" t="str">
        <f>IF($D1452="","",MAX(0,N(#REF!)-N($X1452)))</f>
        <v/>
      </c>
      <c r="AC1452" t="str">
        <f>IF(OR($D1452="",$AB1452="",N($AB1452)&lt;=0),"",IFERROR(MATCH(1,INDEX(('2_Review &amp; Audit'!$F$6:$F$505=$A1452)*('2_Review &amp; Audit'!$I$6:$I$505&gt;=$E1452-30)*('2_Review &amp; Audit'!$I$6:$I$505&lt;=$E1452+30)*('2_Review &amp; Audit'!$R$6:$R$505&gt;0)*(ROW('2_Review &amp; Audit'!$R$6:$R$505)&gt;$T1452),0),0)+5,""))</f>
        <v/>
      </c>
      <c r="AG1452" t="str">
        <f>IF(OR($D1452="",$AB1452="",$AF1452=""),"",MIN($AB1452,$AF1452))</f>
        <v/>
      </c>
      <c r="AK1452" t="str">
        <f>IF($D1452="","",MAX(0,N($AB1452)-N($AG1452)))</f>
        <v/>
      </c>
      <c r="AL1452" t="str">
        <f>IF(OR($D1452="",$AK1452="",N($AK1452)&lt;=0),"",IFERROR(MATCH(1,INDEX(('2_Review &amp; Audit'!$F$6:$F$505=$A1452)*('2_Review &amp; Audit'!$I$6:$I$505&gt;=$E1452-30)*('2_Review &amp; Audit'!$I$6:$I$505&lt;=$E1452+30)*('2_Review &amp; Audit'!$R$6:$R$505&gt;0)*(ROW('2_Review &amp; Audit'!$R$6:$R$505)&gt;$AC1452),0),0)+5,""))</f>
        <v/>
      </c>
      <c r="AP1452" t="str">
        <f>IF(OR($D1452="",$AK1452="",$AO1452=""),"",MIN($AK1452,$AO1452))</f>
        <v/>
      </c>
    </row>
    <row r="1453" spans="1:42" ht="12.75" customHeight="1" x14ac:dyDescent="0.2">
      <c r="A1453" t="str">
        <f>IF($J1453="","",INDEX('2_Review &amp; Audit'!$F:$F,$J1453))</f>
        <v/>
      </c>
      <c r="B1453" t="str">
        <f>IF($J1453="","",INDEX('2_Review &amp; Audit'!$C:$C,$J1453))</f>
        <v/>
      </c>
      <c r="C1453" t="str">
        <f>IF($J1453="","",INDEX('2_Review &amp; Audit'!$D:$D,$J1453))</f>
        <v/>
      </c>
      <c r="D1453" s="60" t="str">
        <f>IF($J1453="","",INDEX('2_Review &amp; Audit'!$U:$U,$J1453))</f>
        <v/>
      </c>
      <c r="E1453" t="str">
        <f>IF($J1453="","",INDEX('2_Review &amp; Audit'!$M:$M,$J1453))</f>
        <v/>
      </c>
      <c r="F1453" t="str">
        <f>IF($J1453="","",INDEX('2_Review &amp; Audit'!$N:$N,$J1453))</f>
        <v/>
      </c>
      <c r="G1453" t="str">
        <f>IF(OR($J1453="",$F1453=""),"",ABS(INDEX('2_Review &amp; Audit'!$B:$B,$J1453)/$F1453))</f>
        <v/>
      </c>
      <c r="H1453" t="str">
        <f t="shared" si="86"/>
        <v/>
      </c>
      <c r="I1453" t="str">
        <f>IF($J1453="","",INDEX('2_Review &amp; Audit'!$AD:$AD,$J1453))</f>
        <v/>
      </c>
      <c r="AB1453" t="str">
        <f>IF($D1453="","",MAX(0,N(#REF!)-N($X1453)))</f>
        <v/>
      </c>
      <c r="AC1453" t="str">
        <f>IF(OR($D1453="",$AB1453="",N($AB1453)&lt;=0),"",IFERROR(MATCH(1,INDEX(('2_Review &amp; Audit'!$F$6:$F$505=$A1453)*('2_Review &amp; Audit'!$I$6:$I$505&gt;=$E1453-30)*('2_Review &amp; Audit'!$I$6:$I$505&lt;=$E1453+30)*('2_Review &amp; Audit'!$R$6:$R$505&gt;0)*(ROW('2_Review &amp; Audit'!$R$6:$R$505)&gt;$T1453),0),0)+5,""))</f>
        <v/>
      </c>
      <c r="AG1453" t="str">
        <f>IF(OR($D1453="",$AB1453="",$AF1453=""),"",MIN($AB1453,$AF1453))</f>
        <v/>
      </c>
      <c r="AK1453" t="str">
        <f>IF($D1453="","",MAX(0,N($AB1453)-N($AG1453)))</f>
        <v/>
      </c>
      <c r="AL1453" t="str">
        <f>IF(OR($D1453="",$AK1453="",N($AK1453)&lt;=0),"",IFERROR(MATCH(1,INDEX(('2_Review &amp; Audit'!$F$6:$F$505=$A1453)*('2_Review &amp; Audit'!$I$6:$I$505&gt;=$E1453-30)*('2_Review &amp; Audit'!$I$6:$I$505&lt;=$E1453+30)*('2_Review &amp; Audit'!$R$6:$R$505&gt;0)*(ROW('2_Review &amp; Audit'!$R$6:$R$505)&gt;$AC1453),0),0)+5,""))</f>
        <v/>
      </c>
      <c r="AP1453" t="str">
        <f>IF(OR($D1453="",$AK1453="",$AO1453=""),"",MIN($AK1453,$AO1453))</f>
        <v/>
      </c>
    </row>
    <row r="1454" spans="1:42" ht="12.75" customHeight="1" x14ac:dyDescent="0.2">
      <c r="A1454" t="str">
        <f>IF($J1454="","",INDEX('2_Review &amp; Audit'!$F:$F,$J1454))</f>
        <v/>
      </c>
      <c r="B1454" t="str">
        <f>IF($J1454="","",INDEX('2_Review &amp; Audit'!$C:$C,$J1454))</f>
        <v/>
      </c>
      <c r="C1454" t="str">
        <f>IF($J1454="","",INDEX('2_Review &amp; Audit'!$D:$D,$J1454))</f>
        <v/>
      </c>
      <c r="D1454" s="60" t="str">
        <f>IF($J1454="","",INDEX('2_Review &amp; Audit'!$U:$U,$J1454))</f>
        <v/>
      </c>
      <c r="E1454" t="str">
        <f>IF($J1454="","",INDEX('2_Review &amp; Audit'!$M:$M,$J1454))</f>
        <v/>
      </c>
      <c r="F1454" t="str">
        <f>IF($J1454="","",INDEX('2_Review &amp; Audit'!$N:$N,$J1454))</f>
        <v/>
      </c>
      <c r="G1454" t="str">
        <f>IF(OR($J1454="",$F1454=""),"",ABS(INDEX('2_Review &amp; Audit'!$B:$B,$J1454)/$F1454))</f>
        <v/>
      </c>
      <c r="H1454" t="str">
        <f t="shared" si="86"/>
        <v/>
      </c>
      <c r="I1454" t="str">
        <f>IF($J1454="","",INDEX('2_Review &amp; Audit'!$AD:$AD,$J1454))</f>
        <v/>
      </c>
      <c r="AB1454" t="str">
        <f>IF($D1454="","",MAX(0,N(#REF!)-N($X1454)))</f>
        <v/>
      </c>
      <c r="AC1454" t="str">
        <f>IF(OR($D1454="",$AB1454="",N($AB1454)&lt;=0),"",IFERROR(MATCH(1,INDEX(('2_Review &amp; Audit'!$F$6:$F$505=$A1454)*('2_Review &amp; Audit'!$I$6:$I$505&gt;=$E1454-30)*('2_Review &amp; Audit'!$I$6:$I$505&lt;=$E1454+30)*('2_Review &amp; Audit'!$R$6:$R$505&gt;0)*(ROW('2_Review &amp; Audit'!$R$6:$R$505)&gt;$T1454),0),0)+5,""))</f>
        <v/>
      </c>
      <c r="AG1454" t="str">
        <f>IF(OR($D1454="",$AB1454="",$AF1454=""),"",MIN($AB1454,$AF1454))</f>
        <v/>
      </c>
      <c r="AK1454" t="str">
        <f>IF($D1454="","",MAX(0,N($AB1454)-N($AG1454)))</f>
        <v/>
      </c>
      <c r="AL1454" t="str">
        <f>IF(OR($D1454="",$AK1454="",N($AK1454)&lt;=0),"",IFERROR(MATCH(1,INDEX(('2_Review &amp; Audit'!$F$6:$F$505=$A1454)*('2_Review &amp; Audit'!$I$6:$I$505&gt;=$E1454-30)*('2_Review &amp; Audit'!$I$6:$I$505&lt;=$E1454+30)*('2_Review &amp; Audit'!$R$6:$R$505&gt;0)*(ROW('2_Review &amp; Audit'!$R$6:$R$505)&gt;$AC1454),0),0)+5,""))</f>
        <v/>
      </c>
      <c r="AP1454" t="str">
        <f>IF(OR($D1454="",$AK1454="",$AO1454=""),"",MIN($AK1454,$AO1454))</f>
        <v/>
      </c>
    </row>
    <row r="1455" spans="1:42" ht="12.75" customHeight="1" x14ac:dyDescent="0.2">
      <c r="A1455" t="str">
        <f>IF($J1455="","",INDEX('2_Review &amp; Audit'!$F:$F,$J1455))</f>
        <v/>
      </c>
      <c r="B1455" t="str">
        <f>IF($J1455="","",INDEX('2_Review &amp; Audit'!$C:$C,$J1455))</f>
        <v/>
      </c>
      <c r="C1455" t="str">
        <f>IF($J1455="","",INDEX('2_Review &amp; Audit'!$D:$D,$J1455))</f>
        <v/>
      </c>
      <c r="D1455" s="60" t="str">
        <f>IF($J1455="","",INDEX('2_Review &amp; Audit'!$U:$U,$J1455))</f>
        <v/>
      </c>
      <c r="E1455" t="str">
        <f>IF($J1455="","",INDEX('2_Review &amp; Audit'!$M:$M,$J1455))</f>
        <v/>
      </c>
      <c r="F1455" t="str">
        <f>IF($J1455="","",INDEX('2_Review &amp; Audit'!$N:$N,$J1455))</f>
        <v/>
      </c>
      <c r="G1455" t="str">
        <f>IF(OR($J1455="",$F1455=""),"",ABS(INDEX('2_Review &amp; Audit'!$B:$B,$J1455)/$F1455))</f>
        <v/>
      </c>
      <c r="H1455" t="str">
        <f t="shared" si="86"/>
        <v/>
      </c>
      <c r="I1455" t="str">
        <f>IF($J1455="","",INDEX('2_Review &amp; Audit'!$AD:$AD,$J1455))</f>
        <v/>
      </c>
      <c r="AB1455" t="str">
        <f>IF($D1455="","",MAX(0,N(#REF!)-N($X1455)))</f>
        <v/>
      </c>
      <c r="AC1455" t="str">
        <f>IF(OR($D1455="",$AB1455="",N($AB1455)&lt;=0),"",IFERROR(MATCH(1,INDEX(('2_Review &amp; Audit'!$F$6:$F$505=$A1455)*('2_Review &amp; Audit'!$I$6:$I$505&gt;=$E1455-30)*('2_Review &amp; Audit'!$I$6:$I$505&lt;=$E1455+30)*('2_Review &amp; Audit'!$R$6:$R$505&gt;0)*(ROW('2_Review &amp; Audit'!$R$6:$R$505)&gt;$T1455),0),0)+5,""))</f>
        <v/>
      </c>
      <c r="AG1455" t="str">
        <f>IF(OR($D1455="",$AB1455="",$AF1455=""),"",MIN($AB1455,$AF1455))</f>
        <v/>
      </c>
      <c r="AK1455" t="str">
        <f>IF($D1455="","",MAX(0,N($AB1455)-N($AG1455)))</f>
        <v/>
      </c>
      <c r="AL1455" t="str">
        <f>IF(OR($D1455="",$AK1455="",N($AK1455)&lt;=0),"",IFERROR(MATCH(1,INDEX(('2_Review &amp; Audit'!$F$6:$F$505=$A1455)*('2_Review &amp; Audit'!$I$6:$I$505&gt;=$E1455-30)*('2_Review &amp; Audit'!$I$6:$I$505&lt;=$E1455+30)*('2_Review &amp; Audit'!$R$6:$R$505&gt;0)*(ROW('2_Review &amp; Audit'!$R$6:$R$505)&gt;$AC1455),0),0)+5,""))</f>
        <v/>
      </c>
      <c r="AP1455" t="str">
        <f>IF(OR($D1455="",$AK1455="",$AO1455=""),"",MIN($AK1455,$AO1455))</f>
        <v/>
      </c>
    </row>
    <row r="1456" spans="1:42" ht="12.75" customHeight="1" x14ac:dyDescent="0.2">
      <c r="A1456" t="str">
        <f>IF($J1456="","",INDEX('2_Review &amp; Audit'!$F:$F,$J1456))</f>
        <v/>
      </c>
      <c r="B1456" t="str">
        <f>IF($J1456="","",INDEX('2_Review &amp; Audit'!$C:$C,$J1456))</f>
        <v/>
      </c>
      <c r="C1456" t="str">
        <f>IF($J1456="","",INDEX('2_Review &amp; Audit'!$D:$D,$J1456))</f>
        <v/>
      </c>
      <c r="D1456" s="60" t="str">
        <f>IF($J1456="","",INDEX('2_Review &amp; Audit'!$U:$U,$J1456))</f>
        <v/>
      </c>
      <c r="E1456" t="str">
        <f>IF($J1456="","",INDEX('2_Review &amp; Audit'!$M:$M,$J1456))</f>
        <v/>
      </c>
      <c r="F1456" t="str">
        <f>IF($J1456="","",INDEX('2_Review &amp; Audit'!$N:$N,$J1456))</f>
        <v/>
      </c>
      <c r="G1456" t="str">
        <f>IF(OR($J1456="",$F1456=""),"",ABS(INDEX('2_Review &amp; Audit'!$B:$B,$J1456)/$F1456))</f>
        <v/>
      </c>
      <c r="H1456" t="str">
        <f t="shared" si="86"/>
        <v/>
      </c>
      <c r="I1456" t="str">
        <f>IF($J1456="","",INDEX('2_Review &amp; Audit'!$AD:$AD,$J1456))</f>
        <v/>
      </c>
      <c r="AB1456" t="str">
        <f>IF($D1456="","",MAX(0,N(#REF!)-N($X1456)))</f>
        <v/>
      </c>
      <c r="AC1456" t="str">
        <f>IF(OR($D1456="",$AB1456="",N($AB1456)&lt;=0),"",IFERROR(MATCH(1,INDEX(('2_Review &amp; Audit'!$F$6:$F$505=$A1456)*('2_Review &amp; Audit'!$I$6:$I$505&gt;=$E1456-30)*('2_Review &amp; Audit'!$I$6:$I$505&lt;=$E1456+30)*('2_Review &amp; Audit'!$R$6:$R$505&gt;0)*(ROW('2_Review &amp; Audit'!$R$6:$R$505)&gt;$T1456),0),0)+5,""))</f>
        <v/>
      </c>
      <c r="AG1456" t="str">
        <f>IF(OR($D1456="",$AB1456="",$AF1456=""),"",MIN($AB1456,$AF1456))</f>
        <v/>
      </c>
      <c r="AK1456" t="str">
        <f>IF($D1456="","",MAX(0,N($AB1456)-N($AG1456)))</f>
        <v/>
      </c>
      <c r="AL1456" t="str">
        <f>IF(OR($D1456="",$AK1456="",N($AK1456)&lt;=0),"",IFERROR(MATCH(1,INDEX(('2_Review &amp; Audit'!$F$6:$F$505=$A1456)*('2_Review &amp; Audit'!$I$6:$I$505&gt;=$E1456-30)*('2_Review &amp; Audit'!$I$6:$I$505&lt;=$E1456+30)*('2_Review &amp; Audit'!$R$6:$R$505&gt;0)*(ROW('2_Review &amp; Audit'!$R$6:$R$505)&gt;$AC1456),0),0)+5,""))</f>
        <v/>
      </c>
      <c r="AP1456" t="str">
        <f>IF(OR($D1456="",$AK1456="",$AO1456=""),"",MIN($AK1456,$AO1456))</f>
        <v/>
      </c>
    </row>
    <row r="1457" spans="1:42" ht="12.75" customHeight="1" x14ac:dyDescent="0.2">
      <c r="A1457" t="str">
        <f>IF($J1457="","",INDEX('2_Review &amp; Audit'!$F:$F,$J1457))</f>
        <v/>
      </c>
      <c r="B1457" t="str">
        <f>IF($J1457="","",INDEX('2_Review &amp; Audit'!$C:$C,$J1457))</f>
        <v/>
      </c>
      <c r="C1457" t="str">
        <f>IF($J1457="","",INDEX('2_Review &amp; Audit'!$D:$D,$J1457))</f>
        <v/>
      </c>
      <c r="D1457" s="60" t="str">
        <f>IF($J1457="","",INDEX('2_Review &amp; Audit'!$U:$U,$J1457))</f>
        <v/>
      </c>
      <c r="E1457" t="str">
        <f>IF($J1457="","",INDEX('2_Review &amp; Audit'!$M:$M,$J1457))</f>
        <v/>
      </c>
      <c r="F1457" t="str">
        <f>IF($J1457="","",INDEX('2_Review &amp; Audit'!$N:$N,$J1457))</f>
        <v/>
      </c>
      <c r="G1457" t="str">
        <f>IF(OR($J1457="",$F1457=""),"",ABS(INDEX('2_Review &amp; Audit'!$B:$B,$J1457)/$F1457))</f>
        <v/>
      </c>
      <c r="H1457" t="str">
        <f t="shared" si="86"/>
        <v/>
      </c>
      <c r="I1457" t="str">
        <f>IF($J1457="","",INDEX('2_Review &amp; Audit'!$AD:$AD,$J1457))</f>
        <v/>
      </c>
      <c r="AB1457" t="str">
        <f>IF($D1457="","",MAX(0,N(#REF!)-N($X1457)))</f>
        <v/>
      </c>
      <c r="AC1457" t="str">
        <f>IF(OR($D1457="",$AB1457="",N($AB1457)&lt;=0),"",IFERROR(MATCH(1,INDEX(('2_Review &amp; Audit'!$F$6:$F$505=$A1457)*('2_Review &amp; Audit'!$I$6:$I$505&gt;=$E1457-30)*('2_Review &amp; Audit'!$I$6:$I$505&lt;=$E1457+30)*('2_Review &amp; Audit'!$R$6:$R$505&gt;0)*(ROW('2_Review &amp; Audit'!$R$6:$R$505)&gt;$T1457),0),0)+5,""))</f>
        <v/>
      </c>
      <c r="AG1457" t="str">
        <f>IF(OR($D1457="",$AB1457="",$AF1457=""),"",MIN($AB1457,$AF1457))</f>
        <v/>
      </c>
      <c r="AK1457" t="str">
        <f>IF($D1457="","",MAX(0,N($AB1457)-N($AG1457)))</f>
        <v/>
      </c>
      <c r="AL1457" t="str">
        <f>IF(OR($D1457="",$AK1457="",N($AK1457)&lt;=0),"",IFERROR(MATCH(1,INDEX(('2_Review &amp; Audit'!$F$6:$F$505=$A1457)*('2_Review &amp; Audit'!$I$6:$I$505&gt;=$E1457-30)*('2_Review &amp; Audit'!$I$6:$I$505&lt;=$E1457+30)*('2_Review &amp; Audit'!$R$6:$R$505&gt;0)*(ROW('2_Review &amp; Audit'!$R$6:$R$505)&gt;$AC1457),0),0)+5,""))</f>
        <v/>
      </c>
      <c r="AP1457" t="str">
        <f>IF(OR($D1457="",$AK1457="",$AO1457=""),"",MIN($AK1457,$AO1457))</f>
        <v/>
      </c>
    </row>
    <row r="1458" spans="1:42" ht="12.75" customHeight="1" x14ac:dyDescent="0.2">
      <c r="A1458" t="str">
        <f>IF($J1458="","",INDEX('2_Review &amp; Audit'!$F:$F,$J1458))</f>
        <v/>
      </c>
      <c r="B1458" t="str">
        <f>IF($J1458="","",INDEX('2_Review &amp; Audit'!$C:$C,$J1458))</f>
        <v/>
      </c>
      <c r="C1458" t="str">
        <f>IF($J1458="","",INDEX('2_Review &amp; Audit'!$D:$D,$J1458))</f>
        <v/>
      </c>
      <c r="D1458" s="60" t="str">
        <f>IF($J1458="","",INDEX('2_Review &amp; Audit'!$U:$U,$J1458))</f>
        <v/>
      </c>
      <c r="E1458" t="str">
        <f>IF($J1458="","",INDEX('2_Review &amp; Audit'!$M:$M,$J1458))</f>
        <v/>
      </c>
      <c r="F1458" t="str">
        <f>IF($J1458="","",INDEX('2_Review &amp; Audit'!$N:$N,$J1458))</f>
        <v/>
      </c>
      <c r="G1458" t="str">
        <f>IF(OR($J1458="",$F1458=""),"",ABS(INDEX('2_Review &amp; Audit'!$B:$B,$J1458)/$F1458))</f>
        <v/>
      </c>
      <c r="H1458" t="str">
        <f t="shared" si="86"/>
        <v/>
      </c>
      <c r="I1458" t="str">
        <f>IF($J1458="","",INDEX('2_Review &amp; Audit'!$AD:$AD,$J1458))</f>
        <v/>
      </c>
      <c r="AB1458" t="str">
        <f>IF($D1458="","",MAX(0,N(#REF!)-N($X1458)))</f>
        <v/>
      </c>
      <c r="AC1458" t="str">
        <f>IF(OR($D1458="",$AB1458="",N($AB1458)&lt;=0),"",IFERROR(MATCH(1,INDEX(('2_Review &amp; Audit'!$F$6:$F$505=$A1458)*('2_Review &amp; Audit'!$I$6:$I$505&gt;=$E1458-30)*('2_Review &amp; Audit'!$I$6:$I$505&lt;=$E1458+30)*('2_Review &amp; Audit'!$R$6:$R$505&gt;0)*(ROW('2_Review &amp; Audit'!$R$6:$R$505)&gt;$T1458),0),0)+5,""))</f>
        <v/>
      </c>
      <c r="AG1458" t="str">
        <f>IF(OR($D1458="",$AB1458="",$AF1458=""),"",MIN($AB1458,$AF1458))</f>
        <v/>
      </c>
      <c r="AK1458" t="str">
        <f>IF($D1458="","",MAX(0,N($AB1458)-N($AG1458)))</f>
        <v/>
      </c>
      <c r="AL1458" t="str">
        <f>IF(OR($D1458="",$AK1458="",N($AK1458)&lt;=0),"",IFERROR(MATCH(1,INDEX(('2_Review &amp; Audit'!$F$6:$F$505=$A1458)*('2_Review &amp; Audit'!$I$6:$I$505&gt;=$E1458-30)*('2_Review &amp; Audit'!$I$6:$I$505&lt;=$E1458+30)*('2_Review &amp; Audit'!$R$6:$R$505&gt;0)*(ROW('2_Review &amp; Audit'!$R$6:$R$505)&gt;$AC1458),0),0)+5,""))</f>
        <v/>
      </c>
      <c r="AP1458" t="str">
        <f>IF(OR($D1458="",$AK1458="",$AO1458=""),"",MIN($AK1458,$AO1458))</f>
        <v/>
      </c>
    </row>
    <row r="1459" spans="1:42" ht="12.75" customHeight="1" x14ac:dyDescent="0.2">
      <c r="A1459" t="str">
        <f>IF($J1459="","",INDEX('2_Review &amp; Audit'!$F:$F,$J1459))</f>
        <v/>
      </c>
      <c r="B1459" t="str">
        <f>IF($J1459="","",INDEX('2_Review &amp; Audit'!$C:$C,$J1459))</f>
        <v/>
      </c>
      <c r="C1459" t="str">
        <f>IF($J1459="","",INDEX('2_Review &amp; Audit'!$D:$D,$J1459))</f>
        <v/>
      </c>
      <c r="D1459" s="60" t="str">
        <f>IF($J1459="","",INDEX('2_Review &amp; Audit'!$U:$U,$J1459))</f>
        <v/>
      </c>
      <c r="E1459" t="str">
        <f>IF($J1459="","",INDEX('2_Review &amp; Audit'!$M:$M,$J1459))</f>
        <v/>
      </c>
      <c r="F1459" t="str">
        <f>IF($J1459="","",INDEX('2_Review &amp; Audit'!$N:$N,$J1459))</f>
        <v/>
      </c>
      <c r="G1459" t="str">
        <f>IF(OR($J1459="",$F1459=""),"",ABS(INDEX('2_Review &amp; Audit'!$B:$B,$J1459)/$F1459))</f>
        <v/>
      </c>
      <c r="H1459" t="str">
        <f t="shared" si="86"/>
        <v/>
      </c>
      <c r="I1459" t="str">
        <f>IF($J1459="","",INDEX('2_Review &amp; Audit'!$AD:$AD,$J1459))</f>
        <v/>
      </c>
      <c r="AB1459" t="str">
        <f>IF($D1459="","",MAX(0,N(#REF!)-N($X1459)))</f>
        <v/>
      </c>
      <c r="AC1459" t="str">
        <f>IF(OR($D1459="",$AB1459="",N($AB1459)&lt;=0),"",IFERROR(MATCH(1,INDEX(('2_Review &amp; Audit'!$F$6:$F$505=$A1459)*('2_Review &amp; Audit'!$I$6:$I$505&gt;=$E1459-30)*('2_Review &amp; Audit'!$I$6:$I$505&lt;=$E1459+30)*('2_Review &amp; Audit'!$R$6:$R$505&gt;0)*(ROW('2_Review &amp; Audit'!$R$6:$R$505)&gt;$T1459),0),0)+5,""))</f>
        <v/>
      </c>
      <c r="AG1459" t="str">
        <f>IF(OR($D1459="",$AB1459="",$AF1459=""),"",MIN($AB1459,$AF1459))</f>
        <v/>
      </c>
      <c r="AK1459" t="str">
        <f>IF($D1459="","",MAX(0,N($AB1459)-N($AG1459)))</f>
        <v/>
      </c>
      <c r="AL1459" t="str">
        <f>IF(OR($D1459="",$AK1459="",N($AK1459)&lt;=0),"",IFERROR(MATCH(1,INDEX(('2_Review &amp; Audit'!$F$6:$F$505=$A1459)*('2_Review &amp; Audit'!$I$6:$I$505&gt;=$E1459-30)*('2_Review &amp; Audit'!$I$6:$I$505&lt;=$E1459+30)*('2_Review &amp; Audit'!$R$6:$R$505&gt;0)*(ROW('2_Review &amp; Audit'!$R$6:$R$505)&gt;$AC1459),0),0)+5,""))</f>
        <v/>
      </c>
      <c r="AP1459" t="str">
        <f>IF(OR($D1459="",$AK1459="",$AO1459=""),"",MIN($AK1459,$AO1459))</f>
        <v/>
      </c>
    </row>
    <row r="1460" spans="1:42" ht="12.75" customHeight="1" x14ac:dyDescent="0.2">
      <c r="A1460" t="str">
        <f>IF($J1460="","",INDEX('2_Review &amp; Audit'!$F:$F,$J1460))</f>
        <v/>
      </c>
      <c r="B1460" t="str">
        <f>IF($J1460="","",INDEX('2_Review &amp; Audit'!$C:$C,$J1460))</f>
        <v/>
      </c>
      <c r="C1460" t="str">
        <f>IF($J1460="","",INDEX('2_Review &amp; Audit'!$D:$D,$J1460))</f>
        <v/>
      </c>
      <c r="D1460" s="60" t="str">
        <f>IF($J1460="","",INDEX('2_Review &amp; Audit'!$U:$U,$J1460))</f>
        <v/>
      </c>
      <c r="E1460" t="str">
        <f>IF($J1460="","",INDEX('2_Review &amp; Audit'!$M:$M,$J1460))</f>
        <v/>
      </c>
      <c r="F1460" t="str">
        <f>IF($J1460="","",INDEX('2_Review &amp; Audit'!$N:$N,$J1460))</f>
        <v/>
      </c>
      <c r="G1460" t="str">
        <f>IF(OR($J1460="",$F1460=""),"",ABS(INDEX('2_Review &amp; Audit'!$B:$B,$J1460)/$F1460))</f>
        <v/>
      </c>
      <c r="H1460" t="str">
        <f t="shared" si="86"/>
        <v/>
      </c>
      <c r="I1460" t="str">
        <f>IF($J1460="","",INDEX('2_Review &amp; Audit'!$AD:$AD,$J1460))</f>
        <v/>
      </c>
      <c r="AB1460" t="str">
        <f>IF($D1460="","",MAX(0,N(#REF!)-N($X1460)))</f>
        <v/>
      </c>
      <c r="AC1460" t="str">
        <f>IF(OR($D1460="",$AB1460="",N($AB1460)&lt;=0),"",IFERROR(MATCH(1,INDEX(('2_Review &amp; Audit'!$F$6:$F$505=$A1460)*('2_Review &amp; Audit'!$I$6:$I$505&gt;=$E1460-30)*('2_Review &amp; Audit'!$I$6:$I$505&lt;=$E1460+30)*('2_Review &amp; Audit'!$R$6:$R$505&gt;0)*(ROW('2_Review &amp; Audit'!$R$6:$R$505)&gt;$T1460),0),0)+5,""))</f>
        <v/>
      </c>
      <c r="AG1460" t="str">
        <f>IF(OR($D1460="",$AB1460="",$AF1460=""),"",MIN($AB1460,$AF1460))</f>
        <v/>
      </c>
      <c r="AK1460" t="str">
        <f>IF($D1460="","",MAX(0,N($AB1460)-N($AG1460)))</f>
        <v/>
      </c>
      <c r="AL1460" t="str">
        <f>IF(OR($D1460="",$AK1460="",N($AK1460)&lt;=0),"",IFERROR(MATCH(1,INDEX(('2_Review &amp; Audit'!$F$6:$F$505=$A1460)*('2_Review &amp; Audit'!$I$6:$I$505&gt;=$E1460-30)*('2_Review &amp; Audit'!$I$6:$I$505&lt;=$E1460+30)*('2_Review &amp; Audit'!$R$6:$R$505&gt;0)*(ROW('2_Review &amp; Audit'!$R$6:$R$505)&gt;$AC1460),0),0)+5,""))</f>
        <v/>
      </c>
      <c r="AP1460" t="str">
        <f>IF(OR($D1460="",$AK1460="",$AO1460=""),"",MIN($AK1460,$AO1460))</f>
        <v/>
      </c>
    </row>
    <row r="1461" spans="1:42" ht="12.75" customHeight="1" x14ac:dyDescent="0.2">
      <c r="A1461" t="str">
        <f>IF($J1461="","",INDEX('2_Review &amp; Audit'!$F:$F,$J1461))</f>
        <v/>
      </c>
      <c r="B1461" t="str">
        <f>IF($J1461="","",INDEX('2_Review &amp; Audit'!$C:$C,$J1461))</f>
        <v/>
      </c>
      <c r="C1461" t="str">
        <f>IF($J1461="","",INDEX('2_Review &amp; Audit'!$D:$D,$J1461))</f>
        <v/>
      </c>
      <c r="D1461" s="60" t="str">
        <f>IF($J1461="","",INDEX('2_Review &amp; Audit'!$U:$U,$J1461))</f>
        <v/>
      </c>
      <c r="E1461" t="str">
        <f>IF($J1461="","",INDEX('2_Review &amp; Audit'!$M:$M,$J1461))</f>
        <v/>
      </c>
      <c r="F1461" t="str">
        <f>IF($J1461="","",INDEX('2_Review &amp; Audit'!$N:$N,$J1461))</f>
        <v/>
      </c>
      <c r="G1461" t="str">
        <f>IF(OR($J1461="",$F1461=""),"",ABS(INDEX('2_Review &amp; Audit'!$B:$B,$J1461)/$F1461))</f>
        <v/>
      </c>
      <c r="H1461" t="str">
        <f t="shared" si="86"/>
        <v/>
      </c>
      <c r="I1461" t="str">
        <f>IF($J1461="","",INDEX('2_Review &amp; Audit'!$AD:$AD,$J1461))</f>
        <v/>
      </c>
      <c r="AB1461" t="str">
        <f>IF($D1461="","",MAX(0,N(#REF!)-N($X1461)))</f>
        <v/>
      </c>
      <c r="AC1461" t="str">
        <f>IF(OR($D1461="",$AB1461="",N($AB1461)&lt;=0),"",IFERROR(MATCH(1,INDEX(('2_Review &amp; Audit'!$F$6:$F$505=$A1461)*('2_Review &amp; Audit'!$I$6:$I$505&gt;=$E1461-30)*('2_Review &amp; Audit'!$I$6:$I$505&lt;=$E1461+30)*('2_Review &amp; Audit'!$R$6:$R$505&gt;0)*(ROW('2_Review &amp; Audit'!$R$6:$R$505)&gt;$T1461),0),0)+5,""))</f>
        <v/>
      </c>
      <c r="AG1461" t="str">
        <f>IF(OR($D1461="",$AB1461="",$AF1461=""),"",MIN($AB1461,$AF1461))</f>
        <v/>
      </c>
      <c r="AK1461" t="str">
        <f>IF($D1461="","",MAX(0,N($AB1461)-N($AG1461)))</f>
        <v/>
      </c>
      <c r="AL1461" t="str">
        <f>IF(OR($D1461="",$AK1461="",N($AK1461)&lt;=0),"",IFERROR(MATCH(1,INDEX(('2_Review &amp; Audit'!$F$6:$F$505=$A1461)*('2_Review &amp; Audit'!$I$6:$I$505&gt;=$E1461-30)*('2_Review &amp; Audit'!$I$6:$I$505&lt;=$E1461+30)*('2_Review &amp; Audit'!$R$6:$R$505&gt;0)*(ROW('2_Review &amp; Audit'!$R$6:$R$505)&gt;$AC1461),0),0)+5,""))</f>
        <v/>
      </c>
      <c r="AP1461" t="str">
        <f>IF(OR($D1461="",$AK1461="",$AO1461=""),"",MIN($AK1461,$AO1461))</f>
        <v/>
      </c>
    </row>
    <row r="1462" spans="1:42" ht="12.75" customHeight="1" x14ac:dyDescent="0.2">
      <c r="A1462" t="str">
        <f>IF($J1462="","",INDEX('2_Review &amp; Audit'!$F:$F,$J1462))</f>
        <v/>
      </c>
      <c r="B1462" t="str">
        <f>IF($J1462="","",INDEX('2_Review &amp; Audit'!$C:$C,$J1462))</f>
        <v/>
      </c>
      <c r="C1462" t="str">
        <f>IF($J1462="","",INDEX('2_Review &amp; Audit'!$D:$D,$J1462))</f>
        <v/>
      </c>
      <c r="D1462" s="60" t="str">
        <f>IF($J1462="","",INDEX('2_Review &amp; Audit'!$U:$U,$J1462))</f>
        <v/>
      </c>
      <c r="E1462" t="str">
        <f>IF($J1462="","",INDEX('2_Review &amp; Audit'!$M:$M,$J1462))</f>
        <v/>
      </c>
      <c r="F1462" t="str">
        <f>IF($J1462="","",INDEX('2_Review &amp; Audit'!$N:$N,$J1462))</f>
        <v/>
      </c>
      <c r="G1462" t="str">
        <f>IF(OR($J1462="",$F1462=""),"",ABS(INDEX('2_Review &amp; Audit'!$B:$B,$J1462)/$F1462))</f>
        <v/>
      </c>
      <c r="H1462" t="str">
        <f t="shared" si="86"/>
        <v/>
      </c>
      <c r="I1462" t="str">
        <f>IF($J1462="","",INDEX('2_Review &amp; Audit'!$AD:$AD,$J1462))</f>
        <v/>
      </c>
      <c r="AB1462" t="str">
        <f>IF($D1462="","",MAX(0,N(#REF!)-N($X1462)))</f>
        <v/>
      </c>
      <c r="AC1462" t="str">
        <f>IF(OR($D1462="",$AB1462="",N($AB1462)&lt;=0),"",IFERROR(MATCH(1,INDEX(('2_Review &amp; Audit'!$F$6:$F$505=$A1462)*('2_Review &amp; Audit'!$I$6:$I$505&gt;=$E1462-30)*('2_Review &amp; Audit'!$I$6:$I$505&lt;=$E1462+30)*('2_Review &amp; Audit'!$R$6:$R$505&gt;0)*(ROW('2_Review &amp; Audit'!$R$6:$R$505)&gt;$T1462),0),0)+5,""))</f>
        <v/>
      </c>
      <c r="AG1462" t="str">
        <f>IF(OR($D1462="",$AB1462="",$AF1462=""),"",MIN($AB1462,$AF1462))</f>
        <v/>
      </c>
      <c r="AK1462" t="str">
        <f>IF($D1462="","",MAX(0,N($AB1462)-N($AG1462)))</f>
        <v/>
      </c>
      <c r="AL1462" t="str">
        <f>IF(OR($D1462="",$AK1462="",N($AK1462)&lt;=0),"",IFERROR(MATCH(1,INDEX(('2_Review &amp; Audit'!$F$6:$F$505=$A1462)*('2_Review &amp; Audit'!$I$6:$I$505&gt;=$E1462-30)*('2_Review &amp; Audit'!$I$6:$I$505&lt;=$E1462+30)*('2_Review &amp; Audit'!$R$6:$R$505&gt;0)*(ROW('2_Review &amp; Audit'!$R$6:$R$505)&gt;$AC1462),0),0)+5,""))</f>
        <v/>
      </c>
      <c r="AP1462" t="str">
        <f>IF(OR($D1462="",$AK1462="",$AO1462=""),"",MIN($AK1462,$AO1462))</f>
        <v/>
      </c>
    </row>
    <row r="1463" spans="1:42" ht="12.75" customHeight="1" x14ac:dyDescent="0.2">
      <c r="A1463" t="str">
        <f>IF($J1463="","",INDEX('2_Review &amp; Audit'!$F:$F,$J1463))</f>
        <v/>
      </c>
      <c r="B1463" t="str">
        <f>IF($J1463="","",INDEX('2_Review &amp; Audit'!$C:$C,$J1463))</f>
        <v/>
      </c>
      <c r="C1463" t="str">
        <f>IF($J1463="","",INDEX('2_Review &amp; Audit'!$D:$D,$J1463))</f>
        <v/>
      </c>
      <c r="D1463" s="60" t="str">
        <f>IF($J1463="","",INDEX('2_Review &amp; Audit'!$U:$U,$J1463))</f>
        <v/>
      </c>
      <c r="E1463" t="str">
        <f>IF($J1463="","",INDEX('2_Review &amp; Audit'!$M:$M,$J1463))</f>
        <v/>
      </c>
      <c r="F1463" t="str">
        <f>IF($J1463="","",INDEX('2_Review &amp; Audit'!$N:$N,$J1463))</f>
        <v/>
      </c>
      <c r="G1463" t="str">
        <f>IF(OR($J1463="",$F1463=""),"",ABS(INDEX('2_Review &amp; Audit'!$B:$B,$J1463)/$F1463))</f>
        <v/>
      </c>
      <c r="H1463" t="str">
        <f t="shared" si="86"/>
        <v/>
      </c>
      <c r="I1463" t="str">
        <f>IF($J1463="","",INDEX('2_Review &amp; Audit'!$AD:$AD,$J1463))</f>
        <v/>
      </c>
      <c r="AB1463" t="str">
        <f>IF($D1463="","",MAX(0,N(#REF!)-N($X1463)))</f>
        <v/>
      </c>
      <c r="AC1463" t="str">
        <f>IF(OR($D1463="",$AB1463="",N($AB1463)&lt;=0),"",IFERROR(MATCH(1,INDEX(('2_Review &amp; Audit'!$F$6:$F$505=$A1463)*('2_Review &amp; Audit'!$I$6:$I$505&gt;=$E1463-30)*('2_Review &amp; Audit'!$I$6:$I$505&lt;=$E1463+30)*('2_Review &amp; Audit'!$R$6:$R$505&gt;0)*(ROW('2_Review &amp; Audit'!$R$6:$R$505)&gt;$T1463),0),0)+5,""))</f>
        <v/>
      </c>
      <c r="AG1463" t="str">
        <f>IF(OR($D1463="",$AB1463="",$AF1463=""),"",MIN($AB1463,$AF1463))</f>
        <v/>
      </c>
      <c r="AK1463" t="str">
        <f>IF($D1463="","",MAX(0,N($AB1463)-N($AG1463)))</f>
        <v/>
      </c>
      <c r="AL1463" t="str">
        <f>IF(OR($D1463="",$AK1463="",N($AK1463)&lt;=0),"",IFERROR(MATCH(1,INDEX(('2_Review &amp; Audit'!$F$6:$F$505=$A1463)*('2_Review &amp; Audit'!$I$6:$I$505&gt;=$E1463-30)*('2_Review &amp; Audit'!$I$6:$I$505&lt;=$E1463+30)*('2_Review &amp; Audit'!$R$6:$R$505&gt;0)*(ROW('2_Review &amp; Audit'!$R$6:$R$505)&gt;$AC1463),0),0)+5,""))</f>
        <v/>
      </c>
      <c r="AP1463" t="str">
        <f>IF(OR($D1463="",$AK1463="",$AO1463=""),"",MIN($AK1463,$AO1463))</f>
        <v/>
      </c>
    </row>
    <row r="1464" spans="1:42" ht="12.75" customHeight="1" x14ac:dyDescent="0.2">
      <c r="A1464" t="str">
        <f>IF($J1464="","",INDEX('2_Review &amp; Audit'!$F:$F,$J1464))</f>
        <v/>
      </c>
      <c r="B1464" t="str">
        <f>IF($J1464="","",INDEX('2_Review &amp; Audit'!$C:$C,$J1464))</f>
        <v/>
      </c>
      <c r="C1464" t="str">
        <f>IF($J1464="","",INDEX('2_Review &amp; Audit'!$D:$D,$J1464))</f>
        <v/>
      </c>
      <c r="D1464" s="60" t="str">
        <f>IF($J1464="","",INDEX('2_Review &amp; Audit'!$U:$U,$J1464))</f>
        <v/>
      </c>
      <c r="E1464" t="str">
        <f>IF($J1464="","",INDEX('2_Review &amp; Audit'!$M:$M,$J1464))</f>
        <v/>
      </c>
      <c r="F1464" t="str">
        <f>IF($J1464="","",INDEX('2_Review &amp; Audit'!$N:$N,$J1464))</f>
        <v/>
      </c>
      <c r="G1464" t="str">
        <f>IF(OR($J1464="",$F1464=""),"",ABS(INDEX('2_Review &amp; Audit'!$B:$B,$J1464)/$F1464))</f>
        <v/>
      </c>
      <c r="H1464" t="str">
        <f t="shared" si="86"/>
        <v/>
      </c>
      <c r="I1464" t="str">
        <f>IF($J1464="","",INDEX('2_Review &amp; Audit'!$AD:$AD,$J1464))</f>
        <v/>
      </c>
      <c r="AB1464" t="str">
        <f>IF($D1464="","",MAX(0,N(#REF!)-N($X1464)))</f>
        <v/>
      </c>
      <c r="AC1464" t="str">
        <f>IF(OR($D1464="",$AB1464="",N($AB1464)&lt;=0),"",IFERROR(MATCH(1,INDEX(('2_Review &amp; Audit'!$F$6:$F$505=$A1464)*('2_Review &amp; Audit'!$I$6:$I$505&gt;=$E1464-30)*('2_Review &amp; Audit'!$I$6:$I$505&lt;=$E1464+30)*('2_Review &amp; Audit'!$R$6:$R$505&gt;0)*(ROW('2_Review &amp; Audit'!$R$6:$R$505)&gt;$T1464),0),0)+5,""))</f>
        <v/>
      </c>
      <c r="AG1464" t="str">
        <f>IF(OR($D1464="",$AB1464="",$AF1464=""),"",MIN($AB1464,$AF1464))</f>
        <v/>
      </c>
      <c r="AK1464" t="str">
        <f>IF($D1464="","",MAX(0,N($AB1464)-N($AG1464)))</f>
        <v/>
      </c>
      <c r="AL1464" t="str">
        <f>IF(OR($D1464="",$AK1464="",N($AK1464)&lt;=0),"",IFERROR(MATCH(1,INDEX(('2_Review &amp; Audit'!$F$6:$F$505=$A1464)*('2_Review &amp; Audit'!$I$6:$I$505&gt;=$E1464-30)*('2_Review &amp; Audit'!$I$6:$I$505&lt;=$E1464+30)*('2_Review &amp; Audit'!$R$6:$R$505&gt;0)*(ROW('2_Review &amp; Audit'!$R$6:$R$505)&gt;$AC1464),0),0)+5,""))</f>
        <v/>
      </c>
      <c r="AP1464" t="str">
        <f>IF(OR($D1464="",$AK1464="",$AO1464=""),"",MIN($AK1464,$AO1464))</f>
        <v/>
      </c>
    </row>
    <row r="1465" spans="1:42" ht="12.75" customHeight="1" x14ac:dyDescent="0.2">
      <c r="A1465" t="str">
        <f>IF($J1465="","",INDEX('2_Review &amp; Audit'!$F:$F,$J1465))</f>
        <v/>
      </c>
      <c r="B1465" t="str">
        <f>IF($J1465="","",INDEX('2_Review &amp; Audit'!$C:$C,$J1465))</f>
        <v/>
      </c>
      <c r="C1465" t="str">
        <f>IF($J1465="","",INDEX('2_Review &amp; Audit'!$D:$D,$J1465))</f>
        <v/>
      </c>
      <c r="D1465" s="60" t="str">
        <f>IF($J1465="","",INDEX('2_Review &amp; Audit'!$U:$U,$J1465))</f>
        <v/>
      </c>
      <c r="E1465" t="str">
        <f>IF($J1465="","",INDEX('2_Review &amp; Audit'!$M:$M,$J1465))</f>
        <v/>
      </c>
      <c r="F1465" t="str">
        <f>IF($J1465="","",INDEX('2_Review &amp; Audit'!$N:$N,$J1465))</f>
        <v/>
      </c>
      <c r="G1465" t="str">
        <f>IF(OR($J1465="",$F1465=""),"",ABS(INDEX('2_Review &amp; Audit'!$B:$B,$J1465)/$F1465))</f>
        <v/>
      </c>
      <c r="H1465" t="str">
        <f t="shared" si="86"/>
        <v/>
      </c>
      <c r="I1465" t="str">
        <f>IF($J1465="","",INDEX('2_Review &amp; Audit'!$AD:$AD,$J1465))</f>
        <v/>
      </c>
      <c r="AB1465" t="str">
        <f>IF($D1465="","",MAX(0,N(#REF!)-N($X1465)))</f>
        <v/>
      </c>
      <c r="AC1465" t="str">
        <f>IF(OR($D1465="",$AB1465="",N($AB1465)&lt;=0),"",IFERROR(MATCH(1,INDEX(('2_Review &amp; Audit'!$F$6:$F$505=$A1465)*('2_Review &amp; Audit'!$I$6:$I$505&gt;=$E1465-30)*('2_Review &amp; Audit'!$I$6:$I$505&lt;=$E1465+30)*('2_Review &amp; Audit'!$R$6:$R$505&gt;0)*(ROW('2_Review &amp; Audit'!$R$6:$R$505)&gt;$T1465),0),0)+5,""))</f>
        <v/>
      </c>
      <c r="AG1465" t="str">
        <f>IF(OR($D1465="",$AB1465="",$AF1465=""),"",MIN($AB1465,$AF1465))</f>
        <v/>
      </c>
      <c r="AK1465" t="str">
        <f>IF($D1465="","",MAX(0,N($AB1465)-N($AG1465)))</f>
        <v/>
      </c>
      <c r="AL1465" t="str">
        <f>IF(OR($D1465="",$AK1465="",N($AK1465)&lt;=0),"",IFERROR(MATCH(1,INDEX(('2_Review &amp; Audit'!$F$6:$F$505=$A1465)*('2_Review &amp; Audit'!$I$6:$I$505&gt;=$E1465-30)*('2_Review &amp; Audit'!$I$6:$I$505&lt;=$E1465+30)*('2_Review &amp; Audit'!$R$6:$R$505&gt;0)*(ROW('2_Review &amp; Audit'!$R$6:$R$505)&gt;$AC1465),0),0)+5,""))</f>
        <v/>
      </c>
      <c r="AP1465" t="str">
        <f>IF(OR($D1465="",$AK1465="",$AO1465=""),"",MIN($AK1465,$AO1465))</f>
        <v/>
      </c>
    </row>
    <row r="1466" spans="1:42" ht="12.75" customHeight="1" x14ac:dyDescent="0.2">
      <c r="A1466" t="str">
        <f>IF($J1466="","",INDEX('2_Review &amp; Audit'!$F:$F,$J1466))</f>
        <v/>
      </c>
      <c r="B1466" t="str">
        <f>IF($J1466="","",INDEX('2_Review &amp; Audit'!$C:$C,$J1466))</f>
        <v/>
      </c>
      <c r="C1466" t="str">
        <f>IF($J1466="","",INDEX('2_Review &amp; Audit'!$D:$D,$J1466))</f>
        <v/>
      </c>
      <c r="D1466" s="60" t="str">
        <f>IF($J1466="","",INDEX('2_Review &amp; Audit'!$U:$U,$J1466))</f>
        <v/>
      </c>
      <c r="E1466" t="str">
        <f>IF($J1466="","",INDEX('2_Review &amp; Audit'!$M:$M,$J1466))</f>
        <v/>
      </c>
      <c r="F1466" t="str">
        <f>IF($J1466="","",INDEX('2_Review &amp; Audit'!$N:$N,$J1466))</f>
        <v/>
      </c>
      <c r="G1466" t="str">
        <f>IF(OR($J1466="",$F1466=""),"",ABS(INDEX('2_Review &amp; Audit'!$B:$B,$J1466)/$F1466))</f>
        <v/>
      </c>
      <c r="H1466" t="str">
        <f t="shared" si="86"/>
        <v/>
      </c>
      <c r="I1466" t="str">
        <f>IF($J1466="","",INDEX('2_Review &amp; Audit'!$AD:$AD,$J1466))</f>
        <v/>
      </c>
      <c r="AB1466" t="str">
        <f>IF($D1466="","",MAX(0,N(#REF!)-N($X1466)))</f>
        <v/>
      </c>
      <c r="AC1466" t="str">
        <f>IF(OR($D1466="",$AB1466="",N($AB1466)&lt;=0),"",IFERROR(MATCH(1,INDEX(('2_Review &amp; Audit'!$F$6:$F$505=$A1466)*('2_Review &amp; Audit'!$I$6:$I$505&gt;=$E1466-30)*('2_Review &amp; Audit'!$I$6:$I$505&lt;=$E1466+30)*('2_Review &amp; Audit'!$R$6:$R$505&gt;0)*(ROW('2_Review &amp; Audit'!$R$6:$R$505)&gt;$T1466),0),0)+5,""))</f>
        <v/>
      </c>
      <c r="AG1466" t="str">
        <f>IF(OR($D1466="",$AB1466="",$AF1466=""),"",MIN($AB1466,$AF1466))</f>
        <v/>
      </c>
      <c r="AK1466" t="str">
        <f>IF($D1466="","",MAX(0,N($AB1466)-N($AG1466)))</f>
        <v/>
      </c>
      <c r="AL1466" t="str">
        <f>IF(OR($D1466="",$AK1466="",N($AK1466)&lt;=0),"",IFERROR(MATCH(1,INDEX(('2_Review &amp; Audit'!$F$6:$F$505=$A1466)*('2_Review &amp; Audit'!$I$6:$I$505&gt;=$E1466-30)*('2_Review &amp; Audit'!$I$6:$I$505&lt;=$E1466+30)*('2_Review &amp; Audit'!$R$6:$R$505&gt;0)*(ROW('2_Review &amp; Audit'!$R$6:$R$505)&gt;$AC1466),0),0)+5,""))</f>
        <v/>
      </c>
      <c r="AP1466" t="str">
        <f>IF(OR($D1466="",$AK1466="",$AO1466=""),"",MIN($AK1466,$AO1466))</f>
        <v/>
      </c>
    </row>
    <row r="1467" spans="1:42" ht="12.75" customHeight="1" x14ac:dyDescent="0.2">
      <c r="A1467" t="str">
        <f>IF($J1467="","",INDEX('2_Review &amp; Audit'!$F:$F,$J1467))</f>
        <v/>
      </c>
      <c r="B1467" t="str">
        <f>IF($J1467="","",INDEX('2_Review &amp; Audit'!$C:$C,$J1467))</f>
        <v/>
      </c>
      <c r="C1467" t="str">
        <f>IF($J1467="","",INDEX('2_Review &amp; Audit'!$D:$D,$J1467))</f>
        <v/>
      </c>
      <c r="D1467" s="60" t="str">
        <f>IF($J1467="","",INDEX('2_Review &amp; Audit'!$U:$U,$J1467))</f>
        <v/>
      </c>
      <c r="E1467" t="str">
        <f>IF($J1467="","",INDEX('2_Review &amp; Audit'!$M:$M,$J1467))</f>
        <v/>
      </c>
      <c r="F1467" t="str">
        <f>IF($J1467="","",INDEX('2_Review &amp; Audit'!$N:$N,$J1467))</f>
        <v/>
      </c>
      <c r="G1467" t="str">
        <f>IF(OR($J1467="",$F1467=""),"",ABS(INDEX('2_Review &amp; Audit'!$B:$B,$J1467)/$F1467))</f>
        <v/>
      </c>
      <c r="H1467" t="str">
        <f t="shared" ref="H1467:H1530" si="87">IF(OR($F1467="",$G1467=""),"",$F1467*$G1467)</f>
        <v/>
      </c>
      <c r="I1467" t="str">
        <f>IF($J1467="","",INDEX('2_Review &amp; Audit'!$AD:$AD,$J1467))</f>
        <v/>
      </c>
      <c r="AB1467" t="str">
        <f>IF($D1467="","",MAX(0,N(#REF!)-N($X1467)))</f>
        <v/>
      </c>
      <c r="AC1467" t="str">
        <f>IF(OR($D1467="",$AB1467="",N($AB1467)&lt;=0),"",IFERROR(MATCH(1,INDEX(('2_Review &amp; Audit'!$F$6:$F$505=$A1467)*('2_Review &amp; Audit'!$I$6:$I$505&gt;=$E1467-30)*('2_Review &amp; Audit'!$I$6:$I$505&lt;=$E1467+30)*('2_Review &amp; Audit'!$R$6:$R$505&gt;0)*(ROW('2_Review &amp; Audit'!$R$6:$R$505)&gt;$T1467),0),0)+5,""))</f>
        <v/>
      </c>
      <c r="AG1467" t="str">
        <f>IF(OR($D1467="",$AB1467="",$AF1467=""),"",MIN($AB1467,$AF1467))</f>
        <v/>
      </c>
      <c r="AK1467" t="str">
        <f>IF($D1467="","",MAX(0,N($AB1467)-N($AG1467)))</f>
        <v/>
      </c>
      <c r="AL1467" t="str">
        <f>IF(OR($D1467="",$AK1467="",N($AK1467)&lt;=0),"",IFERROR(MATCH(1,INDEX(('2_Review &amp; Audit'!$F$6:$F$505=$A1467)*('2_Review &amp; Audit'!$I$6:$I$505&gt;=$E1467-30)*('2_Review &amp; Audit'!$I$6:$I$505&lt;=$E1467+30)*('2_Review &amp; Audit'!$R$6:$R$505&gt;0)*(ROW('2_Review &amp; Audit'!$R$6:$R$505)&gt;$AC1467),0),0)+5,""))</f>
        <v/>
      </c>
      <c r="AP1467" t="str">
        <f>IF(OR($D1467="",$AK1467="",$AO1467=""),"",MIN($AK1467,$AO1467))</f>
        <v/>
      </c>
    </row>
    <row r="1468" spans="1:42" ht="12.75" customHeight="1" x14ac:dyDescent="0.2">
      <c r="A1468" t="str">
        <f>IF($J1468="","",INDEX('2_Review &amp; Audit'!$F:$F,$J1468))</f>
        <v/>
      </c>
      <c r="B1468" t="str">
        <f>IF($J1468="","",INDEX('2_Review &amp; Audit'!$C:$C,$J1468))</f>
        <v/>
      </c>
      <c r="C1468" t="str">
        <f>IF($J1468="","",INDEX('2_Review &amp; Audit'!$D:$D,$J1468))</f>
        <v/>
      </c>
      <c r="D1468" s="60" t="str">
        <f>IF($J1468="","",INDEX('2_Review &amp; Audit'!$U:$U,$J1468))</f>
        <v/>
      </c>
      <c r="E1468" t="str">
        <f>IF($J1468="","",INDEX('2_Review &amp; Audit'!$M:$M,$J1468))</f>
        <v/>
      </c>
      <c r="F1468" t="str">
        <f>IF($J1468="","",INDEX('2_Review &amp; Audit'!$N:$N,$J1468))</f>
        <v/>
      </c>
      <c r="G1468" t="str">
        <f>IF(OR($J1468="",$F1468=""),"",ABS(INDEX('2_Review &amp; Audit'!$B:$B,$J1468)/$F1468))</f>
        <v/>
      </c>
      <c r="H1468" t="str">
        <f t="shared" si="87"/>
        <v/>
      </c>
      <c r="I1468" t="str">
        <f>IF($J1468="","",INDEX('2_Review &amp; Audit'!$AD:$AD,$J1468))</f>
        <v/>
      </c>
      <c r="AB1468" t="str">
        <f>IF($D1468="","",MAX(0,N(#REF!)-N($X1468)))</f>
        <v/>
      </c>
      <c r="AC1468" t="str">
        <f>IF(OR($D1468="",$AB1468="",N($AB1468)&lt;=0),"",IFERROR(MATCH(1,INDEX(('2_Review &amp; Audit'!$F$6:$F$505=$A1468)*('2_Review &amp; Audit'!$I$6:$I$505&gt;=$E1468-30)*('2_Review &amp; Audit'!$I$6:$I$505&lt;=$E1468+30)*('2_Review &amp; Audit'!$R$6:$R$505&gt;0)*(ROW('2_Review &amp; Audit'!$R$6:$R$505)&gt;$T1468),0),0)+5,""))</f>
        <v/>
      </c>
      <c r="AG1468" t="str">
        <f>IF(OR($D1468="",$AB1468="",$AF1468=""),"",MIN($AB1468,$AF1468))</f>
        <v/>
      </c>
      <c r="AK1468" t="str">
        <f>IF($D1468="","",MAX(0,N($AB1468)-N($AG1468)))</f>
        <v/>
      </c>
      <c r="AL1468" t="str">
        <f>IF(OR($D1468="",$AK1468="",N($AK1468)&lt;=0),"",IFERROR(MATCH(1,INDEX(('2_Review &amp; Audit'!$F$6:$F$505=$A1468)*('2_Review &amp; Audit'!$I$6:$I$505&gt;=$E1468-30)*('2_Review &amp; Audit'!$I$6:$I$505&lt;=$E1468+30)*('2_Review &amp; Audit'!$R$6:$R$505&gt;0)*(ROW('2_Review &amp; Audit'!$R$6:$R$505)&gt;$AC1468),0),0)+5,""))</f>
        <v/>
      </c>
      <c r="AP1468" t="str">
        <f>IF(OR($D1468="",$AK1468="",$AO1468=""),"",MIN($AK1468,$AO1468))</f>
        <v/>
      </c>
    </row>
    <row r="1469" spans="1:42" ht="12.75" customHeight="1" x14ac:dyDescent="0.2">
      <c r="A1469" t="str">
        <f>IF($J1469="","",INDEX('2_Review &amp; Audit'!$F:$F,$J1469))</f>
        <v/>
      </c>
      <c r="B1469" t="str">
        <f>IF($J1469="","",INDEX('2_Review &amp; Audit'!$C:$C,$J1469))</f>
        <v/>
      </c>
      <c r="C1469" t="str">
        <f>IF($J1469="","",INDEX('2_Review &amp; Audit'!$D:$D,$J1469))</f>
        <v/>
      </c>
      <c r="D1469" s="60" t="str">
        <f>IF($J1469="","",INDEX('2_Review &amp; Audit'!$U:$U,$J1469))</f>
        <v/>
      </c>
      <c r="E1469" t="str">
        <f>IF($J1469="","",INDEX('2_Review &amp; Audit'!$M:$M,$J1469))</f>
        <v/>
      </c>
      <c r="F1469" t="str">
        <f>IF($J1469="","",INDEX('2_Review &amp; Audit'!$N:$N,$J1469))</f>
        <v/>
      </c>
      <c r="G1469" t="str">
        <f>IF(OR($J1469="",$F1469=""),"",ABS(INDEX('2_Review &amp; Audit'!$B:$B,$J1469)/$F1469))</f>
        <v/>
      </c>
      <c r="H1469" t="str">
        <f t="shared" si="87"/>
        <v/>
      </c>
      <c r="I1469" t="str">
        <f>IF($J1469="","",INDEX('2_Review &amp; Audit'!$AD:$AD,$J1469))</f>
        <v/>
      </c>
      <c r="AB1469" t="str">
        <f>IF($D1469="","",MAX(0,N(#REF!)-N($X1469)))</f>
        <v/>
      </c>
      <c r="AC1469" t="str">
        <f>IF(OR($D1469="",$AB1469="",N($AB1469)&lt;=0),"",IFERROR(MATCH(1,INDEX(('2_Review &amp; Audit'!$F$6:$F$505=$A1469)*('2_Review &amp; Audit'!$I$6:$I$505&gt;=$E1469-30)*('2_Review &amp; Audit'!$I$6:$I$505&lt;=$E1469+30)*('2_Review &amp; Audit'!$R$6:$R$505&gt;0)*(ROW('2_Review &amp; Audit'!$R$6:$R$505)&gt;$T1469),0),0)+5,""))</f>
        <v/>
      </c>
      <c r="AG1469" t="str">
        <f>IF(OR($D1469="",$AB1469="",$AF1469=""),"",MIN($AB1469,$AF1469))</f>
        <v/>
      </c>
      <c r="AK1469" t="str">
        <f>IF($D1469="","",MAX(0,N($AB1469)-N($AG1469)))</f>
        <v/>
      </c>
      <c r="AL1469" t="str">
        <f>IF(OR($D1469="",$AK1469="",N($AK1469)&lt;=0),"",IFERROR(MATCH(1,INDEX(('2_Review &amp; Audit'!$F$6:$F$505=$A1469)*('2_Review &amp; Audit'!$I$6:$I$505&gt;=$E1469-30)*('2_Review &amp; Audit'!$I$6:$I$505&lt;=$E1469+30)*('2_Review &amp; Audit'!$R$6:$R$505&gt;0)*(ROW('2_Review &amp; Audit'!$R$6:$R$505)&gt;$AC1469),0),0)+5,""))</f>
        <v/>
      </c>
      <c r="AP1469" t="str">
        <f>IF(OR($D1469="",$AK1469="",$AO1469=""),"",MIN($AK1469,$AO1469))</f>
        <v/>
      </c>
    </row>
    <row r="1470" spans="1:42" ht="12.75" customHeight="1" x14ac:dyDescent="0.2">
      <c r="A1470" t="str">
        <f>IF($J1470="","",INDEX('2_Review &amp; Audit'!$F:$F,$J1470))</f>
        <v/>
      </c>
      <c r="B1470" t="str">
        <f>IF($J1470="","",INDEX('2_Review &amp; Audit'!$C:$C,$J1470))</f>
        <v/>
      </c>
      <c r="C1470" t="str">
        <f>IF($J1470="","",INDEX('2_Review &amp; Audit'!$D:$D,$J1470))</f>
        <v/>
      </c>
      <c r="D1470" s="60" t="str">
        <f>IF($J1470="","",INDEX('2_Review &amp; Audit'!$U:$U,$J1470))</f>
        <v/>
      </c>
      <c r="E1470" t="str">
        <f>IF($J1470="","",INDEX('2_Review &amp; Audit'!$M:$M,$J1470))</f>
        <v/>
      </c>
      <c r="F1470" t="str">
        <f>IF($J1470="","",INDEX('2_Review &amp; Audit'!$N:$N,$J1470))</f>
        <v/>
      </c>
      <c r="G1470" t="str">
        <f>IF(OR($J1470="",$F1470=""),"",ABS(INDEX('2_Review &amp; Audit'!$B:$B,$J1470)/$F1470))</f>
        <v/>
      </c>
      <c r="H1470" t="str">
        <f t="shared" si="87"/>
        <v/>
      </c>
      <c r="I1470" t="str">
        <f>IF($J1470="","",INDEX('2_Review &amp; Audit'!$AD:$AD,$J1470))</f>
        <v/>
      </c>
      <c r="AB1470" t="str">
        <f>IF($D1470="","",MAX(0,N(#REF!)-N($X1470)))</f>
        <v/>
      </c>
      <c r="AC1470" t="str">
        <f>IF(OR($D1470="",$AB1470="",N($AB1470)&lt;=0),"",IFERROR(MATCH(1,INDEX(('2_Review &amp; Audit'!$F$6:$F$505=$A1470)*('2_Review &amp; Audit'!$I$6:$I$505&gt;=$E1470-30)*('2_Review &amp; Audit'!$I$6:$I$505&lt;=$E1470+30)*('2_Review &amp; Audit'!$R$6:$R$505&gt;0)*(ROW('2_Review &amp; Audit'!$R$6:$R$505)&gt;$T1470),0),0)+5,""))</f>
        <v/>
      </c>
      <c r="AG1470" t="str">
        <f>IF(OR($D1470="",$AB1470="",$AF1470=""),"",MIN($AB1470,$AF1470))</f>
        <v/>
      </c>
      <c r="AK1470" t="str">
        <f>IF($D1470="","",MAX(0,N($AB1470)-N($AG1470)))</f>
        <v/>
      </c>
      <c r="AL1470" t="str">
        <f>IF(OR($D1470="",$AK1470="",N($AK1470)&lt;=0),"",IFERROR(MATCH(1,INDEX(('2_Review &amp; Audit'!$F$6:$F$505=$A1470)*('2_Review &amp; Audit'!$I$6:$I$505&gt;=$E1470-30)*('2_Review &amp; Audit'!$I$6:$I$505&lt;=$E1470+30)*('2_Review &amp; Audit'!$R$6:$R$505&gt;0)*(ROW('2_Review &amp; Audit'!$R$6:$R$505)&gt;$AC1470),0),0)+5,""))</f>
        <v/>
      </c>
      <c r="AP1470" t="str">
        <f>IF(OR($D1470="",$AK1470="",$AO1470=""),"",MIN($AK1470,$AO1470))</f>
        <v/>
      </c>
    </row>
    <row r="1471" spans="1:42" ht="12.75" customHeight="1" x14ac:dyDescent="0.2">
      <c r="A1471" t="str">
        <f>IF($J1471="","",INDEX('2_Review &amp; Audit'!$F:$F,$J1471))</f>
        <v/>
      </c>
      <c r="B1471" t="str">
        <f>IF($J1471="","",INDEX('2_Review &amp; Audit'!$C:$C,$J1471))</f>
        <v/>
      </c>
      <c r="C1471" t="str">
        <f>IF($J1471="","",INDEX('2_Review &amp; Audit'!$D:$D,$J1471))</f>
        <v/>
      </c>
      <c r="D1471" s="60" t="str">
        <f>IF($J1471="","",INDEX('2_Review &amp; Audit'!$U:$U,$J1471))</f>
        <v/>
      </c>
      <c r="E1471" t="str">
        <f>IF($J1471="","",INDEX('2_Review &amp; Audit'!$M:$M,$J1471))</f>
        <v/>
      </c>
      <c r="F1471" t="str">
        <f>IF($J1471="","",INDEX('2_Review &amp; Audit'!$N:$N,$J1471))</f>
        <v/>
      </c>
      <c r="G1471" t="str">
        <f>IF(OR($J1471="",$F1471=""),"",ABS(INDEX('2_Review &amp; Audit'!$B:$B,$J1471)/$F1471))</f>
        <v/>
      </c>
      <c r="H1471" t="str">
        <f t="shared" si="87"/>
        <v/>
      </c>
      <c r="I1471" t="str">
        <f>IF($J1471="","",INDEX('2_Review &amp; Audit'!$AD:$AD,$J1471))</f>
        <v/>
      </c>
      <c r="AB1471" t="str">
        <f>IF($D1471="","",MAX(0,N(#REF!)-N($X1471)))</f>
        <v/>
      </c>
      <c r="AC1471" t="str">
        <f>IF(OR($D1471="",$AB1471="",N($AB1471)&lt;=0),"",IFERROR(MATCH(1,INDEX(('2_Review &amp; Audit'!$F$6:$F$505=$A1471)*('2_Review &amp; Audit'!$I$6:$I$505&gt;=$E1471-30)*('2_Review &amp; Audit'!$I$6:$I$505&lt;=$E1471+30)*('2_Review &amp; Audit'!$R$6:$R$505&gt;0)*(ROW('2_Review &amp; Audit'!$R$6:$R$505)&gt;$T1471),0),0)+5,""))</f>
        <v/>
      </c>
      <c r="AG1471" t="str">
        <f>IF(OR($D1471="",$AB1471="",$AF1471=""),"",MIN($AB1471,$AF1471))</f>
        <v/>
      </c>
      <c r="AK1471" t="str">
        <f>IF($D1471="","",MAX(0,N($AB1471)-N($AG1471)))</f>
        <v/>
      </c>
      <c r="AL1471" t="str">
        <f>IF(OR($D1471="",$AK1471="",N($AK1471)&lt;=0),"",IFERROR(MATCH(1,INDEX(('2_Review &amp; Audit'!$F$6:$F$505=$A1471)*('2_Review &amp; Audit'!$I$6:$I$505&gt;=$E1471-30)*('2_Review &amp; Audit'!$I$6:$I$505&lt;=$E1471+30)*('2_Review &amp; Audit'!$R$6:$R$505&gt;0)*(ROW('2_Review &amp; Audit'!$R$6:$R$505)&gt;$AC1471),0),0)+5,""))</f>
        <v/>
      </c>
      <c r="AP1471" t="str">
        <f>IF(OR($D1471="",$AK1471="",$AO1471=""),"",MIN($AK1471,$AO1471))</f>
        <v/>
      </c>
    </row>
    <row r="1472" spans="1:42" ht="12.75" customHeight="1" x14ac:dyDescent="0.2">
      <c r="A1472" t="str">
        <f>IF($J1472="","",INDEX('2_Review &amp; Audit'!$F:$F,$J1472))</f>
        <v/>
      </c>
      <c r="B1472" t="str">
        <f>IF($J1472="","",INDEX('2_Review &amp; Audit'!$C:$C,$J1472))</f>
        <v/>
      </c>
      <c r="C1472" t="str">
        <f>IF($J1472="","",INDEX('2_Review &amp; Audit'!$D:$D,$J1472))</f>
        <v/>
      </c>
      <c r="D1472" s="60" t="str">
        <f>IF($J1472="","",INDEX('2_Review &amp; Audit'!$U:$U,$J1472))</f>
        <v/>
      </c>
      <c r="E1472" t="str">
        <f>IF($J1472="","",INDEX('2_Review &amp; Audit'!$M:$M,$J1472))</f>
        <v/>
      </c>
      <c r="F1472" t="str">
        <f>IF($J1472="","",INDEX('2_Review &amp; Audit'!$N:$N,$J1472))</f>
        <v/>
      </c>
      <c r="G1472" t="str">
        <f>IF(OR($J1472="",$F1472=""),"",ABS(INDEX('2_Review &amp; Audit'!$B:$B,$J1472)/$F1472))</f>
        <v/>
      </c>
      <c r="H1472" t="str">
        <f t="shared" si="87"/>
        <v/>
      </c>
      <c r="I1472" t="str">
        <f>IF($J1472="","",INDEX('2_Review &amp; Audit'!$AD:$AD,$J1472))</f>
        <v/>
      </c>
      <c r="AB1472" t="str">
        <f>IF($D1472="","",MAX(0,N(#REF!)-N($X1472)))</f>
        <v/>
      </c>
      <c r="AC1472" t="str">
        <f>IF(OR($D1472="",$AB1472="",N($AB1472)&lt;=0),"",IFERROR(MATCH(1,INDEX(('2_Review &amp; Audit'!$F$6:$F$505=$A1472)*('2_Review &amp; Audit'!$I$6:$I$505&gt;=$E1472-30)*('2_Review &amp; Audit'!$I$6:$I$505&lt;=$E1472+30)*('2_Review &amp; Audit'!$R$6:$R$505&gt;0)*(ROW('2_Review &amp; Audit'!$R$6:$R$505)&gt;$T1472),0),0)+5,""))</f>
        <v/>
      </c>
      <c r="AG1472" t="str">
        <f>IF(OR($D1472="",$AB1472="",$AF1472=""),"",MIN($AB1472,$AF1472))</f>
        <v/>
      </c>
      <c r="AK1472" t="str">
        <f>IF($D1472="","",MAX(0,N($AB1472)-N($AG1472)))</f>
        <v/>
      </c>
      <c r="AL1472" t="str">
        <f>IF(OR($D1472="",$AK1472="",N($AK1472)&lt;=0),"",IFERROR(MATCH(1,INDEX(('2_Review &amp; Audit'!$F$6:$F$505=$A1472)*('2_Review &amp; Audit'!$I$6:$I$505&gt;=$E1472-30)*('2_Review &amp; Audit'!$I$6:$I$505&lt;=$E1472+30)*('2_Review &amp; Audit'!$R$6:$R$505&gt;0)*(ROW('2_Review &amp; Audit'!$R$6:$R$505)&gt;$AC1472),0),0)+5,""))</f>
        <v/>
      </c>
      <c r="AP1472" t="str">
        <f>IF(OR($D1472="",$AK1472="",$AO1472=""),"",MIN($AK1472,$AO1472))</f>
        <v/>
      </c>
    </row>
    <row r="1473" spans="1:42" ht="12.75" customHeight="1" x14ac:dyDescent="0.2">
      <c r="A1473" t="str">
        <f>IF($J1473="","",INDEX('2_Review &amp; Audit'!$F:$F,$J1473))</f>
        <v/>
      </c>
      <c r="B1473" t="str">
        <f>IF($J1473="","",INDEX('2_Review &amp; Audit'!$C:$C,$J1473))</f>
        <v/>
      </c>
      <c r="C1473" t="str">
        <f>IF($J1473="","",INDEX('2_Review &amp; Audit'!$D:$D,$J1473))</f>
        <v/>
      </c>
      <c r="D1473" s="60" t="str">
        <f>IF($J1473="","",INDEX('2_Review &amp; Audit'!$U:$U,$J1473))</f>
        <v/>
      </c>
      <c r="E1473" t="str">
        <f>IF($J1473="","",INDEX('2_Review &amp; Audit'!$M:$M,$J1473))</f>
        <v/>
      </c>
      <c r="F1473" t="str">
        <f>IF($J1473="","",INDEX('2_Review &amp; Audit'!$N:$N,$J1473))</f>
        <v/>
      </c>
      <c r="G1473" t="str">
        <f>IF(OR($J1473="",$F1473=""),"",ABS(INDEX('2_Review &amp; Audit'!$B:$B,$J1473)/$F1473))</f>
        <v/>
      </c>
      <c r="H1473" t="str">
        <f t="shared" si="87"/>
        <v/>
      </c>
      <c r="I1473" t="str">
        <f>IF($J1473="","",INDEX('2_Review &amp; Audit'!$AD:$AD,$J1473))</f>
        <v/>
      </c>
      <c r="AB1473" t="str">
        <f>IF($D1473="","",MAX(0,N(#REF!)-N($X1473)))</f>
        <v/>
      </c>
      <c r="AC1473" t="str">
        <f>IF(OR($D1473="",$AB1473="",N($AB1473)&lt;=0),"",IFERROR(MATCH(1,INDEX(('2_Review &amp; Audit'!$F$6:$F$505=$A1473)*('2_Review &amp; Audit'!$I$6:$I$505&gt;=$E1473-30)*('2_Review &amp; Audit'!$I$6:$I$505&lt;=$E1473+30)*('2_Review &amp; Audit'!$R$6:$R$505&gt;0)*(ROW('2_Review &amp; Audit'!$R$6:$R$505)&gt;$T1473),0),0)+5,""))</f>
        <v/>
      </c>
      <c r="AG1473" t="str">
        <f>IF(OR($D1473="",$AB1473="",$AF1473=""),"",MIN($AB1473,$AF1473))</f>
        <v/>
      </c>
      <c r="AK1473" t="str">
        <f>IF($D1473="","",MAX(0,N($AB1473)-N($AG1473)))</f>
        <v/>
      </c>
      <c r="AL1473" t="str">
        <f>IF(OR($D1473="",$AK1473="",N($AK1473)&lt;=0),"",IFERROR(MATCH(1,INDEX(('2_Review &amp; Audit'!$F$6:$F$505=$A1473)*('2_Review &amp; Audit'!$I$6:$I$505&gt;=$E1473-30)*('2_Review &amp; Audit'!$I$6:$I$505&lt;=$E1473+30)*('2_Review &amp; Audit'!$R$6:$R$505&gt;0)*(ROW('2_Review &amp; Audit'!$R$6:$R$505)&gt;$AC1473),0),0)+5,""))</f>
        <v/>
      </c>
      <c r="AP1473" t="str">
        <f>IF(OR($D1473="",$AK1473="",$AO1473=""),"",MIN($AK1473,$AO1473))</f>
        <v/>
      </c>
    </row>
    <row r="1474" spans="1:42" ht="12.75" customHeight="1" x14ac:dyDescent="0.2">
      <c r="A1474" t="str">
        <f>IF($J1474="","",INDEX('2_Review &amp; Audit'!$F:$F,$J1474))</f>
        <v/>
      </c>
      <c r="B1474" t="str">
        <f>IF($J1474="","",INDEX('2_Review &amp; Audit'!$C:$C,$J1474))</f>
        <v/>
      </c>
      <c r="C1474" t="str">
        <f>IF($J1474="","",INDEX('2_Review &amp; Audit'!$D:$D,$J1474))</f>
        <v/>
      </c>
      <c r="D1474" s="60" t="str">
        <f>IF($J1474="","",INDEX('2_Review &amp; Audit'!$U:$U,$J1474))</f>
        <v/>
      </c>
      <c r="E1474" t="str">
        <f>IF($J1474="","",INDEX('2_Review &amp; Audit'!$M:$M,$J1474))</f>
        <v/>
      </c>
      <c r="F1474" t="str">
        <f>IF($J1474="","",INDEX('2_Review &amp; Audit'!$N:$N,$J1474))</f>
        <v/>
      </c>
      <c r="G1474" t="str">
        <f>IF(OR($J1474="",$F1474=""),"",ABS(INDEX('2_Review &amp; Audit'!$B:$B,$J1474)/$F1474))</f>
        <v/>
      </c>
      <c r="H1474" t="str">
        <f t="shared" si="87"/>
        <v/>
      </c>
      <c r="I1474" t="str">
        <f>IF($J1474="","",INDEX('2_Review &amp; Audit'!$AD:$AD,$J1474))</f>
        <v/>
      </c>
      <c r="AB1474" t="str">
        <f>IF($D1474="","",MAX(0,N(#REF!)-N($X1474)))</f>
        <v/>
      </c>
      <c r="AC1474" t="str">
        <f>IF(OR($D1474="",$AB1474="",N($AB1474)&lt;=0),"",IFERROR(MATCH(1,INDEX(('2_Review &amp; Audit'!$F$6:$F$505=$A1474)*('2_Review &amp; Audit'!$I$6:$I$505&gt;=$E1474-30)*('2_Review &amp; Audit'!$I$6:$I$505&lt;=$E1474+30)*('2_Review &amp; Audit'!$R$6:$R$505&gt;0)*(ROW('2_Review &amp; Audit'!$R$6:$R$505)&gt;$T1474),0),0)+5,""))</f>
        <v/>
      </c>
      <c r="AG1474" t="str">
        <f>IF(OR($D1474="",$AB1474="",$AF1474=""),"",MIN($AB1474,$AF1474))</f>
        <v/>
      </c>
      <c r="AK1474" t="str">
        <f>IF($D1474="","",MAX(0,N($AB1474)-N($AG1474)))</f>
        <v/>
      </c>
      <c r="AL1474" t="str">
        <f>IF(OR($D1474="",$AK1474="",N($AK1474)&lt;=0),"",IFERROR(MATCH(1,INDEX(('2_Review &amp; Audit'!$F$6:$F$505=$A1474)*('2_Review &amp; Audit'!$I$6:$I$505&gt;=$E1474-30)*('2_Review &amp; Audit'!$I$6:$I$505&lt;=$E1474+30)*('2_Review &amp; Audit'!$R$6:$R$505&gt;0)*(ROW('2_Review &amp; Audit'!$R$6:$R$505)&gt;$AC1474),0),0)+5,""))</f>
        <v/>
      </c>
      <c r="AP1474" t="str">
        <f>IF(OR($D1474="",$AK1474="",$AO1474=""),"",MIN($AK1474,$AO1474))</f>
        <v/>
      </c>
    </row>
    <row r="1475" spans="1:42" ht="12.75" customHeight="1" x14ac:dyDescent="0.2">
      <c r="A1475" t="str">
        <f>IF($J1475="","",INDEX('2_Review &amp; Audit'!$F:$F,$J1475))</f>
        <v/>
      </c>
      <c r="B1475" t="str">
        <f>IF($J1475="","",INDEX('2_Review &amp; Audit'!$C:$C,$J1475))</f>
        <v/>
      </c>
      <c r="C1475" t="str">
        <f>IF($J1475="","",INDEX('2_Review &amp; Audit'!$D:$D,$J1475))</f>
        <v/>
      </c>
      <c r="D1475" s="60" t="str">
        <f>IF($J1475="","",INDEX('2_Review &amp; Audit'!$U:$U,$J1475))</f>
        <v/>
      </c>
      <c r="E1475" t="str">
        <f>IF($J1475="","",INDEX('2_Review &amp; Audit'!$M:$M,$J1475))</f>
        <v/>
      </c>
      <c r="F1475" t="str">
        <f>IF($J1475="","",INDEX('2_Review &amp; Audit'!$N:$N,$J1475))</f>
        <v/>
      </c>
      <c r="G1475" t="str">
        <f>IF(OR($J1475="",$F1475=""),"",ABS(INDEX('2_Review &amp; Audit'!$B:$B,$J1475)/$F1475))</f>
        <v/>
      </c>
      <c r="H1475" t="str">
        <f t="shared" si="87"/>
        <v/>
      </c>
      <c r="I1475" t="str">
        <f>IF($J1475="","",INDEX('2_Review &amp; Audit'!$AD:$AD,$J1475))</f>
        <v/>
      </c>
      <c r="AB1475" t="str">
        <f>IF($D1475="","",MAX(0,N(#REF!)-N($X1475)))</f>
        <v/>
      </c>
      <c r="AC1475" t="str">
        <f>IF(OR($D1475="",$AB1475="",N($AB1475)&lt;=0),"",IFERROR(MATCH(1,INDEX(('2_Review &amp; Audit'!$F$6:$F$505=$A1475)*('2_Review &amp; Audit'!$I$6:$I$505&gt;=$E1475-30)*('2_Review &amp; Audit'!$I$6:$I$505&lt;=$E1475+30)*('2_Review &amp; Audit'!$R$6:$R$505&gt;0)*(ROW('2_Review &amp; Audit'!$R$6:$R$505)&gt;$T1475),0),0)+5,""))</f>
        <v/>
      </c>
      <c r="AG1475" t="str">
        <f>IF(OR($D1475="",$AB1475="",$AF1475=""),"",MIN($AB1475,$AF1475))</f>
        <v/>
      </c>
      <c r="AK1475" t="str">
        <f>IF($D1475="","",MAX(0,N($AB1475)-N($AG1475)))</f>
        <v/>
      </c>
      <c r="AL1475" t="str">
        <f>IF(OR($D1475="",$AK1475="",N($AK1475)&lt;=0),"",IFERROR(MATCH(1,INDEX(('2_Review &amp; Audit'!$F$6:$F$505=$A1475)*('2_Review &amp; Audit'!$I$6:$I$505&gt;=$E1475-30)*('2_Review &amp; Audit'!$I$6:$I$505&lt;=$E1475+30)*('2_Review &amp; Audit'!$R$6:$R$505&gt;0)*(ROW('2_Review &amp; Audit'!$R$6:$R$505)&gt;$AC1475),0),0)+5,""))</f>
        <v/>
      </c>
      <c r="AP1475" t="str">
        <f>IF(OR($D1475="",$AK1475="",$AO1475=""),"",MIN($AK1475,$AO1475))</f>
        <v/>
      </c>
    </row>
    <row r="1476" spans="1:42" ht="12.75" customHeight="1" x14ac:dyDescent="0.2">
      <c r="A1476" t="str">
        <f>IF($J1476="","",INDEX('2_Review &amp; Audit'!$F:$F,$J1476))</f>
        <v/>
      </c>
      <c r="B1476" t="str">
        <f>IF($J1476="","",INDEX('2_Review &amp; Audit'!$C:$C,$J1476))</f>
        <v/>
      </c>
      <c r="C1476" t="str">
        <f>IF($J1476="","",INDEX('2_Review &amp; Audit'!$D:$D,$J1476))</f>
        <v/>
      </c>
      <c r="D1476" s="60" t="str">
        <f>IF($J1476="","",INDEX('2_Review &amp; Audit'!$U:$U,$J1476))</f>
        <v/>
      </c>
      <c r="E1476" t="str">
        <f>IF($J1476="","",INDEX('2_Review &amp; Audit'!$M:$M,$J1476))</f>
        <v/>
      </c>
      <c r="F1476" t="str">
        <f>IF($J1476="","",INDEX('2_Review &amp; Audit'!$N:$N,$J1476))</f>
        <v/>
      </c>
      <c r="G1476" t="str">
        <f>IF(OR($J1476="",$F1476=""),"",ABS(INDEX('2_Review &amp; Audit'!$B:$B,$J1476)/$F1476))</f>
        <v/>
      </c>
      <c r="H1476" t="str">
        <f t="shared" si="87"/>
        <v/>
      </c>
      <c r="I1476" t="str">
        <f>IF($J1476="","",INDEX('2_Review &amp; Audit'!$AD:$AD,$J1476))</f>
        <v/>
      </c>
      <c r="AB1476" t="str">
        <f>IF($D1476="","",MAX(0,N(#REF!)-N($X1476)))</f>
        <v/>
      </c>
      <c r="AC1476" t="str">
        <f>IF(OR($D1476="",$AB1476="",N($AB1476)&lt;=0),"",IFERROR(MATCH(1,INDEX(('2_Review &amp; Audit'!$F$6:$F$505=$A1476)*('2_Review &amp; Audit'!$I$6:$I$505&gt;=$E1476-30)*('2_Review &amp; Audit'!$I$6:$I$505&lt;=$E1476+30)*('2_Review &amp; Audit'!$R$6:$R$505&gt;0)*(ROW('2_Review &amp; Audit'!$R$6:$R$505)&gt;$T1476),0),0)+5,""))</f>
        <v/>
      </c>
      <c r="AG1476" t="str">
        <f>IF(OR($D1476="",$AB1476="",$AF1476=""),"",MIN($AB1476,$AF1476))</f>
        <v/>
      </c>
      <c r="AK1476" t="str">
        <f>IF($D1476="","",MAX(0,N($AB1476)-N($AG1476)))</f>
        <v/>
      </c>
      <c r="AL1476" t="str">
        <f>IF(OR($D1476="",$AK1476="",N($AK1476)&lt;=0),"",IFERROR(MATCH(1,INDEX(('2_Review &amp; Audit'!$F$6:$F$505=$A1476)*('2_Review &amp; Audit'!$I$6:$I$505&gt;=$E1476-30)*('2_Review &amp; Audit'!$I$6:$I$505&lt;=$E1476+30)*('2_Review &amp; Audit'!$R$6:$R$505&gt;0)*(ROW('2_Review &amp; Audit'!$R$6:$R$505)&gt;$AC1476),0),0)+5,""))</f>
        <v/>
      </c>
      <c r="AP1476" t="str">
        <f>IF(OR($D1476="",$AK1476="",$AO1476=""),"",MIN($AK1476,$AO1476))</f>
        <v/>
      </c>
    </row>
    <row r="1477" spans="1:42" ht="12.75" customHeight="1" x14ac:dyDescent="0.2">
      <c r="A1477" t="str">
        <f>IF($J1477="","",INDEX('2_Review &amp; Audit'!$F:$F,$J1477))</f>
        <v/>
      </c>
      <c r="B1477" t="str">
        <f>IF($J1477="","",INDEX('2_Review &amp; Audit'!$C:$C,$J1477))</f>
        <v/>
      </c>
      <c r="C1477" t="str">
        <f>IF($J1477="","",INDEX('2_Review &amp; Audit'!$D:$D,$J1477))</f>
        <v/>
      </c>
      <c r="D1477" s="60" t="str">
        <f>IF($J1477="","",INDEX('2_Review &amp; Audit'!$U:$U,$J1477))</f>
        <v/>
      </c>
      <c r="E1477" t="str">
        <f>IF($J1477="","",INDEX('2_Review &amp; Audit'!$M:$M,$J1477))</f>
        <v/>
      </c>
      <c r="F1477" t="str">
        <f>IF($J1477="","",INDEX('2_Review &amp; Audit'!$N:$N,$J1477))</f>
        <v/>
      </c>
      <c r="G1477" t="str">
        <f>IF(OR($J1477="",$F1477=""),"",ABS(INDEX('2_Review &amp; Audit'!$B:$B,$J1477)/$F1477))</f>
        <v/>
      </c>
      <c r="H1477" t="str">
        <f t="shared" si="87"/>
        <v/>
      </c>
      <c r="I1477" t="str">
        <f>IF($J1477="","",INDEX('2_Review &amp; Audit'!$AD:$AD,$J1477))</f>
        <v/>
      </c>
      <c r="AB1477" t="str">
        <f>IF($D1477="","",MAX(0,N(#REF!)-N($X1477)))</f>
        <v/>
      </c>
      <c r="AC1477" t="str">
        <f>IF(OR($D1477="",$AB1477="",N($AB1477)&lt;=0),"",IFERROR(MATCH(1,INDEX(('2_Review &amp; Audit'!$F$6:$F$505=$A1477)*('2_Review &amp; Audit'!$I$6:$I$505&gt;=$E1477-30)*('2_Review &amp; Audit'!$I$6:$I$505&lt;=$E1477+30)*('2_Review &amp; Audit'!$R$6:$R$505&gt;0)*(ROW('2_Review &amp; Audit'!$R$6:$R$505)&gt;$T1477),0),0)+5,""))</f>
        <v/>
      </c>
      <c r="AG1477" t="str">
        <f>IF(OR($D1477="",$AB1477="",$AF1477=""),"",MIN($AB1477,$AF1477))</f>
        <v/>
      </c>
      <c r="AK1477" t="str">
        <f>IF($D1477="","",MAX(0,N($AB1477)-N($AG1477)))</f>
        <v/>
      </c>
      <c r="AL1477" t="str">
        <f>IF(OR($D1477="",$AK1477="",N($AK1477)&lt;=0),"",IFERROR(MATCH(1,INDEX(('2_Review &amp; Audit'!$F$6:$F$505=$A1477)*('2_Review &amp; Audit'!$I$6:$I$505&gt;=$E1477-30)*('2_Review &amp; Audit'!$I$6:$I$505&lt;=$E1477+30)*('2_Review &amp; Audit'!$R$6:$R$505&gt;0)*(ROW('2_Review &amp; Audit'!$R$6:$R$505)&gt;$AC1477),0),0)+5,""))</f>
        <v/>
      </c>
      <c r="AP1477" t="str">
        <f>IF(OR($D1477="",$AK1477="",$AO1477=""),"",MIN($AK1477,$AO1477))</f>
        <v/>
      </c>
    </row>
    <row r="1478" spans="1:42" ht="12.75" customHeight="1" x14ac:dyDescent="0.2">
      <c r="A1478" t="str">
        <f>IF($J1478="","",INDEX('2_Review &amp; Audit'!$F:$F,$J1478))</f>
        <v/>
      </c>
      <c r="B1478" t="str">
        <f>IF($J1478="","",INDEX('2_Review &amp; Audit'!$C:$C,$J1478))</f>
        <v/>
      </c>
      <c r="C1478" t="str">
        <f>IF($J1478="","",INDEX('2_Review &amp; Audit'!$D:$D,$J1478))</f>
        <v/>
      </c>
      <c r="D1478" s="60" t="str">
        <f>IF($J1478="","",INDEX('2_Review &amp; Audit'!$U:$U,$J1478))</f>
        <v/>
      </c>
      <c r="E1478" t="str">
        <f>IF($J1478="","",INDEX('2_Review &amp; Audit'!$M:$M,$J1478))</f>
        <v/>
      </c>
      <c r="F1478" t="str">
        <f>IF($J1478="","",INDEX('2_Review &amp; Audit'!$N:$N,$J1478))</f>
        <v/>
      </c>
      <c r="G1478" t="str">
        <f>IF(OR($J1478="",$F1478=""),"",ABS(INDEX('2_Review &amp; Audit'!$B:$B,$J1478)/$F1478))</f>
        <v/>
      </c>
      <c r="H1478" t="str">
        <f t="shared" si="87"/>
        <v/>
      </c>
      <c r="I1478" t="str">
        <f>IF($J1478="","",INDEX('2_Review &amp; Audit'!$AD:$AD,$J1478))</f>
        <v/>
      </c>
      <c r="AB1478" t="str">
        <f>IF($D1478="","",MAX(0,N(#REF!)-N($X1478)))</f>
        <v/>
      </c>
      <c r="AC1478" t="str">
        <f>IF(OR($D1478="",$AB1478="",N($AB1478)&lt;=0),"",IFERROR(MATCH(1,INDEX(('2_Review &amp; Audit'!$F$6:$F$505=$A1478)*('2_Review &amp; Audit'!$I$6:$I$505&gt;=$E1478-30)*('2_Review &amp; Audit'!$I$6:$I$505&lt;=$E1478+30)*('2_Review &amp; Audit'!$R$6:$R$505&gt;0)*(ROW('2_Review &amp; Audit'!$R$6:$R$505)&gt;$T1478),0),0)+5,""))</f>
        <v/>
      </c>
      <c r="AG1478" t="str">
        <f>IF(OR($D1478="",$AB1478="",$AF1478=""),"",MIN($AB1478,$AF1478))</f>
        <v/>
      </c>
      <c r="AK1478" t="str">
        <f>IF($D1478="","",MAX(0,N($AB1478)-N($AG1478)))</f>
        <v/>
      </c>
      <c r="AL1478" t="str">
        <f>IF(OR($D1478="",$AK1478="",N($AK1478)&lt;=0),"",IFERROR(MATCH(1,INDEX(('2_Review &amp; Audit'!$F$6:$F$505=$A1478)*('2_Review &amp; Audit'!$I$6:$I$505&gt;=$E1478-30)*('2_Review &amp; Audit'!$I$6:$I$505&lt;=$E1478+30)*('2_Review &amp; Audit'!$R$6:$R$505&gt;0)*(ROW('2_Review &amp; Audit'!$R$6:$R$505)&gt;$AC1478),0),0)+5,""))</f>
        <v/>
      </c>
      <c r="AP1478" t="str">
        <f>IF(OR($D1478="",$AK1478="",$AO1478=""),"",MIN($AK1478,$AO1478))</f>
        <v/>
      </c>
    </row>
    <row r="1479" spans="1:42" ht="12.75" customHeight="1" x14ac:dyDescent="0.2">
      <c r="A1479" t="str">
        <f>IF($J1479="","",INDEX('2_Review &amp; Audit'!$F:$F,$J1479))</f>
        <v/>
      </c>
      <c r="B1479" t="str">
        <f>IF($J1479="","",INDEX('2_Review &amp; Audit'!$C:$C,$J1479))</f>
        <v/>
      </c>
      <c r="C1479" t="str">
        <f>IF($J1479="","",INDEX('2_Review &amp; Audit'!$D:$D,$J1479))</f>
        <v/>
      </c>
      <c r="D1479" s="60" t="str">
        <f>IF($J1479="","",INDEX('2_Review &amp; Audit'!$U:$U,$J1479))</f>
        <v/>
      </c>
      <c r="E1479" t="str">
        <f>IF($J1479="","",INDEX('2_Review &amp; Audit'!$M:$M,$J1479))</f>
        <v/>
      </c>
      <c r="F1479" t="str">
        <f>IF($J1479="","",INDEX('2_Review &amp; Audit'!$N:$N,$J1479))</f>
        <v/>
      </c>
      <c r="G1479" t="str">
        <f>IF(OR($J1479="",$F1479=""),"",ABS(INDEX('2_Review &amp; Audit'!$B:$B,$J1479)/$F1479))</f>
        <v/>
      </c>
      <c r="H1479" t="str">
        <f t="shared" si="87"/>
        <v/>
      </c>
      <c r="I1479" t="str">
        <f>IF($J1479="","",INDEX('2_Review &amp; Audit'!$AD:$AD,$J1479))</f>
        <v/>
      </c>
      <c r="AB1479" t="str">
        <f>IF($D1479="","",MAX(0,N(#REF!)-N($X1479)))</f>
        <v/>
      </c>
      <c r="AC1479" t="str">
        <f>IF(OR($D1479="",$AB1479="",N($AB1479)&lt;=0),"",IFERROR(MATCH(1,INDEX(('2_Review &amp; Audit'!$F$6:$F$505=$A1479)*('2_Review &amp; Audit'!$I$6:$I$505&gt;=$E1479-30)*('2_Review &amp; Audit'!$I$6:$I$505&lt;=$E1479+30)*('2_Review &amp; Audit'!$R$6:$R$505&gt;0)*(ROW('2_Review &amp; Audit'!$R$6:$R$505)&gt;$T1479),0),0)+5,""))</f>
        <v/>
      </c>
      <c r="AG1479" t="str">
        <f>IF(OR($D1479="",$AB1479="",$AF1479=""),"",MIN($AB1479,$AF1479))</f>
        <v/>
      </c>
      <c r="AK1479" t="str">
        <f>IF($D1479="","",MAX(0,N($AB1479)-N($AG1479)))</f>
        <v/>
      </c>
      <c r="AL1479" t="str">
        <f>IF(OR($D1479="",$AK1479="",N($AK1479)&lt;=0),"",IFERROR(MATCH(1,INDEX(('2_Review &amp; Audit'!$F$6:$F$505=$A1479)*('2_Review &amp; Audit'!$I$6:$I$505&gt;=$E1479-30)*('2_Review &amp; Audit'!$I$6:$I$505&lt;=$E1479+30)*('2_Review &amp; Audit'!$R$6:$R$505&gt;0)*(ROW('2_Review &amp; Audit'!$R$6:$R$505)&gt;$AC1479),0),0)+5,""))</f>
        <v/>
      </c>
      <c r="AP1479" t="str">
        <f>IF(OR($D1479="",$AK1479="",$AO1479=""),"",MIN($AK1479,$AO1479))</f>
        <v/>
      </c>
    </row>
    <row r="1480" spans="1:42" ht="12.75" customHeight="1" x14ac:dyDescent="0.2">
      <c r="A1480" t="str">
        <f>IF($J1480="","",INDEX('2_Review &amp; Audit'!$F:$F,$J1480))</f>
        <v/>
      </c>
      <c r="B1480" t="str">
        <f>IF($J1480="","",INDEX('2_Review &amp; Audit'!$C:$C,$J1480))</f>
        <v/>
      </c>
      <c r="C1480" t="str">
        <f>IF($J1480="","",INDEX('2_Review &amp; Audit'!$D:$D,$J1480))</f>
        <v/>
      </c>
      <c r="D1480" s="60" t="str">
        <f>IF($J1480="","",INDEX('2_Review &amp; Audit'!$U:$U,$J1480))</f>
        <v/>
      </c>
      <c r="E1480" t="str">
        <f>IF($J1480="","",INDEX('2_Review &amp; Audit'!$M:$M,$J1480))</f>
        <v/>
      </c>
      <c r="F1480" t="str">
        <f>IF($J1480="","",INDEX('2_Review &amp; Audit'!$N:$N,$J1480))</f>
        <v/>
      </c>
      <c r="G1480" t="str">
        <f>IF(OR($J1480="",$F1480=""),"",ABS(INDEX('2_Review &amp; Audit'!$B:$B,$J1480)/$F1480))</f>
        <v/>
      </c>
      <c r="H1480" t="str">
        <f t="shared" si="87"/>
        <v/>
      </c>
      <c r="I1480" t="str">
        <f>IF($J1480="","",INDEX('2_Review &amp; Audit'!$AD:$AD,$J1480))</f>
        <v/>
      </c>
      <c r="AB1480" t="str">
        <f>IF($D1480="","",MAX(0,N(#REF!)-N($X1480)))</f>
        <v/>
      </c>
      <c r="AC1480" t="str">
        <f>IF(OR($D1480="",$AB1480="",N($AB1480)&lt;=0),"",IFERROR(MATCH(1,INDEX(('2_Review &amp; Audit'!$F$6:$F$505=$A1480)*('2_Review &amp; Audit'!$I$6:$I$505&gt;=$E1480-30)*('2_Review &amp; Audit'!$I$6:$I$505&lt;=$E1480+30)*('2_Review &amp; Audit'!$R$6:$R$505&gt;0)*(ROW('2_Review &amp; Audit'!$R$6:$R$505)&gt;$T1480),0),0)+5,""))</f>
        <v/>
      </c>
      <c r="AG1480" t="str">
        <f>IF(OR($D1480="",$AB1480="",$AF1480=""),"",MIN($AB1480,$AF1480))</f>
        <v/>
      </c>
      <c r="AK1480" t="str">
        <f>IF($D1480="","",MAX(0,N($AB1480)-N($AG1480)))</f>
        <v/>
      </c>
      <c r="AL1480" t="str">
        <f>IF(OR($D1480="",$AK1480="",N($AK1480)&lt;=0),"",IFERROR(MATCH(1,INDEX(('2_Review &amp; Audit'!$F$6:$F$505=$A1480)*('2_Review &amp; Audit'!$I$6:$I$505&gt;=$E1480-30)*('2_Review &amp; Audit'!$I$6:$I$505&lt;=$E1480+30)*('2_Review &amp; Audit'!$R$6:$R$505&gt;0)*(ROW('2_Review &amp; Audit'!$R$6:$R$505)&gt;$AC1480),0),0)+5,""))</f>
        <v/>
      </c>
      <c r="AP1480" t="str">
        <f>IF(OR($D1480="",$AK1480="",$AO1480=""),"",MIN($AK1480,$AO1480))</f>
        <v/>
      </c>
    </row>
    <row r="1481" spans="1:42" ht="12.75" customHeight="1" x14ac:dyDescent="0.2">
      <c r="A1481" t="str">
        <f>IF($J1481="","",INDEX('2_Review &amp; Audit'!$F:$F,$J1481))</f>
        <v/>
      </c>
      <c r="B1481" t="str">
        <f>IF($J1481="","",INDEX('2_Review &amp; Audit'!$C:$C,$J1481))</f>
        <v/>
      </c>
      <c r="C1481" t="str">
        <f>IF($J1481="","",INDEX('2_Review &amp; Audit'!$D:$D,$J1481))</f>
        <v/>
      </c>
      <c r="D1481" s="60" t="str">
        <f>IF($J1481="","",INDEX('2_Review &amp; Audit'!$U:$U,$J1481))</f>
        <v/>
      </c>
      <c r="E1481" t="str">
        <f>IF($J1481="","",INDEX('2_Review &amp; Audit'!$M:$M,$J1481))</f>
        <v/>
      </c>
      <c r="F1481" t="str">
        <f>IF($J1481="","",INDEX('2_Review &amp; Audit'!$N:$N,$J1481))</f>
        <v/>
      </c>
      <c r="G1481" t="str">
        <f>IF(OR($J1481="",$F1481=""),"",ABS(INDEX('2_Review &amp; Audit'!$B:$B,$J1481)/$F1481))</f>
        <v/>
      </c>
      <c r="H1481" t="str">
        <f t="shared" si="87"/>
        <v/>
      </c>
      <c r="I1481" t="str">
        <f>IF($J1481="","",INDEX('2_Review &amp; Audit'!$AD:$AD,$J1481))</f>
        <v/>
      </c>
      <c r="AB1481" t="str">
        <f>IF($D1481="","",MAX(0,N(#REF!)-N($X1481)))</f>
        <v/>
      </c>
      <c r="AC1481" t="str">
        <f>IF(OR($D1481="",$AB1481="",N($AB1481)&lt;=0),"",IFERROR(MATCH(1,INDEX(('2_Review &amp; Audit'!$F$6:$F$505=$A1481)*('2_Review &amp; Audit'!$I$6:$I$505&gt;=$E1481-30)*('2_Review &amp; Audit'!$I$6:$I$505&lt;=$E1481+30)*('2_Review &amp; Audit'!$R$6:$R$505&gt;0)*(ROW('2_Review &amp; Audit'!$R$6:$R$505)&gt;$T1481),0),0)+5,""))</f>
        <v/>
      </c>
      <c r="AG1481" t="str">
        <f>IF(OR($D1481="",$AB1481="",$AF1481=""),"",MIN($AB1481,$AF1481))</f>
        <v/>
      </c>
      <c r="AK1481" t="str">
        <f>IF($D1481="","",MAX(0,N($AB1481)-N($AG1481)))</f>
        <v/>
      </c>
      <c r="AL1481" t="str">
        <f>IF(OR($D1481="",$AK1481="",N($AK1481)&lt;=0),"",IFERROR(MATCH(1,INDEX(('2_Review &amp; Audit'!$F$6:$F$505=$A1481)*('2_Review &amp; Audit'!$I$6:$I$505&gt;=$E1481-30)*('2_Review &amp; Audit'!$I$6:$I$505&lt;=$E1481+30)*('2_Review &amp; Audit'!$R$6:$R$505&gt;0)*(ROW('2_Review &amp; Audit'!$R$6:$R$505)&gt;$AC1481),0),0)+5,""))</f>
        <v/>
      </c>
      <c r="AP1481" t="str">
        <f>IF(OR($D1481="",$AK1481="",$AO1481=""),"",MIN($AK1481,$AO1481))</f>
        <v/>
      </c>
    </row>
    <row r="1482" spans="1:42" ht="12.75" customHeight="1" x14ac:dyDescent="0.2">
      <c r="A1482" t="str">
        <f>IF($J1482="","",INDEX('2_Review &amp; Audit'!$F:$F,$J1482))</f>
        <v/>
      </c>
      <c r="B1482" t="str">
        <f>IF($J1482="","",INDEX('2_Review &amp; Audit'!$C:$C,$J1482))</f>
        <v/>
      </c>
      <c r="C1482" t="str">
        <f>IF($J1482="","",INDEX('2_Review &amp; Audit'!$D:$D,$J1482))</f>
        <v/>
      </c>
      <c r="D1482" s="60" t="str">
        <f>IF($J1482="","",INDEX('2_Review &amp; Audit'!$U:$U,$J1482))</f>
        <v/>
      </c>
      <c r="E1482" t="str">
        <f>IF($J1482="","",INDEX('2_Review &amp; Audit'!$M:$M,$J1482))</f>
        <v/>
      </c>
      <c r="F1482" t="str">
        <f>IF($J1482="","",INDEX('2_Review &amp; Audit'!$N:$N,$J1482))</f>
        <v/>
      </c>
      <c r="G1482" t="str">
        <f>IF(OR($J1482="",$F1482=""),"",ABS(INDEX('2_Review &amp; Audit'!$B:$B,$J1482)/$F1482))</f>
        <v/>
      </c>
      <c r="H1482" t="str">
        <f t="shared" si="87"/>
        <v/>
      </c>
      <c r="I1482" t="str">
        <f>IF($J1482="","",INDEX('2_Review &amp; Audit'!$AD:$AD,$J1482))</f>
        <v/>
      </c>
      <c r="AB1482" t="str">
        <f>IF($D1482="","",MAX(0,N(#REF!)-N($X1482)))</f>
        <v/>
      </c>
      <c r="AC1482" t="str">
        <f>IF(OR($D1482="",$AB1482="",N($AB1482)&lt;=0),"",IFERROR(MATCH(1,INDEX(('2_Review &amp; Audit'!$F$6:$F$505=$A1482)*('2_Review &amp; Audit'!$I$6:$I$505&gt;=$E1482-30)*('2_Review &amp; Audit'!$I$6:$I$505&lt;=$E1482+30)*('2_Review &amp; Audit'!$R$6:$R$505&gt;0)*(ROW('2_Review &amp; Audit'!$R$6:$R$505)&gt;$T1482),0),0)+5,""))</f>
        <v/>
      </c>
      <c r="AG1482" t="str">
        <f>IF(OR($D1482="",$AB1482="",$AF1482=""),"",MIN($AB1482,$AF1482))</f>
        <v/>
      </c>
      <c r="AK1482" t="str">
        <f>IF($D1482="","",MAX(0,N($AB1482)-N($AG1482)))</f>
        <v/>
      </c>
      <c r="AL1482" t="str">
        <f>IF(OR($D1482="",$AK1482="",N($AK1482)&lt;=0),"",IFERROR(MATCH(1,INDEX(('2_Review &amp; Audit'!$F$6:$F$505=$A1482)*('2_Review &amp; Audit'!$I$6:$I$505&gt;=$E1482-30)*('2_Review &amp; Audit'!$I$6:$I$505&lt;=$E1482+30)*('2_Review &amp; Audit'!$R$6:$R$505&gt;0)*(ROW('2_Review &amp; Audit'!$R$6:$R$505)&gt;$AC1482),0),0)+5,""))</f>
        <v/>
      </c>
      <c r="AP1482" t="str">
        <f>IF(OR($D1482="",$AK1482="",$AO1482=""),"",MIN($AK1482,$AO1482))</f>
        <v/>
      </c>
    </row>
    <row r="1483" spans="1:42" ht="12.75" customHeight="1" x14ac:dyDescent="0.2">
      <c r="A1483" t="str">
        <f>IF($J1483="","",INDEX('2_Review &amp; Audit'!$F:$F,$J1483))</f>
        <v/>
      </c>
      <c r="B1483" t="str">
        <f>IF($J1483="","",INDEX('2_Review &amp; Audit'!$C:$C,$J1483))</f>
        <v/>
      </c>
      <c r="C1483" t="str">
        <f>IF($J1483="","",INDEX('2_Review &amp; Audit'!$D:$D,$J1483))</f>
        <v/>
      </c>
      <c r="D1483" s="60" t="str">
        <f>IF($J1483="","",INDEX('2_Review &amp; Audit'!$U:$U,$J1483))</f>
        <v/>
      </c>
      <c r="E1483" t="str">
        <f>IF($J1483="","",INDEX('2_Review &amp; Audit'!$M:$M,$J1483))</f>
        <v/>
      </c>
      <c r="F1483" t="str">
        <f>IF($J1483="","",INDEX('2_Review &amp; Audit'!$N:$N,$J1483))</f>
        <v/>
      </c>
      <c r="G1483" t="str">
        <f>IF(OR($J1483="",$F1483=""),"",ABS(INDEX('2_Review &amp; Audit'!$B:$B,$J1483)/$F1483))</f>
        <v/>
      </c>
      <c r="H1483" t="str">
        <f t="shared" si="87"/>
        <v/>
      </c>
      <c r="I1483" t="str">
        <f>IF($J1483="","",INDEX('2_Review &amp; Audit'!$AD:$AD,$J1483))</f>
        <v/>
      </c>
      <c r="AB1483" t="str">
        <f>IF($D1483="","",MAX(0,N(#REF!)-N($X1483)))</f>
        <v/>
      </c>
      <c r="AC1483" t="str">
        <f>IF(OR($D1483="",$AB1483="",N($AB1483)&lt;=0),"",IFERROR(MATCH(1,INDEX(('2_Review &amp; Audit'!$F$6:$F$505=$A1483)*('2_Review &amp; Audit'!$I$6:$I$505&gt;=$E1483-30)*('2_Review &amp; Audit'!$I$6:$I$505&lt;=$E1483+30)*('2_Review &amp; Audit'!$R$6:$R$505&gt;0)*(ROW('2_Review &amp; Audit'!$R$6:$R$505)&gt;$T1483),0),0)+5,""))</f>
        <v/>
      </c>
      <c r="AG1483" t="str">
        <f>IF(OR($D1483="",$AB1483="",$AF1483=""),"",MIN($AB1483,$AF1483))</f>
        <v/>
      </c>
      <c r="AK1483" t="str">
        <f>IF($D1483="","",MAX(0,N($AB1483)-N($AG1483)))</f>
        <v/>
      </c>
      <c r="AL1483" t="str">
        <f>IF(OR($D1483="",$AK1483="",N($AK1483)&lt;=0),"",IFERROR(MATCH(1,INDEX(('2_Review &amp; Audit'!$F$6:$F$505=$A1483)*('2_Review &amp; Audit'!$I$6:$I$505&gt;=$E1483-30)*('2_Review &amp; Audit'!$I$6:$I$505&lt;=$E1483+30)*('2_Review &amp; Audit'!$R$6:$R$505&gt;0)*(ROW('2_Review &amp; Audit'!$R$6:$R$505)&gt;$AC1483),0),0)+5,""))</f>
        <v/>
      </c>
      <c r="AP1483" t="str">
        <f>IF(OR($D1483="",$AK1483="",$AO1483=""),"",MIN($AK1483,$AO1483))</f>
        <v/>
      </c>
    </row>
    <row r="1484" spans="1:42" ht="12.75" customHeight="1" x14ac:dyDescent="0.2">
      <c r="A1484" t="str">
        <f>IF($J1484="","",INDEX('2_Review &amp; Audit'!$F:$F,$J1484))</f>
        <v/>
      </c>
      <c r="B1484" t="str">
        <f>IF($J1484="","",INDEX('2_Review &amp; Audit'!$C:$C,$J1484))</f>
        <v/>
      </c>
      <c r="C1484" t="str">
        <f>IF($J1484="","",INDEX('2_Review &amp; Audit'!$D:$D,$J1484))</f>
        <v/>
      </c>
      <c r="D1484" s="60" t="str">
        <f>IF($J1484="","",INDEX('2_Review &amp; Audit'!$U:$U,$J1484))</f>
        <v/>
      </c>
      <c r="E1484" t="str">
        <f>IF($J1484="","",INDEX('2_Review &amp; Audit'!$M:$M,$J1484))</f>
        <v/>
      </c>
      <c r="F1484" t="str">
        <f>IF($J1484="","",INDEX('2_Review &amp; Audit'!$N:$N,$J1484))</f>
        <v/>
      </c>
      <c r="G1484" t="str">
        <f>IF(OR($J1484="",$F1484=""),"",ABS(INDEX('2_Review &amp; Audit'!$B:$B,$J1484)/$F1484))</f>
        <v/>
      </c>
      <c r="H1484" t="str">
        <f t="shared" si="87"/>
        <v/>
      </c>
      <c r="I1484" t="str">
        <f>IF($J1484="","",INDEX('2_Review &amp; Audit'!$AD:$AD,$J1484))</f>
        <v/>
      </c>
      <c r="AB1484" t="str">
        <f>IF($D1484="","",MAX(0,N(#REF!)-N($X1484)))</f>
        <v/>
      </c>
      <c r="AC1484" t="str">
        <f>IF(OR($D1484="",$AB1484="",N($AB1484)&lt;=0),"",IFERROR(MATCH(1,INDEX(('2_Review &amp; Audit'!$F$6:$F$505=$A1484)*('2_Review &amp; Audit'!$I$6:$I$505&gt;=$E1484-30)*('2_Review &amp; Audit'!$I$6:$I$505&lt;=$E1484+30)*('2_Review &amp; Audit'!$R$6:$R$505&gt;0)*(ROW('2_Review &amp; Audit'!$R$6:$R$505)&gt;$T1484),0),0)+5,""))</f>
        <v/>
      </c>
      <c r="AG1484" t="str">
        <f>IF(OR($D1484="",$AB1484="",$AF1484=""),"",MIN($AB1484,$AF1484))</f>
        <v/>
      </c>
      <c r="AK1484" t="str">
        <f>IF($D1484="","",MAX(0,N($AB1484)-N($AG1484)))</f>
        <v/>
      </c>
      <c r="AL1484" t="str">
        <f>IF(OR($D1484="",$AK1484="",N($AK1484)&lt;=0),"",IFERROR(MATCH(1,INDEX(('2_Review &amp; Audit'!$F$6:$F$505=$A1484)*('2_Review &amp; Audit'!$I$6:$I$505&gt;=$E1484-30)*('2_Review &amp; Audit'!$I$6:$I$505&lt;=$E1484+30)*('2_Review &amp; Audit'!$R$6:$R$505&gt;0)*(ROW('2_Review &amp; Audit'!$R$6:$R$505)&gt;$AC1484),0),0)+5,""))</f>
        <v/>
      </c>
      <c r="AP1484" t="str">
        <f>IF(OR($D1484="",$AK1484="",$AO1484=""),"",MIN($AK1484,$AO1484))</f>
        <v/>
      </c>
    </row>
    <row r="1485" spans="1:42" ht="12.75" customHeight="1" x14ac:dyDescent="0.2">
      <c r="A1485" t="str">
        <f>IF($J1485="","",INDEX('2_Review &amp; Audit'!$F:$F,$J1485))</f>
        <v/>
      </c>
      <c r="B1485" t="str">
        <f>IF($J1485="","",INDEX('2_Review &amp; Audit'!$C:$C,$J1485))</f>
        <v/>
      </c>
      <c r="C1485" t="str">
        <f>IF($J1485="","",INDEX('2_Review &amp; Audit'!$D:$D,$J1485))</f>
        <v/>
      </c>
      <c r="D1485" s="60" t="str">
        <f>IF($J1485="","",INDEX('2_Review &amp; Audit'!$U:$U,$J1485))</f>
        <v/>
      </c>
      <c r="E1485" t="str">
        <f>IF($J1485="","",INDEX('2_Review &amp; Audit'!$M:$M,$J1485))</f>
        <v/>
      </c>
      <c r="F1485" t="str">
        <f>IF($J1485="","",INDEX('2_Review &amp; Audit'!$N:$N,$J1485))</f>
        <v/>
      </c>
      <c r="G1485" t="str">
        <f>IF(OR($J1485="",$F1485=""),"",ABS(INDEX('2_Review &amp; Audit'!$B:$B,$J1485)/$F1485))</f>
        <v/>
      </c>
      <c r="H1485" t="str">
        <f t="shared" si="87"/>
        <v/>
      </c>
      <c r="I1485" t="str">
        <f>IF($J1485="","",INDEX('2_Review &amp; Audit'!$AD:$AD,$J1485))</f>
        <v/>
      </c>
      <c r="AB1485" t="str">
        <f>IF($D1485="","",MAX(0,N(#REF!)-N($X1485)))</f>
        <v/>
      </c>
      <c r="AC1485" t="str">
        <f>IF(OR($D1485="",$AB1485="",N($AB1485)&lt;=0),"",IFERROR(MATCH(1,INDEX(('2_Review &amp; Audit'!$F$6:$F$505=$A1485)*('2_Review &amp; Audit'!$I$6:$I$505&gt;=$E1485-30)*('2_Review &amp; Audit'!$I$6:$I$505&lt;=$E1485+30)*('2_Review &amp; Audit'!$R$6:$R$505&gt;0)*(ROW('2_Review &amp; Audit'!$R$6:$R$505)&gt;$T1485),0),0)+5,""))</f>
        <v/>
      </c>
      <c r="AG1485" t="str">
        <f>IF(OR($D1485="",$AB1485="",$AF1485=""),"",MIN($AB1485,$AF1485))</f>
        <v/>
      </c>
      <c r="AK1485" t="str">
        <f>IF($D1485="","",MAX(0,N($AB1485)-N($AG1485)))</f>
        <v/>
      </c>
      <c r="AL1485" t="str">
        <f>IF(OR($D1485="",$AK1485="",N($AK1485)&lt;=0),"",IFERROR(MATCH(1,INDEX(('2_Review &amp; Audit'!$F$6:$F$505=$A1485)*('2_Review &amp; Audit'!$I$6:$I$505&gt;=$E1485-30)*('2_Review &amp; Audit'!$I$6:$I$505&lt;=$E1485+30)*('2_Review &amp; Audit'!$R$6:$R$505&gt;0)*(ROW('2_Review &amp; Audit'!$R$6:$R$505)&gt;$AC1485),0),0)+5,""))</f>
        <v/>
      </c>
      <c r="AP1485" t="str">
        <f>IF(OR($D1485="",$AK1485="",$AO1485=""),"",MIN($AK1485,$AO1485))</f>
        <v/>
      </c>
    </row>
    <row r="1486" spans="1:42" ht="12.75" customHeight="1" x14ac:dyDescent="0.2">
      <c r="A1486" t="str">
        <f>IF($J1486="","",INDEX('2_Review &amp; Audit'!$F:$F,$J1486))</f>
        <v/>
      </c>
      <c r="B1486" t="str">
        <f>IF($J1486="","",INDEX('2_Review &amp; Audit'!$C:$C,$J1486))</f>
        <v/>
      </c>
      <c r="C1486" t="str">
        <f>IF($J1486="","",INDEX('2_Review &amp; Audit'!$D:$D,$J1486))</f>
        <v/>
      </c>
      <c r="D1486" s="60" t="str">
        <f>IF($J1486="","",INDEX('2_Review &amp; Audit'!$U:$U,$J1486))</f>
        <v/>
      </c>
      <c r="E1486" t="str">
        <f>IF($J1486="","",INDEX('2_Review &amp; Audit'!$M:$M,$J1486))</f>
        <v/>
      </c>
      <c r="F1486" t="str">
        <f>IF($J1486="","",INDEX('2_Review &amp; Audit'!$N:$N,$J1486))</f>
        <v/>
      </c>
      <c r="G1486" t="str">
        <f>IF(OR($J1486="",$F1486=""),"",ABS(INDEX('2_Review &amp; Audit'!$B:$B,$J1486)/$F1486))</f>
        <v/>
      </c>
      <c r="H1486" t="str">
        <f t="shared" si="87"/>
        <v/>
      </c>
      <c r="I1486" t="str">
        <f>IF($J1486="","",INDEX('2_Review &amp; Audit'!$AD:$AD,$J1486))</f>
        <v/>
      </c>
      <c r="AB1486" t="str">
        <f>IF($D1486="","",MAX(0,N(#REF!)-N($X1486)))</f>
        <v/>
      </c>
      <c r="AC1486" t="str">
        <f>IF(OR($D1486="",$AB1486="",N($AB1486)&lt;=0),"",IFERROR(MATCH(1,INDEX(('2_Review &amp; Audit'!$F$6:$F$505=$A1486)*('2_Review &amp; Audit'!$I$6:$I$505&gt;=$E1486-30)*('2_Review &amp; Audit'!$I$6:$I$505&lt;=$E1486+30)*('2_Review &amp; Audit'!$R$6:$R$505&gt;0)*(ROW('2_Review &amp; Audit'!$R$6:$R$505)&gt;$T1486),0),0)+5,""))</f>
        <v/>
      </c>
      <c r="AG1486" t="str">
        <f>IF(OR($D1486="",$AB1486="",$AF1486=""),"",MIN($AB1486,$AF1486))</f>
        <v/>
      </c>
      <c r="AK1486" t="str">
        <f>IF($D1486="","",MAX(0,N($AB1486)-N($AG1486)))</f>
        <v/>
      </c>
      <c r="AL1486" t="str">
        <f>IF(OR($D1486="",$AK1486="",N($AK1486)&lt;=0),"",IFERROR(MATCH(1,INDEX(('2_Review &amp; Audit'!$F$6:$F$505=$A1486)*('2_Review &amp; Audit'!$I$6:$I$505&gt;=$E1486-30)*('2_Review &amp; Audit'!$I$6:$I$505&lt;=$E1486+30)*('2_Review &amp; Audit'!$R$6:$R$505&gt;0)*(ROW('2_Review &amp; Audit'!$R$6:$R$505)&gt;$AC1486),0),0)+5,""))</f>
        <v/>
      </c>
      <c r="AP1486" t="str">
        <f>IF(OR($D1486="",$AK1486="",$AO1486=""),"",MIN($AK1486,$AO1486))</f>
        <v/>
      </c>
    </row>
    <row r="1487" spans="1:42" ht="12.75" customHeight="1" x14ac:dyDescent="0.2">
      <c r="A1487" t="str">
        <f>IF($J1487="","",INDEX('2_Review &amp; Audit'!$F:$F,$J1487))</f>
        <v/>
      </c>
      <c r="B1487" t="str">
        <f>IF($J1487="","",INDEX('2_Review &amp; Audit'!$C:$C,$J1487))</f>
        <v/>
      </c>
      <c r="C1487" t="str">
        <f>IF($J1487="","",INDEX('2_Review &amp; Audit'!$D:$D,$J1487))</f>
        <v/>
      </c>
      <c r="D1487" s="60" t="str">
        <f>IF($J1487="","",INDEX('2_Review &amp; Audit'!$U:$U,$J1487))</f>
        <v/>
      </c>
      <c r="E1487" t="str">
        <f>IF($J1487="","",INDEX('2_Review &amp; Audit'!$M:$M,$J1487))</f>
        <v/>
      </c>
      <c r="F1487" t="str">
        <f>IF($J1487="","",INDEX('2_Review &amp; Audit'!$N:$N,$J1487))</f>
        <v/>
      </c>
      <c r="G1487" t="str">
        <f>IF(OR($J1487="",$F1487=""),"",ABS(INDEX('2_Review &amp; Audit'!$B:$B,$J1487)/$F1487))</f>
        <v/>
      </c>
      <c r="H1487" t="str">
        <f t="shared" si="87"/>
        <v/>
      </c>
      <c r="I1487" t="str">
        <f>IF($J1487="","",INDEX('2_Review &amp; Audit'!$AD:$AD,$J1487))</f>
        <v/>
      </c>
      <c r="AB1487" t="str">
        <f>IF($D1487="","",MAX(0,N(#REF!)-N($X1487)))</f>
        <v/>
      </c>
      <c r="AC1487" t="str">
        <f>IF(OR($D1487="",$AB1487="",N($AB1487)&lt;=0),"",IFERROR(MATCH(1,INDEX(('2_Review &amp; Audit'!$F$6:$F$505=$A1487)*('2_Review &amp; Audit'!$I$6:$I$505&gt;=$E1487-30)*('2_Review &amp; Audit'!$I$6:$I$505&lt;=$E1487+30)*('2_Review &amp; Audit'!$R$6:$R$505&gt;0)*(ROW('2_Review &amp; Audit'!$R$6:$R$505)&gt;$T1487),0),0)+5,""))</f>
        <v/>
      </c>
      <c r="AG1487" t="str">
        <f>IF(OR($D1487="",$AB1487="",$AF1487=""),"",MIN($AB1487,$AF1487))</f>
        <v/>
      </c>
      <c r="AK1487" t="str">
        <f>IF($D1487="","",MAX(0,N($AB1487)-N($AG1487)))</f>
        <v/>
      </c>
      <c r="AL1487" t="str">
        <f>IF(OR($D1487="",$AK1487="",N($AK1487)&lt;=0),"",IFERROR(MATCH(1,INDEX(('2_Review &amp; Audit'!$F$6:$F$505=$A1487)*('2_Review &amp; Audit'!$I$6:$I$505&gt;=$E1487-30)*('2_Review &amp; Audit'!$I$6:$I$505&lt;=$E1487+30)*('2_Review &amp; Audit'!$R$6:$R$505&gt;0)*(ROW('2_Review &amp; Audit'!$R$6:$R$505)&gt;$AC1487),0),0)+5,""))</f>
        <v/>
      </c>
      <c r="AP1487" t="str">
        <f>IF(OR($D1487="",$AK1487="",$AO1487=""),"",MIN($AK1487,$AO1487))</f>
        <v/>
      </c>
    </row>
    <row r="1488" spans="1:42" ht="12.75" customHeight="1" x14ac:dyDescent="0.2">
      <c r="A1488" t="str">
        <f>IF($J1488="","",INDEX('2_Review &amp; Audit'!$F:$F,$J1488))</f>
        <v/>
      </c>
      <c r="B1488" t="str">
        <f>IF($J1488="","",INDEX('2_Review &amp; Audit'!$C:$C,$J1488))</f>
        <v/>
      </c>
      <c r="C1488" t="str">
        <f>IF($J1488="","",INDEX('2_Review &amp; Audit'!$D:$D,$J1488))</f>
        <v/>
      </c>
      <c r="D1488" s="60" t="str">
        <f>IF($J1488="","",INDEX('2_Review &amp; Audit'!$U:$U,$J1488))</f>
        <v/>
      </c>
      <c r="E1488" t="str">
        <f>IF($J1488="","",INDEX('2_Review &amp; Audit'!$M:$M,$J1488))</f>
        <v/>
      </c>
      <c r="F1488" t="str">
        <f>IF($J1488="","",INDEX('2_Review &amp; Audit'!$N:$N,$J1488))</f>
        <v/>
      </c>
      <c r="G1488" t="str">
        <f>IF(OR($J1488="",$F1488=""),"",ABS(INDEX('2_Review &amp; Audit'!$B:$B,$J1488)/$F1488))</f>
        <v/>
      </c>
      <c r="H1488" t="str">
        <f t="shared" si="87"/>
        <v/>
      </c>
      <c r="I1488" t="str">
        <f>IF($J1488="","",INDEX('2_Review &amp; Audit'!$AD:$AD,$J1488))</f>
        <v/>
      </c>
      <c r="AB1488" t="str">
        <f>IF($D1488="","",MAX(0,N(#REF!)-N($X1488)))</f>
        <v/>
      </c>
      <c r="AC1488" t="str">
        <f>IF(OR($D1488="",$AB1488="",N($AB1488)&lt;=0),"",IFERROR(MATCH(1,INDEX(('2_Review &amp; Audit'!$F$6:$F$505=$A1488)*('2_Review &amp; Audit'!$I$6:$I$505&gt;=$E1488-30)*('2_Review &amp; Audit'!$I$6:$I$505&lt;=$E1488+30)*('2_Review &amp; Audit'!$R$6:$R$505&gt;0)*(ROW('2_Review &amp; Audit'!$R$6:$R$505)&gt;$T1488),0),0)+5,""))</f>
        <v/>
      </c>
      <c r="AG1488" t="str">
        <f>IF(OR($D1488="",$AB1488="",$AF1488=""),"",MIN($AB1488,$AF1488))</f>
        <v/>
      </c>
      <c r="AK1488" t="str">
        <f>IF($D1488="","",MAX(0,N($AB1488)-N($AG1488)))</f>
        <v/>
      </c>
      <c r="AL1488" t="str">
        <f>IF(OR($D1488="",$AK1488="",N($AK1488)&lt;=0),"",IFERROR(MATCH(1,INDEX(('2_Review &amp; Audit'!$F$6:$F$505=$A1488)*('2_Review &amp; Audit'!$I$6:$I$505&gt;=$E1488-30)*('2_Review &amp; Audit'!$I$6:$I$505&lt;=$E1488+30)*('2_Review &amp; Audit'!$R$6:$R$505&gt;0)*(ROW('2_Review &amp; Audit'!$R$6:$R$505)&gt;$AC1488),0),0)+5,""))</f>
        <v/>
      </c>
      <c r="AP1488" t="str">
        <f>IF(OR($D1488="",$AK1488="",$AO1488=""),"",MIN($AK1488,$AO1488))</f>
        <v/>
      </c>
    </row>
    <row r="1489" spans="1:42" ht="12.75" customHeight="1" x14ac:dyDescent="0.2">
      <c r="A1489" t="str">
        <f>IF($J1489="","",INDEX('2_Review &amp; Audit'!$F:$F,$J1489))</f>
        <v/>
      </c>
      <c r="B1489" t="str">
        <f>IF($J1489="","",INDEX('2_Review &amp; Audit'!$C:$C,$J1489))</f>
        <v/>
      </c>
      <c r="C1489" t="str">
        <f>IF($J1489="","",INDEX('2_Review &amp; Audit'!$D:$D,$J1489))</f>
        <v/>
      </c>
      <c r="D1489" s="60" t="str">
        <f>IF($J1489="","",INDEX('2_Review &amp; Audit'!$U:$U,$J1489))</f>
        <v/>
      </c>
      <c r="E1489" t="str">
        <f>IF($J1489="","",INDEX('2_Review &amp; Audit'!$M:$M,$J1489))</f>
        <v/>
      </c>
      <c r="F1489" t="str">
        <f>IF($J1489="","",INDEX('2_Review &amp; Audit'!$N:$N,$J1489))</f>
        <v/>
      </c>
      <c r="G1489" t="str">
        <f>IF(OR($J1489="",$F1489=""),"",ABS(INDEX('2_Review &amp; Audit'!$B:$B,$J1489)/$F1489))</f>
        <v/>
      </c>
      <c r="H1489" t="str">
        <f t="shared" si="87"/>
        <v/>
      </c>
      <c r="I1489" t="str">
        <f>IF($J1489="","",INDEX('2_Review &amp; Audit'!$AD:$AD,$J1489))</f>
        <v/>
      </c>
      <c r="AB1489" t="str">
        <f>IF($D1489="","",MAX(0,N(#REF!)-N($X1489)))</f>
        <v/>
      </c>
      <c r="AC1489" t="str">
        <f>IF(OR($D1489="",$AB1489="",N($AB1489)&lt;=0),"",IFERROR(MATCH(1,INDEX(('2_Review &amp; Audit'!$F$6:$F$505=$A1489)*('2_Review &amp; Audit'!$I$6:$I$505&gt;=$E1489-30)*('2_Review &amp; Audit'!$I$6:$I$505&lt;=$E1489+30)*('2_Review &amp; Audit'!$R$6:$R$505&gt;0)*(ROW('2_Review &amp; Audit'!$R$6:$R$505)&gt;$T1489),0),0)+5,""))</f>
        <v/>
      </c>
      <c r="AG1489" t="str">
        <f>IF(OR($D1489="",$AB1489="",$AF1489=""),"",MIN($AB1489,$AF1489))</f>
        <v/>
      </c>
      <c r="AK1489" t="str">
        <f>IF($D1489="","",MAX(0,N($AB1489)-N($AG1489)))</f>
        <v/>
      </c>
      <c r="AL1489" t="str">
        <f>IF(OR($D1489="",$AK1489="",N($AK1489)&lt;=0),"",IFERROR(MATCH(1,INDEX(('2_Review &amp; Audit'!$F$6:$F$505=$A1489)*('2_Review &amp; Audit'!$I$6:$I$505&gt;=$E1489-30)*('2_Review &amp; Audit'!$I$6:$I$505&lt;=$E1489+30)*('2_Review &amp; Audit'!$R$6:$R$505&gt;0)*(ROW('2_Review &amp; Audit'!$R$6:$R$505)&gt;$AC1489),0),0)+5,""))</f>
        <v/>
      </c>
      <c r="AP1489" t="str">
        <f>IF(OR($D1489="",$AK1489="",$AO1489=""),"",MIN($AK1489,$AO1489))</f>
        <v/>
      </c>
    </row>
    <row r="1490" spans="1:42" ht="12.75" customHeight="1" x14ac:dyDescent="0.2">
      <c r="A1490" t="str">
        <f>IF($J1490="","",INDEX('2_Review &amp; Audit'!$F:$F,$J1490))</f>
        <v/>
      </c>
      <c r="B1490" t="str">
        <f>IF($J1490="","",INDEX('2_Review &amp; Audit'!$C:$C,$J1490))</f>
        <v/>
      </c>
      <c r="C1490" t="str">
        <f>IF($J1490="","",INDEX('2_Review &amp; Audit'!$D:$D,$J1490))</f>
        <v/>
      </c>
      <c r="D1490" s="60" t="str">
        <f>IF($J1490="","",INDEX('2_Review &amp; Audit'!$U:$U,$J1490))</f>
        <v/>
      </c>
      <c r="E1490" t="str">
        <f>IF($J1490="","",INDEX('2_Review &amp; Audit'!$M:$M,$J1490))</f>
        <v/>
      </c>
      <c r="F1490" t="str">
        <f>IF($J1490="","",INDEX('2_Review &amp; Audit'!$N:$N,$J1490))</f>
        <v/>
      </c>
      <c r="G1490" t="str">
        <f>IF(OR($J1490="",$F1490=""),"",ABS(INDEX('2_Review &amp; Audit'!$B:$B,$J1490)/$F1490))</f>
        <v/>
      </c>
      <c r="H1490" t="str">
        <f t="shared" si="87"/>
        <v/>
      </c>
      <c r="I1490" t="str">
        <f>IF($J1490="","",INDEX('2_Review &amp; Audit'!$AD:$AD,$J1490))</f>
        <v/>
      </c>
      <c r="AB1490" t="str">
        <f>IF($D1490="","",MAX(0,N(#REF!)-N($X1490)))</f>
        <v/>
      </c>
      <c r="AC1490" t="str">
        <f>IF(OR($D1490="",$AB1490="",N($AB1490)&lt;=0),"",IFERROR(MATCH(1,INDEX(('2_Review &amp; Audit'!$F$6:$F$505=$A1490)*('2_Review &amp; Audit'!$I$6:$I$505&gt;=$E1490-30)*('2_Review &amp; Audit'!$I$6:$I$505&lt;=$E1490+30)*('2_Review &amp; Audit'!$R$6:$R$505&gt;0)*(ROW('2_Review &amp; Audit'!$R$6:$R$505)&gt;$T1490),0),0)+5,""))</f>
        <v/>
      </c>
      <c r="AG1490" t="str">
        <f>IF(OR($D1490="",$AB1490="",$AF1490=""),"",MIN($AB1490,$AF1490))</f>
        <v/>
      </c>
      <c r="AK1490" t="str">
        <f>IF($D1490="","",MAX(0,N($AB1490)-N($AG1490)))</f>
        <v/>
      </c>
      <c r="AL1490" t="str">
        <f>IF(OR($D1490="",$AK1490="",N($AK1490)&lt;=0),"",IFERROR(MATCH(1,INDEX(('2_Review &amp; Audit'!$F$6:$F$505=$A1490)*('2_Review &amp; Audit'!$I$6:$I$505&gt;=$E1490-30)*('2_Review &amp; Audit'!$I$6:$I$505&lt;=$E1490+30)*('2_Review &amp; Audit'!$R$6:$R$505&gt;0)*(ROW('2_Review &amp; Audit'!$R$6:$R$505)&gt;$AC1490),0),0)+5,""))</f>
        <v/>
      </c>
      <c r="AP1490" t="str">
        <f>IF(OR($D1490="",$AK1490="",$AO1490=""),"",MIN($AK1490,$AO1490))</f>
        <v/>
      </c>
    </row>
    <row r="1491" spans="1:42" ht="12.75" customHeight="1" x14ac:dyDescent="0.2">
      <c r="A1491" t="str">
        <f>IF($J1491="","",INDEX('2_Review &amp; Audit'!$F:$F,$J1491))</f>
        <v/>
      </c>
      <c r="B1491" t="str">
        <f>IF($J1491="","",INDEX('2_Review &amp; Audit'!$C:$C,$J1491))</f>
        <v/>
      </c>
      <c r="C1491" t="str">
        <f>IF($J1491="","",INDEX('2_Review &amp; Audit'!$D:$D,$J1491))</f>
        <v/>
      </c>
      <c r="D1491" s="60" t="str">
        <f>IF($J1491="","",INDEX('2_Review &amp; Audit'!$U:$U,$J1491))</f>
        <v/>
      </c>
      <c r="E1491" t="str">
        <f>IF($J1491="","",INDEX('2_Review &amp; Audit'!$M:$M,$J1491))</f>
        <v/>
      </c>
      <c r="F1491" t="str">
        <f>IF($J1491="","",INDEX('2_Review &amp; Audit'!$N:$N,$J1491))</f>
        <v/>
      </c>
      <c r="G1491" t="str">
        <f>IF(OR($J1491="",$F1491=""),"",ABS(INDEX('2_Review &amp; Audit'!$B:$B,$J1491)/$F1491))</f>
        <v/>
      </c>
      <c r="H1491" t="str">
        <f t="shared" si="87"/>
        <v/>
      </c>
      <c r="I1491" t="str">
        <f>IF($J1491="","",INDEX('2_Review &amp; Audit'!$AD:$AD,$J1491))</f>
        <v/>
      </c>
      <c r="AB1491" t="str">
        <f>IF($D1491="","",MAX(0,N(#REF!)-N($X1491)))</f>
        <v/>
      </c>
      <c r="AC1491" t="str">
        <f>IF(OR($D1491="",$AB1491="",N($AB1491)&lt;=0),"",IFERROR(MATCH(1,INDEX(('2_Review &amp; Audit'!$F$6:$F$505=$A1491)*('2_Review &amp; Audit'!$I$6:$I$505&gt;=$E1491-30)*('2_Review &amp; Audit'!$I$6:$I$505&lt;=$E1491+30)*('2_Review &amp; Audit'!$R$6:$R$505&gt;0)*(ROW('2_Review &amp; Audit'!$R$6:$R$505)&gt;$T1491),0),0)+5,""))</f>
        <v/>
      </c>
      <c r="AG1491" t="str">
        <f>IF(OR($D1491="",$AB1491="",$AF1491=""),"",MIN($AB1491,$AF1491))</f>
        <v/>
      </c>
      <c r="AK1491" t="str">
        <f>IF($D1491="","",MAX(0,N($AB1491)-N($AG1491)))</f>
        <v/>
      </c>
      <c r="AL1491" t="str">
        <f>IF(OR($D1491="",$AK1491="",N($AK1491)&lt;=0),"",IFERROR(MATCH(1,INDEX(('2_Review &amp; Audit'!$F$6:$F$505=$A1491)*('2_Review &amp; Audit'!$I$6:$I$505&gt;=$E1491-30)*('2_Review &amp; Audit'!$I$6:$I$505&lt;=$E1491+30)*('2_Review &amp; Audit'!$R$6:$R$505&gt;0)*(ROW('2_Review &amp; Audit'!$R$6:$R$505)&gt;$AC1491),0),0)+5,""))</f>
        <v/>
      </c>
      <c r="AP1491" t="str">
        <f>IF(OR($D1491="",$AK1491="",$AO1491=""),"",MIN($AK1491,$AO1491))</f>
        <v/>
      </c>
    </row>
    <row r="1492" spans="1:42" ht="12.75" customHeight="1" x14ac:dyDescent="0.2">
      <c r="A1492" t="str">
        <f>IF($J1492="","",INDEX('2_Review &amp; Audit'!$F:$F,$J1492))</f>
        <v/>
      </c>
      <c r="B1492" t="str">
        <f>IF($J1492="","",INDEX('2_Review &amp; Audit'!$C:$C,$J1492))</f>
        <v/>
      </c>
      <c r="C1492" t="str">
        <f>IF($J1492="","",INDEX('2_Review &amp; Audit'!$D:$D,$J1492))</f>
        <v/>
      </c>
      <c r="D1492" s="60" t="str">
        <f>IF($J1492="","",INDEX('2_Review &amp; Audit'!$U:$U,$J1492))</f>
        <v/>
      </c>
      <c r="E1492" t="str">
        <f>IF($J1492="","",INDEX('2_Review &amp; Audit'!$M:$M,$J1492))</f>
        <v/>
      </c>
      <c r="F1492" t="str">
        <f>IF($J1492="","",INDEX('2_Review &amp; Audit'!$N:$N,$J1492))</f>
        <v/>
      </c>
      <c r="G1492" t="str">
        <f>IF(OR($J1492="",$F1492=""),"",ABS(INDEX('2_Review &amp; Audit'!$B:$B,$J1492)/$F1492))</f>
        <v/>
      </c>
      <c r="H1492" t="str">
        <f t="shared" si="87"/>
        <v/>
      </c>
      <c r="I1492" t="str">
        <f>IF($J1492="","",INDEX('2_Review &amp; Audit'!$AD:$AD,$J1492))</f>
        <v/>
      </c>
      <c r="AB1492" t="str">
        <f>IF($D1492="","",MAX(0,N(#REF!)-N($X1492)))</f>
        <v/>
      </c>
      <c r="AC1492" t="str">
        <f>IF(OR($D1492="",$AB1492="",N($AB1492)&lt;=0),"",IFERROR(MATCH(1,INDEX(('2_Review &amp; Audit'!$F$6:$F$505=$A1492)*('2_Review &amp; Audit'!$I$6:$I$505&gt;=$E1492-30)*('2_Review &amp; Audit'!$I$6:$I$505&lt;=$E1492+30)*('2_Review &amp; Audit'!$R$6:$R$505&gt;0)*(ROW('2_Review &amp; Audit'!$R$6:$R$505)&gt;$T1492),0),0)+5,""))</f>
        <v/>
      </c>
      <c r="AG1492" t="str">
        <f>IF(OR($D1492="",$AB1492="",$AF1492=""),"",MIN($AB1492,$AF1492))</f>
        <v/>
      </c>
      <c r="AK1492" t="str">
        <f>IF($D1492="","",MAX(0,N($AB1492)-N($AG1492)))</f>
        <v/>
      </c>
      <c r="AL1492" t="str">
        <f>IF(OR($D1492="",$AK1492="",N($AK1492)&lt;=0),"",IFERROR(MATCH(1,INDEX(('2_Review &amp; Audit'!$F$6:$F$505=$A1492)*('2_Review &amp; Audit'!$I$6:$I$505&gt;=$E1492-30)*('2_Review &amp; Audit'!$I$6:$I$505&lt;=$E1492+30)*('2_Review &amp; Audit'!$R$6:$R$505&gt;0)*(ROW('2_Review &amp; Audit'!$R$6:$R$505)&gt;$AC1492),0),0)+5,""))</f>
        <v/>
      </c>
      <c r="AP1492" t="str">
        <f>IF(OR($D1492="",$AK1492="",$AO1492=""),"",MIN($AK1492,$AO1492))</f>
        <v/>
      </c>
    </row>
    <row r="1493" spans="1:42" ht="12.75" customHeight="1" x14ac:dyDescent="0.2">
      <c r="A1493" t="str">
        <f>IF($J1493="","",INDEX('2_Review &amp; Audit'!$F:$F,$J1493))</f>
        <v/>
      </c>
      <c r="B1493" t="str">
        <f>IF($J1493="","",INDEX('2_Review &amp; Audit'!$C:$C,$J1493))</f>
        <v/>
      </c>
      <c r="C1493" t="str">
        <f>IF($J1493="","",INDEX('2_Review &amp; Audit'!$D:$D,$J1493))</f>
        <v/>
      </c>
      <c r="D1493" s="60" t="str">
        <f>IF($J1493="","",INDEX('2_Review &amp; Audit'!$U:$U,$J1493))</f>
        <v/>
      </c>
      <c r="E1493" t="str">
        <f>IF($J1493="","",INDEX('2_Review &amp; Audit'!$M:$M,$J1493))</f>
        <v/>
      </c>
      <c r="F1493" t="str">
        <f>IF($J1493="","",INDEX('2_Review &amp; Audit'!$N:$N,$J1493))</f>
        <v/>
      </c>
      <c r="G1493" t="str">
        <f>IF(OR($J1493="",$F1493=""),"",ABS(INDEX('2_Review &amp; Audit'!$B:$B,$J1493)/$F1493))</f>
        <v/>
      </c>
      <c r="H1493" t="str">
        <f t="shared" si="87"/>
        <v/>
      </c>
      <c r="I1493" t="str">
        <f>IF($J1493="","",INDEX('2_Review &amp; Audit'!$AD:$AD,$J1493))</f>
        <v/>
      </c>
      <c r="AB1493" t="str">
        <f>IF($D1493="","",MAX(0,N(#REF!)-N($X1493)))</f>
        <v/>
      </c>
      <c r="AC1493" t="str">
        <f>IF(OR($D1493="",$AB1493="",N($AB1493)&lt;=0),"",IFERROR(MATCH(1,INDEX(('2_Review &amp; Audit'!$F$6:$F$505=$A1493)*('2_Review &amp; Audit'!$I$6:$I$505&gt;=$E1493-30)*('2_Review &amp; Audit'!$I$6:$I$505&lt;=$E1493+30)*('2_Review &amp; Audit'!$R$6:$R$505&gt;0)*(ROW('2_Review &amp; Audit'!$R$6:$R$505)&gt;$T1493),0),0)+5,""))</f>
        <v/>
      </c>
      <c r="AG1493" t="str">
        <f>IF(OR($D1493="",$AB1493="",$AF1493=""),"",MIN($AB1493,$AF1493))</f>
        <v/>
      </c>
      <c r="AK1493" t="str">
        <f>IF($D1493="","",MAX(0,N($AB1493)-N($AG1493)))</f>
        <v/>
      </c>
      <c r="AL1493" t="str">
        <f>IF(OR($D1493="",$AK1493="",N($AK1493)&lt;=0),"",IFERROR(MATCH(1,INDEX(('2_Review &amp; Audit'!$F$6:$F$505=$A1493)*('2_Review &amp; Audit'!$I$6:$I$505&gt;=$E1493-30)*('2_Review &amp; Audit'!$I$6:$I$505&lt;=$E1493+30)*('2_Review &amp; Audit'!$R$6:$R$505&gt;0)*(ROW('2_Review &amp; Audit'!$R$6:$R$505)&gt;$AC1493),0),0)+5,""))</f>
        <v/>
      </c>
      <c r="AP1493" t="str">
        <f>IF(OR($D1493="",$AK1493="",$AO1493=""),"",MIN($AK1493,$AO1493))</f>
        <v/>
      </c>
    </row>
    <row r="1494" spans="1:42" ht="12.75" customHeight="1" x14ac:dyDescent="0.2">
      <c r="A1494" t="str">
        <f>IF($J1494="","",INDEX('2_Review &amp; Audit'!$F:$F,$J1494))</f>
        <v/>
      </c>
      <c r="B1494" t="str">
        <f>IF($J1494="","",INDEX('2_Review &amp; Audit'!$C:$C,$J1494))</f>
        <v/>
      </c>
      <c r="C1494" t="str">
        <f>IF($J1494="","",INDEX('2_Review &amp; Audit'!$D:$D,$J1494))</f>
        <v/>
      </c>
      <c r="D1494" s="60" t="str">
        <f>IF($J1494="","",INDEX('2_Review &amp; Audit'!$U:$U,$J1494))</f>
        <v/>
      </c>
      <c r="E1494" t="str">
        <f>IF($J1494="","",INDEX('2_Review &amp; Audit'!$M:$M,$J1494))</f>
        <v/>
      </c>
      <c r="F1494" t="str">
        <f>IF($J1494="","",INDEX('2_Review &amp; Audit'!$N:$N,$J1494))</f>
        <v/>
      </c>
      <c r="G1494" t="str">
        <f>IF(OR($J1494="",$F1494=""),"",ABS(INDEX('2_Review &amp; Audit'!$B:$B,$J1494)/$F1494))</f>
        <v/>
      </c>
      <c r="H1494" t="str">
        <f t="shared" si="87"/>
        <v/>
      </c>
      <c r="I1494" t="str">
        <f>IF($J1494="","",INDEX('2_Review &amp; Audit'!$AD:$AD,$J1494))</f>
        <v/>
      </c>
      <c r="AB1494" t="str">
        <f>IF($D1494="","",MAX(0,N(#REF!)-N($X1494)))</f>
        <v/>
      </c>
      <c r="AC1494" t="str">
        <f>IF(OR($D1494="",$AB1494="",N($AB1494)&lt;=0),"",IFERROR(MATCH(1,INDEX(('2_Review &amp; Audit'!$F$6:$F$505=$A1494)*('2_Review &amp; Audit'!$I$6:$I$505&gt;=$E1494-30)*('2_Review &amp; Audit'!$I$6:$I$505&lt;=$E1494+30)*('2_Review &amp; Audit'!$R$6:$R$505&gt;0)*(ROW('2_Review &amp; Audit'!$R$6:$R$505)&gt;$T1494),0),0)+5,""))</f>
        <v/>
      </c>
      <c r="AG1494" t="str">
        <f>IF(OR($D1494="",$AB1494="",$AF1494=""),"",MIN($AB1494,$AF1494))</f>
        <v/>
      </c>
      <c r="AK1494" t="str">
        <f>IF($D1494="","",MAX(0,N($AB1494)-N($AG1494)))</f>
        <v/>
      </c>
      <c r="AL1494" t="str">
        <f>IF(OR($D1494="",$AK1494="",N($AK1494)&lt;=0),"",IFERROR(MATCH(1,INDEX(('2_Review &amp; Audit'!$F$6:$F$505=$A1494)*('2_Review &amp; Audit'!$I$6:$I$505&gt;=$E1494-30)*('2_Review &amp; Audit'!$I$6:$I$505&lt;=$E1494+30)*('2_Review &amp; Audit'!$R$6:$R$505&gt;0)*(ROW('2_Review &amp; Audit'!$R$6:$R$505)&gt;$AC1494),0),0)+5,""))</f>
        <v/>
      </c>
      <c r="AP1494" t="str">
        <f>IF(OR($D1494="",$AK1494="",$AO1494=""),"",MIN($AK1494,$AO1494))</f>
        <v/>
      </c>
    </row>
    <row r="1495" spans="1:42" ht="12.75" customHeight="1" x14ac:dyDescent="0.2">
      <c r="A1495" t="str">
        <f>IF($J1495="","",INDEX('2_Review &amp; Audit'!$F:$F,$J1495))</f>
        <v/>
      </c>
      <c r="B1495" t="str">
        <f>IF($J1495="","",INDEX('2_Review &amp; Audit'!$C:$C,$J1495))</f>
        <v/>
      </c>
      <c r="C1495" t="str">
        <f>IF($J1495="","",INDEX('2_Review &amp; Audit'!$D:$D,$J1495))</f>
        <v/>
      </c>
      <c r="D1495" s="60" t="str">
        <f>IF($J1495="","",INDEX('2_Review &amp; Audit'!$U:$U,$J1495))</f>
        <v/>
      </c>
      <c r="E1495" t="str">
        <f>IF($J1495="","",INDEX('2_Review &amp; Audit'!$M:$M,$J1495))</f>
        <v/>
      </c>
      <c r="F1495" t="str">
        <f>IF($J1495="","",INDEX('2_Review &amp; Audit'!$N:$N,$J1495))</f>
        <v/>
      </c>
      <c r="G1495" t="str">
        <f>IF(OR($J1495="",$F1495=""),"",ABS(INDEX('2_Review &amp; Audit'!$B:$B,$J1495)/$F1495))</f>
        <v/>
      </c>
      <c r="H1495" t="str">
        <f t="shared" si="87"/>
        <v/>
      </c>
      <c r="I1495" t="str">
        <f>IF($J1495="","",INDEX('2_Review &amp; Audit'!$AD:$AD,$J1495))</f>
        <v/>
      </c>
      <c r="AB1495" t="str">
        <f>IF($D1495="","",MAX(0,N(#REF!)-N($X1495)))</f>
        <v/>
      </c>
      <c r="AC1495" t="str">
        <f>IF(OR($D1495="",$AB1495="",N($AB1495)&lt;=0),"",IFERROR(MATCH(1,INDEX(('2_Review &amp; Audit'!$F$6:$F$505=$A1495)*('2_Review &amp; Audit'!$I$6:$I$505&gt;=$E1495-30)*('2_Review &amp; Audit'!$I$6:$I$505&lt;=$E1495+30)*('2_Review &amp; Audit'!$R$6:$R$505&gt;0)*(ROW('2_Review &amp; Audit'!$R$6:$R$505)&gt;$T1495),0),0)+5,""))</f>
        <v/>
      </c>
      <c r="AG1495" t="str">
        <f>IF(OR($D1495="",$AB1495="",$AF1495=""),"",MIN($AB1495,$AF1495))</f>
        <v/>
      </c>
      <c r="AK1495" t="str">
        <f>IF($D1495="","",MAX(0,N($AB1495)-N($AG1495)))</f>
        <v/>
      </c>
      <c r="AL1495" t="str">
        <f>IF(OR($D1495="",$AK1495="",N($AK1495)&lt;=0),"",IFERROR(MATCH(1,INDEX(('2_Review &amp; Audit'!$F$6:$F$505=$A1495)*('2_Review &amp; Audit'!$I$6:$I$505&gt;=$E1495-30)*('2_Review &amp; Audit'!$I$6:$I$505&lt;=$E1495+30)*('2_Review &amp; Audit'!$R$6:$R$505&gt;0)*(ROW('2_Review &amp; Audit'!$R$6:$R$505)&gt;$AC1495),0),0)+5,""))</f>
        <v/>
      </c>
      <c r="AP1495" t="str">
        <f>IF(OR($D1495="",$AK1495="",$AO1495=""),"",MIN($AK1495,$AO1495))</f>
        <v/>
      </c>
    </row>
    <row r="1496" spans="1:42" ht="12.75" customHeight="1" x14ac:dyDescent="0.2">
      <c r="A1496" t="str">
        <f>IF($J1496="","",INDEX('2_Review &amp; Audit'!$F:$F,$J1496))</f>
        <v/>
      </c>
      <c r="B1496" t="str">
        <f>IF($J1496="","",INDEX('2_Review &amp; Audit'!$C:$C,$J1496))</f>
        <v/>
      </c>
      <c r="C1496" t="str">
        <f>IF($J1496="","",INDEX('2_Review &amp; Audit'!$D:$D,$J1496))</f>
        <v/>
      </c>
      <c r="D1496" s="60" t="str">
        <f>IF($J1496="","",INDEX('2_Review &amp; Audit'!$U:$U,$J1496))</f>
        <v/>
      </c>
      <c r="E1496" t="str">
        <f>IF($J1496="","",INDEX('2_Review &amp; Audit'!$M:$M,$J1496))</f>
        <v/>
      </c>
      <c r="F1496" t="str">
        <f>IF($J1496="","",INDEX('2_Review &amp; Audit'!$N:$N,$J1496))</f>
        <v/>
      </c>
      <c r="G1496" t="str">
        <f>IF(OR($J1496="",$F1496=""),"",ABS(INDEX('2_Review &amp; Audit'!$B:$B,$J1496)/$F1496))</f>
        <v/>
      </c>
      <c r="H1496" t="str">
        <f t="shared" si="87"/>
        <v/>
      </c>
      <c r="I1496" t="str">
        <f>IF($J1496="","",INDEX('2_Review &amp; Audit'!$AD:$AD,$J1496))</f>
        <v/>
      </c>
      <c r="AB1496" t="str">
        <f>IF($D1496="","",MAX(0,N(#REF!)-N($X1496)))</f>
        <v/>
      </c>
      <c r="AC1496" t="str">
        <f>IF(OR($D1496="",$AB1496="",N($AB1496)&lt;=0),"",IFERROR(MATCH(1,INDEX(('2_Review &amp; Audit'!$F$6:$F$505=$A1496)*('2_Review &amp; Audit'!$I$6:$I$505&gt;=$E1496-30)*('2_Review &amp; Audit'!$I$6:$I$505&lt;=$E1496+30)*('2_Review &amp; Audit'!$R$6:$R$505&gt;0)*(ROW('2_Review &amp; Audit'!$R$6:$R$505)&gt;$T1496),0),0)+5,""))</f>
        <v/>
      </c>
      <c r="AG1496" t="str">
        <f>IF(OR($D1496="",$AB1496="",$AF1496=""),"",MIN($AB1496,$AF1496))</f>
        <v/>
      </c>
      <c r="AK1496" t="str">
        <f>IF($D1496="","",MAX(0,N($AB1496)-N($AG1496)))</f>
        <v/>
      </c>
      <c r="AL1496" t="str">
        <f>IF(OR($D1496="",$AK1496="",N($AK1496)&lt;=0),"",IFERROR(MATCH(1,INDEX(('2_Review &amp; Audit'!$F$6:$F$505=$A1496)*('2_Review &amp; Audit'!$I$6:$I$505&gt;=$E1496-30)*('2_Review &amp; Audit'!$I$6:$I$505&lt;=$E1496+30)*('2_Review &amp; Audit'!$R$6:$R$505&gt;0)*(ROW('2_Review &amp; Audit'!$R$6:$R$505)&gt;$AC1496),0),0)+5,""))</f>
        <v/>
      </c>
      <c r="AP1496" t="str">
        <f>IF(OR($D1496="",$AK1496="",$AO1496=""),"",MIN($AK1496,$AO1496))</f>
        <v/>
      </c>
    </row>
    <row r="1497" spans="1:42" ht="12.75" customHeight="1" x14ac:dyDescent="0.2">
      <c r="A1497" t="str">
        <f>IF($J1497="","",INDEX('2_Review &amp; Audit'!$F:$F,$J1497))</f>
        <v/>
      </c>
      <c r="B1497" t="str">
        <f>IF($J1497="","",INDEX('2_Review &amp; Audit'!$C:$C,$J1497))</f>
        <v/>
      </c>
      <c r="C1497" t="str">
        <f>IF($J1497="","",INDEX('2_Review &amp; Audit'!$D:$D,$J1497))</f>
        <v/>
      </c>
      <c r="D1497" s="60" t="str">
        <f>IF($J1497="","",INDEX('2_Review &amp; Audit'!$U:$U,$J1497))</f>
        <v/>
      </c>
      <c r="E1497" t="str">
        <f>IF($J1497="","",INDEX('2_Review &amp; Audit'!$M:$M,$J1497))</f>
        <v/>
      </c>
      <c r="F1497" t="str">
        <f>IF($J1497="","",INDEX('2_Review &amp; Audit'!$N:$N,$J1497))</f>
        <v/>
      </c>
      <c r="G1497" t="str">
        <f>IF(OR($J1497="",$F1497=""),"",ABS(INDEX('2_Review &amp; Audit'!$B:$B,$J1497)/$F1497))</f>
        <v/>
      </c>
      <c r="H1497" t="str">
        <f t="shared" si="87"/>
        <v/>
      </c>
      <c r="I1497" t="str">
        <f>IF($J1497="","",INDEX('2_Review &amp; Audit'!$AD:$AD,$J1497))</f>
        <v/>
      </c>
      <c r="AB1497" t="str">
        <f>IF($D1497="","",MAX(0,N(#REF!)-N($X1497)))</f>
        <v/>
      </c>
      <c r="AC1497" t="str">
        <f>IF(OR($D1497="",$AB1497="",N($AB1497)&lt;=0),"",IFERROR(MATCH(1,INDEX(('2_Review &amp; Audit'!$F$6:$F$505=$A1497)*('2_Review &amp; Audit'!$I$6:$I$505&gt;=$E1497-30)*('2_Review &amp; Audit'!$I$6:$I$505&lt;=$E1497+30)*('2_Review &amp; Audit'!$R$6:$R$505&gt;0)*(ROW('2_Review &amp; Audit'!$R$6:$R$505)&gt;$T1497),0),0)+5,""))</f>
        <v/>
      </c>
      <c r="AG1497" t="str">
        <f>IF(OR($D1497="",$AB1497="",$AF1497=""),"",MIN($AB1497,$AF1497))</f>
        <v/>
      </c>
      <c r="AK1497" t="str">
        <f>IF($D1497="","",MAX(0,N($AB1497)-N($AG1497)))</f>
        <v/>
      </c>
      <c r="AL1497" t="str">
        <f>IF(OR($D1497="",$AK1497="",N($AK1497)&lt;=0),"",IFERROR(MATCH(1,INDEX(('2_Review &amp; Audit'!$F$6:$F$505=$A1497)*('2_Review &amp; Audit'!$I$6:$I$505&gt;=$E1497-30)*('2_Review &amp; Audit'!$I$6:$I$505&lt;=$E1497+30)*('2_Review &amp; Audit'!$R$6:$R$505&gt;0)*(ROW('2_Review &amp; Audit'!$R$6:$R$505)&gt;$AC1497),0),0)+5,""))</f>
        <v/>
      </c>
      <c r="AP1497" t="str">
        <f>IF(OR($D1497="",$AK1497="",$AO1497=""),"",MIN($AK1497,$AO1497))</f>
        <v/>
      </c>
    </row>
    <row r="1498" spans="1:42" ht="12.75" customHeight="1" x14ac:dyDescent="0.2">
      <c r="A1498" t="str">
        <f>IF($J1498="","",INDEX('2_Review &amp; Audit'!$F:$F,$J1498))</f>
        <v/>
      </c>
      <c r="B1498" t="str">
        <f>IF($J1498="","",INDEX('2_Review &amp; Audit'!$C:$C,$J1498))</f>
        <v/>
      </c>
      <c r="C1498" t="str">
        <f>IF($J1498="","",INDEX('2_Review &amp; Audit'!$D:$D,$J1498))</f>
        <v/>
      </c>
      <c r="D1498" s="60" t="str">
        <f>IF($J1498="","",INDEX('2_Review &amp; Audit'!$U:$U,$J1498))</f>
        <v/>
      </c>
      <c r="E1498" t="str">
        <f>IF($J1498="","",INDEX('2_Review &amp; Audit'!$M:$M,$J1498))</f>
        <v/>
      </c>
      <c r="F1498" t="str">
        <f>IF($J1498="","",INDEX('2_Review &amp; Audit'!$N:$N,$J1498))</f>
        <v/>
      </c>
      <c r="G1498" t="str">
        <f>IF(OR($J1498="",$F1498=""),"",ABS(INDEX('2_Review &amp; Audit'!$B:$B,$J1498)/$F1498))</f>
        <v/>
      </c>
      <c r="H1498" t="str">
        <f t="shared" si="87"/>
        <v/>
      </c>
      <c r="I1498" t="str">
        <f>IF($J1498="","",INDEX('2_Review &amp; Audit'!$AD:$AD,$J1498))</f>
        <v/>
      </c>
      <c r="AB1498" t="str">
        <f>IF($D1498="","",MAX(0,N(#REF!)-N($X1498)))</f>
        <v/>
      </c>
      <c r="AC1498" t="str">
        <f>IF(OR($D1498="",$AB1498="",N($AB1498)&lt;=0),"",IFERROR(MATCH(1,INDEX(('2_Review &amp; Audit'!$F$6:$F$505=$A1498)*('2_Review &amp; Audit'!$I$6:$I$505&gt;=$E1498-30)*('2_Review &amp; Audit'!$I$6:$I$505&lt;=$E1498+30)*('2_Review &amp; Audit'!$R$6:$R$505&gt;0)*(ROW('2_Review &amp; Audit'!$R$6:$R$505)&gt;$T1498),0),0)+5,""))</f>
        <v/>
      </c>
      <c r="AG1498" t="str">
        <f>IF(OR($D1498="",$AB1498="",$AF1498=""),"",MIN($AB1498,$AF1498))</f>
        <v/>
      </c>
      <c r="AK1498" t="str">
        <f>IF($D1498="","",MAX(0,N($AB1498)-N($AG1498)))</f>
        <v/>
      </c>
      <c r="AL1498" t="str">
        <f>IF(OR($D1498="",$AK1498="",N($AK1498)&lt;=0),"",IFERROR(MATCH(1,INDEX(('2_Review &amp; Audit'!$F$6:$F$505=$A1498)*('2_Review &amp; Audit'!$I$6:$I$505&gt;=$E1498-30)*('2_Review &amp; Audit'!$I$6:$I$505&lt;=$E1498+30)*('2_Review &amp; Audit'!$R$6:$R$505&gt;0)*(ROW('2_Review &amp; Audit'!$R$6:$R$505)&gt;$AC1498),0),0)+5,""))</f>
        <v/>
      </c>
      <c r="AP1498" t="str">
        <f>IF(OR($D1498="",$AK1498="",$AO1498=""),"",MIN($AK1498,$AO1498))</f>
        <v/>
      </c>
    </row>
    <row r="1499" spans="1:42" ht="12.75" customHeight="1" x14ac:dyDescent="0.2">
      <c r="A1499" t="str">
        <f>IF($J1499="","",INDEX('2_Review &amp; Audit'!$F:$F,$J1499))</f>
        <v/>
      </c>
      <c r="B1499" t="str">
        <f>IF($J1499="","",INDEX('2_Review &amp; Audit'!$C:$C,$J1499))</f>
        <v/>
      </c>
      <c r="C1499" t="str">
        <f>IF($J1499="","",INDEX('2_Review &amp; Audit'!$D:$D,$J1499))</f>
        <v/>
      </c>
      <c r="D1499" s="60" t="str">
        <f>IF($J1499="","",INDEX('2_Review &amp; Audit'!$U:$U,$J1499))</f>
        <v/>
      </c>
      <c r="E1499" t="str">
        <f>IF($J1499="","",INDEX('2_Review &amp; Audit'!$M:$M,$J1499))</f>
        <v/>
      </c>
      <c r="F1499" t="str">
        <f>IF($J1499="","",INDEX('2_Review &amp; Audit'!$N:$N,$J1499))</f>
        <v/>
      </c>
      <c r="G1499" t="str">
        <f>IF(OR($J1499="",$F1499=""),"",ABS(INDEX('2_Review &amp; Audit'!$B:$B,$J1499)/$F1499))</f>
        <v/>
      </c>
      <c r="H1499" t="str">
        <f t="shared" si="87"/>
        <v/>
      </c>
      <c r="I1499" t="str">
        <f>IF($J1499="","",INDEX('2_Review &amp; Audit'!$AD:$AD,$J1499))</f>
        <v/>
      </c>
      <c r="AB1499" t="str">
        <f>IF($D1499="","",MAX(0,N(#REF!)-N($X1499)))</f>
        <v/>
      </c>
      <c r="AC1499" t="str">
        <f>IF(OR($D1499="",$AB1499="",N($AB1499)&lt;=0),"",IFERROR(MATCH(1,INDEX(('2_Review &amp; Audit'!$F$6:$F$505=$A1499)*('2_Review &amp; Audit'!$I$6:$I$505&gt;=$E1499-30)*('2_Review &amp; Audit'!$I$6:$I$505&lt;=$E1499+30)*('2_Review &amp; Audit'!$R$6:$R$505&gt;0)*(ROW('2_Review &amp; Audit'!$R$6:$R$505)&gt;$T1499),0),0)+5,""))</f>
        <v/>
      </c>
      <c r="AG1499" t="str">
        <f>IF(OR($D1499="",$AB1499="",$AF1499=""),"",MIN($AB1499,$AF1499))</f>
        <v/>
      </c>
      <c r="AK1499" t="str">
        <f>IF($D1499="","",MAX(0,N($AB1499)-N($AG1499)))</f>
        <v/>
      </c>
      <c r="AL1499" t="str">
        <f>IF(OR($D1499="",$AK1499="",N($AK1499)&lt;=0),"",IFERROR(MATCH(1,INDEX(('2_Review &amp; Audit'!$F$6:$F$505=$A1499)*('2_Review &amp; Audit'!$I$6:$I$505&gt;=$E1499-30)*('2_Review &amp; Audit'!$I$6:$I$505&lt;=$E1499+30)*('2_Review &amp; Audit'!$R$6:$R$505&gt;0)*(ROW('2_Review &amp; Audit'!$R$6:$R$505)&gt;$AC1499),0),0)+5,""))</f>
        <v/>
      </c>
      <c r="AP1499" t="str">
        <f>IF(OR($D1499="",$AK1499="",$AO1499=""),"",MIN($AK1499,$AO1499))</f>
        <v/>
      </c>
    </row>
    <row r="1500" spans="1:42" ht="12.75" customHeight="1" x14ac:dyDescent="0.2">
      <c r="A1500" t="str">
        <f>IF($J1500="","",INDEX('2_Review &amp; Audit'!$F:$F,$J1500))</f>
        <v/>
      </c>
      <c r="B1500" t="str">
        <f>IF($J1500="","",INDEX('2_Review &amp; Audit'!$C:$C,$J1500))</f>
        <v/>
      </c>
      <c r="C1500" t="str">
        <f>IF($J1500="","",INDEX('2_Review &amp; Audit'!$D:$D,$J1500))</f>
        <v/>
      </c>
      <c r="D1500" s="60" t="str">
        <f>IF($J1500="","",INDEX('2_Review &amp; Audit'!$U:$U,$J1500))</f>
        <v/>
      </c>
      <c r="E1500" t="str">
        <f>IF($J1500="","",INDEX('2_Review &amp; Audit'!$M:$M,$J1500))</f>
        <v/>
      </c>
      <c r="F1500" t="str">
        <f>IF($J1500="","",INDEX('2_Review &amp; Audit'!$N:$N,$J1500))</f>
        <v/>
      </c>
      <c r="G1500" t="str">
        <f>IF(OR($J1500="",$F1500=""),"",ABS(INDEX('2_Review &amp; Audit'!$B:$B,$J1500)/$F1500))</f>
        <v/>
      </c>
      <c r="H1500" t="str">
        <f t="shared" si="87"/>
        <v/>
      </c>
      <c r="I1500" t="str">
        <f>IF($J1500="","",INDEX('2_Review &amp; Audit'!$AD:$AD,$J1500))</f>
        <v/>
      </c>
      <c r="AB1500" t="str">
        <f>IF($D1500="","",MAX(0,N(#REF!)-N($X1500)))</f>
        <v/>
      </c>
      <c r="AC1500" t="str">
        <f>IF(OR($D1500="",$AB1500="",N($AB1500)&lt;=0),"",IFERROR(MATCH(1,INDEX(('2_Review &amp; Audit'!$F$6:$F$505=$A1500)*('2_Review &amp; Audit'!$I$6:$I$505&gt;=$E1500-30)*('2_Review &amp; Audit'!$I$6:$I$505&lt;=$E1500+30)*('2_Review &amp; Audit'!$R$6:$R$505&gt;0)*(ROW('2_Review &amp; Audit'!$R$6:$R$505)&gt;$T1500),0),0)+5,""))</f>
        <v/>
      </c>
      <c r="AG1500" t="str">
        <f>IF(OR($D1500="",$AB1500="",$AF1500=""),"",MIN($AB1500,$AF1500))</f>
        <v/>
      </c>
      <c r="AK1500" t="str">
        <f>IF($D1500="","",MAX(0,N($AB1500)-N($AG1500)))</f>
        <v/>
      </c>
      <c r="AL1500" t="str">
        <f>IF(OR($D1500="",$AK1500="",N($AK1500)&lt;=0),"",IFERROR(MATCH(1,INDEX(('2_Review &amp; Audit'!$F$6:$F$505=$A1500)*('2_Review &amp; Audit'!$I$6:$I$505&gt;=$E1500-30)*('2_Review &amp; Audit'!$I$6:$I$505&lt;=$E1500+30)*('2_Review &amp; Audit'!$R$6:$R$505&gt;0)*(ROW('2_Review &amp; Audit'!$R$6:$R$505)&gt;$AC1500),0),0)+5,""))</f>
        <v/>
      </c>
      <c r="AP1500" t="str">
        <f>IF(OR($D1500="",$AK1500="",$AO1500=""),"",MIN($AK1500,$AO1500))</f>
        <v/>
      </c>
    </row>
    <row r="1501" spans="1:42" ht="12.75" customHeight="1" x14ac:dyDescent="0.2">
      <c r="A1501" t="str">
        <f>IF($J1501="","",INDEX('2_Review &amp; Audit'!$F:$F,$J1501))</f>
        <v/>
      </c>
      <c r="B1501" t="str">
        <f>IF($J1501="","",INDEX('2_Review &amp; Audit'!$C:$C,$J1501))</f>
        <v/>
      </c>
      <c r="C1501" t="str">
        <f>IF($J1501="","",INDEX('2_Review &amp; Audit'!$D:$D,$J1501))</f>
        <v/>
      </c>
      <c r="D1501" s="60" t="str">
        <f>IF($J1501="","",INDEX('2_Review &amp; Audit'!$U:$U,$J1501))</f>
        <v/>
      </c>
      <c r="E1501" t="str">
        <f>IF($J1501="","",INDEX('2_Review &amp; Audit'!$M:$M,$J1501))</f>
        <v/>
      </c>
      <c r="F1501" t="str">
        <f>IF($J1501="","",INDEX('2_Review &amp; Audit'!$N:$N,$J1501))</f>
        <v/>
      </c>
      <c r="G1501" t="str">
        <f>IF(OR($J1501="",$F1501=""),"",ABS(INDEX('2_Review &amp; Audit'!$B:$B,$J1501)/$F1501))</f>
        <v/>
      </c>
      <c r="H1501" t="str">
        <f t="shared" si="87"/>
        <v/>
      </c>
      <c r="I1501" t="str">
        <f>IF($J1501="","",INDEX('2_Review &amp; Audit'!$AD:$AD,$J1501))</f>
        <v/>
      </c>
      <c r="AB1501" t="str">
        <f>IF($D1501="","",MAX(0,N(#REF!)-N($X1501)))</f>
        <v/>
      </c>
      <c r="AC1501" t="str">
        <f>IF(OR($D1501="",$AB1501="",N($AB1501)&lt;=0),"",IFERROR(MATCH(1,INDEX(('2_Review &amp; Audit'!$F$6:$F$505=$A1501)*('2_Review &amp; Audit'!$I$6:$I$505&gt;=$E1501-30)*('2_Review &amp; Audit'!$I$6:$I$505&lt;=$E1501+30)*('2_Review &amp; Audit'!$R$6:$R$505&gt;0)*(ROW('2_Review &amp; Audit'!$R$6:$R$505)&gt;$T1501),0),0)+5,""))</f>
        <v/>
      </c>
      <c r="AG1501" t="str">
        <f>IF(OR($D1501="",$AB1501="",$AF1501=""),"",MIN($AB1501,$AF1501))</f>
        <v/>
      </c>
      <c r="AK1501" t="str">
        <f>IF($D1501="","",MAX(0,N($AB1501)-N($AG1501)))</f>
        <v/>
      </c>
      <c r="AL1501" t="str">
        <f>IF(OR($D1501="",$AK1501="",N($AK1501)&lt;=0),"",IFERROR(MATCH(1,INDEX(('2_Review &amp; Audit'!$F$6:$F$505=$A1501)*('2_Review &amp; Audit'!$I$6:$I$505&gt;=$E1501-30)*('2_Review &amp; Audit'!$I$6:$I$505&lt;=$E1501+30)*('2_Review &amp; Audit'!$R$6:$R$505&gt;0)*(ROW('2_Review &amp; Audit'!$R$6:$R$505)&gt;$AC1501),0),0)+5,""))</f>
        <v/>
      </c>
      <c r="AP1501" t="str">
        <f>IF(OR($D1501="",$AK1501="",$AO1501=""),"",MIN($AK1501,$AO1501))</f>
        <v/>
      </c>
    </row>
    <row r="1502" spans="1:42" ht="12.75" customHeight="1" x14ac:dyDescent="0.2">
      <c r="A1502" t="str">
        <f>IF($J1502="","",INDEX('2_Review &amp; Audit'!$F:$F,$J1502))</f>
        <v/>
      </c>
      <c r="B1502" t="str">
        <f>IF($J1502="","",INDEX('2_Review &amp; Audit'!$C:$C,$J1502))</f>
        <v/>
      </c>
      <c r="C1502" t="str">
        <f>IF($J1502="","",INDEX('2_Review &amp; Audit'!$D:$D,$J1502))</f>
        <v/>
      </c>
      <c r="D1502" s="60" t="str">
        <f>IF($J1502="","",INDEX('2_Review &amp; Audit'!$U:$U,$J1502))</f>
        <v/>
      </c>
      <c r="E1502" t="str">
        <f>IF($J1502="","",INDEX('2_Review &amp; Audit'!$M:$M,$J1502))</f>
        <v/>
      </c>
      <c r="F1502" t="str">
        <f>IF($J1502="","",INDEX('2_Review &amp; Audit'!$N:$N,$J1502))</f>
        <v/>
      </c>
      <c r="G1502" t="str">
        <f>IF(OR($J1502="",$F1502=""),"",ABS(INDEX('2_Review &amp; Audit'!$B:$B,$J1502)/$F1502))</f>
        <v/>
      </c>
      <c r="H1502" t="str">
        <f t="shared" si="87"/>
        <v/>
      </c>
      <c r="I1502" t="str">
        <f>IF($J1502="","",INDEX('2_Review &amp; Audit'!$AD:$AD,$J1502))</f>
        <v/>
      </c>
      <c r="AB1502" t="str">
        <f>IF($D1502="","",MAX(0,N(#REF!)-N($X1502)))</f>
        <v/>
      </c>
      <c r="AC1502" t="str">
        <f>IF(OR($D1502="",$AB1502="",N($AB1502)&lt;=0),"",IFERROR(MATCH(1,INDEX(('2_Review &amp; Audit'!$F$6:$F$505=$A1502)*('2_Review &amp; Audit'!$I$6:$I$505&gt;=$E1502-30)*('2_Review &amp; Audit'!$I$6:$I$505&lt;=$E1502+30)*('2_Review &amp; Audit'!$R$6:$R$505&gt;0)*(ROW('2_Review &amp; Audit'!$R$6:$R$505)&gt;$T1502),0),0)+5,""))</f>
        <v/>
      </c>
      <c r="AG1502" t="str">
        <f>IF(OR($D1502="",$AB1502="",$AF1502=""),"",MIN($AB1502,$AF1502))</f>
        <v/>
      </c>
      <c r="AK1502" t="str">
        <f>IF($D1502="","",MAX(0,N($AB1502)-N($AG1502)))</f>
        <v/>
      </c>
      <c r="AL1502" t="str">
        <f>IF(OR($D1502="",$AK1502="",N($AK1502)&lt;=0),"",IFERROR(MATCH(1,INDEX(('2_Review &amp; Audit'!$F$6:$F$505=$A1502)*('2_Review &amp; Audit'!$I$6:$I$505&gt;=$E1502-30)*('2_Review &amp; Audit'!$I$6:$I$505&lt;=$E1502+30)*('2_Review &amp; Audit'!$R$6:$R$505&gt;0)*(ROW('2_Review &amp; Audit'!$R$6:$R$505)&gt;$AC1502),0),0)+5,""))</f>
        <v/>
      </c>
      <c r="AP1502" t="str">
        <f>IF(OR($D1502="",$AK1502="",$AO1502=""),"",MIN($AK1502,$AO1502))</f>
        <v/>
      </c>
    </row>
    <row r="1503" spans="1:42" ht="12.75" customHeight="1" x14ac:dyDescent="0.2">
      <c r="A1503" t="str">
        <f>IF($J1503="","",INDEX('2_Review &amp; Audit'!$F:$F,$J1503))</f>
        <v/>
      </c>
      <c r="B1503" t="str">
        <f>IF($J1503="","",INDEX('2_Review &amp; Audit'!$C:$C,$J1503))</f>
        <v/>
      </c>
      <c r="C1503" t="str">
        <f>IF($J1503="","",INDEX('2_Review &amp; Audit'!$D:$D,$J1503))</f>
        <v/>
      </c>
      <c r="D1503" s="60" t="str">
        <f>IF($J1503="","",INDEX('2_Review &amp; Audit'!$U:$U,$J1503))</f>
        <v/>
      </c>
      <c r="E1503" t="str">
        <f>IF($J1503="","",INDEX('2_Review &amp; Audit'!$M:$M,$J1503))</f>
        <v/>
      </c>
      <c r="F1503" t="str">
        <f>IF($J1503="","",INDEX('2_Review &amp; Audit'!$N:$N,$J1503))</f>
        <v/>
      </c>
      <c r="G1503" t="str">
        <f>IF(OR($J1503="",$F1503=""),"",ABS(INDEX('2_Review &amp; Audit'!$B:$B,$J1503)/$F1503))</f>
        <v/>
      </c>
      <c r="H1503" t="str">
        <f t="shared" si="87"/>
        <v/>
      </c>
      <c r="I1503" t="str">
        <f>IF($J1503="","",INDEX('2_Review &amp; Audit'!$AD:$AD,$J1503))</f>
        <v/>
      </c>
      <c r="AB1503" t="str">
        <f>IF($D1503="","",MAX(0,N(#REF!)-N($X1503)))</f>
        <v/>
      </c>
      <c r="AC1503" t="str">
        <f>IF(OR($D1503="",$AB1503="",N($AB1503)&lt;=0),"",IFERROR(MATCH(1,INDEX(('2_Review &amp; Audit'!$F$6:$F$505=$A1503)*('2_Review &amp; Audit'!$I$6:$I$505&gt;=$E1503-30)*('2_Review &amp; Audit'!$I$6:$I$505&lt;=$E1503+30)*('2_Review &amp; Audit'!$R$6:$R$505&gt;0)*(ROW('2_Review &amp; Audit'!$R$6:$R$505)&gt;$T1503),0),0)+5,""))</f>
        <v/>
      </c>
      <c r="AG1503" t="str">
        <f>IF(OR($D1503="",$AB1503="",$AF1503=""),"",MIN($AB1503,$AF1503))</f>
        <v/>
      </c>
      <c r="AK1503" t="str">
        <f>IF($D1503="","",MAX(0,N($AB1503)-N($AG1503)))</f>
        <v/>
      </c>
      <c r="AL1503" t="str">
        <f>IF(OR($D1503="",$AK1503="",N($AK1503)&lt;=0),"",IFERROR(MATCH(1,INDEX(('2_Review &amp; Audit'!$F$6:$F$505=$A1503)*('2_Review &amp; Audit'!$I$6:$I$505&gt;=$E1503-30)*('2_Review &amp; Audit'!$I$6:$I$505&lt;=$E1503+30)*('2_Review &amp; Audit'!$R$6:$R$505&gt;0)*(ROW('2_Review &amp; Audit'!$R$6:$R$505)&gt;$AC1503),0),0)+5,""))</f>
        <v/>
      </c>
      <c r="AP1503" t="str">
        <f>IF(OR($D1503="",$AK1503="",$AO1503=""),"",MIN($AK1503,$AO1503))</f>
        <v/>
      </c>
    </row>
    <row r="1504" spans="1:42" ht="12.75" customHeight="1" x14ac:dyDescent="0.2">
      <c r="A1504" t="str">
        <f>IF($J1504="","",INDEX('2_Review &amp; Audit'!$F:$F,$J1504))</f>
        <v/>
      </c>
      <c r="B1504" t="str">
        <f>IF($J1504="","",INDEX('2_Review &amp; Audit'!$C:$C,$J1504))</f>
        <v/>
      </c>
      <c r="C1504" t="str">
        <f>IF($J1504="","",INDEX('2_Review &amp; Audit'!$D:$D,$J1504))</f>
        <v/>
      </c>
      <c r="D1504" s="60" t="str">
        <f>IF($J1504="","",INDEX('2_Review &amp; Audit'!$U:$U,$J1504))</f>
        <v/>
      </c>
      <c r="E1504" t="str">
        <f>IF($J1504="","",INDEX('2_Review &amp; Audit'!$M:$M,$J1504))</f>
        <v/>
      </c>
      <c r="F1504" t="str">
        <f>IF($J1504="","",INDEX('2_Review &amp; Audit'!$N:$N,$J1504))</f>
        <v/>
      </c>
      <c r="G1504" t="str">
        <f>IF(OR($J1504="",$F1504=""),"",ABS(INDEX('2_Review &amp; Audit'!$B:$B,$J1504)/$F1504))</f>
        <v/>
      </c>
      <c r="H1504" t="str">
        <f t="shared" si="87"/>
        <v/>
      </c>
      <c r="I1504" t="str">
        <f>IF($J1504="","",INDEX('2_Review &amp; Audit'!$AD:$AD,$J1504))</f>
        <v/>
      </c>
      <c r="AB1504" t="str">
        <f>IF($D1504="","",MAX(0,N(#REF!)-N($X1504)))</f>
        <v/>
      </c>
      <c r="AC1504" t="str">
        <f>IF(OR($D1504="",$AB1504="",N($AB1504)&lt;=0),"",IFERROR(MATCH(1,INDEX(('2_Review &amp; Audit'!$F$6:$F$505=$A1504)*('2_Review &amp; Audit'!$I$6:$I$505&gt;=$E1504-30)*('2_Review &amp; Audit'!$I$6:$I$505&lt;=$E1504+30)*('2_Review &amp; Audit'!$R$6:$R$505&gt;0)*(ROW('2_Review &amp; Audit'!$R$6:$R$505)&gt;$T1504),0),0)+5,""))</f>
        <v/>
      </c>
      <c r="AG1504" t="str">
        <f>IF(OR($D1504="",$AB1504="",$AF1504=""),"",MIN($AB1504,$AF1504))</f>
        <v/>
      </c>
      <c r="AK1504" t="str">
        <f>IF($D1504="","",MAX(0,N($AB1504)-N($AG1504)))</f>
        <v/>
      </c>
      <c r="AL1504" t="str">
        <f>IF(OR($D1504="",$AK1504="",N($AK1504)&lt;=0),"",IFERROR(MATCH(1,INDEX(('2_Review &amp; Audit'!$F$6:$F$505=$A1504)*('2_Review &amp; Audit'!$I$6:$I$505&gt;=$E1504-30)*('2_Review &amp; Audit'!$I$6:$I$505&lt;=$E1504+30)*('2_Review &amp; Audit'!$R$6:$R$505&gt;0)*(ROW('2_Review &amp; Audit'!$R$6:$R$505)&gt;$AC1504),0),0)+5,""))</f>
        <v/>
      </c>
      <c r="AP1504" t="str">
        <f>IF(OR($D1504="",$AK1504="",$AO1504=""),"",MIN($AK1504,$AO1504))</f>
        <v/>
      </c>
    </row>
    <row r="1505" spans="1:42" ht="12.75" customHeight="1" x14ac:dyDescent="0.2">
      <c r="A1505" t="str">
        <f>IF($J1505="","",INDEX('2_Review &amp; Audit'!$F:$F,$J1505))</f>
        <v/>
      </c>
      <c r="B1505" t="str">
        <f>IF($J1505="","",INDEX('2_Review &amp; Audit'!$C:$C,$J1505))</f>
        <v/>
      </c>
      <c r="C1505" t="str">
        <f>IF($J1505="","",INDEX('2_Review &amp; Audit'!$D:$D,$J1505))</f>
        <v/>
      </c>
      <c r="D1505" s="60" t="str">
        <f>IF($J1505="","",INDEX('2_Review &amp; Audit'!$U:$U,$J1505))</f>
        <v/>
      </c>
      <c r="E1505" t="str">
        <f>IF($J1505="","",INDEX('2_Review &amp; Audit'!$M:$M,$J1505))</f>
        <v/>
      </c>
      <c r="F1505" t="str">
        <f>IF($J1505="","",INDEX('2_Review &amp; Audit'!$N:$N,$J1505))</f>
        <v/>
      </c>
      <c r="G1505" t="str">
        <f>IF(OR($J1505="",$F1505=""),"",ABS(INDEX('2_Review &amp; Audit'!$B:$B,$J1505)/$F1505))</f>
        <v/>
      </c>
      <c r="H1505" t="str">
        <f t="shared" si="87"/>
        <v/>
      </c>
      <c r="I1505" t="str">
        <f>IF($J1505="","",INDEX('2_Review &amp; Audit'!$AD:$AD,$J1505))</f>
        <v/>
      </c>
      <c r="AB1505" t="str">
        <f>IF($D1505="","",MAX(0,N(#REF!)-N($X1505)))</f>
        <v/>
      </c>
      <c r="AC1505" t="str">
        <f>IF(OR($D1505="",$AB1505="",N($AB1505)&lt;=0),"",IFERROR(MATCH(1,INDEX(('2_Review &amp; Audit'!$F$6:$F$505=$A1505)*('2_Review &amp; Audit'!$I$6:$I$505&gt;=$E1505-30)*('2_Review &amp; Audit'!$I$6:$I$505&lt;=$E1505+30)*('2_Review &amp; Audit'!$R$6:$R$505&gt;0)*(ROW('2_Review &amp; Audit'!$R$6:$R$505)&gt;$T1505),0),0)+5,""))</f>
        <v/>
      </c>
      <c r="AG1505" t="str">
        <f>IF(OR($D1505="",$AB1505="",$AF1505=""),"",MIN($AB1505,$AF1505))</f>
        <v/>
      </c>
      <c r="AK1505" t="str">
        <f>IF($D1505="","",MAX(0,N($AB1505)-N($AG1505)))</f>
        <v/>
      </c>
      <c r="AL1505" t="str">
        <f>IF(OR($D1505="",$AK1505="",N($AK1505)&lt;=0),"",IFERROR(MATCH(1,INDEX(('2_Review &amp; Audit'!$F$6:$F$505=$A1505)*('2_Review &amp; Audit'!$I$6:$I$505&gt;=$E1505-30)*('2_Review &amp; Audit'!$I$6:$I$505&lt;=$E1505+30)*('2_Review &amp; Audit'!$R$6:$R$505&gt;0)*(ROW('2_Review &amp; Audit'!$R$6:$R$505)&gt;$AC1505),0),0)+5,""))</f>
        <v/>
      </c>
      <c r="AP1505" t="str">
        <f>IF(OR($D1505="",$AK1505="",$AO1505=""),"",MIN($AK1505,$AO1505))</f>
        <v/>
      </c>
    </row>
    <row r="1506" spans="1:42" ht="12.75" customHeight="1" x14ac:dyDescent="0.2">
      <c r="A1506" t="str">
        <f>IF($J1506="","",INDEX('2_Review &amp; Audit'!$F:$F,$J1506))</f>
        <v/>
      </c>
      <c r="B1506" t="str">
        <f>IF($J1506="","",INDEX('2_Review &amp; Audit'!$C:$C,$J1506))</f>
        <v/>
      </c>
      <c r="C1506" t="str">
        <f>IF($J1506="","",INDEX('2_Review &amp; Audit'!$D:$D,$J1506))</f>
        <v/>
      </c>
      <c r="D1506" s="60" t="str">
        <f>IF($J1506="","",INDEX('2_Review &amp; Audit'!$U:$U,$J1506))</f>
        <v/>
      </c>
      <c r="E1506" t="str">
        <f>IF($J1506="","",INDEX('2_Review &amp; Audit'!$M:$M,$J1506))</f>
        <v/>
      </c>
      <c r="F1506" t="str">
        <f>IF($J1506="","",INDEX('2_Review &amp; Audit'!$N:$N,$J1506))</f>
        <v/>
      </c>
      <c r="G1506" t="str">
        <f>IF(OR($J1506="",$F1506=""),"",ABS(INDEX('2_Review &amp; Audit'!$B:$B,$J1506)/$F1506))</f>
        <v/>
      </c>
      <c r="H1506" t="str">
        <f t="shared" si="87"/>
        <v/>
      </c>
      <c r="I1506" t="str">
        <f>IF($J1506="","",INDEX('2_Review &amp; Audit'!$AD:$AD,$J1506))</f>
        <v/>
      </c>
      <c r="AB1506" t="str">
        <f>IF($D1506="","",MAX(0,N(#REF!)-N($X1506)))</f>
        <v/>
      </c>
      <c r="AC1506" t="str">
        <f>IF(OR($D1506="",$AB1506="",N($AB1506)&lt;=0),"",IFERROR(MATCH(1,INDEX(('2_Review &amp; Audit'!$F$6:$F$505=$A1506)*('2_Review &amp; Audit'!$I$6:$I$505&gt;=$E1506-30)*('2_Review &amp; Audit'!$I$6:$I$505&lt;=$E1506+30)*('2_Review &amp; Audit'!$R$6:$R$505&gt;0)*(ROW('2_Review &amp; Audit'!$R$6:$R$505)&gt;$T1506),0),0)+5,""))</f>
        <v/>
      </c>
      <c r="AG1506" t="str">
        <f>IF(OR($D1506="",$AB1506="",$AF1506=""),"",MIN($AB1506,$AF1506))</f>
        <v/>
      </c>
      <c r="AK1506" t="str">
        <f>IF($D1506="","",MAX(0,N($AB1506)-N($AG1506)))</f>
        <v/>
      </c>
      <c r="AL1506" t="str">
        <f>IF(OR($D1506="",$AK1506="",N($AK1506)&lt;=0),"",IFERROR(MATCH(1,INDEX(('2_Review &amp; Audit'!$F$6:$F$505=$A1506)*('2_Review &amp; Audit'!$I$6:$I$505&gt;=$E1506-30)*('2_Review &amp; Audit'!$I$6:$I$505&lt;=$E1506+30)*('2_Review &amp; Audit'!$R$6:$R$505&gt;0)*(ROW('2_Review &amp; Audit'!$R$6:$R$505)&gt;$AC1506),0),0)+5,""))</f>
        <v/>
      </c>
      <c r="AP1506" t="str">
        <f>IF(OR($D1506="",$AK1506="",$AO1506=""),"",MIN($AK1506,$AO1506))</f>
        <v/>
      </c>
    </row>
    <row r="1507" spans="1:42" ht="12.75" customHeight="1" x14ac:dyDescent="0.2">
      <c r="A1507" t="str">
        <f>IF($J1507="","",INDEX('2_Review &amp; Audit'!$F:$F,$J1507))</f>
        <v/>
      </c>
      <c r="B1507" t="str">
        <f>IF($J1507="","",INDEX('2_Review &amp; Audit'!$C:$C,$J1507))</f>
        <v/>
      </c>
      <c r="C1507" t="str">
        <f>IF($J1507="","",INDEX('2_Review &amp; Audit'!$D:$D,$J1507))</f>
        <v/>
      </c>
      <c r="D1507" s="60" t="str">
        <f>IF($J1507="","",INDEX('2_Review &amp; Audit'!$U:$U,$J1507))</f>
        <v/>
      </c>
      <c r="E1507" t="str">
        <f>IF($J1507="","",INDEX('2_Review &amp; Audit'!$M:$M,$J1507))</f>
        <v/>
      </c>
      <c r="F1507" t="str">
        <f>IF($J1507="","",INDEX('2_Review &amp; Audit'!$N:$N,$J1507))</f>
        <v/>
      </c>
      <c r="G1507" t="str">
        <f>IF(OR($J1507="",$F1507=""),"",ABS(INDEX('2_Review &amp; Audit'!$B:$B,$J1507)/$F1507))</f>
        <v/>
      </c>
      <c r="H1507" t="str">
        <f t="shared" si="87"/>
        <v/>
      </c>
      <c r="I1507" t="str">
        <f>IF($J1507="","",INDEX('2_Review &amp; Audit'!$AD:$AD,$J1507))</f>
        <v/>
      </c>
      <c r="AB1507" t="str">
        <f>IF($D1507="","",MAX(0,N(#REF!)-N($X1507)))</f>
        <v/>
      </c>
      <c r="AC1507" t="str">
        <f>IF(OR($D1507="",$AB1507="",N($AB1507)&lt;=0),"",IFERROR(MATCH(1,INDEX(('2_Review &amp; Audit'!$F$6:$F$505=$A1507)*('2_Review &amp; Audit'!$I$6:$I$505&gt;=$E1507-30)*('2_Review &amp; Audit'!$I$6:$I$505&lt;=$E1507+30)*('2_Review &amp; Audit'!$R$6:$R$505&gt;0)*(ROW('2_Review &amp; Audit'!$R$6:$R$505)&gt;$T1507),0),0)+5,""))</f>
        <v/>
      </c>
      <c r="AG1507" t="str">
        <f>IF(OR($D1507="",$AB1507="",$AF1507=""),"",MIN($AB1507,$AF1507))</f>
        <v/>
      </c>
      <c r="AK1507" t="str">
        <f>IF($D1507="","",MAX(0,N($AB1507)-N($AG1507)))</f>
        <v/>
      </c>
      <c r="AL1507" t="str">
        <f>IF(OR($D1507="",$AK1507="",N($AK1507)&lt;=0),"",IFERROR(MATCH(1,INDEX(('2_Review &amp; Audit'!$F$6:$F$505=$A1507)*('2_Review &amp; Audit'!$I$6:$I$505&gt;=$E1507-30)*('2_Review &amp; Audit'!$I$6:$I$505&lt;=$E1507+30)*('2_Review &amp; Audit'!$R$6:$R$505&gt;0)*(ROW('2_Review &amp; Audit'!$R$6:$R$505)&gt;$AC1507),0),0)+5,""))</f>
        <v/>
      </c>
      <c r="AP1507" t="str">
        <f>IF(OR($D1507="",$AK1507="",$AO1507=""),"",MIN($AK1507,$AO1507))</f>
        <v/>
      </c>
    </row>
    <row r="1508" spans="1:42" ht="12.75" customHeight="1" x14ac:dyDescent="0.2">
      <c r="A1508" t="str">
        <f>IF($J1508="","",INDEX('2_Review &amp; Audit'!$F:$F,$J1508))</f>
        <v/>
      </c>
      <c r="B1508" t="str">
        <f>IF($J1508="","",INDEX('2_Review &amp; Audit'!$C:$C,$J1508))</f>
        <v/>
      </c>
      <c r="C1508" t="str">
        <f>IF($J1508="","",INDEX('2_Review &amp; Audit'!$D:$D,$J1508))</f>
        <v/>
      </c>
      <c r="D1508" s="60" t="str">
        <f>IF($J1508="","",INDEX('2_Review &amp; Audit'!$U:$U,$J1508))</f>
        <v/>
      </c>
      <c r="E1508" t="str">
        <f>IF($J1508="","",INDEX('2_Review &amp; Audit'!$M:$M,$J1508))</f>
        <v/>
      </c>
      <c r="F1508" t="str">
        <f>IF($J1508="","",INDEX('2_Review &amp; Audit'!$N:$N,$J1508))</f>
        <v/>
      </c>
      <c r="G1508" t="str">
        <f>IF(OR($J1508="",$F1508=""),"",ABS(INDEX('2_Review &amp; Audit'!$B:$B,$J1508)/$F1508))</f>
        <v/>
      </c>
      <c r="H1508" t="str">
        <f t="shared" si="87"/>
        <v/>
      </c>
      <c r="I1508" t="str">
        <f>IF($J1508="","",INDEX('2_Review &amp; Audit'!$AD:$AD,$J1508))</f>
        <v/>
      </c>
      <c r="AB1508" t="str">
        <f>IF($D1508="","",MAX(0,N(#REF!)-N($X1508)))</f>
        <v/>
      </c>
      <c r="AC1508" t="str">
        <f>IF(OR($D1508="",$AB1508="",N($AB1508)&lt;=0),"",IFERROR(MATCH(1,INDEX(('2_Review &amp; Audit'!$F$6:$F$505=$A1508)*('2_Review &amp; Audit'!$I$6:$I$505&gt;=$E1508-30)*('2_Review &amp; Audit'!$I$6:$I$505&lt;=$E1508+30)*('2_Review &amp; Audit'!$R$6:$R$505&gt;0)*(ROW('2_Review &amp; Audit'!$R$6:$R$505)&gt;$T1508),0),0)+5,""))</f>
        <v/>
      </c>
      <c r="AG1508" t="str">
        <f>IF(OR($D1508="",$AB1508="",$AF1508=""),"",MIN($AB1508,$AF1508))</f>
        <v/>
      </c>
      <c r="AK1508" t="str">
        <f>IF($D1508="","",MAX(0,N($AB1508)-N($AG1508)))</f>
        <v/>
      </c>
      <c r="AL1508" t="str">
        <f>IF(OR($D1508="",$AK1508="",N($AK1508)&lt;=0),"",IFERROR(MATCH(1,INDEX(('2_Review &amp; Audit'!$F$6:$F$505=$A1508)*('2_Review &amp; Audit'!$I$6:$I$505&gt;=$E1508-30)*('2_Review &amp; Audit'!$I$6:$I$505&lt;=$E1508+30)*('2_Review &amp; Audit'!$R$6:$R$505&gt;0)*(ROW('2_Review &amp; Audit'!$R$6:$R$505)&gt;$AC1508),0),0)+5,""))</f>
        <v/>
      </c>
      <c r="AP1508" t="str">
        <f>IF(OR($D1508="",$AK1508="",$AO1508=""),"",MIN($AK1508,$AO1508))</f>
        <v/>
      </c>
    </row>
    <row r="1509" spans="1:42" ht="12.75" customHeight="1" x14ac:dyDescent="0.2">
      <c r="A1509" t="str">
        <f>IF($J1509="","",INDEX('2_Review &amp; Audit'!$F:$F,$J1509))</f>
        <v/>
      </c>
      <c r="B1509" t="str">
        <f>IF($J1509="","",INDEX('2_Review &amp; Audit'!$C:$C,$J1509))</f>
        <v/>
      </c>
      <c r="C1509" t="str">
        <f>IF($J1509="","",INDEX('2_Review &amp; Audit'!$D:$D,$J1509))</f>
        <v/>
      </c>
      <c r="D1509" s="60" t="str">
        <f>IF($J1509="","",INDEX('2_Review &amp; Audit'!$U:$U,$J1509))</f>
        <v/>
      </c>
      <c r="E1509" t="str">
        <f>IF($J1509="","",INDEX('2_Review &amp; Audit'!$M:$M,$J1509))</f>
        <v/>
      </c>
      <c r="F1509" t="str">
        <f>IF($J1509="","",INDEX('2_Review &amp; Audit'!$N:$N,$J1509))</f>
        <v/>
      </c>
      <c r="G1509" t="str">
        <f>IF(OR($J1509="",$F1509=""),"",ABS(INDEX('2_Review &amp; Audit'!$B:$B,$J1509)/$F1509))</f>
        <v/>
      </c>
      <c r="H1509" t="str">
        <f t="shared" si="87"/>
        <v/>
      </c>
      <c r="I1509" t="str">
        <f>IF($J1509="","",INDEX('2_Review &amp; Audit'!$AD:$AD,$J1509))</f>
        <v/>
      </c>
      <c r="AB1509" t="str">
        <f>IF($D1509="","",MAX(0,N(#REF!)-N($X1509)))</f>
        <v/>
      </c>
      <c r="AC1509" t="str">
        <f>IF(OR($D1509="",$AB1509="",N($AB1509)&lt;=0),"",IFERROR(MATCH(1,INDEX(('2_Review &amp; Audit'!$F$6:$F$505=$A1509)*('2_Review &amp; Audit'!$I$6:$I$505&gt;=$E1509-30)*('2_Review &amp; Audit'!$I$6:$I$505&lt;=$E1509+30)*('2_Review &amp; Audit'!$R$6:$R$505&gt;0)*(ROW('2_Review &amp; Audit'!$R$6:$R$505)&gt;$T1509),0),0)+5,""))</f>
        <v/>
      </c>
      <c r="AG1509" t="str">
        <f>IF(OR($D1509="",$AB1509="",$AF1509=""),"",MIN($AB1509,$AF1509))</f>
        <v/>
      </c>
      <c r="AK1509" t="str">
        <f>IF($D1509="","",MAX(0,N($AB1509)-N($AG1509)))</f>
        <v/>
      </c>
      <c r="AL1509" t="str">
        <f>IF(OR($D1509="",$AK1509="",N($AK1509)&lt;=0),"",IFERROR(MATCH(1,INDEX(('2_Review &amp; Audit'!$F$6:$F$505=$A1509)*('2_Review &amp; Audit'!$I$6:$I$505&gt;=$E1509-30)*('2_Review &amp; Audit'!$I$6:$I$505&lt;=$E1509+30)*('2_Review &amp; Audit'!$R$6:$R$505&gt;0)*(ROW('2_Review &amp; Audit'!$R$6:$R$505)&gt;$AC1509),0),0)+5,""))</f>
        <v/>
      </c>
      <c r="AP1509" t="str">
        <f>IF(OR($D1509="",$AK1509="",$AO1509=""),"",MIN($AK1509,$AO1509))</f>
        <v/>
      </c>
    </row>
    <row r="1510" spans="1:42" ht="12.75" customHeight="1" x14ac:dyDescent="0.2">
      <c r="A1510" t="str">
        <f>IF($J1510="","",INDEX('2_Review &amp; Audit'!$F:$F,$J1510))</f>
        <v/>
      </c>
      <c r="B1510" t="str">
        <f>IF($J1510="","",INDEX('2_Review &amp; Audit'!$C:$C,$J1510))</f>
        <v/>
      </c>
      <c r="C1510" t="str">
        <f>IF($J1510="","",INDEX('2_Review &amp; Audit'!$D:$D,$J1510))</f>
        <v/>
      </c>
      <c r="D1510" s="60" t="str">
        <f>IF($J1510="","",INDEX('2_Review &amp; Audit'!$U:$U,$J1510))</f>
        <v/>
      </c>
      <c r="E1510" t="str">
        <f>IF($J1510="","",INDEX('2_Review &amp; Audit'!$M:$M,$J1510))</f>
        <v/>
      </c>
      <c r="F1510" t="str">
        <f>IF($J1510="","",INDEX('2_Review &amp; Audit'!$N:$N,$J1510))</f>
        <v/>
      </c>
      <c r="G1510" t="str">
        <f>IF(OR($J1510="",$F1510=""),"",ABS(INDEX('2_Review &amp; Audit'!$B:$B,$J1510)/$F1510))</f>
        <v/>
      </c>
      <c r="H1510" t="str">
        <f t="shared" si="87"/>
        <v/>
      </c>
      <c r="I1510" t="str">
        <f>IF($J1510="","",INDEX('2_Review &amp; Audit'!$AD:$AD,$J1510))</f>
        <v/>
      </c>
      <c r="AB1510" t="str">
        <f>IF($D1510="","",MAX(0,N(#REF!)-N($X1510)))</f>
        <v/>
      </c>
      <c r="AC1510" t="str">
        <f>IF(OR($D1510="",$AB1510="",N($AB1510)&lt;=0),"",IFERROR(MATCH(1,INDEX(('2_Review &amp; Audit'!$F$6:$F$505=$A1510)*('2_Review &amp; Audit'!$I$6:$I$505&gt;=$E1510-30)*('2_Review &amp; Audit'!$I$6:$I$505&lt;=$E1510+30)*('2_Review &amp; Audit'!$R$6:$R$505&gt;0)*(ROW('2_Review &amp; Audit'!$R$6:$R$505)&gt;$T1510),0),0)+5,""))</f>
        <v/>
      </c>
      <c r="AG1510" t="str">
        <f>IF(OR($D1510="",$AB1510="",$AF1510=""),"",MIN($AB1510,$AF1510))</f>
        <v/>
      </c>
      <c r="AK1510" t="str">
        <f>IF($D1510="","",MAX(0,N($AB1510)-N($AG1510)))</f>
        <v/>
      </c>
      <c r="AL1510" t="str">
        <f>IF(OR($D1510="",$AK1510="",N($AK1510)&lt;=0),"",IFERROR(MATCH(1,INDEX(('2_Review &amp; Audit'!$F$6:$F$505=$A1510)*('2_Review &amp; Audit'!$I$6:$I$505&gt;=$E1510-30)*('2_Review &amp; Audit'!$I$6:$I$505&lt;=$E1510+30)*('2_Review &amp; Audit'!$R$6:$R$505&gt;0)*(ROW('2_Review &amp; Audit'!$R$6:$R$505)&gt;$AC1510),0),0)+5,""))</f>
        <v/>
      </c>
      <c r="AP1510" t="str">
        <f>IF(OR($D1510="",$AK1510="",$AO1510=""),"",MIN($AK1510,$AO1510))</f>
        <v/>
      </c>
    </row>
    <row r="1511" spans="1:42" ht="12.75" customHeight="1" x14ac:dyDescent="0.2">
      <c r="A1511" t="str">
        <f>IF($J1511="","",INDEX('2_Review &amp; Audit'!$F:$F,$J1511))</f>
        <v/>
      </c>
      <c r="B1511" t="str">
        <f>IF($J1511="","",INDEX('2_Review &amp; Audit'!$C:$C,$J1511))</f>
        <v/>
      </c>
      <c r="C1511" t="str">
        <f>IF($J1511="","",INDEX('2_Review &amp; Audit'!$D:$D,$J1511))</f>
        <v/>
      </c>
      <c r="D1511" s="60" t="str">
        <f>IF($J1511="","",INDEX('2_Review &amp; Audit'!$U:$U,$J1511))</f>
        <v/>
      </c>
      <c r="E1511" t="str">
        <f>IF($J1511="","",INDEX('2_Review &amp; Audit'!$M:$M,$J1511))</f>
        <v/>
      </c>
      <c r="F1511" t="str">
        <f>IF($J1511="","",INDEX('2_Review &amp; Audit'!$N:$N,$J1511))</f>
        <v/>
      </c>
      <c r="G1511" t="str">
        <f>IF(OR($J1511="",$F1511=""),"",ABS(INDEX('2_Review &amp; Audit'!$B:$B,$J1511)/$F1511))</f>
        <v/>
      </c>
      <c r="H1511" t="str">
        <f t="shared" si="87"/>
        <v/>
      </c>
      <c r="I1511" t="str">
        <f>IF($J1511="","",INDEX('2_Review &amp; Audit'!$AD:$AD,$J1511))</f>
        <v/>
      </c>
      <c r="AB1511" t="str">
        <f>IF($D1511="","",MAX(0,N(#REF!)-N($X1511)))</f>
        <v/>
      </c>
      <c r="AC1511" t="str">
        <f>IF(OR($D1511="",$AB1511="",N($AB1511)&lt;=0),"",IFERROR(MATCH(1,INDEX(('2_Review &amp; Audit'!$F$6:$F$505=$A1511)*('2_Review &amp; Audit'!$I$6:$I$505&gt;=$E1511-30)*('2_Review &amp; Audit'!$I$6:$I$505&lt;=$E1511+30)*('2_Review &amp; Audit'!$R$6:$R$505&gt;0)*(ROW('2_Review &amp; Audit'!$R$6:$R$505)&gt;$T1511),0),0)+5,""))</f>
        <v/>
      </c>
      <c r="AG1511" t="str">
        <f>IF(OR($D1511="",$AB1511="",$AF1511=""),"",MIN($AB1511,$AF1511))</f>
        <v/>
      </c>
      <c r="AK1511" t="str">
        <f>IF($D1511="","",MAX(0,N($AB1511)-N($AG1511)))</f>
        <v/>
      </c>
      <c r="AL1511" t="str">
        <f>IF(OR($D1511="",$AK1511="",N($AK1511)&lt;=0),"",IFERROR(MATCH(1,INDEX(('2_Review &amp; Audit'!$F$6:$F$505=$A1511)*('2_Review &amp; Audit'!$I$6:$I$505&gt;=$E1511-30)*('2_Review &amp; Audit'!$I$6:$I$505&lt;=$E1511+30)*('2_Review &amp; Audit'!$R$6:$R$505&gt;0)*(ROW('2_Review &amp; Audit'!$R$6:$R$505)&gt;$AC1511),0),0)+5,""))</f>
        <v/>
      </c>
      <c r="AP1511" t="str">
        <f>IF(OR($D1511="",$AK1511="",$AO1511=""),"",MIN($AK1511,$AO1511))</f>
        <v/>
      </c>
    </row>
    <row r="1512" spans="1:42" ht="12.75" customHeight="1" x14ac:dyDescent="0.2">
      <c r="A1512" t="str">
        <f>IF($J1512="","",INDEX('2_Review &amp; Audit'!$F:$F,$J1512))</f>
        <v/>
      </c>
      <c r="B1512" t="str">
        <f>IF($J1512="","",INDEX('2_Review &amp; Audit'!$C:$C,$J1512))</f>
        <v/>
      </c>
      <c r="C1512" t="str">
        <f>IF($J1512="","",INDEX('2_Review &amp; Audit'!$D:$D,$J1512))</f>
        <v/>
      </c>
      <c r="D1512" s="60" t="str">
        <f>IF($J1512="","",INDEX('2_Review &amp; Audit'!$U:$U,$J1512))</f>
        <v/>
      </c>
      <c r="E1512" t="str">
        <f>IF($J1512="","",INDEX('2_Review &amp; Audit'!$M:$M,$J1512))</f>
        <v/>
      </c>
      <c r="F1512" t="str">
        <f>IF($J1512="","",INDEX('2_Review &amp; Audit'!$N:$N,$J1512))</f>
        <v/>
      </c>
      <c r="G1512" t="str">
        <f>IF(OR($J1512="",$F1512=""),"",ABS(INDEX('2_Review &amp; Audit'!$B:$B,$J1512)/$F1512))</f>
        <v/>
      </c>
      <c r="H1512" t="str">
        <f t="shared" si="87"/>
        <v/>
      </c>
      <c r="I1512" t="str">
        <f>IF($J1512="","",INDEX('2_Review &amp; Audit'!$AD:$AD,$J1512))</f>
        <v/>
      </c>
      <c r="AB1512" t="str">
        <f>IF($D1512="","",MAX(0,N(#REF!)-N($X1512)))</f>
        <v/>
      </c>
      <c r="AC1512" t="str">
        <f>IF(OR($D1512="",$AB1512="",N($AB1512)&lt;=0),"",IFERROR(MATCH(1,INDEX(('2_Review &amp; Audit'!$F$6:$F$505=$A1512)*('2_Review &amp; Audit'!$I$6:$I$505&gt;=$E1512-30)*('2_Review &amp; Audit'!$I$6:$I$505&lt;=$E1512+30)*('2_Review &amp; Audit'!$R$6:$R$505&gt;0)*(ROW('2_Review &amp; Audit'!$R$6:$R$505)&gt;$T1512),0),0)+5,""))</f>
        <v/>
      </c>
      <c r="AG1512" t="str">
        <f>IF(OR($D1512="",$AB1512="",$AF1512=""),"",MIN($AB1512,$AF1512))</f>
        <v/>
      </c>
      <c r="AK1512" t="str">
        <f>IF($D1512="","",MAX(0,N($AB1512)-N($AG1512)))</f>
        <v/>
      </c>
      <c r="AL1512" t="str">
        <f>IF(OR($D1512="",$AK1512="",N($AK1512)&lt;=0),"",IFERROR(MATCH(1,INDEX(('2_Review &amp; Audit'!$F$6:$F$505=$A1512)*('2_Review &amp; Audit'!$I$6:$I$505&gt;=$E1512-30)*('2_Review &amp; Audit'!$I$6:$I$505&lt;=$E1512+30)*('2_Review &amp; Audit'!$R$6:$R$505&gt;0)*(ROW('2_Review &amp; Audit'!$R$6:$R$505)&gt;$AC1512),0),0)+5,""))</f>
        <v/>
      </c>
      <c r="AP1512" t="str">
        <f>IF(OR($D1512="",$AK1512="",$AO1512=""),"",MIN($AK1512,$AO1512))</f>
        <v/>
      </c>
    </row>
    <row r="1513" spans="1:42" ht="12.75" customHeight="1" x14ac:dyDescent="0.2">
      <c r="A1513" t="str">
        <f>IF($J1513="","",INDEX('2_Review &amp; Audit'!$F:$F,$J1513))</f>
        <v/>
      </c>
      <c r="B1513" t="str">
        <f>IF($J1513="","",INDEX('2_Review &amp; Audit'!$C:$C,$J1513))</f>
        <v/>
      </c>
      <c r="C1513" t="str">
        <f>IF($J1513="","",INDEX('2_Review &amp; Audit'!$D:$D,$J1513))</f>
        <v/>
      </c>
      <c r="D1513" s="60" t="str">
        <f>IF($J1513="","",INDEX('2_Review &amp; Audit'!$U:$U,$J1513))</f>
        <v/>
      </c>
      <c r="E1513" t="str">
        <f>IF($J1513="","",INDEX('2_Review &amp; Audit'!$M:$M,$J1513))</f>
        <v/>
      </c>
      <c r="F1513" t="str">
        <f>IF($J1513="","",INDEX('2_Review &amp; Audit'!$N:$N,$J1513))</f>
        <v/>
      </c>
      <c r="G1513" t="str">
        <f>IF(OR($J1513="",$F1513=""),"",ABS(INDEX('2_Review &amp; Audit'!$B:$B,$J1513)/$F1513))</f>
        <v/>
      </c>
      <c r="H1513" t="str">
        <f t="shared" si="87"/>
        <v/>
      </c>
      <c r="I1513" t="str">
        <f>IF($J1513="","",INDEX('2_Review &amp; Audit'!$AD:$AD,$J1513))</f>
        <v/>
      </c>
      <c r="AB1513" t="str">
        <f>IF($D1513="","",MAX(0,N(#REF!)-N($X1513)))</f>
        <v/>
      </c>
      <c r="AC1513" t="str">
        <f>IF(OR($D1513="",$AB1513="",N($AB1513)&lt;=0),"",IFERROR(MATCH(1,INDEX(('2_Review &amp; Audit'!$F$6:$F$505=$A1513)*('2_Review &amp; Audit'!$I$6:$I$505&gt;=$E1513-30)*('2_Review &amp; Audit'!$I$6:$I$505&lt;=$E1513+30)*('2_Review &amp; Audit'!$R$6:$R$505&gt;0)*(ROW('2_Review &amp; Audit'!$R$6:$R$505)&gt;$T1513),0),0)+5,""))</f>
        <v/>
      </c>
      <c r="AG1513" t="str">
        <f>IF(OR($D1513="",$AB1513="",$AF1513=""),"",MIN($AB1513,$AF1513))</f>
        <v/>
      </c>
      <c r="AK1513" t="str">
        <f>IF($D1513="","",MAX(0,N($AB1513)-N($AG1513)))</f>
        <v/>
      </c>
      <c r="AL1513" t="str">
        <f>IF(OR($D1513="",$AK1513="",N($AK1513)&lt;=0),"",IFERROR(MATCH(1,INDEX(('2_Review &amp; Audit'!$F$6:$F$505=$A1513)*('2_Review &amp; Audit'!$I$6:$I$505&gt;=$E1513-30)*('2_Review &amp; Audit'!$I$6:$I$505&lt;=$E1513+30)*('2_Review &amp; Audit'!$R$6:$R$505&gt;0)*(ROW('2_Review &amp; Audit'!$R$6:$R$505)&gt;$AC1513),0),0)+5,""))</f>
        <v/>
      </c>
      <c r="AP1513" t="str">
        <f>IF(OR($D1513="",$AK1513="",$AO1513=""),"",MIN($AK1513,$AO1513))</f>
        <v/>
      </c>
    </row>
    <row r="1514" spans="1:42" ht="12.75" customHeight="1" x14ac:dyDescent="0.2">
      <c r="A1514" t="str">
        <f>IF($J1514="","",INDEX('2_Review &amp; Audit'!$F:$F,$J1514))</f>
        <v/>
      </c>
      <c r="B1514" t="str">
        <f>IF($J1514="","",INDEX('2_Review &amp; Audit'!$C:$C,$J1514))</f>
        <v/>
      </c>
      <c r="C1514" t="str">
        <f>IF($J1514="","",INDEX('2_Review &amp; Audit'!$D:$D,$J1514))</f>
        <v/>
      </c>
      <c r="D1514" s="60" t="str">
        <f>IF($J1514="","",INDEX('2_Review &amp; Audit'!$U:$U,$J1514))</f>
        <v/>
      </c>
      <c r="E1514" t="str">
        <f>IF($J1514="","",INDEX('2_Review &amp; Audit'!$M:$M,$J1514))</f>
        <v/>
      </c>
      <c r="F1514" t="str">
        <f>IF($J1514="","",INDEX('2_Review &amp; Audit'!$N:$N,$J1514))</f>
        <v/>
      </c>
      <c r="G1514" t="str">
        <f>IF(OR($J1514="",$F1514=""),"",ABS(INDEX('2_Review &amp; Audit'!$B:$B,$J1514)/$F1514))</f>
        <v/>
      </c>
      <c r="H1514" t="str">
        <f t="shared" si="87"/>
        <v/>
      </c>
      <c r="I1514" t="str">
        <f>IF($J1514="","",INDEX('2_Review &amp; Audit'!$AD:$AD,$J1514))</f>
        <v/>
      </c>
      <c r="AB1514" t="str">
        <f>IF($D1514="","",MAX(0,N(#REF!)-N($X1514)))</f>
        <v/>
      </c>
      <c r="AC1514" t="str">
        <f>IF(OR($D1514="",$AB1514="",N($AB1514)&lt;=0),"",IFERROR(MATCH(1,INDEX(('2_Review &amp; Audit'!$F$6:$F$505=$A1514)*('2_Review &amp; Audit'!$I$6:$I$505&gt;=$E1514-30)*('2_Review &amp; Audit'!$I$6:$I$505&lt;=$E1514+30)*('2_Review &amp; Audit'!$R$6:$R$505&gt;0)*(ROW('2_Review &amp; Audit'!$R$6:$R$505)&gt;$T1514),0),0)+5,""))</f>
        <v/>
      </c>
      <c r="AG1514" t="str">
        <f>IF(OR($D1514="",$AB1514="",$AF1514=""),"",MIN($AB1514,$AF1514))</f>
        <v/>
      </c>
      <c r="AK1514" t="str">
        <f>IF($D1514="","",MAX(0,N($AB1514)-N($AG1514)))</f>
        <v/>
      </c>
      <c r="AL1514" t="str">
        <f>IF(OR($D1514="",$AK1514="",N($AK1514)&lt;=0),"",IFERROR(MATCH(1,INDEX(('2_Review &amp; Audit'!$F$6:$F$505=$A1514)*('2_Review &amp; Audit'!$I$6:$I$505&gt;=$E1514-30)*('2_Review &amp; Audit'!$I$6:$I$505&lt;=$E1514+30)*('2_Review &amp; Audit'!$R$6:$R$505&gt;0)*(ROW('2_Review &amp; Audit'!$R$6:$R$505)&gt;$AC1514),0),0)+5,""))</f>
        <v/>
      </c>
      <c r="AP1514" t="str">
        <f>IF(OR($D1514="",$AK1514="",$AO1514=""),"",MIN($AK1514,$AO1514))</f>
        <v/>
      </c>
    </row>
    <row r="1515" spans="1:42" ht="12.75" customHeight="1" x14ac:dyDescent="0.2">
      <c r="A1515" t="str">
        <f>IF($J1515="","",INDEX('2_Review &amp; Audit'!$F:$F,$J1515))</f>
        <v/>
      </c>
      <c r="B1515" t="str">
        <f>IF($J1515="","",INDEX('2_Review &amp; Audit'!$C:$C,$J1515))</f>
        <v/>
      </c>
      <c r="C1515" t="str">
        <f>IF($J1515="","",INDEX('2_Review &amp; Audit'!$D:$D,$J1515))</f>
        <v/>
      </c>
      <c r="D1515" s="60" t="str">
        <f>IF($J1515="","",INDEX('2_Review &amp; Audit'!$U:$U,$J1515))</f>
        <v/>
      </c>
      <c r="E1515" t="str">
        <f>IF($J1515="","",INDEX('2_Review &amp; Audit'!$M:$M,$J1515))</f>
        <v/>
      </c>
      <c r="F1515" t="str">
        <f>IF($J1515="","",INDEX('2_Review &amp; Audit'!$N:$N,$J1515))</f>
        <v/>
      </c>
      <c r="G1515" t="str">
        <f>IF(OR($J1515="",$F1515=""),"",ABS(INDEX('2_Review &amp; Audit'!$B:$B,$J1515)/$F1515))</f>
        <v/>
      </c>
      <c r="H1515" t="str">
        <f t="shared" si="87"/>
        <v/>
      </c>
      <c r="I1515" t="str">
        <f>IF($J1515="","",INDEX('2_Review &amp; Audit'!$AD:$AD,$J1515))</f>
        <v/>
      </c>
      <c r="AB1515" t="str">
        <f>IF($D1515="","",MAX(0,N(#REF!)-N($X1515)))</f>
        <v/>
      </c>
      <c r="AC1515" t="str">
        <f>IF(OR($D1515="",$AB1515="",N($AB1515)&lt;=0),"",IFERROR(MATCH(1,INDEX(('2_Review &amp; Audit'!$F$6:$F$505=$A1515)*('2_Review &amp; Audit'!$I$6:$I$505&gt;=$E1515-30)*('2_Review &amp; Audit'!$I$6:$I$505&lt;=$E1515+30)*('2_Review &amp; Audit'!$R$6:$R$505&gt;0)*(ROW('2_Review &amp; Audit'!$R$6:$R$505)&gt;$T1515),0),0)+5,""))</f>
        <v/>
      </c>
      <c r="AG1515" t="str">
        <f>IF(OR($D1515="",$AB1515="",$AF1515=""),"",MIN($AB1515,$AF1515))</f>
        <v/>
      </c>
      <c r="AK1515" t="str">
        <f>IF($D1515="","",MAX(0,N($AB1515)-N($AG1515)))</f>
        <v/>
      </c>
      <c r="AL1515" t="str">
        <f>IF(OR($D1515="",$AK1515="",N($AK1515)&lt;=0),"",IFERROR(MATCH(1,INDEX(('2_Review &amp; Audit'!$F$6:$F$505=$A1515)*('2_Review &amp; Audit'!$I$6:$I$505&gt;=$E1515-30)*('2_Review &amp; Audit'!$I$6:$I$505&lt;=$E1515+30)*('2_Review &amp; Audit'!$R$6:$R$505&gt;0)*(ROW('2_Review &amp; Audit'!$R$6:$R$505)&gt;$AC1515),0),0)+5,""))</f>
        <v/>
      </c>
      <c r="AP1515" t="str">
        <f>IF(OR($D1515="",$AK1515="",$AO1515=""),"",MIN($AK1515,$AO1515))</f>
        <v/>
      </c>
    </row>
    <row r="1516" spans="1:42" ht="12.75" customHeight="1" x14ac:dyDescent="0.2">
      <c r="A1516" t="str">
        <f>IF($J1516="","",INDEX('2_Review &amp; Audit'!$F:$F,$J1516))</f>
        <v/>
      </c>
      <c r="B1516" t="str">
        <f>IF($J1516="","",INDEX('2_Review &amp; Audit'!$C:$C,$J1516))</f>
        <v/>
      </c>
      <c r="C1516" t="str">
        <f>IF($J1516="","",INDEX('2_Review &amp; Audit'!$D:$D,$J1516))</f>
        <v/>
      </c>
      <c r="D1516" s="60" t="str">
        <f>IF($J1516="","",INDEX('2_Review &amp; Audit'!$U:$U,$J1516))</f>
        <v/>
      </c>
      <c r="E1516" t="str">
        <f>IF($J1516="","",INDEX('2_Review &amp; Audit'!$M:$M,$J1516))</f>
        <v/>
      </c>
      <c r="F1516" t="str">
        <f>IF($J1516="","",INDEX('2_Review &amp; Audit'!$N:$N,$J1516))</f>
        <v/>
      </c>
      <c r="G1516" t="str">
        <f>IF(OR($J1516="",$F1516=""),"",ABS(INDEX('2_Review &amp; Audit'!$B:$B,$J1516)/$F1516))</f>
        <v/>
      </c>
      <c r="H1516" t="str">
        <f t="shared" si="87"/>
        <v/>
      </c>
      <c r="I1516" t="str">
        <f>IF($J1516="","",INDEX('2_Review &amp; Audit'!$AD:$AD,$J1516))</f>
        <v/>
      </c>
      <c r="AB1516" t="str">
        <f>IF($D1516="","",MAX(0,N(#REF!)-N($X1516)))</f>
        <v/>
      </c>
      <c r="AC1516" t="str">
        <f>IF(OR($D1516="",$AB1516="",N($AB1516)&lt;=0),"",IFERROR(MATCH(1,INDEX(('2_Review &amp; Audit'!$F$6:$F$505=$A1516)*('2_Review &amp; Audit'!$I$6:$I$505&gt;=$E1516-30)*('2_Review &amp; Audit'!$I$6:$I$505&lt;=$E1516+30)*('2_Review &amp; Audit'!$R$6:$R$505&gt;0)*(ROW('2_Review &amp; Audit'!$R$6:$R$505)&gt;$T1516),0),0)+5,""))</f>
        <v/>
      </c>
      <c r="AG1516" t="str">
        <f>IF(OR($D1516="",$AB1516="",$AF1516=""),"",MIN($AB1516,$AF1516))</f>
        <v/>
      </c>
      <c r="AK1516" t="str">
        <f>IF($D1516="","",MAX(0,N($AB1516)-N($AG1516)))</f>
        <v/>
      </c>
      <c r="AL1516" t="str">
        <f>IF(OR($D1516="",$AK1516="",N($AK1516)&lt;=0),"",IFERROR(MATCH(1,INDEX(('2_Review &amp; Audit'!$F$6:$F$505=$A1516)*('2_Review &amp; Audit'!$I$6:$I$505&gt;=$E1516-30)*('2_Review &amp; Audit'!$I$6:$I$505&lt;=$E1516+30)*('2_Review &amp; Audit'!$R$6:$R$505&gt;0)*(ROW('2_Review &amp; Audit'!$R$6:$R$505)&gt;$AC1516),0),0)+5,""))</f>
        <v/>
      </c>
      <c r="AP1516" t="str">
        <f>IF(OR($D1516="",$AK1516="",$AO1516=""),"",MIN($AK1516,$AO1516))</f>
        <v/>
      </c>
    </row>
    <row r="1517" spans="1:42" ht="12.75" customHeight="1" x14ac:dyDescent="0.2">
      <c r="A1517" t="str">
        <f>IF($J1517="","",INDEX('2_Review &amp; Audit'!$F:$F,$J1517))</f>
        <v/>
      </c>
      <c r="B1517" t="str">
        <f>IF($J1517="","",INDEX('2_Review &amp; Audit'!$C:$C,$J1517))</f>
        <v/>
      </c>
      <c r="C1517" t="str">
        <f>IF($J1517="","",INDEX('2_Review &amp; Audit'!$D:$D,$J1517))</f>
        <v/>
      </c>
      <c r="D1517" s="60" t="str">
        <f>IF($J1517="","",INDEX('2_Review &amp; Audit'!$U:$U,$J1517))</f>
        <v/>
      </c>
      <c r="E1517" t="str">
        <f>IF($J1517="","",INDEX('2_Review &amp; Audit'!$M:$M,$J1517))</f>
        <v/>
      </c>
      <c r="F1517" t="str">
        <f>IF($J1517="","",INDEX('2_Review &amp; Audit'!$N:$N,$J1517))</f>
        <v/>
      </c>
      <c r="G1517" t="str">
        <f>IF(OR($J1517="",$F1517=""),"",ABS(INDEX('2_Review &amp; Audit'!$B:$B,$J1517)/$F1517))</f>
        <v/>
      </c>
      <c r="H1517" t="str">
        <f t="shared" si="87"/>
        <v/>
      </c>
      <c r="I1517" t="str">
        <f>IF($J1517="","",INDEX('2_Review &amp; Audit'!$AD:$AD,$J1517))</f>
        <v/>
      </c>
      <c r="AB1517" t="str">
        <f>IF($D1517="","",MAX(0,N(#REF!)-N($X1517)))</f>
        <v/>
      </c>
      <c r="AC1517" t="str">
        <f>IF(OR($D1517="",$AB1517="",N($AB1517)&lt;=0),"",IFERROR(MATCH(1,INDEX(('2_Review &amp; Audit'!$F$6:$F$505=$A1517)*('2_Review &amp; Audit'!$I$6:$I$505&gt;=$E1517-30)*('2_Review &amp; Audit'!$I$6:$I$505&lt;=$E1517+30)*('2_Review &amp; Audit'!$R$6:$R$505&gt;0)*(ROW('2_Review &amp; Audit'!$R$6:$R$505)&gt;$T1517),0),0)+5,""))</f>
        <v/>
      </c>
      <c r="AG1517" t="str">
        <f>IF(OR($D1517="",$AB1517="",$AF1517=""),"",MIN($AB1517,$AF1517))</f>
        <v/>
      </c>
      <c r="AK1517" t="str">
        <f>IF($D1517="","",MAX(0,N($AB1517)-N($AG1517)))</f>
        <v/>
      </c>
      <c r="AL1517" t="str">
        <f>IF(OR($D1517="",$AK1517="",N($AK1517)&lt;=0),"",IFERROR(MATCH(1,INDEX(('2_Review &amp; Audit'!$F$6:$F$505=$A1517)*('2_Review &amp; Audit'!$I$6:$I$505&gt;=$E1517-30)*('2_Review &amp; Audit'!$I$6:$I$505&lt;=$E1517+30)*('2_Review &amp; Audit'!$R$6:$R$505&gt;0)*(ROW('2_Review &amp; Audit'!$R$6:$R$505)&gt;$AC1517),0),0)+5,""))</f>
        <v/>
      </c>
      <c r="AP1517" t="str">
        <f>IF(OR($D1517="",$AK1517="",$AO1517=""),"",MIN($AK1517,$AO1517))</f>
        <v/>
      </c>
    </row>
    <row r="1518" spans="1:42" ht="12.75" customHeight="1" x14ac:dyDescent="0.2">
      <c r="A1518" t="str">
        <f>IF($J1518="","",INDEX('2_Review &amp; Audit'!$F:$F,$J1518))</f>
        <v/>
      </c>
      <c r="B1518" t="str">
        <f>IF($J1518="","",INDEX('2_Review &amp; Audit'!$C:$C,$J1518))</f>
        <v/>
      </c>
      <c r="C1518" t="str">
        <f>IF($J1518="","",INDEX('2_Review &amp; Audit'!$D:$D,$J1518))</f>
        <v/>
      </c>
      <c r="D1518" s="60" t="str">
        <f>IF($J1518="","",INDEX('2_Review &amp; Audit'!$U:$U,$J1518))</f>
        <v/>
      </c>
      <c r="E1518" t="str">
        <f>IF($J1518="","",INDEX('2_Review &amp; Audit'!$M:$M,$J1518))</f>
        <v/>
      </c>
      <c r="F1518" t="str">
        <f>IF($J1518="","",INDEX('2_Review &amp; Audit'!$N:$N,$J1518))</f>
        <v/>
      </c>
      <c r="G1518" t="str">
        <f>IF(OR($J1518="",$F1518=""),"",ABS(INDEX('2_Review &amp; Audit'!$B:$B,$J1518)/$F1518))</f>
        <v/>
      </c>
      <c r="H1518" t="str">
        <f t="shared" si="87"/>
        <v/>
      </c>
      <c r="I1518" t="str">
        <f>IF($J1518="","",INDEX('2_Review &amp; Audit'!$AD:$AD,$J1518))</f>
        <v/>
      </c>
      <c r="AB1518" t="str">
        <f>IF($D1518="","",MAX(0,N(#REF!)-N($X1518)))</f>
        <v/>
      </c>
      <c r="AC1518" t="str">
        <f>IF(OR($D1518="",$AB1518="",N($AB1518)&lt;=0),"",IFERROR(MATCH(1,INDEX(('2_Review &amp; Audit'!$F$6:$F$505=$A1518)*('2_Review &amp; Audit'!$I$6:$I$505&gt;=$E1518-30)*('2_Review &amp; Audit'!$I$6:$I$505&lt;=$E1518+30)*('2_Review &amp; Audit'!$R$6:$R$505&gt;0)*(ROW('2_Review &amp; Audit'!$R$6:$R$505)&gt;$T1518),0),0)+5,""))</f>
        <v/>
      </c>
      <c r="AG1518" t="str">
        <f>IF(OR($D1518="",$AB1518="",$AF1518=""),"",MIN($AB1518,$AF1518))</f>
        <v/>
      </c>
      <c r="AK1518" t="str">
        <f>IF($D1518="","",MAX(0,N($AB1518)-N($AG1518)))</f>
        <v/>
      </c>
      <c r="AL1518" t="str">
        <f>IF(OR($D1518="",$AK1518="",N($AK1518)&lt;=0),"",IFERROR(MATCH(1,INDEX(('2_Review &amp; Audit'!$F$6:$F$505=$A1518)*('2_Review &amp; Audit'!$I$6:$I$505&gt;=$E1518-30)*('2_Review &amp; Audit'!$I$6:$I$505&lt;=$E1518+30)*('2_Review &amp; Audit'!$R$6:$R$505&gt;0)*(ROW('2_Review &amp; Audit'!$R$6:$R$505)&gt;$AC1518),0),0)+5,""))</f>
        <v/>
      </c>
      <c r="AP1518" t="str">
        <f>IF(OR($D1518="",$AK1518="",$AO1518=""),"",MIN($AK1518,$AO1518))</f>
        <v/>
      </c>
    </row>
    <row r="1519" spans="1:42" ht="12.75" customHeight="1" x14ac:dyDescent="0.2">
      <c r="A1519" t="str">
        <f>IF($J1519="","",INDEX('2_Review &amp; Audit'!$F:$F,$J1519))</f>
        <v/>
      </c>
      <c r="B1519" t="str">
        <f>IF($J1519="","",INDEX('2_Review &amp; Audit'!$C:$C,$J1519))</f>
        <v/>
      </c>
      <c r="C1519" t="str">
        <f>IF($J1519="","",INDEX('2_Review &amp; Audit'!$D:$D,$J1519))</f>
        <v/>
      </c>
      <c r="D1519" s="60" t="str">
        <f>IF($J1519="","",INDEX('2_Review &amp; Audit'!$U:$U,$J1519))</f>
        <v/>
      </c>
      <c r="E1519" t="str">
        <f>IF($J1519="","",INDEX('2_Review &amp; Audit'!$M:$M,$J1519))</f>
        <v/>
      </c>
      <c r="F1519" t="str">
        <f>IF($J1519="","",INDEX('2_Review &amp; Audit'!$N:$N,$J1519))</f>
        <v/>
      </c>
      <c r="G1519" t="str">
        <f>IF(OR($J1519="",$F1519=""),"",ABS(INDEX('2_Review &amp; Audit'!$B:$B,$J1519)/$F1519))</f>
        <v/>
      </c>
      <c r="H1519" t="str">
        <f t="shared" si="87"/>
        <v/>
      </c>
      <c r="I1519" t="str">
        <f>IF($J1519="","",INDEX('2_Review &amp; Audit'!$AD:$AD,$J1519))</f>
        <v/>
      </c>
      <c r="AB1519" t="str">
        <f>IF($D1519="","",MAX(0,N(#REF!)-N($X1519)))</f>
        <v/>
      </c>
      <c r="AC1519" t="str">
        <f>IF(OR($D1519="",$AB1519="",N($AB1519)&lt;=0),"",IFERROR(MATCH(1,INDEX(('2_Review &amp; Audit'!$F$6:$F$505=$A1519)*('2_Review &amp; Audit'!$I$6:$I$505&gt;=$E1519-30)*('2_Review &amp; Audit'!$I$6:$I$505&lt;=$E1519+30)*('2_Review &amp; Audit'!$R$6:$R$505&gt;0)*(ROW('2_Review &amp; Audit'!$R$6:$R$505)&gt;$T1519),0),0)+5,""))</f>
        <v/>
      </c>
      <c r="AG1519" t="str">
        <f>IF(OR($D1519="",$AB1519="",$AF1519=""),"",MIN($AB1519,$AF1519))</f>
        <v/>
      </c>
      <c r="AK1519" t="str">
        <f>IF($D1519="","",MAX(0,N($AB1519)-N($AG1519)))</f>
        <v/>
      </c>
      <c r="AL1519" t="str">
        <f>IF(OR($D1519="",$AK1519="",N($AK1519)&lt;=0),"",IFERROR(MATCH(1,INDEX(('2_Review &amp; Audit'!$F$6:$F$505=$A1519)*('2_Review &amp; Audit'!$I$6:$I$505&gt;=$E1519-30)*('2_Review &amp; Audit'!$I$6:$I$505&lt;=$E1519+30)*('2_Review &amp; Audit'!$R$6:$R$505&gt;0)*(ROW('2_Review &amp; Audit'!$R$6:$R$505)&gt;$AC1519),0),0)+5,""))</f>
        <v/>
      </c>
      <c r="AP1519" t="str">
        <f>IF(OR($D1519="",$AK1519="",$AO1519=""),"",MIN($AK1519,$AO1519))</f>
        <v/>
      </c>
    </row>
    <row r="1520" spans="1:42" ht="12.75" customHeight="1" x14ac:dyDescent="0.2">
      <c r="A1520" t="str">
        <f>IF($J1520="","",INDEX('2_Review &amp; Audit'!$F:$F,$J1520))</f>
        <v/>
      </c>
      <c r="B1520" t="str">
        <f>IF($J1520="","",INDEX('2_Review &amp; Audit'!$C:$C,$J1520))</f>
        <v/>
      </c>
      <c r="C1520" t="str">
        <f>IF($J1520="","",INDEX('2_Review &amp; Audit'!$D:$D,$J1520))</f>
        <v/>
      </c>
      <c r="D1520" s="60" t="str">
        <f>IF($J1520="","",INDEX('2_Review &amp; Audit'!$U:$U,$J1520))</f>
        <v/>
      </c>
      <c r="E1520" t="str">
        <f>IF($J1520="","",INDEX('2_Review &amp; Audit'!$M:$M,$J1520))</f>
        <v/>
      </c>
      <c r="F1520" t="str">
        <f>IF($J1520="","",INDEX('2_Review &amp; Audit'!$N:$N,$J1520))</f>
        <v/>
      </c>
      <c r="G1520" t="str">
        <f>IF(OR($J1520="",$F1520=""),"",ABS(INDEX('2_Review &amp; Audit'!$B:$B,$J1520)/$F1520))</f>
        <v/>
      </c>
      <c r="H1520" t="str">
        <f t="shared" si="87"/>
        <v/>
      </c>
      <c r="I1520" t="str">
        <f>IF($J1520="","",INDEX('2_Review &amp; Audit'!$AD:$AD,$J1520))</f>
        <v/>
      </c>
      <c r="AB1520" t="str">
        <f>IF($D1520="","",MAX(0,N(#REF!)-N($X1520)))</f>
        <v/>
      </c>
      <c r="AC1520" t="str">
        <f>IF(OR($D1520="",$AB1520="",N($AB1520)&lt;=0),"",IFERROR(MATCH(1,INDEX(('2_Review &amp; Audit'!$F$6:$F$505=$A1520)*('2_Review &amp; Audit'!$I$6:$I$505&gt;=$E1520-30)*('2_Review &amp; Audit'!$I$6:$I$505&lt;=$E1520+30)*('2_Review &amp; Audit'!$R$6:$R$505&gt;0)*(ROW('2_Review &amp; Audit'!$R$6:$R$505)&gt;$T1520),0),0)+5,""))</f>
        <v/>
      </c>
      <c r="AG1520" t="str">
        <f>IF(OR($D1520="",$AB1520="",$AF1520=""),"",MIN($AB1520,$AF1520))</f>
        <v/>
      </c>
      <c r="AK1520" t="str">
        <f>IF($D1520="","",MAX(0,N($AB1520)-N($AG1520)))</f>
        <v/>
      </c>
      <c r="AL1520" t="str">
        <f>IF(OR($D1520="",$AK1520="",N($AK1520)&lt;=0),"",IFERROR(MATCH(1,INDEX(('2_Review &amp; Audit'!$F$6:$F$505=$A1520)*('2_Review &amp; Audit'!$I$6:$I$505&gt;=$E1520-30)*('2_Review &amp; Audit'!$I$6:$I$505&lt;=$E1520+30)*('2_Review &amp; Audit'!$R$6:$R$505&gt;0)*(ROW('2_Review &amp; Audit'!$R$6:$R$505)&gt;$AC1520),0),0)+5,""))</f>
        <v/>
      </c>
      <c r="AP1520" t="str">
        <f>IF(OR($D1520="",$AK1520="",$AO1520=""),"",MIN($AK1520,$AO1520))</f>
        <v/>
      </c>
    </row>
    <row r="1521" spans="1:42" ht="12.75" customHeight="1" x14ac:dyDescent="0.2">
      <c r="A1521" t="str">
        <f>IF($J1521="","",INDEX('2_Review &amp; Audit'!$F:$F,$J1521))</f>
        <v/>
      </c>
      <c r="B1521" t="str">
        <f>IF($J1521="","",INDEX('2_Review &amp; Audit'!$C:$C,$J1521))</f>
        <v/>
      </c>
      <c r="C1521" t="str">
        <f>IF($J1521="","",INDEX('2_Review &amp; Audit'!$D:$D,$J1521))</f>
        <v/>
      </c>
      <c r="D1521" s="60" t="str">
        <f>IF($J1521="","",INDEX('2_Review &amp; Audit'!$U:$U,$J1521))</f>
        <v/>
      </c>
      <c r="E1521" t="str">
        <f>IF($J1521="","",INDEX('2_Review &amp; Audit'!$M:$M,$J1521))</f>
        <v/>
      </c>
      <c r="F1521" t="str">
        <f>IF($J1521="","",INDEX('2_Review &amp; Audit'!$N:$N,$J1521))</f>
        <v/>
      </c>
      <c r="G1521" t="str">
        <f>IF(OR($J1521="",$F1521=""),"",ABS(INDEX('2_Review &amp; Audit'!$B:$B,$J1521)/$F1521))</f>
        <v/>
      </c>
      <c r="H1521" t="str">
        <f t="shared" si="87"/>
        <v/>
      </c>
      <c r="I1521" t="str">
        <f>IF($J1521="","",INDEX('2_Review &amp; Audit'!$AD:$AD,$J1521))</f>
        <v/>
      </c>
      <c r="AB1521" t="str">
        <f>IF($D1521="","",MAX(0,N(#REF!)-N($X1521)))</f>
        <v/>
      </c>
      <c r="AC1521" t="str">
        <f>IF(OR($D1521="",$AB1521="",N($AB1521)&lt;=0),"",IFERROR(MATCH(1,INDEX(('2_Review &amp; Audit'!$F$6:$F$505=$A1521)*('2_Review &amp; Audit'!$I$6:$I$505&gt;=$E1521-30)*('2_Review &amp; Audit'!$I$6:$I$505&lt;=$E1521+30)*('2_Review &amp; Audit'!$R$6:$R$505&gt;0)*(ROW('2_Review &amp; Audit'!$R$6:$R$505)&gt;$T1521),0),0)+5,""))</f>
        <v/>
      </c>
      <c r="AG1521" t="str">
        <f>IF(OR($D1521="",$AB1521="",$AF1521=""),"",MIN($AB1521,$AF1521))</f>
        <v/>
      </c>
      <c r="AK1521" t="str">
        <f>IF($D1521="","",MAX(0,N($AB1521)-N($AG1521)))</f>
        <v/>
      </c>
      <c r="AL1521" t="str">
        <f>IF(OR($D1521="",$AK1521="",N($AK1521)&lt;=0),"",IFERROR(MATCH(1,INDEX(('2_Review &amp; Audit'!$F$6:$F$505=$A1521)*('2_Review &amp; Audit'!$I$6:$I$505&gt;=$E1521-30)*('2_Review &amp; Audit'!$I$6:$I$505&lt;=$E1521+30)*('2_Review &amp; Audit'!$R$6:$R$505&gt;0)*(ROW('2_Review &amp; Audit'!$R$6:$R$505)&gt;$AC1521),0),0)+5,""))</f>
        <v/>
      </c>
      <c r="AP1521" t="str">
        <f>IF(OR($D1521="",$AK1521="",$AO1521=""),"",MIN($AK1521,$AO1521))</f>
        <v/>
      </c>
    </row>
    <row r="1522" spans="1:42" ht="12.75" customHeight="1" x14ac:dyDescent="0.2">
      <c r="A1522" t="str">
        <f>IF($J1522="","",INDEX('2_Review &amp; Audit'!$F:$F,$J1522))</f>
        <v/>
      </c>
      <c r="B1522" t="str">
        <f>IF($J1522="","",INDEX('2_Review &amp; Audit'!$C:$C,$J1522))</f>
        <v/>
      </c>
      <c r="C1522" t="str">
        <f>IF($J1522="","",INDEX('2_Review &amp; Audit'!$D:$D,$J1522))</f>
        <v/>
      </c>
      <c r="D1522" s="60" t="str">
        <f>IF($J1522="","",INDEX('2_Review &amp; Audit'!$U:$U,$J1522))</f>
        <v/>
      </c>
      <c r="E1522" t="str">
        <f>IF($J1522="","",INDEX('2_Review &amp; Audit'!$M:$M,$J1522))</f>
        <v/>
      </c>
      <c r="F1522" t="str">
        <f>IF($J1522="","",INDEX('2_Review &amp; Audit'!$N:$N,$J1522))</f>
        <v/>
      </c>
      <c r="G1522" t="str">
        <f>IF(OR($J1522="",$F1522=""),"",ABS(INDEX('2_Review &amp; Audit'!$B:$B,$J1522)/$F1522))</f>
        <v/>
      </c>
      <c r="H1522" t="str">
        <f t="shared" si="87"/>
        <v/>
      </c>
      <c r="I1522" t="str">
        <f>IF($J1522="","",INDEX('2_Review &amp; Audit'!$AD:$AD,$J1522))</f>
        <v/>
      </c>
      <c r="AB1522" t="str">
        <f>IF($D1522="","",MAX(0,N(#REF!)-N($X1522)))</f>
        <v/>
      </c>
      <c r="AC1522" t="str">
        <f>IF(OR($D1522="",$AB1522="",N($AB1522)&lt;=0),"",IFERROR(MATCH(1,INDEX(('2_Review &amp; Audit'!$F$6:$F$505=$A1522)*('2_Review &amp; Audit'!$I$6:$I$505&gt;=$E1522-30)*('2_Review &amp; Audit'!$I$6:$I$505&lt;=$E1522+30)*('2_Review &amp; Audit'!$R$6:$R$505&gt;0)*(ROW('2_Review &amp; Audit'!$R$6:$R$505)&gt;$T1522),0),0)+5,""))</f>
        <v/>
      </c>
      <c r="AG1522" t="str">
        <f>IF(OR($D1522="",$AB1522="",$AF1522=""),"",MIN($AB1522,$AF1522))</f>
        <v/>
      </c>
      <c r="AK1522" t="str">
        <f>IF($D1522="","",MAX(0,N($AB1522)-N($AG1522)))</f>
        <v/>
      </c>
      <c r="AL1522" t="str">
        <f>IF(OR($D1522="",$AK1522="",N($AK1522)&lt;=0),"",IFERROR(MATCH(1,INDEX(('2_Review &amp; Audit'!$F$6:$F$505=$A1522)*('2_Review &amp; Audit'!$I$6:$I$505&gt;=$E1522-30)*('2_Review &amp; Audit'!$I$6:$I$505&lt;=$E1522+30)*('2_Review &amp; Audit'!$R$6:$R$505&gt;0)*(ROW('2_Review &amp; Audit'!$R$6:$R$505)&gt;$AC1522),0),0)+5,""))</f>
        <v/>
      </c>
      <c r="AP1522" t="str">
        <f>IF(OR($D1522="",$AK1522="",$AO1522=""),"",MIN($AK1522,$AO1522))</f>
        <v/>
      </c>
    </row>
    <row r="1523" spans="1:42" ht="12.75" customHeight="1" x14ac:dyDescent="0.2">
      <c r="A1523" t="str">
        <f>IF($J1523="","",INDEX('2_Review &amp; Audit'!$F:$F,$J1523))</f>
        <v/>
      </c>
      <c r="B1523" t="str">
        <f>IF($J1523="","",INDEX('2_Review &amp; Audit'!$C:$C,$J1523))</f>
        <v/>
      </c>
      <c r="C1523" t="str">
        <f>IF($J1523="","",INDEX('2_Review &amp; Audit'!$D:$D,$J1523))</f>
        <v/>
      </c>
      <c r="D1523" s="60" t="str">
        <f>IF($J1523="","",INDEX('2_Review &amp; Audit'!$U:$U,$J1523))</f>
        <v/>
      </c>
      <c r="E1523" t="str">
        <f>IF($J1523="","",INDEX('2_Review &amp; Audit'!$M:$M,$J1523))</f>
        <v/>
      </c>
      <c r="F1523" t="str">
        <f>IF($J1523="","",INDEX('2_Review &amp; Audit'!$N:$N,$J1523))</f>
        <v/>
      </c>
      <c r="G1523" t="str">
        <f>IF(OR($J1523="",$F1523=""),"",ABS(INDEX('2_Review &amp; Audit'!$B:$B,$J1523)/$F1523))</f>
        <v/>
      </c>
      <c r="H1523" t="str">
        <f t="shared" si="87"/>
        <v/>
      </c>
      <c r="I1523" t="str">
        <f>IF($J1523="","",INDEX('2_Review &amp; Audit'!$AD:$AD,$J1523))</f>
        <v/>
      </c>
      <c r="AB1523" t="str">
        <f>IF($D1523="","",MAX(0,N(#REF!)-N($X1523)))</f>
        <v/>
      </c>
      <c r="AC1523" t="str">
        <f>IF(OR($D1523="",$AB1523="",N($AB1523)&lt;=0),"",IFERROR(MATCH(1,INDEX(('2_Review &amp; Audit'!$F$6:$F$505=$A1523)*('2_Review &amp; Audit'!$I$6:$I$505&gt;=$E1523-30)*('2_Review &amp; Audit'!$I$6:$I$505&lt;=$E1523+30)*('2_Review &amp; Audit'!$R$6:$R$505&gt;0)*(ROW('2_Review &amp; Audit'!$R$6:$R$505)&gt;$T1523),0),0)+5,""))</f>
        <v/>
      </c>
      <c r="AG1523" t="str">
        <f>IF(OR($D1523="",$AB1523="",$AF1523=""),"",MIN($AB1523,$AF1523))</f>
        <v/>
      </c>
      <c r="AK1523" t="str">
        <f>IF($D1523="","",MAX(0,N($AB1523)-N($AG1523)))</f>
        <v/>
      </c>
      <c r="AL1523" t="str">
        <f>IF(OR($D1523="",$AK1523="",N($AK1523)&lt;=0),"",IFERROR(MATCH(1,INDEX(('2_Review &amp; Audit'!$F$6:$F$505=$A1523)*('2_Review &amp; Audit'!$I$6:$I$505&gt;=$E1523-30)*('2_Review &amp; Audit'!$I$6:$I$505&lt;=$E1523+30)*('2_Review &amp; Audit'!$R$6:$R$505&gt;0)*(ROW('2_Review &amp; Audit'!$R$6:$R$505)&gt;$AC1523),0),0)+5,""))</f>
        <v/>
      </c>
      <c r="AP1523" t="str">
        <f>IF(OR($D1523="",$AK1523="",$AO1523=""),"",MIN($AK1523,$AO1523))</f>
        <v/>
      </c>
    </row>
    <row r="1524" spans="1:42" ht="12.75" customHeight="1" x14ac:dyDescent="0.2">
      <c r="A1524" t="str">
        <f>IF($J1524="","",INDEX('2_Review &amp; Audit'!$F:$F,$J1524))</f>
        <v/>
      </c>
      <c r="B1524" t="str">
        <f>IF($J1524="","",INDEX('2_Review &amp; Audit'!$C:$C,$J1524))</f>
        <v/>
      </c>
      <c r="C1524" t="str">
        <f>IF($J1524="","",INDEX('2_Review &amp; Audit'!$D:$D,$J1524))</f>
        <v/>
      </c>
      <c r="D1524" s="60" t="str">
        <f>IF($J1524="","",INDEX('2_Review &amp; Audit'!$U:$U,$J1524))</f>
        <v/>
      </c>
      <c r="E1524" t="str">
        <f>IF($J1524="","",INDEX('2_Review &amp; Audit'!$M:$M,$J1524))</f>
        <v/>
      </c>
      <c r="F1524" t="str">
        <f>IF($J1524="","",INDEX('2_Review &amp; Audit'!$N:$N,$J1524))</f>
        <v/>
      </c>
      <c r="G1524" t="str">
        <f>IF(OR($J1524="",$F1524=""),"",ABS(INDEX('2_Review &amp; Audit'!$B:$B,$J1524)/$F1524))</f>
        <v/>
      </c>
      <c r="H1524" t="str">
        <f t="shared" si="87"/>
        <v/>
      </c>
      <c r="I1524" t="str">
        <f>IF($J1524="","",INDEX('2_Review &amp; Audit'!$AD:$AD,$J1524))</f>
        <v/>
      </c>
      <c r="AB1524" t="str">
        <f>IF($D1524="","",MAX(0,N(#REF!)-N($X1524)))</f>
        <v/>
      </c>
      <c r="AC1524" t="str">
        <f>IF(OR($D1524="",$AB1524="",N($AB1524)&lt;=0),"",IFERROR(MATCH(1,INDEX(('2_Review &amp; Audit'!$F$6:$F$505=$A1524)*('2_Review &amp; Audit'!$I$6:$I$505&gt;=$E1524-30)*('2_Review &amp; Audit'!$I$6:$I$505&lt;=$E1524+30)*('2_Review &amp; Audit'!$R$6:$R$505&gt;0)*(ROW('2_Review &amp; Audit'!$R$6:$R$505)&gt;$T1524),0),0)+5,""))</f>
        <v/>
      </c>
      <c r="AG1524" t="str">
        <f>IF(OR($D1524="",$AB1524="",$AF1524=""),"",MIN($AB1524,$AF1524))</f>
        <v/>
      </c>
      <c r="AK1524" t="str">
        <f>IF($D1524="","",MAX(0,N($AB1524)-N($AG1524)))</f>
        <v/>
      </c>
      <c r="AL1524" t="str">
        <f>IF(OR($D1524="",$AK1524="",N($AK1524)&lt;=0),"",IFERROR(MATCH(1,INDEX(('2_Review &amp; Audit'!$F$6:$F$505=$A1524)*('2_Review &amp; Audit'!$I$6:$I$505&gt;=$E1524-30)*('2_Review &amp; Audit'!$I$6:$I$505&lt;=$E1524+30)*('2_Review &amp; Audit'!$R$6:$R$505&gt;0)*(ROW('2_Review &amp; Audit'!$R$6:$R$505)&gt;$AC1524),0),0)+5,""))</f>
        <v/>
      </c>
      <c r="AP1524" t="str">
        <f>IF(OR($D1524="",$AK1524="",$AO1524=""),"",MIN($AK1524,$AO1524))</f>
        <v/>
      </c>
    </row>
    <row r="1525" spans="1:42" ht="12.75" customHeight="1" x14ac:dyDescent="0.2">
      <c r="A1525" t="str">
        <f>IF($J1525="","",INDEX('2_Review &amp; Audit'!$F:$F,$J1525))</f>
        <v/>
      </c>
      <c r="B1525" t="str">
        <f>IF($J1525="","",INDEX('2_Review &amp; Audit'!$C:$C,$J1525))</f>
        <v/>
      </c>
      <c r="C1525" t="str">
        <f>IF($J1525="","",INDEX('2_Review &amp; Audit'!$D:$D,$J1525))</f>
        <v/>
      </c>
      <c r="D1525" s="60" t="str">
        <f>IF($J1525="","",INDEX('2_Review &amp; Audit'!$U:$U,$J1525))</f>
        <v/>
      </c>
      <c r="E1525" t="str">
        <f>IF($J1525="","",INDEX('2_Review &amp; Audit'!$M:$M,$J1525))</f>
        <v/>
      </c>
      <c r="F1525" t="str">
        <f>IF($J1525="","",INDEX('2_Review &amp; Audit'!$N:$N,$J1525))</f>
        <v/>
      </c>
      <c r="G1525" t="str">
        <f>IF(OR($J1525="",$F1525=""),"",ABS(INDEX('2_Review &amp; Audit'!$B:$B,$J1525)/$F1525))</f>
        <v/>
      </c>
      <c r="H1525" t="str">
        <f t="shared" si="87"/>
        <v/>
      </c>
      <c r="I1525" t="str">
        <f>IF($J1525="","",INDEX('2_Review &amp; Audit'!$AD:$AD,$J1525))</f>
        <v/>
      </c>
      <c r="AB1525" t="str">
        <f>IF($D1525="","",MAX(0,N(#REF!)-N($X1525)))</f>
        <v/>
      </c>
      <c r="AC1525" t="str">
        <f>IF(OR($D1525="",$AB1525="",N($AB1525)&lt;=0),"",IFERROR(MATCH(1,INDEX(('2_Review &amp; Audit'!$F$6:$F$505=$A1525)*('2_Review &amp; Audit'!$I$6:$I$505&gt;=$E1525-30)*('2_Review &amp; Audit'!$I$6:$I$505&lt;=$E1525+30)*('2_Review &amp; Audit'!$R$6:$R$505&gt;0)*(ROW('2_Review &amp; Audit'!$R$6:$R$505)&gt;$T1525),0),0)+5,""))</f>
        <v/>
      </c>
      <c r="AG1525" t="str">
        <f>IF(OR($D1525="",$AB1525="",$AF1525=""),"",MIN($AB1525,$AF1525))</f>
        <v/>
      </c>
      <c r="AK1525" t="str">
        <f>IF($D1525="","",MAX(0,N($AB1525)-N($AG1525)))</f>
        <v/>
      </c>
      <c r="AL1525" t="str">
        <f>IF(OR($D1525="",$AK1525="",N($AK1525)&lt;=0),"",IFERROR(MATCH(1,INDEX(('2_Review &amp; Audit'!$F$6:$F$505=$A1525)*('2_Review &amp; Audit'!$I$6:$I$505&gt;=$E1525-30)*('2_Review &amp; Audit'!$I$6:$I$505&lt;=$E1525+30)*('2_Review &amp; Audit'!$R$6:$R$505&gt;0)*(ROW('2_Review &amp; Audit'!$R$6:$R$505)&gt;$AC1525),0),0)+5,""))</f>
        <v/>
      </c>
      <c r="AP1525" t="str">
        <f>IF(OR($D1525="",$AK1525="",$AO1525=""),"",MIN($AK1525,$AO1525))</f>
        <v/>
      </c>
    </row>
    <row r="1526" spans="1:42" ht="12.75" customHeight="1" x14ac:dyDescent="0.2">
      <c r="A1526" t="str">
        <f>IF($J1526="","",INDEX('2_Review &amp; Audit'!$F:$F,$J1526))</f>
        <v/>
      </c>
      <c r="B1526" t="str">
        <f>IF($J1526="","",INDEX('2_Review &amp; Audit'!$C:$C,$J1526))</f>
        <v/>
      </c>
      <c r="C1526" t="str">
        <f>IF($J1526="","",INDEX('2_Review &amp; Audit'!$D:$D,$J1526))</f>
        <v/>
      </c>
      <c r="D1526" s="60" t="str">
        <f>IF($J1526="","",INDEX('2_Review &amp; Audit'!$U:$U,$J1526))</f>
        <v/>
      </c>
      <c r="E1526" t="str">
        <f>IF($J1526="","",INDEX('2_Review &amp; Audit'!$M:$M,$J1526))</f>
        <v/>
      </c>
      <c r="F1526" t="str">
        <f>IF($J1526="","",INDEX('2_Review &amp; Audit'!$N:$N,$J1526))</f>
        <v/>
      </c>
      <c r="G1526" t="str">
        <f>IF(OR($J1526="",$F1526=""),"",ABS(INDEX('2_Review &amp; Audit'!$B:$B,$J1526)/$F1526))</f>
        <v/>
      </c>
      <c r="H1526" t="str">
        <f t="shared" si="87"/>
        <v/>
      </c>
      <c r="I1526" t="str">
        <f>IF($J1526="","",INDEX('2_Review &amp; Audit'!$AD:$AD,$J1526))</f>
        <v/>
      </c>
      <c r="AB1526" t="str">
        <f>IF($D1526="","",MAX(0,N(#REF!)-N($X1526)))</f>
        <v/>
      </c>
      <c r="AC1526" t="str">
        <f>IF(OR($D1526="",$AB1526="",N($AB1526)&lt;=0),"",IFERROR(MATCH(1,INDEX(('2_Review &amp; Audit'!$F$6:$F$505=$A1526)*('2_Review &amp; Audit'!$I$6:$I$505&gt;=$E1526-30)*('2_Review &amp; Audit'!$I$6:$I$505&lt;=$E1526+30)*('2_Review &amp; Audit'!$R$6:$R$505&gt;0)*(ROW('2_Review &amp; Audit'!$R$6:$R$505)&gt;$T1526),0),0)+5,""))</f>
        <v/>
      </c>
      <c r="AG1526" t="str">
        <f>IF(OR($D1526="",$AB1526="",$AF1526=""),"",MIN($AB1526,$AF1526))</f>
        <v/>
      </c>
      <c r="AK1526" t="str">
        <f>IF($D1526="","",MAX(0,N($AB1526)-N($AG1526)))</f>
        <v/>
      </c>
      <c r="AL1526" t="str">
        <f>IF(OR($D1526="",$AK1526="",N($AK1526)&lt;=0),"",IFERROR(MATCH(1,INDEX(('2_Review &amp; Audit'!$F$6:$F$505=$A1526)*('2_Review &amp; Audit'!$I$6:$I$505&gt;=$E1526-30)*('2_Review &amp; Audit'!$I$6:$I$505&lt;=$E1526+30)*('2_Review &amp; Audit'!$R$6:$R$505&gt;0)*(ROW('2_Review &amp; Audit'!$R$6:$R$505)&gt;$AC1526),0),0)+5,""))</f>
        <v/>
      </c>
      <c r="AP1526" t="str">
        <f>IF(OR($D1526="",$AK1526="",$AO1526=""),"",MIN($AK1526,$AO1526))</f>
        <v/>
      </c>
    </row>
    <row r="1527" spans="1:42" ht="12.75" customHeight="1" x14ac:dyDescent="0.2">
      <c r="A1527" t="str">
        <f>IF($J1527="","",INDEX('2_Review &amp; Audit'!$F:$F,$J1527))</f>
        <v/>
      </c>
      <c r="B1527" t="str">
        <f>IF($J1527="","",INDEX('2_Review &amp; Audit'!$C:$C,$J1527))</f>
        <v/>
      </c>
      <c r="C1527" t="str">
        <f>IF($J1527="","",INDEX('2_Review &amp; Audit'!$D:$D,$J1527))</f>
        <v/>
      </c>
      <c r="D1527" s="60" t="str">
        <f>IF($J1527="","",INDEX('2_Review &amp; Audit'!$U:$U,$J1527))</f>
        <v/>
      </c>
      <c r="E1527" t="str">
        <f>IF($J1527="","",INDEX('2_Review &amp; Audit'!$M:$M,$J1527))</f>
        <v/>
      </c>
      <c r="F1527" t="str">
        <f>IF($J1527="","",INDEX('2_Review &amp; Audit'!$N:$N,$J1527))</f>
        <v/>
      </c>
      <c r="G1527" t="str">
        <f>IF(OR($J1527="",$F1527=""),"",ABS(INDEX('2_Review &amp; Audit'!$B:$B,$J1527)/$F1527))</f>
        <v/>
      </c>
      <c r="H1527" t="str">
        <f t="shared" si="87"/>
        <v/>
      </c>
      <c r="I1527" t="str">
        <f>IF($J1527="","",INDEX('2_Review &amp; Audit'!$AD:$AD,$J1527))</f>
        <v/>
      </c>
      <c r="AB1527" t="str">
        <f>IF($D1527="","",MAX(0,N(#REF!)-N($X1527)))</f>
        <v/>
      </c>
      <c r="AC1527" t="str">
        <f>IF(OR($D1527="",$AB1527="",N($AB1527)&lt;=0),"",IFERROR(MATCH(1,INDEX(('2_Review &amp; Audit'!$F$6:$F$505=$A1527)*('2_Review &amp; Audit'!$I$6:$I$505&gt;=$E1527-30)*('2_Review &amp; Audit'!$I$6:$I$505&lt;=$E1527+30)*('2_Review &amp; Audit'!$R$6:$R$505&gt;0)*(ROW('2_Review &amp; Audit'!$R$6:$R$505)&gt;$T1527),0),0)+5,""))</f>
        <v/>
      </c>
      <c r="AG1527" t="str">
        <f>IF(OR($D1527="",$AB1527="",$AF1527=""),"",MIN($AB1527,$AF1527))</f>
        <v/>
      </c>
      <c r="AK1527" t="str">
        <f>IF($D1527="","",MAX(0,N($AB1527)-N($AG1527)))</f>
        <v/>
      </c>
      <c r="AL1527" t="str">
        <f>IF(OR($D1527="",$AK1527="",N($AK1527)&lt;=0),"",IFERROR(MATCH(1,INDEX(('2_Review &amp; Audit'!$F$6:$F$505=$A1527)*('2_Review &amp; Audit'!$I$6:$I$505&gt;=$E1527-30)*('2_Review &amp; Audit'!$I$6:$I$505&lt;=$E1527+30)*('2_Review &amp; Audit'!$R$6:$R$505&gt;0)*(ROW('2_Review &amp; Audit'!$R$6:$R$505)&gt;$AC1527),0),0)+5,""))</f>
        <v/>
      </c>
      <c r="AP1527" t="str">
        <f>IF(OR($D1527="",$AK1527="",$AO1527=""),"",MIN($AK1527,$AO1527))</f>
        <v/>
      </c>
    </row>
    <row r="1528" spans="1:42" ht="12.75" customHeight="1" x14ac:dyDescent="0.2">
      <c r="A1528" t="str">
        <f>IF($J1528="","",INDEX('2_Review &amp; Audit'!$F:$F,$J1528))</f>
        <v/>
      </c>
      <c r="B1528" t="str">
        <f>IF($J1528="","",INDEX('2_Review &amp; Audit'!$C:$C,$J1528))</f>
        <v/>
      </c>
      <c r="C1528" t="str">
        <f>IF($J1528="","",INDEX('2_Review &amp; Audit'!$D:$D,$J1528))</f>
        <v/>
      </c>
      <c r="D1528" s="60" t="str">
        <f>IF($J1528="","",INDEX('2_Review &amp; Audit'!$U:$U,$J1528))</f>
        <v/>
      </c>
      <c r="E1528" t="str">
        <f>IF($J1528="","",INDEX('2_Review &amp; Audit'!$M:$M,$J1528))</f>
        <v/>
      </c>
      <c r="F1528" t="str">
        <f>IF($J1528="","",INDEX('2_Review &amp; Audit'!$N:$N,$J1528))</f>
        <v/>
      </c>
      <c r="G1528" t="str">
        <f>IF(OR($J1528="",$F1528=""),"",ABS(INDEX('2_Review &amp; Audit'!$B:$B,$J1528)/$F1528))</f>
        <v/>
      </c>
      <c r="H1528" t="str">
        <f t="shared" si="87"/>
        <v/>
      </c>
      <c r="I1528" t="str">
        <f>IF($J1528="","",INDEX('2_Review &amp; Audit'!$AD:$AD,$J1528))</f>
        <v/>
      </c>
      <c r="AB1528" t="str">
        <f>IF($D1528="","",MAX(0,N(#REF!)-N($X1528)))</f>
        <v/>
      </c>
      <c r="AC1528" t="str">
        <f>IF(OR($D1528="",$AB1528="",N($AB1528)&lt;=0),"",IFERROR(MATCH(1,INDEX(('2_Review &amp; Audit'!$F$6:$F$505=$A1528)*('2_Review &amp; Audit'!$I$6:$I$505&gt;=$E1528-30)*('2_Review &amp; Audit'!$I$6:$I$505&lt;=$E1528+30)*('2_Review &amp; Audit'!$R$6:$R$505&gt;0)*(ROW('2_Review &amp; Audit'!$R$6:$R$505)&gt;$T1528),0),0)+5,""))</f>
        <v/>
      </c>
      <c r="AG1528" t="str">
        <f>IF(OR($D1528="",$AB1528="",$AF1528=""),"",MIN($AB1528,$AF1528))</f>
        <v/>
      </c>
      <c r="AK1528" t="str">
        <f>IF($D1528="","",MAX(0,N($AB1528)-N($AG1528)))</f>
        <v/>
      </c>
      <c r="AL1528" t="str">
        <f>IF(OR($D1528="",$AK1528="",N($AK1528)&lt;=0),"",IFERROR(MATCH(1,INDEX(('2_Review &amp; Audit'!$F$6:$F$505=$A1528)*('2_Review &amp; Audit'!$I$6:$I$505&gt;=$E1528-30)*('2_Review &amp; Audit'!$I$6:$I$505&lt;=$E1528+30)*('2_Review &amp; Audit'!$R$6:$R$505&gt;0)*(ROW('2_Review &amp; Audit'!$R$6:$R$505)&gt;$AC1528),0),0)+5,""))</f>
        <v/>
      </c>
      <c r="AP1528" t="str">
        <f>IF(OR($D1528="",$AK1528="",$AO1528=""),"",MIN($AK1528,$AO1528))</f>
        <v/>
      </c>
    </row>
    <row r="1529" spans="1:42" ht="12.75" customHeight="1" x14ac:dyDescent="0.2">
      <c r="A1529" t="str">
        <f>IF($J1529="","",INDEX('2_Review &amp; Audit'!$F:$F,$J1529))</f>
        <v/>
      </c>
      <c r="B1529" t="str">
        <f>IF($J1529="","",INDEX('2_Review &amp; Audit'!$C:$C,$J1529))</f>
        <v/>
      </c>
      <c r="C1529" t="str">
        <f>IF($J1529="","",INDEX('2_Review &amp; Audit'!$D:$D,$J1529))</f>
        <v/>
      </c>
      <c r="D1529" s="60" t="str">
        <f>IF($J1529="","",INDEX('2_Review &amp; Audit'!$U:$U,$J1529))</f>
        <v/>
      </c>
      <c r="E1529" t="str">
        <f>IF($J1529="","",INDEX('2_Review &amp; Audit'!$M:$M,$J1529))</f>
        <v/>
      </c>
      <c r="F1529" t="str">
        <f>IF($J1529="","",INDEX('2_Review &amp; Audit'!$N:$N,$J1529))</f>
        <v/>
      </c>
      <c r="G1529" t="str">
        <f>IF(OR($J1529="",$F1529=""),"",ABS(INDEX('2_Review &amp; Audit'!$B:$B,$J1529)/$F1529))</f>
        <v/>
      </c>
      <c r="H1529" t="str">
        <f t="shared" si="87"/>
        <v/>
      </c>
      <c r="I1529" t="str">
        <f>IF($J1529="","",INDEX('2_Review &amp; Audit'!$AD:$AD,$J1529))</f>
        <v/>
      </c>
      <c r="AB1529" t="str">
        <f>IF($D1529="","",MAX(0,N(#REF!)-N($X1529)))</f>
        <v/>
      </c>
      <c r="AC1529" t="str">
        <f>IF(OR($D1529="",$AB1529="",N($AB1529)&lt;=0),"",IFERROR(MATCH(1,INDEX(('2_Review &amp; Audit'!$F$6:$F$505=$A1529)*('2_Review &amp; Audit'!$I$6:$I$505&gt;=$E1529-30)*('2_Review &amp; Audit'!$I$6:$I$505&lt;=$E1529+30)*('2_Review &amp; Audit'!$R$6:$R$505&gt;0)*(ROW('2_Review &amp; Audit'!$R$6:$R$505)&gt;$T1529),0),0)+5,""))</f>
        <v/>
      </c>
      <c r="AG1529" t="str">
        <f>IF(OR($D1529="",$AB1529="",$AF1529=""),"",MIN($AB1529,$AF1529))</f>
        <v/>
      </c>
      <c r="AK1529" t="str">
        <f>IF($D1529="","",MAX(0,N($AB1529)-N($AG1529)))</f>
        <v/>
      </c>
      <c r="AL1529" t="str">
        <f>IF(OR($D1529="",$AK1529="",N($AK1529)&lt;=0),"",IFERROR(MATCH(1,INDEX(('2_Review &amp; Audit'!$F$6:$F$505=$A1529)*('2_Review &amp; Audit'!$I$6:$I$505&gt;=$E1529-30)*('2_Review &amp; Audit'!$I$6:$I$505&lt;=$E1529+30)*('2_Review &amp; Audit'!$R$6:$R$505&gt;0)*(ROW('2_Review &amp; Audit'!$R$6:$R$505)&gt;$AC1529),0),0)+5,""))</f>
        <v/>
      </c>
      <c r="AP1529" t="str">
        <f>IF(OR($D1529="",$AK1529="",$AO1529=""),"",MIN($AK1529,$AO1529))</f>
        <v/>
      </c>
    </row>
    <row r="1530" spans="1:42" ht="12.75" customHeight="1" x14ac:dyDescent="0.2">
      <c r="A1530" t="str">
        <f>IF($J1530="","",INDEX('2_Review &amp; Audit'!$F:$F,$J1530))</f>
        <v/>
      </c>
      <c r="B1530" t="str">
        <f>IF($J1530="","",INDEX('2_Review &amp; Audit'!$C:$C,$J1530))</f>
        <v/>
      </c>
      <c r="C1530" t="str">
        <f>IF($J1530="","",INDEX('2_Review &amp; Audit'!$D:$D,$J1530))</f>
        <v/>
      </c>
      <c r="D1530" s="60" t="str">
        <f>IF($J1530="","",INDEX('2_Review &amp; Audit'!$U:$U,$J1530))</f>
        <v/>
      </c>
      <c r="E1530" t="str">
        <f>IF($J1530="","",INDEX('2_Review &amp; Audit'!$M:$M,$J1530))</f>
        <v/>
      </c>
      <c r="F1530" t="str">
        <f>IF($J1530="","",INDEX('2_Review &amp; Audit'!$N:$N,$J1530))</f>
        <v/>
      </c>
      <c r="G1530" t="str">
        <f>IF(OR($J1530="",$F1530=""),"",ABS(INDEX('2_Review &amp; Audit'!$B:$B,$J1530)/$F1530))</f>
        <v/>
      </c>
      <c r="H1530" t="str">
        <f t="shared" si="87"/>
        <v/>
      </c>
      <c r="I1530" t="str">
        <f>IF($J1530="","",INDEX('2_Review &amp; Audit'!$AD:$AD,$J1530))</f>
        <v/>
      </c>
      <c r="AB1530" t="str">
        <f>IF($D1530="","",MAX(0,N(#REF!)-N($X1530)))</f>
        <v/>
      </c>
      <c r="AC1530" t="str">
        <f>IF(OR($D1530="",$AB1530="",N($AB1530)&lt;=0),"",IFERROR(MATCH(1,INDEX(('2_Review &amp; Audit'!$F$6:$F$505=$A1530)*('2_Review &amp; Audit'!$I$6:$I$505&gt;=$E1530-30)*('2_Review &amp; Audit'!$I$6:$I$505&lt;=$E1530+30)*('2_Review &amp; Audit'!$R$6:$R$505&gt;0)*(ROW('2_Review &amp; Audit'!$R$6:$R$505)&gt;$T1530),0),0)+5,""))</f>
        <v/>
      </c>
      <c r="AG1530" t="str">
        <f>IF(OR($D1530="",$AB1530="",$AF1530=""),"",MIN($AB1530,$AF1530))</f>
        <v/>
      </c>
      <c r="AK1530" t="str">
        <f>IF($D1530="","",MAX(0,N($AB1530)-N($AG1530)))</f>
        <v/>
      </c>
      <c r="AL1530" t="str">
        <f>IF(OR($D1530="",$AK1530="",N($AK1530)&lt;=0),"",IFERROR(MATCH(1,INDEX(('2_Review &amp; Audit'!$F$6:$F$505=$A1530)*('2_Review &amp; Audit'!$I$6:$I$505&gt;=$E1530-30)*('2_Review &amp; Audit'!$I$6:$I$505&lt;=$E1530+30)*('2_Review &amp; Audit'!$R$6:$R$505&gt;0)*(ROW('2_Review &amp; Audit'!$R$6:$R$505)&gt;$AC1530),0),0)+5,""))</f>
        <v/>
      </c>
      <c r="AP1530" t="str">
        <f>IF(OR($D1530="",$AK1530="",$AO1530=""),"",MIN($AK1530,$AO1530))</f>
        <v/>
      </c>
    </row>
    <row r="1531" spans="1:42" ht="12.75" customHeight="1" x14ac:dyDescent="0.2">
      <c r="A1531" t="str">
        <f>IF($J1531="","",INDEX('2_Review &amp; Audit'!$F:$F,$J1531))</f>
        <v/>
      </c>
      <c r="B1531" t="str">
        <f>IF($J1531="","",INDEX('2_Review &amp; Audit'!$C:$C,$J1531))</f>
        <v/>
      </c>
      <c r="C1531" t="str">
        <f>IF($J1531="","",INDEX('2_Review &amp; Audit'!$D:$D,$J1531))</f>
        <v/>
      </c>
      <c r="D1531" s="60" t="str">
        <f>IF($J1531="","",INDEX('2_Review &amp; Audit'!$U:$U,$J1531))</f>
        <v/>
      </c>
      <c r="E1531" t="str">
        <f>IF($J1531="","",INDEX('2_Review &amp; Audit'!$M:$M,$J1531))</f>
        <v/>
      </c>
      <c r="F1531" t="str">
        <f>IF($J1531="","",INDEX('2_Review &amp; Audit'!$N:$N,$J1531))</f>
        <v/>
      </c>
      <c r="G1531" t="str">
        <f>IF(OR($J1531="",$F1531=""),"",ABS(INDEX('2_Review &amp; Audit'!$B:$B,$J1531)/$F1531))</f>
        <v/>
      </c>
      <c r="H1531" t="str">
        <f t="shared" ref="H1531:H1594" si="88">IF(OR($F1531="",$G1531=""),"",$F1531*$G1531)</f>
        <v/>
      </c>
      <c r="I1531" t="str">
        <f>IF($J1531="","",INDEX('2_Review &amp; Audit'!$AD:$AD,$J1531))</f>
        <v/>
      </c>
      <c r="AB1531" t="str">
        <f>IF($D1531="","",MAX(0,N(#REF!)-N($X1531)))</f>
        <v/>
      </c>
      <c r="AC1531" t="str">
        <f>IF(OR($D1531="",$AB1531="",N($AB1531)&lt;=0),"",IFERROR(MATCH(1,INDEX(('2_Review &amp; Audit'!$F$6:$F$505=$A1531)*('2_Review &amp; Audit'!$I$6:$I$505&gt;=$E1531-30)*('2_Review &amp; Audit'!$I$6:$I$505&lt;=$E1531+30)*('2_Review &amp; Audit'!$R$6:$R$505&gt;0)*(ROW('2_Review &amp; Audit'!$R$6:$R$505)&gt;$T1531),0),0)+5,""))</f>
        <v/>
      </c>
      <c r="AG1531" t="str">
        <f>IF(OR($D1531="",$AB1531="",$AF1531=""),"",MIN($AB1531,$AF1531))</f>
        <v/>
      </c>
      <c r="AK1531" t="str">
        <f>IF($D1531="","",MAX(0,N($AB1531)-N($AG1531)))</f>
        <v/>
      </c>
      <c r="AL1531" t="str">
        <f>IF(OR($D1531="",$AK1531="",N($AK1531)&lt;=0),"",IFERROR(MATCH(1,INDEX(('2_Review &amp; Audit'!$F$6:$F$505=$A1531)*('2_Review &amp; Audit'!$I$6:$I$505&gt;=$E1531-30)*('2_Review &amp; Audit'!$I$6:$I$505&lt;=$E1531+30)*('2_Review &amp; Audit'!$R$6:$R$505&gt;0)*(ROW('2_Review &amp; Audit'!$R$6:$R$505)&gt;$AC1531),0),0)+5,""))</f>
        <v/>
      </c>
      <c r="AP1531" t="str">
        <f>IF(OR($D1531="",$AK1531="",$AO1531=""),"",MIN($AK1531,$AO1531))</f>
        <v/>
      </c>
    </row>
    <row r="1532" spans="1:42" ht="12.75" customHeight="1" x14ac:dyDescent="0.2">
      <c r="A1532" t="str">
        <f>IF($J1532="","",INDEX('2_Review &amp; Audit'!$F:$F,$J1532))</f>
        <v/>
      </c>
      <c r="B1532" t="str">
        <f>IF($J1532="","",INDEX('2_Review &amp; Audit'!$C:$C,$J1532))</f>
        <v/>
      </c>
      <c r="C1532" t="str">
        <f>IF($J1532="","",INDEX('2_Review &amp; Audit'!$D:$D,$J1532))</f>
        <v/>
      </c>
      <c r="D1532" s="60" t="str">
        <f>IF($J1532="","",INDEX('2_Review &amp; Audit'!$U:$U,$J1532))</f>
        <v/>
      </c>
      <c r="E1532" t="str">
        <f>IF($J1532="","",INDEX('2_Review &amp; Audit'!$M:$M,$J1532))</f>
        <v/>
      </c>
      <c r="F1532" t="str">
        <f>IF($J1532="","",INDEX('2_Review &amp; Audit'!$N:$N,$J1532))</f>
        <v/>
      </c>
      <c r="G1532" t="str">
        <f>IF(OR($J1532="",$F1532=""),"",ABS(INDEX('2_Review &amp; Audit'!$B:$B,$J1532)/$F1532))</f>
        <v/>
      </c>
      <c r="H1532" t="str">
        <f t="shared" si="88"/>
        <v/>
      </c>
      <c r="I1532" t="str">
        <f>IF($J1532="","",INDEX('2_Review &amp; Audit'!$AD:$AD,$J1532))</f>
        <v/>
      </c>
      <c r="AB1532" t="str">
        <f>IF($D1532="","",MAX(0,N(#REF!)-N($X1532)))</f>
        <v/>
      </c>
      <c r="AC1532" t="str">
        <f>IF(OR($D1532="",$AB1532="",N($AB1532)&lt;=0),"",IFERROR(MATCH(1,INDEX(('2_Review &amp; Audit'!$F$6:$F$505=$A1532)*('2_Review &amp; Audit'!$I$6:$I$505&gt;=$E1532-30)*('2_Review &amp; Audit'!$I$6:$I$505&lt;=$E1532+30)*('2_Review &amp; Audit'!$R$6:$R$505&gt;0)*(ROW('2_Review &amp; Audit'!$R$6:$R$505)&gt;$T1532),0),0)+5,""))</f>
        <v/>
      </c>
      <c r="AG1532" t="str">
        <f>IF(OR($D1532="",$AB1532="",$AF1532=""),"",MIN($AB1532,$AF1532))</f>
        <v/>
      </c>
      <c r="AK1532" t="str">
        <f>IF($D1532="","",MAX(0,N($AB1532)-N($AG1532)))</f>
        <v/>
      </c>
      <c r="AL1532" t="str">
        <f>IF(OR($D1532="",$AK1532="",N($AK1532)&lt;=0),"",IFERROR(MATCH(1,INDEX(('2_Review &amp; Audit'!$F$6:$F$505=$A1532)*('2_Review &amp; Audit'!$I$6:$I$505&gt;=$E1532-30)*('2_Review &amp; Audit'!$I$6:$I$505&lt;=$E1532+30)*('2_Review &amp; Audit'!$R$6:$R$505&gt;0)*(ROW('2_Review &amp; Audit'!$R$6:$R$505)&gt;$AC1532),0),0)+5,""))</f>
        <v/>
      </c>
      <c r="AP1532" t="str">
        <f>IF(OR($D1532="",$AK1532="",$AO1532=""),"",MIN($AK1532,$AO1532))</f>
        <v/>
      </c>
    </row>
    <row r="1533" spans="1:42" ht="12.75" customHeight="1" x14ac:dyDescent="0.2">
      <c r="A1533" t="str">
        <f>IF($J1533="","",INDEX('2_Review &amp; Audit'!$F:$F,$J1533))</f>
        <v/>
      </c>
      <c r="B1533" t="str">
        <f>IF($J1533="","",INDEX('2_Review &amp; Audit'!$C:$C,$J1533))</f>
        <v/>
      </c>
      <c r="C1533" t="str">
        <f>IF($J1533="","",INDEX('2_Review &amp; Audit'!$D:$D,$J1533))</f>
        <v/>
      </c>
      <c r="D1533" s="60" t="str">
        <f>IF($J1533="","",INDEX('2_Review &amp; Audit'!$U:$U,$J1533))</f>
        <v/>
      </c>
      <c r="E1533" t="str">
        <f>IF($J1533="","",INDEX('2_Review &amp; Audit'!$M:$M,$J1533))</f>
        <v/>
      </c>
      <c r="F1533" t="str">
        <f>IF($J1533="","",INDEX('2_Review &amp; Audit'!$N:$N,$J1533))</f>
        <v/>
      </c>
      <c r="G1533" t="str">
        <f>IF(OR($J1533="",$F1533=""),"",ABS(INDEX('2_Review &amp; Audit'!$B:$B,$J1533)/$F1533))</f>
        <v/>
      </c>
      <c r="H1533" t="str">
        <f t="shared" si="88"/>
        <v/>
      </c>
      <c r="I1533" t="str">
        <f>IF($J1533="","",INDEX('2_Review &amp; Audit'!$AD:$AD,$J1533))</f>
        <v/>
      </c>
      <c r="AB1533" t="str">
        <f>IF($D1533="","",MAX(0,N(#REF!)-N($X1533)))</f>
        <v/>
      </c>
      <c r="AC1533" t="str">
        <f>IF(OR($D1533="",$AB1533="",N($AB1533)&lt;=0),"",IFERROR(MATCH(1,INDEX(('2_Review &amp; Audit'!$F$6:$F$505=$A1533)*('2_Review &amp; Audit'!$I$6:$I$505&gt;=$E1533-30)*('2_Review &amp; Audit'!$I$6:$I$505&lt;=$E1533+30)*('2_Review &amp; Audit'!$R$6:$R$505&gt;0)*(ROW('2_Review &amp; Audit'!$R$6:$R$505)&gt;$T1533),0),0)+5,""))</f>
        <v/>
      </c>
      <c r="AG1533" t="str">
        <f>IF(OR($D1533="",$AB1533="",$AF1533=""),"",MIN($AB1533,$AF1533))</f>
        <v/>
      </c>
      <c r="AK1533" t="str">
        <f>IF($D1533="","",MAX(0,N($AB1533)-N($AG1533)))</f>
        <v/>
      </c>
      <c r="AL1533" t="str">
        <f>IF(OR($D1533="",$AK1533="",N($AK1533)&lt;=0),"",IFERROR(MATCH(1,INDEX(('2_Review &amp; Audit'!$F$6:$F$505=$A1533)*('2_Review &amp; Audit'!$I$6:$I$505&gt;=$E1533-30)*('2_Review &amp; Audit'!$I$6:$I$505&lt;=$E1533+30)*('2_Review &amp; Audit'!$R$6:$R$505&gt;0)*(ROW('2_Review &amp; Audit'!$R$6:$R$505)&gt;$AC1533),0),0)+5,""))</f>
        <v/>
      </c>
      <c r="AP1533" t="str">
        <f>IF(OR($D1533="",$AK1533="",$AO1533=""),"",MIN($AK1533,$AO1533))</f>
        <v/>
      </c>
    </row>
    <row r="1534" spans="1:42" ht="12.75" customHeight="1" x14ac:dyDescent="0.2">
      <c r="A1534" t="str">
        <f>IF($J1534="","",INDEX('2_Review &amp; Audit'!$F:$F,$J1534))</f>
        <v/>
      </c>
      <c r="B1534" t="str">
        <f>IF($J1534="","",INDEX('2_Review &amp; Audit'!$C:$C,$J1534))</f>
        <v/>
      </c>
      <c r="C1534" t="str">
        <f>IF($J1534="","",INDEX('2_Review &amp; Audit'!$D:$D,$J1534))</f>
        <v/>
      </c>
      <c r="D1534" s="60" t="str">
        <f>IF($J1534="","",INDEX('2_Review &amp; Audit'!$U:$U,$J1534))</f>
        <v/>
      </c>
      <c r="E1534" t="str">
        <f>IF($J1534="","",INDEX('2_Review &amp; Audit'!$M:$M,$J1534))</f>
        <v/>
      </c>
      <c r="F1534" t="str">
        <f>IF($J1534="","",INDEX('2_Review &amp; Audit'!$N:$N,$J1534))</f>
        <v/>
      </c>
      <c r="G1534" t="str">
        <f>IF(OR($J1534="",$F1534=""),"",ABS(INDEX('2_Review &amp; Audit'!$B:$B,$J1534)/$F1534))</f>
        <v/>
      </c>
      <c r="H1534" t="str">
        <f t="shared" si="88"/>
        <v/>
      </c>
      <c r="I1534" t="str">
        <f>IF($J1534="","",INDEX('2_Review &amp; Audit'!$AD:$AD,$J1534))</f>
        <v/>
      </c>
      <c r="AB1534" t="str">
        <f>IF($D1534="","",MAX(0,N(#REF!)-N($X1534)))</f>
        <v/>
      </c>
      <c r="AC1534" t="str">
        <f>IF(OR($D1534="",$AB1534="",N($AB1534)&lt;=0),"",IFERROR(MATCH(1,INDEX(('2_Review &amp; Audit'!$F$6:$F$505=$A1534)*('2_Review &amp; Audit'!$I$6:$I$505&gt;=$E1534-30)*('2_Review &amp; Audit'!$I$6:$I$505&lt;=$E1534+30)*('2_Review &amp; Audit'!$R$6:$R$505&gt;0)*(ROW('2_Review &amp; Audit'!$R$6:$R$505)&gt;$T1534),0),0)+5,""))</f>
        <v/>
      </c>
      <c r="AG1534" t="str">
        <f>IF(OR($D1534="",$AB1534="",$AF1534=""),"",MIN($AB1534,$AF1534))</f>
        <v/>
      </c>
      <c r="AK1534" t="str">
        <f>IF($D1534="","",MAX(0,N($AB1534)-N($AG1534)))</f>
        <v/>
      </c>
      <c r="AL1534" t="str">
        <f>IF(OR($D1534="",$AK1534="",N($AK1534)&lt;=0),"",IFERROR(MATCH(1,INDEX(('2_Review &amp; Audit'!$F$6:$F$505=$A1534)*('2_Review &amp; Audit'!$I$6:$I$505&gt;=$E1534-30)*('2_Review &amp; Audit'!$I$6:$I$505&lt;=$E1534+30)*('2_Review &amp; Audit'!$R$6:$R$505&gt;0)*(ROW('2_Review &amp; Audit'!$R$6:$R$505)&gt;$AC1534),0),0)+5,""))</f>
        <v/>
      </c>
      <c r="AP1534" t="str">
        <f>IF(OR($D1534="",$AK1534="",$AO1534=""),"",MIN($AK1534,$AO1534))</f>
        <v/>
      </c>
    </row>
    <row r="1535" spans="1:42" ht="12.75" customHeight="1" x14ac:dyDescent="0.2">
      <c r="A1535" t="str">
        <f>IF($J1535="","",INDEX('2_Review &amp; Audit'!$F:$F,$J1535))</f>
        <v/>
      </c>
      <c r="B1535" t="str">
        <f>IF($J1535="","",INDEX('2_Review &amp; Audit'!$C:$C,$J1535))</f>
        <v/>
      </c>
      <c r="C1535" t="str">
        <f>IF($J1535="","",INDEX('2_Review &amp; Audit'!$D:$D,$J1535))</f>
        <v/>
      </c>
      <c r="D1535" s="60" t="str">
        <f>IF($J1535="","",INDEX('2_Review &amp; Audit'!$U:$U,$J1535))</f>
        <v/>
      </c>
      <c r="E1535" t="str">
        <f>IF($J1535="","",INDEX('2_Review &amp; Audit'!$M:$M,$J1535))</f>
        <v/>
      </c>
      <c r="F1535" t="str">
        <f>IF($J1535="","",INDEX('2_Review &amp; Audit'!$N:$N,$J1535))</f>
        <v/>
      </c>
      <c r="G1535" t="str">
        <f>IF(OR($J1535="",$F1535=""),"",ABS(INDEX('2_Review &amp; Audit'!$B:$B,$J1535)/$F1535))</f>
        <v/>
      </c>
      <c r="H1535" t="str">
        <f t="shared" si="88"/>
        <v/>
      </c>
      <c r="I1535" t="str">
        <f>IF($J1535="","",INDEX('2_Review &amp; Audit'!$AD:$AD,$J1535))</f>
        <v/>
      </c>
      <c r="AB1535" t="str">
        <f>IF($D1535="","",MAX(0,N(#REF!)-N($X1535)))</f>
        <v/>
      </c>
      <c r="AC1535" t="str">
        <f>IF(OR($D1535="",$AB1535="",N($AB1535)&lt;=0),"",IFERROR(MATCH(1,INDEX(('2_Review &amp; Audit'!$F$6:$F$505=$A1535)*('2_Review &amp; Audit'!$I$6:$I$505&gt;=$E1535-30)*('2_Review &amp; Audit'!$I$6:$I$505&lt;=$E1535+30)*('2_Review &amp; Audit'!$R$6:$R$505&gt;0)*(ROW('2_Review &amp; Audit'!$R$6:$R$505)&gt;$T1535),0),0)+5,""))</f>
        <v/>
      </c>
      <c r="AG1535" t="str">
        <f>IF(OR($D1535="",$AB1535="",$AF1535=""),"",MIN($AB1535,$AF1535))</f>
        <v/>
      </c>
      <c r="AK1535" t="str">
        <f>IF($D1535="","",MAX(0,N($AB1535)-N($AG1535)))</f>
        <v/>
      </c>
      <c r="AL1535" t="str">
        <f>IF(OR($D1535="",$AK1535="",N($AK1535)&lt;=0),"",IFERROR(MATCH(1,INDEX(('2_Review &amp; Audit'!$F$6:$F$505=$A1535)*('2_Review &amp; Audit'!$I$6:$I$505&gt;=$E1535-30)*('2_Review &amp; Audit'!$I$6:$I$505&lt;=$E1535+30)*('2_Review &amp; Audit'!$R$6:$R$505&gt;0)*(ROW('2_Review &amp; Audit'!$R$6:$R$505)&gt;$AC1535),0),0)+5,""))</f>
        <v/>
      </c>
      <c r="AP1535" t="str">
        <f>IF(OR($D1535="",$AK1535="",$AO1535=""),"",MIN($AK1535,$AO1535))</f>
        <v/>
      </c>
    </row>
    <row r="1536" spans="1:42" ht="12.75" customHeight="1" x14ac:dyDescent="0.2">
      <c r="A1536" t="str">
        <f>IF($J1536="","",INDEX('2_Review &amp; Audit'!$F:$F,$J1536))</f>
        <v/>
      </c>
      <c r="B1536" t="str">
        <f>IF($J1536="","",INDEX('2_Review &amp; Audit'!$C:$C,$J1536))</f>
        <v/>
      </c>
      <c r="C1536" t="str">
        <f>IF($J1536="","",INDEX('2_Review &amp; Audit'!$D:$D,$J1536))</f>
        <v/>
      </c>
      <c r="D1536" s="60" t="str">
        <f>IF($J1536="","",INDEX('2_Review &amp; Audit'!$U:$U,$J1536))</f>
        <v/>
      </c>
      <c r="E1536" t="str">
        <f>IF($J1536="","",INDEX('2_Review &amp; Audit'!$M:$M,$J1536))</f>
        <v/>
      </c>
      <c r="F1536" t="str">
        <f>IF($J1536="","",INDEX('2_Review &amp; Audit'!$N:$N,$J1536))</f>
        <v/>
      </c>
      <c r="G1536" t="str">
        <f>IF(OR($J1536="",$F1536=""),"",ABS(INDEX('2_Review &amp; Audit'!$B:$B,$J1536)/$F1536))</f>
        <v/>
      </c>
      <c r="H1536" t="str">
        <f t="shared" si="88"/>
        <v/>
      </c>
      <c r="I1536" t="str">
        <f>IF($J1536="","",INDEX('2_Review &amp; Audit'!$AD:$AD,$J1536))</f>
        <v/>
      </c>
      <c r="AB1536" t="str">
        <f>IF($D1536="","",MAX(0,N(#REF!)-N($X1536)))</f>
        <v/>
      </c>
      <c r="AC1536" t="str">
        <f>IF(OR($D1536="",$AB1536="",N($AB1536)&lt;=0),"",IFERROR(MATCH(1,INDEX(('2_Review &amp; Audit'!$F$6:$F$505=$A1536)*('2_Review &amp; Audit'!$I$6:$I$505&gt;=$E1536-30)*('2_Review &amp; Audit'!$I$6:$I$505&lt;=$E1536+30)*('2_Review &amp; Audit'!$R$6:$R$505&gt;0)*(ROW('2_Review &amp; Audit'!$R$6:$R$505)&gt;$T1536),0),0)+5,""))</f>
        <v/>
      </c>
      <c r="AG1536" t="str">
        <f>IF(OR($D1536="",$AB1536="",$AF1536=""),"",MIN($AB1536,$AF1536))</f>
        <v/>
      </c>
      <c r="AK1536" t="str">
        <f>IF($D1536="","",MAX(0,N($AB1536)-N($AG1536)))</f>
        <v/>
      </c>
      <c r="AL1536" t="str">
        <f>IF(OR($D1536="",$AK1536="",N($AK1536)&lt;=0),"",IFERROR(MATCH(1,INDEX(('2_Review &amp; Audit'!$F$6:$F$505=$A1536)*('2_Review &amp; Audit'!$I$6:$I$505&gt;=$E1536-30)*('2_Review &amp; Audit'!$I$6:$I$505&lt;=$E1536+30)*('2_Review &amp; Audit'!$R$6:$R$505&gt;0)*(ROW('2_Review &amp; Audit'!$R$6:$R$505)&gt;$AC1536),0),0)+5,""))</f>
        <v/>
      </c>
      <c r="AP1536" t="str">
        <f>IF(OR($D1536="",$AK1536="",$AO1536=""),"",MIN($AK1536,$AO1536))</f>
        <v/>
      </c>
    </row>
    <row r="1537" spans="1:42" ht="12.75" customHeight="1" x14ac:dyDescent="0.2">
      <c r="A1537" t="str">
        <f>IF($J1537="","",INDEX('2_Review &amp; Audit'!$F:$F,$J1537))</f>
        <v/>
      </c>
      <c r="B1537" t="str">
        <f>IF($J1537="","",INDEX('2_Review &amp; Audit'!$C:$C,$J1537))</f>
        <v/>
      </c>
      <c r="C1537" t="str">
        <f>IF($J1537="","",INDEX('2_Review &amp; Audit'!$D:$D,$J1537))</f>
        <v/>
      </c>
      <c r="D1537" s="60" t="str">
        <f>IF($J1537="","",INDEX('2_Review &amp; Audit'!$U:$U,$J1537))</f>
        <v/>
      </c>
      <c r="E1537" t="str">
        <f>IF($J1537="","",INDEX('2_Review &amp; Audit'!$M:$M,$J1537))</f>
        <v/>
      </c>
      <c r="F1537" t="str">
        <f>IF($J1537="","",INDEX('2_Review &amp; Audit'!$N:$N,$J1537))</f>
        <v/>
      </c>
      <c r="G1537" t="str">
        <f>IF(OR($J1537="",$F1537=""),"",ABS(INDEX('2_Review &amp; Audit'!$B:$B,$J1537)/$F1537))</f>
        <v/>
      </c>
      <c r="H1537" t="str">
        <f t="shared" si="88"/>
        <v/>
      </c>
      <c r="I1537" t="str">
        <f>IF($J1537="","",INDEX('2_Review &amp; Audit'!$AD:$AD,$J1537))</f>
        <v/>
      </c>
      <c r="AB1537" t="str">
        <f>IF($D1537="","",MAX(0,N(#REF!)-N($X1537)))</f>
        <v/>
      </c>
      <c r="AC1537" t="str">
        <f>IF(OR($D1537="",$AB1537="",N($AB1537)&lt;=0),"",IFERROR(MATCH(1,INDEX(('2_Review &amp; Audit'!$F$6:$F$505=$A1537)*('2_Review &amp; Audit'!$I$6:$I$505&gt;=$E1537-30)*('2_Review &amp; Audit'!$I$6:$I$505&lt;=$E1537+30)*('2_Review &amp; Audit'!$R$6:$R$505&gt;0)*(ROW('2_Review &amp; Audit'!$R$6:$R$505)&gt;$T1537),0),0)+5,""))</f>
        <v/>
      </c>
      <c r="AG1537" t="str">
        <f>IF(OR($D1537="",$AB1537="",$AF1537=""),"",MIN($AB1537,$AF1537))</f>
        <v/>
      </c>
      <c r="AK1537" t="str">
        <f>IF($D1537="","",MAX(0,N($AB1537)-N($AG1537)))</f>
        <v/>
      </c>
      <c r="AL1537" t="str">
        <f>IF(OR($D1537="",$AK1537="",N($AK1537)&lt;=0),"",IFERROR(MATCH(1,INDEX(('2_Review &amp; Audit'!$F$6:$F$505=$A1537)*('2_Review &amp; Audit'!$I$6:$I$505&gt;=$E1537-30)*('2_Review &amp; Audit'!$I$6:$I$505&lt;=$E1537+30)*('2_Review &amp; Audit'!$R$6:$R$505&gt;0)*(ROW('2_Review &amp; Audit'!$R$6:$R$505)&gt;$AC1537),0),0)+5,""))</f>
        <v/>
      </c>
      <c r="AP1537" t="str">
        <f>IF(OR($D1537="",$AK1537="",$AO1537=""),"",MIN($AK1537,$AO1537))</f>
        <v/>
      </c>
    </row>
    <row r="1538" spans="1:42" ht="12.75" customHeight="1" x14ac:dyDescent="0.2">
      <c r="A1538" t="str">
        <f>IF($J1538="","",INDEX('2_Review &amp; Audit'!$F:$F,$J1538))</f>
        <v/>
      </c>
      <c r="B1538" t="str">
        <f>IF($J1538="","",INDEX('2_Review &amp; Audit'!$C:$C,$J1538))</f>
        <v/>
      </c>
      <c r="C1538" t="str">
        <f>IF($J1538="","",INDEX('2_Review &amp; Audit'!$D:$D,$J1538))</f>
        <v/>
      </c>
      <c r="D1538" s="60" t="str">
        <f>IF($J1538="","",INDEX('2_Review &amp; Audit'!$U:$U,$J1538))</f>
        <v/>
      </c>
      <c r="E1538" t="str">
        <f>IF($J1538="","",INDEX('2_Review &amp; Audit'!$M:$M,$J1538))</f>
        <v/>
      </c>
      <c r="F1538" t="str">
        <f>IF($J1538="","",INDEX('2_Review &amp; Audit'!$N:$N,$J1538))</f>
        <v/>
      </c>
      <c r="G1538" t="str">
        <f>IF(OR($J1538="",$F1538=""),"",ABS(INDEX('2_Review &amp; Audit'!$B:$B,$J1538)/$F1538))</f>
        <v/>
      </c>
      <c r="H1538" t="str">
        <f t="shared" si="88"/>
        <v/>
      </c>
      <c r="I1538" t="str">
        <f>IF($J1538="","",INDEX('2_Review &amp; Audit'!$AD:$AD,$J1538))</f>
        <v/>
      </c>
      <c r="AB1538" t="str">
        <f>IF($D1538="","",MAX(0,N(#REF!)-N($X1538)))</f>
        <v/>
      </c>
      <c r="AC1538" t="str">
        <f>IF(OR($D1538="",$AB1538="",N($AB1538)&lt;=0),"",IFERROR(MATCH(1,INDEX(('2_Review &amp; Audit'!$F$6:$F$505=$A1538)*('2_Review &amp; Audit'!$I$6:$I$505&gt;=$E1538-30)*('2_Review &amp; Audit'!$I$6:$I$505&lt;=$E1538+30)*('2_Review &amp; Audit'!$R$6:$R$505&gt;0)*(ROW('2_Review &amp; Audit'!$R$6:$R$505)&gt;$T1538),0),0)+5,""))</f>
        <v/>
      </c>
      <c r="AG1538" t="str">
        <f>IF(OR($D1538="",$AB1538="",$AF1538=""),"",MIN($AB1538,$AF1538))</f>
        <v/>
      </c>
      <c r="AK1538" t="str">
        <f>IF($D1538="","",MAX(0,N($AB1538)-N($AG1538)))</f>
        <v/>
      </c>
      <c r="AL1538" t="str">
        <f>IF(OR($D1538="",$AK1538="",N($AK1538)&lt;=0),"",IFERROR(MATCH(1,INDEX(('2_Review &amp; Audit'!$F$6:$F$505=$A1538)*('2_Review &amp; Audit'!$I$6:$I$505&gt;=$E1538-30)*('2_Review &amp; Audit'!$I$6:$I$505&lt;=$E1538+30)*('2_Review &amp; Audit'!$R$6:$R$505&gt;0)*(ROW('2_Review &amp; Audit'!$R$6:$R$505)&gt;$AC1538),0),0)+5,""))</f>
        <v/>
      </c>
      <c r="AP1538" t="str">
        <f>IF(OR($D1538="",$AK1538="",$AO1538=""),"",MIN($AK1538,$AO1538))</f>
        <v/>
      </c>
    </row>
    <row r="1539" spans="1:42" ht="12.75" customHeight="1" x14ac:dyDescent="0.2">
      <c r="A1539" t="str">
        <f>IF($J1539="","",INDEX('2_Review &amp; Audit'!$F:$F,$J1539))</f>
        <v/>
      </c>
      <c r="B1539" t="str">
        <f>IF($J1539="","",INDEX('2_Review &amp; Audit'!$C:$C,$J1539))</f>
        <v/>
      </c>
      <c r="C1539" t="str">
        <f>IF($J1539="","",INDEX('2_Review &amp; Audit'!$D:$D,$J1539))</f>
        <v/>
      </c>
      <c r="D1539" s="60" t="str">
        <f>IF($J1539="","",INDEX('2_Review &amp; Audit'!$U:$U,$J1539))</f>
        <v/>
      </c>
      <c r="E1539" t="str">
        <f>IF($J1539="","",INDEX('2_Review &amp; Audit'!$M:$M,$J1539))</f>
        <v/>
      </c>
      <c r="F1539" t="str">
        <f>IF($J1539="","",INDEX('2_Review &amp; Audit'!$N:$N,$J1539))</f>
        <v/>
      </c>
      <c r="G1539" t="str">
        <f>IF(OR($J1539="",$F1539=""),"",ABS(INDEX('2_Review &amp; Audit'!$B:$B,$J1539)/$F1539))</f>
        <v/>
      </c>
      <c r="H1539" t="str">
        <f t="shared" si="88"/>
        <v/>
      </c>
      <c r="I1539" t="str">
        <f>IF($J1539="","",INDEX('2_Review &amp; Audit'!$AD:$AD,$J1539))</f>
        <v/>
      </c>
      <c r="AB1539" t="str">
        <f>IF($D1539="","",MAX(0,N(#REF!)-N($X1539)))</f>
        <v/>
      </c>
      <c r="AC1539" t="str">
        <f>IF(OR($D1539="",$AB1539="",N($AB1539)&lt;=0),"",IFERROR(MATCH(1,INDEX(('2_Review &amp; Audit'!$F$6:$F$505=$A1539)*('2_Review &amp; Audit'!$I$6:$I$505&gt;=$E1539-30)*('2_Review &amp; Audit'!$I$6:$I$505&lt;=$E1539+30)*('2_Review &amp; Audit'!$R$6:$R$505&gt;0)*(ROW('2_Review &amp; Audit'!$R$6:$R$505)&gt;$T1539),0),0)+5,""))</f>
        <v/>
      </c>
      <c r="AG1539" t="str">
        <f>IF(OR($D1539="",$AB1539="",$AF1539=""),"",MIN($AB1539,$AF1539))</f>
        <v/>
      </c>
      <c r="AK1539" t="str">
        <f>IF($D1539="","",MAX(0,N($AB1539)-N($AG1539)))</f>
        <v/>
      </c>
      <c r="AL1539" t="str">
        <f>IF(OR($D1539="",$AK1539="",N($AK1539)&lt;=0),"",IFERROR(MATCH(1,INDEX(('2_Review &amp; Audit'!$F$6:$F$505=$A1539)*('2_Review &amp; Audit'!$I$6:$I$505&gt;=$E1539-30)*('2_Review &amp; Audit'!$I$6:$I$505&lt;=$E1539+30)*('2_Review &amp; Audit'!$R$6:$R$505&gt;0)*(ROW('2_Review &amp; Audit'!$R$6:$R$505)&gt;$AC1539),0),0)+5,""))</f>
        <v/>
      </c>
      <c r="AP1539" t="str">
        <f>IF(OR($D1539="",$AK1539="",$AO1539=""),"",MIN($AK1539,$AO1539))</f>
        <v/>
      </c>
    </row>
    <row r="1540" spans="1:42" ht="12.75" customHeight="1" x14ac:dyDescent="0.2">
      <c r="A1540" t="str">
        <f>IF($J1540="","",INDEX('2_Review &amp; Audit'!$F:$F,$J1540))</f>
        <v/>
      </c>
      <c r="B1540" t="str">
        <f>IF($J1540="","",INDEX('2_Review &amp; Audit'!$C:$C,$J1540))</f>
        <v/>
      </c>
      <c r="C1540" t="str">
        <f>IF($J1540="","",INDEX('2_Review &amp; Audit'!$D:$D,$J1540))</f>
        <v/>
      </c>
      <c r="D1540" s="60" t="str">
        <f>IF($J1540="","",INDEX('2_Review &amp; Audit'!$U:$U,$J1540))</f>
        <v/>
      </c>
      <c r="E1540" t="str">
        <f>IF($J1540="","",INDEX('2_Review &amp; Audit'!$M:$M,$J1540))</f>
        <v/>
      </c>
      <c r="F1540" t="str">
        <f>IF($J1540="","",INDEX('2_Review &amp; Audit'!$N:$N,$J1540))</f>
        <v/>
      </c>
      <c r="G1540" t="str">
        <f>IF(OR($J1540="",$F1540=""),"",ABS(INDEX('2_Review &amp; Audit'!$B:$B,$J1540)/$F1540))</f>
        <v/>
      </c>
      <c r="H1540" t="str">
        <f t="shared" si="88"/>
        <v/>
      </c>
      <c r="I1540" t="str">
        <f>IF($J1540="","",INDEX('2_Review &amp; Audit'!$AD:$AD,$J1540))</f>
        <v/>
      </c>
      <c r="AB1540" t="str">
        <f>IF($D1540="","",MAX(0,N(#REF!)-N($X1540)))</f>
        <v/>
      </c>
      <c r="AC1540" t="str">
        <f>IF(OR($D1540="",$AB1540="",N($AB1540)&lt;=0),"",IFERROR(MATCH(1,INDEX(('2_Review &amp; Audit'!$F$6:$F$505=$A1540)*('2_Review &amp; Audit'!$I$6:$I$505&gt;=$E1540-30)*('2_Review &amp; Audit'!$I$6:$I$505&lt;=$E1540+30)*('2_Review &amp; Audit'!$R$6:$R$505&gt;0)*(ROW('2_Review &amp; Audit'!$R$6:$R$505)&gt;$T1540),0),0)+5,""))</f>
        <v/>
      </c>
      <c r="AG1540" t="str">
        <f>IF(OR($D1540="",$AB1540="",$AF1540=""),"",MIN($AB1540,$AF1540))</f>
        <v/>
      </c>
      <c r="AK1540" t="str">
        <f>IF($D1540="","",MAX(0,N($AB1540)-N($AG1540)))</f>
        <v/>
      </c>
      <c r="AL1540" t="str">
        <f>IF(OR($D1540="",$AK1540="",N($AK1540)&lt;=0),"",IFERROR(MATCH(1,INDEX(('2_Review &amp; Audit'!$F$6:$F$505=$A1540)*('2_Review &amp; Audit'!$I$6:$I$505&gt;=$E1540-30)*('2_Review &amp; Audit'!$I$6:$I$505&lt;=$E1540+30)*('2_Review &amp; Audit'!$R$6:$R$505&gt;0)*(ROW('2_Review &amp; Audit'!$R$6:$R$505)&gt;$AC1540),0),0)+5,""))</f>
        <v/>
      </c>
      <c r="AP1540" t="str">
        <f>IF(OR($D1540="",$AK1540="",$AO1540=""),"",MIN($AK1540,$AO1540))</f>
        <v/>
      </c>
    </row>
    <row r="1541" spans="1:42" ht="12.75" customHeight="1" x14ac:dyDescent="0.2">
      <c r="A1541" t="str">
        <f>IF($J1541="","",INDEX('2_Review &amp; Audit'!$F:$F,$J1541))</f>
        <v/>
      </c>
      <c r="B1541" t="str">
        <f>IF($J1541="","",INDEX('2_Review &amp; Audit'!$C:$C,$J1541))</f>
        <v/>
      </c>
      <c r="C1541" t="str">
        <f>IF($J1541="","",INDEX('2_Review &amp; Audit'!$D:$D,$J1541))</f>
        <v/>
      </c>
      <c r="D1541" s="60" t="str">
        <f>IF($J1541="","",INDEX('2_Review &amp; Audit'!$U:$U,$J1541))</f>
        <v/>
      </c>
      <c r="E1541" t="str">
        <f>IF($J1541="","",INDEX('2_Review &amp; Audit'!$M:$M,$J1541))</f>
        <v/>
      </c>
      <c r="F1541" t="str">
        <f>IF($J1541="","",INDEX('2_Review &amp; Audit'!$N:$N,$J1541))</f>
        <v/>
      </c>
      <c r="G1541" t="str">
        <f>IF(OR($J1541="",$F1541=""),"",ABS(INDEX('2_Review &amp; Audit'!$B:$B,$J1541)/$F1541))</f>
        <v/>
      </c>
      <c r="H1541" t="str">
        <f t="shared" si="88"/>
        <v/>
      </c>
      <c r="I1541" t="str">
        <f>IF($J1541="","",INDEX('2_Review &amp; Audit'!$AD:$AD,$J1541))</f>
        <v/>
      </c>
      <c r="AB1541" t="str">
        <f>IF($D1541="","",MAX(0,N(#REF!)-N($X1541)))</f>
        <v/>
      </c>
      <c r="AC1541" t="str">
        <f>IF(OR($D1541="",$AB1541="",N($AB1541)&lt;=0),"",IFERROR(MATCH(1,INDEX(('2_Review &amp; Audit'!$F$6:$F$505=$A1541)*('2_Review &amp; Audit'!$I$6:$I$505&gt;=$E1541-30)*('2_Review &amp; Audit'!$I$6:$I$505&lt;=$E1541+30)*('2_Review &amp; Audit'!$R$6:$R$505&gt;0)*(ROW('2_Review &amp; Audit'!$R$6:$R$505)&gt;$T1541),0),0)+5,""))</f>
        <v/>
      </c>
      <c r="AG1541" t="str">
        <f>IF(OR($D1541="",$AB1541="",$AF1541=""),"",MIN($AB1541,$AF1541))</f>
        <v/>
      </c>
      <c r="AK1541" t="str">
        <f>IF($D1541="","",MAX(0,N($AB1541)-N($AG1541)))</f>
        <v/>
      </c>
      <c r="AL1541" t="str">
        <f>IF(OR($D1541="",$AK1541="",N($AK1541)&lt;=0),"",IFERROR(MATCH(1,INDEX(('2_Review &amp; Audit'!$F$6:$F$505=$A1541)*('2_Review &amp; Audit'!$I$6:$I$505&gt;=$E1541-30)*('2_Review &amp; Audit'!$I$6:$I$505&lt;=$E1541+30)*('2_Review &amp; Audit'!$R$6:$R$505&gt;0)*(ROW('2_Review &amp; Audit'!$R$6:$R$505)&gt;$AC1541),0),0)+5,""))</f>
        <v/>
      </c>
      <c r="AP1541" t="str">
        <f>IF(OR($D1541="",$AK1541="",$AO1541=""),"",MIN($AK1541,$AO1541))</f>
        <v/>
      </c>
    </row>
    <row r="1542" spans="1:42" ht="12.75" customHeight="1" x14ac:dyDescent="0.2">
      <c r="A1542" t="str">
        <f>IF($J1542="","",INDEX('2_Review &amp; Audit'!$F:$F,$J1542))</f>
        <v/>
      </c>
      <c r="B1542" t="str">
        <f>IF($J1542="","",INDEX('2_Review &amp; Audit'!$C:$C,$J1542))</f>
        <v/>
      </c>
      <c r="C1542" t="str">
        <f>IF($J1542="","",INDEX('2_Review &amp; Audit'!$D:$D,$J1542))</f>
        <v/>
      </c>
      <c r="D1542" s="60" t="str">
        <f>IF($J1542="","",INDEX('2_Review &amp; Audit'!$U:$U,$J1542))</f>
        <v/>
      </c>
      <c r="E1542" t="str">
        <f>IF($J1542="","",INDEX('2_Review &amp; Audit'!$M:$M,$J1542))</f>
        <v/>
      </c>
      <c r="F1542" t="str">
        <f>IF($J1542="","",INDEX('2_Review &amp; Audit'!$N:$N,$J1542))</f>
        <v/>
      </c>
      <c r="G1542" t="str">
        <f>IF(OR($J1542="",$F1542=""),"",ABS(INDEX('2_Review &amp; Audit'!$B:$B,$J1542)/$F1542))</f>
        <v/>
      </c>
      <c r="H1542" t="str">
        <f t="shared" si="88"/>
        <v/>
      </c>
      <c r="I1542" t="str">
        <f>IF($J1542="","",INDEX('2_Review &amp; Audit'!$AD:$AD,$J1542))</f>
        <v/>
      </c>
      <c r="AB1542" t="str">
        <f>IF($D1542="","",MAX(0,N(#REF!)-N($X1542)))</f>
        <v/>
      </c>
      <c r="AC1542" t="str">
        <f>IF(OR($D1542="",$AB1542="",N($AB1542)&lt;=0),"",IFERROR(MATCH(1,INDEX(('2_Review &amp; Audit'!$F$6:$F$505=$A1542)*('2_Review &amp; Audit'!$I$6:$I$505&gt;=$E1542-30)*('2_Review &amp; Audit'!$I$6:$I$505&lt;=$E1542+30)*('2_Review &amp; Audit'!$R$6:$R$505&gt;0)*(ROW('2_Review &amp; Audit'!$R$6:$R$505)&gt;$T1542),0),0)+5,""))</f>
        <v/>
      </c>
      <c r="AG1542" t="str">
        <f>IF(OR($D1542="",$AB1542="",$AF1542=""),"",MIN($AB1542,$AF1542))</f>
        <v/>
      </c>
      <c r="AK1542" t="str">
        <f>IF($D1542="","",MAX(0,N($AB1542)-N($AG1542)))</f>
        <v/>
      </c>
      <c r="AL1542" t="str">
        <f>IF(OR($D1542="",$AK1542="",N($AK1542)&lt;=0),"",IFERROR(MATCH(1,INDEX(('2_Review &amp; Audit'!$F$6:$F$505=$A1542)*('2_Review &amp; Audit'!$I$6:$I$505&gt;=$E1542-30)*('2_Review &amp; Audit'!$I$6:$I$505&lt;=$E1542+30)*('2_Review &amp; Audit'!$R$6:$R$505&gt;0)*(ROW('2_Review &amp; Audit'!$R$6:$R$505)&gt;$AC1542),0),0)+5,""))</f>
        <v/>
      </c>
      <c r="AP1542" t="str">
        <f>IF(OR($D1542="",$AK1542="",$AO1542=""),"",MIN($AK1542,$AO1542))</f>
        <v/>
      </c>
    </row>
    <row r="1543" spans="1:42" ht="12.75" customHeight="1" x14ac:dyDescent="0.2">
      <c r="A1543" t="str">
        <f>IF($J1543="","",INDEX('2_Review &amp; Audit'!$F:$F,$J1543))</f>
        <v/>
      </c>
      <c r="B1543" t="str">
        <f>IF($J1543="","",INDEX('2_Review &amp; Audit'!$C:$C,$J1543))</f>
        <v/>
      </c>
      <c r="C1543" t="str">
        <f>IF($J1543="","",INDEX('2_Review &amp; Audit'!$D:$D,$J1543))</f>
        <v/>
      </c>
      <c r="D1543" s="60" t="str">
        <f>IF($J1543="","",INDEX('2_Review &amp; Audit'!$U:$U,$J1543))</f>
        <v/>
      </c>
      <c r="E1543" t="str">
        <f>IF($J1543="","",INDEX('2_Review &amp; Audit'!$M:$M,$J1543))</f>
        <v/>
      </c>
      <c r="F1543" t="str">
        <f>IF($J1543="","",INDEX('2_Review &amp; Audit'!$N:$N,$J1543))</f>
        <v/>
      </c>
      <c r="G1543" t="str">
        <f>IF(OR($J1543="",$F1543=""),"",ABS(INDEX('2_Review &amp; Audit'!$B:$B,$J1543)/$F1543))</f>
        <v/>
      </c>
      <c r="H1543" t="str">
        <f t="shared" si="88"/>
        <v/>
      </c>
      <c r="I1543" t="str">
        <f>IF($J1543="","",INDEX('2_Review &amp; Audit'!$AD:$AD,$J1543))</f>
        <v/>
      </c>
      <c r="AB1543" t="str">
        <f>IF($D1543="","",MAX(0,N(#REF!)-N($X1543)))</f>
        <v/>
      </c>
      <c r="AC1543" t="str">
        <f>IF(OR($D1543="",$AB1543="",N($AB1543)&lt;=0),"",IFERROR(MATCH(1,INDEX(('2_Review &amp; Audit'!$F$6:$F$505=$A1543)*('2_Review &amp; Audit'!$I$6:$I$505&gt;=$E1543-30)*('2_Review &amp; Audit'!$I$6:$I$505&lt;=$E1543+30)*('2_Review &amp; Audit'!$R$6:$R$505&gt;0)*(ROW('2_Review &amp; Audit'!$R$6:$R$505)&gt;$T1543),0),0)+5,""))</f>
        <v/>
      </c>
      <c r="AG1543" t="str">
        <f>IF(OR($D1543="",$AB1543="",$AF1543=""),"",MIN($AB1543,$AF1543))</f>
        <v/>
      </c>
      <c r="AK1543" t="str">
        <f>IF($D1543="","",MAX(0,N($AB1543)-N($AG1543)))</f>
        <v/>
      </c>
      <c r="AL1543" t="str">
        <f>IF(OR($D1543="",$AK1543="",N($AK1543)&lt;=0),"",IFERROR(MATCH(1,INDEX(('2_Review &amp; Audit'!$F$6:$F$505=$A1543)*('2_Review &amp; Audit'!$I$6:$I$505&gt;=$E1543-30)*('2_Review &amp; Audit'!$I$6:$I$505&lt;=$E1543+30)*('2_Review &amp; Audit'!$R$6:$R$505&gt;0)*(ROW('2_Review &amp; Audit'!$R$6:$R$505)&gt;$AC1543),0),0)+5,""))</f>
        <v/>
      </c>
      <c r="AP1543" t="str">
        <f>IF(OR($D1543="",$AK1543="",$AO1543=""),"",MIN($AK1543,$AO1543))</f>
        <v/>
      </c>
    </row>
    <row r="1544" spans="1:42" ht="12.75" customHeight="1" x14ac:dyDescent="0.2">
      <c r="A1544" t="str">
        <f>IF($J1544="","",INDEX('2_Review &amp; Audit'!$F:$F,$J1544))</f>
        <v/>
      </c>
      <c r="B1544" t="str">
        <f>IF($J1544="","",INDEX('2_Review &amp; Audit'!$C:$C,$J1544))</f>
        <v/>
      </c>
      <c r="C1544" t="str">
        <f>IF($J1544="","",INDEX('2_Review &amp; Audit'!$D:$D,$J1544))</f>
        <v/>
      </c>
      <c r="D1544" s="60" t="str">
        <f>IF($J1544="","",INDEX('2_Review &amp; Audit'!$U:$U,$J1544))</f>
        <v/>
      </c>
      <c r="E1544" t="str">
        <f>IF($J1544="","",INDEX('2_Review &amp; Audit'!$M:$M,$J1544))</f>
        <v/>
      </c>
      <c r="F1544" t="str">
        <f>IF($J1544="","",INDEX('2_Review &amp; Audit'!$N:$N,$J1544))</f>
        <v/>
      </c>
      <c r="G1544" t="str">
        <f>IF(OR($J1544="",$F1544=""),"",ABS(INDEX('2_Review &amp; Audit'!$B:$B,$J1544)/$F1544))</f>
        <v/>
      </c>
      <c r="H1544" t="str">
        <f t="shared" si="88"/>
        <v/>
      </c>
      <c r="I1544" t="str">
        <f>IF($J1544="","",INDEX('2_Review &amp; Audit'!$AD:$AD,$J1544))</f>
        <v/>
      </c>
      <c r="AB1544" t="str">
        <f>IF($D1544="","",MAX(0,N(#REF!)-N($X1544)))</f>
        <v/>
      </c>
      <c r="AC1544" t="str">
        <f>IF(OR($D1544="",$AB1544="",N($AB1544)&lt;=0),"",IFERROR(MATCH(1,INDEX(('2_Review &amp; Audit'!$F$6:$F$505=$A1544)*('2_Review &amp; Audit'!$I$6:$I$505&gt;=$E1544-30)*('2_Review &amp; Audit'!$I$6:$I$505&lt;=$E1544+30)*('2_Review &amp; Audit'!$R$6:$R$505&gt;0)*(ROW('2_Review &amp; Audit'!$R$6:$R$505)&gt;$T1544),0),0)+5,""))</f>
        <v/>
      </c>
      <c r="AG1544" t="str">
        <f>IF(OR($D1544="",$AB1544="",$AF1544=""),"",MIN($AB1544,$AF1544))</f>
        <v/>
      </c>
      <c r="AK1544" t="str">
        <f>IF($D1544="","",MAX(0,N($AB1544)-N($AG1544)))</f>
        <v/>
      </c>
      <c r="AL1544" t="str">
        <f>IF(OR($D1544="",$AK1544="",N($AK1544)&lt;=0),"",IFERROR(MATCH(1,INDEX(('2_Review &amp; Audit'!$F$6:$F$505=$A1544)*('2_Review &amp; Audit'!$I$6:$I$505&gt;=$E1544-30)*('2_Review &amp; Audit'!$I$6:$I$505&lt;=$E1544+30)*('2_Review &amp; Audit'!$R$6:$R$505&gt;0)*(ROW('2_Review &amp; Audit'!$R$6:$R$505)&gt;$AC1544),0),0)+5,""))</f>
        <v/>
      </c>
      <c r="AP1544" t="str">
        <f>IF(OR($D1544="",$AK1544="",$AO1544=""),"",MIN($AK1544,$AO1544))</f>
        <v/>
      </c>
    </row>
    <row r="1545" spans="1:42" ht="12.75" customHeight="1" x14ac:dyDescent="0.2">
      <c r="A1545" t="str">
        <f>IF($J1545="","",INDEX('2_Review &amp; Audit'!$F:$F,$J1545))</f>
        <v/>
      </c>
      <c r="B1545" t="str">
        <f>IF($J1545="","",INDEX('2_Review &amp; Audit'!$C:$C,$J1545))</f>
        <v/>
      </c>
      <c r="C1545" t="str">
        <f>IF($J1545="","",INDEX('2_Review &amp; Audit'!$D:$D,$J1545))</f>
        <v/>
      </c>
      <c r="D1545" s="60" t="str">
        <f>IF($J1545="","",INDEX('2_Review &amp; Audit'!$U:$U,$J1545))</f>
        <v/>
      </c>
      <c r="E1545" t="str">
        <f>IF($J1545="","",INDEX('2_Review &amp; Audit'!$M:$M,$J1545))</f>
        <v/>
      </c>
      <c r="F1545" t="str">
        <f>IF($J1545="","",INDEX('2_Review &amp; Audit'!$N:$N,$J1545))</f>
        <v/>
      </c>
      <c r="G1545" t="str">
        <f>IF(OR($J1545="",$F1545=""),"",ABS(INDEX('2_Review &amp; Audit'!$B:$B,$J1545)/$F1545))</f>
        <v/>
      </c>
      <c r="H1545" t="str">
        <f t="shared" si="88"/>
        <v/>
      </c>
      <c r="I1545" t="str">
        <f>IF($J1545="","",INDEX('2_Review &amp; Audit'!$AD:$AD,$J1545))</f>
        <v/>
      </c>
      <c r="AB1545" t="str">
        <f>IF($D1545="","",MAX(0,N(#REF!)-N($X1545)))</f>
        <v/>
      </c>
      <c r="AC1545" t="str">
        <f>IF(OR($D1545="",$AB1545="",N($AB1545)&lt;=0),"",IFERROR(MATCH(1,INDEX(('2_Review &amp; Audit'!$F$6:$F$505=$A1545)*('2_Review &amp; Audit'!$I$6:$I$505&gt;=$E1545-30)*('2_Review &amp; Audit'!$I$6:$I$505&lt;=$E1545+30)*('2_Review &amp; Audit'!$R$6:$R$505&gt;0)*(ROW('2_Review &amp; Audit'!$R$6:$R$505)&gt;$T1545),0),0)+5,""))</f>
        <v/>
      </c>
      <c r="AG1545" t="str">
        <f>IF(OR($D1545="",$AB1545="",$AF1545=""),"",MIN($AB1545,$AF1545))</f>
        <v/>
      </c>
      <c r="AK1545" t="str">
        <f>IF($D1545="","",MAX(0,N($AB1545)-N($AG1545)))</f>
        <v/>
      </c>
      <c r="AL1545" t="str">
        <f>IF(OR($D1545="",$AK1545="",N($AK1545)&lt;=0),"",IFERROR(MATCH(1,INDEX(('2_Review &amp; Audit'!$F$6:$F$505=$A1545)*('2_Review &amp; Audit'!$I$6:$I$505&gt;=$E1545-30)*('2_Review &amp; Audit'!$I$6:$I$505&lt;=$E1545+30)*('2_Review &amp; Audit'!$R$6:$R$505&gt;0)*(ROW('2_Review &amp; Audit'!$R$6:$R$505)&gt;$AC1545),0),0)+5,""))</f>
        <v/>
      </c>
      <c r="AP1545" t="str">
        <f>IF(OR($D1545="",$AK1545="",$AO1545=""),"",MIN($AK1545,$AO1545))</f>
        <v/>
      </c>
    </row>
    <row r="1546" spans="1:42" ht="12.75" customHeight="1" x14ac:dyDescent="0.2">
      <c r="A1546" t="str">
        <f>IF($J1546="","",INDEX('2_Review &amp; Audit'!$F:$F,$J1546))</f>
        <v/>
      </c>
      <c r="B1546" t="str">
        <f>IF($J1546="","",INDEX('2_Review &amp; Audit'!$C:$C,$J1546))</f>
        <v/>
      </c>
      <c r="C1546" t="str">
        <f>IF($J1546="","",INDEX('2_Review &amp; Audit'!$D:$D,$J1546))</f>
        <v/>
      </c>
      <c r="D1546" s="60" t="str">
        <f>IF($J1546="","",INDEX('2_Review &amp; Audit'!$U:$U,$J1546))</f>
        <v/>
      </c>
      <c r="E1546" t="str">
        <f>IF($J1546="","",INDEX('2_Review &amp; Audit'!$M:$M,$J1546))</f>
        <v/>
      </c>
      <c r="F1546" t="str">
        <f>IF($J1546="","",INDEX('2_Review &amp; Audit'!$N:$N,$J1546))</f>
        <v/>
      </c>
      <c r="G1546" t="str">
        <f>IF(OR($J1546="",$F1546=""),"",ABS(INDEX('2_Review &amp; Audit'!$B:$B,$J1546)/$F1546))</f>
        <v/>
      </c>
      <c r="H1546" t="str">
        <f t="shared" si="88"/>
        <v/>
      </c>
      <c r="I1546" t="str">
        <f>IF($J1546="","",INDEX('2_Review &amp; Audit'!$AD:$AD,$J1546))</f>
        <v/>
      </c>
      <c r="AB1546" t="str">
        <f>IF($D1546="","",MAX(0,N(#REF!)-N($X1546)))</f>
        <v/>
      </c>
      <c r="AC1546" t="str">
        <f>IF(OR($D1546="",$AB1546="",N($AB1546)&lt;=0),"",IFERROR(MATCH(1,INDEX(('2_Review &amp; Audit'!$F$6:$F$505=$A1546)*('2_Review &amp; Audit'!$I$6:$I$505&gt;=$E1546-30)*('2_Review &amp; Audit'!$I$6:$I$505&lt;=$E1546+30)*('2_Review &amp; Audit'!$R$6:$R$505&gt;0)*(ROW('2_Review &amp; Audit'!$R$6:$R$505)&gt;$T1546),0),0)+5,""))</f>
        <v/>
      </c>
      <c r="AG1546" t="str">
        <f>IF(OR($D1546="",$AB1546="",$AF1546=""),"",MIN($AB1546,$AF1546))</f>
        <v/>
      </c>
      <c r="AK1546" t="str">
        <f>IF($D1546="","",MAX(0,N($AB1546)-N($AG1546)))</f>
        <v/>
      </c>
      <c r="AL1546" t="str">
        <f>IF(OR($D1546="",$AK1546="",N($AK1546)&lt;=0),"",IFERROR(MATCH(1,INDEX(('2_Review &amp; Audit'!$F$6:$F$505=$A1546)*('2_Review &amp; Audit'!$I$6:$I$505&gt;=$E1546-30)*('2_Review &amp; Audit'!$I$6:$I$505&lt;=$E1546+30)*('2_Review &amp; Audit'!$R$6:$R$505&gt;0)*(ROW('2_Review &amp; Audit'!$R$6:$R$505)&gt;$AC1546),0),0)+5,""))</f>
        <v/>
      </c>
      <c r="AP1546" t="str">
        <f>IF(OR($D1546="",$AK1546="",$AO1546=""),"",MIN($AK1546,$AO1546))</f>
        <v/>
      </c>
    </row>
    <row r="1547" spans="1:42" ht="12.75" customHeight="1" x14ac:dyDescent="0.2">
      <c r="A1547" t="str">
        <f>IF($J1547="","",INDEX('2_Review &amp; Audit'!$F:$F,$J1547))</f>
        <v/>
      </c>
      <c r="B1547" t="str">
        <f>IF($J1547="","",INDEX('2_Review &amp; Audit'!$C:$C,$J1547))</f>
        <v/>
      </c>
      <c r="C1547" t="str">
        <f>IF($J1547="","",INDEX('2_Review &amp; Audit'!$D:$D,$J1547))</f>
        <v/>
      </c>
      <c r="D1547" s="60" t="str">
        <f>IF($J1547="","",INDEX('2_Review &amp; Audit'!$U:$U,$J1547))</f>
        <v/>
      </c>
      <c r="E1547" t="str">
        <f>IF($J1547="","",INDEX('2_Review &amp; Audit'!$M:$M,$J1547))</f>
        <v/>
      </c>
      <c r="F1547" t="str">
        <f>IF($J1547="","",INDEX('2_Review &amp; Audit'!$N:$N,$J1547))</f>
        <v/>
      </c>
      <c r="G1547" t="str">
        <f>IF(OR($J1547="",$F1547=""),"",ABS(INDEX('2_Review &amp; Audit'!$B:$B,$J1547)/$F1547))</f>
        <v/>
      </c>
      <c r="H1547" t="str">
        <f t="shared" si="88"/>
        <v/>
      </c>
      <c r="I1547" t="str">
        <f>IF($J1547="","",INDEX('2_Review &amp; Audit'!$AD:$AD,$J1547))</f>
        <v/>
      </c>
      <c r="AB1547" t="str">
        <f>IF($D1547="","",MAX(0,N(#REF!)-N($X1547)))</f>
        <v/>
      </c>
      <c r="AC1547" t="str">
        <f>IF(OR($D1547="",$AB1547="",N($AB1547)&lt;=0),"",IFERROR(MATCH(1,INDEX(('2_Review &amp; Audit'!$F$6:$F$505=$A1547)*('2_Review &amp; Audit'!$I$6:$I$505&gt;=$E1547-30)*('2_Review &amp; Audit'!$I$6:$I$505&lt;=$E1547+30)*('2_Review &amp; Audit'!$R$6:$R$505&gt;0)*(ROW('2_Review &amp; Audit'!$R$6:$R$505)&gt;$T1547),0),0)+5,""))</f>
        <v/>
      </c>
      <c r="AG1547" t="str">
        <f>IF(OR($D1547="",$AB1547="",$AF1547=""),"",MIN($AB1547,$AF1547))</f>
        <v/>
      </c>
      <c r="AK1547" t="str">
        <f>IF($D1547="","",MAX(0,N($AB1547)-N($AG1547)))</f>
        <v/>
      </c>
      <c r="AL1547" t="str">
        <f>IF(OR($D1547="",$AK1547="",N($AK1547)&lt;=0),"",IFERROR(MATCH(1,INDEX(('2_Review &amp; Audit'!$F$6:$F$505=$A1547)*('2_Review &amp; Audit'!$I$6:$I$505&gt;=$E1547-30)*('2_Review &amp; Audit'!$I$6:$I$505&lt;=$E1547+30)*('2_Review &amp; Audit'!$R$6:$R$505&gt;0)*(ROW('2_Review &amp; Audit'!$R$6:$R$505)&gt;$AC1547),0),0)+5,""))</f>
        <v/>
      </c>
      <c r="AP1547" t="str">
        <f>IF(OR($D1547="",$AK1547="",$AO1547=""),"",MIN($AK1547,$AO1547))</f>
        <v/>
      </c>
    </row>
    <row r="1548" spans="1:42" ht="12.75" customHeight="1" x14ac:dyDescent="0.2">
      <c r="A1548" t="str">
        <f>IF($J1548="","",INDEX('2_Review &amp; Audit'!$F:$F,$J1548))</f>
        <v/>
      </c>
      <c r="B1548" t="str">
        <f>IF($J1548="","",INDEX('2_Review &amp; Audit'!$C:$C,$J1548))</f>
        <v/>
      </c>
      <c r="C1548" t="str">
        <f>IF($J1548="","",INDEX('2_Review &amp; Audit'!$D:$D,$J1548))</f>
        <v/>
      </c>
      <c r="D1548" s="60" t="str">
        <f>IF($J1548="","",INDEX('2_Review &amp; Audit'!$U:$U,$J1548))</f>
        <v/>
      </c>
      <c r="E1548" t="str">
        <f>IF($J1548="","",INDEX('2_Review &amp; Audit'!$M:$M,$J1548))</f>
        <v/>
      </c>
      <c r="F1548" t="str">
        <f>IF($J1548="","",INDEX('2_Review &amp; Audit'!$N:$N,$J1548))</f>
        <v/>
      </c>
      <c r="G1548" t="str">
        <f>IF(OR($J1548="",$F1548=""),"",ABS(INDEX('2_Review &amp; Audit'!$B:$B,$J1548)/$F1548))</f>
        <v/>
      </c>
      <c r="H1548" t="str">
        <f t="shared" si="88"/>
        <v/>
      </c>
      <c r="I1548" t="str">
        <f>IF($J1548="","",INDEX('2_Review &amp; Audit'!$AD:$AD,$J1548))</f>
        <v/>
      </c>
      <c r="AB1548" t="str">
        <f>IF($D1548="","",MAX(0,N(#REF!)-N($X1548)))</f>
        <v/>
      </c>
      <c r="AC1548" t="str">
        <f>IF(OR($D1548="",$AB1548="",N($AB1548)&lt;=0),"",IFERROR(MATCH(1,INDEX(('2_Review &amp; Audit'!$F$6:$F$505=$A1548)*('2_Review &amp; Audit'!$I$6:$I$505&gt;=$E1548-30)*('2_Review &amp; Audit'!$I$6:$I$505&lt;=$E1548+30)*('2_Review &amp; Audit'!$R$6:$R$505&gt;0)*(ROW('2_Review &amp; Audit'!$R$6:$R$505)&gt;$T1548),0),0)+5,""))</f>
        <v/>
      </c>
      <c r="AG1548" t="str">
        <f>IF(OR($D1548="",$AB1548="",$AF1548=""),"",MIN($AB1548,$AF1548))</f>
        <v/>
      </c>
      <c r="AK1548" t="str">
        <f>IF($D1548="","",MAX(0,N($AB1548)-N($AG1548)))</f>
        <v/>
      </c>
      <c r="AL1548" t="str">
        <f>IF(OR($D1548="",$AK1548="",N($AK1548)&lt;=0),"",IFERROR(MATCH(1,INDEX(('2_Review &amp; Audit'!$F$6:$F$505=$A1548)*('2_Review &amp; Audit'!$I$6:$I$505&gt;=$E1548-30)*('2_Review &amp; Audit'!$I$6:$I$505&lt;=$E1548+30)*('2_Review &amp; Audit'!$R$6:$R$505&gt;0)*(ROW('2_Review &amp; Audit'!$R$6:$R$505)&gt;$AC1548),0),0)+5,""))</f>
        <v/>
      </c>
      <c r="AP1548" t="str">
        <f>IF(OR($D1548="",$AK1548="",$AO1548=""),"",MIN($AK1548,$AO1548))</f>
        <v/>
      </c>
    </row>
    <row r="1549" spans="1:42" ht="12.75" customHeight="1" x14ac:dyDescent="0.2">
      <c r="A1549" t="str">
        <f>IF($J1549="","",INDEX('2_Review &amp; Audit'!$F:$F,$J1549))</f>
        <v/>
      </c>
      <c r="B1549" t="str">
        <f>IF($J1549="","",INDEX('2_Review &amp; Audit'!$C:$C,$J1549))</f>
        <v/>
      </c>
      <c r="C1549" t="str">
        <f>IF($J1549="","",INDEX('2_Review &amp; Audit'!$D:$D,$J1549))</f>
        <v/>
      </c>
      <c r="D1549" s="60" t="str">
        <f>IF($J1549="","",INDEX('2_Review &amp; Audit'!$U:$U,$J1549))</f>
        <v/>
      </c>
      <c r="E1549" t="str">
        <f>IF($J1549="","",INDEX('2_Review &amp; Audit'!$M:$M,$J1549))</f>
        <v/>
      </c>
      <c r="F1549" t="str">
        <f>IF($J1549="","",INDEX('2_Review &amp; Audit'!$N:$N,$J1549))</f>
        <v/>
      </c>
      <c r="G1549" t="str">
        <f>IF(OR($J1549="",$F1549=""),"",ABS(INDEX('2_Review &amp; Audit'!$B:$B,$J1549)/$F1549))</f>
        <v/>
      </c>
      <c r="H1549" t="str">
        <f t="shared" si="88"/>
        <v/>
      </c>
      <c r="I1549" t="str">
        <f>IF($J1549="","",INDEX('2_Review &amp; Audit'!$AD:$AD,$J1549))</f>
        <v/>
      </c>
      <c r="AB1549" t="str">
        <f>IF($D1549="","",MAX(0,N(#REF!)-N($X1549)))</f>
        <v/>
      </c>
      <c r="AC1549" t="str">
        <f>IF(OR($D1549="",$AB1549="",N($AB1549)&lt;=0),"",IFERROR(MATCH(1,INDEX(('2_Review &amp; Audit'!$F$6:$F$505=$A1549)*('2_Review &amp; Audit'!$I$6:$I$505&gt;=$E1549-30)*('2_Review &amp; Audit'!$I$6:$I$505&lt;=$E1549+30)*('2_Review &amp; Audit'!$R$6:$R$505&gt;0)*(ROW('2_Review &amp; Audit'!$R$6:$R$505)&gt;$T1549),0),0)+5,""))</f>
        <v/>
      </c>
      <c r="AG1549" t="str">
        <f>IF(OR($D1549="",$AB1549="",$AF1549=""),"",MIN($AB1549,$AF1549))</f>
        <v/>
      </c>
      <c r="AK1549" t="str">
        <f>IF($D1549="","",MAX(0,N($AB1549)-N($AG1549)))</f>
        <v/>
      </c>
      <c r="AL1549" t="str">
        <f>IF(OR($D1549="",$AK1549="",N($AK1549)&lt;=0),"",IFERROR(MATCH(1,INDEX(('2_Review &amp; Audit'!$F$6:$F$505=$A1549)*('2_Review &amp; Audit'!$I$6:$I$505&gt;=$E1549-30)*('2_Review &amp; Audit'!$I$6:$I$505&lt;=$E1549+30)*('2_Review &amp; Audit'!$R$6:$R$505&gt;0)*(ROW('2_Review &amp; Audit'!$R$6:$R$505)&gt;$AC1549),0),0)+5,""))</f>
        <v/>
      </c>
      <c r="AP1549" t="str">
        <f>IF(OR($D1549="",$AK1549="",$AO1549=""),"",MIN($AK1549,$AO1549))</f>
        <v/>
      </c>
    </row>
    <row r="1550" spans="1:42" ht="12.75" customHeight="1" x14ac:dyDescent="0.2">
      <c r="A1550" t="str">
        <f>IF($J1550="","",INDEX('2_Review &amp; Audit'!$F:$F,$J1550))</f>
        <v/>
      </c>
      <c r="B1550" t="str">
        <f>IF($J1550="","",INDEX('2_Review &amp; Audit'!$C:$C,$J1550))</f>
        <v/>
      </c>
      <c r="C1550" t="str">
        <f>IF($J1550="","",INDEX('2_Review &amp; Audit'!$D:$D,$J1550))</f>
        <v/>
      </c>
      <c r="D1550" s="60" t="str">
        <f>IF($J1550="","",INDEX('2_Review &amp; Audit'!$U:$U,$J1550))</f>
        <v/>
      </c>
      <c r="E1550" t="str">
        <f>IF($J1550="","",INDEX('2_Review &amp; Audit'!$M:$M,$J1550))</f>
        <v/>
      </c>
      <c r="F1550" t="str">
        <f>IF($J1550="","",INDEX('2_Review &amp; Audit'!$N:$N,$J1550))</f>
        <v/>
      </c>
      <c r="G1550" t="str">
        <f>IF(OR($J1550="",$F1550=""),"",ABS(INDEX('2_Review &amp; Audit'!$B:$B,$J1550)/$F1550))</f>
        <v/>
      </c>
      <c r="H1550" t="str">
        <f t="shared" si="88"/>
        <v/>
      </c>
      <c r="I1550" t="str">
        <f>IF($J1550="","",INDEX('2_Review &amp; Audit'!$AD:$AD,$J1550))</f>
        <v/>
      </c>
      <c r="AB1550" t="str">
        <f>IF($D1550="","",MAX(0,N(#REF!)-N($X1550)))</f>
        <v/>
      </c>
      <c r="AC1550" t="str">
        <f>IF(OR($D1550="",$AB1550="",N($AB1550)&lt;=0),"",IFERROR(MATCH(1,INDEX(('2_Review &amp; Audit'!$F$6:$F$505=$A1550)*('2_Review &amp; Audit'!$I$6:$I$505&gt;=$E1550-30)*('2_Review &amp; Audit'!$I$6:$I$505&lt;=$E1550+30)*('2_Review &amp; Audit'!$R$6:$R$505&gt;0)*(ROW('2_Review &amp; Audit'!$R$6:$R$505)&gt;$T1550),0),0)+5,""))</f>
        <v/>
      </c>
      <c r="AG1550" t="str">
        <f>IF(OR($D1550="",$AB1550="",$AF1550=""),"",MIN($AB1550,$AF1550))</f>
        <v/>
      </c>
      <c r="AK1550" t="str">
        <f>IF($D1550="","",MAX(0,N($AB1550)-N($AG1550)))</f>
        <v/>
      </c>
      <c r="AL1550" t="str">
        <f>IF(OR($D1550="",$AK1550="",N($AK1550)&lt;=0),"",IFERROR(MATCH(1,INDEX(('2_Review &amp; Audit'!$F$6:$F$505=$A1550)*('2_Review &amp; Audit'!$I$6:$I$505&gt;=$E1550-30)*('2_Review &amp; Audit'!$I$6:$I$505&lt;=$E1550+30)*('2_Review &amp; Audit'!$R$6:$R$505&gt;0)*(ROW('2_Review &amp; Audit'!$R$6:$R$505)&gt;$AC1550),0),0)+5,""))</f>
        <v/>
      </c>
      <c r="AP1550" t="str">
        <f>IF(OR($D1550="",$AK1550="",$AO1550=""),"",MIN($AK1550,$AO1550))</f>
        <v/>
      </c>
    </row>
    <row r="1551" spans="1:42" ht="12.75" customHeight="1" x14ac:dyDescent="0.2">
      <c r="A1551" t="str">
        <f>IF($J1551="","",INDEX('2_Review &amp; Audit'!$F:$F,$J1551))</f>
        <v/>
      </c>
      <c r="B1551" t="str">
        <f>IF($J1551="","",INDEX('2_Review &amp; Audit'!$C:$C,$J1551))</f>
        <v/>
      </c>
      <c r="C1551" t="str">
        <f>IF($J1551="","",INDEX('2_Review &amp; Audit'!$D:$D,$J1551))</f>
        <v/>
      </c>
      <c r="D1551" s="60" t="str">
        <f>IF($J1551="","",INDEX('2_Review &amp; Audit'!$U:$U,$J1551))</f>
        <v/>
      </c>
      <c r="E1551" t="str">
        <f>IF($J1551="","",INDEX('2_Review &amp; Audit'!$M:$M,$J1551))</f>
        <v/>
      </c>
      <c r="F1551" t="str">
        <f>IF($J1551="","",INDEX('2_Review &amp; Audit'!$N:$N,$J1551))</f>
        <v/>
      </c>
      <c r="G1551" t="str">
        <f>IF(OR($J1551="",$F1551=""),"",ABS(INDEX('2_Review &amp; Audit'!$B:$B,$J1551)/$F1551))</f>
        <v/>
      </c>
      <c r="H1551" t="str">
        <f t="shared" si="88"/>
        <v/>
      </c>
      <c r="I1551" t="str">
        <f>IF($J1551="","",INDEX('2_Review &amp; Audit'!$AD:$AD,$J1551))</f>
        <v/>
      </c>
      <c r="AB1551" t="str">
        <f>IF($D1551="","",MAX(0,N(#REF!)-N($X1551)))</f>
        <v/>
      </c>
      <c r="AC1551" t="str">
        <f>IF(OR($D1551="",$AB1551="",N($AB1551)&lt;=0),"",IFERROR(MATCH(1,INDEX(('2_Review &amp; Audit'!$F$6:$F$505=$A1551)*('2_Review &amp; Audit'!$I$6:$I$505&gt;=$E1551-30)*('2_Review &amp; Audit'!$I$6:$I$505&lt;=$E1551+30)*('2_Review &amp; Audit'!$R$6:$R$505&gt;0)*(ROW('2_Review &amp; Audit'!$R$6:$R$505)&gt;$T1551),0),0)+5,""))</f>
        <v/>
      </c>
      <c r="AG1551" t="str">
        <f>IF(OR($D1551="",$AB1551="",$AF1551=""),"",MIN($AB1551,$AF1551))</f>
        <v/>
      </c>
      <c r="AK1551" t="str">
        <f>IF($D1551="","",MAX(0,N($AB1551)-N($AG1551)))</f>
        <v/>
      </c>
      <c r="AL1551" t="str">
        <f>IF(OR($D1551="",$AK1551="",N($AK1551)&lt;=0),"",IFERROR(MATCH(1,INDEX(('2_Review &amp; Audit'!$F$6:$F$505=$A1551)*('2_Review &amp; Audit'!$I$6:$I$505&gt;=$E1551-30)*('2_Review &amp; Audit'!$I$6:$I$505&lt;=$E1551+30)*('2_Review &amp; Audit'!$R$6:$R$505&gt;0)*(ROW('2_Review &amp; Audit'!$R$6:$R$505)&gt;$AC1551),0),0)+5,""))</f>
        <v/>
      </c>
      <c r="AP1551" t="str">
        <f>IF(OR($D1551="",$AK1551="",$AO1551=""),"",MIN($AK1551,$AO1551))</f>
        <v/>
      </c>
    </row>
    <row r="1552" spans="1:42" ht="12.75" customHeight="1" x14ac:dyDescent="0.2">
      <c r="A1552" t="str">
        <f>IF($J1552="","",INDEX('2_Review &amp; Audit'!$F:$F,$J1552))</f>
        <v/>
      </c>
      <c r="B1552" t="str">
        <f>IF($J1552="","",INDEX('2_Review &amp; Audit'!$C:$C,$J1552))</f>
        <v/>
      </c>
      <c r="C1552" t="str">
        <f>IF($J1552="","",INDEX('2_Review &amp; Audit'!$D:$D,$J1552))</f>
        <v/>
      </c>
      <c r="D1552" s="60" t="str">
        <f>IF($J1552="","",INDEX('2_Review &amp; Audit'!$U:$U,$J1552))</f>
        <v/>
      </c>
      <c r="E1552" t="str">
        <f>IF($J1552="","",INDEX('2_Review &amp; Audit'!$M:$M,$J1552))</f>
        <v/>
      </c>
      <c r="F1552" t="str">
        <f>IF($J1552="","",INDEX('2_Review &amp; Audit'!$N:$N,$J1552))</f>
        <v/>
      </c>
      <c r="G1552" t="str">
        <f>IF(OR($J1552="",$F1552=""),"",ABS(INDEX('2_Review &amp; Audit'!$B:$B,$J1552)/$F1552))</f>
        <v/>
      </c>
      <c r="H1552" t="str">
        <f t="shared" si="88"/>
        <v/>
      </c>
      <c r="I1552" t="str">
        <f>IF($J1552="","",INDEX('2_Review &amp; Audit'!$AD:$AD,$J1552))</f>
        <v/>
      </c>
      <c r="AB1552" t="str">
        <f>IF($D1552="","",MAX(0,N(#REF!)-N($X1552)))</f>
        <v/>
      </c>
      <c r="AC1552" t="str">
        <f>IF(OR($D1552="",$AB1552="",N($AB1552)&lt;=0),"",IFERROR(MATCH(1,INDEX(('2_Review &amp; Audit'!$F$6:$F$505=$A1552)*('2_Review &amp; Audit'!$I$6:$I$505&gt;=$E1552-30)*('2_Review &amp; Audit'!$I$6:$I$505&lt;=$E1552+30)*('2_Review &amp; Audit'!$R$6:$R$505&gt;0)*(ROW('2_Review &amp; Audit'!$R$6:$R$505)&gt;$T1552),0),0)+5,""))</f>
        <v/>
      </c>
      <c r="AG1552" t="str">
        <f>IF(OR($D1552="",$AB1552="",$AF1552=""),"",MIN($AB1552,$AF1552))</f>
        <v/>
      </c>
      <c r="AK1552" t="str">
        <f>IF($D1552="","",MAX(0,N($AB1552)-N($AG1552)))</f>
        <v/>
      </c>
      <c r="AL1552" t="str">
        <f>IF(OR($D1552="",$AK1552="",N($AK1552)&lt;=0),"",IFERROR(MATCH(1,INDEX(('2_Review &amp; Audit'!$F$6:$F$505=$A1552)*('2_Review &amp; Audit'!$I$6:$I$505&gt;=$E1552-30)*('2_Review &amp; Audit'!$I$6:$I$505&lt;=$E1552+30)*('2_Review &amp; Audit'!$R$6:$R$505&gt;0)*(ROW('2_Review &amp; Audit'!$R$6:$R$505)&gt;$AC1552),0),0)+5,""))</f>
        <v/>
      </c>
      <c r="AP1552" t="str">
        <f>IF(OR($D1552="",$AK1552="",$AO1552=""),"",MIN($AK1552,$AO1552))</f>
        <v/>
      </c>
    </row>
    <row r="1553" spans="1:42" ht="12.75" customHeight="1" x14ac:dyDescent="0.2">
      <c r="A1553" t="str">
        <f>IF($J1553="","",INDEX('2_Review &amp; Audit'!$F:$F,$J1553))</f>
        <v/>
      </c>
      <c r="B1553" t="str">
        <f>IF($J1553="","",INDEX('2_Review &amp; Audit'!$C:$C,$J1553))</f>
        <v/>
      </c>
      <c r="C1553" t="str">
        <f>IF($J1553="","",INDEX('2_Review &amp; Audit'!$D:$D,$J1553))</f>
        <v/>
      </c>
      <c r="D1553" s="60" t="str">
        <f>IF($J1553="","",INDEX('2_Review &amp; Audit'!$U:$U,$J1553))</f>
        <v/>
      </c>
      <c r="E1553" t="str">
        <f>IF($J1553="","",INDEX('2_Review &amp; Audit'!$M:$M,$J1553))</f>
        <v/>
      </c>
      <c r="F1553" t="str">
        <f>IF($J1553="","",INDEX('2_Review &amp; Audit'!$N:$N,$J1553))</f>
        <v/>
      </c>
      <c r="G1553" t="str">
        <f>IF(OR($J1553="",$F1553=""),"",ABS(INDEX('2_Review &amp; Audit'!$B:$B,$J1553)/$F1553))</f>
        <v/>
      </c>
      <c r="H1553" t="str">
        <f t="shared" si="88"/>
        <v/>
      </c>
      <c r="I1553" t="str">
        <f>IF($J1553="","",INDEX('2_Review &amp; Audit'!$AD:$AD,$J1553))</f>
        <v/>
      </c>
      <c r="AB1553" t="str">
        <f>IF($D1553="","",MAX(0,N(#REF!)-N($X1553)))</f>
        <v/>
      </c>
      <c r="AC1553" t="str">
        <f>IF(OR($D1553="",$AB1553="",N($AB1553)&lt;=0),"",IFERROR(MATCH(1,INDEX(('2_Review &amp; Audit'!$F$6:$F$505=$A1553)*('2_Review &amp; Audit'!$I$6:$I$505&gt;=$E1553-30)*('2_Review &amp; Audit'!$I$6:$I$505&lt;=$E1553+30)*('2_Review &amp; Audit'!$R$6:$R$505&gt;0)*(ROW('2_Review &amp; Audit'!$R$6:$R$505)&gt;$T1553),0),0)+5,""))</f>
        <v/>
      </c>
      <c r="AG1553" t="str">
        <f>IF(OR($D1553="",$AB1553="",$AF1553=""),"",MIN($AB1553,$AF1553))</f>
        <v/>
      </c>
      <c r="AK1553" t="str">
        <f>IF($D1553="","",MAX(0,N($AB1553)-N($AG1553)))</f>
        <v/>
      </c>
      <c r="AL1553" t="str">
        <f>IF(OR($D1553="",$AK1553="",N($AK1553)&lt;=0),"",IFERROR(MATCH(1,INDEX(('2_Review &amp; Audit'!$F$6:$F$505=$A1553)*('2_Review &amp; Audit'!$I$6:$I$505&gt;=$E1553-30)*('2_Review &amp; Audit'!$I$6:$I$505&lt;=$E1553+30)*('2_Review &amp; Audit'!$R$6:$R$505&gt;0)*(ROW('2_Review &amp; Audit'!$R$6:$R$505)&gt;$AC1553),0),0)+5,""))</f>
        <v/>
      </c>
      <c r="AP1553" t="str">
        <f>IF(OR($D1553="",$AK1553="",$AO1553=""),"",MIN($AK1553,$AO1553))</f>
        <v/>
      </c>
    </row>
    <row r="1554" spans="1:42" ht="12.75" customHeight="1" x14ac:dyDescent="0.2">
      <c r="A1554" t="str">
        <f>IF($J1554="","",INDEX('2_Review &amp; Audit'!$F:$F,$J1554))</f>
        <v/>
      </c>
      <c r="B1554" t="str">
        <f>IF($J1554="","",INDEX('2_Review &amp; Audit'!$C:$C,$J1554))</f>
        <v/>
      </c>
      <c r="C1554" t="str">
        <f>IF($J1554="","",INDEX('2_Review &amp; Audit'!$D:$D,$J1554))</f>
        <v/>
      </c>
      <c r="D1554" s="60" t="str">
        <f>IF($J1554="","",INDEX('2_Review &amp; Audit'!$U:$U,$J1554))</f>
        <v/>
      </c>
      <c r="E1554" t="str">
        <f>IF($J1554="","",INDEX('2_Review &amp; Audit'!$M:$M,$J1554))</f>
        <v/>
      </c>
      <c r="F1554" t="str">
        <f>IF($J1554="","",INDEX('2_Review &amp; Audit'!$N:$N,$J1554))</f>
        <v/>
      </c>
      <c r="G1554" t="str">
        <f>IF(OR($J1554="",$F1554=""),"",ABS(INDEX('2_Review &amp; Audit'!$B:$B,$J1554)/$F1554))</f>
        <v/>
      </c>
      <c r="H1554" t="str">
        <f t="shared" si="88"/>
        <v/>
      </c>
      <c r="I1554" t="str">
        <f>IF($J1554="","",INDEX('2_Review &amp; Audit'!$AD:$AD,$J1554))</f>
        <v/>
      </c>
      <c r="AB1554" t="str">
        <f>IF($D1554="","",MAX(0,N(#REF!)-N($X1554)))</f>
        <v/>
      </c>
      <c r="AC1554" t="str">
        <f>IF(OR($D1554="",$AB1554="",N($AB1554)&lt;=0),"",IFERROR(MATCH(1,INDEX(('2_Review &amp; Audit'!$F$6:$F$505=$A1554)*('2_Review &amp; Audit'!$I$6:$I$505&gt;=$E1554-30)*('2_Review &amp; Audit'!$I$6:$I$505&lt;=$E1554+30)*('2_Review &amp; Audit'!$R$6:$R$505&gt;0)*(ROW('2_Review &amp; Audit'!$R$6:$R$505)&gt;$T1554),0),0)+5,""))</f>
        <v/>
      </c>
      <c r="AG1554" t="str">
        <f>IF(OR($D1554="",$AB1554="",$AF1554=""),"",MIN($AB1554,$AF1554))</f>
        <v/>
      </c>
      <c r="AK1554" t="str">
        <f>IF($D1554="","",MAX(0,N($AB1554)-N($AG1554)))</f>
        <v/>
      </c>
      <c r="AL1554" t="str">
        <f>IF(OR($D1554="",$AK1554="",N($AK1554)&lt;=0),"",IFERROR(MATCH(1,INDEX(('2_Review &amp; Audit'!$F$6:$F$505=$A1554)*('2_Review &amp; Audit'!$I$6:$I$505&gt;=$E1554-30)*('2_Review &amp; Audit'!$I$6:$I$505&lt;=$E1554+30)*('2_Review &amp; Audit'!$R$6:$R$505&gt;0)*(ROW('2_Review &amp; Audit'!$R$6:$R$505)&gt;$AC1554),0),0)+5,""))</f>
        <v/>
      </c>
      <c r="AP1554" t="str">
        <f>IF(OR($D1554="",$AK1554="",$AO1554=""),"",MIN($AK1554,$AO1554))</f>
        <v/>
      </c>
    </row>
    <row r="1555" spans="1:42" ht="12.75" customHeight="1" x14ac:dyDescent="0.2">
      <c r="A1555" t="str">
        <f>IF($J1555="","",INDEX('2_Review &amp; Audit'!$F:$F,$J1555))</f>
        <v/>
      </c>
      <c r="B1555" t="str">
        <f>IF($J1555="","",INDEX('2_Review &amp; Audit'!$C:$C,$J1555))</f>
        <v/>
      </c>
      <c r="C1555" t="str">
        <f>IF($J1555="","",INDEX('2_Review &amp; Audit'!$D:$D,$J1555))</f>
        <v/>
      </c>
      <c r="D1555" s="60" t="str">
        <f>IF($J1555="","",INDEX('2_Review &amp; Audit'!$U:$U,$J1555))</f>
        <v/>
      </c>
      <c r="E1555" t="str">
        <f>IF($J1555="","",INDEX('2_Review &amp; Audit'!$M:$M,$J1555))</f>
        <v/>
      </c>
      <c r="F1555" t="str">
        <f>IF($J1555="","",INDEX('2_Review &amp; Audit'!$N:$N,$J1555))</f>
        <v/>
      </c>
      <c r="G1555" t="str">
        <f>IF(OR($J1555="",$F1555=""),"",ABS(INDEX('2_Review &amp; Audit'!$B:$B,$J1555)/$F1555))</f>
        <v/>
      </c>
      <c r="H1555" t="str">
        <f t="shared" si="88"/>
        <v/>
      </c>
      <c r="I1555" t="str">
        <f>IF($J1555="","",INDEX('2_Review &amp; Audit'!$AD:$AD,$J1555))</f>
        <v/>
      </c>
      <c r="AB1555" t="str">
        <f>IF($D1555="","",MAX(0,N(#REF!)-N($X1555)))</f>
        <v/>
      </c>
      <c r="AC1555" t="str">
        <f>IF(OR($D1555="",$AB1555="",N($AB1555)&lt;=0),"",IFERROR(MATCH(1,INDEX(('2_Review &amp; Audit'!$F$6:$F$505=$A1555)*('2_Review &amp; Audit'!$I$6:$I$505&gt;=$E1555-30)*('2_Review &amp; Audit'!$I$6:$I$505&lt;=$E1555+30)*('2_Review &amp; Audit'!$R$6:$R$505&gt;0)*(ROW('2_Review &amp; Audit'!$R$6:$R$505)&gt;$T1555),0),0)+5,""))</f>
        <v/>
      </c>
      <c r="AG1555" t="str">
        <f>IF(OR($D1555="",$AB1555="",$AF1555=""),"",MIN($AB1555,$AF1555))</f>
        <v/>
      </c>
      <c r="AK1555" t="str">
        <f>IF($D1555="","",MAX(0,N($AB1555)-N($AG1555)))</f>
        <v/>
      </c>
      <c r="AL1555" t="str">
        <f>IF(OR($D1555="",$AK1555="",N($AK1555)&lt;=0),"",IFERROR(MATCH(1,INDEX(('2_Review &amp; Audit'!$F$6:$F$505=$A1555)*('2_Review &amp; Audit'!$I$6:$I$505&gt;=$E1555-30)*('2_Review &amp; Audit'!$I$6:$I$505&lt;=$E1555+30)*('2_Review &amp; Audit'!$R$6:$R$505&gt;0)*(ROW('2_Review &amp; Audit'!$R$6:$R$505)&gt;$AC1555),0),0)+5,""))</f>
        <v/>
      </c>
      <c r="AP1555" t="str">
        <f>IF(OR($D1555="",$AK1555="",$AO1555=""),"",MIN($AK1555,$AO1555))</f>
        <v/>
      </c>
    </row>
    <row r="1556" spans="1:42" ht="12.75" customHeight="1" x14ac:dyDescent="0.2">
      <c r="A1556" t="str">
        <f>IF($J1556="","",INDEX('2_Review &amp; Audit'!$F:$F,$J1556))</f>
        <v/>
      </c>
      <c r="B1556" t="str">
        <f>IF($J1556="","",INDEX('2_Review &amp; Audit'!$C:$C,$J1556))</f>
        <v/>
      </c>
      <c r="C1556" t="str">
        <f>IF($J1556="","",INDEX('2_Review &amp; Audit'!$D:$D,$J1556))</f>
        <v/>
      </c>
      <c r="D1556" s="60" t="str">
        <f>IF($J1556="","",INDEX('2_Review &amp; Audit'!$U:$U,$J1556))</f>
        <v/>
      </c>
      <c r="E1556" t="str">
        <f>IF($J1556="","",INDEX('2_Review &amp; Audit'!$M:$M,$J1556))</f>
        <v/>
      </c>
      <c r="F1556" t="str">
        <f>IF($J1556="","",INDEX('2_Review &amp; Audit'!$N:$N,$J1556))</f>
        <v/>
      </c>
      <c r="G1556" t="str">
        <f>IF(OR($J1556="",$F1556=""),"",ABS(INDEX('2_Review &amp; Audit'!$B:$B,$J1556)/$F1556))</f>
        <v/>
      </c>
      <c r="H1556" t="str">
        <f t="shared" si="88"/>
        <v/>
      </c>
      <c r="I1556" t="str">
        <f>IF($J1556="","",INDEX('2_Review &amp; Audit'!$AD:$AD,$J1556))</f>
        <v/>
      </c>
      <c r="AB1556" t="str">
        <f>IF($D1556="","",MAX(0,N(#REF!)-N($X1556)))</f>
        <v/>
      </c>
      <c r="AC1556" t="str">
        <f>IF(OR($D1556="",$AB1556="",N($AB1556)&lt;=0),"",IFERROR(MATCH(1,INDEX(('2_Review &amp; Audit'!$F$6:$F$505=$A1556)*('2_Review &amp; Audit'!$I$6:$I$505&gt;=$E1556-30)*('2_Review &amp; Audit'!$I$6:$I$505&lt;=$E1556+30)*('2_Review &amp; Audit'!$R$6:$R$505&gt;0)*(ROW('2_Review &amp; Audit'!$R$6:$R$505)&gt;$T1556),0),0)+5,""))</f>
        <v/>
      </c>
      <c r="AG1556" t="str">
        <f>IF(OR($D1556="",$AB1556="",$AF1556=""),"",MIN($AB1556,$AF1556))</f>
        <v/>
      </c>
      <c r="AK1556" t="str">
        <f>IF($D1556="","",MAX(0,N($AB1556)-N($AG1556)))</f>
        <v/>
      </c>
      <c r="AL1556" t="str">
        <f>IF(OR($D1556="",$AK1556="",N($AK1556)&lt;=0),"",IFERROR(MATCH(1,INDEX(('2_Review &amp; Audit'!$F$6:$F$505=$A1556)*('2_Review &amp; Audit'!$I$6:$I$505&gt;=$E1556-30)*('2_Review &amp; Audit'!$I$6:$I$505&lt;=$E1556+30)*('2_Review &amp; Audit'!$R$6:$R$505&gt;0)*(ROW('2_Review &amp; Audit'!$R$6:$R$505)&gt;$AC1556),0),0)+5,""))</f>
        <v/>
      </c>
      <c r="AP1556" t="str">
        <f>IF(OR($D1556="",$AK1556="",$AO1556=""),"",MIN($AK1556,$AO1556))</f>
        <v/>
      </c>
    </row>
    <row r="1557" spans="1:42" ht="12.75" customHeight="1" x14ac:dyDescent="0.2">
      <c r="A1557" t="str">
        <f>IF($J1557="","",INDEX('2_Review &amp; Audit'!$F:$F,$J1557))</f>
        <v/>
      </c>
      <c r="B1557" t="str">
        <f>IF($J1557="","",INDEX('2_Review &amp; Audit'!$C:$C,$J1557))</f>
        <v/>
      </c>
      <c r="C1557" t="str">
        <f>IF($J1557="","",INDEX('2_Review &amp; Audit'!$D:$D,$J1557))</f>
        <v/>
      </c>
      <c r="D1557" s="60" t="str">
        <f>IF($J1557="","",INDEX('2_Review &amp; Audit'!$U:$U,$J1557))</f>
        <v/>
      </c>
      <c r="E1557" t="str">
        <f>IF($J1557="","",INDEX('2_Review &amp; Audit'!$M:$M,$J1557))</f>
        <v/>
      </c>
      <c r="F1557" t="str">
        <f>IF($J1557="","",INDEX('2_Review &amp; Audit'!$N:$N,$J1557))</f>
        <v/>
      </c>
      <c r="G1557" t="str">
        <f>IF(OR($J1557="",$F1557=""),"",ABS(INDEX('2_Review &amp; Audit'!$B:$B,$J1557)/$F1557))</f>
        <v/>
      </c>
      <c r="H1557" t="str">
        <f t="shared" si="88"/>
        <v/>
      </c>
      <c r="I1557" t="str">
        <f>IF($J1557="","",INDEX('2_Review &amp; Audit'!$AD:$AD,$J1557))</f>
        <v/>
      </c>
      <c r="AB1557" t="str">
        <f>IF($D1557="","",MAX(0,N(#REF!)-N($X1557)))</f>
        <v/>
      </c>
      <c r="AC1557" t="str">
        <f>IF(OR($D1557="",$AB1557="",N($AB1557)&lt;=0),"",IFERROR(MATCH(1,INDEX(('2_Review &amp; Audit'!$F$6:$F$505=$A1557)*('2_Review &amp; Audit'!$I$6:$I$505&gt;=$E1557-30)*('2_Review &amp; Audit'!$I$6:$I$505&lt;=$E1557+30)*('2_Review &amp; Audit'!$R$6:$R$505&gt;0)*(ROW('2_Review &amp; Audit'!$R$6:$R$505)&gt;$T1557),0),0)+5,""))</f>
        <v/>
      </c>
      <c r="AG1557" t="str">
        <f>IF(OR($D1557="",$AB1557="",$AF1557=""),"",MIN($AB1557,$AF1557))</f>
        <v/>
      </c>
      <c r="AK1557" t="str">
        <f>IF($D1557="","",MAX(0,N($AB1557)-N($AG1557)))</f>
        <v/>
      </c>
      <c r="AL1557" t="str">
        <f>IF(OR($D1557="",$AK1557="",N($AK1557)&lt;=0),"",IFERROR(MATCH(1,INDEX(('2_Review &amp; Audit'!$F$6:$F$505=$A1557)*('2_Review &amp; Audit'!$I$6:$I$505&gt;=$E1557-30)*('2_Review &amp; Audit'!$I$6:$I$505&lt;=$E1557+30)*('2_Review &amp; Audit'!$R$6:$R$505&gt;0)*(ROW('2_Review &amp; Audit'!$R$6:$R$505)&gt;$AC1557),0),0)+5,""))</f>
        <v/>
      </c>
      <c r="AP1557" t="str">
        <f>IF(OR($D1557="",$AK1557="",$AO1557=""),"",MIN($AK1557,$AO1557))</f>
        <v/>
      </c>
    </row>
    <row r="1558" spans="1:42" ht="12.75" customHeight="1" x14ac:dyDescent="0.2">
      <c r="A1558" t="str">
        <f>IF($J1558="","",INDEX('2_Review &amp; Audit'!$F:$F,$J1558))</f>
        <v/>
      </c>
      <c r="B1558" t="str">
        <f>IF($J1558="","",INDEX('2_Review &amp; Audit'!$C:$C,$J1558))</f>
        <v/>
      </c>
      <c r="C1558" t="str">
        <f>IF($J1558="","",INDEX('2_Review &amp; Audit'!$D:$D,$J1558))</f>
        <v/>
      </c>
      <c r="D1558" s="60" t="str">
        <f>IF($J1558="","",INDEX('2_Review &amp; Audit'!$U:$U,$J1558))</f>
        <v/>
      </c>
      <c r="E1558" t="str">
        <f>IF($J1558="","",INDEX('2_Review &amp; Audit'!$M:$M,$J1558))</f>
        <v/>
      </c>
      <c r="F1558" t="str">
        <f>IF($J1558="","",INDEX('2_Review &amp; Audit'!$N:$N,$J1558))</f>
        <v/>
      </c>
      <c r="G1558" t="str">
        <f>IF(OR($J1558="",$F1558=""),"",ABS(INDEX('2_Review &amp; Audit'!$B:$B,$J1558)/$F1558))</f>
        <v/>
      </c>
      <c r="H1558" t="str">
        <f t="shared" si="88"/>
        <v/>
      </c>
      <c r="I1558" t="str">
        <f>IF($J1558="","",INDEX('2_Review &amp; Audit'!$AD:$AD,$J1558))</f>
        <v/>
      </c>
      <c r="AB1558" t="str">
        <f>IF($D1558="","",MAX(0,N(#REF!)-N($X1558)))</f>
        <v/>
      </c>
      <c r="AC1558" t="str">
        <f>IF(OR($D1558="",$AB1558="",N($AB1558)&lt;=0),"",IFERROR(MATCH(1,INDEX(('2_Review &amp; Audit'!$F$6:$F$505=$A1558)*('2_Review &amp; Audit'!$I$6:$I$505&gt;=$E1558-30)*('2_Review &amp; Audit'!$I$6:$I$505&lt;=$E1558+30)*('2_Review &amp; Audit'!$R$6:$R$505&gt;0)*(ROW('2_Review &amp; Audit'!$R$6:$R$505)&gt;$T1558),0),0)+5,""))</f>
        <v/>
      </c>
      <c r="AG1558" t="str">
        <f>IF(OR($D1558="",$AB1558="",$AF1558=""),"",MIN($AB1558,$AF1558))</f>
        <v/>
      </c>
      <c r="AK1558" t="str">
        <f>IF($D1558="","",MAX(0,N($AB1558)-N($AG1558)))</f>
        <v/>
      </c>
      <c r="AL1558" t="str">
        <f>IF(OR($D1558="",$AK1558="",N($AK1558)&lt;=0),"",IFERROR(MATCH(1,INDEX(('2_Review &amp; Audit'!$F$6:$F$505=$A1558)*('2_Review &amp; Audit'!$I$6:$I$505&gt;=$E1558-30)*('2_Review &amp; Audit'!$I$6:$I$505&lt;=$E1558+30)*('2_Review &amp; Audit'!$R$6:$R$505&gt;0)*(ROW('2_Review &amp; Audit'!$R$6:$R$505)&gt;$AC1558),0),0)+5,""))</f>
        <v/>
      </c>
      <c r="AP1558" t="str">
        <f>IF(OR($D1558="",$AK1558="",$AO1558=""),"",MIN($AK1558,$AO1558))</f>
        <v/>
      </c>
    </row>
    <row r="1559" spans="1:42" ht="12.75" customHeight="1" x14ac:dyDescent="0.2">
      <c r="A1559" t="str">
        <f>IF($J1559="","",INDEX('2_Review &amp; Audit'!$F:$F,$J1559))</f>
        <v/>
      </c>
      <c r="B1559" t="str">
        <f>IF($J1559="","",INDEX('2_Review &amp; Audit'!$C:$C,$J1559))</f>
        <v/>
      </c>
      <c r="C1559" t="str">
        <f>IF($J1559="","",INDEX('2_Review &amp; Audit'!$D:$D,$J1559))</f>
        <v/>
      </c>
      <c r="D1559" s="60" t="str">
        <f>IF($J1559="","",INDEX('2_Review &amp; Audit'!$U:$U,$J1559))</f>
        <v/>
      </c>
      <c r="E1559" t="str">
        <f>IF($J1559="","",INDEX('2_Review &amp; Audit'!$M:$M,$J1559))</f>
        <v/>
      </c>
      <c r="F1559" t="str">
        <f>IF($J1559="","",INDEX('2_Review &amp; Audit'!$N:$N,$J1559))</f>
        <v/>
      </c>
      <c r="G1559" t="str">
        <f>IF(OR($J1559="",$F1559=""),"",ABS(INDEX('2_Review &amp; Audit'!$B:$B,$J1559)/$F1559))</f>
        <v/>
      </c>
      <c r="H1559" t="str">
        <f t="shared" si="88"/>
        <v/>
      </c>
      <c r="I1559" t="str">
        <f>IF($J1559="","",INDEX('2_Review &amp; Audit'!$AD:$AD,$J1559))</f>
        <v/>
      </c>
      <c r="AB1559" t="str">
        <f>IF($D1559="","",MAX(0,N(#REF!)-N($X1559)))</f>
        <v/>
      </c>
      <c r="AC1559" t="str">
        <f>IF(OR($D1559="",$AB1559="",N($AB1559)&lt;=0),"",IFERROR(MATCH(1,INDEX(('2_Review &amp; Audit'!$F$6:$F$505=$A1559)*('2_Review &amp; Audit'!$I$6:$I$505&gt;=$E1559-30)*('2_Review &amp; Audit'!$I$6:$I$505&lt;=$E1559+30)*('2_Review &amp; Audit'!$R$6:$R$505&gt;0)*(ROW('2_Review &amp; Audit'!$R$6:$R$505)&gt;$T1559),0),0)+5,""))</f>
        <v/>
      </c>
      <c r="AG1559" t="str">
        <f>IF(OR($D1559="",$AB1559="",$AF1559=""),"",MIN($AB1559,$AF1559))</f>
        <v/>
      </c>
      <c r="AK1559" t="str">
        <f>IF($D1559="","",MAX(0,N($AB1559)-N($AG1559)))</f>
        <v/>
      </c>
      <c r="AL1559" t="str">
        <f>IF(OR($D1559="",$AK1559="",N($AK1559)&lt;=0),"",IFERROR(MATCH(1,INDEX(('2_Review &amp; Audit'!$F$6:$F$505=$A1559)*('2_Review &amp; Audit'!$I$6:$I$505&gt;=$E1559-30)*('2_Review &amp; Audit'!$I$6:$I$505&lt;=$E1559+30)*('2_Review &amp; Audit'!$R$6:$R$505&gt;0)*(ROW('2_Review &amp; Audit'!$R$6:$R$505)&gt;$AC1559),0),0)+5,""))</f>
        <v/>
      </c>
      <c r="AP1559" t="str">
        <f>IF(OR($D1559="",$AK1559="",$AO1559=""),"",MIN($AK1559,$AO1559))</f>
        <v/>
      </c>
    </row>
    <row r="1560" spans="1:42" ht="12.75" customHeight="1" x14ac:dyDescent="0.2">
      <c r="A1560" t="str">
        <f>IF($J1560="","",INDEX('2_Review &amp; Audit'!$F:$F,$J1560))</f>
        <v/>
      </c>
      <c r="B1560" t="str">
        <f>IF($J1560="","",INDEX('2_Review &amp; Audit'!$C:$C,$J1560))</f>
        <v/>
      </c>
      <c r="C1560" t="str">
        <f>IF($J1560="","",INDEX('2_Review &amp; Audit'!$D:$D,$J1560))</f>
        <v/>
      </c>
      <c r="D1560" s="60" t="str">
        <f>IF($J1560="","",INDEX('2_Review &amp; Audit'!$U:$U,$J1560))</f>
        <v/>
      </c>
      <c r="E1560" t="str">
        <f>IF($J1560="","",INDEX('2_Review &amp; Audit'!$M:$M,$J1560))</f>
        <v/>
      </c>
      <c r="F1560" t="str">
        <f>IF($J1560="","",INDEX('2_Review &amp; Audit'!$N:$N,$J1560))</f>
        <v/>
      </c>
      <c r="G1560" t="str">
        <f>IF(OR($J1560="",$F1560=""),"",ABS(INDEX('2_Review &amp; Audit'!$B:$B,$J1560)/$F1560))</f>
        <v/>
      </c>
      <c r="H1560" t="str">
        <f t="shared" si="88"/>
        <v/>
      </c>
      <c r="I1560" t="str">
        <f>IF($J1560="","",INDEX('2_Review &amp; Audit'!$AD:$AD,$J1560))</f>
        <v/>
      </c>
      <c r="AB1560" t="str">
        <f>IF($D1560="","",MAX(0,N(#REF!)-N($X1560)))</f>
        <v/>
      </c>
      <c r="AC1560" t="str">
        <f>IF(OR($D1560="",$AB1560="",N($AB1560)&lt;=0),"",IFERROR(MATCH(1,INDEX(('2_Review &amp; Audit'!$F$6:$F$505=$A1560)*('2_Review &amp; Audit'!$I$6:$I$505&gt;=$E1560-30)*('2_Review &amp; Audit'!$I$6:$I$505&lt;=$E1560+30)*('2_Review &amp; Audit'!$R$6:$R$505&gt;0)*(ROW('2_Review &amp; Audit'!$R$6:$R$505)&gt;$T1560),0),0)+5,""))</f>
        <v/>
      </c>
      <c r="AG1560" t="str">
        <f>IF(OR($D1560="",$AB1560="",$AF1560=""),"",MIN($AB1560,$AF1560))</f>
        <v/>
      </c>
      <c r="AK1560" t="str">
        <f>IF($D1560="","",MAX(0,N($AB1560)-N($AG1560)))</f>
        <v/>
      </c>
      <c r="AL1560" t="str">
        <f>IF(OR($D1560="",$AK1560="",N($AK1560)&lt;=0),"",IFERROR(MATCH(1,INDEX(('2_Review &amp; Audit'!$F$6:$F$505=$A1560)*('2_Review &amp; Audit'!$I$6:$I$505&gt;=$E1560-30)*('2_Review &amp; Audit'!$I$6:$I$505&lt;=$E1560+30)*('2_Review &amp; Audit'!$R$6:$R$505&gt;0)*(ROW('2_Review &amp; Audit'!$R$6:$R$505)&gt;$AC1560),0),0)+5,""))</f>
        <v/>
      </c>
      <c r="AP1560" t="str">
        <f>IF(OR($D1560="",$AK1560="",$AO1560=""),"",MIN($AK1560,$AO1560))</f>
        <v/>
      </c>
    </row>
    <row r="1561" spans="1:42" ht="12.75" customHeight="1" x14ac:dyDescent="0.2">
      <c r="A1561" t="str">
        <f>IF($J1561="","",INDEX('2_Review &amp; Audit'!$F:$F,$J1561))</f>
        <v/>
      </c>
      <c r="B1561" t="str">
        <f>IF($J1561="","",INDEX('2_Review &amp; Audit'!$C:$C,$J1561))</f>
        <v/>
      </c>
      <c r="C1561" t="str">
        <f>IF($J1561="","",INDEX('2_Review &amp; Audit'!$D:$D,$J1561))</f>
        <v/>
      </c>
      <c r="D1561" s="60" t="str">
        <f>IF($J1561="","",INDEX('2_Review &amp; Audit'!$U:$U,$J1561))</f>
        <v/>
      </c>
      <c r="E1561" t="str">
        <f>IF($J1561="","",INDEX('2_Review &amp; Audit'!$M:$M,$J1561))</f>
        <v/>
      </c>
      <c r="F1561" t="str">
        <f>IF($J1561="","",INDEX('2_Review &amp; Audit'!$N:$N,$J1561))</f>
        <v/>
      </c>
      <c r="G1561" t="str">
        <f>IF(OR($J1561="",$F1561=""),"",ABS(INDEX('2_Review &amp; Audit'!$B:$B,$J1561)/$F1561))</f>
        <v/>
      </c>
      <c r="H1561" t="str">
        <f t="shared" si="88"/>
        <v/>
      </c>
      <c r="I1561" t="str">
        <f>IF($J1561="","",INDEX('2_Review &amp; Audit'!$AD:$AD,$J1561))</f>
        <v/>
      </c>
      <c r="AB1561" t="str">
        <f>IF($D1561="","",MAX(0,N(#REF!)-N($X1561)))</f>
        <v/>
      </c>
      <c r="AC1561" t="str">
        <f>IF(OR($D1561="",$AB1561="",N($AB1561)&lt;=0),"",IFERROR(MATCH(1,INDEX(('2_Review &amp; Audit'!$F$6:$F$505=$A1561)*('2_Review &amp; Audit'!$I$6:$I$505&gt;=$E1561-30)*('2_Review &amp; Audit'!$I$6:$I$505&lt;=$E1561+30)*('2_Review &amp; Audit'!$R$6:$R$505&gt;0)*(ROW('2_Review &amp; Audit'!$R$6:$R$505)&gt;$T1561),0),0)+5,""))</f>
        <v/>
      </c>
      <c r="AG1561" t="str">
        <f>IF(OR($D1561="",$AB1561="",$AF1561=""),"",MIN($AB1561,$AF1561))</f>
        <v/>
      </c>
      <c r="AK1561" t="str">
        <f>IF($D1561="","",MAX(0,N($AB1561)-N($AG1561)))</f>
        <v/>
      </c>
      <c r="AL1561" t="str">
        <f>IF(OR($D1561="",$AK1561="",N($AK1561)&lt;=0),"",IFERROR(MATCH(1,INDEX(('2_Review &amp; Audit'!$F$6:$F$505=$A1561)*('2_Review &amp; Audit'!$I$6:$I$505&gt;=$E1561-30)*('2_Review &amp; Audit'!$I$6:$I$505&lt;=$E1561+30)*('2_Review &amp; Audit'!$R$6:$R$505&gt;0)*(ROW('2_Review &amp; Audit'!$R$6:$R$505)&gt;$AC1561),0),0)+5,""))</f>
        <v/>
      </c>
      <c r="AP1561" t="str">
        <f>IF(OR($D1561="",$AK1561="",$AO1561=""),"",MIN($AK1561,$AO1561))</f>
        <v/>
      </c>
    </row>
    <row r="1562" spans="1:42" ht="12.75" customHeight="1" x14ac:dyDescent="0.2">
      <c r="A1562" t="str">
        <f>IF($J1562="","",INDEX('2_Review &amp; Audit'!$F:$F,$J1562))</f>
        <v/>
      </c>
      <c r="B1562" t="str">
        <f>IF($J1562="","",INDEX('2_Review &amp; Audit'!$C:$C,$J1562))</f>
        <v/>
      </c>
      <c r="C1562" t="str">
        <f>IF($J1562="","",INDEX('2_Review &amp; Audit'!$D:$D,$J1562))</f>
        <v/>
      </c>
      <c r="D1562" s="60" t="str">
        <f>IF($J1562="","",INDEX('2_Review &amp; Audit'!$U:$U,$J1562))</f>
        <v/>
      </c>
      <c r="E1562" t="str">
        <f>IF($J1562="","",INDEX('2_Review &amp; Audit'!$M:$M,$J1562))</f>
        <v/>
      </c>
      <c r="F1562" t="str">
        <f>IF($J1562="","",INDEX('2_Review &amp; Audit'!$N:$N,$J1562))</f>
        <v/>
      </c>
      <c r="G1562" t="str">
        <f>IF(OR($J1562="",$F1562=""),"",ABS(INDEX('2_Review &amp; Audit'!$B:$B,$J1562)/$F1562))</f>
        <v/>
      </c>
      <c r="H1562" t="str">
        <f t="shared" si="88"/>
        <v/>
      </c>
      <c r="I1562" t="str">
        <f>IF($J1562="","",INDEX('2_Review &amp; Audit'!$AD:$AD,$J1562))</f>
        <v/>
      </c>
      <c r="AB1562" t="str">
        <f>IF($D1562="","",MAX(0,N(#REF!)-N($X1562)))</f>
        <v/>
      </c>
      <c r="AC1562" t="str">
        <f>IF(OR($D1562="",$AB1562="",N($AB1562)&lt;=0),"",IFERROR(MATCH(1,INDEX(('2_Review &amp; Audit'!$F$6:$F$505=$A1562)*('2_Review &amp; Audit'!$I$6:$I$505&gt;=$E1562-30)*('2_Review &amp; Audit'!$I$6:$I$505&lt;=$E1562+30)*('2_Review &amp; Audit'!$R$6:$R$505&gt;0)*(ROW('2_Review &amp; Audit'!$R$6:$R$505)&gt;$T1562),0),0)+5,""))</f>
        <v/>
      </c>
      <c r="AG1562" t="str">
        <f>IF(OR($D1562="",$AB1562="",$AF1562=""),"",MIN($AB1562,$AF1562))</f>
        <v/>
      </c>
      <c r="AK1562" t="str">
        <f>IF($D1562="","",MAX(0,N($AB1562)-N($AG1562)))</f>
        <v/>
      </c>
      <c r="AL1562" t="str">
        <f>IF(OR($D1562="",$AK1562="",N($AK1562)&lt;=0),"",IFERROR(MATCH(1,INDEX(('2_Review &amp; Audit'!$F$6:$F$505=$A1562)*('2_Review &amp; Audit'!$I$6:$I$505&gt;=$E1562-30)*('2_Review &amp; Audit'!$I$6:$I$505&lt;=$E1562+30)*('2_Review &amp; Audit'!$R$6:$R$505&gt;0)*(ROW('2_Review &amp; Audit'!$R$6:$R$505)&gt;$AC1562),0),0)+5,""))</f>
        <v/>
      </c>
      <c r="AP1562" t="str">
        <f>IF(OR($D1562="",$AK1562="",$AO1562=""),"",MIN($AK1562,$AO1562))</f>
        <v/>
      </c>
    </row>
    <row r="1563" spans="1:42" ht="12.75" customHeight="1" x14ac:dyDescent="0.2">
      <c r="A1563" t="str">
        <f>IF($J1563="","",INDEX('2_Review &amp; Audit'!$F:$F,$J1563))</f>
        <v/>
      </c>
      <c r="B1563" t="str">
        <f>IF($J1563="","",INDEX('2_Review &amp; Audit'!$C:$C,$J1563))</f>
        <v/>
      </c>
      <c r="C1563" t="str">
        <f>IF($J1563="","",INDEX('2_Review &amp; Audit'!$D:$D,$J1563))</f>
        <v/>
      </c>
      <c r="D1563" s="60" t="str">
        <f>IF($J1563="","",INDEX('2_Review &amp; Audit'!$U:$U,$J1563))</f>
        <v/>
      </c>
      <c r="E1563" t="str">
        <f>IF($J1563="","",INDEX('2_Review &amp; Audit'!$M:$M,$J1563))</f>
        <v/>
      </c>
      <c r="F1563" t="str">
        <f>IF($J1563="","",INDEX('2_Review &amp; Audit'!$N:$N,$J1563))</f>
        <v/>
      </c>
      <c r="G1563" t="str">
        <f>IF(OR($J1563="",$F1563=""),"",ABS(INDEX('2_Review &amp; Audit'!$B:$B,$J1563)/$F1563))</f>
        <v/>
      </c>
      <c r="H1563" t="str">
        <f t="shared" si="88"/>
        <v/>
      </c>
      <c r="I1563" t="str">
        <f>IF($J1563="","",INDEX('2_Review &amp; Audit'!$AD:$AD,$J1563))</f>
        <v/>
      </c>
      <c r="AB1563" t="str">
        <f>IF($D1563="","",MAX(0,N(#REF!)-N($X1563)))</f>
        <v/>
      </c>
      <c r="AC1563" t="str">
        <f>IF(OR($D1563="",$AB1563="",N($AB1563)&lt;=0),"",IFERROR(MATCH(1,INDEX(('2_Review &amp; Audit'!$F$6:$F$505=$A1563)*('2_Review &amp; Audit'!$I$6:$I$505&gt;=$E1563-30)*('2_Review &amp; Audit'!$I$6:$I$505&lt;=$E1563+30)*('2_Review &amp; Audit'!$R$6:$R$505&gt;0)*(ROW('2_Review &amp; Audit'!$R$6:$R$505)&gt;$T1563),0),0)+5,""))</f>
        <v/>
      </c>
      <c r="AG1563" t="str">
        <f>IF(OR($D1563="",$AB1563="",$AF1563=""),"",MIN($AB1563,$AF1563))</f>
        <v/>
      </c>
      <c r="AK1563" t="str">
        <f>IF($D1563="","",MAX(0,N($AB1563)-N($AG1563)))</f>
        <v/>
      </c>
      <c r="AL1563" t="str">
        <f>IF(OR($D1563="",$AK1563="",N($AK1563)&lt;=0),"",IFERROR(MATCH(1,INDEX(('2_Review &amp; Audit'!$F$6:$F$505=$A1563)*('2_Review &amp; Audit'!$I$6:$I$505&gt;=$E1563-30)*('2_Review &amp; Audit'!$I$6:$I$505&lt;=$E1563+30)*('2_Review &amp; Audit'!$R$6:$R$505&gt;0)*(ROW('2_Review &amp; Audit'!$R$6:$R$505)&gt;$AC1563),0),0)+5,""))</f>
        <v/>
      </c>
      <c r="AP1563" t="str">
        <f>IF(OR($D1563="",$AK1563="",$AO1563=""),"",MIN($AK1563,$AO1563))</f>
        <v/>
      </c>
    </row>
    <row r="1564" spans="1:42" ht="12.75" customHeight="1" x14ac:dyDescent="0.2">
      <c r="A1564" t="str">
        <f>IF($J1564="","",INDEX('2_Review &amp; Audit'!$F:$F,$J1564))</f>
        <v/>
      </c>
      <c r="B1564" t="str">
        <f>IF($J1564="","",INDEX('2_Review &amp; Audit'!$C:$C,$J1564))</f>
        <v/>
      </c>
      <c r="C1564" t="str">
        <f>IF($J1564="","",INDEX('2_Review &amp; Audit'!$D:$D,$J1564))</f>
        <v/>
      </c>
      <c r="D1564" s="60" t="str">
        <f>IF($J1564="","",INDEX('2_Review &amp; Audit'!$U:$U,$J1564))</f>
        <v/>
      </c>
      <c r="E1564" t="str">
        <f>IF($J1564="","",INDEX('2_Review &amp; Audit'!$M:$M,$J1564))</f>
        <v/>
      </c>
      <c r="F1564" t="str">
        <f>IF($J1564="","",INDEX('2_Review &amp; Audit'!$N:$N,$J1564))</f>
        <v/>
      </c>
      <c r="G1564" t="str">
        <f>IF(OR($J1564="",$F1564=""),"",ABS(INDEX('2_Review &amp; Audit'!$B:$B,$J1564)/$F1564))</f>
        <v/>
      </c>
      <c r="H1564" t="str">
        <f t="shared" si="88"/>
        <v/>
      </c>
      <c r="I1564" t="str">
        <f>IF($J1564="","",INDEX('2_Review &amp; Audit'!$AD:$AD,$J1564))</f>
        <v/>
      </c>
      <c r="AB1564" t="str">
        <f>IF($D1564="","",MAX(0,N(#REF!)-N($X1564)))</f>
        <v/>
      </c>
      <c r="AC1564" t="str">
        <f>IF(OR($D1564="",$AB1564="",N($AB1564)&lt;=0),"",IFERROR(MATCH(1,INDEX(('2_Review &amp; Audit'!$F$6:$F$505=$A1564)*('2_Review &amp; Audit'!$I$6:$I$505&gt;=$E1564-30)*('2_Review &amp; Audit'!$I$6:$I$505&lt;=$E1564+30)*('2_Review &amp; Audit'!$R$6:$R$505&gt;0)*(ROW('2_Review &amp; Audit'!$R$6:$R$505)&gt;$T1564),0),0)+5,""))</f>
        <v/>
      </c>
      <c r="AG1564" t="str">
        <f>IF(OR($D1564="",$AB1564="",$AF1564=""),"",MIN($AB1564,$AF1564))</f>
        <v/>
      </c>
      <c r="AK1564" t="str">
        <f>IF($D1564="","",MAX(0,N($AB1564)-N($AG1564)))</f>
        <v/>
      </c>
      <c r="AL1564" t="str">
        <f>IF(OR($D1564="",$AK1564="",N($AK1564)&lt;=0),"",IFERROR(MATCH(1,INDEX(('2_Review &amp; Audit'!$F$6:$F$505=$A1564)*('2_Review &amp; Audit'!$I$6:$I$505&gt;=$E1564-30)*('2_Review &amp; Audit'!$I$6:$I$505&lt;=$E1564+30)*('2_Review &amp; Audit'!$R$6:$R$505&gt;0)*(ROW('2_Review &amp; Audit'!$R$6:$R$505)&gt;$AC1564),0),0)+5,""))</f>
        <v/>
      </c>
      <c r="AP1564" t="str">
        <f>IF(OR($D1564="",$AK1564="",$AO1564=""),"",MIN($AK1564,$AO1564))</f>
        <v/>
      </c>
    </row>
    <row r="1565" spans="1:42" ht="12.75" customHeight="1" x14ac:dyDescent="0.2">
      <c r="A1565" t="str">
        <f>IF($J1565="","",INDEX('2_Review &amp; Audit'!$F:$F,$J1565))</f>
        <v/>
      </c>
      <c r="B1565" t="str">
        <f>IF($J1565="","",INDEX('2_Review &amp; Audit'!$C:$C,$J1565))</f>
        <v/>
      </c>
      <c r="C1565" t="str">
        <f>IF($J1565="","",INDEX('2_Review &amp; Audit'!$D:$D,$J1565))</f>
        <v/>
      </c>
      <c r="D1565" s="60" t="str">
        <f>IF($J1565="","",INDEX('2_Review &amp; Audit'!$U:$U,$J1565))</f>
        <v/>
      </c>
      <c r="E1565" t="str">
        <f>IF($J1565="","",INDEX('2_Review &amp; Audit'!$M:$M,$J1565))</f>
        <v/>
      </c>
      <c r="F1565" t="str">
        <f>IF($J1565="","",INDEX('2_Review &amp; Audit'!$N:$N,$J1565))</f>
        <v/>
      </c>
      <c r="G1565" t="str">
        <f>IF(OR($J1565="",$F1565=""),"",ABS(INDEX('2_Review &amp; Audit'!$B:$B,$J1565)/$F1565))</f>
        <v/>
      </c>
      <c r="H1565" t="str">
        <f t="shared" si="88"/>
        <v/>
      </c>
      <c r="I1565" t="str">
        <f>IF($J1565="","",INDEX('2_Review &amp; Audit'!$AD:$AD,$J1565))</f>
        <v/>
      </c>
      <c r="AB1565" t="str">
        <f>IF($D1565="","",MAX(0,N(#REF!)-N($X1565)))</f>
        <v/>
      </c>
      <c r="AC1565" t="str">
        <f>IF(OR($D1565="",$AB1565="",N($AB1565)&lt;=0),"",IFERROR(MATCH(1,INDEX(('2_Review &amp; Audit'!$F$6:$F$505=$A1565)*('2_Review &amp; Audit'!$I$6:$I$505&gt;=$E1565-30)*('2_Review &amp; Audit'!$I$6:$I$505&lt;=$E1565+30)*('2_Review &amp; Audit'!$R$6:$R$505&gt;0)*(ROW('2_Review &amp; Audit'!$R$6:$R$505)&gt;$T1565),0),0)+5,""))</f>
        <v/>
      </c>
      <c r="AG1565" t="str">
        <f>IF(OR($D1565="",$AB1565="",$AF1565=""),"",MIN($AB1565,$AF1565))</f>
        <v/>
      </c>
      <c r="AK1565" t="str">
        <f>IF($D1565="","",MAX(0,N($AB1565)-N($AG1565)))</f>
        <v/>
      </c>
      <c r="AL1565" t="str">
        <f>IF(OR($D1565="",$AK1565="",N($AK1565)&lt;=0),"",IFERROR(MATCH(1,INDEX(('2_Review &amp; Audit'!$F$6:$F$505=$A1565)*('2_Review &amp; Audit'!$I$6:$I$505&gt;=$E1565-30)*('2_Review &amp; Audit'!$I$6:$I$505&lt;=$E1565+30)*('2_Review &amp; Audit'!$R$6:$R$505&gt;0)*(ROW('2_Review &amp; Audit'!$R$6:$R$505)&gt;$AC1565),0),0)+5,""))</f>
        <v/>
      </c>
      <c r="AP1565" t="str">
        <f>IF(OR($D1565="",$AK1565="",$AO1565=""),"",MIN($AK1565,$AO1565))</f>
        <v/>
      </c>
    </row>
    <row r="1566" spans="1:42" ht="12.75" customHeight="1" x14ac:dyDescent="0.2">
      <c r="A1566" t="str">
        <f>IF($J1566="","",INDEX('2_Review &amp; Audit'!$F:$F,$J1566))</f>
        <v/>
      </c>
      <c r="B1566" t="str">
        <f>IF($J1566="","",INDEX('2_Review &amp; Audit'!$C:$C,$J1566))</f>
        <v/>
      </c>
      <c r="C1566" t="str">
        <f>IF($J1566="","",INDEX('2_Review &amp; Audit'!$D:$D,$J1566))</f>
        <v/>
      </c>
      <c r="D1566" s="60" t="str">
        <f>IF($J1566="","",INDEX('2_Review &amp; Audit'!$U:$U,$J1566))</f>
        <v/>
      </c>
      <c r="E1566" t="str">
        <f>IF($J1566="","",INDEX('2_Review &amp; Audit'!$M:$M,$J1566))</f>
        <v/>
      </c>
      <c r="F1566" t="str">
        <f>IF($J1566="","",INDEX('2_Review &amp; Audit'!$N:$N,$J1566))</f>
        <v/>
      </c>
      <c r="G1566" t="str">
        <f>IF(OR($J1566="",$F1566=""),"",ABS(INDEX('2_Review &amp; Audit'!$B:$B,$J1566)/$F1566))</f>
        <v/>
      </c>
      <c r="H1566" t="str">
        <f t="shared" si="88"/>
        <v/>
      </c>
      <c r="I1566" t="str">
        <f>IF($J1566="","",INDEX('2_Review &amp; Audit'!$AD:$AD,$J1566))</f>
        <v/>
      </c>
      <c r="AB1566" t="str">
        <f>IF($D1566="","",MAX(0,N(#REF!)-N($X1566)))</f>
        <v/>
      </c>
      <c r="AC1566" t="str">
        <f>IF(OR($D1566="",$AB1566="",N($AB1566)&lt;=0),"",IFERROR(MATCH(1,INDEX(('2_Review &amp; Audit'!$F$6:$F$505=$A1566)*('2_Review &amp; Audit'!$I$6:$I$505&gt;=$E1566-30)*('2_Review &amp; Audit'!$I$6:$I$505&lt;=$E1566+30)*('2_Review &amp; Audit'!$R$6:$R$505&gt;0)*(ROW('2_Review &amp; Audit'!$R$6:$R$505)&gt;$T1566),0),0)+5,""))</f>
        <v/>
      </c>
      <c r="AG1566" t="str">
        <f>IF(OR($D1566="",$AB1566="",$AF1566=""),"",MIN($AB1566,$AF1566))</f>
        <v/>
      </c>
      <c r="AK1566" t="str">
        <f>IF($D1566="","",MAX(0,N($AB1566)-N($AG1566)))</f>
        <v/>
      </c>
      <c r="AL1566" t="str">
        <f>IF(OR($D1566="",$AK1566="",N($AK1566)&lt;=0),"",IFERROR(MATCH(1,INDEX(('2_Review &amp; Audit'!$F$6:$F$505=$A1566)*('2_Review &amp; Audit'!$I$6:$I$505&gt;=$E1566-30)*('2_Review &amp; Audit'!$I$6:$I$505&lt;=$E1566+30)*('2_Review &amp; Audit'!$R$6:$R$505&gt;0)*(ROW('2_Review &amp; Audit'!$R$6:$R$505)&gt;$AC1566),0),0)+5,""))</f>
        <v/>
      </c>
      <c r="AP1566" t="str">
        <f>IF(OR($D1566="",$AK1566="",$AO1566=""),"",MIN($AK1566,$AO1566))</f>
        <v/>
      </c>
    </row>
    <row r="1567" spans="1:42" ht="12.75" customHeight="1" x14ac:dyDescent="0.2">
      <c r="A1567" t="str">
        <f>IF($J1567="","",INDEX('2_Review &amp; Audit'!$F:$F,$J1567))</f>
        <v/>
      </c>
      <c r="B1567" t="str">
        <f>IF($J1567="","",INDEX('2_Review &amp; Audit'!$C:$C,$J1567))</f>
        <v/>
      </c>
      <c r="C1567" t="str">
        <f>IF($J1567="","",INDEX('2_Review &amp; Audit'!$D:$D,$J1567))</f>
        <v/>
      </c>
      <c r="D1567" s="60" t="str">
        <f>IF($J1567="","",INDEX('2_Review &amp; Audit'!$U:$U,$J1567))</f>
        <v/>
      </c>
      <c r="E1567" t="str">
        <f>IF($J1567="","",INDEX('2_Review &amp; Audit'!$M:$M,$J1567))</f>
        <v/>
      </c>
      <c r="F1567" t="str">
        <f>IF($J1567="","",INDEX('2_Review &amp; Audit'!$N:$N,$J1567))</f>
        <v/>
      </c>
      <c r="G1567" t="str">
        <f>IF(OR($J1567="",$F1567=""),"",ABS(INDEX('2_Review &amp; Audit'!$B:$B,$J1567)/$F1567))</f>
        <v/>
      </c>
      <c r="H1567" t="str">
        <f t="shared" si="88"/>
        <v/>
      </c>
      <c r="I1567" t="str">
        <f>IF($J1567="","",INDEX('2_Review &amp; Audit'!$AD:$AD,$J1567))</f>
        <v/>
      </c>
      <c r="AB1567" t="str">
        <f>IF($D1567="","",MAX(0,N(#REF!)-N($X1567)))</f>
        <v/>
      </c>
      <c r="AC1567" t="str">
        <f>IF(OR($D1567="",$AB1567="",N($AB1567)&lt;=0),"",IFERROR(MATCH(1,INDEX(('2_Review &amp; Audit'!$F$6:$F$505=$A1567)*('2_Review &amp; Audit'!$I$6:$I$505&gt;=$E1567-30)*('2_Review &amp; Audit'!$I$6:$I$505&lt;=$E1567+30)*('2_Review &amp; Audit'!$R$6:$R$505&gt;0)*(ROW('2_Review &amp; Audit'!$R$6:$R$505)&gt;$T1567),0),0)+5,""))</f>
        <v/>
      </c>
      <c r="AG1567" t="str">
        <f>IF(OR($D1567="",$AB1567="",$AF1567=""),"",MIN($AB1567,$AF1567))</f>
        <v/>
      </c>
      <c r="AK1567" t="str">
        <f>IF($D1567="","",MAX(0,N($AB1567)-N($AG1567)))</f>
        <v/>
      </c>
      <c r="AL1567" t="str">
        <f>IF(OR($D1567="",$AK1567="",N($AK1567)&lt;=0),"",IFERROR(MATCH(1,INDEX(('2_Review &amp; Audit'!$F$6:$F$505=$A1567)*('2_Review &amp; Audit'!$I$6:$I$505&gt;=$E1567-30)*('2_Review &amp; Audit'!$I$6:$I$505&lt;=$E1567+30)*('2_Review &amp; Audit'!$R$6:$R$505&gt;0)*(ROW('2_Review &amp; Audit'!$R$6:$R$505)&gt;$AC1567),0),0)+5,""))</f>
        <v/>
      </c>
      <c r="AP1567" t="str">
        <f>IF(OR($D1567="",$AK1567="",$AO1567=""),"",MIN($AK1567,$AO1567))</f>
        <v/>
      </c>
    </row>
    <row r="1568" spans="1:42" ht="12.75" customHeight="1" x14ac:dyDescent="0.2">
      <c r="A1568" t="str">
        <f>IF($J1568="","",INDEX('2_Review &amp; Audit'!$F:$F,$J1568))</f>
        <v/>
      </c>
      <c r="B1568" t="str">
        <f>IF($J1568="","",INDEX('2_Review &amp; Audit'!$C:$C,$J1568))</f>
        <v/>
      </c>
      <c r="C1568" t="str">
        <f>IF($J1568="","",INDEX('2_Review &amp; Audit'!$D:$D,$J1568))</f>
        <v/>
      </c>
      <c r="D1568" s="60" t="str">
        <f>IF($J1568="","",INDEX('2_Review &amp; Audit'!$U:$U,$J1568))</f>
        <v/>
      </c>
      <c r="E1568" t="str">
        <f>IF($J1568="","",INDEX('2_Review &amp; Audit'!$M:$M,$J1568))</f>
        <v/>
      </c>
      <c r="F1568" t="str">
        <f>IF($J1568="","",INDEX('2_Review &amp; Audit'!$N:$N,$J1568))</f>
        <v/>
      </c>
      <c r="G1568" t="str">
        <f>IF(OR($J1568="",$F1568=""),"",ABS(INDEX('2_Review &amp; Audit'!$B:$B,$J1568)/$F1568))</f>
        <v/>
      </c>
      <c r="H1568" t="str">
        <f t="shared" si="88"/>
        <v/>
      </c>
      <c r="I1568" t="str">
        <f>IF($J1568="","",INDEX('2_Review &amp; Audit'!$AD:$AD,$J1568))</f>
        <v/>
      </c>
      <c r="AB1568" t="str">
        <f>IF($D1568="","",MAX(0,N(#REF!)-N($X1568)))</f>
        <v/>
      </c>
      <c r="AC1568" t="str">
        <f>IF(OR($D1568="",$AB1568="",N($AB1568)&lt;=0),"",IFERROR(MATCH(1,INDEX(('2_Review &amp; Audit'!$F$6:$F$505=$A1568)*('2_Review &amp; Audit'!$I$6:$I$505&gt;=$E1568-30)*('2_Review &amp; Audit'!$I$6:$I$505&lt;=$E1568+30)*('2_Review &amp; Audit'!$R$6:$R$505&gt;0)*(ROW('2_Review &amp; Audit'!$R$6:$R$505)&gt;$T1568),0),0)+5,""))</f>
        <v/>
      </c>
      <c r="AG1568" t="str">
        <f>IF(OR($D1568="",$AB1568="",$AF1568=""),"",MIN($AB1568,$AF1568))</f>
        <v/>
      </c>
      <c r="AK1568" t="str">
        <f>IF($D1568="","",MAX(0,N($AB1568)-N($AG1568)))</f>
        <v/>
      </c>
      <c r="AL1568" t="str">
        <f>IF(OR($D1568="",$AK1568="",N($AK1568)&lt;=0),"",IFERROR(MATCH(1,INDEX(('2_Review &amp; Audit'!$F$6:$F$505=$A1568)*('2_Review &amp; Audit'!$I$6:$I$505&gt;=$E1568-30)*('2_Review &amp; Audit'!$I$6:$I$505&lt;=$E1568+30)*('2_Review &amp; Audit'!$R$6:$R$505&gt;0)*(ROW('2_Review &amp; Audit'!$R$6:$R$505)&gt;$AC1568),0),0)+5,""))</f>
        <v/>
      </c>
      <c r="AP1568" t="str">
        <f>IF(OR($D1568="",$AK1568="",$AO1568=""),"",MIN($AK1568,$AO1568))</f>
        <v/>
      </c>
    </row>
    <row r="1569" spans="1:42" ht="12.75" customHeight="1" x14ac:dyDescent="0.2">
      <c r="A1569" t="str">
        <f>IF($J1569="","",INDEX('2_Review &amp; Audit'!$F:$F,$J1569))</f>
        <v/>
      </c>
      <c r="B1569" t="str">
        <f>IF($J1569="","",INDEX('2_Review &amp; Audit'!$C:$C,$J1569))</f>
        <v/>
      </c>
      <c r="C1569" t="str">
        <f>IF($J1569="","",INDEX('2_Review &amp; Audit'!$D:$D,$J1569))</f>
        <v/>
      </c>
      <c r="D1569" s="60" t="str">
        <f>IF($J1569="","",INDEX('2_Review &amp; Audit'!$U:$U,$J1569))</f>
        <v/>
      </c>
      <c r="E1569" t="str">
        <f>IF($J1569="","",INDEX('2_Review &amp; Audit'!$M:$M,$J1569))</f>
        <v/>
      </c>
      <c r="F1569" t="str">
        <f>IF($J1569="","",INDEX('2_Review &amp; Audit'!$N:$N,$J1569))</f>
        <v/>
      </c>
      <c r="G1569" t="str">
        <f>IF(OR($J1569="",$F1569=""),"",ABS(INDEX('2_Review &amp; Audit'!$B:$B,$J1569)/$F1569))</f>
        <v/>
      </c>
      <c r="H1569" t="str">
        <f t="shared" si="88"/>
        <v/>
      </c>
      <c r="I1569" t="str">
        <f>IF($J1569="","",INDEX('2_Review &amp; Audit'!$AD:$AD,$J1569))</f>
        <v/>
      </c>
      <c r="AB1569" t="str">
        <f>IF($D1569="","",MAX(0,N(#REF!)-N($X1569)))</f>
        <v/>
      </c>
      <c r="AC1569" t="str">
        <f>IF(OR($D1569="",$AB1569="",N($AB1569)&lt;=0),"",IFERROR(MATCH(1,INDEX(('2_Review &amp; Audit'!$F$6:$F$505=$A1569)*('2_Review &amp; Audit'!$I$6:$I$505&gt;=$E1569-30)*('2_Review &amp; Audit'!$I$6:$I$505&lt;=$E1569+30)*('2_Review &amp; Audit'!$R$6:$R$505&gt;0)*(ROW('2_Review &amp; Audit'!$R$6:$R$505)&gt;$T1569),0),0)+5,""))</f>
        <v/>
      </c>
      <c r="AG1569" t="str">
        <f>IF(OR($D1569="",$AB1569="",$AF1569=""),"",MIN($AB1569,$AF1569))</f>
        <v/>
      </c>
      <c r="AK1569" t="str">
        <f>IF($D1569="","",MAX(0,N($AB1569)-N($AG1569)))</f>
        <v/>
      </c>
      <c r="AL1569" t="str">
        <f>IF(OR($D1569="",$AK1569="",N($AK1569)&lt;=0),"",IFERROR(MATCH(1,INDEX(('2_Review &amp; Audit'!$F$6:$F$505=$A1569)*('2_Review &amp; Audit'!$I$6:$I$505&gt;=$E1569-30)*('2_Review &amp; Audit'!$I$6:$I$505&lt;=$E1569+30)*('2_Review &amp; Audit'!$R$6:$R$505&gt;0)*(ROW('2_Review &amp; Audit'!$R$6:$R$505)&gt;$AC1569),0),0)+5,""))</f>
        <v/>
      </c>
      <c r="AP1569" t="str">
        <f>IF(OR($D1569="",$AK1569="",$AO1569=""),"",MIN($AK1569,$AO1569))</f>
        <v/>
      </c>
    </row>
    <row r="1570" spans="1:42" ht="12.75" customHeight="1" x14ac:dyDescent="0.2">
      <c r="A1570" t="str">
        <f>IF($J1570="","",INDEX('2_Review &amp; Audit'!$F:$F,$J1570))</f>
        <v/>
      </c>
      <c r="B1570" t="str">
        <f>IF($J1570="","",INDEX('2_Review &amp; Audit'!$C:$C,$J1570))</f>
        <v/>
      </c>
      <c r="C1570" t="str">
        <f>IF($J1570="","",INDEX('2_Review &amp; Audit'!$D:$D,$J1570))</f>
        <v/>
      </c>
      <c r="D1570" s="60" t="str">
        <f>IF($J1570="","",INDEX('2_Review &amp; Audit'!$U:$U,$J1570))</f>
        <v/>
      </c>
      <c r="E1570" t="str">
        <f>IF($J1570="","",INDEX('2_Review &amp; Audit'!$M:$M,$J1570))</f>
        <v/>
      </c>
      <c r="F1570" t="str">
        <f>IF($J1570="","",INDEX('2_Review &amp; Audit'!$N:$N,$J1570))</f>
        <v/>
      </c>
      <c r="G1570" t="str">
        <f>IF(OR($J1570="",$F1570=""),"",ABS(INDEX('2_Review &amp; Audit'!$B:$B,$J1570)/$F1570))</f>
        <v/>
      </c>
      <c r="H1570" t="str">
        <f t="shared" si="88"/>
        <v/>
      </c>
      <c r="I1570" t="str">
        <f>IF($J1570="","",INDEX('2_Review &amp; Audit'!$AD:$AD,$J1570))</f>
        <v/>
      </c>
      <c r="AB1570" t="str">
        <f>IF($D1570="","",MAX(0,N(#REF!)-N($X1570)))</f>
        <v/>
      </c>
      <c r="AC1570" t="str">
        <f>IF(OR($D1570="",$AB1570="",N($AB1570)&lt;=0),"",IFERROR(MATCH(1,INDEX(('2_Review &amp; Audit'!$F$6:$F$505=$A1570)*('2_Review &amp; Audit'!$I$6:$I$505&gt;=$E1570-30)*('2_Review &amp; Audit'!$I$6:$I$505&lt;=$E1570+30)*('2_Review &amp; Audit'!$R$6:$R$505&gt;0)*(ROW('2_Review &amp; Audit'!$R$6:$R$505)&gt;$T1570),0),0)+5,""))</f>
        <v/>
      </c>
      <c r="AG1570" t="str">
        <f>IF(OR($D1570="",$AB1570="",$AF1570=""),"",MIN($AB1570,$AF1570))</f>
        <v/>
      </c>
      <c r="AK1570" t="str">
        <f>IF($D1570="","",MAX(0,N($AB1570)-N($AG1570)))</f>
        <v/>
      </c>
      <c r="AL1570" t="str">
        <f>IF(OR($D1570="",$AK1570="",N($AK1570)&lt;=0),"",IFERROR(MATCH(1,INDEX(('2_Review &amp; Audit'!$F$6:$F$505=$A1570)*('2_Review &amp; Audit'!$I$6:$I$505&gt;=$E1570-30)*('2_Review &amp; Audit'!$I$6:$I$505&lt;=$E1570+30)*('2_Review &amp; Audit'!$R$6:$R$505&gt;0)*(ROW('2_Review &amp; Audit'!$R$6:$R$505)&gt;$AC1570),0),0)+5,""))</f>
        <v/>
      </c>
      <c r="AP1570" t="str">
        <f>IF(OR($D1570="",$AK1570="",$AO1570=""),"",MIN($AK1570,$AO1570))</f>
        <v/>
      </c>
    </row>
    <row r="1571" spans="1:42" ht="12.75" customHeight="1" x14ac:dyDescent="0.2">
      <c r="A1571" t="str">
        <f>IF($J1571="","",INDEX('2_Review &amp; Audit'!$F:$F,$J1571))</f>
        <v/>
      </c>
      <c r="B1571" t="str">
        <f>IF($J1571="","",INDEX('2_Review &amp; Audit'!$C:$C,$J1571))</f>
        <v/>
      </c>
      <c r="C1571" t="str">
        <f>IF($J1571="","",INDEX('2_Review &amp; Audit'!$D:$D,$J1571))</f>
        <v/>
      </c>
      <c r="D1571" s="60" t="str">
        <f>IF($J1571="","",INDEX('2_Review &amp; Audit'!$U:$U,$J1571))</f>
        <v/>
      </c>
      <c r="E1571" t="str">
        <f>IF($J1571="","",INDEX('2_Review &amp; Audit'!$M:$M,$J1571))</f>
        <v/>
      </c>
      <c r="F1571" t="str">
        <f>IF($J1571="","",INDEX('2_Review &amp; Audit'!$N:$N,$J1571))</f>
        <v/>
      </c>
      <c r="G1571" t="str">
        <f>IF(OR($J1571="",$F1571=""),"",ABS(INDEX('2_Review &amp; Audit'!$B:$B,$J1571)/$F1571))</f>
        <v/>
      </c>
      <c r="H1571" t="str">
        <f t="shared" si="88"/>
        <v/>
      </c>
      <c r="I1571" t="str">
        <f>IF($J1571="","",INDEX('2_Review &amp; Audit'!$AD:$AD,$J1571))</f>
        <v/>
      </c>
      <c r="AB1571" t="str">
        <f>IF($D1571="","",MAX(0,N(#REF!)-N($X1571)))</f>
        <v/>
      </c>
      <c r="AC1571" t="str">
        <f>IF(OR($D1571="",$AB1571="",N($AB1571)&lt;=0),"",IFERROR(MATCH(1,INDEX(('2_Review &amp; Audit'!$F$6:$F$505=$A1571)*('2_Review &amp; Audit'!$I$6:$I$505&gt;=$E1571-30)*('2_Review &amp; Audit'!$I$6:$I$505&lt;=$E1571+30)*('2_Review &amp; Audit'!$R$6:$R$505&gt;0)*(ROW('2_Review &amp; Audit'!$R$6:$R$505)&gt;$T1571),0),0)+5,""))</f>
        <v/>
      </c>
      <c r="AG1571" t="str">
        <f>IF(OR($D1571="",$AB1571="",$AF1571=""),"",MIN($AB1571,$AF1571))</f>
        <v/>
      </c>
      <c r="AK1571" t="str">
        <f>IF($D1571="","",MAX(0,N($AB1571)-N($AG1571)))</f>
        <v/>
      </c>
      <c r="AL1571" t="str">
        <f>IF(OR($D1571="",$AK1571="",N($AK1571)&lt;=0),"",IFERROR(MATCH(1,INDEX(('2_Review &amp; Audit'!$F$6:$F$505=$A1571)*('2_Review &amp; Audit'!$I$6:$I$505&gt;=$E1571-30)*('2_Review &amp; Audit'!$I$6:$I$505&lt;=$E1571+30)*('2_Review &amp; Audit'!$R$6:$R$505&gt;0)*(ROW('2_Review &amp; Audit'!$R$6:$R$505)&gt;$AC1571),0),0)+5,""))</f>
        <v/>
      </c>
      <c r="AP1571" t="str">
        <f>IF(OR($D1571="",$AK1571="",$AO1571=""),"",MIN($AK1571,$AO1571))</f>
        <v/>
      </c>
    </row>
    <row r="1572" spans="1:42" ht="12.75" customHeight="1" x14ac:dyDescent="0.2">
      <c r="A1572" t="str">
        <f>IF($J1572="","",INDEX('2_Review &amp; Audit'!$F:$F,$J1572))</f>
        <v/>
      </c>
      <c r="B1572" t="str">
        <f>IF($J1572="","",INDEX('2_Review &amp; Audit'!$C:$C,$J1572))</f>
        <v/>
      </c>
      <c r="C1572" t="str">
        <f>IF($J1572="","",INDEX('2_Review &amp; Audit'!$D:$D,$J1572))</f>
        <v/>
      </c>
      <c r="D1572" s="60" t="str">
        <f>IF($J1572="","",INDEX('2_Review &amp; Audit'!$U:$U,$J1572))</f>
        <v/>
      </c>
      <c r="E1572" t="str">
        <f>IF($J1572="","",INDEX('2_Review &amp; Audit'!$M:$M,$J1572))</f>
        <v/>
      </c>
      <c r="F1572" t="str">
        <f>IF($J1572="","",INDEX('2_Review &amp; Audit'!$N:$N,$J1572))</f>
        <v/>
      </c>
      <c r="G1572" t="str">
        <f>IF(OR($J1572="",$F1572=""),"",ABS(INDEX('2_Review &amp; Audit'!$B:$B,$J1572)/$F1572))</f>
        <v/>
      </c>
      <c r="H1572" t="str">
        <f t="shared" si="88"/>
        <v/>
      </c>
      <c r="I1572" t="str">
        <f>IF($J1572="","",INDEX('2_Review &amp; Audit'!$AD:$AD,$J1572))</f>
        <v/>
      </c>
      <c r="AB1572" t="str">
        <f>IF($D1572="","",MAX(0,N(#REF!)-N($X1572)))</f>
        <v/>
      </c>
      <c r="AC1572" t="str">
        <f>IF(OR($D1572="",$AB1572="",N($AB1572)&lt;=0),"",IFERROR(MATCH(1,INDEX(('2_Review &amp; Audit'!$F$6:$F$505=$A1572)*('2_Review &amp; Audit'!$I$6:$I$505&gt;=$E1572-30)*('2_Review &amp; Audit'!$I$6:$I$505&lt;=$E1572+30)*('2_Review &amp; Audit'!$R$6:$R$505&gt;0)*(ROW('2_Review &amp; Audit'!$R$6:$R$505)&gt;$T1572),0),0)+5,""))</f>
        <v/>
      </c>
      <c r="AG1572" t="str">
        <f>IF(OR($D1572="",$AB1572="",$AF1572=""),"",MIN($AB1572,$AF1572))</f>
        <v/>
      </c>
      <c r="AK1572" t="str">
        <f>IF($D1572="","",MAX(0,N($AB1572)-N($AG1572)))</f>
        <v/>
      </c>
      <c r="AL1572" t="str">
        <f>IF(OR($D1572="",$AK1572="",N($AK1572)&lt;=0),"",IFERROR(MATCH(1,INDEX(('2_Review &amp; Audit'!$F$6:$F$505=$A1572)*('2_Review &amp; Audit'!$I$6:$I$505&gt;=$E1572-30)*('2_Review &amp; Audit'!$I$6:$I$505&lt;=$E1572+30)*('2_Review &amp; Audit'!$R$6:$R$505&gt;0)*(ROW('2_Review &amp; Audit'!$R$6:$R$505)&gt;$AC1572),0),0)+5,""))</f>
        <v/>
      </c>
      <c r="AP1572" t="str">
        <f>IF(OR($D1572="",$AK1572="",$AO1572=""),"",MIN($AK1572,$AO1572))</f>
        <v/>
      </c>
    </row>
    <row r="1573" spans="1:42" ht="12.75" customHeight="1" x14ac:dyDescent="0.2">
      <c r="A1573" t="str">
        <f>IF($J1573="","",INDEX('2_Review &amp; Audit'!$F:$F,$J1573))</f>
        <v/>
      </c>
      <c r="B1573" t="str">
        <f>IF($J1573="","",INDEX('2_Review &amp; Audit'!$C:$C,$J1573))</f>
        <v/>
      </c>
      <c r="C1573" t="str">
        <f>IF($J1573="","",INDEX('2_Review &amp; Audit'!$D:$D,$J1573))</f>
        <v/>
      </c>
      <c r="D1573" s="60" t="str">
        <f>IF($J1573="","",INDEX('2_Review &amp; Audit'!$U:$U,$J1573))</f>
        <v/>
      </c>
      <c r="E1573" t="str">
        <f>IF($J1573="","",INDEX('2_Review &amp; Audit'!$M:$M,$J1573))</f>
        <v/>
      </c>
      <c r="F1573" t="str">
        <f>IF($J1573="","",INDEX('2_Review &amp; Audit'!$N:$N,$J1573))</f>
        <v/>
      </c>
      <c r="G1573" t="str">
        <f>IF(OR($J1573="",$F1573=""),"",ABS(INDEX('2_Review &amp; Audit'!$B:$B,$J1573)/$F1573))</f>
        <v/>
      </c>
      <c r="H1573" t="str">
        <f t="shared" si="88"/>
        <v/>
      </c>
      <c r="I1573" t="str">
        <f>IF($J1573="","",INDEX('2_Review &amp; Audit'!$AD:$AD,$J1573))</f>
        <v/>
      </c>
      <c r="AB1573" t="str">
        <f>IF($D1573="","",MAX(0,N(#REF!)-N($X1573)))</f>
        <v/>
      </c>
      <c r="AC1573" t="str">
        <f>IF(OR($D1573="",$AB1573="",N($AB1573)&lt;=0),"",IFERROR(MATCH(1,INDEX(('2_Review &amp; Audit'!$F$6:$F$505=$A1573)*('2_Review &amp; Audit'!$I$6:$I$505&gt;=$E1573-30)*('2_Review &amp; Audit'!$I$6:$I$505&lt;=$E1573+30)*('2_Review &amp; Audit'!$R$6:$R$505&gt;0)*(ROW('2_Review &amp; Audit'!$R$6:$R$505)&gt;$T1573),0),0)+5,""))</f>
        <v/>
      </c>
      <c r="AG1573" t="str">
        <f>IF(OR($D1573="",$AB1573="",$AF1573=""),"",MIN($AB1573,$AF1573))</f>
        <v/>
      </c>
      <c r="AK1573" t="str">
        <f>IF($D1573="","",MAX(0,N($AB1573)-N($AG1573)))</f>
        <v/>
      </c>
      <c r="AL1573" t="str">
        <f>IF(OR($D1573="",$AK1573="",N($AK1573)&lt;=0),"",IFERROR(MATCH(1,INDEX(('2_Review &amp; Audit'!$F$6:$F$505=$A1573)*('2_Review &amp; Audit'!$I$6:$I$505&gt;=$E1573-30)*('2_Review &amp; Audit'!$I$6:$I$505&lt;=$E1573+30)*('2_Review &amp; Audit'!$R$6:$R$505&gt;0)*(ROW('2_Review &amp; Audit'!$R$6:$R$505)&gt;$AC1573),0),0)+5,""))</f>
        <v/>
      </c>
      <c r="AP1573" t="str">
        <f>IF(OR($D1573="",$AK1573="",$AO1573=""),"",MIN($AK1573,$AO1573))</f>
        <v/>
      </c>
    </row>
    <row r="1574" spans="1:42" ht="12.75" customHeight="1" x14ac:dyDescent="0.2">
      <c r="A1574" t="str">
        <f>IF($J1574="","",INDEX('2_Review &amp; Audit'!$F:$F,$J1574))</f>
        <v/>
      </c>
      <c r="B1574" t="str">
        <f>IF($J1574="","",INDEX('2_Review &amp; Audit'!$C:$C,$J1574))</f>
        <v/>
      </c>
      <c r="C1574" t="str">
        <f>IF($J1574="","",INDEX('2_Review &amp; Audit'!$D:$D,$J1574))</f>
        <v/>
      </c>
      <c r="D1574" s="60" t="str">
        <f>IF($J1574="","",INDEX('2_Review &amp; Audit'!$U:$U,$J1574))</f>
        <v/>
      </c>
      <c r="E1574" t="str">
        <f>IF($J1574="","",INDEX('2_Review &amp; Audit'!$M:$M,$J1574))</f>
        <v/>
      </c>
      <c r="F1574" t="str">
        <f>IF($J1574="","",INDEX('2_Review &amp; Audit'!$N:$N,$J1574))</f>
        <v/>
      </c>
      <c r="G1574" t="str">
        <f>IF(OR($J1574="",$F1574=""),"",ABS(INDEX('2_Review &amp; Audit'!$B:$B,$J1574)/$F1574))</f>
        <v/>
      </c>
      <c r="H1574" t="str">
        <f t="shared" si="88"/>
        <v/>
      </c>
      <c r="I1574" t="str">
        <f>IF($J1574="","",INDEX('2_Review &amp; Audit'!$AD:$AD,$J1574))</f>
        <v/>
      </c>
      <c r="AB1574" t="str">
        <f>IF($D1574="","",MAX(0,N(#REF!)-N($X1574)))</f>
        <v/>
      </c>
      <c r="AC1574" t="str">
        <f>IF(OR($D1574="",$AB1574="",N($AB1574)&lt;=0),"",IFERROR(MATCH(1,INDEX(('2_Review &amp; Audit'!$F$6:$F$505=$A1574)*('2_Review &amp; Audit'!$I$6:$I$505&gt;=$E1574-30)*('2_Review &amp; Audit'!$I$6:$I$505&lt;=$E1574+30)*('2_Review &amp; Audit'!$R$6:$R$505&gt;0)*(ROW('2_Review &amp; Audit'!$R$6:$R$505)&gt;$T1574),0),0)+5,""))</f>
        <v/>
      </c>
      <c r="AG1574" t="str">
        <f>IF(OR($D1574="",$AB1574="",$AF1574=""),"",MIN($AB1574,$AF1574))</f>
        <v/>
      </c>
      <c r="AK1574" t="str">
        <f>IF($D1574="","",MAX(0,N($AB1574)-N($AG1574)))</f>
        <v/>
      </c>
      <c r="AL1574" t="str">
        <f>IF(OR($D1574="",$AK1574="",N($AK1574)&lt;=0),"",IFERROR(MATCH(1,INDEX(('2_Review &amp; Audit'!$F$6:$F$505=$A1574)*('2_Review &amp; Audit'!$I$6:$I$505&gt;=$E1574-30)*('2_Review &amp; Audit'!$I$6:$I$505&lt;=$E1574+30)*('2_Review &amp; Audit'!$R$6:$R$505&gt;0)*(ROW('2_Review &amp; Audit'!$R$6:$R$505)&gt;$AC1574),0),0)+5,""))</f>
        <v/>
      </c>
      <c r="AP1574" t="str">
        <f>IF(OR($D1574="",$AK1574="",$AO1574=""),"",MIN($AK1574,$AO1574))</f>
        <v/>
      </c>
    </row>
    <row r="1575" spans="1:42" ht="12.75" customHeight="1" x14ac:dyDescent="0.2">
      <c r="A1575" t="str">
        <f>IF($J1575="","",INDEX('2_Review &amp; Audit'!$F:$F,$J1575))</f>
        <v/>
      </c>
      <c r="B1575" t="str">
        <f>IF($J1575="","",INDEX('2_Review &amp; Audit'!$C:$C,$J1575))</f>
        <v/>
      </c>
      <c r="C1575" t="str">
        <f>IF($J1575="","",INDEX('2_Review &amp; Audit'!$D:$D,$J1575))</f>
        <v/>
      </c>
      <c r="D1575" s="60" t="str">
        <f>IF($J1575="","",INDEX('2_Review &amp; Audit'!$U:$U,$J1575))</f>
        <v/>
      </c>
      <c r="E1575" t="str">
        <f>IF($J1575="","",INDEX('2_Review &amp; Audit'!$M:$M,$J1575))</f>
        <v/>
      </c>
      <c r="F1575" t="str">
        <f>IF($J1575="","",INDEX('2_Review &amp; Audit'!$N:$N,$J1575))</f>
        <v/>
      </c>
      <c r="G1575" t="str">
        <f>IF(OR($J1575="",$F1575=""),"",ABS(INDEX('2_Review &amp; Audit'!$B:$B,$J1575)/$F1575))</f>
        <v/>
      </c>
      <c r="H1575" t="str">
        <f t="shared" si="88"/>
        <v/>
      </c>
      <c r="I1575" t="str">
        <f>IF($J1575="","",INDEX('2_Review &amp; Audit'!$AD:$AD,$J1575))</f>
        <v/>
      </c>
      <c r="AB1575" t="str">
        <f>IF($D1575="","",MAX(0,N(#REF!)-N($X1575)))</f>
        <v/>
      </c>
      <c r="AC1575" t="str">
        <f>IF(OR($D1575="",$AB1575="",N($AB1575)&lt;=0),"",IFERROR(MATCH(1,INDEX(('2_Review &amp; Audit'!$F$6:$F$505=$A1575)*('2_Review &amp; Audit'!$I$6:$I$505&gt;=$E1575-30)*('2_Review &amp; Audit'!$I$6:$I$505&lt;=$E1575+30)*('2_Review &amp; Audit'!$R$6:$R$505&gt;0)*(ROW('2_Review &amp; Audit'!$R$6:$R$505)&gt;$T1575),0),0)+5,""))</f>
        <v/>
      </c>
      <c r="AG1575" t="str">
        <f>IF(OR($D1575="",$AB1575="",$AF1575=""),"",MIN($AB1575,$AF1575))</f>
        <v/>
      </c>
      <c r="AK1575" t="str">
        <f>IF($D1575="","",MAX(0,N($AB1575)-N($AG1575)))</f>
        <v/>
      </c>
      <c r="AL1575" t="str">
        <f>IF(OR($D1575="",$AK1575="",N($AK1575)&lt;=0),"",IFERROR(MATCH(1,INDEX(('2_Review &amp; Audit'!$F$6:$F$505=$A1575)*('2_Review &amp; Audit'!$I$6:$I$505&gt;=$E1575-30)*('2_Review &amp; Audit'!$I$6:$I$505&lt;=$E1575+30)*('2_Review &amp; Audit'!$R$6:$R$505&gt;0)*(ROW('2_Review &amp; Audit'!$R$6:$R$505)&gt;$AC1575),0),0)+5,""))</f>
        <v/>
      </c>
      <c r="AP1575" t="str">
        <f>IF(OR($D1575="",$AK1575="",$AO1575=""),"",MIN($AK1575,$AO1575))</f>
        <v/>
      </c>
    </row>
    <row r="1576" spans="1:42" ht="12.75" customHeight="1" x14ac:dyDescent="0.2">
      <c r="A1576" t="str">
        <f>IF($J1576="","",INDEX('2_Review &amp; Audit'!$F:$F,$J1576))</f>
        <v/>
      </c>
      <c r="B1576" t="str">
        <f>IF($J1576="","",INDEX('2_Review &amp; Audit'!$C:$C,$J1576))</f>
        <v/>
      </c>
      <c r="C1576" t="str">
        <f>IF($J1576="","",INDEX('2_Review &amp; Audit'!$D:$D,$J1576))</f>
        <v/>
      </c>
      <c r="D1576" s="60" t="str">
        <f>IF($J1576="","",INDEX('2_Review &amp; Audit'!$U:$U,$J1576))</f>
        <v/>
      </c>
      <c r="E1576" t="str">
        <f>IF($J1576="","",INDEX('2_Review &amp; Audit'!$M:$M,$J1576))</f>
        <v/>
      </c>
      <c r="F1576" t="str">
        <f>IF($J1576="","",INDEX('2_Review &amp; Audit'!$N:$N,$J1576))</f>
        <v/>
      </c>
      <c r="G1576" t="str">
        <f>IF(OR($J1576="",$F1576=""),"",ABS(INDEX('2_Review &amp; Audit'!$B:$B,$J1576)/$F1576))</f>
        <v/>
      </c>
      <c r="H1576" t="str">
        <f t="shared" si="88"/>
        <v/>
      </c>
      <c r="I1576" t="str">
        <f>IF($J1576="","",INDEX('2_Review &amp; Audit'!$AD:$AD,$J1576))</f>
        <v/>
      </c>
      <c r="AB1576" t="str">
        <f>IF($D1576="","",MAX(0,N(#REF!)-N($X1576)))</f>
        <v/>
      </c>
      <c r="AC1576" t="str">
        <f>IF(OR($D1576="",$AB1576="",N($AB1576)&lt;=0),"",IFERROR(MATCH(1,INDEX(('2_Review &amp; Audit'!$F$6:$F$505=$A1576)*('2_Review &amp; Audit'!$I$6:$I$505&gt;=$E1576-30)*('2_Review &amp; Audit'!$I$6:$I$505&lt;=$E1576+30)*('2_Review &amp; Audit'!$R$6:$R$505&gt;0)*(ROW('2_Review &amp; Audit'!$R$6:$R$505)&gt;$T1576),0),0)+5,""))</f>
        <v/>
      </c>
      <c r="AG1576" t="str">
        <f>IF(OR($D1576="",$AB1576="",$AF1576=""),"",MIN($AB1576,$AF1576))</f>
        <v/>
      </c>
      <c r="AK1576" t="str">
        <f>IF($D1576="","",MAX(0,N($AB1576)-N($AG1576)))</f>
        <v/>
      </c>
      <c r="AL1576" t="str">
        <f>IF(OR($D1576="",$AK1576="",N($AK1576)&lt;=0),"",IFERROR(MATCH(1,INDEX(('2_Review &amp; Audit'!$F$6:$F$505=$A1576)*('2_Review &amp; Audit'!$I$6:$I$505&gt;=$E1576-30)*('2_Review &amp; Audit'!$I$6:$I$505&lt;=$E1576+30)*('2_Review &amp; Audit'!$R$6:$R$505&gt;0)*(ROW('2_Review &amp; Audit'!$R$6:$R$505)&gt;$AC1576),0),0)+5,""))</f>
        <v/>
      </c>
      <c r="AP1576" t="str">
        <f>IF(OR($D1576="",$AK1576="",$AO1576=""),"",MIN($AK1576,$AO1576))</f>
        <v/>
      </c>
    </row>
    <row r="1577" spans="1:42" ht="12.75" customHeight="1" x14ac:dyDescent="0.2">
      <c r="A1577" t="str">
        <f>IF($J1577="","",INDEX('2_Review &amp; Audit'!$F:$F,$J1577))</f>
        <v/>
      </c>
      <c r="B1577" t="str">
        <f>IF($J1577="","",INDEX('2_Review &amp; Audit'!$C:$C,$J1577))</f>
        <v/>
      </c>
      <c r="C1577" t="str">
        <f>IF($J1577="","",INDEX('2_Review &amp; Audit'!$D:$D,$J1577))</f>
        <v/>
      </c>
      <c r="D1577" s="60" t="str">
        <f>IF($J1577="","",INDEX('2_Review &amp; Audit'!$U:$U,$J1577))</f>
        <v/>
      </c>
      <c r="E1577" t="str">
        <f>IF($J1577="","",INDEX('2_Review &amp; Audit'!$M:$M,$J1577))</f>
        <v/>
      </c>
      <c r="F1577" t="str">
        <f>IF($J1577="","",INDEX('2_Review &amp; Audit'!$N:$N,$J1577))</f>
        <v/>
      </c>
      <c r="G1577" t="str">
        <f>IF(OR($J1577="",$F1577=""),"",ABS(INDEX('2_Review &amp; Audit'!$B:$B,$J1577)/$F1577))</f>
        <v/>
      </c>
      <c r="H1577" t="str">
        <f t="shared" si="88"/>
        <v/>
      </c>
      <c r="I1577" t="str">
        <f>IF($J1577="","",INDEX('2_Review &amp; Audit'!$AD:$AD,$J1577))</f>
        <v/>
      </c>
      <c r="AB1577" t="str">
        <f>IF($D1577="","",MAX(0,N(#REF!)-N($X1577)))</f>
        <v/>
      </c>
      <c r="AC1577" t="str">
        <f>IF(OR($D1577="",$AB1577="",N($AB1577)&lt;=0),"",IFERROR(MATCH(1,INDEX(('2_Review &amp; Audit'!$F$6:$F$505=$A1577)*('2_Review &amp; Audit'!$I$6:$I$505&gt;=$E1577-30)*('2_Review &amp; Audit'!$I$6:$I$505&lt;=$E1577+30)*('2_Review &amp; Audit'!$R$6:$R$505&gt;0)*(ROW('2_Review &amp; Audit'!$R$6:$R$505)&gt;$T1577),0),0)+5,""))</f>
        <v/>
      </c>
      <c r="AG1577" t="str">
        <f>IF(OR($D1577="",$AB1577="",$AF1577=""),"",MIN($AB1577,$AF1577))</f>
        <v/>
      </c>
      <c r="AK1577" t="str">
        <f>IF($D1577="","",MAX(0,N($AB1577)-N($AG1577)))</f>
        <v/>
      </c>
      <c r="AL1577" t="str">
        <f>IF(OR($D1577="",$AK1577="",N($AK1577)&lt;=0),"",IFERROR(MATCH(1,INDEX(('2_Review &amp; Audit'!$F$6:$F$505=$A1577)*('2_Review &amp; Audit'!$I$6:$I$505&gt;=$E1577-30)*('2_Review &amp; Audit'!$I$6:$I$505&lt;=$E1577+30)*('2_Review &amp; Audit'!$R$6:$R$505&gt;0)*(ROW('2_Review &amp; Audit'!$R$6:$R$505)&gt;$AC1577),0),0)+5,""))</f>
        <v/>
      </c>
      <c r="AP1577" t="str">
        <f>IF(OR($D1577="",$AK1577="",$AO1577=""),"",MIN($AK1577,$AO1577))</f>
        <v/>
      </c>
    </row>
    <row r="1578" spans="1:42" ht="12.75" customHeight="1" x14ac:dyDescent="0.2">
      <c r="A1578" t="str">
        <f>IF($J1578="","",INDEX('2_Review &amp; Audit'!$F:$F,$J1578))</f>
        <v/>
      </c>
      <c r="B1578" t="str">
        <f>IF($J1578="","",INDEX('2_Review &amp; Audit'!$C:$C,$J1578))</f>
        <v/>
      </c>
      <c r="C1578" t="str">
        <f>IF($J1578="","",INDEX('2_Review &amp; Audit'!$D:$D,$J1578))</f>
        <v/>
      </c>
      <c r="D1578" s="60" t="str">
        <f>IF($J1578="","",INDEX('2_Review &amp; Audit'!$U:$U,$J1578))</f>
        <v/>
      </c>
      <c r="E1578" t="str">
        <f>IF($J1578="","",INDEX('2_Review &amp; Audit'!$M:$M,$J1578))</f>
        <v/>
      </c>
      <c r="F1578" t="str">
        <f>IF($J1578="","",INDEX('2_Review &amp; Audit'!$N:$N,$J1578))</f>
        <v/>
      </c>
      <c r="G1578" t="str">
        <f>IF(OR($J1578="",$F1578=""),"",ABS(INDEX('2_Review &amp; Audit'!$B:$B,$J1578)/$F1578))</f>
        <v/>
      </c>
      <c r="H1578" t="str">
        <f t="shared" si="88"/>
        <v/>
      </c>
      <c r="I1578" t="str">
        <f>IF($J1578="","",INDEX('2_Review &amp; Audit'!$AD:$AD,$J1578))</f>
        <v/>
      </c>
      <c r="AB1578" t="str">
        <f>IF($D1578="","",MAX(0,N(#REF!)-N($X1578)))</f>
        <v/>
      </c>
      <c r="AC1578" t="str">
        <f>IF(OR($D1578="",$AB1578="",N($AB1578)&lt;=0),"",IFERROR(MATCH(1,INDEX(('2_Review &amp; Audit'!$F$6:$F$505=$A1578)*('2_Review &amp; Audit'!$I$6:$I$505&gt;=$E1578-30)*('2_Review &amp; Audit'!$I$6:$I$505&lt;=$E1578+30)*('2_Review &amp; Audit'!$R$6:$R$505&gt;0)*(ROW('2_Review &amp; Audit'!$R$6:$R$505)&gt;$T1578),0),0)+5,""))</f>
        <v/>
      </c>
      <c r="AG1578" t="str">
        <f>IF(OR($D1578="",$AB1578="",$AF1578=""),"",MIN($AB1578,$AF1578))</f>
        <v/>
      </c>
      <c r="AK1578" t="str">
        <f>IF($D1578="","",MAX(0,N($AB1578)-N($AG1578)))</f>
        <v/>
      </c>
      <c r="AL1578" t="str">
        <f>IF(OR($D1578="",$AK1578="",N($AK1578)&lt;=0),"",IFERROR(MATCH(1,INDEX(('2_Review &amp; Audit'!$F$6:$F$505=$A1578)*('2_Review &amp; Audit'!$I$6:$I$505&gt;=$E1578-30)*('2_Review &amp; Audit'!$I$6:$I$505&lt;=$E1578+30)*('2_Review &amp; Audit'!$R$6:$R$505&gt;0)*(ROW('2_Review &amp; Audit'!$R$6:$R$505)&gt;$AC1578),0),0)+5,""))</f>
        <v/>
      </c>
      <c r="AP1578" t="str">
        <f>IF(OR($D1578="",$AK1578="",$AO1578=""),"",MIN($AK1578,$AO1578))</f>
        <v/>
      </c>
    </row>
    <row r="1579" spans="1:42" ht="12.75" customHeight="1" x14ac:dyDescent="0.2">
      <c r="A1579" t="str">
        <f>IF($J1579="","",INDEX('2_Review &amp; Audit'!$F:$F,$J1579))</f>
        <v/>
      </c>
      <c r="B1579" t="str">
        <f>IF($J1579="","",INDEX('2_Review &amp; Audit'!$C:$C,$J1579))</f>
        <v/>
      </c>
      <c r="C1579" t="str">
        <f>IF($J1579="","",INDEX('2_Review &amp; Audit'!$D:$D,$J1579))</f>
        <v/>
      </c>
      <c r="D1579" s="60" t="str">
        <f>IF($J1579="","",INDEX('2_Review &amp; Audit'!$U:$U,$J1579))</f>
        <v/>
      </c>
      <c r="E1579" t="str">
        <f>IF($J1579="","",INDEX('2_Review &amp; Audit'!$M:$M,$J1579))</f>
        <v/>
      </c>
      <c r="F1579" t="str">
        <f>IF($J1579="","",INDEX('2_Review &amp; Audit'!$N:$N,$J1579))</f>
        <v/>
      </c>
      <c r="G1579" t="str">
        <f>IF(OR($J1579="",$F1579=""),"",ABS(INDEX('2_Review &amp; Audit'!$B:$B,$J1579)/$F1579))</f>
        <v/>
      </c>
      <c r="H1579" t="str">
        <f t="shared" si="88"/>
        <v/>
      </c>
      <c r="I1579" t="str">
        <f>IF($J1579="","",INDEX('2_Review &amp; Audit'!$AD:$AD,$J1579))</f>
        <v/>
      </c>
      <c r="AB1579" t="str">
        <f>IF($D1579="","",MAX(0,N(#REF!)-N($X1579)))</f>
        <v/>
      </c>
      <c r="AC1579" t="str">
        <f>IF(OR($D1579="",$AB1579="",N($AB1579)&lt;=0),"",IFERROR(MATCH(1,INDEX(('2_Review &amp; Audit'!$F$6:$F$505=$A1579)*('2_Review &amp; Audit'!$I$6:$I$505&gt;=$E1579-30)*('2_Review &amp; Audit'!$I$6:$I$505&lt;=$E1579+30)*('2_Review &amp; Audit'!$R$6:$R$505&gt;0)*(ROW('2_Review &amp; Audit'!$R$6:$R$505)&gt;$T1579),0),0)+5,""))</f>
        <v/>
      </c>
      <c r="AG1579" t="str">
        <f>IF(OR($D1579="",$AB1579="",$AF1579=""),"",MIN($AB1579,$AF1579))</f>
        <v/>
      </c>
      <c r="AK1579" t="str">
        <f>IF($D1579="","",MAX(0,N($AB1579)-N($AG1579)))</f>
        <v/>
      </c>
      <c r="AL1579" t="str">
        <f>IF(OR($D1579="",$AK1579="",N($AK1579)&lt;=0),"",IFERROR(MATCH(1,INDEX(('2_Review &amp; Audit'!$F$6:$F$505=$A1579)*('2_Review &amp; Audit'!$I$6:$I$505&gt;=$E1579-30)*('2_Review &amp; Audit'!$I$6:$I$505&lt;=$E1579+30)*('2_Review &amp; Audit'!$R$6:$R$505&gt;0)*(ROW('2_Review &amp; Audit'!$R$6:$R$505)&gt;$AC1579),0),0)+5,""))</f>
        <v/>
      </c>
      <c r="AP1579" t="str">
        <f>IF(OR($D1579="",$AK1579="",$AO1579=""),"",MIN($AK1579,$AO1579))</f>
        <v/>
      </c>
    </row>
    <row r="1580" spans="1:42" ht="12.75" customHeight="1" x14ac:dyDescent="0.2">
      <c r="A1580" t="str">
        <f>IF($J1580="","",INDEX('2_Review &amp; Audit'!$F:$F,$J1580))</f>
        <v/>
      </c>
      <c r="B1580" t="str">
        <f>IF($J1580="","",INDEX('2_Review &amp; Audit'!$C:$C,$J1580))</f>
        <v/>
      </c>
      <c r="C1580" t="str">
        <f>IF($J1580="","",INDEX('2_Review &amp; Audit'!$D:$D,$J1580))</f>
        <v/>
      </c>
      <c r="D1580" s="60" t="str">
        <f>IF($J1580="","",INDEX('2_Review &amp; Audit'!$U:$U,$J1580))</f>
        <v/>
      </c>
      <c r="E1580" t="str">
        <f>IF($J1580="","",INDEX('2_Review &amp; Audit'!$M:$M,$J1580))</f>
        <v/>
      </c>
      <c r="F1580" t="str">
        <f>IF($J1580="","",INDEX('2_Review &amp; Audit'!$N:$N,$J1580))</f>
        <v/>
      </c>
      <c r="G1580" t="str">
        <f>IF(OR($J1580="",$F1580=""),"",ABS(INDEX('2_Review &amp; Audit'!$B:$B,$J1580)/$F1580))</f>
        <v/>
      </c>
      <c r="H1580" t="str">
        <f t="shared" si="88"/>
        <v/>
      </c>
      <c r="I1580" t="str">
        <f>IF($J1580="","",INDEX('2_Review &amp; Audit'!$AD:$AD,$J1580))</f>
        <v/>
      </c>
      <c r="AB1580" t="str">
        <f>IF($D1580="","",MAX(0,N(#REF!)-N($X1580)))</f>
        <v/>
      </c>
      <c r="AC1580" t="str">
        <f>IF(OR($D1580="",$AB1580="",N($AB1580)&lt;=0),"",IFERROR(MATCH(1,INDEX(('2_Review &amp; Audit'!$F$6:$F$505=$A1580)*('2_Review &amp; Audit'!$I$6:$I$505&gt;=$E1580-30)*('2_Review &amp; Audit'!$I$6:$I$505&lt;=$E1580+30)*('2_Review &amp; Audit'!$R$6:$R$505&gt;0)*(ROW('2_Review &amp; Audit'!$R$6:$R$505)&gt;$T1580),0),0)+5,""))</f>
        <v/>
      </c>
      <c r="AG1580" t="str">
        <f>IF(OR($D1580="",$AB1580="",$AF1580=""),"",MIN($AB1580,$AF1580))</f>
        <v/>
      </c>
      <c r="AK1580" t="str">
        <f>IF($D1580="","",MAX(0,N($AB1580)-N($AG1580)))</f>
        <v/>
      </c>
      <c r="AL1580" t="str">
        <f>IF(OR($D1580="",$AK1580="",N($AK1580)&lt;=0),"",IFERROR(MATCH(1,INDEX(('2_Review &amp; Audit'!$F$6:$F$505=$A1580)*('2_Review &amp; Audit'!$I$6:$I$505&gt;=$E1580-30)*('2_Review &amp; Audit'!$I$6:$I$505&lt;=$E1580+30)*('2_Review &amp; Audit'!$R$6:$R$505&gt;0)*(ROW('2_Review &amp; Audit'!$R$6:$R$505)&gt;$AC1580),0),0)+5,""))</f>
        <v/>
      </c>
      <c r="AP1580" t="str">
        <f>IF(OR($D1580="",$AK1580="",$AO1580=""),"",MIN($AK1580,$AO1580))</f>
        <v/>
      </c>
    </row>
    <row r="1581" spans="1:42" ht="12.75" customHeight="1" x14ac:dyDescent="0.2">
      <c r="A1581" t="str">
        <f>IF($J1581="","",INDEX('2_Review &amp; Audit'!$F:$F,$J1581))</f>
        <v/>
      </c>
      <c r="B1581" t="str">
        <f>IF($J1581="","",INDEX('2_Review &amp; Audit'!$C:$C,$J1581))</f>
        <v/>
      </c>
      <c r="C1581" t="str">
        <f>IF($J1581="","",INDEX('2_Review &amp; Audit'!$D:$D,$J1581))</f>
        <v/>
      </c>
      <c r="D1581" s="60" t="str">
        <f>IF($J1581="","",INDEX('2_Review &amp; Audit'!$U:$U,$J1581))</f>
        <v/>
      </c>
      <c r="E1581" t="str">
        <f>IF($J1581="","",INDEX('2_Review &amp; Audit'!$M:$M,$J1581))</f>
        <v/>
      </c>
      <c r="F1581" t="str">
        <f>IF($J1581="","",INDEX('2_Review &amp; Audit'!$N:$N,$J1581))</f>
        <v/>
      </c>
      <c r="G1581" t="str">
        <f>IF(OR($J1581="",$F1581=""),"",ABS(INDEX('2_Review &amp; Audit'!$B:$B,$J1581)/$F1581))</f>
        <v/>
      </c>
      <c r="H1581" t="str">
        <f t="shared" si="88"/>
        <v/>
      </c>
      <c r="I1581" t="str">
        <f>IF($J1581="","",INDEX('2_Review &amp; Audit'!$AD:$AD,$J1581))</f>
        <v/>
      </c>
      <c r="AB1581" t="str">
        <f>IF($D1581="","",MAX(0,N(#REF!)-N($X1581)))</f>
        <v/>
      </c>
      <c r="AC1581" t="str">
        <f>IF(OR($D1581="",$AB1581="",N($AB1581)&lt;=0),"",IFERROR(MATCH(1,INDEX(('2_Review &amp; Audit'!$F$6:$F$505=$A1581)*('2_Review &amp; Audit'!$I$6:$I$505&gt;=$E1581-30)*('2_Review &amp; Audit'!$I$6:$I$505&lt;=$E1581+30)*('2_Review &amp; Audit'!$R$6:$R$505&gt;0)*(ROW('2_Review &amp; Audit'!$R$6:$R$505)&gt;$T1581),0),0)+5,""))</f>
        <v/>
      </c>
      <c r="AG1581" t="str">
        <f>IF(OR($D1581="",$AB1581="",$AF1581=""),"",MIN($AB1581,$AF1581))</f>
        <v/>
      </c>
      <c r="AK1581" t="str">
        <f>IF($D1581="","",MAX(0,N($AB1581)-N($AG1581)))</f>
        <v/>
      </c>
      <c r="AL1581" t="str">
        <f>IF(OR($D1581="",$AK1581="",N($AK1581)&lt;=0),"",IFERROR(MATCH(1,INDEX(('2_Review &amp; Audit'!$F$6:$F$505=$A1581)*('2_Review &amp; Audit'!$I$6:$I$505&gt;=$E1581-30)*('2_Review &amp; Audit'!$I$6:$I$505&lt;=$E1581+30)*('2_Review &amp; Audit'!$R$6:$R$505&gt;0)*(ROW('2_Review &amp; Audit'!$R$6:$R$505)&gt;$AC1581),0),0)+5,""))</f>
        <v/>
      </c>
      <c r="AP1581" t="str">
        <f>IF(OR($D1581="",$AK1581="",$AO1581=""),"",MIN($AK1581,$AO1581))</f>
        <v/>
      </c>
    </row>
    <row r="1582" spans="1:42" ht="12.75" customHeight="1" x14ac:dyDescent="0.2">
      <c r="A1582" t="str">
        <f>IF($J1582="","",INDEX('2_Review &amp; Audit'!$F:$F,$J1582))</f>
        <v/>
      </c>
      <c r="B1582" t="str">
        <f>IF($J1582="","",INDEX('2_Review &amp; Audit'!$C:$C,$J1582))</f>
        <v/>
      </c>
      <c r="C1582" t="str">
        <f>IF($J1582="","",INDEX('2_Review &amp; Audit'!$D:$D,$J1582))</f>
        <v/>
      </c>
      <c r="D1582" s="60" t="str">
        <f>IF($J1582="","",INDEX('2_Review &amp; Audit'!$U:$U,$J1582))</f>
        <v/>
      </c>
      <c r="E1582" t="str">
        <f>IF($J1582="","",INDEX('2_Review &amp; Audit'!$M:$M,$J1582))</f>
        <v/>
      </c>
      <c r="F1582" t="str">
        <f>IF($J1582="","",INDEX('2_Review &amp; Audit'!$N:$N,$J1582))</f>
        <v/>
      </c>
      <c r="G1582" t="str">
        <f>IF(OR($J1582="",$F1582=""),"",ABS(INDEX('2_Review &amp; Audit'!$B:$B,$J1582)/$F1582))</f>
        <v/>
      </c>
      <c r="H1582" t="str">
        <f t="shared" si="88"/>
        <v/>
      </c>
      <c r="I1582" t="str">
        <f>IF($J1582="","",INDEX('2_Review &amp; Audit'!$AD:$AD,$J1582))</f>
        <v/>
      </c>
      <c r="AB1582" t="str">
        <f>IF($D1582="","",MAX(0,N(#REF!)-N($X1582)))</f>
        <v/>
      </c>
      <c r="AC1582" t="str">
        <f>IF(OR($D1582="",$AB1582="",N($AB1582)&lt;=0),"",IFERROR(MATCH(1,INDEX(('2_Review &amp; Audit'!$F$6:$F$505=$A1582)*('2_Review &amp; Audit'!$I$6:$I$505&gt;=$E1582-30)*('2_Review &amp; Audit'!$I$6:$I$505&lt;=$E1582+30)*('2_Review &amp; Audit'!$R$6:$R$505&gt;0)*(ROW('2_Review &amp; Audit'!$R$6:$R$505)&gt;$T1582),0),0)+5,""))</f>
        <v/>
      </c>
      <c r="AG1582" t="str">
        <f>IF(OR($D1582="",$AB1582="",$AF1582=""),"",MIN($AB1582,$AF1582))</f>
        <v/>
      </c>
      <c r="AK1582" t="str">
        <f>IF($D1582="","",MAX(0,N($AB1582)-N($AG1582)))</f>
        <v/>
      </c>
      <c r="AL1582" t="str">
        <f>IF(OR($D1582="",$AK1582="",N($AK1582)&lt;=0),"",IFERROR(MATCH(1,INDEX(('2_Review &amp; Audit'!$F$6:$F$505=$A1582)*('2_Review &amp; Audit'!$I$6:$I$505&gt;=$E1582-30)*('2_Review &amp; Audit'!$I$6:$I$505&lt;=$E1582+30)*('2_Review &amp; Audit'!$R$6:$R$505&gt;0)*(ROW('2_Review &amp; Audit'!$R$6:$R$505)&gt;$AC1582),0),0)+5,""))</f>
        <v/>
      </c>
      <c r="AP1582" t="str">
        <f>IF(OR($D1582="",$AK1582="",$AO1582=""),"",MIN($AK1582,$AO1582))</f>
        <v/>
      </c>
    </row>
    <row r="1583" spans="1:42" ht="12.75" customHeight="1" x14ac:dyDescent="0.2">
      <c r="A1583" t="str">
        <f>IF($J1583="","",INDEX('2_Review &amp; Audit'!$F:$F,$J1583))</f>
        <v/>
      </c>
      <c r="B1583" t="str">
        <f>IF($J1583="","",INDEX('2_Review &amp; Audit'!$C:$C,$J1583))</f>
        <v/>
      </c>
      <c r="C1583" t="str">
        <f>IF($J1583="","",INDEX('2_Review &amp; Audit'!$D:$D,$J1583))</f>
        <v/>
      </c>
      <c r="D1583" s="60" t="str">
        <f>IF($J1583="","",INDEX('2_Review &amp; Audit'!$U:$U,$J1583))</f>
        <v/>
      </c>
      <c r="E1583" t="str">
        <f>IF($J1583="","",INDEX('2_Review &amp; Audit'!$M:$M,$J1583))</f>
        <v/>
      </c>
      <c r="F1583" t="str">
        <f>IF($J1583="","",INDEX('2_Review &amp; Audit'!$N:$N,$J1583))</f>
        <v/>
      </c>
      <c r="G1583" t="str">
        <f>IF(OR($J1583="",$F1583=""),"",ABS(INDEX('2_Review &amp; Audit'!$B:$B,$J1583)/$F1583))</f>
        <v/>
      </c>
      <c r="H1583" t="str">
        <f t="shared" si="88"/>
        <v/>
      </c>
      <c r="I1583" t="str">
        <f>IF($J1583="","",INDEX('2_Review &amp; Audit'!$AD:$AD,$J1583))</f>
        <v/>
      </c>
      <c r="AB1583" t="str">
        <f>IF($D1583="","",MAX(0,N(#REF!)-N($X1583)))</f>
        <v/>
      </c>
      <c r="AC1583" t="str">
        <f>IF(OR($D1583="",$AB1583="",N($AB1583)&lt;=0),"",IFERROR(MATCH(1,INDEX(('2_Review &amp; Audit'!$F$6:$F$505=$A1583)*('2_Review &amp; Audit'!$I$6:$I$505&gt;=$E1583-30)*('2_Review &amp; Audit'!$I$6:$I$505&lt;=$E1583+30)*('2_Review &amp; Audit'!$R$6:$R$505&gt;0)*(ROW('2_Review &amp; Audit'!$R$6:$R$505)&gt;$T1583),0),0)+5,""))</f>
        <v/>
      </c>
      <c r="AG1583" t="str">
        <f>IF(OR($D1583="",$AB1583="",$AF1583=""),"",MIN($AB1583,$AF1583))</f>
        <v/>
      </c>
      <c r="AK1583" t="str">
        <f>IF($D1583="","",MAX(0,N($AB1583)-N($AG1583)))</f>
        <v/>
      </c>
      <c r="AL1583" t="str">
        <f>IF(OR($D1583="",$AK1583="",N($AK1583)&lt;=0),"",IFERROR(MATCH(1,INDEX(('2_Review &amp; Audit'!$F$6:$F$505=$A1583)*('2_Review &amp; Audit'!$I$6:$I$505&gt;=$E1583-30)*('2_Review &amp; Audit'!$I$6:$I$505&lt;=$E1583+30)*('2_Review &amp; Audit'!$R$6:$R$505&gt;0)*(ROW('2_Review &amp; Audit'!$R$6:$R$505)&gt;$AC1583),0),0)+5,""))</f>
        <v/>
      </c>
      <c r="AP1583" t="str">
        <f>IF(OR($D1583="",$AK1583="",$AO1583=""),"",MIN($AK1583,$AO1583))</f>
        <v/>
      </c>
    </row>
    <row r="1584" spans="1:42" ht="12.75" customHeight="1" x14ac:dyDescent="0.2">
      <c r="A1584" t="str">
        <f>IF($J1584="","",INDEX('2_Review &amp; Audit'!$F:$F,$J1584))</f>
        <v/>
      </c>
      <c r="B1584" t="str">
        <f>IF($J1584="","",INDEX('2_Review &amp; Audit'!$C:$C,$J1584))</f>
        <v/>
      </c>
      <c r="C1584" t="str">
        <f>IF($J1584="","",INDEX('2_Review &amp; Audit'!$D:$D,$J1584))</f>
        <v/>
      </c>
      <c r="D1584" s="60" t="str">
        <f>IF($J1584="","",INDEX('2_Review &amp; Audit'!$U:$U,$J1584))</f>
        <v/>
      </c>
      <c r="E1584" t="str">
        <f>IF($J1584="","",INDEX('2_Review &amp; Audit'!$M:$M,$J1584))</f>
        <v/>
      </c>
      <c r="F1584" t="str">
        <f>IF($J1584="","",INDEX('2_Review &amp; Audit'!$N:$N,$J1584))</f>
        <v/>
      </c>
      <c r="G1584" t="str">
        <f>IF(OR($J1584="",$F1584=""),"",ABS(INDEX('2_Review &amp; Audit'!$B:$B,$J1584)/$F1584))</f>
        <v/>
      </c>
      <c r="H1584" t="str">
        <f t="shared" si="88"/>
        <v/>
      </c>
      <c r="I1584" t="str">
        <f>IF($J1584="","",INDEX('2_Review &amp; Audit'!$AD:$AD,$J1584))</f>
        <v/>
      </c>
      <c r="AB1584" t="str">
        <f>IF($D1584="","",MAX(0,N(#REF!)-N($X1584)))</f>
        <v/>
      </c>
      <c r="AC1584" t="str">
        <f>IF(OR($D1584="",$AB1584="",N($AB1584)&lt;=0),"",IFERROR(MATCH(1,INDEX(('2_Review &amp; Audit'!$F$6:$F$505=$A1584)*('2_Review &amp; Audit'!$I$6:$I$505&gt;=$E1584-30)*('2_Review &amp; Audit'!$I$6:$I$505&lt;=$E1584+30)*('2_Review &amp; Audit'!$R$6:$R$505&gt;0)*(ROW('2_Review &amp; Audit'!$R$6:$R$505)&gt;$T1584),0),0)+5,""))</f>
        <v/>
      </c>
      <c r="AG1584" t="str">
        <f>IF(OR($D1584="",$AB1584="",$AF1584=""),"",MIN($AB1584,$AF1584))</f>
        <v/>
      </c>
      <c r="AK1584" t="str">
        <f>IF($D1584="","",MAX(0,N($AB1584)-N($AG1584)))</f>
        <v/>
      </c>
      <c r="AL1584" t="str">
        <f>IF(OR($D1584="",$AK1584="",N($AK1584)&lt;=0),"",IFERROR(MATCH(1,INDEX(('2_Review &amp; Audit'!$F$6:$F$505=$A1584)*('2_Review &amp; Audit'!$I$6:$I$505&gt;=$E1584-30)*('2_Review &amp; Audit'!$I$6:$I$505&lt;=$E1584+30)*('2_Review &amp; Audit'!$R$6:$R$505&gt;0)*(ROW('2_Review &amp; Audit'!$R$6:$R$505)&gt;$AC1584),0),0)+5,""))</f>
        <v/>
      </c>
      <c r="AP1584" t="str">
        <f>IF(OR($D1584="",$AK1584="",$AO1584=""),"",MIN($AK1584,$AO1584))</f>
        <v/>
      </c>
    </row>
    <row r="1585" spans="1:42" ht="12.75" customHeight="1" x14ac:dyDescent="0.2">
      <c r="A1585" t="str">
        <f>IF($J1585="","",INDEX('2_Review &amp; Audit'!$F:$F,$J1585))</f>
        <v/>
      </c>
      <c r="B1585" t="str">
        <f>IF($J1585="","",INDEX('2_Review &amp; Audit'!$C:$C,$J1585))</f>
        <v/>
      </c>
      <c r="C1585" t="str">
        <f>IF($J1585="","",INDEX('2_Review &amp; Audit'!$D:$D,$J1585))</f>
        <v/>
      </c>
      <c r="D1585" s="60" t="str">
        <f>IF($J1585="","",INDEX('2_Review &amp; Audit'!$U:$U,$J1585))</f>
        <v/>
      </c>
      <c r="E1585" t="str">
        <f>IF($J1585="","",INDEX('2_Review &amp; Audit'!$M:$M,$J1585))</f>
        <v/>
      </c>
      <c r="F1585" t="str">
        <f>IF($J1585="","",INDEX('2_Review &amp; Audit'!$N:$N,$J1585))</f>
        <v/>
      </c>
      <c r="G1585" t="str">
        <f>IF(OR($J1585="",$F1585=""),"",ABS(INDEX('2_Review &amp; Audit'!$B:$B,$J1585)/$F1585))</f>
        <v/>
      </c>
      <c r="H1585" t="str">
        <f t="shared" si="88"/>
        <v/>
      </c>
      <c r="I1585" t="str">
        <f>IF($J1585="","",INDEX('2_Review &amp; Audit'!$AD:$AD,$J1585))</f>
        <v/>
      </c>
      <c r="AB1585" t="str">
        <f>IF($D1585="","",MAX(0,N(#REF!)-N($X1585)))</f>
        <v/>
      </c>
      <c r="AC1585" t="str">
        <f>IF(OR($D1585="",$AB1585="",N($AB1585)&lt;=0),"",IFERROR(MATCH(1,INDEX(('2_Review &amp; Audit'!$F$6:$F$505=$A1585)*('2_Review &amp; Audit'!$I$6:$I$505&gt;=$E1585-30)*('2_Review &amp; Audit'!$I$6:$I$505&lt;=$E1585+30)*('2_Review &amp; Audit'!$R$6:$R$505&gt;0)*(ROW('2_Review &amp; Audit'!$R$6:$R$505)&gt;$T1585),0),0)+5,""))</f>
        <v/>
      </c>
      <c r="AG1585" t="str">
        <f>IF(OR($D1585="",$AB1585="",$AF1585=""),"",MIN($AB1585,$AF1585))</f>
        <v/>
      </c>
      <c r="AK1585" t="str">
        <f>IF($D1585="","",MAX(0,N($AB1585)-N($AG1585)))</f>
        <v/>
      </c>
      <c r="AL1585" t="str">
        <f>IF(OR($D1585="",$AK1585="",N($AK1585)&lt;=0),"",IFERROR(MATCH(1,INDEX(('2_Review &amp; Audit'!$F$6:$F$505=$A1585)*('2_Review &amp; Audit'!$I$6:$I$505&gt;=$E1585-30)*('2_Review &amp; Audit'!$I$6:$I$505&lt;=$E1585+30)*('2_Review &amp; Audit'!$R$6:$R$505&gt;0)*(ROW('2_Review &amp; Audit'!$R$6:$R$505)&gt;$AC1585),0),0)+5,""))</f>
        <v/>
      </c>
      <c r="AP1585" t="str">
        <f>IF(OR($D1585="",$AK1585="",$AO1585=""),"",MIN($AK1585,$AO1585))</f>
        <v/>
      </c>
    </row>
    <row r="1586" spans="1:42" ht="12.75" customHeight="1" x14ac:dyDescent="0.2">
      <c r="A1586" t="str">
        <f>IF($J1586="","",INDEX('2_Review &amp; Audit'!$F:$F,$J1586))</f>
        <v/>
      </c>
      <c r="B1586" t="str">
        <f>IF($J1586="","",INDEX('2_Review &amp; Audit'!$C:$C,$J1586))</f>
        <v/>
      </c>
      <c r="C1586" t="str">
        <f>IF($J1586="","",INDEX('2_Review &amp; Audit'!$D:$D,$J1586))</f>
        <v/>
      </c>
      <c r="D1586" s="60" t="str">
        <f>IF($J1586="","",INDEX('2_Review &amp; Audit'!$U:$U,$J1586))</f>
        <v/>
      </c>
      <c r="E1586" t="str">
        <f>IF($J1586="","",INDEX('2_Review &amp; Audit'!$M:$M,$J1586))</f>
        <v/>
      </c>
      <c r="F1586" t="str">
        <f>IF($J1586="","",INDEX('2_Review &amp; Audit'!$N:$N,$J1586))</f>
        <v/>
      </c>
      <c r="G1586" t="str">
        <f>IF(OR($J1586="",$F1586=""),"",ABS(INDEX('2_Review &amp; Audit'!$B:$B,$J1586)/$F1586))</f>
        <v/>
      </c>
      <c r="H1586" t="str">
        <f t="shared" si="88"/>
        <v/>
      </c>
      <c r="I1586" t="str">
        <f>IF($J1586="","",INDEX('2_Review &amp; Audit'!$AD:$AD,$J1586))</f>
        <v/>
      </c>
      <c r="AB1586" t="str">
        <f>IF($D1586="","",MAX(0,N(#REF!)-N($X1586)))</f>
        <v/>
      </c>
      <c r="AC1586" t="str">
        <f>IF(OR($D1586="",$AB1586="",N($AB1586)&lt;=0),"",IFERROR(MATCH(1,INDEX(('2_Review &amp; Audit'!$F$6:$F$505=$A1586)*('2_Review &amp; Audit'!$I$6:$I$505&gt;=$E1586-30)*('2_Review &amp; Audit'!$I$6:$I$505&lt;=$E1586+30)*('2_Review &amp; Audit'!$R$6:$R$505&gt;0)*(ROW('2_Review &amp; Audit'!$R$6:$R$505)&gt;$T1586),0),0)+5,""))</f>
        <v/>
      </c>
      <c r="AG1586" t="str">
        <f>IF(OR($D1586="",$AB1586="",$AF1586=""),"",MIN($AB1586,$AF1586))</f>
        <v/>
      </c>
      <c r="AK1586" t="str">
        <f>IF($D1586="","",MAX(0,N($AB1586)-N($AG1586)))</f>
        <v/>
      </c>
      <c r="AL1586" t="str">
        <f>IF(OR($D1586="",$AK1586="",N($AK1586)&lt;=0),"",IFERROR(MATCH(1,INDEX(('2_Review &amp; Audit'!$F$6:$F$505=$A1586)*('2_Review &amp; Audit'!$I$6:$I$505&gt;=$E1586-30)*('2_Review &amp; Audit'!$I$6:$I$505&lt;=$E1586+30)*('2_Review &amp; Audit'!$R$6:$R$505&gt;0)*(ROW('2_Review &amp; Audit'!$R$6:$R$505)&gt;$AC1586),0),0)+5,""))</f>
        <v/>
      </c>
      <c r="AP1586" t="str">
        <f>IF(OR($D1586="",$AK1586="",$AO1586=""),"",MIN($AK1586,$AO1586))</f>
        <v/>
      </c>
    </row>
    <row r="1587" spans="1:42" ht="12.75" customHeight="1" x14ac:dyDescent="0.2">
      <c r="A1587" t="str">
        <f>IF($J1587="","",INDEX('2_Review &amp; Audit'!$F:$F,$J1587))</f>
        <v/>
      </c>
      <c r="B1587" t="str">
        <f>IF($J1587="","",INDEX('2_Review &amp; Audit'!$C:$C,$J1587))</f>
        <v/>
      </c>
      <c r="C1587" t="str">
        <f>IF($J1587="","",INDEX('2_Review &amp; Audit'!$D:$D,$J1587))</f>
        <v/>
      </c>
      <c r="D1587" s="60" t="str">
        <f>IF($J1587="","",INDEX('2_Review &amp; Audit'!$U:$U,$J1587))</f>
        <v/>
      </c>
      <c r="E1587" t="str">
        <f>IF($J1587="","",INDEX('2_Review &amp; Audit'!$M:$M,$J1587))</f>
        <v/>
      </c>
      <c r="F1587" t="str">
        <f>IF($J1587="","",INDEX('2_Review &amp; Audit'!$N:$N,$J1587))</f>
        <v/>
      </c>
      <c r="G1587" t="str">
        <f>IF(OR($J1587="",$F1587=""),"",ABS(INDEX('2_Review &amp; Audit'!$B:$B,$J1587)/$F1587))</f>
        <v/>
      </c>
      <c r="H1587" t="str">
        <f t="shared" si="88"/>
        <v/>
      </c>
      <c r="I1587" t="str">
        <f>IF($J1587="","",INDEX('2_Review &amp; Audit'!$AD:$AD,$J1587))</f>
        <v/>
      </c>
      <c r="AB1587" t="str">
        <f>IF($D1587="","",MAX(0,N(#REF!)-N($X1587)))</f>
        <v/>
      </c>
      <c r="AC1587" t="str">
        <f>IF(OR($D1587="",$AB1587="",N($AB1587)&lt;=0),"",IFERROR(MATCH(1,INDEX(('2_Review &amp; Audit'!$F$6:$F$505=$A1587)*('2_Review &amp; Audit'!$I$6:$I$505&gt;=$E1587-30)*('2_Review &amp; Audit'!$I$6:$I$505&lt;=$E1587+30)*('2_Review &amp; Audit'!$R$6:$R$505&gt;0)*(ROW('2_Review &amp; Audit'!$R$6:$R$505)&gt;$T1587),0),0)+5,""))</f>
        <v/>
      </c>
      <c r="AG1587" t="str">
        <f>IF(OR($D1587="",$AB1587="",$AF1587=""),"",MIN($AB1587,$AF1587))</f>
        <v/>
      </c>
      <c r="AK1587" t="str">
        <f>IF($D1587="","",MAX(0,N($AB1587)-N($AG1587)))</f>
        <v/>
      </c>
      <c r="AL1587" t="str">
        <f>IF(OR($D1587="",$AK1587="",N($AK1587)&lt;=0),"",IFERROR(MATCH(1,INDEX(('2_Review &amp; Audit'!$F$6:$F$505=$A1587)*('2_Review &amp; Audit'!$I$6:$I$505&gt;=$E1587-30)*('2_Review &amp; Audit'!$I$6:$I$505&lt;=$E1587+30)*('2_Review &amp; Audit'!$R$6:$R$505&gt;0)*(ROW('2_Review &amp; Audit'!$R$6:$R$505)&gt;$AC1587),0),0)+5,""))</f>
        <v/>
      </c>
      <c r="AP1587" t="str">
        <f>IF(OR($D1587="",$AK1587="",$AO1587=""),"",MIN($AK1587,$AO1587))</f>
        <v/>
      </c>
    </row>
    <row r="1588" spans="1:42" ht="12.75" customHeight="1" x14ac:dyDescent="0.2">
      <c r="A1588" t="str">
        <f>IF($J1588="","",INDEX('2_Review &amp; Audit'!$F:$F,$J1588))</f>
        <v/>
      </c>
      <c r="B1588" t="str">
        <f>IF($J1588="","",INDEX('2_Review &amp; Audit'!$C:$C,$J1588))</f>
        <v/>
      </c>
      <c r="C1588" t="str">
        <f>IF($J1588="","",INDEX('2_Review &amp; Audit'!$D:$D,$J1588))</f>
        <v/>
      </c>
      <c r="D1588" s="60" t="str">
        <f>IF($J1588="","",INDEX('2_Review &amp; Audit'!$U:$U,$J1588))</f>
        <v/>
      </c>
      <c r="E1588" t="str">
        <f>IF($J1588="","",INDEX('2_Review &amp; Audit'!$M:$M,$J1588))</f>
        <v/>
      </c>
      <c r="F1588" t="str">
        <f>IF($J1588="","",INDEX('2_Review &amp; Audit'!$N:$N,$J1588))</f>
        <v/>
      </c>
      <c r="G1588" t="str">
        <f>IF(OR($J1588="",$F1588=""),"",ABS(INDEX('2_Review &amp; Audit'!$B:$B,$J1588)/$F1588))</f>
        <v/>
      </c>
      <c r="H1588" t="str">
        <f t="shared" si="88"/>
        <v/>
      </c>
      <c r="I1588" t="str">
        <f>IF($J1588="","",INDEX('2_Review &amp; Audit'!$AD:$AD,$J1588))</f>
        <v/>
      </c>
      <c r="AB1588" t="str">
        <f>IF($D1588="","",MAX(0,N(#REF!)-N($X1588)))</f>
        <v/>
      </c>
      <c r="AC1588" t="str">
        <f>IF(OR($D1588="",$AB1588="",N($AB1588)&lt;=0),"",IFERROR(MATCH(1,INDEX(('2_Review &amp; Audit'!$F$6:$F$505=$A1588)*('2_Review &amp; Audit'!$I$6:$I$505&gt;=$E1588-30)*('2_Review &amp; Audit'!$I$6:$I$505&lt;=$E1588+30)*('2_Review &amp; Audit'!$R$6:$R$505&gt;0)*(ROW('2_Review &amp; Audit'!$R$6:$R$505)&gt;$T1588),0),0)+5,""))</f>
        <v/>
      </c>
      <c r="AG1588" t="str">
        <f>IF(OR($D1588="",$AB1588="",$AF1588=""),"",MIN($AB1588,$AF1588))</f>
        <v/>
      </c>
      <c r="AK1588" t="str">
        <f>IF($D1588="","",MAX(0,N($AB1588)-N($AG1588)))</f>
        <v/>
      </c>
      <c r="AL1588" t="str">
        <f>IF(OR($D1588="",$AK1588="",N($AK1588)&lt;=0),"",IFERROR(MATCH(1,INDEX(('2_Review &amp; Audit'!$F$6:$F$505=$A1588)*('2_Review &amp; Audit'!$I$6:$I$505&gt;=$E1588-30)*('2_Review &amp; Audit'!$I$6:$I$505&lt;=$E1588+30)*('2_Review &amp; Audit'!$R$6:$R$505&gt;0)*(ROW('2_Review &amp; Audit'!$R$6:$R$505)&gt;$AC1588),0),0)+5,""))</f>
        <v/>
      </c>
      <c r="AP1588" t="str">
        <f>IF(OR($D1588="",$AK1588="",$AO1588=""),"",MIN($AK1588,$AO1588))</f>
        <v/>
      </c>
    </row>
    <row r="1589" spans="1:42" ht="12.75" customHeight="1" x14ac:dyDescent="0.2">
      <c r="A1589" t="str">
        <f>IF($J1589="","",INDEX('2_Review &amp; Audit'!$F:$F,$J1589))</f>
        <v/>
      </c>
      <c r="B1589" t="str">
        <f>IF($J1589="","",INDEX('2_Review &amp; Audit'!$C:$C,$J1589))</f>
        <v/>
      </c>
      <c r="C1589" t="str">
        <f>IF($J1589="","",INDEX('2_Review &amp; Audit'!$D:$D,$J1589))</f>
        <v/>
      </c>
      <c r="D1589" s="60" t="str">
        <f>IF($J1589="","",INDEX('2_Review &amp; Audit'!$U:$U,$J1589))</f>
        <v/>
      </c>
      <c r="E1589" t="str">
        <f>IF($J1589="","",INDEX('2_Review &amp; Audit'!$M:$M,$J1589))</f>
        <v/>
      </c>
      <c r="F1589" t="str">
        <f>IF($J1589="","",INDEX('2_Review &amp; Audit'!$N:$N,$J1589))</f>
        <v/>
      </c>
      <c r="G1589" t="str">
        <f>IF(OR($J1589="",$F1589=""),"",ABS(INDEX('2_Review &amp; Audit'!$B:$B,$J1589)/$F1589))</f>
        <v/>
      </c>
      <c r="H1589" t="str">
        <f t="shared" si="88"/>
        <v/>
      </c>
      <c r="I1589" t="str">
        <f>IF($J1589="","",INDEX('2_Review &amp; Audit'!$AD:$AD,$J1589))</f>
        <v/>
      </c>
      <c r="AB1589" t="str">
        <f>IF($D1589="","",MAX(0,N(#REF!)-N($X1589)))</f>
        <v/>
      </c>
      <c r="AC1589" t="str">
        <f>IF(OR($D1589="",$AB1589="",N($AB1589)&lt;=0),"",IFERROR(MATCH(1,INDEX(('2_Review &amp; Audit'!$F$6:$F$505=$A1589)*('2_Review &amp; Audit'!$I$6:$I$505&gt;=$E1589-30)*('2_Review &amp; Audit'!$I$6:$I$505&lt;=$E1589+30)*('2_Review &amp; Audit'!$R$6:$R$505&gt;0)*(ROW('2_Review &amp; Audit'!$R$6:$R$505)&gt;$T1589),0),0)+5,""))</f>
        <v/>
      </c>
      <c r="AG1589" t="str">
        <f>IF(OR($D1589="",$AB1589="",$AF1589=""),"",MIN($AB1589,$AF1589))</f>
        <v/>
      </c>
      <c r="AK1589" t="str">
        <f>IF($D1589="","",MAX(0,N($AB1589)-N($AG1589)))</f>
        <v/>
      </c>
      <c r="AL1589" t="str">
        <f>IF(OR($D1589="",$AK1589="",N($AK1589)&lt;=0),"",IFERROR(MATCH(1,INDEX(('2_Review &amp; Audit'!$F$6:$F$505=$A1589)*('2_Review &amp; Audit'!$I$6:$I$505&gt;=$E1589-30)*('2_Review &amp; Audit'!$I$6:$I$505&lt;=$E1589+30)*('2_Review &amp; Audit'!$R$6:$R$505&gt;0)*(ROW('2_Review &amp; Audit'!$R$6:$R$505)&gt;$AC1589),0),0)+5,""))</f>
        <v/>
      </c>
      <c r="AP1589" t="str">
        <f>IF(OR($D1589="",$AK1589="",$AO1589=""),"",MIN($AK1589,$AO1589))</f>
        <v/>
      </c>
    </row>
    <row r="1590" spans="1:42" ht="12.75" customHeight="1" x14ac:dyDescent="0.2">
      <c r="A1590" t="str">
        <f>IF($J1590="","",INDEX('2_Review &amp; Audit'!$F:$F,$J1590))</f>
        <v/>
      </c>
      <c r="B1590" t="str">
        <f>IF($J1590="","",INDEX('2_Review &amp; Audit'!$C:$C,$J1590))</f>
        <v/>
      </c>
      <c r="C1590" t="str">
        <f>IF($J1590="","",INDEX('2_Review &amp; Audit'!$D:$D,$J1590))</f>
        <v/>
      </c>
      <c r="D1590" s="60" t="str">
        <f>IF($J1590="","",INDEX('2_Review &amp; Audit'!$U:$U,$J1590))</f>
        <v/>
      </c>
      <c r="E1590" t="str">
        <f>IF($J1590="","",INDEX('2_Review &amp; Audit'!$M:$M,$J1590))</f>
        <v/>
      </c>
      <c r="F1590" t="str">
        <f>IF($J1590="","",INDEX('2_Review &amp; Audit'!$N:$N,$J1590))</f>
        <v/>
      </c>
      <c r="G1590" t="str">
        <f>IF(OR($J1590="",$F1590=""),"",ABS(INDEX('2_Review &amp; Audit'!$B:$B,$J1590)/$F1590))</f>
        <v/>
      </c>
      <c r="H1590" t="str">
        <f t="shared" si="88"/>
        <v/>
      </c>
      <c r="I1590" t="str">
        <f>IF($J1590="","",INDEX('2_Review &amp; Audit'!$AD:$AD,$J1590))</f>
        <v/>
      </c>
      <c r="AB1590" t="str">
        <f>IF($D1590="","",MAX(0,N(#REF!)-N($X1590)))</f>
        <v/>
      </c>
      <c r="AC1590" t="str">
        <f>IF(OR($D1590="",$AB1590="",N($AB1590)&lt;=0),"",IFERROR(MATCH(1,INDEX(('2_Review &amp; Audit'!$F$6:$F$505=$A1590)*('2_Review &amp; Audit'!$I$6:$I$505&gt;=$E1590-30)*('2_Review &amp; Audit'!$I$6:$I$505&lt;=$E1590+30)*('2_Review &amp; Audit'!$R$6:$R$505&gt;0)*(ROW('2_Review &amp; Audit'!$R$6:$R$505)&gt;$T1590),0),0)+5,""))</f>
        <v/>
      </c>
      <c r="AG1590" t="str">
        <f>IF(OR($D1590="",$AB1590="",$AF1590=""),"",MIN($AB1590,$AF1590))</f>
        <v/>
      </c>
      <c r="AK1590" t="str">
        <f>IF($D1590="","",MAX(0,N($AB1590)-N($AG1590)))</f>
        <v/>
      </c>
      <c r="AL1590" t="str">
        <f>IF(OR($D1590="",$AK1590="",N($AK1590)&lt;=0),"",IFERROR(MATCH(1,INDEX(('2_Review &amp; Audit'!$F$6:$F$505=$A1590)*('2_Review &amp; Audit'!$I$6:$I$505&gt;=$E1590-30)*('2_Review &amp; Audit'!$I$6:$I$505&lt;=$E1590+30)*('2_Review &amp; Audit'!$R$6:$R$505&gt;0)*(ROW('2_Review &amp; Audit'!$R$6:$R$505)&gt;$AC1590),0),0)+5,""))</f>
        <v/>
      </c>
      <c r="AP1590" t="str">
        <f>IF(OR($D1590="",$AK1590="",$AO1590=""),"",MIN($AK1590,$AO1590))</f>
        <v/>
      </c>
    </row>
    <row r="1591" spans="1:42" ht="12.75" customHeight="1" x14ac:dyDescent="0.2">
      <c r="A1591" t="str">
        <f>IF($J1591="","",INDEX('2_Review &amp; Audit'!$F:$F,$J1591))</f>
        <v/>
      </c>
      <c r="B1591" t="str">
        <f>IF($J1591="","",INDEX('2_Review &amp; Audit'!$C:$C,$J1591))</f>
        <v/>
      </c>
      <c r="C1591" t="str">
        <f>IF($J1591="","",INDEX('2_Review &amp; Audit'!$D:$D,$J1591))</f>
        <v/>
      </c>
      <c r="D1591" s="60" t="str">
        <f>IF($J1591="","",INDEX('2_Review &amp; Audit'!$U:$U,$J1591))</f>
        <v/>
      </c>
      <c r="E1591" t="str">
        <f>IF($J1591="","",INDEX('2_Review &amp; Audit'!$M:$M,$J1591))</f>
        <v/>
      </c>
      <c r="F1591" t="str">
        <f>IF($J1591="","",INDEX('2_Review &amp; Audit'!$N:$N,$J1591))</f>
        <v/>
      </c>
      <c r="G1591" t="str">
        <f>IF(OR($J1591="",$F1591=""),"",ABS(INDEX('2_Review &amp; Audit'!$B:$B,$J1591)/$F1591))</f>
        <v/>
      </c>
      <c r="H1591" t="str">
        <f t="shared" si="88"/>
        <v/>
      </c>
      <c r="I1591" t="str">
        <f>IF($J1591="","",INDEX('2_Review &amp; Audit'!$AD:$AD,$J1591))</f>
        <v/>
      </c>
      <c r="AB1591" t="str">
        <f>IF($D1591="","",MAX(0,N(#REF!)-N($X1591)))</f>
        <v/>
      </c>
      <c r="AC1591" t="str">
        <f>IF(OR($D1591="",$AB1591="",N($AB1591)&lt;=0),"",IFERROR(MATCH(1,INDEX(('2_Review &amp; Audit'!$F$6:$F$505=$A1591)*('2_Review &amp; Audit'!$I$6:$I$505&gt;=$E1591-30)*('2_Review &amp; Audit'!$I$6:$I$505&lt;=$E1591+30)*('2_Review &amp; Audit'!$R$6:$R$505&gt;0)*(ROW('2_Review &amp; Audit'!$R$6:$R$505)&gt;$T1591),0),0)+5,""))</f>
        <v/>
      </c>
      <c r="AG1591" t="str">
        <f>IF(OR($D1591="",$AB1591="",$AF1591=""),"",MIN($AB1591,$AF1591))</f>
        <v/>
      </c>
      <c r="AK1591" t="str">
        <f>IF($D1591="","",MAX(0,N($AB1591)-N($AG1591)))</f>
        <v/>
      </c>
      <c r="AL1591" t="str">
        <f>IF(OR($D1591="",$AK1591="",N($AK1591)&lt;=0),"",IFERROR(MATCH(1,INDEX(('2_Review &amp; Audit'!$F$6:$F$505=$A1591)*('2_Review &amp; Audit'!$I$6:$I$505&gt;=$E1591-30)*('2_Review &amp; Audit'!$I$6:$I$505&lt;=$E1591+30)*('2_Review &amp; Audit'!$R$6:$R$505&gt;0)*(ROW('2_Review &amp; Audit'!$R$6:$R$505)&gt;$AC1591),0),0)+5,""))</f>
        <v/>
      </c>
      <c r="AP1591" t="str">
        <f>IF(OR($D1591="",$AK1591="",$AO1591=""),"",MIN($AK1591,$AO1591))</f>
        <v/>
      </c>
    </row>
    <row r="1592" spans="1:42" ht="12.75" customHeight="1" x14ac:dyDescent="0.2">
      <c r="A1592" t="str">
        <f>IF($J1592="","",INDEX('2_Review &amp; Audit'!$F:$F,$J1592))</f>
        <v/>
      </c>
      <c r="B1592" t="str">
        <f>IF($J1592="","",INDEX('2_Review &amp; Audit'!$C:$C,$J1592))</f>
        <v/>
      </c>
      <c r="C1592" t="str">
        <f>IF($J1592="","",INDEX('2_Review &amp; Audit'!$D:$D,$J1592))</f>
        <v/>
      </c>
      <c r="D1592" s="60" t="str">
        <f>IF($J1592="","",INDEX('2_Review &amp; Audit'!$U:$U,$J1592))</f>
        <v/>
      </c>
      <c r="E1592" t="str">
        <f>IF($J1592="","",INDEX('2_Review &amp; Audit'!$M:$M,$J1592))</f>
        <v/>
      </c>
      <c r="F1592" t="str">
        <f>IF($J1592="","",INDEX('2_Review &amp; Audit'!$N:$N,$J1592))</f>
        <v/>
      </c>
      <c r="G1592" t="str">
        <f>IF(OR($J1592="",$F1592=""),"",ABS(INDEX('2_Review &amp; Audit'!$B:$B,$J1592)/$F1592))</f>
        <v/>
      </c>
      <c r="H1592" t="str">
        <f t="shared" si="88"/>
        <v/>
      </c>
      <c r="I1592" t="str">
        <f>IF($J1592="","",INDEX('2_Review &amp; Audit'!$AD:$AD,$J1592))</f>
        <v/>
      </c>
      <c r="AB1592" t="str">
        <f>IF($D1592="","",MAX(0,N(#REF!)-N($X1592)))</f>
        <v/>
      </c>
      <c r="AC1592" t="str">
        <f>IF(OR($D1592="",$AB1592="",N($AB1592)&lt;=0),"",IFERROR(MATCH(1,INDEX(('2_Review &amp; Audit'!$F$6:$F$505=$A1592)*('2_Review &amp; Audit'!$I$6:$I$505&gt;=$E1592-30)*('2_Review &amp; Audit'!$I$6:$I$505&lt;=$E1592+30)*('2_Review &amp; Audit'!$R$6:$R$505&gt;0)*(ROW('2_Review &amp; Audit'!$R$6:$R$505)&gt;$T1592),0),0)+5,""))</f>
        <v/>
      </c>
      <c r="AG1592" t="str">
        <f>IF(OR($D1592="",$AB1592="",$AF1592=""),"",MIN($AB1592,$AF1592))</f>
        <v/>
      </c>
      <c r="AK1592" t="str">
        <f>IF($D1592="","",MAX(0,N($AB1592)-N($AG1592)))</f>
        <v/>
      </c>
      <c r="AL1592" t="str">
        <f>IF(OR($D1592="",$AK1592="",N($AK1592)&lt;=0),"",IFERROR(MATCH(1,INDEX(('2_Review &amp; Audit'!$F$6:$F$505=$A1592)*('2_Review &amp; Audit'!$I$6:$I$505&gt;=$E1592-30)*('2_Review &amp; Audit'!$I$6:$I$505&lt;=$E1592+30)*('2_Review &amp; Audit'!$R$6:$R$505&gt;0)*(ROW('2_Review &amp; Audit'!$R$6:$R$505)&gt;$AC1592),0),0)+5,""))</f>
        <v/>
      </c>
      <c r="AP1592" t="str">
        <f>IF(OR($D1592="",$AK1592="",$AO1592=""),"",MIN($AK1592,$AO1592))</f>
        <v/>
      </c>
    </row>
    <row r="1593" spans="1:42" ht="12.75" customHeight="1" x14ac:dyDescent="0.2">
      <c r="A1593" t="str">
        <f>IF($J1593="","",INDEX('2_Review &amp; Audit'!$F:$F,$J1593))</f>
        <v/>
      </c>
      <c r="B1593" t="str">
        <f>IF($J1593="","",INDEX('2_Review &amp; Audit'!$C:$C,$J1593))</f>
        <v/>
      </c>
      <c r="C1593" t="str">
        <f>IF($J1593="","",INDEX('2_Review &amp; Audit'!$D:$D,$J1593))</f>
        <v/>
      </c>
      <c r="D1593" s="60" t="str">
        <f>IF($J1593="","",INDEX('2_Review &amp; Audit'!$U:$U,$J1593))</f>
        <v/>
      </c>
      <c r="E1593" t="str">
        <f>IF($J1593="","",INDEX('2_Review &amp; Audit'!$M:$M,$J1593))</f>
        <v/>
      </c>
      <c r="F1593" t="str">
        <f>IF($J1593="","",INDEX('2_Review &amp; Audit'!$N:$N,$J1593))</f>
        <v/>
      </c>
      <c r="G1593" t="str">
        <f>IF(OR($J1593="",$F1593=""),"",ABS(INDEX('2_Review &amp; Audit'!$B:$B,$J1593)/$F1593))</f>
        <v/>
      </c>
      <c r="H1593" t="str">
        <f t="shared" si="88"/>
        <v/>
      </c>
      <c r="I1593" t="str">
        <f>IF($J1593="","",INDEX('2_Review &amp; Audit'!$AD:$AD,$J1593))</f>
        <v/>
      </c>
      <c r="AB1593" t="str">
        <f>IF($D1593="","",MAX(0,N(#REF!)-N($X1593)))</f>
        <v/>
      </c>
      <c r="AC1593" t="str">
        <f>IF(OR($D1593="",$AB1593="",N($AB1593)&lt;=0),"",IFERROR(MATCH(1,INDEX(('2_Review &amp; Audit'!$F$6:$F$505=$A1593)*('2_Review &amp; Audit'!$I$6:$I$505&gt;=$E1593-30)*('2_Review &amp; Audit'!$I$6:$I$505&lt;=$E1593+30)*('2_Review &amp; Audit'!$R$6:$R$505&gt;0)*(ROW('2_Review &amp; Audit'!$R$6:$R$505)&gt;$T1593),0),0)+5,""))</f>
        <v/>
      </c>
      <c r="AG1593" t="str">
        <f>IF(OR($D1593="",$AB1593="",$AF1593=""),"",MIN($AB1593,$AF1593))</f>
        <v/>
      </c>
      <c r="AK1593" t="str">
        <f>IF($D1593="","",MAX(0,N($AB1593)-N($AG1593)))</f>
        <v/>
      </c>
      <c r="AL1593" t="str">
        <f>IF(OR($D1593="",$AK1593="",N($AK1593)&lt;=0),"",IFERROR(MATCH(1,INDEX(('2_Review &amp; Audit'!$F$6:$F$505=$A1593)*('2_Review &amp; Audit'!$I$6:$I$505&gt;=$E1593-30)*('2_Review &amp; Audit'!$I$6:$I$505&lt;=$E1593+30)*('2_Review &amp; Audit'!$R$6:$R$505&gt;0)*(ROW('2_Review &amp; Audit'!$R$6:$R$505)&gt;$AC1593),0),0)+5,""))</f>
        <v/>
      </c>
      <c r="AP1593" t="str">
        <f>IF(OR($D1593="",$AK1593="",$AO1593=""),"",MIN($AK1593,$AO1593))</f>
        <v/>
      </c>
    </row>
    <row r="1594" spans="1:42" ht="12.75" customHeight="1" x14ac:dyDescent="0.2">
      <c r="A1594" t="str">
        <f>IF($J1594="","",INDEX('2_Review &amp; Audit'!$F:$F,$J1594))</f>
        <v/>
      </c>
      <c r="B1594" t="str">
        <f>IF($J1594="","",INDEX('2_Review &amp; Audit'!$C:$C,$J1594))</f>
        <v/>
      </c>
      <c r="C1594" t="str">
        <f>IF($J1594="","",INDEX('2_Review &amp; Audit'!$D:$D,$J1594))</f>
        <v/>
      </c>
      <c r="D1594" s="60" t="str">
        <f>IF($J1594="","",INDEX('2_Review &amp; Audit'!$U:$U,$J1594))</f>
        <v/>
      </c>
      <c r="E1594" t="str">
        <f>IF($J1594="","",INDEX('2_Review &amp; Audit'!$M:$M,$J1594))</f>
        <v/>
      </c>
      <c r="F1594" t="str">
        <f>IF($J1594="","",INDEX('2_Review &amp; Audit'!$N:$N,$J1594))</f>
        <v/>
      </c>
      <c r="G1594" t="str">
        <f>IF(OR($J1594="",$F1594=""),"",ABS(INDEX('2_Review &amp; Audit'!$B:$B,$J1594)/$F1594))</f>
        <v/>
      </c>
      <c r="H1594" t="str">
        <f t="shared" si="88"/>
        <v/>
      </c>
      <c r="I1594" t="str">
        <f>IF($J1594="","",INDEX('2_Review &amp; Audit'!$AD:$AD,$J1594))</f>
        <v/>
      </c>
      <c r="AB1594" t="str">
        <f>IF($D1594="","",MAX(0,N(#REF!)-N($X1594)))</f>
        <v/>
      </c>
      <c r="AC1594" t="str">
        <f>IF(OR($D1594="",$AB1594="",N($AB1594)&lt;=0),"",IFERROR(MATCH(1,INDEX(('2_Review &amp; Audit'!$F$6:$F$505=$A1594)*('2_Review &amp; Audit'!$I$6:$I$505&gt;=$E1594-30)*('2_Review &amp; Audit'!$I$6:$I$505&lt;=$E1594+30)*('2_Review &amp; Audit'!$R$6:$R$505&gt;0)*(ROW('2_Review &amp; Audit'!$R$6:$R$505)&gt;$T1594),0),0)+5,""))</f>
        <v/>
      </c>
      <c r="AG1594" t="str">
        <f>IF(OR($D1594="",$AB1594="",$AF1594=""),"",MIN($AB1594,$AF1594))</f>
        <v/>
      </c>
      <c r="AK1594" t="str">
        <f>IF($D1594="","",MAX(0,N($AB1594)-N($AG1594)))</f>
        <v/>
      </c>
      <c r="AL1594" t="str">
        <f>IF(OR($D1594="",$AK1594="",N($AK1594)&lt;=0),"",IFERROR(MATCH(1,INDEX(('2_Review &amp; Audit'!$F$6:$F$505=$A1594)*('2_Review &amp; Audit'!$I$6:$I$505&gt;=$E1594-30)*('2_Review &amp; Audit'!$I$6:$I$505&lt;=$E1594+30)*('2_Review &amp; Audit'!$R$6:$R$505&gt;0)*(ROW('2_Review &amp; Audit'!$R$6:$R$505)&gt;$AC1594),0),0)+5,""))</f>
        <v/>
      </c>
      <c r="AP1594" t="str">
        <f>IF(OR($D1594="",$AK1594="",$AO1594=""),"",MIN($AK1594,$AO1594))</f>
        <v/>
      </c>
    </row>
    <row r="1595" spans="1:42" ht="12.75" customHeight="1" x14ac:dyDescent="0.2">
      <c r="A1595" t="str">
        <f>IF($J1595="","",INDEX('2_Review &amp; Audit'!$F:$F,$J1595))</f>
        <v/>
      </c>
      <c r="B1595" t="str">
        <f>IF($J1595="","",INDEX('2_Review &amp; Audit'!$C:$C,$J1595))</f>
        <v/>
      </c>
      <c r="C1595" t="str">
        <f>IF($J1595="","",INDEX('2_Review &amp; Audit'!$D:$D,$J1595))</f>
        <v/>
      </c>
      <c r="D1595" s="60" t="str">
        <f>IF($J1595="","",INDEX('2_Review &amp; Audit'!$U:$U,$J1595))</f>
        <v/>
      </c>
      <c r="E1595" t="str">
        <f>IF($J1595="","",INDEX('2_Review &amp; Audit'!$M:$M,$J1595))</f>
        <v/>
      </c>
      <c r="F1595" t="str">
        <f>IF($J1595="","",INDEX('2_Review &amp; Audit'!$N:$N,$J1595))</f>
        <v/>
      </c>
      <c r="G1595" t="str">
        <f>IF(OR($J1595="",$F1595=""),"",ABS(INDEX('2_Review &amp; Audit'!$B:$B,$J1595)/$F1595))</f>
        <v/>
      </c>
      <c r="H1595" t="str">
        <f t="shared" ref="H1595:H1658" si="89">IF(OR($F1595="",$G1595=""),"",$F1595*$G1595)</f>
        <v/>
      </c>
      <c r="I1595" t="str">
        <f>IF($J1595="","",INDEX('2_Review &amp; Audit'!$AD:$AD,$J1595))</f>
        <v/>
      </c>
      <c r="AB1595" t="str">
        <f>IF($D1595="","",MAX(0,N(#REF!)-N($X1595)))</f>
        <v/>
      </c>
      <c r="AC1595" t="str">
        <f>IF(OR($D1595="",$AB1595="",N($AB1595)&lt;=0),"",IFERROR(MATCH(1,INDEX(('2_Review &amp; Audit'!$F$6:$F$505=$A1595)*('2_Review &amp; Audit'!$I$6:$I$505&gt;=$E1595-30)*('2_Review &amp; Audit'!$I$6:$I$505&lt;=$E1595+30)*('2_Review &amp; Audit'!$R$6:$R$505&gt;0)*(ROW('2_Review &amp; Audit'!$R$6:$R$505)&gt;$T1595),0),0)+5,""))</f>
        <v/>
      </c>
      <c r="AG1595" t="str">
        <f>IF(OR($D1595="",$AB1595="",$AF1595=""),"",MIN($AB1595,$AF1595))</f>
        <v/>
      </c>
      <c r="AK1595" t="str">
        <f>IF($D1595="","",MAX(0,N($AB1595)-N($AG1595)))</f>
        <v/>
      </c>
      <c r="AL1595" t="str">
        <f>IF(OR($D1595="",$AK1595="",N($AK1595)&lt;=0),"",IFERROR(MATCH(1,INDEX(('2_Review &amp; Audit'!$F$6:$F$505=$A1595)*('2_Review &amp; Audit'!$I$6:$I$505&gt;=$E1595-30)*('2_Review &amp; Audit'!$I$6:$I$505&lt;=$E1595+30)*('2_Review &amp; Audit'!$R$6:$R$505&gt;0)*(ROW('2_Review &amp; Audit'!$R$6:$R$505)&gt;$AC1595),0),0)+5,""))</f>
        <v/>
      </c>
      <c r="AP1595" t="str">
        <f>IF(OR($D1595="",$AK1595="",$AO1595=""),"",MIN($AK1595,$AO1595))</f>
        <v/>
      </c>
    </row>
    <row r="1596" spans="1:42" ht="12.75" customHeight="1" x14ac:dyDescent="0.2">
      <c r="A1596" t="str">
        <f>IF($J1596="","",INDEX('2_Review &amp; Audit'!$F:$F,$J1596))</f>
        <v/>
      </c>
      <c r="B1596" t="str">
        <f>IF($J1596="","",INDEX('2_Review &amp; Audit'!$C:$C,$J1596))</f>
        <v/>
      </c>
      <c r="C1596" t="str">
        <f>IF($J1596="","",INDEX('2_Review &amp; Audit'!$D:$D,$J1596))</f>
        <v/>
      </c>
      <c r="D1596" s="60" t="str">
        <f>IF($J1596="","",INDEX('2_Review &amp; Audit'!$U:$U,$J1596))</f>
        <v/>
      </c>
      <c r="E1596" t="str">
        <f>IF($J1596="","",INDEX('2_Review &amp; Audit'!$M:$M,$J1596))</f>
        <v/>
      </c>
      <c r="F1596" t="str">
        <f>IF($J1596="","",INDEX('2_Review &amp; Audit'!$N:$N,$J1596))</f>
        <v/>
      </c>
      <c r="G1596" t="str">
        <f>IF(OR($J1596="",$F1596=""),"",ABS(INDEX('2_Review &amp; Audit'!$B:$B,$J1596)/$F1596))</f>
        <v/>
      </c>
      <c r="H1596" t="str">
        <f t="shared" si="89"/>
        <v/>
      </c>
      <c r="I1596" t="str">
        <f>IF($J1596="","",INDEX('2_Review &amp; Audit'!$AD:$AD,$J1596))</f>
        <v/>
      </c>
      <c r="AB1596" t="str">
        <f>IF($D1596="","",MAX(0,N(#REF!)-N($X1596)))</f>
        <v/>
      </c>
      <c r="AC1596" t="str">
        <f>IF(OR($D1596="",$AB1596="",N($AB1596)&lt;=0),"",IFERROR(MATCH(1,INDEX(('2_Review &amp; Audit'!$F$6:$F$505=$A1596)*('2_Review &amp; Audit'!$I$6:$I$505&gt;=$E1596-30)*('2_Review &amp; Audit'!$I$6:$I$505&lt;=$E1596+30)*('2_Review &amp; Audit'!$R$6:$R$505&gt;0)*(ROW('2_Review &amp; Audit'!$R$6:$R$505)&gt;$T1596),0),0)+5,""))</f>
        <v/>
      </c>
      <c r="AG1596" t="str">
        <f>IF(OR($D1596="",$AB1596="",$AF1596=""),"",MIN($AB1596,$AF1596))</f>
        <v/>
      </c>
      <c r="AK1596" t="str">
        <f>IF($D1596="","",MAX(0,N($AB1596)-N($AG1596)))</f>
        <v/>
      </c>
      <c r="AL1596" t="str">
        <f>IF(OR($D1596="",$AK1596="",N($AK1596)&lt;=0),"",IFERROR(MATCH(1,INDEX(('2_Review &amp; Audit'!$F$6:$F$505=$A1596)*('2_Review &amp; Audit'!$I$6:$I$505&gt;=$E1596-30)*('2_Review &amp; Audit'!$I$6:$I$505&lt;=$E1596+30)*('2_Review &amp; Audit'!$R$6:$R$505&gt;0)*(ROW('2_Review &amp; Audit'!$R$6:$R$505)&gt;$AC1596),0),0)+5,""))</f>
        <v/>
      </c>
      <c r="AP1596" t="str">
        <f>IF(OR($D1596="",$AK1596="",$AO1596=""),"",MIN($AK1596,$AO1596))</f>
        <v/>
      </c>
    </row>
    <row r="1597" spans="1:42" ht="12.75" customHeight="1" x14ac:dyDescent="0.2">
      <c r="A1597" t="str">
        <f>IF($J1597="","",INDEX('2_Review &amp; Audit'!$F:$F,$J1597))</f>
        <v/>
      </c>
      <c r="B1597" t="str">
        <f>IF($J1597="","",INDEX('2_Review &amp; Audit'!$C:$C,$J1597))</f>
        <v/>
      </c>
      <c r="C1597" t="str">
        <f>IF($J1597="","",INDEX('2_Review &amp; Audit'!$D:$D,$J1597))</f>
        <v/>
      </c>
      <c r="D1597" s="60" t="str">
        <f>IF($J1597="","",INDEX('2_Review &amp; Audit'!$U:$U,$J1597))</f>
        <v/>
      </c>
      <c r="E1597" t="str">
        <f>IF($J1597="","",INDEX('2_Review &amp; Audit'!$M:$M,$J1597))</f>
        <v/>
      </c>
      <c r="F1597" t="str">
        <f>IF($J1597="","",INDEX('2_Review &amp; Audit'!$N:$N,$J1597))</f>
        <v/>
      </c>
      <c r="G1597" t="str">
        <f>IF(OR($J1597="",$F1597=""),"",ABS(INDEX('2_Review &amp; Audit'!$B:$B,$J1597)/$F1597))</f>
        <v/>
      </c>
      <c r="H1597" t="str">
        <f t="shared" si="89"/>
        <v/>
      </c>
      <c r="I1597" t="str">
        <f>IF($J1597="","",INDEX('2_Review &amp; Audit'!$AD:$AD,$J1597))</f>
        <v/>
      </c>
      <c r="AB1597" t="str">
        <f>IF($D1597="","",MAX(0,N(#REF!)-N($X1597)))</f>
        <v/>
      </c>
      <c r="AC1597" t="str">
        <f>IF(OR($D1597="",$AB1597="",N($AB1597)&lt;=0),"",IFERROR(MATCH(1,INDEX(('2_Review &amp; Audit'!$F$6:$F$505=$A1597)*('2_Review &amp; Audit'!$I$6:$I$505&gt;=$E1597-30)*('2_Review &amp; Audit'!$I$6:$I$505&lt;=$E1597+30)*('2_Review &amp; Audit'!$R$6:$R$505&gt;0)*(ROW('2_Review &amp; Audit'!$R$6:$R$505)&gt;$T1597),0),0)+5,""))</f>
        <v/>
      </c>
      <c r="AG1597" t="str">
        <f>IF(OR($D1597="",$AB1597="",$AF1597=""),"",MIN($AB1597,$AF1597))</f>
        <v/>
      </c>
      <c r="AK1597" t="str">
        <f>IF($D1597="","",MAX(0,N($AB1597)-N($AG1597)))</f>
        <v/>
      </c>
      <c r="AL1597" t="str">
        <f>IF(OR($D1597="",$AK1597="",N($AK1597)&lt;=0),"",IFERROR(MATCH(1,INDEX(('2_Review &amp; Audit'!$F$6:$F$505=$A1597)*('2_Review &amp; Audit'!$I$6:$I$505&gt;=$E1597-30)*('2_Review &amp; Audit'!$I$6:$I$505&lt;=$E1597+30)*('2_Review &amp; Audit'!$R$6:$R$505&gt;0)*(ROW('2_Review &amp; Audit'!$R$6:$R$505)&gt;$AC1597),0),0)+5,""))</f>
        <v/>
      </c>
      <c r="AP1597" t="str">
        <f>IF(OR($D1597="",$AK1597="",$AO1597=""),"",MIN($AK1597,$AO1597))</f>
        <v/>
      </c>
    </row>
    <row r="1598" spans="1:42" ht="12.75" customHeight="1" x14ac:dyDescent="0.2">
      <c r="A1598" t="str">
        <f>IF($J1598="","",INDEX('2_Review &amp; Audit'!$F:$F,$J1598))</f>
        <v/>
      </c>
      <c r="B1598" t="str">
        <f>IF($J1598="","",INDEX('2_Review &amp; Audit'!$C:$C,$J1598))</f>
        <v/>
      </c>
      <c r="C1598" t="str">
        <f>IF($J1598="","",INDEX('2_Review &amp; Audit'!$D:$D,$J1598))</f>
        <v/>
      </c>
      <c r="D1598" s="60" t="str">
        <f>IF($J1598="","",INDEX('2_Review &amp; Audit'!$U:$U,$J1598))</f>
        <v/>
      </c>
      <c r="E1598" t="str">
        <f>IF($J1598="","",INDEX('2_Review &amp; Audit'!$M:$M,$J1598))</f>
        <v/>
      </c>
      <c r="F1598" t="str">
        <f>IF($J1598="","",INDEX('2_Review &amp; Audit'!$N:$N,$J1598))</f>
        <v/>
      </c>
      <c r="G1598" t="str">
        <f>IF(OR($J1598="",$F1598=""),"",ABS(INDEX('2_Review &amp; Audit'!$B:$B,$J1598)/$F1598))</f>
        <v/>
      </c>
      <c r="H1598" t="str">
        <f t="shared" si="89"/>
        <v/>
      </c>
      <c r="I1598" t="str">
        <f>IF($J1598="","",INDEX('2_Review &amp; Audit'!$AD:$AD,$J1598))</f>
        <v/>
      </c>
      <c r="AB1598" t="str">
        <f>IF($D1598="","",MAX(0,N(#REF!)-N($X1598)))</f>
        <v/>
      </c>
      <c r="AC1598" t="str">
        <f>IF(OR($D1598="",$AB1598="",N($AB1598)&lt;=0),"",IFERROR(MATCH(1,INDEX(('2_Review &amp; Audit'!$F$6:$F$505=$A1598)*('2_Review &amp; Audit'!$I$6:$I$505&gt;=$E1598-30)*('2_Review &amp; Audit'!$I$6:$I$505&lt;=$E1598+30)*('2_Review &amp; Audit'!$R$6:$R$505&gt;0)*(ROW('2_Review &amp; Audit'!$R$6:$R$505)&gt;$T1598),0),0)+5,""))</f>
        <v/>
      </c>
      <c r="AG1598" t="str">
        <f>IF(OR($D1598="",$AB1598="",$AF1598=""),"",MIN($AB1598,$AF1598))</f>
        <v/>
      </c>
      <c r="AK1598" t="str">
        <f>IF($D1598="","",MAX(0,N($AB1598)-N($AG1598)))</f>
        <v/>
      </c>
      <c r="AL1598" t="str">
        <f>IF(OR($D1598="",$AK1598="",N($AK1598)&lt;=0),"",IFERROR(MATCH(1,INDEX(('2_Review &amp; Audit'!$F$6:$F$505=$A1598)*('2_Review &amp; Audit'!$I$6:$I$505&gt;=$E1598-30)*('2_Review &amp; Audit'!$I$6:$I$505&lt;=$E1598+30)*('2_Review &amp; Audit'!$R$6:$R$505&gt;0)*(ROW('2_Review &amp; Audit'!$R$6:$R$505)&gt;$AC1598),0),0)+5,""))</f>
        <v/>
      </c>
      <c r="AP1598" t="str">
        <f>IF(OR($D1598="",$AK1598="",$AO1598=""),"",MIN($AK1598,$AO1598))</f>
        <v/>
      </c>
    </row>
    <row r="1599" spans="1:42" ht="12.75" customHeight="1" x14ac:dyDescent="0.2">
      <c r="A1599" t="str">
        <f>IF($J1599="","",INDEX('2_Review &amp; Audit'!$F:$F,$J1599))</f>
        <v/>
      </c>
      <c r="B1599" t="str">
        <f>IF($J1599="","",INDEX('2_Review &amp; Audit'!$C:$C,$J1599))</f>
        <v/>
      </c>
      <c r="C1599" t="str">
        <f>IF($J1599="","",INDEX('2_Review &amp; Audit'!$D:$D,$J1599))</f>
        <v/>
      </c>
      <c r="D1599" s="60" t="str">
        <f>IF($J1599="","",INDEX('2_Review &amp; Audit'!$U:$U,$J1599))</f>
        <v/>
      </c>
      <c r="E1599" t="str">
        <f>IF($J1599="","",INDEX('2_Review &amp; Audit'!$M:$M,$J1599))</f>
        <v/>
      </c>
      <c r="F1599" t="str">
        <f>IF($J1599="","",INDEX('2_Review &amp; Audit'!$N:$N,$J1599))</f>
        <v/>
      </c>
      <c r="G1599" t="str">
        <f>IF(OR($J1599="",$F1599=""),"",ABS(INDEX('2_Review &amp; Audit'!$B:$B,$J1599)/$F1599))</f>
        <v/>
      </c>
      <c r="H1599" t="str">
        <f t="shared" si="89"/>
        <v/>
      </c>
      <c r="I1599" t="str">
        <f>IF($J1599="","",INDEX('2_Review &amp; Audit'!$AD:$AD,$J1599))</f>
        <v/>
      </c>
      <c r="AB1599" t="str">
        <f>IF($D1599="","",MAX(0,N(#REF!)-N($X1599)))</f>
        <v/>
      </c>
      <c r="AC1599" t="str">
        <f>IF(OR($D1599="",$AB1599="",N($AB1599)&lt;=0),"",IFERROR(MATCH(1,INDEX(('2_Review &amp; Audit'!$F$6:$F$505=$A1599)*('2_Review &amp; Audit'!$I$6:$I$505&gt;=$E1599-30)*('2_Review &amp; Audit'!$I$6:$I$505&lt;=$E1599+30)*('2_Review &amp; Audit'!$R$6:$R$505&gt;0)*(ROW('2_Review &amp; Audit'!$R$6:$R$505)&gt;$T1599),0),0)+5,""))</f>
        <v/>
      </c>
      <c r="AG1599" t="str">
        <f>IF(OR($D1599="",$AB1599="",$AF1599=""),"",MIN($AB1599,$AF1599))</f>
        <v/>
      </c>
      <c r="AK1599" t="str">
        <f>IF($D1599="","",MAX(0,N($AB1599)-N($AG1599)))</f>
        <v/>
      </c>
      <c r="AL1599" t="str">
        <f>IF(OR($D1599="",$AK1599="",N($AK1599)&lt;=0),"",IFERROR(MATCH(1,INDEX(('2_Review &amp; Audit'!$F$6:$F$505=$A1599)*('2_Review &amp; Audit'!$I$6:$I$505&gt;=$E1599-30)*('2_Review &amp; Audit'!$I$6:$I$505&lt;=$E1599+30)*('2_Review &amp; Audit'!$R$6:$R$505&gt;0)*(ROW('2_Review &amp; Audit'!$R$6:$R$505)&gt;$AC1599),0),0)+5,""))</f>
        <v/>
      </c>
      <c r="AP1599" t="str">
        <f>IF(OR($D1599="",$AK1599="",$AO1599=""),"",MIN($AK1599,$AO1599))</f>
        <v/>
      </c>
    </row>
    <row r="1600" spans="1:42" ht="12.75" customHeight="1" x14ac:dyDescent="0.2">
      <c r="A1600" t="str">
        <f>IF($J1600="","",INDEX('2_Review &amp; Audit'!$F:$F,$J1600))</f>
        <v/>
      </c>
      <c r="B1600" t="str">
        <f>IF($J1600="","",INDEX('2_Review &amp; Audit'!$C:$C,$J1600))</f>
        <v/>
      </c>
      <c r="C1600" t="str">
        <f>IF($J1600="","",INDEX('2_Review &amp; Audit'!$D:$D,$J1600))</f>
        <v/>
      </c>
      <c r="D1600" s="60" t="str">
        <f>IF($J1600="","",INDEX('2_Review &amp; Audit'!$U:$U,$J1600))</f>
        <v/>
      </c>
      <c r="E1600" t="str">
        <f>IF($J1600="","",INDEX('2_Review &amp; Audit'!$M:$M,$J1600))</f>
        <v/>
      </c>
      <c r="F1600" t="str">
        <f>IF($J1600="","",INDEX('2_Review &amp; Audit'!$N:$N,$J1600))</f>
        <v/>
      </c>
      <c r="G1600" t="str">
        <f>IF(OR($J1600="",$F1600=""),"",ABS(INDEX('2_Review &amp; Audit'!$B:$B,$J1600)/$F1600))</f>
        <v/>
      </c>
      <c r="H1600" t="str">
        <f t="shared" si="89"/>
        <v/>
      </c>
      <c r="I1600" t="str">
        <f>IF($J1600="","",INDEX('2_Review &amp; Audit'!$AD:$AD,$J1600))</f>
        <v/>
      </c>
      <c r="AB1600" t="str">
        <f>IF($D1600="","",MAX(0,N(#REF!)-N($X1600)))</f>
        <v/>
      </c>
      <c r="AC1600" t="str">
        <f>IF(OR($D1600="",$AB1600="",N($AB1600)&lt;=0),"",IFERROR(MATCH(1,INDEX(('2_Review &amp; Audit'!$F$6:$F$505=$A1600)*('2_Review &amp; Audit'!$I$6:$I$505&gt;=$E1600-30)*('2_Review &amp; Audit'!$I$6:$I$505&lt;=$E1600+30)*('2_Review &amp; Audit'!$R$6:$R$505&gt;0)*(ROW('2_Review &amp; Audit'!$R$6:$R$505)&gt;$T1600),0),0)+5,""))</f>
        <v/>
      </c>
      <c r="AG1600" t="str">
        <f>IF(OR($D1600="",$AB1600="",$AF1600=""),"",MIN($AB1600,$AF1600))</f>
        <v/>
      </c>
      <c r="AK1600" t="str">
        <f>IF($D1600="","",MAX(0,N($AB1600)-N($AG1600)))</f>
        <v/>
      </c>
      <c r="AL1600" t="str">
        <f>IF(OR($D1600="",$AK1600="",N($AK1600)&lt;=0),"",IFERROR(MATCH(1,INDEX(('2_Review &amp; Audit'!$F$6:$F$505=$A1600)*('2_Review &amp; Audit'!$I$6:$I$505&gt;=$E1600-30)*('2_Review &amp; Audit'!$I$6:$I$505&lt;=$E1600+30)*('2_Review &amp; Audit'!$R$6:$R$505&gt;0)*(ROW('2_Review &amp; Audit'!$R$6:$R$505)&gt;$AC1600),0),0)+5,""))</f>
        <v/>
      </c>
      <c r="AP1600" t="str">
        <f>IF(OR($D1600="",$AK1600="",$AO1600=""),"",MIN($AK1600,$AO1600))</f>
        <v/>
      </c>
    </row>
    <row r="1601" spans="1:42" ht="12.75" customHeight="1" x14ac:dyDescent="0.2">
      <c r="A1601" t="str">
        <f>IF($J1601="","",INDEX('2_Review &amp; Audit'!$F:$F,$J1601))</f>
        <v/>
      </c>
      <c r="B1601" t="str">
        <f>IF($J1601="","",INDEX('2_Review &amp; Audit'!$C:$C,$J1601))</f>
        <v/>
      </c>
      <c r="C1601" t="str">
        <f>IF($J1601="","",INDEX('2_Review &amp; Audit'!$D:$D,$J1601))</f>
        <v/>
      </c>
      <c r="D1601" s="60" t="str">
        <f>IF($J1601="","",INDEX('2_Review &amp; Audit'!$U:$U,$J1601))</f>
        <v/>
      </c>
      <c r="E1601" t="str">
        <f>IF($J1601="","",INDEX('2_Review &amp; Audit'!$M:$M,$J1601))</f>
        <v/>
      </c>
      <c r="F1601" t="str">
        <f>IF($J1601="","",INDEX('2_Review &amp; Audit'!$N:$N,$J1601))</f>
        <v/>
      </c>
      <c r="G1601" t="str">
        <f>IF(OR($J1601="",$F1601=""),"",ABS(INDEX('2_Review &amp; Audit'!$B:$B,$J1601)/$F1601))</f>
        <v/>
      </c>
      <c r="H1601" t="str">
        <f t="shared" si="89"/>
        <v/>
      </c>
      <c r="I1601" t="str">
        <f>IF($J1601="","",INDEX('2_Review &amp; Audit'!$AD:$AD,$J1601))</f>
        <v/>
      </c>
      <c r="AB1601" t="str">
        <f>IF($D1601="","",MAX(0,N(#REF!)-N($X1601)))</f>
        <v/>
      </c>
      <c r="AC1601" t="str">
        <f>IF(OR($D1601="",$AB1601="",N($AB1601)&lt;=0),"",IFERROR(MATCH(1,INDEX(('2_Review &amp; Audit'!$F$6:$F$505=$A1601)*('2_Review &amp; Audit'!$I$6:$I$505&gt;=$E1601-30)*('2_Review &amp; Audit'!$I$6:$I$505&lt;=$E1601+30)*('2_Review &amp; Audit'!$R$6:$R$505&gt;0)*(ROW('2_Review &amp; Audit'!$R$6:$R$505)&gt;$T1601),0),0)+5,""))</f>
        <v/>
      </c>
      <c r="AG1601" t="str">
        <f>IF(OR($D1601="",$AB1601="",$AF1601=""),"",MIN($AB1601,$AF1601))</f>
        <v/>
      </c>
      <c r="AK1601" t="str">
        <f>IF($D1601="","",MAX(0,N($AB1601)-N($AG1601)))</f>
        <v/>
      </c>
      <c r="AL1601" t="str">
        <f>IF(OR($D1601="",$AK1601="",N($AK1601)&lt;=0),"",IFERROR(MATCH(1,INDEX(('2_Review &amp; Audit'!$F$6:$F$505=$A1601)*('2_Review &amp; Audit'!$I$6:$I$505&gt;=$E1601-30)*('2_Review &amp; Audit'!$I$6:$I$505&lt;=$E1601+30)*('2_Review &amp; Audit'!$R$6:$R$505&gt;0)*(ROW('2_Review &amp; Audit'!$R$6:$R$505)&gt;$AC1601),0),0)+5,""))</f>
        <v/>
      </c>
      <c r="AP1601" t="str">
        <f>IF(OR($D1601="",$AK1601="",$AO1601=""),"",MIN($AK1601,$AO1601))</f>
        <v/>
      </c>
    </row>
    <row r="1602" spans="1:42" ht="12.75" customHeight="1" x14ac:dyDescent="0.2">
      <c r="A1602" t="str">
        <f>IF($J1602="","",INDEX('2_Review &amp; Audit'!$F:$F,$J1602))</f>
        <v/>
      </c>
      <c r="B1602" t="str">
        <f>IF($J1602="","",INDEX('2_Review &amp; Audit'!$C:$C,$J1602))</f>
        <v/>
      </c>
      <c r="C1602" t="str">
        <f>IF($J1602="","",INDEX('2_Review &amp; Audit'!$D:$D,$J1602))</f>
        <v/>
      </c>
      <c r="D1602" s="60" t="str">
        <f>IF($J1602="","",INDEX('2_Review &amp; Audit'!$U:$U,$J1602))</f>
        <v/>
      </c>
      <c r="E1602" t="str">
        <f>IF($J1602="","",INDEX('2_Review &amp; Audit'!$M:$M,$J1602))</f>
        <v/>
      </c>
      <c r="F1602" t="str">
        <f>IF($J1602="","",INDEX('2_Review &amp; Audit'!$N:$N,$J1602))</f>
        <v/>
      </c>
      <c r="G1602" t="str">
        <f>IF(OR($J1602="",$F1602=""),"",ABS(INDEX('2_Review &amp; Audit'!$B:$B,$J1602)/$F1602))</f>
        <v/>
      </c>
      <c r="H1602" t="str">
        <f t="shared" si="89"/>
        <v/>
      </c>
      <c r="I1602" t="str">
        <f>IF($J1602="","",INDEX('2_Review &amp; Audit'!$AD:$AD,$J1602))</f>
        <v/>
      </c>
      <c r="AB1602" t="str">
        <f>IF($D1602="","",MAX(0,N(#REF!)-N($X1602)))</f>
        <v/>
      </c>
      <c r="AC1602" t="str">
        <f>IF(OR($D1602="",$AB1602="",N($AB1602)&lt;=0),"",IFERROR(MATCH(1,INDEX(('2_Review &amp; Audit'!$F$6:$F$505=$A1602)*('2_Review &amp; Audit'!$I$6:$I$505&gt;=$E1602-30)*('2_Review &amp; Audit'!$I$6:$I$505&lt;=$E1602+30)*('2_Review &amp; Audit'!$R$6:$R$505&gt;0)*(ROW('2_Review &amp; Audit'!$R$6:$R$505)&gt;$T1602),0),0)+5,""))</f>
        <v/>
      </c>
      <c r="AG1602" t="str">
        <f>IF(OR($D1602="",$AB1602="",$AF1602=""),"",MIN($AB1602,$AF1602))</f>
        <v/>
      </c>
      <c r="AK1602" t="str">
        <f>IF($D1602="","",MAX(0,N($AB1602)-N($AG1602)))</f>
        <v/>
      </c>
      <c r="AL1602" t="str">
        <f>IF(OR($D1602="",$AK1602="",N($AK1602)&lt;=0),"",IFERROR(MATCH(1,INDEX(('2_Review &amp; Audit'!$F$6:$F$505=$A1602)*('2_Review &amp; Audit'!$I$6:$I$505&gt;=$E1602-30)*('2_Review &amp; Audit'!$I$6:$I$505&lt;=$E1602+30)*('2_Review &amp; Audit'!$R$6:$R$505&gt;0)*(ROW('2_Review &amp; Audit'!$R$6:$R$505)&gt;$AC1602),0),0)+5,""))</f>
        <v/>
      </c>
      <c r="AP1602" t="str">
        <f>IF(OR($D1602="",$AK1602="",$AO1602=""),"",MIN($AK1602,$AO1602))</f>
        <v/>
      </c>
    </row>
    <row r="1603" spans="1:42" ht="12.75" customHeight="1" x14ac:dyDescent="0.2">
      <c r="A1603" t="str">
        <f>IF($J1603="","",INDEX('2_Review &amp; Audit'!$F:$F,$J1603))</f>
        <v/>
      </c>
      <c r="B1603" t="str">
        <f>IF($J1603="","",INDEX('2_Review &amp; Audit'!$C:$C,$J1603))</f>
        <v/>
      </c>
      <c r="C1603" t="str">
        <f>IF($J1603="","",INDEX('2_Review &amp; Audit'!$D:$D,$J1603))</f>
        <v/>
      </c>
      <c r="D1603" s="60" t="str">
        <f>IF($J1603="","",INDEX('2_Review &amp; Audit'!$U:$U,$J1603))</f>
        <v/>
      </c>
      <c r="E1603" t="str">
        <f>IF($J1603="","",INDEX('2_Review &amp; Audit'!$M:$M,$J1603))</f>
        <v/>
      </c>
      <c r="F1603" t="str">
        <f>IF($J1603="","",INDEX('2_Review &amp; Audit'!$N:$N,$J1603))</f>
        <v/>
      </c>
      <c r="G1603" t="str">
        <f>IF(OR($J1603="",$F1603=""),"",ABS(INDEX('2_Review &amp; Audit'!$B:$B,$J1603)/$F1603))</f>
        <v/>
      </c>
      <c r="H1603" t="str">
        <f t="shared" si="89"/>
        <v/>
      </c>
      <c r="I1603" t="str">
        <f>IF($J1603="","",INDEX('2_Review &amp; Audit'!$AD:$AD,$J1603))</f>
        <v/>
      </c>
      <c r="AB1603" t="str">
        <f>IF($D1603="","",MAX(0,N(#REF!)-N($X1603)))</f>
        <v/>
      </c>
      <c r="AC1603" t="str">
        <f>IF(OR($D1603="",$AB1603="",N($AB1603)&lt;=0),"",IFERROR(MATCH(1,INDEX(('2_Review &amp; Audit'!$F$6:$F$505=$A1603)*('2_Review &amp; Audit'!$I$6:$I$505&gt;=$E1603-30)*('2_Review &amp; Audit'!$I$6:$I$505&lt;=$E1603+30)*('2_Review &amp; Audit'!$R$6:$R$505&gt;0)*(ROW('2_Review &amp; Audit'!$R$6:$R$505)&gt;$T1603),0),0)+5,""))</f>
        <v/>
      </c>
      <c r="AG1603" t="str">
        <f>IF(OR($D1603="",$AB1603="",$AF1603=""),"",MIN($AB1603,$AF1603))</f>
        <v/>
      </c>
      <c r="AK1603" t="str">
        <f>IF($D1603="","",MAX(0,N($AB1603)-N($AG1603)))</f>
        <v/>
      </c>
      <c r="AL1603" t="str">
        <f>IF(OR($D1603="",$AK1603="",N($AK1603)&lt;=0),"",IFERROR(MATCH(1,INDEX(('2_Review &amp; Audit'!$F$6:$F$505=$A1603)*('2_Review &amp; Audit'!$I$6:$I$505&gt;=$E1603-30)*('2_Review &amp; Audit'!$I$6:$I$505&lt;=$E1603+30)*('2_Review &amp; Audit'!$R$6:$R$505&gt;0)*(ROW('2_Review &amp; Audit'!$R$6:$R$505)&gt;$AC1603),0),0)+5,""))</f>
        <v/>
      </c>
      <c r="AP1603" t="str">
        <f>IF(OR($D1603="",$AK1603="",$AO1603=""),"",MIN($AK1603,$AO1603))</f>
        <v/>
      </c>
    </row>
    <row r="1604" spans="1:42" ht="12.75" customHeight="1" x14ac:dyDescent="0.2">
      <c r="A1604" t="str">
        <f>IF($J1604="","",INDEX('2_Review &amp; Audit'!$F:$F,$J1604))</f>
        <v/>
      </c>
      <c r="B1604" t="str">
        <f>IF($J1604="","",INDEX('2_Review &amp; Audit'!$C:$C,$J1604))</f>
        <v/>
      </c>
      <c r="C1604" t="str">
        <f>IF($J1604="","",INDEX('2_Review &amp; Audit'!$D:$D,$J1604))</f>
        <v/>
      </c>
      <c r="D1604" s="60" t="str">
        <f>IF($J1604="","",INDEX('2_Review &amp; Audit'!$U:$U,$J1604))</f>
        <v/>
      </c>
      <c r="E1604" t="str">
        <f>IF($J1604="","",INDEX('2_Review &amp; Audit'!$M:$M,$J1604))</f>
        <v/>
      </c>
      <c r="F1604" t="str">
        <f>IF($J1604="","",INDEX('2_Review &amp; Audit'!$N:$N,$J1604))</f>
        <v/>
      </c>
      <c r="G1604" t="str">
        <f>IF(OR($J1604="",$F1604=""),"",ABS(INDEX('2_Review &amp; Audit'!$B:$B,$J1604)/$F1604))</f>
        <v/>
      </c>
      <c r="H1604" t="str">
        <f t="shared" si="89"/>
        <v/>
      </c>
      <c r="I1604" t="str">
        <f>IF($J1604="","",INDEX('2_Review &amp; Audit'!$AD:$AD,$J1604))</f>
        <v/>
      </c>
      <c r="AB1604" t="str">
        <f>IF($D1604="","",MAX(0,N(#REF!)-N($X1604)))</f>
        <v/>
      </c>
      <c r="AC1604" t="str">
        <f>IF(OR($D1604="",$AB1604="",N($AB1604)&lt;=0),"",IFERROR(MATCH(1,INDEX(('2_Review &amp; Audit'!$F$6:$F$505=$A1604)*('2_Review &amp; Audit'!$I$6:$I$505&gt;=$E1604-30)*('2_Review &amp; Audit'!$I$6:$I$505&lt;=$E1604+30)*('2_Review &amp; Audit'!$R$6:$R$505&gt;0)*(ROW('2_Review &amp; Audit'!$R$6:$R$505)&gt;$T1604),0),0)+5,""))</f>
        <v/>
      </c>
      <c r="AG1604" t="str">
        <f>IF(OR($D1604="",$AB1604="",$AF1604=""),"",MIN($AB1604,$AF1604))</f>
        <v/>
      </c>
      <c r="AK1604" t="str">
        <f>IF($D1604="","",MAX(0,N($AB1604)-N($AG1604)))</f>
        <v/>
      </c>
      <c r="AL1604" t="str">
        <f>IF(OR($D1604="",$AK1604="",N($AK1604)&lt;=0),"",IFERROR(MATCH(1,INDEX(('2_Review &amp; Audit'!$F$6:$F$505=$A1604)*('2_Review &amp; Audit'!$I$6:$I$505&gt;=$E1604-30)*('2_Review &amp; Audit'!$I$6:$I$505&lt;=$E1604+30)*('2_Review &amp; Audit'!$R$6:$R$505&gt;0)*(ROW('2_Review &amp; Audit'!$R$6:$R$505)&gt;$AC1604),0),0)+5,""))</f>
        <v/>
      </c>
      <c r="AP1604" t="str">
        <f>IF(OR($D1604="",$AK1604="",$AO1604=""),"",MIN($AK1604,$AO1604))</f>
        <v/>
      </c>
    </row>
    <row r="1605" spans="1:42" ht="12.75" customHeight="1" x14ac:dyDescent="0.2">
      <c r="A1605" t="str">
        <f>IF($J1605="","",INDEX('2_Review &amp; Audit'!$F:$F,$J1605))</f>
        <v/>
      </c>
      <c r="B1605" t="str">
        <f>IF($J1605="","",INDEX('2_Review &amp; Audit'!$C:$C,$J1605))</f>
        <v/>
      </c>
      <c r="C1605" t="str">
        <f>IF($J1605="","",INDEX('2_Review &amp; Audit'!$D:$D,$J1605))</f>
        <v/>
      </c>
      <c r="D1605" s="60" t="str">
        <f>IF($J1605="","",INDEX('2_Review &amp; Audit'!$U:$U,$J1605))</f>
        <v/>
      </c>
      <c r="E1605" t="str">
        <f>IF($J1605="","",INDEX('2_Review &amp; Audit'!$M:$M,$J1605))</f>
        <v/>
      </c>
      <c r="F1605" t="str">
        <f>IF($J1605="","",INDEX('2_Review &amp; Audit'!$N:$N,$J1605))</f>
        <v/>
      </c>
      <c r="G1605" t="str">
        <f>IF(OR($J1605="",$F1605=""),"",ABS(INDEX('2_Review &amp; Audit'!$B:$B,$J1605)/$F1605))</f>
        <v/>
      </c>
      <c r="H1605" t="str">
        <f t="shared" si="89"/>
        <v/>
      </c>
      <c r="I1605" t="str">
        <f>IF($J1605="","",INDEX('2_Review &amp; Audit'!$AD:$AD,$J1605))</f>
        <v/>
      </c>
      <c r="AB1605" t="str">
        <f>IF($D1605="","",MAX(0,N(#REF!)-N($X1605)))</f>
        <v/>
      </c>
      <c r="AC1605" t="str">
        <f>IF(OR($D1605="",$AB1605="",N($AB1605)&lt;=0),"",IFERROR(MATCH(1,INDEX(('2_Review &amp; Audit'!$F$6:$F$505=$A1605)*('2_Review &amp; Audit'!$I$6:$I$505&gt;=$E1605-30)*('2_Review &amp; Audit'!$I$6:$I$505&lt;=$E1605+30)*('2_Review &amp; Audit'!$R$6:$R$505&gt;0)*(ROW('2_Review &amp; Audit'!$R$6:$R$505)&gt;$T1605),0),0)+5,""))</f>
        <v/>
      </c>
      <c r="AG1605" t="str">
        <f>IF(OR($D1605="",$AB1605="",$AF1605=""),"",MIN($AB1605,$AF1605))</f>
        <v/>
      </c>
      <c r="AK1605" t="str">
        <f>IF($D1605="","",MAX(0,N($AB1605)-N($AG1605)))</f>
        <v/>
      </c>
      <c r="AL1605" t="str">
        <f>IF(OR($D1605="",$AK1605="",N($AK1605)&lt;=0),"",IFERROR(MATCH(1,INDEX(('2_Review &amp; Audit'!$F$6:$F$505=$A1605)*('2_Review &amp; Audit'!$I$6:$I$505&gt;=$E1605-30)*('2_Review &amp; Audit'!$I$6:$I$505&lt;=$E1605+30)*('2_Review &amp; Audit'!$R$6:$R$505&gt;0)*(ROW('2_Review &amp; Audit'!$R$6:$R$505)&gt;$AC1605),0),0)+5,""))</f>
        <v/>
      </c>
      <c r="AP1605" t="str">
        <f>IF(OR($D1605="",$AK1605="",$AO1605=""),"",MIN($AK1605,$AO1605))</f>
        <v/>
      </c>
    </row>
    <row r="1606" spans="1:42" ht="12.75" customHeight="1" x14ac:dyDescent="0.2">
      <c r="A1606" t="str">
        <f>IF($J1606="","",INDEX('2_Review &amp; Audit'!$F:$F,$J1606))</f>
        <v/>
      </c>
      <c r="B1606" t="str">
        <f>IF($J1606="","",INDEX('2_Review &amp; Audit'!$C:$C,$J1606))</f>
        <v/>
      </c>
      <c r="C1606" t="str">
        <f>IF($J1606="","",INDEX('2_Review &amp; Audit'!$D:$D,$J1606))</f>
        <v/>
      </c>
      <c r="D1606" s="60" t="str">
        <f>IF($J1606="","",INDEX('2_Review &amp; Audit'!$U:$U,$J1606))</f>
        <v/>
      </c>
      <c r="E1606" t="str">
        <f>IF($J1606="","",INDEX('2_Review &amp; Audit'!$M:$M,$J1606))</f>
        <v/>
      </c>
      <c r="F1606" t="str">
        <f>IF($J1606="","",INDEX('2_Review &amp; Audit'!$N:$N,$J1606))</f>
        <v/>
      </c>
      <c r="G1606" t="str">
        <f>IF(OR($J1606="",$F1606=""),"",ABS(INDEX('2_Review &amp; Audit'!$B:$B,$J1606)/$F1606))</f>
        <v/>
      </c>
      <c r="H1606" t="str">
        <f t="shared" si="89"/>
        <v/>
      </c>
      <c r="I1606" t="str">
        <f>IF($J1606="","",INDEX('2_Review &amp; Audit'!$AD:$AD,$J1606))</f>
        <v/>
      </c>
      <c r="AB1606" t="str">
        <f>IF($D1606="","",MAX(0,N(#REF!)-N($X1606)))</f>
        <v/>
      </c>
      <c r="AC1606" t="str">
        <f>IF(OR($D1606="",$AB1606="",N($AB1606)&lt;=0),"",IFERROR(MATCH(1,INDEX(('2_Review &amp; Audit'!$F$6:$F$505=$A1606)*('2_Review &amp; Audit'!$I$6:$I$505&gt;=$E1606-30)*('2_Review &amp; Audit'!$I$6:$I$505&lt;=$E1606+30)*('2_Review &amp; Audit'!$R$6:$R$505&gt;0)*(ROW('2_Review &amp; Audit'!$R$6:$R$505)&gt;$T1606),0),0)+5,""))</f>
        <v/>
      </c>
      <c r="AG1606" t="str">
        <f>IF(OR($D1606="",$AB1606="",$AF1606=""),"",MIN($AB1606,$AF1606))</f>
        <v/>
      </c>
      <c r="AK1606" t="str">
        <f>IF($D1606="","",MAX(0,N($AB1606)-N($AG1606)))</f>
        <v/>
      </c>
      <c r="AL1606" t="str">
        <f>IF(OR($D1606="",$AK1606="",N($AK1606)&lt;=0),"",IFERROR(MATCH(1,INDEX(('2_Review &amp; Audit'!$F$6:$F$505=$A1606)*('2_Review &amp; Audit'!$I$6:$I$505&gt;=$E1606-30)*('2_Review &amp; Audit'!$I$6:$I$505&lt;=$E1606+30)*('2_Review &amp; Audit'!$R$6:$R$505&gt;0)*(ROW('2_Review &amp; Audit'!$R$6:$R$505)&gt;$AC1606),0),0)+5,""))</f>
        <v/>
      </c>
      <c r="AP1606" t="str">
        <f>IF(OR($D1606="",$AK1606="",$AO1606=""),"",MIN($AK1606,$AO1606))</f>
        <v/>
      </c>
    </row>
    <row r="1607" spans="1:42" ht="12.75" customHeight="1" x14ac:dyDescent="0.2">
      <c r="A1607" t="str">
        <f>IF($J1607="","",INDEX('2_Review &amp; Audit'!$F:$F,$J1607))</f>
        <v/>
      </c>
      <c r="B1607" t="str">
        <f>IF($J1607="","",INDEX('2_Review &amp; Audit'!$C:$C,$J1607))</f>
        <v/>
      </c>
      <c r="C1607" t="str">
        <f>IF($J1607="","",INDEX('2_Review &amp; Audit'!$D:$D,$J1607))</f>
        <v/>
      </c>
      <c r="D1607" s="60" t="str">
        <f>IF($J1607="","",INDEX('2_Review &amp; Audit'!$U:$U,$J1607))</f>
        <v/>
      </c>
      <c r="E1607" t="str">
        <f>IF($J1607="","",INDEX('2_Review &amp; Audit'!$M:$M,$J1607))</f>
        <v/>
      </c>
      <c r="F1607" t="str">
        <f>IF($J1607="","",INDEX('2_Review &amp; Audit'!$N:$N,$J1607))</f>
        <v/>
      </c>
      <c r="G1607" t="str">
        <f>IF(OR($J1607="",$F1607=""),"",ABS(INDEX('2_Review &amp; Audit'!$B:$B,$J1607)/$F1607))</f>
        <v/>
      </c>
      <c r="H1607" t="str">
        <f t="shared" si="89"/>
        <v/>
      </c>
      <c r="I1607" t="str">
        <f>IF($J1607="","",INDEX('2_Review &amp; Audit'!$AD:$AD,$J1607))</f>
        <v/>
      </c>
      <c r="AB1607" t="str">
        <f>IF($D1607="","",MAX(0,N(#REF!)-N($X1607)))</f>
        <v/>
      </c>
      <c r="AC1607" t="str">
        <f>IF(OR($D1607="",$AB1607="",N($AB1607)&lt;=0),"",IFERROR(MATCH(1,INDEX(('2_Review &amp; Audit'!$F$6:$F$505=$A1607)*('2_Review &amp; Audit'!$I$6:$I$505&gt;=$E1607-30)*('2_Review &amp; Audit'!$I$6:$I$505&lt;=$E1607+30)*('2_Review &amp; Audit'!$R$6:$R$505&gt;0)*(ROW('2_Review &amp; Audit'!$R$6:$R$505)&gt;$T1607),0),0)+5,""))</f>
        <v/>
      </c>
      <c r="AG1607" t="str">
        <f>IF(OR($D1607="",$AB1607="",$AF1607=""),"",MIN($AB1607,$AF1607))</f>
        <v/>
      </c>
      <c r="AK1607" t="str">
        <f>IF($D1607="","",MAX(0,N($AB1607)-N($AG1607)))</f>
        <v/>
      </c>
      <c r="AL1607" t="str">
        <f>IF(OR($D1607="",$AK1607="",N($AK1607)&lt;=0),"",IFERROR(MATCH(1,INDEX(('2_Review &amp; Audit'!$F$6:$F$505=$A1607)*('2_Review &amp; Audit'!$I$6:$I$505&gt;=$E1607-30)*('2_Review &amp; Audit'!$I$6:$I$505&lt;=$E1607+30)*('2_Review &amp; Audit'!$R$6:$R$505&gt;0)*(ROW('2_Review &amp; Audit'!$R$6:$R$505)&gt;$AC1607),0),0)+5,""))</f>
        <v/>
      </c>
      <c r="AP1607" t="str">
        <f>IF(OR($D1607="",$AK1607="",$AO1607=""),"",MIN($AK1607,$AO1607))</f>
        <v/>
      </c>
    </row>
    <row r="1608" spans="1:42" ht="12.75" customHeight="1" x14ac:dyDescent="0.2">
      <c r="A1608" t="str">
        <f>IF($J1608="","",INDEX('2_Review &amp; Audit'!$F:$F,$J1608))</f>
        <v/>
      </c>
      <c r="B1608" t="str">
        <f>IF($J1608="","",INDEX('2_Review &amp; Audit'!$C:$C,$J1608))</f>
        <v/>
      </c>
      <c r="C1608" t="str">
        <f>IF($J1608="","",INDEX('2_Review &amp; Audit'!$D:$D,$J1608))</f>
        <v/>
      </c>
      <c r="D1608" s="60" t="str">
        <f>IF($J1608="","",INDEX('2_Review &amp; Audit'!$U:$U,$J1608))</f>
        <v/>
      </c>
      <c r="E1608" t="str">
        <f>IF($J1608="","",INDEX('2_Review &amp; Audit'!$M:$M,$J1608))</f>
        <v/>
      </c>
      <c r="F1608" t="str">
        <f>IF($J1608="","",INDEX('2_Review &amp; Audit'!$N:$N,$J1608))</f>
        <v/>
      </c>
      <c r="G1608" t="str">
        <f>IF(OR($J1608="",$F1608=""),"",ABS(INDEX('2_Review &amp; Audit'!$B:$B,$J1608)/$F1608))</f>
        <v/>
      </c>
      <c r="H1608" t="str">
        <f t="shared" si="89"/>
        <v/>
      </c>
      <c r="I1608" t="str">
        <f>IF($J1608="","",INDEX('2_Review &amp; Audit'!$AD:$AD,$J1608))</f>
        <v/>
      </c>
      <c r="AB1608" t="str">
        <f>IF($D1608="","",MAX(0,N(#REF!)-N($X1608)))</f>
        <v/>
      </c>
      <c r="AC1608" t="str">
        <f>IF(OR($D1608="",$AB1608="",N($AB1608)&lt;=0),"",IFERROR(MATCH(1,INDEX(('2_Review &amp; Audit'!$F$6:$F$505=$A1608)*('2_Review &amp; Audit'!$I$6:$I$505&gt;=$E1608-30)*('2_Review &amp; Audit'!$I$6:$I$505&lt;=$E1608+30)*('2_Review &amp; Audit'!$R$6:$R$505&gt;0)*(ROW('2_Review &amp; Audit'!$R$6:$R$505)&gt;$T1608),0),0)+5,""))</f>
        <v/>
      </c>
      <c r="AG1608" t="str">
        <f>IF(OR($D1608="",$AB1608="",$AF1608=""),"",MIN($AB1608,$AF1608))</f>
        <v/>
      </c>
      <c r="AK1608" t="str">
        <f>IF($D1608="","",MAX(0,N($AB1608)-N($AG1608)))</f>
        <v/>
      </c>
      <c r="AL1608" t="str">
        <f>IF(OR($D1608="",$AK1608="",N($AK1608)&lt;=0),"",IFERROR(MATCH(1,INDEX(('2_Review &amp; Audit'!$F$6:$F$505=$A1608)*('2_Review &amp; Audit'!$I$6:$I$505&gt;=$E1608-30)*('2_Review &amp; Audit'!$I$6:$I$505&lt;=$E1608+30)*('2_Review &amp; Audit'!$R$6:$R$505&gt;0)*(ROW('2_Review &amp; Audit'!$R$6:$R$505)&gt;$AC1608),0),0)+5,""))</f>
        <v/>
      </c>
      <c r="AP1608" t="str">
        <f>IF(OR($D1608="",$AK1608="",$AO1608=""),"",MIN($AK1608,$AO1608))</f>
        <v/>
      </c>
    </row>
    <row r="1609" spans="1:42" ht="12.75" customHeight="1" x14ac:dyDescent="0.2">
      <c r="A1609" t="str">
        <f>IF($J1609="","",INDEX('2_Review &amp; Audit'!$F:$F,$J1609))</f>
        <v/>
      </c>
      <c r="B1609" t="str">
        <f>IF($J1609="","",INDEX('2_Review &amp; Audit'!$C:$C,$J1609))</f>
        <v/>
      </c>
      <c r="C1609" t="str">
        <f>IF($J1609="","",INDEX('2_Review &amp; Audit'!$D:$D,$J1609))</f>
        <v/>
      </c>
      <c r="D1609" s="60" t="str">
        <f>IF($J1609="","",INDEX('2_Review &amp; Audit'!$U:$U,$J1609))</f>
        <v/>
      </c>
      <c r="E1609" t="str">
        <f>IF($J1609="","",INDEX('2_Review &amp; Audit'!$M:$M,$J1609))</f>
        <v/>
      </c>
      <c r="F1609" t="str">
        <f>IF($J1609="","",INDEX('2_Review &amp; Audit'!$N:$N,$J1609))</f>
        <v/>
      </c>
      <c r="G1609" t="str">
        <f>IF(OR($J1609="",$F1609=""),"",ABS(INDEX('2_Review &amp; Audit'!$B:$B,$J1609)/$F1609))</f>
        <v/>
      </c>
      <c r="H1609" t="str">
        <f t="shared" si="89"/>
        <v/>
      </c>
      <c r="I1609" t="str">
        <f>IF($J1609="","",INDEX('2_Review &amp; Audit'!$AD:$AD,$J1609))</f>
        <v/>
      </c>
      <c r="AB1609" t="str">
        <f>IF($D1609="","",MAX(0,N(#REF!)-N($X1609)))</f>
        <v/>
      </c>
      <c r="AC1609" t="str">
        <f>IF(OR($D1609="",$AB1609="",N($AB1609)&lt;=0),"",IFERROR(MATCH(1,INDEX(('2_Review &amp; Audit'!$F$6:$F$505=$A1609)*('2_Review &amp; Audit'!$I$6:$I$505&gt;=$E1609-30)*('2_Review &amp; Audit'!$I$6:$I$505&lt;=$E1609+30)*('2_Review &amp; Audit'!$R$6:$R$505&gt;0)*(ROW('2_Review &amp; Audit'!$R$6:$R$505)&gt;$T1609),0),0)+5,""))</f>
        <v/>
      </c>
      <c r="AG1609" t="str">
        <f>IF(OR($D1609="",$AB1609="",$AF1609=""),"",MIN($AB1609,$AF1609))</f>
        <v/>
      </c>
      <c r="AK1609" t="str">
        <f>IF($D1609="","",MAX(0,N($AB1609)-N($AG1609)))</f>
        <v/>
      </c>
      <c r="AL1609" t="str">
        <f>IF(OR($D1609="",$AK1609="",N($AK1609)&lt;=0),"",IFERROR(MATCH(1,INDEX(('2_Review &amp; Audit'!$F$6:$F$505=$A1609)*('2_Review &amp; Audit'!$I$6:$I$505&gt;=$E1609-30)*('2_Review &amp; Audit'!$I$6:$I$505&lt;=$E1609+30)*('2_Review &amp; Audit'!$R$6:$R$505&gt;0)*(ROW('2_Review &amp; Audit'!$R$6:$R$505)&gt;$AC1609),0),0)+5,""))</f>
        <v/>
      </c>
      <c r="AP1609" t="str">
        <f>IF(OR($D1609="",$AK1609="",$AO1609=""),"",MIN($AK1609,$AO1609))</f>
        <v/>
      </c>
    </row>
    <row r="1610" spans="1:42" ht="12.75" customHeight="1" x14ac:dyDescent="0.2">
      <c r="A1610" t="str">
        <f>IF($J1610="","",INDEX('2_Review &amp; Audit'!$F:$F,$J1610))</f>
        <v/>
      </c>
      <c r="B1610" t="str">
        <f>IF($J1610="","",INDEX('2_Review &amp; Audit'!$C:$C,$J1610))</f>
        <v/>
      </c>
      <c r="C1610" t="str">
        <f>IF($J1610="","",INDEX('2_Review &amp; Audit'!$D:$D,$J1610))</f>
        <v/>
      </c>
      <c r="D1610" s="60" t="str">
        <f>IF($J1610="","",INDEX('2_Review &amp; Audit'!$U:$U,$J1610))</f>
        <v/>
      </c>
      <c r="E1610" t="str">
        <f>IF($J1610="","",INDEX('2_Review &amp; Audit'!$M:$M,$J1610))</f>
        <v/>
      </c>
      <c r="F1610" t="str">
        <f>IF($J1610="","",INDEX('2_Review &amp; Audit'!$N:$N,$J1610))</f>
        <v/>
      </c>
      <c r="G1610" t="str">
        <f>IF(OR($J1610="",$F1610=""),"",ABS(INDEX('2_Review &amp; Audit'!$B:$B,$J1610)/$F1610))</f>
        <v/>
      </c>
      <c r="H1610" t="str">
        <f t="shared" si="89"/>
        <v/>
      </c>
      <c r="I1610" t="str">
        <f>IF($J1610="","",INDEX('2_Review &amp; Audit'!$AD:$AD,$J1610))</f>
        <v/>
      </c>
      <c r="AB1610" t="str">
        <f>IF($D1610="","",MAX(0,N(#REF!)-N($X1610)))</f>
        <v/>
      </c>
      <c r="AC1610" t="str">
        <f>IF(OR($D1610="",$AB1610="",N($AB1610)&lt;=0),"",IFERROR(MATCH(1,INDEX(('2_Review &amp; Audit'!$F$6:$F$505=$A1610)*('2_Review &amp; Audit'!$I$6:$I$505&gt;=$E1610-30)*('2_Review &amp; Audit'!$I$6:$I$505&lt;=$E1610+30)*('2_Review &amp; Audit'!$R$6:$R$505&gt;0)*(ROW('2_Review &amp; Audit'!$R$6:$R$505)&gt;$T1610),0),0)+5,""))</f>
        <v/>
      </c>
      <c r="AG1610" t="str">
        <f>IF(OR($D1610="",$AB1610="",$AF1610=""),"",MIN($AB1610,$AF1610))</f>
        <v/>
      </c>
      <c r="AK1610" t="str">
        <f>IF($D1610="","",MAX(0,N($AB1610)-N($AG1610)))</f>
        <v/>
      </c>
      <c r="AL1610" t="str">
        <f>IF(OR($D1610="",$AK1610="",N($AK1610)&lt;=0),"",IFERROR(MATCH(1,INDEX(('2_Review &amp; Audit'!$F$6:$F$505=$A1610)*('2_Review &amp; Audit'!$I$6:$I$505&gt;=$E1610-30)*('2_Review &amp; Audit'!$I$6:$I$505&lt;=$E1610+30)*('2_Review &amp; Audit'!$R$6:$R$505&gt;0)*(ROW('2_Review &amp; Audit'!$R$6:$R$505)&gt;$AC1610),0),0)+5,""))</f>
        <v/>
      </c>
      <c r="AP1610" t="str">
        <f>IF(OR($D1610="",$AK1610="",$AO1610=""),"",MIN($AK1610,$AO1610))</f>
        <v/>
      </c>
    </row>
    <row r="1611" spans="1:42" ht="12.75" customHeight="1" x14ac:dyDescent="0.2">
      <c r="A1611" t="str">
        <f>IF($J1611="","",INDEX('2_Review &amp; Audit'!$F:$F,$J1611))</f>
        <v/>
      </c>
      <c r="B1611" t="str">
        <f>IF($J1611="","",INDEX('2_Review &amp; Audit'!$C:$C,$J1611))</f>
        <v/>
      </c>
      <c r="C1611" t="str">
        <f>IF($J1611="","",INDEX('2_Review &amp; Audit'!$D:$D,$J1611))</f>
        <v/>
      </c>
      <c r="D1611" s="60" t="str">
        <f>IF($J1611="","",INDEX('2_Review &amp; Audit'!$U:$U,$J1611))</f>
        <v/>
      </c>
      <c r="E1611" t="str">
        <f>IF($J1611="","",INDEX('2_Review &amp; Audit'!$M:$M,$J1611))</f>
        <v/>
      </c>
      <c r="F1611" t="str">
        <f>IF($J1611="","",INDEX('2_Review &amp; Audit'!$N:$N,$J1611))</f>
        <v/>
      </c>
      <c r="G1611" t="str">
        <f>IF(OR($J1611="",$F1611=""),"",ABS(INDEX('2_Review &amp; Audit'!$B:$B,$J1611)/$F1611))</f>
        <v/>
      </c>
      <c r="H1611" t="str">
        <f t="shared" si="89"/>
        <v/>
      </c>
      <c r="I1611" t="str">
        <f>IF($J1611="","",INDEX('2_Review &amp; Audit'!$AD:$AD,$J1611))</f>
        <v/>
      </c>
      <c r="AB1611" t="str">
        <f>IF($D1611="","",MAX(0,N(#REF!)-N($X1611)))</f>
        <v/>
      </c>
      <c r="AC1611" t="str">
        <f>IF(OR($D1611="",$AB1611="",N($AB1611)&lt;=0),"",IFERROR(MATCH(1,INDEX(('2_Review &amp; Audit'!$F$6:$F$505=$A1611)*('2_Review &amp; Audit'!$I$6:$I$505&gt;=$E1611-30)*('2_Review &amp; Audit'!$I$6:$I$505&lt;=$E1611+30)*('2_Review &amp; Audit'!$R$6:$R$505&gt;0)*(ROW('2_Review &amp; Audit'!$R$6:$R$505)&gt;$T1611),0),0)+5,""))</f>
        <v/>
      </c>
      <c r="AG1611" t="str">
        <f>IF(OR($D1611="",$AB1611="",$AF1611=""),"",MIN($AB1611,$AF1611))</f>
        <v/>
      </c>
      <c r="AK1611" t="str">
        <f>IF($D1611="","",MAX(0,N($AB1611)-N($AG1611)))</f>
        <v/>
      </c>
      <c r="AL1611" t="str">
        <f>IF(OR($D1611="",$AK1611="",N($AK1611)&lt;=0),"",IFERROR(MATCH(1,INDEX(('2_Review &amp; Audit'!$F$6:$F$505=$A1611)*('2_Review &amp; Audit'!$I$6:$I$505&gt;=$E1611-30)*('2_Review &amp; Audit'!$I$6:$I$505&lt;=$E1611+30)*('2_Review &amp; Audit'!$R$6:$R$505&gt;0)*(ROW('2_Review &amp; Audit'!$R$6:$R$505)&gt;$AC1611),0),0)+5,""))</f>
        <v/>
      </c>
      <c r="AP1611" t="str">
        <f>IF(OR($D1611="",$AK1611="",$AO1611=""),"",MIN($AK1611,$AO1611))</f>
        <v/>
      </c>
    </row>
    <row r="1612" spans="1:42" ht="12.75" customHeight="1" x14ac:dyDescent="0.2">
      <c r="A1612" t="str">
        <f>IF($J1612="","",INDEX('2_Review &amp; Audit'!$F:$F,$J1612))</f>
        <v/>
      </c>
      <c r="B1612" t="str">
        <f>IF($J1612="","",INDEX('2_Review &amp; Audit'!$C:$C,$J1612))</f>
        <v/>
      </c>
      <c r="C1612" t="str">
        <f>IF($J1612="","",INDEX('2_Review &amp; Audit'!$D:$D,$J1612))</f>
        <v/>
      </c>
      <c r="D1612" s="60" t="str">
        <f>IF($J1612="","",INDEX('2_Review &amp; Audit'!$U:$U,$J1612))</f>
        <v/>
      </c>
      <c r="E1612" t="str">
        <f>IF($J1612="","",INDEX('2_Review &amp; Audit'!$M:$M,$J1612))</f>
        <v/>
      </c>
      <c r="F1612" t="str">
        <f>IF($J1612="","",INDEX('2_Review &amp; Audit'!$N:$N,$J1612))</f>
        <v/>
      </c>
      <c r="G1612" t="str">
        <f>IF(OR($J1612="",$F1612=""),"",ABS(INDEX('2_Review &amp; Audit'!$B:$B,$J1612)/$F1612))</f>
        <v/>
      </c>
      <c r="H1612" t="str">
        <f t="shared" si="89"/>
        <v/>
      </c>
      <c r="I1612" t="str">
        <f>IF($J1612="","",INDEX('2_Review &amp; Audit'!$AD:$AD,$J1612))</f>
        <v/>
      </c>
      <c r="AB1612" t="str">
        <f>IF($D1612="","",MAX(0,N(#REF!)-N($X1612)))</f>
        <v/>
      </c>
      <c r="AC1612" t="str">
        <f>IF(OR($D1612="",$AB1612="",N($AB1612)&lt;=0),"",IFERROR(MATCH(1,INDEX(('2_Review &amp; Audit'!$F$6:$F$505=$A1612)*('2_Review &amp; Audit'!$I$6:$I$505&gt;=$E1612-30)*('2_Review &amp; Audit'!$I$6:$I$505&lt;=$E1612+30)*('2_Review &amp; Audit'!$R$6:$R$505&gt;0)*(ROW('2_Review &amp; Audit'!$R$6:$R$505)&gt;$T1612),0),0)+5,""))</f>
        <v/>
      </c>
      <c r="AG1612" t="str">
        <f>IF(OR($D1612="",$AB1612="",$AF1612=""),"",MIN($AB1612,$AF1612))</f>
        <v/>
      </c>
      <c r="AK1612" t="str">
        <f>IF($D1612="","",MAX(0,N($AB1612)-N($AG1612)))</f>
        <v/>
      </c>
      <c r="AL1612" t="str">
        <f>IF(OR($D1612="",$AK1612="",N($AK1612)&lt;=0),"",IFERROR(MATCH(1,INDEX(('2_Review &amp; Audit'!$F$6:$F$505=$A1612)*('2_Review &amp; Audit'!$I$6:$I$505&gt;=$E1612-30)*('2_Review &amp; Audit'!$I$6:$I$505&lt;=$E1612+30)*('2_Review &amp; Audit'!$R$6:$R$505&gt;0)*(ROW('2_Review &amp; Audit'!$R$6:$R$505)&gt;$AC1612),0),0)+5,""))</f>
        <v/>
      </c>
      <c r="AP1612" t="str">
        <f>IF(OR($D1612="",$AK1612="",$AO1612=""),"",MIN($AK1612,$AO1612))</f>
        <v/>
      </c>
    </row>
    <row r="1613" spans="1:42" ht="12.75" customHeight="1" x14ac:dyDescent="0.2">
      <c r="A1613" t="str">
        <f>IF($J1613="","",INDEX('2_Review &amp; Audit'!$F:$F,$J1613))</f>
        <v/>
      </c>
      <c r="B1613" t="str">
        <f>IF($J1613="","",INDEX('2_Review &amp; Audit'!$C:$C,$J1613))</f>
        <v/>
      </c>
      <c r="C1613" t="str">
        <f>IF($J1613="","",INDEX('2_Review &amp; Audit'!$D:$D,$J1613))</f>
        <v/>
      </c>
      <c r="D1613" s="60" t="str">
        <f>IF($J1613="","",INDEX('2_Review &amp; Audit'!$U:$U,$J1613))</f>
        <v/>
      </c>
      <c r="E1613" t="str">
        <f>IF($J1613="","",INDEX('2_Review &amp; Audit'!$M:$M,$J1613))</f>
        <v/>
      </c>
      <c r="F1613" t="str">
        <f>IF($J1613="","",INDEX('2_Review &amp; Audit'!$N:$N,$J1613))</f>
        <v/>
      </c>
      <c r="G1613" t="str">
        <f>IF(OR($J1613="",$F1613=""),"",ABS(INDEX('2_Review &amp; Audit'!$B:$B,$J1613)/$F1613))</f>
        <v/>
      </c>
      <c r="H1613" t="str">
        <f t="shared" si="89"/>
        <v/>
      </c>
      <c r="I1613" t="str">
        <f>IF($J1613="","",INDEX('2_Review &amp; Audit'!$AD:$AD,$J1613))</f>
        <v/>
      </c>
      <c r="AB1613" t="str">
        <f>IF($D1613="","",MAX(0,N(#REF!)-N($X1613)))</f>
        <v/>
      </c>
      <c r="AC1613" t="str">
        <f>IF(OR($D1613="",$AB1613="",N($AB1613)&lt;=0),"",IFERROR(MATCH(1,INDEX(('2_Review &amp; Audit'!$F$6:$F$505=$A1613)*('2_Review &amp; Audit'!$I$6:$I$505&gt;=$E1613-30)*('2_Review &amp; Audit'!$I$6:$I$505&lt;=$E1613+30)*('2_Review &amp; Audit'!$R$6:$R$505&gt;0)*(ROW('2_Review &amp; Audit'!$R$6:$R$505)&gt;$T1613),0),0)+5,""))</f>
        <v/>
      </c>
      <c r="AG1613" t="str">
        <f>IF(OR($D1613="",$AB1613="",$AF1613=""),"",MIN($AB1613,$AF1613))</f>
        <v/>
      </c>
      <c r="AK1613" t="str">
        <f>IF($D1613="","",MAX(0,N($AB1613)-N($AG1613)))</f>
        <v/>
      </c>
      <c r="AL1613" t="str">
        <f>IF(OR($D1613="",$AK1613="",N($AK1613)&lt;=0),"",IFERROR(MATCH(1,INDEX(('2_Review &amp; Audit'!$F$6:$F$505=$A1613)*('2_Review &amp; Audit'!$I$6:$I$505&gt;=$E1613-30)*('2_Review &amp; Audit'!$I$6:$I$505&lt;=$E1613+30)*('2_Review &amp; Audit'!$R$6:$R$505&gt;0)*(ROW('2_Review &amp; Audit'!$R$6:$R$505)&gt;$AC1613),0),0)+5,""))</f>
        <v/>
      </c>
      <c r="AP1613" t="str">
        <f>IF(OR($D1613="",$AK1613="",$AO1613=""),"",MIN($AK1613,$AO1613))</f>
        <v/>
      </c>
    </row>
    <row r="1614" spans="1:42" ht="12.75" customHeight="1" x14ac:dyDescent="0.2">
      <c r="A1614" t="str">
        <f>IF($J1614="","",INDEX('2_Review &amp; Audit'!$F:$F,$J1614))</f>
        <v/>
      </c>
      <c r="B1614" t="str">
        <f>IF($J1614="","",INDEX('2_Review &amp; Audit'!$C:$C,$J1614))</f>
        <v/>
      </c>
      <c r="C1614" t="str">
        <f>IF($J1614="","",INDEX('2_Review &amp; Audit'!$D:$D,$J1614))</f>
        <v/>
      </c>
      <c r="D1614" s="60" t="str">
        <f>IF($J1614="","",INDEX('2_Review &amp; Audit'!$U:$U,$J1614))</f>
        <v/>
      </c>
      <c r="E1614" t="str">
        <f>IF($J1614="","",INDEX('2_Review &amp; Audit'!$M:$M,$J1614))</f>
        <v/>
      </c>
      <c r="F1614" t="str">
        <f>IF($J1614="","",INDEX('2_Review &amp; Audit'!$N:$N,$J1614))</f>
        <v/>
      </c>
      <c r="G1614" t="str">
        <f>IF(OR($J1614="",$F1614=""),"",ABS(INDEX('2_Review &amp; Audit'!$B:$B,$J1614)/$F1614))</f>
        <v/>
      </c>
      <c r="H1614" t="str">
        <f t="shared" si="89"/>
        <v/>
      </c>
      <c r="I1614" t="str">
        <f>IF($J1614="","",INDEX('2_Review &amp; Audit'!$AD:$AD,$J1614))</f>
        <v/>
      </c>
      <c r="AB1614" t="str">
        <f>IF($D1614="","",MAX(0,N(#REF!)-N($X1614)))</f>
        <v/>
      </c>
      <c r="AC1614" t="str">
        <f>IF(OR($D1614="",$AB1614="",N($AB1614)&lt;=0),"",IFERROR(MATCH(1,INDEX(('2_Review &amp; Audit'!$F$6:$F$505=$A1614)*('2_Review &amp; Audit'!$I$6:$I$505&gt;=$E1614-30)*('2_Review &amp; Audit'!$I$6:$I$505&lt;=$E1614+30)*('2_Review &amp; Audit'!$R$6:$R$505&gt;0)*(ROW('2_Review &amp; Audit'!$R$6:$R$505)&gt;$T1614),0),0)+5,""))</f>
        <v/>
      </c>
      <c r="AG1614" t="str">
        <f>IF(OR($D1614="",$AB1614="",$AF1614=""),"",MIN($AB1614,$AF1614))</f>
        <v/>
      </c>
      <c r="AK1614" t="str">
        <f>IF($D1614="","",MAX(0,N($AB1614)-N($AG1614)))</f>
        <v/>
      </c>
      <c r="AL1614" t="str">
        <f>IF(OR($D1614="",$AK1614="",N($AK1614)&lt;=0),"",IFERROR(MATCH(1,INDEX(('2_Review &amp; Audit'!$F$6:$F$505=$A1614)*('2_Review &amp; Audit'!$I$6:$I$505&gt;=$E1614-30)*('2_Review &amp; Audit'!$I$6:$I$505&lt;=$E1614+30)*('2_Review &amp; Audit'!$R$6:$R$505&gt;0)*(ROW('2_Review &amp; Audit'!$R$6:$R$505)&gt;$AC1614),0),0)+5,""))</f>
        <v/>
      </c>
      <c r="AP1614" t="str">
        <f>IF(OR($D1614="",$AK1614="",$AO1614=""),"",MIN($AK1614,$AO1614))</f>
        <v/>
      </c>
    </row>
    <row r="1615" spans="1:42" ht="12.75" customHeight="1" x14ac:dyDescent="0.2">
      <c r="A1615" t="str">
        <f>IF($J1615="","",INDEX('2_Review &amp; Audit'!$F:$F,$J1615))</f>
        <v/>
      </c>
      <c r="B1615" t="str">
        <f>IF($J1615="","",INDEX('2_Review &amp; Audit'!$C:$C,$J1615))</f>
        <v/>
      </c>
      <c r="C1615" t="str">
        <f>IF($J1615="","",INDEX('2_Review &amp; Audit'!$D:$D,$J1615))</f>
        <v/>
      </c>
      <c r="D1615" s="60" t="str">
        <f>IF($J1615="","",INDEX('2_Review &amp; Audit'!$U:$U,$J1615))</f>
        <v/>
      </c>
      <c r="E1615" t="str">
        <f>IF($J1615="","",INDEX('2_Review &amp; Audit'!$M:$M,$J1615))</f>
        <v/>
      </c>
      <c r="F1615" t="str">
        <f>IF($J1615="","",INDEX('2_Review &amp; Audit'!$N:$N,$J1615))</f>
        <v/>
      </c>
      <c r="G1615" t="str">
        <f>IF(OR($J1615="",$F1615=""),"",ABS(INDEX('2_Review &amp; Audit'!$B:$B,$J1615)/$F1615))</f>
        <v/>
      </c>
      <c r="H1615" t="str">
        <f t="shared" si="89"/>
        <v/>
      </c>
      <c r="I1615" t="str">
        <f>IF($J1615="","",INDEX('2_Review &amp; Audit'!$AD:$AD,$J1615))</f>
        <v/>
      </c>
      <c r="AB1615" t="str">
        <f>IF($D1615="","",MAX(0,N(#REF!)-N($X1615)))</f>
        <v/>
      </c>
      <c r="AC1615" t="str">
        <f>IF(OR($D1615="",$AB1615="",N($AB1615)&lt;=0),"",IFERROR(MATCH(1,INDEX(('2_Review &amp; Audit'!$F$6:$F$505=$A1615)*('2_Review &amp; Audit'!$I$6:$I$505&gt;=$E1615-30)*('2_Review &amp; Audit'!$I$6:$I$505&lt;=$E1615+30)*('2_Review &amp; Audit'!$R$6:$R$505&gt;0)*(ROW('2_Review &amp; Audit'!$R$6:$R$505)&gt;$T1615),0),0)+5,""))</f>
        <v/>
      </c>
      <c r="AG1615" t="str">
        <f>IF(OR($D1615="",$AB1615="",$AF1615=""),"",MIN($AB1615,$AF1615))</f>
        <v/>
      </c>
      <c r="AK1615" t="str">
        <f>IF($D1615="","",MAX(0,N($AB1615)-N($AG1615)))</f>
        <v/>
      </c>
      <c r="AL1615" t="str">
        <f>IF(OR($D1615="",$AK1615="",N($AK1615)&lt;=0),"",IFERROR(MATCH(1,INDEX(('2_Review &amp; Audit'!$F$6:$F$505=$A1615)*('2_Review &amp; Audit'!$I$6:$I$505&gt;=$E1615-30)*('2_Review &amp; Audit'!$I$6:$I$505&lt;=$E1615+30)*('2_Review &amp; Audit'!$R$6:$R$505&gt;0)*(ROW('2_Review &amp; Audit'!$R$6:$R$505)&gt;$AC1615),0),0)+5,""))</f>
        <v/>
      </c>
      <c r="AP1615" t="str">
        <f>IF(OR($D1615="",$AK1615="",$AO1615=""),"",MIN($AK1615,$AO1615))</f>
        <v/>
      </c>
    </row>
    <row r="1616" spans="1:42" ht="12.75" customHeight="1" x14ac:dyDescent="0.2">
      <c r="A1616" t="str">
        <f>IF($J1616="","",INDEX('2_Review &amp; Audit'!$F:$F,$J1616))</f>
        <v/>
      </c>
      <c r="B1616" t="str">
        <f>IF($J1616="","",INDEX('2_Review &amp; Audit'!$C:$C,$J1616))</f>
        <v/>
      </c>
      <c r="C1616" t="str">
        <f>IF($J1616="","",INDEX('2_Review &amp; Audit'!$D:$D,$J1616))</f>
        <v/>
      </c>
      <c r="D1616" s="60" t="str">
        <f>IF($J1616="","",INDEX('2_Review &amp; Audit'!$U:$U,$J1616))</f>
        <v/>
      </c>
      <c r="E1616" t="str">
        <f>IF($J1616="","",INDEX('2_Review &amp; Audit'!$M:$M,$J1616))</f>
        <v/>
      </c>
      <c r="F1616" t="str">
        <f>IF($J1616="","",INDEX('2_Review &amp; Audit'!$N:$N,$J1616))</f>
        <v/>
      </c>
      <c r="G1616" t="str">
        <f>IF(OR($J1616="",$F1616=""),"",ABS(INDEX('2_Review &amp; Audit'!$B:$B,$J1616)/$F1616))</f>
        <v/>
      </c>
      <c r="H1616" t="str">
        <f t="shared" si="89"/>
        <v/>
      </c>
      <c r="I1616" t="str">
        <f>IF($J1616="","",INDEX('2_Review &amp; Audit'!$AD:$AD,$J1616))</f>
        <v/>
      </c>
      <c r="AB1616" t="str">
        <f>IF($D1616="","",MAX(0,N(#REF!)-N($X1616)))</f>
        <v/>
      </c>
      <c r="AC1616" t="str">
        <f>IF(OR($D1616="",$AB1616="",N($AB1616)&lt;=0),"",IFERROR(MATCH(1,INDEX(('2_Review &amp; Audit'!$F$6:$F$505=$A1616)*('2_Review &amp; Audit'!$I$6:$I$505&gt;=$E1616-30)*('2_Review &amp; Audit'!$I$6:$I$505&lt;=$E1616+30)*('2_Review &amp; Audit'!$R$6:$R$505&gt;0)*(ROW('2_Review &amp; Audit'!$R$6:$R$505)&gt;$T1616),0),0)+5,""))</f>
        <v/>
      </c>
      <c r="AG1616" t="str">
        <f>IF(OR($D1616="",$AB1616="",$AF1616=""),"",MIN($AB1616,$AF1616))</f>
        <v/>
      </c>
      <c r="AK1616" t="str">
        <f>IF($D1616="","",MAX(0,N($AB1616)-N($AG1616)))</f>
        <v/>
      </c>
      <c r="AL1616" t="str">
        <f>IF(OR($D1616="",$AK1616="",N($AK1616)&lt;=0),"",IFERROR(MATCH(1,INDEX(('2_Review &amp; Audit'!$F$6:$F$505=$A1616)*('2_Review &amp; Audit'!$I$6:$I$505&gt;=$E1616-30)*('2_Review &amp; Audit'!$I$6:$I$505&lt;=$E1616+30)*('2_Review &amp; Audit'!$R$6:$R$505&gt;0)*(ROW('2_Review &amp; Audit'!$R$6:$R$505)&gt;$AC1616),0),0)+5,""))</f>
        <v/>
      </c>
      <c r="AP1616" t="str">
        <f>IF(OR($D1616="",$AK1616="",$AO1616=""),"",MIN($AK1616,$AO1616))</f>
        <v/>
      </c>
    </row>
    <row r="1617" spans="1:42" ht="12.75" customHeight="1" x14ac:dyDescent="0.2">
      <c r="A1617" t="str">
        <f>IF($J1617="","",INDEX('2_Review &amp; Audit'!$F:$F,$J1617))</f>
        <v/>
      </c>
      <c r="B1617" t="str">
        <f>IF($J1617="","",INDEX('2_Review &amp; Audit'!$C:$C,$J1617))</f>
        <v/>
      </c>
      <c r="C1617" t="str">
        <f>IF($J1617="","",INDEX('2_Review &amp; Audit'!$D:$D,$J1617))</f>
        <v/>
      </c>
      <c r="D1617" s="60" t="str">
        <f>IF($J1617="","",INDEX('2_Review &amp; Audit'!$U:$U,$J1617))</f>
        <v/>
      </c>
      <c r="E1617" t="str">
        <f>IF($J1617="","",INDEX('2_Review &amp; Audit'!$M:$M,$J1617))</f>
        <v/>
      </c>
      <c r="F1617" t="str">
        <f>IF($J1617="","",INDEX('2_Review &amp; Audit'!$N:$N,$J1617))</f>
        <v/>
      </c>
      <c r="G1617" t="str">
        <f>IF(OR($J1617="",$F1617=""),"",ABS(INDEX('2_Review &amp; Audit'!$B:$B,$J1617)/$F1617))</f>
        <v/>
      </c>
      <c r="H1617" t="str">
        <f t="shared" si="89"/>
        <v/>
      </c>
      <c r="I1617" t="str">
        <f>IF($J1617="","",INDEX('2_Review &amp; Audit'!$AD:$AD,$J1617))</f>
        <v/>
      </c>
      <c r="AB1617" t="str">
        <f>IF($D1617="","",MAX(0,N(#REF!)-N($X1617)))</f>
        <v/>
      </c>
      <c r="AC1617" t="str">
        <f>IF(OR($D1617="",$AB1617="",N($AB1617)&lt;=0),"",IFERROR(MATCH(1,INDEX(('2_Review &amp; Audit'!$F$6:$F$505=$A1617)*('2_Review &amp; Audit'!$I$6:$I$505&gt;=$E1617-30)*('2_Review &amp; Audit'!$I$6:$I$505&lt;=$E1617+30)*('2_Review &amp; Audit'!$R$6:$R$505&gt;0)*(ROW('2_Review &amp; Audit'!$R$6:$R$505)&gt;$T1617),0),0)+5,""))</f>
        <v/>
      </c>
      <c r="AG1617" t="str">
        <f>IF(OR($D1617="",$AB1617="",$AF1617=""),"",MIN($AB1617,$AF1617))</f>
        <v/>
      </c>
      <c r="AK1617" t="str">
        <f>IF($D1617="","",MAX(0,N($AB1617)-N($AG1617)))</f>
        <v/>
      </c>
      <c r="AL1617" t="str">
        <f>IF(OR($D1617="",$AK1617="",N($AK1617)&lt;=0),"",IFERROR(MATCH(1,INDEX(('2_Review &amp; Audit'!$F$6:$F$505=$A1617)*('2_Review &amp; Audit'!$I$6:$I$505&gt;=$E1617-30)*('2_Review &amp; Audit'!$I$6:$I$505&lt;=$E1617+30)*('2_Review &amp; Audit'!$R$6:$R$505&gt;0)*(ROW('2_Review &amp; Audit'!$R$6:$R$505)&gt;$AC1617),0),0)+5,""))</f>
        <v/>
      </c>
      <c r="AP1617" t="str">
        <f>IF(OR($D1617="",$AK1617="",$AO1617=""),"",MIN($AK1617,$AO1617))</f>
        <v/>
      </c>
    </row>
    <row r="1618" spans="1:42" ht="12.75" customHeight="1" x14ac:dyDescent="0.2">
      <c r="A1618" t="str">
        <f>IF($J1618="","",INDEX('2_Review &amp; Audit'!$F:$F,$J1618))</f>
        <v/>
      </c>
      <c r="B1618" t="str">
        <f>IF($J1618="","",INDEX('2_Review &amp; Audit'!$C:$C,$J1618))</f>
        <v/>
      </c>
      <c r="C1618" t="str">
        <f>IF($J1618="","",INDEX('2_Review &amp; Audit'!$D:$D,$J1618))</f>
        <v/>
      </c>
      <c r="D1618" s="60" t="str">
        <f>IF($J1618="","",INDEX('2_Review &amp; Audit'!$U:$U,$J1618))</f>
        <v/>
      </c>
      <c r="E1618" t="str">
        <f>IF($J1618="","",INDEX('2_Review &amp; Audit'!$M:$M,$J1618))</f>
        <v/>
      </c>
      <c r="F1618" t="str">
        <f>IF($J1618="","",INDEX('2_Review &amp; Audit'!$N:$N,$J1618))</f>
        <v/>
      </c>
      <c r="G1618" t="str">
        <f>IF(OR($J1618="",$F1618=""),"",ABS(INDEX('2_Review &amp; Audit'!$B:$B,$J1618)/$F1618))</f>
        <v/>
      </c>
      <c r="H1618" t="str">
        <f t="shared" si="89"/>
        <v/>
      </c>
      <c r="I1618" t="str">
        <f>IF($J1618="","",INDEX('2_Review &amp; Audit'!$AD:$AD,$J1618))</f>
        <v/>
      </c>
      <c r="AB1618" t="str">
        <f>IF($D1618="","",MAX(0,N(#REF!)-N($X1618)))</f>
        <v/>
      </c>
      <c r="AC1618" t="str">
        <f>IF(OR($D1618="",$AB1618="",N($AB1618)&lt;=0),"",IFERROR(MATCH(1,INDEX(('2_Review &amp; Audit'!$F$6:$F$505=$A1618)*('2_Review &amp; Audit'!$I$6:$I$505&gt;=$E1618-30)*('2_Review &amp; Audit'!$I$6:$I$505&lt;=$E1618+30)*('2_Review &amp; Audit'!$R$6:$R$505&gt;0)*(ROW('2_Review &amp; Audit'!$R$6:$R$505)&gt;$T1618),0),0)+5,""))</f>
        <v/>
      </c>
      <c r="AG1618" t="str">
        <f>IF(OR($D1618="",$AB1618="",$AF1618=""),"",MIN($AB1618,$AF1618))</f>
        <v/>
      </c>
      <c r="AK1618" t="str">
        <f>IF($D1618="","",MAX(0,N($AB1618)-N($AG1618)))</f>
        <v/>
      </c>
      <c r="AL1618" t="str">
        <f>IF(OR($D1618="",$AK1618="",N($AK1618)&lt;=0),"",IFERROR(MATCH(1,INDEX(('2_Review &amp; Audit'!$F$6:$F$505=$A1618)*('2_Review &amp; Audit'!$I$6:$I$505&gt;=$E1618-30)*('2_Review &amp; Audit'!$I$6:$I$505&lt;=$E1618+30)*('2_Review &amp; Audit'!$R$6:$R$505&gt;0)*(ROW('2_Review &amp; Audit'!$R$6:$R$505)&gt;$AC1618),0),0)+5,""))</f>
        <v/>
      </c>
      <c r="AP1618" t="str">
        <f>IF(OR($D1618="",$AK1618="",$AO1618=""),"",MIN($AK1618,$AO1618))</f>
        <v/>
      </c>
    </row>
    <row r="1619" spans="1:42" ht="12.75" customHeight="1" x14ac:dyDescent="0.2">
      <c r="A1619" t="str">
        <f>IF($J1619="","",INDEX('2_Review &amp; Audit'!$F:$F,$J1619))</f>
        <v/>
      </c>
      <c r="B1619" t="str">
        <f>IF($J1619="","",INDEX('2_Review &amp; Audit'!$C:$C,$J1619))</f>
        <v/>
      </c>
      <c r="C1619" t="str">
        <f>IF($J1619="","",INDEX('2_Review &amp; Audit'!$D:$D,$J1619))</f>
        <v/>
      </c>
      <c r="D1619" s="60" t="str">
        <f>IF($J1619="","",INDEX('2_Review &amp; Audit'!$U:$U,$J1619))</f>
        <v/>
      </c>
      <c r="E1619" t="str">
        <f>IF($J1619="","",INDEX('2_Review &amp; Audit'!$M:$M,$J1619))</f>
        <v/>
      </c>
      <c r="F1619" t="str">
        <f>IF($J1619="","",INDEX('2_Review &amp; Audit'!$N:$N,$J1619))</f>
        <v/>
      </c>
      <c r="G1619" t="str">
        <f>IF(OR($J1619="",$F1619=""),"",ABS(INDEX('2_Review &amp; Audit'!$B:$B,$J1619)/$F1619))</f>
        <v/>
      </c>
      <c r="H1619" t="str">
        <f t="shared" si="89"/>
        <v/>
      </c>
      <c r="I1619" t="str">
        <f>IF($J1619="","",INDEX('2_Review &amp; Audit'!$AD:$AD,$J1619))</f>
        <v/>
      </c>
      <c r="AB1619" t="str">
        <f>IF($D1619="","",MAX(0,N(#REF!)-N($X1619)))</f>
        <v/>
      </c>
      <c r="AC1619" t="str">
        <f>IF(OR($D1619="",$AB1619="",N($AB1619)&lt;=0),"",IFERROR(MATCH(1,INDEX(('2_Review &amp; Audit'!$F$6:$F$505=$A1619)*('2_Review &amp; Audit'!$I$6:$I$505&gt;=$E1619-30)*('2_Review &amp; Audit'!$I$6:$I$505&lt;=$E1619+30)*('2_Review &amp; Audit'!$R$6:$R$505&gt;0)*(ROW('2_Review &amp; Audit'!$R$6:$R$505)&gt;$T1619),0),0)+5,""))</f>
        <v/>
      </c>
      <c r="AG1619" t="str">
        <f>IF(OR($D1619="",$AB1619="",$AF1619=""),"",MIN($AB1619,$AF1619))</f>
        <v/>
      </c>
      <c r="AK1619" t="str">
        <f>IF($D1619="","",MAX(0,N($AB1619)-N($AG1619)))</f>
        <v/>
      </c>
      <c r="AL1619" t="str">
        <f>IF(OR($D1619="",$AK1619="",N($AK1619)&lt;=0),"",IFERROR(MATCH(1,INDEX(('2_Review &amp; Audit'!$F$6:$F$505=$A1619)*('2_Review &amp; Audit'!$I$6:$I$505&gt;=$E1619-30)*('2_Review &amp; Audit'!$I$6:$I$505&lt;=$E1619+30)*('2_Review &amp; Audit'!$R$6:$R$505&gt;0)*(ROW('2_Review &amp; Audit'!$R$6:$R$505)&gt;$AC1619),0),0)+5,""))</f>
        <v/>
      </c>
      <c r="AP1619" t="str">
        <f>IF(OR($D1619="",$AK1619="",$AO1619=""),"",MIN($AK1619,$AO1619))</f>
        <v/>
      </c>
    </row>
    <row r="1620" spans="1:42" ht="12.75" customHeight="1" x14ac:dyDescent="0.2">
      <c r="A1620" t="str">
        <f>IF($J1620="","",INDEX('2_Review &amp; Audit'!$F:$F,$J1620))</f>
        <v/>
      </c>
      <c r="B1620" t="str">
        <f>IF($J1620="","",INDEX('2_Review &amp; Audit'!$C:$C,$J1620))</f>
        <v/>
      </c>
      <c r="C1620" t="str">
        <f>IF($J1620="","",INDEX('2_Review &amp; Audit'!$D:$D,$J1620))</f>
        <v/>
      </c>
      <c r="D1620" s="60" t="str">
        <f>IF($J1620="","",INDEX('2_Review &amp; Audit'!$U:$U,$J1620))</f>
        <v/>
      </c>
      <c r="E1620" t="str">
        <f>IF($J1620="","",INDEX('2_Review &amp; Audit'!$M:$M,$J1620))</f>
        <v/>
      </c>
      <c r="F1620" t="str">
        <f>IF($J1620="","",INDEX('2_Review &amp; Audit'!$N:$N,$J1620))</f>
        <v/>
      </c>
      <c r="G1620" t="str">
        <f>IF(OR($J1620="",$F1620=""),"",ABS(INDEX('2_Review &amp; Audit'!$B:$B,$J1620)/$F1620))</f>
        <v/>
      </c>
      <c r="H1620" t="str">
        <f t="shared" si="89"/>
        <v/>
      </c>
      <c r="I1620" t="str">
        <f>IF($J1620="","",INDEX('2_Review &amp; Audit'!$AD:$AD,$J1620))</f>
        <v/>
      </c>
      <c r="AB1620" t="str">
        <f>IF($D1620="","",MAX(0,N(#REF!)-N($X1620)))</f>
        <v/>
      </c>
      <c r="AC1620" t="str">
        <f>IF(OR($D1620="",$AB1620="",N($AB1620)&lt;=0),"",IFERROR(MATCH(1,INDEX(('2_Review &amp; Audit'!$F$6:$F$505=$A1620)*('2_Review &amp; Audit'!$I$6:$I$505&gt;=$E1620-30)*('2_Review &amp; Audit'!$I$6:$I$505&lt;=$E1620+30)*('2_Review &amp; Audit'!$R$6:$R$505&gt;0)*(ROW('2_Review &amp; Audit'!$R$6:$R$505)&gt;$T1620),0),0)+5,""))</f>
        <v/>
      </c>
      <c r="AG1620" t="str">
        <f>IF(OR($D1620="",$AB1620="",$AF1620=""),"",MIN($AB1620,$AF1620))</f>
        <v/>
      </c>
      <c r="AK1620" t="str">
        <f>IF($D1620="","",MAX(0,N($AB1620)-N($AG1620)))</f>
        <v/>
      </c>
      <c r="AL1620" t="str">
        <f>IF(OR($D1620="",$AK1620="",N($AK1620)&lt;=0),"",IFERROR(MATCH(1,INDEX(('2_Review &amp; Audit'!$F$6:$F$505=$A1620)*('2_Review &amp; Audit'!$I$6:$I$505&gt;=$E1620-30)*('2_Review &amp; Audit'!$I$6:$I$505&lt;=$E1620+30)*('2_Review &amp; Audit'!$R$6:$R$505&gt;0)*(ROW('2_Review &amp; Audit'!$R$6:$R$505)&gt;$AC1620),0),0)+5,""))</f>
        <v/>
      </c>
      <c r="AP1620" t="str">
        <f>IF(OR($D1620="",$AK1620="",$AO1620=""),"",MIN($AK1620,$AO1620))</f>
        <v/>
      </c>
    </row>
    <row r="1621" spans="1:42" ht="12.75" customHeight="1" x14ac:dyDescent="0.2">
      <c r="A1621" t="str">
        <f>IF($J1621="","",INDEX('2_Review &amp; Audit'!$F:$F,$J1621))</f>
        <v/>
      </c>
      <c r="B1621" t="str">
        <f>IF($J1621="","",INDEX('2_Review &amp; Audit'!$C:$C,$J1621))</f>
        <v/>
      </c>
      <c r="C1621" t="str">
        <f>IF($J1621="","",INDEX('2_Review &amp; Audit'!$D:$D,$J1621))</f>
        <v/>
      </c>
      <c r="D1621" s="60" t="str">
        <f>IF($J1621="","",INDEX('2_Review &amp; Audit'!$U:$U,$J1621))</f>
        <v/>
      </c>
      <c r="E1621" t="str">
        <f>IF($J1621="","",INDEX('2_Review &amp; Audit'!$M:$M,$J1621))</f>
        <v/>
      </c>
      <c r="F1621" t="str">
        <f>IF($J1621="","",INDEX('2_Review &amp; Audit'!$N:$N,$J1621))</f>
        <v/>
      </c>
      <c r="G1621" t="str">
        <f>IF(OR($J1621="",$F1621=""),"",ABS(INDEX('2_Review &amp; Audit'!$B:$B,$J1621)/$F1621))</f>
        <v/>
      </c>
      <c r="H1621" t="str">
        <f t="shared" si="89"/>
        <v/>
      </c>
      <c r="I1621" t="str">
        <f>IF($J1621="","",INDEX('2_Review &amp; Audit'!$AD:$AD,$J1621))</f>
        <v/>
      </c>
      <c r="AB1621" t="str">
        <f>IF($D1621="","",MAX(0,N(#REF!)-N($X1621)))</f>
        <v/>
      </c>
      <c r="AC1621" t="str">
        <f>IF(OR($D1621="",$AB1621="",N($AB1621)&lt;=0),"",IFERROR(MATCH(1,INDEX(('2_Review &amp; Audit'!$F$6:$F$505=$A1621)*('2_Review &amp; Audit'!$I$6:$I$505&gt;=$E1621-30)*('2_Review &amp; Audit'!$I$6:$I$505&lt;=$E1621+30)*('2_Review &amp; Audit'!$R$6:$R$505&gt;0)*(ROW('2_Review &amp; Audit'!$R$6:$R$505)&gt;$T1621),0),0)+5,""))</f>
        <v/>
      </c>
      <c r="AG1621" t="str">
        <f>IF(OR($D1621="",$AB1621="",$AF1621=""),"",MIN($AB1621,$AF1621))</f>
        <v/>
      </c>
      <c r="AK1621" t="str">
        <f>IF($D1621="","",MAX(0,N($AB1621)-N($AG1621)))</f>
        <v/>
      </c>
      <c r="AL1621" t="str">
        <f>IF(OR($D1621="",$AK1621="",N($AK1621)&lt;=0),"",IFERROR(MATCH(1,INDEX(('2_Review &amp; Audit'!$F$6:$F$505=$A1621)*('2_Review &amp; Audit'!$I$6:$I$505&gt;=$E1621-30)*('2_Review &amp; Audit'!$I$6:$I$505&lt;=$E1621+30)*('2_Review &amp; Audit'!$R$6:$R$505&gt;0)*(ROW('2_Review &amp; Audit'!$R$6:$R$505)&gt;$AC1621),0),0)+5,""))</f>
        <v/>
      </c>
      <c r="AP1621" t="str">
        <f>IF(OR($D1621="",$AK1621="",$AO1621=""),"",MIN($AK1621,$AO1621))</f>
        <v/>
      </c>
    </row>
    <row r="1622" spans="1:42" ht="12.75" customHeight="1" x14ac:dyDescent="0.2">
      <c r="A1622" t="str">
        <f>IF($J1622="","",INDEX('2_Review &amp; Audit'!$F:$F,$J1622))</f>
        <v/>
      </c>
      <c r="B1622" t="str">
        <f>IF($J1622="","",INDEX('2_Review &amp; Audit'!$C:$C,$J1622))</f>
        <v/>
      </c>
      <c r="C1622" t="str">
        <f>IF($J1622="","",INDEX('2_Review &amp; Audit'!$D:$D,$J1622))</f>
        <v/>
      </c>
      <c r="D1622" s="60" t="str">
        <f>IF($J1622="","",INDEX('2_Review &amp; Audit'!$U:$U,$J1622))</f>
        <v/>
      </c>
      <c r="E1622" t="str">
        <f>IF($J1622="","",INDEX('2_Review &amp; Audit'!$M:$M,$J1622))</f>
        <v/>
      </c>
      <c r="F1622" t="str">
        <f>IF($J1622="","",INDEX('2_Review &amp; Audit'!$N:$N,$J1622))</f>
        <v/>
      </c>
      <c r="G1622" t="str">
        <f>IF(OR($J1622="",$F1622=""),"",ABS(INDEX('2_Review &amp; Audit'!$B:$B,$J1622)/$F1622))</f>
        <v/>
      </c>
      <c r="H1622" t="str">
        <f t="shared" si="89"/>
        <v/>
      </c>
      <c r="I1622" t="str">
        <f>IF($J1622="","",INDEX('2_Review &amp; Audit'!$AD:$AD,$J1622))</f>
        <v/>
      </c>
      <c r="AB1622" t="str">
        <f>IF($D1622="","",MAX(0,N(#REF!)-N($X1622)))</f>
        <v/>
      </c>
      <c r="AC1622" t="str">
        <f>IF(OR($D1622="",$AB1622="",N($AB1622)&lt;=0),"",IFERROR(MATCH(1,INDEX(('2_Review &amp; Audit'!$F$6:$F$505=$A1622)*('2_Review &amp; Audit'!$I$6:$I$505&gt;=$E1622-30)*('2_Review &amp; Audit'!$I$6:$I$505&lt;=$E1622+30)*('2_Review &amp; Audit'!$R$6:$R$505&gt;0)*(ROW('2_Review &amp; Audit'!$R$6:$R$505)&gt;$T1622),0),0)+5,""))</f>
        <v/>
      </c>
      <c r="AG1622" t="str">
        <f>IF(OR($D1622="",$AB1622="",$AF1622=""),"",MIN($AB1622,$AF1622))</f>
        <v/>
      </c>
      <c r="AK1622" t="str">
        <f>IF($D1622="","",MAX(0,N($AB1622)-N($AG1622)))</f>
        <v/>
      </c>
      <c r="AL1622" t="str">
        <f>IF(OR($D1622="",$AK1622="",N($AK1622)&lt;=0),"",IFERROR(MATCH(1,INDEX(('2_Review &amp; Audit'!$F$6:$F$505=$A1622)*('2_Review &amp; Audit'!$I$6:$I$505&gt;=$E1622-30)*('2_Review &amp; Audit'!$I$6:$I$505&lt;=$E1622+30)*('2_Review &amp; Audit'!$R$6:$R$505&gt;0)*(ROW('2_Review &amp; Audit'!$R$6:$R$505)&gt;$AC1622),0),0)+5,""))</f>
        <v/>
      </c>
      <c r="AP1622" t="str">
        <f>IF(OR($D1622="",$AK1622="",$AO1622=""),"",MIN($AK1622,$AO1622))</f>
        <v/>
      </c>
    </row>
    <row r="1623" spans="1:42" ht="12.75" customHeight="1" x14ac:dyDescent="0.2">
      <c r="A1623" t="str">
        <f>IF($J1623="","",INDEX('2_Review &amp; Audit'!$F:$F,$J1623))</f>
        <v/>
      </c>
      <c r="B1623" t="str">
        <f>IF($J1623="","",INDEX('2_Review &amp; Audit'!$C:$C,$J1623))</f>
        <v/>
      </c>
      <c r="C1623" t="str">
        <f>IF($J1623="","",INDEX('2_Review &amp; Audit'!$D:$D,$J1623))</f>
        <v/>
      </c>
      <c r="D1623" s="60" t="str">
        <f>IF($J1623="","",INDEX('2_Review &amp; Audit'!$U:$U,$J1623))</f>
        <v/>
      </c>
      <c r="E1623" t="str">
        <f>IF($J1623="","",INDEX('2_Review &amp; Audit'!$M:$M,$J1623))</f>
        <v/>
      </c>
      <c r="F1623" t="str">
        <f>IF($J1623="","",INDEX('2_Review &amp; Audit'!$N:$N,$J1623))</f>
        <v/>
      </c>
      <c r="G1623" t="str">
        <f>IF(OR($J1623="",$F1623=""),"",ABS(INDEX('2_Review &amp; Audit'!$B:$B,$J1623)/$F1623))</f>
        <v/>
      </c>
      <c r="H1623" t="str">
        <f t="shared" si="89"/>
        <v/>
      </c>
      <c r="I1623" t="str">
        <f>IF($J1623="","",INDEX('2_Review &amp; Audit'!$AD:$AD,$J1623))</f>
        <v/>
      </c>
      <c r="AB1623" t="str">
        <f>IF($D1623="","",MAX(0,N(#REF!)-N($X1623)))</f>
        <v/>
      </c>
      <c r="AC1623" t="str">
        <f>IF(OR($D1623="",$AB1623="",N($AB1623)&lt;=0),"",IFERROR(MATCH(1,INDEX(('2_Review &amp; Audit'!$F$6:$F$505=$A1623)*('2_Review &amp; Audit'!$I$6:$I$505&gt;=$E1623-30)*('2_Review &amp; Audit'!$I$6:$I$505&lt;=$E1623+30)*('2_Review &amp; Audit'!$R$6:$R$505&gt;0)*(ROW('2_Review &amp; Audit'!$R$6:$R$505)&gt;$T1623),0),0)+5,""))</f>
        <v/>
      </c>
      <c r="AG1623" t="str">
        <f>IF(OR($D1623="",$AB1623="",$AF1623=""),"",MIN($AB1623,$AF1623))</f>
        <v/>
      </c>
      <c r="AK1623" t="str">
        <f>IF($D1623="","",MAX(0,N($AB1623)-N($AG1623)))</f>
        <v/>
      </c>
      <c r="AL1623" t="str">
        <f>IF(OR($D1623="",$AK1623="",N($AK1623)&lt;=0),"",IFERROR(MATCH(1,INDEX(('2_Review &amp; Audit'!$F$6:$F$505=$A1623)*('2_Review &amp; Audit'!$I$6:$I$505&gt;=$E1623-30)*('2_Review &amp; Audit'!$I$6:$I$505&lt;=$E1623+30)*('2_Review &amp; Audit'!$R$6:$R$505&gt;0)*(ROW('2_Review &amp; Audit'!$R$6:$R$505)&gt;$AC1623),0),0)+5,""))</f>
        <v/>
      </c>
      <c r="AP1623" t="str">
        <f>IF(OR($D1623="",$AK1623="",$AO1623=""),"",MIN($AK1623,$AO1623))</f>
        <v/>
      </c>
    </row>
    <row r="1624" spans="1:42" ht="12.75" customHeight="1" x14ac:dyDescent="0.2">
      <c r="A1624" t="str">
        <f>IF($J1624="","",INDEX('2_Review &amp; Audit'!$F:$F,$J1624))</f>
        <v/>
      </c>
      <c r="B1624" t="str">
        <f>IF($J1624="","",INDEX('2_Review &amp; Audit'!$C:$C,$J1624))</f>
        <v/>
      </c>
      <c r="C1624" t="str">
        <f>IF($J1624="","",INDEX('2_Review &amp; Audit'!$D:$D,$J1624))</f>
        <v/>
      </c>
      <c r="D1624" s="60" t="str">
        <f>IF($J1624="","",INDEX('2_Review &amp; Audit'!$U:$U,$J1624))</f>
        <v/>
      </c>
      <c r="E1624" t="str">
        <f>IF($J1624="","",INDEX('2_Review &amp; Audit'!$M:$M,$J1624))</f>
        <v/>
      </c>
      <c r="F1624" t="str">
        <f>IF($J1624="","",INDEX('2_Review &amp; Audit'!$N:$N,$J1624))</f>
        <v/>
      </c>
      <c r="G1624" t="str">
        <f>IF(OR($J1624="",$F1624=""),"",ABS(INDEX('2_Review &amp; Audit'!$B:$B,$J1624)/$F1624))</f>
        <v/>
      </c>
      <c r="H1624" t="str">
        <f t="shared" si="89"/>
        <v/>
      </c>
      <c r="I1624" t="str">
        <f>IF($J1624="","",INDEX('2_Review &amp; Audit'!$AD:$AD,$J1624))</f>
        <v/>
      </c>
      <c r="AB1624" t="str">
        <f>IF($D1624="","",MAX(0,N(#REF!)-N($X1624)))</f>
        <v/>
      </c>
      <c r="AC1624" t="str">
        <f>IF(OR($D1624="",$AB1624="",N($AB1624)&lt;=0),"",IFERROR(MATCH(1,INDEX(('2_Review &amp; Audit'!$F$6:$F$505=$A1624)*('2_Review &amp; Audit'!$I$6:$I$505&gt;=$E1624-30)*('2_Review &amp; Audit'!$I$6:$I$505&lt;=$E1624+30)*('2_Review &amp; Audit'!$R$6:$R$505&gt;0)*(ROW('2_Review &amp; Audit'!$R$6:$R$505)&gt;$T1624),0),0)+5,""))</f>
        <v/>
      </c>
      <c r="AG1624" t="str">
        <f>IF(OR($D1624="",$AB1624="",$AF1624=""),"",MIN($AB1624,$AF1624))</f>
        <v/>
      </c>
      <c r="AK1624" t="str">
        <f>IF($D1624="","",MAX(0,N($AB1624)-N($AG1624)))</f>
        <v/>
      </c>
      <c r="AL1624" t="str">
        <f>IF(OR($D1624="",$AK1624="",N($AK1624)&lt;=0),"",IFERROR(MATCH(1,INDEX(('2_Review &amp; Audit'!$F$6:$F$505=$A1624)*('2_Review &amp; Audit'!$I$6:$I$505&gt;=$E1624-30)*('2_Review &amp; Audit'!$I$6:$I$505&lt;=$E1624+30)*('2_Review &amp; Audit'!$R$6:$R$505&gt;0)*(ROW('2_Review &amp; Audit'!$R$6:$R$505)&gt;$AC1624),0),0)+5,""))</f>
        <v/>
      </c>
      <c r="AP1624" t="str">
        <f>IF(OR($D1624="",$AK1624="",$AO1624=""),"",MIN($AK1624,$AO1624))</f>
        <v/>
      </c>
    </row>
    <row r="1625" spans="1:42" ht="12.75" customHeight="1" x14ac:dyDescent="0.2">
      <c r="A1625" t="str">
        <f>IF($J1625="","",INDEX('2_Review &amp; Audit'!$F:$F,$J1625))</f>
        <v/>
      </c>
      <c r="B1625" t="str">
        <f>IF($J1625="","",INDEX('2_Review &amp; Audit'!$C:$C,$J1625))</f>
        <v/>
      </c>
      <c r="C1625" t="str">
        <f>IF($J1625="","",INDEX('2_Review &amp; Audit'!$D:$D,$J1625))</f>
        <v/>
      </c>
      <c r="D1625" s="60" t="str">
        <f>IF($J1625="","",INDEX('2_Review &amp; Audit'!$U:$U,$J1625))</f>
        <v/>
      </c>
      <c r="E1625" t="str">
        <f>IF($J1625="","",INDEX('2_Review &amp; Audit'!$M:$M,$J1625))</f>
        <v/>
      </c>
      <c r="F1625" t="str">
        <f>IF($J1625="","",INDEX('2_Review &amp; Audit'!$N:$N,$J1625))</f>
        <v/>
      </c>
      <c r="G1625" t="str">
        <f>IF(OR($J1625="",$F1625=""),"",ABS(INDEX('2_Review &amp; Audit'!$B:$B,$J1625)/$F1625))</f>
        <v/>
      </c>
      <c r="H1625" t="str">
        <f t="shared" si="89"/>
        <v/>
      </c>
      <c r="I1625" t="str">
        <f>IF($J1625="","",INDEX('2_Review &amp; Audit'!$AD:$AD,$J1625))</f>
        <v/>
      </c>
      <c r="AB1625" t="str">
        <f>IF($D1625="","",MAX(0,N(#REF!)-N($X1625)))</f>
        <v/>
      </c>
      <c r="AC1625" t="str">
        <f>IF(OR($D1625="",$AB1625="",N($AB1625)&lt;=0),"",IFERROR(MATCH(1,INDEX(('2_Review &amp; Audit'!$F$6:$F$505=$A1625)*('2_Review &amp; Audit'!$I$6:$I$505&gt;=$E1625-30)*('2_Review &amp; Audit'!$I$6:$I$505&lt;=$E1625+30)*('2_Review &amp; Audit'!$R$6:$R$505&gt;0)*(ROW('2_Review &amp; Audit'!$R$6:$R$505)&gt;$T1625),0),0)+5,""))</f>
        <v/>
      </c>
      <c r="AG1625" t="str">
        <f>IF(OR($D1625="",$AB1625="",$AF1625=""),"",MIN($AB1625,$AF1625))</f>
        <v/>
      </c>
      <c r="AK1625" t="str">
        <f>IF($D1625="","",MAX(0,N($AB1625)-N($AG1625)))</f>
        <v/>
      </c>
      <c r="AL1625" t="str">
        <f>IF(OR($D1625="",$AK1625="",N($AK1625)&lt;=0),"",IFERROR(MATCH(1,INDEX(('2_Review &amp; Audit'!$F$6:$F$505=$A1625)*('2_Review &amp; Audit'!$I$6:$I$505&gt;=$E1625-30)*('2_Review &amp; Audit'!$I$6:$I$505&lt;=$E1625+30)*('2_Review &amp; Audit'!$R$6:$R$505&gt;0)*(ROW('2_Review &amp; Audit'!$R$6:$R$505)&gt;$AC1625),0),0)+5,""))</f>
        <v/>
      </c>
      <c r="AP1625" t="str">
        <f>IF(OR($D1625="",$AK1625="",$AO1625=""),"",MIN($AK1625,$AO1625))</f>
        <v/>
      </c>
    </row>
    <row r="1626" spans="1:42" ht="12.75" customHeight="1" x14ac:dyDescent="0.2">
      <c r="A1626" t="str">
        <f>IF($J1626="","",INDEX('2_Review &amp; Audit'!$F:$F,$J1626))</f>
        <v/>
      </c>
      <c r="B1626" t="str">
        <f>IF($J1626="","",INDEX('2_Review &amp; Audit'!$C:$C,$J1626))</f>
        <v/>
      </c>
      <c r="C1626" t="str">
        <f>IF($J1626="","",INDEX('2_Review &amp; Audit'!$D:$D,$J1626))</f>
        <v/>
      </c>
      <c r="D1626" s="60" t="str">
        <f>IF($J1626="","",INDEX('2_Review &amp; Audit'!$U:$U,$J1626))</f>
        <v/>
      </c>
      <c r="E1626" t="str">
        <f>IF($J1626="","",INDEX('2_Review &amp; Audit'!$M:$M,$J1626))</f>
        <v/>
      </c>
      <c r="F1626" t="str">
        <f>IF($J1626="","",INDEX('2_Review &amp; Audit'!$N:$N,$J1626))</f>
        <v/>
      </c>
      <c r="G1626" t="str">
        <f>IF(OR($J1626="",$F1626=""),"",ABS(INDEX('2_Review &amp; Audit'!$B:$B,$J1626)/$F1626))</f>
        <v/>
      </c>
      <c r="H1626" t="str">
        <f t="shared" si="89"/>
        <v/>
      </c>
      <c r="I1626" t="str">
        <f>IF($J1626="","",INDEX('2_Review &amp; Audit'!$AD:$AD,$J1626))</f>
        <v/>
      </c>
      <c r="AB1626" t="str">
        <f>IF($D1626="","",MAX(0,N(#REF!)-N($X1626)))</f>
        <v/>
      </c>
      <c r="AC1626" t="str">
        <f>IF(OR($D1626="",$AB1626="",N($AB1626)&lt;=0),"",IFERROR(MATCH(1,INDEX(('2_Review &amp; Audit'!$F$6:$F$505=$A1626)*('2_Review &amp; Audit'!$I$6:$I$505&gt;=$E1626-30)*('2_Review &amp; Audit'!$I$6:$I$505&lt;=$E1626+30)*('2_Review &amp; Audit'!$R$6:$R$505&gt;0)*(ROW('2_Review &amp; Audit'!$R$6:$R$505)&gt;$T1626),0),0)+5,""))</f>
        <v/>
      </c>
      <c r="AG1626" t="str">
        <f>IF(OR($D1626="",$AB1626="",$AF1626=""),"",MIN($AB1626,$AF1626))</f>
        <v/>
      </c>
      <c r="AK1626" t="str">
        <f>IF($D1626="","",MAX(0,N($AB1626)-N($AG1626)))</f>
        <v/>
      </c>
      <c r="AL1626" t="str">
        <f>IF(OR($D1626="",$AK1626="",N($AK1626)&lt;=0),"",IFERROR(MATCH(1,INDEX(('2_Review &amp; Audit'!$F$6:$F$505=$A1626)*('2_Review &amp; Audit'!$I$6:$I$505&gt;=$E1626-30)*('2_Review &amp; Audit'!$I$6:$I$505&lt;=$E1626+30)*('2_Review &amp; Audit'!$R$6:$R$505&gt;0)*(ROW('2_Review &amp; Audit'!$R$6:$R$505)&gt;$AC1626),0),0)+5,""))</f>
        <v/>
      </c>
      <c r="AP1626" t="str">
        <f>IF(OR($D1626="",$AK1626="",$AO1626=""),"",MIN($AK1626,$AO1626))</f>
        <v/>
      </c>
    </row>
    <row r="1627" spans="1:42" ht="12.75" customHeight="1" x14ac:dyDescent="0.2">
      <c r="A1627" t="str">
        <f>IF($J1627="","",INDEX('2_Review &amp; Audit'!$F:$F,$J1627))</f>
        <v/>
      </c>
      <c r="B1627" t="str">
        <f>IF($J1627="","",INDEX('2_Review &amp; Audit'!$C:$C,$J1627))</f>
        <v/>
      </c>
      <c r="C1627" t="str">
        <f>IF($J1627="","",INDEX('2_Review &amp; Audit'!$D:$D,$J1627))</f>
        <v/>
      </c>
      <c r="D1627" s="60" t="str">
        <f>IF($J1627="","",INDEX('2_Review &amp; Audit'!$U:$U,$J1627))</f>
        <v/>
      </c>
      <c r="E1627" t="str">
        <f>IF($J1627="","",INDEX('2_Review &amp; Audit'!$M:$M,$J1627))</f>
        <v/>
      </c>
      <c r="F1627" t="str">
        <f>IF($J1627="","",INDEX('2_Review &amp; Audit'!$N:$N,$J1627))</f>
        <v/>
      </c>
      <c r="G1627" t="str">
        <f>IF(OR($J1627="",$F1627=""),"",ABS(INDEX('2_Review &amp; Audit'!$B:$B,$J1627)/$F1627))</f>
        <v/>
      </c>
      <c r="H1627" t="str">
        <f t="shared" si="89"/>
        <v/>
      </c>
      <c r="I1627" t="str">
        <f>IF($J1627="","",INDEX('2_Review &amp; Audit'!$AD:$AD,$J1627))</f>
        <v/>
      </c>
      <c r="AB1627" t="str">
        <f>IF($D1627="","",MAX(0,N(#REF!)-N($X1627)))</f>
        <v/>
      </c>
      <c r="AC1627" t="str">
        <f>IF(OR($D1627="",$AB1627="",N($AB1627)&lt;=0),"",IFERROR(MATCH(1,INDEX(('2_Review &amp; Audit'!$F$6:$F$505=$A1627)*('2_Review &amp; Audit'!$I$6:$I$505&gt;=$E1627-30)*('2_Review &amp; Audit'!$I$6:$I$505&lt;=$E1627+30)*('2_Review &amp; Audit'!$R$6:$R$505&gt;0)*(ROW('2_Review &amp; Audit'!$R$6:$R$505)&gt;$T1627),0),0)+5,""))</f>
        <v/>
      </c>
      <c r="AG1627" t="str">
        <f>IF(OR($D1627="",$AB1627="",$AF1627=""),"",MIN($AB1627,$AF1627))</f>
        <v/>
      </c>
      <c r="AK1627" t="str">
        <f>IF($D1627="","",MAX(0,N($AB1627)-N($AG1627)))</f>
        <v/>
      </c>
      <c r="AL1627" t="str">
        <f>IF(OR($D1627="",$AK1627="",N($AK1627)&lt;=0),"",IFERROR(MATCH(1,INDEX(('2_Review &amp; Audit'!$F$6:$F$505=$A1627)*('2_Review &amp; Audit'!$I$6:$I$505&gt;=$E1627-30)*('2_Review &amp; Audit'!$I$6:$I$505&lt;=$E1627+30)*('2_Review &amp; Audit'!$R$6:$R$505&gt;0)*(ROW('2_Review &amp; Audit'!$R$6:$R$505)&gt;$AC1627),0),0)+5,""))</f>
        <v/>
      </c>
      <c r="AP1627" t="str">
        <f>IF(OR($D1627="",$AK1627="",$AO1627=""),"",MIN($AK1627,$AO1627))</f>
        <v/>
      </c>
    </row>
    <row r="1628" spans="1:42" ht="12.75" customHeight="1" x14ac:dyDescent="0.2">
      <c r="A1628" t="str">
        <f>IF($J1628="","",INDEX('2_Review &amp; Audit'!$F:$F,$J1628))</f>
        <v/>
      </c>
      <c r="B1628" t="str">
        <f>IF($J1628="","",INDEX('2_Review &amp; Audit'!$C:$C,$J1628))</f>
        <v/>
      </c>
      <c r="C1628" t="str">
        <f>IF($J1628="","",INDEX('2_Review &amp; Audit'!$D:$D,$J1628))</f>
        <v/>
      </c>
      <c r="D1628" s="60" t="str">
        <f>IF($J1628="","",INDEX('2_Review &amp; Audit'!$U:$U,$J1628))</f>
        <v/>
      </c>
      <c r="E1628" t="str">
        <f>IF($J1628="","",INDEX('2_Review &amp; Audit'!$M:$M,$J1628))</f>
        <v/>
      </c>
      <c r="F1628" t="str">
        <f>IF($J1628="","",INDEX('2_Review &amp; Audit'!$N:$N,$J1628))</f>
        <v/>
      </c>
      <c r="G1628" t="str">
        <f>IF(OR($J1628="",$F1628=""),"",ABS(INDEX('2_Review &amp; Audit'!$B:$B,$J1628)/$F1628))</f>
        <v/>
      </c>
      <c r="H1628" t="str">
        <f t="shared" si="89"/>
        <v/>
      </c>
      <c r="I1628" t="str">
        <f>IF($J1628="","",INDEX('2_Review &amp; Audit'!$AD:$AD,$J1628))</f>
        <v/>
      </c>
      <c r="AB1628" t="str">
        <f>IF($D1628="","",MAX(0,N(#REF!)-N($X1628)))</f>
        <v/>
      </c>
      <c r="AC1628" t="str">
        <f>IF(OR($D1628="",$AB1628="",N($AB1628)&lt;=0),"",IFERROR(MATCH(1,INDEX(('2_Review &amp; Audit'!$F$6:$F$505=$A1628)*('2_Review &amp; Audit'!$I$6:$I$505&gt;=$E1628-30)*('2_Review &amp; Audit'!$I$6:$I$505&lt;=$E1628+30)*('2_Review &amp; Audit'!$R$6:$R$505&gt;0)*(ROW('2_Review &amp; Audit'!$R$6:$R$505)&gt;$T1628),0),0)+5,""))</f>
        <v/>
      </c>
      <c r="AG1628" t="str">
        <f>IF(OR($D1628="",$AB1628="",$AF1628=""),"",MIN($AB1628,$AF1628))</f>
        <v/>
      </c>
      <c r="AK1628" t="str">
        <f>IF($D1628="","",MAX(0,N($AB1628)-N($AG1628)))</f>
        <v/>
      </c>
      <c r="AL1628" t="str">
        <f>IF(OR($D1628="",$AK1628="",N($AK1628)&lt;=0),"",IFERROR(MATCH(1,INDEX(('2_Review &amp; Audit'!$F$6:$F$505=$A1628)*('2_Review &amp; Audit'!$I$6:$I$505&gt;=$E1628-30)*('2_Review &amp; Audit'!$I$6:$I$505&lt;=$E1628+30)*('2_Review &amp; Audit'!$R$6:$R$505&gt;0)*(ROW('2_Review &amp; Audit'!$R$6:$R$505)&gt;$AC1628),0),0)+5,""))</f>
        <v/>
      </c>
      <c r="AP1628" t="str">
        <f>IF(OR($D1628="",$AK1628="",$AO1628=""),"",MIN($AK1628,$AO1628))</f>
        <v/>
      </c>
    </row>
    <row r="1629" spans="1:42" ht="12.75" customHeight="1" x14ac:dyDescent="0.2">
      <c r="A1629" t="str">
        <f>IF($J1629="","",INDEX('2_Review &amp; Audit'!$F:$F,$J1629))</f>
        <v/>
      </c>
      <c r="B1629" t="str">
        <f>IF($J1629="","",INDEX('2_Review &amp; Audit'!$C:$C,$J1629))</f>
        <v/>
      </c>
      <c r="C1629" t="str">
        <f>IF($J1629="","",INDEX('2_Review &amp; Audit'!$D:$D,$J1629))</f>
        <v/>
      </c>
      <c r="D1629" s="60" t="str">
        <f>IF($J1629="","",INDEX('2_Review &amp; Audit'!$U:$U,$J1629))</f>
        <v/>
      </c>
      <c r="E1629" t="str">
        <f>IF($J1629="","",INDEX('2_Review &amp; Audit'!$M:$M,$J1629))</f>
        <v/>
      </c>
      <c r="F1629" t="str">
        <f>IF($J1629="","",INDEX('2_Review &amp; Audit'!$N:$N,$J1629))</f>
        <v/>
      </c>
      <c r="G1629" t="str">
        <f>IF(OR($J1629="",$F1629=""),"",ABS(INDEX('2_Review &amp; Audit'!$B:$B,$J1629)/$F1629))</f>
        <v/>
      </c>
      <c r="H1629" t="str">
        <f t="shared" si="89"/>
        <v/>
      </c>
      <c r="I1629" t="str">
        <f>IF($J1629="","",INDEX('2_Review &amp; Audit'!$AD:$AD,$J1629))</f>
        <v/>
      </c>
      <c r="AB1629" t="str">
        <f>IF($D1629="","",MAX(0,N(#REF!)-N($X1629)))</f>
        <v/>
      </c>
      <c r="AC1629" t="str">
        <f>IF(OR($D1629="",$AB1629="",N($AB1629)&lt;=0),"",IFERROR(MATCH(1,INDEX(('2_Review &amp; Audit'!$F$6:$F$505=$A1629)*('2_Review &amp; Audit'!$I$6:$I$505&gt;=$E1629-30)*('2_Review &amp; Audit'!$I$6:$I$505&lt;=$E1629+30)*('2_Review &amp; Audit'!$R$6:$R$505&gt;0)*(ROW('2_Review &amp; Audit'!$R$6:$R$505)&gt;$T1629),0),0)+5,""))</f>
        <v/>
      </c>
      <c r="AG1629" t="str">
        <f>IF(OR($D1629="",$AB1629="",$AF1629=""),"",MIN($AB1629,$AF1629))</f>
        <v/>
      </c>
      <c r="AK1629" t="str">
        <f>IF($D1629="","",MAX(0,N($AB1629)-N($AG1629)))</f>
        <v/>
      </c>
      <c r="AL1629" t="str">
        <f>IF(OR($D1629="",$AK1629="",N($AK1629)&lt;=0),"",IFERROR(MATCH(1,INDEX(('2_Review &amp; Audit'!$F$6:$F$505=$A1629)*('2_Review &amp; Audit'!$I$6:$I$505&gt;=$E1629-30)*('2_Review &amp; Audit'!$I$6:$I$505&lt;=$E1629+30)*('2_Review &amp; Audit'!$R$6:$R$505&gt;0)*(ROW('2_Review &amp; Audit'!$R$6:$R$505)&gt;$AC1629),0),0)+5,""))</f>
        <v/>
      </c>
      <c r="AP1629" t="str">
        <f>IF(OR($D1629="",$AK1629="",$AO1629=""),"",MIN($AK1629,$AO1629))</f>
        <v/>
      </c>
    </row>
    <row r="1630" spans="1:42" ht="12.75" customHeight="1" x14ac:dyDescent="0.2">
      <c r="A1630" t="str">
        <f>IF($J1630="","",INDEX('2_Review &amp; Audit'!$F:$F,$J1630))</f>
        <v/>
      </c>
      <c r="B1630" t="str">
        <f>IF($J1630="","",INDEX('2_Review &amp; Audit'!$C:$C,$J1630))</f>
        <v/>
      </c>
      <c r="C1630" t="str">
        <f>IF($J1630="","",INDEX('2_Review &amp; Audit'!$D:$D,$J1630))</f>
        <v/>
      </c>
      <c r="D1630" s="60" t="str">
        <f>IF($J1630="","",INDEX('2_Review &amp; Audit'!$U:$U,$J1630))</f>
        <v/>
      </c>
      <c r="E1630" t="str">
        <f>IF($J1630="","",INDEX('2_Review &amp; Audit'!$M:$M,$J1630))</f>
        <v/>
      </c>
      <c r="F1630" t="str">
        <f>IF($J1630="","",INDEX('2_Review &amp; Audit'!$N:$N,$J1630))</f>
        <v/>
      </c>
      <c r="G1630" t="str">
        <f>IF(OR($J1630="",$F1630=""),"",ABS(INDEX('2_Review &amp; Audit'!$B:$B,$J1630)/$F1630))</f>
        <v/>
      </c>
      <c r="H1630" t="str">
        <f t="shared" si="89"/>
        <v/>
      </c>
      <c r="I1630" t="str">
        <f>IF($J1630="","",INDEX('2_Review &amp; Audit'!$AD:$AD,$J1630))</f>
        <v/>
      </c>
      <c r="AB1630" t="str">
        <f>IF($D1630="","",MAX(0,N(#REF!)-N($X1630)))</f>
        <v/>
      </c>
      <c r="AC1630" t="str">
        <f>IF(OR($D1630="",$AB1630="",N($AB1630)&lt;=0),"",IFERROR(MATCH(1,INDEX(('2_Review &amp; Audit'!$F$6:$F$505=$A1630)*('2_Review &amp; Audit'!$I$6:$I$505&gt;=$E1630-30)*('2_Review &amp; Audit'!$I$6:$I$505&lt;=$E1630+30)*('2_Review &amp; Audit'!$R$6:$R$505&gt;0)*(ROW('2_Review &amp; Audit'!$R$6:$R$505)&gt;$T1630),0),0)+5,""))</f>
        <v/>
      </c>
      <c r="AG1630" t="str">
        <f>IF(OR($D1630="",$AB1630="",$AF1630=""),"",MIN($AB1630,$AF1630))</f>
        <v/>
      </c>
      <c r="AK1630" t="str">
        <f>IF($D1630="","",MAX(0,N($AB1630)-N($AG1630)))</f>
        <v/>
      </c>
      <c r="AL1630" t="str">
        <f>IF(OR($D1630="",$AK1630="",N($AK1630)&lt;=0),"",IFERROR(MATCH(1,INDEX(('2_Review &amp; Audit'!$F$6:$F$505=$A1630)*('2_Review &amp; Audit'!$I$6:$I$505&gt;=$E1630-30)*('2_Review &amp; Audit'!$I$6:$I$505&lt;=$E1630+30)*('2_Review &amp; Audit'!$R$6:$R$505&gt;0)*(ROW('2_Review &amp; Audit'!$R$6:$R$505)&gt;$AC1630),0),0)+5,""))</f>
        <v/>
      </c>
      <c r="AP1630" t="str">
        <f>IF(OR($D1630="",$AK1630="",$AO1630=""),"",MIN($AK1630,$AO1630))</f>
        <v/>
      </c>
    </row>
    <row r="1631" spans="1:42" ht="12.75" customHeight="1" x14ac:dyDescent="0.2">
      <c r="A1631" t="str">
        <f>IF($J1631="","",INDEX('2_Review &amp; Audit'!$F:$F,$J1631))</f>
        <v/>
      </c>
      <c r="B1631" t="str">
        <f>IF($J1631="","",INDEX('2_Review &amp; Audit'!$C:$C,$J1631))</f>
        <v/>
      </c>
      <c r="C1631" t="str">
        <f>IF($J1631="","",INDEX('2_Review &amp; Audit'!$D:$D,$J1631))</f>
        <v/>
      </c>
      <c r="D1631" s="60" t="str">
        <f>IF($J1631="","",INDEX('2_Review &amp; Audit'!$U:$U,$J1631))</f>
        <v/>
      </c>
      <c r="E1631" t="str">
        <f>IF($J1631="","",INDEX('2_Review &amp; Audit'!$M:$M,$J1631))</f>
        <v/>
      </c>
      <c r="F1631" t="str">
        <f>IF($J1631="","",INDEX('2_Review &amp; Audit'!$N:$N,$J1631))</f>
        <v/>
      </c>
      <c r="G1631" t="str">
        <f>IF(OR($J1631="",$F1631=""),"",ABS(INDEX('2_Review &amp; Audit'!$B:$B,$J1631)/$F1631))</f>
        <v/>
      </c>
      <c r="H1631" t="str">
        <f t="shared" si="89"/>
        <v/>
      </c>
      <c r="I1631" t="str">
        <f>IF($J1631="","",INDEX('2_Review &amp; Audit'!$AD:$AD,$J1631))</f>
        <v/>
      </c>
      <c r="AB1631" t="str">
        <f>IF($D1631="","",MAX(0,N(#REF!)-N($X1631)))</f>
        <v/>
      </c>
      <c r="AC1631" t="str">
        <f>IF(OR($D1631="",$AB1631="",N($AB1631)&lt;=0),"",IFERROR(MATCH(1,INDEX(('2_Review &amp; Audit'!$F$6:$F$505=$A1631)*('2_Review &amp; Audit'!$I$6:$I$505&gt;=$E1631-30)*('2_Review &amp; Audit'!$I$6:$I$505&lt;=$E1631+30)*('2_Review &amp; Audit'!$R$6:$R$505&gt;0)*(ROW('2_Review &amp; Audit'!$R$6:$R$505)&gt;$T1631),0),0)+5,""))</f>
        <v/>
      </c>
      <c r="AG1631" t="str">
        <f>IF(OR($D1631="",$AB1631="",$AF1631=""),"",MIN($AB1631,$AF1631))</f>
        <v/>
      </c>
      <c r="AK1631" t="str">
        <f>IF($D1631="","",MAX(0,N($AB1631)-N($AG1631)))</f>
        <v/>
      </c>
      <c r="AL1631" t="str">
        <f>IF(OR($D1631="",$AK1631="",N($AK1631)&lt;=0),"",IFERROR(MATCH(1,INDEX(('2_Review &amp; Audit'!$F$6:$F$505=$A1631)*('2_Review &amp; Audit'!$I$6:$I$505&gt;=$E1631-30)*('2_Review &amp; Audit'!$I$6:$I$505&lt;=$E1631+30)*('2_Review &amp; Audit'!$R$6:$R$505&gt;0)*(ROW('2_Review &amp; Audit'!$R$6:$R$505)&gt;$AC1631),0),0)+5,""))</f>
        <v/>
      </c>
      <c r="AP1631" t="str">
        <f>IF(OR($D1631="",$AK1631="",$AO1631=""),"",MIN($AK1631,$AO1631))</f>
        <v/>
      </c>
    </row>
    <row r="1632" spans="1:42" ht="12.75" customHeight="1" x14ac:dyDescent="0.2">
      <c r="A1632" t="str">
        <f>IF($J1632="","",INDEX('2_Review &amp; Audit'!$F:$F,$J1632))</f>
        <v/>
      </c>
      <c r="B1632" t="str">
        <f>IF($J1632="","",INDEX('2_Review &amp; Audit'!$C:$C,$J1632))</f>
        <v/>
      </c>
      <c r="C1632" t="str">
        <f>IF($J1632="","",INDEX('2_Review &amp; Audit'!$D:$D,$J1632))</f>
        <v/>
      </c>
      <c r="D1632" s="60" t="str">
        <f>IF($J1632="","",INDEX('2_Review &amp; Audit'!$U:$U,$J1632))</f>
        <v/>
      </c>
      <c r="E1632" t="str">
        <f>IF($J1632="","",INDEX('2_Review &amp; Audit'!$M:$M,$J1632))</f>
        <v/>
      </c>
      <c r="F1632" t="str">
        <f>IF($J1632="","",INDEX('2_Review &amp; Audit'!$N:$N,$J1632))</f>
        <v/>
      </c>
      <c r="G1632" t="str">
        <f>IF(OR($J1632="",$F1632=""),"",ABS(INDEX('2_Review &amp; Audit'!$B:$B,$J1632)/$F1632))</f>
        <v/>
      </c>
      <c r="H1632" t="str">
        <f t="shared" si="89"/>
        <v/>
      </c>
      <c r="I1632" t="str">
        <f>IF($J1632="","",INDEX('2_Review &amp; Audit'!$AD:$AD,$J1632))</f>
        <v/>
      </c>
      <c r="AB1632" t="str">
        <f>IF($D1632="","",MAX(0,N(#REF!)-N($X1632)))</f>
        <v/>
      </c>
      <c r="AC1632" t="str">
        <f>IF(OR($D1632="",$AB1632="",N($AB1632)&lt;=0),"",IFERROR(MATCH(1,INDEX(('2_Review &amp; Audit'!$F$6:$F$505=$A1632)*('2_Review &amp; Audit'!$I$6:$I$505&gt;=$E1632-30)*('2_Review &amp; Audit'!$I$6:$I$505&lt;=$E1632+30)*('2_Review &amp; Audit'!$R$6:$R$505&gt;0)*(ROW('2_Review &amp; Audit'!$R$6:$R$505)&gt;$T1632),0),0)+5,""))</f>
        <v/>
      </c>
      <c r="AG1632" t="str">
        <f>IF(OR($D1632="",$AB1632="",$AF1632=""),"",MIN($AB1632,$AF1632))</f>
        <v/>
      </c>
      <c r="AK1632" t="str">
        <f>IF($D1632="","",MAX(0,N($AB1632)-N($AG1632)))</f>
        <v/>
      </c>
      <c r="AL1632" t="str">
        <f>IF(OR($D1632="",$AK1632="",N($AK1632)&lt;=0),"",IFERROR(MATCH(1,INDEX(('2_Review &amp; Audit'!$F$6:$F$505=$A1632)*('2_Review &amp; Audit'!$I$6:$I$505&gt;=$E1632-30)*('2_Review &amp; Audit'!$I$6:$I$505&lt;=$E1632+30)*('2_Review &amp; Audit'!$R$6:$R$505&gt;0)*(ROW('2_Review &amp; Audit'!$R$6:$R$505)&gt;$AC1632),0),0)+5,""))</f>
        <v/>
      </c>
      <c r="AP1632" t="str">
        <f>IF(OR($D1632="",$AK1632="",$AO1632=""),"",MIN($AK1632,$AO1632))</f>
        <v/>
      </c>
    </row>
    <row r="1633" spans="1:42" ht="12.75" customHeight="1" x14ac:dyDescent="0.2">
      <c r="A1633" t="str">
        <f>IF($J1633="","",INDEX('2_Review &amp; Audit'!$F:$F,$J1633))</f>
        <v/>
      </c>
      <c r="B1633" t="str">
        <f>IF($J1633="","",INDEX('2_Review &amp; Audit'!$C:$C,$J1633))</f>
        <v/>
      </c>
      <c r="C1633" t="str">
        <f>IF($J1633="","",INDEX('2_Review &amp; Audit'!$D:$D,$J1633))</f>
        <v/>
      </c>
      <c r="D1633" s="60" t="str">
        <f>IF($J1633="","",INDEX('2_Review &amp; Audit'!$U:$U,$J1633))</f>
        <v/>
      </c>
      <c r="E1633" t="str">
        <f>IF($J1633="","",INDEX('2_Review &amp; Audit'!$M:$M,$J1633))</f>
        <v/>
      </c>
      <c r="F1633" t="str">
        <f>IF($J1633="","",INDEX('2_Review &amp; Audit'!$N:$N,$J1633))</f>
        <v/>
      </c>
      <c r="G1633" t="str">
        <f>IF(OR($J1633="",$F1633=""),"",ABS(INDEX('2_Review &amp; Audit'!$B:$B,$J1633)/$F1633))</f>
        <v/>
      </c>
      <c r="H1633" t="str">
        <f t="shared" si="89"/>
        <v/>
      </c>
      <c r="I1633" t="str">
        <f>IF($J1633="","",INDEX('2_Review &amp; Audit'!$AD:$AD,$J1633))</f>
        <v/>
      </c>
      <c r="AB1633" t="str">
        <f>IF($D1633="","",MAX(0,N(#REF!)-N($X1633)))</f>
        <v/>
      </c>
      <c r="AC1633" t="str">
        <f>IF(OR($D1633="",$AB1633="",N($AB1633)&lt;=0),"",IFERROR(MATCH(1,INDEX(('2_Review &amp; Audit'!$F$6:$F$505=$A1633)*('2_Review &amp; Audit'!$I$6:$I$505&gt;=$E1633-30)*('2_Review &amp; Audit'!$I$6:$I$505&lt;=$E1633+30)*('2_Review &amp; Audit'!$R$6:$R$505&gt;0)*(ROW('2_Review &amp; Audit'!$R$6:$R$505)&gt;$T1633),0),0)+5,""))</f>
        <v/>
      </c>
      <c r="AG1633" t="str">
        <f>IF(OR($D1633="",$AB1633="",$AF1633=""),"",MIN($AB1633,$AF1633))</f>
        <v/>
      </c>
      <c r="AK1633" t="str">
        <f>IF($D1633="","",MAX(0,N($AB1633)-N($AG1633)))</f>
        <v/>
      </c>
      <c r="AL1633" t="str">
        <f>IF(OR($D1633="",$AK1633="",N($AK1633)&lt;=0),"",IFERROR(MATCH(1,INDEX(('2_Review &amp; Audit'!$F$6:$F$505=$A1633)*('2_Review &amp; Audit'!$I$6:$I$505&gt;=$E1633-30)*('2_Review &amp; Audit'!$I$6:$I$505&lt;=$E1633+30)*('2_Review &amp; Audit'!$R$6:$R$505&gt;0)*(ROW('2_Review &amp; Audit'!$R$6:$R$505)&gt;$AC1633),0),0)+5,""))</f>
        <v/>
      </c>
      <c r="AP1633" t="str">
        <f>IF(OR($D1633="",$AK1633="",$AO1633=""),"",MIN($AK1633,$AO1633))</f>
        <v/>
      </c>
    </row>
    <row r="1634" spans="1:42" ht="12.75" customHeight="1" x14ac:dyDescent="0.2">
      <c r="A1634" t="str">
        <f>IF($J1634="","",INDEX('2_Review &amp; Audit'!$F:$F,$J1634))</f>
        <v/>
      </c>
      <c r="B1634" t="str">
        <f>IF($J1634="","",INDEX('2_Review &amp; Audit'!$C:$C,$J1634))</f>
        <v/>
      </c>
      <c r="C1634" t="str">
        <f>IF($J1634="","",INDEX('2_Review &amp; Audit'!$D:$D,$J1634))</f>
        <v/>
      </c>
      <c r="D1634" s="60" t="str">
        <f>IF($J1634="","",INDEX('2_Review &amp; Audit'!$U:$U,$J1634))</f>
        <v/>
      </c>
      <c r="E1634" t="str">
        <f>IF($J1634="","",INDEX('2_Review &amp; Audit'!$M:$M,$J1634))</f>
        <v/>
      </c>
      <c r="F1634" t="str">
        <f>IF($J1634="","",INDEX('2_Review &amp; Audit'!$N:$N,$J1634))</f>
        <v/>
      </c>
      <c r="G1634" t="str">
        <f>IF(OR($J1634="",$F1634=""),"",ABS(INDEX('2_Review &amp; Audit'!$B:$B,$J1634)/$F1634))</f>
        <v/>
      </c>
      <c r="H1634" t="str">
        <f t="shared" si="89"/>
        <v/>
      </c>
      <c r="I1634" t="str">
        <f>IF($J1634="","",INDEX('2_Review &amp; Audit'!$AD:$AD,$J1634))</f>
        <v/>
      </c>
      <c r="AB1634" t="str">
        <f>IF($D1634="","",MAX(0,N(#REF!)-N($X1634)))</f>
        <v/>
      </c>
      <c r="AC1634" t="str">
        <f>IF(OR($D1634="",$AB1634="",N($AB1634)&lt;=0),"",IFERROR(MATCH(1,INDEX(('2_Review &amp; Audit'!$F$6:$F$505=$A1634)*('2_Review &amp; Audit'!$I$6:$I$505&gt;=$E1634-30)*('2_Review &amp; Audit'!$I$6:$I$505&lt;=$E1634+30)*('2_Review &amp; Audit'!$R$6:$R$505&gt;0)*(ROW('2_Review &amp; Audit'!$R$6:$R$505)&gt;$T1634),0),0)+5,""))</f>
        <v/>
      </c>
      <c r="AG1634" t="str">
        <f>IF(OR($D1634="",$AB1634="",$AF1634=""),"",MIN($AB1634,$AF1634))</f>
        <v/>
      </c>
      <c r="AK1634" t="str">
        <f>IF($D1634="","",MAX(0,N($AB1634)-N($AG1634)))</f>
        <v/>
      </c>
      <c r="AL1634" t="str">
        <f>IF(OR($D1634="",$AK1634="",N($AK1634)&lt;=0),"",IFERROR(MATCH(1,INDEX(('2_Review &amp; Audit'!$F$6:$F$505=$A1634)*('2_Review &amp; Audit'!$I$6:$I$505&gt;=$E1634-30)*('2_Review &amp; Audit'!$I$6:$I$505&lt;=$E1634+30)*('2_Review &amp; Audit'!$R$6:$R$505&gt;0)*(ROW('2_Review &amp; Audit'!$R$6:$R$505)&gt;$AC1634),0),0)+5,""))</f>
        <v/>
      </c>
      <c r="AP1634" t="str">
        <f>IF(OR($D1634="",$AK1634="",$AO1634=""),"",MIN($AK1634,$AO1634))</f>
        <v/>
      </c>
    </row>
    <row r="1635" spans="1:42" ht="12.75" customHeight="1" x14ac:dyDescent="0.2">
      <c r="A1635" t="str">
        <f>IF($J1635="","",INDEX('2_Review &amp; Audit'!$F:$F,$J1635))</f>
        <v/>
      </c>
      <c r="B1635" t="str">
        <f>IF($J1635="","",INDEX('2_Review &amp; Audit'!$C:$C,$J1635))</f>
        <v/>
      </c>
      <c r="C1635" t="str">
        <f>IF($J1635="","",INDEX('2_Review &amp; Audit'!$D:$D,$J1635))</f>
        <v/>
      </c>
      <c r="D1635" s="60" t="str">
        <f>IF($J1635="","",INDEX('2_Review &amp; Audit'!$U:$U,$J1635))</f>
        <v/>
      </c>
      <c r="E1635" t="str">
        <f>IF($J1635="","",INDEX('2_Review &amp; Audit'!$M:$M,$J1635))</f>
        <v/>
      </c>
      <c r="F1635" t="str">
        <f>IF($J1635="","",INDEX('2_Review &amp; Audit'!$N:$N,$J1635))</f>
        <v/>
      </c>
      <c r="G1635" t="str">
        <f>IF(OR($J1635="",$F1635=""),"",ABS(INDEX('2_Review &amp; Audit'!$B:$B,$J1635)/$F1635))</f>
        <v/>
      </c>
      <c r="H1635" t="str">
        <f t="shared" si="89"/>
        <v/>
      </c>
      <c r="I1635" t="str">
        <f>IF($J1635="","",INDEX('2_Review &amp; Audit'!$AD:$AD,$J1635))</f>
        <v/>
      </c>
      <c r="AB1635" t="str">
        <f>IF($D1635="","",MAX(0,N(#REF!)-N($X1635)))</f>
        <v/>
      </c>
      <c r="AC1635" t="str">
        <f>IF(OR($D1635="",$AB1635="",N($AB1635)&lt;=0),"",IFERROR(MATCH(1,INDEX(('2_Review &amp; Audit'!$F$6:$F$505=$A1635)*('2_Review &amp; Audit'!$I$6:$I$505&gt;=$E1635-30)*('2_Review &amp; Audit'!$I$6:$I$505&lt;=$E1635+30)*('2_Review &amp; Audit'!$R$6:$R$505&gt;0)*(ROW('2_Review &amp; Audit'!$R$6:$R$505)&gt;$T1635),0),0)+5,""))</f>
        <v/>
      </c>
      <c r="AG1635" t="str">
        <f>IF(OR($D1635="",$AB1635="",$AF1635=""),"",MIN($AB1635,$AF1635))</f>
        <v/>
      </c>
      <c r="AK1635" t="str">
        <f>IF($D1635="","",MAX(0,N($AB1635)-N($AG1635)))</f>
        <v/>
      </c>
      <c r="AL1635" t="str">
        <f>IF(OR($D1635="",$AK1635="",N($AK1635)&lt;=0),"",IFERROR(MATCH(1,INDEX(('2_Review &amp; Audit'!$F$6:$F$505=$A1635)*('2_Review &amp; Audit'!$I$6:$I$505&gt;=$E1635-30)*('2_Review &amp; Audit'!$I$6:$I$505&lt;=$E1635+30)*('2_Review &amp; Audit'!$R$6:$R$505&gt;0)*(ROW('2_Review &amp; Audit'!$R$6:$R$505)&gt;$AC1635),0),0)+5,""))</f>
        <v/>
      </c>
      <c r="AP1635" t="str">
        <f>IF(OR($D1635="",$AK1635="",$AO1635=""),"",MIN($AK1635,$AO1635))</f>
        <v/>
      </c>
    </row>
    <row r="1636" spans="1:42" ht="12.75" customHeight="1" x14ac:dyDescent="0.2">
      <c r="A1636" t="str">
        <f>IF($J1636="","",INDEX('2_Review &amp; Audit'!$F:$F,$J1636))</f>
        <v/>
      </c>
      <c r="B1636" t="str">
        <f>IF($J1636="","",INDEX('2_Review &amp; Audit'!$C:$C,$J1636))</f>
        <v/>
      </c>
      <c r="C1636" t="str">
        <f>IF($J1636="","",INDEX('2_Review &amp; Audit'!$D:$D,$J1636))</f>
        <v/>
      </c>
      <c r="D1636" s="60" t="str">
        <f>IF($J1636="","",INDEX('2_Review &amp; Audit'!$U:$U,$J1636))</f>
        <v/>
      </c>
      <c r="E1636" t="str">
        <f>IF($J1636="","",INDEX('2_Review &amp; Audit'!$M:$M,$J1636))</f>
        <v/>
      </c>
      <c r="F1636" t="str">
        <f>IF($J1636="","",INDEX('2_Review &amp; Audit'!$N:$N,$J1636))</f>
        <v/>
      </c>
      <c r="G1636" t="str">
        <f>IF(OR($J1636="",$F1636=""),"",ABS(INDEX('2_Review &amp; Audit'!$B:$B,$J1636)/$F1636))</f>
        <v/>
      </c>
      <c r="H1636" t="str">
        <f t="shared" si="89"/>
        <v/>
      </c>
      <c r="I1636" t="str">
        <f>IF($J1636="","",INDEX('2_Review &amp; Audit'!$AD:$AD,$J1636))</f>
        <v/>
      </c>
      <c r="AB1636" t="str">
        <f>IF($D1636="","",MAX(0,N(#REF!)-N($X1636)))</f>
        <v/>
      </c>
      <c r="AC1636" t="str">
        <f>IF(OR($D1636="",$AB1636="",N($AB1636)&lt;=0),"",IFERROR(MATCH(1,INDEX(('2_Review &amp; Audit'!$F$6:$F$505=$A1636)*('2_Review &amp; Audit'!$I$6:$I$505&gt;=$E1636-30)*('2_Review &amp; Audit'!$I$6:$I$505&lt;=$E1636+30)*('2_Review &amp; Audit'!$R$6:$R$505&gt;0)*(ROW('2_Review &amp; Audit'!$R$6:$R$505)&gt;$T1636),0),0)+5,""))</f>
        <v/>
      </c>
      <c r="AG1636" t="str">
        <f>IF(OR($D1636="",$AB1636="",$AF1636=""),"",MIN($AB1636,$AF1636))</f>
        <v/>
      </c>
      <c r="AK1636" t="str">
        <f>IF($D1636="","",MAX(0,N($AB1636)-N($AG1636)))</f>
        <v/>
      </c>
      <c r="AL1636" t="str">
        <f>IF(OR($D1636="",$AK1636="",N($AK1636)&lt;=0),"",IFERROR(MATCH(1,INDEX(('2_Review &amp; Audit'!$F$6:$F$505=$A1636)*('2_Review &amp; Audit'!$I$6:$I$505&gt;=$E1636-30)*('2_Review &amp; Audit'!$I$6:$I$505&lt;=$E1636+30)*('2_Review &amp; Audit'!$R$6:$R$505&gt;0)*(ROW('2_Review &amp; Audit'!$R$6:$R$505)&gt;$AC1636),0),0)+5,""))</f>
        <v/>
      </c>
      <c r="AP1636" t="str">
        <f>IF(OR($D1636="",$AK1636="",$AO1636=""),"",MIN($AK1636,$AO1636))</f>
        <v/>
      </c>
    </row>
    <row r="1637" spans="1:42" ht="12.75" customHeight="1" x14ac:dyDescent="0.2">
      <c r="A1637" t="str">
        <f>IF($J1637="","",INDEX('2_Review &amp; Audit'!$F:$F,$J1637))</f>
        <v/>
      </c>
      <c r="B1637" t="str">
        <f>IF($J1637="","",INDEX('2_Review &amp; Audit'!$C:$C,$J1637))</f>
        <v/>
      </c>
      <c r="C1637" t="str">
        <f>IF($J1637="","",INDEX('2_Review &amp; Audit'!$D:$D,$J1637))</f>
        <v/>
      </c>
      <c r="D1637" s="60" t="str">
        <f>IF($J1637="","",INDEX('2_Review &amp; Audit'!$U:$U,$J1637))</f>
        <v/>
      </c>
      <c r="E1637" t="str">
        <f>IF($J1637="","",INDEX('2_Review &amp; Audit'!$M:$M,$J1637))</f>
        <v/>
      </c>
      <c r="F1637" t="str">
        <f>IF($J1637="","",INDEX('2_Review &amp; Audit'!$N:$N,$J1637))</f>
        <v/>
      </c>
      <c r="G1637" t="str">
        <f>IF(OR($J1637="",$F1637=""),"",ABS(INDEX('2_Review &amp; Audit'!$B:$B,$J1637)/$F1637))</f>
        <v/>
      </c>
      <c r="H1637" t="str">
        <f t="shared" si="89"/>
        <v/>
      </c>
      <c r="I1637" t="str">
        <f>IF($J1637="","",INDEX('2_Review &amp; Audit'!$AD:$AD,$J1637))</f>
        <v/>
      </c>
      <c r="AB1637" t="str">
        <f>IF($D1637="","",MAX(0,N(#REF!)-N($X1637)))</f>
        <v/>
      </c>
      <c r="AC1637" t="str">
        <f>IF(OR($D1637="",$AB1637="",N($AB1637)&lt;=0),"",IFERROR(MATCH(1,INDEX(('2_Review &amp; Audit'!$F$6:$F$505=$A1637)*('2_Review &amp; Audit'!$I$6:$I$505&gt;=$E1637-30)*('2_Review &amp; Audit'!$I$6:$I$505&lt;=$E1637+30)*('2_Review &amp; Audit'!$R$6:$R$505&gt;0)*(ROW('2_Review &amp; Audit'!$R$6:$R$505)&gt;$T1637),0),0)+5,""))</f>
        <v/>
      </c>
      <c r="AG1637" t="str">
        <f>IF(OR($D1637="",$AB1637="",$AF1637=""),"",MIN($AB1637,$AF1637))</f>
        <v/>
      </c>
      <c r="AK1637" t="str">
        <f>IF($D1637="","",MAX(0,N($AB1637)-N($AG1637)))</f>
        <v/>
      </c>
      <c r="AL1637" t="str">
        <f>IF(OR($D1637="",$AK1637="",N($AK1637)&lt;=0),"",IFERROR(MATCH(1,INDEX(('2_Review &amp; Audit'!$F$6:$F$505=$A1637)*('2_Review &amp; Audit'!$I$6:$I$505&gt;=$E1637-30)*('2_Review &amp; Audit'!$I$6:$I$505&lt;=$E1637+30)*('2_Review &amp; Audit'!$R$6:$R$505&gt;0)*(ROW('2_Review &amp; Audit'!$R$6:$R$505)&gt;$AC1637),0),0)+5,""))</f>
        <v/>
      </c>
      <c r="AP1637" t="str">
        <f>IF(OR($D1637="",$AK1637="",$AO1637=""),"",MIN($AK1637,$AO1637))</f>
        <v/>
      </c>
    </row>
    <row r="1638" spans="1:42" ht="12.75" customHeight="1" x14ac:dyDescent="0.2">
      <c r="A1638" t="str">
        <f>IF($J1638="","",INDEX('2_Review &amp; Audit'!$F:$F,$J1638))</f>
        <v/>
      </c>
      <c r="B1638" t="str">
        <f>IF($J1638="","",INDEX('2_Review &amp; Audit'!$C:$C,$J1638))</f>
        <v/>
      </c>
      <c r="C1638" t="str">
        <f>IF($J1638="","",INDEX('2_Review &amp; Audit'!$D:$D,$J1638))</f>
        <v/>
      </c>
      <c r="D1638" s="60" t="str">
        <f>IF($J1638="","",INDEX('2_Review &amp; Audit'!$U:$U,$J1638))</f>
        <v/>
      </c>
      <c r="E1638" t="str">
        <f>IF($J1638="","",INDEX('2_Review &amp; Audit'!$M:$M,$J1638))</f>
        <v/>
      </c>
      <c r="F1638" t="str">
        <f>IF($J1638="","",INDEX('2_Review &amp; Audit'!$N:$N,$J1638))</f>
        <v/>
      </c>
      <c r="G1638" t="str">
        <f>IF(OR($J1638="",$F1638=""),"",ABS(INDEX('2_Review &amp; Audit'!$B:$B,$J1638)/$F1638))</f>
        <v/>
      </c>
      <c r="H1638" t="str">
        <f t="shared" si="89"/>
        <v/>
      </c>
      <c r="I1638" t="str">
        <f>IF($J1638="","",INDEX('2_Review &amp; Audit'!$AD:$AD,$J1638))</f>
        <v/>
      </c>
      <c r="AB1638" t="str">
        <f>IF($D1638="","",MAX(0,N(#REF!)-N($X1638)))</f>
        <v/>
      </c>
      <c r="AC1638" t="str">
        <f>IF(OR($D1638="",$AB1638="",N($AB1638)&lt;=0),"",IFERROR(MATCH(1,INDEX(('2_Review &amp; Audit'!$F$6:$F$505=$A1638)*('2_Review &amp; Audit'!$I$6:$I$505&gt;=$E1638-30)*('2_Review &amp; Audit'!$I$6:$I$505&lt;=$E1638+30)*('2_Review &amp; Audit'!$R$6:$R$505&gt;0)*(ROW('2_Review &amp; Audit'!$R$6:$R$505)&gt;$T1638),0),0)+5,""))</f>
        <v/>
      </c>
      <c r="AG1638" t="str">
        <f>IF(OR($D1638="",$AB1638="",$AF1638=""),"",MIN($AB1638,$AF1638))</f>
        <v/>
      </c>
      <c r="AK1638" t="str">
        <f>IF($D1638="","",MAX(0,N($AB1638)-N($AG1638)))</f>
        <v/>
      </c>
      <c r="AL1638" t="str">
        <f>IF(OR($D1638="",$AK1638="",N($AK1638)&lt;=0),"",IFERROR(MATCH(1,INDEX(('2_Review &amp; Audit'!$F$6:$F$505=$A1638)*('2_Review &amp; Audit'!$I$6:$I$505&gt;=$E1638-30)*('2_Review &amp; Audit'!$I$6:$I$505&lt;=$E1638+30)*('2_Review &amp; Audit'!$R$6:$R$505&gt;0)*(ROW('2_Review &amp; Audit'!$R$6:$R$505)&gt;$AC1638),0),0)+5,""))</f>
        <v/>
      </c>
      <c r="AP1638" t="str">
        <f>IF(OR($D1638="",$AK1638="",$AO1638=""),"",MIN($AK1638,$AO1638))</f>
        <v/>
      </c>
    </row>
    <row r="1639" spans="1:42" ht="12.75" customHeight="1" x14ac:dyDescent="0.2">
      <c r="A1639" t="str">
        <f>IF($J1639="","",INDEX('2_Review &amp; Audit'!$F:$F,$J1639))</f>
        <v/>
      </c>
      <c r="B1639" t="str">
        <f>IF($J1639="","",INDEX('2_Review &amp; Audit'!$C:$C,$J1639))</f>
        <v/>
      </c>
      <c r="C1639" t="str">
        <f>IF($J1639="","",INDEX('2_Review &amp; Audit'!$D:$D,$J1639))</f>
        <v/>
      </c>
      <c r="D1639" s="60" t="str">
        <f>IF($J1639="","",INDEX('2_Review &amp; Audit'!$U:$U,$J1639))</f>
        <v/>
      </c>
      <c r="E1639" t="str">
        <f>IF($J1639="","",INDEX('2_Review &amp; Audit'!$M:$M,$J1639))</f>
        <v/>
      </c>
      <c r="F1639" t="str">
        <f>IF($J1639="","",INDEX('2_Review &amp; Audit'!$N:$N,$J1639))</f>
        <v/>
      </c>
      <c r="G1639" t="str">
        <f>IF(OR($J1639="",$F1639=""),"",ABS(INDEX('2_Review &amp; Audit'!$B:$B,$J1639)/$F1639))</f>
        <v/>
      </c>
      <c r="H1639" t="str">
        <f t="shared" si="89"/>
        <v/>
      </c>
      <c r="I1639" t="str">
        <f>IF($J1639="","",INDEX('2_Review &amp; Audit'!$AD:$AD,$J1639))</f>
        <v/>
      </c>
      <c r="AB1639" t="str">
        <f>IF($D1639="","",MAX(0,N(#REF!)-N($X1639)))</f>
        <v/>
      </c>
      <c r="AC1639" t="str">
        <f>IF(OR($D1639="",$AB1639="",N($AB1639)&lt;=0),"",IFERROR(MATCH(1,INDEX(('2_Review &amp; Audit'!$F$6:$F$505=$A1639)*('2_Review &amp; Audit'!$I$6:$I$505&gt;=$E1639-30)*('2_Review &amp; Audit'!$I$6:$I$505&lt;=$E1639+30)*('2_Review &amp; Audit'!$R$6:$R$505&gt;0)*(ROW('2_Review &amp; Audit'!$R$6:$R$505)&gt;$T1639),0),0)+5,""))</f>
        <v/>
      </c>
      <c r="AG1639" t="str">
        <f>IF(OR($D1639="",$AB1639="",$AF1639=""),"",MIN($AB1639,$AF1639))</f>
        <v/>
      </c>
      <c r="AK1639" t="str">
        <f>IF($D1639="","",MAX(0,N($AB1639)-N($AG1639)))</f>
        <v/>
      </c>
      <c r="AL1639" t="str">
        <f>IF(OR($D1639="",$AK1639="",N($AK1639)&lt;=0),"",IFERROR(MATCH(1,INDEX(('2_Review &amp; Audit'!$F$6:$F$505=$A1639)*('2_Review &amp; Audit'!$I$6:$I$505&gt;=$E1639-30)*('2_Review &amp; Audit'!$I$6:$I$505&lt;=$E1639+30)*('2_Review &amp; Audit'!$R$6:$R$505&gt;0)*(ROW('2_Review &amp; Audit'!$R$6:$R$505)&gt;$AC1639),0),0)+5,""))</f>
        <v/>
      </c>
      <c r="AP1639" t="str">
        <f>IF(OR($D1639="",$AK1639="",$AO1639=""),"",MIN($AK1639,$AO1639))</f>
        <v/>
      </c>
    </row>
    <row r="1640" spans="1:42" ht="12.75" customHeight="1" x14ac:dyDescent="0.2">
      <c r="A1640" t="str">
        <f>IF($J1640="","",INDEX('2_Review &amp; Audit'!$F:$F,$J1640))</f>
        <v/>
      </c>
      <c r="B1640" t="str">
        <f>IF($J1640="","",INDEX('2_Review &amp; Audit'!$C:$C,$J1640))</f>
        <v/>
      </c>
      <c r="C1640" t="str">
        <f>IF($J1640="","",INDEX('2_Review &amp; Audit'!$D:$D,$J1640))</f>
        <v/>
      </c>
      <c r="D1640" s="60" t="str">
        <f>IF($J1640="","",INDEX('2_Review &amp; Audit'!$U:$U,$J1640))</f>
        <v/>
      </c>
      <c r="E1640" t="str">
        <f>IF($J1640="","",INDEX('2_Review &amp; Audit'!$M:$M,$J1640))</f>
        <v/>
      </c>
      <c r="F1640" t="str">
        <f>IF($J1640="","",INDEX('2_Review &amp; Audit'!$N:$N,$J1640))</f>
        <v/>
      </c>
      <c r="G1640" t="str">
        <f>IF(OR($J1640="",$F1640=""),"",ABS(INDEX('2_Review &amp; Audit'!$B:$B,$J1640)/$F1640))</f>
        <v/>
      </c>
      <c r="H1640" t="str">
        <f t="shared" si="89"/>
        <v/>
      </c>
      <c r="I1640" t="str">
        <f>IF($J1640="","",INDEX('2_Review &amp; Audit'!$AD:$AD,$J1640))</f>
        <v/>
      </c>
      <c r="AB1640" t="str">
        <f>IF($D1640="","",MAX(0,N(#REF!)-N($X1640)))</f>
        <v/>
      </c>
      <c r="AC1640" t="str">
        <f>IF(OR($D1640="",$AB1640="",N($AB1640)&lt;=0),"",IFERROR(MATCH(1,INDEX(('2_Review &amp; Audit'!$F$6:$F$505=$A1640)*('2_Review &amp; Audit'!$I$6:$I$505&gt;=$E1640-30)*('2_Review &amp; Audit'!$I$6:$I$505&lt;=$E1640+30)*('2_Review &amp; Audit'!$R$6:$R$505&gt;0)*(ROW('2_Review &amp; Audit'!$R$6:$R$505)&gt;$T1640),0),0)+5,""))</f>
        <v/>
      </c>
      <c r="AG1640" t="str">
        <f>IF(OR($D1640="",$AB1640="",$AF1640=""),"",MIN($AB1640,$AF1640))</f>
        <v/>
      </c>
      <c r="AK1640" t="str">
        <f>IF($D1640="","",MAX(0,N($AB1640)-N($AG1640)))</f>
        <v/>
      </c>
      <c r="AL1640" t="str">
        <f>IF(OR($D1640="",$AK1640="",N($AK1640)&lt;=0),"",IFERROR(MATCH(1,INDEX(('2_Review &amp; Audit'!$F$6:$F$505=$A1640)*('2_Review &amp; Audit'!$I$6:$I$505&gt;=$E1640-30)*('2_Review &amp; Audit'!$I$6:$I$505&lt;=$E1640+30)*('2_Review &amp; Audit'!$R$6:$R$505&gt;0)*(ROW('2_Review &amp; Audit'!$R$6:$R$505)&gt;$AC1640),0),0)+5,""))</f>
        <v/>
      </c>
      <c r="AP1640" t="str">
        <f>IF(OR($D1640="",$AK1640="",$AO1640=""),"",MIN($AK1640,$AO1640))</f>
        <v/>
      </c>
    </row>
    <row r="1641" spans="1:42" ht="12.75" customHeight="1" x14ac:dyDescent="0.2">
      <c r="A1641" t="str">
        <f>IF($J1641="","",INDEX('2_Review &amp; Audit'!$F:$F,$J1641))</f>
        <v/>
      </c>
      <c r="B1641" t="str">
        <f>IF($J1641="","",INDEX('2_Review &amp; Audit'!$C:$C,$J1641))</f>
        <v/>
      </c>
      <c r="C1641" t="str">
        <f>IF($J1641="","",INDEX('2_Review &amp; Audit'!$D:$D,$J1641))</f>
        <v/>
      </c>
      <c r="D1641" s="60" t="str">
        <f>IF($J1641="","",INDEX('2_Review &amp; Audit'!$U:$U,$J1641))</f>
        <v/>
      </c>
      <c r="E1641" t="str">
        <f>IF($J1641="","",INDEX('2_Review &amp; Audit'!$M:$M,$J1641))</f>
        <v/>
      </c>
      <c r="F1641" t="str">
        <f>IF($J1641="","",INDEX('2_Review &amp; Audit'!$N:$N,$J1641))</f>
        <v/>
      </c>
      <c r="G1641" t="str">
        <f>IF(OR($J1641="",$F1641=""),"",ABS(INDEX('2_Review &amp; Audit'!$B:$B,$J1641)/$F1641))</f>
        <v/>
      </c>
      <c r="H1641" t="str">
        <f t="shared" si="89"/>
        <v/>
      </c>
      <c r="I1641" t="str">
        <f>IF($J1641="","",INDEX('2_Review &amp; Audit'!$AD:$AD,$J1641))</f>
        <v/>
      </c>
      <c r="AB1641" t="str">
        <f>IF($D1641="","",MAX(0,N(#REF!)-N($X1641)))</f>
        <v/>
      </c>
      <c r="AC1641" t="str">
        <f>IF(OR($D1641="",$AB1641="",N($AB1641)&lt;=0),"",IFERROR(MATCH(1,INDEX(('2_Review &amp; Audit'!$F$6:$F$505=$A1641)*('2_Review &amp; Audit'!$I$6:$I$505&gt;=$E1641-30)*('2_Review &amp; Audit'!$I$6:$I$505&lt;=$E1641+30)*('2_Review &amp; Audit'!$R$6:$R$505&gt;0)*(ROW('2_Review &amp; Audit'!$R$6:$R$505)&gt;$T1641),0),0)+5,""))</f>
        <v/>
      </c>
      <c r="AG1641" t="str">
        <f>IF(OR($D1641="",$AB1641="",$AF1641=""),"",MIN($AB1641,$AF1641))</f>
        <v/>
      </c>
      <c r="AK1641" t="str">
        <f>IF($D1641="","",MAX(0,N($AB1641)-N($AG1641)))</f>
        <v/>
      </c>
      <c r="AL1641" t="str">
        <f>IF(OR($D1641="",$AK1641="",N($AK1641)&lt;=0),"",IFERROR(MATCH(1,INDEX(('2_Review &amp; Audit'!$F$6:$F$505=$A1641)*('2_Review &amp; Audit'!$I$6:$I$505&gt;=$E1641-30)*('2_Review &amp; Audit'!$I$6:$I$505&lt;=$E1641+30)*('2_Review &amp; Audit'!$R$6:$R$505&gt;0)*(ROW('2_Review &amp; Audit'!$R$6:$R$505)&gt;$AC1641),0),0)+5,""))</f>
        <v/>
      </c>
      <c r="AP1641" t="str">
        <f>IF(OR($D1641="",$AK1641="",$AO1641=""),"",MIN($AK1641,$AO1641))</f>
        <v/>
      </c>
    </row>
    <row r="1642" spans="1:42" ht="12.75" customHeight="1" x14ac:dyDescent="0.2">
      <c r="A1642" t="str">
        <f>IF($J1642="","",INDEX('2_Review &amp; Audit'!$F:$F,$J1642))</f>
        <v/>
      </c>
      <c r="B1642" t="str">
        <f>IF($J1642="","",INDEX('2_Review &amp; Audit'!$C:$C,$J1642))</f>
        <v/>
      </c>
      <c r="C1642" t="str">
        <f>IF($J1642="","",INDEX('2_Review &amp; Audit'!$D:$D,$J1642))</f>
        <v/>
      </c>
      <c r="D1642" s="60" t="str">
        <f>IF($J1642="","",INDEX('2_Review &amp; Audit'!$U:$U,$J1642))</f>
        <v/>
      </c>
      <c r="E1642" t="str">
        <f>IF($J1642="","",INDEX('2_Review &amp; Audit'!$M:$M,$J1642))</f>
        <v/>
      </c>
      <c r="F1642" t="str">
        <f>IF($J1642="","",INDEX('2_Review &amp; Audit'!$N:$N,$J1642))</f>
        <v/>
      </c>
      <c r="G1642" t="str">
        <f>IF(OR($J1642="",$F1642=""),"",ABS(INDEX('2_Review &amp; Audit'!$B:$B,$J1642)/$F1642))</f>
        <v/>
      </c>
      <c r="H1642" t="str">
        <f t="shared" si="89"/>
        <v/>
      </c>
      <c r="I1642" t="str">
        <f>IF($J1642="","",INDEX('2_Review &amp; Audit'!$AD:$AD,$J1642))</f>
        <v/>
      </c>
      <c r="AB1642" t="str">
        <f>IF($D1642="","",MAX(0,N(#REF!)-N($X1642)))</f>
        <v/>
      </c>
      <c r="AC1642" t="str">
        <f>IF(OR($D1642="",$AB1642="",N($AB1642)&lt;=0),"",IFERROR(MATCH(1,INDEX(('2_Review &amp; Audit'!$F$6:$F$505=$A1642)*('2_Review &amp; Audit'!$I$6:$I$505&gt;=$E1642-30)*('2_Review &amp; Audit'!$I$6:$I$505&lt;=$E1642+30)*('2_Review &amp; Audit'!$R$6:$R$505&gt;0)*(ROW('2_Review &amp; Audit'!$R$6:$R$505)&gt;$T1642),0),0)+5,""))</f>
        <v/>
      </c>
      <c r="AG1642" t="str">
        <f>IF(OR($D1642="",$AB1642="",$AF1642=""),"",MIN($AB1642,$AF1642))</f>
        <v/>
      </c>
      <c r="AK1642" t="str">
        <f>IF($D1642="","",MAX(0,N($AB1642)-N($AG1642)))</f>
        <v/>
      </c>
      <c r="AL1642" t="str">
        <f>IF(OR($D1642="",$AK1642="",N($AK1642)&lt;=0),"",IFERROR(MATCH(1,INDEX(('2_Review &amp; Audit'!$F$6:$F$505=$A1642)*('2_Review &amp; Audit'!$I$6:$I$505&gt;=$E1642-30)*('2_Review &amp; Audit'!$I$6:$I$505&lt;=$E1642+30)*('2_Review &amp; Audit'!$R$6:$R$505&gt;0)*(ROW('2_Review &amp; Audit'!$R$6:$R$505)&gt;$AC1642),0),0)+5,""))</f>
        <v/>
      </c>
      <c r="AP1642" t="str">
        <f>IF(OR($D1642="",$AK1642="",$AO1642=""),"",MIN($AK1642,$AO1642))</f>
        <v/>
      </c>
    </row>
    <row r="1643" spans="1:42" ht="12.75" customHeight="1" x14ac:dyDescent="0.2">
      <c r="A1643" t="str">
        <f>IF($J1643="","",INDEX('2_Review &amp; Audit'!$F:$F,$J1643))</f>
        <v/>
      </c>
      <c r="B1643" t="str">
        <f>IF($J1643="","",INDEX('2_Review &amp; Audit'!$C:$C,$J1643))</f>
        <v/>
      </c>
      <c r="C1643" t="str">
        <f>IF($J1643="","",INDEX('2_Review &amp; Audit'!$D:$D,$J1643))</f>
        <v/>
      </c>
      <c r="D1643" s="60" t="str">
        <f>IF($J1643="","",INDEX('2_Review &amp; Audit'!$U:$U,$J1643))</f>
        <v/>
      </c>
      <c r="E1643" t="str">
        <f>IF($J1643="","",INDEX('2_Review &amp; Audit'!$M:$M,$J1643))</f>
        <v/>
      </c>
      <c r="F1643" t="str">
        <f>IF($J1643="","",INDEX('2_Review &amp; Audit'!$N:$N,$J1643))</f>
        <v/>
      </c>
      <c r="G1643" t="str">
        <f>IF(OR($J1643="",$F1643=""),"",ABS(INDEX('2_Review &amp; Audit'!$B:$B,$J1643)/$F1643))</f>
        <v/>
      </c>
      <c r="H1643" t="str">
        <f t="shared" si="89"/>
        <v/>
      </c>
      <c r="I1643" t="str">
        <f>IF($J1643="","",INDEX('2_Review &amp; Audit'!$AD:$AD,$J1643))</f>
        <v/>
      </c>
      <c r="AB1643" t="str">
        <f>IF($D1643="","",MAX(0,N(#REF!)-N($X1643)))</f>
        <v/>
      </c>
      <c r="AC1643" t="str">
        <f>IF(OR($D1643="",$AB1643="",N($AB1643)&lt;=0),"",IFERROR(MATCH(1,INDEX(('2_Review &amp; Audit'!$F$6:$F$505=$A1643)*('2_Review &amp; Audit'!$I$6:$I$505&gt;=$E1643-30)*('2_Review &amp; Audit'!$I$6:$I$505&lt;=$E1643+30)*('2_Review &amp; Audit'!$R$6:$R$505&gt;0)*(ROW('2_Review &amp; Audit'!$R$6:$R$505)&gt;$T1643),0),0)+5,""))</f>
        <v/>
      </c>
      <c r="AG1643" t="str">
        <f>IF(OR($D1643="",$AB1643="",$AF1643=""),"",MIN($AB1643,$AF1643))</f>
        <v/>
      </c>
      <c r="AK1643" t="str">
        <f>IF($D1643="","",MAX(0,N($AB1643)-N($AG1643)))</f>
        <v/>
      </c>
      <c r="AL1643" t="str">
        <f>IF(OR($D1643="",$AK1643="",N($AK1643)&lt;=0),"",IFERROR(MATCH(1,INDEX(('2_Review &amp; Audit'!$F$6:$F$505=$A1643)*('2_Review &amp; Audit'!$I$6:$I$505&gt;=$E1643-30)*('2_Review &amp; Audit'!$I$6:$I$505&lt;=$E1643+30)*('2_Review &amp; Audit'!$R$6:$R$505&gt;0)*(ROW('2_Review &amp; Audit'!$R$6:$R$505)&gt;$AC1643),0),0)+5,""))</f>
        <v/>
      </c>
      <c r="AP1643" t="str">
        <f>IF(OR($D1643="",$AK1643="",$AO1643=""),"",MIN($AK1643,$AO1643))</f>
        <v/>
      </c>
    </row>
    <row r="1644" spans="1:42" ht="12.75" customHeight="1" x14ac:dyDescent="0.2">
      <c r="A1644" t="str">
        <f>IF($J1644="","",INDEX('2_Review &amp; Audit'!$F:$F,$J1644))</f>
        <v/>
      </c>
      <c r="B1644" t="str">
        <f>IF($J1644="","",INDEX('2_Review &amp; Audit'!$C:$C,$J1644))</f>
        <v/>
      </c>
      <c r="C1644" t="str">
        <f>IF($J1644="","",INDEX('2_Review &amp; Audit'!$D:$D,$J1644))</f>
        <v/>
      </c>
      <c r="D1644" s="60" t="str">
        <f>IF($J1644="","",INDEX('2_Review &amp; Audit'!$U:$U,$J1644))</f>
        <v/>
      </c>
      <c r="E1644" t="str">
        <f>IF($J1644="","",INDEX('2_Review &amp; Audit'!$M:$M,$J1644))</f>
        <v/>
      </c>
      <c r="F1644" t="str">
        <f>IF($J1644="","",INDEX('2_Review &amp; Audit'!$N:$N,$J1644))</f>
        <v/>
      </c>
      <c r="G1644" t="str">
        <f>IF(OR($J1644="",$F1644=""),"",ABS(INDEX('2_Review &amp; Audit'!$B:$B,$J1644)/$F1644))</f>
        <v/>
      </c>
      <c r="H1644" t="str">
        <f t="shared" si="89"/>
        <v/>
      </c>
      <c r="I1644" t="str">
        <f>IF($J1644="","",INDEX('2_Review &amp; Audit'!$AD:$AD,$J1644))</f>
        <v/>
      </c>
      <c r="AB1644" t="str">
        <f>IF($D1644="","",MAX(0,N(#REF!)-N($X1644)))</f>
        <v/>
      </c>
      <c r="AC1644" t="str">
        <f>IF(OR($D1644="",$AB1644="",N($AB1644)&lt;=0),"",IFERROR(MATCH(1,INDEX(('2_Review &amp; Audit'!$F$6:$F$505=$A1644)*('2_Review &amp; Audit'!$I$6:$I$505&gt;=$E1644-30)*('2_Review &amp; Audit'!$I$6:$I$505&lt;=$E1644+30)*('2_Review &amp; Audit'!$R$6:$R$505&gt;0)*(ROW('2_Review &amp; Audit'!$R$6:$R$505)&gt;$T1644),0),0)+5,""))</f>
        <v/>
      </c>
      <c r="AG1644" t="str">
        <f>IF(OR($D1644="",$AB1644="",$AF1644=""),"",MIN($AB1644,$AF1644))</f>
        <v/>
      </c>
      <c r="AK1644" t="str">
        <f>IF($D1644="","",MAX(0,N($AB1644)-N($AG1644)))</f>
        <v/>
      </c>
      <c r="AL1644" t="str">
        <f>IF(OR($D1644="",$AK1644="",N($AK1644)&lt;=0),"",IFERROR(MATCH(1,INDEX(('2_Review &amp; Audit'!$F$6:$F$505=$A1644)*('2_Review &amp; Audit'!$I$6:$I$505&gt;=$E1644-30)*('2_Review &amp; Audit'!$I$6:$I$505&lt;=$E1644+30)*('2_Review &amp; Audit'!$R$6:$R$505&gt;0)*(ROW('2_Review &amp; Audit'!$R$6:$R$505)&gt;$AC1644),0),0)+5,""))</f>
        <v/>
      </c>
      <c r="AP1644" t="str">
        <f>IF(OR($D1644="",$AK1644="",$AO1644=""),"",MIN($AK1644,$AO1644))</f>
        <v/>
      </c>
    </row>
    <row r="1645" spans="1:42" ht="12.75" customHeight="1" x14ac:dyDescent="0.2">
      <c r="A1645" t="str">
        <f>IF($J1645="","",INDEX('2_Review &amp; Audit'!$F:$F,$J1645))</f>
        <v/>
      </c>
      <c r="B1645" t="str">
        <f>IF($J1645="","",INDEX('2_Review &amp; Audit'!$C:$C,$J1645))</f>
        <v/>
      </c>
      <c r="C1645" t="str">
        <f>IF($J1645="","",INDEX('2_Review &amp; Audit'!$D:$D,$J1645))</f>
        <v/>
      </c>
      <c r="D1645" s="60" t="str">
        <f>IF($J1645="","",INDEX('2_Review &amp; Audit'!$U:$U,$J1645))</f>
        <v/>
      </c>
      <c r="E1645" t="str">
        <f>IF($J1645="","",INDEX('2_Review &amp; Audit'!$M:$M,$J1645))</f>
        <v/>
      </c>
      <c r="F1645" t="str">
        <f>IF($J1645="","",INDEX('2_Review &amp; Audit'!$N:$N,$J1645))</f>
        <v/>
      </c>
      <c r="G1645" t="str">
        <f>IF(OR($J1645="",$F1645=""),"",ABS(INDEX('2_Review &amp; Audit'!$B:$B,$J1645)/$F1645))</f>
        <v/>
      </c>
      <c r="H1645" t="str">
        <f t="shared" si="89"/>
        <v/>
      </c>
      <c r="I1645" t="str">
        <f>IF($J1645="","",INDEX('2_Review &amp; Audit'!$AD:$AD,$J1645))</f>
        <v/>
      </c>
      <c r="AB1645" t="str">
        <f>IF($D1645="","",MAX(0,N(#REF!)-N($X1645)))</f>
        <v/>
      </c>
      <c r="AC1645" t="str">
        <f>IF(OR($D1645="",$AB1645="",N($AB1645)&lt;=0),"",IFERROR(MATCH(1,INDEX(('2_Review &amp; Audit'!$F$6:$F$505=$A1645)*('2_Review &amp; Audit'!$I$6:$I$505&gt;=$E1645-30)*('2_Review &amp; Audit'!$I$6:$I$505&lt;=$E1645+30)*('2_Review &amp; Audit'!$R$6:$R$505&gt;0)*(ROW('2_Review &amp; Audit'!$R$6:$R$505)&gt;$T1645),0),0)+5,""))</f>
        <v/>
      </c>
      <c r="AG1645" t="str">
        <f>IF(OR($D1645="",$AB1645="",$AF1645=""),"",MIN($AB1645,$AF1645))</f>
        <v/>
      </c>
      <c r="AK1645" t="str">
        <f>IF($D1645="","",MAX(0,N($AB1645)-N($AG1645)))</f>
        <v/>
      </c>
      <c r="AL1645" t="str">
        <f>IF(OR($D1645="",$AK1645="",N($AK1645)&lt;=0),"",IFERROR(MATCH(1,INDEX(('2_Review &amp; Audit'!$F$6:$F$505=$A1645)*('2_Review &amp; Audit'!$I$6:$I$505&gt;=$E1645-30)*('2_Review &amp; Audit'!$I$6:$I$505&lt;=$E1645+30)*('2_Review &amp; Audit'!$R$6:$R$505&gt;0)*(ROW('2_Review &amp; Audit'!$R$6:$R$505)&gt;$AC1645),0),0)+5,""))</f>
        <v/>
      </c>
      <c r="AP1645" t="str">
        <f>IF(OR($D1645="",$AK1645="",$AO1645=""),"",MIN($AK1645,$AO1645))</f>
        <v/>
      </c>
    </row>
    <row r="1646" spans="1:42" ht="12.75" customHeight="1" x14ac:dyDescent="0.2">
      <c r="A1646" t="str">
        <f>IF($J1646="","",INDEX('2_Review &amp; Audit'!$F:$F,$J1646))</f>
        <v/>
      </c>
      <c r="B1646" t="str">
        <f>IF($J1646="","",INDEX('2_Review &amp; Audit'!$C:$C,$J1646))</f>
        <v/>
      </c>
      <c r="C1646" t="str">
        <f>IF($J1646="","",INDEX('2_Review &amp; Audit'!$D:$D,$J1646))</f>
        <v/>
      </c>
      <c r="D1646" s="60" t="str">
        <f>IF($J1646="","",INDEX('2_Review &amp; Audit'!$U:$U,$J1646))</f>
        <v/>
      </c>
      <c r="E1646" t="str">
        <f>IF($J1646="","",INDEX('2_Review &amp; Audit'!$M:$M,$J1646))</f>
        <v/>
      </c>
      <c r="F1646" t="str">
        <f>IF($J1646="","",INDEX('2_Review &amp; Audit'!$N:$N,$J1646))</f>
        <v/>
      </c>
      <c r="G1646" t="str">
        <f>IF(OR($J1646="",$F1646=""),"",ABS(INDEX('2_Review &amp; Audit'!$B:$B,$J1646)/$F1646))</f>
        <v/>
      </c>
      <c r="H1646" t="str">
        <f t="shared" si="89"/>
        <v/>
      </c>
      <c r="I1646" t="str">
        <f>IF($J1646="","",INDEX('2_Review &amp; Audit'!$AD:$AD,$J1646))</f>
        <v/>
      </c>
      <c r="AB1646" t="str">
        <f>IF($D1646="","",MAX(0,N(#REF!)-N($X1646)))</f>
        <v/>
      </c>
      <c r="AC1646" t="str">
        <f>IF(OR($D1646="",$AB1646="",N($AB1646)&lt;=0),"",IFERROR(MATCH(1,INDEX(('2_Review &amp; Audit'!$F$6:$F$505=$A1646)*('2_Review &amp; Audit'!$I$6:$I$505&gt;=$E1646-30)*('2_Review &amp; Audit'!$I$6:$I$505&lt;=$E1646+30)*('2_Review &amp; Audit'!$R$6:$R$505&gt;0)*(ROW('2_Review &amp; Audit'!$R$6:$R$505)&gt;$T1646),0),0)+5,""))</f>
        <v/>
      </c>
      <c r="AG1646" t="str">
        <f>IF(OR($D1646="",$AB1646="",$AF1646=""),"",MIN($AB1646,$AF1646))</f>
        <v/>
      </c>
      <c r="AK1646" t="str">
        <f>IF($D1646="","",MAX(0,N($AB1646)-N($AG1646)))</f>
        <v/>
      </c>
      <c r="AL1646" t="str">
        <f>IF(OR($D1646="",$AK1646="",N($AK1646)&lt;=0),"",IFERROR(MATCH(1,INDEX(('2_Review &amp; Audit'!$F$6:$F$505=$A1646)*('2_Review &amp; Audit'!$I$6:$I$505&gt;=$E1646-30)*('2_Review &amp; Audit'!$I$6:$I$505&lt;=$E1646+30)*('2_Review &amp; Audit'!$R$6:$R$505&gt;0)*(ROW('2_Review &amp; Audit'!$R$6:$R$505)&gt;$AC1646),0),0)+5,""))</f>
        <v/>
      </c>
      <c r="AP1646" t="str">
        <f>IF(OR($D1646="",$AK1646="",$AO1646=""),"",MIN($AK1646,$AO1646))</f>
        <v/>
      </c>
    </row>
    <row r="1647" spans="1:42" ht="12.75" customHeight="1" x14ac:dyDescent="0.2">
      <c r="A1647" t="str">
        <f>IF($J1647="","",INDEX('2_Review &amp; Audit'!$F:$F,$J1647))</f>
        <v/>
      </c>
      <c r="B1647" t="str">
        <f>IF($J1647="","",INDEX('2_Review &amp; Audit'!$C:$C,$J1647))</f>
        <v/>
      </c>
      <c r="C1647" t="str">
        <f>IF($J1647="","",INDEX('2_Review &amp; Audit'!$D:$D,$J1647))</f>
        <v/>
      </c>
      <c r="D1647" s="60" t="str">
        <f>IF($J1647="","",INDEX('2_Review &amp; Audit'!$U:$U,$J1647))</f>
        <v/>
      </c>
      <c r="E1647" t="str">
        <f>IF($J1647="","",INDEX('2_Review &amp; Audit'!$M:$M,$J1647))</f>
        <v/>
      </c>
      <c r="F1647" t="str">
        <f>IF($J1647="","",INDEX('2_Review &amp; Audit'!$N:$N,$J1647))</f>
        <v/>
      </c>
      <c r="G1647" t="str">
        <f>IF(OR($J1647="",$F1647=""),"",ABS(INDEX('2_Review &amp; Audit'!$B:$B,$J1647)/$F1647))</f>
        <v/>
      </c>
      <c r="H1647" t="str">
        <f t="shared" si="89"/>
        <v/>
      </c>
      <c r="I1647" t="str">
        <f>IF($J1647="","",INDEX('2_Review &amp; Audit'!$AD:$AD,$J1647))</f>
        <v/>
      </c>
      <c r="AB1647" t="str">
        <f>IF($D1647="","",MAX(0,N(#REF!)-N($X1647)))</f>
        <v/>
      </c>
      <c r="AC1647" t="str">
        <f>IF(OR($D1647="",$AB1647="",N($AB1647)&lt;=0),"",IFERROR(MATCH(1,INDEX(('2_Review &amp; Audit'!$F$6:$F$505=$A1647)*('2_Review &amp; Audit'!$I$6:$I$505&gt;=$E1647-30)*('2_Review &amp; Audit'!$I$6:$I$505&lt;=$E1647+30)*('2_Review &amp; Audit'!$R$6:$R$505&gt;0)*(ROW('2_Review &amp; Audit'!$R$6:$R$505)&gt;$T1647),0),0)+5,""))</f>
        <v/>
      </c>
      <c r="AG1647" t="str">
        <f>IF(OR($D1647="",$AB1647="",$AF1647=""),"",MIN($AB1647,$AF1647))</f>
        <v/>
      </c>
      <c r="AK1647" t="str">
        <f>IF($D1647="","",MAX(0,N($AB1647)-N($AG1647)))</f>
        <v/>
      </c>
      <c r="AL1647" t="str">
        <f>IF(OR($D1647="",$AK1647="",N($AK1647)&lt;=0),"",IFERROR(MATCH(1,INDEX(('2_Review &amp; Audit'!$F$6:$F$505=$A1647)*('2_Review &amp; Audit'!$I$6:$I$505&gt;=$E1647-30)*('2_Review &amp; Audit'!$I$6:$I$505&lt;=$E1647+30)*('2_Review &amp; Audit'!$R$6:$R$505&gt;0)*(ROW('2_Review &amp; Audit'!$R$6:$R$505)&gt;$AC1647),0),0)+5,""))</f>
        <v/>
      </c>
      <c r="AP1647" t="str">
        <f>IF(OR($D1647="",$AK1647="",$AO1647=""),"",MIN($AK1647,$AO1647))</f>
        <v/>
      </c>
    </row>
    <row r="1648" spans="1:42" ht="12.75" customHeight="1" x14ac:dyDescent="0.2">
      <c r="A1648" t="str">
        <f>IF($J1648="","",INDEX('2_Review &amp; Audit'!$F:$F,$J1648))</f>
        <v/>
      </c>
      <c r="B1648" t="str">
        <f>IF($J1648="","",INDEX('2_Review &amp; Audit'!$C:$C,$J1648))</f>
        <v/>
      </c>
      <c r="C1648" t="str">
        <f>IF($J1648="","",INDEX('2_Review &amp; Audit'!$D:$D,$J1648))</f>
        <v/>
      </c>
      <c r="D1648" s="60" t="str">
        <f>IF($J1648="","",INDEX('2_Review &amp; Audit'!$U:$U,$J1648))</f>
        <v/>
      </c>
      <c r="E1648" t="str">
        <f>IF($J1648="","",INDEX('2_Review &amp; Audit'!$M:$M,$J1648))</f>
        <v/>
      </c>
      <c r="F1648" t="str">
        <f>IF($J1648="","",INDEX('2_Review &amp; Audit'!$N:$N,$J1648))</f>
        <v/>
      </c>
      <c r="G1648" t="str">
        <f>IF(OR($J1648="",$F1648=""),"",ABS(INDEX('2_Review &amp; Audit'!$B:$B,$J1648)/$F1648))</f>
        <v/>
      </c>
      <c r="H1648" t="str">
        <f t="shared" si="89"/>
        <v/>
      </c>
      <c r="I1648" t="str">
        <f>IF($J1648="","",INDEX('2_Review &amp; Audit'!$AD:$AD,$J1648))</f>
        <v/>
      </c>
      <c r="AB1648" t="str">
        <f>IF($D1648="","",MAX(0,N(#REF!)-N($X1648)))</f>
        <v/>
      </c>
      <c r="AC1648" t="str">
        <f>IF(OR($D1648="",$AB1648="",N($AB1648)&lt;=0),"",IFERROR(MATCH(1,INDEX(('2_Review &amp; Audit'!$F$6:$F$505=$A1648)*('2_Review &amp; Audit'!$I$6:$I$505&gt;=$E1648-30)*('2_Review &amp; Audit'!$I$6:$I$505&lt;=$E1648+30)*('2_Review &amp; Audit'!$R$6:$R$505&gt;0)*(ROW('2_Review &amp; Audit'!$R$6:$R$505)&gt;$T1648),0),0)+5,""))</f>
        <v/>
      </c>
      <c r="AG1648" t="str">
        <f>IF(OR($D1648="",$AB1648="",$AF1648=""),"",MIN($AB1648,$AF1648))</f>
        <v/>
      </c>
      <c r="AK1648" t="str">
        <f>IF($D1648="","",MAX(0,N($AB1648)-N($AG1648)))</f>
        <v/>
      </c>
      <c r="AL1648" t="str">
        <f>IF(OR($D1648="",$AK1648="",N($AK1648)&lt;=0),"",IFERROR(MATCH(1,INDEX(('2_Review &amp; Audit'!$F$6:$F$505=$A1648)*('2_Review &amp; Audit'!$I$6:$I$505&gt;=$E1648-30)*('2_Review &amp; Audit'!$I$6:$I$505&lt;=$E1648+30)*('2_Review &amp; Audit'!$R$6:$R$505&gt;0)*(ROW('2_Review &amp; Audit'!$R$6:$R$505)&gt;$AC1648),0),0)+5,""))</f>
        <v/>
      </c>
      <c r="AP1648" t="str">
        <f>IF(OR($D1648="",$AK1648="",$AO1648=""),"",MIN($AK1648,$AO1648))</f>
        <v/>
      </c>
    </row>
    <row r="1649" spans="1:42" ht="12.75" customHeight="1" x14ac:dyDescent="0.2">
      <c r="A1649" t="str">
        <f>IF($J1649="","",INDEX('2_Review &amp; Audit'!$F:$F,$J1649))</f>
        <v/>
      </c>
      <c r="B1649" t="str">
        <f>IF($J1649="","",INDEX('2_Review &amp; Audit'!$C:$C,$J1649))</f>
        <v/>
      </c>
      <c r="C1649" t="str">
        <f>IF($J1649="","",INDEX('2_Review &amp; Audit'!$D:$D,$J1649))</f>
        <v/>
      </c>
      <c r="D1649" s="60" t="str">
        <f>IF($J1649="","",INDEX('2_Review &amp; Audit'!$U:$U,$J1649))</f>
        <v/>
      </c>
      <c r="E1649" t="str">
        <f>IF($J1649="","",INDEX('2_Review &amp; Audit'!$M:$M,$J1649))</f>
        <v/>
      </c>
      <c r="F1649" t="str">
        <f>IF($J1649="","",INDEX('2_Review &amp; Audit'!$N:$N,$J1649))</f>
        <v/>
      </c>
      <c r="G1649" t="str">
        <f>IF(OR($J1649="",$F1649=""),"",ABS(INDEX('2_Review &amp; Audit'!$B:$B,$J1649)/$F1649))</f>
        <v/>
      </c>
      <c r="H1649" t="str">
        <f t="shared" si="89"/>
        <v/>
      </c>
      <c r="I1649" t="str">
        <f>IF($J1649="","",INDEX('2_Review &amp; Audit'!$AD:$AD,$J1649))</f>
        <v/>
      </c>
      <c r="AB1649" t="str">
        <f>IF($D1649="","",MAX(0,N(#REF!)-N($X1649)))</f>
        <v/>
      </c>
      <c r="AC1649" t="str">
        <f>IF(OR($D1649="",$AB1649="",N($AB1649)&lt;=0),"",IFERROR(MATCH(1,INDEX(('2_Review &amp; Audit'!$F$6:$F$505=$A1649)*('2_Review &amp; Audit'!$I$6:$I$505&gt;=$E1649-30)*('2_Review &amp; Audit'!$I$6:$I$505&lt;=$E1649+30)*('2_Review &amp; Audit'!$R$6:$R$505&gt;0)*(ROW('2_Review &amp; Audit'!$R$6:$R$505)&gt;$T1649),0),0)+5,""))</f>
        <v/>
      </c>
      <c r="AG1649" t="str">
        <f>IF(OR($D1649="",$AB1649="",$AF1649=""),"",MIN($AB1649,$AF1649))</f>
        <v/>
      </c>
      <c r="AK1649" t="str">
        <f>IF($D1649="","",MAX(0,N($AB1649)-N($AG1649)))</f>
        <v/>
      </c>
      <c r="AL1649" t="str">
        <f>IF(OR($D1649="",$AK1649="",N($AK1649)&lt;=0),"",IFERROR(MATCH(1,INDEX(('2_Review &amp; Audit'!$F$6:$F$505=$A1649)*('2_Review &amp; Audit'!$I$6:$I$505&gt;=$E1649-30)*('2_Review &amp; Audit'!$I$6:$I$505&lt;=$E1649+30)*('2_Review &amp; Audit'!$R$6:$R$505&gt;0)*(ROW('2_Review &amp; Audit'!$R$6:$R$505)&gt;$AC1649),0),0)+5,""))</f>
        <v/>
      </c>
      <c r="AP1649" t="str">
        <f>IF(OR($D1649="",$AK1649="",$AO1649=""),"",MIN($AK1649,$AO1649))</f>
        <v/>
      </c>
    </row>
    <row r="1650" spans="1:42" ht="12.75" customHeight="1" x14ac:dyDescent="0.2">
      <c r="A1650" t="str">
        <f>IF($J1650="","",INDEX('2_Review &amp; Audit'!$F:$F,$J1650))</f>
        <v/>
      </c>
      <c r="B1650" t="str">
        <f>IF($J1650="","",INDEX('2_Review &amp; Audit'!$C:$C,$J1650))</f>
        <v/>
      </c>
      <c r="C1650" t="str">
        <f>IF($J1650="","",INDEX('2_Review &amp; Audit'!$D:$D,$J1650))</f>
        <v/>
      </c>
      <c r="D1650" s="60" t="str">
        <f>IF($J1650="","",INDEX('2_Review &amp; Audit'!$U:$U,$J1650))</f>
        <v/>
      </c>
      <c r="E1650" t="str">
        <f>IF($J1650="","",INDEX('2_Review &amp; Audit'!$M:$M,$J1650))</f>
        <v/>
      </c>
      <c r="F1650" t="str">
        <f>IF($J1650="","",INDEX('2_Review &amp; Audit'!$N:$N,$J1650))</f>
        <v/>
      </c>
      <c r="G1650" t="str">
        <f>IF(OR($J1650="",$F1650=""),"",ABS(INDEX('2_Review &amp; Audit'!$B:$B,$J1650)/$F1650))</f>
        <v/>
      </c>
      <c r="H1650" t="str">
        <f t="shared" si="89"/>
        <v/>
      </c>
      <c r="I1650" t="str">
        <f>IF($J1650="","",INDEX('2_Review &amp; Audit'!$AD:$AD,$J1650))</f>
        <v/>
      </c>
      <c r="AB1650" t="str">
        <f>IF($D1650="","",MAX(0,N(#REF!)-N($X1650)))</f>
        <v/>
      </c>
      <c r="AC1650" t="str">
        <f>IF(OR($D1650="",$AB1650="",N($AB1650)&lt;=0),"",IFERROR(MATCH(1,INDEX(('2_Review &amp; Audit'!$F$6:$F$505=$A1650)*('2_Review &amp; Audit'!$I$6:$I$505&gt;=$E1650-30)*('2_Review &amp; Audit'!$I$6:$I$505&lt;=$E1650+30)*('2_Review &amp; Audit'!$R$6:$R$505&gt;0)*(ROW('2_Review &amp; Audit'!$R$6:$R$505)&gt;$T1650),0),0)+5,""))</f>
        <v/>
      </c>
      <c r="AG1650" t="str">
        <f>IF(OR($D1650="",$AB1650="",$AF1650=""),"",MIN($AB1650,$AF1650))</f>
        <v/>
      </c>
      <c r="AK1650" t="str">
        <f>IF($D1650="","",MAX(0,N($AB1650)-N($AG1650)))</f>
        <v/>
      </c>
      <c r="AL1650" t="str">
        <f>IF(OR($D1650="",$AK1650="",N($AK1650)&lt;=0),"",IFERROR(MATCH(1,INDEX(('2_Review &amp; Audit'!$F$6:$F$505=$A1650)*('2_Review &amp; Audit'!$I$6:$I$505&gt;=$E1650-30)*('2_Review &amp; Audit'!$I$6:$I$505&lt;=$E1650+30)*('2_Review &amp; Audit'!$R$6:$R$505&gt;0)*(ROW('2_Review &amp; Audit'!$R$6:$R$505)&gt;$AC1650),0),0)+5,""))</f>
        <v/>
      </c>
      <c r="AP1650" t="str">
        <f>IF(OR($D1650="",$AK1650="",$AO1650=""),"",MIN($AK1650,$AO1650))</f>
        <v/>
      </c>
    </row>
    <row r="1651" spans="1:42" ht="12.75" customHeight="1" x14ac:dyDescent="0.2">
      <c r="A1651" t="str">
        <f>IF($J1651="","",INDEX('2_Review &amp; Audit'!$F:$F,$J1651))</f>
        <v/>
      </c>
      <c r="B1651" t="str">
        <f>IF($J1651="","",INDEX('2_Review &amp; Audit'!$C:$C,$J1651))</f>
        <v/>
      </c>
      <c r="C1651" t="str">
        <f>IF($J1651="","",INDEX('2_Review &amp; Audit'!$D:$D,$J1651))</f>
        <v/>
      </c>
      <c r="D1651" s="60" t="str">
        <f>IF($J1651="","",INDEX('2_Review &amp; Audit'!$U:$U,$J1651))</f>
        <v/>
      </c>
      <c r="E1651" t="str">
        <f>IF($J1651="","",INDEX('2_Review &amp; Audit'!$M:$M,$J1651))</f>
        <v/>
      </c>
      <c r="F1651" t="str">
        <f>IF($J1651="","",INDEX('2_Review &amp; Audit'!$N:$N,$J1651))</f>
        <v/>
      </c>
      <c r="G1651" t="str">
        <f>IF(OR($J1651="",$F1651=""),"",ABS(INDEX('2_Review &amp; Audit'!$B:$B,$J1651)/$F1651))</f>
        <v/>
      </c>
      <c r="H1651" t="str">
        <f t="shared" si="89"/>
        <v/>
      </c>
      <c r="I1651" t="str">
        <f>IF($J1651="","",INDEX('2_Review &amp; Audit'!$AD:$AD,$J1651))</f>
        <v/>
      </c>
      <c r="AB1651" t="str">
        <f>IF($D1651="","",MAX(0,N(#REF!)-N($X1651)))</f>
        <v/>
      </c>
      <c r="AC1651" t="str">
        <f>IF(OR($D1651="",$AB1651="",N($AB1651)&lt;=0),"",IFERROR(MATCH(1,INDEX(('2_Review &amp; Audit'!$F$6:$F$505=$A1651)*('2_Review &amp; Audit'!$I$6:$I$505&gt;=$E1651-30)*('2_Review &amp; Audit'!$I$6:$I$505&lt;=$E1651+30)*('2_Review &amp; Audit'!$R$6:$R$505&gt;0)*(ROW('2_Review &amp; Audit'!$R$6:$R$505)&gt;$T1651),0),0)+5,""))</f>
        <v/>
      </c>
      <c r="AG1651" t="str">
        <f>IF(OR($D1651="",$AB1651="",$AF1651=""),"",MIN($AB1651,$AF1651))</f>
        <v/>
      </c>
      <c r="AK1651" t="str">
        <f>IF($D1651="","",MAX(0,N($AB1651)-N($AG1651)))</f>
        <v/>
      </c>
      <c r="AL1651" t="str">
        <f>IF(OR($D1651="",$AK1651="",N($AK1651)&lt;=0),"",IFERROR(MATCH(1,INDEX(('2_Review &amp; Audit'!$F$6:$F$505=$A1651)*('2_Review &amp; Audit'!$I$6:$I$505&gt;=$E1651-30)*('2_Review &amp; Audit'!$I$6:$I$505&lt;=$E1651+30)*('2_Review &amp; Audit'!$R$6:$R$505&gt;0)*(ROW('2_Review &amp; Audit'!$R$6:$R$505)&gt;$AC1651),0),0)+5,""))</f>
        <v/>
      </c>
      <c r="AP1651" t="str">
        <f>IF(OR($D1651="",$AK1651="",$AO1651=""),"",MIN($AK1651,$AO1651))</f>
        <v/>
      </c>
    </row>
    <row r="1652" spans="1:42" ht="12.75" customHeight="1" x14ac:dyDescent="0.2">
      <c r="A1652" t="str">
        <f>IF($J1652="","",INDEX('2_Review &amp; Audit'!$F:$F,$J1652))</f>
        <v/>
      </c>
      <c r="B1652" t="str">
        <f>IF($J1652="","",INDEX('2_Review &amp; Audit'!$C:$C,$J1652))</f>
        <v/>
      </c>
      <c r="C1652" t="str">
        <f>IF($J1652="","",INDEX('2_Review &amp; Audit'!$D:$D,$J1652))</f>
        <v/>
      </c>
      <c r="D1652" s="60" t="str">
        <f>IF($J1652="","",INDEX('2_Review &amp; Audit'!$U:$U,$J1652))</f>
        <v/>
      </c>
      <c r="E1652" t="str">
        <f>IF($J1652="","",INDEX('2_Review &amp; Audit'!$M:$M,$J1652))</f>
        <v/>
      </c>
      <c r="F1652" t="str">
        <f>IF($J1652="","",INDEX('2_Review &amp; Audit'!$N:$N,$J1652))</f>
        <v/>
      </c>
      <c r="G1652" t="str">
        <f>IF(OR($J1652="",$F1652=""),"",ABS(INDEX('2_Review &amp; Audit'!$B:$B,$J1652)/$F1652))</f>
        <v/>
      </c>
      <c r="H1652" t="str">
        <f t="shared" si="89"/>
        <v/>
      </c>
      <c r="I1652" t="str">
        <f>IF($J1652="","",INDEX('2_Review &amp; Audit'!$AD:$AD,$J1652))</f>
        <v/>
      </c>
      <c r="AB1652" t="str">
        <f>IF($D1652="","",MAX(0,N(#REF!)-N($X1652)))</f>
        <v/>
      </c>
      <c r="AC1652" t="str">
        <f>IF(OR($D1652="",$AB1652="",N($AB1652)&lt;=0),"",IFERROR(MATCH(1,INDEX(('2_Review &amp; Audit'!$F$6:$F$505=$A1652)*('2_Review &amp; Audit'!$I$6:$I$505&gt;=$E1652-30)*('2_Review &amp; Audit'!$I$6:$I$505&lt;=$E1652+30)*('2_Review &amp; Audit'!$R$6:$R$505&gt;0)*(ROW('2_Review &amp; Audit'!$R$6:$R$505)&gt;$T1652),0),0)+5,""))</f>
        <v/>
      </c>
      <c r="AG1652" t="str">
        <f>IF(OR($D1652="",$AB1652="",$AF1652=""),"",MIN($AB1652,$AF1652))</f>
        <v/>
      </c>
      <c r="AK1652" t="str">
        <f>IF($D1652="","",MAX(0,N($AB1652)-N($AG1652)))</f>
        <v/>
      </c>
      <c r="AL1652" t="str">
        <f>IF(OR($D1652="",$AK1652="",N($AK1652)&lt;=0),"",IFERROR(MATCH(1,INDEX(('2_Review &amp; Audit'!$F$6:$F$505=$A1652)*('2_Review &amp; Audit'!$I$6:$I$505&gt;=$E1652-30)*('2_Review &amp; Audit'!$I$6:$I$505&lt;=$E1652+30)*('2_Review &amp; Audit'!$R$6:$R$505&gt;0)*(ROW('2_Review &amp; Audit'!$R$6:$R$505)&gt;$AC1652),0),0)+5,""))</f>
        <v/>
      </c>
      <c r="AP1652" t="str">
        <f>IF(OR($D1652="",$AK1652="",$AO1652=""),"",MIN($AK1652,$AO1652))</f>
        <v/>
      </c>
    </row>
    <row r="1653" spans="1:42" ht="12.75" customHeight="1" x14ac:dyDescent="0.2">
      <c r="A1653" t="str">
        <f>IF($J1653="","",INDEX('2_Review &amp; Audit'!$F:$F,$J1653))</f>
        <v/>
      </c>
      <c r="B1653" t="str">
        <f>IF($J1653="","",INDEX('2_Review &amp; Audit'!$C:$C,$J1653))</f>
        <v/>
      </c>
      <c r="C1653" t="str">
        <f>IF($J1653="","",INDEX('2_Review &amp; Audit'!$D:$D,$J1653))</f>
        <v/>
      </c>
      <c r="D1653" s="60" t="str">
        <f>IF($J1653="","",INDEX('2_Review &amp; Audit'!$U:$U,$J1653))</f>
        <v/>
      </c>
      <c r="E1653" t="str">
        <f>IF($J1653="","",INDEX('2_Review &amp; Audit'!$M:$M,$J1653))</f>
        <v/>
      </c>
      <c r="F1653" t="str">
        <f>IF($J1653="","",INDEX('2_Review &amp; Audit'!$N:$N,$J1653))</f>
        <v/>
      </c>
      <c r="G1653" t="str">
        <f>IF(OR($J1653="",$F1653=""),"",ABS(INDEX('2_Review &amp; Audit'!$B:$B,$J1653)/$F1653))</f>
        <v/>
      </c>
      <c r="H1653" t="str">
        <f t="shared" si="89"/>
        <v/>
      </c>
      <c r="I1653" t="str">
        <f>IF($J1653="","",INDEX('2_Review &amp; Audit'!$AD:$AD,$J1653))</f>
        <v/>
      </c>
      <c r="AB1653" t="str">
        <f>IF($D1653="","",MAX(0,N(#REF!)-N($X1653)))</f>
        <v/>
      </c>
      <c r="AC1653" t="str">
        <f>IF(OR($D1653="",$AB1653="",N($AB1653)&lt;=0),"",IFERROR(MATCH(1,INDEX(('2_Review &amp; Audit'!$F$6:$F$505=$A1653)*('2_Review &amp; Audit'!$I$6:$I$505&gt;=$E1653-30)*('2_Review &amp; Audit'!$I$6:$I$505&lt;=$E1653+30)*('2_Review &amp; Audit'!$R$6:$R$505&gt;0)*(ROW('2_Review &amp; Audit'!$R$6:$R$505)&gt;$T1653),0),0)+5,""))</f>
        <v/>
      </c>
      <c r="AG1653" t="str">
        <f>IF(OR($D1653="",$AB1653="",$AF1653=""),"",MIN($AB1653,$AF1653))</f>
        <v/>
      </c>
      <c r="AK1653" t="str">
        <f>IF($D1653="","",MAX(0,N($AB1653)-N($AG1653)))</f>
        <v/>
      </c>
      <c r="AL1653" t="str">
        <f>IF(OR($D1653="",$AK1653="",N($AK1653)&lt;=0),"",IFERROR(MATCH(1,INDEX(('2_Review &amp; Audit'!$F$6:$F$505=$A1653)*('2_Review &amp; Audit'!$I$6:$I$505&gt;=$E1653-30)*('2_Review &amp; Audit'!$I$6:$I$505&lt;=$E1653+30)*('2_Review &amp; Audit'!$R$6:$R$505&gt;0)*(ROW('2_Review &amp; Audit'!$R$6:$R$505)&gt;$AC1653),0),0)+5,""))</f>
        <v/>
      </c>
      <c r="AP1653" t="str">
        <f>IF(OR($D1653="",$AK1653="",$AO1653=""),"",MIN($AK1653,$AO1653))</f>
        <v/>
      </c>
    </row>
    <row r="1654" spans="1:42" ht="12.75" customHeight="1" x14ac:dyDescent="0.2">
      <c r="A1654" t="str">
        <f>IF($J1654="","",INDEX('2_Review &amp; Audit'!$F:$F,$J1654))</f>
        <v/>
      </c>
      <c r="B1654" t="str">
        <f>IF($J1654="","",INDEX('2_Review &amp; Audit'!$C:$C,$J1654))</f>
        <v/>
      </c>
      <c r="C1654" t="str">
        <f>IF($J1654="","",INDEX('2_Review &amp; Audit'!$D:$D,$J1654))</f>
        <v/>
      </c>
      <c r="D1654" s="60" t="str">
        <f>IF($J1654="","",INDEX('2_Review &amp; Audit'!$U:$U,$J1654))</f>
        <v/>
      </c>
      <c r="E1654" t="str">
        <f>IF($J1654="","",INDEX('2_Review &amp; Audit'!$M:$M,$J1654))</f>
        <v/>
      </c>
      <c r="F1654" t="str">
        <f>IF($J1654="","",INDEX('2_Review &amp; Audit'!$N:$N,$J1654))</f>
        <v/>
      </c>
      <c r="G1654" t="str">
        <f>IF(OR($J1654="",$F1654=""),"",ABS(INDEX('2_Review &amp; Audit'!$B:$B,$J1654)/$F1654))</f>
        <v/>
      </c>
      <c r="H1654" t="str">
        <f t="shared" si="89"/>
        <v/>
      </c>
      <c r="I1654" t="str">
        <f>IF($J1654="","",INDEX('2_Review &amp; Audit'!$AD:$AD,$J1654))</f>
        <v/>
      </c>
      <c r="AB1654" t="str">
        <f>IF($D1654="","",MAX(0,N(#REF!)-N($X1654)))</f>
        <v/>
      </c>
      <c r="AC1654" t="str">
        <f>IF(OR($D1654="",$AB1654="",N($AB1654)&lt;=0),"",IFERROR(MATCH(1,INDEX(('2_Review &amp; Audit'!$F$6:$F$505=$A1654)*('2_Review &amp; Audit'!$I$6:$I$505&gt;=$E1654-30)*('2_Review &amp; Audit'!$I$6:$I$505&lt;=$E1654+30)*('2_Review &amp; Audit'!$R$6:$R$505&gt;0)*(ROW('2_Review &amp; Audit'!$R$6:$R$505)&gt;$T1654),0),0)+5,""))</f>
        <v/>
      </c>
      <c r="AG1654" t="str">
        <f>IF(OR($D1654="",$AB1654="",$AF1654=""),"",MIN($AB1654,$AF1654))</f>
        <v/>
      </c>
      <c r="AK1654" t="str">
        <f>IF($D1654="","",MAX(0,N($AB1654)-N($AG1654)))</f>
        <v/>
      </c>
      <c r="AL1654" t="str">
        <f>IF(OR($D1654="",$AK1654="",N($AK1654)&lt;=0),"",IFERROR(MATCH(1,INDEX(('2_Review &amp; Audit'!$F$6:$F$505=$A1654)*('2_Review &amp; Audit'!$I$6:$I$505&gt;=$E1654-30)*('2_Review &amp; Audit'!$I$6:$I$505&lt;=$E1654+30)*('2_Review &amp; Audit'!$R$6:$R$505&gt;0)*(ROW('2_Review &amp; Audit'!$R$6:$R$505)&gt;$AC1654),0),0)+5,""))</f>
        <v/>
      </c>
      <c r="AP1654" t="str">
        <f>IF(OR($D1654="",$AK1654="",$AO1654=""),"",MIN($AK1654,$AO1654))</f>
        <v/>
      </c>
    </row>
    <row r="1655" spans="1:42" ht="12.75" customHeight="1" x14ac:dyDescent="0.2">
      <c r="A1655" t="str">
        <f>IF($J1655="","",INDEX('2_Review &amp; Audit'!$F:$F,$J1655))</f>
        <v/>
      </c>
      <c r="B1655" t="str">
        <f>IF($J1655="","",INDEX('2_Review &amp; Audit'!$C:$C,$J1655))</f>
        <v/>
      </c>
      <c r="C1655" t="str">
        <f>IF($J1655="","",INDEX('2_Review &amp; Audit'!$D:$D,$J1655))</f>
        <v/>
      </c>
      <c r="D1655" s="60" t="str">
        <f>IF($J1655="","",INDEX('2_Review &amp; Audit'!$U:$U,$J1655))</f>
        <v/>
      </c>
      <c r="E1655" t="str">
        <f>IF($J1655="","",INDEX('2_Review &amp; Audit'!$M:$M,$J1655))</f>
        <v/>
      </c>
      <c r="F1655" t="str">
        <f>IF($J1655="","",INDEX('2_Review &amp; Audit'!$N:$N,$J1655))</f>
        <v/>
      </c>
      <c r="G1655" t="str">
        <f>IF(OR($J1655="",$F1655=""),"",ABS(INDEX('2_Review &amp; Audit'!$B:$B,$J1655)/$F1655))</f>
        <v/>
      </c>
      <c r="H1655" t="str">
        <f t="shared" si="89"/>
        <v/>
      </c>
      <c r="I1655" t="str">
        <f>IF($J1655="","",INDEX('2_Review &amp; Audit'!$AD:$AD,$J1655))</f>
        <v/>
      </c>
      <c r="AB1655" t="str">
        <f>IF($D1655="","",MAX(0,N(#REF!)-N($X1655)))</f>
        <v/>
      </c>
      <c r="AC1655" t="str">
        <f>IF(OR($D1655="",$AB1655="",N($AB1655)&lt;=0),"",IFERROR(MATCH(1,INDEX(('2_Review &amp; Audit'!$F$6:$F$505=$A1655)*('2_Review &amp; Audit'!$I$6:$I$505&gt;=$E1655-30)*('2_Review &amp; Audit'!$I$6:$I$505&lt;=$E1655+30)*('2_Review &amp; Audit'!$R$6:$R$505&gt;0)*(ROW('2_Review &amp; Audit'!$R$6:$R$505)&gt;$T1655),0),0)+5,""))</f>
        <v/>
      </c>
      <c r="AG1655" t="str">
        <f>IF(OR($D1655="",$AB1655="",$AF1655=""),"",MIN($AB1655,$AF1655))</f>
        <v/>
      </c>
      <c r="AK1655" t="str">
        <f>IF($D1655="","",MAX(0,N($AB1655)-N($AG1655)))</f>
        <v/>
      </c>
      <c r="AL1655" t="str">
        <f>IF(OR($D1655="",$AK1655="",N($AK1655)&lt;=0),"",IFERROR(MATCH(1,INDEX(('2_Review &amp; Audit'!$F$6:$F$505=$A1655)*('2_Review &amp; Audit'!$I$6:$I$505&gt;=$E1655-30)*('2_Review &amp; Audit'!$I$6:$I$505&lt;=$E1655+30)*('2_Review &amp; Audit'!$R$6:$R$505&gt;0)*(ROW('2_Review &amp; Audit'!$R$6:$R$505)&gt;$AC1655),0),0)+5,""))</f>
        <v/>
      </c>
      <c r="AP1655" t="str">
        <f>IF(OR($D1655="",$AK1655="",$AO1655=""),"",MIN($AK1655,$AO1655))</f>
        <v/>
      </c>
    </row>
    <row r="1656" spans="1:42" ht="12.75" customHeight="1" x14ac:dyDescent="0.2">
      <c r="A1656" t="str">
        <f>IF($J1656="","",INDEX('2_Review &amp; Audit'!$F:$F,$J1656))</f>
        <v/>
      </c>
      <c r="B1656" t="str">
        <f>IF($J1656="","",INDEX('2_Review &amp; Audit'!$C:$C,$J1656))</f>
        <v/>
      </c>
      <c r="C1656" t="str">
        <f>IF($J1656="","",INDEX('2_Review &amp; Audit'!$D:$D,$J1656))</f>
        <v/>
      </c>
      <c r="D1656" s="60" t="str">
        <f>IF($J1656="","",INDEX('2_Review &amp; Audit'!$U:$U,$J1656))</f>
        <v/>
      </c>
      <c r="E1656" t="str">
        <f>IF($J1656="","",INDEX('2_Review &amp; Audit'!$M:$M,$J1656))</f>
        <v/>
      </c>
      <c r="F1656" t="str">
        <f>IF($J1656="","",INDEX('2_Review &amp; Audit'!$N:$N,$J1656))</f>
        <v/>
      </c>
      <c r="G1656" t="str">
        <f>IF(OR($J1656="",$F1656=""),"",ABS(INDEX('2_Review &amp; Audit'!$B:$B,$J1656)/$F1656))</f>
        <v/>
      </c>
      <c r="H1656" t="str">
        <f t="shared" si="89"/>
        <v/>
      </c>
      <c r="I1656" t="str">
        <f>IF($J1656="","",INDEX('2_Review &amp; Audit'!$AD:$AD,$J1656))</f>
        <v/>
      </c>
      <c r="AB1656" t="str">
        <f>IF($D1656="","",MAX(0,N(#REF!)-N($X1656)))</f>
        <v/>
      </c>
      <c r="AC1656" t="str">
        <f>IF(OR($D1656="",$AB1656="",N($AB1656)&lt;=0),"",IFERROR(MATCH(1,INDEX(('2_Review &amp; Audit'!$F$6:$F$505=$A1656)*('2_Review &amp; Audit'!$I$6:$I$505&gt;=$E1656-30)*('2_Review &amp; Audit'!$I$6:$I$505&lt;=$E1656+30)*('2_Review &amp; Audit'!$R$6:$R$505&gt;0)*(ROW('2_Review &amp; Audit'!$R$6:$R$505)&gt;$T1656),0),0)+5,""))</f>
        <v/>
      </c>
      <c r="AG1656" t="str">
        <f>IF(OR($D1656="",$AB1656="",$AF1656=""),"",MIN($AB1656,$AF1656))</f>
        <v/>
      </c>
      <c r="AK1656" t="str">
        <f>IF($D1656="","",MAX(0,N($AB1656)-N($AG1656)))</f>
        <v/>
      </c>
      <c r="AL1656" t="str">
        <f>IF(OR($D1656="",$AK1656="",N($AK1656)&lt;=0),"",IFERROR(MATCH(1,INDEX(('2_Review &amp; Audit'!$F$6:$F$505=$A1656)*('2_Review &amp; Audit'!$I$6:$I$505&gt;=$E1656-30)*('2_Review &amp; Audit'!$I$6:$I$505&lt;=$E1656+30)*('2_Review &amp; Audit'!$R$6:$R$505&gt;0)*(ROW('2_Review &amp; Audit'!$R$6:$R$505)&gt;$AC1656),0),0)+5,""))</f>
        <v/>
      </c>
      <c r="AP1656" t="str">
        <f>IF(OR($D1656="",$AK1656="",$AO1656=""),"",MIN($AK1656,$AO1656))</f>
        <v/>
      </c>
    </row>
    <row r="1657" spans="1:42" ht="12.75" customHeight="1" x14ac:dyDescent="0.2">
      <c r="A1657" t="str">
        <f>IF($J1657="","",INDEX('2_Review &amp; Audit'!$F:$F,$J1657))</f>
        <v/>
      </c>
      <c r="B1657" t="str">
        <f>IF($J1657="","",INDEX('2_Review &amp; Audit'!$C:$C,$J1657))</f>
        <v/>
      </c>
      <c r="C1657" t="str">
        <f>IF($J1657="","",INDEX('2_Review &amp; Audit'!$D:$D,$J1657))</f>
        <v/>
      </c>
      <c r="D1657" s="60" t="str">
        <f>IF($J1657="","",INDEX('2_Review &amp; Audit'!$U:$U,$J1657))</f>
        <v/>
      </c>
      <c r="E1657" t="str">
        <f>IF($J1657="","",INDEX('2_Review &amp; Audit'!$M:$M,$J1657))</f>
        <v/>
      </c>
      <c r="F1657" t="str">
        <f>IF($J1657="","",INDEX('2_Review &amp; Audit'!$N:$N,$J1657))</f>
        <v/>
      </c>
      <c r="G1657" t="str">
        <f>IF(OR($J1657="",$F1657=""),"",ABS(INDEX('2_Review &amp; Audit'!$B:$B,$J1657)/$F1657))</f>
        <v/>
      </c>
      <c r="H1657" t="str">
        <f t="shared" si="89"/>
        <v/>
      </c>
      <c r="I1657" t="str">
        <f>IF($J1657="","",INDEX('2_Review &amp; Audit'!$AD:$AD,$J1657))</f>
        <v/>
      </c>
      <c r="AB1657" t="str">
        <f>IF($D1657="","",MAX(0,N(#REF!)-N($X1657)))</f>
        <v/>
      </c>
      <c r="AC1657" t="str">
        <f>IF(OR($D1657="",$AB1657="",N($AB1657)&lt;=0),"",IFERROR(MATCH(1,INDEX(('2_Review &amp; Audit'!$F$6:$F$505=$A1657)*('2_Review &amp; Audit'!$I$6:$I$505&gt;=$E1657-30)*('2_Review &amp; Audit'!$I$6:$I$505&lt;=$E1657+30)*('2_Review &amp; Audit'!$R$6:$R$505&gt;0)*(ROW('2_Review &amp; Audit'!$R$6:$R$505)&gt;$T1657),0),0)+5,""))</f>
        <v/>
      </c>
      <c r="AG1657" t="str">
        <f>IF(OR($D1657="",$AB1657="",$AF1657=""),"",MIN($AB1657,$AF1657))</f>
        <v/>
      </c>
      <c r="AK1657" t="str">
        <f>IF($D1657="","",MAX(0,N($AB1657)-N($AG1657)))</f>
        <v/>
      </c>
      <c r="AL1657" t="str">
        <f>IF(OR($D1657="",$AK1657="",N($AK1657)&lt;=0),"",IFERROR(MATCH(1,INDEX(('2_Review &amp; Audit'!$F$6:$F$505=$A1657)*('2_Review &amp; Audit'!$I$6:$I$505&gt;=$E1657-30)*('2_Review &amp; Audit'!$I$6:$I$505&lt;=$E1657+30)*('2_Review &amp; Audit'!$R$6:$R$505&gt;0)*(ROW('2_Review &amp; Audit'!$R$6:$R$505)&gt;$AC1657),0),0)+5,""))</f>
        <v/>
      </c>
      <c r="AP1657" t="str">
        <f>IF(OR($D1657="",$AK1657="",$AO1657=""),"",MIN($AK1657,$AO1657))</f>
        <v/>
      </c>
    </row>
    <row r="1658" spans="1:42" ht="12.75" customHeight="1" x14ac:dyDescent="0.2">
      <c r="A1658" t="str">
        <f>IF($J1658="","",INDEX('2_Review &amp; Audit'!$F:$F,$J1658))</f>
        <v/>
      </c>
      <c r="B1658" t="str">
        <f>IF($J1658="","",INDEX('2_Review &amp; Audit'!$C:$C,$J1658))</f>
        <v/>
      </c>
      <c r="C1658" t="str">
        <f>IF($J1658="","",INDEX('2_Review &amp; Audit'!$D:$D,$J1658))</f>
        <v/>
      </c>
      <c r="D1658" s="60" t="str">
        <f>IF($J1658="","",INDEX('2_Review &amp; Audit'!$U:$U,$J1658))</f>
        <v/>
      </c>
      <c r="E1658" t="str">
        <f>IF($J1658="","",INDEX('2_Review &amp; Audit'!$M:$M,$J1658))</f>
        <v/>
      </c>
      <c r="F1658" t="str">
        <f>IF($J1658="","",INDEX('2_Review &amp; Audit'!$N:$N,$J1658))</f>
        <v/>
      </c>
      <c r="G1658" t="str">
        <f>IF(OR($J1658="",$F1658=""),"",ABS(INDEX('2_Review &amp; Audit'!$B:$B,$J1658)/$F1658))</f>
        <v/>
      </c>
      <c r="H1658" t="str">
        <f t="shared" si="89"/>
        <v/>
      </c>
      <c r="I1658" t="str">
        <f>IF($J1658="","",INDEX('2_Review &amp; Audit'!$AD:$AD,$J1658))</f>
        <v/>
      </c>
      <c r="AB1658" t="str">
        <f>IF($D1658="","",MAX(0,N(#REF!)-N($X1658)))</f>
        <v/>
      </c>
      <c r="AC1658" t="str">
        <f>IF(OR($D1658="",$AB1658="",N($AB1658)&lt;=0),"",IFERROR(MATCH(1,INDEX(('2_Review &amp; Audit'!$F$6:$F$505=$A1658)*('2_Review &amp; Audit'!$I$6:$I$505&gt;=$E1658-30)*('2_Review &amp; Audit'!$I$6:$I$505&lt;=$E1658+30)*('2_Review &amp; Audit'!$R$6:$R$505&gt;0)*(ROW('2_Review &amp; Audit'!$R$6:$R$505)&gt;$T1658),0),0)+5,""))</f>
        <v/>
      </c>
      <c r="AG1658" t="str">
        <f>IF(OR($D1658="",$AB1658="",$AF1658=""),"",MIN($AB1658,$AF1658))</f>
        <v/>
      </c>
      <c r="AK1658" t="str">
        <f>IF($D1658="","",MAX(0,N($AB1658)-N($AG1658)))</f>
        <v/>
      </c>
      <c r="AL1658" t="str">
        <f>IF(OR($D1658="",$AK1658="",N($AK1658)&lt;=0),"",IFERROR(MATCH(1,INDEX(('2_Review &amp; Audit'!$F$6:$F$505=$A1658)*('2_Review &amp; Audit'!$I$6:$I$505&gt;=$E1658-30)*('2_Review &amp; Audit'!$I$6:$I$505&lt;=$E1658+30)*('2_Review &amp; Audit'!$R$6:$R$505&gt;0)*(ROW('2_Review &amp; Audit'!$R$6:$R$505)&gt;$AC1658),0),0)+5,""))</f>
        <v/>
      </c>
      <c r="AP1658" t="str">
        <f>IF(OR($D1658="",$AK1658="",$AO1658=""),"",MIN($AK1658,$AO1658))</f>
        <v/>
      </c>
    </row>
    <row r="1659" spans="1:42" ht="12.75" customHeight="1" x14ac:dyDescent="0.2">
      <c r="A1659" t="str">
        <f>IF($J1659="","",INDEX('2_Review &amp; Audit'!$F:$F,$J1659))</f>
        <v/>
      </c>
      <c r="B1659" t="str">
        <f>IF($J1659="","",INDEX('2_Review &amp; Audit'!$C:$C,$J1659))</f>
        <v/>
      </c>
      <c r="C1659" t="str">
        <f>IF($J1659="","",INDEX('2_Review &amp; Audit'!$D:$D,$J1659))</f>
        <v/>
      </c>
      <c r="D1659" s="60" t="str">
        <f>IF($J1659="","",INDEX('2_Review &amp; Audit'!$U:$U,$J1659))</f>
        <v/>
      </c>
      <c r="E1659" t="str">
        <f>IF($J1659="","",INDEX('2_Review &amp; Audit'!$M:$M,$J1659))</f>
        <v/>
      </c>
      <c r="F1659" t="str">
        <f>IF($J1659="","",INDEX('2_Review &amp; Audit'!$N:$N,$J1659))</f>
        <v/>
      </c>
      <c r="G1659" t="str">
        <f>IF(OR($J1659="",$F1659=""),"",ABS(INDEX('2_Review &amp; Audit'!$B:$B,$J1659)/$F1659))</f>
        <v/>
      </c>
      <c r="H1659" t="str">
        <f t="shared" ref="H1659:H1722" si="90">IF(OR($F1659="",$G1659=""),"",$F1659*$G1659)</f>
        <v/>
      </c>
      <c r="I1659" t="str">
        <f>IF($J1659="","",INDEX('2_Review &amp; Audit'!$AD:$AD,$J1659))</f>
        <v/>
      </c>
      <c r="AB1659" t="str">
        <f>IF($D1659="","",MAX(0,N(#REF!)-N($X1659)))</f>
        <v/>
      </c>
      <c r="AC1659" t="str">
        <f>IF(OR($D1659="",$AB1659="",N($AB1659)&lt;=0),"",IFERROR(MATCH(1,INDEX(('2_Review &amp; Audit'!$F$6:$F$505=$A1659)*('2_Review &amp; Audit'!$I$6:$I$505&gt;=$E1659-30)*('2_Review &amp; Audit'!$I$6:$I$505&lt;=$E1659+30)*('2_Review &amp; Audit'!$R$6:$R$505&gt;0)*(ROW('2_Review &amp; Audit'!$R$6:$R$505)&gt;$T1659),0),0)+5,""))</f>
        <v/>
      </c>
      <c r="AG1659" t="str">
        <f>IF(OR($D1659="",$AB1659="",$AF1659=""),"",MIN($AB1659,$AF1659))</f>
        <v/>
      </c>
      <c r="AK1659" t="str">
        <f>IF($D1659="","",MAX(0,N($AB1659)-N($AG1659)))</f>
        <v/>
      </c>
      <c r="AL1659" t="str">
        <f>IF(OR($D1659="",$AK1659="",N($AK1659)&lt;=0),"",IFERROR(MATCH(1,INDEX(('2_Review &amp; Audit'!$F$6:$F$505=$A1659)*('2_Review &amp; Audit'!$I$6:$I$505&gt;=$E1659-30)*('2_Review &amp; Audit'!$I$6:$I$505&lt;=$E1659+30)*('2_Review &amp; Audit'!$R$6:$R$505&gt;0)*(ROW('2_Review &amp; Audit'!$R$6:$R$505)&gt;$AC1659),0),0)+5,""))</f>
        <v/>
      </c>
      <c r="AP1659" t="str">
        <f>IF(OR($D1659="",$AK1659="",$AO1659=""),"",MIN($AK1659,$AO1659))</f>
        <v/>
      </c>
    </row>
    <row r="1660" spans="1:42" ht="12.75" customHeight="1" x14ac:dyDescent="0.2">
      <c r="A1660" t="str">
        <f>IF($J1660="","",INDEX('2_Review &amp; Audit'!$F:$F,$J1660))</f>
        <v/>
      </c>
      <c r="B1660" t="str">
        <f>IF($J1660="","",INDEX('2_Review &amp; Audit'!$C:$C,$J1660))</f>
        <v/>
      </c>
      <c r="C1660" t="str">
        <f>IF($J1660="","",INDEX('2_Review &amp; Audit'!$D:$D,$J1660))</f>
        <v/>
      </c>
      <c r="D1660" s="60" t="str">
        <f>IF($J1660="","",INDEX('2_Review &amp; Audit'!$U:$U,$J1660))</f>
        <v/>
      </c>
      <c r="E1660" t="str">
        <f>IF($J1660="","",INDEX('2_Review &amp; Audit'!$M:$M,$J1660))</f>
        <v/>
      </c>
      <c r="F1660" t="str">
        <f>IF($J1660="","",INDEX('2_Review &amp; Audit'!$N:$N,$J1660))</f>
        <v/>
      </c>
      <c r="G1660" t="str">
        <f>IF(OR($J1660="",$F1660=""),"",ABS(INDEX('2_Review &amp; Audit'!$B:$B,$J1660)/$F1660))</f>
        <v/>
      </c>
      <c r="H1660" t="str">
        <f t="shared" si="90"/>
        <v/>
      </c>
      <c r="I1660" t="str">
        <f>IF($J1660="","",INDEX('2_Review &amp; Audit'!$AD:$AD,$J1660))</f>
        <v/>
      </c>
      <c r="AB1660" t="str">
        <f>IF($D1660="","",MAX(0,N(#REF!)-N($X1660)))</f>
        <v/>
      </c>
      <c r="AC1660" t="str">
        <f>IF(OR($D1660="",$AB1660="",N($AB1660)&lt;=0),"",IFERROR(MATCH(1,INDEX(('2_Review &amp; Audit'!$F$6:$F$505=$A1660)*('2_Review &amp; Audit'!$I$6:$I$505&gt;=$E1660-30)*('2_Review &amp; Audit'!$I$6:$I$505&lt;=$E1660+30)*('2_Review &amp; Audit'!$R$6:$R$505&gt;0)*(ROW('2_Review &amp; Audit'!$R$6:$R$505)&gt;$T1660),0),0)+5,""))</f>
        <v/>
      </c>
      <c r="AG1660" t="str">
        <f>IF(OR($D1660="",$AB1660="",$AF1660=""),"",MIN($AB1660,$AF1660))</f>
        <v/>
      </c>
      <c r="AK1660" t="str">
        <f>IF($D1660="","",MAX(0,N($AB1660)-N($AG1660)))</f>
        <v/>
      </c>
      <c r="AL1660" t="str">
        <f>IF(OR($D1660="",$AK1660="",N($AK1660)&lt;=0),"",IFERROR(MATCH(1,INDEX(('2_Review &amp; Audit'!$F$6:$F$505=$A1660)*('2_Review &amp; Audit'!$I$6:$I$505&gt;=$E1660-30)*('2_Review &amp; Audit'!$I$6:$I$505&lt;=$E1660+30)*('2_Review &amp; Audit'!$R$6:$R$505&gt;0)*(ROW('2_Review &amp; Audit'!$R$6:$R$505)&gt;$AC1660),0),0)+5,""))</f>
        <v/>
      </c>
      <c r="AP1660" t="str">
        <f>IF(OR($D1660="",$AK1660="",$AO1660=""),"",MIN($AK1660,$AO1660))</f>
        <v/>
      </c>
    </row>
    <row r="1661" spans="1:42" ht="12.75" customHeight="1" x14ac:dyDescent="0.2">
      <c r="A1661" t="str">
        <f>IF($J1661="","",INDEX('2_Review &amp; Audit'!$F:$F,$J1661))</f>
        <v/>
      </c>
      <c r="B1661" t="str">
        <f>IF($J1661="","",INDEX('2_Review &amp; Audit'!$C:$C,$J1661))</f>
        <v/>
      </c>
      <c r="C1661" t="str">
        <f>IF($J1661="","",INDEX('2_Review &amp; Audit'!$D:$D,$J1661))</f>
        <v/>
      </c>
      <c r="D1661" s="60" t="str">
        <f>IF($J1661="","",INDEX('2_Review &amp; Audit'!$U:$U,$J1661))</f>
        <v/>
      </c>
      <c r="E1661" t="str">
        <f>IF($J1661="","",INDEX('2_Review &amp; Audit'!$M:$M,$J1661))</f>
        <v/>
      </c>
      <c r="F1661" t="str">
        <f>IF($J1661="","",INDEX('2_Review &amp; Audit'!$N:$N,$J1661))</f>
        <v/>
      </c>
      <c r="G1661" t="str">
        <f>IF(OR($J1661="",$F1661=""),"",ABS(INDEX('2_Review &amp; Audit'!$B:$B,$J1661)/$F1661))</f>
        <v/>
      </c>
      <c r="H1661" t="str">
        <f t="shared" si="90"/>
        <v/>
      </c>
      <c r="I1661" t="str">
        <f>IF($J1661="","",INDEX('2_Review &amp; Audit'!$AD:$AD,$J1661))</f>
        <v/>
      </c>
      <c r="AB1661" t="str">
        <f>IF($D1661="","",MAX(0,N(#REF!)-N($X1661)))</f>
        <v/>
      </c>
      <c r="AC1661" t="str">
        <f>IF(OR($D1661="",$AB1661="",N($AB1661)&lt;=0),"",IFERROR(MATCH(1,INDEX(('2_Review &amp; Audit'!$F$6:$F$505=$A1661)*('2_Review &amp; Audit'!$I$6:$I$505&gt;=$E1661-30)*('2_Review &amp; Audit'!$I$6:$I$505&lt;=$E1661+30)*('2_Review &amp; Audit'!$R$6:$R$505&gt;0)*(ROW('2_Review &amp; Audit'!$R$6:$R$505)&gt;$T1661),0),0)+5,""))</f>
        <v/>
      </c>
      <c r="AG1661" t="str">
        <f>IF(OR($D1661="",$AB1661="",$AF1661=""),"",MIN($AB1661,$AF1661))</f>
        <v/>
      </c>
      <c r="AK1661" t="str">
        <f>IF($D1661="","",MAX(0,N($AB1661)-N($AG1661)))</f>
        <v/>
      </c>
      <c r="AL1661" t="str">
        <f>IF(OR($D1661="",$AK1661="",N($AK1661)&lt;=0),"",IFERROR(MATCH(1,INDEX(('2_Review &amp; Audit'!$F$6:$F$505=$A1661)*('2_Review &amp; Audit'!$I$6:$I$505&gt;=$E1661-30)*('2_Review &amp; Audit'!$I$6:$I$505&lt;=$E1661+30)*('2_Review &amp; Audit'!$R$6:$R$505&gt;0)*(ROW('2_Review &amp; Audit'!$R$6:$R$505)&gt;$AC1661),0),0)+5,""))</f>
        <v/>
      </c>
      <c r="AP1661" t="str">
        <f>IF(OR($D1661="",$AK1661="",$AO1661=""),"",MIN($AK1661,$AO1661))</f>
        <v/>
      </c>
    </row>
    <row r="1662" spans="1:42" ht="12.75" customHeight="1" x14ac:dyDescent="0.2">
      <c r="A1662" t="str">
        <f>IF($J1662="","",INDEX('2_Review &amp; Audit'!$F:$F,$J1662))</f>
        <v/>
      </c>
      <c r="B1662" t="str">
        <f>IF($J1662="","",INDEX('2_Review &amp; Audit'!$C:$C,$J1662))</f>
        <v/>
      </c>
      <c r="C1662" t="str">
        <f>IF($J1662="","",INDEX('2_Review &amp; Audit'!$D:$D,$J1662))</f>
        <v/>
      </c>
      <c r="D1662" s="60" t="str">
        <f>IF($J1662="","",INDEX('2_Review &amp; Audit'!$U:$U,$J1662))</f>
        <v/>
      </c>
      <c r="E1662" t="str">
        <f>IF($J1662="","",INDEX('2_Review &amp; Audit'!$M:$M,$J1662))</f>
        <v/>
      </c>
      <c r="F1662" t="str">
        <f>IF($J1662="","",INDEX('2_Review &amp; Audit'!$N:$N,$J1662))</f>
        <v/>
      </c>
      <c r="G1662" t="str">
        <f>IF(OR($J1662="",$F1662=""),"",ABS(INDEX('2_Review &amp; Audit'!$B:$B,$J1662)/$F1662))</f>
        <v/>
      </c>
      <c r="H1662" t="str">
        <f t="shared" si="90"/>
        <v/>
      </c>
      <c r="I1662" t="str">
        <f>IF($J1662="","",INDEX('2_Review &amp; Audit'!$AD:$AD,$J1662))</f>
        <v/>
      </c>
      <c r="AB1662" t="str">
        <f>IF($D1662="","",MAX(0,N(#REF!)-N($X1662)))</f>
        <v/>
      </c>
      <c r="AC1662" t="str">
        <f>IF(OR($D1662="",$AB1662="",N($AB1662)&lt;=0),"",IFERROR(MATCH(1,INDEX(('2_Review &amp; Audit'!$F$6:$F$505=$A1662)*('2_Review &amp; Audit'!$I$6:$I$505&gt;=$E1662-30)*('2_Review &amp; Audit'!$I$6:$I$505&lt;=$E1662+30)*('2_Review &amp; Audit'!$R$6:$R$505&gt;0)*(ROW('2_Review &amp; Audit'!$R$6:$R$505)&gt;$T1662),0),0)+5,""))</f>
        <v/>
      </c>
      <c r="AG1662" t="str">
        <f>IF(OR($D1662="",$AB1662="",$AF1662=""),"",MIN($AB1662,$AF1662))</f>
        <v/>
      </c>
      <c r="AK1662" t="str">
        <f>IF($D1662="","",MAX(0,N($AB1662)-N($AG1662)))</f>
        <v/>
      </c>
      <c r="AL1662" t="str">
        <f>IF(OR($D1662="",$AK1662="",N($AK1662)&lt;=0),"",IFERROR(MATCH(1,INDEX(('2_Review &amp; Audit'!$F$6:$F$505=$A1662)*('2_Review &amp; Audit'!$I$6:$I$505&gt;=$E1662-30)*('2_Review &amp; Audit'!$I$6:$I$505&lt;=$E1662+30)*('2_Review &amp; Audit'!$R$6:$R$505&gt;0)*(ROW('2_Review &amp; Audit'!$R$6:$R$505)&gt;$AC1662),0),0)+5,""))</f>
        <v/>
      </c>
      <c r="AP1662" t="str">
        <f>IF(OR($D1662="",$AK1662="",$AO1662=""),"",MIN($AK1662,$AO1662))</f>
        <v/>
      </c>
    </row>
    <row r="1663" spans="1:42" ht="12.75" customHeight="1" x14ac:dyDescent="0.2">
      <c r="A1663" t="str">
        <f>IF($J1663="","",INDEX('2_Review &amp; Audit'!$F:$F,$J1663))</f>
        <v/>
      </c>
      <c r="B1663" t="str">
        <f>IF($J1663="","",INDEX('2_Review &amp; Audit'!$C:$C,$J1663))</f>
        <v/>
      </c>
      <c r="C1663" t="str">
        <f>IF($J1663="","",INDEX('2_Review &amp; Audit'!$D:$D,$J1663))</f>
        <v/>
      </c>
      <c r="D1663" s="60" t="str">
        <f>IF($J1663="","",INDEX('2_Review &amp; Audit'!$U:$U,$J1663))</f>
        <v/>
      </c>
      <c r="E1663" t="str">
        <f>IF($J1663="","",INDEX('2_Review &amp; Audit'!$M:$M,$J1663))</f>
        <v/>
      </c>
      <c r="F1663" t="str">
        <f>IF($J1663="","",INDEX('2_Review &amp; Audit'!$N:$N,$J1663))</f>
        <v/>
      </c>
      <c r="G1663" t="str">
        <f>IF(OR($J1663="",$F1663=""),"",ABS(INDEX('2_Review &amp; Audit'!$B:$B,$J1663)/$F1663))</f>
        <v/>
      </c>
      <c r="H1663" t="str">
        <f t="shared" si="90"/>
        <v/>
      </c>
      <c r="I1663" t="str">
        <f>IF($J1663="","",INDEX('2_Review &amp; Audit'!$AD:$AD,$J1663))</f>
        <v/>
      </c>
      <c r="AB1663" t="str">
        <f>IF($D1663="","",MAX(0,N(#REF!)-N($X1663)))</f>
        <v/>
      </c>
      <c r="AC1663" t="str">
        <f>IF(OR($D1663="",$AB1663="",N($AB1663)&lt;=0),"",IFERROR(MATCH(1,INDEX(('2_Review &amp; Audit'!$F$6:$F$505=$A1663)*('2_Review &amp; Audit'!$I$6:$I$505&gt;=$E1663-30)*('2_Review &amp; Audit'!$I$6:$I$505&lt;=$E1663+30)*('2_Review &amp; Audit'!$R$6:$R$505&gt;0)*(ROW('2_Review &amp; Audit'!$R$6:$R$505)&gt;$T1663),0),0)+5,""))</f>
        <v/>
      </c>
      <c r="AG1663" t="str">
        <f>IF(OR($D1663="",$AB1663="",$AF1663=""),"",MIN($AB1663,$AF1663))</f>
        <v/>
      </c>
      <c r="AK1663" t="str">
        <f>IF($D1663="","",MAX(0,N($AB1663)-N($AG1663)))</f>
        <v/>
      </c>
      <c r="AL1663" t="str">
        <f>IF(OR($D1663="",$AK1663="",N($AK1663)&lt;=0),"",IFERROR(MATCH(1,INDEX(('2_Review &amp; Audit'!$F$6:$F$505=$A1663)*('2_Review &amp; Audit'!$I$6:$I$505&gt;=$E1663-30)*('2_Review &amp; Audit'!$I$6:$I$505&lt;=$E1663+30)*('2_Review &amp; Audit'!$R$6:$R$505&gt;0)*(ROW('2_Review &amp; Audit'!$R$6:$R$505)&gt;$AC1663),0),0)+5,""))</f>
        <v/>
      </c>
      <c r="AP1663" t="str">
        <f>IF(OR($D1663="",$AK1663="",$AO1663=""),"",MIN($AK1663,$AO1663))</f>
        <v/>
      </c>
    </row>
    <row r="1664" spans="1:42" ht="12.75" customHeight="1" x14ac:dyDescent="0.2">
      <c r="A1664" t="str">
        <f>IF($J1664="","",INDEX('2_Review &amp; Audit'!$F:$F,$J1664))</f>
        <v/>
      </c>
      <c r="B1664" t="str">
        <f>IF($J1664="","",INDEX('2_Review &amp; Audit'!$C:$C,$J1664))</f>
        <v/>
      </c>
      <c r="C1664" t="str">
        <f>IF($J1664="","",INDEX('2_Review &amp; Audit'!$D:$D,$J1664))</f>
        <v/>
      </c>
      <c r="D1664" s="60" t="str">
        <f>IF($J1664="","",INDEX('2_Review &amp; Audit'!$U:$U,$J1664))</f>
        <v/>
      </c>
      <c r="E1664" t="str">
        <f>IF($J1664="","",INDEX('2_Review &amp; Audit'!$M:$M,$J1664))</f>
        <v/>
      </c>
      <c r="F1664" t="str">
        <f>IF($J1664="","",INDEX('2_Review &amp; Audit'!$N:$N,$J1664))</f>
        <v/>
      </c>
      <c r="G1664" t="str">
        <f>IF(OR($J1664="",$F1664=""),"",ABS(INDEX('2_Review &amp; Audit'!$B:$B,$J1664)/$F1664))</f>
        <v/>
      </c>
      <c r="H1664" t="str">
        <f t="shared" si="90"/>
        <v/>
      </c>
      <c r="I1664" t="str">
        <f>IF($J1664="","",INDEX('2_Review &amp; Audit'!$AD:$AD,$J1664))</f>
        <v/>
      </c>
      <c r="AB1664" t="str">
        <f>IF($D1664="","",MAX(0,N(#REF!)-N($X1664)))</f>
        <v/>
      </c>
      <c r="AC1664" t="str">
        <f>IF(OR($D1664="",$AB1664="",N($AB1664)&lt;=0),"",IFERROR(MATCH(1,INDEX(('2_Review &amp; Audit'!$F$6:$F$505=$A1664)*('2_Review &amp; Audit'!$I$6:$I$505&gt;=$E1664-30)*('2_Review &amp; Audit'!$I$6:$I$505&lt;=$E1664+30)*('2_Review &amp; Audit'!$R$6:$R$505&gt;0)*(ROW('2_Review &amp; Audit'!$R$6:$R$505)&gt;$T1664),0),0)+5,""))</f>
        <v/>
      </c>
      <c r="AG1664" t="str">
        <f>IF(OR($D1664="",$AB1664="",$AF1664=""),"",MIN($AB1664,$AF1664))</f>
        <v/>
      </c>
      <c r="AK1664" t="str">
        <f>IF($D1664="","",MAX(0,N($AB1664)-N($AG1664)))</f>
        <v/>
      </c>
      <c r="AL1664" t="str">
        <f>IF(OR($D1664="",$AK1664="",N($AK1664)&lt;=0),"",IFERROR(MATCH(1,INDEX(('2_Review &amp; Audit'!$F$6:$F$505=$A1664)*('2_Review &amp; Audit'!$I$6:$I$505&gt;=$E1664-30)*('2_Review &amp; Audit'!$I$6:$I$505&lt;=$E1664+30)*('2_Review &amp; Audit'!$R$6:$R$505&gt;0)*(ROW('2_Review &amp; Audit'!$R$6:$R$505)&gt;$AC1664),0),0)+5,""))</f>
        <v/>
      </c>
      <c r="AP1664" t="str">
        <f>IF(OR($D1664="",$AK1664="",$AO1664=""),"",MIN($AK1664,$AO1664))</f>
        <v/>
      </c>
    </row>
    <row r="1665" spans="1:42" ht="12.75" customHeight="1" x14ac:dyDescent="0.2">
      <c r="A1665" t="str">
        <f>IF($J1665="","",INDEX('2_Review &amp; Audit'!$F:$F,$J1665))</f>
        <v/>
      </c>
      <c r="B1665" t="str">
        <f>IF($J1665="","",INDEX('2_Review &amp; Audit'!$C:$C,$J1665))</f>
        <v/>
      </c>
      <c r="C1665" t="str">
        <f>IF($J1665="","",INDEX('2_Review &amp; Audit'!$D:$D,$J1665))</f>
        <v/>
      </c>
      <c r="D1665" s="60" t="str">
        <f>IF($J1665="","",INDEX('2_Review &amp; Audit'!$U:$U,$J1665))</f>
        <v/>
      </c>
      <c r="E1665" t="str">
        <f>IF($J1665="","",INDEX('2_Review &amp; Audit'!$M:$M,$J1665))</f>
        <v/>
      </c>
      <c r="F1665" t="str">
        <f>IF($J1665="","",INDEX('2_Review &amp; Audit'!$N:$N,$J1665))</f>
        <v/>
      </c>
      <c r="G1665" t="str">
        <f>IF(OR($J1665="",$F1665=""),"",ABS(INDEX('2_Review &amp; Audit'!$B:$B,$J1665)/$F1665))</f>
        <v/>
      </c>
      <c r="H1665" t="str">
        <f t="shared" si="90"/>
        <v/>
      </c>
      <c r="I1665" t="str">
        <f>IF($J1665="","",INDEX('2_Review &amp; Audit'!$AD:$AD,$J1665))</f>
        <v/>
      </c>
      <c r="AB1665" t="str">
        <f>IF($D1665="","",MAX(0,N(#REF!)-N($X1665)))</f>
        <v/>
      </c>
      <c r="AC1665" t="str">
        <f>IF(OR($D1665="",$AB1665="",N($AB1665)&lt;=0),"",IFERROR(MATCH(1,INDEX(('2_Review &amp; Audit'!$F$6:$F$505=$A1665)*('2_Review &amp; Audit'!$I$6:$I$505&gt;=$E1665-30)*('2_Review &amp; Audit'!$I$6:$I$505&lt;=$E1665+30)*('2_Review &amp; Audit'!$R$6:$R$505&gt;0)*(ROW('2_Review &amp; Audit'!$R$6:$R$505)&gt;$T1665),0),0)+5,""))</f>
        <v/>
      </c>
      <c r="AG1665" t="str">
        <f>IF(OR($D1665="",$AB1665="",$AF1665=""),"",MIN($AB1665,$AF1665))</f>
        <v/>
      </c>
      <c r="AK1665" t="str">
        <f>IF($D1665="","",MAX(0,N($AB1665)-N($AG1665)))</f>
        <v/>
      </c>
      <c r="AL1665" t="str">
        <f>IF(OR($D1665="",$AK1665="",N($AK1665)&lt;=0),"",IFERROR(MATCH(1,INDEX(('2_Review &amp; Audit'!$F$6:$F$505=$A1665)*('2_Review &amp; Audit'!$I$6:$I$505&gt;=$E1665-30)*('2_Review &amp; Audit'!$I$6:$I$505&lt;=$E1665+30)*('2_Review &amp; Audit'!$R$6:$R$505&gt;0)*(ROW('2_Review &amp; Audit'!$R$6:$R$505)&gt;$AC1665),0),0)+5,""))</f>
        <v/>
      </c>
      <c r="AP1665" t="str">
        <f>IF(OR($D1665="",$AK1665="",$AO1665=""),"",MIN($AK1665,$AO1665))</f>
        <v/>
      </c>
    </row>
    <row r="1666" spans="1:42" ht="12.75" customHeight="1" x14ac:dyDescent="0.2">
      <c r="A1666" t="str">
        <f>IF($J1666="","",INDEX('2_Review &amp; Audit'!$F:$F,$J1666))</f>
        <v/>
      </c>
      <c r="B1666" t="str">
        <f>IF($J1666="","",INDEX('2_Review &amp; Audit'!$C:$C,$J1666))</f>
        <v/>
      </c>
      <c r="C1666" t="str">
        <f>IF($J1666="","",INDEX('2_Review &amp; Audit'!$D:$D,$J1666))</f>
        <v/>
      </c>
      <c r="D1666" s="60" t="str">
        <f>IF($J1666="","",INDEX('2_Review &amp; Audit'!$U:$U,$J1666))</f>
        <v/>
      </c>
      <c r="E1666" t="str">
        <f>IF($J1666="","",INDEX('2_Review &amp; Audit'!$M:$M,$J1666))</f>
        <v/>
      </c>
      <c r="F1666" t="str">
        <f>IF($J1666="","",INDEX('2_Review &amp; Audit'!$N:$N,$J1666))</f>
        <v/>
      </c>
      <c r="G1666" t="str">
        <f>IF(OR($J1666="",$F1666=""),"",ABS(INDEX('2_Review &amp; Audit'!$B:$B,$J1666)/$F1666))</f>
        <v/>
      </c>
      <c r="H1666" t="str">
        <f t="shared" si="90"/>
        <v/>
      </c>
      <c r="I1666" t="str">
        <f>IF($J1666="","",INDEX('2_Review &amp; Audit'!$AD:$AD,$J1666))</f>
        <v/>
      </c>
      <c r="AB1666" t="str">
        <f>IF($D1666="","",MAX(0,N(#REF!)-N($X1666)))</f>
        <v/>
      </c>
      <c r="AC1666" t="str">
        <f>IF(OR($D1666="",$AB1666="",N($AB1666)&lt;=0),"",IFERROR(MATCH(1,INDEX(('2_Review &amp; Audit'!$F$6:$F$505=$A1666)*('2_Review &amp; Audit'!$I$6:$I$505&gt;=$E1666-30)*('2_Review &amp; Audit'!$I$6:$I$505&lt;=$E1666+30)*('2_Review &amp; Audit'!$R$6:$R$505&gt;0)*(ROW('2_Review &amp; Audit'!$R$6:$R$505)&gt;$T1666),0),0)+5,""))</f>
        <v/>
      </c>
      <c r="AG1666" t="str">
        <f>IF(OR($D1666="",$AB1666="",$AF1666=""),"",MIN($AB1666,$AF1666))</f>
        <v/>
      </c>
      <c r="AK1666" t="str">
        <f>IF($D1666="","",MAX(0,N($AB1666)-N($AG1666)))</f>
        <v/>
      </c>
      <c r="AL1666" t="str">
        <f>IF(OR($D1666="",$AK1666="",N($AK1666)&lt;=0),"",IFERROR(MATCH(1,INDEX(('2_Review &amp; Audit'!$F$6:$F$505=$A1666)*('2_Review &amp; Audit'!$I$6:$I$505&gt;=$E1666-30)*('2_Review &amp; Audit'!$I$6:$I$505&lt;=$E1666+30)*('2_Review &amp; Audit'!$R$6:$R$505&gt;0)*(ROW('2_Review &amp; Audit'!$R$6:$R$505)&gt;$AC1666),0),0)+5,""))</f>
        <v/>
      </c>
      <c r="AP1666" t="str">
        <f>IF(OR($D1666="",$AK1666="",$AO1666=""),"",MIN($AK1666,$AO1666))</f>
        <v/>
      </c>
    </row>
    <row r="1667" spans="1:42" ht="12.75" customHeight="1" x14ac:dyDescent="0.2">
      <c r="A1667" t="str">
        <f>IF($J1667="","",INDEX('2_Review &amp; Audit'!$F:$F,$J1667))</f>
        <v/>
      </c>
      <c r="B1667" t="str">
        <f>IF($J1667="","",INDEX('2_Review &amp; Audit'!$C:$C,$J1667))</f>
        <v/>
      </c>
      <c r="C1667" t="str">
        <f>IF($J1667="","",INDEX('2_Review &amp; Audit'!$D:$D,$J1667))</f>
        <v/>
      </c>
      <c r="D1667" s="60" t="str">
        <f>IF($J1667="","",INDEX('2_Review &amp; Audit'!$U:$U,$J1667))</f>
        <v/>
      </c>
      <c r="E1667" t="str">
        <f>IF($J1667="","",INDEX('2_Review &amp; Audit'!$M:$M,$J1667))</f>
        <v/>
      </c>
      <c r="F1667" t="str">
        <f>IF($J1667="","",INDEX('2_Review &amp; Audit'!$N:$N,$J1667))</f>
        <v/>
      </c>
      <c r="G1667" t="str">
        <f>IF(OR($J1667="",$F1667=""),"",ABS(INDEX('2_Review &amp; Audit'!$B:$B,$J1667)/$F1667))</f>
        <v/>
      </c>
      <c r="H1667" t="str">
        <f t="shared" si="90"/>
        <v/>
      </c>
      <c r="I1667" t="str">
        <f>IF($J1667="","",INDEX('2_Review &amp; Audit'!$AD:$AD,$J1667))</f>
        <v/>
      </c>
      <c r="AB1667" t="str">
        <f>IF($D1667="","",MAX(0,N(#REF!)-N($X1667)))</f>
        <v/>
      </c>
      <c r="AC1667" t="str">
        <f>IF(OR($D1667="",$AB1667="",N($AB1667)&lt;=0),"",IFERROR(MATCH(1,INDEX(('2_Review &amp; Audit'!$F$6:$F$505=$A1667)*('2_Review &amp; Audit'!$I$6:$I$505&gt;=$E1667-30)*('2_Review &amp; Audit'!$I$6:$I$505&lt;=$E1667+30)*('2_Review &amp; Audit'!$R$6:$R$505&gt;0)*(ROW('2_Review &amp; Audit'!$R$6:$R$505)&gt;$T1667),0),0)+5,""))</f>
        <v/>
      </c>
      <c r="AG1667" t="str">
        <f>IF(OR($D1667="",$AB1667="",$AF1667=""),"",MIN($AB1667,$AF1667))</f>
        <v/>
      </c>
      <c r="AK1667" t="str">
        <f>IF($D1667="","",MAX(0,N($AB1667)-N($AG1667)))</f>
        <v/>
      </c>
      <c r="AL1667" t="str">
        <f>IF(OR($D1667="",$AK1667="",N($AK1667)&lt;=0),"",IFERROR(MATCH(1,INDEX(('2_Review &amp; Audit'!$F$6:$F$505=$A1667)*('2_Review &amp; Audit'!$I$6:$I$505&gt;=$E1667-30)*('2_Review &amp; Audit'!$I$6:$I$505&lt;=$E1667+30)*('2_Review &amp; Audit'!$R$6:$R$505&gt;0)*(ROW('2_Review &amp; Audit'!$R$6:$R$505)&gt;$AC1667),0),0)+5,""))</f>
        <v/>
      </c>
      <c r="AP1667" t="str">
        <f>IF(OR($D1667="",$AK1667="",$AO1667=""),"",MIN($AK1667,$AO1667))</f>
        <v/>
      </c>
    </row>
    <row r="1668" spans="1:42" ht="12.75" customHeight="1" x14ac:dyDescent="0.2">
      <c r="A1668" t="str">
        <f>IF($J1668="","",INDEX('2_Review &amp; Audit'!$F:$F,$J1668))</f>
        <v/>
      </c>
      <c r="B1668" t="str">
        <f>IF($J1668="","",INDEX('2_Review &amp; Audit'!$C:$C,$J1668))</f>
        <v/>
      </c>
      <c r="C1668" t="str">
        <f>IF($J1668="","",INDEX('2_Review &amp; Audit'!$D:$D,$J1668))</f>
        <v/>
      </c>
      <c r="D1668" s="60" t="str">
        <f>IF($J1668="","",INDEX('2_Review &amp; Audit'!$U:$U,$J1668))</f>
        <v/>
      </c>
      <c r="E1668" t="str">
        <f>IF($J1668="","",INDEX('2_Review &amp; Audit'!$M:$M,$J1668))</f>
        <v/>
      </c>
      <c r="F1668" t="str">
        <f>IF($J1668="","",INDEX('2_Review &amp; Audit'!$N:$N,$J1668))</f>
        <v/>
      </c>
      <c r="G1668" t="str">
        <f>IF(OR($J1668="",$F1668=""),"",ABS(INDEX('2_Review &amp; Audit'!$B:$B,$J1668)/$F1668))</f>
        <v/>
      </c>
      <c r="H1668" t="str">
        <f t="shared" si="90"/>
        <v/>
      </c>
      <c r="I1668" t="str">
        <f>IF($J1668="","",INDEX('2_Review &amp; Audit'!$AD:$AD,$J1668))</f>
        <v/>
      </c>
      <c r="AB1668" t="str">
        <f>IF($D1668="","",MAX(0,N(#REF!)-N($X1668)))</f>
        <v/>
      </c>
      <c r="AC1668" t="str">
        <f>IF(OR($D1668="",$AB1668="",N($AB1668)&lt;=0),"",IFERROR(MATCH(1,INDEX(('2_Review &amp; Audit'!$F$6:$F$505=$A1668)*('2_Review &amp; Audit'!$I$6:$I$505&gt;=$E1668-30)*('2_Review &amp; Audit'!$I$6:$I$505&lt;=$E1668+30)*('2_Review &amp; Audit'!$R$6:$R$505&gt;0)*(ROW('2_Review &amp; Audit'!$R$6:$R$505)&gt;$T1668),0),0)+5,""))</f>
        <v/>
      </c>
      <c r="AG1668" t="str">
        <f>IF(OR($D1668="",$AB1668="",$AF1668=""),"",MIN($AB1668,$AF1668))</f>
        <v/>
      </c>
      <c r="AK1668" t="str">
        <f>IF($D1668="","",MAX(0,N($AB1668)-N($AG1668)))</f>
        <v/>
      </c>
      <c r="AL1668" t="str">
        <f>IF(OR($D1668="",$AK1668="",N($AK1668)&lt;=0),"",IFERROR(MATCH(1,INDEX(('2_Review &amp; Audit'!$F$6:$F$505=$A1668)*('2_Review &amp; Audit'!$I$6:$I$505&gt;=$E1668-30)*('2_Review &amp; Audit'!$I$6:$I$505&lt;=$E1668+30)*('2_Review &amp; Audit'!$R$6:$R$505&gt;0)*(ROW('2_Review &amp; Audit'!$R$6:$R$505)&gt;$AC1668),0),0)+5,""))</f>
        <v/>
      </c>
      <c r="AP1668" t="str">
        <f>IF(OR($D1668="",$AK1668="",$AO1668=""),"",MIN($AK1668,$AO1668))</f>
        <v/>
      </c>
    </row>
    <row r="1669" spans="1:42" ht="12.75" customHeight="1" x14ac:dyDescent="0.2">
      <c r="A1669" t="str">
        <f>IF($J1669="","",INDEX('2_Review &amp; Audit'!$F:$F,$J1669))</f>
        <v/>
      </c>
      <c r="B1669" t="str">
        <f>IF($J1669="","",INDEX('2_Review &amp; Audit'!$C:$C,$J1669))</f>
        <v/>
      </c>
      <c r="C1669" t="str">
        <f>IF($J1669="","",INDEX('2_Review &amp; Audit'!$D:$D,$J1669))</f>
        <v/>
      </c>
      <c r="D1669" s="60" t="str">
        <f>IF($J1669="","",INDEX('2_Review &amp; Audit'!$U:$U,$J1669))</f>
        <v/>
      </c>
      <c r="E1669" t="str">
        <f>IF($J1669="","",INDEX('2_Review &amp; Audit'!$M:$M,$J1669))</f>
        <v/>
      </c>
      <c r="F1669" t="str">
        <f>IF($J1669="","",INDEX('2_Review &amp; Audit'!$N:$N,$J1669))</f>
        <v/>
      </c>
      <c r="G1669" t="str">
        <f>IF(OR($J1669="",$F1669=""),"",ABS(INDEX('2_Review &amp; Audit'!$B:$B,$J1669)/$F1669))</f>
        <v/>
      </c>
      <c r="H1669" t="str">
        <f t="shared" si="90"/>
        <v/>
      </c>
      <c r="I1669" t="str">
        <f>IF($J1669="","",INDEX('2_Review &amp; Audit'!$AD:$AD,$J1669))</f>
        <v/>
      </c>
      <c r="AB1669" t="str">
        <f>IF($D1669="","",MAX(0,N(#REF!)-N($X1669)))</f>
        <v/>
      </c>
      <c r="AC1669" t="str">
        <f>IF(OR($D1669="",$AB1669="",N($AB1669)&lt;=0),"",IFERROR(MATCH(1,INDEX(('2_Review &amp; Audit'!$F$6:$F$505=$A1669)*('2_Review &amp; Audit'!$I$6:$I$505&gt;=$E1669-30)*('2_Review &amp; Audit'!$I$6:$I$505&lt;=$E1669+30)*('2_Review &amp; Audit'!$R$6:$R$505&gt;0)*(ROW('2_Review &amp; Audit'!$R$6:$R$505)&gt;$T1669),0),0)+5,""))</f>
        <v/>
      </c>
      <c r="AG1669" t="str">
        <f>IF(OR($D1669="",$AB1669="",$AF1669=""),"",MIN($AB1669,$AF1669))</f>
        <v/>
      </c>
      <c r="AK1669" t="str">
        <f>IF($D1669="","",MAX(0,N($AB1669)-N($AG1669)))</f>
        <v/>
      </c>
      <c r="AL1669" t="str">
        <f>IF(OR($D1669="",$AK1669="",N($AK1669)&lt;=0),"",IFERROR(MATCH(1,INDEX(('2_Review &amp; Audit'!$F$6:$F$505=$A1669)*('2_Review &amp; Audit'!$I$6:$I$505&gt;=$E1669-30)*('2_Review &amp; Audit'!$I$6:$I$505&lt;=$E1669+30)*('2_Review &amp; Audit'!$R$6:$R$505&gt;0)*(ROW('2_Review &amp; Audit'!$R$6:$R$505)&gt;$AC1669),0),0)+5,""))</f>
        <v/>
      </c>
      <c r="AP1669" t="str">
        <f>IF(OR($D1669="",$AK1669="",$AO1669=""),"",MIN($AK1669,$AO1669))</f>
        <v/>
      </c>
    </row>
    <row r="1670" spans="1:42" ht="12.75" customHeight="1" x14ac:dyDescent="0.2">
      <c r="A1670" t="str">
        <f>IF($J1670="","",INDEX('2_Review &amp; Audit'!$F:$F,$J1670))</f>
        <v/>
      </c>
      <c r="B1670" t="str">
        <f>IF($J1670="","",INDEX('2_Review &amp; Audit'!$C:$C,$J1670))</f>
        <v/>
      </c>
      <c r="C1670" t="str">
        <f>IF($J1670="","",INDEX('2_Review &amp; Audit'!$D:$D,$J1670))</f>
        <v/>
      </c>
      <c r="D1670" s="60" t="str">
        <f>IF($J1670="","",INDEX('2_Review &amp; Audit'!$U:$U,$J1670))</f>
        <v/>
      </c>
      <c r="E1670" t="str">
        <f>IF($J1670="","",INDEX('2_Review &amp; Audit'!$M:$M,$J1670))</f>
        <v/>
      </c>
      <c r="F1670" t="str">
        <f>IF($J1670="","",INDEX('2_Review &amp; Audit'!$N:$N,$J1670))</f>
        <v/>
      </c>
      <c r="G1670" t="str">
        <f>IF(OR($J1670="",$F1670=""),"",ABS(INDEX('2_Review &amp; Audit'!$B:$B,$J1670)/$F1670))</f>
        <v/>
      </c>
      <c r="H1670" t="str">
        <f t="shared" si="90"/>
        <v/>
      </c>
      <c r="I1670" t="str">
        <f>IF($J1670="","",INDEX('2_Review &amp; Audit'!$AD:$AD,$J1670))</f>
        <v/>
      </c>
      <c r="AB1670" t="str">
        <f>IF($D1670="","",MAX(0,N(#REF!)-N($X1670)))</f>
        <v/>
      </c>
      <c r="AC1670" t="str">
        <f>IF(OR($D1670="",$AB1670="",N($AB1670)&lt;=0),"",IFERROR(MATCH(1,INDEX(('2_Review &amp; Audit'!$F$6:$F$505=$A1670)*('2_Review &amp; Audit'!$I$6:$I$505&gt;=$E1670-30)*('2_Review &amp; Audit'!$I$6:$I$505&lt;=$E1670+30)*('2_Review &amp; Audit'!$R$6:$R$505&gt;0)*(ROW('2_Review &amp; Audit'!$R$6:$R$505)&gt;$T1670),0),0)+5,""))</f>
        <v/>
      </c>
      <c r="AG1670" t="str">
        <f>IF(OR($D1670="",$AB1670="",$AF1670=""),"",MIN($AB1670,$AF1670))</f>
        <v/>
      </c>
      <c r="AK1670" t="str">
        <f>IF($D1670="","",MAX(0,N($AB1670)-N($AG1670)))</f>
        <v/>
      </c>
      <c r="AL1670" t="str">
        <f>IF(OR($D1670="",$AK1670="",N($AK1670)&lt;=0),"",IFERROR(MATCH(1,INDEX(('2_Review &amp; Audit'!$F$6:$F$505=$A1670)*('2_Review &amp; Audit'!$I$6:$I$505&gt;=$E1670-30)*('2_Review &amp; Audit'!$I$6:$I$505&lt;=$E1670+30)*('2_Review &amp; Audit'!$R$6:$R$505&gt;0)*(ROW('2_Review &amp; Audit'!$R$6:$R$505)&gt;$AC1670),0),0)+5,""))</f>
        <v/>
      </c>
      <c r="AP1670" t="str">
        <f>IF(OR($D1670="",$AK1670="",$AO1670=""),"",MIN($AK1670,$AO1670))</f>
        <v/>
      </c>
    </row>
    <row r="1671" spans="1:42" ht="12.75" customHeight="1" x14ac:dyDescent="0.2">
      <c r="A1671" t="str">
        <f>IF($J1671="","",INDEX('2_Review &amp; Audit'!$F:$F,$J1671))</f>
        <v/>
      </c>
      <c r="B1671" t="str">
        <f>IF($J1671="","",INDEX('2_Review &amp; Audit'!$C:$C,$J1671))</f>
        <v/>
      </c>
      <c r="C1671" t="str">
        <f>IF($J1671="","",INDEX('2_Review &amp; Audit'!$D:$D,$J1671))</f>
        <v/>
      </c>
      <c r="D1671" s="60" t="str">
        <f>IF($J1671="","",INDEX('2_Review &amp; Audit'!$U:$U,$J1671))</f>
        <v/>
      </c>
      <c r="E1671" t="str">
        <f>IF($J1671="","",INDEX('2_Review &amp; Audit'!$M:$M,$J1671))</f>
        <v/>
      </c>
      <c r="F1671" t="str">
        <f>IF($J1671="","",INDEX('2_Review &amp; Audit'!$N:$N,$J1671))</f>
        <v/>
      </c>
      <c r="G1671" t="str">
        <f>IF(OR($J1671="",$F1671=""),"",ABS(INDEX('2_Review &amp; Audit'!$B:$B,$J1671)/$F1671))</f>
        <v/>
      </c>
      <c r="H1671" t="str">
        <f t="shared" si="90"/>
        <v/>
      </c>
      <c r="I1671" t="str">
        <f>IF($J1671="","",INDEX('2_Review &amp; Audit'!$AD:$AD,$J1671))</f>
        <v/>
      </c>
      <c r="AB1671" t="str">
        <f>IF($D1671="","",MAX(0,N(#REF!)-N($X1671)))</f>
        <v/>
      </c>
      <c r="AC1671" t="str">
        <f>IF(OR($D1671="",$AB1671="",N($AB1671)&lt;=0),"",IFERROR(MATCH(1,INDEX(('2_Review &amp; Audit'!$F$6:$F$505=$A1671)*('2_Review &amp; Audit'!$I$6:$I$505&gt;=$E1671-30)*('2_Review &amp; Audit'!$I$6:$I$505&lt;=$E1671+30)*('2_Review &amp; Audit'!$R$6:$R$505&gt;0)*(ROW('2_Review &amp; Audit'!$R$6:$R$505)&gt;$T1671),0),0)+5,""))</f>
        <v/>
      </c>
      <c r="AG1671" t="str">
        <f>IF(OR($D1671="",$AB1671="",$AF1671=""),"",MIN($AB1671,$AF1671))</f>
        <v/>
      </c>
      <c r="AK1671" t="str">
        <f>IF($D1671="","",MAX(0,N($AB1671)-N($AG1671)))</f>
        <v/>
      </c>
      <c r="AL1671" t="str">
        <f>IF(OR($D1671="",$AK1671="",N($AK1671)&lt;=0),"",IFERROR(MATCH(1,INDEX(('2_Review &amp; Audit'!$F$6:$F$505=$A1671)*('2_Review &amp; Audit'!$I$6:$I$505&gt;=$E1671-30)*('2_Review &amp; Audit'!$I$6:$I$505&lt;=$E1671+30)*('2_Review &amp; Audit'!$R$6:$R$505&gt;0)*(ROW('2_Review &amp; Audit'!$R$6:$R$505)&gt;$AC1671),0),0)+5,""))</f>
        <v/>
      </c>
      <c r="AP1671" t="str">
        <f>IF(OR($D1671="",$AK1671="",$AO1671=""),"",MIN($AK1671,$AO1671))</f>
        <v/>
      </c>
    </row>
    <row r="1672" spans="1:42" ht="12.75" customHeight="1" x14ac:dyDescent="0.2">
      <c r="A1672" t="str">
        <f>IF($J1672="","",INDEX('2_Review &amp; Audit'!$F:$F,$J1672))</f>
        <v/>
      </c>
      <c r="B1672" t="str">
        <f>IF($J1672="","",INDEX('2_Review &amp; Audit'!$C:$C,$J1672))</f>
        <v/>
      </c>
      <c r="C1672" t="str">
        <f>IF($J1672="","",INDEX('2_Review &amp; Audit'!$D:$D,$J1672))</f>
        <v/>
      </c>
      <c r="D1672" s="60" t="str">
        <f>IF($J1672="","",INDEX('2_Review &amp; Audit'!$U:$U,$J1672))</f>
        <v/>
      </c>
      <c r="E1672" t="str">
        <f>IF($J1672="","",INDEX('2_Review &amp; Audit'!$M:$M,$J1672))</f>
        <v/>
      </c>
      <c r="F1672" t="str">
        <f>IF($J1672="","",INDEX('2_Review &amp; Audit'!$N:$N,$J1672))</f>
        <v/>
      </c>
      <c r="G1672" t="str">
        <f>IF(OR($J1672="",$F1672=""),"",ABS(INDEX('2_Review &amp; Audit'!$B:$B,$J1672)/$F1672))</f>
        <v/>
      </c>
      <c r="H1672" t="str">
        <f t="shared" si="90"/>
        <v/>
      </c>
      <c r="I1672" t="str">
        <f>IF($J1672="","",INDEX('2_Review &amp; Audit'!$AD:$AD,$J1672))</f>
        <v/>
      </c>
      <c r="AB1672" t="str">
        <f>IF($D1672="","",MAX(0,N(#REF!)-N($X1672)))</f>
        <v/>
      </c>
      <c r="AC1672" t="str">
        <f>IF(OR($D1672="",$AB1672="",N($AB1672)&lt;=0),"",IFERROR(MATCH(1,INDEX(('2_Review &amp; Audit'!$F$6:$F$505=$A1672)*('2_Review &amp; Audit'!$I$6:$I$505&gt;=$E1672-30)*('2_Review &amp; Audit'!$I$6:$I$505&lt;=$E1672+30)*('2_Review &amp; Audit'!$R$6:$R$505&gt;0)*(ROW('2_Review &amp; Audit'!$R$6:$R$505)&gt;$T1672),0),0)+5,""))</f>
        <v/>
      </c>
      <c r="AG1672" t="str">
        <f>IF(OR($D1672="",$AB1672="",$AF1672=""),"",MIN($AB1672,$AF1672))</f>
        <v/>
      </c>
      <c r="AK1672" t="str">
        <f>IF($D1672="","",MAX(0,N($AB1672)-N($AG1672)))</f>
        <v/>
      </c>
      <c r="AL1672" t="str">
        <f>IF(OR($D1672="",$AK1672="",N($AK1672)&lt;=0),"",IFERROR(MATCH(1,INDEX(('2_Review &amp; Audit'!$F$6:$F$505=$A1672)*('2_Review &amp; Audit'!$I$6:$I$505&gt;=$E1672-30)*('2_Review &amp; Audit'!$I$6:$I$505&lt;=$E1672+30)*('2_Review &amp; Audit'!$R$6:$R$505&gt;0)*(ROW('2_Review &amp; Audit'!$R$6:$R$505)&gt;$AC1672),0),0)+5,""))</f>
        <v/>
      </c>
      <c r="AP1672" t="str">
        <f>IF(OR($D1672="",$AK1672="",$AO1672=""),"",MIN($AK1672,$AO1672))</f>
        <v/>
      </c>
    </row>
    <row r="1673" spans="1:42" ht="12.75" customHeight="1" x14ac:dyDescent="0.2">
      <c r="A1673" t="str">
        <f>IF($J1673="","",INDEX('2_Review &amp; Audit'!$F:$F,$J1673))</f>
        <v/>
      </c>
      <c r="B1673" t="str">
        <f>IF($J1673="","",INDEX('2_Review &amp; Audit'!$C:$C,$J1673))</f>
        <v/>
      </c>
      <c r="C1673" t="str">
        <f>IF($J1673="","",INDEX('2_Review &amp; Audit'!$D:$D,$J1673))</f>
        <v/>
      </c>
      <c r="D1673" s="60" t="str">
        <f>IF($J1673="","",INDEX('2_Review &amp; Audit'!$U:$U,$J1673))</f>
        <v/>
      </c>
      <c r="E1673" t="str">
        <f>IF($J1673="","",INDEX('2_Review &amp; Audit'!$M:$M,$J1673))</f>
        <v/>
      </c>
      <c r="F1673" t="str">
        <f>IF($J1673="","",INDEX('2_Review &amp; Audit'!$N:$N,$J1673))</f>
        <v/>
      </c>
      <c r="G1673" t="str">
        <f>IF(OR($J1673="",$F1673=""),"",ABS(INDEX('2_Review &amp; Audit'!$B:$B,$J1673)/$F1673))</f>
        <v/>
      </c>
      <c r="H1673" t="str">
        <f t="shared" si="90"/>
        <v/>
      </c>
      <c r="I1673" t="str">
        <f>IF($J1673="","",INDEX('2_Review &amp; Audit'!$AD:$AD,$J1673))</f>
        <v/>
      </c>
      <c r="AB1673" t="str">
        <f>IF($D1673="","",MAX(0,N(#REF!)-N($X1673)))</f>
        <v/>
      </c>
      <c r="AC1673" t="str">
        <f>IF(OR($D1673="",$AB1673="",N($AB1673)&lt;=0),"",IFERROR(MATCH(1,INDEX(('2_Review &amp; Audit'!$F$6:$F$505=$A1673)*('2_Review &amp; Audit'!$I$6:$I$505&gt;=$E1673-30)*('2_Review &amp; Audit'!$I$6:$I$505&lt;=$E1673+30)*('2_Review &amp; Audit'!$R$6:$R$505&gt;0)*(ROW('2_Review &amp; Audit'!$R$6:$R$505)&gt;$T1673),0),0)+5,""))</f>
        <v/>
      </c>
      <c r="AG1673" t="str">
        <f>IF(OR($D1673="",$AB1673="",$AF1673=""),"",MIN($AB1673,$AF1673))</f>
        <v/>
      </c>
      <c r="AK1673" t="str">
        <f>IF($D1673="","",MAX(0,N($AB1673)-N($AG1673)))</f>
        <v/>
      </c>
      <c r="AL1673" t="str">
        <f>IF(OR($D1673="",$AK1673="",N($AK1673)&lt;=0),"",IFERROR(MATCH(1,INDEX(('2_Review &amp; Audit'!$F$6:$F$505=$A1673)*('2_Review &amp; Audit'!$I$6:$I$505&gt;=$E1673-30)*('2_Review &amp; Audit'!$I$6:$I$505&lt;=$E1673+30)*('2_Review &amp; Audit'!$R$6:$R$505&gt;0)*(ROW('2_Review &amp; Audit'!$R$6:$R$505)&gt;$AC1673),0),0)+5,""))</f>
        <v/>
      </c>
      <c r="AP1673" t="str">
        <f>IF(OR($D1673="",$AK1673="",$AO1673=""),"",MIN($AK1673,$AO1673))</f>
        <v/>
      </c>
    </row>
    <row r="1674" spans="1:42" ht="12.75" customHeight="1" x14ac:dyDescent="0.2">
      <c r="A1674" t="str">
        <f>IF($J1674="","",INDEX('2_Review &amp; Audit'!$F:$F,$J1674))</f>
        <v/>
      </c>
      <c r="B1674" t="str">
        <f>IF($J1674="","",INDEX('2_Review &amp; Audit'!$C:$C,$J1674))</f>
        <v/>
      </c>
      <c r="C1674" t="str">
        <f>IF($J1674="","",INDEX('2_Review &amp; Audit'!$D:$D,$J1674))</f>
        <v/>
      </c>
      <c r="D1674" s="60" t="str">
        <f>IF($J1674="","",INDEX('2_Review &amp; Audit'!$U:$U,$J1674))</f>
        <v/>
      </c>
      <c r="E1674" t="str">
        <f>IF($J1674="","",INDEX('2_Review &amp; Audit'!$M:$M,$J1674))</f>
        <v/>
      </c>
      <c r="F1674" t="str">
        <f>IF($J1674="","",INDEX('2_Review &amp; Audit'!$N:$N,$J1674))</f>
        <v/>
      </c>
      <c r="G1674" t="str">
        <f>IF(OR($J1674="",$F1674=""),"",ABS(INDEX('2_Review &amp; Audit'!$B:$B,$J1674)/$F1674))</f>
        <v/>
      </c>
      <c r="H1674" t="str">
        <f t="shared" si="90"/>
        <v/>
      </c>
      <c r="I1674" t="str">
        <f>IF($J1674="","",INDEX('2_Review &amp; Audit'!$AD:$AD,$J1674))</f>
        <v/>
      </c>
      <c r="AB1674" t="str">
        <f>IF($D1674="","",MAX(0,N(#REF!)-N($X1674)))</f>
        <v/>
      </c>
      <c r="AC1674" t="str">
        <f>IF(OR($D1674="",$AB1674="",N($AB1674)&lt;=0),"",IFERROR(MATCH(1,INDEX(('2_Review &amp; Audit'!$F$6:$F$505=$A1674)*('2_Review &amp; Audit'!$I$6:$I$505&gt;=$E1674-30)*('2_Review &amp; Audit'!$I$6:$I$505&lt;=$E1674+30)*('2_Review &amp; Audit'!$R$6:$R$505&gt;0)*(ROW('2_Review &amp; Audit'!$R$6:$R$505)&gt;$T1674),0),0)+5,""))</f>
        <v/>
      </c>
      <c r="AG1674" t="str">
        <f>IF(OR($D1674="",$AB1674="",$AF1674=""),"",MIN($AB1674,$AF1674))</f>
        <v/>
      </c>
      <c r="AK1674" t="str">
        <f>IF($D1674="","",MAX(0,N($AB1674)-N($AG1674)))</f>
        <v/>
      </c>
      <c r="AL1674" t="str">
        <f>IF(OR($D1674="",$AK1674="",N($AK1674)&lt;=0),"",IFERROR(MATCH(1,INDEX(('2_Review &amp; Audit'!$F$6:$F$505=$A1674)*('2_Review &amp; Audit'!$I$6:$I$505&gt;=$E1674-30)*('2_Review &amp; Audit'!$I$6:$I$505&lt;=$E1674+30)*('2_Review &amp; Audit'!$R$6:$R$505&gt;0)*(ROW('2_Review &amp; Audit'!$R$6:$R$505)&gt;$AC1674),0),0)+5,""))</f>
        <v/>
      </c>
      <c r="AP1674" t="str">
        <f>IF(OR($D1674="",$AK1674="",$AO1674=""),"",MIN($AK1674,$AO1674))</f>
        <v/>
      </c>
    </row>
    <row r="1675" spans="1:42" ht="12.75" customHeight="1" x14ac:dyDescent="0.2">
      <c r="A1675" t="str">
        <f>IF($J1675="","",INDEX('2_Review &amp; Audit'!$F:$F,$J1675))</f>
        <v/>
      </c>
      <c r="B1675" t="str">
        <f>IF($J1675="","",INDEX('2_Review &amp; Audit'!$C:$C,$J1675))</f>
        <v/>
      </c>
      <c r="C1675" t="str">
        <f>IF($J1675="","",INDEX('2_Review &amp; Audit'!$D:$D,$J1675))</f>
        <v/>
      </c>
      <c r="D1675" s="60" t="str">
        <f>IF($J1675="","",INDEX('2_Review &amp; Audit'!$U:$U,$J1675))</f>
        <v/>
      </c>
      <c r="E1675" t="str">
        <f>IF($J1675="","",INDEX('2_Review &amp; Audit'!$M:$M,$J1675))</f>
        <v/>
      </c>
      <c r="F1675" t="str">
        <f>IF($J1675="","",INDEX('2_Review &amp; Audit'!$N:$N,$J1675))</f>
        <v/>
      </c>
      <c r="G1675" t="str">
        <f>IF(OR($J1675="",$F1675=""),"",ABS(INDEX('2_Review &amp; Audit'!$B:$B,$J1675)/$F1675))</f>
        <v/>
      </c>
      <c r="H1675" t="str">
        <f t="shared" si="90"/>
        <v/>
      </c>
      <c r="I1675" t="str">
        <f>IF($J1675="","",INDEX('2_Review &amp; Audit'!$AD:$AD,$J1675))</f>
        <v/>
      </c>
      <c r="AB1675" t="str">
        <f>IF($D1675="","",MAX(0,N(#REF!)-N($X1675)))</f>
        <v/>
      </c>
      <c r="AC1675" t="str">
        <f>IF(OR($D1675="",$AB1675="",N($AB1675)&lt;=0),"",IFERROR(MATCH(1,INDEX(('2_Review &amp; Audit'!$F$6:$F$505=$A1675)*('2_Review &amp; Audit'!$I$6:$I$505&gt;=$E1675-30)*('2_Review &amp; Audit'!$I$6:$I$505&lt;=$E1675+30)*('2_Review &amp; Audit'!$R$6:$R$505&gt;0)*(ROW('2_Review &amp; Audit'!$R$6:$R$505)&gt;$T1675),0),0)+5,""))</f>
        <v/>
      </c>
      <c r="AG1675" t="str">
        <f>IF(OR($D1675="",$AB1675="",$AF1675=""),"",MIN($AB1675,$AF1675))</f>
        <v/>
      </c>
      <c r="AK1675" t="str">
        <f>IF($D1675="","",MAX(0,N($AB1675)-N($AG1675)))</f>
        <v/>
      </c>
      <c r="AL1675" t="str">
        <f>IF(OR($D1675="",$AK1675="",N($AK1675)&lt;=0),"",IFERROR(MATCH(1,INDEX(('2_Review &amp; Audit'!$F$6:$F$505=$A1675)*('2_Review &amp; Audit'!$I$6:$I$505&gt;=$E1675-30)*('2_Review &amp; Audit'!$I$6:$I$505&lt;=$E1675+30)*('2_Review &amp; Audit'!$R$6:$R$505&gt;0)*(ROW('2_Review &amp; Audit'!$R$6:$R$505)&gt;$AC1675),0),0)+5,""))</f>
        <v/>
      </c>
      <c r="AP1675" t="str">
        <f>IF(OR($D1675="",$AK1675="",$AO1675=""),"",MIN($AK1675,$AO1675))</f>
        <v/>
      </c>
    </row>
    <row r="1676" spans="1:42" ht="12.75" customHeight="1" x14ac:dyDescent="0.2">
      <c r="A1676" t="str">
        <f>IF($J1676="","",INDEX('2_Review &amp; Audit'!$F:$F,$J1676))</f>
        <v/>
      </c>
      <c r="B1676" t="str">
        <f>IF($J1676="","",INDEX('2_Review &amp; Audit'!$C:$C,$J1676))</f>
        <v/>
      </c>
      <c r="C1676" t="str">
        <f>IF($J1676="","",INDEX('2_Review &amp; Audit'!$D:$D,$J1676))</f>
        <v/>
      </c>
      <c r="D1676" s="60" t="str">
        <f>IF($J1676="","",INDEX('2_Review &amp; Audit'!$U:$U,$J1676))</f>
        <v/>
      </c>
      <c r="E1676" t="str">
        <f>IF($J1676="","",INDEX('2_Review &amp; Audit'!$M:$M,$J1676))</f>
        <v/>
      </c>
      <c r="F1676" t="str">
        <f>IF($J1676="","",INDEX('2_Review &amp; Audit'!$N:$N,$J1676))</f>
        <v/>
      </c>
      <c r="G1676" t="str">
        <f>IF(OR($J1676="",$F1676=""),"",ABS(INDEX('2_Review &amp; Audit'!$B:$B,$J1676)/$F1676))</f>
        <v/>
      </c>
      <c r="H1676" t="str">
        <f t="shared" si="90"/>
        <v/>
      </c>
      <c r="I1676" t="str">
        <f>IF($J1676="","",INDEX('2_Review &amp; Audit'!$AD:$AD,$J1676))</f>
        <v/>
      </c>
      <c r="AB1676" t="str">
        <f>IF($D1676="","",MAX(0,N(#REF!)-N($X1676)))</f>
        <v/>
      </c>
      <c r="AC1676" t="str">
        <f>IF(OR($D1676="",$AB1676="",N($AB1676)&lt;=0),"",IFERROR(MATCH(1,INDEX(('2_Review &amp; Audit'!$F$6:$F$505=$A1676)*('2_Review &amp; Audit'!$I$6:$I$505&gt;=$E1676-30)*('2_Review &amp; Audit'!$I$6:$I$505&lt;=$E1676+30)*('2_Review &amp; Audit'!$R$6:$R$505&gt;0)*(ROW('2_Review &amp; Audit'!$R$6:$R$505)&gt;$T1676),0),0)+5,""))</f>
        <v/>
      </c>
      <c r="AG1676" t="str">
        <f>IF(OR($D1676="",$AB1676="",$AF1676=""),"",MIN($AB1676,$AF1676))</f>
        <v/>
      </c>
      <c r="AK1676" t="str">
        <f>IF($D1676="","",MAX(0,N($AB1676)-N($AG1676)))</f>
        <v/>
      </c>
      <c r="AL1676" t="str">
        <f>IF(OR($D1676="",$AK1676="",N($AK1676)&lt;=0),"",IFERROR(MATCH(1,INDEX(('2_Review &amp; Audit'!$F$6:$F$505=$A1676)*('2_Review &amp; Audit'!$I$6:$I$505&gt;=$E1676-30)*('2_Review &amp; Audit'!$I$6:$I$505&lt;=$E1676+30)*('2_Review &amp; Audit'!$R$6:$R$505&gt;0)*(ROW('2_Review &amp; Audit'!$R$6:$R$505)&gt;$AC1676),0),0)+5,""))</f>
        <v/>
      </c>
      <c r="AP1676" t="str">
        <f>IF(OR($D1676="",$AK1676="",$AO1676=""),"",MIN($AK1676,$AO1676))</f>
        <v/>
      </c>
    </row>
    <row r="1677" spans="1:42" ht="12.75" customHeight="1" x14ac:dyDescent="0.2">
      <c r="A1677" t="str">
        <f>IF($J1677="","",INDEX('2_Review &amp; Audit'!$F:$F,$J1677))</f>
        <v/>
      </c>
      <c r="B1677" t="str">
        <f>IF($J1677="","",INDEX('2_Review &amp; Audit'!$C:$C,$J1677))</f>
        <v/>
      </c>
      <c r="C1677" t="str">
        <f>IF($J1677="","",INDEX('2_Review &amp; Audit'!$D:$D,$J1677))</f>
        <v/>
      </c>
      <c r="D1677" s="60" t="str">
        <f>IF($J1677="","",INDEX('2_Review &amp; Audit'!$U:$U,$J1677))</f>
        <v/>
      </c>
      <c r="E1677" t="str">
        <f>IF($J1677="","",INDEX('2_Review &amp; Audit'!$M:$M,$J1677))</f>
        <v/>
      </c>
      <c r="F1677" t="str">
        <f>IF($J1677="","",INDEX('2_Review &amp; Audit'!$N:$N,$J1677))</f>
        <v/>
      </c>
      <c r="G1677" t="str">
        <f>IF(OR($J1677="",$F1677=""),"",ABS(INDEX('2_Review &amp; Audit'!$B:$B,$J1677)/$F1677))</f>
        <v/>
      </c>
      <c r="H1677" t="str">
        <f t="shared" si="90"/>
        <v/>
      </c>
      <c r="I1677" t="str">
        <f>IF($J1677="","",INDEX('2_Review &amp; Audit'!$AD:$AD,$J1677))</f>
        <v/>
      </c>
      <c r="AB1677" t="str">
        <f>IF($D1677="","",MAX(0,N(#REF!)-N($X1677)))</f>
        <v/>
      </c>
      <c r="AC1677" t="str">
        <f>IF(OR($D1677="",$AB1677="",N($AB1677)&lt;=0),"",IFERROR(MATCH(1,INDEX(('2_Review &amp; Audit'!$F$6:$F$505=$A1677)*('2_Review &amp; Audit'!$I$6:$I$505&gt;=$E1677-30)*('2_Review &amp; Audit'!$I$6:$I$505&lt;=$E1677+30)*('2_Review &amp; Audit'!$R$6:$R$505&gt;0)*(ROW('2_Review &amp; Audit'!$R$6:$R$505)&gt;$T1677),0),0)+5,""))</f>
        <v/>
      </c>
      <c r="AG1677" t="str">
        <f>IF(OR($D1677="",$AB1677="",$AF1677=""),"",MIN($AB1677,$AF1677))</f>
        <v/>
      </c>
      <c r="AK1677" t="str">
        <f>IF($D1677="","",MAX(0,N($AB1677)-N($AG1677)))</f>
        <v/>
      </c>
      <c r="AL1677" t="str">
        <f>IF(OR($D1677="",$AK1677="",N($AK1677)&lt;=0),"",IFERROR(MATCH(1,INDEX(('2_Review &amp; Audit'!$F$6:$F$505=$A1677)*('2_Review &amp; Audit'!$I$6:$I$505&gt;=$E1677-30)*('2_Review &amp; Audit'!$I$6:$I$505&lt;=$E1677+30)*('2_Review &amp; Audit'!$R$6:$R$505&gt;0)*(ROW('2_Review &amp; Audit'!$R$6:$R$505)&gt;$AC1677),0),0)+5,""))</f>
        <v/>
      </c>
      <c r="AP1677" t="str">
        <f>IF(OR($D1677="",$AK1677="",$AO1677=""),"",MIN($AK1677,$AO1677))</f>
        <v/>
      </c>
    </row>
    <row r="1678" spans="1:42" ht="12.75" customHeight="1" x14ac:dyDescent="0.2">
      <c r="A1678" t="str">
        <f>IF($J1678="","",INDEX('2_Review &amp; Audit'!$F:$F,$J1678))</f>
        <v/>
      </c>
      <c r="B1678" t="str">
        <f>IF($J1678="","",INDEX('2_Review &amp; Audit'!$C:$C,$J1678))</f>
        <v/>
      </c>
      <c r="C1678" t="str">
        <f>IF($J1678="","",INDEX('2_Review &amp; Audit'!$D:$D,$J1678))</f>
        <v/>
      </c>
      <c r="D1678" s="60" t="str">
        <f>IF($J1678="","",INDEX('2_Review &amp; Audit'!$U:$U,$J1678))</f>
        <v/>
      </c>
      <c r="E1678" t="str">
        <f>IF($J1678="","",INDEX('2_Review &amp; Audit'!$M:$M,$J1678))</f>
        <v/>
      </c>
      <c r="F1678" t="str">
        <f>IF($J1678="","",INDEX('2_Review &amp; Audit'!$N:$N,$J1678))</f>
        <v/>
      </c>
      <c r="G1678" t="str">
        <f>IF(OR($J1678="",$F1678=""),"",ABS(INDEX('2_Review &amp; Audit'!$B:$B,$J1678)/$F1678))</f>
        <v/>
      </c>
      <c r="H1678" t="str">
        <f t="shared" si="90"/>
        <v/>
      </c>
      <c r="I1678" t="str">
        <f>IF($J1678="","",INDEX('2_Review &amp; Audit'!$AD:$AD,$J1678))</f>
        <v/>
      </c>
      <c r="AB1678" t="str">
        <f>IF($D1678="","",MAX(0,N(#REF!)-N($X1678)))</f>
        <v/>
      </c>
      <c r="AC1678" t="str">
        <f>IF(OR($D1678="",$AB1678="",N($AB1678)&lt;=0),"",IFERROR(MATCH(1,INDEX(('2_Review &amp; Audit'!$F$6:$F$505=$A1678)*('2_Review &amp; Audit'!$I$6:$I$505&gt;=$E1678-30)*('2_Review &amp; Audit'!$I$6:$I$505&lt;=$E1678+30)*('2_Review &amp; Audit'!$R$6:$R$505&gt;0)*(ROW('2_Review &amp; Audit'!$R$6:$R$505)&gt;$T1678),0),0)+5,""))</f>
        <v/>
      </c>
      <c r="AG1678" t="str">
        <f>IF(OR($D1678="",$AB1678="",$AF1678=""),"",MIN($AB1678,$AF1678))</f>
        <v/>
      </c>
      <c r="AK1678" t="str">
        <f>IF($D1678="","",MAX(0,N($AB1678)-N($AG1678)))</f>
        <v/>
      </c>
      <c r="AL1678" t="str">
        <f>IF(OR($D1678="",$AK1678="",N($AK1678)&lt;=0),"",IFERROR(MATCH(1,INDEX(('2_Review &amp; Audit'!$F$6:$F$505=$A1678)*('2_Review &amp; Audit'!$I$6:$I$505&gt;=$E1678-30)*('2_Review &amp; Audit'!$I$6:$I$505&lt;=$E1678+30)*('2_Review &amp; Audit'!$R$6:$R$505&gt;0)*(ROW('2_Review &amp; Audit'!$R$6:$R$505)&gt;$AC1678),0),0)+5,""))</f>
        <v/>
      </c>
      <c r="AP1678" t="str">
        <f>IF(OR($D1678="",$AK1678="",$AO1678=""),"",MIN($AK1678,$AO1678))</f>
        <v/>
      </c>
    </row>
    <row r="1679" spans="1:42" ht="12.75" customHeight="1" x14ac:dyDescent="0.2">
      <c r="A1679" t="str">
        <f>IF($J1679="","",INDEX('2_Review &amp; Audit'!$F:$F,$J1679))</f>
        <v/>
      </c>
      <c r="B1679" t="str">
        <f>IF($J1679="","",INDEX('2_Review &amp; Audit'!$C:$C,$J1679))</f>
        <v/>
      </c>
      <c r="C1679" t="str">
        <f>IF($J1679="","",INDEX('2_Review &amp; Audit'!$D:$D,$J1679))</f>
        <v/>
      </c>
      <c r="D1679" s="60" t="str">
        <f>IF($J1679="","",INDEX('2_Review &amp; Audit'!$U:$U,$J1679))</f>
        <v/>
      </c>
      <c r="E1679" t="str">
        <f>IF($J1679="","",INDEX('2_Review &amp; Audit'!$M:$M,$J1679))</f>
        <v/>
      </c>
      <c r="F1679" t="str">
        <f>IF($J1679="","",INDEX('2_Review &amp; Audit'!$N:$N,$J1679))</f>
        <v/>
      </c>
      <c r="G1679" t="str">
        <f>IF(OR($J1679="",$F1679=""),"",ABS(INDEX('2_Review &amp; Audit'!$B:$B,$J1679)/$F1679))</f>
        <v/>
      </c>
      <c r="H1679" t="str">
        <f t="shared" si="90"/>
        <v/>
      </c>
      <c r="I1679" t="str">
        <f>IF($J1679="","",INDEX('2_Review &amp; Audit'!$AD:$AD,$J1679))</f>
        <v/>
      </c>
      <c r="AB1679" t="str">
        <f>IF($D1679="","",MAX(0,N(#REF!)-N($X1679)))</f>
        <v/>
      </c>
      <c r="AC1679" t="str">
        <f>IF(OR($D1679="",$AB1679="",N($AB1679)&lt;=0),"",IFERROR(MATCH(1,INDEX(('2_Review &amp; Audit'!$F$6:$F$505=$A1679)*('2_Review &amp; Audit'!$I$6:$I$505&gt;=$E1679-30)*('2_Review &amp; Audit'!$I$6:$I$505&lt;=$E1679+30)*('2_Review &amp; Audit'!$R$6:$R$505&gt;0)*(ROW('2_Review &amp; Audit'!$R$6:$R$505)&gt;$T1679),0),0)+5,""))</f>
        <v/>
      </c>
      <c r="AG1679" t="str">
        <f>IF(OR($D1679="",$AB1679="",$AF1679=""),"",MIN($AB1679,$AF1679))</f>
        <v/>
      </c>
      <c r="AK1679" t="str">
        <f>IF($D1679="","",MAX(0,N($AB1679)-N($AG1679)))</f>
        <v/>
      </c>
      <c r="AL1679" t="str">
        <f>IF(OR($D1679="",$AK1679="",N($AK1679)&lt;=0),"",IFERROR(MATCH(1,INDEX(('2_Review &amp; Audit'!$F$6:$F$505=$A1679)*('2_Review &amp; Audit'!$I$6:$I$505&gt;=$E1679-30)*('2_Review &amp; Audit'!$I$6:$I$505&lt;=$E1679+30)*('2_Review &amp; Audit'!$R$6:$R$505&gt;0)*(ROW('2_Review &amp; Audit'!$R$6:$R$505)&gt;$AC1679),0),0)+5,""))</f>
        <v/>
      </c>
      <c r="AP1679" t="str">
        <f>IF(OR($D1679="",$AK1679="",$AO1679=""),"",MIN($AK1679,$AO1679))</f>
        <v/>
      </c>
    </row>
    <row r="1680" spans="1:42" ht="12.75" customHeight="1" x14ac:dyDescent="0.2">
      <c r="A1680" t="str">
        <f>IF($J1680="","",INDEX('2_Review &amp; Audit'!$F:$F,$J1680))</f>
        <v/>
      </c>
      <c r="B1680" t="str">
        <f>IF($J1680="","",INDEX('2_Review &amp; Audit'!$C:$C,$J1680))</f>
        <v/>
      </c>
      <c r="C1680" t="str">
        <f>IF($J1680="","",INDEX('2_Review &amp; Audit'!$D:$D,$J1680))</f>
        <v/>
      </c>
      <c r="D1680" s="60" t="str">
        <f>IF($J1680="","",INDEX('2_Review &amp; Audit'!$U:$U,$J1680))</f>
        <v/>
      </c>
      <c r="E1680" t="str">
        <f>IF($J1680="","",INDEX('2_Review &amp; Audit'!$M:$M,$J1680))</f>
        <v/>
      </c>
      <c r="F1680" t="str">
        <f>IF($J1680="","",INDEX('2_Review &amp; Audit'!$N:$N,$J1680))</f>
        <v/>
      </c>
      <c r="G1680" t="str">
        <f>IF(OR($J1680="",$F1680=""),"",ABS(INDEX('2_Review &amp; Audit'!$B:$B,$J1680)/$F1680))</f>
        <v/>
      </c>
      <c r="H1680" t="str">
        <f t="shared" si="90"/>
        <v/>
      </c>
      <c r="I1680" t="str">
        <f>IF($J1680="","",INDEX('2_Review &amp; Audit'!$AD:$AD,$J1680))</f>
        <v/>
      </c>
      <c r="AB1680" t="str">
        <f>IF($D1680="","",MAX(0,N(#REF!)-N($X1680)))</f>
        <v/>
      </c>
      <c r="AC1680" t="str">
        <f>IF(OR($D1680="",$AB1680="",N($AB1680)&lt;=0),"",IFERROR(MATCH(1,INDEX(('2_Review &amp; Audit'!$F$6:$F$505=$A1680)*('2_Review &amp; Audit'!$I$6:$I$505&gt;=$E1680-30)*('2_Review &amp; Audit'!$I$6:$I$505&lt;=$E1680+30)*('2_Review &amp; Audit'!$R$6:$R$505&gt;0)*(ROW('2_Review &amp; Audit'!$R$6:$R$505)&gt;$T1680),0),0)+5,""))</f>
        <v/>
      </c>
      <c r="AG1680" t="str">
        <f>IF(OR($D1680="",$AB1680="",$AF1680=""),"",MIN($AB1680,$AF1680))</f>
        <v/>
      </c>
      <c r="AK1680" t="str">
        <f>IF($D1680="","",MAX(0,N($AB1680)-N($AG1680)))</f>
        <v/>
      </c>
      <c r="AL1680" t="str">
        <f>IF(OR($D1680="",$AK1680="",N($AK1680)&lt;=0),"",IFERROR(MATCH(1,INDEX(('2_Review &amp; Audit'!$F$6:$F$505=$A1680)*('2_Review &amp; Audit'!$I$6:$I$505&gt;=$E1680-30)*('2_Review &amp; Audit'!$I$6:$I$505&lt;=$E1680+30)*('2_Review &amp; Audit'!$R$6:$R$505&gt;0)*(ROW('2_Review &amp; Audit'!$R$6:$R$505)&gt;$AC1680),0),0)+5,""))</f>
        <v/>
      </c>
      <c r="AP1680" t="str">
        <f>IF(OR($D1680="",$AK1680="",$AO1680=""),"",MIN($AK1680,$AO1680))</f>
        <v/>
      </c>
    </row>
    <row r="1681" spans="1:42" ht="12.75" customHeight="1" x14ac:dyDescent="0.2">
      <c r="A1681" t="str">
        <f>IF($J1681="","",INDEX('2_Review &amp; Audit'!$F:$F,$J1681))</f>
        <v/>
      </c>
      <c r="B1681" t="str">
        <f>IF($J1681="","",INDEX('2_Review &amp; Audit'!$C:$C,$J1681))</f>
        <v/>
      </c>
      <c r="C1681" t="str">
        <f>IF($J1681="","",INDEX('2_Review &amp; Audit'!$D:$D,$J1681))</f>
        <v/>
      </c>
      <c r="D1681" s="60" t="str">
        <f>IF($J1681="","",INDEX('2_Review &amp; Audit'!$U:$U,$J1681))</f>
        <v/>
      </c>
      <c r="E1681" t="str">
        <f>IF($J1681="","",INDEX('2_Review &amp; Audit'!$M:$M,$J1681))</f>
        <v/>
      </c>
      <c r="F1681" t="str">
        <f>IF($J1681="","",INDEX('2_Review &amp; Audit'!$N:$N,$J1681))</f>
        <v/>
      </c>
      <c r="G1681" t="str">
        <f>IF(OR($J1681="",$F1681=""),"",ABS(INDEX('2_Review &amp; Audit'!$B:$B,$J1681)/$F1681))</f>
        <v/>
      </c>
      <c r="H1681" t="str">
        <f t="shared" si="90"/>
        <v/>
      </c>
      <c r="I1681" t="str">
        <f>IF($J1681="","",INDEX('2_Review &amp; Audit'!$AD:$AD,$J1681))</f>
        <v/>
      </c>
      <c r="AB1681" t="str">
        <f>IF($D1681="","",MAX(0,N(#REF!)-N($X1681)))</f>
        <v/>
      </c>
      <c r="AC1681" t="str">
        <f>IF(OR($D1681="",$AB1681="",N($AB1681)&lt;=0),"",IFERROR(MATCH(1,INDEX(('2_Review &amp; Audit'!$F$6:$F$505=$A1681)*('2_Review &amp; Audit'!$I$6:$I$505&gt;=$E1681-30)*('2_Review &amp; Audit'!$I$6:$I$505&lt;=$E1681+30)*('2_Review &amp; Audit'!$R$6:$R$505&gt;0)*(ROW('2_Review &amp; Audit'!$R$6:$R$505)&gt;$T1681),0),0)+5,""))</f>
        <v/>
      </c>
      <c r="AG1681" t="str">
        <f>IF(OR($D1681="",$AB1681="",$AF1681=""),"",MIN($AB1681,$AF1681))</f>
        <v/>
      </c>
      <c r="AK1681" t="str">
        <f>IF($D1681="","",MAX(0,N($AB1681)-N($AG1681)))</f>
        <v/>
      </c>
      <c r="AL1681" t="str">
        <f>IF(OR($D1681="",$AK1681="",N($AK1681)&lt;=0),"",IFERROR(MATCH(1,INDEX(('2_Review &amp; Audit'!$F$6:$F$505=$A1681)*('2_Review &amp; Audit'!$I$6:$I$505&gt;=$E1681-30)*('2_Review &amp; Audit'!$I$6:$I$505&lt;=$E1681+30)*('2_Review &amp; Audit'!$R$6:$R$505&gt;0)*(ROW('2_Review &amp; Audit'!$R$6:$R$505)&gt;$AC1681),0),0)+5,""))</f>
        <v/>
      </c>
      <c r="AP1681" t="str">
        <f>IF(OR($D1681="",$AK1681="",$AO1681=""),"",MIN($AK1681,$AO1681))</f>
        <v/>
      </c>
    </row>
    <row r="1682" spans="1:42" ht="12.75" customHeight="1" x14ac:dyDescent="0.2">
      <c r="A1682" t="str">
        <f>IF($J1682="","",INDEX('2_Review &amp; Audit'!$F:$F,$J1682))</f>
        <v/>
      </c>
      <c r="B1682" t="str">
        <f>IF($J1682="","",INDEX('2_Review &amp; Audit'!$C:$C,$J1682))</f>
        <v/>
      </c>
      <c r="C1682" t="str">
        <f>IF($J1682="","",INDEX('2_Review &amp; Audit'!$D:$D,$J1682))</f>
        <v/>
      </c>
      <c r="D1682" s="60" t="str">
        <f>IF($J1682="","",INDEX('2_Review &amp; Audit'!$U:$U,$J1682))</f>
        <v/>
      </c>
      <c r="E1682" t="str">
        <f>IF($J1682="","",INDEX('2_Review &amp; Audit'!$M:$M,$J1682))</f>
        <v/>
      </c>
      <c r="F1682" t="str">
        <f>IF($J1682="","",INDEX('2_Review &amp; Audit'!$N:$N,$J1682))</f>
        <v/>
      </c>
      <c r="G1682" t="str">
        <f>IF(OR($J1682="",$F1682=""),"",ABS(INDEX('2_Review &amp; Audit'!$B:$B,$J1682)/$F1682))</f>
        <v/>
      </c>
      <c r="H1682" t="str">
        <f t="shared" si="90"/>
        <v/>
      </c>
      <c r="I1682" t="str">
        <f>IF($J1682="","",INDEX('2_Review &amp; Audit'!$AD:$AD,$J1682))</f>
        <v/>
      </c>
      <c r="AB1682" t="str">
        <f>IF($D1682="","",MAX(0,N(#REF!)-N($X1682)))</f>
        <v/>
      </c>
      <c r="AC1682" t="str">
        <f>IF(OR($D1682="",$AB1682="",N($AB1682)&lt;=0),"",IFERROR(MATCH(1,INDEX(('2_Review &amp; Audit'!$F$6:$F$505=$A1682)*('2_Review &amp; Audit'!$I$6:$I$505&gt;=$E1682-30)*('2_Review &amp; Audit'!$I$6:$I$505&lt;=$E1682+30)*('2_Review &amp; Audit'!$R$6:$R$505&gt;0)*(ROW('2_Review &amp; Audit'!$R$6:$R$505)&gt;$T1682),0),0)+5,""))</f>
        <v/>
      </c>
      <c r="AG1682" t="str">
        <f>IF(OR($D1682="",$AB1682="",$AF1682=""),"",MIN($AB1682,$AF1682))</f>
        <v/>
      </c>
      <c r="AK1682" t="str">
        <f>IF($D1682="","",MAX(0,N($AB1682)-N($AG1682)))</f>
        <v/>
      </c>
      <c r="AL1682" t="str">
        <f>IF(OR($D1682="",$AK1682="",N($AK1682)&lt;=0),"",IFERROR(MATCH(1,INDEX(('2_Review &amp; Audit'!$F$6:$F$505=$A1682)*('2_Review &amp; Audit'!$I$6:$I$505&gt;=$E1682-30)*('2_Review &amp; Audit'!$I$6:$I$505&lt;=$E1682+30)*('2_Review &amp; Audit'!$R$6:$R$505&gt;0)*(ROW('2_Review &amp; Audit'!$R$6:$R$505)&gt;$AC1682),0),0)+5,""))</f>
        <v/>
      </c>
      <c r="AP1682" t="str">
        <f>IF(OR($D1682="",$AK1682="",$AO1682=""),"",MIN($AK1682,$AO1682))</f>
        <v/>
      </c>
    </row>
    <row r="1683" spans="1:42" ht="12.75" customHeight="1" x14ac:dyDescent="0.2">
      <c r="A1683" t="str">
        <f>IF($J1683="","",INDEX('2_Review &amp; Audit'!$F:$F,$J1683))</f>
        <v/>
      </c>
      <c r="B1683" t="str">
        <f>IF($J1683="","",INDEX('2_Review &amp; Audit'!$C:$C,$J1683))</f>
        <v/>
      </c>
      <c r="C1683" t="str">
        <f>IF($J1683="","",INDEX('2_Review &amp; Audit'!$D:$D,$J1683))</f>
        <v/>
      </c>
      <c r="D1683" s="60" t="str">
        <f>IF($J1683="","",INDEX('2_Review &amp; Audit'!$U:$U,$J1683))</f>
        <v/>
      </c>
      <c r="E1683" t="str">
        <f>IF($J1683="","",INDEX('2_Review &amp; Audit'!$M:$M,$J1683))</f>
        <v/>
      </c>
      <c r="F1683" t="str">
        <f>IF($J1683="","",INDEX('2_Review &amp; Audit'!$N:$N,$J1683))</f>
        <v/>
      </c>
      <c r="G1683" t="str">
        <f>IF(OR($J1683="",$F1683=""),"",ABS(INDEX('2_Review &amp; Audit'!$B:$B,$J1683)/$F1683))</f>
        <v/>
      </c>
      <c r="H1683" t="str">
        <f t="shared" si="90"/>
        <v/>
      </c>
      <c r="I1683" t="str">
        <f>IF($J1683="","",INDEX('2_Review &amp; Audit'!$AD:$AD,$J1683))</f>
        <v/>
      </c>
      <c r="AB1683" t="str">
        <f>IF($D1683="","",MAX(0,N(#REF!)-N($X1683)))</f>
        <v/>
      </c>
      <c r="AC1683" t="str">
        <f>IF(OR($D1683="",$AB1683="",N($AB1683)&lt;=0),"",IFERROR(MATCH(1,INDEX(('2_Review &amp; Audit'!$F$6:$F$505=$A1683)*('2_Review &amp; Audit'!$I$6:$I$505&gt;=$E1683-30)*('2_Review &amp; Audit'!$I$6:$I$505&lt;=$E1683+30)*('2_Review &amp; Audit'!$R$6:$R$505&gt;0)*(ROW('2_Review &amp; Audit'!$R$6:$R$505)&gt;$T1683),0),0)+5,""))</f>
        <v/>
      </c>
      <c r="AG1683" t="str">
        <f>IF(OR($D1683="",$AB1683="",$AF1683=""),"",MIN($AB1683,$AF1683))</f>
        <v/>
      </c>
      <c r="AK1683" t="str">
        <f>IF($D1683="","",MAX(0,N($AB1683)-N($AG1683)))</f>
        <v/>
      </c>
      <c r="AL1683" t="str">
        <f>IF(OR($D1683="",$AK1683="",N($AK1683)&lt;=0),"",IFERROR(MATCH(1,INDEX(('2_Review &amp; Audit'!$F$6:$F$505=$A1683)*('2_Review &amp; Audit'!$I$6:$I$505&gt;=$E1683-30)*('2_Review &amp; Audit'!$I$6:$I$505&lt;=$E1683+30)*('2_Review &amp; Audit'!$R$6:$R$505&gt;0)*(ROW('2_Review &amp; Audit'!$R$6:$R$505)&gt;$AC1683),0),0)+5,""))</f>
        <v/>
      </c>
      <c r="AP1683" t="str">
        <f>IF(OR($D1683="",$AK1683="",$AO1683=""),"",MIN($AK1683,$AO1683))</f>
        <v/>
      </c>
    </row>
    <row r="1684" spans="1:42" ht="12.75" customHeight="1" x14ac:dyDescent="0.2">
      <c r="A1684" t="str">
        <f>IF($J1684="","",INDEX('2_Review &amp; Audit'!$F:$F,$J1684))</f>
        <v/>
      </c>
      <c r="B1684" t="str">
        <f>IF($J1684="","",INDEX('2_Review &amp; Audit'!$C:$C,$J1684))</f>
        <v/>
      </c>
      <c r="C1684" t="str">
        <f>IF($J1684="","",INDEX('2_Review &amp; Audit'!$D:$D,$J1684))</f>
        <v/>
      </c>
      <c r="D1684" s="60" t="str">
        <f>IF($J1684="","",INDEX('2_Review &amp; Audit'!$U:$U,$J1684))</f>
        <v/>
      </c>
      <c r="E1684" t="str">
        <f>IF($J1684="","",INDEX('2_Review &amp; Audit'!$M:$M,$J1684))</f>
        <v/>
      </c>
      <c r="F1684" t="str">
        <f>IF($J1684="","",INDEX('2_Review &amp; Audit'!$N:$N,$J1684))</f>
        <v/>
      </c>
      <c r="G1684" t="str">
        <f>IF(OR($J1684="",$F1684=""),"",ABS(INDEX('2_Review &amp; Audit'!$B:$B,$J1684)/$F1684))</f>
        <v/>
      </c>
      <c r="H1684" t="str">
        <f t="shared" si="90"/>
        <v/>
      </c>
      <c r="I1684" t="str">
        <f>IF($J1684="","",INDEX('2_Review &amp; Audit'!$AD:$AD,$J1684))</f>
        <v/>
      </c>
      <c r="AB1684" t="str">
        <f>IF($D1684="","",MAX(0,N(#REF!)-N($X1684)))</f>
        <v/>
      </c>
      <c r="AC1684" t="str">
        <f>IF(OR($D1684="",$AB1684="",N($AB1684)&lt;=0),"",IFERROR(MATCH(1,INDEX(('2_Review &amp; Audit'!$F$6:$F$505=$A1684)*('2_Review &amp; Audit'!$I$6:$I$505&gt;=$E1684-30)*('2_Review &amp; Audit'!$I$6:$I$505&lt;=$E1684+30)*('2_Review &amp; Audit'!$R$6:$R$505&gt;0)*(ROW('2_Review &amp; Audit'!$R$6:$R$505)&gt;$T1684),0),0)+5,""))</f>
        <v/>
      </c>
      <c r="AG1684" t="str">
        <f>IF(OR($D1684="",$AB1684="",$AF1684=""),"",MIN($AB1684,$AF1684))</f>
        <v/>
      </c>
      <c r="AK1684" t="str">
        <f>IF($D1684="","",MAX(0,N($AB1684)-N($AG1684)))</f>
        <v/>
      </c>
      <c r="AL1684" t="str">
        <f>IF(OR($D1684="",$AK1684="",N($AK1684)&lt;=0),"",IFERROR(MATCH(1,INDEX(('2_Review &amp; Audit'!$F$6:$F$505=$A1684)*('2_Review &amp; Audit'!$I$6:$I$505&gt;=$E1684-30)*('2_Review &amp; Audit'!$I$6:$I$505&lt;=$E1684+30)*('2_Review &amp; Audit'!$R$6:$R$505&gt;0)*(ROW('2_Review &amp; Audit'!$R$6:$R$505)&gt;$AC1684),0),0)+5,""))</f>
        <v/>
      </c>
      <c r="AP1684" t="str">
        <f>IF(OR($D1684="",$AK1684="",$AO1684=""),"",MIN($AK1684,$AO1684))</f>
        <v/>
      </c>
    </row>
    <row r="1685" spans="1:42" ht="12.75" customHeight="1" x14ac:dyDescent="0.2">
      <c r="A1685" t="str">
        <f>IF($J1685="","",INDEX('2_Review &amp; Audit'!$F:$F,$J1685))</f>
        <v/>
      </c>
      <c r="B1685" t="str">
        <f>IF($J1685="","",INDEX('2_Review &amp; Audit'!$C:$C,$J1685))</f>
        <v/>
      </c>
      <c r="C1685" t="str">
        <f>IF($J1685="","",INDEX('2_Review &amp; Audit'!$D:$D,$J1685))</f>
        <v/>
      </c>
      <c r="D1685" s="60" t="str">
        <f>IF($J1685="","",INDEX('2_Review &amp; Audit'!$U:$U,$J1685))</f>
        <v/>
      </c>
      <c r="E1685" t="str">
        <f>IF($J1685="","",INDEX('2_Review &amp; Audit'!$M:$M,$J1685))</f>
        <v/>
      </c>
      <c r="F1685" t="str">
        <f>IF($J1685="","",INDEX('2_Review &amp; Audit'!$N:$N,$J1685))</f>
        <v/>
      </c>
      <c r="G1685" t="str">
        <f>IF(OR($J1685="",$F1685=""),"",ABS(INDEX('2_Review &amp; Audit'!$B:$B,$J1685)/$F1685))</f>
        <v/>
      </c>
      <c r="H1685" t="str">
        <f t="shared" si="90"/>
        <v/>
      </c>
      <c r="I1685" t="str">
        <f>IF($J1685="","",INDEX('2_Review &amp; Audit'!$AD:$AD,$J1685))</f>
        <v/>
      </c>
      <c r="AB1685" t="str">
        <f>IF($D1685="","",MAX(0,N(#REF!)-N($X1685)))</f>
        <v/>
      </c>
      <c r="AC1685" t="str">
        <f>IF(OR($D1685="",$AB1685="",N($AB1685)&lt;=0),"",IFERROR(MATCH(1,INDEX(('2_Review &amp; Audit'!$F$6:$F$505=$A1685)*('2_Review &amp; Audit'!$I$6:$I$505&gt;=$E1685-30)*('2_Review &amp; Audit'!$I$6:$I$505&lt;=$E1685+30)*('2_Review &amp; Audit'!$R$6:$R$505&gt;0)*(ROW('2_Review &amp; Audit'!$R$6:$R$505)&gt;$T1685),0),0)+5,""))</f>
        <v/>
      </c>
      <c r="AG1685" t="str">
        <f>IF(OR($D1685="",$AB1685="",$AF1685=""),"",MIN($AB1685,$AF1685))</f>
        <v/>
      </c>
      <c r="AK1685" t="str">
        <f>IF($D1685="","",MAX(0,N($AB1685)-N($AG1685)))</f>
        <v/>
      </c>
      <c r="AL1685" t="str">
        <f>IF(OR($D1685="",$AK1685="",N($AK1685)&lt;=0),"",IFERROR(MATCH(1,INDEX(('2_Review &amp; Audit'!$F$6:$F$505=$A1685)*('2_Review &amp; Audit'!$I$6:$I$505&gt;=$E1685-30)*('2_Review &amp; Audit'!$I$6:$I$505&lt;=$E1685+30)*('2_Review &amp; Audit'!$R$6:$R$505&gt;0)*(ROW('2_Review &amp; Audit'!$R$6:$R$505)&gt;$AC1685),0),0)+5,""))</f>
        <v/>
      </c>
      <c r="AP1685" t="str">
        <f>IF(OR($D1685="",$AK1685="",$AO1685=""),"",MIN($AK1685,$AO1685))</f>
        <v/>
      </c>
    </row>
    <row r="1686" spans="1:42" ht="12.75" customHeight="1" x14ac:dyDescent="0.2">
      <c r="A1686" t="str">
        <f>IF($J1686="","",INDEX('2_Review &amp; Audit'!$F:$F,$J1686))</f>
        <v/>
      </c>
      <c r="B1686" t="str">
        <f>IF($J1686="","",INDEX('2_Review &amp; Audit'!$C:$C,$J1686))</f>
        <v/>
      </c>
      <c r="C1686" t="str">
        <f>IF($J1686="","",INDEX('2_Review &amp; Audit'!$D:$D,$J1686))</f>
        <v/>
      </c>
      <c r="D1686" s="60" t="str">
        <f>IF($J1686="","",INDEX('2_Review &amp; Audit'!$U:$U,$J1686))</f>
        <v/>
      </c>
      <c r="E1686" t="str">
        <f>IF($J1686="","",INDEX('2_Review &amp; Audit'!$M:$M,$J1686))</f>
        <v/>
      </c>
      <c r="F1686" t="str">
        <f>IF($J1686="","",INDEX('2_Review &amp; Audit'!$N:$N,$J1686))</f>
        <v/>
      </c>
      <c r="G1686" t="str">
        <f>IF(OR($J1686="",$F1686=""),"",ABS(INDEX('2_Review &amp; Audit'!$B:$B,$J1686)/$F1686))</f>
        <v/>
      </c>
      <c r="H1686" t="str">
        <f t="shared" si="90"/>
        <v/>
      </c>
      <c r="I1686" t="str">
        <f>IF($J1686="","",INDEX('2_Review &amp; Audit'!$AD:$AD,$J1686))</f>
        <v/>
      </c>
      <c r="AB1686" t="str">
        <f>IF($D1686="","",MAX(0,N(#REF!)-N($X1686)))</f>
        <v/>
      </c>
      <c r="AC1686" t="str">
        <f>IF(OR($D1686="",$AB1686="",N($AB1686)&lt;=0),"",IFERROR(MATCH(1,INDEX(('2_Review &amp; Audit'!$F$6:$F$505=$A1686)*('2_Review &amp; Audit'!$I$6:$I$505&gt;=$E1686-30)*('2_Review &amp; Audit'!$I$6:$I$505&lt;=$E1686+30)*('2_Review &amp; Audit'!$R$6:$R$505&gt;0)*(ROW('2_Review &amp; Audit'!$R$6:$R$505)&gt;$T1686),0),0)+5,""))</f>
        <v/>
      </c>
      <c r="AG1686" t="str">
        <f>IF(OR($D1686="",$AB1686="",$AF1686=""),"",MIN($AB1686,$AF1686))</f>
        <v/>
      </c>
      <c r="AK1686" t="str">
        <f>IF($D1686="","",MAX(0,N($AB1686)-N($AG1686)))</f>
        <v/>
      </c>
      <c r="AL1686" t="str">
        <f>IF(OR($D1686="",$AK1686="",N($AK1686)&lt;=0),"",IFERROR(MATCH(1,INDEX(('2_Review &amp; Audit'!$F$6:$F$505=$A1686)*('2_Review &amp; Audit'!$I$6:$I$505&gt;=$E1686-30)*('2_Review &amp; Audit'!$I$6:$I$505&lt;=$E1686+30)*('2_Review &amp; Audit'!$R$6:$R$505&gt;0)*(ROW('2_Review &amp; Audit'!$R$6:$R$505)&gt;$AC1686),0),0)+5,""))</f>
        <v/>
      </c>
      <c r="AP1686" t="str">
        <f>IF(OR($D1686="",$AK1686="",$AO1686=""),"",MIN($AK1686,$AO1686))</f>
        <v/>
      </c>
    </row>
    <row r="1687" spans="1:42" ht="12.75" customHeight="1" x14ac:dyDescent="0.2">
      <c r="A1687" t="str">
        <f>IF($J1687="","",INDEX('2_Review &amp; Audit'!$F:$F,$J1687))</f>
        <v/>
      </c>
      <c r="B1687" t="str">
        <f>IF($J1687="","",INDEX('2_Review &amp; Audit'!$C:$C,$J1687))</f>
        <v/>
      </c>
      <c r="C1687" t="str">
        <f>IF($J1687="","",INDEX('2_Review &amp; Audit'!$D:$D,$J1687))</f>
        <v/>
      </c>
      <c r="D1687" s="60" t="str">
        <f>IF($J1687="","",INDEX('2_Review &amp; Audit'!$U:$U,$J1687))</f>
        <v/>
      </c>
      <c r="E1687" t="str">
        <f>IF($J1687="","",INDEX('2_Review &amp; Audit'!$M:$M,$J1687))</f>
        <v/>
      </c>
      <c r="F1687" t="str">
        <f>IF($J1687="","",INDEX('2_Review &amp; Audit'!$N:$N,$J1687))</f>
        <v/>
      </c>
      <c r="G1687" t="str">
        <f>IF(OR($J1687="",$F1687=""),"",ABS(INDEX('2_Review &amp; Audit'!$B:$B,$J1687)/$F1687))</f>
        <v/>
      </c>
      <c r="H1687" t="str">
        <f t="shared" si="90"/>
        <v/>
      </c>
      <c r="I1687" t="str">
        <f>IF($J1687="","",INDEX('2_Review &amp; Audit'!$AD:$AD,$J1687))</f>
        <v/>
      </c>
      <c r="AB1687" t="str">
        <f>IF($D1687="","",MAX(0,N(#REF!)-N($X1687)))</f>
        <v/>
      </c>
      <c r="AC1687" t="str">
        <f>IF(OR($D1687="",$AB1687="",N($AB1687)&lt;=0),"",IFERROR(MATCH(1,INDEX(('2_Review &amp; Audit'!$F$6:$F$505=$A1687)*('2_Review &amp; Audit'!$I$6:$I$505&gt;=$E1687-30)*('2_Review &amp; Audit'!$I$6:$I$505&lt;=$E1687+30)*('2_Review &amp; Audit'!$R$6:$R$505&gt;0)*(ROW('2_Review &amp; Audit'!$R$6:$R$505)&gt;$T1687),0),0)+5,""))</f>
        <v/>
      </c>
      <c r="AG1687" t="str">
        <f>IF(OR($D1687="",$AB1687="",$AF1687=""),"",MIN($AB1687,$AF1687))</f>
        <v/>
      </c>
      <c r="AK1687" t="str">
        <f>IF($D1687="","",MAX(0,N($AB1687)-N($AG1687)))</f>
        <v/>
      </c>
      <c r="AL1687" t="str">
        <f>IF(OR($D1687="",$AK1687="",N($AK1687)&lt;=0),"",IFERROR(MATCH(1,INDEX(('2_Review &amp; Audit'!$F$6:$F$505=$A1687)*('2_Review &amp; Audit'!$I$6:$I$505&gt;=$E1687-30)*('2_Review &amp; Audit'!$I$6:$I$505&lt;=$E1687+30)*('2_Review &amp; Audit'!$R$6:$R$505&gt;0)*(ROW('2_Review &amp; Audit'!$R$6:$R$505)&gt;$AC1687),0),0)+5,""))</f>
        <v/>
      </c>
      <c r="AP1687" t="str">
        <f>IF(OR($D1687="",$AK1687="",$AO1687=""),"",MIN($AK1687,$AO1687))</f>
        <v/>
      </c>
    </row>
    <row r="1688" spans="1:42" ht="12.75" customHeight="1" x14ac:dyDescent="0.2">
      <c r="A1688" t="str">
        <f>IF($J1688="","",INDEX('2_Review &amp; Audit'!$F:$F,$J1688))</f>
        <v/>
      </c>
      <c r="B1688" t="str">
        <f>IF($J1688="","",INDEX('2_Review &amp; Audit'!$C:$C,$J1688))</f>
        <v/>
      </c>
      <c r="C1688" t="str">
        <f>IF($J1688="","",INDEX('2_Review &amp; Audit'!$D:$D,$J1688))</f>
        <v/>
      </c>
      <c r="D1688" s="60" t="str">
        <f>IF($J1688="","",INDEX('2_Review &amp; Audit'!$U:$U,$J1688))</f>
        <v/>
      </c>
      <c r="E1688" t="str">
        <f>IF($J1688="","",INDEX('2_Review &amp; Audit'!$M:$M,$J1688))</f>
        <v/>
      </c>
      <c r="F1688" t="str">
        <f>IF($J1688="","",INDEX('2_Review &amp; Audit'!$N:$N,$J1688))</f>
        <v/>
      </c>
      <c r="G1688" t="str">
        <f>IF(OR($J1688="",$F1688=""),"",ABS(INDEX('2_Review &amp; Audit'!$B:$B,$J1688)/$F1688))</f>
        <v/>
      </c>
      <c r="H1688" t="str">
        <f t="shared" si="90"/>
        <v/>
      </c>
      <c r="I1688" t="str">
        <f>IF($J1688="","",INDEX('2_Review &amp; Audit'!$AD:$AD,$J1688))</f>
        <v/>
      </c>
      <c r="AB1688" t="str">
        <f>IF($D1688="","",MAX(0,N(#REF!)-N($X1688)))</f>
        <v/>
      </c>
      <c r="AC1688" t="str">
        <f>IF(OR($D1688="",$AB1688="",N($AB1688)&lt;=0),"",IFERROR(MATCH(1,INDEX(('2_Review &amp; Audit'!$F$6:$F$505=$A1688)*('2_Review &amp; Audit'!$I$6:$I$505&gt;=$E1688-30)*('2_Review &amp; Audit'!$I$6:$I$505&lt;=$E1688+30)*('2_Review &amp; Audit'!$R$6:$R$505&gt;0)*(ROW('2_Review &amp; Audit'!$R$6:$R$505)&gt;$T1688),0),0)+5,""))</f>
        <v/>
      </c>
      <c r="AG1688" t="str">
        <f>IF(OR($D1688="",$AB1688="",$AF1688=""),"",MIN($AB1688,$AF1688))</f>
        <v/>
      </c>
      <c r="AK1688" t="str">
        <f>IF($D1688="","",MAX(0,N($AB1688)-N($AG1688)))</f>
        <v/>
      </c>
      <c r="AL1688" t="str">
        <f>IF(OR($D1688="",$AK1688="",N($AK1688)&lt;=0),"",IFERROR(MATCH(1,INDEX(('2_Review &amp; Audit'!$F$6:$F$505=$A1688)*('2_Review &amp; Audit'!$I$6:$I$505&gt;=$E1688-30)*('2_Review &amp; Audit'!$I$6:$I$505&lt;=$E1688+30)*('2_Review &amp; Audit'!$R$6:$R$505&gt;0)*(ROW('2_Review &amp; Audit'!$R$6:$R$505)&gt;$AC1688),0),0)+5,""))</f>
        <v/>
      </c>
      <c r="AP1688" t="str">
        <f>IF(OR($D1688="",$AK1688="",$AO1688=""),"",MIN($AK1688,$AO1688))</f>
        <v/>
      </c>
    </row>
    <row r="1689" spans="1:42" ht="12.75" customHeight="1" x14ac:dyDescent="0.2">
      <c r="A1689" t="str">
        <f>IF($J1689="","",INDEX('2_Review &amp; Audit'!$F:$F,$J1689))</f>
        <v/>
      </c>
      <c r="B1689" t="str">
        <f>IF($J1689="","",INDEX('2_Review &amp; Audit'!$C:$C,$J1689))</f>
        <v/>
      </c>
      <c r="C1689" t="str">
        <f>IF($J1689="","",INDEX('2_Review &amp; Audit'!$D:$D,$J1689))</f>
        <v/>
      </c>
      <c r="D1689" s="60" t="str">
        <f>IF($J1689="","",INDEX('2_Review &amp; Audit'!$U:$U,$J1689))</f>
        <v/>
      </c>
      <c r="E1689" t="str">
        <f>IF($J1689="","",INDEX('2_Review &amp; Audit'!$M:$M,$J1689))</f>
        <v/>
      </c>
      <c r="F1689" t="str">
        <f>IF($J1689="","",INDEX('2_Review &amp; Audit'!$N:$N,$J1689))</f>
        <v/>
      </c>
      <c r="G1689" t="str">
        <f>IF(OR($J1689="",$F1689=""),"",ABS(INDEX('2_Review &amp; Audit'!$B:$B,$J1689)/$F1689))</f>
        <v/>
      </c>
      <c r="H1689" t="str">
        <f t="shared" si="90"/>
        <v/>
      </c>
      <c r="I1689" t="str">
        <f>IF($J1689="","",INDEX('2_Review &amp; Audit'!$AD:$AD,$J1689))</f>
        <v/>
      </c>
      <c r="AB1689" t="str">
        <f>IF($D1689="","",MAX(0,N(#REF!)-N($X1689)))</f>
        <v/>
      </c>
      <c r="AC1689" t="str">
        <f>IF(OR($D1689="",$AB1689="",N($AB1689)&lt;=0),"",IFERROR(MATCH(1,INDEX(('2_Review &amp; Audit'!$F$6:$F$505=$A1689)*('2_Review &amp; Audit'!$I$6:$I$505&gt;=$E1689-30)*('2_Review &amp; Audit'!$I$6:$I$505&lt;=$E1689+30)*('2_Review &amp; Audit'!$R$6:$R$505&gt;0)*(ROW('2_Review &amp; Audit'!$R$6:$R$505)&gt;$T1689),0),0)+5,""))</f>
        <v/>
      </c>
      <c r="AG1689" t="str">
        <f>IF(OR($D1689="",$AB1689="",$AF1689=""),"",MIN($AB1689,$AF1689))</f>
        <v/>
      </c>
      <c r="AK1689" t="str">
        <f>IF($D1689="","",MAX(0,N($AB1689)-N($AG1689)))</f>
        <v/>
      </c>
      <c r="AL1689" t="str">
        <f>IF(OR($D1689="",$AK1689="",N($AK1689)&lt;=0),"",IFERROR(MATCH(1,INDEX(('2_Review &amp; Audit'!$F$6:$F$505=$A1689)*('2_Review &amp; Audit'!$I$6:$I$505&gt;=$E1689-30)*('2_Review &amp; Audit'!$I$6:$I$505&lt;=$E1689+30)*('2_Review &amp; Audit'!$R$6:$R$505&gt;0)*(ROW('2_Review &amp; Audit'!$R$6:$R$505)&gt;$AC1689),0),0)+5,""))</f>
        <v/>
      </c>
      <c r="AP1689" t="str">
        <f>IF(OR($D1689="",$AK1689="",$AO1689=""),"",MIN($AK1689,$AO1689))</f>
        <v/>
      </c>
    </row>
    <row r="1690" spans="1:42" ht="12.75" customHeight="1" x14ac:dyDescent="0.2">
      <c r="A1690" t="str">
        <f>IF($J1690="","",INDEX('2_Review &amp; Audit'!$F:$F,$J1690))</f>
        <v/>
      </c>
      <c r="B1690" t="str">
        <f>IF($J1690="","",INDEX('2_Review &amp; Audit'!$C:$C,$J1690))</f>
        <v/>
      </c>
      <c r="C1690" t="str">
        <f>IF($J1690="","",INDEX('2_Review &amp; Audit'!$D:$D,$J1690))</f>
        <v/>
      </c>
      <c r="D1690" s="60" t="str">
        <f>IF($J1690="","",INDEX('2_Review &amp; Audit'!$U:$U,$J1690))</f>
        <v/>
      </c>
      <c r="E1690" t="str">
        <f>IF($J1690="","",INDEX('2_Review &amp; Audit'!$M:$M,$J1690))</f>
        <v/>
      </c>
      <c r="F1690" t="str">
        <f>IF($J1690="","",INDEX('2_Review &amp; Audit'!$N:$N,$J1690))</f>
        <v/>
      </c>
      <c r="G1690" t="str">
        <f>IF(OR($J1690="",$F1690=""),"",ABS(INDEX('2_Review &amp; Audit'!$B:$B,$J1690)/$F1690))</f>
        <v/>
      </c>
      <c r="H1690" t="str">
        <f t="shared" si="90"/>
        <v/>
      </c>
      <c r="I1690" t="str">
        <f>IF($J1690="","",INDEX('2_Review &amp; Audit'!$AD:$AD,$J1690))</f>
        <v/>
      </c>
      <c r="AB1690" t="str">
        <f>IF($D1690="","",MAX(0,N(#REF!)-N($X1690)))</f>
        <v/>
      </c>
      <c r="AC1690" t="str">
        <f>IF(OR($D1690="",$AB1690="",N($AB1690)&lt;=0),"",IFERROR(MATCH(1,INDEX(('2_Review &amp; Audit'!$F$6:$F$505=$A1690)*('2_Review &amp; Audit'!$I$6:$I$505&gt;=$E1690-30)*('2_Review &amp; Audit'!$I$6:$I$505&lt;=$E1690+30)*('2_Review &amp; Audit'!$R$6:$R$505&gt;0)*(ROW('2_Review &amp; Audit'!$R$6:$R$505)&gt;$T1690),0),0)+5,""))</f>
        <v/>
      </c>
      <c r="AG1690" t="str">
        <f>IF(OR($D1690="",$AB1690="",$AF1690=""),"",MIN($AB1690,$AF1690))</f>
        <v/>
      </c>
      <c r="AK1690" t="str">
        <f>IF($D1690="","",MAX(0,N($AB1690)-N($AG1690)))</f>
        <v/>
      </c>
      <c r="AL1690" t="str">
        <f>IF(OR($D1690="",$AK1690="",N($AK1690)&lt;=0),"",IFERROR(MATCH(1,INDEX(('2_Review &amp; Audit'!$F$6:$F$505=$A1690)*('2_Review &amp; Audit'!$I$6:$I$505&gt;=$E1690-30)*('2_Review &amp; Audit'!$I$6:$I$505&lt;=$E1690+30)*('2_Review &amp; Audit'!$R$6:$R$505&gt;0)*(ROW('2_Review &amp; Audit'!$R$6:$R$505)&gt;$AC1690),0),0)+5,""))</f>
        <v/>
      </c>
      <c r="AP1690" t="str">
        <f>IF(OR($D1690="",$AK1690="",$AO1690=""),"",MIN($AK1690,$AO1690))</f>
        <v/>
      </c>
    </row>
    <row r="1691" spans="1:42" ht="12.75" customHeight="1" x14ac:dyDescent="0.2">
      <c r="A1691" t="str">
        <f>IF($J1691="","",INDEX('2_Review &amp; Audit'!$F:$F,$J1691))</f>
        <v/>
      </c>
      <c r="B1691" t="str">
        <f>IF($J1691="","",INDEX('2_Review &amp; Audit'!$C:$C,$J1691))</f>
        <v/>
      </c>
      <c r="C1691" t="str">
        <f>IF($J1691="","",INDEX('2_Review &amp; Audit'!$D:$D,$J1691))</f>
        <v/>
      </c>
      <c r="D1691" s="60" t="str">
        <f>IF($J1691="","",INDEX('2_Review &amp; Audit'!$U:$U,$J1691))</f>
        <v/>
      </c>
      <c r="E1691" t="str">
        <f>IF($J1691="","",INDEX('2_Review &amp; Audit'!$M:$M,$J1691))</f>
        <v/>
      </c>
      <c r="F1691" t="str">
        <f>IF($J1691="","",INDEX('2_Review &amp; Audit'!$N:$N,$J1691))</f>
        <v/>
      </c>
      <c r="G1691" t="str">
        <f>IF(OR($J1691="",$F1691=""),"",ABS(INDEX('2_Review &amp; Audit'!$B:$B,$J1691)/$F1691))</f>
        <v/>
      </c>
      <c r="H1691" t="str">
        <f t="shared" si="90"/>
        <v/>
      </c>
      <c r="I1691" t="str">
        <f>IF($J1691="","",INDEX('2_Review &amp; Audit'!$AD:$AD,$J1691))</f>
        <v/>
      </c>
      <c r="AB1691" t="str">
        <f>IF($D1691="","",MAX(0,N(#REF!)-N($X1691)))</f>
        <v/>
      </c>
      <c r="AC1691" t="str">
        <f>IF(OR($D1691="",$AB1691="",N($AB1691)&lt;=0),"",IFERROR(MATCH(1,INDEX(('2_Review &amp; Audit'!$F$6:$F$505=$A1691)*('2_Review &amp; Audit'!$I$6:$I$505&gt;=$E1691-30)*('2_Review &amp; Audit'!$I$6:$I$505&lt;=$E1691+30)*('2_Review &amp; Audit'!$R$6:$R$505&gt;0)*(ROW('2_Review &amp; Audit'!$R$6:$R$505)&gt;$T1691),0),0)+5,""))</f>
        <v/>
      </c>
      <c r="AG1691" t="str">
        <f>IF(OR($D1691="",$AB1691="",$AF1691=""),"",MIN($AB1691,$AF1691))</f>
        <v/>
      </c>
      <c r="AK1691" t="str">
        <f>IF($D1691="","",MAX(0,N($AB1691)-N($AG1691)))</f>
        <v/>
      </c>
      <c r="AL1691" t="str">
        <f>IF(OR($D1691="",$AK1691="",N($AK1691)&lt;=0),"",IFERROR(MATCH(1,INDEX(('2_Review &amp; Audit'!$F$6:$F$505=$A1691)*('2_Review &amp; Audit'!$I$6:$I$505&gt;=$E1691-30)*('2_Review &amp; Audit'!$I$6:$I$505&lt;=$E1691+30)*('2_Review &amp; Audit'!$R$6:$R$505&gt;0)*(ROW('2_Review &amp; Audit'!$R$6:$R$505)&gt;$AC1691),0),0)+5,""))</f>
        <v/>
      </c>
      <c r="AP1691" t="str">
        <f>IF(OR($D1691="",$AK1691="",$AO1691=""),"",MIN($AK1691,$AO1691))</f>
        <v/>
      </c>
    </row>
    <row r="1692" spans="1:42" ht="12.75" customHeight="1" x14ac:dyDescent="0.2">
      <c r="A1692" t="str">
        <f>IF($J1692="","",INDEX('2_Review &amp; Audit'!$F:$F,$J1692))</f>
        <v/>
      </c>
      <c r="B1692" t="str">
        <f>IF($J1692="","",INDEX('2_Review &amp; Audit'!$C:$C,$J1692))</f>
        <v/>
      </c>
      <c r="C1692" t="str">
        <f>IF($J1692="","",INDEX('2_Review &amp; Audit'!$D:$D,$J1692))</f>
        <v/>
      </c>
      <c r="D1692" s="60" t="str">
        <f>IF($J1692="","",INDEX('2_Review &amp; Audit'!$U:$U,$J1692))</f>
        <v/>
      </c>
      <c r="E1692" t="str">
        <f>IF($J1692="","",INDEX('2_Review &amp; Audit'!$M:$M,$J1692))</f>
        <v/>
      </c>
      <c r="F1692" t="str">
        <f>IF($J1692="","",INDEX('2_Review &amp; Audit'!$N:$N,$J1692))</f>
        <v/>
      </c>
      <c r="G1692" t="str">
        <f>IF(OR($J1692="",$F1692=""),"",ABS(INDEX('2_Review &amp; Audit'!$B:$B,$J1692)/$F1692))</f>
        <v/>
      </c>
      <c r="H1692" t="str">
        <f t="shared" si="90"/>
        <v/>
      </c>
      <c r="I1692" t="str">
        <f>IF($J1692="","",INDEX('2_Review &amp; Audit'!$AD:$AD,$J1692))</f>
        <v/>
      </c>
      <c r="AB1692" t="str">
        <f>IF($D1692="","",MAX(0,N(#REF!)-N($X1692)))</f>
        <v/>
      </c>
      <c r="AC1692" t="str">
        <f>IF(OR($D1692="",$AB1692="",N($AB1692)&lt;=0),"",IFERROR(MATCH(1,INDEX(('2_Review &amp; Audit'!$F$6:$F$505=$A1692)*('2_Review &amp; Audit'!$I$6:$I$505&gt;=$E1692-30)*('2_Review &amp; Audit'!$I$6:$I$505&lt;=$E1692+30)*('2_Review &amp; Audit'!$R$6:$R$505&gt;0)*(ROW('2_Review &amp; Audit'!$R$6:$R$505)&gt;$T1692),0),0)+5,""))</f>
        <v/>
      </c>
      <c r="AG1692" t="str">
        <f>IF(OR($D1692="",$AB1692="",$AF1692=""),"",MIN($AB1692,$AF1692))</f>
        <v/>
      </c>
      <c r="AK1692" t="str">
        <f>IF($D1692="","",MAX(0,N($AB1692)-N($AG1692)))</f>
        <v/>
      </c>
      <c r="AL1692" t="str">
        <f>IF(OR($D1692="",$AK1692="",N($AK1692)&lt;=0),"",IFERROR(MATCH(1,INDEX(('2_Review &amp; Audit'!$F$6:$F$505=$A1692)*('2_Review &amp; Audit'!$I$6:$I$505&gt;=$E1692-30)*('2_Review &amp; Audit'!$I$6:$I$505&lt;=$E1692+30)*('2_Review &amp; Audit'!$R$6:$R$505&gt;0)*(ROW('2_Review &amp; Audit'!$R$6:$R$505)&gt;$AC1692),0),0)+5,""))</f>
        <v/>
      </c>
      <c r="AP1692" t="str">
        <f>IF(OR($D1692="",$AK1692="",$AO1692=""),"",MIN($AK1692,$AO1692))</f>
        <v/>
      </c>
    </row>
    <row r="1693" spans="1:42" ht="12.75" customHeight="1" x14ac:dyDescent="0.2">
      <c r="A1693" t="str">
        <f>IF($J1693="","",INDEX('2_Review &amp; Audit'!$F:$F,$J1693))</f>
        <v/>
      </c>
      <c r="B1693" t="str">
        <f>IF($J1693="","",INDEX('2_Review &amp; Audit'!$C:$C,$J1693))</f>
        <v/>
      </c>
      <c r="C1693" t="str">
        <f>IF($J1693="","",INDEX('2_Review &amp; Audit'!$D:$D,$J1693))</f>
        <v/>
      </c>
      <c r="D1693" s="60" t="str">
        <f>IF($J1693="","",INDEX('2_Review &amp; Audit'!$U:$U,$J1693))</f>
        <v/>
      </c>
      <c r="E1693" t="str">
        <f>IF($J1693="","",INDEX('2_Review &amp; Audit'!$M:$M,$J1693))</f>
        <v/>
      </c>
      <c r="F1693" t="str">
        <f>IF($J1693="","",INDEX('2_Review &amp; Audit'!$N:$N,$J1693))</f>
        <v/>
      </c>
      <c r="G1693" t="str">
        <f>IF(OR($J1693="",$F1693=""),"",ABS(INDEX('2_Review &amp; Audit'!$B:$B,$J1693)/$F1693))</f>
        <v/>
      </c>
      <c r="H1693" t="str">
        <f t="shared" si="90"/>
        <v/>
      </c>
      <c r="I1693" t="str">
        <f>IF($J1693="","",INDEX('2_Review &amp; Audit'!$AD:$AD,$J1693))</f>
        <v/>
      </c>
      <c r="AB1693" t="str">
        <f>IF($D1693="","",MAX(0,N(#REF!)-N($X1693)))</f>
        <v/>
      </c>
      <c r="AC1693" t="str">
        <f>IF(OR($D1693="",$AB1693="",N($AB1693)&lt;=0),"",IFERROR(MATCH(1,INDEX(('2_Review &amp; Audit'!$F$6:$F$505=$A1693)*('2_Review &amp; Audit'!$I$6:$I$505&gt;=$E1693-30)*('2_Review &amp; Audit'!$I$6:$I$505&lt;=$E1693+30)*('2_Review &amp; Audit'!$R$6:$R$505&gt;0)*(ROW('2_Review &amp; Audit'!$R$6:$R$505)&gt;$T1693),0),0)+5,""))</f>
        <v/>
      </c>
      <c r="AG1693" t="str">
        <f>IF(OR($D1693="",$AB1693="",$AF1693=""),"",MIN($AB1693,$AF1693))</f>
        <v/>
      </c>
      <c r="AK1693" t="str">
        <f>IF($D1693="","",MAX(0,N($AB1693)-N($AG1693)))</f>
        <v/>
      </c>
      <c r="AL1693" t="str">
        <f>IF(OR($D1693="",$AK1693="",N($AK1693)&lt;=0),"",IFERROR(MATCH(1,INDEX(('2_Review &amp; Audit'!$F$6:$F$505=$A1693)*('2_Review &amp; Audit'!$I$6:$I$505&gt;=$E1693-30)*('2_Review &amp; Audit'!$I$6:$I$505&lt;=$E1693+30)*('2_Review &amp; Audit'!$R$6:$R$505&gt;0)*(ROW('2_Review &amp; Audit'!$R$6:$R$505)&gt;$AC1693),0),0)+5,""))</f>
        <v/>
      </c>
      <c r="AP1693" t="str">
        <f>IF(OR($D1693="",$AK1693="",$AO1693=""),"",MIN($AK1693,$AO1693))</f>
        <v/>
      </c>
    </row>
    <row r="1694" spans="1:42" ht="12.75" customHeight="1" x14ac:dyDescent="0.2">
      <c r="A1694" t="str">
        <f>IF($J1694="","",INDEX('2_Review &amp; Audit'!$F:$F,$J1694))</f>
        <v/>
      </c>
      <c r="B1694" t="str">
        <f>IF($J1694="","",INDEX('2_Review &amp; Audit'!$C:$C,$J1694))</f>
        <v/>
      </c>
      <c r="C1694" t="str">
        <f>IF($J1694="","",INDEX('2_Review &amp; Audit'!$D:$D,$J1694))</f>
        <v/>
      </c>
      <c r="D1694" s="60" t="str">
        <f>IF($J1694="","",INDEX('2_Review &amp; Audit'!$U:$U,$J1694))</f>
        <v/>
      </c>
      <c r="E1694" t="str">
        <f>IF($J1694="","",INDEX('2_Review &amp; Audit'!$M:$M,$J1694))</f>
        <v/>
      </c>
      <c r="F1694" t="str">
        <f>IF($J1694="","",INDEX('2_Review &amp; Audit'!$N:$N,$J1694))</f>
        <v/>
      </c>
      <c r="G1694" t="str">
        <f>IF(OR($J1694="",$F1694=""),"",ABS(INDEX('2_Review &amp; Audit'!$B:$B,$J1694)/$F1694))</f>
        <v/>
      </c>
      <c r="H1694" t="str">
        <f t="shared" si="90"/>
        <v/>
      </c>
      <c r="I1694" t="str">
        <f>IF($J1694="","",INDEX('2_Review &amp; Audit'!$AD:$AD,$J1694))</f>
        <v/>
      </c>
      <c r="AB1694" t="str">
        <f>IF($D1694="","",MAX(0,N(#REF!)-N($X1694)))</f>
        <v/>
      </c>
      <c r="AC1694" t="str">
        <f>IF(OR($D1694="",$AB1694="",N($AB1694)&lt;=0),"",IFERROR(MATCH(1,INDEX(('2_Review &amp; Audit'!$F$6:$F$505=$A1694)*('2_Review &amp; Audit'!$I$6:$I$505&gt;=$E1694-30)*('2_Review &amp; Audit'!$I$6:$I$505&lt;=$E1694+30)*('2_Review &amp; Audit'!$R$6:$R$505&gt;0)*(ROW('2_Review &amp; Audit'!$R$6:$R$505)&gt;$T1694),0),0)+5,""))</f>
        <v/>
      </c>
      <c r="AG1694" t="str">
        <f>IF(OR($D1694="",$AB1694="",$AF1694=""),"",MIN($AB1694,$AF1694))</f>
        <v/>
      </c>
      <c r="AK1694" t="str">
        <f>IF($D1694="","",MAX(0,N($AB1694)-N($AG1694)))</f>
        <v/>
      </c>
      <c r="AL1694" t="str">
        <f>IF(OR($D1694="",$AK1694="",N($AK1694)&lt;=0),"",IFERROR(MATCH(1,INDEX(('2_Review &amp; Audit'!$F$6:$F$505=$A1694)*('2_Review &amp; Audit'!$I$6:$I$505&gt;=$E1694-30)*('2_Review &amp; Audit'!$I$6:$I$505&lt;=$E1694+30)*('2_Review &amp; Audit'!$R$6:$R$505&gt;0)*(ROW('2_Review &amp; Audit'!$R$6:$R$505)&gt;$AC1694),0),0)+5,""))</f>
        <v/>
      </c>
      <c r="AP1694" t="str">
        <f>IF(OR($D1694="",$AK1694="",$AO1694=""),"",MIN($AK1694,$AO1694))</f>
        <v/>
      </c>
    </row>
    <row r="1695" spans="1:42" ht="12.75" customHeight="1" x14ac:dyDescent="0.2">
      <c r="A1695" t="str">
        <f>IF($J1695="","",INDEX('2_Review &amp; Audit'!$F:$F,$J1695))</f>
        <v/>
      </c>
      <c r="B1695" t="str">
        <f>IF($J1695="","",INDEX('2_Review &amp; Audit'!$C:$C,$J1695))</f>
        <v/>
      </c>
      <c r="C1695" t="str">
        <f>IF($J1695="","",INDEX('2_Review &amp; Audit'!$D:$D,$J1695))</f>
        <v/>
      </c>
      <c r="D1695" s="60" t="str">
        <f>IF($J1695="","",INDEX('2_Review &amp; Audit'!$U:$U,$J1695))</f>
        <v/>
      </c>
      <c r="E1695" t="str">
        <f>IF($J1695="","",INDEX('2_Review &amp; Audit'!$M:$M,$J1695))</f>
        <v/>
      </c>
      <c r="F1695" t="str">
        <f>IF($J1695="","",INDEX('2_Review &amp; Audit'!$N:$N,$J1695))</f>
        <v/>
      </c>
      <c r="G1695" t="str">
        <f>IF(OR($J1695="",$F1695=""),"",ABS(INDEX('2_Review &amp; Audit'!$B:$B,$J1695)/$F1695))</f>
        <v/>
      </c>
      <c r="H1695" t="str">
        <f t="shared" si="90"/>
        <v/>
      </c>
      <c r="I1695" t="str">
        <f>IF($J1695="","",INDEX('2_Review &amp; Audit'!$AD:$AD,$J1695))</f>
        <v/>
      </c>
      <c r="AB1695" t="str">
        <f>IF($D1695="","",MAX(0,N(#REF!)-N($X1695)))</f>
        <v/>
      </c>
      <c r="AC1695" t="str">
        <f>IF(OR($D1695="",$AB1695="",N($AB1695)&lt;=0),"",IFERROR(MATCH(1,INDEX(('2_Review &amp; Audit'!$F$6:$F$505=$A1695)*('2_Review &amp; Audit'!$I$6:$I$505&gt;=$E1695-30)*('2_Review &amp; Audit'!$I$6:$I$505&lt;=$E1695+30)*('2_Review &amp; Audit'!$R$6:$R$505&gt;0)*(ROW('2_Review &amp; Audit'!$R$6:$R$505)&gt;$T1695),0),0)+5,""))</f>
        <v/>
      </c>
      <c r="AG1695" t="str">
        <f>IF(OR($D1695="",$AB1695="",$AF1695=""),"",MIN($AB1695,$AF1695))</f>
        <v/>
      </c>
      <c r="AK1695" t="str">
        <f>IF($D1695="","",MAX(0,N($AB1695)-N($AG1695)))</f>
        <v/>
      </c>
      <c r="AL1695" t="str">
        <f>IF(OR($D1695="",$AK1695="",N($AK1695)&lt;=0),"",IFERROR(MATCH(1,INDEX(('2_Review &amp; Audit'!$F$6:$F$505=$A1695)*('2_Review &amp; Audit'!$I$6:$I$505&gt;=$E1695-30)*('2_Review &amp; Audit'!$I$6:$I$505&lt;=$E1695+30)*('2_Review &amp; Audit'!$R$6:$R$505&gt;0)*(ROW('2_Review &amp; Audit'!$R$6:$R$505)&gt;$AC1695),0),0)+5,""))</f>
        <v/>
      </c>
      <c r="AP1695" t="str">
        <f>IF(OR($D1695="",$AK1695="",$AO1695=""),"",MIN($AK1695,$AO1695))</f>
        <v/>
      </c>
    </row>
    <row r="1696" spans="1:42" ht="12.75" customHeight="1" x14ac:dyDescent="0.2">
      <c r="A1696" t="str">
        <f>IF($J1696="","",INDEX('2_Review &amp; Audit'!$F:$F,$J1696))</f>
        <v/>
      </c>
      <c r="B1696" t="str">
        <f>IF($J1696="","",INDEX('2_Review &amp; Audit'!$C:$C,$J1696))</f>
        <v/>
      </c>
      <c r="C1696" t="str">
        <f>IF($J1696="","",INDEX('2_Review &amp; Audit'!$D:$D,$J1696))</f>
        <v/>
      </c>
      <c r="D1696" s="60" t="str">
        <f>IF($J1696="","",INDEX('2_Review &amp; Audit'!$U:$U,$J1696))</f>
        <v/>
      </c>
      <c r="E1696" t="str">
        <f>IF($J1696="","",INDEX('2_Review &amp; Audit'!$M:$M,$J1696))</f>
        <v/>
      </c>
      <c r="F1696" t="str">
        <f>IF($J1696="","",INDEX('2_Review &amp; Audit'!$N:$N,$J1696))</f>
        <v/>
      </c>
      <c r="G1696" t="str">
        <f>IF(OR($J1696="",$F1696=""),"",ABS(INDEX('2_Review &amp; Audit'!$B:$B,$J1696)/$F1696))</f>
        <v/>
      </c>
      <c r="H1696" t="str">
        <f t="shared" si="90"/>
        <v/>
      </c>
      <c r="I1696" t="str">
        <f>IF($J1696="","",INDEX('2_Review &amp; Audit'!$AD:$AD,$J1696))</f>
        <v/>
      </c>
      <c r="AB1696" t="str">
        <f>IF($D1696="","",MAX(0,N(#REF!)-N($X1696)))</f>
        <v/>
      </c>
      <c r="AC1696" t="str">
        <f>IF(OR($D1696="",$AB1696="",N($AB1696)&lt;=0),"",IFERROR(MATCH(1,INDEX(('2_Review &amp; Audit'!$F$6:$F$505=$A1696)*('2_Review &amp; Audit'!$I$6:$I$505&gt;=$E1696-30)*('2_Review &amp; Audit'!$I$6:$I$505&lt;=$E1696+30)*('2_Review &amp; Audit'!$R$6:$R$505&gt;0)*(ROW('2_Review &amp; Audit'!$R$6:$R$505)&gt;$T1696),0),0)+5,""))</f>
        <v/>
      </c>
      <c r="AG1696" t="str">
        <f>IF(OR($D1696="",$AB1696="",$AF1696=""),"",MIN($AB1696,$AF1696))</f>
        <v/>
      </c>
      <c r="AK1696" t="str">
        <f>IF($D1696="","",MAX(0,N($AB1696)-N($AG1696)))</f>
        <v/>
      </c>
      <c r="AL1696" t="str">
        <f>IF(OR($D1696="",$AK1696="",N($AK1696)&lt;=0),"",IFERROR(MATCH(1,INDEX(('2_Review &amp; Audit'!$F$6:$F$505=$A1696)*('2_Review &amp; Audit'!$I$6:$I$505&gt;=$E1696-30)*('2_Review &amp; Audit'!$I$6:$I$505&lt;=$E1696+30)*('2_Review &amp; Audit'!$R$6:$R$505&gt;0)*(ROW('2_Review &amp; Audit'!$R$6:$R$505)&gt;$AC1696),0),0)+5,""))</f>
        <v/>
      </c>
      <c r="AP1696" t="str">
        <f>IF(OR($D1696="",$AK1696="",$AO1696=""),"",MIN($AK1696,$AO1696))</f>
        <v/>
      </c>
    </row>
    <row r="1697" spans="1:42" ht="12.75" customHeight="1" x14ac:dyDescent="0.2">
      <c r="A1697" t="str">
        <f>IF($J1697="","",INDEX('2_Review &amp; Audit'!$F:$F,$J1697))</f>
        <v/>
      </c>
      <c r="B1697" t="str">
        <f>IF($J1697="","",INDEX('2_Review &amp; Audit'!$C:$C,$J1697))</f>
        <v/>
      </c>
      <c r="C1697" t="str">
        <f>IF($J1697="","",INDEX('2_Review &amp; Audit'!$D:$D,$J1697))</f>
        <v/>
      </c>
      <c r="D1697" s="60" t="str">
        <f>IF($J1697="","",INDEX('2_Review &amp; Audit'!$U:$U,$J1697))</f>
        <v/>
      </c>
      <c r="E1697" t="str">
        <f>IF($J1697="","",INDEX('2_Review &amp; Audit'!$M:$M,$J1697))</f>
        <v/>
      </c>
      <c r="F1697" t="str">
        <f>IF($J1697="","",INDEX('2_Review &amp; Audit'!$N:$N,$J1697))</f>
        <v/>
      </c>
      <c r="G1697" t="str">
        <f>IF(OR($J1697="",$F1697=""),"",ABS(INDEX('2_Review &amp; Audit'!$B:$B,$J1697)/$F1697))</f>
        <v/>
      </c>
      <c r="H1697" t="str">
        <f t="shared" si="90"/>
        <v/>
      </c>
      <c r="I1697" t="str">
        <f>IF($J1697="","",INDEX('2_Review &amp; Audit'!$AD:$AD,$J1697))</f>
        <v/>
      </c>
      <c r="AB1697" t="str">
        <f>IF($D1697="","",MAX(0,N(#REF!)-N($X1697)))</f>
        <v/>
      </c>
      <c r="AC1697" t="str">
        <f>IF(OR($D1697="",$AB1697="",N($AB1697)&lt;=0),"",IFERROR(MATCH(1,INDEX(('2_Review &amp; Audit'!$F$6:$F$505=$A1697)*('2_Review &amp; Audit'!$I$6:$I$505&gt;=$E1697-30)*('2_Review &amp; Audit'!$I$6:$I$505&lt;=$E1697+30)*('2_Review &amp; Audit'!$R$6:$R$505&gt;0)*(ROW('2_Review &amp; Audit'!$R$6:$R$505)&gt;$T1697),0),0)+5,""))</f>
        <v/>
      </c>
      <c r="AG1697" t="str">
        <f>IF(OR($D1697="",$AB1697="",$AF1697=""),"",MIN($AB1697,$AF1697))</f>
        <v/>
      </c>
      <c r="AK1697" t="str">
        <f>IF($D1697="","",MAX(0,N($AB1697)-N($AG1697)))</f>
        <v/>
      </c>
      <c r="AL1697" t="str">
        <f>IF(OR($D1697="",$AK1697="",N($AK1697)&lt;=0),"",IFERROR(MATCH(1,INDEX(('2_Review &amp; Audit'!$F$6:$F$505=$A1697)*('2_Review &amp; Audit'!$I$6:$I$505&gt;=$E1697-30)*('2_Review &amp; Audit'!$I$6:$I$505&lt;=$E1697+30)*('2_Review &amp; Audit'!$R$6:$R$505&gt;0)*(ROW('2_Review &amp; Audit'!$R$6:$R$505)&gt;$AC1697),0),0)+5,""))</f>
        <v/>
      </c>
      <c r="AP1697" t="str">
        <f>IF(OR($D1697="",$AK1697="",$AO1697=""),"",MIN($AK1697,$AO1697))</f>
        <v/>
      </c>
    </row>
    <row r="1698" spans="1:42" ht="12.75" customHeight="1" x14ac:dyDescent="0.2">
      <c r="A1698" t="str">
        <f>IF($J1698="","",INDEX('2_Review &amp; Audit'!$F:$F,$J1698))</f>
        <v/>
      </c>
      <c r="B1698" t="str">
        <f>IF($J1698="","",INDEX('2_Review &amp; Audit'!$C:$C,$J1698))</f>
        <v/>
      </c>
      <c r="C1698" t="str">
        <f>IF($J1698="","",INDEX('2_Review &amp; Audit'!$D:$D,$J1698))</f>
        <v/>
      </c>
      <c r="D1698" s="60" t="str">
        <f>IF($J1698="","",INDEX('2_Review &amp; Audit'!$U:$U,$J1698))</f>
        <v/>
      </c>
      <c r="E1698" t="str">
        <f>IF($J1698="","",INDEX('2_Review &amp; Audit'!$M:$M,$J1698))</f>
        <v/>
      </c>
      <c r="F1698" t="str">
        <f>IF($J1698="","",INDEX('2_Review &amp; Audit'!$N:$N,$J1698))</f>
        <v/>
      </c>
      <c r="G1698" t="str">
        <f>IF(OR($J1698="",$F1698=""),"",ABS(INDEX('2_Review &amp; Audit'!$B:$B,$J1698)/$F1698))</f>
        <v/>
      </c>
      <c r="H1698" t="str">
        <f t="shared" si="90"/>
        <v/>
      </c>
      <c r="I1698" t="str">
        <f>IF($J1698="","",INDEX('2_Review &amp; Audit'!$AD:$AD,$J1698))</f>
        <v/>
      </c>
      <c r="AB1698" t="str">
        <f>IF($D1698="","",MAX(0,N(#REF!)-N($X1698)))</f>
        <v/>
      </c>
      <c r="AC1698" t="str">
        <f>IF(OR($D1698="",$AB1698="",N($AB1698)&lt;=0),"",IFERROR(MATCH(1,INDEX(('2_Review &amp; Audit'!$F$6:$F$505=$A1698)*('2_Review &amp; Audit'!$I$6:$I$505&gt;=$E1698-30)*('2_Review &amp; Audit'!$I$6:$I$505&lt;=$E1698+30)*('2_Review &amp; Audit'!$R$6:$R$505&gt;0)*(ROW('2_Review &amp; Audit'!$R$6:$R$505)&gt;$T1698),0),0)+5,""))</f>
        <v/>
      </c>
      <c r="AG1698" t="str">
        <f>IF(OR($D1698="",$AB1698="",$AF1698=""),"",MIN($AB1698,$AF1698))</f>
        <v/>
      </c>
      <c r="AK1698" t="str">
        <f>IF($D1698="","",MAX(0,N($AB1698)-N($AG1698)))</f>
        <v/>
      </c>
      <c r="AL1698" t="str">
        <f>IF(OR($D1698="",$AK1698="",N($AK1698)&lt;=0),"",IFERROR(MATCH(1,INDEX(('2_Review &amp; Audit'!$F$6:$F$505=$A1698)*('2_Review &amp; Audit'!$I$6:$I$505&gt;=$E1698-30)*('2_Review &amp; Audit'!$I$6:$I$505&lt;=$E1698+30)*('2_Review &amp; Audit'!$R$6:$R$505&gt;0)*(ROW('2_Review &amp; Audit'!$R$6:$R$505)&gt;$AC1698),0),0)+5,""))</f>
        <v/>
      </c>
      <c r="AP1698" t="str">
        <f>IF(OR($D1698="",$AK1698="",$AO1698=""),"",MIN($AK1698,$AO1698))</f>
        <v/>
      </c>
    </row>
    <row r="1699" spans="1:42" ht="12.75" customHeight="1" x14ac:dyDescent="0.2">
      <c r="A1699" t="str">
        <f>IF($J1699="","",INDEX('2_Review &amp; Audit'!$F:$F,$J1699))</f>
        <v/>
      </c>
      <c r="B1699" t="str">
        <f>IF($J1699="","",INDEX('2_Review &amp; Audit'!$C:$C,$J1699))</f>
        <v/>
      </c>
      <c r="C1699" t="str">
        <f>IF($J1699="","",INDEX('2_Review &amp; Audit'!$D:$D,$J1699))</f>
        <v/>
      </c>
      <c r="D1699" s="60" t="str">
        <f>IF($J1699="","",INDEX('2_Review &amp; Audit'!$U:$U,$J1699))</f>
        <v/>
      </c>
      <c r="E1699" t="str">
        <f>IF($J1699="","",INDEX('2_Review &amp; Audit'!$M:$M,$J1699))</f>
        <v/>
      </c>
      <c r="F1699" t="str">
        <f>IF($J1699="","",INDEX('2_Review &amp; Audit'!$N:$N,$J1699))</f>
        <v/>
      </c>
      <c r="G1699" t="str">
        <f>IF(OR($J1699="",$F1699=""),"",ABS(INDEX('2_Review &amp; Audit'!$B:$B,$J1699)/$F1699))</f>
        <v/>
      </c>
      <c r="H1699" t="str">
        <f t="shared" si="90"/>
        <v/>
      </c>
      <c r="I1699" t="str">
        <f>IF($J1699="","",INDEX('2_Review &amp; Audit'!$AD:$AD,$J1699))</f>
        <v/>
      </c>
      <c r="AB1699" t="str">
        <f>IF($D1699="","",MAX(0,N(#REF!)-N($X1699)))</f>
        <v/>
      </c>
      <c r="AC1699" t="str">
        <f>IF(OR($D1699="",$AB1699="",N($AB1699)&lt;=0),"",IFERROR(MATCH(1,INDEX(('2_Review &amp; Audit'!$F$6:$F$505=$A1699)*('2_Review &amp; Audit'!$I$6:$I$505&gt;=$E1699-30)*('2_Review &amp; Audit'!$I$6:$I$505&lt;=$E1699+30)*('2_Review &amp; Audit'!$R$6:$R$505&gt;0)*(ROW('2_Review &amp; Audit'!$R$6:$R$505)&gt;$T1699),0),0)+5,""))</f>
        <v/>
      </c>
      <c r="AG1699" t="str">
        <f>IF(OR($D1699="",$AB1699="",$AF1699=""),"",MIN($AB1699,$AF1699))</f>
        <v/>
      </c>
      <c r="AK1699" t="str">
        <f>IF($D1699="","",MAX(0,N($AB1699)-N($AG1699)))</f>
        <v/>
      </c>
      <c r="AL1699" t="str">
        <f>IF(OR($D1699="",$AK1699="",N($AK1699)&lt;=0),"",IFERROR(MATCH(1,INDEX(('2_Review &amp; Audit'!$F$6:$F$505=$A1699)*('2_Review &amp; Audit'!$I$6:$I$505&gt;=$E1699-30)*('2_Review &amp; Audit'!$I$6:$I$505&lt;=$E1699+30)*('2_Review &amp; Audit'!$R$6:$R$505&gt;0)*(ROW('2_Review &amp; Audit'!$R$6:$R$505)&gt;$AC1699),0),0)+5,""))</f>
        <v/>
      </c>
      <c r="AP1699" t="str">
        <f>IF(OR($D1699="",$AK1699="",$AO1699=""),"",MIN($AK1699,$AO1699))</f>
        <v/>
      </c>
    </row>
    <row r="1700" spans="1:42" ht="12.75" customHeight="1" x14ac:dyDescent="0.2">
      <c r="A1700" t="str">
        <f>IF($J1700="","",INDEX('2_Review &amp; Audit'!$F:$F,$J1700))</f>
        <v/>
      </c>
      <c r="B1700" t="str">
        <f>IF($J1700="","",INDEX('2_Review &amp; Audit'!$C:$C,$J1700))</f>
        <v/>
      </c>
      <c r="C1700" t="str">
        <f>IF($J1700="","",INDEX('2_Review &amp; Audit'!$D:$D,$J1700))</f>
        <v/>
      </c>
      <c r="D1700" s="60" t="str">
        <f>IF($J1700="","",INDEX('2_Review &amp; Audit'!$U:$U,$J1700))</f>
        <v/>
      </c>
      <c r="E1700" t="str">
        <f>IF($J1700="","",INDEX('2_Review &amp; Audit'!$M:$M,$J1700))</f>
        <v/>
      </c>
      <c r="F1700" t="str">
        <f>IF($J1700="","",INDEX('2_Review &amp; Audit'!$N:$N,$J1700))</f>
        <v/>
      </c>
      <c r="G1700" t="str">
        <f>IF(OR($J1700="",$F1700=""),"",ABS(INDEX('2_Review &amp; Audit'!$B:$B,$J1700)/$F1700))</f>
        <v/>
      </c>
      <c r="H1700" t="str">
        <f t="shared" si="90"/>
        <v/>
      </c>
      <c r="I1700" t="str">
        <f>IF($J1700="","",INDEX('2_Review &amp; Audit'!$AD:$AD,$J1700))</f>
        <v/>
      </c>
      <c r="AB1700" t="str">
        <f>IF($D1700="","",MAX(0,N(#REF!)-N($X1700)))</f>
        <v/>
      </c>
      <c r="AC1700" t="str">
        <f>IF(OR($D1700="",$AB1700="",N($AB1700)&lt;=0),"",IFERROR(MATCH(1,INDEX(('2_Review &amp; Audit'!$F$6:$F$505=$A1700)*('2_Review &amp; Audit'!$I$6:$I$505&gt;=$E1700-30)*('2_Review &amp; Audit'!$I$6:$I$505&lt;=$E1700+30)*('2_Review &amp; Audit'!$R$6:$R$505&gt;0)*(ROW('2_Review &amp; Audit'!$R$6:$R$505)&gt;$T1700),0),0)+5,""))</f>
        <v/>
      </c>
      <c r="AG1700" t="str">
        <f>IF(OR($D1700="",$AB1700="",$AF1700=""),"",MIN($AB1700,$AF1700))</f>
        <v/>
      </c>
      <c r="AK1700" t="str">
        <f>IF($D1700="","",MAX(0,N($AB1700)-N($AG1700)))</f>
        <v/>
      </c>
      <c r="AL1700" t="str">
        <f>IF(OR($D1700="",$AK1700="",N($AK1700)&lt;=0),"",IFERROR(MATCH(1,INDEX(('2_Review &amp; Audit'!$F$6:$F$505=$A1700)*('2_Review &amp; Audit'!$I$6:$I$505&gt;=$E1700-30)*('2_Review &amp; Audit'!$I$6:$I$505&lt;=$E1700+30)*('2_Review &amp; Audit'!$R$6:$R$505&gt;0)*(ROW('2_Review &amp; Audit'!$R$6:$R$505)&gt;$AC1700),0),0)+5,""))</f>
        <v/>
      </c>
      <c r="AP1700" t="str">
        <f>IF(OR($D1700="",$AK1700="",$AO1700=""),"",MIN($AK1700,$AO1700))</f>
        <v/>
      </c>
    </row>
    <row r="1701" spans="1:42" ht="12.75" customHeight="1" x14ac:dyDescent="0.2">
      <c r="A1701" t="str">
        <f>IF($J1701="","",INDEX('2_Review &amp; Audit'!$F:$F,$J1701))</f>
        <v/>
      </c>
      <c r="B1701" t="str">
        <f>IF($J1701="","",INDEX('2_Review &amp; Audit'!$C:$C,$J1701))</f>
        <v/>
      </c>
      <c r="C1701" t="str">
        <f>IF($J1701="","",INDEX('2_Review &amp; Audit'!$D:$D,$J1701))</f>
        <v/>
      </c>
      <c r="D1701" s="60" t="str">
        <f>IF($J1701="","",INDEX('2_Review &amp; Audit'!$U:$U,$J1701))</f>
        <v/>
      </c>
      <c r="E1701" t="str">
        <f>IF($J1701="","",INDEX('2_Review &amp; Audit'!$M:$M,$J1701))</f>
        <v/>
      </c>
      <c r="F1701" t="str">
        <f>IF($J1701="","",INDEX('2_Review &amp; Audit'!$N:$N,$J1701))</f>
        <v/>
      </c>
      <c r="G1701" t="str">
        <f>IF(OR($J1701="",$F1701=""),"",ABS(INDEX('2_Review &amp; Audit'!$B:$B,$J1701)/$F1701))</f>
        <v/>
      </c>
      <c r="H1701" t="str">
        <f t="shared" si="90"/>
        <v/>
      </c>
      <c r="I1701" t="str">
        <f>IF($J1701="","",INDEX('2_Review &amp; Audit'!$AD:$AD,$J1701))</f>
        <v/>
      </c>
      <c r="AB1701" t="str">
        <f>IF($D1701="","",MAX(0,N(#REF!)-N($X1701)))</f>
        <v/>
      </c>
      <c r="AC1701" t="str">
        <f>IF(OR($D1701="",$AB1701="",N($AB1701)&lt;=0),"",IFERROR(MATCH(1,INDEX(('2_Review &amp; Audit'!$F$6:$F$505=$A1701)*('2_Review &amp; Audit'!$I$6:$I$505&gt;=$E1701-30)*('2_Review &amp; Audit'!$I$6:$I$505&lt;=$E1701+30)*('2_Review &amp; Audit'!$R$6:$R$505&gt;0)*(ROW('2_Review &amp; Audit'!$R$6:$R$505)&gt;$T1701),0),0)+5,""))</f>
        <v/>
      </c>
      <c r="AG1701" t="str">
        <f>IF(OR($D1701="",$AB1701="",$AF1701=""),"",MIN($AB1701,$AF1701))</f>
        <v/>
      </c>
      <c r="AK1701" t="str">
        <f>IF($D1701="","",MAX(0,N($AB1701)-N($AG1701)))</f>
        <v/>
      </c>
      <c r="AL1701" t="str">
        <f>IF(OR($D1701="",$AK1701="",N($AK1701)&lt;=0),"",IFERROR(MATCH(1,INDEX(('2_Review &amp; Audit'!$F$6:$F$505=$A1701)*('2_Review &amp; Audit'!$I$6:$I$505&gt;=$E1701-30)*('2_Review &amp; Audit'!$I$6:$I$505&lt;=$E1701+30)*('2_Review &amp; Audit'!$R$6:$R$505&gt;0)*(ROW('2_Review &amp; Audit'!$R$6:$R$505)&gt;$AC1701),0),0)+5,""))</f>
        <v/>
      </c>
      <c r="AP1701" t="str">
        <f>IF(OR($D1701="",$AK1701="",$AO1701=""),"",MIN($AK1701,$AO1701))</f>
        <v/>
      </c>
    </row>
    <row r="1702" spans="1:42" ht="12.75" customHeight="1" x14ac:dyDescent="0.2">
      <c r="A1702" t="str">
        <f>IF($J1702="","",INDEX('2_Review &amp; Audit'!$F:$F,$J1702))</f>
        <v/>
      </c>
      <c r="B1702" t="str">
        <f>IF($J1702="","",INDEX('2_Review &amp; Audit'!$C:$C,$J1702))</f>
        <v/>
      </c>
      <c r="C1702" t="str">
        <f>IF($J1702="","",INDEX('2_Review &amp; Audit'!$D:$D,$J1702))</f>
        <v/>
      </c>
      <c r="D1702" s="60" t="str">
        <f>IF($J1702="","",INDEX('2_Review &amp; Audit'!$U:$U,$J1702))</f>
        <v/>
      </c>
      <c r="E1702" t="str">
        <f>IF($J1702="","",INDEX('2_Review &amp; Audit'!$M:$M,$J1702))</f>
        <v/>
      </c>
      <c r="F1702" t="str">
        <f>IF($J1702="","",INDEX('2_Review &amp; Audit'!$N:$N,$J1702))</f>
        <v/>
      </c>
      <c r="G1702" t="str">
        <f>IF(OR($J1702="",$F1702=""),"",ABS(INDEX('2_Review &amp; Audit'!$B:$B,$J1702)/$F1702))</f>
        <v/>
      </c>
      <c r="H1702" t="str">
        <f t="shared" si="90"/>
        <v/>
      </c>
      <c r="I1702" t="str">
        <f>IF($J1702="","",INDEX('2_Review &amp; Audit'!$AD:$AD,$J1702))</f>
        <v/>
      </c>
      <c r="AB1702" t="str">
        <f>IF($D1702="","",MAX(0,N(#REF!)-N($X1702)))</f>
        <v/>
      </c>
      <c r="AC1702" t="str">
        <f>IF(OR($D1702="",$AB1702="",N($AB1702)&lt;=0),"",IFERROR(MATCH(1,INDEX(('2_Review &amp; Audit'!$F$6:$F$505=$A1702)*('2_Review &amp; Audit'!$I$6:$I$505&gt;=$E1702-30)*('2_Review &amp; Audit'!$I$6:$I$505&lt;=$E1702+30)*('2_Review &amp; Audit'!$R$6:$R$505&gt;0)*(ROW('2_Review &amp; Audit'!$R$6:$R$505)&gt;$T1702),0),0)+5,""))</f>
        <v/>
      </c>
      <c r="AG1702" t="str">
        <f>IF(OR($D1702="",$AB1702="",$AF1702=""),"",MIN($AB1702,$AF1702))</f>
        <v/>
      </c>
      <c r="AK1702" t="str">
        <f>IF($D1702="","",MAX(0,N($AB1702)-N($AG1702)))</f>
        <v/>
      </c>
      <c r="AL1702" t="str">
        <f>IF(OR($D1702="",$AK1702="",N($AK1702)&lt;=0),"",IFERROR(MATCH(1,INDEX(('2_Review &amp; Audit'!$F$6:$F$505=$A1702)*('2_Review &amp; Audit'!$I$6:$I$505&gt;=$E1702-30)*('2_Review &amp; Audit'!$I$6:$I$505&lt;=$E1702+30)*('2_Review &amp; Audit'!$R$6:$R$505&gt;0)*(ROW('2_Review &amp; Audit'!$R$6:$R$505)&gt;$AC1702),0),0)+5,""))</f>
        <v/>
      </c>
      <c r="AP1702" t="str">
        <f>IF(OR($D1702="",$AK1702="",$AO1702=""),"",MIN($AK1702,$AO1702))</f>
        <v/>
      </c>
    </row>
    <row r="1703" spans="1:42" ht="12.75" customHeight="1" x14ac:dyDescent="0.2">
      <c r="A1703" t="str">
        <f>IF($J1703="","",INDEX('2_Review &amp; Audit'!$F:$F,$J1703))</f>
        <v/>
      </c>
      <c r="B1703" t="str">
        <f>IF($J1703="","",INDEX('2_Review &amp; Audit'!$C:$C,$J1703))</f>
        <v/>
      </c>
      <c r="C1703" t="str">
        <f>IF($J1703="","",INDEX('2_Review &amp; Audit'!$D:$D,$J1703))</f>
        <v/>
      </c>
      <c r="D1703" s="60" t="str">
        <f>IF($J1703="","",INDEX('2_Review &amp; Audit'!$U:$U,$J1703))</f>
        <v/>
      </c>
      <c r="E1703" t="str">
        <f>IF($J1703="","",INDEX('2_Review &amp; Audit'!$M:$M,$J1703))</f>
        <v/>
      </c>
      <c r="F1703" t="str">
        <f>IF($J1703="","",INDEX('2_Review &amp; Audit'!$N:$N,$J1703))</f>
        <v/>
      </c>
      <c r="G1703" t="str">
        <f>IF(OR($J1703="",$F1703=""),"",ABS(INDEX('2_Review &amp; Audit'!$B:$B,$J1703)/$F1703))</f>
        <v/>
      </c>
      <c r="H1703" t="str">
        <f t="shared" si="90"/>
        <v/>
      </c>
      <c r="I1703" t="str">
        <f>IF($J1703="","",INDEX('2_Review &amp; Audit'!$AD:$AD,$J1703))</f>
        <v/>
      </c>
      <c r="AB1703" t="str">
        <f>IF($D1703="","",MAX(0,N(#REF!)-N($X1703)))</f>
        <v/>
      </c>
      <c r="AC1703" t="str">
        <f>IF(OR($D1703="",$AB1703="",N($AB1703)&lt;=0),"",IFERROR(MATCH(1,INDEX(('2_Review &amp; Audit'!$F$6:$F$505=$A1703)*('2_Review &amp; Audit'!$I$6:$I$505&gt;=$E1703-30)*('2_Review &amp; Audit'!$I$6:$I$505&lt;=$E1703+30)*('2_Review &amp; Audit'!$R$6:$R$505&gt;0)*(ROW('2_Review &amp; Audit'!$R$6:$R$505)&gt;$T1703),0),0)+5,""))</f>
        <v/>
      </c>
      <c r="AG1703" t="str">
        <f>IF(OR($D1703="",$AB1703="",$AF1703=""),"",MIN($AB1703,$AF1703))</f>
        <v/>
      </c>
      <c r="AK1703" t="str">
        <f>IF($D1703="","",MAX(0,N($AB1703)-N($AG1703)))</f>
        <v/>
      </c>
      <c r="AL1703" t="str">
        <f>IF(OR($D1703="",$AK1703="",N($AK1703)&lt;=0),"",IFERROR(MATCH(1,INDEX(('2_Review &amp; Audit'!$F$6:$F$505=$A1703)*('2_Review &amp; Audit'!$I$6:$I$505&gt;=$E1703-30)*('2_Review &amp; Audit'!$I$6:$I$505&lt;=$E1703+30)*('2_Review &amp; Audit'!$R$6:$R$505&gt;0)*(ROW('2_Review &amp; Audit'!$R$6:$R$505)&gt;$AC1703),0),0)+5,""))</f>
        <v/>
      </c>
      <c r="AP1703" t="str">
        <f>IF(OR($D1703="",$AK1703="",$AO1703=""),"",MIN($AK1703,$AO1703))</f>
        <v/>
      </c>
    </row>
    <row r="1704" spans="1:42" ht="12.75" customHeight="1" x14ac:dyDescent="0.2">
      <c r="A1704" t="str">
        <f>IF($J1704="","",INDEX('2_Review &amp; Audit'!$F:$F,$J1704))</f>
        <v/>
      </c>
      <c r="B1704" t="str">
        <f>IF($J1704="","",INDEX('2_Review &amp; Audit'!$C:$C,$J1704))</f>
        <v/>
      </c>
      <c r="C1704" t="str">
        <f>IF($J1704="","",INDEX('2_Review &amp; Audit'!$D:$D,$J1704))</f>
        <v/>
      </c>
      <c r="D1704" s="60" t="str">
        <f>IF($J1704="","",INDEX('2_Review &amp; Audit'!$U:$U,$J1704))</f>
        <v/>
      </c>
      <c r="E1704" t="str">
        <f>IF($J1704="","",INDEX('2_Review &amp; Audit'!$M:$M,$J1704))</f>
        <v/>
      </c>
      <c r="F1704" t="str">
        <f>IF($J1704="","",INDEX('2_Review &amp; Audit'!$N:$N,$J1704))</f>
        <v/>
      </c>
      <c r="G1704" t="str">
        <f>IF(OR($J1704="",$F1704=""),"",ABS(INDEX('2_Review &amp; Audit'!$B:$B,$J1704)/$F1704))</f>
        <v/>
      </c>
      <c r="H1704" t="str">
        <f t="shared" si="90"/>
        <v/>
      </c>
      <c r="I1704" t="str">
        <f>IF($J1704="","",INDEX('2_Review &amp; Audit'!$AD:$AD,$J1704))</f>
        <v/>
      </c>
      <c r="AB1704" t="str">
        <f>IF($D1704="","",MAX(0,N(#REF!)-N($X1704)))</f>
        <v/>
      </c>
      <c r="AC1704" t="str">
        <f>IF(OR($D1704="",$AB1704="",N($AB1704)&lt;=0),"",IFERROR(MATCH(1,INDEX(('2_Review &amp; Audit'!$F$6:$F$505=$A1704)*('2_Review &amp; Audit'!$I$6:$I$505&gt;=$E1704-30)*('2_Review &amp; Audit'!$I$6:$I$505&lt;=$E1704+30)*('2_Review &amp; Audit'!$R$6:$R$505&gt;0)*(ROW('2_Review &amp; Audit'!$R$6:$R$505)&gt;$T1704),0),0)+5,""))</f>
        <v/>
      </c>
      <c r="AG1704" t="str">
        <f>IF(OR($D1704="",$AB1704="",$AF1704=""),"",MIN($AB1704,$AF1704))</f>
        <v/>
      </c>
      <c r="AK1704" t="str">
        <f>IF($D1704="","",MAX(0,N($AB1704)-N($AG1704)))</f>
        <v/>
      </c>
      <c r="AL1704" t="str">
        <f>IF(OR($D1704="",$AK1704="",N($AK1704)&lt;=0),"",IFERROR(MATCH(1,INDEX(('2_Review &amp; Audit'!$F$6:$F$505=$A1704)*('2_Review &amp; Audit'!$I$6:$I$505&gt;=$E1704-30)*('2_Review &amp; Audit'!$I$6:$I$505&lt;=$E1704+30)*('2_Review &amp; Audit'!$R$6:$R$505&gt;0)*(ROW('2_Review &amp; Audit'!$R$6:$R$505)&gt;$AC1704),0),0)+5,""))</f>
        <v/>
      </c>
      <c r="AP1704" t="str">
        <f>IF(OR($D1704="",$AK1704="",$AO1704=""),"",MIN($AK1704,$AO1704))</f>
        <v/>
      </c>
    </row>
    <row r="1705" spans="1:42" ht="12.75" customHeight="1" x14ac:dyDescent="0.2">
      <c r="A1705" t="str">
        <f>IF($J1705="","",INDEX('2_Review &amp; Audit'!$F:$F,$J1705))</f>
        <v/>
      </c>
      <c r="B1705" t="str">
        <f>IF($J1705="","",INDEX('2_Review &amp; Audit'!$C:$C,$J1705))</f>
        <v/>
      </c>
      <c r="C1705" t="str">
        <f>IF($J1705="","",INDEX('2_Review &amp; Audit'!$D:$D,$J1705))</f>
        <v/>
      </c>
      <c r="D1705" s="60" t="str">
        <f>IF($J1705="","",INDEX('2_Review &amp; Audit'!$U:$U,$J1705))</f>
        <v/>
      </c>
      <c r="E1705" t="str">
        <f>IF($J1705="","",INDEX('2_Review &amp; Audit'!$M:$M,$J1705))</f>
        <v/>
      </c>
      <c r="F1705" t="str">
        <f>IF($J1705="","",INDEX('2_Review &amp; Audit'!$N:$N,$J1705))</f>
        <v/>
      </c>
      <c r="G1705" t="str">
        <f>IF(OR($J1705="",$F1705=""),"",ABS(INDEX('2_Review &amp; Audit'!$B:$B,$J1705)/$F1705))</f>
        <v/>
      </c>
      <c r="H1705" t="str">
        <f t="shared" si="90"/>
        <v/>
      </c>
      <c r="I1705" t="str">
        <f>IF($J1705="","",INDEX('2_Review &amp; Audit'!$AD:$AD,$J1705))</f>
        <v/>
      </c>
      <c r="AB1705" t="str">
        <f>IF($D1705="","",MAX(0,N(#REF!)-N($X1705)))</f>
        <v/>
      </c>
      <c r="AC1705" t="str">
        <f>IF(OR($D1705="",$AB1705="",N($AB1705)&lt;=0),"",IFERROR(MATCH(1,INDEX(('2_Review &amp; Audit'!$F$6:$F$505=$A1705)*('2_Review &amp; Audit'!$I$6:$I$505&gt;=$E1705-30)*('2_Review &amp; Audit'!$I$6:$I$505&lt;=$E1705+30)*('2_Review &amp; Audit'!$R$6:$R$505&gt;0)*(ROW('2_Review &amp; Audit'!$R$6:$R$505)&gt;$T1705),0),0)+5,""))</f>
        <v/>
      </c>
      <c r="AG1705" t="str">
        <f>IF(OR($D1705="",$AB1705="",$AF1705=""),"",MIN($AB1705,$AF1705))</f>
        <v/>
      </c>
      <c r="AK1705" t="str">
        <f>IF($D1705="","",MAX(0,N($AB1705)-N($AG1705)))</f>
        <v/>
      </c>
      <c r="AL1705" t="str">
        <f>IF(OR($D1705="",$AK1705="",N($AK1705)&lt;=0),"",IFERROR(MATCH(1,INDEX(('2_Review &amp; Audit'!$F$6:$F$505=$A1705)*('2_Review &amp; Audit'!$I$6:$I$505&gt;=$E1705-30)*('2_Review &amp; Audit'!$I$6:$I$505&lt;=$E1705+30)*('2_Review &amp; Audit'!$R$6:$R$505&gt;0)*(ROW('2_Review &amp; Audit'!$R$6:$R$505)&gt;$AC1705),0),0)+5,""))</f>
        <v/>
      </c>
      <c r="AP1705" t="str">
        <f>IF(OR($D1705="",$AK1705="",$AO1705=""),"",MIN($AK1705,$AO1705))</f>
        <v/>
      </c>
    </row>
    <row r="1706" spans="1:42" ht="12.75" customHeight="1" x14ac:dyDescent="0.2">
      <c r="A1706" t="str">
        <f>IF($J1706="","",INDEX('2_Review &amp; Audit'!$F:$F,$J1706))</f>
        <v/>
      </c>
      <c r="B1706" t="str">
        <f>IF($J1706="","",INDEX('2_Review &amp; Audit'!$C:$C,$J1706))</f>
        <v/>
      </c>
      <c r="C1706" t="str">
        <f>IF($J1706="","",INDEX('2_Review &amp; Audit'!$D:$D,$J1706))</f>
        <v/>
      </c>
      <c r="D1706" s="60" t="str">
        <f>IF($J1706="","",INDEX('2_Review &amp; Audit'!$U:$U,$J1706))</f>
        <v/>
      </c>
      <c r="E1706" t="str">
        <f>IF($J1706="","",INDEX('2_Review &amp; Audit'!$M:$M,$J1706))</f>
        <v/>
      </c>
      <c r="F1706" t="str">
        <f>IF($J1706="","",INDEX('2_Review &amp; Audit'!$N:$N,$J1706))</f>
        <v/>
      </c>
      <c r="G1706" t="str">
        <f>IF(OR($J1706="",$F1706=""),"",ABS(INDEX('2_Review &amp; Audit'!$B:$B,$J1706)/$F1706))</f>
        <v/>
      </c>
      <c r="H1706" t="str">
        <f t="shared" si="90"/>
        <v/>
      </c>
      <c r="I1706" t="str">
        <f>IF($J1706="","",INDEX('2_Review &amp; Audit'!$AD:$AD,$J1706))</f>
        <v/>
      </c>
      <c r="AB1706" t="str">
        <f>IF($D1706="","",MAX(0,N(#REF!)-N($X1706)))</f>
        <v/>
      </c>
      <c r="AC1706" t="str">
        <f>IF(OR($D1706="",$AB1706="",N($AB1706)&lt;=0),"",IFERROR(MATCH(1,INDEX(('2_Review &amp; Audit'!$F$6:$F$505=$A1706)*('2_Review &amp; Audit'!$I$6:$I$505&gt;=$E1706-30)*('2_Review &amp; Audit'!$I$6:$I$505&lt;=$E1706+30)*('2_Review &amp; Audit'!$R$6:$R$505&gt;0)*(ROW('2_Review &amp; Audit'!$R$6:$R$505)&gt;$T1706),0),0)+5,""))</f>
        <v/>
      </c>
      <c r="AG1706" t="str">
        <f>IF(OR($D1706="",$AB1706="",$AF1706=""),"",MIN($AB1706,$AF1706))</f>
        <v/>
      </c>
      <c r="AK1706" t="str">
        <f>IF($D1706="","",MAX(0,N($AB1706)-N($AG1706)))</f>
        <v/>
      </c>
      <c r="AL1706" t="str">
        <f>IF(OR($D1706="",$AK1706="",N($AK1706)&lt;=0),"",IFERROR(MATCH(1,INDEX(('2_Review &amp; Audit'!$F$6:$F$505=$A1706)*('2_Review &amp; Audit'!$I$6:$I$505&gt;=$E1706-30)*('2_Review &amp; Audit'!$I$6:$I$505&lt;=$E1706+30)*('2_Review &amp; Audit'!$R$6:$R$505&gt;0)*(ROW('2_Review &amp; Audit'!$R$6:$R$505)&gt;$AC1706),0),0)+5,""))</f>
        <v/>
      </c>
      <c r="AP1706" t="str">
        <f>IF(OR($D1706="",$AK1706="",$AO1706=""),"",MIN($AK1706,$AO1706))</f>
        <v/>
      </c>
    </row>
    <row r="1707" spans="1:42" ht="12.75" customHeight="1" x14ac:dyDescent="0.2">
      <c r="A1707" t="str">
        <f>IF($J1707="","",INDEX('2_Review &amp; Audit'!$F:$F,$J1707))</f>
        <v/>
      </c>
      <c r="B1707" t="str">
        <f>IF($J1707="","",INDEX('2_Review &amp; Audit'!$C:$C,$J1707))</f>
        <v/>
      </c>
      <c r="C1707" t="str">
        <f>IF($J1707="","",INDEX('2_Review &amp; Audit'!$D:$D,$J1707))</f>
        <v/>
      </c>
      <c r="D1707" s="60" t="str">
        <f>IF($J1707="","",INDEX('2_Review &amp; Audit'!$U:$U,$J1707))</f>
        <v/>
      </c>
      <c r="E1707" t="str">
        <f>IF($J1707="","",INDEX('2_Review &amp; Audit'!$M:$M,$J1707))</f>
        <v/>
      </c>
      <c r="F1707" t="str">
        <f>IF($J1707="","",INDEX('2_Review &amp; Audit'!$N:$N,$J1707))</f>
        <v/>
      </c>
      <c r="G1707" t="str">
        <f>IF(OR($J1707="",$F1707=""),"",ABS(INDEX('2_Review &amp; Audit'!$B:$B,$J1707)/$F1707))</f>
        <v/>
      </c>
      <c r="H1707" t="str">
        <f t="shared" si="90"/>
        <v/>
      </c>
      <c r="I1707" t="str">
        <f>IF($J1707="","",INDEX('2_Review &amp; Audit'!$AD:$AD,$J1707))</f>
        <v/>
      </c>
      <c r="AB1707" t="str">
        <f>IF($D1707="","",MAX(0,N(#REF!)-N($X1707)))</f>
        <v/>
      </c>
      <c r="AC1707" t="str">
        <f>IF(OR($D1707="",$AB1707="",N($AB1707)&lt;=0),"",IFERROR(MATCH(1,INDEX(('2_Review &amp; Audit'!$F$6:$F$505=$A1707)*('2_Review &amp; Audit'!$I$6:$I$505&gt;=$E1707-30)*('2_Review &amp; Audit'!$I$6:$I$505&lt;=$E1707+30)*('2_Review &amp; Audit'!$R$6:$R$505&gt;0)*(ROW('2_Review &amp; Audit'!$R$6:$R$505)&gt;$T1707),0),0)+5,""))</f>
        <v/>
      </c>
      <c r="AG1707" t="str">
        <f>IF(OR($D1707="",$AB1707="",$AF1707=""),"",MIN($AB1707,$AF1707))</f>
        <v/>
      </c>
      <c r="AK1707" t="str">
        <f>IF($D1707="","",MAX(0,N($AB1707)-N($AG1707)))</f>
        <v/>
      </c>
      <c r="AL1707" t="str">
        <f>IF(OR($D1707="",$AK1707="",N($AK1707)&lt;=0),"",IFERROR(MATCH(1,INDEX(('2_Review &amp; Audit'!$F$6:$F$505=$A1707)*('2_Review &amp; Audit'!$I$6:$I$505&gt;=$E1707-30)*('2_Review &amp; Audit'!$I$6:$I$505&lt;=$E1707+30)*('2_Review &amp; Audit'!$R$6:$R$505&gt;0)*(ROW('2_Review &amp; Audit'!$R$6:$R$505)&gt;$AC1707),0),0)+5,""))</f>
        <v/>
      </c>
      <c r="AP1707" t="str">
        <f>IF(OR($D1707="",$AK1707="",$AO1707=""),"",MIN($AK1707,$AO1707))</f>
        <v/>
      </c>
    </row>
    <row r="1708" spans="1:42" ht="12.75" customHeight="1" x14ac:dyDescent="0.2">
      <c r="A1708" t="str">
        <f>IF($J1708="","",INDEX('2_Review &amp; Audit'!$F:$F,$J1708))</f>
        <v/>
      </c>
      <c r="B1708" t="str">
        <f>IF($J1708="","",INDEX('2_Review &amp; Audit'!$C:$C,$J1708))</f>
        <v/>
      </c>
      <c r="C1708" t="str">
        <f>IF($J1708="","",INDEX('2_Review &amp; Audit'!$D:$D,$J1708))</f>
        <v/>
      </c>
      <c r="D1708" s="60" t="str">
        <f>IF($J1708="","",INDEX('2_Review &amp; Audit'!$U:$U,$J1708))</f>
        <v/>
      </c>
      <c r="E1708" t="str">
        <f>IF($J1708="","",INDEX('2_Review &amp; Audit'!$M:$M,$J1708))</f>
        <v/>
      </c>
      <c r="F1708" t="str">
        <f>IF($J1708="","",INDEX('2_Review &amp; Audit'!$N:$N,$J1708))</f>
        <v/>
      </c>
      <c r="G1708" t="str">
        <f>IF(OR($J1708="",$F1708=""),"",ABS(INDEX('2_Review &amp; Audit'!$B:$B,$J1708)/$F1708))</f>
        <v/>
      </c>
      <c r="H1708" t="str">
        <f t="shared" si="90"/>
        <v/>
      </c>
      <c r="I1708" t="str">
        <f>IF($J1708="","",INDEX('2_Review &amp; Audit'!$AD:$AD,$J1708))</f>
        <v/>
      </c>
      <c r="AB1708" t="str">
        <f>IF($D1708="","",MAX(0,N(#REF!)-N($X1708)))</f>
        <v/>
      </c>
      <c r="AC1708" t="str">
        <f>IF(OR($D1708="",$AB1708="",N($AB1708)&lt;=0),"",IFERROR(MATCH(1,INDEX(('2_Review &amp; Audit'!$F$6:$F$505=$A1708)*('2_Review &amp; Audit'!$I$6:$I$505&gt;=$E1708-30)*('2_Review &amp; Audit'!$I$6:$I$505&lt;=$E1708+30)*('2_Review &amp; Audit'!$R$6:$R$505&gt;0)*(ROW('2_Review &amp; Audit'!$R$6:$R$505)&gt;$T1708),0),0)+5,""))</f>
        <v/>
      </c>
      <c r="AG1708" t="str">
        <f>IF(OR($D1708="",$AB1708="",$AF1708=""),"",MIN($AB1708,$AF1708))</f>
        <v/>
      </c>
      <c r="AK1708" t="str">
        <f>IF($D1708="","",MAX(0,N($AB1708)-N($AG1708)))</f>
        <v/>
      </c>
      <c r="AL1708" t="str">
        <f>IF(OR($D1708="",$AK1708="",N($AK1708)&lt;=0),"",IFERROR(MATCH(1,INDEX(('2_Review &amp; Audit'!$F$6:$F$505=$A1708)*('2_Review &amp; Audit'!$I$6:$I$505&gt;=$E1708-30)*('2_Review &amp; Audit'!$I$6:$I$505&lt;=$E1708+30)*('2_Review &amp; Audit'!$R$6:$R$505&gt;0)*(ROW('2_Review &amp; Audit'!$R$6:$R$505)&gt;$AC1708),0),0)+5,""))</f>
        <v/>
      </c>
      <c r="AP1708" t="str">
        <f>IF(OR($D1708="",$AK1708="",$AO1708=""),"",MIN($AK1708,$AO1708))</f>
        <v/>
      </c>
    </row>
    <row r="1709" spans="1:42" ht="12.75" customHeight="1" x14ac:dyDescent="0.2">
      <c r="A1709" t="str">
        <f>IF($J1709="","",INDEX('2_Review &amp; Audit'!$F:$F,$J1709))</f>
        <v/>
      </c>
      <c r="B1709" t="str">
        <f>IF($J1709="","",INDEX('2_Review &amp; Audit'!$C:$C,$J1709))</f>
        <v/>
      </c>
      <c r="C1709" t="str">
        <f>IF($J1709="","",INDEX('2_Review &amp; Audit'!$D:$D,$J1709))</f>
        <v/>
      </c>
      <c r="D1709" s="60" t="str">
        <f>IF($J1709="","",INDEX('2_Review &amp; Audit'!$U:$U,$J1709))</f>
        <v/>
      </c>
      <c r="E1709" t="str">
        <f>IF($J1709="","",INDEX('2_Review &amp; Audit'!$M:$M,$J1709))</f>
        <v/>
      </c>
      <c r="F1709" t="str">
        <f>IF($J1709="","",INDEX('2_Review &amp; Audit'!$N:$N,$J1709))</f>
        <v/>
      </c>
      <c r="G1709" t="str">
        <f>IF(OR($J1709="",$F1709=""),"",ABS(INDEX('2_Review &amp; Audit'!$B:$B,$J1709)/$F1709))</f>
        <v/>
      </c>
      <c r="H1709" t="str">
        <f t="shared" si="90"/>
        <v/>
      </c>
      <c r="I1709" t="str">
        <f>IF($J1709="","",INDEX('2_Review &amp; Audit'!$AD:$AD,$J1709))</f>
        <v/>
      </c>
      <c r="AB1709" t="str">
        <f>IF($D1709="","",MAX(0,N(#REF!)-N($X1709)))</f>
        <v/>
      </c>
      <c r="AC1709" t="str">
        <f>IF(OR($D1709="",$AB1709="",N($AB1709)&lt;=0),"",IFERROR(MATCH(1,INDEX(('2_Review &amp; Audit'!$F$6:$F$505=$A1709)*('2_Review &amp; Audit'!$I$6:$I$505&gt;=$E1709-30)*('2_Review &amp; Audit'!$I$6:$I$505&lt;=$E1709+30)*('2_Review &amp; Audit'!$R$6:$R$505&gt;0)*(ROW('2_Review &amp; Audit'!$R$6:$R$505)&gt;$T1709),0),0)+5,""))</f>
        <v/>
      </c>
      <c r="AG1709" t="str">
        <f>IF(OR($D1709="",$AB1709="",$AF1709=""),"",MIN($AB1709,$AF1709))</f>
        <v/>
      </c>
      <c r="AK1709" t="str">
        <f>IF($D1709="","",MAX(0,N($AB1709)-N($AG1709)))</f>
        <v/>
      </c>
      <c r="AL1709" t="str">
        <f>IF(OR($D1709="",$AK1709="",N($AK1709)&lt;=0),"",IFERROR(MATCH(1,INDEX(('2_Review &amp; Audit'!$F$6:$F$505=$A1709)*('2_Review &amp; Audit'!$I$6:$I$505&gt;=$E1709-30)*('2_Review &amp; Audit'!$I$6:$I$505&lt;=$E1709+30)*('2_Review &amp; Audit'!$R$6:$R$505&gt;0)*(ROW('2_Review &amp; Audit'!$R$6:$R$505)&gt;$AC1709),0),0)+5,""))</f>
        <v/>
      </c>
      <c r="AP1709" t="str">
        <f>IF(OR($D1709="",$AK1709="",$AO1709=""),"",MIN($AK1709,$AO1709))</f>
        <v/>
      </c>
    </row>
    <row r="1710" spans="1:42" ht="12.75" customHeight="1" x14ac:dyDescent="0.2">
      <c r="A1710" t="str">
        <f>IF($J1710="","",INDEX('2_Review &amp; Audit'!$F:$F,$J1710))</f>
        <v/>
      </c>
      <c r="B1710" t="str">
        <f>IF($J1710="","",INDEX('2_Review &amp; Audit'!$C:$C,$J1710))</f>
        <v/>
      </c>
      <c r="C1710" t="str">
        <f>IF($J1710="","",INDEX('2_Review &amp; Audit'!$D:$D,$J1710))</f>
        <v/>
      </c>
      <c r="D1710" s="60" t="str">
        <f>IF($J1710="","",INDEX('2_Review &amp; Audit'!$U:$U,$J1710))</f>
        <v/>
      </c>
      <c r="E1710" t="str">
        <f>IF($J1710="","",INDEX('2_Review &amp; Audit'!$M:$M,$J1710))</f>
        <v/>
      </c>
      <c r="F1710" t="str">
        <f>IF($J1710="","",INDEX('2_Review &amp; Audit'!$N:$N,$J1710))</f>
        <v/>
      </c>
      <c r="G1710" t="str">
        <f>IF(OR($J1710="",$F1710=""),"",ABS(INDEX('2_Review &amp; Audit'!$B:$B,$J1710)/$F1710))</f>
        <v/>
      </c>
      <c r="H1710" t="str">
        <f t="shared" si="90"/>
        <v/>
      </c>
      <c r="I1710" t="str">
        <f>IF($J1710="","",INDEX('2_Review &amp; Audit'!$AD:$AD,$J1710))</f>
        <v/>
      </c>
      <c r="AB1710" t="str">
        <f>IF($D1710="","",MAX(0,N(#REF!)-N($X1710)))</f>
        <v/>
      </c>
      <c r="AC1710" t="str">
        <f>IF(OR($D1710="",$AB1710="",N($AB1710)&lt;=0),"",IFERROR(MATCH(1,INDEX(('2_Review &amp; Audit'!$F$6:$F$505=$A1710)*('2_Review &amp; Audit'!$I$6:$I$505&gt;=$E1710-30)*('2_Review &amp; Audit'!$I$6:$I$505&lt;=$E1710+30)*('2_Review &amp; Audit'!$R$6:$R$505&gt;0)*(ROW('2_Review &amp; Audit'!$R$6:$R$505)&gt;$T1710),0),0)+5,""))</f>
        <v/>
      </c>
      <c r="AG1710" t="str">
        <f>IF(OR($D1710="",$AB1710="",$AF1710=""),"",MIN($AB1710,$AF1710))</f>
        <v/>
      </c>
      <c r="AK1710" t="str">
        <f>IF($D1710="","",MAX(0,N($AB1710)-N($AG1710)))</f>
        <v/>
      </c>
      <c r="AL1710" t="str">
        <f>IF(OR($D1710="",$AK1710="",N($AK1710)&lt;=0),"",IFERROR(MATCH(1,INDEX(('2_Review &amp; Audit'!$F$6:$F$505=$A1710)*('2_Review &amp; Audit'!$I$6:$I$505&gt;=$E1710-30)*('2_Review &amp; Audit'!$I$6:$I$505&lt;=$E1710+30)*('2_Review &amp; Audit'!$R$6:$R$505&gt;0)*(ROW('2_Review &amp; Audit'!$R$6:$R$505)&gt;$AC1710),0),0)+5,""))</f>
        <v/>
      </c>
      <c r="AP1710" t="str">
        <f>IF(OR($D1710="",$AK1710="",$AO1710=""),"",MIN($AK1710,$AO1710))</f>
        <v/>
      </c>
    </row>
    <row r="1711" spans="1:42" ht="12.75" customHeight="1" x14ac:dyDescent="0.2">
      <c r="A1711" t="str">
        <f>IF($J1711="","",INDEX('2_Review &amp; Audit'!$F:$F,$J1711))</f>
        <v/>
      </c>
      <c r="B1711" t="str">
        <f>IF($J1711="","",INDEX('2_Review &amp; Audit'!$C:$C,$J1711))</f>
        <v/>
      </c>
      <c r="C1711" t="str">
        <f>IF($J1711="","",INDEX('2_Review &amp; Audit'!$D:$D,$J1711))</f>
        <v/>
      </c>
      <c r="D1711" s="60" t="str">
        <f>IF($J1711="","",INDEX('2_Review &amp; Audit'!$U:$U,$J1711))</f>
        <v/>
      </c>
      <c r="E1711" t="str">
        <f>IF($J1711="","",INDEX('2_Review &amp; Audit'!$M:$M,$J1711))</f>
        <v/>
      </c>
      <c r="F1711" t="str">
        <f>IF($J1711="","",INDEX('2_Review &amp; Audit'!$N:$N,$J1711))</f>
        <v/>
      </c>
      <c r="G1711" t="str">
        <f>IF(OR($J1711="",$F1711=""),"",ABS(INDEX('2_Review &amp; Audit'!$B:$B,$J1711)/$F1711))</f>
        <v/>
      </c>
      <c r="H1711" t="str">
        <f t="shared" si="90"/>
        <v/>
      </c>
      <c r="I1711" t="str">
        <f>IF($J1711="","",INDEX('2_Review &amp; Audit'!$AD:$AD,$J1711))</f>
        <v/>
      </c>
      <c r="AB1711" t="str">
        <f>IF($D1711="","",MAX(0,N(#REF!)-N($X1711)))</f>
        <v/>
      </c>
      <c r="AC1711" t="str">
        <f>IF(OR($D1711="",$AB1711="",N($AB1711)&lt;=0),"",IFERROR(MATCH(1,INDEX(('2_Review &amp; Audit'!$F$6:$F$505=$A1711)*('2_Review &amp; Audit'!$I$6:$I$505&gt;=$E1711-30)*('2_Review &amp; Audit'!$I$6:$I$505&lt;=$E1711+30)*('2_Review &amp; Audit'!$R$6:$R$505&gt;0)*(ROW('2_Review &amp; Audit'!$R$6:$R$505)&gt;$T1711),0),0)+5,""))</f>
        <v/>
      </c>
      <c r="AG1711" t="str">
        <f>IF(OR($D1711="",$AB1711="",$AF1711=""),"",MIN($AB1711,$AF1711))</f>
        <v/>
      </c>
      <c r="AK1711" t="str">
        <f>IF($D1711="","",MAX(0,N($AB1711)-N($AG1711)))</f>
        <v/>
      </c>
      <c r="AL1711" t="str">
        <f>IF(OR($D1711="",$AK1711="",N($AK1711)&lt;=0),"",IFERROR(MATCH(1,INDEX(('2_Review &amp; Audit'!$F$6:$F$505=$A1711)*('2_Review &amp; Audit'!$I$6:$I$505&gt;=$E1711-30)*('2_Review &amp; Audit'!$I$6:$I$505&lt;=$E1711+30)*('2_Review &amp; Audit'!$R$6:$R$505&gt;0)*(ROW('2_Review &amp; Audit'!$R$6:$R$505)&gt;$AC1711),0),0)+5,""))</f>
        <v/>
      </c>
      <c r="AP1711" t="str">
        <f>IF(OR($D1711="",$AK1711="",$AO1711=""),"",MIN($AK1711,$AO1711))</f>
        <v/>
      </c>
    </row>
    <row r="1712" spans="1:42" ht="12.75" customHeight="1" x14ac:dyDescent="0.2">
      <c r="A1712" t="str">
        <f>IF($J1712="","",INDEX('2_Review &amp; Audit'!$F:$F,$J1712))</f>
        <v/>
      </c>
      <c r="B1712" t="str">
        <f>IF($J1712="","",INDEX('2_Review &amp; Audit'!$C:$C,$J1712))</f>
        <v/>
      </c>
      <c r="C1712" t="str">
        <f>IF($J1712="","",INDEX('2_Review &amp; Audit'!$D:$D,$J1712))</f>
        <v/>
      </c>
      <c r="D1712" s="60" t="str">
        <f>IF($J1712="","",INDEX('2_Review &amp; Audit'!$U:$U,$J1712))</f>
        <v/>
      </c>
      <c r="E1712" t="str">
        <f>IF($J1712="","",INDEX('2_Review &amp; Audit'!$M:$M,$J1712))</f>
        <v/>
      </c>
      <c r="F1712" t="str">
        <f>IF($J1712="","",INDEX('2_Review &amp; Audit'!$N:$N,$J1712))</f>
        <v/>
      </c>
      <c r="G1712" t="str">
        <f>IF(OR($J1712="",$F1712=""),"",ABS(INDEX('2_Review &amp; Audit'!$B:$B,$J1712)/$F1712))</f>
        <v/>
      </c>
      <c r="H1712" t="str">
        <f t="shared" si="90"/>
        <v/>
      </c>
      <c r="I1712" t="str">
        <f>IF($J1712="","",INDEX('2_Review &amp; Audit'!$AD:$AD,$J1712))</f>
        <v/>
      </c>
      <c r="AB1712" t="str">
        <f>IF($D1712="","",MAX(0,N(#REF!)-N($X1712)))</f>
        <v/>
      </c>
      <c r="AC1712" t="str">
        <f>IF(OR($D1712="",$AB1712="",N($AB1712)&lt;=0),"",IFERROR(MATCH(1,INDEX(('2_Review &amp; Audit'!$F$6:$F$505=$A1712)*('2_Review &amp; Audit'!$I$6:$I$505&gt;=$E1712-30)*('2_Review &amp; Audit'!$I$6:$I$505&lt;=$E1712+30)*('2_Review &amp; Audit'!$R$6:$R$505&gt;0)*(ROW('2_Review &amp; Audit'!$R$6:$R$505)&gt;$T1712),0),0)+5,""))</f>
        <v/>
      </c>
      <c r="AG1712" t="str">
        <f>IF(OR($D1712="",$AB1712="",$AF1712=""),"",MIN($AB1712,$AF1712))</f>
        <v/>
      </c>
      <c r="AK1712" t="str">
        <f>IF($D1712="","",MAX(0,N($AB1712)-N($AG1712)))</f>
        <v/>
      </c>
      <c r="AL1712" t="str">
        <f>IF(OR($D1712="",$AK1712="",N($AK1712)&lt;=0),"",IFERROR(MATCH(1,INDEX(('2_Review &amp; Audit'!$F$6:$F$505=$A1712)*('2_Review &amp; Audit'!$I$6:$I$505&gt;=$E1712-30)*('2_Review &amp; Audit'!$I$6:$I$505&lt;=$E1712+30)*('2_Review &amp; Audit'!$R$6:$R$505&gt;0)*(ROW('2_Review &amp; Audit'!$R$6:$R$505)&gt;$AC1712),0),0)+5,""))</f>
        <v/>
      </c>
      <c r="AP1712" t="str">
        <f>IF(OR($D1712="",$AK1712="",$AO1712=""),"",MIN($AK1712,$AO1712))</f>
        <v/>
      </c>
    </row>
    <row r="1713" spans="1:42" ht="12.75" customHeight="1" x14ac:dyDescent="0.2">
      <c r="A1713" t="str">
        <f>IF($J1713="","",INDEX('2_Review &amp; Audit'!$F:$F,$J1713))</f>
        <v/>
      </c>
      <c r="B1713" t="str">
        <f>IF($J1713="","",INDEX('2_Review &amp; Audit'!$C:$C,$J1713))</f>
        <v/>
      </c>
      <c r="C1713" t="str">
        <f>IF($J1713="","",INDEX('2_Review &amp; Audit'!$D:$D,$J1713))</f>
        <v/>
      </c>
      <c r="D1713" s="60" t="str">
        <f>IF($J1713="","",INDEX('2_Review &amp; Audit'!$U:$U,$J1713))</f>
        <v/>
      </c>
      <c r="E1713" t="str">
        <f>IF($J1713="","",INDEX('2_Review &amp; Audit'!$M:$M,$J1713))</f>
        <v/>
      </c>
      <c r="F1713" t="str">
        <f>IF($J1713="","",INDEX('2_Review &amp; Audit'!$N:$N,$J1713))</f>
        <v/>
      </c>
      <c r="G1713" t="str">
        <f>IF(OR($J1713="",$F1713=""),"",ABS(INDEX('2_Review &amp; Audit'!$B:$B,$J1713)/$F1713))</f>
        <v/>
      </c>
      <c r="H1713" t="str">
        <f t="shared" si="90"/>
        <v/>
      </c>
      <c r="I1713" t="str">
        <f>IF($J1713="","",INDEX('2_Review &amp; Audit'!$AD:$AD,$J1713))</f>
        <v/>
      </c>
      <c r="AB1713" t="str">
        <f>IF($D1713="","",MAX(0,N(#REF!)-N($X1713)))</f>
        <v/>
      </c>
      <c r="AC1713" t="str">
        <f>IF(OR($D1713="",$AB1713="",N($AB1713)&lt;=0),"",IFERROR(MATCH(1,INDEX(('2_Review &amp; Audit'!$F$6:$F$505=$A1713)*('2_Review &amp; Audit'!$I$6:$I$505&gt;=$E1713-30)*('2_Review &amp; Audit'!$I$6:$I$505&lt;=$E1713+30)*('2_Review &amp; Audit'!$R$6:$R$505&gt;0)*(ROW('2_Review &amp; Audit'!$R$6:$R$505)&gt;$T1713),0),0)+5,""))</f>
        <v/>
      </c>
      <c r="AG1713" t="str">
        <f>IF(OR($D1713="",$AB1713="",$AF1713=""),"",MIN($AB1713,$AF1713))</f>
        <v/>
      </c>
      <c r="AK1713" t="str">
        <f>IF($D1713="","",MAX(0,N($AB1713)-N($AG1713)))</f>
        <v/>
      </c>
      <c r="AL1713" t="str">
        <f>IF(OR($D1713="",$AK1713="",N($AK1713)&lt;=0),"",IFERROR(MATCH(1,INDEX(('2_Review &amp; Audit'!$F$6:$F$505=$A1713)*('2_Review &amp; Audit'!$I$6:$I$505&gt;=$E1713-30)*('2_Review &amp; Audit'!$I$6:$I$505&lt;=$E1713+30)*('2_Review &amp; Audit'!$R$6:$R$505&gt;0)*(ROW('2_Review &amp; Audit'!$R$6:$R$505)&gt;$AC1713),0),0)+5,""))</f>
        <v/>
      </c>
      <c r="AP1713" t="str">
        <f>IF(OR($D1713="",$AK1713="",$AO1713=""),"",MIN($AK1713,$AO1713))</f>
        <v/>
      </c>
    </row>
    <row r="1714" spans="1:42" ht="12.75" customHeight="1" x14ac:dyDescent="0.2">
      <c r="A1714" t="str">
        <f>IF($J1714="","",INDEX('2_Review &amp; Audit'!$F:$F,$J1714))</f>
        <v/>
      </c>
      <c r="B1714" t="str">
        <f>IF($J1714="","",INDEX('2_Review &amp; Audit'!$C:$C,$J1714))</f>
        <v/>
      </c>
      <c r="C1714" t="str">
        <f>IF($J1714="","",INDEX('2_Review &amp; Audit'!$D:$D,$J1714))</f>
        <v/>
      </c>
      <c r="D1714" s="60" t="str">
        <f>IF($J1714="","",INDEX('2_Review &amp; Audit'!$U:$U,$J1714))</f>
        <v/>
      </c>
      <c r="E1714" t="str">
        <f>IF($J1714="","",INDEX('2_Review &amp; Audit'!$M:$M,$J1714))</f>
        <v/>
      </c>
      <c r="F1714" t="str">
        <f>IF($J1714="","",INDEX('2_Review &amp; Audit'!$N:$N,$J1714))</f>
        <v/>
      </c>
      <c r="G1714" t="str">
        <f>IF(OR($J1714="",$F1714=""),"",ABS(INDEX('2_Review &amp; Audit'!$B:$B,$J1714)/$F1714))</f>
        <v/>
      </c>
      <c r="H1714" t="str">
        <f t="shared" si="90"/>
        <v/>
      </c>
      <c r="I1714" t="str">
        <f>IF($J1714="","",INDEX('2_Review &amp; Audit'!$AD:$AD,$J1714))</f>
        <v/>
      </c>
      <c r="AB1714" t="str">
        <f>IF($D1714="","",MAX(0,N(#REF!)-N($X1714)))</f>
        <v/>
      </c>
      <c r="AC1714" t="str">
        <f>IF(OR($D1714="",$AB1714="",N($AB1714)&lt;=0),"",IFERROR(MATCH(1,INDEX(('2_Review &amp; Audit'!$F$6:$F$505=$A1714)*('2_Review &amp; Audit'!$I$6:$I$505&gt;=$E1714-30)*('2_Review &amp; Audit'!$I$6:$I$505&lt;=$E1714+30)*('2_Review &amp; Audit'!$R$6:$R$505&gt;0)*(ROW('2_Review &amp; Audit'!$R$6:$R$505)&gt;$T1714),0),0)+5,""))</f>
        <v/>
      </c>
      <c r="AG1714" t="str">
        <f>IF(OR($D1714="",$AB1714="",$AF1714=""),"",MIN($AB1714,$AF1714))</f>
        <v/>
      </c>
      <c r="AK1714" t="str">
        <f>IF($D1714="","",MAX(0,N($AB1714)-N($AG1714)))</f>
        <v/>
      </c>
      <c r="AL1714" t="str">
        <f>IF(OR($D1714="",$AK1714="",N($AK1714)&lt;=0),"",IFERROR(MATCH(1,INDEX(('2_Review &amp; Audit'!$F$6:$F$505=$A1714)*('2_Review &amp; Audit'!$I$6:$I$505&gt;=$E1714-30)*('2_Review &amp; Audit'!$I$6:$I$505&lt;=$E1714+30)*('2_Review &amp; Audit'!$R$6:$R$505&gt;0)*(ROW('2_Review &amp; Audit'!$R$6:$R$505)&gt;$AC1714),0),0)+5,""))</f>
        <v/>
      </c>
      <c r="AP1714" t="str">
        <f>IF(OR($D1714="",$AK1714="",$AO1714=""),"",MIN($AK1714,$AO1714))</f>
        <v/>
      </c>
    </row>
    <row r="1715" spans="1:42" ht="12.75" customHeight="1" x14ac:dyDescent="0.2">
      <c r="A1715" t="str">
        <f>IF($J1715="","",INDEX('2_Review &amp; Audit'!$F:$F,$J1715))</f>
        <v/>
      </c>
      <c r="B1715" t="str">
        <f>IF($J1715="","",INDEX('2_Review &amp; Audit'!$C:$C,$J1715))</f>
        <v/>
      </c>
      <c r="C1715" t="str">
        <f>IF($J1715="","",INDEX('2_Review &amp; Audit'!$D:$D,$J1715))</f>
        <v/>
      </c>
      <c r="D1715" s="60" t="str">
        <f>IF($J1715="","",INDEX('2_Review &amp; Audit'!$U:$U,$J1715))</f>
        <v/>
      </c>
      <c r="E1715" t="str">
        <f>IF($J1715="","",INDEX('2_Review &amp; Audit'!$M:$M,$J1715))</f>
        <v/>
      </c>
      <c r="F1715" t="str">
        <f>IF($J1715="","",INDEX('2_Review &amp; Audit'!$N:$N,$J1715))</f>
        <v/>
      </c>
      <c r="G1715" t="str">
        <f>IF(OR($J1715="",$F1715=""),"",ABS(INDEX('2_Review &amp; Audit'!$B:$B,$J1715)/$F1715))</f>
        <v/>
      </c>
      <c r="H1715" t="str">
        <f t="shared" si="90"/>
        <v/>
      </c>
      <c r="I1715" t="str">
        <f>IF($J1715="","",INDEX('2_Review &amp; Audit'!$AD:$AD,$J1715))</f>
        <v/>
      </c>
      <c r="AB1715" t="str">
        <f>IF($D1715="","",MAX(0,N(#REF!)-N($X1715)))</f>
        <v/>
      </c>
      <c r="AC1715" t="str">
        <f>IF(OR($D1715="",$AB1715="",N($AB1715)&lt;=0),"",IFERROR(MATCH(1,INDEX(('2_Review &amp; Audit'!$F$6:$F$505=$A1715)*('2_Review &amp; Audit'!$I$6:$I$505&gt;=$E1715-30)*('2_Review &amp; Audit'!$I$6:$I$505&lt;=$E1715+30)*('2_Review &amp; Audit'!$R$6:$R$505&gt;0)*(ROW('2_Review &amp; Audit'!$R$6:$R$505)&gt;$T1715),0),0)+5,""))</f>
        <v/>
      </c>
      <c r="AG1715" t="str">
        <f>IF(OR($D1715="",$AB1715="",$AF1715=""),"",MIN($AB1715,$AF1715))</f>
        <v/>
      </c>
      <c r="AK1715" t="str">
        <f>IF($D1715="","",MAX(0,N($AB1715)-N($AG1715)))</f>
        <v/>
      </c>
      <c r="AL1715" t="str">
        <f>IF(OR($D1715="",$AK1715="",N($AK1715)&lt;=0),"",IFERROR(MATCH(1,INDEX(('2_Review &amp; Audit'!$F$6:$F$505=$A1715)*('2_Review &amp; Audit'!$I$6:$I$505&gt;=$E1715-30)*('2_Review &amp; Audit'!$I$6:$I$505&lt;=$E1715+30)*('2_Review &amp; Audit'!$R$6:$R$505&gt;0)*(ROW('2_Review &amp; Audit'!$R$6:$R$505)&gt;$AC1715),0),0)+5,""))</f>
        <v/>
      </c>
      <c r="AP1715" t="str">
        <f>IF(OR($D1715="",$AK1715="",$AO1715=""),"",MIN($AK1715,$AO1715))</f>
        <v/>
      </c>
    </row>
    <row r="1716" spans="1:42" ht="12.75" customHeight="1" x14ac:dyDescent="0.2">
      <c r="A1716" t="str">
        <f>IF($J1716="","",INDEX('2_Review &amp; Audit'!$F:$F,$J1716))</f>
        <v/>
      </c>
      <c r="B1716" t="str">
        <f>IF($J1716="","",INDEX('2_Review &amp; Audit'!$C:$C,$J1716))</f>
        <v/>
      </c>
      <c r="C1716" t="str">
        <f>IF($J1716="","",INDEX('2_Review &amp; Audit'!$D:$D,$J1716))</f>
        <v/>
      </c>
      <c r="D1716" s="60" t="str">
        <f>IF($J1716="","",INDEX('2_Review &amp; Audit'!$U:$U,$J1716))</f>
        <v/>
      </c>
      <c r="E1716" t="str">
        <f>IF($J1716="","",INDEX('2_Review &amp; Audit'!$M:$M,$J1716))</f>
        <v/>
      </c>
      <c r="F1716" t="str">
        <f>IF($J1716="","",INDEX('2_Review &amp; Audit'!$N:$N,$J1716))</f>
        <v/>
      </c>
      <c r="G1716" t="str">
        <f>IF(OR($J1716="",$F1716=""),"",ABS(INDEX('2_Review &amp; Audit'!$B:$B,$J1716)/$F1716))</f>
        <v/>
      </c>
      <c r="H1716" t="str">
        <f t="shared" si="90"/>
        <v/>
      </c>
      <c r="I1716" t="str">
        <f>IF($J1716="","",INDEX('2_Review &amp; Audit'!$AD:$AD,$J1716))</f>
        <v/>
      </c>
      <c r="AB1716" t="str">
        <f>IF($D1716="","",MAX(0,N(#REF!)-N($X1716)))</f>
        <v/>
      </c>
      <c r="AC1716" t="str">
        <f>IF(OR($D1716="",$AB1716="",N($AB1716)&lt;=0),"",IFERROR(MATCH(1,INDEX(('2_Review &amp; Audit'!$F$6:$F$505=$A1716)*('2_Review &amp; Audit'!$I$6:$I$505&gt;=$E1716-30)*('2_Review &amp; Audit'!$I$6:$I$505&lt;=$E1716+30)*('2_Review &amp; Audit'!$R$6:$R$505&gt;0)*(ROW('2_Review &amp; Audit'!$R$6:$R$505)&gt;$T1716),0),0)+5,""))</f>
        <v/>
      </c>
      <c r="AG1716" t="str">
        <f>IF(OR($D1716="",$AB1716="",$AF1716=""),"",MIN($AB1716,$AF1716))</f>
        <v/>
      </c>
      <c r="AK1716" t="str">
        <f>IF($D1716="","",MAX(0,N($AB1716)-N($AG1716)))</f>
        <v/>
      </c>
      <c r="AL1716" t="str">
        <f>IF(OR($D1716="",$AK1716="",N($AK1716)&lt;=0),"",IFERROR(MATCH(1,INDEX(('2_Review &amp; Audit'!$F$6:$F$505=$A1716)*('2_Review &amp; Audit'!$I$6:$I$505&gt;=$E1716-30)*('2_Review &amp; Audit'!$I$6:$I$505&lt;=$E1716+30)*('2_Review &amp; Audit'!$R$6:$R$505&gt;0)*(ROW('2_Review &amp; Audit'!$R$6:$R$505)&gt;$AC1716),0),0)+5,""))</f>
        <v/>
      </c>
      <c r="AP1716" t="str">
        <f>IF(OR($D1716="",$AK1716="",$AO1716=""),"",MIN($AK1716,$AO1716))</f>
        <v/>
      </c>
    </row>
    <row r="1717" spans="1:42" ht="12.75" customHeight="1" x14ac:dyDescent="0.2">
      <c r="A1717" t="str">
        <f>IF($J1717="","",INDEX('2_Review &amp; Audit'!$F:$F,$J1717))</f>
        <v/>
      </c>
      <c r="B1717" t="str">
        <f>IF($J1717="","",INDEX('2_Review &amp; Audit'!$C:$C,$J1717))</f>
        <v/>
      </c>
      <c r="C1717" t="str">
        <f>IF($J1717="","",INDEX('2_Review &amp; Audit'!$D:$D,$J1717))</f>
        <v/>
      </c>
      <c r="D1717" s="60" t="str">
        <f>IF($J1717="","",INDEX('2_Review &amp; Audit'!$U:$U,$J1717))</f>
        <v/>
      </c>
      <c r="E1717" t="str">
        <f>IF($J1717="","",INDEX('2_Review &amp; Audit'!$M:$M,$J1717))</f>
        <v/>
      </c>
      <c r="F1717" t="str">
        <f>IF($J1717="","",INDEX('2_Review &amp; Audit'!$N:$N,$J1717))</f>
        <v/>
      </c>
      <c r="G1717" t="str">
        <f>IF(OR($J1717="",$F1717=""),"",ABS(INDEX('2_Review &amp; Audit'!$B:$B,$J1717)/$F1717))</f>
        <v/>
      </c>
      <c r="H1717" t="str">
        <f t="shared" si="90"/>
        <v/>
      </c>
      <c r="I1717" t="str">
        <f>IF($J1717="","",INDEX('2_Review &amp; Audit'!$AD:$AD,$J1717))</f>
        <v/>
      </c>
      <c r="AB1717" t="str">
        <f>IF($D1717="","",MAX(0,N(#REF!)-N($X1717)))</f>
        <v/>
      </c>
      <c r="AC1717" t="str">
        <f>IF(OR($D1717="",$AB1717="",N($AB1717)&lt;=0),"",IFERROR(MATCH(1,INDEX(('2_Review &amp; Audit'!$F$6:$F$505=$A1717)*('2_Review &amp; Audit'!$I$6:$I$505&gt;=$E1717-30)*('2_Review &amp; Audit'!$I$6:$I$505&lt;=$E1717+30)*('2_Review &amp; Audit'!$R$6:$R$505&gt;0)*(ROW('2_Review &amp; Audit'!$R$6:$R$505)&gt;$T1717),0),0)+5,""))</f>
        <v/>
      </c>
      <c r="AG1717" t="str">
        <f>IF(OR($D1717="",$AB1717="",$AF1717=""),"",MIN($AB1717,$AF1717))</f>
        <v/>
      </c>
      <c r="AK1717" t="str">
        <f>IF($D1717="","",MAX(0,N($AB1717)-N($AG1717)))</f>
        <v/>
      </c>
      <c r="AL1717" t="str">
        <f>IF(OR($D1717="",$AK1717="",N($AK1717)&lt;=0),"",IFERROR(MATCH(1,INDEX(('2_Review &amp; Audit'!$F$6:$F$505=$A1717)*('2_Review &amp; Audit'!$I$6:$I$505&gt;=$E1717-30)*('2_Review &amp; Audit'!$I$6:$I$505&lt;=$E1717+30)*('2_Review &amp; Audit'!$R$6:$R$505&gt;0)*(ROW('2_Review &amp; Audit'!$R$6:$R$505)&gt;$AC1717),0),0)+5,""))</f>
        <v/>
      </c>
      <c r="AP1717" t="str">
        <f>IF(OR($D1717="",$AK1717="",$AO1717=""),"",MIN($AK1717,$AO1717))</f>
        <v/>
      </c>
    </row>
    <row r="1718" spans="1:42" ht="12.75" customHeight="1" x14ac:dyDescent="0.2">
      <c r="A1718" t="str">
        <f>IF($J1718="","",INDEX('2_Review &amp; Audit'!$F:$F,$J1718))</f>
        <v/>
      </c>
      <c r="B1718" t="str">
        <f>IF($J1718="","",INDEX('2_Review &amp; Audit'!$C:$C,$J1718))</f>
        <v/>
      </c>
      <c r="C1718" t="str">
        <f>IF($J1718="","",INDEX('2_Review &amp; Audit'!$D:$D,$J1718))</f>
        <v/>
      </c>
      <c r="D1718" s="60" t="str">
        <f>IF($J1718="","",INDEX('2_Review &amp; Audit'!$U:$U,$J1718))</f>
        <v/>
      </c>
      <c r="E1718" t="str">
        <f>IF($J1718="","",INDEX('2_Review &amp; Audit'!$M:$M,$J1718))</f>
        <v/>
      </c>
      <c r="F1718" t="str">
        <f>IF($J1718="","",INDEX('2_Review &amp; Audit'!$N:$N,$J1718))</f>
        <v/>
      </c>
      <c r="G1718" t="str">
        <f>IF(OR($J1718="",$F1718=""),"",ABS(INDEX('2_Review &amp; Audit'!$B:$B,$J1718)/$F1718))</f>
        <v/>
      </c>
      <c r="H1718" t="str">
        <f t="shared" si="90"/>
        <v/>
      </c>
      <c r="I1718" t="str">
        <f>IF($J1718="","",INDEX('2_Review &amp; Audit'!$AD:$AD,$J1718))</f>
        <v/>
      </c>
      <c r="AB1718" t="str">
        <f>IF($D1718="","",MAX(0,N(#REF!)-N($X1718)))</f>
        <v/>
      </c>
      <c r="AC1718" t="str">
        <f>IF(OR($D1718="",$AB1718="",N($AB1718)&lt;=0),"",IFERROR(MATCH(1,INDEX(('2_Review &amp; Audit'!$F$6:$F$505=$A1718)*('2_Review &amp; Audit'!$I$6:$I$505&gt;=$E1718-30)*('2_Review &amp; Audit'!$I$6:$I$505&lt;=$E1718+30)*('2_Review &amp; Audit'!$R$6:$R$505&gt;0)*(ROW('2_Review &amp; Audit'!$R$6:$R$505)&gt;$T1718),0),0)+5,""))</f>
        <v/>
      </c>
      <c r="AG1718" t="str">
        <f>IF(OR($D1718="",$AB1718="",$AF1718=""),"",MIN($AB1718,$AF1718))</f>
        <v/>
      </c>
      <c r="AK1718" t="str">
        <f>IF($D1718="","",MAX(0,N($AB1718)-N($AG1718)))</f>
        <v/>
      </c>
      <c r="AL1718" t="str">
        <f>IF(OR($D1718="",$AK1718="",N($AK1718)&lt;=0),"",IFERROR(MATCH(1,INDEX(('2_Review &amp; Audit'!$F$6:$F$505=$A1718)*('2_Review &amp; Audit'!$I$6:$I$505&gt;=$E1718-30)*('2_Review &amp; Audit'!$I$6:$I$505&lt;=$E1718+30)*('2_Review &amp; Audit'!$R$6:$R$505&gt;0)*(ROW('2_Review &amp; Audit'!$R$6:$R$505)&gt;$AC1718),0),0)+5,""))</f>
        <v/>
      </c>
      <c r="AP1718" t="str">
        <f>IF(OR($D1718="",$AK1718="",$AO1718=""),"",MIN($AK1718,$AO1718))</f>
        <v/>
      </c>
    </row>
    <row r="1719" spans="1:42" ht="12.75" customHeight="1" x14ac:dyDescent="0.2">
      <c r="A1719" t="str">
        <f>IF($J1719="","",INDEX('2_Review &amp; Audit'!$F:$F,$J1719))</f>
        <v/>
      </c>
      <c r="B1719" t="str">
        <f>IF($J1719="","",INDEX('2_Review &amp; Audit'!$C:$C,$J1719))</f>
        <v/>
      </c>
      <c r="C1719" t="str">
        <f>IF($J1719="","",INDEX('2_Review &amp; Audit'!$D:$D,$J1719))</f>
        <v/>
      </c>
      <c r="D1719" s="60" t="str">
        <f>IF($J1719="","",INDEX('2_Review &amp; Audit'!$U:$U,$J1719))</f>
        <v/>
      </c>
      <c r="E1719" t="str">
        <f>IF($J1719="","",INDEX('2_Review &amp; Audit'!$M:$M,$J1719))</f>
        <v/>
      </c>
      <c r="F1719" t="str">
        <f>IF($J1719="","",INDEX('2_Review &amp; Audit'!$N:$N,$J1719))</f>
        <v/>
      </c>
      <c r="G1719" t="str">
        <f>IF(OR($J1719="",$F1719=""),"",ABS(INDEX('2_Review &amp; Audit'!$B:$B,$J1719)/$F1719))</f>
        <v/>
      </c>
      <c r="H1719" t="str">
        <f t="shared" si="90"/>
        <v/>
      </c>
      <c r="I1719" t="str">
        <f>IF($J1719="","",INDEX('2_Review &amp; Audit'!$AD:$AD,$J1719))</f>
        <v/>
      </c>
      <c r="AB1719" t="str">
        <f>IF($D1719="","",MAX(0,N(#REF!)-N($X1719)))</f>
        <v/>
      </c>
      <c r="AC1719" t="str">
        <f>IF(OR($D1719="",$AB1719="",N($AB1719)&lt;=0),"",IFERROR(MATCH(1,INDEX(('2_Review &amp; Audit'!$F$6:$F$505=$A1719)*('2_Review &amp; Audit'!$I$6:$I$505&gt;=$E1719-30)*('2_Review &amp; Audit'!$I$6:$I$505&lt;=$E1719+30)*('2_Review &amp; Audit'!$R$6:$R$505&gt;0)*(ROW('2_Review &amp; Audit'!$R$6:$R$505)&gt;$T1719),0),0)+5,""))</f>
        <v/>
      </c>
      <c r="AG1719" t="str">
        <f>IF(OR($D1719="",$AB1719="",$AF1719=""),"",MIN($AB1719,$AF1719))</f>
        <v/>
      </c>
      <c r="AK1719" t="str">
        <f>IF($D1719="","",MAX(0,N($AB1719)-N($AG1719)))</f>
        <v/>
      </c>
      <c r="AL1719" t="str">
        <f>IF(OR($D1719="",$AK1719="",N($AK1719)&lt;=0),"",IFERROR(MATCH(1,INDEX(('2_Review &amp; Audit'!$F$6:$F$505=$A1719)*('2_Review &amp; Audit'!$I$6:$I$505&gt;=$E1719-30)*('2_Review &amp; Audit'!$I$6:$I$505&lt;=$E1719+30)*('2_Review &amp; Audit'!$R$6:$R$505&gt;0)*(ROW('2_Review &amp; Audit'!$R$6:$R$505)&gt;$AC1719),0),0)+5,""))</f>
        <v/>
      </c>
      <c r="AP1719" t="str">
        <f>IF(OR($D1719="",$AK1719="",$AO1719=""),"",MIN($AK1719,$AO1719))</f>
        <v/>
      </c>
    </row>
    <row r="1720" spans="1:42" ht="12.75" customHeight="1" x14ac:dyDescent="0.2">
      <c r="A1720" t="str">
        <f>IF($J1720="","",INDEX('2_Review &amp; Audit'!$F:$F,$J1720))</f>
        <v/>
      </c>
      <c r="B1720" t="str">
        <f>IF($J1720="","",INDEX('2_Review &amp; Audit'!$C:$C,$J1720))</f>
        <v/>
      </c>
      <c r="C1720" t="str">
        <f>IF($J1720="","",INDEX('2_Review &amp; Audit'!$D:$D,$J1720))</f>
        <v/>
      </c>
      <c r="D1720" s="60" t="str">
        <f>IF($J1720="","",INDEX('2_Review &amp; Audit'!$U:$U,$J1720))</f>
        <v/>
      </c>
      <c r="E1720" t="str">
        <f>IF($J1720="","",INDEX('2_Review &amp; Audit'!$M:$M,$J1720))</f>
        <v/>
      </c>
      <c r="F1720" t="str">
        <f>IF($J1720="","",INDEX('2_Review &amp; Audit'!$N:$N,$J1720))</f>
        <v/>
      </c>
      <c r="G1720" t="str">
        <f>IF(OR($J1720="",$F1720=""),"",ABS(INDEX('2_Review &amp; Audit'!$B:$B,$J1720)/$F1720))</f>
        <v/>
      </c>
      <c r="H1720" t="str">
        <f t="shared" si="90"/>
        <v/>
      </c>
      <c r="I1720" t="str">
        <f>IF($J1720="","",INDEX('2_Review &amp; Audit'!$AD:$AD,$J1720))</f>
        <v/>
      </c>
      <c r="AB1720" t="str">
        <f>IF($D1720="","",MAX(0,N(#REF!)-N($X1720)))</f>
        <v/>
      </c>
      <c r="AC1720" t="str">
        <f>IF(OR($D1720="",$AB1720="",N($AB1720)&lt;=0),"",IFERROR(MATCH(1,INDEX(('2_Review &amp; Audit'!$F$6:$F$505=$A1720)*('2_Review &amp; Audit'!$I$6:$I$505&gt;=$E1720-30)*('2_Review &amp; Audit'!$I$6:$I$505&lt;=$E1720+30)*('2_Review &amp; Audit'!$R$6:$R$505&gt;0)*(ROW('2_Review &amp; Audit'!$R$6:$R$505)&gt;$T1720),0),0)+5,""))</f>
        <v/>
      </c>
      <c r="AG1720" t="str">
        <f>IF(OR($D1720="",$AB1720="",$AF1720=""),"",MIN($AB1720,$AF1720))</f>
        <v/>
      </c>
      <c r="AK1720" t="str">
        <f>IF($D1720="","",MAX(0,N($AB1720)-N($AG1720)))</f>
        <v/>
      </c>
      <c r="AL1720" t="str">
        <f>IF(OR($D1720="",$AK1720="",N($AK1720)&lt;=0),"",IFERROR(MATCH(1,INDEX(('2_Review &amp; Audit'!$F$6:$F$505=$A1720)*('2_Review &amp; Audit'!$I$6:$I$505&gt;=$E1720-30)*('2_Review &amp; Audit'!$I$6:$I$505&lt;=$E1720+30)*('2_Review &amp; Audit'!$R$6:$R$505&gt;0)*(ROW('2_Review &amp; Audit'!$R$6:$R$505)&gt;$AC1720),0),0)+5,""))</f>
        <v/>
      </c>
      <c r="AP1720" t="str">
        <f>IF(OR($D1720="",$AK1720="",$AO1720=""),"",MIN($AK1720,$AO1720))</f>
        <v/>
      </c>
    </row>
    <row r="1721" spans="1:42" ht="12.75" customHeight="1" x14ac:dyDescent="0.2">
      <c r="A1721" t="str">
        <f>IF($J1721="","",INDEX('2_Review &amp; Audit'!$F:$F,$J1721))</f>
        <v/>
      </c>
      <c r="B1721" t="str">
        <f>IF($J1721="","",INDEX('2_Review &amp; Audit'!$C:$C,$J1721))</f>
        <v/>
      </c>
      <c r="C1721" t="str">
        <f>IF($J1721="","",INDEX('2_Review &amp; Audit'!$D:$D,$J1721))</f>
        <v/>
      </c>
      <c r="D1721" s="60" t="str">
        <f>IF($J1721="","",INDEX('2_Review &amp; Audit'!$U:$U,$J1721))</f>
        <v/>
      </c>
      <c r="E1721" t="str">
        <f>IF($J1721="","",INDEX('2_Review &amp; Audit'!$M:$M,$J1721))</f>
        <v/>
      </c>
      <c r="F1721" t="str">
        <f>IF($J1721="","",INDEX('2_Review &amp; Audit'!$N:$N,$J1721))</f>
        <v/>
      </c>
      <c r="G1721" t="str">
        <f>IF(OR($J1721="",$F1721=""),"",ABS(INDEX('2_Review &amp; Audit'!$B:$B,$J1721)/$F1721))</f>
        <v/>
      </c>
      <c r="H1721" t="str">
        <f t="shared" si="90"/>
        <v/>
      </c>
      <c r="I1721" t="str">
        <f>IF($J1721="","",INDEX('2_Review &amp; Audit'!$AD:$AD,$J1721))</f>
        <v/>
      </c>
      <c r="AB1721" t="str">
        <f>IF($D1721="","",MAX(0,N(#REF!)-N($X1721)))</f>
        <v/>
      </c>
      <c r="AC1721" t="str">
        <f>IF(OR($D1721="",$AB1721="",N($AB1721)&lt;=0),"",IFERROR(MATCH(1,INDEX(('2_Review &amp; Audit'!$F$6:$F$505=$A1721)*('2_Review &amp; Audit'!$I$6:$I$505&gt;=$E1721-30)*('2_Review &amp; Audit'!$I$6:$I$505&lt;=$E1721+30)*('2_Review &amp; Audit'!$R$6:$R$505&gt;0)*(ROW('2_Review &amp; Audit'!$R$6:$R$505)&gt;$T1721),0),0)+5,""))</f>
        <v/>
      </c>
      <c r="AG1721" t="str">
        <f>IF(OR($D1721="",$AB1721="",$AF1721=""),"",MIN($AB1721,$AF1721))</f>
        <v/>
      </c>
      <c r="AK1721" t="str">
        <f>IF($D1721="","",MAX(0,N($AB1721)-N($AG1721)))</f>
        <v/>
      </c>
      <c r="AL1721" t="str">
        <f>IF(OR($D1721="",$AK1721="",N($AK1721)&lt;=0),"",IFERROR(MATCH(1,INDEX(('2_Review &amp; Audit'!$F$6:$F$505=$A1721)*('2_Review &amp; Audit'!$I$6:$I$505&gt;=$E1721-30)*('2_Review &amp; Audit'!$I$6:$I$505&lt;=$E1721+30)*('2_Review &amp; Audit'!$R$6:$R$505&gt;0)*(ROW('2_Review &amp; Audit'!$R$6:$R$505)&gt;$AC1721),0),0)+5,""))</f>
        <v/>
      </c>
      <c r="AP1721" t="str">
        <f>IF(OR($D1721="",$AK1721="",$AO1721=""),"",MIN($AK1721,$AO1721))</f>
        <v/>
      </c>
    </row>
    <row r="1722" spans="1:42" ht="12.75" customHeight="1" x14ac:dyDescent="0.2">
      <c r="A1722" t="str">
        <f>IF($J1722="","",INDEX('2_Review &amp; Audit'!$F:$F,$J1722))</f>
        <v/>
      </c>
      <c r="B1722" t="str">
        <f>IF($J1722="","",INDEX('2_Review &amp; Audit'!$C:$C,$J1722))</f>
        <v/>
      </c>
      <c r="C1722" t="str">
        <f>IF($J1722="","",INDEX('2_Review &amp; Audit'!$D:$D,$J1722))</f>
        <v/>
      </c>
      <c r="D1722" s="60" t="str">
        <f>IF($J1722="","",INDEX('2_Review &amp; Audit'!$U:$U,$J1722))</f>
        <v/>
      </c>
      <c r="E1722" t="str">
        <f>IF($J1722="","",INDEX('2_Review &amp; Audit'!$M:$M,$J1722))</f>
        <v/>
      </c>
      <c r="F1722" t="str">
        <f>IF($J1722="","",INDEX('2_Review &amp; Audit'!$N:$N,$J1722))</f>
        <v/>
      </c>
      <c r="G1722" t="str">
        <f>IF(OR($J1722="",$F1722=""),"",ABS(INDEX('2_Review &amp; Audit'!$B:$B,$J1722)/$F1722))</f>
        <v/>
      </c>
      <c r="H1722" t="str">
        <f t="shared" si="90"/>
        <v/>
      </c>
      <c r="I1722" t="str">
        <f>IF($J1722="","",INDEX('2_Review &amp; Audit'!$AD:$AD,$J1722))</f>
        <v/>
      </c>
      <c r="AB1722" t="str">
        <f>IF($D1722="","",MAX(0,N(#REF!)-N($X1722)))</f>
        <v/>
      </c>
      <c r="AC1722" t="str">
        <f>IF(OR($D1722="",$AB1722="",N($AB1722)&lt;=0),"",IFERROR(MATCH(1,INDEX(('2_Review &amp; Audit'!$F$6:$F$505=$A1722)*('2_Review &amp; Audit'!$I$6:$I$505&gt;=$E1722-30)*('2_Review &amp; Audit'!$I$6:$I$505&lt;=$E1722+30)*('2_Review &amp; Audit'!$R$6:$R$505&gt;0)*(ROW('2_Review &amp; Audit'!$R$6:$R$505)&gt;$T1722),0),0)+5,""))</f>
        <v/>
      </c>
      <c r="AG1722" t="str">
        <f>IF(OR($D1722="",$AB1722="",$AF1722=""),"",MIN($AB1722,$AF1722))</f>
        <v/>
      </c>
      <c r="AK1722" t="str">
        <f>IF($D1722="","",MAX(0,N($AB1722)-N($AG1722)))</f>
        <v/>
      </c>
      <c r="AL1722" t="str">
        <f>IF(OR($D1722="",$AK1722="",N($AK1722)&lt;=0),"",IFERROR(MATCH(1,INDEX(('2_Review &amp; Audit'!$F$6:$F$505=$A1722)*('2_Review &amp; Audit'!$I$6:$I$505&gt;=$E1722-30)*('2_Review &amp; Audit'!$I$6:$I$505&lt;=$E1722+30)*('2_Review &amp; Audit'!$R$6:$R$505&gt;0)*(ROW('2_Review &amp; Audit'!$R$6:$R$505)&gt;$AC1722),0),0)+5,""))</f>
        <v/>
      </c>
      <c r="AP1722" t="str">
        <f>IF(OR($D1722="",$AK1722="",$AO1722=""),"",MIN($AK1722,$AO1722))</f>
        <v/>
      </c>
    </row>
    <row r="1723" spans="1:42" ht="12.75" customHeight="1" x14ac:dyDescent="0.2">
      <c r="A1723" t="str">
        <f>IF($J1723="","",INDEX('2_Review &amp; Audit'!$F:$F,$J1723))</f>
        <v/>
      </c>
      <c r="B1723" t="str">
        <f>IF($J1723="","",INDEX('2_Review &amp; Audit'!$C:$C,$J1723))</f>
        <v/>
      </c>
      <c r="C1723" t="str">
        <f>IF($J1723="","",INDEX('2_Review &amp; Audit'!$D:$D,$J1723))</f>
        <v/>
      </c>
      <c r="D1723" s="60" t="str">
        <f>IF($J1723="","",INDEX('2_Review &amp; Audit'!$U:$U,$J1723))</f>
        <v/>
      </c>
      <c r="E1723" t="str">
        <f>IF($J1723="","",INDEX('2_Review &amp; Audit'!$M:$M,$J1723))</f>
        <v/>
      </c>
      <c r="F1723" t="str">
        <f>IF($J1723="","",INDEX('2_Review &amp; Audit'!$N:$N,$J1723))</f>
        <v/>
      </c>
      <c r="G1723" t="str">
        <f>IF(OR($J1723="",$F1723=""),"",ABS(INDEX('2_Review &amp; Audit'!$B:$B,$J1723)/$F1723))</f>
        <v/>
      </c>
      <c r="H1723" t="str">
        <f t="shared" ref="H1723:H1786" si="91">IF(OR($F1723="",$G1723=""),"",$F1723*$G1723)</f>
        <v/>
      </c>
      <c r="I1723" t="str">
        <f>IF($J1723="","",INDEX('2_Review &amp; Audit'!$AD:$AD,$J1723))</f>
        <v/>
      </c>
      <c r="AB1723" t="str">
        <f>IF($D1723="","",MAX(0,N(#REF!)-N($X1723)))</f>
        <v/>
      </c>
      <c r="AC1723" t="str">
        <f>IF(OR($D1723="",$AB1723="",N($AB1723)&lt;=0),"",IFERROR(MATCH(1,INDEX(('2_Review &amp; Audit'!$F$6:$F$505=$A1723)*('2_Review &amp; Audit'!$I$6:$I$505&gt;=$E1723-30)*('2_Review &amp; Audit'!$I$6:$I$505&lt;=$E1723+30)*('2_Review &amp; Audit'!$R$6:$R$505&gt;0)*(ROW('2_Review &amp; Audit'!$R$6:$R$505)&gt;$T1723),0),0)+5,""))</f>
        <v/>
      </c>
      <c r="AG1723" t="str">
        <f>IF(OR($D1723="",$AB1723="",$AF1723=""),"",MIN($AB1723,$AF1723))</f>
        <v/>
      </c>
      <c r="AK1723" t="str">
        <f>IF($D1723="","",MAX(0,N($AB1723)-N($AG1723)))</f>
        <v/>
      </c>
      <c r="AL1723" t="str">
        <f>IF(OR($D1723="",$AK1723="",N($AK1723)&lt;=0),"",IFERROR(MATCH(1,INDEX(('2_Review &amp; Audit'!$F$6:$F$505=$A1723)*('2_Review &amp; Audit'!$I$6:$I$505&gt;=$E1723-30)*('2_Review &amp; Audit'!$I$6:$I$505&lt;=$E1723+30)*('2_Review &amp; Audit'!$R$6:$R$505&gt;0)*(ROW('2_Review &amp; Audit'!$R$6:$R$505)&gt;$AC1723),0),0)+5,""))</f>
        <v/>
      </c>
      <c r="AP1723" t="str">
        <f>IF(OR($D1723="",$AK1723="",$AO1723=""),"",MIN($AK1723,$AO1723))</f>
        <v/>
      </c>
    </row>
    <row r="1724" spans="1:42" ht="12.75" customHeight="1" x14ac:dyDescent="0.2">
      <c r="A1724" t="str">
        <f>IF($J1724="","",INDEX('2_Review &amp; Audit'!$F:$F,$J1724))</f>
        <v/>
      </c>
      <c r="B1724" t="str">
        <f>IF($J1724="","",INDEX('2_Review &amp; Audit'!$C:$C,$J1724))</f>
        <v/>
      </c>
      <c r="C1724" t="str">
        <f>IF($J1724="","",INDEX('2_Review &amp; Audit'!$D:$D,$J1724))</f>
        <v/>
      </c>
      <c r="D1724" s="60" t="str">
        <f>IF($J1724="","",INDEX('2_Review &amp; Audit'!$U:$U,$J1724))</f>
        <v/>
      </c>
      <c r="E1724" t="str">
        <f>IF($J1724="","",INDEX('2_Review &amp; Audit'!$M:$M,$J1724))</f>
        <v/>
      </c>
      <c r="F1724" t="str">
        <f>IF($J1724="","",INDEX('2_Review &amp; Audit'!$N:$N,$J1724))</f>
        <v/>
      </c>
      <c r="G1724" t="str">
        <f>IF(OR($J1724="",$F1724=""),"",ABS(INDEX('2_Review &amp; Audit'!$B:$B,$J1724)/$F1724))</f>
        <v/>
      </c>
      <c r="H1724" t="str">
        <f t="shared" si="91"/>
        <v/>
      </c>
      <c r="I1724" t="str">
        <f>IF($J1724="","",INDEX('2_Review &amp; Audit'!$AD:$AD,$J1724))</f>
        <v/>
      </c>
      <c r="AB1724" t="str">
        <f>IF($D1724="","",MAX(0,N(#REF!)-N($X1724)))</f>
        <v/>
      </c>
      <c r="AC1724" t="str">
        <f>IF(OR($D1724="",$AB1724="",N($AB1724)&lt;=0),"",IFERROR(MATCH(1,INDEX(('2_Review &amp; Audit'!$F$6:$F$505=$A1724)*('2_Review &amp; Audit'!$I$6:$I$505&gt;=$E1724-30)*('2_Review &amp; Audit'!$I$6:$I$505&lt;=$E1724+30)*('2_Review &amp; Audit'!$R$6:$R$505&gt;0)*(ROW('2_Review &amp; Audit'!$R$6:$R$505)&gt;$T1724),0),0)+5,""))</f>
        <v/>
      </c>
      <c r="AG1724" t="str">
        <f>IF(OR($D1724="",$AB1724="",$AF1724=""),"",MIN($AB1724,$AF1724))</f>
        <v/>
      </c>
      <c r="AK1724" t="str">
        <f>IF($D1724="","",MAX(0,N($AB1724)-N($AG1724)))</f>
        <v/>
      </c>
      <c r="AL1724" t="str">
        <f>IF(OR($D1724="",$AK1724="",N($AK1724)&lt;=0),"",IFERROR(MATCH(1,INDEX(('2_Review &amp; Audit'!$F$6:$F$505=$A1724)*('2_Review &amp; Audit'!$I$6:$I$505&gt;=$E1724-30)*('2_Review &amp; Audit'!$I$6:$I$505&lt;=$E1724+30)*('2_Review &amp; Audit'!$R$6:$R$505&gt;0)*(ROW('2_Review &amp; Audit'!$R$6:$R$505)&gt;$AC1724),0),0)+5,""))</f>
        <v/>
      </c>
      <c r="AP1724" t="str">
        <f>IF(OR($D1724="",$AK1724="",$AO1724=""),"",MIN($AK1724,$AO1724))</f>
        <v/>
      </c>
    </row>
    <row r="1725" spans="1:42" ht="12.75" customHeight="1" x14ac:dyDescent="0.2">
      <c r="A1725" t="str">
        <f>IF($J1725="","",INDEX('2_Review &amp; Audit'!$F:$F,$J1725))</f>
        <v/>
      </c>
      <c r="B1725" t="str">
        <f>IF($J1725="","",INDEX('2_Review &amp; Audit'!$C:$C,$J1725))</f>
        <v/>
      </c>
      <c r="C1725" t="str">
        <f>IF($J1725="","",INDEX('2_Review &amp; Audit'!$D:$D,$J1725))</f>
        <v/>
      </c>
      <c r="D1725" s="60" t="str">
        <f>IF($J1725="","",INDEX('2_Review &amp; Audit'!$U:$U,$J1725))</f>
        <v/>
      </c>
      <c r="E1725" t="str">
        <f>IF($J1725="","",INDEX('2_Review &amp; Audit'!$M:$M,$J1725))</f>
        <v/>
      </c>
      <c r="F1725" t="str">
        <f>IF($J1725="","",INDEX('2_Review &amp; Audit'!$N:$N,$J1725))</f>
        <v/>
      </c>
      <c r="G1725" t="str">
        <f>IF(OR($J1725="",$F1725=""),"",ABS(INDEX('2_Review &amp; Audit'!$B:$B,$J1725)/$F1725))</f>
        <v/>
      </c>
      <c r="H1725" t="str">
        <f t="shared" si="91"/>
        <v/>
      </c>
      <c r="I1725" t="str">
        <f>IF($J1725="","",INDEX('2_Review &amp; Audit'!$AD:$AD,$J1725))</f>
        <v/>
      </c>
      <c r="AB1725" t="str">
        <f>IF($D1725="","",MAX(0,N(#REF!)-N($X1725)))</f>
        <v/>
      </c>
      <c r="AC1725" t="str">
        <f>IF(OR($D1725="",$AB1725="",N($AB1725)&lt;=0),"",IFERROR(MATCH(1,INDEX(('2_Review &amp; Audit'!$F$6:$F$505=$A1725)*('2_Review &amp; Audit'!$I$6:$I$505&gt;=$E1725-30)*('2_Review &amp; Audit'!$I$6:$I$505&lt;=$E1725+30)*('2_Review &amp; Audit'!$R$6:$R$505&gt;0)*(ROW('2_Review &amp; Audit'!$R$6:$R$505)&gt;$T1725),0),0)+5,""))</f>
        <v/>
      </c>
      <c r="AG1725" t="str">
        <f>IF(OR($D1725="",$AB1725="",$AF1725=""),"",MIN($AB1725,$AF1725))</f>
        <v/>
      </c>
      <c r="AK1725" t="str">
        <f>IF($D1725="","",MAX(0,N($AB1725)-N($AG1725)))</f>
        <v/>
      </c>
      <c r="AL1725" t="str">
        <f>IF(OR($D1725="",$AK1725="",N($AK1725)&lt;=0),"",IFERROR(MATCH(1,INDEX(('2_Review &amp; Audit'!$F$6:$F$505=$A1725)*('2_Review &amp; Audit'!$I$6:$I$505&gt;=$E1725-30)*('2_Review &amp; Audit'!$I$6:$I$505&lt;=$E1725+30)*('2_Review &amp; Audit'!$R$6:$R$505&gt;0)*(ROW('2_Review &amp; Audit'!$R$6:$R$505)&gt;$AC1725),0),0)+5,""))</f>
        <v/>
      </c>
      <c r="AP1725" t="str">
        <f>IF(OR($D1725="",$AK1725="",$AO1725=""),"",MIN($AK1725,$AO1725))</f>
        <v/>
      </c>
    </row>
    <row r="1726" spans="1:42" ht="12.75" customHeight="1" x14ac:dyDescent="0.2">
      <c r="A1726" t="str">
        <f>IF($J1726="","",INDEX('2_Review &amp; Audit'!$F:$F,$J1726))</f>
        <v/>
      </c>
      <c r="B1726" t="str">
        <f>IF($J1726="","",INDEX('2_Review &amp; Audit'!$C:$C,$J1726))</f>
        <v/>
      </c>
      <c r="C1726" t="str">
        <f>IF($J1726="","",INDEX('2_Review &amp; Audit'!$D:$D,$J1726))</f>
        <v/>
      </c>
      <c r="D1726" s="60" t="str">
        <f>IF($J1726="","",INDEX('2_Review &amp; Audit'!$U:$U,$J1726))</f>
        <v/>
      </c>
      <c r="E1726" t="str">
        <f>IF($J1726="","",INDEX('2_Review &amp; Audit'!$M:$M,$J1726))</f>
        <v/>
      </c>
      <c r="F1726" t="str">
        <f>IF($J1726="","",INDEX('2_Review &amp; Audit'!$N:$N,$J1726))</f>
        <v/>
      </c>
      <c r="G1726" t="str">
        <f>IF(OR($J1726="",$F1726=""),"",ABS(INDEX('2_Review &amp; Audit'!$B:$B,$J1726)/$F1726))</f>
        <v/>
      </c>
      <c r="H1726" t="str">
        <f t="shared" si="91"/>
        <v/>
      </c>
      <c r="I1726" t="str">
        <f>IF($J1726="","",INDEX('2_Review &amp; Audit'!$AD:$AD,$J1726))</f>
        <v/>
      </c>
      <c r="AB1726" t="str">
        <f>IF($D1726="","",MAX(0,N(#REF!)-N($X1726)))</f>
        <v/>
      </c>
      <c r="AC1726" t="str">
        <f>IF(OR($D1726="",$AB1726="",N($AB1726)&lt;=0),"",IFERROR(MATCH(1,INDEX(('2_Review &amp; Audit'!$F$6:$F$505=$A1726)*('2_Review &amp; Audit'!$I$6:$I$505&gt;=$E1726-30)*('2_Review &amp; Audit'!$I$6:$I$505&lt;=$E1726+30)*('2_Review &amp; Audit'!$R$6:$R$505&gt;0)*(ROW('2_Review &amp; Audit'!$R$6:$R$505)&gt;$T1726),0),0)+5,""))</f>
        <v/>
      </c>
      <c r="AG1726" t="str">
        <f>IF(OR($D1726="",$AB1726="",$AF1726=""),"",MIN($AB1726,$AF1726))</f>
        <v/>
      </c>
      <c r="AK1726" t="str">
        <f>IF($D1726="","",MAX(0,N($AB1726)-N($AG1726)))</f>
        <v/>
      </c>
      <c r="AL1726" t="str">
        <f>IF(OR($D1726="",$AK1726="",N($AK1726)&lt;=0),"",IFERROR(MATCH(1,INDEX(('2_Review &amp; Audit'!$F$6:$F$505=$A1726)*('2_Review &amp; Audit'!$I$6:$I$505&gt;=$E1726-30)*('2_Review &amp; Audit'!$I$6:$I$505&lt;=$E1726+30)*('2_Review &amp; Audit'!$R$6:$R$505&gt;0)*(ROW('2_Review &amp; Audit'!$R$6:$R$505)&gt;$AC1726),0),0)+5,""))</f>
        <v/>
      </c>
      <c r="AP1726" t="str">
        <f>IF(OR($D1726="",$AK1726="",$AO1726=""),"",MIN($AK1726,$AO1726))</f>
        <v/>
      </c>
    </row>
    <row r="1727" spans="1:42" ht="12.75" customHeight="1" x14ac:dyDescent="0.2">
      <c r="A1727" t="str">
        <f>IF($J1727="","",INDEX('2_Review &amp; Audit'!$F:$F,$J1727))</f>
        <v/>
      </c>
      <c r="B1727" t="str">
        <f>IF($J1727="","",INDEX('2_Review &amp; Audit'!$C:$C,$J1727))</f>
        <v/>
      </c>
      <c r="C1727" t="str">
        <f>IF($J1727="","",INDEX('2_Review &amp; Audit'!$D:$D,$J1727))</f>
        <v/>
      </c>
      <c r="D1727" s="60" t="str">
        <f>IF($J1727="","",INDEX('2_Review &amp; Audit'!$U:$U,$J1727))</f>
        <v/>
      </c>
      <c r="E1727" t="str">
        <f>IF($J1727="","",INDEX('2_Review &amp; Audit'!$M:$M,$J1727))</f>
        <v/>
      </c>
      <c r="F1727" t="str">
        <f>IF($J1727="","",INDEX('2_Review &amp; Audit'!$N:$N,$J1727))</f>
        <v/>
      </c>
      <c r="G1727" t="str">
        <f>IF(OR($J1727="",$F1727=""),"",ABS(INDEX('2_Review &amp; Audit'!$B:$B,$J1727)/$F1727))</f>
        <v/>
      </c>
      <c r="H1727" t="str">
        <f t="shared" si="91"/>
        <v/>
      </c>
      <c r="I1727" t="str">
        <f>IF($J1727="","",INDEX('2_Review &amp; Audit'!$AD:$AD,$J1727))</f>
        <v/>
      </c>
      <c r="AB1727" t="str">
        <f>IF($D1727="","",MAX(0,N(#REF!)-N($X1727)))</f>
        <v/>
      </c>
      <c r="AC1727" t="str">
        <f>IF(OR($D1727="",$AB1727="",N($AB1727)&lt;=0),"",IFERROR(MATCH(1,INDEX(('2_Review &amp; Audit'!$F$6:$F$505=$A1727)*('2_Review &amp; Audit'!$I$6:$I$505&gt;=$E1727-30)*('2_Review &amp; Audit'!$I$6:$I$505&lt;=$E1727+30)*('2_Review &amp; Audit'!$R$6:$R$505&gt;0)*(ROW('2_Review &amp; Audit'!$R$6:$R$505)&gt;$T1727),0),0)+5,""))</f>
        <v/>
      </c>
      <c r="AG1727" t="str">
        <f>IF(OR($D1727="",$AB1727="",$AF1727=""),"",MIN($AB1727,$AF1727))</f>
        <v/>
      </c>
      <c r="AK1727" t="str">
        <f>IF($D1727="","",MAX(0,N($AB1727)-N($AG1727)))</f>
        <v/>
      </c>
      <c r="AL1727" t="str">
        <f>IF(OR($D1727="",$AK1727="",N($AK1727)&lt;=0),"",IFERROR(MATCH(1,INDEX(('2_Review &amp; Audit'!$F$6:$F$505=$A1727)*('2_Review &amp; Audit'!$I$6:$I$505&gt;=$E1727-30)*('2_Review &amp; Audit'!$I$6:$I$505&lt;=$E1727+30)*('2_Review &amp; Audit'!$R$6:$R$505&gt;0)*(ROW('2_Review &amp; Audit'!$R$6:$R$505)&gt;$AC1727),0),0)+5,""))</f>
        <v/>
      </c>
      <c r="AP1727" t="str">
        <f>IF(OR($D1727="",$AK1727="",$AO1727=""),"",MIN($AK1727,$AO1727))</f>
        <v/>
      </c>
    </row>
    <row r="1728" spans="1:42" ht="12.75" customHeight="1" x14ac:dyDescent="0.2">
      <c r="A1728" t="str">
        <f>IF($J1728="","",INDEX('2_Review &amp; Audit'!$F:$F,$J1728))</f>
        <v/>
      </c>
      <c r="B1728" t="str">
        <f>IF($J1728="","",INDEX('2_Review &amp; Audit'!$C:$C,$J1728))</f>
        <v/>
      </c>
      <c r="C1728" t="str">
        <f>IF($J1728="","",INDEX('2_Review &amp; Audit'!$D:$D,$J1728))</f>
        <v/>
      </c>
      <c r="D1728" s="60" t="str">
        <f>IF($J1728="","",INDEX('2_Review &amp; Audit'!$U:$U,$J1728))</f>
        <v/>
      </c>
      <c r="E1728" t="str">
        <f>IF($J1728="","",INDEX('2_Review &amp; Audit'!$M:$M,$J1728))</f>
        <v/>
      </c>
      <c r="F1728" t="str">
        <f>IF($J1728="","",INDEX('2_Review &amp; Audit'!$N:$N,$J1728))</f>
        <v/>
      </c>
      <c r="G1728" t="str">
        <f>IF(OR($J1728="",$F1728=""),"",ABS(INDEX('2_Review &amp; Audit'!$B:$B,$J1728)/$F1728))</f>
        <v/>
      </c>
      <c r="H1728" t="str">
        <f t="shared" si="91"/>
        <v/>
      </c>
      <c r="I1728" t="str">
        <f>IF($J1728="","",INDEX('2_Review &amp; Audit'!$AD:$AD,$J1728))</f>
        <v/>
      </c>
      <c r="AB1728" t="str">
        <f>IF($D1728="","",MAX(0,N(#REF!)-N($X1728)))</f>
        <v/>
      </c>
      <c r="AC1728" t="str">
        <f>IF(OR($D1728="",$AB1728="",N($AB1728)&lt;=0),"",IFERROR(MATCH(1,INDEX(('2_Review &amp; Audit'!$F$6:$F$505=$A1728)*('2_Review &amp; Audit'!$I$6:$I$505&gt;=$E1728-30)*('2_Review &amp; Audit'!$I$6:$I$505&lt;=$E1728+30)*('2_Review &amp; Audit'!$R$6:$R$505&gt;0)*(ROW('2_Review &amp; Audit'!$R$6:$R$505)&gt;$T1728),0),0)+5,""))</f>
        <v/>
      </c>
      <c r="AG1728" t="str">
        <f>IF(OR($D1728="",$AB1728="",$AF1728=""),"",MIN($AB1728,$AF1728))</f>
        <v/>
      </c>
      <c r="AK1728" t="str">
        <f>IF($D1728="","",MAX(0,N($AB1728)-N($AG1728)))</f>
        <v/>
      </c>
      <c r="AL1728" t="str">
        <f>IF(OR($D1728="",$AK1728="",N($AK1728)&lt;=0),"",IFERROR(MATCH(1,INDEX(('2_Review &amp; Audit'!$F$6:$F$505=$A1728)*('2_Review &amp; Audit'!$I$6:$I$505&gt;=$E1728-30)*('2_Review &amp; Audit'!$I$6:$I$505&lt;=$E1728+30)*('2_Review &amp; Audit'!$R$6:$R$505&gt;0)*(ROW('2_Review &amp; Audit'!$R$6:$R$505)&gt;$AC1728),0),0)+5,""))</f>
        <v/>
      </c>
      <c r="AP1728" t="str">
        <f>IF(OR($D1728="",$AK1728="",$AO1728=""),"",MIN($AK1728,$AO1728))</f>
        <v/>
      </c>
    </row>
    <row r="1729" spans="1:42" ht="12.75" customHeight="1" x14ac:dyDescent="0.2">
      <c r="A1729" t="str">
        <f>IF($J1729="","",INDEX('2_Review &amp; Audit'!$F:$F,$J1729))</f>
        <v/>
      </c>
      <c r="B1729" t="str">
        <f>IF($J1729="","",INDEX('2_Review &amp; Audit'!$C:$C,$J1729))</f>
        <v/>
      </c>
      <c r="C1729" t="str">
        <f>IF($J1729="","",INDEX('2_Review &amp; Audit'!$D:$D,$J1729))</f>
        <v/>
      </c>
      <c r="D1729" s="60" t="str">
        <f>IF($J1729="","",INDEX('2_Review &amp; Audit'!$U:$U,$J1729))</f>
        <v/>
      </c>
      <c r="E1729" t="str">
        <f>IF($J1729="","",INDEX('2_Review &amp; Audit'!$M:$M,$J1729))</f>
        <v/>
      </c>
      <c r="F1729" t="str">
        <f>IF($J1729="","",INDEX('2_Review &amp; Audit'!$N:$N,$J1729))</f>
        <v/>
      </c>
      <c r="G1729" t="str">
        <f>IF(OR($J1729="",$F1729=""),"",ABS(INDEX('2_Review &amp; Audit'!$B:$B,$J1729)/$F1729))</f>
        <v/>
      </c>
      <c r="H1729" t="str">
        <f t="shared" si="91"/>
        <v/>
      </c>
      <c r="I1729" t="str">
        <f>IF($J1729="","",INDEX('2_Review &amp; Audit'!$AD:$AD,$J1729))</f>
        <v/>
      </c>
      <c r="AB1729" t="str">
        <f>IF($D1729="","",MAX(0,N(#REF!)-N($X1729)))</f>
        <v/>
      </c>
      <c r="AC1729" t="str">
        <f>IF(OR($D1729="",$AB1729="",N($AB1729)&lt;=0),"",IFERROR(MATCH(1,INDEX(('2_Review &amp; Audit'!$F$6:$F$505=$A1729)*('2_Review &amp; Audit'!$I$6:$I$505&gt;=$E1729-30)*('2_Review &amp; Audit'!$I$6:$I$505&lt;=$E1729+30)*('2_Review &amp; Audit'!$R$6:$R$505&gt;0)*(ROW('2_Review &amp; Audit'!$R$6:$R$505)&gt;$T1729),0),0)+5,""))</f>
        <v/>
      </c>
      <c r="AG1729" t="str">
        <f>IF(OR($D1729="",$AB1729="",$AF1729=""),"",MIN($AB1729,$AF1729))</f>
        <v/>
      </c>
      <c r="AK1729" t="str">
        <f>IF($D1729="","",MAX(0,N($AB1729)-N($AG1729)))</f>
        <v/>
      </c>
      <c r="AL1729" t="str">
        <f>IF(OR($D1729="",$AK1729="",N($AK1729)&lt;=0),"",IFERROR(MATCH(1,INDEX(('2_Review &amp; Audit'!$F$6:$F$505=$A1729)*('2_Review &amp; Audit'!$I$6:$I$505&gt;=$E1729-30)*('2_Review &amp; Audit'!$I$6:$I$505&lt;=$E1729+30)*('2_Review &amp; Audit'!$R$6:$R$505&gt;0)*(ROW('2_Review &amp; Audit'!$R$6:$R$505)&gt;$AC1729),0),0)+5,""))</f>
        <v/>
      </c>
      <c r="AP1729" t="str">
        <f>IF(OR($D1729="",$AK1729="",$AO1729=""),"",MIN($AK1729,$AO1729))</f>
        <v/>
      </c>
    </row>
    <row r="1730" spans="1:42" ht="12.75" customHeight="1" x14ac:dyDescent="0.2">
      <c r="A1730" t="str">
        <f>IF($J1730="","",INDEX('2_Review &amp; Audit'!$F:$F,$J1730))</f>
        <v/>
      </c>
      <c r="B1730" t="str">
        <f>IF($J1730="","",INDEX('2_Review &amp; Audit'!$C:$C,$J1730))</f>
        <v/>
      </c>
      <c r="C1730" t="str">
        <f>IF($J1730="","",INDEX('2_Review &amp; Audit'!$D:$D,$J1730))</f>
        <v/>
      </c>
      <c r="D1730" s="60" t="str">
        <f>IF($J1730="","",INDEX('2_Review &amp; Audit'!$U:$U,$J1730))</f>
        <v/>
      </c>
      <c r="E1730" t="str">
        <f>IF($J1730="","",INDEX('2_Review &amp; Audit'!$M:$M,$J1730))</f>
        <v/>
      </c>
      <c r="F1730" t="str">
        <f>IF($J1730="","",INDEX('2_Review &amp; Audit'!$N:$N,$J1730))</f>
        <v/>
      </c>
      <c r="G1730" t="str">
        <f>IF(OR($J1730="",$F1730=""),"",ABS(INDEX('2_Review &amp; Audit'!$B:$B,$J1730)/$F1730))</f>
        <v/>
      </c>
      <c r="H1730" t="str">
        <f t="shared" si="91"/>
        <v/>
      </c>
      <c r="I1730" t="str">
        <f>IF($J1730="","",INDEX('2_Review &amp; Audit'!$AD:$AD,$J1730))</f>
        <v/>
      </c>
      <c r="AB1730" t="str">
        <f>IF($D1730="","",MAX(0,N(#REF!)-N($X1730)))</f>
        <v/>
      </c>
      <c r="AC1730" t="str">
        <f>IF(OR($D1730="",$AB1730="",N($AB1730)&lt;=0),"",IFERROR(MATCH(1,INDEX(('2_Review &amp; Audit'!$F$6:$F$505=$A1730)*('2_Review &amp; Audit'!$I$6:$I$505&gt;=$E1730-30)*('2_Review &amp; Audit'!$I$6:$I$505&lt;=$E1730+30)*('2_Review &amp; Audit'!$R$6:$R$505&gt;0)*(ROW('2_Review &amp; Audit'!$R$6:$R$505)&gt;$T1730),0),0)+5,""))</f>
        <v/>
      </c>
      <c r="AG1730" t="str">
        <f>IF(OR($D1730="",$AB1730="",$AF1730=""),"",MIN($AB1730,$AF1730))</f>
        <v/>
      </c>
      <c r="AK1730" t="str">
        <f>IF($D1730="","",MAX(0,N($AB1730)-N($AG1730)))</f>
        <v/>
      </c>
      <c r="AL1730" t="str">
        <f>IF(OR($D1730="",$AK1730="",N($AK1730)&lt;=0),"",IFERROR(MATCH(1,INDEX(('2_Review &amp; Audit'!$F$6:$F$505=$A1730)*('2_Review &amp; Audit'!$I$6:$I$505&gt;=$E1730-30)*('2_Review &amp; Audit'!$I$6:$I$505&lt;=$E1730+30)*('2_Review &amp; Audit'!$R$6:$R$505&gt;0)*(ROW('2_Review &amp; Audit'!$R$6:$R$505)&gt;$AC1730),0),0)+5,""))</f>
        <v/>
      </c>
      <c r="AP1730" t="str">
        <f>IF(OR($D1730="",$AK1730="",$AO1730=""),"",MIN($AK1730,$AO1730))</f>
        <v/>
      </c>
    </row>
    <row r="1731" spans="1:42" ht="12.75" customHeight="1" x14ac:dyDescent="0.2">
      <c r="A1731" t="str">
        <f>IF($J1731="","",INDEX('2_Review &amp; Audit'!$F:$F,$J1731))</f>
        <v/>
      </c>
      <c r="B1731" t="str">
        <f>IF($J1731="","",INDEX('2_Review &amp; Audit'!$C:$C,$J1731))</f>
        <v/>
      </c>
      <c r="C1731" t="str">
        <f>IF($J1731="","",INDEX('2_Review &amp; Audit'!$D:$D,$J1731))</f>
        <v/>
      </c>
      <c r="D1731" s="60" t="str">
        <f>IF($J1731="","",INDEX('2_Review &amp; Audit'!$U:$U,$J1731))</f>
        <v/>
      </c>
      <c r="E1731" t="str">
        <f>IF($J1731="","",INDEX('2_Review &amp; Audit'!$M:$M,$J1731))</f>
        <v/>
      </c>
      <c r="F1731" t="str">
        <f>IF($J1731="","",INDEX('2_Review &amp; Audit'!$N:$N,$J1731))</f>
        <v/>
      </c>
      <c r="G1731" t="str">
        <f>IF(OR($J1731="",$F1731=""),"",ABS(INDEX('2_Review &amp; Audit'!$B:$B,$J1731)/$F1731))</f>
        <v/>
      </c>
      <c r="H1731" t="str">
        <f t="shared" si="91"/>
        <v/>
      </c>
      <c r="I1731" t="str">
        <f>IF($J1731="","",INDEX('2_Review &amp; Audit'!$AD:$AD,$J1731))</f>
        <v/>
      </c>
      <c r="AB1731" t="str">
        <f>IF($D1731="","",MAX(0,N(#REF!)-N($X1731)))</f>
        <v/>
      </c>
      <c r="AC1731" t="str">
        <f>IF(OR($D1731="",$AB1731="",N($AB1731)&lt;=0),"",IFERROR(MATCH(1,INDEX(('2_Review &amp; Audit'!$F$6:$F$505=$A1731)*('2_Review &amp; Audit'!$I$6:$I$505&gt;=$E1731-30)*('2_Review &amp; Audit'!$I$6:$I$505&lt;=$E1731+30)*('2_Review &amp; Audit'!$R$6:$R$505&gt;0)*(ROW('2_Review &amp; Audit'!$R$6:$R$505)&gt;$T1731),0),0)+5,""))</f>
        <v/>
      </c>
      <c r="AG1731" t="str">
        <f>IF(OR($D1731="",$AB1731="",$AF1731=""),"",MIN($AB1731,$AF1731))</f>
        <v/>
      </c>
      <c r="AK1731" t="str">
        <f>IF($D1731="","",MAX(0,N($AB1731)-N($AG1731)))</f>
        <v/>
      </c>
      <c r="AL1731" t="str">
        <f>IF(OR($D1731="",$AK1731="",N($AK1731)&lt;=0),"",IFERROR(MATCH(1,INDEX(('2_Review &amp; Audit'!$F$6:$F$505=$A1731)*('2_Review &amp; Audit'!$I$6:$I$505&gt;=$E1731-30)*('2_Review &amp; Audit'!$I$6:$I$505&lt;=$E1731+30)*('2_Review &amp; Audit'!$R$6:$R$505&gt;0)*(ROW('2_Review &amp; Audit'!$R$6:$R$505)&gt;$AC1731),0),0)+5,""))</f>
        <v/>
      </c>
      <c r="AP1731" t="str">
        <f>IF(OR($D1731="",$AK1731="",$AO1731=""),"",MIN($AK1731,$AO1731))</f>
        <v/>
      </c>
    </row>
    <row r="1732" spans="1:42" ht="12.75" customHeight="1" x14ac:dyDescent="0.2">
      <c r="A1732" t="str">
        <f>IF($J1732="","",INDEX('2_Review &amp; Audit'!$F:$F,$J1732))</f>
        <v/>
      </c>
      <c r="B1732" t="str">
        <f>IF($J1732="","",INDEX('2_Review &amp; Audit'!$C:$C,$J1732))</f>
        <v/>
      </c>
      <c r="C1732" t="str">
        <f>IF($J1732="","",INDEX('2_Review &amp; Audit'!$D:$D,$J1732))</f>
        <v/>
      </c>
      <c r="D1732" s="60" t="str">
        <f>IF($J1732="","",INDEX('2_Review &amp; Audit'!$U:$U,$J1732))</f>
        <v/>
      </c>
      <c r="E1732" t="str">
        <f>IF($J1732="","",INDEX('2_Review &amp; Audit'!$M:$M,$J1732))</f>
        <v/>
      </c>
      <c r="F1732" t="str">
        <f>IF($J1732="","",INDEX('2_Review &amp; Audit'!$N:$N,$J1732))</f>
        <v/>
      </c>
      <c r="G1732" t="str">
        <f>IF(OR($J1732="",$F1732=""),"",ABS(INDEX('2_Review &amp; Audit'!$B:$B,$J1732)/$F1732))</f>
        <v/>
      </c>
      <c r="H1732" t="str">
        <f t="shared" si="91"/>
        <v/>
      </c>
      <c r="I1732" t="str">
        <f>IF($J1732="","",INDEX('2_Review &amp; Audit'!$AD:$AD,$J1732))</f>
        <v/>
      </c>
      <c r="AB1732" t="str">
        <f>IF($D1732="","",MAX(0,N(#REF!)-N($X1732)))</f>
        <v/>
      </c>
      <c r="AC1732" t="str">
        <f>IF(OR($D1732="",$AB1732="",N($AB1732)&lt;=0),"",IFERROR(MATCH(1,INDEX(('2_Review &amp; Audit'!$F$6:$F$505=$A1732)*('2_Review &amp; Audit'!$I$6:$I$505&gt;=$E1732-30)*('2_Review &amp; Audit'!$I$6:$I$505&lt;=$E1732+30)*('2_Review &amp; Audit'!$R$6:$R$505&gt;0)*(ROW('2_Review &amp; Audit'!$R$6:$R$505)&gt;$T1732),0),0)+5,""))</f>
        <v/>
      </c>
      <c r="AG1732" t="str">
        <f>IF(OR($D1732="",$AB1732="",$AF1732=""),"",MIN($AB1732,$AF1732))</f>
        <v/>
      </c>
      <c r="AK1732" t="str">
        <f>IF($D1732="","",MAX(0,N($AB1732)-N($AG1732)))</f>
        <v/>
      </c>
      <c r="AL1732" t="str">
        <f>IF(OR($D1732="",$AK1732="",N($AK1732)&lt;=0),"",IFERROR(MATCH(1,INDEX(('2_Review &amp; Audit'!$F$6:$F$505=$A1732)*('2_Review &amp; Audit'!$I$6:$I$505&gt;=$E1732-30)*('2_Review &amp; Audit'!$I$6:$I$505&lt;=$E1732+30)*('2_Review &amp; Audit'!$R$6:$R$505&gt;0)*(ROW('2_Review &amp; Audit'!$R$6:$R$505)&gt;$AC1732),0),0)+5,""))</f>
        <v/>
      </c>
      <c r="AP1732" t="str">
        <f>IF(OR($D1732="",$AK1732="",$AO1732=""),"",MIN($AK1732,$AO1732))</f>
        <v/>
      </c>
    </row>
    <row r="1733" spans="1:42" ht="12.75" customHeight="1" x14ac:dyDescent="0.2">
      <c r="A1733" t="str">
        <f>IF($J1733="","",INDEX('2_Review &amp; Audit'!$F:$F,$J1733))</f>
        <v/>
      </c>
      <c r="B1733" t="str">
        <f>IF($J1733="","",INDEX('2_Review &amp; Audit'!$C:$C,$J1733))</f>
        <v/>
      </c>
      <c r="C1733" t="str">
        <f>IF($J1733="","",INDEX('2_Review &amp; Audit'!$D:$D,$J1733))</f>
        <v/>
      </c>
      <c r="D1733" s="60" t="str">
        <f>IF($J1733="","",INDEX('2_Review &amp; Audit'!$U:$U,$J1733))</f>
        <v/>
      </c>
      <c r="E1733" t="str">
        <f>IF($J1733="","",INDEX('2_Review &amp; Audit'!$M:$M,$J1733))</f>
        <v/>
      </c>
      <c r="F1733" t="str">
        <f>IF($J1733="","",INDEX('2_Review &amp; Audit'!$N:$N,$J1733))</f>
        <v/>
      </c>
      <c r="G1733" t="str">
        <f>IF(OR($J1733="",$F1733=""),"",ABS(INDEX('2_Review &amp; Audit'!$B:$B,$J1733)/$F1733))</f>
        <v/>
      </c>
      <c r="H1733" t="str">
        <f t="shared" si="91"/>
        <v/>
      </c>
      <c r="I1733" t="str">
        <f>IF($J1733="","",INDEX('2_Review &amp; Audit'!$AD:$AD,$J1733))</f>
        <v/>
      </c>
      <c r="AB1733" t="str">
        <f>IF($D1733="","",MAX(0,N(#REF!)-N($X1733)))</f>
        <v/>
      </c>
      <c r="AC1733" t="str">
        <f>IF(OR($D1733="",$AB1733="",N($AB1733)&lt;=0),"",IFERROR(MATCH(1,INDEX(('2_Review &amp; Audit'!$F$6:$F$505=$A1733)*('2_Review &amp; Audit'!$I$6:$I$505&gt;=$E1733-30)*('2_Review &amp; Audit'!$I$6:$I$505&lt;=$E1733+30)*('2_Review &amp; Audit'!$R$6:$R$505&gt;0)*(ROW('2_Review &amp; Audit'!$R$6:$R$505)&gt;$T1733),0),0)+5,""))</f>
        <v/>
      </c>
      <c r="AG1733" t="str">
        <f>IF(OR($D1733="",$AB1733="",$AF1733=""),"",MIN($AB1733,$AF1733))</f>
        <v/>
      </c>
      <c r="AK1733" t="str">
        <f>IF($D1733="","",MAX(0,N($AB1733)-N($AG1733)))</f>
        <v/>
      </c>
      <c r="AL1733" t="str">
        <f>IF(OR($D1733="",$AK1733="",N($AK1733)&lt;=0),"",IFERROR(MATCH(1,INDEX(('2_Review &amp; Audit'!$F$6:$F$505=$A1733)*('2_Review &amp; Audit'!$I$6:$I$505&gt;=$E1733-30)*('2_Review &amp; Audit'!$I$6:$I$505&lt;=$E1733+30)*('2_Review &amp; Audit'!$R$6:$R$505&gt;0)*(ROW('2_Review &amp; Audit'!$R$6:$R$505)&gt;$AC1733),0),0)+5,""))</f>
        <v/>
      </c>
      <c r="AP1733" t="str">
        <f>IF(OR($D1733="",$AK1733="",$AO1733=""),"",MIN($AK1733,$AO1733))</f>
        <v/>
      </c>
    </row>
    <row r="1734" spans="1:42" ht="12.75" customHeight="1" x14ac:dyDescent="0.2">
      <c r="A1734" t="str">
        <f>IF($J1734="","",INDEX('2_Review &amp; Audit'!$F:$F,$J1734))</f>
        <v/>
      </c>
      <c r="B1734" t="str">
        <f>IF($J1734="","",INDEX('2_Review &amp; Audit'!$C:$C,$J1734))</f>
        <v/>
      </c>
      <c r="C1734" t="str">
        <f>IF($J1734="","",INDEX('2_Review &amp; Audit'!$D:$D,$J1734))</f>
        <v/>
      </c>
      <c r="D1734" s="60" t="str">
        <f>IF($J1734="","",INDEX('2_Review &amp; Audit'!$U:$U,$J1734))</f>
        <v/>
      </c>
      <c r="E1734" t="str">
        <f>IF($J1734="","",INDEX('2_Review &amp; Audit'!$M:$M,$J1734))</f>
        <v/>
      </c>
      <c r="F1734" t="str">
        <f>IF($J1734="","",INDEX('2_Review &amp; Audit'!$N:$N,$J1734))</f>
        <v/>
      </c>
      <c r="G1734" t="str">
        <f>IF(OR($J1734="",$F1734=""),"",ABS(INDEX('2_Review &amp; Audit'!$B:$B,$J1734)/$F1734))</f>
        <v/>
      </c>
      <c r="H1734" t="str">
        <f t="shared" si="91"/>
        <v/>
      </c>
      <c r="I1734" t="str">
        <f>IF($J1734="","",INDEX('2_Review &amp; Audit'!$AD:$AD,$J1734))</f>
        <v/>
      </c>
      <c r="AB1734" t="str">
        <f>IF($D1734="","",MAX(0,N(#REF!)-N($X1734)))</f>
        <v/>
      </c>
      <c r="AC1734" t="str">
        <f>IF(OR($D1734="",$AB1734="",N($AB1734)&lt;=0),"",IFERROR(MATCH(1,INDEX(('2_Review &amp; Audit'!$F$6:$F$505=$A1734)*('2_Review &amp; Audit'!$I$6:$I$505&gt;=$E1734-30)*('2_Review &amp; Audit'!$I$6:$I$505&lt;=$E1734+30)*('2_Review &amp; Audit'!$R$6:$R$505&gt;0)*(ROW('2_Review &amp; Audit'!$R$6:$R$505)&gt;$T1734),0),0)+5,""))</f>
        <v/>
      </c>
      <c r="AG1734" t="str">
        <f>IF(OR($D1734="",$AB1734="",$AF1734=""),"",MIN($AB1734,$AF1734))</f>
        <v/>
      </c>
      <c r="AK1734" t="str">
        <f>IF($D1734="","",MAX(0,N($AB1734)-N($AG1734)))</f>
        <v/>
      </c>
      <c r="AL1734" t="str">
        <f>IF(OR($D1734="",$AK1734="",N($AK1734)&lt;=0),"",IFERROR(MATCH(1,INDEX(('2_Review &amp; Audit'!$F$6:$F$505=$A1734)*('2_Review &amp; Audit'!$I$6:$I$505&gt;=$E1734-30)*('2_Review &amp; Audit'!$I$6:$I$505&lt;=$E1734+30)*('2_Review &amp; Audit'!$R$6:$R$505&gt;0)*(ROW('2_Review &amp; Audit'!$R$6:$R$505)&gt;$AC1734),0),0)+5,""))</f>
        <v/>
      </c>
      <c r="AP1734" t="str">
        <f>IF(OR($D1734="",$AK1734="",$AO1734=""),"",MIN($AK1734,$AO1734))</f>
        <v/>
      </c>
    </row>
    <row r="1735" spans="1:42" ht="12.75" customHeight="1" x14ac:dyDescent="0.2">
      <c r="A1735" t="str">
        <f>IF($J1735="","",INDEX('2_Review &amp; Audit'!$F:$F,$J1735))</f>
        <v/>
      </c>
      <c r="B1735" t="str">
        <f>IF($J1735="","",INDEX('2_Review &amp; Audit'!$C:$C,$J1735))</f>
        <v/>
      </c>
      <c r="C1735" t="str">
        <f>IF($J1735="","",INDEX('2_Review &amp; Audit'!$D:$D,$J1735))</f>
        <v/>
      </c>
      <c r="D1735" s="60" t="str">
        <f>IF($J1735="","",INDEX('2_Review &amp; Audit'!$U:$U,$J1735))</f>
        <v/>
      </c>
      <c r="E1735" t="str">
        <f>IF($J1735="","",INDEX('2_Review &amp; Audit'!$M:$M,$J1735))</f>
        <v/>
      </c>
      <c r="F1735" t="str">
        <f>IF($J1735="","",INDEX('2_Review &amp; Audit'!$N:$N,$J1735))</f>
        <v/>
      </c>
      <c r="G1735" t="str">
        <f>IF(OR($J1735="",$F1735=""),"",ABS(INDEX('2_Review &amp; Audit'!$B:$B,$J1735)/$F1735))</f>
        <v/>
      </c>
      <c r="H1735" t="str">
        <f t="shared" si="91"/>
        <v/>
      </c>
      <c r="I1735" t="str">
        <f>IF($J1735="","",INDEX('2_Review &amp; Audit'!$AD:$AD,$J1735))</f>
        <v/>
      </c>
      <c r="AB1735" t="str">
        <f>IF($D1735="","",MAX(0,N(#REF!)-N($X1735)))</f>
        <v/>
      </c>
      <c r="AC1735" t="str">
        <f>IF(OR($D1735="",$AB1735="",N($AB1735)&lt;=0),"",IFERROR(MATCH(1,INDEX(('2_Review &amp; Audit'!$F$6:$F$505=$A1735)*('2_Review &amp; Audit'!$I$6:$I$505&gt;=$E1735-30)*('2_Review &amp; Audit'!$I$6:$I$505&lt;=$E1735+30)*('2_Review &amp; Audit'!$R$6:$R$505&gt;0)*(ROW('2_Review &amp; Audit'!$R$6:$R$505)&gt;$T1735),0),0)+5,""))</f>
        <v/>
      </c>
      <c r="AG1735" t="str">
        <f>IF(OR($D1735="",$AB1735="",$AF1735=""),"",MIN($AB1735,$AF1735))</f>
        <v/>
      </c>
      <c r="AK1735" t="str">
        <f>IF($D1735="","",MAX(0,N($AB1735)-N($AG1735)))</f>
        <v/>
      </c>
      <c r="AL1735" t="str">
        <f>IF(OR($D1735="",$AK1735="",N($AK1735)&lt;=0),"",IFERROR(MATCH(1,INDEX(('2_Review &amp; Audit'!$F$6:$F$505=$A1735)*('2_Review &amp; Audit'!$I$6:$I$505&gt;=$E1735-30)*('2_Review &amp; Audit'!$I$6:$I$505&lt;=$E1735+30)*('2_Review &amp; Audit'!$R$6:$R$505&gt;0)*(ROW('2_Review &amp; Audit'!$R$6:$R$505)&gt;$AC1735),0),0)+5,""))</f>
        <v/>
      </c>
      <c r="AP1735" t="str">
        <f>IF(OR($D1735="",$AK1735="",$AO1735=""),"",MIN($AK1735,$AO1735))</f>
        <v/>
      </c>
    </row>
    <row r="1736" spans="1:42" ht="12.75" customHeight="1" x14ac:dyDescent="0.2">
      <c r="A1736" t="str">
        <f>IF($J1736="","",INDEX('2_Review &amp; Audit'!$F:$F,$J1736))</f>
        <v/>
      </c>
      <c r="B1736" t="str">
        <f>IF($J1736="","",INDEX('2_Review &amp; Audit'!$C:$C,$J1736))</f>
        <v/>
      </c>
      <c r="C1736" t="str">
        <f>IF($J1736="","",INDEX('2_Review &amp; Audit'!$D:$D,$J1736))</f>
        <v/>
      </c>
      <c r="D1736" s="60" t="str">
        <f>IF($J1736="","",INDEX('2_Review &amp; Audit'!$U:$U,$J1736))</f>
        <v/>
      </c>
      <c r="E1736" t="str">
        <f>IF($J1736="","",INDEX('2_Review &amp; Audit'!$M:$M,$J1736))</f>
        <v/>
      </c>
      <c r="F1736" t="str">
        <f>IF($J1736="","",INDEX('2_Review &amp; Audit'!$N:$N,$J1736))</f>
        <v/>
      </c>
      <c r="G1736" t="str">
        <f>IF(OR($J1736="",$F1736=""),"",ABS(INDEX('2_Review &amp; Audit'!$B:$B,$J1736)/$F1736))</f>
        <v/>
      </c>
      <c r="H1736" t="str">
        <f t="shared" si="91"/>
        <v/>
      </c>
      <c r="I1736" t="str">
        <f>IF($J1736="","",INDEX('2_Review &amp; Audit'!$AD:$AD,$J1736))</f>
        <v/>
      </c>
      <c r="AB1736" t="str">
        <f>IF($D1736="","",MAX(0,N(#REF!)-N($X1736)))</f>
        <v/>
      </c>
      <c r="AC1736" t="str">
        <f>IF(OR($D1736="",$AB1736="",N($AB1736)&lt;=0),"",IFERROR(MATCH(1,INDEX(('2_Review &amp; Audit'!$F$6:$F$505=$A1736)*('2_Review &amp; Audit'!$I$6:$I$505&gt;=$E1736-30)*('2_Review &amp; Audit'!$I$6:$I$505&lt;=$E1736+30)*('2_Review &amp; Audit'!$R$6:$R$505&gt;0)*(ROW('2_Review &amp; Audit'!$R$6:$R$505)&gt;$T1736),0),0)+5,""))</f>
        <v/>
      </c>
      <c r="AG1736" t="str">
        <f>IF(OR($D1736="",$AB1736="",$AF1736=""),"",MIN($AB1736,$AF1736))</f>
        <v/>
      </c>
      <c r="AK1736" t="str">
        <f>IF($D1736="","",MAX(0,N($AB1736)-N($AG1736)))</f>
        <v/>
      </c>
      <c r="AL1736" t="str">
        <f>IF(OR($D1736="",$AK1736="",N($AK1736)&lt;=0),"",IFERROR(MATCH(1,INDEX(('2_Review &amp; Audit'!$F$6:$F$505=$A1736)*('2_Review &amp; Audit'!$I$6:$I$505&gt;=$E1736-30)*('2_Review &amp; Audit'!$I$6:$I$505&lt;=$E1736+30)*('2_Review &amp; Audit'!$R$6:$R$505&gt;0)*(ROW('2_Review &amp; Audit'!$R$6:$R$505)&gt;$AC1736),0),0)+5,""))</f>
        <v/>
      </c>
      <c r="AP1736" t="str">
        <f>IF(OR($D1736="",$AK1736="",$AO1736=""),"",MIN($AK1736,$AO1736))</f>
        <v/>
      </c>
    </row>
    <row r="1737" spans="1:42" ht="12.75" customHeight="1" x14ac:dyDescent="0.2">
      <c r="A1737" t="str">
        <f>IF($J1737="","",INDEX('2_Review &amp; Audit'!$F:$F,$J1737))</f>
        <v/>
      </c>
      <c r="B1737" t="str">
        <f>IF($J1737="","",INDEX('2_Review &amp; Audit'!$C:$C,$J1737))</f>
        <v/>
      </c>
      <c r="C1737" t="str">
        <f>IF($J1737="","",INDEX('2_Review &amp; Audit'!$D:$D,$J1737))</f>
        <v/>
      </c>
      <c r="D1737" s="60" t="str">
        <f>IF($J1737="","",INDEX('2_Review &amp; Audit'!$U:$U,$J1737))</f>
        <v/>
      </c>
      <c r="E1737" t="str">
        <f>IF($J1737="","",INDEX('2_Review &amp; Audit'!$M:$M,$J1737))</f>
        <v/>
      </c>
      <c r="F1737" t="str">
        <f>IF($J1737="","",INDEX('2_Review &amp; Audit'!$N:$N,$J1737))</f>
        <v/>
      </c>
      <c r="G1737" t="str">
        <f>IF(OR($J1737="",$F1737=""),"",ABS(INDEX('2_Review &amp; Audit'!$B:$B,$J1737)/$F1737))</f>
        <v/>
      </c>
      <c r="H1737" t="str">
        <f t="shared" si="91"/>
        <v/>
      </c>
      <c r="I1737" t="str">
        <f>IF($J1737="","",INDEX('2_Review &amp; Audit'!$AD:$AD,$J1737))</f>
        <v/>
      </c>
      <c r="AB1737" t="str">
        <f>IF($D1737="","",MAX(0,N(#REF!)-N($X1737)))</f>
        <v/>
      </c>
      <c r="AC1737" t="str">
        <f>IF(OR($D1737="",$AB1737="",N($AB1737)&lt;=0),"",IFERROR(MATCH(1,INDEX(('2_Review &amp; Audit'!$F$6:$F$505=$A1737)*('2_Review &amp; Audit'!$I$6:$I$505&gt;=$E1737-30)*('2_Review &amp; Audit'!$I$6:$I$505&lt;=$E1737+30)*('2_Review &amp; Audit'!$R$6:$R$505&gt;0)*(ROW('2_Review &amp; Audit'!$R$6:$R$505)&gt;$T1737),0),0)+5,""))</f>
        <v/>
      </c>
      <c r="AG1737" t="str">
        <f>IF(OR($D1737="",$AB1737="",$AF1737=""),"",MIN($AB1737,$AF1737))</f>
        <v/>
      </c>
      <c r="AK1737" t="str">
        <f>IF($D1737="","",MAX(0,N($AB1737)-N($AG1737)))</f>
        <v/>
      </c>
      <c r="AL1737" t="str">
        <f>IF(OR($D1737="",$AK1737="",N($AK1737)&lt;=0),"",IFERROR(MATCH(1,INDEX(('2_Review &amp; Audit'!$F$6:$F$505=$A1737)*('2_Review &amp; Audit'!$I$6:$I$505&gt;=$E1737-30)*('2_Review &amp; Audit'!$I$6:$I$505&lt;=$E1737+30)*('2_Review &amp; Audit'!$R$6:$R$505&gt;0)*(ROW('2_Review &amp; Audit'!$R$6:$R$505)&gt;$AC1737),0),0)+5,""))</f>
        <v/>
      </c>
      <c r="AP1737" t="str">
        <f>IF(OR($D1737="",$AK1737="",$AO1737=""),"",MIN($AK1737,$AO1737))</f>
        <v/>
      </c>
    </row>
    <row r="1738" spans="1:42" ht="12.75" customHeight="1" x14ac:dyDescent="0.2">
      <c r="A1738" t="str">
        <f>IF($J1738="","",INDEX('2_Review &amp; Audit'!$F:$F,$J1738))</f>
        <v/>
      </c>
      <c r="B1738" t="str">
        <f>IF($J1738="","",INDEX('2_Review &amp; Audit'!$C:$C,$J1738))</f>
        <v/>
      </c>
      <c r="C1738" t="str">
        <f>IF($J1738="","",INDEX('2_Review &amp; Audit'!$D:$D,$J1738))</f>
        <v/>
      </c>
      <c r="D1738" s="60" t="str">
        <f>IF($J1738="","",INDEX('2_Review &amp; Audit'!$U:$U,$J1738))</f>
        <v/>
      </c>
      <c r="E1738" t="str">
        <f>IF($J1738="","",INDEX('2_Review &amp; Audit'!$M:$M,$J1738))</f>
        <v/>
      </c>
      <c r="F1738" t="str">
        <f>IF($J1738="","",INDEX('2_Review &amp; Audit'!$N:$N,$J1738))</f>
        <v/>
      </c>
      <c r="G1738" t="str">
        <f>IF(OR($J1738="",$F1738=""),"",ABS(INDEX('2_Review &amp; Audit'!$B:$B,$J1738)/$F1738))</f>
        <v/>
      </c>
      <c r="H1738" t="str">
        <f t="shared" si="91"/>
        <v/>
      </c>
      <c r="I1738" t="str">
        <f>IF($J1738="","",INDEX('2_Review &amp; Audit'!$AD:$AD,$J1738))</f>
        <v/>
      </c>
      <c r="AB1738" t="str">
        <f>IF($D1738="","",MAX(0,N(#REF!)-N($X1738)))</f>
        <v/>
      </c>
      <c r="AC1738" t="str">
        <f>IF(OR($D1738="",$AB1738="",N($AB1738)&lt;=0),"",IFERROR(MATCH(1,INDEX(('2_Review &amp; Audit'!$F$6:$F$505=$A1738)*('2_Review &amp; Audit'!$I$6:$I$505&gt;=$E1738-30)*('2_Review &amp; Audit'!$I$6:$I$505&lt;=$E1738+30)*('2_Review &amp; Audit'!$R$6:$R$505&gt;0)*(ROW('2_Review &amp; Audit'!$R$6:$R$505)&gt;$T1738),0),0)+5,""))</f>
        <v/>
      </c>
      <c r="AG1738" t="str">
        <f>IF(OR($D1738="",$AB1738="",$AF1738=""),"",MIN($AB1738,$AF1738))</f>
        <v/>
      </c>
      <c r="AK1738" t="str">
        <f>IF($D1738="","",MAX(0,N($AB1738)-N($AG1738)))</f>
        <v/>
      </c>
      <c r="AL1738" t="str">
        <f>IF(OR($D1738="",$AK1738="",N($AK1738)&lt;=0),"",IFERROR(MATCH(1,INDEX(('2_Review &amp; Audit'!$F$6:$F$505=$A1738)*('2_Review &amp; Audit'!$I$6:$I$505&gt;=$E1738-30)*('2_Review &amp; Audit'!$I$6:$I$505&lt;=$E1738+30)*('2_Review &amp; Audit'!$R$6:$R$505&gt;0)*(ROW('2_Review &amp; Audit'!$R$6:$R$505)&gt;$AC1738),0),0)+5,""))</f>
        <v/>
      </c>
      <c r="AP1738" t="str">
        <f>IF(OR($D1738="",$AK1738="",$AO1738=""),"",MIN($AK1738,$AO1738))</f>
        <v/>
      </c>
    </row>
    <row r="1739" spans="1:42" ht="12.75" customHeight="1" x14ac:dyDescent="0.2">
      <c r="A1739" t="str">
        <f>IF($J1739="","",INDEX('2_Review &amp; Audit'!$F:$F,$J1739))</f>
        <v/>
      </c>
      <c r="B1739" t="str">
        <f>IF($J1739="","",INDEX('2_Review &amp; Audit'!$C:$C,$J1739))</f>
        <v/>
      </c>
      <c r="C1739" t="str">
        <f>IF($J1739="","",INDEX('2_Review &amp; Audit'!$D:$D,$J1739))</f>
        <v/>
      </c>
      <c r="D1739" s="60" t="str">
        <f>IF($J1739="","",INDEX('2_Review &amp; Audit'!$U:$U,$J1739))</f>
        <v/>
      </c>
      <c r="E1739" t="str">
        <f>IF($J1739="","",INDEX('2_Review &amp; Audit'!$M:$M,$J1739))</f>
        <v/>
      </c>
      <c r="F1739" t="str">
        <f>IF($J1739="","",INDEX('2_Review &amp; Audit'!$N:$N,$J1739))</f>
        <v/>
      </c>
      <c r="G1739" t="str">
        <f>IF(OR($J1739="",$F1739=""),"",ABS(INDEX('2_Review &amp; Audit'!$B:$B,$J1739)/$F1739))</f>
        <v/>
      </c>
      <c r="H1739" t="str">
        <f t="shared" si="91"/>
        <v/>
      </c>
      <c r="I1739" t="str">
        <f>IF($J1739="","",INDEX('2_Review &amp; Audit'!$AD:$AD,$J1739))</f>
        <v/>
      </c>
      <c r="AB1739" t="str">
        <f>IF($D1739="","",MAX(0,N(#REF!)-N($X1739)))</f>
        <v/>
      </c>
      <c r="AC1739" t="str">
        <f>IF(OR($D1739="",$AB1739="",N($AB1739)&lt;=0),"",IFERROR(MATCH(1,INDEX(('2_Review &amp; Audit'!$F$6:$F$505=$A1739)*('2_Review &amp; Audit'!$I$6:$I$505&gt;=$E1739-30)*('2_Review &amp; Audit'!$I$6:$I$505&lt;=$E1739+30)*('2_Review &amp; Audit'!$R$6:$R$505&gt;0)*(ROW('2_Review &amp; Audit'!$R$6:$R$505)&gt;$T1739),0),0)+5,""))</f>
        <v/>
      </c>
      <c r="AG1739" t="str">
        <f>IF(OR($D1739="",$AB1739="",$AF1739=""),"",MIN($AB1739,$AF1739))</f>
        <v/>
      </c>
      <c r="AK1739" t="str">
        <f>IF($D1739="","",MAX(0,N($AB1739)-N($AG1739)))</f>
        <v/>
      </c>
      <c r="AL1739" t="str">
        <f>IF(OR($D1739="",$AK1739="",N($AK1739)&lt;=0),"",IFERROR(MATCH(1,INDEX(('2_Review &amp; Audit'!$F$6:$F$505=$A1739)*('2_Review &amp; Audit'!$I$6:$I$505&gt;=$E1739-30)*('2_Review &amp; Audit'!$I$6:$I$505&lt;=$E1739+30)*('2_Review &amp; Audit'!$R$6:$R$505&gt;0)*(ROW('2_Review &amp; Audit'!$R$6:$R$505)&gt;$AC1739),0),0)+5,""))</f>
        <v/>
      </c>
      <c r="AP1739" t="str">
        <f>IF(OR($D1739="",$AK1739="",$AO1739=""),"",MIN($AK1739,$AO1739))</f>
        <v/>
      </c>
    </row>
    <row r="1740" spans="1:42" ht="12.75" customHeight="1" x14ac:dyDescent="0.2">
      <c r="A1740" t="str">
        <f>IF($J1740="","",INDEX('2_Review &amp; Audit'!$F:$F,$J1740))</f>
        <v/>
      </c>
      <c r="B1740" t="str">
        <f>IF($J1740="","",INDEX('2_Review &amp; Audit'!$C:$C,$J1740))</f>
        <v/>
      </c>
      <c r="C1740" t="str">
        <f>IF($J1740="","",INDEX('2_Review &amp; Audit'!$D:$D,$J1740))</f>
        <v/>
      </c>
      <c r="D1740" s="60" t="str">
        <f>IF($J1740="","",INDEX('2_Review &amp; Audit'!$U:$U,$J1740))</f>
        <v/>
      </c>
      <c r="E1740" t="str">
        <f>IF($J1740="","",INDEX('2_Review &amp; Audit'!$M:$M,$J1740))</f>
        <v/>
      </c>
      <c r="F1740" t="str">
        <f>IF($J1740="","",INDEX('2_Review &amp; Audit'!$N:$N,$J1740))</f>
        <v/>
      </c>
      <c r="G1740" t="str">
        <f>IF(OR($J1740="",$F1740=""),"",ABS(INDEX('2_Review &amp; Audit'!$B:$B,$J1740)/$F1740))</f>
        <v/>
      </c>
      <c r="H1740" t="str">
        <f t="shared" si="91"/>
        <v/>
      </c>
      <c r="I1740" t="str">
        <f>IF($J1740="","",INDEX('2_Review &amp; Audit'!$AD:$AD,$J1740))</f>
        <v/>
      </c>
      <c r="AB1740" t="str">
        <f>IF($D1740="","",MAX(0,N(#REF!)-N($X1740)))</f>
        <v/>
      </c>
      <c r="AC1740" t="str">
        <f>IF(OR($D1740="",$AB1740="",N($AB1740)&lt;=0),"",IFERROR(MATCH(1,INDEX(('2_Review &amp; Audit'!$F$6:$F$505=$A1740)*('2_Review &amp; Audit'!$I$6:$I$505&gt;=$E1740-30)*('2_Review &amp; Audit'!$I$6:$I$505&lt;=$E1740+30)*('2_Review &amp; Audit'!$R$6:$R$505&gt;0)*(ROW('2_Review &amp; Audit'!$R$6:$R$505)&gt;$T1740),0),0)+5,""))</f>
        <v/>
      </c>
      <c r="AG1740" t="str">
        <f>IF(OR($D1740="",$AB1740="",$AF1740=""),"",MIN($AB1740,$AF1740))</f>
        <v/>
      </c>
      <c r="AK1740" t="str">
        <f>IF($D1740="","",MAX(0,N($AB1740)-N($AG1740)))</f>
        <v/>
      </c>
      <c r="AL1740" t="str">
        <f>IF(OR($D1740="",$AK1740="",N($AK1740)&lt;=0),"",IFERROR(MATCH(1,INDEX(('2_Review &amp; Audit'!$F$6:$F$505=$A1740)*('2_Review &amp; Audit'!$I$6:$I$505&gt;=$E1740-30)*('2_Review &amp; Audit'!$I$6:$I$505&lt;=$E1740+30)*('2_Review &amp; Audit'!$R$6:$R$505&gt;0)*(ROW('2_Review &amp; Audit'!$R$6:$R$505)&gt;$AC1740),0),0)+5,""))</f>
        <v/>
      </c>
      <c r="AP1740" t="str">
        <f>IF(OR($D1740="",$AK1740="",$AO1740=""),"",MIN($AK1740,$AO1740))</f>
        <v/>
      </c>
    </row>
    <row r="1741" spans="1:42" ht="12.75" customHeight="1" x14ac:dyDescent="0.2">
      <c r="A1741" t="str">
        <f>IF($J1741="","",INDEX('2_Review &amp; Audit'!$F:$F,$J1741))</f>
        <v/>
      </c>
      <c r="B1741" t="str">
        <f>IF($J1741="","",INDEX('2_Review &amp; Audit'!$C:$C,$J1741))</f>
        <v/>
      </c>
      <c r="C1741" t="str">
        <f>IF($J1741="","",INDEX('2_Review &amp; Audit'!$D:$D,$J1741))</f>
        <v/>
      </c>
      <c r="D1741" s="60" t="str">
        <f>IF($J1741="","",INDEX('2_Review &amp; Audit'!$U:$U,$J1741))</f>
        <v/>
      </c>
      <c r="E1741" t="str">
        <f>IF($J1741="","",INDEX('2_Review &amp; Audit'!$M:$M,$J1741))</f>
        <v/>
      </c>
      <c r="F1741" t="str">
        <f>IF($J1741="","",INDEX('2_Review &amp; Audit'!$N:$N,$J1741))</f>
        <v/>
      </c>
      <c r="G1741" t="str">
        <f>IF(OR($J1741="",$F1741=""),"",ABS(INDEX('2_Review &amp; Audit'!$B:$B,$J1741)/$F1741))</f>
        <v/>
      </c>
      <c r="H1741" t="str">
        <f t="shared" si="91"/>
        <v/>
      </c>
      <c r="I1741" t="str">
        <f>IF($J1741="","",INDEX('2_Review &amp; Audit'!$AD:$AD,$J1741))</f>
        <v/>
      </c>
      <c r="AB1741" t="str">
        <f>IF($D1741="","",MAX(0,N(#REF!)-N($X1741)))</f>
        <v/>
      </c>
      <c r="AC1741" t="str">
        <f>IF(OR($D1741="",$AB1741="",N($AB1741)&lt;=0),"",IFERROR(MATCH(1,INDEX(('2_Review &amp; Audit'!$F$6:$F$505=$A1741)*('2_Review &amp; Audit'!$I$6:$I$505&gt;=$E1741-30)*('2_Review &amp; Audit'!$I$6:$I$505&lt;=$E1741+30)*('2_Review &amp; Audit'!$R$6:$R$505&gt;0)*(ROW('2_Review &amp; Audit'!$R$6:$R$505)&gt;$T1741),0),0)+5,""))</f>
        <v/>
      </c>
      <c r="AG1741" t="str">
        <f>IF(OR($D1741="",$AB1741="",$AF1741=""),"",MIN($AB1741,$AF1741))</f>
        <v/>
      </c>
      <c r="AK1741" t="str">
        <f>IF($D1741="","",MAX(0,N($AB1741)-N($AG1741)))</f>
        <v/>
      </c>
      <c r="AL1741" t="str">
        <f>IF(OR($D1741="",$AK1741="",N($AK1741)&lt;=0),"",IFERROR(MATCH(1,INDEX(('2_Review &amp; Audit'!$F$6:$F$505=$A1741)*('2_Review &amp; Audit'!$I$6:$I$505&gt;=$E1741-30)*('2_Review &amp; Audit'!$I$6:$I$505&lt;=$E1741+30)*('2_Review &amp; Audit'!$R$6:$R$505&gt;0)*(ROW('2_Review &amp; Audit'!$R$6:$R$505)&gt;$AC1741),0),0)+5,""))</f>
        <v/>
      </c>
      <c r="AP1741" t="str">
        <f>IF(OR($D1741="",$AK1741="",$AO1741=""),"",MIN($AK1741,$AO1741))</f>
        <v/>
      </c>
    </row>
    <row r="1742" spans="1:42" ht="12.75" customHeight="1" x14ac:dyDescent="0.2">
      <c r="A1742" t="str">
        <f>IF($J1742="","",INDEX('2_Review &amp; Audit'!$F:$F,$J1742))</f>
        <v/>
      </c>
      <c r="B1742" t="str">
        <f>IF($J1742="","",INDEX('2_Review &amp; Audit'!$C:$C,$J1742))</f>
        <v/>
      </c>
      <c r="C1742" t="str">
        <f>IF($J1742="","",INDEX('2_Review &amp; Audit'!$D:$D,$J1742))</f>
        <v/>
      </c>
      <c r="D1742" s="60" t="str">
        <f>IF($J1742="","",INDEX('2_Review &amp; Audit'!$U:$U,$J1742))</f>
        <v/>
      </c>
      <c r="E1742" t="str">
        <f>IF($J1742="","",INDEX('2_Review &amp; Audit'!$M:$M,$J1742))</f>
        <v/>
      </c>
      <c r="F1742" t="str">
        <f>IF($J1742="","",INDEX('2_Review &amp; Audit'!$N:$N,$J1742))</f>
        <v/>
      </c>
      <c r="G1742" t="str">
        <f>IF(OR($J1742="",$F1742=""),"",ABS(INDEX('2_Review &amp; Audit'!$B:$B,$J1742)/$F1742))</f>
        <v/>
      </c>
      <c r="H1742" t="str">
        <f t="shared" si="91"/>
        <v/>
      </c>
      <c r="I1742" t="str">
        <f>IF($J1742="","",INDEX('2_Review &amp; Audit'!$AD:$AD,$J1742))</f>
        <v/>
      </c>
      <c r="AB1742" t="str">
        <f>IF($D1742="","",MAX(0,N(#REF!)-N($X1742)))</f>
        <v/>
      </c>
      <c r="AC1742" t="str">
        <f>IF(OR($D1742="",$AB1742="",N($AB1742)&lt;=0),"",IFERROR(MATCH(1,INDEX(('2_Review &amp; Audit'!$F$6:$F$505=$A1742)*('2_Review &amp; Audit'!$I$6:$I$505&gt;=$E1742-30)*('2_Review &amp; Audit'!$I$6:$I$505&lt;=$E1742+30)*('2_Review &amp; Audit'!$R$6:$R$505&gt;0)*(ROW('2_Review &amp; Audit'!$R$6:$R$505)&gt;$T1742),0),0)+5,""))</f>
        <v/>
      </c>
      <c r="AG1742" t="str">
        <f>IF(OR($D1742="",$AB1742="",$AF1742=""),"",MIN($AB1742,$AF1742))</f>
        <v/>
      </c>
      <c r="AK1742" t="str">
        <f>IF($D1742="","",MAX(0,N($AB1742)-N($AG1742)))</f>
        <v/>
      </c>
      <c r="AL1742" t="str">
        <f>IF(OR($D1742="",$AK1742="",N($AK1742)&lt;=0),"",IFERROR(MATCH(1,INDEX(('2_Review &amp; Audit'!$F$6:$F$505=$A1742)*('2_Review &amp; Audit'!$I$6:$I$505&gt;=$E1742-30)*('2_Review &amp; Audit'!$I$6:$I$505&lt;=$E1742+30)*('2_Review &amp; Audit'!$R$6:$R$505&gt;0)*(ROW('2_Review &amp; Audit'!$R$6:$R$505)&gt;$AC1742),0),0)+5,""))</f>
        <v/>
      </c>
      <c r="AP1742" t="str">
        <f>IF(OR($D1742="",$AK1742="",$AO1742=""),"",MIN($AK1742,$AO1742))</f>
        <v/>
      </c>
    </row>
    <row r="1743" spans="1:42" ht="12.75" customHeight="1" x14ac:dyDescent="0.2">
      <c r="A1743" t="str">
        <f>IF($J1743="","",INDEX('2_Review &amp; Audit'!$F:$F,$J1743))</f>
        <v/>
      </c>
      <c r="B1743" t="str">
        <f>IF($J1743="","",INDEX('2_Review &amp; Audit'!$C:$C,$J1743))</f>
        <v/>
      </c>
      <c r="C1743" t="str">
        <f>IF($J1743="","",INDEX('2_Review &amp; Audit'!$D:$D,$J1743))</f>
        <v/>
      </c>
      <c r="D1743" s="60" t="str">
        <f>IF($J1743="","",INDEX('2_Review &amp; Audit'!$U:$U,$J1743))</f>
        <v/>
      </c>
      <c r="E1743" t="str">
        <f>IF($J1743="","",INDEX('2_Review &amp; Audit'!$M:$M,$J1743))</f>
        <v/>
      </c>
      <c r="F1743" t="str">
        <f>IF($J1743="","",INDEX('2_Review &amp; Audit'!$N:$N,$J1743))</f>
        <v/>
      </c>
      <c r="G1743" t="str">
        <f>IF(OR($J1743="",$F1743=""),"",ABS(INDEX('2_Review &amp; Audit'!$B:$B,$J1743)/$F1743))</f>
        <v/>
      </c>
      <c r="H1743" t="str">
        <f t="shared" si="91"/>
        <v/>
      </c>
      <c r="I1743" t="str">
        <f>IF($J1743="","",INDEX('2_Review &amp; Audit'!$AD:$AD,$J1743))</f>
        <v/>
      </c>
      <c r="AB1743" t="str">
        <f>IF($D1743="","",MAX(0,N(#REF!)-N($X1743)))</f>
        <v/>
      </c>
      <c r="AC1743" t="str">
        <f>IF(OR($D1743="",$AB1743="",N($AB1743)&lt;=0),"",IFERROR(MATCH(1,INDEX(('2_Review &amp; Audit'!$F$6:$F$505=$A1743)*('2_Review &amp; Audit'!$I$6:$I$505&gt;=$E1743-30)*('2_Review &amp; Audit'!$I$6:$I$505&lt;=$E1743+30)*('2_Review &amp; Audit'!$R$6:$R$505&gt;0)*(ROW('2_Review &amp; Audit'!$R$6:$R$505)&gt;$T1743),0),0)+5,""))</f>
        <v/>
      </c>
      <c r="AG1743" t="str">
        <f>IF(OR($D1743="",$AB1743="",$AF1743=""),"",MIN($AB1743,$AF1743))</f>
        <v/>
      </c>
      <c r="AK1743" t="str">
        <f>IF($D1743="","",MAX(0,N($AB1743)-N($AG1743)))</f>
        <v/>
      </c>
      <c r="AL1743" t="str">
        <f>IF(OR($D1743="",$AK1743="",N($AK1743)&lt;=0),"",IFERROR(MATCH(1,INDEX(('2_Review &amp; Audit'!$F$6:$F$505=$A1743)*('2_Review &amp; Audit'!$I$6:$I$505&gt;=$E1743-30)*('2_Review &amp; Audit'!$I$6:$I$505&lt;=$E1743+30)*('2_Review &amp; Audit'!$R$6:$R$505&gt;0)*(ROW('2_Review &amp; Audit'!$R$6:$R$505)&gt;$AC1743),0),0)+5,""))</f>
        <v/>
      </c>
      <c r="AP1743" t="str">
        <f>IF(OR($D1743="",$AK1743="",$AO1743=""),"",MIN($AK1743,$AO1743))</f>
        <v/>
      </c>
    </row>
    <row r="1744" spans="1:42" ht="12.75" customHeight="1" x14ac:dyDescent="0.2">
      <c r="A1744" t="str">
        <f>IF($J1744="","",INDEX('2_Review &amp; Audit'!$F:$F,$J1744))</f>
        <v/>
      </c>
      <c r="B1744" t="str">
        <f>IF($J1744="","",INDEX('2_Review &amp; Audit'!$C:$C,$J1744))</f>
        <v/>
      </c>
      <c r="C1744" t="str">
        <f>IF($J1744="","",INDEX('2_Review &amp; Audit'!$D:$D,$J1744))</f>
        <v/>
      </c>
      <c r="D1744" s="60" t="str">
        <f>IF($J1744="","",INDEX('2_Review &amp; Audit'!$U:$U,$J1744))</f>
        <v/>
      </c>
      <c r="E1744" t="str">
        <f>IF($J1744="","",INDEX('2_Review &amp; Audit'!$M:$M,$J1744))</f>
        <v/>
      </c>
      <c r="F1744" t="str">
        <f>IF($J1744="","",INDEX('2_Review &amp; Audit'!$N:$N,$J1744))</f>
        <v/>
      </c>
      <c r="G1744" t="str">
        <f>IF(OR($J1744="",$F1744=""),"",ABS(INDEX('2_Review &amp; Audit'!$B:$B,$J1744)/$F1744))</f>
        <v/>
      </c>
      <c r="H1744" t="str">
        <f t="shared" si="91"/>
        <v/>
      </c>
      <c r="I1744" t="str">
        <f>IF($J1744="","",INDEX('2_Review &amp; Audit'!$AD:$AD,$J1744))</f>
        <v/>
      </c>
      <c r="AB1744" t="str">
        <f>IF($D1744="","",MAX(0,N(#REF!)-N($X1744)))</f>
        <v/>
      </c>
      <c r="AC1744" t="str">
        <f>IF(OR($D1744="",$AB1744="",N($AB1744)&lt;=0),"",IFERROR(MATCH(1,INDEX(('2_Review &amp; Audit'!$F$6:$F$505=$A1744)*('2_Review &amp; Audit'!$I$6:$I$505&gt;=$E1744-30)*('2_Review &amp; Audit'!$I$6:$I$505&lt;=$E1744+30)*('2_Review &amp; Audit'!$R$6:$R$505&gt;0)*(ROW('2_Review &amp; Audit'!$R$6:$R$505)&gt;$T1744),0),0)+5,""))</f>
        <v/>
      </c>
      <c r="AG1744" t="str">
        <f>IF(OR($D1744="",$AB1744="",$AF1744=""),"",MIN($AB1744,$AF1744))</f>
        <v/>
      </c>
      <c r="AK1744" t="str">
        <f>IF($D1744="","",MAX(0,N($AB1744)-N($AG1744)))</f>
        <v/>
      </c>
      <c r="AL1744" t="str">
        <f>IF(OR($D1744="",$AK1744="",N($AK1744)&lt;=0),"",IFERROR(MATCH(1,INDEX(('2_Review &amp; Audit'!$F$6:$F$505=$A1744)*('2_Review &amp; Audit'!$I$6:$I$505&gt;=$E1744-30)*('2_Review &amp; Audit'!$I$6:$I$505&lt;=$E1744+30)*('2_Review &amp; Audit'!$R$6:$R$505&gt;0)*(ROW('2_Review &amp; Audit'!$R$6:$R$505)&gt;$AC1744),0),0)+5,""))</f>
        <v/>
      </c>
      <c r="AP1744" t="str">
        <f>IF(OR($D1744="",$AK1744="",$AO1744=""),"",MIN($AK1744,$AO1744))</f>
        <v/>
      </c>
    </row>
    <row r="1745" spans="1:42" ht="12.75" customHeight="1" x14ac:dyDescent="0.2">
      <c r="A1745" t="str">
        <f>IF($J1745="","",INDEX('2_Review &amp; Audit'!$F:$F,$J1745))</f>
        <v/>
      </c>
      <c r="B1745" t="str">
        <f>IF($J1745="","",INDEX('2_Review &amp; Audit'!$C:$C,$J1745))</f>
        <v/>
      </c>
      <c r="C1745" t="str">
        <f>IF($J1745="","",INDEX('2_Review &amp; Audit'!$D:$D,$J1745))</f>
        <v/>
      </c>
      <c r="D1745" s="60" t="str">
        <f>IF($J1745="","",INDEX('2_Review &amp; Audit'!$U:$U,$J1745))</f>
        <v/>
      </c>
      <c r="E1745" t="str">
        <f>IF($J1745="","",INDEX('2_Review &amp; Audit'!$M:$M,$J1745))</f>
        <v/>
      </c>
      <c r="F1745" t="str">
        <f>IF($J1745="","",INDEX('2_Review &amp; Audit'!$N:$N,$J1745))</f>
        <v/>
      </c>
      <c r="G1745" t="str">
        <f>IF(OR($J1745="",$F1745=""),"",ABS(INDEX('2_Review &amp; Audit'!$B:$B,$J1745)/$F1745))</f>
        <v/>
      </c>
      <c r="H1745" t="str">
        <f t="shared" si="91"/>
        <v/>
      </c>
      <c r="I1745" t="str">
        <f>IF($J1745="","",INDEX('2_Review &amp; Audit'!$AD:$AD,$J1745))</f>
        <v/>
      </c>
      <c r="AB1745" t="str">
        <f>IF($D1745="","",MAX(0,N(#REF!)-N($X1745)))</f>
        <v/>
      </c>
      <c r="AC1745" t="str">
        <f>IF(OR($D1745="",$AB1745="",N($AB1745)&lt;=0),"",IFERROR(MATCH(1,INDEX(('2_Review &amp; Audit'!$F$6:$F$505=$A1745)*('2_Review &amp; Audit'!$I$6:$I$505&gt;=$E1745-30)*('2_Review &amp; Audit'!$I$6:$I$505&lt;=$E1745+30)*('2_Review &amp; Audit'!$R$6:$R$505&gt;0)*(ROW('2_Review &amp; Audit'!$R$6:$R$505)&gt;$T1745),0),0)+5,""))</f>
        <v/>
      </c>
      <c r="AG1745" t="str">
        <f>IF(OR($D1745="",$AB1745="",$AF1745=""),"",MIN($AB1745,$AF1745))</f>
        <v/>
      </c>
      <c r="AK1745" t="str">
        <f>IF($D1745="","",MAX(0,N($AB1745)-N($AG1745)))</f>
        <v/>
      </c>
      <c r="AL1745" t="str">
        <f>IF(OR($D1745="",$AK1745="",N($AK1745)&lt;=0),"",IFERROR(MATCH(1,INDEX(('2_Review &amp; Audit'!$F$6:$F$505=$A1745)*('2_Review &amp; Audit'!$I$6:$I$505&gt;=$E1745-30)*('2_Review &amp; Audit'!$I$6:$I$505&lt;=$E1745+30)*('2_Review &amp; Audit'!$R$6:$R$505&gt;0)*(ROW('2_Review &amp; Audit'!$R$6:$R$505)&gt;$AC1745),0),0)+5,""))</f>
        <v/>
      </c>
      <c r="AP1745" t="str">
        <f>IF(OR($D1745="",$AK1745="",$AO1745=""),"",MIN($AK1745,$AO1745))</f>
        <v/>
      </c>
    </row>
    <row r="1746" spans="1:42" ht="12.75" customHeight="1" x14ac:dyDescent="0.2">
      <c r="A1746" t="str">
        <f>IF($J1746="","",INDEX('2_Review &amp; Audit'!$F:$F,$J1746))</f>
        <v/>
      </c>
      <c r="B1746" t="str">
        <f>IF($J1746="","",INDEX('2_Review &amp; Audit'!$C:$C,$J1746))</f>
        <v/>
      </c>
      <c r="C1746" t="str">
        <f>IF($J1746="","",INDEX('2_Review &amp; Audit'!$D:$D,$J1746))</f>
        <v/>
      </c>
      <c r="D1746" s="60" t="str">
        <f>IF($J1746="","",INDEX('2_Review &amp; Audit'!$U:$U,$J1746))</f>
        <v/>
      </c>
      <c r="E1746" t="str">
        <f>IF($J1746="","",INDEX('2_Review &amp; Audit'!$M:$M,$J1746))</f>
        <v/>
      </c>
      <c r="F1746" t="str">
        <f>IF($J1746="","",INDEX('2_Review &amp; Audit'!$N:$N,$J1746))</f>
        <v/>
      </c>
      <c r="G1746" t="str">
        <f>IF(OR($J1746="",$F1746=""),"",ABS(INDEX('2_Review &amp; Audit'!$B:$B,$J1746)/$F1746))</f>
        <v/>
      </c>
      <c r="H1746" t="str">
        <f t="shared" si="91"/>
        <v/>
      </c>
      <c r="I1746" t="str">
        <f>IF($J1746="","",INDEX('2_Review &amp; Audit'!$AD:$AD,$J1746))</f>
        <v/>
      </c>
      <c r="AB1746" t="str">
        <f>IF($D1746="","",MAX(0,N(#REF!)-N($X1746)))</f>
        <v/>
      </c>
      <c r="AC1746" t="str">
        <f>IF(OR($D1746="",$AB1746="",N($AB1746)&lt;=0),"",IFERROR(MATCH(1,INDEX(('2_Review &amp; Audit'!$F$6:$F$505=$A1746)*('2_Review &amp; Audit'!$I$6:$I$505&gt;=$E1746-30)*('2_Review &amp; Audit'!$I$6:$I$505&lt;=$E1746+30)*('2_Review &amp; Audit'!$R$6:$R$505&gt;0)*(ROW('2_Review &amp; Audit'!$R$6:$R$505)&gt;$T1746),0),0)+5,""))</f>
        <v/>
      </c>
      <c r="AG1746" t="str">
        <f>IF(OR($D1746="",$AB1746="",$AF1746=""),"",MIN($AB1746,$AF1746))</f>
        <v/>
      </c>
      <c r="AK1746" t="str">
        <f>IF($D1746="","",MAX(0,N($AB1746)-N($AG1746)))</f>
        <v/>
      </c>
      <c r="AL1746" t="str">
        <f>IF(OR($D1746="",$AK1746="",N($AK1746)&lt;=0),"",IFERROR(MATCH(1,INDEX(('2_Review &amp; Audit'!$F$6:$F$505=$A1746)*('2_Review &amp; Audit'!$I$6:$I$505&gt;=$E1746-30)*('2_Review &amp; Audit'!$I$6:$I$505&lt;=$E1746+30)*('2_Review &amp; Audit'!$R$6:$R$505&gt;0)*(ROW('2_Review &amp; Audit'!$R$6:$R$505)&gt;$AC1746),0),0)+5,""))</f>
        <v/>
      </c>
      <c r="AP1746" t="str">
        <f>IF(OR($D1746="",$AK1746="",$AO1746=""),"",MIN($AK1746,$AO1746))</f>
        <v/>
      </c>
    </row>
    <row r="1747" spans="1:42" ht="12.75" customHeight="1" x14ac:dyDescent="0.2">
      <c r="A1747" t="str">
        <f>IF($J1747="","",INDEX('2_Review &amp; Audit'!$F:$F,$J1747))</f>
        <v/>
      </c>
      <c r="B1747" t="str">
        <f>IF($J1747="","",INDEX('2_Review &amp; Audit'!$C:$C,$J1747))</f>
        <v/>
      </c>
      <c r="C1747" t="str">
        <f>IF($J1747="","",INDEX('2_Review &amp; Audit'!$D:$D,$J1747))</f>
        <v/>
      </c>
      <c r="D1747" s="60" t="str">
        <f>IF($J1747="","",INDEX('2_Review &amp; Audit'!$U:$U,$J1747))</f>
        <v/>
      </c>
      <c r="E1747" t="str">
        <f>IF($J1747="","",INDEX('2_Review &amp; Audit'!$M:$M,$J1747))</f>
        <v/>
      </c>
      <c r="F1747" t="str">
        <f>IF($J1747="","",INDEX('2_Review &amp; Audit'!$N:$N,$J1747))</f>
        <v/>
      </c>
      <c r="G1747" t="str">
        <f>IF(OR($J1747="",$F1747=""),"",ABS(INDEX('2_Review &amp; Audit'!$B:$B,$J1747)/$F1747))</f>
        <v/>
      </c>
      <c r="H1747" t="str">
        <f t="shared" si="91"/>
        <v/>
      </c>
      <c r="I1747" t="str">
        <f>IF($J1747="","",INDEX('2_Review &amp; Audit'!$AD:$AD,$J1747))</f>
        <v/>
      </c>
      <c r="AB1747" t="str">
        <f>IF($D1747="","",MAX(0,N(#REF!)-N($X1747)))</f>
        <v/>
      </c>
      <c r="AC1747" t="str">
        <f>IF(OR($D1747="",$AB1747="",N($AB1747)&lt;=0),"",IFERROR(MATCH(1,INDEX(('2_Review &amp; Audit'!$F$6:$F$505=$A1747)*('2_Review &amp; Audit'!$I$6:$I$505&gt;=$E1747-30)*('2_Review &amp; Audit'!$I$6:$I$505&lt;=$E1747+30)*('2_Review &amp; Audit'!$R$6:$R$505&gt;0)*(ROW('2_Review &amp; Audit'!$R$6:$R$505)&gt;$T1747),0),0)+5,""))</f>
        <v/>
      </c>
      <c r="AG1747" t="str">
        <f>IF(OR($D1747="",$AB1747="",$AF1747=""),"",MIN($AB1747,$AF1747))</f>
        <v/>
      </c>
      <c r="AK1747" t="str">
        <f>IF($D1747="","",MAX(0,N($AB1747)-N($AG1747)))</f>
        <v/>
      </c>
      <c r="AL1747" t="str">
        <f>IF(OR($D1747="",$AK1747="",N($AK1747)&lt;=0),"",IFERROR(MATCH(1,INDEX(('2_Review &amp; Audit'!$F$6:$F$505=$A1747)*('2_Review &amp; Audit'!$I$6:$I$505&gt;=$E1747-30)*('2_Review &amp; Audit'!$I$6:$I$505&lt;=$E1747+30)*('2_Review &amp; Audit'!$R$6:$R$505&gt;0)*(ROW('2_Review &amp; Audit'!$R$6:$R$505)&gt;$AC1747),0),0)+5,""))</f>
        <v/>
      </c>
      <c r="AP1747" t="str">
        <f>IF(OR($D1747="",$AK1747="",$AO1747=""),"",MIN($AK1747,$AO1747))</f>
        <v/>
      </c>
    </row>
    <row r="1748" spans="1:42" ht="12.75" customHeight="1" x14ac:dyDescent="0.2">
      <c r="A1748" t="str">
        <f>IF($J1748="","",INDEX('2_Review &amp; Audit'!$F:$F,$J1748))</f>
        <v/>
      </c>
      <c r="B1748" t="str">
        <f>IF($J1748="","",INDEX('2_Review &amp; Audit'!$C:$C,$J1748))</f>
        <v/>
      </c>
      <c r="C1748" t="str">
        <f>IF($J1748="","",INDEX('2_Review &amp; Audit'!$D:$D,$J1748))</f>
        <v/>
      </c>
      <c r="D1748" s="60" t="str">
        <f>IF($J1748="","",INDEX('2_Review &amp; Audit'!$U:$U,$J1748))</f>
        <v/>
      </c>
      <c r="E1748" t="str">
        <f>IF($J1748="","",INDEX('2_Review &amp; Audit'!$M:$M,$J1748))</f>
        <v/>
      </c>
      <c r="F1748" t="str">
        <f>IF($J1748="","",INDEX('2_Review &amp; Audit'!$N:$N,$J1748))</f>
        <v/>
      </c>
      <c r="G1748" t="str">
        <f>IF(OR($J1748="",$F1748=""),"",ABS(INDEX('2_Review &amp; Audit'!$B:$B,$J1748)/$F1748))</f>
        <v/>
      </c>
      <c r="H1748" t="str">
        <f t="shared" si="91"/>
        <v/>
      </c>
      <c r="I1748" t="str">
        <f>IF($J1748="","",INDEX('2_Review &amp; Audit'!$AD:$AD,$J1748))</f>
        <v/>
      </c>
      <c r="AB1748" t="str">
        <f>IF($D1748="","",MAX(0,N(#REF!)-N($X1748)))</f>
        <v/>
      </c>
      <c r="AC1748" t="str">
        <f>IF(OR($D1748="",$AB1748="",N($AB1748)&lt;=0),"",IFERROR(MATCH(1,INDEX(('2_Review &amp; Audit'!$F$6:$F$505=$A1748)*('2_Review &amp; Audit'!$I$6:$I$505&gt;=$E1748-30)*('2_Review &amp; Audit'!$I$6:$I$505&lt;=$E1748+30)*('2_Review &amp; Audit'!$R$6:$R$505&gt;0)*(ROW('2_Review &amp; Audit'!$R$6:$R$505)&gt;$T1748),0),0)+5,""))</f>
        <v/>
      </c>
      <c r="AG1748" t="str">
        <f>IF(OR($D1748="",$AB1748="",$AF1748=""),"",MIN($AB1748,$AF1748))</f>
        <v/>
      </c>
      <c r="AK1748" t="str">
        <f>IF($D1748="","",MAX(0,N($AB1748)-N($AG1748)))</f>
        <v/>
      </c>
      <c r="AL1748" t="str">
        <f>IF(OR($D1748="",$AK1748="",N($AK1748)&lt;=0),"",IFERROR(MATCH(1,INDEX(('2_Review &amp; Audit'!$F$6:$F$505=$A1748)*('2_Review &amp; Audit'!$I$6:$I$505&gt;=$E1748-30)*('2_Review &amp; Audit'!$I$6:$I$505&lt;=$E1748+30)*('2_Review &amp; Audit'!$R$6:$R$505&gt;0)*(ROW('2_Review &amp; Audit'!$R$6:$R$505)&gt;$AC1748),0),0)+5,""))</f>
        <v/>
      </c>
      <c r="AP1748" t="str">
        <f>IF(OR($D1748="",$AK1748="",$AO1748=""),"",MIN($AK1748,$AO1748))</f>
        <v/>
      </c>
    </row>
    <row r="1749" spans="1:42" ht="12.75" customHeight="1" x14ac:dyDescent="0.2">
      <c r="A1749" t="str">
        <f>IF($J1749="","",INDEX('2_Review &amp; Audit'!$F:$F,$J1749))</f>
        <v/>
      </c>
      <c r="B1749" t="str">
        <f>IF($J1749="","",INDEX('2_Review &amp; Audit'!$C:$C,$J1749))</f>
        <v/>
      </c>
      <c r="C1749" t="str">
        <f>IF($J1749="","",INDEX('2_Review &amp; Audit'!$D:$D,$J1749))</f>
        <v/>
      </c>
      <c r="D1749" s="60" t="str">
        <f>IF($J1749="","",INDEX('2_Review &amp; Audit'!$U:$U,$J1749))</f>
        <v/>
      </c>
      <c r="E1749" t="str">
        <f>IF($J1749="","",INDEX('2_Review &amp; Audit'!$M:$M,$J1749))</f>
        <v/>
      </c>
      <c r="F1749" t="str">
        <f>IF($J1749="","",INDEX('2_Review &amp; Audit'!$N:$N,$J1749))</f>
        <v/>
      </c>
      <c r="G1749" t="str">
        <f>IF(OR($J1749="",$F1749=""),"",ABS(INDEX('2_Review &amp; Audit'!$B:$B,$J1749)/$F1749))</f>
        <v/>
      </c>
      <c r="H1749" t="str">
        <f t="shared" si="91"/>
        <v/>
      </c>
      <c r="I1749" t="str">
        <f>IF($J1749="","",INDEX('2_Review &amp; Audit'!$AD:$AD,$J1749))</f>
        <v/>
      </c>
      <c r="AB1749" t="str">
        <f>IF($D1749="","",MAX(0,N(#REF!)-N($X1749)))</f>
        <v/>
      </c>
      <c r="AC1749" t="str">
        <f>IF(OR($D1749="",$AB1749="",N($AB1749)&lt;=0),"",IFERROR(MATCH(1,INDEX(('2_Review &amp; Audit'!$F$6:$F$505=$A1749)*('2_Review &amp; Audit'!$I$6:$I$505&gt;=$E1749-30)*('2_Review &amp; Audit'!$I$6:$I$505&lt;=$E1749+30)*('2_Review &amp; Audit'!$R$6:$R$505&gt;0)*(ROW('2_Review &amp; Audit'!$R$6:$R$505)&gt;$T1749),0),0)+5,""))</f>
        <v/>
      </c>
      <c r="AG1749" t="str">
        <f>IF(OR($D1749="",$AB1749="",$AF1749=""),"",MIN($AB1749,$AF1749))</f>
        <v/>
      </c>
      <c r="AK1749" t="str">
        <f>IF($D1749="","",MAX(0,N($AB1749)-N($AG1749)))</f>
        <v/>
      </c>
      <c r="AL1749" t="str">
        <f>IF(OR($D1749="",$AK1749="",N($AK1749)&lt;=0),"",IFERROR(MATCH(1,INDEX(('2_Review &amp; Audit'!$F$6:$F$505=$A1749)*('2_Review &amp; Audit'!$I$6:$I$505&gt;=$E1749-30)*('2_Review &amp; Audit'!$I$6:$I$505&lt;=$E1749+30)*('2_Review &amp; Audit'!$R$6:$R$505&gt;0)*(ROW('2_Review &amp; Audit'!$R$6:$R$505)&gt;$AC1749),0),0)+5,""))</f>
        <v/>
      </c>
      <c r="AP1749" t="str">
        <f>IF(OR($D1749="",$AK1749="",$AO1749=""),"",MIN($AK1749,$AO1749))</f>
        <v/>
      </c>
    </row>
    <row r="1750" spans="1:42" ht="12.75" customHeight="1" x14ac:dyDescent="0.2">
      <c r="A1750" t="str">
        <f>IF($J1750="","",INDEX('2_Review &amp; Audit'!$F:$F,$J1750))</f>
        <v/>
      </c>
      <c r="B1750" t="str">
        <f>IF($J1750="","",INDEX('2_Review &amp; Audit'!$C:$C,$J1750))</f>
        <v/>
      </c>
      <c r="C1750" t="str">
        <f>IF($J1750="","",INDEX('2_Review &amp; Audit'!$D:$D,$J1750))</f>
        <v/>
      </c>
      <c r="D1750" s="60" t="str">
        <f>IF($J1750="","",INDEX('2_Review &amp; Audit'!$U:$U,$J1750))</f>
        <v/>
      </c>
      <c r="E1750" t="str">
        <f>IF($J1750="","",INDEX('2_Review &amp; Audit'!$M:$M,$J1750))</f>
        <v/>
      </c>
      <c r="F1750" t="str">
        <f>IF($J1750="","",INDEX('2_Review &amp; Audit'!$N:$N,$J1750))</f>
        <v/>
      </c>
      <c r="G1750" t="str">
        <f>IF(OR($J1750="",$F1750=""),"",ABS(INDEX('2_Review &amp; Audit'!$B:$B,$J1750)/$F1750))</f>
        <v/>
      </c>
      <c r="H1750" t="str">
        <f t="shared" si="91"/>
        <v/>
      </c>
      <c r="I1750" t="str">
        <f>IF($J1750="","",INDEX('2_Review &amp; Audit'!$AD:$AD,$J1750))</f>
        <v/>
      </c>
      <c r="AB1750" t="str">
        <f>IF($D1750="","",MAX(0,N(#REF!)-N($X1750)))</f>
        <v/>
      </c>
      <c r="AC1750" t="str">
        <f>IF(OR($D1750="",$AB1750="",N($AB1750)&lt;=0),"",IFERROR(MATCH(1,INDEX(('2_Review &amp; Audit'!$F$6:$F$505=$A1750)*('2_Review &amp; Audit'!$I$6:$I$505&gt;=$E1750-30)*('2_Review &amp; Audit'!$I$6:$I$505&lt;=$E1750+30)*('2_Review &amp; Audit'!$R$6:$R$505&gt;0)*(ROW('2_Review &amp; Audit'!$R$6:$R$505)&gt;$T1750),0),0)+5,""))</f>
        <v/>
      </c>
      <c r="AG1750" t="str">
        <f>IF(OR($D1750="",$AB1750="",$AF1750=""),"",MIN($AB1750,$AF1750))</f>
        <v/>
      </c>
      <c r="AK1750" t="str">
        <f>IF($D1750="","",MAX(0,N($AB1750)-N($AG1750)))</f>
        <v/>
      </c>
      <c r="AL1750" t="str">
        <f>IF(OR($D1750="",$AK1750="",N($AK1750)&lt;=0),"",IFERROR(MATCH(1,INDEX(('2_Review &amp; Audit'!$F$6:$F$505=$A1750)*('2_Review &amp; Audit'!$I$6:$I$505&gt;=$E1750-30)*('2_Review &amp; Audit'!$I$6:$I$505&lt;=$E1750+30)*('2_Review &amp; Audit'!$R$6:$R$505&gt;0)*(ROW('2_Review &amp; Audit'!$R$6:$R$505)&gt;$AC1750),0),0)+5,""))</f>
        <v/>
      </c>
      <c r="AP1750" t="str">
        <f>IF(OR($D1750="",$AK1750="",$AO1750=""),"",MIN($AK1750,$AO1750))</f>
        <v/>
      </c>
    </row>
    <row r="1751" spans="1:42" ht="12.75" customHeight="1" x14ac:dyDescent="0.2">
      <c r="A1751" t="str">
        <f>IF($J1751="","",INDEX('2_Review &amp; Audit'!$F:$F,$J1751))</f>
        <v/>
      </c>
      <c r="B1751" t="str">
        <f>IF($J1751="","",INDEX('2_Review &amp; Audit'!$C:$C,$J1751))</f>
        <v/>
      </c>
      <c r="C1751" t="str">
        <f>IF($J1751="","",INDEX('2_Review &amp; Audit'!$D:$D,$J1751))</f>
        <v/>
      </c>
      <c r="D1751" s="60" t="str">
        <f>IF($J1751="","",INDEX('2_Review &amp; Audit'!$U:$U,$J1751))</f>
        <v/>
      </c>
      <c r="E1751" t="str">
        <f>IF($J1751="","",INDEX('2_Review &amp; Audit'!$M:$M,$J1751))</f>
        <v/>
      </c>
      <c r="F1751" t="str">
        <f>IF($J1751="","",INDEX('2_Review &amp; Audit'!$N:$N,$J1751))</f>
        <v/>
      </c>
      <c r="G1751" t="str">
        <f>IF(OR($J1751="",$F1751=""),"",ABS(INDEX('2_Review &amp; Audit'!$B:$B,$J1751)/$F1751))</f>
        <v/>
      </c>
      <c r="H1751" t="str">
        <f t="shared" si="91"/>
        <v/>
      </c>
      <c r="I1751" t="str">
        <f>IF($J1751="","",INDEX('2_Review &amp; Audit'!$AD:$AD,$J1751))</f>
        <v/>
      </c>
      <c r="AB1751" t="str">
        <f>IF($D1751="","",MAX(0,N(#REF!)-N($X1751)))</f>
        <v/>
      </c>
      <c r="AC1751" t="str">
        <f>IF(OR($D1751="",$AB1751="",N($AB1751)&lt;=0),"",IFERROR(MATCH(1,INDEX(('2_Review &amp; Audit'!$F$6:$F$505=$A1751)*('2_Review &amp; Audit'!$I$6:$I$505&gt;=$E1751-30)*('2_Review &amp; Audit'!$I$6:$I$505&lt;=$E1751+30)*('2_Review &amp; Audit'!$R$6:$R$505&gt;0)*(ROW('2_Review &amp; Audit'!$R$6:$R$505)&gt;$T1751),0),0)+5,""))</f>
        <v/>
      </c>
      <c r="AG1751" t="str">
        <f>IF(OR($D1751="",$AB1751="",$AF1751=""),"",MIN($AB1751,$AF1751))</f>
        <v/>
      </c>
      <c r="AK1751" t="str">
        <f>IF($D1751="","",MAX(0,N($AB1751)-N($AG1751)))</f>
        <v/>
      </c>
      <c r="AL1751" t="str">
        <f>IF(OR($D1751="",$AK1751="",N($AK1751)&lt;=0),"",IFERROR(MATCH(1,INDEX(('2_Review &amp; Audit'!$F$6:$F$505=$A1751)*('2_Review &amp; Audit'!$I$6:$I$505&gt;=$E1751-30)*('2_Review &amp; Audit'!$I$6:$I$505&lt;=$E1751+30)*('2_Review &amp; Audit'!$R$6:$R$505&gt;0)*(ROW('2_Review &amp; Audit'!$R$6:$R$505)&gt;$AC1751),0),0)+5,""))</f>
        <v/>
      </c>
      <c r="AP1751" t="str">
        <f>IF(OR($D1751="",$AK1751="",$AO1751=""),"",MIN($AK1751,$AO1751))</f>
        <v/>
      </c>
    </row>
    <row r="1752" spans="1:42" ht="12.75" customHeight="1" x14ac:dyDescent="0.2">
      <c r="A1752" t="str">
        <f>IF($J1752="","",INDEX('2_Review &amp; Audit'!$F:$F,$J1752))</f>
        <v/>
      </c>
      <c r="B1752" t="str">
        <f>IF($J1752="","",INDEX('2_Review &amp; Audit'!$C:$C,$J1752))</f>
        <v/>
      </c>
      <c r="C1752" t="str">
        <f>IF($J1752="","",INDEX('2_Review &amp; Audit'!$D:$D,$J1752))</f>
        <v/>
      </c>
      <c r="D1752" s="60" t="str">
        <f>IF($J1752="","",INDEX('2_Review &amp; Audit'!$U:$U,$J1752))</f>
        <v/>
      </c>
      <c r="E1752" t="str">
        <f>IF($J1752="","",INDEX('2_Review &amp; Audit'!$M:$M,$J1752))</f>
        <v/>
      </c>
      <c r="F1752" t="str">
        <f>IF($J1752="","",INDEX('2_Review &amp; Audit'!$N:$N,$J1752))</f>
        <v/>
      </c>
      <c r="G1752" t="str">
        <f>IF(OR($J1752="",$F1752=""),"",ABS(INDEX('2_Review &amp; Audit'!$B:$B,$J1752)/$F1752))</f>
        <v/>
      </c>
      <c r="H1752" t="str">
        <f t="shared" si="91"/>
        <v/>
      </c>
      <c r="I1752" t="str">
        <f>IF($J1752="","",INDEX('2_Review &amp; Audit'!$AD:$AD,$J1752))</f>
        <v/>
      </c>
      <c r="AB1752" t="str">
        <f>IF($D1752="","",MAX(0,N(#REF!)-N($X1752)))</f>
        <v/>
      </c>
      <c r="AC1752" t="str">
        <f>IF(OR($D1752="",$AB1752="",N($AB1752)&lt;=0),"",IFERROR(MATCH(1,INDEX(('2_Review &amp; Audit'!$F$6:$F$505=$A1752)*('2_Review &amp; Audit'!$I$6:$I$505&gt;=$E1752-30)*('2_Review &amp; Audit'!$I$6:$I$505&lt;=$E1752+30)*('2_Review &amp; Audit'!$R$6:$R$505&gt;0)*(ROW('2_Review &amp; Audit'!$R$6:$R$505)&gt;$T1752),0),0)+5,""))</f>
        <v/>
      </c>
      <c r="AG1752" t="str">
        <f>IF(OR($D1752="",$AB1752="",$AF1752=""),"",MIN($AB1752,$AF1752))</f>
        <v/>
      </c>
      <c r="AK1752" t="str">
        <f>IF($D1752="","",MAX(0,N($AB1752)-N($AG1752)))</f>
        <v/>
      </c>
      <c r="AL1752" t="str">
        <f>IF(OR($D1752="",$AK1752="",N($AK1752)&lt;=0),"",IFERROR(MATCH(1,INDEX(('2_Review &amp; Audit'!$F$6:$F$505=$A1752)*('2_Review &amp; Audit'!$I$6:$I$505&gt;=$E1752-30)*('2_Review &amp; Audit'!$I$6:$I$505&lt;=$E1752+30)*('2_Review &amp; Audit'!$R$6:$R$505&gt;0)*(ROW('2_Review &amp; Audit'!$R$6:$R$505)&gt;$AC1752),0),0)+5,""))</f>
        <v/>
      </c>
      <c r="AP1752" t="str">
        <f>IF(OR($D1752="",$AK1752="",$AO1752=""),"",MIN($AK1752,$AO1752))</f>
        <v/>
      </c>
    </row>
    <row r="1753" spans="1:42" ht="12.75" customHeight="1" x14ac:dyDescent="0.2">
      <c r="A1753" t="str">
        <f>IF($J1753="","",INDEX('2_Review &amp; Audit'!$F:$F,$J1753))</f>
        <v/>
      </c>
      <c r="B1753" t="str">
        <f>IF($J1753="","",INDEX('2_Review &amp; Audit'!$C:$C,$J1753))</f>
        <v/>
      </c>
      <c r="C1753" t="str">
        <f>IF($J1753="","",INDEX('2_Review &amp; Audit'!$D:$D,$J1753))</f>
        <v/>
      </c>
      <c r="D1753" s="60" t="str">
        <f>IF($J1753="","",INDEX('2_Review &amp; Audit'!$U:$U,$J1753))</f>
        <v/>
      </c>
      <c r="E1753" t="str">
        <f>IF($J1753="","",INDEX('2_Review &amp; Audit'!$M:$M,$J1753))</f>
        <v/>
      </c>
      <c r="F1753" t="str">
        <f>IF($J1753="","",INDEX('2_Review &amp; Audit'!$N:$N,$J1753))</f>
        <v/>
      </c>
      <c r="G1753" t="str">
        <f>IF(OR($J1753="",$F1753=""),"",ABS(INDEX('2_Review &amp; Audit'!$B:$B,$J1753)/$F1753))</f>
        <v/>
      </c>
      <c r="H1753" t="str">
        <f t="shared" si="91"/>
        <v/>
      </c>
      <c r="I1753" t="str">
        <f>IF($J1753="","",INDEX('2_Review &amp; Audit'!$AD:$AD,$J1753))</f>
        <v/>
      </c>
      <c r="AB1753" t="str">
        <f>IF($D1753="","",MAX(0,N(#REF!)-N($X1753)))</f>
        <v/>
      </c>
      <c r="AC1753" t="str">
        <f>IF(OR($D1753="",$AB1753="",N($AB1753)&lt;=0),"",IFERROR(MATCH(1,INDEX(('2_Review &amp; Audit'!$F$6:$F$505=$A1753)*('2_Review &amp; Audit'!$I$6:$I$505&gt;=$E1753-30)*('2_Review &amp; Audit'!$I$6:$I$505&lt;=$E1753+30)*('2_Review &amp; Audit'!$R$6:$R$505&gt;0)*(ROW('2_Review &amp; Audit'!$R$6:$R$505)&gt;$T1753),0),0)+5,""))</f>
        <v/>
      </c>
      <c r="AG1753" t="str">
        <f>IF(OR($D1753="",$AB1753="",$AF1753=""),"",MIN($AB1753,$AF1753))</f>
        <v/>
      </c>
      <c r="AK1753" t="str">
        <f>IF($D1753="","",MAX(0,N($AB1753)-N($AG1753)))</f>
        <v/>
      </c>
      <c r="AL1753" t="str">
        <f>IF(OR($D1753="",$AK1753="",N($AK1753)&lt;=0),"",IFERROR(MATCH(1,INDEX(('2_Review &amp; Audit'!$F$6:$F$505=$A1753)*('2_Review &amp; Audit'!$I$6:$I$505&gt;=$E1753-30)*('2_Review &amp; Audit'!$I$6:$I$505&lt;=$E1753+30)*('2_Review &amp; Audit'!$R$6:$R$505&gt;0)*(ROW('2_Review &amp; Audit'!$R$6:$R$505)&gt;$AC1753),0),0)+5,""))</f>
        <v/>
      </c>
      <c r="AP1753" t="str">
        <f>IF(OR($D1753="",$AK1753="",$AO1753=""),"",MIN($AK1753,$AO1753))</f>
        <v/>
      </c>
    </row>
    <row r="1754" spans="1:42" ht="12.75" customHeight="1" x14ac:dyDescent="0.2">
      <c r="A1754" t="str">
        <f>IF($J1754="","",INDEX('2_Review &amp; Audit'!$F:$F,$J1754))</f>
        <v/>
      </c>
      <c r="B1754" t="str">
        <f>IF($J1754="","",INDEX('2_Review &amp; Audit'!$C:$C,$J1754))</f>
        <v/>
      </c>
      <c r="C1754" t="str">
        <f>IF($J1754="","",INDEX('2_Review &amp; Audit'!$D:$D,$J1754))</f>
        <v/>
      </c>
      <c r="D1754" s="60" t="str">
        <f>IF($J1754="","",INDEX('2_Review &amp; Audit'!$U:$U,$J1754))</f>
        <v/>
      </c>
      <c r="E1754" t="str">
        <f>IF($J1754="","",INDEX('2_Review &amp; Audit'!$M:$M,$J1754))</f>
        <v/>
      </c>
      <c r="F1754" t="str">
        <f>IF($J1754="","",INDEX('2_Review &amp; Audit'!$N:$N,$J1754))</f>
        <v/>
      </c>
      <c r="G1754" t="str">
        <f>IF(OR($J1754="",$F1754=""),"",ABS(INDEX('2_Review &amp; Audit'!$B:$B,$J1754)/$F1754))</f>
        <v/>
      </c>
      <c r="H1754" t="str">
        <f t="shared" si="91"/>
        <v/>
      </c>
      <c r="I1754" t="str">
        <f>IF($J1754="","",INDEX('2_Review &amp; Audit'!$AD:$AD,$J1754))</f>
        <v/>
      </c>
      <c r="AB1754" t="str">
        <f>IF($D1754="","",MAX(0,N(#REF!)-N($X1754)))</f>
        <v/>
      </c>
      <c r="AC1754" t="str">
        <f>IF(OR($D1754="",$AB1754="",N($AB1754)&lt;=0),"",IFERROR(MATCH(1,INDEX(('2_Review &amp; Audit'!$F$6:$F$505=$A1754)*('2_Review &amp; Audit'!$I$6:$I$505&gt;=$E1754-30)*('2_Review &amp; Audit'!$I$6:$I$505&lt;=$E1754+30)*('2_Review &amp; Audit'!$R$6:$R$505&gt;0)*(ROW('2_Review &amp; Audit'!$R$6:$R$505)&gt;$T1754),0),0)+5,""))</f>
        <v/>
      </c>
      <c r="AG1754" t="str">
        <f>IF(OR($D1754="",$AB1754="",$AF1754=""),"",MIN($AB1754,$AF1754))</f>
        <v/>
      </c>
      <c r="AK1754" t="str">
        <f>IF($D1754="","",MAX(0,N($AB1754)-N($AG1754)))</f>
        <v/>
      </c>
      <c r="AL1754" t="str">
        <f>IF(OR($D1754="",$AK1754="",N($AK1754)&lt;=0),"",IFERROR(MATCH(1,INDEX(('2_Review &amp; Audit'!$F$6:$F$505=$A1754)*('2_Review &amp; Audit'!$I$6:$I$505&gt;=$E1754-30)*('2_Review &amp; Audit'!$I$6:$I$505&lt;=$E1754+30)*('2_Review &amp; Audit'!$R$6:$R$505&gt;0)*(ROW('2_Review &amp; Audit'!$R$6:$R$505)&gt;$AC1754),0),0)+5,""))</f>
        <v/>
      </c>
      <c r="AP1754" t="str">
        <f>IF(OR($D1754="",$AK1754="",$AO1754=""),"",MIN($AK1754,$AO1754))</f>
        <v/>
      </c>
    </row>
    <row r="1755" spans="1:42" ht="12.75" customHeight="1" x14ac:dyDescent="0.2">
      <c r="A1755" t="str">
        <f>IF($J1755="","",INDEX('2_Review &amp; Audit'!$F:$F,$J1755))</f>
        <v/>
      </c>
      <c r="B1755" t="str">
        <f>IF($J1755="","",INDEX('2_Review &amp; Audit'!$C:$C,$J1755))</f>
        <v/>
      </c>
      <c r="C1755" t="str">
        <f>IF($J1755="","",INDEX('2_Review &amp; Audit'!$D:$D,$J1755))</f>
        <v/>
      </c>
      <c r="D1755" s="60" t="str">
        <f>IF($J1755="","",INDEX('2_Review &amp; Audit'!$U:$U,$J1755))</f>
        <v/>
      </c>
      <c r="E1755" t="str">
        <f>IF($J1755="","",INDEX('2_Review &amp; Audit'!$M:$M,$J1755))</f>
        <v/>
      </c>
      <c r="F1755" t="str">
        <f>IF($J1755="","",INDEX('2_Review &amp; Audit'!$N:$N,$J1755))</f>
        <v/>
      </c>
      <c r="G1755" t="str">
        <f>IF(OR($J1755="",$F1755=""),"",ABS(INDEX('2_Review &amp; Audit'!$B:$B,$J1755)/$F1755))</f>
        <v/>
      </c>
      <c r="H1755" t="str">
        <f t="shared" si="91"/>
        <v/>
      </c>
      <c r="I1755" t="str">
        <f>IF($J1755="","",INDEX('2_Review &amp; Audit'!$AD:$AD,$J1755))</f>
        <v/>
      </c>
      <c r="AB1755" t="str">
        <f>IF($D1755="","",MAX(0,N(#REF!)-N($X1755)))</f>
        <v/>
      </c>
      <c r="AC1755" t="str">
        <f>IF(OR($D1755="",$AB1755="",N($AB1755)&lt;=0),"",IFERROR(MATCH(1,INDEX(('2_Review &amp; Audit'!$F$6:$F$505=$A1755)*('2_Review &amp; Audit'!$I$6:$I$505&gt;=$E1755-30)*('2_Review &amp; Audit'!$I$6:$I$505&lt;=$E1755+30)*('2_Review &amp; Audit'!$R$6:$R$505&gt;0)*(ROW('2_Review &amp; Audit'!$R$6:$R$505)&gt;$T1755),0),0)+5,""))</f>
        <v/>
      </c>
      <c r="AG1755" t="str">
        <f>IF(OR($D1755="",$AB1755="",$AF1755=""),"",MIN($AB1755,$AF1755))</f>
        <v/>
      </c>
      <c r="AK1755" t="str">
        <f>IF($D1755="","",MAX(0,N($AB1755)-N($AG1755)))</f>
        <v/>
      </c>
      <c r="AL1755" t="str">
        <f>IF(OR($D1755="",$AK1755="",N($AK1755)&lt;=0),"",IFERROR(MATCH(1,INDEX(('2_Review &amp; Audit'!$F$6:$F$505=$A1755)*('2_Review &amp; Audit'!$I$6:$I$505&gt;=$E1755-30)*('2_Review &amp; Audit'!$I$6:$I$505&lt;=$E1755+30)*('2_Review &amp; Audit'!$R$6:$R$505&gt;0)*(ROW('2_Review &amp; Audit'!$R$6:$R$505)&gt;$AC1755),0),0)+5,""))</f>
        <v/>
      </c>
      <c r="AP1755" t="str">
        <f>IF(OR($D1755="",$AK1755="",$AO1755=""),"",MIN($AK1755,$AO1755))</f>
        <v/>
      </c>
    </row>
    <row r="1756" spans="1:42" ht="12.75" customHeight="1" x14ac:dyDescent="0.2">
      <c r="A1756" t="str">
        <f>IF($J1756="","",INDEX('2_Review &amp; Audit'!$F:$F,$J1756))</f>
        <v/>
      </c>
      <c r="B1756" t="str">
        <f>IF($J1756="","",INDEX('2_Review &amp; Audit'!$C:$C,$J1756))</f>
        <v/>
      </c>
      <c r="C1756" t="str">
        <f>IF($J1756="","",INDEX('2_Review &amp; Audit'!$D:$D,$J1756))</f>
        <v/>
      </c>
      <c r="D1756" s="60" t="str">
        <f>IF($J1756="","",INDEX('2_Review &amp; Audit'!$U:$U,$J1756))</f>
        <v/>
      </c>
      <c r="E1756" t="str">
        <f>IF($J1756="","",INDEX('2_Review &amp; Audit'!$M:$M,$J1756))</f>
        <v/>
      </c>
      <c r="F1756" t="str">
        <f>IF($J1756="","",INDEX('2_Review &amp; Audit'!$N:$N,$J1756))</f>
        <v/>
      </c>
      <c r="G1756" t="str">
        <f>IF(OR($J1756="",$F1756=""),"",ABS(INDEX('2_Review &amp; Audit'!$B:$B,$J1756)/$F1756))</f>
        <v/>
      </c>
      <c r="H1756" t="str">
        <f t="shared" si="91"/>
        <v/>
      </c>
      <c r="I1756" t="str">
        <f>IF($J1756="","",INDEX('2_Review &amp; Audit'!$AD:$AD,$J1756))</f>
        <v/>
      </c>
      <c r="AB1756" t="str">
        <f>IF($D1756="","",MAX(0,N(#REF!)-N($X1756)))</f>
        <v/>
      </c>
      <c r="AC1756" t="str">
        <f>IF(OR($D1756="",$AB1756="",N($AB1756)&lt;=0),"",IFERROR(MATCH(1,INDEX(('2_Review &amp; Audit'!$F$6:$F$505=$A1756)*('2_Review &amp; Audit'!$I$6:$I$505&gt;=$E1756-30)*('2_Review &amp; Audit'!$I$6:$I$505&lt;=$E1756+30)*('2_Review &amp; Audit'!$R$6:$R$505&gt;0)*(ROW('2_Review &amp; Audit'!$R$6:$R$505)&gt;$T1756),0),0)+5,""))</f>
        <v/>
      </c>
      <c r="AG1756" t="str">
        <f>IF(OR($D1756="",$AB1756="",$AF1756=""),"",MIN($AB1756,$AF1756))</f>
        <v/>
      </c>
      <c r="AK1756" t="str">
        <f>IF($D1756="","",MAX(0,N($AB1756)-N($AG1756)))</f>
        <v/>
      </c>
      <c r="AL1756" t="str">
        <f>IF(OR($D1756="",$AK1756="",N($AK1756)&lt;=0),"",IFERROR(MATCH(1,INDEX(('2_Review &amp; Audit'!$F$6:$F$505=$A1756)*('2_Review &amp; Audit'!$I$6:$I$505&gt;=$E1756-30)*('2_Review &amp; Audit'!$I$6:$I$505&lt;=$E1756+30)*('2_Review &amp; Audit'!$R$6:$R$505&gt;0)*(ROW('2_Review &amp; Audit'!$R$6:$R$505)&gt;$AC1756),0),0)+5,""))</f>
        <v/>
      </c>
      <c r="AP1756" t="str">
        <f>IF(OR($D1756="",$AK1756="",$AO1756=""),"",MIN($AK1756,$AO1756))</f>
        <v/>
      </c>
    </row>
    <row r="1757" spans="1:42" ht="12.75" customHeight="1" x14ac:dyDescent="0.2">
      <c r="A1757" t="str">
        <f>IF($J1757="","",INDEX('2_Review &amp; Audit'!$F:$F,$J1757))</f>
        <v/>
      </c>
      <c r="B1757" t="str">
        <f>IF($J1757="","",INDEX('2_Review &amp; Audit'!$C:$C,$J1757))</f>
        <v/>
      </c>
      <c r="C1757" t="str">
        <f>IF($J1757="","",INDEX('2_Review &amp; Audit'!$D:$D,$J1757))</f>
        <v/>
      </c>
      <c r="D1757" s="60" t="str">
        <f>IF($J1757="","",INDEX('2_Review &amp; Audit'!$U:$U,$J1757))</f>
        <v/>
      </c>
      <c r="E1757" t="str">
        <f>IF($J1757="","",INDEX('2_Review &amp; Audit'!$M:$M,$J1757))</f>
        <v/>
      </c>
      <c r="F1757" t="str">
        <f>IF($J1757="","",INDEX('2_Review &amp; Audit'!$N:$N,$J1757))</f>
        <v/>
      </c>
      <c r="G1757" t="str">
        <f>IF(OR($J1757="",$F1757=""),"",ABS(INDEX('2_Review &amp; Audit'!$B:$B,$J1757)/$F1757))</f>
        <v/>
      </c>
      <c r="H1757" t="str">
        <f t="shared" si="91"/>
        <v/>
      </c>
      <c r="I1757" t="str">
        <f>IF($J1757="","",INDEX('2_Review &amp; Audit'!$AD:$AD,$J1757))</f>
        <v/>
      </c>
      <c r="AB1757" t="str">
        <f>IF($D1757="","",MAX(0,N(#REF!)-N($X1757)))</f>
        <v/>
      </c>
      <c r="AC1757" t="str">
        <f>IF(OR($D1757="",$AB1757="",N($AB1757)&lt;=0),"",IFERROR(MATCH(1,INDEX(('2_Review &amp; Audit'!$F$6:$F$505=$A1757)*('2_Review &amp; Audit'!$I$6:$I$505&gt;=$E1757-30)*('2_Review &amp; Audit'!$I$6:$I$505&lt;=$E1757+30)*('2_Review &amp; Audit'!$R$6:$R$505&gt;0)*(ROW('2_Review &amp; Audit'!$R$6:$R$505)&gt;$T1757),0),0)+5,""))</f>
        <v/>
      </c>
      <c r="AG1757" t="str">
        <f>IF(OR($D1757="",$AB1757="",$AF1757=""),"",MIN($AB1757,$AF1757))</f>
        <v/>
      </c>
      <c r="AK1757" t="str">
        <f>IF($D1757="","",MAX(0,N($AB1757)-N($AG1757)))</f>
        <v/>
      </c>
      <c r="AL1757" t="str">
        <f>IF(OR($D1757="",$AK1757="",N($AK1757)&lt;=0),"",IFERROR(MATCH(1,INDEX(('2_Review &amp; Audit'!$F$6:$F$505=$A1757)*('2_Review &amp; Audit'!$I$6:$I$505&gt;=$E1757-30)*('2_Review &amp; Audit'!$I$6:$I$505&lt;=$E1757+30)*('2_Review &amp; Audit'!$R$6:$R$505&gt;0)*(ROW('2_Review &amp; Audit'!$R$6:$R$505)&gt;$AC1757),0),0)+5,""))</f>
        <v/>
      </c>
      <c r="AP1757" t="str">
        <f>IF(OR($D1757="",$AK1757="",$AO1757=""),"",MIN($AK1757,$AO1757))</f>
        <v/>
      </c>
    </row>
    <row r="1758" spans="1:42" ht="12.75" customHeight="1" x14ac:dyDescent="0.2">
      <c r="A1758" t="str">
        <f>IF($J1758="","",INDEX('2_Review &amp; Audit'!$F:$F,$J1758))</f>
        <v/>
      </c>
      <c r="B1758" t="str">
        <f>IF($J1758="","",INDEX('2_Review &amp; Audit'!$C:$C,$J1758))</f>
        <v/>
      </c>
      <c r="C1758" t="str">
        <f>IF($J1758="","",INDEX('2_Review &amp; Audit'!$D:$D,$J1758))</f>
        <v/>
      </c>
      <c r="D1758" s="60" t="str">
        <f>IF($J1758="","",INDEX('2_Review &amp; Audit'!$U:$U,$J1758))</f>
        <v/>
      </c>
      <c r="E1758" t="str">
        <f>IF($J1758="","",INDEX('2_Review &amp; Audit'!$M:$M,$J1758))</f>
        <v/>
      </c>
      <c r="F1758" t="str">
        <f>IF($J1758="","",INDEX('2_Review &amp; Audit'!$N:$N,$J1758))</f>
        <v/>
      </c>
      <c r="G1758" t="str">
        <f>IF(OR($J1758="",$F1758=""),"",ABS(INDEX('2_Review &amp; Audit'!$B:$B,$J1758)/$F1758))</f>
        <v/>
      </c>
      <c r="H1758" t="str">
        <f t="shared" si="91"/>
        <v/>
      </c>
      <c r="I1758" t="str">
        <f>IF($J1758="","",INDEX('2_Review &amp; Audit'!$AD:$AD,$J1758))</f>
        <v/>
      </c>
      <c r="AB1758" t="str">
        <f>IF($D1758="","",MAX(0,N(#REF!)-N($X1758)))</f>
        <v/>
      </c>
      <c r="AC1758" t="str">
        <f>IF(OR($D1758="",$AB1758="",N($AB1758)&lt;=0),"",IFERROR(MATCH(1,INDEX(('2_Review &amp; Audit'!$F$6:$F$505=$A1758)*('2_Review &amp; Audit'!$I$6:$I$505&gt;=$E1758-30)*('2_Review &amp; Audit'!$I$6:$I$505&lt;=$E1758+30)*('2_Review &amp; Audit'!$R$6:$R$505&gt;0)*(ROW('2_Review &amp; Audit'!$R$6:$R$505)&gt;$T1758),0),0)+5,""))</f>
        <v/>
      </c>
      <c r="AG1758" t="str">
        <f>IF(OR($D1758="",$AB1758="",$AF1758=""),"",MIN($AB1758,$AF1758))</f>
        <v/>
      </c>
      <c r="AK1758" t="str">
        <f>IF($D1758="","",MAX(0,N($AB1758)-N($AG1758)))</f>
        <v/>
      </c>
      <c r="AL1758" t="str">
        <f>IF(OR($D1758="",$AK1758="",N($AK1758)&lt;=0),"",IFERROR(MATCH(1,INDEX(('2_Review &amp; Audit'!$F$6:$F$505=$A1758)*('2_Review &amp; Audit'!$I$6:$I$505&gt;=$E1758-30)*('2_Review &amp; Audit'!$I$6:$I$505&lt;=$E1758+30)*('2_Review &amp; Audit'!$R$6:$R$505&gt;0)*(ROW('2_Review &amp; Audit'!$R$6:$R$505)&gt;$AC1758),0),0)+5,""))</f>
        <v/>
      </c>
      <c r="AP1758" t="str">
        <f>IF(OR($D1758="",$AK1758="",$AO1758=""),"",MIN($AK1758,$AO1758))</f>
        <v/>
      </c>
    </row>
    <row r="1759" spans="1:42" ht="12.75" customHeight="1" x14ac:dyDescent="0.2">
      <c r="A1759" t="str">
        <f>IF($J1759="","",INDEX('2_Review &amp; Audit'!$F:$F,$J1759))</f>
        <v/>
      </c>
      <c r="B1759" t="str">
        <f>IF($J1759="","",INDEX('2_Review &amp; Audit'!$C:$C,$J1759))</f>
        <v/>
      </c>
      <c r="C1759" t="str">
        <f>IF($J1759="","",INDEX('2_Review &amp; Audit'!$D:$D,$J1759))</f>
        <v/>
      </c>
      <c r="D1759" s="60" t="str">
        <f>IF($J1759="","",INDEX('2_Review &amp; Audit'!$U:$U,$J1759))</f>
        <v/>
      </c>
      <c r="E1759" t="str">
        <f>IF($J1759="","",INDEX('2_Review &amp; Audit'!$M:$M,$J1759))</f>
        <v/>
      </c>
      <c r="F1759" t="str">
        <f>IF($J1759="","",INDEX('2_Review &amp; Audit'!$N:$N,$J1759))</f>
        <v/>
      </c>
      <c r="G1759" t="str">
        <f>IF(OR($J1759="",$F1759=""),"",ABS(INDEX('2_Review &amp; Audit'!$B:$B,$J1759)/$F1759))</f>
        <v/>
      </c>
      <c r="H1759" t="str">
        <f t="shared" si="91"/>
        <v/>
      </c>
      <c r="I1759" t="str">
        <f>IF($J1759="","",INDEX('2_Review &amp; Audit'!$AD:$AD,$J1759))</f>
        <v/>
      </c>
      <c r="AB1759" t="str">
        <f>IF($D1759="","",MAX(0,N(#REF!)-N($X1759)))</f>
        <v/>
      </c>
      <c r="AC1759" t="str">
        <f>IF(OR($D1759="",$AB1759="",N($AB1759)&lt;=0),"",IFERROR(MATCH(1,INDEX(('2_Review &amp; Audit'!$F$6:$F$505=$A1759)*('2_Review &amp; Audit'!$I$6:$I$505&gt;=$E1759-30)*('2_Review &amp; Audit'!$I$6:$I$505&lt;=$E1759+30)*('2_Review &amp; Audit'!$R$6:$R$505&gt;0)*(ROW('2_Review &amp; Audit'!$R$6:$R$505)&gt;$T1759),0),0)+5,""))</f>
        <v/>
      </c>
      <c r="AG1759" t="str">
        <f>IF(OR($D1759="",$AB1759="",$AF1759=""),"",MIN($AB1759,$AF1759))</f>
        <v/>
      </c>
      <c r="AK1759" t="str">
        <f>IF($D1759="","",MAX(0,N($AB1759)-N($AG1759)))</f>
        <v/>
      </c>
      <c r="AL1759" t="str">
        <f>IF(OR($D1759="",$AK1759="",N($AK1759)&lt;=0),"",IFERROR(MATCH(1,INDEX(('2_Review &amp; Audit'!$F$6:$F$505=$A1759)*('2_Review &amp; Audit'!$I$6:$I$505&gt;=$E1759-30)*('2_Review &amp; Audit'!$I$6:$I$505&lt;=$E1759+30)*('2_Review &amp; Audit'!$R$6:$R$505&gt;0)*(ROW('2_Review &amp; Audit'!$R$6:$R$505)&gt;$AC1759),0),0)+5,""))</f>
        <v/>
      </c>
      <c r="AP1759" t="str">
        <f>IF(OR($D1759="",$AK1759="",$AO1759=""),"",MIN($AK1759,$AO1759))</f>
        <v/>
      </c>
    </row>
    <row r="1760" spans="1:42" ht="12.75" customHeight="1" x14ac:dyDescent="0.2">
      <c r="A1760" t="str">
        <f>IF($J1760="","",INDEX('2_Review &amp; Audit'!$F:$F,$J1760))</f>
        <v/>
      </c>
      <c r="B1760" t="str">
        <f>IF($J1760="","",INDEX('2_Review &amp; Audit'!$C:$C,$J1760))</f>
        <v/>
      </c>
      <c r="C1760" t="str">
        <f>IF($J1760="","",INDEX('2_Review &amp; Audit'!$D:$D,$J1760))</f>
        <v/>
      </c>
      <c r="D1760" s="60" t="str">
        <f>IF($J1760="","",INDEX('2_Review &amp; Audit'!$U:$U,$J1760))</f>
        <v/>
      </c>
      <c r="E1760" t="str">
        <f>IF($J1760="","",INDEX('2_Review &amp; Audit'!$M:$M,$J1760))</f>
        <v/>
      </c>
      <c r="F1760" t="str">
        <f>IF($J1760="","",INDEX('2_Review &amp; Audit'!$N:$N,$J1760))</f>
        <v/>
      </c>
      <c r="G1760" t="str">
        <f>IF(OR($J1760="",$F1760=""),"",ABS(INDEX('2_Review &amp; Audit'!$B:$B,$J1760)/$F1760))</f>
        <v/>
      </c>
      <c r="H1760" t="str">
        <f t="shared" si="91"/>
        <v/>
      </c>
      <c r="I1760" t="str">
        <f>IF($J1760="","",INDEX('2_Review &amp; Audit'!$AD:$AD,$J1760))</f>
        <v/>
      </c>
      <c r="AB1760" t="str">
        <f>IF($D1760="","",MAX(0,N(#REF!)-N($X1760)))</f>
        <v/>
      </c>
      <c r="AC1760" t="str">
        <f>IF(OR($D1760="",$AB1760="",N($AB1760)&lt;=0),"",IFERROR(MATCH(1,INDEX(('2_Review &amp; Audit'!$F$6:$F$505=$A1760)*('2_Review &amp; Audit'!$I$6:$I$505&gt;=$E1760-30)*('2_Review &amp; Audit'!$I$6:$I$505&lt;=$E1760+30)*('2_Review &amp; Audit'!$R$6:$R$505&gt;0)*(ROW('2_Review &amp; Audit'!$R$6:$R$505)&gt;$T1760),0),0)+5,""))</f>
        <v/>
      </c>
      <c r="AG1760" t="str">
        <f>IF(OR($D1760="",$AB1760="",$AF1760=""),"",MIN($AB1760,$AF1760))</f>
        <v/>
      </c>
      <c r="AK1760" t="str">
        <f>IF($D1760="","",MAX(0,N($AB1760)-N($AG1760)))</f>
        <v/>
      </c>
      <c r="AL1760" t="str">
        <f>IF(OR($D1760="",$AK1760="",N($AK1760)&lt;=0),"",IFERROR(MATCH(1,INDEX(('2_Review &amp; Audit'!$F$6:$F$505=$A1760)*('2_Review &amp; Audit'!$I$6:$I$505&gt;=$E1760-30)*('2_Review &amp; Audit'!$I$6:$I$505&lt;=$E1760+30)*('2_Review &amp; Audit'!$R$6:$R$505&gt;0)*(ROW('2_Review &amp; Audit'!$R$6:$R$505)&gt;$AC1760),0),0)+5,""))</f>
        <v/>
      </c>
      <c r="AP1760" t="str">
        <f>IF(OR($D1760="",$AK1760="",$AO1760=""),"",MIN($AK1760,$AO1760))</f>
        <v/>
      </c>
    </row>
    <row r="1761" spans="1:42" ht="12.75" customHeight="1" x14ac:dyDescent="0.2">
      <c r="A1761" t="str">
        <f>IF($J1761="","",INDEX('2_Review &amp; Audit'!$F:$F,$J1761))</f>
        <v/>
      </c>
      <c r="B1761" t="str">
        <f>IF($J1761="","",INDEX('2_Review &amp; Audit'!$C:$C,$J1761))</f>
        <v/>
      </c>
      <c r="C1761" t="str">
        <f>IF($J1761="","",INDEX('2_Review &amp; Audit'!$D:$D,$J1761))</f>
        <v/>
      </c>
      <c r="D1761" s="60" t="str">
        <f>IF($J1761="","",INDEX('2_Review &amp; Audit'!$U:$U,$J1761))</f>
        <v/>
      </c>
      <c r="E1761" t="str">
        <f>IF($J1761="","",INDEX('2_Review &amp; Audit'!$M:$M,$J1761))</f>
        <v/>
      </c>
      <c r="F1761" t="str">
        <f>IF($J1761="","",INDEX('2_Review &amp; Audit'!$N:$N,$J1761))</f>
        <v/>
      </c>
      <c r="G1761" t="str">
        <f>IF(OR($J1761="",$F1761=""),"",ABS(INDEX('2_Review &amp; Audit'!$B:$B,$J1761)/$F1761))</f>
        <v/>
      </c>
      <c r="H1761" t="str">
        <f t="shared" si="91"/>
        <v/>
      </c>
      <c r="I1761" t="str">
        <f>IF($J1761="","",INDEX('2_Review &amp; Audit'!$AD:$AD,$J1761))</f>
        <v/>
      </c>
      <c r="AB1761" t="str">
        <f>IF($D1761="","",MAX(0,N(#REF!)-N($X1761)))</f>
        <v/>
      </c>
      <c r="AC1761" t="str">
        <f>IF(OR($D1761="",$AB1761="",N($AB1761)&lt;=0),"",IFERROR(MATCH(1,INDEX(('2_Review &amp; Audit'!$F$6:$F$505=$A1761)*('2_Review &amp; Audit'!$I$6:$I$505&gt;=$E1761-30)*('2_Review &amp; Audit'!$I$6:$I$505&lt;=$E1761+30)*('2_Review &amp; Audit'!$R$6:$R$505&gt;0)*(ROW('2_Review &amp; Audit'!$R$6:$R$505)&gt;$T1761),0),0)+5,""))</f>
        <v/>
      </c>
      <c r="AG1761" t="str">
        <f>IF(OR($D1761="",$AB1761="",$AF1761=""),"",MIN($AB1761,$AF1761))</f>
        <v/>
      </c>
      <c r="AK1761" t="str">
        <f>IF($D1761="","",MAX(0,N($AB1761)-N($AG1761)))</f>
        <v/>
      </c>
      <c r="AL1761" t="str">
        <f>IF(OR($D1761="",$AK1761="",N($AK1761)&lt;=0),"",IFERROR(MATCH(1,INDEX(('2_Review &amp; Audit'!$F$6:$F$505=$A1761)*('2_Review &amp; Audit'!$I$6:$I$505&gt;=$E1761-30)*('2_Review &amp; Audit'!$I$6:$I$505&lt;=$E1761+30)*('2_Review &amp; Audit'!$R$6:$R$505&gt;0)*(ROW('2_Review &amp; Audit'!$R$6:$R$505)&gt;$AC1761),0),0)+5,""))</f>
        <v/>
      </c>
      <c r="AP1761" t="str">
        <f>IF(OR($D1761="",$AK1761="",$AO1761=""),"",MIN($AK1761,$AO1761))</f>
        <v/>
      </c>
    </row>
    <row r="1762" spans="1:42" ht="12.75" customHeight="1" x14ac:dyDescent="0.2">
      <c r="A1762" t="str">
        <f>IF($J1762="","",INDEX('2_Review &amp; Audit'!$F:$F,$J1762))</f>
        <v/>
      </c>
      <c r="B1762" t="str">
        <f>IF($J1762="","",INDEX('2_Review &amp; Audit'!$C:$C,$J1762))</f>
        <v/>
      </c>
      <c r="C1762" t="str">
        <f>IF($J1762="","",INDEX('2_Review &amp; Audit'!$D:$D,$J1762))</f>
        <v/>
      </c>
      <c r="D1762" s="60" t="str">
        <f>IF($J1762="","",INDEX('2_Review &amp; Audit'!$U:$U,$J1762))</f>
        <v/>
      </c>
      <c r="E1762" t="str">
        <f>IF($J1762="","",INDEX('2_Review &amp; Audit'!$M:$M,$J1762))</f>
        <v/>
      </c>
      <c r="F1762" t="str">
        <f>IF($J1762="","",INDEX('2_Review &amp; Audit'!$N:$N,$J1762))</f>
        <v/>
      </c>
      <c r="G1762" t="str">
        <f>IF(OR($J1762="",$F1762=""),"",ABS(INDEX('2_Review &amp; Audit'!$B:$B,$J1762)/$F1762))</f>
        <v/>
      </c>
      <c r="H1762" t="str">
        <f t="shared" si="91"/>
        <v/>
      </c>
      <c r="I1762" t="str">
        <f>IF($J1762="","",INDEX('2_Review &amp; Audit'!$AD:$AD,$J1762))</f>
        <v/>
      </c>
      <c r="AB1762" t="str">
        <f>IF($D1762="","",MAX(0,N(#REF!)-N($X1762)))</f>
        <v/>
      </c>
      <c r="AC1762" t="str">
        <f>IF(OR($D1762="",$AB1762="",N($AB1762)&lt;=0),"",IFERROR(MATCH(1,INDEX(('2_Review &amp; Audit'!$F$6:$F$505=$A1762)*('2_Review &amp; Audit'!$I$6:$I$505&gt;=$E1762-30)*('2_Review &amp; Audit'!$I$6:$I$505&lt;=$E1762+30)*('2_Review &amp; Audit'!$R$6:$R$505&gt;0)*(ROW('2_Review &amp; Audit'!$R$6:$R$505)&gt;$T1762),0),0)+5,""))</f>
        <v/>
      </c>
      <c r="AG1762" t="str">
        <f>IF(OR($D1762="",$AB1762="",$AF1762=""),"",MIN($AB1762,$AF1762))</f>
        <v/>
      </c>
      <c r="AK1762" t="str">
        <f>IF($D1762="","",MAX(0,N($AB1762)-N($AG1762)))</f>
        <v/>
      </c>
      <c r="AL1762" t="str">
        <f>IF(OR($D1762="",$AK1762="",N($AK1762)&lt;=0),"",IFERROR(MATCH(1,INDEX(('2_Review &amp; Audit'!$F$6:$F$505=$A1762)*('2_Review &amp; Audit'!$I$6:$I$505&gt;=$E1762-30)*('2_Review &amp; Audit'!$I$6:$I$505&lt;=$E1762+30)*('2_Review &amp; Audit'!$R$6:$R$505&gt;0)*(ROW('2_Review &amp; Audit'!$R$6:$R$505)&gt;$AC1762),0),0)+5,""))</f>
        <v/>
      </c>
      <c r="AP1762" t="str">
        <f>IF(OR($D1762="",$AK1762="",$AO1762=""),"",MIN($AK1762,$AO1762))</f>
        <v/>
      </c>
    </row>
    <row r="1763" spans="1:42" ht="12.75" customHeight="1" x14ac:dyDescent="0.2">
      <c r="A1763" t="str">
        <f>IF($J1763="","",INDEX('2_Review &amp; Audit'!$F:$F,$J1763))</f>
        <v/>
      </c>
      <c r="B1763" t="str">
        <f>IF($J1763="","",INDEX('2_Review &amp; Audit'!$C:$C,$J1763))</f>
        <v/>
      </c>
      <c r="C1763" t="str">
        <f>IF($J1763="","",INDEX('2_Review &amp; Audit'!$D:$D,$J1763))</f>
        <v/>
      </c>
      <c r="D1763" s="60" t="str">
        <f>IF($J1763="","",INDEX('2_Review &amp; Audit'!$U:$U,$J1763))</f>
        <v/>
      </c>
      <c r="E1763" t="str">
        <f>IF($J1763="","",INDEX('2_Review &amp; Audit'!$M:$M,$J1763))</f>
        <v/>
      </c>
      <c r="F1763" t="str">
        <f>IF($J1763="","",INDEX('2_Review &amp; Audit'!$N:$N,$J1763))</f>
        <v/>
      </c>
      <c r="G1763" t="str">
        <f>IF(OR($J1763="",$F1763=""),"",ABS(INDEX('2_Review &amp; Audit'!$B:$B,$J1763)/$F1763))</f>
        <v/>
      </c>
      <c r="H1763" t="str">
        <f t="shared" si="91"/>
        <v/>
      </c>
      <c r="I1763" t="str">
        <f>IF($J1763="","",INDEX('2_Review &amp; Audit'!$AD:$AD,$J1763))</f>
        <v/>
      </c>
      <c r="AB1763" t="str">
        <f>IF($D1763="","",MAX(0,N(#REF!)-N($X1763)))</f>
        <v/>
      </c>
      <c r="AC1763" t="str">
        <f>IF(OR($D1763="",$AB1763="",N($AB1763)&lt;=0),"",IFERROR(MATCH(1,INDEX(('2_Review &amp; Audit'!$F$6:$F$505=$A1763)*('2_Review &amp; Audit'!$I$6:$I$505&gt;=$E1763-30)*('2_Review &amp; Audit'!$I$6:$I$505&lt;=$E1763+30)*('2_Review &amp; Audit'!$R$6:$R$505&gt;0)*(ROW('2_Review &amp; Audit'!$R$6:$R$505)&gt;$T1763),0),0)+5,""))</f>
        <v/>
      </c>
      <c r="AG1763" t="str">
        <f>IF(OR($D1763="",$AB1763="",$AF1763=""),"",MIN($AB1763,$AF1763))</f>
        <v/>
      </c>
      <c r="AK1763" t="str">
        <f>IF($D1763="","",MAX(0,N($AB1763)-N($AG1763)))</f>
        <v/>
      </c>
      <c r="AL1763" t="str">
        <f>IF(OR($D1763="",$AK1763="",N($AK1763)&lt;=0),"",IFERROR(MATCH(1,INDEX(('2_Review &amp; Audit'!$F$6:$F$505=$A1763)*('2_Review &amp; Audit'!$I$6:$I$505&gt;=$E1763-30)*('2_Review &amp; Audit'!$I$6:$I$505&lt;=$E1763+30)*('2_Review &amp; Audit'!$R$6:$R$505&gt;0)*(ROW('2_Review &amp; Audit'!$R$6:$R$505)&gt;$AC1763),0),0)+5,""))</f>
        <v/>
      </c>
      <c r="AP1763" t="str">
        <f>IF(OR($D1763="",$AK1763="",$AO1763=""),"",MIN($AK1763,$AO1763))</f>
        <v/>
      </c>
    </row>
    <row r="1764" spans="1:42" ht="12.75" customHeight="1" x14ac:dyDescent="0.2">
      <c r="A1764" t="str">
        <f>IF($J1764="","",INDEX('2_Review &amp; Audit'!$F:$F,$J1764))</f>
        <v/>
      </c>
      <c r="B1764" t="str">
        <f>IF($J1764="","",INDEX('2_Review &amp; Audit'!$C:$C,$J1764))</f>
        <v/>
      </c>
      <c r="C1764" t="str">
        <f>IF($J1764="","",INDEX('2_Review &amp; Audit'!$D:$D,$J1764))</f>
        <v/>
      </c>
      <c r="D1764" s="60" t="str">
        <f>IF($J1764="","",INDEX('2_Review &amp; Audit'!$U:$U,$J1764))</f>
        <v/>
      </c>
      <c r="E1764" t="str">
        <f>IF($J1764="","",INDEX('2_Review &amp; Audit'!$M:$M,$J1764))</f>
        <v/>
      </c>
      <c r="F1764" t="str">
        <f>IF($J1764="","",INDEX('2_Review &amp; Audit'!$N:$N,$J1764))</f>
        <v/>
      </c>
      <c r="G1764" t="str">
        <f>IF(OR($J1764="",$F1764=""),"",ABS(INDEX('2_Review &amp; Audit'!$B:$B,$J1764)/$F1764))</f>
        <v/>
      </c>
      <c r="H1764" t="str">
        <f t="shared" si="91"/>
        <v/>
      </c>
      <c r="I1764" t="str">
        <f>IF($J1764="","",INDEX('2_Review &amp; Audit'!$AD:$AD,$J1764))</f>
        <v/>
      </c>
      <c r="AB1764" t="str">
        <f>IF($D1764="","",MAX(0,N(#REF!)-N($X1764)))</f>
        <v/>
      </c>
      <c r="AC1764" t="str">
        <f>IF(OR($D1764="",$AB1764="",N($AB1764)&lt;=0),"",IFERROR(MATCH(1,INDEX(('2_Review &amp; Audit'!$F$6:$F$505=$A1764)*('2_Review &amp; Audit'!$I$6:$I$505&gt;=$E1764-30)*('2_Review &amp; Audit'!$I$6:$I$505&lt;=$E1764+30)*('2_Review &amp; Audit'!$R$6:$R$505&gt;0)*(ROW('2_Review &amp; Audit'!$R$6:$R$505)&gt;$T1764),0),0)+5,""))</f>
        <v/>
      </c>
      <c r="AG1764" t="str">
        <f>IF(OR($D1764="",$AB1764="",$AF1764=""),"",MIN($AB1764,$AF1764))</f>
        <v/>
      </c>
      <c r="AK1764" t="str">
        <f>IF($D1764="","",MAX(0,N($AB1764)-N($AG1764)))</f>
        <v/>
      </c>
      <c r="AL1764" t="str">
        <f>IF(OR($D1764="",$AK1764="",N($AK1764)&lt;=0),"",IFERROR(MATCH(1,INDEX(('2_Review &amp; Audit'!$F$6:$F$505=$A1764)*('2_Review &amp; Audit'!$I$6:$I$505&gt;=$E1764-30)*('2_Review &amp; Audit'!$I$6:$I$505&lt;=$E1764+30)*('2_Review &amp; Audit'!$R$6:$R$505&gt;0)*(ROW('2_Review &amp; Audit'!$R$6:$R$505)&gt;$AC1764),0),0)+5,""))</f>
        <v/>
      </c>
      <c r="AP1764" t="str">
        <f>IF(OR($D1764="",$AK1764="",$AO1764=""),"",MIN($AK1764,$AO1764))</f>
        <v/>
      </c>
    </row>
    <row r="1765" spans="1:42" ht="12.75" customHeight="1" x14ac:dyDescent="0.2">
      <c r="A1765" t="str">
        <f>IF($J1765="","",INDEX('2_Review &amp; Audit'!$F:$F,$J1765))</f>
        <v/>
      </c>
      <c r="B1765" t="str">
        <f>IF($J1765="","",INDEX('2_Review &amp; Audit'!$C:$C,$J1765))</f>
        <v/>
      </c>
      <c r="C1765" t="str">
        <f>IF($J1765="","",INDEX('2_Review &amp; Audit'!$D:$D,$J1765))</f>
        <v/>
      </c>
      <c r="D1765" s="60" t="str">
        <f>IF($J1765="","",INDEX('2_Review &amp; Audit'!$U:$U,$J1765))</f>
        <v/>
      </c>
      <c r="E1765" t="str">
        <f>IF($J1765="","",INDEX('2_Review &amp; Audit'!$M:$M,$J1765))</f>
        <v/>
      </c>
      <c r="F1765" t="str">
        <f>IF($J1765="","",INDEX('2_Review &amp; Audit'!$N:$N,$J1765))</f>
        <v/>
      </c>
      <c r="G1765" t="str">
        <f>IF(OR($J1765="",$F1765=""),"",ABS(INDEX('2_Review &amp; Audit'!$B:$B,$J1765)/$F1765))</f>
        <v/>
      </c>
      <c r="H1765" t="str">
        <f t="shared" si="91"/>
        <v/>
      </c>
      <c r="I1765" t="str">
        <f>IF($J1765="","",INDEX('2_Review &amp; Audit'!$AD:$AD,$J1765))</f>
        <v/>
      </c>
      <c r="AB1765" t="str">
        <f>IF($D1765="","",MAX(0,N(#REF!)-N($X1765)))</f>
        <v/>
      </c>
      <c r="AC1765" t="str">
        <f>IF(OR($D1765="",$AB1765="",N($AB1765)&lt;=0),"",IFERROR(MATCH(1,INDEX(('2_Review &amp; Audit'!$F$6:$F$505=$A1765)*('2_Review &amp; Audit'!$I$6:$I$505&gt;=$E1765-30)*('2_Review &amp; Audit'!$I$6:$I$505&lt;=$E1765+30)*('2_Review &amp; Audit'!$R$6:$R$505&gt;0)*(ROW('2_Review &amp; Audit'!$R$6:$R$505)&gt;$T1765),0),0)+5,""))</f>
        <v/>
      </c>
      <c r="AG1765" t="str">
        <f>IF(OR($D1765="",$AB1765="",$AF1765=""),"",MIN($AB1765,$AF1765))</f>
        <v/>
      </c>
      <c r="AK1765" t="str">
        <f>IF($D1765="","",MAX(0,N($AB1765)-N($AG1765)))</f>
        <v/>
      </c>
      <c r="AL1765" t="str">
        <f>IF(OR($D1765="",$AK1765="",N($AK1765)&lt;=0),"",IFERROR(MATCH(1,INDEX(('2_Review &amp; Audit'!$F$6:$F$505=$A1765)*('2_Review &amp; Audit'!$I$6:$I$505&gt;=$E1765-30)*('2_Review &amp; Audit'!$I$6:$I$505&lt;=$E1765+30)*('2_Review &amp; Audit'!$R$6:$R$505&gt;0)*(ROW('2_Review &amp; Audit'!$R$6:$R$505)&gt;$AC1765),0),0)+5,""))</f>
        <v/>
      </c>
      <c r="AP1765" t="str">
        <f>IF(OR($D1765="",$AK1765="",$AO1765=""),"",MIN($AK1765,$AO1765))</f>
        <v/>
      </c>
    </row>
    <row r="1766" spans="1:42" ht="12.75" customHeight="1" x14ac:dyDescent="0.2">
      <c r="A1766" t="str">
        <f>IF($J1766="","",INDEX('2_Review &amp; Audit'!$F:$F,$J1766))</f>
        <v/>
      </c>
      <c r="B1766" t="str">
        <f>IF($J1766="","",INDEX('2_Review &amp; Audit'!$C:$C,$J1766))</f>
        <v/>
      </c>
      <c r="C1766" t="str">
        <f>IF($J1766="","",INDEX('2_Review &amp; Audit'!$D:$D,$J1766))</f>
        <v/>
      </c>
      <c r="D1766" s="60" t="str">
        <f>IF($J1766="","",INDEX('2_Review &amp; Audit'!$U:$U,$J1766))</f>
        <v/>
      </c>
      <c r="E1766" t="str">
        <f>IF($J1766="","",INDEX('2_Review &amp; Audit'!$M:$M,$J1766))</f>
        <v/>
      </c>
      <c r="F1766" t="str">
        <f>IF($J1766="","",INDEX('2_Review &amp; Audit'!$N:$N,$J1766))</f>
        <v/>
      </c>
      <c r="G1766" t="str">
        <f>IF(OR($J1766="",$F1766=""),"",ABS(INDEX('2_Review &amp; Audit'!$B:$B,$J1766)/$F1766))</f>
        <v/>
      </c>
      <c r="H1766" t="str">
        <f t="shared" si="91"/>
        <v/>
      </c>
      <c r="I1766" t="str">
        <f>IF($J1766="","",INDEX('2_Review &amp; Audit'!$AD:$AD,$J1766))</f>
        <v/>
      </c>
      <c r="AB1766" t="str">
        <f>IF($D1766="","",MAX(0,N(#REF!)-N($X1766)))</f>
        <v/>
      </c>
      <c r="AC1766" t="str">
        <f>IF(OR($D1766="",$AB1766="",N($AB1766)&lt;=0),"",IFERROR(MATCH(1,INDEX(('2_Review &amp; Audit'!$F$6:$F$505=$A1766)*('2_Review &amp; Audit'!$I$6:$I$505&gt;=$E1766-30)*('2_Review &amp; Audit'!$I$6:$I$505&lt;=$E1766+30)*('2_Review &amp; Audit'!$R$6:$R$505&gt;0)*(ROW('2_Review &amp; Audit'!$R$6:$R$505)&gt;$T1766),0),0)+5,""))</f>
        <v/>
      </c>
      <c r="AG1766" t="str">
        <f>IF(OR($D1766="",$AB1766="",$AF1766=""),"",MIN($AB1766,$AF1766))</f>
        <v/>
      </c>
      <c r="AK1766" t="str">
        <f>IF($D1766="","",MAX(0,N($AB1766)-N($AG1766)))</f>
        <v/>
      </c>
      <c r="AL1766" t="str">
        <f>IF(OR($D1766="",$AK1766="",N($AK1766)&lt;=0),"",IFERROR(MATCH(1,INDEX(('2_Review &amp; Audit'!$F$6:$F$505=$A1766)*('2_Review &amp; Audit'!$I$6:$I$505&gt;=$E1766-30)*('2_Review &amp; Audit'!$I$6:$I$505&lt;=$E1766+30)*('2_Review &amp; Audit'!$R$6:$R$505&gt;0)*(ROW('2_Review &amp; Audit'!$R$6:$R$505)&gt;$AC1766),0),0)+5,""))</f>
        <v/>
      </c>
      <c r="AP1766" t="str">
        <f>IF(OR($D1766="",$AK1766="",$AO1766=""),"",MIN($AK1766,$AO1766))</f>
        <v/>
      </c>
    </row>
    <row r="1767" spans="1:42" ht="12.75" customHeight="1" x14ac:dyDescent="0.2">
      <c r="A1767" t="str">
        <f>IF($J1767="","",INDEX('2_Review &amp; Audit'!$F:$F,$J1767))</f>
        <v/>
      </c>
      <c r="B1767" t="str">
        <f>IF($J1767="","",INDEX('2_Review &amp; Audit'!$C:$C,$J1767))</f>
        <v/>
      </c>
      <c r="C1767" t="str">
        <f>IF($J1767="","",INDEX('2_Review &amp; Audit'!$D:$D,$J1767))</f>
        <v/>
      </c>
      <c r="D1767" s="60" t="str">
        <f>IF($J1767="","",INDEX('2_Review &amp; Audit'!$U:$U,$J1767))</f>
        <v/>
      </c>
      <c r="E1767" t="str">
        <f>IF($J1767="","",INDEX('2_Review &amp; Audit'!$M:$M,$J1767))</f>
        <v/>
      </c>
      <c r="F1767" t="str">
        <f>IF($J1767="","",INDEX('2_Review &amp; Audit'!$N:$N,$J1767))</f>
        <v/>
      </c>
      <c r="G1767" t="str">
        <f>IF(OR($J1767="",$F1767=""),"",ABS(INDEX('2_Review &amp; Audit'!$B:$B,$J1767)/$F1767))</f>
        <v/>
      </c>
      <c r="H1767" t="str">
        <f t="shared" si="91"/>
        <v/>
      </c>
      <c r="I1767" t="str">
        <f>IF($J1767="","",INDEX('2_Review &amp; Audit'!$AD:$AD,$J1767))</f>
        <v/>
      </c>
      <c r="AB1767" t="str">
        <f>IF($D1767="","",MAX(0,N(#REF!)-N($X1767)))</f>
        <v/>
      </c>
      <c r="AC1767" t="str">
        <f>IF(OR($D1767="",$AB1767="",N($AB1767)&lt;=0),"",IFERROR(MATCH(1,INDEX(('2_Review &amp; Audit'!$F$6:$F$505=$A1767)*('2_Review &amp; Audit'!$I$6:$I$505&gt;=$E1767-30)*('2_Review &amp; Audit'!$I$6:$I$505&lt;=$E1767+30)*('2_Review &amp; Audit'!$R$6:$R$505&gt;0)*(ROW('2_Review &amp; Audit'!$R$6:$R$505)&gt;$T1767),0),0)+5,""))</f>
        <v/>
      </c>
      <c r="AG1767" t="str">
        <f>IF(OR($D1767="",$AB1767="",$AF1767=""),"",MIN($AB1767,$AF1767))</f>
        <v/>
      </c>
      <c r="AK1767" t="str">
        <f>IF($D1767="","",MAX(0,N($AB1767)-N($AG1767)))</f>
        <v/>
      </c>
      <c r="AL1767" t="str">
        <f>IF(OR($D1767="",$AK1767="",N($AK1767)&lt;=0),"",IFERROR(MATCH(1,INDEX(('2_Review &amp; Audit'!$F$6:$F$505=$A1767)*('2_Review &amp; Audit'!$I$6:$I$505&gt;=$E1767-30)*('2_Review &amp; Audit'!$I$6:$I$505&lt;=$E1767+30)*('2_Review &amp; Audit'!$R$6:$R$505&gt;0)*(ROW('2_Review &amp; Audit'!$R$6:$R$505)&gt;$AC1767),0),0)+5,""))</f>
        <v/>
      </c>
      <c r="AP1767" t="str">
        <f>IF(OR($D1767="",$AK1767="",$AO1767=""),"",MIN($AK1767,$AO1767))</f>
        <v/>
      </c>
    </row>
    <row r="1768" spans="1:42" ht="12.75" customHeight="1" x14ac:dyDescent="0.2">
      <c r="A1768" t="str">
        <f>IF($J1768="","",INDEX('2_Review &amp; Audit'!$F:$F,$J1768))</f>
        <v/>
      </c>
      <c r="B1768" t="str">
        <f>IF($J1768="","",INDEX('2_Review &amp; Audit'!$C:$C,$J1768))</f>
        <v/>
      </c>
      <c r="C1768" t="str">
        <f>IF($J1768="","",INDEX('2_Review &amp; Audit'!$D:$D,$J1768))</f>
        <v/>
      </c>
      <c r="D1768" s="60" t="str">
        <f>IF($J1768="","",INDEX('2_Review &amp; Audit'!$U:$U,$J1768))</f>
        <v/>
      </c>
      <c r="E1768" t="str">
        <f>IF($J1768="","",INDEX('2_Review &amp; Audit'!$M:$M,$J1768))</f>
        <v/>
      </c>
      <c r="F1768" t="str">
        <f>IF($J1768="","",INDEX('2_Review &amp; Audit'!$N:$N,$J1768))</f>
        <v/>
      </c>
      <c r="G1768" t="str">
        <f>IF(OR($J1768="",$F1768=""),"",ABS(INDEX('2_Review &amp; Audit'!$B:$B,$J1768)/$F1768))</f>
        <v/>
      </c>
      <c r="H1768" t="str">
        <f t="shared" si="91"/>
        <v/>
      </c>
      <c r="I1768" t="str">
        <f>IF($J1768="","",INDEX('2_Review &amp; Audit'!$AD:$AD,$J1768))</f>
        <v/>
      </c>
      <c r="AB1768" t="str">
        <f>IF($D1768="","",MAX(0,N(#REF!)-N($X1768)))</f>
        <v/>
      </c>
      <c r="AC1768" t="str">
        <f>IF(OR($D1768="",$AB1768="",N($AB1768)&lt;=0),"",IFERROR(MATCH(1,INDEX(('2_Review &amp; Audit'!$F$6:$F$505=$A1768)*('2_Review &amp; Audit'!$I$6:$I$505&gt;=$E1768-30)*('2_Review &amp; Audit'!$I$6:$I$505&lt;=$E1768+30)*('2_Review &amp; Audit'!$R$6:$R$505&gt;0)*(ROW('2_Review &amp; Audit'!$R$6:$R$505)&gt;$T1768),0),0)+5,""))</f>
        <v/>
      </c>
      <c r="AG1768" t="str">
        <f>IF(OR($D1768="",$AB1768="",$AF1768=""),"",MIN($AB1768,$AF1768))</f>
        <v/>
      </c>
      <c r="AK1768" t="str">
        <f>IF($D1768="","",MAX(0,N($AB1768)-N($AG1768)))</f>
        <v/>
      </c>
      <c r="AL1768" t="str">
        <f>IF(OR($D1768="",$AK1768="",N($AK1768)&lt;=0),"",IFERROR(MATCH(1,INDEX(('2_Review &amp; Audit'!$F$6:$F$505=$A1768)*('2_Review &amp; Audit'!$I$6:$I$505&gt;=$E1768-30)*('2_Review &amp; Audit'!$I$6:$I$505&lt;=$E1768+30)*('2_Review &amp; Audit'!$R$6:$R$505&gt;0)*(ROW('2_Review &amp; Audit'!$R$6:$R$505)&gt;$AC1768),0),0)+5,""))</f>
        <v/>
      </c>
      <c r="AP1768" t="str">
        <f>IF(OR($D1768="",$AK1768="",$AO1768=""),"",MIN($AK1768,$AO1768))</f>
        <v/>
      </c>
    </row>
    <row r="1769" spans="1:42" ht="12.75" customHeight="1" x14ac:dyDescent="0.2">
      <c r="A1769" t="str">
        <f>IF($J1769="","",INDEX('2_Review &amp; Audit'!$F:$F,$J1769))</f>
        <v/>
      </c>
      <c r="B1769" t="str">
        <f>IF($J1769="","",INDEX('2_Review &amp; Audit'!$C:$C,$J1769))</f>
        <v/>
      </c>
      <c r="C1769" t="str">
        <f>IF($J1769="","",INDEX('2_Review &amp; Audit'!$D:$D,$J1769))</f>
        <v/>
      </c>
      <c r="D1769" s="60" t="str">
        <f>IF($J1769="","",INDEX('2_Review &amp; Audit'!$U:$U,$J1769))</f>
        <v/>
      </c>
      <c r="E1769" t="str">
        <f>IF($J1769="","",INDEX('2_Review &amp; Audit'!$M:$M,$J1769))</f>
        <v/>
      </c>
      <c r="F1769" t="str">
        <f>IF($J1769="","",INDEX('2_Review &amp; Audit'!$N:$N,$J1769))</f>
        <v/>
      </c>
      <c r="G1769" t="str">
        <f>IF(OR($J1769="",$F1769=""),"",ABS(INDEX('2_Review &amp; Audit'!$B:$B,$J1769)/$F1769))</f>
        <v/>
      </c>
      <c r="H1769" t="str">
        <f t="shared" si="91"/>
        <v/>
      </c>
      <c r="I1769" t="str">
        <f>IF($J1769="","",INDEX('2_Review &amp; Audit'!$AD:$AD,$J1769))</f>
        <v/>
      </c>
      <c r="AB1769" t="str">
        <f>IF($D1769="","",MAX(0,N(#REF!)-N($X1769)))</f>
        <v/>
      </c>
      <c r="AC1769" t="str">
        <f>IF(OR($D1769="",$AB1769="",N($AB1769)&lt;=0),"",IFERROR(MATCH(1,INDEX(('2_Review &amp; Audit'!$F$6:$F$505=$A1769)*('2_Review &amp; Audit'!$I$6:$I$505&gt;=$E1769-30)*('2_Review &amp; Audit'!$I$6:$I$505&lt;=$E1769+30)*('2_Review &amp; Audit'!$R$6:$R$505&gt;0)*(ROW('2_Review &amp; Audit'!$R$6:$R$505)&gt;$T1769),0),0)+5,""))</f>
        <v/>
      </c>
      <c r="AG1769" t="str">
        <f>IF(OR($D1769="",$AB1769="",$AF1769=""),"",MIN($AB1769,$AF1769))</f>
        <v/>
      </c>
      <c r="AK1769" t="str">
        <f>IF($D1769="","",MAX(0,N($AB1769)-N($AG1769)))</f>
        <v/>
      </c>
      <c r="AL1769" t="str">
        <f>IF(OR($D1769="",$AK1769="",N($AK1769)&lt;=0),"",IFERROR(MATCH(1,INDEX(('2_Review &amp; Audit'!$F$6:$F$505=$A1769)*('2_Review &amp; Audit'!$I$6:$I$505&gt;=$E1769-30)*('2_Review &amp; Audit'!$I$6:$I$505&lt;=$E1769+30)*('2_Review &amp; Audit'!$R$6:$R$505&gt;0)*(ROW('2_Review &amp; Audit'!$R$6:$R$505)&gt;$AC1769),0),0)+5,""))</f>
        <v/>
      </c>
      <c r="AP1769" t="str">
        <f>IF(OR($D1769="",$AK1769="",$AO1769=""),"",MIN($AK1769,$AO1769))</f>
        <v/>
      </c>
    </row>
    <row r="1770" spans="1:42" ht="12.75" customHeight="1" x14ac:dyDescent="0.2">
      <c r="A1770" t="str">
        <f>IF($J1770="","",INDEX('2_Review &amp; Audit'!$F:$F,$J1770))</f>
        <v/>
      </c>
      <c r="B1770" t="str">
        <f>IF($J1770="","",INDEX('2_Review &amp; Audit'!$C:$C,$J1770))</f>
        <v/>
      </c>
      <c r="C1770" t="str">
        <f>IF($J1770="","",INDEX('2_Review &amp; Audit'!$D:$D,$J1770))</f>
        <v/>
      </c>
      <c r="D1770" s="60" t="str">
        <f>IF($J1770="","",INDEX('2_Review &amp; Audit'!$U:$U,$J1770))</f>
        <v/>
      </c>
      <c r="E1770" t="str">
        <f>IF($J1770="","",INDEX('2_Review &amp; Audit'!$M:$M,$J1770))</f>
        <v/>
      </c>
      <c r="F1770" t="str">
        <f>IF($J1770="","",INDEX('2_Review &amp; Audit'!$N:$N,$J1770))</f>
        <v/>
      </c>
      <c r="G1770" t="str">
        <f>IF(OR($J1770="",$F1770=""),"",ABS(INDEX('2_Review &amp; Audit'!$B:$B,$J1770)/$F1770))</f>
        <v/>
      </c>
      <c r="H1770" t="str">
        <f t="shared" si="91"/>
        <v/>
      </c>
      <c r="I1770" t="str">
        <f>IF($J1770="","",INDEX('2_Review &amp; Audit'!$AD:$AD,$J1770))</f>
        <v/>
      </c>
      <c r="AB1770" t="str">
        <f>IF($D1770="","",MAX(0,N(#REF!)-N($X1770)))</f>
        <v/>
      </c>
      <c r="AC1770" t="str">
        <f>IF(OR($D1770="",$AB1770="",N($AB1770)&lt;=0),"",IFERROR(MATCH(1,INDEX(('2_Review &amp; Audit'!$F$6:$F$505=$A1770)*('2_Review &amp; Audit'!$I$6:$I$505&gt;=$E1770-30)*('2_Review &amp; Audit'!$I$6:$I$505&lt;=$E1770+30)*('2_Review &amp; Audit'!$R$6:$R$505&gt;0)*(ROW('2_Review &amp; Audit'!$R$6:$R$505)&gt;$T1770),0),0)+5,""))</f>
        <v/>
      </c>
      <c r="AG1770" t="str">
        <f>IF(OR($D1770="",$AB1770="",$AF1770=""),"",MIN($AB1770,$AF1770))</f>
        <v/>
      </c>
      <c r="AK1770" t="str">
        <f>IF($D1770="","",MAX(0,N($AB1770)-N($AG1770)))</f>
        <v/>
      </c>
      <c r="AL1770" t="str">
        <f>IF(OR($D1770="",$AK1770="",N($AK1770)&lt;=0),"",IFERROR(MATCH(1,INDEX(('2_Review &amp; Audit'!$F$6:$F$505=$A1770)*('2_Review &amp; Audit'!$I$6:$I$505&gt;=$E1770-30)*('2_Review &amp; Audit'!$I$6:$I$505&lt;=$E1770+30)*('2_Review &amp; Audit'!$R$6:$R$505&gt;0)*(ROW('2_Review &amp; Audit'!$R$6:$R$505)&gt;$AC1770),0),0)+5,""))</f>
        <v/>
      </c>
      <c r="AP1770" t="str">
        <f>IF(OR($D1770="",$AK1770="",$AO1770=""),"",MIN($AK1770,$AO1770))</f>
        <v/>
      </c>
    </row>
    <row r="1771" spans="1:42" ht="12.75" customHeight="1" x14ac:dyDescent="0.2">
      <c r="A1771" t="str">
        <f>IF($J1771="","",INDEX('2_Review &amp; Audit'!$F:$F,$J1771))</f>
        <v/>
      </c>
      <c r="B1771" t="str">
        <f>IF($J1771="","",INDEX('2_Review &amp; Audit'!$C:$C,$J1771))</f>
        <v/>
      </c>
      <c r="C1771" t="str">
        <f>IF($J1771="","",INDEX('2_Review &amp; Audit'!$D:$D,$J1771))</f>
        <v/>
      </c>
      <c r="D1771" s="60" t="str">
        <f>IF($J1771="","",INDEX('2_Review &amp; Audit'!$U:$U,$J1771))</f>
        <v/>
      </c>
      <c r="E1771" t="str">
        <f>IF($J1771="","",INDEX('2_Review &amp; Audit'!$M:$M,$J1771))</f>
        <v/>
      </c>
      <c r="F1771" t="str">
        <f>IF($J1771="","",INDEX('2_Review &amp; Audit'!$N:$N,$J1771))</f>
        <v/>
      </c>
      <c r="G1771" t="str">
        <f>IF(OR($J1771="",$F1771=""),"",ABS(INDEX('2_Review &amp; Audit'!$B:$B,$J1771)/$F1771))</f>
        <v/>
      </c>
      <c r="H1771" t="str">
        <f t="shared" si="91"/>
        <v/>
      </c>
      <c r="I1771" t="str">
        <f>IF($J1771="","",INDEX('2_Review &amp; Audit'!$AD:$AD,$J1771))</f>
        <v/>
      </c>
      <c r="AB1771" t="str">
        <f>IF($D1771="","",MAX(0,N(#REF!)-N($X1771)))</f>
        <v/>
      </c>
      <c r="AC1771" t="str">
        <f>IF(OR($D1771="",$AB1771="",N($AB1771)&lt;=0),"",IFERROR(MATCH(1,INDEX(('2_Review &amp; Audit'!$F$6:$F$505=$A1771)*('2_Review &amp; Audit'!$I$6:$I$505&gt;=$E1771-30)*('2_Review &amp; Audit'!$I$6:$I$505&lt;=$E1771+30)*('2_Review &amp; Audit'!$R$6:$R$505&gt;0)*(ROW('2_Review &amp; Audit'!$R$6:$R$505)&gt;$T1771),0),0)+5,""))</f>
        <v/>
      </c>
      <c r="AG1771" t="str">
        <f>IF(OR($D1771="",$AB1771="",$AF1771=""),"",MIN($AB1771,$AF1771))</f>
        <v/>
      </c>
      <c r="AK1771" t="str">
        <f>IF($D1771="","",MAX(0,N($AB1771)-N($AG1771)))</f>
        <v/>
      </c>
      <c r="AL1771" t="str">
        <f>IF(OR($D1771="",$AK1771="",N($AK1771)&lt;=0),"",IFERROR(MATCH(1,INDEX(('2_Review &amp; Audit'!$F$6:$F$505=$A1771)*('2_Review &amp; Audit'!$I$6:$I$505&gt;=$E1771-30)*('2_Review &amp; Audit'!$I$6:$I$505&lt;=$E1771+30)*('2_Review &amp; Audit'!$R$6:$R$505&gt;0)*(ROW('2_Review &amp; Audit'!$R$6:$R$505)&gt;$AC1771),0),0)+5,""))</f>
        <v/>
      </c>
      <c r="AP1771" t="str">
        <f>IF(OR($D1771="",$AK1771="",$AO1771=""),"",MIN($AK1771,$AO1771))</f>
        <v/>
      </c>
    </row>
    <row r="1772" spans="1:42" ht="12.75" customHeight="1" x14ac:dyDescent="0.2">
      <c r="A1772" t="str">
        <f>IF($J1772="","",INDEX('2_Review &amp; Audit'!$F:$F,$J1772))</f>
        <v/>
      </c>
      <c r="B1772" t="str">
        <f>IF($J1772="","",INDEX('2_Review &amp; Audit'!$C:$C,$J1772))</f>
        <v/>
      </c>
      <c r="C1772" t="str">
        <f>IF($J1772="","",INDEX('2_Review &amp; Audit'!$D:$D,$J1772))</f>
        <v/>
      </c>
      <c r="D1772" s="60" t="str">
        <f>IF($J1772="","",INDEX('2_Review &amp; Audit'!$U:$U,$J1772))</f>
        <v/>
      </c>
      <c r="E1772" t="str">
        <f>IF($J1772="","",INDEX('2_Review &amp; Audit'!$M:$M,$J1772))</f>
        <v/>
      </c>
      <c r="F1772" t="str">
        <f>IF($J1772="","",INDEX('2_Review &amp; Audit'!$N:$N,$J1772))</f>
        <v/>
      </c>
      <c r="G1772" t="str">
        <f>IF(OR($J1772="",$F1772=""),"",ABS(INDEX('2_Review &amp; Audit'!$B:$B,$J1772)/$F1772))</f>
        <v/>
      </c>
      <c r="H1772" t="str">
        <f t="shared" si="91"/>
        <v/>
      </c>
      <c r="I1772" t="str">
        <f>IF($J1772="","",INDEX('2_Review &amp; Audit'!$AD:$AD,$J1772))</f>
        <v/>
      </c>
      <c r="AB1772" t="str">
        <f>IF($D1772="","",MAX(0,N(#REF!)-N($X1772)))</f>
        <v/>
      </c>
      <c r="AC1772" t="str">
        <f>IF(OR($D1772="",$AB1772="",N($AB1772)&lt;=0),"",IFERROR(MATCH(1,INDEX(('2_Review &amp; Audit'!$F$6:$F$505=$A1772)*('2_Review &amp; Audit'!$I$6:$I$505&gt;=$E1772-30)*('2_Review &amp; Audit'!$I$6:$I$505&lt;=$E1772+30)*('2_Review &amp; Audit'!$R$6:$R$505&gt;0)*(ROW('2_Review &amp; Audit'!$R$6:$R$505)&gt;$T1772),0),0)+5,""))</f>
        <v/>
      </c>
      <c r="AG1772" t="str">
        <f>IF(OR($D1772="",$AB1772="",$AF1772=""),"",MIN($AB1772,$AF1772))</f>
        <v/>
      </c>
      <c r="AK1772" t="str">
        <f>IF($D1772="","",MAX(0,N($AB1772)-N($AG1772)))</f>
        <v/>
      </c>
      <c r="AL1772" t="str">
        <f>IF(OR($D1772="",$AK1772="",N($AK1772)&lt;=0),"",IFERROR(MATCH(1,INDEX(('2_Review &amp; Audit'!$F$6:$F$505=$A1772)*('2_Review &amp; Audit'!$I$6:$I$505&gt;=$E1772-30)*('2_Review &amp; Audit'!$I$6:$I$505&lt;=$E1772+30)*('2_Review &amp; Audit'!$R$6:$R$505&gt;0)*(ROW('2_Review &amp; Audit'!$R$6:$R$505)&gt;$AC1772),0),0)+5,""))</f>
        <v/>
      </c>
      <c r="AP1772" t="str">
        <f>IF(OR($D1772="",$AK1772="",$AO1772=""),"",MIN($AK1772,$AO1772))</f>
        <v/>
      </c>
    </row>
    <row r="1773" spans="1:42" ht="12.75" customHeight="1" x14ac:dyDescent="0.2">
      <c r="A1773" t="str">
        <f>IF($J1773="","",INDEX('2_Review &amp; Audit'!$F:$F,$J1773))</f>
        <v/>
      </c>
      <c r="B1773" t="str">
        <f>IF($J1773="","",INDEX('2_Review &amp; Audit'!$C:$C,$J1773))</f>
        <v/>
      </c>
      <c r="C1773" t="str">
        <f>IF($J1773="","",INDEX('2_Review &amp; Audit'!$D:$D,$J1773))</f>
        <v/>
      </c>
      <c r="D1773" s="60" t="str">
        <f>IF($J1773="","",INDEX('2_Review &amp; Audit'!$U:$U,$J1773))</f>
        <v/>
      </c>
      <c r="E1773" t="str">
        <f>IF($J1773="","",INDEX('2_Review &amp; Audit'!$M:$M,$J1773))</f>
        <v/>
      </c>
      <c r="F1773" t="str">
        <f>IF($J1773="","",INDEX('2_Review &amp; Audit'!$N:$N,$J1773))</f>
        <v/>
      </c>
      <c r="G1773" t="str">
        <f>IF(OR($J1773="",$F1773=""),"",ABS(INDEX('2_Review &amp; Audit'!$B:$B,$J1773)/$F1773))</f>
        <v/>
      </c>
      <c r="H1773" t="str">
        <f t="shared" si="91"/>
        <v/>
      </c>
      <c r="I1773" t="str">
        <f>IF($J1773="","",INDEX('2_Review &amp; Audit'!$AD:$AD,$J1773))</f>
        <v/>
      </c>
      <c r="AB1773" t="str">
        <f>IF($D1773="","",MAX(0,N(#REF!)-N($X1773)))</f>
        <v/>
      </c>
      <c r="AC1773" t="str">
        <f>IF(OR($D1773="",$AB1773="",N($AB1773)&lt;=0),"",IFERROR(MATCH(1,INDEX(('2_Review &amp; Audit'!$F$6:$F$505=$A1773)*('2_Review &amp; Audit'!$I$6:$I$505&gt;=$E1773-30)*('2_Review &amp; Audit'!$I$6:$I$505&lt;=$E1773+30)*('2_Review &amp; Audit'!$R$6:$R$505&gt;0)*(ROW('2_Review &amp; Audit'!$R$6:$R$505)&gt;$T1773),0),0)+5,""))</f>
        <v/>
      </c>
      <c r="AG1773" t="str">
        <f>IF(OR($D1773="",$AB1773="",$AF1773=""),"",MIN($AB1773,$AF1773))</f>
        <v/>
      </c>
      <c r="AK1773" t="str">
        <f>IF($D1773="","",MAX(0,N($AB1773)-N($AG1773)))</f>
        <v/>
      </c>
      <c r="AL1773" t="str">
        <f>IF(OR($D1773="",$AK1773="",N($AK1773)&lt;=0),"",IFERROR(MATCH(1,INDEX(('2_Review &amp; Audit'!$F$6:$F$505=$A1773)*('2_Review &amp; Audit'!$I$6:$I$505&gt;=$E1773-30)*('2_Review &amp; Audit'!$I$6:$I$505&lt;=$E1773+30)*('2_Review &amp; Audit'!$R$6:$R$505&gt;0)*(ROW('2_Review &amp; Audit'!$R$6:$R$505)&gt;$AC1773),0),0)+5,""))</f>
        <v/>
      </c>
      <c r="AP1773" t="str">
        <f>IF(OR($D1773="",$AK1773="",$AO1773=""),"",MIN($AK1773,$AO1773))</f>
        <v/>
      </c>
    </row>
    <row r="1774" spans="1:42" ht="12.75" customHeight="1" x14ac:dyDescent="0.2">
      <c r="A1774" t="str">
        <f>IF($J1774="","",INDEX('2_Review &amp; Audit'!$F:$F,$J1774))</f>
        <v/>
      </c>
      <c r="B1774" t="str">
        <f>IF($J1774="","",INDEX('2_Review &amp; Audit'!$C:$C,$J1774))</f>
        <v/>
      </c>
      <c r="C1774" t="str">
        <f>IF($J1774="","",INDEX('2_Review &amp; Audit'!$D:$D,$J1774))</f>
        <v/>
      </c>
      <c r="D1774" s="60" t="str">
        <f>IF($J1774="","",INDEX('2_Review &amp; Audit'!$U:$U,$J1774))</f>
        <v/>
      </c>
      <c r="E1774" t="str">
        <f>IF($J1774="","",INDEX('2_Review &amp; Audit'!$M:$M,$J1774))</f>
        <v/>
      </c>
      <c r="F1774" t="str">
        <f>IF($J1774="","",INDEX('2_Review &amp; Audit'!$N:$N,$J1774))</f>
        <v/>
      </c>
      <c r="G1774" t="str">
        <f>IF(OR($J1774="",$F1774=""),"",ABS(INDEX('2_Review &amp; Audit'!$B:$B,$J1774)/$F1774))</f>
        <v/>
      </c>
      <c r="H1774" t="str">
        <f t="shared" si="91"/>
        <v/>
      </c>
      <c r="I1774" t="str">
        <f>IF($J1774="","",INDEX('2_Review &amp; Audit'!$AD:$AD,$J1774))</f>
        <v/>
      </c>
      <c r="AB1774" t="str">
        <f>IF($D1774="","",MAX(0,N(#REF!)-N($X1774)))</f>
        <v/>
      </c>
      <c r="AC1774" t="str">
        <f>IF(OR($D1774="",$AB1774="",N($AB1774)&lt;=0),"",IFERROR(MATCH(1,INDEX(('2_Review &amp; Audit'!$F$6:$F$505=$A1774)*('2_Review &amp; Audit'!$I$6:$I$505&gt;=$E1774-30)*('2_Review &amp; Audit'!$I$6:$I$505&lt;=$E1774+30)*('2_Review &amp; Audit'!$R$6:$R$505&gt;0)*(ROW('2_Review &amp; Audit'!$R$6:$R$505)&gt;$T1774),0),0)+5,""))</f>
        <v/>
      </c>
      <c r="AG1774" t="str">
        <f>IF(OR($D1774="",$AB1774="",$AF1774=""),"",MIN($AB1774,$AF1774))</f>
        <v/>
      </c>
      <c r="AK1774" t="str">
        <f>IF($D1774="","",MAX(0,N($AB1774)-N($AG1774)))</f>
        <v/>
      </c>
      <c r="AL1774" t="str">
        <f>IF(OR($D1774="",$AK1774="",N($AK1774)&lt;=0),"",IFERROR(MATCH(1,INDEX(('2_Review &amp; Audit'!$F$6:$F$505=$A1774)*('2_Review &amp; Audit'!$I$6:$I$505&gt;=$E1774-30)*('2_Review &amp; Audit'!$I$6:$I$505&lt;=$E1774+30)*('2_Review &amp; Audit'!$R$6:$R$505&gt;0)*(ROW('2_Review &amp; Audit'!$R$6:$R$505)&gt;$AC1774),0),0)+5,""))</f>
        <v/>
      </c>
      <c r="AP1774" t="str">
        <f>IF(OR($D1774="",$AK1774="",$AO1774=""),"",MIN($AK1774,$AO1774))</f>
        <v/>
      </c>
    </row>
    <row r="1775" spans="1:42" ht="12.75" customHeight="1" x14ac:dyDescent="0.2">
      <c r="A1775" t="str">
        <f>IF($J1775="","",INDEX('2_Review &amp; Audit'!$F:$F,$J1775))</f>
        <v/>
      </c>
      <c r="B1775" t="str">
        <f>IF($J1775="","",INDEX('2_Review &amp; Audit'!$C:$C,$J1775))</f>
        <v/>
      </c>
      <c r="C1775" t="str">
        <f>IF($J1775="","",INDEX('2_Review &amp; Audit'!$D:$D,$J1775))</f>
        <v/>
      </c>
      <c r="D1775" s="60" t="str">
        <f>IF($J1775="","",INDEX('2_Review &amp; Audit'!$U:$U,$J1775))</f>
        <v/>
      </c>
      <c r="E1775" t="str">
        <f>IF($J1775="","",INDEX('2_Review &amp; Audit'!$M:$M,$J1775))</f>
        <v/>
      </c>
      <c r="F1775" t="str">
        <f>IF($J1775="","",INDEX('2_Review &amp; Audit'!$N:$N,$J1775))</f>
        <v/>
      </c>
      <c r="G1775" t="str">
        <f>IF(OR($J1775="",$F1775=""),"",ABS(INDEX('2_Review &amp; Audit'!$B:$B,$J1775)/$F1775))</f>
        <v/>
      </c>
      <c r="H1775" t="str">
        <f t="shared" si="91"/>
        <v/>
      </c>
      <c r="I1775" t="str">
        <f>IF($J1775="","",INDEX('2_Review &amp; Audit'!$AD:$AD,$J1775))</f>
        <v/>
      </c>
      <c r="AB1775" t="str">
        <f>IF($D1775="","",MAX(0,N(#REF!)-N($X1775)))</f>
        <v/>
      </c>
      <c r="AC1775" t="str">
        <f>IF(OR($D1775="",$AB1775="",N($AB1775)&lt;=0),"",IFERROR(MATCH(1,INDEX(('2_Review &amp; Audit'!$F$6:$F$505=$A1775)*('2_Review &amp; Audit'!$I$6:$I$505&gt;=$E1775-30)*('2_Review &amp; Audit'!$I$6:$I$505&lt;=$E1775+30)*('2_Review &amp; Audit'!$R$6:$R$505&gt;0)*(ROW('2_Review &amp; Audit'!$R$6:$R$505)&gt;$T1775),0),0)+5,""))</f>
        <v/>
      </c>
      <c r="AG1775" t="str">
        <f>IF(OR($D1775="",$AB1775="",$AF1775=""),"",MIN($AB1775,$AF1775))</f>
        <v/>
      </c>
      <c r="AK1775" t="str">
        <f>IF($D1775="","",MAX(0,N($AB1775)-N($AG1775)))</f>
        <v/>
      </c>
      <c r="AL1775" t="str">
        <f>IF(OR($D1775="",$AK1775="",N($AK1775)&lt;=0),"",IFERROR(MATCH(1,INDEX(('2_Review &amp; Audit'!$F$6:$F$505=$A1775)*('2_Review &amp; Audit'!$I$6:$I$505&gt;=$E1775-30)*('2_Review &amp; Audit'!$I$6:$I$505&lt;=$E1775+30)*('2_Review &amp; Audit'!$R$6:$R$505&gt;0)*(ROW('2_Review &amp; Audit'!$R$6:$R$505)&gt;$AC1775),0),0)+5,""))</f>
        <v/>
      </c>
      <c r="AP1775" t="str">
        <f>IF(OR($D1775="",$AK1775="",$AO1775=""),"",MIN($AK1775,$AO1775))</f>
        <v/>
      </c>
    </row>
    <row r="1776" spans="1:42" ht="12.75" customHeight="1" x14ac:dyDescent="0.2">
      <c r="A1776" t="str">
        <f>IF($J1776="","",INDEX('2_Review &amp; Audit'!$F:$F,$J1776))</f>
        <v/>
      </c>
      <c r="B1776" t="str">
        <f>IF($J1776="","",INDEX('2_Review &amp; Audit'!$C:$C,$J1776))</f>
        <v/>
      </c>
      <c r="C1776" t="str">
        <f>IF($J1776="","",INDEX('2_Review &amp; Audit'!$D:$D,$J1776))</f>
        <v/>
      </c>
      <c r="D1776" s="60" t="str">
        <f>IF($J1776="","",INDEX('2_Review &amp; Audit'!$U:$U,$J1776))</f>
        <v/>
      </c>
      <c r="E1776" t="str">
        <f>IF($J1776="","",INDEX('2_Review &amp; Audit'!$M:$M,$J1776))</f>
        <v/>
      </c>
      <c r="F1776" t="str">
        <f>IF($J1776="","",INDEX('2_Review &amp; Audit'!$N:$N,$J1776))</f>
        <v/>
      </c>
      <c r="G1776" t="str">
        <f>IF(OR($J1776="",$F1776=""),"",ABS(INDEX('2_Review &amp; Audit'!$B:$B,$J1776)/$F1776))</f>
        <v/>
      </c>
      <c r="H1776" t="str">
        <f t="shared" si="91"/>
        <v/>
      </c>
      <c r="I1776" t="str">
        <f>IF($J1776="","",INDEX('2_Review &amp; Audit'!$AD:$AD,$J1776))</f>
        <v/>
      </c>
      <c r="AB1776" t="str">
        <f>IF($D1776="","",MAX(0,N(#REF!)-N($X1776)))</f>
        <v/>
      </c>
      <c r="AC1776" t="str">
        <f>IF(OR($D1776="",$AB1776="",N($AB1776)&lt;=0),"",IFERROR(MATCH(1,INDEX(('2_Review &amp; Audit'!$F$6:$F$505=$A1776)*('2_Review &amp; Audit'!$I$6:$I$505&gt;=$E1776-30)*('2_Review &amp; Audit'!$I$6:$I$505&lt;=$E1776+30)*('2_Review &amp; Audit'!$R$6:$R$505&gt;0)*(ROW('2_Review &amp; Audit'!$R$6:$R$505)&gt;$T1776),0),0)+5,""))</f>
        <v/>
      </c>
      <c r="AG1776" t="str">
        <f>IF(OR($D1776="",$AB1776="",$AF1776=""),"",MIN($AB1776,$AF1776))</f>
        <v/>
      </c>
      <c r="AK1776" t="str">
        <f>IF($D1776="","",MAX(0,N($AB1776)-N($AG1776)))</f>
        <v/>
      </c>
      <c r="AL1776" t="str">
        <f>IF(OR($D1776="",$AK1776="",N($AK1776)&lt;=0),"",IFERROR(MATCH(1,INDEX(('2_Review &amp; Audit'!$F$6:$F$505=$A1776)*('2_Review &amp; Audit'!$I$6:$I$505&gt;=$E1776-30)*('2_Review &amp; Audit'!$I$6:$I$505&lt;=$E1776+30)*('2_Review &amp; Audit'!$R$6:$R$505&gt;0)*(ROW('2_Review &amp; Audit'!$R$6:$R$505)&gt;$AC1776),0),0)+5,""))</f>
        <v/>
      </c>
      <c r="AP1776" t="str">
        <f>IF(OR($D1776="",$AK1776="",$AO1776=""),"",MIN($AK1776,$AO1776))</f>
        <v/>
      </c>
    </row>
    <row r="1777" spans="1:42" ht="12.75" customHeight="1" x14ac:dyDescent="0.2">
      <c r="A1777" t="str">
        <f>IF($J1777="","",INDEX('2_Review &amp; Audit'!$F:$F,$J1777))</f>
        <v/>
      </c>
      <c r="B1777" t="str">
        <f>IF($J1777="","",INDEX('2_Review &amp; Audit'!$C:$C,$J1777))</f>
        <v/>
      </c>
      <c r="C1777" t="str">
        <f>IF($J1777="","",INDEX('2_Review &amp; Audit'!$D:$D,$J1777))</f>
        <v/>
      </c>
      <c r="D1777" s="60" t="str">
        <f>IF($J1777="","",INDEX('2_Review &amp; Audit'!$U:$U,$J1777))</f>
        <v/>
      </c>
      <c r="E1777" t="str">
        <f>IF($J1777="","",INDEX('2_Review &amp; Audit'!$M:$M,$J1777))</f>
        <v/>
      </c>
      <c r="F1777" t="str">
        <f>IF($J1777="","",INDEX('2_Review &amp; Audit'!$N:$N,$J1777))</f>
        <v/>
      </c>
      <c r="G1777" t="str">
        <f>IF(OR($J1777="",$F1777=""),"",ABS(INDEX('2_Review &amp; Audit'!$B:$B,$J1777)/$F1777))</f>
        <v/>
      </c>
      <c r="H1777" t="str">
        <f t="shared" si="91"/>
        <v/>
      </c>
      <c r="I1777" t="str">
        <f>IF($J1777="","",INDEX('2_Review &amp; Audit'!$AD:$AD,$J1777))</f>
        <v/>
      </c>
      <c r="AB1777" t="str">
        <f>IF($D1777="","",MAX(0,N(#REF!)-N($X1777)))</f>
        <v/>
      </c>
      <c r="AC1777" t="str">
        <f>IF(OR($D1777="",$AB1777="",N($AB1777)&lt;=0),"",IFERROR(MATCH(1,INDEX(('2_Review &amp; Audit'!$F$6:$F$505=$A1777)*('2_Review &amp; Audit'!$I$6:$I$505&gt;=$E1777-30)*('2_Review &amp; Audit'!$I$6:$I$505&lt;=$E1777+30)*('2_Review &amp; Audit'!$R$6:$R$505&gt;0)*(ROW('2_Review &amp; Audit'!$R$6:$R$505)&gt;$T1777),0),0)+5,""))</f>
        <v/>
      </c>
      <c r="AG1777" t="str">
        <f>IF(OR($D1777="",$AB1777="",$AF1777=""),"",MIN($AB1777,$AF1777))</f>
        <v/>
      </c>
      <c r="AK1777" t="str">
        <f>IF($D1777="","",MAX(0,N($AB1777)-N($AG1777)))</f>
        <v/>
      </c>
      <c r="AL1777" t="str">
        <f>IF(OR($D1777="",$AK1777="",N($AK1777)&lt;=0),"",IFERROR(MATCH(1,INDEX(('2_Review &amp; Audit'!$F$6:$F$505=$A1777)*('2_Review &amp; Audit'!$I$6:$I$505&gt;=$E1777-30)*('2_Review &amp; Audit'!$I$6:$I$505&lt;=$E1777+30)*('2_Review &amp; Audit'!$R$6:$R$505&gt;0)*(ROW('2_Review &amp; Audit'!$R$6:$R$505)&gt;$AC1777),0),0)+5,""))</f>
        <v/>
      </c>
      <c r="AP1777" t="str">
        <f>IF(OR($D1777="",$AK1777="",$AO1777=""),"",MIN($AK1777,$AO1777))</f>
        <v/>
      </c>
    </row>
    <row r="1778" spans="1:42" ht="12.75" customHeight="1" x14ac:dyDescent="0.2">
      <c r="A1778" t="str">
        <f>IF($J1778="","",INDEX('2_Review &amp; Audit'!$F:$F,$J1778))</f>
        <v/>
      </c>
      <c r="B1778" t="str">
        <f>IF($J1778="","",INDEX('2_Review &amp; Audit'!$C:$C,$J1778))</f>
        <v/>
      </c>
      <c r="C1778" t="str">
        <f>IF($J1778="","",INDEX('2_Review &amp; Audit'!$D:$D,$J1778))</f>
        <v/>
      </c>
      <c r="D1778" s="60" t="str">
        <f>IF($J1778="","",INDEX('2_Review &amp; Audit'!$U:$U,$J1778))</f>
        <v/>
      </c>
      <c r="E1778" t="str">
        <f>IF($J1778="","",INDEX('2_Review &amp; Audit'!$M:$M,$J1778))</f>
        <v/>
      </c>
      <c r="F1778" t="str">
        <f>IF($J1778="","",INDEX('2_Review &amp; Audit'!$N:$N,$J1778))</f>
        <v/>
      </c>
      <c r="G1778" t="str">
        <f>IF(OR($J1778="",$F1778=""),"",ABS(INDEX('2_Review &amp; Audit'!$B:$B,$J1778)/$F1778))</f>
        <v/>
      </c>
      <c r="H1778" t="str">
        <f t="shared" si="91"/>
        <v/>
      </c>
      <c r="I1778" t="str">
        <f>IF($J1778="","",INDEX('2_Review &amp; Audit'!$AD:$AD,$J1778))</f>
        <v/>
      </c>
      <c r="AB1778" t="str">
        <f>IF($D1778="","",MAX(0,N(#REF!)-N($X1778)))</f>
        <v/>
      </c>
      <c r="AC1778" t="str">
        <f>IF(OR($D1778="",$AB1778="",N($AB1778)&lt;=0),"",IFERROR(MATCH(1,INDEX(('2_Review &amp; Audit'!$F$6:$F$505=$A1778)*('2_Review &amp; Audit'!$I$6:$I$505&gt;=$E1778-30)*('2_Review &amp; Audit'!$I$6:$I$505&lt;=$E1778+30)*('2_Review &amp; Audit'!$R$6:$R$505&gt;0)*(ROW('2_Review &amp; Audit'!$R$6:$R$505)&gt;$T1778),0),0)+5,""))</f>
        <v/>
      </c>
      <c r="AG1778" t="str">
        <f>IF(OR($D1778="",$AB1778="",$AF1778=""),"",MIN($AB1778,$AF1778))</f>
        <v/>
      </c>
      <c r="AK1778" t="str">
        <f>IF($D1778="","",MAX(0,N($AB1778)-N($AG1778)))</f>
        <v/>
      </c>
      <c r="AL1778" t="str">
        <f>IF(OR($D1778="",$AK1778="",N($AK1778)&lt;=0),"",IFERROR(MATCH(1,INDEX(('2_Review &amp; Audit'!$F$6:$F$505=$A1778)*('2_Review &amp; Audit'!$I$6:$I$505&gt;=$E1778-30)*('2_Review &amp; Audit'!$I$6:$I$505&lt;=$E1778+30)*('2_Review &amp; Audit'!$R$6:$R$505&gt;0)*(ROW('2_Review &amp; Audit'!$R$6:$R$505)&gt;$AC1778),0),0)+5,""))</f>
        <v/>
      </c>
      <c r="AP1778" t="str">
        <f>IF(OR($D1778="",$AK1778="",$AO1778=""),"",MIN($AK1778,$AO1778))</f>
        <v/>
      </c>
    </row>
    <row r="1779" spans="1:42" ht="12.75" customHeight="1" x14ac:dyDescent="0.2">
      <c r="A1779" t="str">
        <f>IF($J1779="","",INDEX('2_Review &amp; Audit'!$F:$F,$J1779))</f>
        <v/>
      </c>
      <c r="B1779" t="str">
        <f>IF($J1779="","",INDEX('2_Review &amp; Audit'!$C:$C,$J1779))</f>
        <v/>
      </c>
      <c r="C1779" t="str">
        <f>IF($J1779="","",INDEX('2_Review &amp; Audit'!$D:$D,$J1779))</f>
        <v/>
      </c>
      <c r="D1779" s="60" t="str">
        <f>IF($J1779="","",INDEX('2_Review &amp; Audit'!$U:$U,$J1779))</f>
        <v/>
      </c>
      <c r="E1779" t="str">
        <f>IF($J1779="","",INDEX('2_Review &amp; Audit'!$M:$M,$J1779))</f>
        <v/>
      </c>
      <c r="F1779" t="str">
        <f>IF($J1779="","",INDEX('2_Review &amp; Audit'!$N:$N,$J1779))</f>
        <v/>
      </c>
      <c r="G1779" t="str">
        <f>IF(OR($J1779="",$F1779=""),"",ABS(INDEX('2_Review &amp; Audit'!$B:$B,$J1779)/$F1779))</f>
        <v/>
      </c>
      <c r="H1779" t="str">
        <f t="shared" si="91"/>
        <v/>
      </c>
      <c r="I1779" t="str">
        <f>IF($J1779="","",INDEX('2_Review &amp; Audit'!$AD:$AD,$J1779))</f>
        <v/>
      </c>
      <c r="AB1779" t="str">
        <f>IF($D1779="","",MAX(0,N(#REF!)-N($X1779)))</f>
        <v/>
      </c>
      <c r="AC1779" t="str">
        <f>IF(OR($D1779="",$AB1779="",N($AB1779)&lt;=0),"",IFERROR(MATCH(1,INDEX(('2_Review &amp; Audit'!$F$6:$F$505=$A1779)*('2_Review &amp; Audit'!$I$6:$I$505&gt;=$E1779-30)*('2_Review &amp; Audit'!$I$6:$I$505&lt;=$E1779+30)*('2_Review &amp; Audit'!$R$6:$R$505&gt;0)*(ROW('2_Review &amp; Audit'!$R$6:$R$505)&gt;$T1779),0),0)+5,""))</f>
        <v/>
      </c>
      <c r="AG1779" t="str">
        <f>IF(OR($D1779="",$AB1779="",$AF1779=""),"",MIN($AB1779,$AF1779))</f>
        <v/>
      </c>
      <c r="AK1779" t="str">
        <f>IF($D1779="","",MAX(0,N($AB1779)-N($AG1779)))</f>
        <v/>
      </c>
      <c r="AL1779" t="str">
        <f>IF(OR($D1779="",$AK1779="",N($AK1779)&lt;=0),"",IFERROR(MATCH(1,INDEX(('2_Review &amp; Audit'!$F$6:$F$505=$A1779)*('2_Review &amp; Audit'!$I$6:$I$505&gt;=$E1779-30)*('2_Review &amp; Audit'!$I$6:$I$505&lt;=$E1779+30)*('2_Review &amp; Audit'!$R$6:$R$505&gt;0)*(ROW('2_Review &amp; Audit'!$R$6:$R$505)&gt;$AC1779),0),0)+5,""))</f>
        <v/>
      </c>
      <c r="AP1779" t="str">
        <f>IF(OR($D1779="",$AK1779="",$AO1779=""),"",MIN($AK1779,$AO1779))</f>
        <v/>
      </c>
    </row>
    <row r="1780" spans="1:42" ht="12.75" customHeight="1" x14ac:dyDescent="0.2">
      <c r="A1780" t="str">
        <f>IF($J1780="","",INDEX('2_Review &amp; Audit'!$F:$F,$J1780))</f>
        <v/>
      </c>
      <c r="B1780" t="str">
        <f>IF($J1780="","",INDEX('2_Review &amp; Audit'!$C:$C,$J1780))</f>
        <v/>
      </c>
      <c r="C1780" t="str">
        <f>IF($J1780="","",INDEX('2_Review &amp; Audit'!$D:$D,$J1780))</f>
        <v/>
      </c>
      <c r="D1780" s="60" t="str">
        <f>IF($J1780="","",INDEX('2_Review &amp; Audit'!$U:$U,$J1780))</f>
        <v/>
      </c>
      <c r="E1780" t="str">
        <f>IF($J1780="","",INDEX('2_Review &amp; Audit'!$M:$M,$J1780))</f>
        <v/>
      </c>
      <c r="F1780" t="str">
        <f>IF($J1780="","",INDEX('2_Review &amp; Audit'!$N:$N,$J1780))</f>
        <v/>
      </c>
      <c r="G1780" t="str">
        <f>IF(OR($J1780="",$F1780=""),"",ABS(INDEX('2_Review &amp; Audit'!$B:$B,$J1780)/$F1780))</f>
        <v/>
      </c>
      <c r="H1780" t="str">
        <f t="shared" si="91"/>
        <v/>
      </c>
      <c r="I1780" t="str">
        <f>IF($J1780="","",INDEX('2_Review &amp; Audit'!$AD:$AD,$J1780))</f>
        <v/>
      </c>
      <c r="AB1780" t="str">
        <f>IF($D1780="","",MAX(0,N(#REF!)-N($X1780)))</f>
        <v/>
      </c>
      <c r="AC1780" t="str">
        <f>IF(OR($D1780="",$AB1780="",N($AB1780)&lt;=0),"",IFERROR(MATCH(1,INDEX(('2_Review &amp; Audit'!$F$6:$F$505=$A1780)*('2_Review &amp; Audit'!$I$6:$I$505&gt;=$E1780-30)*('2_Review &amp; Audit'!$I$6:$I$505&lt;=$E1780+30)*('2_Review &amp; Audit'!$R$6:$R$505&gt;0)*(ROW('2_Review &amp; Audit'!$R$6:$R$505)&gt;$T1780),0),0)+5,""))</f>
        <v/>
      </c>
      <c r="AG1780" t="str">
        <f>IF(OR($D1780="",$AB1780="",$AF1780=""),"",MIN($AB1780,$AF1780))</f>
        <v/>
      </c>
      <c r="AK1780" t="str">
        <f>IF($D1780="","",MAX(0,N($AB1780)-N($AG1780)))</f>
        <v/>
      </c>
      <c r="AL1780" t="str">
        <f>IF(OR($D1780="",$AK1780="",N($AK1780)&lt;=0),"",IFERROR(MATCH(1,INDEX(('2_Review &amp; Audit'!$F$6:$F$505=$A1780)*('2_Review &amp; Audit'!$I$6:$I$505&gt;=$E1780-30)*('2_Review &amp; Audit'!$I$6:$I$505&lt;=$E1780+30)*('2_Review &amp; Audit'!$R$6:$R$505&gt;0)*(ROW('2_Review &amp; Audit'!$R$6:$R$505)&gt;$AC1780),0),0)+5,""))</f>
        <v/>
      </c>
      <c r="AP1780" t="str">
        <f>IF(OR($D1780="",$AK1780="",$AO1780=""),"",MIN($AK1780,$AO1780))</f>
        <v/>
      </c>
    </row>
    <row r="1781" spans="1:42" ht="12.75" customHeight="1" x14ac:dyDescent="0.2">
      <c r="A1781" t="str">
        <f>IF($J1781="","",INDEX('2_Review &amp; Audit'!$F:$F,$J1781))</f>
        <v/>
      </c>
      <c r="B1781" t="str">
        <f>IF($J1781="","",INDEX('2_Review &amp; Audit'!$C:$C,$J1781))</f>
        <v/>
      </c>
      <c r="C1781" t="str">
        <f>IF($J1781="","",INDEX('2_Review &amp; Audit'!$D:$D,$J1781))</f>
        <v/>
      </c>
      <c r="D1781" s="60" t="str">
        <f>IF($J1781="","",INDEX('2_Review &amp; Audit'!$U:$U,$J1781))</f>
        <v/>
      </c>
      <c r="E1781" t="str">
        <f>IF($J1781="","",INDEX('2_Review &amp; Audit'!$M:$M,$J1781))</f>
        <v/>
      </c>
      <c r="F1781" t="str">
        <f>IF($J1781="","",INDEX('2_Review &amp; Audit'!$N:$N,$J1781))</f>
        <v/>
      </c>
      <c r="G1781" t="str">
        <f>IF(OR($J1781="",$F1781=""),"",ABS(INDEX('2_Review &amp; Audit'!$B:$B,$J1781)/$F1781))</f>
        <v/>
      </c>
      <c r="H1781" t="str">
        <f t="shared" si="91"/>
        <v/>
      </c>
      <c r="I1781" t="str">
        <f>IF($J1781="","",INDEX('2_Review &amp; Audit'!$AD:$AD,$J1781))</f>
        <v/>
      </c>
      <c r="AB1781" t="str">
        <f>IF($D1781="","",MAX(0,N(#REF!)-N($X1781)))</f>
        <v/>
      </c>
      <c r="AC1781" t="str">
        <f>IF(OR($D1781="",$AB1781="",N($AB1781)&lt;=0),"",IFERROR(MATCH(1,INDEX(('2_Review &amp; Audit'!$F$6:$F$505=$A1781)*('2_Review &amp; Audit'!$I$6:$I$505&gt;=$E1781-30)*('2_Review &amp; Audit'!$I$6:$I$505&lt;=$E1781+30)*('2_Review &amp; Audit'!$R$6:$R$505&gt;0)*(ROW('2_Review &amp; Audit'!$R$6:$R$505)&gt;$T1781),0),0)+5,""))</f>
        <v/>
      </c>
      <c r="AG1781" t="str">
        <f>IF(OR($D1781="",$AB1781="",$AF1781=""),"",MIN($AB1781,$AF1781))</f>
        <v/>
      </c>
      <c r="AK1781" t="str">
        <f>IF($D1781="","",MAX(0,N($AB1781)-N($AG1781)))</f>
        <v/>
      </c>
      <c r="AL1781" t="str">
        <f>IF(OR($D1781="",$AK1781="",N($AK1781)&lt;=0),"",IFERROR(MATCH(1,INDEX(('2_Review &amp; Audit'!$F$6:$F$505=$A1781)*('2_Review &amp; Audit'!$I$6:$I$505&gt;=$E1781-30)*('2_Review &amp; Audit'!$I$6:$I$505&lt;=$E1781+30)*('2_Review &amp; Audit'!$R$6:$R$505&gt;0)*(ROW('2_Review &amp; Audit'!$R$6:$R$505)&gt;$AC1781),0),0)+5,""))</f>
        <v/>
      </c>
      <c r="AP1781" t="str">
        <f>IF(OR($D1781="",$AK1781="",$AO1781=""),"",MIN($AK1781,$AO1781))</f>
        <v/>
      </c>
    </row>
    <row r="1782" spans="1:42" ht="12.75" customHeight="1" x14ac:dyDescent="0.2">
      <c r="A1782" t="str">
        <f>IF($J1782="","",INDEX('2_Review &amp; Audit'!$F:$F,$J1782))</f>
        <v/>
      </c>
      <c r="B1782" t="str">
        <f>IF($J1782="","",INDEX('2_Review &amp; Audit'!$C:$C,$J1782))</f>
        <v/>
      </c>
      <c r="C1782" t="str">
        <f>IF($J1782="","",INDEX('2_Review &amp; Audit'!$D:$D,$J1782))</f>
        <v/>
      </c>
      <c r="D1782" s="60" t="str">
        <f>IF($J1782="","",INDEX('2_Review &amp; Audit'!$U:$U,$J1782))</f>
        <v/>
      </c>
      <c r="E1782" t="str">
        <f>IF($J1782="","",INDEX('2_Review &amp; Audit'!$M:$M,$J1782))</f>
        <v/>
      </c>
      <c r="F1782" t="str">
        <f>IF($J1782="","",INDEX('2_Review &amp; Audit'!$N:$N,$J1782))</f>
        <v/>
      </c>
      <c r="G1782" t="str">
        <f>IF(OR($J1782="",$F1782=""),"",ABS(INDEX('2_Review &amp; Audit'!$B:$B,$J1782)/$F1782))</f>
        <v/>
      </c>
      <c r="H1782" t="str">
        <f t="shared" si="91"/>
        <v/>
      </c>
      <c r="I1782" t="str">
        <f>IF($J1782="","",INDEX('2_Review &amp; Audit'!$AD:$AD,$J1782))</f>
        <v/>
      </c>
      <c r="AB1782" t="str">
        <f>IF($D1782="","",MAX(0,N(#REF!)-N($X1782)))</f>
        <v/>
      </c>
      <c r="AC1782" t="str">
        <f>IF(OR($D1782="",$AB1782="",N($AB1782)&lt;=0),"",IFERROR(MATCH(1,INDEX(('2_Review &amp; Audit'!$F$6:$F$505=$A1782)*('2_Review &amp; Audit'!$I$6:$I$505&gt;=$E1782-30)*('2_Review &amp; Audit'!$I$6:$I$505&lt;=$E1782+30)*('2_Review &amp; Audit'!$R$6:$R$505&gt;0)*(ROW('2_Review &amp; Audit'!$R$6:$R$505)&gt;$T1782),0),0)+5,""))</f>
        <v/>
      </c>
      <c r="AG1782" t="str">
        <f>IF(OR($D1782="",$AB1782="",$AF1782=""),"",MIN($AB1782,$AF1782))</f>
        <v/>
      </c>
      <c r="AK1782" t="str">
        <f>IF($D1782="","",MAX(0,N($AB1782)-N($AG1782)))</f>
        <v/>
      </c>
      <c r="AL1782" t="str">
        <f>IF(OR($D1782="",$AK1782="",N($AK1782)&lt;=0),"",IFERROR(MATCH(1,INDEX(('2_Review &amp; Audit'!$F$6:$F$505=$A1782)*('2_Review &amp; Audit'!$I$6:$I$505&gt;=$E1782-30)*('2_Review &amp; Audit'!$I$6:$I$505&lt;=$E1782+30)*('2_Review &amp; Audit'!$R$6:$R$505&gt;0)*(ROW('2_Review &amp; Audit'!$R$6:$R$505)&gt;$AC1782),0),0)+5,""))</f>
        <v/>
      </c>
      <c r="AP1782" t="str">
        <f>IF(OR($D1782="",$AK1782="",$AO1782=""),"",MIN($AK1782,$AO1782))</f>
        <v/>
      </c>
    </row>
    <row r="1783" spans="1:42" ht="12.75" customHeight="1" x14ac:dyDescent="0.2">
      <c r="A1783" t="str">
        <f>IF($J1783="","",INDEX('2_Review &amp; Audit'!$F:$F,$J1783))</f>
        <v/>
      </c>
      <c r="B1783" t="str">
        <f>IF($J1783="","",INDEX('2_Review &amp; Audit'!$C:$C,$J1783))</f>
        <v/>
      </c>
      <c r="C1783" t="str">
        <f>IF($J1783="","",INDEX('2_Review &amp; Audit'!$D:$D,$J1783))</f>
        <v/>
      </c>
      <c r="D1783" s="60" t="str">
        <f>IF($J1783="","",INDEX('2_Review &amp; Audit'!$U:$U,$J1783))</f>
        <v/>
      </c>
      <c r="E1783" t="str">
        <f>IF($J1783="","",INDEX('2_Review &amp; Audit'!$M:$M,$J1783))</f>
        <v/>
      </c>
      <c r="F1783" t="str">
        <f>IF($J1783="","",INDEX('2_Review &amp; Audit'!$N:$N,$J1783))</f>
        <v/>
      </c>
      <c r="G1783" t="str">
        <f>IF(OR($J1783="",$F1783=""),"",ABS(INDEX('2_Review &amp; Audit'!$B:$B,$J1783)/$F1783))</f>
        <v/>
      </c>
      <c r="H1783" t="str">
        <f t="shared" si="91"/>
        <v/>
      </c>
      <c r="I1783" t="str">
        <f>IF($J1783="","",INDEX('2_Review &amp; Audit'!$AD:$AD,$J1783))</f>
        <v/>
      </c>
      <c r="AB1783" t="str">
        <f>IF($D1783="","",MAX(0,N(#REF!)-N($X1783)))</f>
        <v/>
      </c>
      <c r="AC1783" t="str">
        <f>IF(OR($D1783="",$AB1783="",N($AB1783)&lt;=0),"",IFERROR(MATCH(1,INDEX(('2_Review &amp; Audit'!$F$6:$F$505=$A1783)*('2_Review &amp; Audit'!$I$6:$I$505&gt;=$E1783-30)*('2_Review &amp; Audit'!$I$6:$I$505&lt;=$E1783+30)*('2_Review &amp; Audit'!$R$6:$R$505&gt;0)*(ROW('2_Review &amp; Audit'!$R$6:$R$505)&gt;$T1783),0),0)+5,""))</f>
        <v/>
      </c>
      <c r="AG1783" t="str">
        <f>IF(OR($D1783="",$AB1783="",$AF1783=""),"",MIN($AB1783,$AF1783))</f>
        <v/>
      </c>
      <c r="AK1783" t="str">
        <f>IF($D1783="","",MAX(0,N($AB1783)-N($AG1783)))</f>
        <v/>
      </c>
      <c r="AL1783" t="str">
        <f>IF(OR($D1783="",$AK1783="",N($AK1783)&lt;=0),"",IFERROR(MATCH(1,INDEX(('2_Review &amp; Audit'!$F$6:$F$505=$A1783)*('2_Review &amp; Audit'!$I$6:$I$505&gt;=$E1783-30)*('2_Review &amp; Audit'!$I$6:$I$505&lt;=$E1783+30)*('2_Review &amp; Audit'!$R$6:$R$505&gt;0)*(ROW('2_Review &amp; Audit'!$R$6:$R$505)&gt;$AC1783),0),0)+5,""))</f>
        <v/>
      </c>
      <c r="AP1783" t="str">
        <f>IF(OR($D1783="",$AK1783="",$AO1783=""),"",MIN($AK1783,$AO1783))</f>
        <v/>
      </c>
    </row>
    <row r="1784" spans="1:42" ht="12.75" customHeight="1" x14ac:dyDescent="0.2">
      <c r="A1784" t="str">
        <f>IF($J1784="","",INDEX('2_Review &amp; Audit'!$F:$F,$J1784))</f>
        <v/>
      </c>
      <c r="B1784" t="str">
        <f>IF($J1784="","",INDEX('2_Review &amp; Audit'!$C:$C,$J1784))</f>
        <v/>
      </c>
      <c r="C1784" t="str">
        <f>IF($J1784="","",INDEX('2_Review &amp; Audit'!$D:$D,$J1784))</f>
        <v/>
      </c>
      <c r="D1784" s="60" t="str">
        <f>IF($J1784="","",INDEX('2_Review &amp; Audit'!$U:$U,$J1784))</f>
        <v/>
      </c>
      <c r="E1784" t="str">
        <f>IF($J1784="","",INDEX('2_Review &amp; Audit'!$M:$M,$J1784))</f>
        <v/>
      </c>
      <c r="F1784" t="str">
        <f>IF($J1784="","",INDEX('2_Review &amp; Audit'!$N:$N,$J1784))</f>
        <v/>
      </c>
      <c r="G1784" t="str">
        <f>IF(OR($J1784="",$F1784=""),"",ABS(INDEX('2_Review &amp; Audit'!$B:$B,$J1784)/$F1784))</f>
        <v/>
      </c>
      <c r="H1784" t="str">
        <f t="shared" si="91"/>
        <v/>
      </c>
      <c r="I1784" t="str">
        <f>IF($J1784="","",INDEX('2_Review &amp; Audit'!$AD:$AD,$J1784))</f>
        <v/>
      </c>
      <c r="AB1784" t="str">
        <f>IF($D1784="","",MAX(0,N(#REF!)-N($X1784)))</f>
        <v/>
      </c>
      <c r="AC1784" t="str">
        <f>IF(OR($D1784="",$AB1784="",N($AB1784)&lt;=0),"",IFERROR(MATCH(1,INDEX(('2_Review &amp; Audit'!$F$6:$F$505=$A1784)*('2_Review &amp; Audit'!$I$6:$I$505&gt;=$E1784-30)*('2_Review &amp; Audit'!$I$6:$I$505&lt;=$E1784+30)*('2_Review &amp; Audit'!$R$6:$R$505&gt;0)*(ROW('2_Review &amp; Audit'!$R$6:$R$505)&gt;$T1784),0),0)+5,""))</f>
        <v/>
      </c>
      <c r="AG1784" t="str">
        <f>IF(OR($D1784="",$AB1784="",$AF1784=""),"",MIN($AB1784,$AF1784))</f>
        <v/>
      </c>
      <c r="AK1784" t="str">
        <f>IF($D1784="","",MAX(0,N($AB1784)-N($AG1784)))</f>
        <v/>
      </c>
      <c r="AL1784" t="str">
        <f>IF(OR($D1784="",$AK1784="",N($AK1784)&lt;=0),"",IFERROR(MATCH(1,INDEX(('2_Review &amp; Audit'!$F$6:$F$505=$A1784)*('2_Review &amp; Audit'!$I$6:$I$505&gt;=$E1784-30)*('2_Review &amp; Audit'!$I$6:$I$505&lt;=$E1784+30)*('2_Review &amp; Audit'!$R$6:$R$505&gt;0)*(ROW('2_Review &amp; Audit'!$R$6:$R$505)&gt;$AC1784),0),0)+5,""))</f>
        <v/>
      </c>
      <c r="AP1784" t="str">
        <f>IF(OR($D1784="",$AK1784="",$AO1784=""),"",MIN($AK1784,$AO1784))</f>
        <v/>
      </c>
    </row>
    <row r="1785" spans="1:42" ht="12.75" customHeight="1" x14ac:dyDescent="0.2">
      <c r="A1785" t="str">
        <f>IF($J1785="","",INDEX('2_Review &amp; Audit'!$F:$F,$J1785))</f>
        <v/>
      </c>
      <c r="B1785" t="str">
        <f>IF($J1785="","",INDEX('2_Review &amp; Audit'!$C:$C,$J1785))</f>
        <v/>
      </c>
      <c r="C1785" t="str">
        <f>IF($J1785="","",INDEX('2_Review &amp; Audit'!$D:$D,$J1785))</f>
        <v/>
      </c>
      <c r="D1785" s="60" t="str">
        <f>IF($J1785="","",INDEX('2_Review &amp; Audit'!$U:$U,$J1785))</f>
        <v/>
      </c>
      <c r="E1785" t="str">
        <f>IF($J1785="","",INDEX('2_Review &amp; Audit'!$M:$M,$J1785))</f>
        <v/>
      </c>
      <c r="F1785" t="str">
        <f>IF($J1785="","",INDEX('2_Review &amp; Audit'!$N:$N,$J1785))</f>
        <v/>
      </c>
      <c r="G1785" t="str">
        <f>IF(OR($J1785="",$F1785=""),"",ABS(INDEX('2_Review &amp; Audit'!$B:$B,$J1785)/$F1785))</f>
        <v/>
      </c>
      <c r="H1785" t="str">
        <f t="shared" si="91"/>
        <v/>
      </c>
      <c r="I1785" t="str">
        <f>IF($J1785="","",INDEX('2_Review &amp; Audit'!$AD:$AD,$J1785))</f>
        <v/>
      </c>
      <c r="AB1785" t="str">
        <f>IF($D1785="","",MAX(0,N(#REF!)-N($X1785)))</f>
        <v/>
      </c>
      <c r="AC1785" t="str">
        <f>IF(OR($D1785="",$AB1785="",N($AB1785)&lt;=0),"",IFERROR(MATCH(1,INDEX(('2_Review &amp; Audit'!$F$6:$F$505=$A1785)*('2_Review &amp; Audit'!$I$6:$I$505&gt;=$E1785-30)*('2_Review &amp; Audit'!$I$6:$I$505&lt;=$E1785+30)*('2_Review &amp; Audit'!$R$6:$R$505&gt;0)*(ROW('2_Review &amp; Audit'!$R$6:$R$505)&gt;$T1785),0),0)+5,""))</f>
        <v/>
      </c>
      <c r="AG1785" t="str">
        <f>IF(OR($D1785="",$AB1785="",$AF1785=""),"",MIN($AB1785,$AF1785))</f>
        <v/>
      </c>
      <c r="AK1785" t="str">
        <f>IF($D1785="","",MAX(0,N($AB1785)-N($AG1785)))</f>
        <v/>
      </c>
      <c r="AL1785" t="str">
        <f>IF(OR($D1785="",$AK1785="",N($AK1785)&lt;=0),"",IFERROR(MATCH(1,INDEX(('2_Review &amp; Audit'!$F$6:$F$505=$A1785)*('2_Review &amp; Audit'!$I$6:$I$505&gt;=$E1785-30)*('2_Review &amp; Audit'!$I$6:$I$505&lt;=$E1785+30)*('2_Review &amp; Audit'!$R$6:$R$505&gt;0)*(ROW('2_Review &amp; Audit'!$R$6:$R$505)&gt;$AC1785),0),0)+5,""))</f>
        <v/>
      </c>
      <c r="AP1785" t="str">
        <f>IF(OR($D1785="",$AK1785="",$AO1785=""),"",MIN($AK1785,$AO1785))</f>
        <v/>
      </c>
    </row>
    <row r="1786" spans="1:42" ht="12.75" customHeight="1" x14ac:dyDescent="0.2">
      <c r="A1786" t="str">
        <f>IF($J1786="","",INDEX('2_Review &amp; Audit'!$F:$F,$J1786))</f>
        <v/>
      </c>
      <c r="B1786" t="str">
        <f>IF($J1786="","",INDEX('2_Review &amp; Audit'!$C:$C,$J1786))</f>
        <v/>
      </c>
      <c r="C1786" t="str">
        <f>IF($J1786="","",INDEX('2_Review &amp; Audit'!$D:$D,$J1786))</f>
        <v/>
      </c>
      <c r="D1786" s="60" t="str">
        <f>IF($J1786="","",INDEX('2_Review &amp; Audit'!$U:$U,$J1786))</f>
        <v/>
      </c>
      <c r="E1786" t="str">
        <f>IF($J1786="","",INDEX('2_Review &amp; Audit'!$M:$M,$J1786))</f>
        <v/>
      </c>
      <c r="F1786" t="str">
        <f>IF($J1786="","",INDEX('2_Review &amp; Audit'!$N:$N,$J1786))</f>
        <v/>
      </c>
      <c r="G1786" t="str">
        <f>IF(OR($J1786="",$F1786=""),"",ABS(INDEX('2_Review &amp; Audit'!$B:$B,$J1786)/$F1786))</f>
        <v/>
      </c>
      <c r="H1786" t="str">
        <f t="shared" si="91"/>
        <v/>
      </c>
      <c r="I1786" t="str">
        <f>IF($J1786="","",INDEX('2_Review &amp; Audit'!$AD:$AD,$J1786))</f>
        <v/>
      </c>
      <c r="AB1786" t="str">
        <f>IF($D1786="","",MAX(0,N(#REF!)-N($X1786)))</f>
        <v/>
      </c>
      <c r="AC1786" t="str">
        <f>IF(OR($D1786="",$AB1786="",N($AB1786)&lt;=0),"",IFERROR(MATCH(1,INDEX(('2_Review &amp; Audit'!$F$6:$F$505=$A1786)*('2_Review &amp; Audit'!$I$6:$I$505&gt;=$E1786-30)*('2_Review &amp; Audit'!$I$6:$I$505&lt;=$E1786+30)*('2_Review &amp; Audit'!$R$6:$R$505&gt;0)*(ROW('2_Review &amp; Audit'!$R$6:$R$505)&gt;$T1786),0),0)+5,""))</f>
        <v/>
      </c>
      <c r="AG1786" t="str">
        <f>IF(OR($D1786="",$AB1786="",$AF1786=""),"",MIN($AB1786,$AF1786))</f>
        <v/>
      </c>
      <c r="AK1786" t="str">
        <f>IF($D1786="","",MAX(0,N($AB1786)-N($AG1786)))</f>
        <v/>
      </c>
      <c r="AL1786" t="str">
        <f>IF(OR($D1786="",$AK1786="",N($AK1786)&lt;=0),"",IFERROR(MATCH(1,INDEX(('2_Review &amp; Audit'!$F$6:$F$505=$A1786)*('2_Review &amp; Audit'!$I$6:$I$505&gt;=$E1786-30)*('2_Review &amp; Audit'!$I$6:$I$505&lt;=$E1786+30)*('2_Review &amp; Audit'!$R$6:$R$505&gt;0)*(ROW('2_Review &amp; Audit'!$R$6:$R$505)&gt;$AC1786),0),0)+5,""))</f>
        <v/>
      </c>
      <c r="AP1786" t="str">
        <f>IF(OR($D1786="",$AK1786="",$AO1786=""),"",MIN($AK1786,$AO1786))</f>
        <v/>
      </c>
    </row>
    <row r="1787" spans="1:42" ht="12.75" customHeight="1" x14ac:dyDescent="0.2">
      <c r="A1787" t="str">
        <f>IF($J1787="","",INDEX('2_Review &amp; Audit'!$F:$F,$J1787))</f>
        <v/>
      </c>
      <c r="B1787" t="str">
        <f>IF($J1787="","",INDEX('2_Review &amp; Audit'!$C:$C,$J1787))</f>
        <v/>
      </c>
      <c r="C1787" t="str">
        <f>IF($J1787="","",INDEX('2_Review &amp; Audit'!$D:$D,$J1787))</f>
        <v/>
      </c>
      <c r="D1787" s="60" t="str">
        <f>IF($J1787="","",INDEX('2_Review &amp; Audit'!$U:$U,$J1787))</f>
        <v/>
      </c>
      <c r="E1787" t="str">
        <f>IF($J1787="","",INDEX('2_Review &amp; Audit'!$M:$M,$J1787))</f>
        <v/>
      </c>
      <c r="F1787" t="str">
        <f>IF($J1787="","",INDEX('2_Review &amp; Audit'!$N:$N,$J1787))</f>
        <v/>
      </c>
      <c r="G1787" t="str">
        <f>IF(OR($J1787="",$F1787=""),"",ABS(INDEX('2_Review &amp; Audit'!$B:$B,$J1787)/$F1787))</f>
        <v/>
      </c>
      <c r="H1787" t="str">
        <f t="shared" ref="H1787:H1850" si="92">IF(OR($F1787="",$G1787=""),"",$F1787*$G1787)</f>
        <v/>
      </c>
      <c r="I1787" t="str">
        <f>IF($J1787="","",INDEX('2_Review &amp; Audit'!$AD:$AD,$J1787))</f>
        <v/>
      </c>
      <c r="AB1787" t="str">
        <f>IF($D1787="","",MAX(0,N(#REF!)-N($X1787)))</f>
        <v/>
      </c>
      <c r="AC1787" t="str">
        <f>IF(OR($D1787="",$AB1787="",N($AB1787)&lt;=0),"",IFERROR(MATCH(1,INDEX(('2_Review &amp; Audit'!$F$6:$F$505=$A1787)*('2_Review &amp; Audit'!$I$6:$I$505&gt;=$E1787-30)*('2_Review &amp; Audit'!$I$6:$I$505&lt;=$E1787+30)*('2_Review &amp; Audit'!$R$6:$R$505&gt;0)*(ROW('2_Review &amp; Audit'!$R$6:$R$505)&gt;$T1787),0),0)+5,""))</f>
        <v/>
      </c>
      <c r="AG1787" t="str">
        <f>IF(OR($D1787="",$AB1787="",$AF1787=""),"",MIN($AB1787,$AF1787))</f>
        <v/>
      </c>
      <c r="AK1787" t="str">
        <f>IF($D1787="","",MAX(0,N($AB1787)-N($AG1787)))</f>
        <v/>
      </c>
      <c r="AL1787" t="str">
        <f>IF(OR($D1787="",$AK1787="",N($AK1787)&lt;=0),"",IFERROR(MATCH(1,INDEX(('2_Review &amp; Audit'!$F$6:$F$505=$A1787)*('2_Review &amp; Audit'!$I$6:$I$505&gt;=$E1787-30)*('2_Review &amp; Audit'!$I$6:$I$505&lt;=$E1787+30)*('2_Review &amp; Audit'!$R$6:$R$505&gt;0)*(ROW('2_Review &amp; Audit'!$R$6:$R$505)&gt;$AC1787),0),0)+5,""))</f>
        <v/>
      </c>
      <c r="AP1787" t="str">
        <f>IF(OR($D1787="",$AK1787="",$AO1787=""),"",MIN($AK1787,$AO1787))</f>
        <v/>
      </c>
    </row>
    <row r="1788" spans="1:42" ht="12.75" customHeight="1" x14ac:dyDescent="0.2">
      <c r="A1788" t="str">
        <f>IF($J1788="","",INDEX('2_Review &amp; Audit'!$F:$F,$J1788))</f>
        <v/>
      </c>
      <c r="B1788" t="str">
        <f>IF($J1788="","",INDEX('2_Review &amp; Audit'!$C:$C,$J1788))</f>
        <v/>
      </c>
      <c r="C1788" t="str">
        <f>IF($J1788="","",INDEX('2_Review &amp; Audit'!$D:$D,$J1788))</f>
        <v/>
      </c>
      <c r="D1788" s="60" t="str">
        <f>IF($J1788="","",INDEX('2_Review &amp; Audit'!$U:$U,$J1788))</f>
        <v/>
      </c>
      <c r="E1788" t="str">
        <f>IF($J1788="","",INDEX('2_Review &amp; Audit'!$M:$M,$J1788))</f>
        <v/>
      </c>
      <c r="F1788" t="str">
        <f>IF($J1788="","",INDEX('2_Review &amp; Audit'!$N:$N,$J1788))</f>
        <v/>
      </c>
      <c r="G1788" t="str">
        <f>IF(OR($J1788="",$F1788=""),"",ABS(INDEX('2_Review &amp; Audit'!$B:$B,$J1788)/$F1788))</f>
        <v/>
      </c>
      <c r="H1788" t="str">
        <f t="shared" si="92"/>
        <v/>
      </c>
      <c r="I1788" t="str">
        <f>IF($J1788="","",INDEX('2_Review &amp; Audit'!$AD:$AD,$J1788))</f>
        <v/>
      </c>
      <c r="AB1788" t="str">
        <f>IF($D1788="","",MAX(0,N(#REF!)-N($X1788)))</f>
        <v/>
      </c>
      <c r="AC1788" t="str">
        <f>IF(OR($D1788="",$AB1788="",N($AB1788)&lt;=0),"",IFERROR(MATCH(1,INDEX(('2_Review &amp; Audit'!$F$6:$F$505=$A1788)*('2_Review &amp; Audit'!$I$6:$I$505&gt;=$E1788-30)*('2_Review &amp; Audit'!$I$6:$I$505&lt;=$E1788+30)*('2_Review &amp; Audit'!$R$6:$R$505&gt;0)*(ROW('2_Review &amp; Audit'!$R$6:$R$505)&gt;$T1788),0),0)+5,""))</f>
        <v/>
      </c>
      <c r="AG1788" t="str">
        <f>IF(OR($D1788="",$AB1788="",$AF1788=""),"",MIN($AB1788,$AF1788))</f>
        <v/>
      </c>
      <c r="AK1788" t="str">
        <f>IF($D1788="","",MAX(0,N($AB1788)-N($AG1788)))</f>
        <v/>
      </c>
      <c r="AL1788" t="str">
        <f>IF(OR($D1788="",$AK1788="",N($AK1788)&lt;=0),"",IFERROR(MATCH(1,INDEX(('2_Review &amp; Audit'!$F$6:$F$505=$A1788)*('2_Review &amp; Audit'!$I$6:$I$505&gt;=$E1788-30)*('2_Review &amp; Audit'!$I$6:$I$505&lt;=$E1788+30)*('2_Review &amp; Audit'!$R$6:$R$505&gt;0)*(ROW('2_Review &amp; Audit'!$R$6:$R$505)&gt;$AC1788),0),0)+5,""))</f>
        <v/>
      </c>
      <c r="AP1788" t="str">
        <f>IF(OR($D1788="",$AK1788="",$AO1788=""),"",MIN($AK1788,$AO1788))</f>
        <v/>
      </c>
    </row>
    <row r="1789" spans="1:42" ht="12.75" customHeight="1" x14ac:dyDescent="0.2">
      <c r="A1789" t="str">
        <f>IF($J1789="","",INDEX('2_Review &amp; Audit'!$F:$F,$J1789))</f>
        <v/>
      </c>
      <c r="B1789" t="str">
        <f>IF($J1789="","",INDEX('2_Review &amp; Audit'!$C:$C,$J1789))</f>
        <v/>
      </c>
      <c r="C1789" t="str">
        <f>IF($J1789="","",INDEX('2_Review &amp; Audit'!$D:$D,$J1789))</f>
        <v/>
      </c>
      <c r="D1789" s="60" t="str">
        <f>IF($J1789="","",INDEX('2_Review &amp; Audit'!$U:$U,$J1789))</f>
        <v/>
      </c>
      <c r="E1789" t="str">
        <f>IF($J1789="","",INDEX('2_Review &amp; Audit'!$M:$M,$J1789))</f>
        <v/>
      </c>
      <c r="F1789" t="str">
        <f>IF($J1789="","",INDEX('2_Review &amp; Audit'!$N:$N,$J1789))</f>
        <v/>
      </c>
      <c r="G1789" t="str">
        <f>IF(OR($J1789="",$F1789=""),"",ABS(INDEX('2_Review &amp; Audit'!$B:$B,$J1789)/$F1789))</f>
        <v/>
      </c>
      <c r="H1789" t="str">
        <f t="shared" si="92"/>
        <v/>
      </c>
      <c r="I1789" t="str">
        <f>IF($J1789="","",INDEX('2_Review &amp; Audit'!$AD:$AD,$J1789))</f>
        <v/>
      </c>
      <c r="AB1789" t="str">
        <f>IF($D1789="","",MAX(0,N(#REF!)-N($X1789)))</f>
        <v/>
      </c>
      <c r="AC1789" t="str">
        <f>IF(OR($D1789="",$AB1789="",N($AB1789)&lt;=0),"",IFERROR(MATCH(1,INDEX(('2_Review &amp; Audit'!$F$6:$F$505=$A1789)*('2_Review &amp; Audit'!$I$6:$I$505&gt;=$E1789-30)*('2_Review &amp; Audit'!$I$6:$I$505&lt;=$E1789+30)*('2_Review &amp; Audit'!$R$6:$R$505&gt;0)*(ROW('2_Review &amp; Audit'!$R$6:$R$505)&gt;$T1789),0),0)+5,""))</f>
        <v/>
      </c>
      <c r="AG1789" t="str">
        <f>IF(OR($D1789="",$AB1789="",$AF1789=""),"",MIN($AB1789,$AF1789))</f>
        <v/>
      </c>
      <c r="AK1789" t="str">
        <f>IF($D1789="","",MAX(0,N($AB1789)-N($AG1789)))</f>
        <v/>
      </c>
      <c r="AL1789" t="str">
        <f>IF(OR($D1789="",$AK1789="",N($AK1789)&lt;=0),"",IFERROR(MATCH(1,INDEX(('2_Review &amp; Audit'!$F$6:$F$505=$A1789)*('2_Review &amp; Audit'!$I$6:$I$505&gt;=$E1789-30)*('2_Review &amp; Audit'!$I$6:$I$505&lt;=$E1789+30)*('2_Review &amp; Audit'!$R$6:$R$505&gt;0)*(ROW('2_Review &amp; Audit'!$R$6:$R$505)&gt;$AC1789),0),0)+5,""))</f>
        <v/>
      </c>
      <c r="AP1789" t="str">
        <f>IF(OR($D1789="",$AK1789="",$AO1789=""),"",MIN($AK1789,$AO1789))</f>
        <v/>
      </c>
    </row>
    <row r="1790" spans="1:42" ht="12.75" customHeight="1" x14ac:dyDescent="0.2">
      <c r="A1790" t="str">
        <f>IF($J1790="","",INDEX('2_Review &amp; Audit'!$F:$F,$J1790))</f>
        <v/>
      </c>
      <c r="B1790" t="str">
        <f>IF($J1790="","",INDEX('2_Review &amp; Audit'!$C:$C,$J1790))</f>
        <v/>
      </c>
      <c r="C1790" t="str">
        <f>IF($J1790="","",INDEX('2_Review &amp; Audit'!$D:$D,$J1790))</f>
        <v/>
      </c>
      <c r="D1790" s="60" t="str">
        <f>IF($J1790="","",INDEX('2_Review &amp; Audit'!$U:$U,$J1790))</f>
        <v/>
      </c>
      <c r="E1790" t="str">
        <f>IF($J1790="","",INDEX('2_Review &amp; Audit'!$M:$M,$J1790))</f>
        <v/>
      </c>
      <c r="F1790" t="str">
        <f>IF($J1790="","",INDEX('2_Review &amp; Audit'!$N:$N,$J1790))</f>
        <v/>
      </c>
      <c r="G1790" t="str">
        <f>IF(OR($J1790="",$F1790=""),"",ABS(INDEX('2_Review &amp; Audit'!$B:$B,$J1790)/$F1790))</f>
        <v/>
      </c>
      <c r="H1790" t="str">
        <f t="shared" si="92"/>
        <v/>
      </c>
      <c r="I1790" t="str">
        <f>IF($J1790="","",INDEX('2_Review &amp; Audit'!$AD:$AD,$J1790))</f>
        <v/>
      </c>
      <c r="AB1790" t="str">
        <f>IF($D1790="","",MAX(0,N(#REF!)-N($X1790)))</f>
        <v/>
      </c>
      <c r="AC1790" t="str">
        <f>IF(OR($D1790="",$AB1790="",N($AB1790)&lt;=0),"",IFERROR(MATCH(1,INDEX(('2_Review &amp; Audit'!$F$6:$F$505=$A1790)*('2_Review &amp; Audit'!$I$6:$I$505&gt;=$E1790-30)*('2_Review &amp; Audit'!$I$6:$I$505&lt;=$E1790+30)*('2_Review &amp; Audit'!$R$6:$R$505&gt;0)*(ROW('2_Review &amp; Audit'!$R$6:$R$505)&gt;$T1790),0),0)+5,""))</f>
        <v/>
      </c>
      <c r="AG1790" t="str">
        <f>IF(OR($D1790="",$AB1790="",$AF1790=""),"",MIN($AB1790,$AF1790))</f>
        <v/>
      </c>
      <c r="AK1790" t="str">
        <f>IF($D1790="","",MAX(0,N($AB1790)-N($AG1790)))</f>
        <v/>
      </c>
      <c r="AL1790" t="str">
        <f>IF(OR($D1790="",$AK1790="",N($AK1790)&lt;=0),"",IFERROR(MATCH(1,INDEX(('2_Review &amp; Audit'!$F$6:$F$505=$A1790)*('2_Review &amp; Audit'!$I$6:$I$505&gt;=$E1790-30)*('2_Review &amp; Audit'!$I$6:$I$505&lt;=$E1790+30)*('2_Review &amp; Audit'!$R$6:$R$505&gt;0)*(ROW('2_Review &amp; Audit'!$R$6:$R$505)&gt;$AC1790),0),0)+5,""))</f>
        <v/>
      </c>
      <c r="AP1790" t="str">
        <f>IF(OR($D1790="",$AK1790="",$AO1790=""),"",MIN($AK1790,$AO1790))</f>
        <v/>
      </c>
    </row>
    <row r="1791" spans="1:42" ht="12.75" customHeight="1" x14ac:dyDescent="0.2">
      <c r="A1791" t="str">
        <f>IF($J1791="","",INDEX('2_Review &amp; Audit'!$F:$F,$J1791))</f>
        <v/>
      </c>
      <c r="B1791" t="str">
        <f>IF($J1791="","",INDEX('2_Review &amp; Audit'!$C:$C,$J1791))</f>
        <v/>
      </c>
      <c r="C1791" t="str">
        <f>IF($J1791="","",INDEX('2_Review &amp; Audit'!$D:$D,$J1791))</f>
        <v/>
      </c>
      <c r="D1791" s="60" t="str">
        <f>IF($J1791="","",INDEX('2_Review &amp; Audit'!$U:$U,$J1791))</f>
        <v/>
      </c>
      <c r="E1791" t="str">
        <f>IF($J1791="","",INDEX('2_Review &amp; Audit'!$M:$M,$J1791))</f>
        <v/>
      </c>
      <c r="F1791" t="str">
        <f>IF($J1791="","",INDEX('2_Review &amp; Audit'!$N:$N,$J1791))</f>
        <v/>
      </c>
      <c r="G1791" t="str">
        <f>IF(OR($J1791="",$F1791=""),"",ABS(INDEX('2_Review &amp; Audit'!$B:$B,$J1791)/$F1791))</f>
        <v/>
      </c>
      <c r="H1791" t="str">
        <f t="shared" si="92"/>
        <v/>
      </c>
      <c r="I1791" t="str">
        <f>IF($J1791="","",INDEX('2_Review &amp; Audit'!$AD:$AD,$J1791))</f>
        <v/>
      </c>
      <c r="AB1791" t="str">
        <f>IF($D1791="","",MAX(0,N(#REF!)-N($X1791)))</f>
        <v/>
      </c>
      <c r="AC1791" t="str">
        <f>IF(OR($D1791="",$AB1791="",N($AB1791)&lt;=0),"",IFERROR(MATCH(1,INDEX(('2_Review &amp; Audit'!$F$6:$F$505=$A1791)*('2_Review &amp; Audit'!$I$6:$I$505&gt;=$E1791-30)*('2_Review &amp; Audit'!$I$6:$I$505&lt;=$E1791+30)*('2_Review &amp; Audit'!$R$6:$R$505&gt;0)*(ROW('2_Review &amp; Audit'!$R$6:$R$505)&gt;$T1791),0),0)+5,""))</f>
        <v/>
      </c>
      <c r="AG1791" t="str">
        <f>IF(OR($D1791="",$AB1791="",$AF1791=""),"",MIN($AB1791,$AF1791))</f>
        <v/>
      </c>
      <c r="AK1791" t="str">
        <f>IF($D1791="","",MAX(0,N($AB1791)-N($AG1791)))</f>
        <v/>
      </c>
      <c r="AL1791" t="str">
        <f>IF(OR($D1791="",$AK1791="",N($AK1791)&lt;=0),"",IFERROR(MATCH(1,INDEX(('2_Review &amp; Audit'!$F$6:$F$505=$A1791)*('2_Review &amp; Audit'!$I$6:$I$505&gt;=$E1791-30)*('2_Review &amp; Audit'!$I$6:$I$505&lt;=$E1791+30)*('2_Review &amp; Audit'!$R$6:$R$505&gt;0)*(ROW('2_Review &amp; Audit'!$R$6:$R$505)&gt;$AC1791),0),0)+5,""))</f>
        <v/>
      </c>
      <c r="AP1791" t="str">
        <f>IF(OR($D1791="",$AK1791="",$AO1791=""),"",MIN($AK1791,$AO1791))</f>
        <v/>
      </c>
    </row>
    <row r="1792" spans="1:42" ht="12.75" customHeight="1" x14ac:dyDescent="0.2">
      <c r="A1792" t="str">
        <f>IF($J1792="","",INDEX('2_Review &amp; Audit'!$F:$F,$J1792))</f>
        <v/>
      </c>
      <c r="B1792" t="str">
        <f>IF($J1792="","",INDEX('2_Review &amp; Audit'!$C:$C,$J1792))</f>
        <v/>
      </c>
      <c r="C1792" t="str">
        <f>IF($J1792="","",INDEX('2_Review &amp; Audit'!$D:$D,$J1792))</f>
        <v/>
      </c>
      <c r="D1792" s="60" t="str">
        <f>IF($J1792="","",INDEX('2_Review &amp; Audit'!$U:$U,$J1792))</f>
        <v/>
      </c>
      <c r="E1792" t="str">
        <f>IF($J1792="","",INDEX('2_Review &amp; Audit'!$M:$M,$J1792))</f>
        <v/>
      </c>
      <c r="F1792" t="str">
        <f>IF($J1792="","",INDEX('2_Review &amp; Audit'!$N:$N,$J1792))</f>
        <v/>
      </c>
      <c r="G1792" t="str">
        <f>IF(OR($J1792="",$F1792=""),"",ABS(INDEX('2_Review &amp; Audit'!$B:$B,$J1792)/$F1792))</f>
        <v/>
      </c>
      <c r="H1792" t="str">
        <f t="shared" si="92"/>
        <v/>
      </c>
      <c r="I1792" t="str">
        <f>IF($J1792="","",INDEX('2_Review &amp; Audit'!$AD:$AD,$J1792))</f>
        <v/>
      </c>
      <c r="AB1792" t="str">
        <f>IF($D1792="","",MAX(0,N(#REF!)-N($X1792)))</f>
        <v/>
      </c>
      <c r="AC1792" t="str">
        <f>IF(OR($D1792="",$AB1792="",N($AB1792)&lt;=0),"",IFERROR(MATCH(1,INDEX(('2_Review &amp; Audit'!$F$6:$F$505=$A1792)*('2_Review &amp; Audit'!$I$6:$I$505&gt;=$E1792-30)*('2_Review &amp; Audit'!$I$6:$I$505&lt;=$E1792+30)*('2_Review &amp; Audit'!$R$6:$R$505&gt;0)*(ROW('2_Review &amp; Audit'!$R$6:$R$505)&gt;$T1792),0),0)+5,""))</f>
        <v/>
      </c>
      <c r="AG1792" t="str">
        <f>IF(OR($D1792="",$AB1792="",$AF1792=""),"",MIN($AB1792,$AF1792))</f>
        <v/>
      </c>
      <c r="AK1792" t="str">
        <f>IF($D1792="","",MAX(0,N($AB1792)-N($AG1792)))</f>
        <v/>
      </c>
      <c r="AL1792" t="str">
        <f>IF(OR($D1792="",$AK1792="",N($AK1792)&lt;=0),"",IFERROR(MATCH(1,INDEX(('2_Review &amp; Audit'!$F$6:$F$505=$A1792)*('2_Review &amp; Audit'!$I$6:$I$505&gt;=$E1792-30)*('2_Review &amp; Audit'!$I$6:$I$505&lt;=$E1792+30)*('2_Review &amp; Audit'!$R$6:$R$505&gt;0)*(ROW('2_Review &amp; Audit'!$R$6:$R$505)&gt;$AC1792),0),0)+5,""))</f>
        <v/>
      </c>
      <c r="AP1792" t="str">
        <f>IF(OR($D1792="",$AK1792="",$AO1792=""),"",MIN($AK1792,$AO1792))</f>
        <v/>
      </c>
    </row>
    <row r="1793" spans="1:42" ht="12.75" customHeight="1" x14ac:dyDescent="0.2">
      <c r="A1793" t="str">
        <f>IF($J1793="","",INDEX('2_Review &amp; Audit'!$F:$F,$J1793))</f>
        <v/>
      </c>
      <c r="B1793" t="str">
        <f>IF($J1793="","",INDEX('2_Review &amp; Audit'!$C:$C,$J1793))</f>
        <v/>
      </c>
      <c r="C1793" t="str">
        <f>IF($J1793="","",INDEX('2_Review &amp; Audit'!$D:$D,$J1793))</f>
        <v/>
      </c>
      <c r="D1793" s="60" t="str">
        <f>IF($J1793="","",INDEX('2_Review &amp; Audit'!$U:$U,$J1793))</f>
        <v/>
      </c>
      <c r="E1793" t="str">
        <f>IF($J1793="","",INDEX('2_Review &amp; Audit'!$M:$M,$J1793))</f>
        <v/>
      </c>
      <c r="F1793" t="str">
        <f>IF($J1793="","",INDEX('2_Review &amp; Audit'!$N:$N,$J1793))</f>
        <v/>
      </c>
      <c r="G1793" t="str">
        <f>IF(OR($J1793="",$F1793=""),"",ABS(INDEX('2_Review &amp; Audit'!$B:$B,$J1793)/$F1793))</f>
        <v/>
      </c>
      <c r="H1793" t="str">
        <f t="shared" si="92"/>
        <v/>
      </c>
      <c r="I1793" t="str">
        <f>IF($J1793="","",INDEX('2_Review &amp; Audit'!$AD:$AD,$J1793))</f>
        <v/>
      </c>
      <c r="AB1793" t="str">
        <f>IF($D1793="","",MAX(0,N(#REF!)-N($X1793)))</f>
        <v/>
      </c>
      <c r="AC1793" t="str">
        <f>IF(OR($D1793="",$AB1793="",N($AB1793)&lt;=0),"",IFERROR(MATCH(1,INDEX(('2_Review &amp; Audit'!$F$6:$F$505=$A1793)*('2_Review &amp; Audit'!$I$6:$I$505&gt;=$E1793-30)*('2_Review &amp; Audit'!$I$6:$I$505&lt;=$E1793+30)*('2_Review &amp; Audit'!$R$6:$R$505&gt;0)*(ROW('2_Review &amp; Audit'!$R$6:$R$505)&gt;$T1793),0),0)+5,""))</f>
        <v/>
      </c>
      <c r="AG1793" t="str">
        <f>IF(OR($D1793="",$AB1793="",$AF1793=""),"",MIN($AB1793,$AF1793))</f>
        <v/>
      </c>
      <c r="AK1793" t="str">
        <f>IF($D1793="","",MAX(0,N($AB1793)-N($AG1793)))</f>
        <v/>
      </c>
      <c r="AL1793" t="str">
        <f>IF(OR($D1793="",$AK1793="",N($AK1793)&lt;=0),"",IFERROR(MATCH(1,INDEX(('2_Review &amp; Audit'!$F$6:$F$505=$A1793)*('2_Review &amp; Audit'!$I$6:$I$505&gt;=$E1793-30)*('2_Review &amp; Audit'!$I$6:$I$505&lt;=$E1793+30)*('2_Review &amp; Audit'!$R$6:$R$505&gt;0)*(ROW('2_Review &amp; Audit'!$R$6:$R$505)&gt;$AC1793),0),0)+5,""))</f>
        <v/>
      </c>
      <c r="AP1793" t="str">
        <f>IF(OR($D1793="",$AK1793="",$AO1793=""),"",MIN($AK1793,$AO1793))</f>
        <v/>
      </c>
    </row>
    <row r="1794" spans="1:42" ht="12.75" customHeight="1" x14ac:dyDescent="0.2">
      <c r="A1794" t="str">
        <f>IF($J1794="","",INDEX('2_Review &amp; Audit'!$F:$F,$J1794))</f>
        <v/>
      </c>
      <c r="B1794" t="str">
        <f>IF($J1794="","",INDEX('2_Review &amp; Audit'!$C:$C,$J1794))</f>
        <v/>
      </c>
      <c r="C1794" t="str">
        <f>IF($J1794="","",INDEX('2_Review &amp; Audit'!$D:$D,$J1794))</f>
        <v/>
      </c>
      <c r="D1794" s="60" t="str">
        <f>IF($J1794="","",INDEX('2_Review &amp; Audit'!$U:$U,$J1794))</f>
        <v/>
      </c>
      <c r="E1794" t="str">
        <f>IF($J1794="","",INDEX('2_Review &amp; Audit'!$M:$M,$J1794))</f>
        <v/>
      </c>
      <c r="F1794" t="str">
        <f>IF($J1794="","",INDEX('2_Review &amp; Audit'!$N:$N,$J1794))</f>
        <v/>
      </c>
      <c r="G1794" t="str">
        <f>IF(OR($J1794="",$F1794=""),"",ABS(INDEX('2_Review &amp; Audit'!$B:$B,$J1794)/$F1794))</f>
        <v/>
      </c>
      <c r="H1794" t="str">
        <f t="shared" si="92"/>
        <v/>
      </c>
      <c r="I1794" t="str">
        <f>IF($J1794="","",INDEX('2_Review &amp; Audit'!$AD:$AD,$J1794))</f>
        <v/>
      </c>
      <c r="AB1794" t="str">
        <f>IF($D1794="","",MAX(0,N(#REF!)-N($X1794)))</f>
        <v/>
      </c>
      <c r="AC1794" t="str">
        <f>IF(OR($D1794="",$AB1794="",N($AB1794)&lt;=0),"",IFERROR(MATCH(1,INDEX(('2_Review &amp; Audit'!$F$6:$F$505=$A1794)*('2_Review &amp; Audit'!$I$6:$I$505&gt;=$E1794-30)*('2_Review &amp; Audit'!$I$6:$I$505&lt;=$E1794+30)*('2_Review &amp; Audit'!$R$6:$R$505&gt;0)*(ROW('2_Review &amp; Audit'!$R$6:$R$505)&gt;$T1794),0),0)+5,""))</f>
        <v/>
      </c>
      <c r="AG1794" t="str">
        <f>IF(OR($D1794="",$AB1794="",$AF1794=""),"",MIN($AB1794,$AF1794))</f>
        <v/>
      </c>
      <c r="AK1794" t="str">
        <f>IF($D1794="","",MAX(0,N($AB1794)-N($AG1794)))</f>
        <v/>
      </c>
      <c r="AL1794" t="str">
        <f>IF(OR($D1794="",$AK1794="",N($AK1794)&lt;=0),"",IFERROR(MATCH(1,INDEX(('2_Review &amp; Audit'!$F$6:$F$505=$A1794)*('2_Review &amp; Audit'!$I$6:$I$505&gt;=$E1794-30)*('2_Review &amp; Audit'!$I$6:$I$505&lt;=$E1794+30)*('2_Review &amp; Audit'!$R$6:$R$505&gt;0)*(ROW('2_Review &amp; Audit'!$R$6:$R$505)&gt;$AC1794),0),0)+5,""))</f>
        <v/>
      </c>
      <c r="AP1794" t="str">
        <f>IF(OR($D1794="",$AK1794="",$AO1794=""),"",MIN($AK1794,$AO1794))</f>
        <v/>
      </c>
    </row>
    <row r="1795" spans="1:42" ht="12.75" customHeight="1" x14ac:dyDescent="0.2">
      <c r="A1795" t="str">
        <f>IF($J1795="","",INDEX('2_Review &amp; Audit'!$F:$F,$J1795))</f>
        <v/>
      </c>
      <c r="B1795" t="str">
        <f>IF($J1795="","",INDEX('2_Review &amp; Audit'!$C:$C,$J1795))</f>
        <v/>
      </c>
      <c r="C1795" t="str">
        <f>IF($J1795="","",INDEX('2_Review &amp; Audit'!$D:$D,$J1795))</f>
        <v/>
      </c>
      <c r="D1795" s="60" t="str">
        <f>IF($J1795="","",INDEX('2_Review &amp; Audit'!$U:$U,$J1795))</f>
        <v/>
      </c>
      <c r="E1795" t="str">
        <f>IF($J1795="","",INDEX('2_Review &amp; Audit'!$M:$M,$J1795))</f>
        <v/>
      </c>
      <c r="F1795" t="str">
        <f>IF($J1795="","",INDEX('2_Review &amp; Audit'!$N:$N,$J1795))</f>
        <v/>
      </c>
      <c r="G1795" t="str">
        <f>IF(OR($J1795="",$F1795=""),"",ABS(INDEX('2_Review &amp; Audit'!$B:$B,$J1795)/$F1795))</f>
        <v/>
      </c>
      <c r="H1795" t="str">
        <f t="shared" si="92"/>
        <v/>
      </c>
      <c r="I1795" t="str">
        <f>IF($J1795="","",INDEX('2_Review &amp; Audit'!$AD:$AD,$J1795))</f>
        <v/>
      </c>
      <c r="AB1795" t="str">
        <f>IF($D1795="","",MAX(0,N(#REF!)-N($X1795)))</f>
        <v/>
      </c>
      <c r="AC1795" t="str">
        <f>IF(OR($D1795="",$AB1795="",N($AB1795)&lt;=0),"",IFERROR(MATCH(1,INDEX(('2_Review &amp; Audit'!$F$6:$F$505=$A1795)*('2_Review &amp; Audit'!$I$6:$I$505&gt;=$E1795-30)*('2_Review &amp; Audit'!$I$6:$I$505&lt;=$E1795+30)*('2_Review &amp; Audit'!$R$6:$R$505&gt;0)*(ROW('2_Review &amp; Audit'!$R$6:$R$505)&gt;$T1795),0),0)+5,""))</f>
        <v/>
      </c>
      <c r="AG1795" t="str">
        <f>IF(OR($D1795="",$AB1795="",$AF1795=""),"",MIN($AB1795,$AF1795))</f>
        <v/>
      </c>
      <c r="AK1795" t="str">
        <f>IF($D1795="","",MAX(0,N($AB1795)-N($AG1795)))</f>
        <v/>
      </c>
      <c r="AL1795" t="str">
        <f>IF(OR($D1795="",$AK1795="",N($AK1795)&lt;=0),"",IFERROR(MATCH(1,INDEX(('2_Review &amp; Audit'!$F$6:$F$505=$A1795)*('2_Review &amp; Audit'!$I$6:$I$505&gt;=$E1795-30)*('2_Review &amp; Audit'!$I$6:$I$505&lt;=$E1795+30)*('2_Review &amp; Audit'!$R$6:$R$505&gt;0)*(ROW('2_Review &amp; Audit'!$R$6:$R$505)&gt;$AC1795),0),0)+5,""))</f>
        <v/>
      </c>
      <c r="AP1795" t="str">
        <f>IF(OR($D1795="",$AK1795="",$AO1795=""),"",MIN($AK1795,$AO1795))</f>
        <v/>
      </c>
    </row>
    <row r="1796" spans="1:42" ht="12.75" customHeight="1" x14ac:dyDescent="0.2">
      <c r="A1796" t="str">
        <f>IF($J1796="","",INDEX('2_Review &amp; Audit'!$F:$F,$J1796))</f>
        <v/>
      </c>
      <c r="B1796" t="str">
        <f>IF($J1796="","",INDEX('2_Review &amp; Audit'!$C:$C,$J1796))</f>
        <v/>
      </c>
      <c r="C1796" t="str">
        <f>IF($J1796="","",INDEX('2_Review &amp; Audit'!$D:$D,$J1796))</f>
        <v/>
      </c>
      <c r="D1796" s="60" t="str">
        <f>IF($J1796="","",INDEX('2_Review &amp; Audit'!$U:$U,$J1796))</f>
        <v/>
      </c>
      <c r="E1796" t="str">
        <f>IF($J1796="","",INDEX('2_Review &amp; Audit'!$M:$M,$J1796))</f>
        <v/>
      </c>
      <c r="F1796" t="str">
        <f>IF($J1796="","",INDEX('2_Review &amp; Audit'!$N:$N,$J1796))</f>
        <v/>
      </c>
      <c r="G1796" t="str">
        <f>IF(OR($J1796="",$F1796=""),"",ABS(INDEX('2_Review &amp; Audit'!$B:$B,$J1796)/$F1796))</f>
        <v/>
      </c>
      <c r="H1796" t="str">
        <f t="shared" si="92"/>
        <v/>
      </c>
      <c r="I1796" t="str">
        <f>IF($J1796="","",INDEX('2_Review &amp; Audit'!$AD:$AD,$J1796))</f>
        <v/>
      </c>
      <c r="AB1796" t="str">
        <f>IF($D1796="","",MAX(0,N(#REF!)-N($X1796)))</f>
        <v/>
      </c>
      <c r="AC1796" t="str">
        <f>IF(OR($D1796="",$AB1796="",N($AB1796)&lt;=0),"",IFERROR(MATCH(1,INDEX(('2_Review &amp; Audit'!$F$6:$F$505=$A1796)*('2_Review &amp; Audit'!$I$6:$I$505&gt;=$E1796-30)*('2_Review &amp; Audit'!$I$6:$I$505&lt;=$E1796+30)*('2_Review &amp; Audit'!$R$6:$R$505&gt;0)*(ROW('2_Review &amp; Audit'!$R$6:$R$505)&gt;$T1796),0),0)+5,""))</f>
        <v/>
      </c>
      <c r="AG1796" t="str">
        <f>IF(OR($D1796="",$AB1796="",$AF1796=""),"",MIN($AB1796,$AF1796))</f>
        <v/>
      </c>
      <c r="AK1796" t="str">
        <f>IF($D1796="","",MAX(0,N($AB1796)-N($AG1796)))</f>
        <v/>
      </c>
      <c r="AL1796" t="str">
        <f>IF(OR($D1796="",$AK1796="",N($AK1796)&lt;=0),"",IFERROR(MATCH(1,INDEX(('2_Review &amp; Audit'!$F$6:$F$505=$A1796)*('2_Review &amp; Audit'!$I$6:$I$505&gt;=$E1796-30)*('2_Review &amp; Audit'!$I$6:$I$505&lt;=$E1796+30)*('2_Review &amp; Audit'!$R$6:$R$505&gt;0)*(ROW('2_Review &amp; Audit'!$R$6:$R$505)&gt;$AC1796),0),0)+5,""))</f>
        <v/>
      </c>
      <c r="AP1796" t="str">
        <f>IF(OR($D1796="",$AK1796="",$AO1796=""),"",MIN($AK1796,$AO1796))</f>
        <v/>
      </c>
    </row>
    <row r="1797" spans="1:42" ht="12.75" customHeight="1" x14ac:dyDescent="0.2">
      <c r="A1797" t="str">
        <f>IF($J1797="","",INDEX('2_Review &amp; Audit'!$F:$F,$J1797))</f>
        <v/>
      </c>
      <c r="B1797" t="str">
        <f>IF($J1797="","",INDEX('2_Review &amp; Audit'!$C:$C,$J1797))</f>
        <v/>
      </c>
      <c r="C1797" t="str">
        <f>IF($J1797="","",INDEX('2_Review &amp; Audit'!$D:$D,$J1797))</f>
        <v/>
      </c>
      <c r="D1797" s="60" t="str">
        <f>IF($J1797="","",INDEX('2_Review &amp; Audit'!$U:$U,$J1797))</f>
        <v/>
      </c>
      <c r="E1797" t="str">
        <f>IF($J1797="","",INDEX('2_Review &amp; Audit'!$M:$M,$J1797))</f>
        <v/>
      </c>
      <c r="F1797" t="str">
        <f>IF($J1797="","",INDEX('2_Review &amp; Audit'!$N:$N,$J1797))</f>
        <v/>
      </c>
      <c r="G1797" t="str">
        <f>IF(OR($J1797="",$F1797=""),"",ABS(INDEX('2_Review &amp; Audit'!$B:$B,$J1797)/$F1797))</f>
        <v/>
      </c>
      <c r="H1797" t="str">
        <f t="shared" si="92"/>
        <v/>
      </c>
      <c r="I1797" t="str">
        <f>IF($J1797="","",INDEX('2_Review &amp; Audit'!$AD:$AD,$J1797))</f>
        <v/>
      </c>
      <c r="AB1797" t="str">
        <f>IF($D1797="","",MAX(0,N(#REF!)-N($X1797)))</f>
        <v/>
      </c>
      <c r="AC1797" t="str">
        <f>IF(OR($D1797="",$AB1797="",N($AB1797)&lt;=0),"",IFERROR(MATCH(1,INDEX(('2_Review &amp; Audit'!$F$6:$F$505=$A1797)*('2_Review &amp; Audit'!$I$6:$I$505&gt;=$E1797-30)*('2_Review &amp; Audit'!$I$6:$I$505&lt;=$E1797+30)*('2_Review &amp; Audit'!$R$6:$R$505&gt;0)*(ROW('2_Review &amp; Audit'!$R$6:$R$505)&gt;$T1797),0),0)+5,""))</f>
        <v/>
      </c>
      <c r="AG1797" t="str">
        <f>IF(OR($D1797="",$AB1797="",$AF1797=""),"",MIN($AB1797,$AF1797))</f>
        <v/>
      </c>
      <c r="AK1797" t="str">
        <f>IF($D1797="","",MAX(0,N($AB1797)-N($AG1797)))</f>
        <v/>
      </c>
      <c r="AL1797" t="str">
        <f>IF(OR($D1797="",$AK1797="",N($AK1797)&lt;=0),"",IFERROR(MATCH(1,INDEX(('2_Review &amp; Audit'!$F$6:$F$505=$A1797)*('2_Review &amp; Audit'!$I$6:$I$505&gt;=$E1797-30)*('2_Review &amp; Audit'!$I$6:$I$505&lt;=$E1797+30)*('2_Review &amp; Audit'!$R$6:$R$505&gt;0)*(ROW('2_Review &amp; Audit'!$R$6:$R$505)&gt;$AC1797),0),0)+5,""))</f>
        <v/>
      </c>
      <c r="AP1797" t="str">
        <f>IF(OR($D1797="",$AK1797="",$AO1797=""),"",MIN($AK1797,$AO1797))</f>
        <v/>
      </c>
    </row>
    <row r="1798" spans="1:42" ht="12.75" customHeight="1" x14ac:dyDescent="0.2">
      <c r="A1798" t="str">
        <f>IF($J1798="","",INDEX('2_Review &amp; Audit'!$F:$F,$J1798))</f>
        <v/>
      </c>
      <c r="B1798" t="str">
        <f>IF($J1798="","",INDEX('2_Review &amp; Audit'!$C:$C,$J1798))</f>
        <v/>
      </c>
      <c r="C1798" t="str">
        <f>IF($J1798="","",INDEX('2_Review &amp; Audit'!$D:$D,$J1798))</f>
        <v/>
      </c>
      <c r="D1798" s="60" t="str">
        <f>IF($J1798="","",INDEX('2_Review &amp; Audit'!$U:$U,$J1798))</f>
        <v/>
      </c>
      <c r="E1798" t="str">
        <f>IF($J1798="","",INDEX('2_Review &amp; Audit'!$M:$M,$J1798))</f>
        <v/>
      </c>
      <c r="F1798" t="str">
        <f>IF($J1798="","",INDEX('2_Review &amp; Audit'!$N:$N,$J1798))</f>
        <v/>
      </c>
      <c r="G1798" t="str">
        <f>IF(OR($J1798="",$F1798=""),"",ABS(INDEX('2_Review &amp; Audit'!$B:$B,$J1798)/$F1798))</f>
        <v/>
      </c>
      <c r="H1798" t="str">
        <f t="shared" si="92"/>
        <v/>
      </c>
      <c r="I1798" t="str">
        <f>IF($J1798="","",INDEX('2_Review &amp; Audit'!$AD:$AD,$J1798))</f>
        <v/>
      </c>
      <c r="AB1798" t="str">
        <f>IF($D1798="","",MAX(0,N(#REF!)-N($X1798)))</f>
        <v/>
      </c>
      <c r="AC1798" t="str">
        <f>IF(OR($D1798="",$AB1798="",N($AB1798)&lt;=0),"",IFERROR(MATCH(1,INDEX(('2_Review &amp; Audit'!$F$6:$F$505=$A1798)*('2_Review &amp; Audit'!$I$6:$I$505&gt;=$E1798-30)*('2_Review &amp; Audit'!$I$6:$I$505&lt;=$E1798+30)*('2_Review &amp; Audit'!$R$6:$R$505&gt;0)*(ROW('2_Review &amp; Audit'!$R$6:$R$505)&gt;$T1798),0),0)+5,""))</f>
        <v/>
      </c>
      <c r="AG1798" t="str">
        <f>IF(OR($D1798="",$AB1798="",$AF1798=""),"",MIN($AB1798,$AF1798))</f>
        <v/>
      </c>
      <c r="AK1798" t="str">
        <f>IF($D1798="","",MAX(0,N($AB1798)-N($AG1798)))</f>
        <v/>
      </c>
      <c r="AL1798" t="str">
        <f>IF(OR($D1798="",$AK1798="",N($AK1798)&lt;=0),"",IFERROR(MATCH(1,INDEX(('2_Review &amp; Audit'!$F$6:$F$505=$A1798)*('2_Review &amp; Audit'!$I$6:$I$505&gt;=$E1798-30)*('2_Review &amp; Audit'!$I$6:$I$505&lt;=$E1798+30)*('2_Review &amp; Audit'!$R$6:$R$505&gt;0)*(ROW('2_Review &amp; Audit'!$R$6:$R$505)&gt;$AC1798),0),0)+5,""))</f>
        <v/>
      </c>
      <c r="AP1798" t="str">
        <f>IF(OR($D1798="",$AK1798="",$AO1798=""),"",MIN($AK1798,$AO1798))</f>
        <v/>
      </c>
    </row>
    <row r="1799" spans="1:42" ht="12.75" customHeight="1" x14ac:dyDescent="0.2">
      <c r="A1799" t="str">
        <f>IF($J1799="","",INDEX('2_Review &amp; Audit'!$F:$F,$J1799))</f>
        <v/>
      </c>
      <c r="B1799" t="str">
        <f>IF($J1799="","",INDEX('2_Review &amp; Audit'!$C:$C,$J1799))</f>
        <v/>
      </c>
      <c r="C1799" t="str">
        <f>IF($J1799="","",INDEX('2_Review &amp; Audit'!$D:$D,$J1799))</f>
        <v/>
      </c>
      <c r="D1799" s="60" t="str">
        <f>IF($J1799="","",INDEX('2_Review &amp; Audit'!$U:$U,$J1799))</f>
        <v/>
      </c>
      <c r="E1799" t="str">
        <f>IF($J1799="","",INDEX('2_Review &amp; Audit'!$M:$M,$J1799))</f>
        <v/>
      </c>
      <c r="F1799" t="str">
        <f>IF($J1799="","",INDEX('2_Review &amp; Audit'!$N:$N,$J1799))</f>
        <v/>
      </c>
      <c r="G1799" t="str">
        <f>IF(OR($J1799="",$F1799=""),"",ABS(INDEX('2_Review &amp; Audit'!$B:$B,$J1799)/$F1799))</f>
        <v/>
      </c>
      <c r="H1799" t="str">
        <f t="shared" si="92"/>
        <v/>
      </c>
      <c r="I1799" t="str">
        <f>IF($J1799="","",INDEX('2_Review &amp; Audit'!$AD:$AD,$J1799))</f>
        <v/>
      </c>
      <c r="AB1799" t="str">
        <f>IF($D1799="","",MAX(0,N(#REF!)-N($X1799)))</f>
        <v/>
      </c>
      <c r="AC1799" t="str">
        <f>IF(OR($D1799="",$AB1799="",N($AB1799)&lt;=0),"",IFERROR(MATCH(1,INDEX(('2_Review &amp; Audit'!$F$6:$F$505=$A1799)*('2_Review &amp; Audit'!$I$6:$I$505&gt;=$E1799-30)*('2_Review &amp; Audit'!$I$6:$I$505&lt;=$E1799+30)*('2_Review &amp; Audit'!$R$6:$R$505&gt;0)*(ROW('2_Review &amp; Audit'!$R$6:$R$505)&gt;$T1799),0),0)+5,""))</f>
        <v/>
      </c>
      <c r="AG1799" t="str">
        <f>IF(OR($D1799="",$AB1799="",$AF1799=""),"",MIN($AB1799,$AF1799))</f>
        <v/>
      </c>
      <c r="AK1799" t="str">
        <f>IF($D1799="","",MAX(0,N($AB1799)-N($AG1799)))</f>
        <v/>
      </c>
      <c r="AL1799" t="str">
        <f>IF(OR($D1799="",$AK1799="",N($AK1799)&lt;=0),"",IFERROR(MATCH(1,INDEX(('2_Review &amp; Audit'!$F$6:$F$505=$A1799)*('2_Review &amp; Audit'!$I$6:$I$505&gt;=$E1799-30)*('2_Review &amp; Audit'!$I$6:$I$505&lt;=$E1799+30)*('2_Review &amp; Audit'!$R$6:$R$505&gt;0)*(ROW('2_Review &amp; Audit'!$R$6:$R$505)&gt;$AC1799),0),0)+5,""))</f>
        <v/>
      </c>
      <c r="AP1799" t="str">
        <f>IF(OR($D1799="",$AK1799="",$AO1799=""),"",MIN($AK1799,$AO1799))</f>
        <v/>
      </c>
    </row>
    <row r="1800" spans="1:42" ht="12.75" customHeight="1" x14ac:dyDescent="0.2">
      <c r="A1800" t="str">
        <f>IF($J1800="","",INDEX('2_Review &amp; Audit'!$F:$F,$J1800))</f>
        <v/>
      </c>
      <c r="B1800" t="str">
        <f>IF($J1800="","",INDEX('2_Review &amp; Audit'!$C:$C,$J1800))</f>
        <v/>
      </c>
      <c r="C1800" t="str">
        <f>IF($J1800="","",INDEX('2_Review &amp; Audit'!$D:$D,$J1800))</f>
        <v/>
      </c>
      <c r="D1800" s="60" t="str">
        <f>IF($J1800="","",INDEX('2_Review &amp; Audit'!$U:$U,$J1800))</f>
        <v/>
      </c>
      <c r="E1800" t="str">
        <f>IF($J1800="","",INDEX('2_Review &amp; Audit'!$M:$M,$J1800))</f>
        <v/>
      </c>
      <c r="F1800" t="str">
        <f>IF($J1800="","",INDEX('2_Review &amp; Audit'!$N:$N,$J1800))</f>
        <v/>
      </c>
      <c r="G1800" t="str">
        <f>IF(OR($J1800="",$F1800=""),"",ABS(INDEX('2_Review &amp; Audit'!$B:$B,$J1800)/$F1800))</f>
        <v/>
      </c>
      <c r="H1800" t="str">
        <f t="shared" si="92"/>
        <v/>
      </c>
      <c r="I1800" t="str">
        <f>IF($J1800="","",INDEX('2_Review &amp; Audit'!$AD:$AD,$J1800))</f>
        <v/>
      </c>
      <c r="AB1800" t="str">
        <f>IF($D1800="","",MAX(0,N(#REF!)-N($X1800)))</f>
        <v/>
      </c>
      <c r="AC1800" t="str">
        <f>IF(OR($D1800="",$AB1800="",N($AB1800)&lt;=0),"",IFERROR(MATCH(1,INDEX(('2_Review &amp; Audit'!$F$6:$F$505=$A1800)*('2_Review &amp; Audit'!$I$6:$I$505&gt;=$E1800-30)*('2_Review &amp; Audit'!$I$6:$I$505&lt;=$E1800+30)*('2_Review &amp; Audit'!$R$6:$R$505&gt;0)*(ROW('2_Review &amp; Audit'!$R$6:$R$505)&gt;$T1800),0),0)+5,""))</f>
        <v/>
      </c>
      <c r="AG1800" t="str">
        <f>IF(OR($D1800="",$AB1800="",$AF1800=""),"",MIN($AB1800,$AF1800))</f>
        <v/>
      </c>
      <c r="AK1800" t="str">
        <f>IF($D1800="","",MAX(0,N($AB1800)-N($AG1800)))</f>
        <v/>
      </c>
      <c r="AL1800" t="str">
        <f>IF(OR($D1800="",$AK1800="",N($AK1800)&lt;=0),"",IFERROR(MATCH(1,INDEX(('2_Review &amp; Audit'!$F$6:$F$505=$A1800)*('2_Review &amp; Audit'!$I$6:$I$505&gt;=$E1800-30)*('2_Review &amp; Audit'!$I$6:$I$505&lt;=$E1800+30)*('2_Review &amp; Audit'!$R$6:$R$505&gt;0)*(ROW('2_Review &amp; Audit'!$R$6:$R$505)&gt;$AC1800),0),0)+5,""))</f>
        <v/>
      </c>
      <c r="AP1800" t="str">
        <f>IF(OR($D1800="",$AK1800="",$AO1800=""),"",MIN($AK1800,$AO1800))</f>
        <v/>
      </c>
    </row>
    <row r="1801" spans="1:42" ht="12.75" customHeight="1" x14ac:dyDescent="0.2">
      <c r="A1801" t="str">
        <f>IF($J1801="","",INDEX('2_Review &amp; Audit'!$F:$F,$J1801))</f>
        <v/>
      </c>
      <c r="B1801" t="str">
        <f>IF($J1801="","",INDEX('2_Review &amp; Audit'!$C:$C,$J1801))</f>
        <v/>
      </c>
      <c r="C1801" t="str">
        <f>IF($J1801="","",INDEX('2_Review &amp; Audit'!$D:$D,$J1801))</f>
        <v/>
      </c>
      <c r="D1801" s="60" t="str">
        <f>IF($J1801="","",INDEX('2_Review &amp; Audit'!$U:$U,$J1801))</f>
        <v/>
      </c>
      <c r="E1801" t="str">
        <f>IF($J1801="","",INDEX('2_Review &amp; Audit'!$M:$M,$J1801))</f>
        <v/>
      </c>
      <c r="F1801" t="str">
        <f>IF($J1801="","",INDEX('2_Review &amp; Audit'!$N:$N,$J1801))</f>
        <v/>
      </c>
      <c r="G1801" t="str">
        <f>IF(OR($J1801="",$F1801=""),"",ABS(INDEX('2_Review &amp; Audit'!$B:$B,$J1801)/$F1801))</f>
        <v/>
      </c>
      <c r="H1801" t="str">
        <f t="shared" si="92"/>
        <v/>
      </c>
      <c r="I1801" t="str">
        <f>IF($J1801="","",INDEX('2_Review &amp; Audit'!$AD:$AD,$J1801))</f>
        <v/>
      </c>
      <c r="AB1801" t="str">
        <f>IF($D1801="","",MAX(0,N(#REF!)-N($X1801)))</f>
        <v/>
      </c>
      <c r="AC1801" t="str">
        <f>IF(OR($D1801="",$AB1801="",N($AB1801)&lt;=0),"",IFERROR(MATCH(1,INDEX(('2_Review &amp; Audit'!$F$6:$F$505=$A1801)*('2_Review &amp; Audit'!$I$6:$I$505&gt;=$E1801-30)*('2_Review &amp; Audit'!$I$6:$I$505&lt;=$E1801+30)*('2_Review &amp; Audit'!$R$6:$R$505&gt;0)*(ROW('2_Review &amp; Audit'!$R$6:$R$505)&gt;$T1801),0),0)+5,""))</f>
        <v/>
      </c>
      <c r="AG1801" t="str">
        <f>IF(OR($D1801="",$AB1801="",$AF1801=""),"",MIN($AB1801,$AF1801))</f>
        <v/>
      </c>
      <c r="AK1801" t="str">
        <f>IF($D1801="","",MAX(0,N($AB1801)-N($AG1801)))</f>
        <v/>
      </c>
      <c r="AL1801" t="str">
        <f>IF(OR($D1801="",$AK1801="",N($AK1801)&lt;=0),"",IFERROR(MATCH(1,INDEX(('2_Review &amp; Audit'!$F$6:$F$505=$A1801)*('2_Review &amp; Audit'!$I$6:$I$505&gt;=$E1801-30)*('2_Review &amp; Audit'!$I$6:$I$505&lt;=$E1801+30)*('2_Review &amp; Audit'!$R$6:$R$505&gt;0)*(ROW('2_Review &amp; Audit'!$R$6:$R$505)&gt;$AC1801),0),0)+5,""))</f>
        <v/>
      </c>
      <c r="AP1801" t="str">
        <f>IF(OR($D1801="",$AK1801="",$AO1801=""),"",MIN($AK1801,$AO1801))</f>
        <v/>
      </c>
    </row>
    <row r="1802" spans="1:42" ht="12.75" customHeight="1" x14ac:dyDescent="0.2">
      <c r="A1802" t="str">
        <f>IF($J1802="","",INDEX('2_Review &amp; Audit'!$F:$F,$J1802))</f>
        <v/>
      </c>
      <c r="B1802" t="str">
        <f>IF($J1802="","",INDEX('2_Review &amp; Audit'!$C:$C,$J1802))</f>
        <v/>
      </c>
      <c r="C1802" t="str">
        <f>IF($J1802="","",INDEX('2_Review &amp; Audit'!$D:$D,$J1802))</f>
        <v/>
      </c>
      <c r="D1802" s="60" t="str">
        <f>IF($J1802="","",INDEX('2_Review &amp; Audit'!$U:$U,$J1802))</f>
        <v/>
      </c>
      <c r="E1802" t="str">
        <f>IF($J1802="","",INDEX('2_Review &amp; Audit'!$M:$M,$J1802))</f>
        <v/>
      </c>
      <c r="F1802" t="str">
        <f>IF($J1802="","",INDEX('2_Review &amp; Audit'!$N:$N,$J1802))</f>
        <v/>
      </c>
      <c r="G1802" t="str">
        <f>IF(OR($J1802="",$F1802=""),"",ABS(INDEX('2_Review &amp; Audit'!$B:$B,$J1802)/$F1802))</f>
        <v/>
      </c>
      <c r="H1802" t="str">
        <f t="shared" si="92"/>
        <v/>
      </c>
      <c r="I1802" t="str">
        <f>IF($J1802="","",INDEX('2_Review &amp; Audit'!$AD:$AD,$J1802))</f>
        <v/>
      </c>
      <c r="AB1802" t="str">
        <f>IF($D1802="","",MAX(0,N(#REF!)-N($X1802)))</f>
        <v/>
      </c>
      <c r="AC1802" t="str">
        <f>IF(OR($D1802="",$AB1802="",N($AB1802)&lt;=0),"",IFERROR(MATCH(1,INDEX(('2_Review &amp; Audit'!$F$6:$F$505=$A1802)*('2_Review &amp; Audit'!$I$6:$I$505&gt;=$E1802-30)*('2_Review &amp; Audit'!$I$6:$I$505&lt;=$E1802+30)*('2_Review &amp; Audit'!$R$6:$R$505&gt;0)*(ROW('2_Review &amp; Audit'!$R$6:$R$505)&gt;$T1802),0),0)+5,""))</f>
        <v/>
      </c>
      <c r="AG1802" t="str">
        <f>IF(OR($D1802="",$AB1802="",$AF1802=""),"",MIN($AB1802,$AF1802))</f>
        <v/>
      </c>
      <c r="AK1802" t="str">
        <f>IF($D1802="","",MAX(0,N($AB1802)-N($AG1802)))</f>
        <v/>
      </c>
      <c r="AL1802" t="str">
        <f>IF(OR($D1802="",$AK1802="",N($AK1802)&lt;=0),"",IFERROR(MATCH(1,INDEX(('2_Review &amp; Audit'!$F$6:$F$505=$A1802)*('2_Review &amp; Audit'!$I$6:$I$505&gt;=$E1802-30)*('2_Review &amp; Audit'!$I$6:$I$505&lt;=$E1802+30)*('2_Review &amp; Audit'!$R$6:$R$505&gt;0)*(ROW('2_Review &amp; Audit'!$R$6:$R$505)&gt;$AC1802),0),0)+5,""))</f>
        <v/>
      </c>
      <c r="AP1802" t="str">
        <f>IF(OR($D1802="",$AK1802="",$AO1802=""),"",MIN($AK1802,$AO1802))</f>
        <v/>
      </c>
    </row>
    <row r="1803" spans="1:42" ht="12.75" customHeight="1" x14ac:dyDescent="0.2">
      <c r="A1803" t="str">
        <f>IF($J1803="","",INDEX('2_Review &amp; Audit'!$F:$F,$J1803))</f>
        <v/>
      </c>
      <c r="B1803" t="str">
        <f>IF($J1803="","",INDEX('2_Review &amp; Audit'!$C:$C,$J1803))</f>
        <v/>
      </c>
      <c r="C1803" t="str">
        <f>IF($J1803="","",INDEX('2_Review &amp; Audit'!$D:$D,$J1803))</f>
        <v/>
      </c>
      <c r="D1803" s="60" t="str">
        <f>IF($J1803="","",INDEX('2_Review &amp; Audit'!$U:$U,$J1803))</f>
        <v/>
      </c>
      <c r="E1803" t="str">
        <f>IF($J1803="","",INDEX('2_Review &amp; Audit'!$M:$M,$J1803))</f>
        <v/>
      </c>
      <c r="F1803" t="str">
        <f>IF($J1803="","",INDEX('2_Review &amp; Audit'!$N:$N,$J1803))</f>
        <v/>
      </c>
      <c r="G1803" t="str">
        <f>IF(OR($J1803="",$F1803=""),"",ABS(INDEX('2_Review &amp; Audit'!$B:$B,$J1803)/$F1803))</f>
        <v/>
      </c>
      <c r="H1803" t="str">
        <f t="shared" si="92"/>
        <v/>
      </c>
      <c r="I1803" t="str">
        <f>IF($J1803="","",INDEX('2_Review &amp; Audit'!$AD:$AD,$J1803))</f>
        <v/>
      </c>
      <c r="AB1803" t="str">
        <f>IF($D1803="","",MAX(0,N(#REF!)-N($X1803)))</f>
        <v/>
      </c>
      <c r="AC1803" t="str">
        <f>IF(OR($D1803="",$AB1803="",N($AB1803)&lt;=0),"",IFERROR(MATCH(1,INDEX(('2_Review &amp; Audit'!$F$6:$F$505=$A1803)*('2_Review &amp; Audit'!$I$6:$I$505&gt;=$E1803-30)*('2_Review &amp; Audit'!$I$6:$I$505&lt;=$E1803+30)*('2_Review &amp; Audit'!$R$6:$R$505&gt;0)*(ROW('2_Review &amp; Audit'!$R$6:$R$505)&gt;$T1803),0),0)+5,""))</f>
        <v/>
      </c>
      <c r="AG1803" t="str">
        <f>IF(OR($D1803="",$AB1803="",$AF1803=""),"",MIN($AB1803,$AF1803))</f>
        <v/>
      </c>
      <c r="AK1803" t="str">
        <f>IF($D1803="","",MAX(0,N($AB1803)-N($AG1803)))</f>
        <v/>
      </c>
      <c r="AL1803" t="str">
        <f>IF(OR($D1803="",$AK1803="",N($AK1803)&lt;=0),"",IFERROR(MATCH(1,INDEX(('2_Review &amp; Audit'!$F$6:$F$505=$A1803)*('2_Review &amp; Audit'!$I$6:$I$505&gt;=$E1803-30)*('2_Review &amp; Audit'!$I$6:$I$505&lt;=$E1803+30)*('2_Review &amp; Audit'!$R$6:$R$505&gt;0)*(ROW('2_Review &amp; Audit'!$R$6:$R$505)&gt;$AC1803),0),0)+5,""))</f>
        <v/>
      </c>
      <c r="AP1803" t="str">
        <f>IF(OR($D1803="",$AK1803="",$AO1803=""),"",MIN($AK1803,$AO1803))</f>
        <v/>
      </c>
    </row>
    <row r="1804" spans="1:42" ht="12.75" customHeight="1" x14ac:dyDescent="0.2">
      <c r="A1804" t="str">
        <f>IF($J1804="","",INDEX('2_Review &amp; Audit'!$F:$F,$J1804))</f>
        <v/>
      </c>
      <c r="B1804" t="str">
        <f>IF($J1804="","",INDEX('2_Review &amp; Audit'!$C:$C,$J1804))</f>
        <v/>
      </c>
      <c r="C1804" t="str">
        <f>IF($J1804="","",INDEX('2_Review &amp; Audit'!$D:$D,$J1804))</f>
        <v/>
      </c>
      <c r="D1804" s="60" t="str">
        <f>IF($J1804="","",INDEX('2_Review &amp; Audit'!$U:$U,$J1804))</f>
        <v/>
      </c>
      <c r="E1804" t="str">
        <f>IF($J1804="","",INDEX('2_Review &amp; Audit'!$M:$M,$J1804))</f>
        <v/>
      </c>
      <c r="F1804" t="str">
        <f>IF($J1804="","",INDEX('2_Review &amp; Audit'!$N:$N,$J1804))</f>
        <v/>
      </c>
      <c r="G1804" t="str">
        <f>IF(OR($J1804="",$F1804=""),"",ABS(INDEX('2_Review &amp; Audit'!$B:$B,$J1804)/$F1804))</f>
        <v/>
      </c>
      <c r="H1804" t="str">
        <f t="shared" si="92"/>
        <v/>
      </c>
      <c r="I1804" t="str">
        <f>IF($J1804="","",INDEX('2_Review &amp; Audit'!$AD:$AD,$J1804))</f>
        <v/>
      </c>
      <c r="AB1804" t="str">
        <f>IF($D1804="","",MAX(0,N(#REF!)-N($X1804)))</f>
        <v/>
      </c>
      <c r="AC1804" t="str">
        <f>IF(OR($D1804="",$AB1804="",N($AB1804)&lt;=0),"",IFERROR(MATCH(1,INDEX(('2_Review &amp; Audit'!$F$6:$F$505=$A1804)*('2_Review &amp; Audit'!$I$6:$I$505&gt;=$E1804-30)*('2_Review &amp; Audit'!$I$6:$I$505&lt;=$E1804+30)*('2_Review &amp; Audit'!$R$6:$R$505&gt;0)*(ROW('2_Review &amp; Audit'!$R$6:$R$505)&gt;$T1804),0),0)+5,""))</f>
        <v/>
      </c>
      <c r="AG1804" t="str">
        <f>IF(OR($D1804="",$AB1804="",$AF1804=""),"",MIN($AB1804,$AF1804))</f>
        <v/>
      </c>
      <c r="AK1804" t="str">
        <f>IF($D1804="","",MAX(0,N($AB1804)-N($AG1804)))</f>
        <v/>
      </c>
      <c r="AL1804" t="str">
        <f>IF(OR($D1804="",$AK1804="",N($AK1804)&lt;=0),"",IFERROR(MATCH(1,INDEX(('2_Review &amp; Audit'!$F$6:$F$505=$A1804)*('2_Review &amp; Audit'!$I$6:$I$505&gt;=$E1804-30)*('2_Review &amp; Audit'!$I$6:$I$505&lt;=$E1804+30)*('2_Review &amp; Audit'!$R$6:$R$505&gt;0)*(ROW('2_Review &amp; Audit'!$R$6:$R$505)&gt;$AC1804),0),0)+5,""))</f>
        <v/>
      </c>
      <c r="AP1804" t="str">
        <f>IF(OR($D1804="",$AK1804="",$AO1804=""),"",MIN($AK1804,$AO1804))</f>
        <v/>
      </c>
    </row>
    <row r="1805" spans="1:42" ht="12.75" customHeight="1" x14ac:dyDescent="0.2">
      <c r="A1805" t="str">
        <f>IF($J1805="","",INDEX('2_Review &amp; Audit'!$F:$F,$J1805))</f>
        <v/>
      </c>
      <c r="B1805" t="str">
        <f>IF($J1805="","",INDEX('2_Review &amp; Audit'!$C:$C,$J1805))</f>
        <v/>
      </c>
      <c r="C1805" t="str">
        <f>IF($J1805="","",INDEX('2_Review &amp; Audit'!$D:$D,$J1805))</f>
        <v/>
      </c>
      <c r="D1805" s="60" t="str">
        <f>IF($J1805="","",INDEX('2_Review &amp; Audit'!$U:$U,$J1805))</f>
        <v/>
      </c>
      <c r="E1805" t="str">
        <f>IF($J1805="","",INDEX('2_Review &amp; Audit'!$M:$M,$J1805))</f>
        <v/>
      </c>
      <c r="F1805" t="str">
        <f>IF($J1805="","",INDEX('2_Review &amp; Audit'!$N:$N,$J1805))</f>
        <v/>
      </c>
      <c r="G1805" t="str">
        <f>IF(OR($J1805="",$F1805=""),"",ABS(INDEX('2_Review &amp; Audit'!$B:$B,$J1805)/$F1805))</f>
        <v/>
      </c>
      <c r="H1805" t="str">
        <f t="shared" si="92"/>
        <v/>
      </c>
      <c r="I1805" t="str">
        <f>IF($J1805="","",INDEX('2_Review &amp; Audit'!$AD:$AD,$J1805))</f>
        <v/>
      </c>
      <c r="AB1805" t="str">
        <f>IF($D1805="","",MAX(0,N(#REF!)-N($X1805)))</f>
        <v/>
      </c>
      <c r="AC1805" t="str">
        <f>IF(OR($D1805="",$AB1805="",N($AB1805)&lt;=0),"",IFERROR(MATCH(1,INDEX(('2_Review &amp; Audit'!$F$6:$F$505=$A1805)*('2_Review &amp; Audit'!$I$6:$I$505&gt;=$E1805-30)*('2_Review &amp; Audit'!$I$6:$I$505&lt;=$E1805+30)*('2_Review &amp; Audit'!$R$6:$R$505&gt;0)*(ROW('2_Review &amp; Audit'!$R$6:$R$505)&gt;$T1805),0),0)+5,""))</f>
        <v/>
      </c>
      <c r="AG1805" t="str">
        <f>IF(OR($D1805="",$AB1805="",$AF1805=""),"",MIN($AB1805,$AF1805))</f>
        <v/>
      </c>
      <c r="AK1805" t="str">
        <f>IF($D1805="","",MAX(0,N($AB1805)-N($AG1805)))</f>
        <v/>
      </c>
      <c r="AL1805" t="str">
        <f>IF(OR($D1805="",$AK1805="",N($AK1805)&lt;=0),"",IFERROR(MATCH(1,INDEX(('2_Review &amp; Audit'!$F$6:$F$505=$A1805)*('2_Review &amp; Audit'!$I$6:$I$505&gt;=$E1805-30)*('2_Review &amp; Audit'!$I$6:$I$505&lt;=$E1805+30)*('2_Review &amp; Audit'!$R$6:$R$505&gt;0)*(ROW('2_Review &amp; Audit'!$R$6:$R$505)&gt;$AC1805),0),0)+5,""))</f>
        <v/>
      </c>
      <c r="AP1805" t="str">
        <f>IF(OR($D1805="",$AK1805="",$AO1805=""),"",MIN($AK1805,$AO1805))</f>
        <v/>
      </c>
    </row>
    <row r="1806" spans="1:42" ht="12.75" customHeight="1" x14ac:dyDescent="0.2">
      <c r="A1806" t="str">
        <f>IF($J1806="","",INDEX('2_Review &amp; Audit'!$F:$F,$J1806))</f>
        <v/>
      </c>
      <c r="B1806" t="str">
        <f>IF($J1806="","",INDEX('2_Review &amp; Audit'!$C:$C,$J1806))</f>
        <v/>
      </c>
      <c r="C1806" t="str">
        <f>IF($J1806="","",INDEX('2_Review &amp; Audit'!$D:$D,$J1806))</f>
        <v/>
      </c>
      <c r="D1806" s="60" t="str">
        <f>IF($J1806="","",INDEX('2_Review &amp; Audit'!$U:$U,$J1806))</f>
        <v/>
      </c>
      <c r="E1806" t="str">
        <f>IF($J1806="","",INDEX('2_Review &amp; Audit'!$M:$M,$J1806))</f>
        <v/>
      </c>
      <c r="F1806" t="str">
        <f>IF($J1806="","",INDEX('2_Review &amp; Audit'!$N:$N,$J1806))</f>
        <v/>
      </c>
      <c r="G1806" t="str">
        <f>IF(OR($J1806="",$F1806=""),"",ABS(INDEX('2_Review &amp; Audit'!$B:$B,$J1806)/$F1806))</f>
        <v/>
      </c>
      <c r="H1806" t="str">
        <f t="shared" si="92"/>
        <v/>
      </c>
      <c r="I1806" t="str">
        <f>IF($J1806="","",INDEX('2_Review &amp; Audit'!$AD:$AD,$J1806))</f>
        <v/>
      </c>
      <c r="AB1806" t="str">
        <f>IF($D1806="","",MAX(0,N(#REF!)-N($X1806)))</f>
        <v/>
      </c>
      <c r="AC1806" t="str">
        <f>IF(OR($D1806="",$AB1806="",N($AB1806)&lt;=0),"",IFERROR(MATCH(1,INDEX(('2_Review &amp; Audit'!$F$6:$F$505=$A1806)*('2_Review &amp; Audit'!$I$6:$I$505&gt;=$E1806-30)*('2_Review &amp; Audit'!$I$6:$I$505&lt;=$E1806+30)*('2_Review &amp; Audit'!$R$6:$R$505&gt;0)*(ROW('2_Review &amp; Audit'!$R$6:$R$505)&gt;$T1806),0),0)+5,""))</f>
        <v/>
      </c>
      <c r="AG1806" t="str">
        <f>IF(OR($D1806="",$AB1806="",$AF1806=""),"",MIN($AB1806,$AF1806))</f>
        <v/>
      </c>
      <c r="AK1806" t="str">
        <f>IF($D1806="","",MAX(0,N($AB1806)-N($AG1806)))</f>
        <v/>
      </c>
      <c r="AL1806" t="str">
        <f>IF(OR($D1806="",$AK1806="",N($AK1806)&lt;=0),"",IFERROR(MATCH(1,INDEX(('2_Review &amp; Audit'!$F$6:$F$505=$A1806)*('2_Review &amp; Audit'!$I$6:$I$505&gt;=$E1806-30)*('2_Review &amp; Audit'!$I$6:$I$505&lt;=$E1806+30)*('2_Review &amp; Audit'!$R$6:$R$505&gt;0)*(ROW('2_Review &amp; Audit'!$R$6:$R$505)&gt;$AC1806),0),0)+5,""))</f>
        <v/>
      </c>
      <c r="AP1806" t="str">
        <f>IF(OR($D1806="",$AK1806="",$AO1806=""),"",MIN($AK1806,$AO1806))</f>
        <v/>
      </c>
    </row>
    <row r="1807" spans="1:42" ht="12.75" customHeight="1" x14ac:dyDescent="0.2">
      <c r="A1807" t="str">
        <f>IF($J1807="","",INDEX('2_Review &amp; Audit'!$F:$F,$J1807))</f>
        <v/>
      </c>
      <c r="B1807" t="str">
        <f>IF($J1807="","",INDEX('2_Review &amp; Audit'!$C:$C,$J1807))</f>
        <v/>
      </c>
      <c r="C1807" t="str">
        <f>IF($J1807="","",INDEX('2_Review &amp; Audit'!$D:$D,$J1807))</f>
        <v/>
      </c>
      <c r="D1807" s="60" t="str">
        <f>IF($J1807="","",INDEX('2_Review &amp; Audit'!$U:$U,$J1807))</f>
        <v/>
      </c>
      <c r="E1807" t="str">
        <f>IF($J1807="","",INDEX('2_Review &amp; Audit'!$M:$M,$J1807))</f>
        <v/>
      </c>
      <c r="F1807" t="str">
        <f>IF($J1807="","",INDEX('2_Review &amp; Audit'!$N:$N,$J1807))</f>
        <v/>
      </c>
      <c r="G1807" t="str">
        <f>IF(OR($J1807="",$F1807=""),"",ABS(INDEX('2_Review &amp; Audit'!$B:$B,$J1807)/$F1807))</f>
        <v/>
      </c>
      <c r="H1807" t="str">
        <f t="shared" si="92"/>
        <v/>
      </c>
      <c r="I1807" t="str">
        <f>IF($J1807="","",INDEX('2_Review &amp; Audit'!$AD:$AD,$J1807))</f>
        <v/>
      </c>
      <c r="AB1807" t="str">
        <f>IF($D1807="","",MAX(0,N(#REF!)-N($X1807)))</f>
        <v/>
      </c>
      <c r="AC1807" t="str">
        <f>IF(OR($D1807="",$AB1807="",N($AB1807)&lt;=0),"",IFERROR(MATCH(1,INDEX(('2_Review &amp; Audit'!$F$6:$F$505=$A1807)*('2_Review &amp; Audit'!$I$6:$I$505&gt;=$E1807-30)*('2_Review &amp; Audit'!$I$6:$I$505&lt;=$E1807+30)*('2_Review &amp; Audit'!$R$6:$R$505&gt;0)*(ROW('2_Review &amp; Audit'!$R$6:$R$505)&gt;$T1807),0),0)+5,""))</f>
        <v/>
      </c>
      <c r="AG1807" t="str">
        <f>IF(OR($D1807="",$AB1807="",$AF1807=""),"",MIN($AB1807,$AF1807))</f>
        <v/>
      </c>
      <c r="AK1807" t="str">
        <f>IF($D1807="","",MAX(0,N($AB1807)-N($AG1807)))</f>
        <v/>
      </c>
      <c r="AL1807" t="str">
        <f>IF(OR($D1807="",$AK1807="",N($AK1807)&lt;=0),"",IFERROR(MATCH(1,INDEX(('2_Review &amp; Audit'!$F$6:$F$505=$A1807)*('2_Review &amp; Audit'!$I$6:$I$505&gt;=$E1807-30)*('2_Review &amp; Audit'!$I$6:$I$505&lt;=$E1807+30)*('2_Review &amp; Audit'!$R$6:$R$505&gt;0)*(ROW('2_Review &amp; Audit'!$R$6:$R$505)&gt;$AC1807),0),0)+5,""))</f>
        <v/>
      </c>
      <c r="AP1807" t="str">
        <f>IF(OR($D1807="",$AK1807="",$AO1807=""),"",MIN($AK1807,$AO1807))</f>
        <v/>
      </c>
    </row>
    <row r="1808" spans="1:42" ht="12.75" customHeight="1" x14ac:dyDescent="0.2">
      <c r="A1808" t="str">
        <f>IF($J1808="","",INDEX('2_Review &amp; Audit'!$F:$F,$J1808))</f>
        <v/>
      </c>
      <c r="B1808" t="str">
        <f>IF($J1808="","",INDEX('2_Review &amp; Audit'!$C:$C,$J1808))</f>
        <v/>
      </c>
      <c r="C1808" t="str">
        <f>IF($J1808="","",INDEX('2_Review &amp; Audit'!$D:$D,$J1808))</f>
        <v/>
      </c>
      <c r="D1808" s="60" t="str">
        <f>IF($J1808="","",INDEX('2_Review &amp; Audit'!$U:$U,$J1808))</f>
        <v/>
      </c>
      <c r="E1808" t="str">
        <f>IF($J1808="","",INDEX('2_Review &amp; Audit'!$M:$M,$J1808))</f>
        <v/>
      </c>
      <c r="F1808" t="str">
        <f>IF($J1808="","",INDEX('2_Review &amp; Audit'!$N:$N,$J1808))</f>
        <v/>
      </c>
      <c r="G1808" t="str">
        <f>IF(OR($J1808="",$F1808=""),"",ABS(INDEX('2_Review &amp; Audit'!$B:$B,$J1808)/$F1808))</f>
        <v/>
      </c>
      <c r="H1808" t="str">
        <f t="shared" si="92"/>
        <v/>
      </c>
      <c r="I1808" t="str">
        <f>IF($J1808="","",INDEX('2_Review &amp; Audit'!$AD:$AD,$J1808))</f>
        <v/>
      </c>
      <c r="AB1808" t="str">
        <f>IF($D1808="","",MAX(0,N(#REF!)-N($X1808)))</f>
        <v/>
      </c>
      <c r="AC1808" t="str">
        <f>IF(OR($D1808="",$AB1808="",N($AB1808)&lt;=0),"",IFERROR(MATCH(1,INDEX(('2_Review &amp; Audit'!$F$6:$F$505=$A1808)*('2_Review &amp; Audit'!$I$6:$I$505&gt;=$E1808-30)*('2_Review &amp; Audit'!$I$6:$I$505&lt;=$E1808+30)*('2_Review &amp; Audit'!$R$6:$R$505&gt;0)*(ROW('2_Review &amp; Audit'!$R$6:$R$505)&gt;$T1808),0),0)+5,""))</f>
        <v/>
      </c>
      <c r="AG1808" t="str">
        <f>IF(OR($D1808="",$AB1808="",$AF1808=""),"",MIN($AB1808,$AF1808))</f>
        <v/>
      </c>
      <c r="AK1808" t="str">
        <f>IF($D1808="","",MAX(0,N($AB1808)-N($AG1808)))</f>
        <v/>
      </c>
      <c r="AL1808" t="str">
        <f>IF(OR($D1808="",$AK1808="",N($AK1808)&lt;=0),"",IFERROR(MATCH(1,INDEX(('2_Review &amp; Audit'!$F$6:$F$505=$A1808)*('2_Review &amp; Audit'!$I$6:$I$505&gt;=$E1808-30)*('2_Review &amp; Audit'!$I$6:$I$505&lt;=$E1808+30)*('2_Review &amp; Audit'!$R$6:$R$505&gt;0)*(ROW('2_Review &amp; Audit'!$R$6:$R$505)&gt;$AC1808),0),0)+5,""))</f>
        <v/>
      </c>
      <c r="AP1808" t="str">
        <f>IF(OR($D1808="",$AK1808="",$AO1808=""),"",MIN($AK1808,$AO1808))</f>
        <v/>
      </c>
    </row>
    <row r="1809" spans="1:42" ht="12.75" customHeight="1" x14ac:dyDescent="0.2">
      <c r="A1809" t="str">
        <f>IF($J1809="","",INDEX('2_Review &amp; Audit'!$F:$F,$J1809))</f>
        <v/>
      </c>
      <c r="B1809" t="str">
        <f>IF($J1809="","",INDEX('2_Review &amp; Audit'!$C:$C,$J1809))</f>
        <v/>
      </c>
      <c r="C1809" t="str">
        <f>IF($J1809="","",INDEX('2_Review &amp; Audit'!$D:$D,$J1809))</f>
        <v/>
      </c>
      <c r="D1809" s="60" t="str">
        <f>IF($J1809="","",INDEX('2_Review &amp; Audit'!$U:$U,$J1809))</f>
        <v/>
      </c>
      <c r="E1809" t="str">
        <f>IF($J1809="","",INDEX('2_Review &amp; Audit'!$M:$M,$J1809))</f>
        <v/>
      </c>
      <c r="F1809" t="str">
        <f>IF($J1809="","",INDEX('2_Review &amp; Audit'!$N:$N,$J1809))</f>
        <v/>
      </c>
      <c r="G1809" t="str">
        <f>IF(OR($J1809="",$F1809=""),"",ABS(INDEX('2_Review &amp; Audit'!$B:$B,$J1809)/$F1809))</f>
        <v/>
      </c>
      <c r="H1809" t="str">
        <f t="shared" si="92"/>
        <v/>
      </c>
      <c r="I1809" t="str">
        <f>IF($J1809="","",INDEX('2_Review &amp; Audit'!$AD:$AD,$J1809))</f>
        <v/>
      </c>
      <c r="AB1809" t="str">
        <f>IF($D1809="","",MAX(0,N(#REF!)-N($X1809)))</f>
        <v/>
      </c>
      <c r="AC1809" t="str">
        <f>IF(OR($D1809="",$AB1809="",N($AB1809)&lt;=0),"",IFERROR(MATCH(1,INDEX(('2_Review &amp; Audit'!$F$6:$F$505=$A1809)*('2_Review &amp; Audit'!$I$6:$I$505&gt;=$E1809-30)*('2_Review &amp; Audit'!$I$6:$I$505&lt;=$E1809+30)*('2_Review &amp; Audit'!$R$6:$R$505&gt;0)*(ROW('2_Review &amp; Audit'!$R$6:$R$505)&gt;$T1809),0),0)+5,""))</f>
        <v/>
      </c>
      <c r="AG1809" t="str">
        <f>IF(OR($D1809="",$AB1809="",$AF1809=""),"",MIN($AB1809,$AF1809))</f>
        <v/>
      </c>
      <c r="AK1809" t="str">
        <f>IF($D1809="","",MAX(0,N($AB1809)-N($AG1809)))</f>
        <v/>
      </c>
      <c r="AL1809" t="str">
        <f>IF(OR($D1809="",$AK1809="",N($AK1809)&lt;=0),"",IFERROR(MATCH(1,INDEX(('2_Review &amp; Audit'!$F$6:$F$505=$A1809)*('2_Review &amp; Audit'!$I$6:$I$505&gt;=$E1809-30)*('2_Review &amp; Audit'!$I$6:$I$505&lt;=$E1809+30)*('2_Review &amp; Audit'!$R$6:$R$505&gt;0)*(ROW('2_Review &amp; Audit'!$R$6:$R$505)&gt;$AC1809),0),0)+5,""))</f>
        <v/>
      </c>
      <c r="AP1809" t="str">
        <f>IF(OR($D1809="",$AK1809="",$AO1809=""),"",MIN($AK1809,$AO1809))</f>
        <v/>
      </c>
    </row>
    <row r="1810" spans="1:42" ht="12.75" customHeight="1" x14ac:dyDescent="0.2">
      <c r="A1810" t="str">
        <f>IF($J1810="","",INDEX('2_Review &amp; Audit'!$F:$F,$J1810))</f>
        <v/>
      </c>
      <c r="B1810" t="str">
        <f>IF($J1810="","",INDEX('2_Review &amp; Audit'!$C:$C,$J1810))</f>
        <v/>
      </c>
      <c r="C1810" t="str">
        <f>IF($J1810="","",INDEX('2_Review &amp; Audit'!$D:$D,$J1810))</f>
        <v/>
      </c>
      <c r="D1810" s="60" t="str">
        <f>IF($J1810="","",INDEX('2_Review &amp; Audit'!$U:$U,$J1810))</f>
        <v/>
      </c>
      <c r="E1810" t="str">
        <f>IF($J1810="","",INDEX('2_Review &amp; Audit'!$M:$M,$J1810))</f>
        <v/>
      </c>
      <c r="F1810" t="str">
        <f>IF($J1810="","",INDEX('2_Review &amp; Audit'!$N:$N,$J1810))</f>
        <v/>
      </c>
      <c r="G1810" t="str">
        <f>IF(OR($J1810="",$F1810=""),"",ABS(INDEX('2_Review &amp; Audit'!$B:$B,$J1810)/$F1810))</f>
        <v/>
      </c>
      <c r="H1810" t="str">
        <f t="shared" si="92"/>
        <v/>
      </c>
      <c r="I1810" t="str">
        <f>IF($J1810="","",INDEX('2_Review &amp; Audit'!$AD:$AD,$J1810))</f>
        <v/>
      </c>
      <c r="AB1810" t="str">
        <f>IF($D1810="","",MAX(0,N(#REF!)-N($X1810)))</f>
        <v/>
      </c>
      <c r="AC1810" t="str">
        <f>IF(OR($D1810="",$AB1810="",N($AB1810)&lt;=0),"",IFERROR(MATCH(1,INDEX(('2_Review &amp; Audit'!$F$6:$F$505=$A1810)*('2_Review &amp; Audit'!$I$6:$I$505&gt;=$E1810-30)*('2_Review &amp; Audit'!$I$6:$I$505&lt;=$E1810+30)*('2_Review &amp; Audit'!$R$6:$R$505&gt;0)*(ROW('2_Review &amp; Audit'!$R$6:$R$505)&gt;$T1810),0),0)+5,""))</f>
        <v/>
      </c>
      <c r="AG1810" t="str">
        <f>IF(OR($D1810="",$AB1810="",$AF1810=""),"",MIN($AB1810,$AF1810))</f>
        <v/>
      </c>
      <c r="AK1810" t="str">
        <f>IF($D1810="","",MAX(0,N($AB1810)-N($AG1810)))</f>
        <v/>
      </c>
      <c r="AL1810" t="str">
        <f>IF(OR($D1810="",$AK1810="",N($AK1810)&lt;=0),"",IFERROR(MATCH(1,INDEX(('2_Review &amp; Audit'!$F$6:$F$505=$A1810)*('2_Review &amp; Audit'!$I$6:$I$505&gt;=$E1810-30)*('2_Review &amp; Audit'!$I$6:$I$505&lt;=$E1810+30)*('2_Review &amp; Audit'!$R$6:$R$505&gt;0)*(ROW('2_Review &amp; Audit'!$R$6:$R$505)&gt;$AC1810),0),0)+5,""))</f>
        <v/>
      </c>
      <c r="AP1810" t="str">
        <f>IF(OR($D1810="",$AK1810="",$AO1810=""),"",MIN($AK1810,$AO1810))</f>
        <v/>
      </c>
    </row>
    <row r="1811" spans="1:42" ht="12.75" customHeight="1" x14ac:dyDescent="0.2">
      <c r="A1811" t="str">
        <f>IF($J1811="","",INDEX('2_Review &amp; Audit'!$F:$F,$J1811))</f>
        <v/>
      </c>
      <c r="B1811" t="str">
        <f>IF($J1811="","",INDEX('2_Review &amp; Audit'!$C:$C,$J1811))</f>
        <v/>
      </c>
      <c r="C1811" t="str">
        <f>IF($J1811="","",INDEX('2_Review &amp; Audit'!$D:$D,$J1811))</f>
        <v/>
      </c>
      <c r="D1811" s="60" t="str">
        <f>IF($J1811="","",INDEX('2_Review &amp; Audit'!$U:$U,$J1811))</f>
        <v/>
      </c>
      <c r="E1811" t="str">
        <f>IF($J1811="","",INDEX('2_Review &amp; Audit'!$M:$M,$J1811))</f>
        <v/>
      </c>
      <c r="F1811" t="str">
        <f>IF($J1811="","",INDEX('2_Review &amp; Audit'!$N:$N,$J1811))</f>
        <v/>
      </c>
      <c r="G1811" t="str">
        <f>IF(OR($J1811="",$F1811=""),"",ABS(INDEX('2_Review &amp; Audit'!$B:$B,$J1811)/$F1811))</f>
        <v/>
      </c>
      <c r="H1811" t="str">
        <f t="shared" si="92"/>
        <v/>
      </c>
      <c r="I1811" t="str">
        <f>IF($J1811="","",INDEX('2_Review &amp; Audit'!$AD:$AD,$J1811))</f>
        <v/>
      </c>
      <c r="AB1811" t="str">
        <f>IF($D1811="","",MAX(0,N(#REF!)-N($X1811)))</f>
        <v/>
      </c>
      <c r="AC1811" t="str">
        <f>IF(OR($D1811="",$AB1811="",N($AB1811)&lt;=0),"",IFERROR(MATCH(1,INDEX(('2_Review &amp; Audit'!$F$6:$F$505=$A1811)*('2_Review &amp; Audit'!$I$6:$I$505&gt;=$E1811-30)*('2_Review &amp; Audit'!$I$6:$I$505&lt;=$E1811+30)*('2_Review &amp; Audit'!$R$6:$R$505&gt;0)*(ROW('2_Review &amp; Audit'!$R$6:$R$505)&gt;$T1811),0),0)+5,""))</f>
        <v/>
      </c>
      <c r="AG1811" t="str">
        <f>IF(OR($D1811="",$AB1811="",$AF1811=""),"",MIN($AB1811,$AF1811))</f>
        <v/>
      </c>
      <c r="AK1811" t="str">
        <f>IF($D1811="","",MAX(0,N($AB1811)-N($AG1811)))</f>
        <v/>
      </c>
      <c r="AL1811" t="str">
        <f>IF(OR($D1811="",$AK1811="",N($AK1811)&lt;=0),"",IFERROR(MATCH(1,INDEX(('2_Review &amp; Audit'!$F$6:$F$505=$A1811)*('2_Review &amp; Audit'!$I$6:$I$505&gt;=$E1811-30)*('2_Review &amp; Audit'!$I$6:$I$505&lt;=$E1811+30)*('2_Review &amp; Audit'!$R$6:$R$505&gt;0)*(ROW('2_Review &amp; Audit'!$R$6:$R$505)&gt;$AC1811),0),0)+5,""))</f>
        <v/>
      </c>
      <c r="AP1811" t="str">
        <f>IF(OR($D1811="",$AK1811="",$AO1811=""),"",MIN($AK1811,$AO1811))</f>
        <v/>
      </c>
    </row>
    <row r="1812" spans="1:42" ht="12.75" customHeight="1" x14ac:dyDescent="0.2">
      <c r="A1812" t="str">
        <f>IF($J1812="","",INDEX('2_Review &amp; Audit'!$F:$F,$J1812))</f>
        <v/>
      </c>
      <c r="B1812" t="str">
        <f>IF($J1812="","",INDEX('2_Review &amp; Audit'!$C:$C,$J1812))</f>
        <v/>
      </c>
      <c r="C1812" t="str">
        <f>IF($J1812="","",INDEX('2_Review &amp; Audit'!$D:$D,$J1812))</f>
        <v/>
      </c>
      <c r="D1812" s="60" t="str">
        <f>IF($J1812="","",INDEX('2_Review &amp; Audit'!$U:$U,$J1812))</f>
        <v/>
      </c>
      <c r="E1812" t="str">
        <f>IF($J1812="","",INDEX('2_Review &amp; Audit'!$M:$M,$J1812))</f>
        <v/>
      </c>
      <c r="F1812" t="str">
        <f>IF($J1812="","",INDEX('2_Review &amp; Audit'!$N:$N,$J1812))</f>
        <v/>
      </c>
      <c r="G1812" t="str">
        <f>IF(OR($J1812="",$F1812=""),"",ABS(INDEX('2_Review &amp; Audit'!$B:$B,$J1812)/$F1812))</f>
        <v/>
      </c>
      <c r="H1812" t="str">
        <f t="shared" si="92"/>
        <v/>
      </c>
      <c r="I1812" t="str">
        <f>IF($J1812="","",INDEX('2_Review &amp; Audit'!$AD:$AD,$J1812))</f>
        <v/>
      </c>
      <c r="AB1812" t="str">
        <f>IF($D1812="","",MAX(0,N(#REF!)-N($X1812)))</f>
        <v/>
      </c>
      <c r="AC1812" t="str">
        <f>IF(OR($D1812="",$AB1812="",N($AB1812)&lt;=0),"",IFERROR(MATCH(1,INDEX(('2_Review &amp; Audit'!$F$6:$F$505=$A1812)*('2_Review &amp; Audit'!$I$6:$I$505&gt;=$E1812-30)*('2_Review &amp; Audit'!$I$6:$I$505&lt;=$E1812+30)*('2_Review &amp; Audit'!$R$6:$R$505&gt;0)*(ROW('2_Review &amp; Audit'!$R$6:$R$505)&gt;$T1812),0),0)+5,""))</f>
        <v/>
      </c>
      <c r="AG1812" t="str">
        <f>IF(OR($D1812="",$AB1812="",$AF1812=""),"",MIN($AB1812,$AF1812))</f>
        <v/>
      </c>
      <c r="AK1812" t="str">
        <f>IF($D1812="","",MAX(0,N($AB1812)-N($AG1812)))</f>
        <v/>
      </c>
      <c r="AL1812" t="str">
        <f>IF(OR($D1812="",$AK1812="",N($AK1812)&lt;=0),"",IFERROR(MATCH(1,INDEX(('2_Review &amp; Audit'!$F$6:$F$505=$A1812)*('2_Review &amp; Audit'!$I$6:$I$505&gt;=$E1812-30)*('2_Review &amp; Audit'!$I$6:$I$505&lt;=$E1812+30)*('2_Review &amp; Audit'!$R$6:$R$505&gt;0)*(ROW('2_Review &amp; Audit'!$R$6:$R$505)&gt;$AC1812),0),0)+5,""))</f>
        <v/>
      </c>
      <c r="AP1812" t="str">
        <f>IF(OR($D1812="",$AK1812="",$AO1812=""),"",MIN($AK1812,$AO1812))</f>
        <v/>
      </c>
    </row>
    <row r="1813" spans="1:42" ht="12.75" customHeight="1" x14ac:dyDescent="0.2">
      <c r="A1813" t="str">
        <f>IF($J1813="","",INDEX('2_Review &amp; Audit'!$F:$F,$J1813))</f>
        <v/>
      </c>
      <c r="B1813" t="str">
        <f>IF($J1813="","",INDEX('2_Review &amp; Audit'!$C:$C,$J1813))</f>
        <v/>
      </c>
      <c r="C1813" t="str">
        <f>IF($J1813="","",INDEX('2_Review &amp; Audit'!$D:$D,$J1813))</f>
        <v/>
      </c>
      <c r="D1813" s="60" t="str">
        <f>IF($J1813="","",INDEX('2_Review &amp; Audit'!$U:$U,$J1813))</f>
        <v/>
      </c>
      <c r="E1813" t="str">
        <f>IF($J1813="","",INDEX('2_Review &amp; Audit'!$M:$M,$J1813))</f>
        <v/>
      </c>
      <c r="F1813" t="str">
        <f>IF($J1813="","",INDEX('2_Review &amp; Audit'!$N:$N,$J1813))</f>
        <v/>
      </c>
      <c r="G1813" t="str">
        <f>IF(OR($J1813="",$F1813=""),"",ABS(INDEX('2_Review &amp; Audit'!$B:$B,$J1813)/$F1813))</f>
        <v/>
      </c>
      <c r="H1813" t="str">
        <f t="shared" si="92"/>
        <v/>
      </c>
      <c r="I1813" t="str">
        <f>IF($J1813="","",INDEX('2_Review &amp; Audit'!$AD:$AD,$J1813))</f>
        <v/>
      </c>
      <c r="AB1813" t="str">
        <f>IF($D1813="","",MAX(0,N(#REF!)-N($X1813)))</f>
        <v/>
      </c>
      <c r="AC1813" t="str">
        <f>IF(OR($D1813="",$AB1813="",N($AB1813)&lt;=0),"",IFERROR(MATCH(1,INDEX(('2_Review &amp; Audit'!$F$6:$F$505=$A1813)*('2_Review &amp; Audit'!$I$6:$I$505&gt;=$E1813-30)*('2_Review &amp; Audit'!$I$6:$I$505&lt;=$E1813+30)*('2_Review &amp; Audit'!$R$6:$R$505&gt;0)*(ROW('2_Review &amp; Audit'!$R$6:$R$505)&gt;$T1813),0),0)+5,""))</f>
        <v/>
      </c>
      <c r="AG1813" t="str">
        <f>IF(OR($D1813="",$AB1813="",$AF1813=""),"",MIN($AB1813,$AF1813))</f>
        <v/>
      </c>
      <c r="AK1813" t="str">
        <f>IF($D1813="","",MAX(0,N($AB1813)-N($AG1813)))</f>
        <v/>
      </c>
      <c r="AL1813" t="str">
        <f>IF(OR($D1813="",$AK1813="",N($AK1813)&lt;=0),"",IFERROR(MATCH(1,INDEX(('2_Review &amp; Audit'!$F$6:$F$505=$A1813)*('2_Review &amp; Audit'!$I$6:$I$505&gt;=$E1813-30)*('2_Review &amp; Audit'!$I$6:$I$505&lt;=$E1813+30)*('2_Review &amp; Audit'!$R$6:$R$505&gt;0)*(ROW('2_Review &amp; Audit'!$R$6:$R$505)&gt;$AC1813),0),0)+5,""))</f>
        <v/>
      </c>
      <c r="AP1813" t="str">
        <f>IF(OR($D1813="",$AK1813="",$AO1813=""),"",MIN($AK1813,$AO1813))</f>
        <v/>
      </c>
    </row>
    <row r="1814" spans="1:42" ht="12.75" customHeight="1" x14ac:dyDescent="0.2">
      <c r="A1814" t="str">
        <f>IF($J1814="","",INDEX('2_Review &amp; Audit'!$F:$F,$J1814))</f>
        <v/>
      </c>
      <c r="B1814" t="str">
        <f>IF($J1814="","",INDEX('2_Review &amp; Audit'!$C:$C,$J1814))</f>
        <v/>
      </c>
      <c r="C1814" t="str">
        <f>IF($J1814="","",INDEX('2_Review &amp; Audit'!$D:$D,$J1814))</f>
        <v/>
      </c>
      <c r="D1814" s="60" t="str">
        <f>IF($J1814="","",INDEX('2_Review &amp; Audit'!$U:$U,$J1814))</f>
        <v/>
      </c>
      <c r="E1814" t="str">
        <f>IF($J1814="","",INDEX('2_Review &amp; Audit'!$M:$M,$J1814))</f>
        <v/>
      </c>
      <c r="F1814" t="str">
        <f>IF($J1814="","",INDEX('2_Review &amp; Audit'!$N:$N,$J1814))</f>
        <v/>
      </c>
      <c r="G1814" t="str">
        <f>IF(OR($J1814="",$F1814=""),"",ABS(INDEX('2_Review &amp; Audit'!$B:$B,$J1814)/$F1814))</f>
        <v/>
      </c>
      <c r="H1814" t="str">
        <f t="shared" si="92"/>
        <v/>
      </c>
      <c r="I1814" t="str">
        <f>IF($J1814="","",INDEX('2_Review &amp; Audit'!$AD:$AD,$J1814))</f>
        <v/>
      </c>
      <c r="AB1814" t="str">
        <f>IF($D1814="","",MAX(0,N(#REF!)-N($X1814)))</f>
        <v/>
      </c>
      <c r="AC1814" t="str">
        <f>IF(OR($D1814="",$AB1814="",N($AB1814)&lt;=0),"",IFERROR(MATCH(1,INDEX(('2_Review &amp; Audit'!$F$6:$F$505=$A1814)*('2_Review &amp; Audit'!$I$6:$I$505&gt;=$E1814-30)*('2_Review &amp; Audit'!$I$6:$I$505&lt;=$E1814+30)*('2_Review &amp; Audit'!$R$6:$R$505&gt;0)*(ROW('2_Review &amp; Audit'!$R$6:$R$505)&gt;$T1814),0),0)+5,""))</f>
        <v/>
      </c>
      <c r="AG1814" t="str">
        <f>IF(OR($D1814="",$AB1814="",$AF1814=""),"",MIN($AB1814,$AF1814))</f>
        <v/>
      </c>
      <c r="AK1814" t="str">
        <f>IF($D1814="","",MAX(0,N($AB1814)-N($AG1814)))</f>
        <v/>
      </c>
      <c r="AL1814" t="str">
        <f>IF(OR($D1814="",$AK1814="",N($AK1814)&lt;=0),"",IFERROR(MATCH(1,INDEX(('2_Review &amp; Audit'!$F$6:$F$505=$A1814)*('2_Review &amp; Audit'!$I$6:$I$505&gt;=$E1814-30)*('2_Review &amp; Audit'!$I$6:$I$505&lt;=$E1814+30)*('2_Review &amp; Audit'!$R$6:$R$505&gt;0)*(ROW('2_Review &amp; Audit'!$R$6:$R$505)&gt;$AC1814),0),0)+5,""))</f>
        <v/>
      </c>
      <c r="AP1814" t="str">
        <f>IF(OR($D1814="",$AK1814="",$AO1814=""),"",MIN($AK1814,$AO1814))</f>
        <v/>
      </c>
    </row>
    <row r="1815" spans="1:42" ht="12.75" customHeight="1" x14ac:dyDescent="0.2">
      <c r="A1815" t="str">
        <f>IF($J1815="","",INDEX('2_Review &amp; Audit'!$F:$F,$J1815))</f>
        <v/>
      </c>
      <c r="B1815" t="str">
        <f>IF($J1815="","",INDEX('2_Review &amp; Audit'!$C:$C,$J1815))</f>
        <v/>
      </c>
      <c r="C1815" t="str">
        <f>IF($J1815="","",INDEX('2_Review &amp; Audit'!$D:$D,$J1815))</f>
        <v/>
      </c>
      <c r="D1815" s="60" t="str">
        <f>IF($J1815="","",INDEX('2_Review &amp; Audit'!$U:$U,$J1815))</f>
        <v/>
      </c>
      <c r="E1815" t="str">
        <f>IF($J1815="","",INDEX('2_Review &amp; Audit'!$M:$M,$J1815))</f>
        <v/>
      </c>
      <c r="F1815" t="str">
        <f>IF($J1815="","",INDEX('2_Review &amp; Audit'!$N:$N,$J1815))</f>
        <v/>
      </c>
      <c r="G1815" t="str">
        <f>IF(OR($J1815="",$F1815=""),"",ABS(INDEX('2_Review &amp; Audit'!$B:$B,$J1815)/$F1815))</f>
        <v/>
      </c>
      <c r="H1815" t="str">
        <f t="shared" si="92"/>
        <v/>
      </c>
      <c r="I1815" t="str">
        <f>IF($J1815="","",INDEX('2_Review &amp; Audit'!$AD:$AD,$J1815))</f>
        <v/>
      </c>
      <c r="AB1815" t="str">
        <f>IF($D1815="","",MAX(0,N(#REF!)-N($X1815)))</f>
        <v/>
      </c>
      <c r="AC1815" t="str">
        <f>IF(OR($D1815="",$AB1815="",N($AB1815)&lt;=0),"",IFERROR(MATCH(1,INDEX(('2_Review &amp; Audit'!$F$6:$F$505=$A1815)*('2_Review &amp; Audit'!$I$6:$I$505&gt;=$E1815-30)*('2_Review &amp; Audit'!$I$6:$I$505&lt;=$E1815+30)*('2_Review &amp; Audit'!$R$6:$R$505&gt;0)*(ROW('2_Review &amp; Audit'!$R$6:$R$505)&gt;$T1815),0),0)+5,""))</f>
        <v/>
      </c>
      <c r="AG1815" t="str">
        <f>IF(OR($D1815="",$AB1815="",$AF1815=""),"",MIN($AB1815,$AF1815))</f>
        <v/>
      </c>
      <c r="AK1815" t="str">
        <f>IF($D1815="","",MAX(0,N($AB1815)-N($AG1815)))</f>
        <v/>
      </c>
      <c r="AL1815" t="str">
        <f>IF(OR($D1815="",$AK1815="",N($AK1815)&lt;=0),"",IFERROR(MATCH(1,INDEX(('2_Review &amp; Audit'!$F$6:$F$505=$A1815)*('2_Review &amp; Audit'!$I$6:$I$505&gt;=$E1815-30)*('2_Review &amp; Audit'!$I$6:$I$505&lt;=$E1815+30)*('2_Review &amp; Audit'!$R$6:$R$505&gt;0)*(ROW('2_Review &amp; Audit'!$R$6:$R$505)&gt;$AC1815),0),0)+5,""))</f>
        <v/>
      </c>
      <c r="AP1815" t="str">
        <f>IF(OR($D1815="",$AK1815="",$AO1815=""),"",MIN($AK1815,$AO1815))</f>
        <v/>
      </c>
    </row>
    <row r="1816" spans="1:42" ht="12.75" customHeight="1" x14ac:dyDescent="0.2">
      <c r="A1816" t="str">
        <f>IF($J1816="","",INDEX('2_Review &amp; Audit'!$F:$F,$J1816))</f>
        <v/>
      </c>
      <c r="B1816" t="str">
        <f>IF($J1816="","",INDEX('2_Review &amp; Audit'!$C:$C,$J1816))</f>
        <v/>
      </c>
      <c r="C1816" t="str">
        <f>IF($J1816="","",INDEX('2_Review &amp; Audit'!$D:$D,$J1816))</f>
        <v/>
      </c>
      <c r="D1816" s="60" t="str">
        <f>IF($J1816="","",INDEX('2_Review &amp; Audit'!$U:$U,$J1816))</f>
        <v/>
      </c>
      <c r="E1816" t="str">
        <f>IF($J1816="","",INDEX('2_Review &amp; Audit'!$M:$M,$J1816))</f>
        <v/>
      </c>
      <c r="F1816" t="str">
        <f>IF($J1816="","",INDEX('2_Review &amp; Audit'!$N:$N,$J1816))</f>
        <v/>
      </c>
      <c r="G1816" t="str">
        <f>IF(OR($J1816="",$F1816=""),"",ABS(INDEX('2_Review &amp; Audit'!$B:$B,$J1816)/$F1816))</f>
        <v/>
      </c>
      <c r="H1816" t="str">
        <f t="shared" si="92"/>
        <v/>
      </c>
      <c r="I1816" t="str">
        <f>IF($J1816="","",INDEX('2_Review &amp; Audit'!$AD:$AD,$J1816))</f>
        <v/>
      </c>
      <c r="AB1816" t="str">
        <f>IF($D1816="","",MAX(0,N(#REF!)-N($X1816)))</f>
        <v/>
      </c>
      <c r="AC1816" t="str">
        <f>IF(OR($D1816="",$AB1816="",N($AB1816)&lt;=0),"",IFERROR(MATCH(1,INDEX(('2_Review &amp; Audit'!$F$6:$F$505=$A1816)*('2_Review &amp; Audit'!$I$6:$I$505&gt;=$E1816-30)*('2_Review &amp; Audit'!$I$6:$I$505&lt;=$E1816+30)*('2_Review &amp; Audit'!$R$6:$R$505&gt;0)*(ROW('2_Review &amp; Audit'!$R$6:$R$505)&gt;$T1816),0),0)+5,""))</f>
        <v/>
      </c>
      <c r="AG1816" t="str">
        <f>IF(OR($D1816="",$AB1816="",$AF1816=""),"",MIN($AB1816,$AF1816))</f>
        <v/>
      </c>
      <c r="AK1816" t="str">
        <f>IF($D1816="","",MAX(0,N($AB1816)-N($AG1816)))</f>
        <v/>
      </c>
      <c r="AL1816" t="str">
        <f>IF(OR($D1816="",$AK1816="",N($AK1816)&lt;=0),"",IFERROR(MATCH(1,INDEX(('2_Review &amp; Audit'!$F$6:$F$505=$A1816)*('2_Review &amp; Audit'!$I$6:$I$505&gt;=$E1816-30)*('2_Review &amp; Audit'!$I$6:$I$505&lt;=$E1816+30)*('2_Review &amp; Audit'!$R$6:$R$505&gt;0)*(ROW('2_Review &amp; Audit'!$R$6:$R$505)&gt;$AC1816),0),0)+5,""))</f>
        <v/>
      </c>
      <c r="AP1816" t="str">
        <f>IF(OR($D1816="",$AK1816="",$AO1816=""),"",MIN($AK1816,$AO1816))</f>
        <v/>
      </c>
    </row>
    <row r="1817" spans="1:42" ht="12.75" customHeight="1" x14ac:dyDescent="0.2">
      <c r="A1817" t="str">
        <f>IF($J1817="","",INDEX('2_Review &amp; Audit'!$F:$F,$J1817))</f>
        <v/>
      </c>
      <c r="B1817" t="str">
        <f>IF($J1817="","",INDEX('2_Review &amp; Audit'!$C:$C,$J1817))</f>
        <v/>
      </c>
      <c r="C1817" t="str">
        <f>IF($J1817="","",INDEX('2_Review &amp; Audit'!$D:$D,$J1817))</f>
        <v/>
      </c>
      <c r="D1817" s="60" t="str">
        <f>IF($J1817="","",INDEX('2_Review &amp; Audit'!$U:$U,$J1817))</f>
        <v/>
      </c>
      <c r="E1817" t="str">
        <f>IF($J1817="","",INDEX('2_Review &amp; Audit'!$M:$M,$J1817))</f>
        <v/>
      </c>
      <c r="F1817" t="str">
        <f>IF($J1817="","",INDEX('2_Review &amp; Audit'!$N:$N,$J1817))</f>
        <v/>
      </c>
      <c r="G1817" t="str">
        <f>IF(OR($J1817="",$F1817=""),"",ABS(INDEX('2_Review &amp; Audit'!$B:$B,$J1817)/$F1817))</f>
        <v/>
      </c>
      <c r="H1817" t="str">
        <f t="shared" si="92"/>
        <v/>
      </c>
      <c r="I1817" t="str">
        <f>IF($J1817="","",INDEX('2_Review &amp; Audit'!$AD:$AD,$J1817))</f>
        <v/>
      </c>
      <c r="AB1817" t="str">
        <f>IF($D1817="","",MAX(0,N(#REF!)-N($X1817)))</f>
        <v/>
      </c>
      <c r="AC1817" t="str">
        <f>IF(OR($D1817="",$AB1817="",N($AB1817)&lt;=0),"",IFERROR(MATCH(1,INDEX(('2_Review &amp; Audit'!$F$6:$F$505=$A1817)*('2_Review &amp; Audit'!$I$6:$I$505&gt;=$E1817-30)*('2_Review &amp; Audit'!$I$6:$I$505&lt;=$E1817+30)*('2_Review &amp; Audit'!$R$6:$R$505&gt;0)*(ROW('2_Review &amp; Audit'!$R$6:$R$505)&gt;$T1817),0),0)+5,""))</f>
        <v/>
      </c>
      <c r="AG1817" t="str">
        <f>IF(OR($D1817="",$AB1817="",$AF1817=""),"",MIN($AB1817,$AF1817))</f>
        <v/>
      </c>
      <c r="AK1817" t="str">
        <f>IF($D1817="","",MAX(0,N($AB1817)-N($AG1817)))</f>
        <v/>
      </c>
      <c r="AL1817" t="str">
        <f>IF(OR($D1817="",$AK1817="",N($AK1817)&lt;=0),"",IFERROR(MATCH(1,INDEX(('2_Review &amp; Audit'!$F$6:$F$505=$A1817)*('2_Review &amp; Audit'!$I$6:$I$505&gt;=$E1817-30)*('2_Review &amp; Audit'!$I$6:$I$505&lt;=$E1817+30)*('2_Review &amp; Audit'!$R$6:$R$505&gt;0)*(ROW('2_Review &amp; Audit'!$R$6:$R$505)&gt;$AC1817),0),0)+5,""))</f>
        <v/>
      </c>
      <c r="AP1817" t="str">
        <f>IF(OR($D1817="",$AK1817="",$AO1817=""),"",MIN($AK1817,$AO1817))</f>
        <v/>
      </c>
    </row>
    <row r="1818" spans="1:42" ht="12.75" customHeight="1" x14ac:dyDescent="0.2">
      <c r="A1818" t="str">
        <f>IF($J1818="","",INDEX('2_Review &amp; Audit'!$F:$F,$J1818))</f>
        <v/>
      </c>
      <c r="B1818" t="str">
        <f>IF($J1818="","",INDEX('2_Review &amp; Audit'!$C:$C,$J1818))</f>
        <v/>
      </c>
      <c r="C1818" t="str">
        <f>IF($J1818="","",INDEX('2_Review &amp; Audit'!$D:$D,$J1818))</f>
        <v/>
      </c>
      <c r="D1818" s="60" t="str">
        <f>IF($J1818="","",INDEX('2_Review &amp; Audit'!$U:$U,$J1818))</f>
        <v/>
      </c>
      <c r="E1818" t="str">
        <f>IF($J1818="","",INDEX('2_Review &amp; Audit'!$M:$M,$J1818))</f>
        <v/>
      </c>
      <c r="F1818" t="str">
        <f>IF($J1818="","",INDEX('2_Review &amp; Audit'!$N:$N,$J1818))</f>
        <v/>
      </c>
      <c r="G1818" t="str">
        <f>IF(OR($J1818="",$F1818=""),"",ABS(INDEX('2_Review &amp; Audit'!$B:$B,$J1818)/$F1818))</f>
        <v/>
      </c>
      <c r="H1818" t="str">
        <f t="shared" si="92"/>
        <v/>
      </c>
      <c r="I1818" t="str">
        <f>IF($J1818="","",INDEX('2_Review &amp; Audit'!$AD:$AD,$J1818))</f>
        <v/>
      </c>
      <c r="AB1818" t="str">
        <f>IF($D1818="","",MAX(0,N(#REF!)-N($X1818)))</f>
        <v/>
      </c>
      <c r="AC1818" t="str">
        <f>IF(OR($D1818="",$AB1818="",N($AB1818)&lt;=0),"",IFERROR(MATCH(1,INDEX(('2_Review &amp; Audit'!$F$6:$F$505=$A1818)*('2_Review &amp; Audit'!$I$6:$I$505&gt;=$E1818-30)*('2_Review &amp; Audit'!$I$6:$I$505&lt;=$E1818+30)*('2_Review &amp; Audit'!$R$6:$R$505&gt;0)*(ROW('2_Review &amp; Audit'!$R$6:$R$505)&gt;$T1818),0),0)+5,""))</f>
        <v/>
      </c>
      <c r="AG1818" t="str">
        <f>IF(OR($D1818="",$AB1818="",$AF1818=""),"",MIN($AB1818,$AF1818))</f>
        <v/>
      </c>
      <c r="AK1818" t="str">
        <f>IF($D1818="","",MAX(0,N($AB1818)-N($AG1818)))</f>
        <v/>
      </c>
      <c r="AL1818" t="str">
        <f>IF(OR($D1818="",$AK1818="",N($AK1818)&lt;=0),"",IFERROR(MATCH(1,INDEX(('2_Review &amp; Audit'!$F$6:$F$505=$A1818)*('2_Review &amp; Audit'!$I$6:$I$505&gt;=$E1818-30)*('2_Review &amp; Audit'!$I$6:$I$505&lt;=$E1818+30)*('2_Review &amp; Audit'!$R$6:$R$505&gt;0)*(ROW('2_Review &amp; Audit'!$R$6:$R$505)&gt;$AC1818),0),0)+5,""))</f>
        <v/>
      </c>
      <c r="AP1818" t="str">
        <f>IF(OR($D1818="",$AK1818="",$AO1818=""),"",MIN($AK1818,$AO1818))</f>
        <v/>
      </c>
    </row>
    <row r="1819" spans="1:42" ht="12.75" customHeight="1" x14ac:dyDescent="0.2">
      <c r="A1819" t="str">
        <f>IF($J1819="","",INDEX('2_Review &amp; Audit'!$F:$F,$J1819))</f>
        <v/>
      </c>
      <c r="B1819" t="str">
        <f>IF($J1819="","",INDEX('2_Review &amp; Audit'!$C:$C,$J1819))</f>
        <v/>
      </c>
      <c r="C1819" t="str">
        <f>IF($J1819="","",INDEX('2_Review &amp; Audit'!$D:$D,$J1819))</f>
        <v/>
      </c>
      <c r="D1819" s="60" t="str">
        <f>IF($J1819="","",INDEX('2_Review &amp; Audit'!$U:$U,$J1819))</f>
        <v/>
      </c>
      <c r="E1819" t="str">
        <f>IF($J1819="","",INDEX('2_Review &amp; Audit'!$M:$M,$J1819))</f>
        <v/>
      </c>
      <c r="F1819" t="str">
        <f>IF($J1819="","",INDEX('2_Review &amp; Audit'!$N:$N,$J1819))</f>
        <v/>
      </c>
      <c r="G1819" t="str">
        <f>IF(OR($J1819="",$F1819=""),"",ABS(INDEX('2_Review &amp; Audit'!$B:$B,$J1819)/$F1819))</f>
        <v/>
      </c>
      <c r="H1819" t="str">
        <f t="shared" si="92"/>
        <v/>
      </c>
      <c r="I1819" t="str">
        <f>IF($J1819="","",INDEX('2_Review &amp; Audit'!$AD:$AD,$J1819))</f>
        <v/>
      </c>
      <c r="AB1819" t="str">
        <f>IF($D1819="","",MAX(0,N(#REF!)-N($X1819)))</f>
        <v/>
      </c>
      <c r="AC1819" t="str">
        <f>IF(OR($D1819="",$AB1819="",N($AB1819)&lt;=0),"",IFERROR(MATCH(1,INDEX(('2_Review &amp; Audit'!$F$6:$F$505=$A1819)*('2_Review &amp; Audit'!$I$6:$I$505&gt;=$E1819-30)*('2_Review &amp; Audit'!$I$6:$I$505&lt;=$E1819+30)*('2_Review &amp; Audit'!$R$6:$R$505&gt;0)*(ROW('2_Review &amp; Audit'!$R$6:$R$505)&gt;$T1819),0),0)+5,""))</f>
        <v/>
      </c>
      <c r="AG1819" t="str">
        <f>IF(OR($D1819="",$AB1819="",$AF1819=""),"",MIN($AB1819,$AF1819))</f>
        <v/>
      </c>
      <c r="AK1819" t="str">
        <f>IF($D1819="","",MAX(0,N($AB1819)-N($AG1819)))</f>
        <v/>
      </c>
      <c r="AL1819" t="str">
        <f>IF(OR($D1819="",$AK1819="",N($AK1819)&lt;=0),"",IFERROR(MATCH(1,INDEX(('2_Review &amp; Audit'!$F$6:$F$505=$A1819)*('2_Review &amp; Audit'!$I$6:$I$505&gt;=$E1819-30)*('2_Review &amp; Audit'!$I$6:$I$505&lt;=$E1819+30)*('2_Review &amp; Audit'!$R$6:$R$505&gt;0)*(ROW('2_Review &amp; Audit'!$R$6:$R$505)&gt;$AC1819),0),0)+5,""))</f>
        <v/>
      </c>
      <c r="AP1819" t="str">
        <f>IF(OR($D1819="",$AK1819="",$AO1819=""),"",MIN($AK1819,$AO1819))</f>
        <v/>
      </c>
    </row>
    <row r="1820" spans="1:42" ht="12.75" customHeight="1" x14ac:dyDescent="0.2">
      <c r="A1820" t="str">
        <f>IF($J1820="","",INDEX('2_Review &amp; Audit'!$F:$F,$J1820))</f>
        <v/>
      </c>
      <c r="B1820" t="str">
        <f>IF($J1820="","",INDEX('2_Review &amp; Audit'!$C:$C,$J1820))</f>
        <v/>
      </c>
      <c r="C1820" t="str">
        <f>IF($J1820="","",INDEX('2_Review &amp; Audit'!$D:$D,$J1820))</f>
        <v/>
      </c>
      <c r="D1820" s="60" t="str">
        <f>IF($J1820="","",INDEX('2_Review &amp; Audit'!$U:$U,$J1820))</f>
        <v/>
      </c>
      <c r="E1820" t="str">
        <f>IF($J1820="","",INDEX('2_Review &amp; Audit'!$M:$M,$J1820))</f>
        <v/>
      </c>
      <c r="F1820" t="str">
        <f>IF($J1820="","",INDEX('2_Review &amp; Audit'!$N:$N,$J1820))</f>
        <v/>
      </c>
      <c r="G1820" t="str">
        <f>IF(OR($J1820="",$F1820=""),"",ABS(INDEX('2_Review &amp; Audit'!$B:$B,$J1820)/$F1820))</f>
        <v/>
      </c>
      <c r="H1820" t="str">
        <f t="shared" si="92"/>
        <v/>
      </c>
      <c r="I1820" t="str">
        <f>IF($J1820="","",INDEX('2_Review &amp; Audit'!$AD:$AD,$J1820))</f>
        <v/>
      </c>
      <c r="AB1820" t="str">
        <f>IF($D1820="","",MAX(0,N(#REF!)-N($X1820)))</f>
        <v/>
      </c>
      <c r="AC1820" t="str">
        <f>IF(OR($D1820="",$AB1820="",N($AB1820)&lt;=0),"",IFERROR(MATCH(1,INDEX(('2_Review &amp; Audit'!$F$6:$F$505=$A1820)*('2_Review &amp; Audit'!$I$6:$I$505&gt;=$E1820-30)*('2_Review &amp; Audit'!$I$6:$I$505&lt;=$E1820+30)*('2_Review &amp; Audit'!$R$6:$R$505&gt;0)*(ROW('2_Review &amp; Audit'!$R$6:$R$505)&gt;$T1820),0),0)+5,""))</f>
        <v/>
      </c>
      <c r="AG1820" t="str">
        <f>IF(OR($D1820="",$AB1820="",$AF1820=""),"",MIN($AB1820,$AF1820))</f>
        <v/>
      </c>
      <c r="AK1820" t="str">
        <f>IF($D1820="","",MAX(0,N($AB1820)-N($AG1820)))</f>
        <v/>
      </c>
      <c r="AL1820" t="str">
        <f>IF(OR($D1820="",$AK1820="",N($AK1820)&lt;=0),"",IFERROR(MATCH(1,INDEX(('2_Review &amp; Audit'!$F$6:$F$505=$A1820)*('2_Review &amp; Audit'!$I$6:$I$505&gt;=$E1820-30)*('2_Review &amp; Audit'!$I$6:$I$505&lt;=$E1820+30)*('2_Review &amp; Audit'!$R$6:$R$505&gt;0)*(ROW('2_Review &amp; Audit'!$R$6:$R$505)&gt;$AC1820),0),0)+5,""))</f>
        <v/>
      </c>
      <c r="AP1820" t="str">
        <f>IF(OR($D1820="",$AK1820="",$AO1820=""),"",MIN($AK1820,$AO1820))</f>
        <v/>
      </c>
    </row>
    <row r="1821" spans="1:42" ht="12.75" customHeight="1" x14ac:dyDescent="0.2">
      <c r="A1821" t="str">
        <f>IF($J1821="","",INDEX('2_Review &amp; Audit'!$F:$F,$J1821))</f>
        <v/>
      </c>
      <c r="B1821" t="str">
        <f>IF($J1821="","",INDEX('2_Review &amp; Audit'!$C:$C,$J1821))</f>
        <v/>
      </c>
      <c r="C1821" t="str">
        <f>IF($J1821="","",INDEX('2_Review &amp; Audit'!$D:$D,$J1821))</f>
        <v/>
      </c>
      <c r="D1821" s="60" t="str">
        <f>IF($J1821="","",INDEX('2_Review &amp; Audit'!$U:$U,$J1821))</f>
        <v/>
      </c>
      <c r="E1821" t="str">
        <f>IF($J1821="","",INDEX('2_Review &amp; Audit'!$M:$M,$J1821))</f>
        <v/>
      </c>
      <c r="F1821" t="str">
        <f>IF($J1821="","",INDEX('2_Review &amp; Audit'!$N:$N,$J1821))</f>
        <v/>
      </c>
      <c r="G1821" t="str">
        <f>IF(OR($J1821="",$F1821=""),"",ABS(INDEX('2_Review &amp; Audit'!$B:$B,$J1821)/$F1821))</f>
        <v/>
      </c>
      <c r="H1821" t="str">
        <f t="shared" si="92"/>
        <v/>
      </c>
      <c r="I1821" t="str">
        <f>IF($J1821="","",INDEX('2_Review &amp; Audit'!$AD:$AD,$J1821))</f>
        <v/>
      </c>
      <c r="AB1821" t="str">
        <f>IF($D1821="","",MAX(0,N(#REF!)-N($X1821)))</f>
        <v/>
      </c>
      <c r="AC1821" t="str">
        <f>IF(OR($D1821="",$AB1821="",N($AB1821)&lt;=0),"",IFERROR(MATCH(1,INDEX(('2_Review &amp; Audit'!$F$6:$F$505=$A1821)*('2_Review &amp; Audit'!$I$6:$I$505&gt;=$E1821-30)*('2_Review &amp; Audit'!$I$6:$I$505&lt;=$E1821+30)*('2_Review &amp; Audit'!$R$6:$R$505&gt;0)*(ROW('2_Review &amp; Audit'!$R$6:$R$505)&gt;$T1821),0),0)+5,""))</f>
        <v/>
      </c>
      <c r="AG1821" t="str">
        <f>IF(OR($D1821="",$AB1821="",$AF1821=""),"",MIN($AB1821,$AF1821))</f>
        <v/>
      </c>
      <c r="AK1821" t="str">
        <f>IF($D1821="","",MAX(0,N($AB1821)-N($AG1821)))</f>
        <v/>
      </c>
      <c r="AL1821" t="str">
        <f>IF(OR($D1821="",$AK1821="",N($AK1821)&lt;=0),"",IFERROR(MATCH(1,INDEX(('2_Review &amp; Audit'!$F$6:$F$505=$A1821)*('2_Review &amp; Audit'!$I$6:$I$505&gt;=$E1821-30)*('2_Review &amp; Audit'!$I$6:$I$505&lt;=$E1821+30)*('2_Review &amp; Audit'!$R$6:$R$505&gt;0)*(ROW('2_Review &amp; Audit'!$R$6:$R$505)&gt;$AC1821),0),0)+5,""))</f>
        <v/>
      </c>
      <c r="AP1821" t="str">
        <f>IF(OR($D1821="",$AK1821="",$AO1821=""),"",MIN($AK1821,$AO1821))</f>
        <v/>
      </c>
    </row>
    <row r="1822" spans="1:42" ht="12.75" customHeight="1" x14ac:dyDescent="0.2">
      <c r="A1822" t="str">
        <f>IF($J1822="","",INDEX('2_Review &amp; Audit'!$F:$F,$J1822))</f>
        <v/>
      </c>
      <c r="B1822" t="str">
        <f>IF($J1822="","",INDEX('2_Review &amp; Audit'!$C:$C,$J1822))</f>
        <v/>
      </c>
      <c r="C1822" t="str">
        <f>IF($J1822="","",INDEX('2_Review &amp; Audit'!$D:$D,$J1822))</f>
        <v/>
      </c>
      <c r="D1822" s="60" t="str">
        <f>IF($J1822="","",INDEX('2_Review &amp; Audit'!$U:$U,$J1822))</f>
        <v/>
      </c>
      <c r="E1822" t="str">
        <f>IF($J1822="","",INDEX('2_Review &amp; Audit'!$M:$M,$J1822))</f>
        <v/>
      </c>
      <c r="F1822" t="str">
        <f>IF($J1822="","",INDEX('2_Review &amp; Audit'!$N:$N,$J1822))</f>
        <v/>
      </c>
      <c r="G1822" t="str">
        <f>IF(OR($J1822="",$F1822=""),"",ABS(INDEX('2_Review &amp; Audit'!$B:$B,$J1822)/$F1822))</f>
        <v/>
      </c>
      <c r="H1822" t="str">
        <f t="shared" si="92"/>
        <v/>
      </c>
      <c r="I1822" t="str">
        <f>IF($J1822="","",INDEX('2_Review &amp; Audit'!$AD:$AD,$J1822))</f>
        <v/>
      </c>
      <c r="AB1822" t="str">
        <f>IF($D1822="","",MAX(0,N(#REF!)-N($X1822)))</f>
        <v/>
      </c>
      <c r="AC1822" t="str">
        <f>IF(OR($D1822="",$AB1822="",N($AB1822)&lt;=0),"",IFERROR(MATCH(1,INDEX(('2_Review &amp; Audit'!$F$6:$F$505=$A1822)*('2_Review &amp; Audit'!$I$6:$I$505&gt;=$E1822-30)*('2_Review &amp; Audit'!$I$6:$I$505&lt;=$E1822+30)*('2_Review &amp; Audit'!$R$6:$R$505&gt;0)*(ROW('2_Review &amp; Audit'!$R$6:$R$505)&gt;$T1822),0),0)+5,""))</f>
        <v/>
      </c>
      <c r="AG1822" t="str">
        <f>IF(OR($D1822="",$AB1822="",$AF1822=""),"",MIN($AB1822,$AF1822))</f>
        <v/>
      </c>
      <c r="AK1822" t="str">
        <f>IF($D1822="","",MAX(0,N($AB1822)-N($AG1822)))</f>
        <v/>
      </c>
      <c r="AL1822" t="str">
        <f>IF(OR($D1822="",$AK1822="",N($AK1822)&lt;=0),"",IFERROR(MATCH(1,INDEX(('2_Review &amp; Audit'!$F$6:$F$505=$A1822)*('2_Review &amp; Audit'!$I$6:$I$505&gt;=$E1822-30)*('2_Review &amp; Audit'!$I$6:$I$505&lt;=$E1822+30)*('2_Review &amp; Audit'!$R$6:$R$505&gt;0)*(ROW('2_Review &amp; Audit'!$R$6:$R$505)&gt;$AC1822),0),0)+5,""))</f>
        <v/>
      </c>
      <c r="AP1822" t="str">
        <f>IF(OR($D1822="",$AK1822="",$AO1822=""),"",MIN($AK1822,$AO1822))</f>
        <v/>
      </c>
    </row>
    <row r="1823" spans="1:42" ht="12.75" customHeight="1" x14ac:dyDescent="0.2">
      <c r="A1823" t="str">
        <f>IF($J1823="","",INDEX('2_Review &amp; Audit'!$F:$F,$J1823))</f>
        <v/>
      </c>
      <c r="B1823" t="str">
        <f>IF($J1823="","",INDEX('2_Review &amp; Audit'!$C:$C,$J1823))</f>
        <v/>
      </c>
      <c r="C1823" t="str">
        <f>IF($J1823="","",INDEX('2_Review &amp; Audit'!$D:$D,$J1823))</f>
        <v/>
      </c>
      <c r="D1823" s="60" t="str">
        <f>IF($J1823="","",INDEX('2_Review &amp; Audit'!$U:$U,$J1823))</f>
        <v/>
      </c>
      <c r="E1823" t="str">
        <f>IF($J1823="","",INDEX('2_Review &amp; Audit'!$M:$M,$J1823))</f>
        <v/>
      </c>
      <c r="F1823" t="str">
        <f>IF($J1823="","",INDEX('2_Review &amp; Audit'!$N:$N,$J1823))</f>
        <v/>
      </c>
      <c r="G1823" t="str">
        <f>IF(OR($J1823="",$F1823=""),"",ABS(INDEX('2_Review &amp; Audit'!$B:$B,$J1823)/$F1823))</f>
        <v/>
      </c>
      <c r="H1823" t="str">
        <f t="shared" si="92"/>
        <v/>
      </c>
      <c r="I1823" t="str">
        <f>IF($J1823="","",INDEX('2_Review &amp; Audit'!$AD:$AD,$J1823))</f>
        <v/>
      </c>
      <c r="AB1823" t="str">
        <f>IF($D1823="","",MAX(0,N(#REF!)-N($X1823)))</f>
        <v/>
      </c>
      <c r="AC1823" t="str">
        <f>IF(OR($D1823="",$AB1823="",N($AB1823)&lt;=0),"",IFERROR(MATCH(1,INDEX(('2_Review &amp; Audit'!$F$6:$F$505=$A1823)*('2_Review &amp; Audit'!$I$6:$I$505&gt;=$E1823-30)*('2_Review &amp; Audit'!$I$6:$I$505&lt;=$E1823+30)*('2_Review &amp; Audit'!$R$6:$R$505&gt;0)*(ROW('2_Review &amp; Audit'!$R$6:$R$505)&gt;$T1823),0),0)+5,""))</f>
        <v/>
      </c>
      <c r="AG1823" t="str">
        <f>IF(OR($D1823="",$AB1823="",$AF1823=""),"",MIN($AB1823,$AF1823))</f>
        <v/>
      </c>
      <c r="AK1823" t="str">
        <f>IF($D1823="","",MAX(0,N($AB1823)-N($AG1823)))</f>
        <v/>
      </c>
      <c r="AL1823" t="str">
        <f>IF(OR($D1823="",$AK1823="",N($AK1823)&lt;=0),"",IFERROR(MATCH(1,INDEX(('2_Review &amp; Audit'!$F$6:$F$505=$A1823)*('2_Review &amp; Audit'!$I$6:$I$505&gt;=$E1823-30)*('2_Review &amp; Audit'!$I$6:$I$505&lt;=$E1823+30)*('2_Review &amp; Audit'!$R$6:$R$505&gt;0)*(ROW('2_Review &amp; Audit'!$R$6:$R$505)&gt;$AC1823),0),0)+5,""))</f>
        <v/>
      </c>
      <c r="AP1823" t="str">
        <f>IF(OR($D1823="",$AK1823="",$AO1823=""),"",MIN($AK1823,$AO1823))</f>
        <v/>
      </c>
    </row>
    <row r="1824" spans="1:42" ht="12.75" customHeight="1" x14ac:dyDescent="0.2">
      <c r="A1824" t="str">
        <f>IF($J1824="","",INDEX('2_Review &amp; Audit'!$F:$F,$J1824))</f>
        <v/>
      </c>
      <c r="B1824" t="str">
        <f>IF($J1824="","",INDEX('2_Review &amp; Audit'!$C:$C,$J1824))</f>
        <v/>
      </c>
      <c r="C1824" t="str">
        <f>IF($J1824="","",INDEX('2_Review &amp; Audit'!$D:$D,$J1824))</f>
        <v/>
      </c>
      <c r="D1824" s="60" t="str">
        <f>IF($J1824="","",INDEX('2_Review &amp; Audit'!$U:$U,$J1824))</f>
        <v/>
      </c>
      <c r="E1824" t="str">
        <f>IF($J1824="","",INDEX('2_Review &amp; Audit'!$M:$M,$J1824))</f>
        <v/>
      </c>
      <c r="F1824" t="str">
        <f>IF($J1824="","",INDEX('2_Review &amp; Audit'!$N:$N,$J1824))</f>
        <v/>
      </c>
      <c r="G1824" t="str">
        <f>IF(OR($J1824="",$F1824=""),"",ABS(INDEX('2_Review &amp; Audit'!$B:$B,$J1824)/$F1824))</f>
        <v/>
      </c>
      <c r="H1824" t="str">
        <f t="shared" si="92"/>
        <v/>
      </c>
      <c r="I1824" t="str">
        <f>IF($J1824="","",INDEX('2_Review &amp; Audit'!$AD:$AD,$J1824))</f>
        <v/>
      </c>
      <c r="AB1824" t="str">
        <f>IF($D1824="","",MAX(0,N(#REF!)-N($X1824)))</f>
        <v/>
      </c>
      <c r="AC1824" t="str">
        <f>IF(OR($D1824="",$AB1824="",N($AB1824)&lt;=0),"",IFERROR(MATCH(1,INDEX(('2_Review &amp; Audit'!$F$6:$F$505=$A1824)*('2_Review &amp; Audit'!$I$6:$I$505&gt;=$E1824-30)*('2_Review &amp; Audit'!$I$6:$I$505&lt;=$E1824+30)*('2_Review &amp; Audit'!$R$6:$R$505&gt;0)*(ROW('2_Review &amp; Audit'!$R$6:$R$505)&gt;$T1824),0),0)+5,""))</f>
        <v/>
      </c>
      <c r="AG1824" t="str">
        <f>IF(OR($D1824="",$AB1824="",$AF1824=""),"",MIN($AB1824,$AF1824))</f>
        <v/>
      </c>
      <c r="AK1824" t="str">
        <f>IF($D1824="","",MAX(0,N($AB1824)-N($AG1824)))</f>
        <v/>
      </c>
      <c r="AL1824" t="str">
        <f>IF(OR($D1824="",$AK1824="",N($AK1824)&lt;=0),"",IFERROR(MATCH(1,INDEX(('2_Review &amp; Audit'!$F$6:$F$505=$A1824)*('2_Review &amp; Audit'!$I$6:$I$505&gt;=$E1824-30)*('2_Review &amp; Audit'!$I$6:$I$505&lt;=$E1824+30)*('2_Review &amp; Audit'!$R$6:$R$505&gt;0)*(ROW('2_Review &amp; Audit'!$R$6:$R$505)&gt;$AC1824),0),0)+5,""))</f>
        <v/>
      </c>
      <c r="AP1824" t="str">
        <f>IF(OR($D1824="",$AK1824="",$AO1824=""),"",MIN($AK1824,$AO1824))</f>
        <v/>
      </c>
    </row>
    <row r="1825" spans="1:42" ht="12.75" customHeight="1" x14ac:dyDescent="0.2">
      <c r="A1825" t="str">
        <f>IF($J1825="","",INDEX('2_Review &amp; Audit'!$F:$F,$J1825))</f>
        <v/>
      </c>
      <c r="B1825" t="str">
        <f>IF($J1825="","",INDEX('2_Review &amp; Audit'!$C:$C,$J1825))</f>
        <v/>
      </c>
      <c r="C1825" t="str">
        <f>IF($J1825="","",INDEX('2_Review &amp; Audit'!$D:$D,$J1825))</f>
        <v/>
      </c>
      <c r="D1825" s="60" t="str">
        <f>IF($J1825="","",INDEX('2_Review &amp; Audit'!$U:$U,$J1825))</f>
        <v/>
      </c>
      <c r="E1825" t="str">
        <f>IF($J1825="","",INDEX('2_Review &amp; Audit'!$M:$M,$J1825))</f>
        <v/>
      </c>
      <c r="F1825" t="str">
        <f>IF($J1825="","",INDEX('2_Review &amp; Audit'!$N:$N,$J1825))</f>
        <v/>
      </c>
      <c r="G1825" t="str">
        <f>IF(OR($J1825="",$F1825=""),"",ABS(INDEX('2_Review &amp; Audit'!$B:$B,$J1825)/$F1825))</f>
        <v/>
      </c>
      <c r="H1825" t="str">
        <f t="shared" si="92"/>
        <v/>
      </c>
      <c r="I1825" t="str">
        <f>IF($J1825="","",INDEX('2_Review &amp; Audit'!$AD:$AD,$J1825))</f>
        <v/>
      </c>
      <c r="AB1825" t="str">
        <f>IF($D1825="","",MAX(0,N(#REF!)-N($X1825)))</f>
        <v/>
      </c>
      <c r="AC1825" t="str">
        <f>IF(OR($D1825="",$AB1825="",N($AB1825)&lt;=0),"",IFERROR(MATCH(1,INDEX(('2_Review &amp; Audit'!$F$6:$F$505=$A1825)*('2_Review &amp; Audit'!$I$6:$I$505&gt;=$E1825-30)*('2_Review &amp; Audit'!$I$6:$I$505&lt;=$E1825+30)*('2_Review &amp; Audit'!$R$6:$R$505&gt;0)*(ROW('2_Review &amp; Audit'!$R$6:$R$505)&gt;$T1825),0),0)+5,""))</f>
        <v/>
      </c>
      <c r="AG1825" t="str">
        <f>IF(OR($D1825="",$AB1825="",$AF1825=""),"",MIN($AB1825,$AF1825))</f>
        <v/>
      </c>
      <c r="AK1825" t="str">
        <f>IF($D1825="","",MAX(0,N($AB1825)-N($AG1825)))</f>
        <v/>
      </c>
      <c r="AL1825" t="str">
        <f>IF(OR($D1825="",$AK1825="",N($AK1825)&lt;=0),"",IFERROR(MATCH(1,INDEX(('2_Review &amp; Audit'!$F$6:$F$505=$A1825)*('2_Review &amp; Audit'!$I$6:$I$505&gt;=$E1825-30)*('2_Review &amp; Audit'!$I$6:$I$505&lt;=$E1825+30)*('2_Review &amp; Audit'!$R$6:$R$505&gt;0)*(ROW('2_Review &amp; Audit'!$R$6:$R$505)&gt;$AC1825),0),0)+5,""))</f>
        <v/>
      </c>
      <c r="AP1825" t="str">
        <f>IF(OR($D1825="",$AK1825="",$AO1825=""),"",MIN($AK1825,$AO1825))</f>
        <v/>
      </c>
    </row>
    <row r="1826" spans="1:42" ht="12.75" customHeight="1" x14ac:dyDescent="0.2">
      <c r="A1826" t="str">
        <f>IF($J1826="","",INDEX('2_Review &amp; Audit'!$F:$F,$J1826))</f>
        <v/>
      </c>
      <c r="B1826" t="str">
        <f>IF($J1826="","",INDEX('2_Review &amp; Audit'!$C:$C,$J1826))</f>
        <v/>
      </c>
      <c r="C1826" t="str">
        <f>IF($J1826="","",INDEX('2_Review &amp; Audit'!$D:$D,$J1826))</f>
        <v/>
      </c>
      <c r="D1826" s="60" t="str">
        <f>IF($J1826="","",INDEX('2_Review &amp; Audit'!$U:$U,$J1826))</f>
        <v/>
      </c>
      <c r="E1826" t="str">
        <f>IF($J1826="","",INDEX('2_Review &amp; Audit'!$M:$M,$J1826))</f>
        <v/>
      </c>
      <c r="F1826" t="str">
        <f>IF($J1826="","",INDEX('2_Review &amp; Audit'!$N:$N,$J1826))</f>
        <v/>
      </c>
      <c r="G1826" t="str">
        <f>IF(OR($J1826="",$F1826=""),"",ABS(INDEX('2_Review &amp; Audit'!$B:$B,$J1826)/$F1826))</f>
        <v/>
      </c>
      <c r="H1826" t="str">
        <f t="shared" si="92"/>
        <v/>
      </c>
      <c r="I1826" t="str">
        <f>IF($J1826="","",INDEX('2_Review &amp; Audit'!$AD:$AD,$J1826))</f>
        <v/>
      </c>
      <c r="AB1826" t="str">
        <f>IF($D1826="","",MAX(0,N(#REF!)-N($X1826)))</f>
        <v/>
      </c>
      <c r="AC1826" t="str">
        <f>IF(OR($D1826="",$AB1826="",N($AB1826)&lt;=0),"",IFERROR(MATCH(1,INDEX(('2_Review &amp; Audit'!$F$6:$F$505=$A1826)*('2_Review &amp; Audit'!$I$6:$I$505&gt;=$E1826-30)*('2_Review &amp; Audit'!$I$6:$I$505&lt;=$E1826+30)*('2_Review &amp; Audit'!$R$6:$R$505&gt;0)*(ROW('2_Review &amp; Audit'!$R$6:$R$505)&gt;$T1826),0),0)+5,""))</f>
        <v/>
      </c>
      <c r="AG1826" t="str">
        <f>IF(OR($D1826="",$AB1826="",$AF1826=""),"",MIN($AB1826,$AF1826))</f>
        <v/>
      </c>
      <c r="AK1826" t="str">
        <f>IF($D1826="","",MAX(0,N($AB1826)-N($AG1826)))</f>
        <v/>
      </c>
      <c r="AL1826" t="str">
        <f>IF(OR($D1826="",$AK1826="",N($AK1826)&lt;=0),"",IFERROR(MATCH(1,INDEX(('2_Review &amp; Audit'!$F$6:$F$505=$A1826)*('2_Review &amp; Audit'!$I$6:$I$505&gt;=$E1826-30)*('2_Review &amp; Audit'!$I$6:$I$505&lt;=$E1826+30)*('2_Review &amp; Audit'!$R$6:$R$505&gt;0)*(ROW('2_Review &amp; Audit'!$R$6:$R$505)&gt;$AC1826),0),0)+5,""))</f>
        <v/>
      </c>
      <c r="AP1826" t="str">
        <f>IF(OR($D1826="",$AK1826="",$AO1826=""),"",MIN($AK1826,$AO1826))</f>
        <v/>
      </c>
    </row>
    <row r="1827" spans="1:42" ht="12.75" customHeight="1" x14ac:dyDescent="0.2">
      <c r="A1827" t="str">
        <f>IF($J1827="","",INDEX('2_Review &amp; Audit'!$F:$F,$J1827))</f>
        <v/>
      </c>
      <c r="B1827" t="str">
        <f>IF($J1827="","",INDEX('2_Review &amp; Audit'!$C:$C,$J1827))</f>
        <v/>
      </c>
      <c r="C1827" t="str">
        <f>IF($J1827="","",INDEX('2_Review &amp; Audit'!$D:$D,$J1827))</f>
        <v/>
      </c>
      <c r="D1827" s="60" t="str">
        <f>IF($J1827="","",INDEX('2_Review &amp; Audit'!$U:$U,$J1827))</f>
        <v/>
      </c>
      <c r="E1827" t="str">
        <f>IF($J1827="","",INDEX('2_Review &amp; Audit'!$M:$M,$J1827))</f>
        <v/>
      </c>
      <c r="F1827" t="str">
        <f>IF($J1827="","",INDEX('2_Review &amp; Audit'!$N:$N,$J1827))</f>
        <v/>
      </c>
      <c r="G1827" t="str">
        <f>IF(OR($J1827="",$F1827=""),"",ABS(INDEX('2_Review &amp; Audit'!$B:$B,$J1827)/$F1827))</f>
        <v/>
      </c>
      <c r="H1827" t="str">
        <f t="shared" si="92"/>
        <v/>
      </c>
      <c r="I1827" t="str">
        <f>IF($J1827="","",INDEX('2_Review &amp; Audit'!$AD:$AD,$J1827))</f>
        <v/>
      </c>
      <c r="AB1827" t="str">
        <f>IF($D1827="","",MAX(0,N(#REF!)-N($X1827)))</f>
        <v/>
      </c>
      <c r="AC1827" t="str">
        <f>IF(OR($D1827="",$AB1827="",N($AB1827)&lt;=0),"",IFERROR(MATCH(1,INDEX(('2_Review &amp; Audit'!$F$6:$F$505=$A1827)*('2_Review &amp; Audit'!$I$6:$I$505&gt;=$E1827-30)*('2_Review &amp; Audit'!$I$6:$I$505&lt;=$E1827+30)*('2_Review &amp; Audit'!$R$6:$R$505&gt;0)*(ROW('2_Review &amp; Audit'!$R$6:$R$505)&gt;$T1827),0),0)+5,""))</f>
        <v/>
      </c>
      <c r="AG1827" t="str">
        <f>IF(OR($D1827="",$AB1827="",$AF1827=""),"",MIN($AB1827,$AF1827))</f>
        <v/>
      </c>
      <c r="AK1827" t="str">
        <f>IF($D1827="","",MAX(0,N($AB1827)-N($AG1827)))</f>
        <v/>
      </c>
      <c r="AL1827" t="str">
        <f>IF(OR($D1827="",$AK1827="",N($AK1827)&lt;=0),"",IFERROR(MATCH(1,INDEX(('2_Review &amp; Audit'!$F$6:$F$505=$A1827)*('2_Review &amp; Audit'!$I$6:$I$505&gt;=$E1827-30)*('2_Review &amp; Audit'!$I$6:$I$505&lt;=$E1827+30)*('2_Review &amp; Audit'!$R$6:$R$505&gt;0)*(ROW('2_Review &amp; Audit'!$R$6:$R$505)&gt;$AC1827),0),0)+5,""))</f>
        <v/>
      </c>
      <c r="AP1827" t="str">
        <f>IF(OR($D1827="",$AK1827="",$AO1827=""),"",MIN($AK1827,$AO1827))</f>
        <v/>
      </c>
    </row>
    <row r="1828" spans="1:42" ht="12.75" customHeight="1" x14ac:dyDescent="0.2">
      <c r="A1828" t="str">
        <f>IF($J1828="","",INDEX('2_Review &amp; Audit'!$F:$F,$J1828))</f>
        <v/>
      </c>
      <c r="B1828" t="str">
        <f>IF($J1828="","",INDEX('2_Review &amp; Audit'!$C:$C,$J1828))</f>
        <v/>
      </c>
      <c r="C1828" t="str">
        <f>IF($J1828="","",INDEX('2_Review &amp; Audit'!$D:$D,$J1828))</f>
        <v/>
      </c>
      <c r="D1828" s="60" t="str">
        <f>IF($J1828="","",INDEX('2_Review &amp; Audit'!$U:$U,$J1828))</f>
        <v/>
      </c>
      <c r="E1828" t="str">
        <f>IF($J1828="","",INDEX('2_Review &amp; Audit'!$M:$M,$J1828))</f>
        <v/>
      </c>
      <c r="F1828" t="str">
        <f>IF($J1828="","",INDEX('2_Review &amp; Audit'!$N:$N,$J1828))</f>
        <v/>
      </c>
      <c r="G1828" t="str">
        <f>IF(OR($J1828="",$F1828=""),"",ABS(INDEX('2_Review &amp; Audit'!$B:$B,$J1828)/$F1828))</f>
        <v/>
      </c>
      <c r="H1828" t="str">
        <f t="shared" si="92"/>
        <v/>
      </c>
      <c r="I1828" t="str">
        <f>IF($J1828="","",INDEX('2_Review &amp; Audit'!$AD:$AD,$J1828))</f>
        <v/>
      </c>
      <c r="AB1828" t="str">
        <f>IF($D1828="","",MAX(0,N(#REF!)-N($X1828)))</f>
        <v/>
      </c>
      <c r="AC1828" t="str">
        <f>IF(OR($D1828="",$AB1828="",N($AB1828)&lt;=0),"",IFERROR(MATCH(1,INDEX(('2_Review &amp; Audit'!$F$6:$F$505=$A1828)*('2_Review &amp; Audit'!$I$6:$I$505&gt;=$E1828-30)*('2_Review &amp; Audit'!$I$6:$I$505&lt;=$E1828+30)*('2_Review &amp; Audit'!$R$6:$R$505&gt;0)*(ROW('2_Review &amp; Audit'!$R$6:$R$505)&gt;$T1828),0),0)+5,""))</f>
        <v/>
      </c>
      <c r="AG1828" t="str">
        <f>IF(OR($D1828="",$AB1828="",$AF1828=""),"",MIN($AB1828,$AF1828))</f>
        <v/>
      </c>
      <c r="AK1828" t="str">
        <f>IF($D1828="","",MAX(0,N($AB1828)-N($AG1828)))</f>
        <v/>
      </c>
      <c r="AL1828" t="str">
        <f>IF(OR($D1828="",$AK1828="",N($AK1828)&lt;=0),"",IFERROR(MATCH(1,INDEX(('2_Review &amp; Audit'!$F$6:$F$505=$A1828)*('2_Review &amp; Audit'!$I$6:$I$505&gt;=$E1828-30)*('2_Review &amp; Audit'!$I$6:$I$505&lt;=$E1828+30)*('2_Review &amp; Audit'!$R$6:$R$505&gt;0)*(ROW('2_Review &amp; Audit'!$R$6:$R$505)&gt;$AC1828),0),0)+5,""))</f>
        <v/>
      </c>
      <c r="AP1828" t="str">
        <f>IF(OR($D1828="",$AK1828="",$AO1828=""),"",MIN($AK1828,$AO1828))</f>
        <v/>
      </c>
    </row>
    <row r="1829" spans="1:42" ht="12.75" customHeight="1" x14ac:dyDescent="0.2">
      <c r="A1829" t="str">
        <f>IF($J1829="","",INDEX('2_Review &amp; Audit'!$F:$F,$J1829))</f>
        <v/>
      </c>
      <c r="B1829" t="str">
        <f>IF($J1829="","",INDEX('2_Review &amp; Audit'!$C:$C,$J1829))</f>
        <v/>
      </c>
      <c r="C1829" t="str">
        <f>IF($J1829="","",INDEX('2_Review &amp; Audit'!$D:$D,$J1829))</f>
        <v/>
      </c>
      <c r="D1829" s="60" t="str">
        <f>IF($J1829="","",INDEX('2_Review &amp; Audit'!$U:$U,$J1829))</f>
        <v/>
      </c>
      <c r="E1829" t="str">
        <f>IF($J1829="","",INDEX('2_Review &amp; Audit'!$M:$M,$J1829))</f>
        <v/>
      </c>
      <c r="F1829" t="str">
        <f>IF($J1829="","",INDEX('2_Review &amp; Audit'!$N:$N,$J1829))</f>
        <v/>
      </c>
      <c r="G1829" t="str">
        <f>IF(OR($J1829="",$F1829=""),"",ABS(INDEX('2_Review &amp; Audit'!$B:$B,$J1829)/$F1829))</f>
        <v/>
      </c>
      <c r="H1829" t="str">
        <f t="shared" si="92"/>
        <v/>
      </c>
      <c r="I1829" t="str">
        <f>IF($J1829="","",INDEX('2_Review &amp; Audit'!$AD:$AD,$J1829))</f>
        <v/>
      </c>
      <c r="AB1829" t="str">
        <f>IF($D1829="","",MAX(0,N(#REF!)-N($X1829)))</f>
        <v/>
      </c>
      <c r="AC1829" t="str">
        <f>IF(OR($D1829="",$AB1829="",N($AB1829)&lt;=0),"",IFERROR(MATCH(1,INDEX(('2_Review &amp; Audit'!$F$6:$F$505=$A1829)*('2_Review &amp; Audit'!$I$6:$I$505&gt;=$E1829-30)*('2_Review &amp; Audit'!$I$6:$I$505&lt;=$E1829+30)*('2_Review &amp; Audit'!$R$6:$R$505&gt;0)*(ROW('2_Review &amp; Audit'!$R$6:$R$505)&gt;$T1829),0),0)+5,""))</f>
        <v/>
      </c>
      <c r="AG1829" t="str">
        <f>IF(OR($D1829="",$AB1829="",$AF1829=""),"",MIN($AB1829,$AF1829))</f>
        <v/>
      </c>
      <c r="AK1829" t="str">
        <f>IF($D1829="","",MAX(0,N($AB1829)-N($AG1829)))</f>
        <v/>
      </c>
      <c r="AL1829" t="str">
        <f>IF(OR($D1829="",$AK1829="",N($AK1829)&lt;=0),"",IFERROR(MATCH(1,INDEX(('2_Review &amp; Audit'!$F$6:$F$505=$A1829)*('2_Review &amp; Audit'!$I$6:$I$505&gt;=$E1829-30)*('2_Review &amp; Audit'!$I$6:$I$505&lt;=$E1829+30)*('2_Review &amp; Audit'!$R$6:$R$505&gt;0)*(ROW('2_Review &amp; Audit'!$R$6:$R$505)&gt;$AC1829),0),0)+5,""))</f>
        <v/>
      </c>
      <c r="AP1829" t="str">
        <f>IF(OR($D1829="",$AK1829="",$AO1829=""),"",MIN($AK1829,$AO1829))</f>
        <v/>
      </c>
    </row>
    <row r="1830" spans="1:42" ht="12.75" customHeight="1" x14ac:dyDescent="0.2">
      <c r="A1830" t="str">
        <f>IF($J1830="","",INDEX('2_Review &amp; Audit'!$F:$F,$J1830))</f>
        <v/>
      </c>
      <c r="B1830" t="str">
        <f>IF($J1830="","",INDEX('2_Review &amp; Audit'!$C:$C,$J1830))</f>
        <v/>
      </c>
      <c r="C1830" t="str">
        <f>IF($J1830="","",INDEX('2_Review &amp; Audit'!$D:$D,$J1830))</f>
        <v/>
      </c>
      <c r="D1830" s="60" t="str">
        <f>IF($J1830="","",INDEX('2_Review &amp; Audit'!$U:$U,$J1830))</f>
        <v/>
      </c>
      <c r="E1830" t="str">
        <f>IF($J1830="","",INDEX('2_Review &amp; Audit'!$M:$M,$J1830))</f>
        <v/>
      </c>
      <c r="F1830" t="str">
        <f>IF($J1830="","",INDEX('2_Review &amp; Audit'!$N:$N,$J1830))</f>
        <v/>
      </c>
      <c r="G1830" t="str">
        <f>IF(OR($J1830="",$F1830=""),"",ABS(INDEX('2_Review &amp; Audit'!$B:$B,$J1830)/$F1830))</f>
        <v/>
      </c>
      <c r="H1830" t="str">
        <f t="shared" si="92"/>
        <v/>
      </c>
      <c r="I1830" t="str">
        <f>IF($J1830="","",INDEX('2_Review &amp; Audit'!$AD:$AD,$J1830))</f>
        <v/>
      </c>
      <c r="AB1830" t="str">
        <f>IF($D1830="","",MAX(0,N(#REF!)-N($X1830)))</f>
        <v/>
      </c>
      <c r="AC1830" t="str">
        <f>IF(OR($D1830="",$AB1830="",N($AB1830)&lt;=0),"",IFERROR(MATCH(1,INDEX(('2_Review &amp; Audit'!$F$6:$F$505=$A1830)*('2_Review &amp; Audit'!$I$6:$I$505&gt;=$E1830-30)*('2_Review &amp; Audit'!$I$6:$I$505&lt;=$E1830+30)*('2_Review &amp; Audit'!$R$6:$R$505&gt;0)*(ROW('2_Review &amp; Audit'!$R$6:$R$505)&gt;$T1830),0),0)+5,""))</f>
        <v/>
      </c>
      <c r="AG1830" t="str">
        <f>IF(OR($D1830="",$AB1830="",$AF1830=""),"",MIN($AB1830,$AF1830))</f>
        <v/>
      </c>
      <c r="AK1830" t="str">
        <f>IF($D1830="","",MAX(0,N($AB1830)-N($AG1830)))</f>
        <v/>
      </c>
      <c r="AL1830" t="str">
        <f>IF(OR($D1830="",$AK1830="",N($AK1830)&lt;=0),"",IFERROR(MATCH(1,INDEX(('2_Review &amp; Audit'!$F$6:$F$505=$A1830)*('2_Review &amp; Audit'!$I$6:$I$505&gt;=$E1830-30)*('2_Review &amp; Audit'!$I$6:$I$505&lt;=$E1830+30)*('2_Review &amp; Audit'!$R$6:$R$505&gt;0)*(ROW('2_Review &amp; Audit'!$R$6:$R$505)&gt;$AC1830),0),0)+5,""))</f>
        <v/>
      </c>
      <c r="AP1830" t="str">
        <f>IF(OR($D1830="",$AK1830="",$AO1830=""),"",MIN($AK1830,$AO1830))</f>
        <v/>
      </c>
    </row>
    <row r="1831" spans="1:42" ht="12.75" customHeight="1" x14ac:dyDescent="0.2">
      <c r="A1831" t="str">
        <f>IF($J1831="","",INDEX('2_Review &amp; Audit'!$F:$F,$J1831))</f>
        <v/>
      </c>
      <c r="B1831" t="str">
        <f>IF($J1831="","",INDEX('2_Review &amp; Audit'!$C:$C,$J1831))</f>
        <v/>
      </c>
      <c r="C1831" t="str">
        <f>IF($J1831="","",INDEX('2_Review &amp; Audit'!$D:$D,$J1831))</f>
        <v/>
      </c>
      <c r="D1831" s="60" t="str">
        <f>IF($J1831="","",INDEX('2_Review &amp; Audit'!$U:$U,$J1831))</f>
        <v/>
      </c>
      <c r="E1831" t="str">
        <f>IF($J1831="","",INDEX('2_Review &amp; Audit'!$M:$M,$J1831))</f>
        <v/>
      </c>
      <c r="F1831" t="str">
        <f>IF($J1831="","",INDEX('2_Review &amp; Audit'!$N:$N,$J1831))</f>
        <v/>
      </c>
      <c r="G1831" t="str">
        <f>IF(OR($J1831="",$F1831=""),"",ABS(INDEX('2_Review &amp; Audit'!$B:$B,$J1831)/$F1831))</f>
        <v/>
      </c>
      <c r="H1831" t="str">
        <f t="shared" si="92"/>
        <v/>
      </c>
      <c r="I1831" t="str">
        <f>IF($J1831="","",INDEX('2_Review &amp; Audit'!$AD:$AD,$J1831))</f>
        <v/>
      </c>
      <c r="AB1831" t="str">
        <f>IF($D1831="","",MAX(0,N(#REF!)-N($X1831)))</f>
        <v/>
      </c>
      <c r="AC1831" t="str">
        <f>IF(OR($D1831="",$AB1831="",N($AB1831)&lt;=0),"",IFERROR(MATCH(1,INDEX(('2_Review &amp; Audit'!$F$6:$F$505=$A1831)*('2_Review &amp; Audit'!$I$6:$I$505&gt;=$E1831-30)*('2_Review &amp; Audit'!$I$6:$I$505&lt;=$E1831+30)*('2_Review &amp; Audit'!$R$6:$R$505&gt;0)*(ROW('2_Review &amp; Audit'!$R$6:$R$505)&gt;$T1831),0),0)+5,""))</f>
        <v/>
      </c>
      <c r="AG1831" t="str">
        <f>IF(OR($D1831="",$AB1831="",$AF1831=""),"",MIN($AB1831,$AF1831))</f>
        <v/>
      </c>
      <c r="AK1831" t="str">
        <f>IF($D1831="","",MAX(0,N($AB1831)-N($AG1831)))</f>
        <v/>
      </c>
      <c r="AL1831" t="str">
        <f>IF(OR($D1831="",$AK1831="",N($AK1831)&lt;=0),"",IFERROR(MATCH(1,INDEX(('2_Review &amp; Audit'!$F$6:$F$505=$A1831)*('2_Review &amp; Audit'!$I$6:$I$505&gt;=$E1831-30)*('2_Review &amp; Audit'!$I$6:$I$505&lt;=$E1831+30)*('2_Review &amp; Audit'!$R$6:$R$505&gt;0)*(ROW('2_Review &amp; Audit'!$R$6:$R$505)&gt;$AC1831),0),0)+5,""))</f>
        <v/>
      </c>
      <c r="AP1831" t="str">
        <f>IF(OR($D1831="",$AK1831="",$AO1831=""),"",MIN($AK1831,$AO1831))</f>
        <v/>
      </c>
    </row>
    <row r="1832" spans="1:42" ht="12.75" customHeight="1" x14ac:dyDescent="0.2">
      <c r="A1832" t="str">
        <f>IF($J1832="","",INDEX('2_Review &amp; Audit'!$F:$F,$J1832))</f>
        <v/>
      </c>
      <c r="B1832" t="str">
        <f>IF($J1832="","",INDEX('2_Review &amp; Audit'!$C:$C,$J1832))</f>
        <v/>
      </c>
      <c r="C1832" t="str">
        <f>IF($J1832="","",INDEX('2_Review &amp; Audit'!$D:$D,$J1832))</f>
        <v/>
      </c>
      <c r="D1832" s="60" t="str">
        <f>IF($J1832="","",INDEX('2_Review &amp; Audit'!$U:$U,$J1832))</f>
        <v/>
      </c>
      <c r="E1832" t="str">
        <f>IF($J1832="","",INDEX('2_Review &amp; Audit'!$M:$M,$J1832))</f>
        <v/>
      </c>
      <c r="F1832" t="str">
        <f>IF($J1832="","",INDEX('2_Review &amp; Audit'!$N:$N,$J1832))</f>
        <v/>
      </c>
      <c r="G1832" t="str">
        <f>IF(OR($J1832="",$F1832=""),"",ABS(INDEX('2_Review &amp; Audit'!$B:$B,$J1832)/$F1832))</f>
        <v/>
      </c>
      <c r="H1832" t="str">
        <f t="shared" si="92"/>
        <v/>
      </c>
      <c r="I1832" t="str">
        <f>IF($J1832="","",INDEX('2_Review &amp; Audit'!$AD:$AD,$J1832))</f>
        <v/>
      </c>
      <c r="AB1832" t="str">
        <f>IF($D1832="","",MAX(0,N(#REF!)-N($X1832)))</f>
        <v/>
      </c>
      <c r="AC1832" t="str">
        <f>IF(OR($D1832="",$AB1832="",N($AB1832)&lt;=0),"",IFERROR(MATCH(1,INDEX(('2_Review &amp; Audit'!$F$6:$F$505=$A1832)*('2_Review &amp; Audit'!$I$6:$I$505&gt;=$E1832-30)*('2_Review &amp; Audit'!$I$6:$I$505&lt;=$E1832+30)*('2_Review &amp; Audit'!$R$6:$R$505&gt;0)*(ROW('2_Review &amp; Audit'!$R$6:$R$505)&gt;$T1832),0),0)+5,""))</f>
        <v/>
      </c>
      <c r="AG1832" t="str">
        <f>IF(OR($D1832="",$AB1832="",$AF1832=""),"",MIN($AB1832,$AF1832))</f>
        <v/>
      </c>
      <c r="AK1832" t="str">
        <f>IF($D1832="","",MAX(0,N($AB1832)-N($AG1832)))</f>
        <v/>
      </c>
      <c r="AL1832" t="str">
        <f>IF(OR($D1832="",$AK1832="",N($AK1832)&lt;=0),"",IFERROR(MATCH(1,INDEX(('2_Review &amp; Audit'!$F$6:$F$505=$A1832)*('2_Review &amp; Audit'!$I$6:$I$505&gt;=$E1832-30)*('2_Review &amp; Audit'!$I$6:$I$505&lt;=$E1832+30)*('2_Review &amp; Audit'!$R$6:$R$505&gt;0)*(ROW('2_Review &amp; Audit'!$R$6:$R$505)&gt;$AC1832),0),0)+5,""))</f>
        <v/>
      </c>
      <c r="AP1832" t="str">
        <f>IF(OR($D1832="",$AK1832="",$AO1832=""),"",MIN($AK1832,$AO1832))</f>
        <v/>
      </c>
    </row>
    <row r="1833" spans="1:42" ht="12.75" customHeight="1" x14ac:dyDescent="0.2">
      <c r="A1833" t="str">
        <f>IF($J1833="","",INDEX('2_Review &amp; Audit'!$F:$F,$J1833))</f>
        <v/>
      </c>
      <c r="B1833" t="str">
        <f>IF($J1833="","",INDEX('2_Review &amp; Audit'!$C:$C,$J1833))</f>
        <v/>
      </c>
      <c r="C1833" t="str">
        <f>IF($J1833="","",INDEX('2_Review &amp; Audit'!$D:$D,$J1833))</f>
        <v/>
      </c>
      <c r="D1833" s="60" t="str">
        <f>IF($J1833="","",INDEX('2_Review &amp; Audit'!$U:$U,$J1833))</f>
        <v/>
      </c>
      <c r="E1833" t="str">
        <f>IF($J1833="","",INDEX('2_Review &amp; Audit'!$M:$M,$J1833))</f>
        <v/>
      </c>
      <c r="F1833" t="str">
        <f>IF($J1833="","",INDEX('2_Review &amp; Audit'!$N:$N,$J1833))</f>
        <v/>
      </c>
      <c r="G1833" t="str">
        <f>IF(OR($J1833="",$F1833=""),"",ABS(INDEX('2_Review &amp; Audit'!$B:$B,$J1833)/$F1833))</f>
        <v/>
      </c>
      <c r="H1833" t="str">
        <f t="shared" si="92"/>
        <v/>
      </c>
      <c r="I1833" t="str">
        <f>IF($J1833="","",INDEX('2_Review &amp; Audit'!$AD:$AD,$J1833))</f>
        <v/>
      </c>
      <c r="AB1833" t="str">
        <f>IF($D1833="","",MAX(0,N(#REF!)-N($X1833)))</f>
        <v/>
      </c>
      <c r="AC1833" t="str">
        <f>IF(OR($D1833="",$AB1833="",N($AB1833)&lt;=0),"",IFERROR(MATCH(1,INDEX(('2_Review &amp; Audit'!$F$6:$F$505=$A1833)*('2_Review &amp; Audit'!$I$6:$I$505&gt;=$E1833-30)*('2_Review &amp; Audit'!$I$6:$I$505&lt;=$E1833+30)*('2_Review &amp; Audit'!$R$6:$R$505&gt;0)*(ROW('2_Review &amp; Audit'!$R$6:$R$505)&gt;$T1833),0),0)+5,""))</f>
        <v/>
      </c>
      <c r="AG1833" t="str">
        <f>IF(OR($D1833="",$AB1833="",$AF1833=""),"",MIN($AB1833,$AF1833))</f>
        <v/>
      </c>
      <c r="AK1833" t="str">
        <f>IF($D1833="","",MAX(0,N($AB1833)-N($AG1833)))</f>
        <v/>
      </c>
      <c r="AL1833" t="str">
        <f>IF(OR($D1833="",$AK1833="",N($AK1833)&lt;=0),"",IFERROR(MATCH(1,INDEX(('2_Review &amp; Audit'!$F$6:$F$505=$A1833)*('2_Review &amp; Audit'!$I$6:$I$505&gt;=$E1833-30)*('2_Review &amp; Audit'!$I$6:$I$505&lt;=$E1833+30)*('2_Review &amp; Audit'!$R$6:$R$505&gt;0)*(ROW('2_Review &amp; Audit'!$R$6:$R$505)&gt;$AC1833),0),0)+5,""))</f>
        <v/>
      </c>
      <c r="AP1833" t="str">
        <f>IF(OR($D1833="",$AK1833="",$AO1833=""),"",MIN($AK1833,$AO1833))</f>
        <v/>
      </c>
    </row>
    <row r="1834" spans="1:42" ht="12.75" customHeight="1" x14ac:dyDescent="0.2">
      <c r="A1834" t="str">
        <f>IF($J1834="","",INDEX('2_Review &amp; Audit'!$F:$F,$J1834))</f>
        <v/>
      </c>
      <c r="B1834" t="str">
        <f>IF($J1834="","",INDEX('2_Review &amp; Audit'!$C:$C,$J1834))</f>
        <v/>
      </c>
      <c r="C1834" t="str">
        <f>IF($J1834="","",INDEX('2_Review &amp; Audit'!$D:$D,$J1834))</f>
        <v/>
      </c>
      <c r="D1834" s="60" t="str">
        <f>IF($J1834="","",INDEX('2_Review &amp; Audit'!$U:$U,$J1834))</f>
        <v/>
      </c>
      <c r="E1834" t="str">
        <f>IF($J1834="","",INDEX('2_Review &amp; Audit'!$M:$M,$J1834))</f>
        <v/>
      </c>
      <c r="F1834" t="str">
        <f>IF($J1834="","",INDEX('2_Review &amp; Audit'!$N:$N,$J1834))</f>
        <v/>
      </c>
      <c r="G1834" t="str">
        <f>IF(OR($J1834="",$F1834=""),"",ABS(INDEX('2_Review &amp; Audit'!$B:$B,$J1834)/$F1834))</f>
        <v/>
      </c>
      <c r="H1834" t="str">
        <f t="shared" si="92"/>
        <v/>
      </c>
      <c r="I1834" t="str">
        <f>IF($J1834="","",INDEX('2_Review &amp; Audit'!$AD:$AD,$J1834))</f>
        <v/>
      </c>
      <c r="AB1834" t="str">
        <f>IF($D1834="","",MAX(0,N(#REF!)-N($X1834)))</f>
        <v/>
      </c>
      <c r="AC1834" t="str">
        <f>IF(OR($D1834="",$AB1834="",N($AB1834)&lt;=0),"",IFERROR(MATCH(1,INDEX(('2_Review &amp; Audit'!$F$6:$F$505=$A1834)*('2_Review &amp; Audit'!$I$6:$I$505&gt;=$E1834-30)*('2_Review &amp; Audit'!$I$6:$I$505&lt;=$E1834+30)*('2_Review &amp; Audit'!$R$6:$R$505&gt;0)*(ROW('2_Review &amp; Audit'!$R$6:$R$505)&gt;$T1834),0),0)+5,""))</f>
        <v/>
      </c>
      <c r="AG1834" t="str">
        <f>IF(OR($D1834="",$AB1834="",$AF1834=""),"",MIN($AB1834,$AF1834))</f>
        <v/>
      </c>
      <c r="AK1834" t="str">
        <f>IF($D1834="","",MAX(0,N($AB1834)-N($AG1834)))</f>
        <v/>
      </c>
      <c r="AL1834" t="str">
        <f>IF(OR($D1834="",$AK1834="",N($AK1834)&lt;=0),"",IFERROR(MATCH(1,INDEX(('2_Review &amp; Audit'!$F$6:$F$505=$A1834)*('2_Review &amp; Audit'!$I$6:$I$505&gt;=$E1834-30)*('2_Review &amp; Audit'!$I$6:$I$505&lt;=$E1834+30)*('2_Review &amp; Audit'!$R$6:$R$505&gt;0)*(ROW('2_Review &amp; Audit'!$R$6:$R$505)&gt;$AC1834),0),0)+5,""))</f>
        <v/>
      </c>
      <c r="AP1834" t="str">
        <f>IF(OR($D1834="",$AK1834="",$AO1834=""),"",MIN($AK1834,$AO1834))</f>
        <v/>
      </c>
    </row>
    <row r="1835" spans="1:42" ht="12.75" customHeight="1" x14ac:dyDescent="0.2">
      <c r="A1835" t="str">
        <f>IF($J1835="","",INDEX('2_Review &amp; Audit'!$F:$F,$J1835))</f>
        <v/>
      </c>
      <c r="B1835" t="str">
        <f>IF($J1835="","",INDEX('2_Review &amp; Audit'!$C:$C,$J1835))</f>
        <v/>
      </c>
      <c r="C1835" t="str">
        <f>IF($J1835="","",INDEX('2_Review &amp; Audit'!$D:$D,$J1835))</f>
        <v/>
      </c>
      <c r="D1835" s="60" t="str">
        <f>IF($J1835="","",INDEX('2_Review &amp; Audit'!$U:$U,$J1835))</f>
        <v/>
      </c>
      <c r="E1835" t="str">
        <f>IF($J1835="","",INDEX('2_Review &amp; Audit'!$M:$M,$J1835))</f>
        <v/>
      </c>
      <c r="F1835" t="str">
        <f>IF($J1835="","",INDEX('2_Review &amp; Audit'!$N:$N,$J1835))</f>
        <v/>
      </c>
      <c r="G1835" t="str">
        <f>IF(OR($J1835="",$F1835=""),"",ABS(INDEX('2_Review &amp; Audit'!$B:$B,$J1835)/$F1835))</f>
        <v/>
      </c>
      <c r="H1835" t="str">
        <f t="shared" si="92"/>
        <v/>
      </c>
      <c r="I1835" t="str">
        <f>IF($J1835="","",INDEX('2_Review &amp; Audit'!$AD:$AD,$J1835))</f>
        <v/>
      </c>
      <c r="AB1835" t="str">
        <f>IF($D1835="","",MAX(0,N(#REF!)-N($X1835)))</f>
        <v/>
      </c>
      <c r="AC1835" t="str">
        <f>IF(OR($D1835="",$AB1835="",N($AB1835)&lt;=0),"",IFERROR(MATCH(1,INDEX(('2_Review &amp; Audit'!$F$6:$F$505=$A1835)*('2_Review &amp; Audit'!$I$6:$I$505&gt;=$E1835-30)*('2_Review &amp; Audit'!$I$6:$I$505&lt;=$E1835+30)*('2_Review &amp; Audit'!$R$6:$R$505&gt;0)*(ROW('2_Review &amp; Audit'!$R$6:$R$505)&gt;$T1835),0),0)+5,""))</f>
        <v/>
      </c>
      <c r="AG1835" t="str">
        <f>IF(OR($D1835="",$AB1835="",$AF1835=""),"",MIN($AB1835,$AF1835))</f>
        <v/>
      </c>
      <c r="AK1835" t="str">
        <f>IF($D1835="","",MAX(0,N($AB1835)-N($AG1835)))</f>
        <v/>
      </c>
      <c r="AL1835" t="str">
        <f>IF(OR($D1835="",$AK1835="",N($AK1835)&lt;=0),"",IFERROR(MATCH(1,INDEX(('2_Review &amp; Audit'!$F$6:$F$505=$A1835)*('2_Review &amp; Audit'!$I$6:$I$505&gt;=$E1835-30)*('2_Review &amp; Audit'!$I$6:$I$505&lt;=$E1835+30)*('2_Review &amp; Audit'!$R$6:$R$505&gt;0)*(ROW('2_Review &amp; Audit'!$R$6:$R$505)&gt;$AC1835),0),0)+5,""))</f>
        <v/>
      </c>
      <c r="AP1835" t="str">
        <f>IF(OR($D1835="",$AK1835="",$AO1835=""),"",MIN($AK1835,$AO1835))</f>
        <v/>
      </c>
    </row>
    <row r="1836" spans="1:42" ht="12.75" customHeight="1" x14ac:dyDescent="0.2">
      <c r="A1836" t="str">
        <f>IF($J1836="","",INDEX('2_Review &amp; Audit'!$F:$F,$J1836))</f>
        <v/>
      </c>
      <c r="B1836" t="str">
        <f>IF($J1836="","",INDEX('2_Review &amp; Audit'!$C:$C,$J1836))</f>
        <v/>
      </c>
      <c r="C1836" t="str">
        <f>IF($J1836="","",INDEX('2_Review &amp; Audit'!$D:$D,$J1836))</f>
        <v/>
      </c>
      <c r="D1836" s="60" t="str">
        <f>IF($J1836="","",INDEX('2_Review &amp; Audit'!$U:$U,$J1836))</f>
        <v/>
      </c>
      <c r="E1836" t="str">
        <f>IF($J1836="","",INDEX('2_Review &amp; Audit'!$M:$M,$J1836))</f>
        <v/>
      </c>
      <c r="F1836" t="str">
        <f>IF($J1836="","",INDEX('2_Review &amp; Audit'!$N:$N,$J1836))</f>
        <v/>
      </c>
      <c r="G1836" t="str">
        <f>IF(OR($J1836="",$F1836=""),"",ABS(INDEX('2_Review &amp; Audit'!$B:$B,$J1836)/$F1836))</f>
        <v/>
      </c>
      <c r="H1836" t="str">
        <f t="shared" si="92"/>
        <v/>
      </c>
      <c r="I1836" t="str">
        <f>IF($J1836="","",INDEX('2_Review &amp; Audit'!$AD:$AD,$J1836))</f>
        <v/>
      </c>
      <c r="AB1836" t="str">
        <f>IF($D1836="","",MAX(0,N(#REF!)-N($X1836)))</f>
        <v/>
      </c>
      <c r="AC1836" t="str">
        <f>IF(OR($D1836="",$AB1836="",N($AB1836)&lt;=0),"",IFERROR(MATCH(1,INDEX(('2_Review &amp; Audit'!$F$6:$F$505=$A1836)*('2_Review &amp; Audit'!$I$6:$I$505&gt;=$E1836-30)*('2_Review &amp; Audit'!$I$6:$I$505&lt;=$E1836+30)*('2_Review &amp; Audit'!$R$6:$R$505&gt;0)*(ROW('2_Review &amp; Audit'!$R$6:$R$505)&gt;$T1836),0),0)+5,""))</f>
        <v/>
      </c>
      <c r="AG1836" t="str">
        <f>IF(OR($D1836="",$AB1836="",$AF1836=""),"",MIN($AB1836,$AF1836))</f>
        <v/>
      </c>
      <c r="AK1836" t="str">
        <f>IF($D1836="","",MAX(0,N($AB1836)-N($AG1836)))</f>
        <v/>
      </c>
      <c r="AL1836" t="str">
        <f>IF(OR($D1836="",$AK1836="",N($AK1836)&lt;=0),"",IFERROR(MATCH(1,INDEX(('2_Review &amp; Audit'!$F$6:$F$505=$A1836)*('2_Review &amp; Audit'!$I$6:$I$505&gt;=$E1836-30)*('2_Review &amp; Audit'!$I$6:$I$505&lt;=$E1836+30)*('2_Review &amp; Audit'!$R$6:$R$505&gt;0)*(ROW('2_Review &amp; Audit'!$R$6:$R$505)&gt;$AC1836),0),0)+5,""))</f>
        <v/>
      </c>
      <c r="AP1836" t="str">
        <f>IF(OR($D1836="",$AK1836="",$AO1836=""),"",MIN($AK1836,$AO1836))</f>
        <v/>
      </c>
    </row>
    <row r="1837" spans="1:42" ht="12.75" customHeight="1" x14ac:dyDescent="0.2">
      <c r="A1837" t="str">
        <f>IF($J1837="","",INDEX('2_Review &amp; Audit'!$F:$F,$J1837))</f>
        <v/>
      </c>
      <c r="B1837" t="str">
        <f>IF($J1837="","",INDEX('2_Review &amp; Audit'!$C:$C,$J1837))</f>
        <v/>
      </c>
      <c r="C1837" t="str">
        <f>IF($J1837="","",INDEX('2_Review &amp; Audit'!$D:$D,$J1837))</f>
        <v/>
      </c>
      <c r="D1837" s="60" t="str">
        <f>IF($J1837="","",INDEX('2_Review &amp; Audit'!$U:$U,$J1837))</f>
        <v/>
      </c>
      <c r="E1837" t="str">
        <f>IF($J1837="","",INDEX('2_Review &amp; Audit'!$M:$M,$J1837))</f>
        <v/>
      </c>
      <c r="F1837" t="str">
        <f>IF($J1837="","",INDEX('2_Review &amp; Audit'!$N:$N,$J1837))</f>
        <v/>
      </c>
      <c r="G1837" t="str">
        <f>IF(OR($J1837="",$F1837=""),"",ABS(INDEX('2_Review &amp; Audit'!$B:$B,$J1837)/$F1837))</f>
        <v/>
      </c>
      <c r="H1837" t="str">
        <f t="shared" si="92"/>
        <v/>
      </c>
      <c r="I1837" t="str">
        <f>IF($J1837="","",INDEX('2_Review &amp; Audit'!$AD:$AD,$J1837))</f>
        <v/>
      </c>
      <c r="AB1837" t="str">
        <f>IF($D1837="","",MAX(0,N(#REF!)-N($X1837)))</f>
        <v/>
      </c>
      <c r="AC1837" t="str">
        <f>IF(OR($D1837="",$AB1837="",N($AB1837)&lt;=0),"",IFERROR(MATCH(1,INDEX(('2_Review &amp; Audit'!$F$6:$F$505=$A1837)*('2_Review &amp; Audit'!$I$6:$I$505&gt;=$E1837-30)*('2_Review &amp; Audit'!$I$6:$I$505&lt;=$E1837+30)*('2_Review &amp; Audit'!$R$6:$R$505&gt;0)*(ROW('2_Review &amp; Audit'!$R$6:$R$505)&gt;$T1837),0),0)+5,""))</f>
        <v/>
      </c>
      <c r="AG1837" t="str">
        <f>IF(OR($D1837="",$AB1837="",$AF1837=""),"",MIN($AB1837,$AF1837))</f>
        <v/>
      </c>
      <c r="AK1837" t="str">
        <f>IF($D1837="","",MAX(0,N($AB1837)-N($AG1837)))</f>
        <v/>
      </c>
      <c r="AL1837" t="str">
        <f>IF(OR($D1837="",$AK1837="",N($AK1837)&lt;=0),"",IFERROR(MATCH(1,INDEX(('2_Review &amp; Audit'!$F$6:$F$505=$A1837)*('2_Review &amp; Audit'!$I$6:$I$505&gt;=$E1837-30)*('2_Review &amp; Audit'!$I$6:$I$505&lt;=$E1837+30)*('2_Review &amp; Audit'!$R$6:$R$505&gt;0)*(ROW('2_Review &amp; Audit'!$R$6:$R$505)&gt;$AC1837),0),0)+5,""))</f>
        <v/>
      </c>
      <c r="AP1837" t="str">
        <f>IF(OR($D1837="",$AK1837="",$AO1837=""),"",MIN($AK1837,$AO1837))</f>
        <v/>
      </c>
    </row>
    <row r="1838" spans="1:42" ht="12.75" customHeight="1" x14ac:dyDescent="0.2">
      <c r="A1838" t="str">
        <f>IF($J1838="","",INDEX('2_Review &amp; Audit'!$F:$F,$J1838))</f>
        <v/>
      </c>
      <c r="B1838" t="str">
        <f>IF($J1838="","",INDEX('2_Review &amp; Audit'!$C:$C,$J1838))</f>
        <v/>
      </c>
      <c r="C1838" t="str">
        <f>IF($J1838="","",INDEX('2_Review &amp; Audit'!$D:$D,$J1838))</f>
        <v/>
      </c>
      <c r="D1838" s="60" t="str">
        <f>IF($J1838="","",INDEX('2_Review &amp; Audit'!$U:$U,$J1838))</f>
        <v/>
      </c>
      <c r="E1838" t="str">
        <f>IF($J1838="","",INDEX('2_Review &amp; Audit'!$M:$M,$J1838))</f>
        <v/>
      </c>
      <c r="F1838" t="str">
        <f>IF($J1838="","",INDEX('2_Review &amp; Audit'!$N:$N,$J1838))</f>
        <v/>
      </c>
      <c r="G1838" t="str">
        <f>IF(OR($J1838="",$F1838=""),"",ABS(INDEX('2_Review &amp; Audit'!$B:$B,$J1838)/$F1838))</f>
        <v/>
      </c>
      <c r="H1838" t="str">
        <f t="shared" si="92"/>
        <v/>
      </c>
      <c r="I1838" t="str">
        <f>IF($J1838="","",INDEX('2_Review &amp; Audit'!$AD:$AD,$J1838))</f>
        <v/>
      </c>
      <c r="AB1838" t="str">
        <f>IF($D1838="","",MAX(0,N(#REF!)-N($X1838)))</f>
        <v/>
      </c>
      <c r="AC1838" t="str">
        <f>IF(OR($D1838="",$AB1838="",N($AB1838)&lt;=0),"",IFERROR(MATCH(1,INDEX(('2_Review &amp; Audit'!$F$6:$F$505=$A1838)*('2_Review &amp; Audit'!$I$6:$I$505&gt;=$E1838-30)*('2_Review &amp; Audit'!$I$6:$I$505&lt;=$E1838+30)*('2_Review &amp; Audit'!$R$6:$R$505&gt;0)*(ROW('2_Review &amp; Audit'!$R$6:$R$505)&gt;$T1838),0),0)+5,""))</f>
        <v/>
      </c>
      <c r="AG1838" t="str">
        <f>IF(OR($D1838="",$AB1838="",$AF1838=""),"",MIN($AB1838,$AF1838))</f>
        <v/>
      </c>
      <c r="AK1838" t="str">
        <f>IF($D1838="","",MAX(0,N($AB1838)-N($AG1838)))</f>
        <v/>
      </c>
      <c r="AL1838" t="str">
        <f>IF(OR($D1838="",$AK1838="",N($AK1838)&lt;=0),"",IFERROR(MATCH(1,INDEX(('2_Review &amp; Audit'!$F$6:$F$505=$A1838)*('2_Review &amp; Audit'!$I$6:$I$505&gt;=$E1838-30)*('2_Review &amp; Audit'!$I$6:$I$505&lt;=$E1838+30)*('2_Review &amp; Audit'!$R$6:$R$505&gt;0)*(ROW('2_Review &amp; Audit'!$R$6:$R$505)&gt;$AC1838),0),0)+5,""))</f>
        <v/>
      </c>
      <c r="AP1838" t="str">
        <f>IF(OR($D1838="",$AK1838="",$AO1838=""),"",MIN($AK1838,$AO1838))</f>
        <v/>
      </c>
    </row>
    <row r="1839" spans="1:42" ht="12.75" customHeight="1" x14ac:dyDescent="0.2">
      <c r="A1839" t="str">
        <f>IF($J1839="","",INDEX('2_Review &amp; Audit'!$F:$F,$J1839))</f>
        <v/>
      </c>
      <c r="B1839" t="str">
        <f>IF($J1839="","",INDEX('2_Review &amp; Audit'!$C:$C,$J1839))</f>
        <v/>
      </c>
      <c r="C1839" t="str">
        <f>IF($J1839="","",INDEX('2_Review &amp; Audit'!$D:$D,$J1839))</f>
        <v/>
      </c>
      <c r="D1839" s="60" t="str">
        <f>IF($J1839="","",INDEX('2_Review &amp; Audit'!$U:$U,$J1839))</f>
        <v/>
      </c>
      <c r="E1839" t="str">
        <f>IF($J1839="","",INDEX('2_Review &amp; Audit'!$M:$M,$J1839))</f>
        <v/>
      </c>
      <c r="F1839" t="str">
        <f>IF($J1839="","",INDEX('2_Review &amp; Audit'!$N:$N,$J1839))</f>
        <v/>
      </c>
      <c r="G1839" t="str">
        <f>IF(OR($J1839="",$F1839=""),"",ABS(INDEX('2_Review &amp; Audit'!$B:$B,$J1839)/$F1839))</f>
        <v/>
      </c>
      <c r="H1839" t="str">
        <f t="shared" si="92"/>
        <v/>
      </c>
      <c r="I1839" t="str">
        <f>IF($J1839="","",INDEX('2_Review &amp; Audit'!$AD:$AD,$J1839))</f>
        <v/>
      </c>
      <c r="AB1839" t="str">
        <f>IF($D1839="","",MAX(0,N(#REF!)-N($X1839)))</f>
        <v/>
      </c>
      <c r="AC1839" t="str">
        <f>IF(OR($D1839="",$AB1839="",N($AB1839)&lt;=0),"",IFERROR(MATCH(1,INDEX(('2_Review &amp; Audit'!$F$6:$F$505=$A1839)*('2_Review &amp; Audit'!$I$6:$I$505&gt;=$E1839-30)*('2_Review &amp; Audit'!$I$6:$I$505&lt;=$E1839+30)*('2_Review &amp; Audit'!$R$6:$R$505&gt;0)*(ROW('2_Review &amp; Audit'!$R$6:$R$505)&gt;$T1839),0),0)+5,""))</f>
        <v/>
      </c>
      <c r="AG1839" t="str">
        <f>IF(OR($D1839="",$AB1839="",$AF1839=""),"",MIN($AB1839,$AF1839))</f>
        <v/>
      </c>
      <c r="AK1839" t="str">
        <f>IF($D1839="","",MAX(0,N($AB1839)-N($AG1839)))</f>
        <v/>
      </c>
      <c r="AL1839" t="str">
        <f>IF(OR($D1839="",$AK1839="",N($AK1839)&lt;=0),"",IFERROR(MATCH(1,INDEX(('2_Review &amp; Audit'!$F$6:$F$505=$A1839)*('2_Review &amp; Audit'!$I$6:$I$505&gt;=$E1839-30)*('2_Review &amp; Audit'!$I$6:$I$505&lt;=$E1839+30)*('2_Review &amp; Audit'!$R$6:$R$505&gt;0)*(ROW('2_Review &amp; Audit'!$R$6:$R$505)&gt;$AC1839),0),0)+5,""))</f>
        <v/>
      </c>
      <c r="AP1839" t="str">
        <f>IF(OR($D1839="",$AK1839="",$AO1839=""),"",MIN($AK1839,$AO1839))</f>
        <v/>
      </c>
    </row>
    <row r="1840" spans="1:42" ht="12.75" customHeight="1" x14ac:dyDescent="0.2">
      <c r="A1840" t="str">
        <f>IF($J1840="","",INDEX('2_Review &amp; Audit'!$F:$F,$J1840))</f>
        <v/>
      </c>
      <c r="B1840" t="str">
        <f>IF($J1840="","",INDEX('2_Review &amp; Audit'!$C:$C,$J1840))</f>
        <v/>
      </c>
      <c r="C1840" t="str">
        <f>IF($J1840="","",INDEX('2_Review &amp; Audit'!$D:$D,$J1840))</f>
        <v/>
      </c>
      <c r="D1840" s="60" t="str">
        <f>IF($J1840="","",INDEX('2_Review &amp; Audit'!$U:$U,$J1840))</f>
        <v/>
      </c>
      <c r="E1840" t="str">
        <f>IF($J1840="","",INDEX('2_Review &amp; Audit'!$M:$M,$J1840))</f>
        <v/>
      </c>
      <c r="F1840" t="str">
        <f>IF($J1840="","",INDEX('2_Review &amp; Audit'!$N:$N,$J1840))</f>
        <v/>
      </c>
      <c r="G1840" t="str">
        <f>IF(OR($J1840="",$F1840=""),"",ABS(INDEX('2_Review &amp; Audit'!$B:$B,$J1840)/$F1840))</f>
        <v/>
      </c>
      <c r="H1840" t="str">
        <f t="shared" si="92"/>
        <v/>
      </c>
      <c r="I1840" t="str">
        <f>IF($J1840="","",INDEX('2_Review &amp; Audit'!$AD:$AD,$J1840))</f>
        <v/>
      </c>
      <c r="AB1840" t="str">
        <f>IF($D1840="","",MAX(0,N(#REF!)-N($X1840)))</f>
        <v/>
      </c>
      <c r="AC1840" t="str">
        <f>IF(OR($D1840="",$AB1840="",N($AB1840)&lt;=0),"",IFERROR(MATCH(1,INDEX(('2_Review &amp; Audit'!$F$6:$F$505=$A1840)*('2_Review &amp; Audit'!$I$6:$I$505&gt;=$E1840-30)*('2_Review &amp; Audit'!$I$6:$I$505&lt;=$E1840+30)*('2_Review &amp; Audit'!$R$6:$R$505&gt;0)*(ROW('2_Review &amp; Audit'!$R$6:$R$505)&gt;$T1840),0),0)+5,""))</f>
        <v/>
      </c>
      <c r="AG1840" t="str">
        <f>IF(OR($D1840="",$AB1840="",$AF1840=""),"",MIN($AB1840,$AF1840))</f>
        <v/>
      </c>
      <c r="AK1840" t="str">
        <f>IF($D1840="","",MAX(0,N($AB1840)-N($AG1840)))</f>
        <v/>
      </c>
      <c r="AL1840" t="str">
        <f>IF(OR($D1840="",$AK1840="",N($AK1840)&lt;=0),"",IFERROR(MATCH(1,INDEX(('2_Review &amp; Audit'!$F$6:$F$505=$A1840)*('2_Review &amp; Audit'!$I$6:$I$505&gt;=$E1840-30)*('2_Review &amp; Audit'!$I$6:$I$505&lt;=$E1840+30)*('2_Review &amp; Audit'!$R$6:$R$505&gt;0)*(ROW('2_Review &amp; Audit'!$R$6:$R$505)&gt;$AC1840),0),0)+5,""))</f>
        <v/>
      </c>
      <c r="AP1840" t="str">
        <f>IF(OR($D1840="",$AK1840="",$AO1840=""),"",MIN($AK1840,$AO1840))</f>
        <v/>
      </c>
    </row>
    <row r="1841" spans="1:42" ht="12.75" customHeight="1" x14ac:dyDescent="0.2">
      <c r="A1841" t="str">
        <f>IF($J1841="","",INDEX('2_Review &amp; Audit'!$F:$F,$J1841))</f>
        <v/>
      </c>
      <c r="B1841" t="str">
        <f>IF($J1841="","",INDEX('2_Review &amp; Audit'!$C:$C,$J1841))</f>
        <v/>
      </c>
      <c r="C1841" t="str">
        <f>IF($J1841="","",INDEX('2_Review &amp; Audit'!$D:$D,$J1841))</f>
        <v/>
      </c>
      <c r="D1841" s="60" t="str">
        <f>IF($J1841="","",INDEX('2_Review &amp; Audit'!$U:$U,$J1841))</f>
        <v/>
      </c>
      <c r="E1841" t="str">
        <f>IF($J1841="","",INDEX('2_Review &amp; Audit'!$M:$M,$J1841))</f>
        <v/>
      </c>
      <c r="F1841" t="str">
        <f>IF($J1841="","",INDEX('2_Review &amp; Audit'!$N:$N,$J1841))</f>
        <v/>
      </c>
      <c r="G1841" t="str">
        <f>IF(OR($J1841="",$F1841=""),"",ABS(INDEX('2_Review &amp; Audit'!$B:$B,$J1841)/$F1841))</f>
        <v/>
      </c>
      <c r="H1841" t="str">
        <f t="shared" si="92"/>
        <v/>
      </c>
      <c r="I1841" t="str">
        <f>IF($J1841="","",INDEX('2_Review &amp; Audit'!$AD:$AD,$J1841))</f>
        <v/>
      </c>
      <c r="AB1841" t="str">
        <f>IF($D1841="","",MAX(0,N(#REF!)-N($X1841)))</f>
        <v/>
      </c>
      <c r="AC1841" t="str">
        <f>IF(OR($D1841="",$AB1841="",N($AB1841)&lt;=0),"",IFERROR(MATCH(1,INDEX(('2_Review &amp; Audit'!$F$6:$F$505=$A1841)*('2_Review &amp; Audit'!$I$6:$I$505&gt;=$E1841-30)*('2_Review &amp; Audit'!$I$6:$I$505&lt;=$E1841+30)*('2_Review &amp; Audit'!$R$6:$R$505&gt;0)*(ROW('2_Review &amp; Audit'!$R$6:$R$505)&gt;$T1841),0),0)+5,""))</f>
        <v/>
      </c>
      <c r="AG1841" t="str">
        <f>IF(OR($D1841="",$AB1841="",$AF1841=""),"",MIN($AB1841,$AF1841))</f>
        <v/>
      </c>
      <c r="AK1841" t="str">
        <f>IF($D1841="","",MAX(0,N($AB1841)-N($AG1841)))</f>
        <v/>
      </c>
      <c r="AL1841" t="str">
        <f>IF(OR($D1841="",$AK1841="",N($AK1841)&lt;=0),"",IFERROR(MATCH(1,INDEX(('2_Review &amp; Audit'!$F$6:$F$505=$A1841)*('2_Review &amp; Audit'!$I$6:$I$505&gt;=$E1841-30)*('2_Review &amp; Audit'!$I$6:$I$505&lt;=$E1841+30)*('2_Review &amp; Audit'!$R$6:$R$505&gt;0)*(ROW('2_Review &amp; Audit'!$R$6:$R$505)&gt;$AC1841),0),0)+5,""))</f>
        <v/>
      </c>
      <c r="AP1841" t="str">
        <f>IF(OR($D1841="",$AK1841="",$AO1841=""),"",MIN($AK1841,$AO1841))</f>
        <v/>
      </c>
    </row>
    <row r="1842" spans="1:42" ht="12.75" customHeight="1" x14ac:dyDescent="0.2">
      <c r="A1842" t="str">
        <f>IF($J1842="","",INDEX('2_Review &amp; Audit'!$F:$F,$J1842))</f>
        <v/>
      </c>
      <c r="B1842" t="str">
        <f>IF($J1842="","",INDEX('2_Review &amp; Audit'!$C:$C,$J1842))</f>
        <v/>
      </c>
      <c r="C1842" t="str">
        <f>IF($J1842="","",INDEX('2_Review &amp; Audit'!$D:$D,$J1842))</f>
        <v/>
      </c>
      <c r="D1842" s="60" t="str">
        <f>IF($J1842="","",INDEX('2_Review &amp; Audit'!$U:$U,$J1842))</f>
        <v/>
      </c>
      <c r="E1842" t="str">
        <f>IF($J1842="","",INDEX('2_Review &amp; Audit'!$M:$M,$J1842))</f>
        <v/>
      </c>
      <c r="F1842" t="str">
        <f>IF($J1842="","",INDEX('2_Review &amp; Audit'!$N:$N,$J1842))</f>
        <v/>
      </c>
      <c r="G1842" t="str">
        <f>IF(OR($J1842="",$F1842=""),"",ABS(INDEX('2_Review &amp; Audit'!$B:$B,$J1842)/$F1842))</f>
        <v/>
      </c>
      <c r="H1842" t="str">
        <f t="shared" si="92"/>
        <v/>
      </c>
      <c r="I1842" t="str">
        <f>IF($J1842="","",INDEX('2_Review &amp; Audit'!$AD:$AD,$J1842))</f>
        <v/>
      </c>
      <c r="AB1842" t="str">
        <f>IF($D1842="","",MAX(0,N(#REF!)-N($X1842)))</f>
        <v/>
      </c>
      <c r="AC1842" t="str">
        <f>IF(OR($D1842="",$AB1842="",N($AB1842)&lt;=0),"",IFERROR(MATCH(1,INDEX(('2_Review &amp; Audit'!$F$6:$F$505=$A1842)*('2_Review &amp; Audit'!$I$6:$I$505&gt;=$E1842-30)*('2_Review &amp; Audit'!$I$6:$I$505&lt;=$E1842+30)*('2_Review &amp; Audit'!$R$6:$R$505&gt;0)*(ROW('2_Review &amp; Audit'!$R$6:$R$505)&gt;$T1842),0),0)+5,""))</f>
        <v/>
      </c>
      <c r="AG1842" t="str">
        <f>IF(OR($D1842="",$AB1842="",$AF1842=""),"",MIN($AB1842,$AF1842))</f>
        <v/>
      </c>
      <c r="AK1842" t="str">
        <f>IF($D1842="","",MAX(0,N($AB1842)-N($AG1842)))</f>
        <v/>
      </c>
      <c r="AL1842" t="str">
        <f>IF(OR($D1842="",$AK1842="",N($AK1842)&lt;=0),"",IFERROR(MATCH(1,INDEX(('2_Review &amp; Audit'!$F$6:$F$505=$A1842)*('2_Review &amp; Audit'!$I$6:$I$505&gt;=$E1842-30)*('2_Review &amp; Audit'!$I$6:$I$505&lt;=$E1842+30)*('2_Review &amp; Audit'!$R$6:$R$505&gt;0)*(ROW('2_Review &amp; Audit'!$R$6:$R$505)&gt;$AC1842),0),0)+5,""))</f>
        <v/>
      </c>
      <c r="AP1842" t="str">
        <f>IF(OR($D1842="",$AK1842="",$AO1842=""),"",MIN($AK1842,$AO1842))</f>
        <v/>
      </c>
    </row>
    <row r="1843" spans="1:42" ht="12.75" customHeight="1" x14ac:dyDescent="0.2">
      <c r="A1843" t="str">
        <f>IF($J1843="","",INDEX('2_Review &amp; Audit'!$F:$F,$J1843))</f>
        <v/>
      </c>
      <c r="B1843" t="str">
        <f>IF($J1843="","",INDEX('2_Review &amp; Audit'!$C:$C,$J1843))</f>
        <v/>
      </c>
      <c r="C1843" t="str">
        <f>IF($J1843="","",INDEX('2_Review &amp; Audit'!$D:$D,$J1843))</f>
        <v/>
      </c>
      <c r="D1843" s="60" t="str">
        <f>IF($J1843="","",INDEX('2_Review &amp; Audit'!$U:$U,$J1843))</f>
        <v/>
      </c>
      <c r="E1843" t="str">
        <f>IF($J1843="","",INDEX('2_Review &amp; Audit'!$M:$M,$J1843))</f>
        <v/>
      </c>
      <c r="F1843" t="str">
        <f>IF($J1843="","",INDEX('2_Review &amp; Audit'!$N:$N,$J1843))</f>
        <v/>
      </c>
      <c r="G1843" t="str">
        <f>IF(OR($J1843="",$F1843=""),"",ABS(INDEX('2_Review &amp; Audit'!$B:$B,$J1843)/$F1843))</f>
        <v/>
      </c>
      <c r="H1843" t="str">
        <f t="shared" si="92"/>
        <v/>
      </c>
      <c r="I1843" t="str">
        <f>IF($J1843="","",INDEX('2_Review &amp; Audit'!$AD:$AD,$J1843))</f>
        <v/>
      </c>
      <c r="AB1843" t="str">
        <f>IF($D1843="","",MAX(0,N(#REF!)-N($X1843)))</f>
        <v/>
      </c>
      <c r="AC1843" t="str">
        <f>IF(OR($D1843="",$AB1843="",N($AB1843)&lt;=0),"",IFERROR(MATCH(1,INDEX(('2_Review &amp; Audit'!$F$6:$F$505=$A1843)*('2_Review &amp; Audit'!$I$6:$I$505&gt;=$E1843-30)*('2_Review &amp; Audit'!$I$6:$I$505&lt;=$E1843+30)*('2_Review &amp; Audit'!$R$6:$R$505&gt;0)*(ROW('2_Review &amp; Audit'!$R$6:$R$505)&gt;$T1843),0),0)+5,""))</f>
        <v/>
      </c>
      <c r="AG1843" t="str">
        <f>IF(OR($D1843="",$AB1843="",$AF1843=""),"",MIN($AB1843,$AF1843))</f>
        <v/>
      </c>
      <c r="AK1843" t="str">
        <f>IF($D1843="","",MAX(0,N($AB1843)-N($AG1843)))</f>
        <v/>
      </c>
      <c r="AL1843" t="str">
        <f>IF(OR($D1843="",$AK1843="",N($AK1843)&lt;=0),"",IFERROR(MATCH(1,INDEX(('2_Review &amp; Audit'!$F$6:$F$505=$A1843)*('2_Review &amp; Audit'!$I$6:$I$505&gt;=$E1843-30)*('2_Review &amp; Audit'!$I$6:$I$505&lt;=$E1843+30)*('2_Review &amp; Audit'!$R$6:$R$505&gt;0)*(ROW('2_Review &amp; Audit'!$R$6:$R$505)&gt;$AC1843),0),0)+5,""))</f>
        <v/>
      </c>
      <c r="AP1843" t="str">
        <f>IF(OR($D1843="",$AK1843="",$AO1843=""),"",MIN($AK1843,$AO1843))</f>
        <v/>
      </c>
    </row>
    <row r="1844" spans="1:42" ht="12.75" customHeight="1" x14ac:dyDescent="0.2">
      <c r="A1844" t="str">
        <f>IF($J1844="","",INDEX('2_Review &amp; Audit'!$F:$F,$J1844))</f>
        <v/>
      </c>
      <c r="B1844" t="str">
        <f>IF($J1844="","",INDEX('2_Review &amp; Audit'!$C:$C,$J1844))</f>
        <v/>
      </c>
      <c r="C1844" t="str">
        <f>IF($J1844="","",INDEX('2_Review &amp; Audit'!$D:$D,$J1844))</f>
        <v/>
      </c>
      <c r="D1844" s="60" t="str">
        <f>IF($J1844="","",INDEX('2_Review &amp; Audit'!$U:$U,$J1844))</f>
        <v/>
      </c>
      <c r="E1844" t="str">
        <f>IF($J1844="","",INDEX('2_Review &amp; Audit'!$M:$M,$J1844))</f>
        <v/>
      </c>
      <c r="F1844" t="str">
        <f>IF($J1844="","",INDEX('2_Review &amp; Audit'!$N:$N,$J1844))</f>
        <v/>
      </c>
      <c r="G1844" t="str">
        <f>IF(OR($J1844="",$F1844=""),"",ABS(INDEX('2_Review &amp; Audit'!$B:$B,$J1844)/$F1844))</f>
        <v/>
      </c>
      <c r="H1844" t="str">
        <f t="shared" si="92"/>
        <v/>
      </c>
      <c r="I1844" t="str">
        <f>IF($J1844="","",INDEX('2_Review &amp; Audit'!$AD:$AD,$J1844))</f>
        <v/>
      </c>
      <c r="AB1844" t="str">
        <f>IF($D1844="","",MAX(0,N(#REF!)-N($X1844)))</f>
        <v/>
      </c>
      <c r="AC1844" t="str">
        <f>IF(OR($D1844="",$AB1844="",N($AB1844)&lt;=0),"",IFERROR(MATCH(1,INDEX(('2_Review &amp; Audit'!$F$6:$F$505=$A1844)*('2_Review &amp; Audit'!$I$6:$I$505&gt;=$E1844-30)*('2_Review &amp; Audit'!$I$6:$I$505&lt;=$E1844+30)*('2_Review &amp; Audit'!$R$6:$R$505&gt;0)*(ROW('2_Review &amp; Audit'!$R$6:$R$505)&gt;$T1844),0),0)+5,""))</f>
        <v/>
      </c>
      <c r="AG1844" t="str">
        <f>IF(OR($D1844="",$AB1844="",$AF1844=""),"",MIN($AB1844,$AF1844))</f>
        <v/>
      </c>
      <c r="AK1844" t="str">
        <f>IF($D1844="","",MAX(0,N($AB1844)-N($AG1844)))</f>
        <v/>
      </c>
      <c r="AL1844" t="str">
        <f>IF(OR($D1844="",$AK1844="",N($AK1844)&lt;=0),"",IFERROR(MATCH(1,INDEX(('2_Review &amp; Audit'!$F$6:$F$505=$A1844)*('2_Review &amp; Audit'!$I$6:$I$505&gt;=$E1844-30)*('2_Review &amp; Audit'!$I$6:$I$505&lt;=$E1844+30)*('2_Review &amp; Audit'!$R$6:$R$505&gt;0)*(ROW('2_Review &amp; Audit'!$R$6:$R$505)&gt;$AC1844),0),0)+5,""))</f>
        <v/>
      </c>
      <c r="AP1844" t="str">
        <f>IF(OR($D1844="",$AK1844="",$AO1844=""),"",MIN($AK1844,$AO1844))</f>
        <v/>
      </c>
    </row>
    <row r="1845" spans="1:42" ht="12.75" customHeight="1" x14ac:dyDescent="0.2">
      <c r="A1845" t="str">
        <f>IF($J1845="","",INDEX('2_Review &amp; Audit'!$F:$F,$J1845))</f>
        <v/>
      </c>
      <c r="B1845" t="str">
        <f>IF($J1845="","",INDEX('2_Review &amp; Audit'!$C:$C,$J1845))</f>
        <v/>
      </c>
      <c r="C1845" t="str">
        <f>IF($J1845="","",INDEX('2_Review &amp; Audit'!$D:$D,$J1845))</f>
        <v/>
      </c>
      <c r="D1845" s="60" t="str">
        <f>IF($J1845="","",INDEX('2_Review &amp; Audit'!$U:$U,$J1845))</f>
        <v/>
      </c>
      <c r="E1845" t="str">
        <f>IF($J1845="","",INDEX('2_Review &amp; Audit'!$M:$M,$J1845))</f>
        <v/>
      </c>
      <c r="F1845" t="str">
        <f>IF($J1845="","",INDEX('2_Review &amp; Audit'!$N:$N,$J1845))</f>
        <v/>
      </c>
      <c r="G1845" t="str">
        <f>IF(OR($J1845="",$F1845=""),"",ABS(INDEX('2_Review &amp; Audit'!$B:$B,$J1845)/$F1845))</f>
        <v/>
      </c>
      <c r="H1845" t="str">
        <f t="shared" si="92"/>
        <v/>
      </c>
      <c r="I1845" t="str">
        <f>IF($J1845="","",INDEX('2_Review &amp; Audit'!$AD:$AD,$J1845))</f>
        <v/>
      </c>
      <c r="AB1845" t="str">
        <f>IF($D1845="","",MAX(0,N(#REF!)-N($X1845)))</f>
        <v/>
      </c>
      <c r="AC1845" t="str">
        <f>IF(OR($D1845="",$AB1845="",N($AB1845)&lt;=0),"",IFERROR(MATCH(1,INDEX(('2_Review &amp; Audit'!$F$6:$F$505=$A1845)*('2_Review &amp; Audit'!$I$6:$I$505&gt;=$E1845-30)*('2_Review &amp; Audit'!$I$6:$I$505&lt;=$E1845+30)*('2_Review &amp; Audit'!$R$6:$R$505&gt;0)*(ROW('2_Review &amp; Audit'!$R$6:$R$505)&gt;$T1845),0),0)+5,""))</f>
        <v/>
      </c>
      <c r="AG1845" t="str">
        <f>IF(OR($D1845="",$AB1845="",$AF1845=""),"",MIN($AB1845,$AF1845))</f>
        <v/>
      </c>
      <c r="AK1845" t="str">
        <f>IF($D1845="","",MAX(0,N($AB1845)-N($AG1845)))</f>
        <v/>
      </c>
      <c r="AL1845" t="str">
        <f>IF(OR($D1845="",$AK1845="",N($AK1845)&lt;=0),"",IFERROR(MATCH(1,INDEX(('2_Review &amp; Audit'!$F$6:$F$505=$A1845)*('2_Review &amp; Audit'!$I$6:$I$505&gt;=$E1845-30)*('2_Review &amp; Audit'!$I$6:$I$505&lt;=$E1845+30)*('2_Review &amp; Audit'!$R$6:$R$505&gt;0)*(ROW('2_Review &amp; Audit'!$R$6:$R$505)&gt;$AC1845),0),0)+5,""))</f>
        <v/>
      </c>
      <c r="AP1845" t="str">
        <f>IF(OR($D1845="",$AK1845="",$AO1845=""),"",MIN($AK1845,$AO1845))</f>
        <v/>
      </c>
    </row>
    <row r="1846" spans="1:42" ht="12.75" customHeight="1" x14ac:dyDescent="0.2">
      <c r="A1846" t="str">
        <f>IF($J1846="","",INDEX('2_Review &amp; Audit'!$F:$F,$J1846))</f>
        <v/>
      </c>
      <c r="B1846" t="str">
        <f>IF($J1846="","",INDEX('2_Review &amp; Audit'!$C:$C,$J1846))</f>
        <v/>
      </c>
      <c r="C1846" t="str">
        <f>IF($J1846="","",INDEX('2_Review &amp; Audit'!$D:$D,$J1846))</f>
        <v/>
      </c>
      <c r="D1846" s="60" t="str">
        <f>IF($J1846="","",INDEX('2_Review &amp; Audit'!$U:$U,$J1846))</f>
        <v/>
      </c>
      <c r="E1846" t="str">
        <f>IF($J1846="","",INDEX('2_Review &amp; Audit'!$M:$M,$J1846))</f>
        <v/>
      </c>
      <c r="F1846" t="str">
        <f>IF($J1846="","",INDEX('2_Review &amp; Audit'!$N:$N,$J1846))</f>
        <v/>
      </c>
      <c r="G1846" t="str">
        <f>IF(OR($J1846="",$F1846=""),"",ABS(INDEX('2_Review &amp; Audit'!$B:$B,$J1846)/$F1846))</f>
        <v/>
      </c>
      <c r="H1846" t="str">
        <f t="shared" si="92"/>
        <v/>
      </c>
      <c r="I1846" t="str">
        <f>IF($J1846="","",INDEX('2_Review &amp; Audit'!$AD:$AD,$J1846))</f>
        <v/>
      </c>
      <c r="AB1846" t="str">
        <f>IF($D1846="","",MAX(0,N(#REF!)-N($X1846)))</f>
        <v/>
      </c>
      <c r="AC1846" t="str">
        <f>IF(OR($D1846="",$AB1846="",N($AB1846)&lt;=0),"",IFERROR(MATCH(1,INDEX(('2_Review &amp; Audit'!$F$6:$F$505=$A1846)*('2_Review &amp; Audit'!$I$6:$I$505&gt;=$E1846-30)*('2_Review &amp; Audit'!$I$6:$I$505&lt;=$E1846+30)*('2_Review &amp; Audit'!$R$6:$R$505&gt;0)*(ROW('2_Review &amp; Audit'!$R$6:$R$505)&gt;$T1846),0),0)+5,""))</f>
        <v/>
      </c>
      <c r="AG1846" t="str">
        <f>IF(OR($D1846="",$AB1846="",$AF1846=""),"",MIN($AB1846,$AF1846))</f>
        <v/>
      </c>
      <c r="AK1846" t="str">
        <f>IF($D1846="","",MAX(0,N($AB1846)-N($AG1846)))</f>
        <v/>
      </c>
      <c r="AL1846" t="str">
        <f>IF(OR($D1846="",$AK1846="",N($AK1846)&lt;=0),"",IFERROR(MATCH(1,INDEX(('2_Review &amp; Audit'!$F$6:$F$505=$A1846)*('2_Review &amp; Audit'!$I$6:$I$505&gt;=$E1846-30)*('2_Review &amp; Audit'!$I$6:$I$505&lt;=$E1846+30)*('2_Review &amp; Audit'!$R$6:$R$505&gt;0)*(ROW('2_Review &amp; Audit'!$R$6:$R$505)&gt;$AC1846),0),0)+5,""))</f>
        <v/>
      </c>
      <c r="AP1846" t="str">
        <f>IF(OR($D1846="",$AK1846="",$AO1846=""),"",MIN($AK1846,$AO1846))</f>
        <v/>
      </c>
    </row>
    <row r="1847" spans="1:42" ht="12.75" customHeight="1" x14ac:dyDescent="0.2">
      <c r="A1847" t="str">
        <f>IF($J1847="","",INDEX('2_Review &amp; Audit'!$F:$F,$J1847))</f>
        <v/>
      </c>
      <c r="B1847" t="str">
        <f>IF($J1847="","",INDEX('2_Review &amp; Audit'!$C:$C,$J1847))</f>
        <v/>
      </c>
      <c r="C1847" t="str">
        <f>IF($J1847="","",INDEX('2_Review &amp; Audit'!$D:$D,$J1847))</f>
        <v/>
      </c>
      <c r="D1847" s="60" t="str">
        <f>IF($J1847="","",INDEX('2_Review &amp; Audit'!$U:$U,$J1847))</f>
        <v/>
      </c>
      <c r="E1847" t="str">
        <f>IF($J1847="","",INDEX('2_Review &amp; Audit'!$M:$M,$J1847))</f>
        <v/>
      </c>
      <c r="F1847" t="str">
        <f>IF($J1847="","",INDEX('2_Review &amp; Audit'!$N:$N,$J1847))</f>
        <v/>
      </c>
      <c r="G1847" t="str">
        <f>IF(OR($J1847="",$F1847=""),"",ABS(INDEX('2_Review &amp; Audit'!$B:$B,$J1847)/$F1847))</f>
        <v/>
      </c>
      <c r="H1847" t="str">
        <f t="shared" si="92"/>
        <v/>
      </c>
      <c r="I1847" t="str">
        <f>IF($J1847="","",INDEX('2_Review &amp; Audit'!$AD:$AD,$J1847))</f>
        <v/>
      </c>
      <c r="AB1847" t="str">
        <f>IF($D1847="","",MAX(0,N(#REF!)-N($X1847)))</f>
        <v/>
      </c>
      <c r="AC1847" t="str">
        <f>IF(OR($D1847="",$AB1847="",N($AB1847)&lt;=0),"",IFERROR(MATCH(1,INDEX(('2_Review &amp; Audit'!$F$6:$F$505=$A1847)*('2_Review &amp; Audit'!$I$6:$I$505&gt;=$E1847-30)*('2_Review &amp; Audit'!$I$6:$I$505&lt;=$E1847+30)*('2_Review &amp; Audit'!$R$6:$R$505&gt;0)*(ROW('2_Review &amp; Audit'!$R$6:$R$505)&gt;$T1847),0),0)+5,""))</f>
        <v/>
      </c>
      <c r="AG1847" t="str">
        <f>IF(OR($D1847="",$AB1847="",$AF1847=""),"",MIN($AB1847,$AF1847))</f>
        <v/>
      </c>
      <c r="AK1847" t="str">
        <f>IF($D1847="","",MAX(0,N($AB1847)-N($AG1847)))</f>
        <v/>
      </c>
      <c r="AL1847" t="str">
        <f>IF(OR($D1847="",$AK1847="",N($AK1847)&lt;=0),"",IFERROR(MATCH(1,INDEX(('2_Review &amp; Audit'!$F$6:$F$505=$A1847)*('2_Review &amp; Audit'!$I$6:$I$505&gt;=$E1847-30)*('2_Review &amp; Audit'!$I$6:$I$505&lt;=$E1847+30)*('2_Review &amp; Audit'!$R$6:$R$505&gt;0)*(ROW('2_Review &amp; Audit'!$R$6:$R$505)&gt;$AC1847),0),0)+5,""))</f>
        <v/>
      </c>
      <c r="AP1847" t="str">
        <f>IF(OR($D1847="",$AK1847="",$AO1847=""),"",MIN($AK1847,$AO1847))</f>
        <v/>
      </c>
    </row>
    <row r="1848" spans="1:42" ht="12.75" customHeight="1" x14ac:dyDescent="0.2">
      <c r="A1848" t="str">
        <f>IF($J1848="","",INDEX('2_Review &amp; Audit'!$F:$F,$J1848))</f>
        <v/>
      </c>
      <c r="B1848" t="str">
        <f>IF($J1848="","",INDEX('2_Review &amp; Audit'!$C:$C,$J1848))</f>
        <v/>
      </c>
      <c r="C1848" t="str">
        <f>IF($J1848="","",INDEX('2_Review &amp; Audit'!$D:$D,$J1848))</f>
        <v/>
      </c>
      <c r="D1848" s="60" t="str">
        <f>IF($J1848="","",INDEX('2_Review &amp; Audit'!$U:$U,$J1848))</f>
        <v/>
      </c>
      <c r="E1848" t="str">
        <f>IF($J1848="","",INDEX('2_Review &amp; Audit'!$M:$M,$J1848))</f>
        <v/>
      </c>
      <c r="F1848" t="str">
        <f>IF($J1848="","",INDEX('2_Review &amp; Audit'!$N:$N,$J1848))</f>
        <v/>
      </c>
      <c r="G1848" t="str">
        <f>IF(OR($J1848="",$F1848=""),"",ABS(INDEX('2_Review &amp; Audit'!$B:$B,$J1848)/$F1848))</f>
        <v/>
      </c>
      <c r="H1848" t="str">
        <f t="shared" si="92"/>
        <v/>
      </c>
      <c r="I1848" t="str">
        <f>IF($J1848="","",INDEX('2_Review &amp; Audit'!$AD:$AD,$J1848))</f>
        <v/>
      </c>
      <c r="AB1848" t="str">
        <f>IF($D1848="","",MAX(0,N(#REF!)-N($X1848)))</f>
        <v/>
      </c>
      <c r="AC1848" t="str">
        <f>IF(OR($D1848="",$AB1848="",N($AB1848)&lt;=0),"",IFERROR(MATCH(1,INDEX(('2_Review &amp; Audit'!$F$6:$F$505=$A1848)*('2_Review &amp; Audit'!$I$6:$I$505&gt;=$E1848-30)*('2_Review &amp; Audit'!$I$6:$I$505&lt;=$E1848+30)*('2_Review &amp; Audit'!$R$6:$R$505&gt;0)*(ROW('2_Review &amp; Audit'!$R$6:$R$505)&gt;$T1848),0),0)+5,""))</f>
        <v/>
      </c>
      <c r="AG1848" t="str">
        <f>IF(OR($D1848="",$AB1848="",$AF1848=""),"",MIN($AB1848,$AF1848))</f>
        <v/>
      </c>
      <c r="AK1848" t="str">
        <f>IF($D1848="","",MAX(0,N($AB1848)-N($AG1848)))</f>
        <v/>
      </c>
      <c r="AL1848" t="str">
        <f>IF(OR($D1848="",$AK1848="",N($AK1848)&lt;=0),"",IFERROR(MATCH(1,INDEX(('2_Review &amp; Audit'!$F$6:$F$505=$A1848)*('2_Review &amp; Audit'!$I$6:$I$505&gt;=$E1848-30)*('2_Review &amp; Audit'!$I$6:$I$505&lt;=$E1848+30)*('2_Review &amp; Audit'!$R$6:$R$505&gt;0)*(ROW('2_Review &amp; Audit'!$R$6:$R$505)&gt;$AC1848),0),0)+5,""))</f>
        <v/>
      </c>
      <c r="AP1848" t="str">
        <f>IF(OR($D1848="",$AK1848="",$AO1848=""),"",MIN($AK1848,$AO1848))</f>
        <v/>
      </c>
    </row>
    <row r="1849" spans="1:42" ht="12.75" customHeight="1" x14ac:dyDescent="0.2">
      <c r="A1849" t="str">
        <f>IF($J1849="","",INDEX('2_Review &amp; Audit'!$F:$F,$J1849))</f>
        <v/>
      </c>
      <c r="B1849" t="str">
        <f>IF($J1849="","",INDEX('2_Review &amp; Audit'!$C:$C,$J1849))</f>
        <v/>
      </c>
      <c r="C1849" t="str">
        <f>IF($J1849="","",INDEX('2_Review &amp; Audit'!$D:$D,$J1849))</f>
        <v/>
      </c>
      <c r="D1849" s="60" t="str">
        <f>IF($J1849="","",INDEX('2_Review &amp; Audit'!$U:$U,$J1849))</f>
        <v/>
      </c>
      <c r="E1849" t="str">
        <f>IF($J1849="","",INDEX('2_Review &amp; Audit'!$M:$M,$J1849))</f>
        <v/>
      </c>
      <c r="F1849" t="str">
        <f>IF($J1849="","",INDEX('2_Review &amp; Audit'!$N:$N,$J1849))</f>
        <v/>
      </c>
      <c r="G1849" t="str">
        <f>IF(OR($J1849="",$F1849=""),"",ABS(INDEX('2_Review &amp; Audit'!$B:$B,$J1849)/$F1849))</f>
        <v/>
      </c>
      <c r="H1849" t="str">
        <f t="shared" si="92"/>
        <v/>
      </c>
      <c r="I1849" t="str">
        <f>IF($J1849="","",INDEX('2_Review &amp; Audit'!$AD:$AD,$J1849))</f>
        <v/>
      </c>
      <c r="AB1849" t="str">
        <f>IF($D1849="","",MAX(0,N(#REF!)-N($X1849)))</f>
        <v/>
      </c>
      <c r="AC1849" t="str">
        <f>IF(OR($D1849="",$AB1849="",N($AB1849)&lt;=0),"",IFERROR(MATCH(1,INDEX(('2_Review &amp; Audit'!$F$6:$F$505=$A1849)*('2_Review &amp; Audit'!$I$6:$I$505&gt;=$E1849-30)*('2_Review &amp; Audit'!$I$6:$I$505&lt;=$E1849+30)*('2_Review &amp; Audit'!$R$6:$R$505&gt;0)*(ROW('2_Review &amp; Audit'!$R$6:$R$505)&gt;$T1849),0),0)+5,""))</f>
        <v/>
      </c>
      <c r="AG1849" t="str">
        <f>IF(OR($D1849="",$AB1849="",$AF1849=""),"",MIN($AB1849,$AF1849))</f>
        <v/>
      </c>
      <c r="AK1849" t="str">
        <f>IF($D1849="","",MAX(0,N($AB1849)-N($AG1849)))</f>
        <v/>
      </c>
      <c r="AL1849" t="str">
        <f>IF(OR($D1849="",$AK1849="",N($AK1849)&lt;=0),"",IFERROR(MATCH(1,INDEX(('2_Review &amp; Audit'!$F$6:$F$505=$A1849)*('2_Review &amp; Audit'!$I$6:$I$505&gt;=$E1849-30)*('2_Review &amp; Audit'!$I$6:$I$505&lt;=$E1849+30)*('2_Review &amp; Audit'!$R$6:$R$505&gt;0)*(ROW('2_Review &amp; Audit'!$R$6:$R$505)&gt;$AC1849),0),0)+5,""))</f>
        <v/>
      </c>
      <c r="AP1849" t="str">
        <f>IF(OR($D1849="",$AK1849="",$AO1849=""),"",MIN($AK1849,$AO1849))</f>
        <v/>
      </c>
    </row>
    <row r="1850" spans="1:42" ht="12.75" customHeight="1" x14ac:dyDescent="0.2">
      <c r="A1850" t="str">
        <f>IF($J1850="","",INDEX('2_Review &amp; Audit'!$F:$F,$J1850))</f>
        <v/>
      </c>
      <c r="B1850" t="str">
        <f>IF($J1850="","",INDEX('2_Review &amp; Audit'!$C:$C,$J1850))</f>
        <v/>
      </c>
      <c r="C1850" t="str">
        <f>IF($J1850="","",INDEX('2_Review &amp; Audit'!$D:$D,$J1850))</f>
        <v/>
      </c>
      <c r="D1850" s="60" t="str">
        <f>IF($J1850="","",INDEX('2_Review &amp; Audit'!$U:$U,$J1850))</f>
        <v/>
      </c>
      <c r="E1850" t="str">
        <f>IF($J1850="","",INDEX('2_Review &amp; Audit'!$M:$M,$J1850))</f>
        <v/>
      </c>
      <c r="F1850" t="str">
        <f>IF($J1850="","",INDEX('2_Review &amp; Audit'!$N:$N,$J1850))</f>
        <v/>
      </c>
      <c r="G1850" t="str">
        <f>IF(OR($J1850="",$F1850=""),"",ABS(INDEX('2_Review &amp; Audit'!$B:$B,$J1850)/$F1850))</f>
        <v/>
      </c>
      <c r="H1850" t="str">
        <f t="shared" si="92"/>
        <v/>
      </c>
      <c r="I1850" t="str">
        <f>IF($J1850="","",INDEX('2_Review &amp; Audit'!$AD:$AD,$J1850))</f>
        <v/>
      </c>
      <c r="AB1850" t="str">
        <f>IF($D1850="","",MAX(0,N(#REF!)-N($X1850)))</f>
        <v/>
      </c>
      <c r="AC1850" t="str">
        <f>IF(OR($D1850="",$AB1850="",N($AB1850)&lt;=0),"",IFERROR(MATCH(1,INDEX(('2_Review &amp; Audit'!$F$6:$F$505=$A1850)*('2_Review &amp; Audit'!$I$6:$I$505&gt;=$E1850-30)*('2_Review &amp; Audit'!$I$6:$I$505&lt;=$E1850+30)*('2_Review &amp; Audit'!$R$6:$R$505&gt;0)*(ROW('2_Review &amp; Audit'!$R$6:$R$505)&gt;$T1850),0),0)+5,""))</f>
        <v/>
      </c>
      <c r="AG1850" t="str">
        <f>IF(OR($D1850="",$AB1850="",$AF1850=""),"",MIN($AB1850,$AF1850))</f>
        <v/>
      </c>
      <c r="AK1850" t="str">
        <f>IF($D1850="","",MAX(0,N($AB1850)-N($AG1850)))</f>
        <v/>
      </c>
      <c r="AL1850" t="str">
        <f>IF(OR($D1850="",$AK1850="",N($AK1850)&lt;=0),"",IFERROR(MATCH(1,INDEX(('2_Review &amp; Audit'!$F$6:$F$505=$A1850)*('2_Review &amp; Audit'!$I$6:$I$505&gt;=$E1850-30)*('2_Review &amp; Audit'!$I$6:$I$505&lt;=$E1850+30)*('2_Review &amp; Audit'!$R$6:$R$505&gt;0)*(ROW('2_Review &amp; Audit'!$R$6:$R$505)&gt;$AC1850),0),0)+5,""))</f>
        <v/>
      </c>
      <c r="AP1850" t="str">
        <f>IF(OR($D1850="",$AK1850="",$AO1850=""),"",MIN($AK1850,$AO1850))</f>
        <v/>
      </c>
    </row>
    <row r="1851" spans="1:42" ht="12.75" customHeight="1" x14ac:dyDescent="0.2">
      <c r="A1851" t="str">
        <f>IF($J1851="","",INDEX('2_Review &amp; Audit'!$F:$F,$J1851))</f>
        <v/>
      </c>
      <c r="B1851" t="str">
        <f>IF($J1851="","",INDEX('2_Review &amp; Audit'!$C:$C,$J1851))</f>
        <v/>
      </c>
      <c r="C1851" t="str">
        <f>IF($J1851="","",INDEX('2_Review &amp; Audit'!$D:$D,$J1851))</f>
        <v/>
      </c>
      <c r="D1851" s="60" t="str">
        <f>IF($J1851="","",INDEX('2_Review &amp; Audit'!$U:$U,$J1851))</f>
        <v/>
      </c>
      <c r="E1851" t="str">
        <f>IF($J1851="","",INDEX('2_Review &amp; Audit'!$M:$M,$J1851))</f>
        <v/>
      </c>
      <c r="F1851" t="str">
        <f>IF($J1851="","",INDEX('2_Review &amp; Audit'!$N:$N,$J1851))</f>
        <v/>
      </c>
      <c r="G1851" t="str">
        <f>IF(OR($J1851="",$F1851=""),"",ABS(INDEX('2_Review &amp; Audit'!$B:$B,$J1851)/$F1851))</f>
        <v/>
      </c>
      <c r="H1851" t="str">
        <f t="shared" ref="H1851:H1914" si="93">IF(OR($F1851="",$G1851=""),"",$F1851*$G1851)</f>
        <v/>
      </c>
      <c r="I1851" t="str">
        <f>IF($J1851="","",INDEX('2_Review &amp; Audit'!$AD:$AD,$J1851))</f>
        <v/>
      </c>
      <c r="AB1851" t="str">
        <f>IF($D1851="","",MAX(0,N(#REF!)-N($X1851)))</f>
        <v/>
      </c>
      <c r="AC1851" t="str">
        <f>IF(OR($D1851="",$AB1851="",N($AB1851)&lt;=0),"",IFERROR(MATCH(1,INDEX(('2_Review &amp; Audit'!$F$6:$F$505=$A1851)*('2_Review &amp; Audit'!$I$6:$I$505&gt;=$E1851-30)*('2_Review &amp; Audit'!$I$6:$I$505&lt;=$E1851+30)*('2_Review &amp; Audit'!$R$6:$R$505&gt;0)*(ROW('2_Review &amp; Audit'!$R$6:$R$505)&gt;$T1851),0),0)+5,""))</f>
        <v/>
      </c>
      <c r="AG1851" t="str">
        <f>IF(OR($D1851="",$AB1851="",$AF1851=""),"",MIN($AB1851,$AF1851))</f>
        <v/>
      </c>
      <c r="AK1851" t="str">
        <f>IF($D1851="","",MAX(0,N($AB1851)-N($AG1851)))</f>
        <v/>
      </c>
      <c r="AL1851" t="str">
        <f>IF(OR($D1851="",$AK1851="",N($AK1851)&lt;=0),"",IFERROR(MATCH(1,INDEX(('2_Review &amp; Audit'!$F$6:$F$505=$A1851)*('2_Review &amp; Audit'!$I$6:$I$505&gt;=$E1851-30)*('2_Review &amp; Audit'!$I$6:$I$505&lt;=$E1851+30)*('2_Review &amp; Audit'!$R$6:$R$505&gt;0)*(ROW('2_Review &amp; Audit'!$R$6:$R$505)&gt;$AC1851),0),0)+5,""))</f>
        <v/>
      </c>
      <c r="AP1851" t="str">
        <f>IF(OR($D1851="",$AK1851="",$AO1851=""),"",MIN($AK1851,$AO1851))</f>
        <v/>
      </c>
    </row>
    <row r="1852" spans="1:42" ht="12.75" customHeight="1" x14ac:dyDescent="0.2">
      <c r="A1852" t="str">
        <f>IF($J1852="","",INDEX('2_Review &amp; Audit'!$F:$F,$J1852))</f>
        <v/>
      </c>
      <c r="B1852" t="str">
        <f>IF($J1852="","",INDEX('2_Review &amp; Audit'!$C:$C,$J1852))</f>
        <v/>
      </c>
      <c r="C1852" t="str">
        <f>IF($J1852="","",INDEX('2_Review &amp; Audit'!$D:$D,$J1852))</f>
        <v/>
      </c>
      <c r="D1852" s="60" t="str">
        <f>IF($J1852="","",INDEX('2_Review &amp; Audit'!$U:$U,$J1852))</f>
        <v/>
      </c>
      <c r="E1852" t="str">
        <f>IF($J1852="","",INDEX('2_Review &amp; Audit'!$M:$M,$J1852))</f>
        <v/>
      </c>
      <c r="F1852" t="str">
        <f>IF($J1852="","",INDEX('2_Review &amp; Audit'!$N:$N,$J1852))</f>
        <v/>
      </c>
      <c r="G1852" t="str">
        <f>IF(OR($J1852="",$F1852=""),"",ABS(INDEX('2_Review &amp; Audit'!$B:$B,$J1852)/$F1852))</f>
        <v/>
      </c>
      <c r="H1852" t="str">
        <f t="shared" si="93"/>
        <v/>
      </c>
      <c r="I1852" t="str">
        <f>IF($J1852="","",INDEX('2_Review &amp; Audit'!$AD:$AD,$J1852))</f>
        <v/>
      </c>
      <c r="AB1852" t="str">
        <f>IF($D1852="","",MAX(0,N(#REF!)-N($X1852)))</f>
        <v/>
      </c>
      <c r="AC1852" t="str">
        <f>IF(OR($D1852="",$AB1852="",N($AB1852)&lt;=0),"",IFERROR(MATCH(1,INDEX(('2_Review &amp; Audit'!$F$6:$F$505=$A1852)*('2_Review &amp; Audit'!$I$6:$I$505&gt;=$E1852-30)*('2_Review &amp; Audit'!$I$6:$I$505&lt;=$E1852+30)*('2_Review &amp; Audit'!$R$6:$R$505&gt;0)*(ROW('2_Review &amp; Audit'!$R$6:$R$505)&gt;$T1852),0),0)+5,""))</f>
        <v/>
      </c>
      <c r="AG1852" t="str">
        <f>IF(OR($D1852="",$AB1852="",$AF1852=""),"",MIN($AB1852,$AF1852))</f>
        <v/>
      </c>
      <c r="AK1852" t="str">
        <f>IF($D1852="","",MAX(0,N($AB1852)-N($AG1852)))</f>
        <v/>
      </c>
      <c r="AL1852" t="str">
        <f>IF(OR($D1852="",$AK1852="",N($AK1852)&lt;=0),"",IFERROR(MATCH(1,INDEX(('2_Review &amp; Audit'!$F$6:$F$505=$A1852)*('2_Review &amp; Audit'!$I$6:$I$505&gt;=$E1852-30)*('2_Review &amp; Audit'!$I$6:$I$505&lt;=$E1852+30)*('2_Review &amp; Audit'!$R$6:$R$505&gt;0)*(ROW('2_Review &amp; Audit'!$R$6:$R$505)&gt;$AC1852),0),0)+5,""))</f>
        <v/>
      </c>
      <c r="AP1852" t="str">
        <f>IF(OR($D1852="",$AK1852="",$AO1852=""),"",MIN($AK1852,$AO1852))</f>
        <v/>
      </c>
    </row>
    <row r="1853" spans="1:42" ht="12.75" customHeight="1" x14ac:dyDescent="0.2">
      <c r="A1853" t="str">
        <f>IF($J1853="","",INDEX('2_Review &amp; Audit'!$F:$F,$J1853))</f>
        <v/>
      </c>
      <c r="B1853" t="str">
        <f>IF($J1853="","",INDEX('2_Review &amp; Audit'!$C:$C,$J1853))</f>
        <v/>
      </c>
      <c r="C1853" t="str">
        <f>IF($J1853="","",INDEX('2_Review &amp; Audit'!$D:$D,$J1853))</f>
        <v/>
      </c>
      <c r="D1853" s="60" t="str">
        <f>IF($J1853="","",INDEX('2_Review &amp; Audit'!$U:$U,$J1853))</f>
        <v/>
      </c>
      <c r="E1853" t="str">
        <f>IF($J1853="","",INDEX('2_Review &amp; Audit'!$M:$M,$J1853))</f>
        <v/>
      </c>
      <c r="F1853" t="str">
        <f>IF($J1853="","",INDEX('2_Review &amp; Audit'!$N:$N,$J1853))</f>
        <v/>
      </c>
      <c r="G1853" t="str">
        <f>IF(OR($J1853="",$F1853=""),"",ABS(INDEX('2_Review &amp; Audit'!$B:$B,$J1853)/$F1853))</f>
        <v/>
      </c>
      <c r="H1853" t="str">
        <f t="shared" si="93"/>
        <v/>
      </c>
      <c r="I1853" t="str">
        <f>IF($J1853="","",INDEX('2_Review &amp; Audit'!$AD:$AD,$J1853))</f>
        <v/>
      </c>
      <c r="AB1853" t="str">
        <f>IF($D1853="","",MAX(0,N(#REF!)-N($X1853)))</f>
        <v/>
      </c>
      <c r="AC1853" t="str">
        <f>IF(OR($D1853="",$AB1853="",N($AB1853)&lt;=0),"",IFERROR(MATCH(1,INDEX(('2_Review &amp; Audit'!$F$6:$F$505=$A1853)*('2_Review &amp; Audit'!$I$6:$I$505&gt;=$E1853-30)*('2_Review &amp; Audit'!$I$6:$I$505&lt;=$E1853+30)*('2_Review &amp; Audit'!$R$6:$R$505&gt;0)*(ROW('2_Review &amp; Audit'!$R$6:$R$505)&gt;$T1853),0),0)+5,""))</f>
        <v/>
      </c>
      <c r="AG1853" t="str">
        <f>IF(OR($D1853="",$AB1853="",$AF1853=""),"",MIN($AB1853,$AF1853))</f>
        <v/>
      </c>
      <c r="AK1853" t="str">
        <f>IF($D1853="","",MAX(0,N($AB1853)-N($AG1853)))</f>
        <v/>
      </c>
      <c r="AL1853" t="str">
        <f>IF(OR($D1853="",$AK1853="",N($AK1853)&lt;=0),"",IFERROR(MATCH(1,INDEX(('2_Review &amp; Audit'!$F$6:$F$505=$A1853)*('2_Review &amp; Audit'!$I$6:$I$505&gt;=$E1853-30)*('2_Review &amp; Audit'!$I$6:$I$505&lt;=$E1853+30)*('2_Review &amp; Audit'!$R$6:$R$505&gt;0)*(ROW('2_Review &amp; Audit'!$R$6:$R$505)&gt;$AC1853),0),0)+5,""))</f>
        <v/>
      </c>
      <c r="AP1853" t="str">
        <f>IF(OR($D1853="",$AK1853="",$AO1853=""),"",MIN($AK1853,$AO1853))</f>
        <v/>
      </c>
    </row>
    <row r="1854" spans="1:42" ht="12.75" customHeight="1" x14ac:dyDescent="0.2">
      <c r="A1854" t="str">
        <f>IF($J1854="","",INDEX('2_Review &amp; Audit'!$F:$F,$J1854))</f>
        <v/>
      </c>
      <c r="B1854" t="str">
        <f>IF($J1854="","",INDEX('2_Review &amp; Audit'!$C:$C,$J1854))</f>
        <v/>
      </c>
      <c r="C1854" t="str">
        <f>IF($J1854="","",INDEX('2_Review &amp; Audit'!$D:$D,$J1854))</f>
        <v/>
      </c>
      <c r="D1854" s="60" t="str">
        <f>IF($J1854="","",INDEX('2_Review &amp; Audit'!$U:$U,$J1854))</f>
        <v/>
      </c>
      <c r="E1854" t="str">
        <f>IF($J1854="","",INDEX('2_Review &amp; Audit'!$M:$M,$J1854))</f>
        <v/>
      </c>
      <c r="F1854" t="str">
        <f>IF($J1854="","",INDEX('2_Review &amp; Audit'!$N:$N,$J1854))</f>
        <v/>
      </c>
      <c r="G1854" t="str">
        <f>IF(OR($J1854="",$F1854=""),"",ABS(INDEX('2_Review &amp; Audit'!$B:$B,$J1854)/$F1854))</f>
        <v/>
      </c>
      <c r="H1854" t="str">
        <f t="shared" si="93"/>
        <v/>
      </c>
      <c r="I1854" t="str">
        <f>IF($J1854="","",INDEX('2_Review &amp; Audit'!$AD:$AD,$J1854))</f>
        <v/>
      </c>
      <c r="AB1854" t="str">
        <f>IF($D1854="","",MAX(0,N(#REF!)-N($X1854)))</f>
        <v/>
      </c>
      <c r="AC1854" t="str">
        <f>IF(OR($D1854="",$AB1854="",N($AB1854)&lt;=0),"",IFERROR(MATCH(1,INDEX(('2_Review &amp; Audit'!$F$6:$F$505=$A1854)*('2_Review &amp; Audit'!$I$6:$I$505&gt;=$E1854-30)*('2_Review &amp; Audit'!$I$6:$I$505&lt;=$E1854+30)*('2_Review &amp; Audit'!$R$6:$R$505&gt;0)*(ROW('2_Review &amp; Audit'!$R$6:$R$505)&gt;$T1854),0),0)+5,""))</f>
        <v/>
      </c>
      <c r="AG1854" t="str">
        <f>IF(OR($D1854="",$AB1854="",$AF1854=""),"",MIN($AB1854,$AF1854))</f>
        <v/>
      </c>
      <c r="AK1854" t="str">
        <f>IF($D1854="","",MAX(0,N($AB1854)-N($AG1854)))</f>
        <v/>
      </c>
      <c r="AL1854" t="str">
        <f>IF(OR($D1854="",$AK1854="",N($AK1854)&lt;=0),"",IFERROR(MATCH(1,INDEX(('2_Review &amp; Audit'!$F$6:$F$505=$A1854)*('2_Review &amp; Audit'!$I$6:$I$505&gt;=$E1854-30)*('2_Review &amp; Audit'!$I$6:$I$505&lt;=$E1854+30)*('2_Review &amp; Audit'!$R$6:$R$505&gt;0)*(ROW('2_Review &amp; Audit'!$R$6:$R$505)&gt;$AC1854),0),0)+5,""))</f>
        <v/>
      </c>
      <c r="AP1854" t="str">
        <f>IF(OR($D1854="",$AK1854="",$AO1854=""),"",MIN($AK1854,$AO1854))</f>
        <v/>
      </c>
    </row>
    <row r="1855" spans="1:42" ht="12.75" customHeight="1" x14ac:dyDescent="0.2">
      <c r="A1855" t="str">
        <f>IF($J1855="","",INDEX('2_Review &amp; Audit'!$F:$F,$J1855))</f>
        <v/>
      </c>
      <c r="B1855" t="str">
        <f>IF($J1855="","",INDEX('2_Review &amp; Audit'!$C:$C,$J1855))</f>
        <v/>
      </c>
      <c r="C1855" t="str">
        <f>IF($J1855="","",INDEX('2_Review &amp; Audit'!$D:$D,$J1855))</f>
        <v/>
      </c>
      <c r="D1855" s="60" t="str">
        <f>IF($J1855="","",INDEX('2_Review &amp; Audit'!$U:$U,$J1855))</f>
        <v/>
      </c>
      <c r="E1855" t="str">
        <f>IF($J1855="","",INDEX('2_Review &amp; Audit'!$M:$M,$J1855))</f>
        <v/>
      </c>
      <c r="F1855" t="str">
        <f>IF($J1855="","",INDEX('2_Review &amp; Audit'!$N:$N,$J1855))</f>
        <v/>
      </c>
      <c r="G1855" t="str">
        <f>IF(OR($J1855="",$F1855=""),"",ABS(INDEX('2_Review &amp; Audit'!$B:$B,$J1855)/$F1855))</f>
        <v/>
      </c>
      <c r="H1855" t="str">
        <f t="shared" si="93"/>
        <v/>
      </c>
      <c r="I1855" t="str">
        <f>IF($J1855="","",INDEX('2_Review &amp; Audit'!$AD:$AD,$J1855))</f>
        <v/>
      </c>
      <c r="AB1855" t="str">
        <f>IF($D1855="","",MAX(0,N(#REF!)-N($X1855)))</f>
        <v/>
      </c>
      <c r="AC1855" t="str">
        <f>IF(OR($D1855="",$AB1855="",N($AB1855)&lt;=0),"",IFERROR(MATCH(1,INDEX(('2_Review &amp; Audit'!$F$6:$F$505=$A1855)*('2_Review &amp; Audit'!$I$6:$I$505&gt;=$E1855-30)*('2_Review &amp; Audit'!$I$6:$I$505&lt;=$E1855+30)*('2_Review &amp; Audit'!$R$6:$R$505&gt;0)*(ROW('2_Review &amp; Audit'!$R$6:$R$505)&gt;$T1855),0),0)+5,""))</f>
        <v/>
      </c>
      <c r="AG1855" t="str">
        <f>IF(OR($D1855="",$AB1855="",$AF1855=""),"",MIN($AB1855,$AF1855))</f>
        <v/>
      </c>
      <c r="AK1855" t="str">
        <f>IF($D1855="","",MAX(0,N($AB1855)-N($AG1855)))</f>
        <v/>
      </c>
      <c r="AL1855" t="str">
        <f>IF(OR($D1855="",$AK1855="",N($AK1855)&lt;=0),"",IFERROR(MATCH(1,INDEX(('2_Review &amp; Audit'!$F$6:$F$505=$A1855)*('2_Review &amp; Audit'!$I$6:$I$505&gt;=$E1855-30)*('2_Review &amp; Audit'!$I$6:$I$505&lt;=$E1855+30)*('2_Review &amp; Audit'!$R$6:$R$505&gt;0)*(ROW('2_Review &amp; Audit'!$R$6:$R$505)&gt;$AC1855),0),0)+5,""))</f>
        <v/>
      </c>
      <c r="AP1855" t="str">
        <f>IF(OR($D1855="",$AK1855="",$AO1855=""),"",MIN($AK1855,$AO1855))</f>
        <v/>
      </c>
    </row>
    <row r="1856" spans="1:42" ht="12.75" customHeight="1" x14ac:dyDescent="0.2">
      <c r="A1856" t="str">
        <f>IF($J1856="","",INDEX('2_Review &amp; Audit'!$F:$F,$J1856))</f>
        <v/>
      </c>
      <c r="B1856" t="str">
        <f>IF($J1856="","",INDEX('2_Review &amp; Audit'!$C:$C,$J1856))</f>
        <v/>
      </c>
      <c r="C1856" t="str">
        <f>IF($J1856="","",INDEX('2_Review &amp; Audit'!$D:$D,$J1856))</f>
        <v/>
      </c>
      <c r="D1856" s="60" t="str">
        <f>IF($J1856="","",INDEX('2_Review &amp; Audit'!$U:$U,$J1856))</f>
        <v/>
      </c>
      <c r="E1856" t="str">
        <f>IF($J1856="","",INDEX('2_Review &amp; Audit'!$M:$M,$J1856))</f>
        <v/>
      </c>
      <c r="F1856" t="str">
        <f>IF($J1856="","",INDEX('2_Review &amp; Audit'!$N:$N,$J1856))</f>
        <v/>
      </c>
      <c r="G1856" t="str">
        <f>IF(OR($J1856="",$F1856=""),"",ABS(INDEX('2_Review &amp; Audit'!$B:$B,$J1856)/$F1856))</f>
        <v/>
      </c>
      <c r="H1856" t="str">
        <f t="shared" si="93"/>
        <v/>
      </c>
      <c r="I1856" t="str">
        <f>IF($J1856="","",INDEX('2_Review &amp; Audit'!$AD:$AD,$J1856))</f>
        <v/>
      </c>
      <c r="AB1856" t="str">
        <f>IF($D1856="","",MAX(0,N(#REF!)-N($X1856)))</f>
        <v/>
      </c>
      <c r="AC1856" t="str">
        <f>IF(OR($D1856="",$AB1856="",N($AB1856)&lt;=0),"",IFERROR(MATCH(1,INDEX(('2_Review &amp; Audit'!$F$6:$F$505=$A1856)*('2_Review &amp; Audit'!$I$6:$I$505&gt;=$E1856-30)*('2_Review &amp; Audit'!$I$6:$I$505&lt;=$E1856+30)*('2_Review &amp; Audit'!$R$6:$R$505&gt;0)*(ROW('2_Review &amp; Audit'!$R$6:$R$505)&gt;$T1856),0),0)+5,""))</f>
        <v/>
      </c>
      <c r="AG1856" t="str">
        <f>IF(OR($D1856="",$AB1856="",$AF1856=""),"",MIN($AB1856,$AF1856))</f>
        <v/>
      </c>
      <c r="AK1856" t="str">
        <f>IF($D1856="","",MAX(0,N($AB1856)-N($AG1856)))</f>
        <v/>
      </c>
      <c r="AL1856" t="str">
        <f>IF(OR($D1856="",$AK1856="",N($AK1856)&lt;=0),"",IFERROR(MATCH(1,INDEX(('2_Review &amp; Audit'!$F$6:$F$505=$A1856)*('2_Review &amp; Audit'!$I$6:$I$505&gt;=$E1856-30)*('2_Review &amp; Audit'!$I$6:$I$505&lt;=$E1856+30)*('2_Review &amp; Audit'!$R$6:$R$505&gt;0)*(ROW('2_Review &amp; Audit'!$R$6:$R$505)&gt;$AC1856),0),0)+5,""))</f>
        <v/>
      </c>
      <c r="AP1856" t="str">
        <f>IF(OR($D1856="",$AK1856="",$AO1856=""),"",MIN($AK1856,$AO1856))</f>
        <v/>
      </c>
    </row>
    <row r="1857" spans="1:42" ht="12.75" customHeight="1" x14ac:dyDescent="0.2">
      <c r="A1857" t="str">
        <f>IF($J1857="","",INDEX('2_Review &amp; Audit'!$F:$F,$J1857))</f>
        <v/>
      </c>
      <c r="B1857" t="str">
        <f>IF($J1857="","",INDEX('2_Review &amp; Audit'!$C:$C,$J1857))</f>
        <v/>
      </c>
      <c r="C1857" t="str">
        <f>IF($J1857="","",INDEX('2_Review &amp; Audit'!$D:$D,$J1857))</f>
        <v/>
      </c>
      <c r="D1857" s="60" t="str">
        <f>IF($J1857="","",INDEX('2_Review &amp; Audit'!$U:$U,$J1857))</f>
        <v/>
      </c>
      <c r="E1857" t="str">
        <f>IF($J1857="","",INDEX('2_Review &amp; Audit'!$M:$M,$J1857))</f>
        <v/>
      </c>
      <c r="F1857" t="str">
        <f>IF($J1857="","",INDEX('2_Review &amp; Audit'!$N:$N,$J1857))</f>
        <v/>
      </c>
      <c r="G1857" t="str">
        <f>IF(OR($J1857="",$F1857=""),"",ABS(INDEX('2_Review &amp; Audit'!$B:$B,$J1857)/$F1857))</f>
        <v/>
      </c>
      <c r="H1857" t="str">
        <f t="shared" si="93"/>
        <v/>
      </c>
      <c r="I1857" t="str">
        <f>IF($J1857="","",INDEX('2_Review &amp; Audit'!$AD:$AD,$J1857))</f>
        <v/>
      </c>
      <c r="AB1857" t="str">
        <f>IF($D1857="","",MAX(0,N(#REF!)-N($X1857)))</f>
        <v/>
      </c>
      <c r="AC1857" t="str">
        <f>IF(OR($D1857="",$AB1857="",N($AB1857)&lt;=0),"",IFERROR(MATCH(1,INDEX(('2_Review &amp; Audit'!$F$6:$F$505=$A1857)*('2_Review &amp; Audit'!$I$6:$I$505&gt;=$E1857-30)*('2_Review &amp; Audit'!$I$6:$I$505&lt;=$E1857+30)*('2_Review &amp; Audit'!$R$6:$R$505&gt;0)*(ROW('2_Review &amp; Audit'!$R$6:$R$505)&gt;$T1857),0),0)+5,""))</f>
        <v/>
      </c>
      <c r="AG1857" t="str">
        <f>IF(OR($D1857="",$AB1857="",$AF1857=""),"",MIN($AB1857,$AF1857))</f>
        <v/>
      </c>
      <c r="AK1857" t="str">
        <f>IF($D1857="","",MAX(0,N($AB1857)-N($AG1857)))</f>
        <v/>
      </c>
      <c r="AL1857" t="str">
        <f>IF(OR($D1857="",$AK1857="",N($AK1857)&lt;=0),"",IFERROR(MATCH(1,INDEX(('2_Review &amp; Audit'!$F$6:$F$505=$A1857)*('2_Review &amp; Audit'!$I$6:$I$505&gt;=$E1857-30)*('2_Review &amp; Audit'!$I$6:$I$505&lt;=$E1857+30)*('2_Review &amp; Audit'!$R$6:$R$505&gt;0)*(ROW('2_Review &amp; Audit'!$R$6:$R$505)&gt;$AC1857),0),0)+5,""))</f>
        <v/>
      </c>
      <c r="AP1857" t="str">
        <f>IF(OR($D1857="",$AK1857="",$AO1857=""),"",MIN($AK1857,$AO1857))</f>
        <v/>
      </c>
    </row>
    <row r="1858" spans="1:42" ht="12.75" customHeight="1" x14ac:dyDescent="0.2">
      <c r="A1858" t="str">
        <f>IF($J1858="","",INDEX('2_Review &amp; Audit'!$F:$F,$J1858))</f>
        <v/>
      </c>
      <c r="B1858" t="str">
        <f>IF($J1858="","",INDEX('2_Review &amp; Audit'!$C:$C,$J1858))</f>
        <v/>
      </c>
      <c r="C1858" t="str">
        <f>IF($J1858="","",INDEX('2_Review &amp; Audit'!$D:$D,$J1858))</f>
        <v/>
      </c>
      <c r="D1858" s="60" t="str">
        <f>IF($J1858="","",INDEX('2_Review &amp; Audit'!$U:$U,$J1858))</f>
        <v/>
      </c>
      <c r="E1858" t="str">
        <f>IF($J1858="","",INDEX('2_Review &amp; Audit'!$M:$M,$J1858))</f>
        <v/>
      </c>
      <c r="F1858" t="str">
        <f>IF($J1858="","",INDEX('2_Review &amp; Audit'!$N:$N,$J1858))</f>
        <v/>
      </c>
      <c r="G1858" t="str">
        <f>IF(OR($J1858="",$F1858=""),"",ABS(INDEX('2_Review &amp; Audit'!$B:$B,$J1858)/$F1858))</f>
        <v/>
      </c>
      <c r="H1858" t="str">
        <f t="shared" si="93"/>
        <v/>
      </c>
      <c r="I1858" t="str">
        <f>IF($J1858="","",INDEX('2_Review &amp; Audit'!$AD:$AD,$J1858))</f>
        <v/>
      </c>
      <c r="AB1858" t="str">
        <f>IF($D1858="","",MAX(0,N(#REF!)-N($X1858)))</f>
        <v/>
      </c>
      <c r="AC1858" t="str">
        <f>IF(OR($D1858="",$AB1858="",N($AB1858)&lt;=0),"",IFERROR(MATCH(1,INDEX(('2_Review &amp; Audit'!$F$6:$F$505=$A1858)*('2_Review &amp; Audit'!$I$6:$I$505&gt;=$E1858-30)*('2_Review &amp; Audit'!$I$6:$I$505&lt;=$E1858+30)*('2_Review &amp; Audit'!$R$6:$R$505&gt;0)*(ROW('2_Review &amp; Audit'!$R$6:$R$505)&gt;$T1858),0),0)+5,""))</f>
        <v/>
      </c>
      <c r="AG1858" t="str">
        <f>IF(OR($D1858="",$AB1858="",$AF1858=""),"",MIN($AB1858,$AF1858))</f>
        <v/>
      </c>
      <c r="AK1858" t="str">
        <f>IF($D1858="","",MAX(0,N($AB1858)-N($AG1858)))</f>
        <v/>
      </c>
      <c r="AL1858" t="str">
        <f>IF(OR($D1858="",$AK1858="",N($AK1858)&lt;=0),"",IFERROR(MATCH(1,INDEX(('2_Review &amp; Audit'!$F$6:$F$505=$A1858)*('2_Review &amp; Audit'!$I$6:$I$505&gt;=$E1858-30)*('2_Review &amp; Audit'!$I$6:$I$505&lt;=$E1858+30)*('2_Review &amp; Audit'!$R$6:$R$505&gt;0)*(ROW('2_Review &amp; Audit'!$R$6:$R$505)&gt;$AC1858),0),0)+5,""))</f>
        <v/>
      </c>
      <c r="AP1858" t="str">
        <f>IF(OR($D1858="",$AK1858="",$AO1858=""),"",MIN($AK1858,$AO1858))</f>
        <v/>
      </c>
    </row>
    <row r="1859" spans="1:42" ht="12.75" customHeight="1" x14ac:dyDescent="0.2">
      <c r="A1859" t="str">
        <f>IF($J1859="","",INDEX('2_Review &amp; Audit'!$F:$F,$J1859))</f>
        <v/>
      </c>
      <c r="B1859" t="str">
        <f>IF($J1859="","",INDEX('2_Review &amp; Audit'!$C:$C,$J1859))</f>
        <v/>
      </c>
      <c r="C1859" t="str">
        <f>IF($J1859="","",INDEX('2_Review &amp; Audit'!$D:$D,$J1859))</f>
        <v/>
      </c>
      <c r="D1859" s="60" t="str">
        <f>IF($J1859="","",INDEX('2_Review &amp; Audit'!$U:$U,$J1859))</f>
        <v/>
      </c>
      <c r="E1859" t="str">
        <f>IF($J1859="","",INDEX('2_Review &amp; Audit'!$M:$M,$J1859))</f>
        <v/>
      </c>
      <c r="F1859" t="str">
        <f>IF($J1859="","",INDEX('2_Review &amp; Audit'!$N:$N,$J1859))</f>
        <v/>
      </c>
      <c r="G1859" t="str">
        <f>IF(OR($J1859="",$F1859=""),"",ABS(INDEX('2_Review &amp; Audit'!$B:$B,$J1859)/$F1859))</f>
        <v/>
      </c>
      <c r="H1859" t="str">
        <f t="shared" si="93"/>
        <v/>
      </c>
      <c r="I1859" t="str">
        <f>IF($J1859="","",INDEX('2_Review &amp; Audit'!$AD:$AD,$J1859))</f>
        <v/>
      </c>
      <c r="AB1859" t="str">
        <f>IF($D1859="","",MAX(0,N(#REF!)-N($X1859)))</f>
        <v/>
      </c>
      <c r="AC1859" t="str">
        <f>IF(OR($D1859="",$AB1859="",N($AB1859)&lt;=0),"",IFERROR(MATCH(1,INDEX(('2_Review &amp; Audit'!$F$6:$F$505=$A1859)*('2_Review &amp; Audit'!$I$6:$I$505&gt;=$E1859-30)*('2_Review &amp; Audit'!$I$6:$I$505&lt;=$E1859+30)*('2_Review &amp; Audit'!$R$6:$R$505&gt;0)*(ROW('2_Review &amp; Audit'!$R$6:$R$505)&gt;$T1859),0),0)+5,""))</f>
        <v/>
      </c>
      <c r="AG1859" t="str">
        <f>IF(OR($D1859="",$AB1859="",$AF1859=""),"",MIN($AB1859,$AF1859))</f>
        <v/>
      </c>
      <c r="AK1859" t="str">
        <f>IF($D1859="","",MAX(0,N($AB1859)-N($AG1859)))</f>
        <v/>
      </c>
      <c r="AL1859" t="str">
        <f>IF(OR($D1859="",$AK1859="",N($AK1859)&lt;=0),"",IFERROR(MATCH(1,INDEX(('2_Review &amp; Audit'!$F$6:$F$505=$A1859)*('2_Review &amp; Audit'!$I$6:$I$505&gt;=$E1859-30)*('2_Review &amp; Audit'!$I$6:$I$505&lt;=$E1859+30)*('2_Review &amp; Audit'!$R$6:$R$505&gt;0)*(ROW('2_Review &amp; Audit'!$R$6:$R$505)&gt;$AC1859),0),0)+5,""))</f>
        <v/>
      </c>
      <c r="AP1859" t="str">
        <f>IF(OR($D1859="",$AK1859="",$AO1859=""),"",MIN($AK1859,$AO1859))</f>
        <v/>
      </c>
    </row>
    <row r="1860" spans="1:42" ht="12.75" customHeight="1" x14ac:dyDescent="0.2">
      <c r="A1860" t="str">
        <f>IF($J1860="","",INDEX('2_Review &amp; Audit'!$F:$F,$J1860))</f>
        <v/>
      </c>
      <c r="B1860" t="str">
        <f>IF($J1860="","",INDEX('2_Review &amp; Audit'!$C:$C,$J1860))</f>
        <v/>
      </c>
      <c r="C1860" t="str">
        <f>IF($J1860="","",INDEX('2_Review &amp; Audit'!$D:$D,$J1860))</f>
        <v/>
      </c>
      <c r="D1860" s="60" t="str">
        <f>IF($J1860="","",INDEX('2_Review &amp; Audit'!$U:$U,$J1860))</f>
        <v/>
      </c>
      <c r="E1860" t="str">
        <f>IF($J1860="","",INDEX('2_Review &amp; Audit'!$M:$M,$J1860))</f>
        <v/>
      </c>
      <c r="F1860" t="str">
        <f>IF($J1860="","",INDEX('2_Review &amp; Audit'!$N:$N,$J1860))</f>
        <v/>
      </c>
      <c r="G1860" t="str">
        <f>IF(OR($J1860="",$F1860=""),"",ABS(INDEX('2_Review &amp; Audit'!$B:$B,$J1860)/$F1860))</f>
        <v/>
      </c>
      <c r="H1860" t="str">
        <f t="shared" si="93"/>
        <v/>
      </c>
      <c r="I1860" t="str">
        <f>IF($J1860="","",INDEX('2_Review &amp; Audit'!$AD:$AD,$J1860))</f>
        <v/>
      </c>
      <c r="AB1860" t="str">
        <f>IF($D1860="","",MAX(0,N(#REF!)-N($X1860)))</f>
        <v/>
      </c>
      <c r="AC1860" t="str">
        <f>IF(OR($D1860="",$AB1860="",N($AB1860)&lt;=0),"",IFERROR(MATCH(1,INDEX(('2_Review &amp; Audit'!$F$6:$F$505=$A1860)*('2_Review &amp; Audit'!$I$6:$I$505&gt;=$E1860-30)*('2_Review &amp; Audit'!$I$6:$I$505&lt;=$E1860+30)*('2_Review &amp; Audit'!$R$6:$R$505&gt;0)*(ROW('2_Review &amp; Audit'!$R$6:$R$505)&gt;$T1860),0),0)+5,""))</f>
        <v/>
      </c>
      <c r="AG1860" t="str">
        <f>IF(OR($D1860="",$AB1860="",$AF1860=""),"",MIN($AB1860,$AF1860))</f>
        <v/>
      </c>
      <c r="AK1860" t="str">
        <f>IF($D1860="","",MAX(0,N($AB1860)-N($AG1860)))</f>
        <v/>
      </c>
      <c r="AL1860" t="str">
        <f>IF(OR($D1860="",$AK1860="",N($AK1860)&lt;=0),"",IFERROR(MATCH(1,INDEX(('2_Review &amp; Audit'!$F$6:$F$505=$A1860)*('2_Review &amp; Audit'!$I$6:$I$505&gt;=$E1860-30)*('2_Review &amp; Audit'!$I$6:$I$505&lt;=$E1860+30)*('2_Review &amp; Audit'!$R$6:$R$505&gt;0)*(ROW('2_Review &amp; Audit'!$R$6:$R$505)&gt;$AC1860),0),0)+5,""))</f>
        <v/>
      </c>
      <c r="AP1860" t="str">
        <f>IF(OR($D1860="",$AK1860="",$AO1860=""),"",MIN($AK1860,$AO1860))</f>
        <v/>
      </c>
    </row>
    <row r="1861" spans="1:42" ht="12.75" customHeight="1" x14ac:dyDescent="0.2">
      <c r="A1861" t="str">
        <f>IF($J1861="","",INDEX('2_Review &amp; Audit'!$F:$F,$J1861))</f>
        <v/>
      </c>
      <c r="B1861" t="str">
        <f>IF($J1861="","",INDEX('2_Review &amp; Audit'!$C:$C,$J1861))</f>
        <v/>
      </c>
      <c r="C1861" t="str">
        <f>IF($J1861="","",INDEX('2_Review &amp; Audit'!$D:$D,$J1861))</f>
        <v/>
      </c>
      <c r="D1861" s="60" t="str">
        <f>IF($J1861="","",INDEX('2_Review &amp; Audit'!$U:$U,$J1861))</f>
        <v/>
      </c>
      <c r="E1861" t="str">
        <f>IF($J1861="","",INDEX('2_Review &amp; Audit'!$M:$M,$J1861))</f>
        <v/>
      </c>
      <c r="F1861" t="str">
        <f>IF($J1861="","",INDEX('2_Review &amp; Audit'!$N:$N,$J1861))</f>
        <v/>
      </c>
      <c r="G1861" t="str">
        <f>IF(OR($J1861="",$F1861=""),"",ABS(INDEX('2_Review &amp; Audit'!$B:$B,$J1861)/$F1861))</f>
        <v/>
      </c>
      <c r="H1861" t="str">
        <f t="shared" si="93"/>
        <v/>
      </c>
      <c r="I1861" t="str">
        <f>IF($J1861="","",INDEX('2_Review &amp; Audit'!$AD:$AD,$J1861))</f>
        <v/>
      </c>
      <c r="AB1861" t="str">
        <f>IF($D1861="","",MAX(0,N(#REF!)-N($X1861)))</f>
        <v/>
      </c>
      <c r="AC1861" t="str">
        <f>IF(OR($D1861="",$AB1861="",N($AB1861)&lt;=0),"",IFERROR(MATCH(1,INDEX(('2_Review &amp; Audit'!$F$6:$F$505=$A1861)*('2_Review &amp; Audit'!$I$6:$I$505&gt;=$E1861-30)*('2_Review &amp; Audit'!$I$6:$I$505&lt;=$E1861+30)*('2_Review &amp; Audit'!$R$6:$R$505&gt;0)*(ROW('2_Review &amp; Audit'!$R$6:$R$505)&gt;$T1861),0),0)+5,""))</f>
        <v/>
      </c>
      <c r="AG1861" t="str">
        <f>IF(OR($D1861="",$AB1861="",$AF1861=""),"",MIN($AB1861,$AF1861))</f>
        <v/>
      </c>
      <c r="AK1861" t="str">
        <f>IF($D1861="","",MAX(0,N($AB1861)-N($AG1861)))</f>
        <v/>
      </c>
      <c r="AL1861" t="str">
        <f>IF(OR($D1861="",$AK1861="",N($AK1861)&lt;=0),"",IFERROR(MATCH(1,INDEX(('2_Review &amp; Audit'!$F$6:$F$505=$A1861)*('2_Review &amp; Audit'!$I$6:$I$505&gt;=$E1861-30)*('2_Review &amp; Audit'!$I$6:$I$505&lt;=$E1861+30)*('2_Review &amp; Audit'!$R$6:$R$505&gt;0)*(ROW('2_Review &amp; Audit'!$R$6:$R$505)&gt;$AC1861),0),0)+5,""))</f>
        <v/>
      </c>
      <c r="AP1861" t="str">
        <f>IF(OR($D1861="",$AK1861="",$AO1861=""),"",MIN($AK1861,$AO1861))</f>
        <v/>
      </c>
    </row>
    <row r="1862" spans="1:42" ht="12.75" customHeight="1" x14ac:dyDescent="0.2">
      <c r="A1862" t="str">
        <f>IF($J1862="","",INDEX('2_Review &amp; Audit'!$F:$F,$J1862))</f>
        <v/>
      </c>
      <c r="B1862" t="str">
        <f>IF($J1862="","",INDEX('2_Review &amp; Audit'!$C:$C,$J1862))</f>
        <v/>
      </c>
      <c r="C1862" t="str">
        <f>IF($J1862="","",INDEX('2_Review &amp; Audit'!$D:$D,$J1862))</f>
        <v/>
      </c>
      <c r="D1862" s="60" t="str">
        <f>IF($J1862="","",INDEX('2_Review &amp; Audit'!$U:$U,$J1862))</f>
        <v/>
      </c>
      <c r="E1862" t="str">
        <f>IF($J1862="","",INDEX('2_Review &amp; Audit'!$M:$M,$J1862))</f>
        <v/>
      </c>
      <c r="F1862" t="str">
        <f>IF($J1862="","",INDEX('2_Review &amp; Audit'!$N:$N,$J1862))</f>
        <v/>
      </c>
      <c r="G1862" t="str">
        <f>IF(OR($J1862="",$F1862=""),"",ABS(INDEX('2_Review &amp; Audit'!$B:$B,$J1862)/$F1862))</f>
        <v/>
      </c>
      <c r="H1862" t="str">
        <f t="shared" si="93"/>
        <v/>
      </c>
      <c r="I1862" t="str">
        <f>IF($J1862="","",INDEX('2_Review &amp; Audit'!$AD:$AD,$J1862))</f>
        <v/>
      </c>
      <c r="AB1862" t="str">
        <f>IF($D1862="","",MAX(0,N(#REF!)-N($X1862)))</f>
        <v/>
      </c>
      <c r="AC1862" t="str">
        <f>IF(OR($D1862="",$AB1862="",N($AB1862)&lt;=0),"",IFERROR(MATCH(1,INDEX(('2_Review &amp; Audit'!$F$6:$F$505=$A1862)*('2_Review &amp; Audit'!$I$6:$I$505&gt;=$E1862-30)*('2_Review &amp; Audit'!$I$6:$I$505&lt;=$E1862+30)*('2_Review &amp; Audit'!$R$6:$R$505&gt;0)*(ROW('2_Review &amp; Audit'!$R$6:$R$505)&gt;$T1862),0),0)+5,""))</f>
        <v/>
      </c>
      <c r="AG1862" t="str">
        <f>IF(OR($D1862="",$AB1862="",$AF1862=""),"",MIN($AB1862,$AF1862))</f>
        <v/>
      </c>
      <c r="AK1862" t="str">
        <f>IF($D1862="","",MAX(0,N($AB1862)-N($AG1862)))</f>
        <v/>
      </c>
      <c r="AL1862" t="str">
        <f>IF(OR($D1862="",$AK1862="",N($AK1862)&lt;=0),"",IFERROR(MATCH(1,INDEX(('2_Review &amp; Audit'!$F$6:$F$505=$A1862)*('2_Review &amp; Audit'!$I$6:$I$505&gt;=$E1862-30)*('2_Review &amp; Audit'!$I$6:$I$505&lt;=$E1862+30)*('2_Review &amp; Audit'!$R$6:$R$505&gt;0)*(ROW('2_Review &amp; Audit'!$R$6:$R$505)&gt;$AC1862),0),0)+5,""))</f>
        <v/>
      </c>
      <c r="AP1862" t="str">
        <f>IF(OR($D1862="",$AK1862="",$AO1862=""),"",MIN($AK1862,$AO1862))</f>
        <v/>
      </c>
    </row>
    <row r="1863" spans="1:42" ht="12.75" customHeight="1" x14ac:dyDescent="0.2">
      <c r="A1863" t="str">
        <f>IF($J1863="","",INDEX('2_Review &amp; Audit'!$F:$F,$J1863))</f>
        <v/>
      </c>
      <c r="B1863" t="str">
        <f>IF($J1863="","",INDEX('2_Review &amp; Audit'!$C:$C,$J1863))</f>
        <v/>
      </c>
      <c r="C1863" t="str">
        <f>IF($J1863="","",INDEX('2_Review &amp; Audit'!$D:$D,$J1863))</f>
        <v/>
      </c>
      <c r="D1863" s="60" t="str">
        <f>IF($J1863="","",INDEX('2_Review &amp; Audit'!$U:$U,$J1863))</f>
        <v/>
      </c>
      <c r="E1863" t="str">
        <f>IF($J1863="","",INDEX('2_Review &amp; Audit'!$M:$M,$J1863))</f>
        <v/>
      </c>
      <c r="F1863" t="str">
        <f>IF($J1863="","",INDEX('2_Review &amp; Audit'!$N:$N,$J1863))</f>
        <v/>
      </c>
      <c r="G1863" t="str">
        <f>IF(OR($J1863="",$F1863=""),"",ABS(INDEX('2_Review &amp; Audit'!$B:$B,$J1863)/$F1863))</f>
        <v/>
      </c>
      <c r="H1863" t="str">
        <f t="shared" si="93"/>
        <v/>
      </c>
      <c r="I1863" t="str">
        <f>IF($J1863="","",INDEX('2_Review &amp; Audit'!$AD:$AD,$J1863))</f>
        <v/>
      </c>
      <c r="AB1863" t="str">
        <f>IF($D1863="","",MAX(0,N(#REF!)-N($X1863)))</f>
        <v/>
      </c>
      <c r="AC1863" t="str">
        <f>IF(OR($D1863="",$AB1863="",N($AB1863)&lt;=0),"",IFERROR(MATCH(1,INDEX(('2_Review &amp; Audit'!$F$6:$F$505=$A1863)*('2_Review &amp; Audit'!$I$6:$I$505&gt;=$E1863-30)*('2_Review &amp; Audit'!$I$6:$I$505&lt;=$E1863+30)*('2_Review &amp; Audit'!$R$6:$R$505&gt;0)*(ROW('2_Review &amp; Audit'!$R$6:$R$505)&gt;$T1863),0),0)+5,""))</f>
        <v/>
      </c>
      <c r="AG1863" t="str">
        <f>IF(OR($D1863="",$AB1863="",$AF1863=""),"",MIN($AB1863,$AF1863))</f>
        <v/>
      </c>
      <c r="AK1863" t="str">
        <f>IF($D1863="","",MAX(0,N($AB1863)-N($AG1863)))</f>
        <v/>
      </c>
      <c r="AL1863" t="str">
        <f>IF(OR($D1863="",$AK1863="",N($AK1863)&lt;=0),"",IFERROR(MATCH(1,INDEX(('2_Review &amp; Audit'!$F$6:$F$505=$A1863)*('2_Review &amp; Audit'!$I$6:$I$505&gt;=$E1863-30)*('2_Review &amp; Audit'!$I$6:$I$505&lt;=$E1863+30)*('2_Review &amp; Audit'!$R$6:$R$505&gt;0)*(ROW('2_Review &amp; Audit'!$R$6:$R$505)&gt;$AC1863),0),0)+5,""))</f>
        <v/>
      </c>
      <c r="AP1863" t="str">
        <f>IF(OR($D1863="",$AK1863="",$AO1863=""),"",MIN($AK1863,$AO1863))</f>
        <v/>
      </c>
    </row>
    <row r="1864" spans="1:42" ht="12.75" customHeight="1" x14ac:dyDescent="0.2">
      <c r="A1864" t="str">
        <f>IF($J1864="","",INDEX('2_Review &amp; Audit'!$F:$F,$J1864))</f>
        <v/>
      </c>
      <c r="B1864" t="str">
        <f>IF($J1864="","",INDEX('2_Review &amp; Audit'!$C:$C,$J1864))</f>
        <v/>
      </c>
      <c r="C1864" t="str">
        <f>IF($J1864="","",INDEX('2_Review &amp; Audit'!$D:$D,$J1864))</f>
        <v/>
      </c>
      <c r="D1864" s="60" t="str">
        <f>IF($J1864="","",INDEX('2_Review &amp; Audit'!$U:$U,$J1864))</f>
        <v/>
      </c>
      <c r="E1864" t="str">
        <f>IF($J1864="","",INDEX('2_Review &amp; Audit'!$M:$M,$J1864))</f>
        <v/>
      </c>
      <c r="F1864" t="str">
        <f>IF($J1864="","",INDEX('2_Review &amp; Audit'!$N:$N,$J1864))</f>
        <v/>
      </c>
      <c r="G1864" t="str">
        <f>IF(OR($J1864="",$F1864=""),"",ABS(INDEX('2_Review &amp; Audit'!$B:$B,$J1864)/$F1864))</f>
        <v/>
      </c>
      <c r="H1864" t="str">
        <f t="shared" si="93"/>
        <v/>
      </c>
      <c r="I1864" t="str">
        <f>IF($J1864="","",INDEX('2_Review &amp; Audit'!$AD:$AD,$J1864))</f>
        <v/>
      </c>
      <c r="AB1864" t="str">
        <f>IF($D1864="","",MAX(0,N(#REF!)-N($X1864)))</f>
        <v/>
      </c>
      <c r="AC1864" t="str">
        <f>IF(OR($D1864="",$AB1864="",N($AB1864)&lt;=0),"",IFERROR(MATCH(1,INDEX(('2_Review &amp; Audit'!$F$6:$F$505=$A1864)*('2_Review &amp; Audit'!$I$6:$I$505&gt;=$E1864-30)*('2_Review &amp; Audit'!$I$6:$I$505&lt;=$E1864+30)*('2_Review &amp; Audit'!$R$6:$R$505&gt;0)*(ROW('2_Review &amp; Audit'!$R$6:$R$505)&gt;$T1864),0),0)+5,""))</f>
        <v/>
      </c>
      <c r="AG1864" t="str">
        <f>IF(OR($D1864="",$AB1864="",$AF1864=""),"",MIN($AB1864,$AF1864))</f>
        <v/>
      </c>
      <c r="AK1864" t="str">
        <f>IF($D1864="","",MAX(0,N($AB1864)-N($AG1864)))</f>
        <v/>
      </c>
      <c r="AL1864" t="str">
        <f>IF(OR($D1864="",$AK1864="",N($AK1864)&lt;=0),"",IFERROR(MATCH(1,INDEX(('2_Review &amp; Audit'!$F$6:$F$505=$A1864)*('2_Review &amp; Audit'!$I$6:$I$505&gt;=$E1864-30)*('2_Review &amp; Audit'!$I$6:$I$505&lt;=$E1864+30)*('2_Review &amp; Audit'!$R$6:$R$505&gt;0)*(ROW('2_Review &amp; Audit'!$R$6:$R$505)&gt;$AC1864),0),0)+5,""))</f>
        <v/>
      </c>
      <c r="AP1864" t="str">
        <f>IF(OR($D1864="",$AK1864="",$AO1864=""),"",MIN($AK1864,$AO1864))</f>
        <v/>
      </c>
    </row>
    <row r="1865" spans="1:42" ht="12.75" customHeight="1" x14ac:dyDescent="0.2">
      <c r="A1865" t="str">
        <f>IF($J1865="","",INDEX('2_Review &amp; Audit'!$F:$F,$J1865))</f>
        <v/>
      </c>
      <c r="B1865" t="str">
        <f>IF($J1865="","",INDEX('2_Review &amp; Audit'!$C:$C,$J1865))</f>
        <v/>
      </c>
      <c r="C1865" t="str">
        <f>IF($J1865="","",INDEX('2_Review &amp; Audit'!$D:$D,$J1865))</f>
        <v/>
      </c>
      <c r="D1865" s="60" t="str">
        <f>IF($J1865="","",INDEX('2_Review &amp; Audit'!$U:$U,$J1865))</f>
        <v/>
      </c>
      <c r="E1865" t="str">
        <f>IF($J1865="","",INDEX('2_Review &amp; Audit'!$M:$M,$J1865))</f>
        <v/>
      </c>
      <c r="F1865" t="str">
        <f>IF($J1865="","",INDEX('2_Review &amp; Audit'!$N:$N,$J1865))</f>
        <v/>
      </c>
      <c r="G1865" t="str">
        <f>IF(OR($J1865="",$F1865=""),"",ABS(INDEX('2_Review &amp; Audit'!$B:$B,$J1865)/$F1865))</f>
        <v/>
      </c>
      <c r="H1865" t="str">
        <f t="shared" si="93"/>
        <v/>
      </c>
      <c r="I1865" t="str">
        <f>IF($J1865="","",INDEX('2_Review &amp; Audit'!$AD:$AD,$J1865))</f>
        <v/>
      </c>
      <c r="AB1865" t="str">
        <f>IF($D1865="","",MAX(0,N(#REF!)-N($X1865)))</f>
        <v/>
      </c>
      <c r="AC1865" t="str">
        <f>IF(OR($D1865="",$AB1865="",N($AB1865)&lt;=0),"",IFERROR(MATCH(1,INDEX(('2_Review &amp; Audit'!$F$6:$F$505=$A1865)*('2_Review &amp; Audit'!$I$6:$I$505&gt;=$E1865-30)*('2_Review &amp; Audit'!$I$6:$I$505&lt;=$E1865+30)*('2_Review &amp; Audit'!$R$6:$R$505&gt;0)*(ROW('2_Review &amp; Audit'!$R$6:$R$505)&gt;$T1865),0),0)+5,""))</f>
        <v/>
      </c>
      <c r="AG1865" t="str">
        <f>IF(OR($D1865="",$AB1865="",$AF1865=""),"",MIN($AB1865,$AF1865))</f>
        <v/>
      </c>
      <c r="AK1865" t="str">
        <f>IF($D1865="","",MAX(0,N($AB1865)-N($AG1865)))</f>
        <v/>
      </c>
      <c r="AL1865" t="str">
        <f>IF(OR($D1865="",$AK1865="",N($AK1865)&lt;=0),"",IFERROR(MATCH(1,INDEX(('2_Review &amp; Audit'!$F$6:$F$505=$A1865)*('2_Review &amp; Audit'!$I$6:$I$505&gt;=$E1865-30)*('2_Review &amp; Audit'!$I$6:$I$505&lt;=$E1865+30)*('2_Review &amp; Audit'!$R$6:$R$505&gt;0)*(ROW('2_Review &amp; Audit'!$R$6:$R$505)&gt;$AC1865),0),0)+5,""))</f>
        <v/>
      </c>
      <c r="AP1865" t="str">
        <f>IF(OR($D1865="",$AK1865="",$AO1865=""),"",MIN($AK1865,$AO1865))</f>
        <v/>
      </c>
    </row>
    <row r="1866" spans="1:42" ht="12.75" customHeight="1" x14ac:dyDescent="0.2">
      <c r="A1866" t="str">
        <f>IF($J1866="","",INDEX('2_Review &amp; Audit'!$F:$F,$J1866))</f>
        <v/>
      </c>
      <c r="B1866" t="str">
        <f>IF($J1866="","",INDEX('2_Review &amp; Audit'!$C:$C,$J1866))</f>
        <v/>
      </c>
      <c r="C1866" t="str">
        <f>IF($J1866="","",INDEX('2_Review &amp; Audit'!$D:$D,$J1866))</f>
        <v/>
      </c>
      <c r="D1866" s="60" t="str">
        <f>IF($J1866="","",INDEX('2_Review &amp; Audit'!$U:$U,$J1866))</f>
        <v/>
      </c>
      <c r="E1866" t="str">
        <f>IF($J1866="","",INDEX('2_Review &amp; Audit'!$M:$M,$J1866))</f>
        <v/>
      </c>
      <c r="F1866" t="str">
        <f>IF($J1866="","",INDEX('2_Review &amp; Audit'!$N:$N,$J1866))</f>
        <v/>
      </c>
      <c r="G1866" t="str">
        <f>IF(OR($J1866="",$F1866=""),"",ABS(INDEX('2_Review &amp; Audit'!$B:$B,$J1866)/$F1866))</f>
        <v/>
      </c>
      <c r="H1866" t="str">
        <f t="shared" si="93"/>
        <v/>
      </c>
      <c r="I1866" t="str">
        <f>IF($J1866="","",INDEX('2_Review &amp; Audit'!$AD:$AD,$J1866))</f>
        <v/>
      </c>
      <c r="AB1866" t="str">
        <f>IF($D1866="","",MAX(0,N(#REF!)-N($X1866)))</f>
        <v/>
      </c>
      <c r="AC1866" t="str">
        <f>IF(OR($D1866="",$AB1866="",N($AB1866)&lt;=0),"",IFERROR(MATCH(1,INDEX(('2_Review &amp; Audit'!$F$6:$F$505=$A1866)*('2_Review &amp; Audit'!$I$6:$I$505&gt;=$E1866-30)*('2_Review &amp; Audit'!$I$6:$I$505&lt;=$E1866+30)*('2_Review &amp; Audit'!$R$6:$R$505&gt;0)*(ROW('2_Review &amp; Audit'!$R$6:$R$505)&gt;$T1866),0),0)+5,""))</f>
        <v/>
      </c>
      <c r="AG1866" t="str">
        <f>IF(OR($D1866="",$AB1866="",$AF1866=""),"",MIN($AB1866,$AF1866))</f>
        <v/>
      </c>
      <c r="AK1866" t="str">
        <f>IF($D1866="","",MAX(0,N($AB1866)-N($AG1866)))</f>
        <v/>
      </c>
      <c r="AL1866" t="str">
        <f>IF(OR($D1866="",$AK1866="",N($AK1866)&lt;=0),"",IFERROR(MATCH(1,INDEX(('2_Review &amp; Audit'!$F$6:$F$505=$A1866)*('2_Review &amp; Audit'!$I$6:$I$505&gt;=$E1866-30)*('2_Review &amp; Audit'!$I$6:$I$505&lt;=$E1866+30)*('2_Review &amp; Audit'!$R$6:$R$505&gt;0)*(ROW('2_Review &amp; Audit'!$R$6:$R$505)&gt;$AC1866),0),0)+5,""))</f>
        <v/>
      </c>
      <c r="AP1866" t="str">
        <f>IF(OR($D1866="",$AK1866="",$AO1866=""),"",MIN($AK1866,$AO1866))</f>
        <v/>
      </c>
    </row>
    <row r="1867" spans="1:42" ht="12.75" customHeight="1" x14ac:dyDescent="0.2">
      <c r="A1867" t="str">
        <f>IF($J1867="","",INDEX('2_Review &amp; Audit'!$F:$F,$J1867))</f>
        <v/>
      </c>
      <c r="B1867" t="str">
        <f>IF($J1867="","",INDEX('2_Review &amp; Audit'!$C:$C,$J1867))</f>
        <v/>
      </c>
      <c r="C1867" t="str">
        <f>IF($J1867="","",INDEX('2_Review &amp; Audit'!$D:$D,$J1867))</f>
        <v/>
      </c>
      <c r="D1867" s="60" t="str">
        <f>IF($J1867="","",INDEX('2_Review &amp; Audit'!$U:$U,$J1867))</f>
        <v/>
      </c>
      <c r="E1867" t="str">
        <f>IF($J1867="","",INDEX('2_Review &amp; Audit'!$M:$M,$J1867))</f>
        <v/>
      </c>
      <c r="F1867" t="str">
        <f>IF($J1867="","",INDEX('2_Review &amp; Audit'!$N:$N,$J1867))</f>
        <v/>
      </c>
      <c r="G1867" t="str">
        <f>IF(OR($J1867="",$F1867=""),"",ABS(INDEX('2_Review &amp; Audit'!$B:$B,$J1867)/$F1867))</f>
        <v/>
      </c>
      <c r="H1867" t="str">
        <f t="shared" si="93"/>
        <v/>
      </c>
      <c r="I1867" t="str">
        <f>IF($J1867="","",INDEX('2_Review &amp; Audit'!$AD:$AD,$J1867))</f>
        <v/>
      </c>
      <c r="AB1867" t="str">
        <f>IF($D1867="","",MAX(0,N(#REF!)-N($X1867)))</f>
        <v/>
      </c>
      <c r="AC1867" t="str">
        <f>IF(OR($D1867="",$AB1867="",N($AB1867)&lt;=0),"",IFERROR(MATCH(1,INDEX(('2_Review &amp; Audit'!$F$6:$F$505=$A1867)*('2_Review &amp; Audit'!$I$6:$I$505&gt;=$E1867-30)*('2_Review &amp; Audit'!$I$6:$I$505&lt;=$E1867+30)*('2_Review &amp; Audit'!$R$6:$R$505&gt;0)*(ROW('2_Review &amp; Audit'!$R$6:$R$505)&gt;$T1867),0),0)+5,""))</f>
        <v/>
      </c>
      <c r="AG1867" t="str">
        <f>IF(OR($D1867="",$AB1867="",$AF1867=""),"",MIN($AB1867,$AF1867))</f>
        <v/>
      </c>
      <c r="AK1867" t="str">
        <f>IF($D1867="","",MAX(0,N($AB1867)-N($AG1867)))</f>
        <v/>
      </c>
      <c r="AL1867" t="str">
        <f>IF(OR($D1867="",$AK1867="",N($AK1867)&lt;=0),"",IFERROR(MATCH(1,INDEX(('2_Review &amp; Audit'!$F$6:$F$505=$A1867)*('2_Review &amp; Audit'!$I$6:$I$505&gt;=$E1867-30)*('2_Review &amp; Audit'!$I$6:$I$505&lt;=$E1867+30)*('2_Review &amp; Audit'!$R$6:$R$505&gt;0)*(ROW('2_Review &amp; Audit'!$R$6:$R$505)&gt;$AC1867),0),0)+5,""))</f>
        <v/>
      </c>
      <c r="AP1867" t="str">
        <f>IF(OR($D1867="",$AK1867="",$AO1867=""),"",MIN($AK1867,$AO1867))</f>
        <v/>
      </c>
    </row>
    <row r="1868" spans="1:42" ht="12.75" customHeight="1" x14ac:dyDescent="0.2">
      <c r="A1868" t="str">
        <f>IF($J1868="","",INDEX('2_Review &amp; Audit'!$F:$F,$J1868))</f>
        <v/>
      </c>
      <c r="B1868" t="str">
        <f>IF($J1868="","",INDEX('2_Review &amp; Audit'!$C:$C,$J1868))</f>
        <v/>
      </c>
      <c r="C1868" t="str">
        <f>IF($J1868="","",INDEX('2_Review &amp; Audit'!$D:$D,$J1868))</f>
        <v/>
      </c>
      <c r="D1868" s="60" t="str">
        <f>IF($J1868="","",INDEX('2_Review &amp; Audit'!$U:$U,$J1868))</f>
        <v/>
      </c>
      <c r="E1868" t="str">
        <f>IF($J1868="","",INDEX('2_Review &amp; Audit'!$M:$M,$J1868))</f>
        <v/>
      </c>
      <c r="F1868" t="str">
        <f>IF($J1868="","",INDEX('2_Review &amp; Audit'!$N:$N,$J1868))</f>
        <v/>
      </c>
      <c r="G1868" t="str">
        <f>IF(OR($J1868="",$F1868=""),"",ABS(INDEX('2_Review &amp; Audit'!$B:$B,$J1868)/$F1868))</f>
        <v/>
      </c>
      <c r="H1868" t="str">
        <f t="shared" si="93"/>
        <v/>
      </c>
      <c r="I1868" t="str">
        <f>IF($J1868="","",INDEX('2_Review &amp; Audit'!$AD:$AD,$J1868))</f>
        <v/>
      </c>
      <c r="AB1868" t="str">
        <f>IF($D1868="","",MAX(0,N(#REF!)-N($X1868)))</f>
        <v/>
      </c>
      <c r="AC1868" t="str">
        <f>IF(OR($D1868="",$AB1868="",N($AB1868)&lt;=0),"",IFERROR(MATCH(1,INDEX(('2_Review &amp; Audit'!$F$6:$F$505=$A1868)*('2_Review &amp; Audit'!$I$6:$I$505&gt;=$E1868-30)*('2_Review &amp; Audit'!$I$6:$I$505&lt;=$E1868+30)*('2_Review &amp; Audit'!$R$6:$R$505&gt;0)*(ROW('2_Review &amp; Audit'!$R$6:$R$505)&gt;$T1868),0),0)+5,""))</f>
        <v/>
      </c>
      <c r="AG1868" t="str">
        <f>IF(OR($D1868="",$AB1868="",$AF1868=""),"",MIN($AB1868,$AF1868))</f>
        <v/>
      </c>
      <c r="AK1868" t="str">
        <f>IF($D1868="","",MAX(0,N($AB1868)-N($AG1868)))</f>
        <v/>
      </c>
      <c r="AL1868" t="str">
        <f>IF(OR($D1868="",$AK1868="",N($AK1868)&lt;=0),"",IFERROR(MATCH(1,INDEX(('2_Review &amp; Audit'!$F$6:$F$505=$A1868)*('2_Review &amp; Audit'!$I$6:$I$505&gt;=$E1868-30)*('2_Review &amp; Audit'!$I$6:$I$505&lt;=$E1868+30)*('2_Review &amp; Audit'!$R$6:$R$505&gt;0)*(ROW('2_Review &amp; Audit'!$R$6:$R$505)&gt;$AC1868),0),0)+5,""))</f>
        <v/>
      </c>
      <c r="AP1868" t="str">
        <f>IF(OR($D1868="",$AK1868="",$AO1868=""),"",MIN($AK1868,$AO1868))</f>
        <v/>
      </c>
    </row>
    <row r="1869" spans="1:42" ht="12.75" customHeight="1" x14ac:dyDescent="0.2">
      <c r="A1869" t="str">
        <f>IF($J1869="","",INDEX('2_Review &amp; Audit'!$F:$F,$J1869))</f>
        <v/>
      </c>
      <c r="B1869" t="str">
        <f>IF($J1869="","",INDEX('2_Review &amp; Audit'!$C:$C,$J1869))</f>
        <v/>
      </c>
      <c r="C1869" t="str">
        <f>IF($J1869="","",INDEX('2_Review &amp; Audit'!$D:$D,$J1869))</f>
        <v/>
      </c>
      <c r="D1869" s="60" t="str">
        <f>IF($J1869="","",INDEX('2_Review &amp; Audit'!$U:$U,$J1869))</f>
        <v/>
      </c>
      <c r="E1869" t="str">
        <f>IF($J1869="","",INDEX('2_Review &amp; Audit'!$M:$M,$J1869))</f>
        <v/>
      </c>
      <c r="F1869" t="str">
        <f>IF($J1869="","",INDEX('2_Review &amp; Audit'!$N:$N,$J1869))</f>
        <v/>
      </c>
      <c r="G1869" t="str">
        <f>IF(OR($J1869="",$F1869=""),"",ABS(INDEX('2_Review &amp; Audit'!$B:$B,$J1869)/$F1869))</f>
        <v/>
      </c>
      <c r="H1869" t="str">
        <f t="shared" si="93"/>
        <v/>
      </c>
      <c r="I1869" t="str">
        <f>IF($J1869="","",INDEX('2_Review &amp; Audit'!$AD:$AD,$J1869))</f>
        <v/>
      </c>
      <c r="AB1869" t="str">
        <f>IF($D1869="","",MAX(0,N(#REF!)-N($X1869)))</f>
        <v/>
      </c>
      <c r="AC1869" t="str">
        <f>IF(OR($D1869="",$AB1869="",N($AB1869)&lt;=0),"",IFERROR(MATCH(1,INDEX(('2_Review &amp; Audit'!$F$6:$F$505=$A1869)*('2_Review &amp; Audit'!$I$6:$I$505&gt;=$E1869-30)*('2_Review &amp; Audit'!$I$6:$I$505&lt;=$E1869+30)*('2_Review &amp; Audit'!$R$6:$R$505&gt;0)*(ROW('2_Review &amp; Audit'!$R$6:$R$505)&gt;$T1869),0),0)+5,""))</f>
        <v/>
      </c>
      <c r="AG1869" t="str">
        <f>IF(OR($D1869="",$AB1869="",$AF1869=""),"",MIN($AB1869,$AF1869))</f>
        <v/>
      </c>
      <c r="AK1869" t="str">
        <f>IF($D1869="","",MAX(0,N($AB1869)-N($AG1869)))</f>
        <v/>
      </c>
      <c r="AL1869" t="str">
        <f>IF(OR($D1869="",$AK1869="",N($AK1869)&lt;=0),"",IFERROR(MATCH(1,INDEX(('2_Review &amp; Audit'!$F$6:$F$505=$A1869)*('2_Review &amp; Audit'!$I$6:$I$505&gt;=$E1869-30)*('2_Review &amp; Audit'!$I$6:$I$505&lt;=$E1869+30)*('2_Review &amp; Audit'!$R$6:$R$505&gt;0)*(ROW('2_Review &amp; Audit'!$R$6:$R$505)&gt;$AC1869),0),0)+5,""))</f>
        <v/>
      </c>
      <c r="AP1869" t="str">
        <f>IF(OR($D1869="",$AK1869="",$AO1869=""),"",MIN($AK1869,$AO1869))</f>
        <v/>
      </c>
    </row>
    <row r="1870" spans="1:42" ht="12.75" customHeight="1" x14ac:dyDescent="0.2">
      <c r="A1870" t="str">
        <f>IF($J1870="","",INDEX('2_Review &amp; Audit'!$F:$F,$J1870))</f>
        <v/>
      </c>
      <c r="B1870" t="str">
        <f>IF($J1870="","",INDEX('2_Review &amp; Audit'!$C:$C,$J1870))</f>
        <v/>
      </c>
      <c r="C1870" t="str">
        <f>IF($J1870="","",INDEX('2_Review &amp; Audit'!$D:$D,$J1870))</f>
        <v/>
      </c>
      <c r="D1870" s="60" t="str">
        <f>IF($J1870="","",INDEX('2_Review &amp; Audit'!$U:$U,$J1870))</f>
        <v/>
      </c>
      <c r="E1870" t="str">
        <f>IF($J1870="","",INDEX('2_Review &amp; Audit'!$M:$M,$J1870))</f>
        <v/>
      </c>
      <c r="F1870" t="str">
        <f>IF($J1870="","",INDEX('2_Review &amp; Audit'!$N:$N,$J1870))</f>
        <v/>
      </c>
      <c r="G1870" t="str">
        <f>IF(OR($J1870="",$F1870=""),"",ABS(INDEX('2_Review &amp; Audit'!$B:$B,$J1870)/$F1870))</f>
        <v/>
      </c>
      <c r="H1870" t="str">
        <f t="shared" si="93"/>
        <v/>
      </c>
      <c r="I1870" t="str">
        <f>IF($J1870="","",INDEX('2_Review &amp; Audit'!$AD:$AD,$J1870))</f>
        <v/>
      </c>
      <c r="AB1870" t="str">
        <f>IF($D1870="","",MAX(0,N(#REF!)-N($X1870)))</f>
        <v/>
      </c>
      <c r="AC1870" t="str">
        <f>IF(OR($D1870="",$AB1870="",N($AB1870)&lt;=0),"",IFERROR(MATCH(1,INDEX(('2_Review &amp; Audit'!$F$6:$F$505=$A1870)*('2_Review &amp; Audit'!$I$6:$I$505&gt;=$E1870-30)*('2_Review &amp; Audit'!$I$6:$I$505&lt;=$E1870+30)*('2_Review &amp; Audit'!$R$6:$R$505&gt;0)*(ROW('2_Review &amp; Audit'!$R$6:$R$505)&gt;$T1870),0),0)+5,""))</f>
        <v/>
      </c>
      <c r="AG1870" t="str">
        <f>IF(OR($D1870="",$AB1870="",$AF1870=""),"",MIN($AB1870,$AF1870))</f>
        <v/>
      </c>
      <c r="AK1870" t="str">
        <f>IF($D1870="","",MAX(0,N($AB1870)-N($AG1870)))</f>
        <v/>
      </c>
      <c r="AL1870" t="str">
        <f>IF(OR($D1870="",$AK1870="",N($AK1870)&lt;=0),"",IFERROR(MATCH(1,INDEX(('2_Review &amp; Audit'!$F$6:$F$505=$A1870)*('2_Review &amp; Audit'!$I$6:$I$505&gt;=$E1870-30)*('2_Review &amp; Audit'!$I$6:$I$505&lt;=$E1870+30)*('2_Review &amp; Audit'!$R$6:$R$505&gt;0)*(ROW('2_Review &amp; Audit'!$R$6:$R$505)&gt;$AC1870),0),0)+5,""))</f>
        <v/>
      </c>
      <c r="AP1870" t="str">
        <f>IF(OR($D1870="",$AK1870="",$AO1870=""),"",MIN($AK1870,$AO1870))</f>
        <v/>
      </c>
    </row>
    <row r="1871" spans="1:42" ht="12.75" customHeight="1" x14ac:dyDescent="0.2">
      <c r="A1871" t="str">
        <f>IF($J1871="","",INDEX('2_Review &amp; Audit'!$F:$F,$J1871))</f>
        <v/>
      </c>
      <c r="B1871" t="str">
        <f>IF($J1871="","",INDEX('2_Review &amp; Audit'!$C:$C,$J1871))</f>
        <v/>
      </c>
      <c r="C1871" t="str">
        <f>IF($J1871="","",INDEX('2_Review &amp; Audit'!$D:$D,$J1871))</f>
        <v/>
      </c>
      <c r="D1871" s="60" t="str">
        <f>IF($J1871="","",INDEX('2_Review &amp; Audit'!$U:$U,$J1871))</f>
        <v/>
      </c>
      <c r="E1871" t="str">
        <f>IF($J1871="","",INDEX('2_Review &amp; Audit'!$M:$M,$J1871))</f>
        <v/>
      </c>
      <c r="F1871" t="str">
        <f>IF($J1871="","",INDEX('2_Review &amp; Audit'!$N:$N,$J1871))</f>
        <v/>
      </c>
      <c r="G1871" t="str">
        <f>IF(OR($J1871="",$F1871=""),"",ABS(INDEX('2_Review &amp; Audit'!$B:$B,$J1871)/$F1871))</f>
        <v/>
      </c>
      <c r="H1871" t="str">
        <f t="shared" si="93"/>
        <v/>
      </c>
      <c r="I1871" t="str">
        <f>IF($J1871="","",INDEX('2_Review &amp; Audit'!$AD:$AD,$J1871))</f>
        <v/>
      </c>
      <c r="AB1871" t="str">
        <f>IF($D1871="","",MAX(0,N(#REF!)-N($X1871)))</f>
        <v/>
      </c>
      <c r="AC1871" t="str">
        <f>IF(OR($D1871="",$AB1871="",N($AB1871)&lt;=0),"",IFERROR(MATCH(1,INDEX(('2_Review &amp; Audit'!$F$6:$F$505=$A1871)*('2_Review &amp; Audit'!$I$6:$I$505&gt;=$E1871-30)*('2_Review &amp; Audit'!$I$6:$I$505&lt;=$E1871+30)*('2_Review &amp; Audit'!$R$6:$R$505&gt;0)*(ROW('2_Review &amp; Audit'!$R$6:$R$505)&gt;$T1871),0),0)+5,""))</f>
        <v/>
      </c>
      <c r="AG1871" t="str">
        <f>IF(OR($D1871="",$AB1871="",$AF1871=""),"",MIN($AB1871,$AF1871))</f>
        <v/>
      </c>
      <c r="AK1871" t="str">
        <f>IF($D1871="","",MAX(0,N($AB1871)-N($AG1871)))</f>
        <v/>
      </c>
      <c r="AL1871" t="str">
        <f>IF(OR($D1871="",$AK1871="",N($AK1871)&lt;=0),"",IFERROR(MATCH(1,INDEX(('2_Review &amp; Audit'!$F$6:$F$505=$A1871)*('2_Review &amp; Audit'!$I$6:$I$505&gt;=$E1871-30)*('2_Review &amp; Audit'!$I$6:$I$505&lt;=$E1871+30)*('2_Review &amp; Audit'!$R$6:$R$505&gt;0)*(ROW('2_Review &amp; Audit'!$R$6:$R$505)&gt;$AC1871),0),0)+5,""))</f>
        <v/>
      </c>
      <c r="AP1871" t="str">
        <f>IF(OR($D1871="",$AK1871="",$AO1871=""),"",MIN($AK1871,$AO1871))</f>
        <v/>
      </c>
    </row>
    <row r="1872" spans="1:42" ht="12.75" customHeight="1" x14ac:dyDescent="0.2">
      <c r="A1872" t="str">
        <f>IF($J1872="","",INDEX('2_Review &amp; Audit'!$F:$F,$J1872))</f>
        <v/>
      </c>
      <c r="B1872" t="str">
        <f>IF($J1872="","",INDEX('2_Review &amp; Audit'!$C:$C,$J1872))</f>
        <v/>
      </c>
      <c r="C1872" t="str">
        <f>IF($J1872="","",INDEX('2_Review &amp; Audit'!$D:$D,$J1872))</f>
        <v/>
      </c>
      <c r="D1872" s="60" t="str">
        <f>IF($J1872="","",INDEX('2_Review &amp; Audit'!$U:$U,$J1872))</f>
        <v/>
      </c>
      <c r="E1872" t="str">
        <f>IF($J1872="","",INDEX('2_Review &amp; Audit'!$M:$M,$J1872))</f>
        <v/>
      </c>
      <c r="F1872" t="str">
        <f>IF($J1872="","",INDEX('2_Review &amp; Audit'!$N:$N,$J1872))</f>
        <v/>
      </c>
      <c r="G1872" t="str">
        <f>IF(OR($J1872="",$F1872=""),"",ABS(INDEX('2_Review &amp; Audit'!$B:$B,$J1872)/$F1872))</f>
        <v/>
      </c>
      <c r="H1872" t="str">
        <f t="shared" si="93"/>
        <v/>
      </c>
      <c r="I1872" t="str">
        <f>IF($J1872="","",INDEX('2_Review &amp; Audit'!$AD:$AD,$J1872))</f>
        <v/>
      </c>
      <c r="AB1872" t="str">
        <f>IF($D1872="","",MAX(0,N(#REF!)-N($X1872)))</f>
        <v/>
      </c>
      <c r="AC1872" t="str">
        <f>IF(OR($D1872="",$AB1872="",N($AB1872)&lt;=0),"",IFERROR(MATCH(1,INDEX(('2_Review &amp; Audit'!$F$6:$F$505=$A1872)*('2_Review &amp; Audit'!$I$6:$I$505&gt;=$E1872-30)*('2_Review &amp; Audit'!$I$6:$I$505&lt;=$E1872+30)*('2_Review &amp; Audit'!$R$6:$R$505&gt;0)*(ROW('2_Review &amp; Audit'!$R$6:$R$505)&gt;$T1872),0),0)+5,""))</f>
        <v/>
      </c>
      <c r="AG1872" t="str">
        <f>IF(OR($D1872="",$AB1872="",$AF1872=""),"",MIN($AB1872,$AF1872))</f>
        <v/>
      </c>
      <c r="AK1872" t="str">
        <f>IF($D1872="","",MAX(0,N($AB1872)-N($AG1872)))</f>
        <v/>
      </c>
      <c r="AL1872" t="str">
        <f>IF(OR($D1872="",$AK1872="",N($AK1872)&lt;=0),"",IFERROR(MATCH(1,INDEX(('2_Review &amp; Audit'!$F$6:$F$505=$A1872)*('2_Review &amp; Audit'!$I$6:$I$505&gt;=$E1872-30)*('2_Review &amp; Audit'!$I$6:$I$505&lt;=$E1872+30)*('2_Review &amp; Audit'!$R$6:$R$505&gt;0)*(ROW('2_Review &amp; Audit'!$R$6:$R$505)&gt;$AC1872),0),0)+5,""))</f>
        <v/>
      </c>
      <c r="AP1872" t="str">
        <f>IF(OR($D1872="",$AK1872="",$AO1872=""),"",MIN($AK1872,$AO1872))</f>
        <v/>
      </c>
    </row>
    <row r="1873" spans="1:42" ht="12.75" customHeight="1" x14ac:dyDescent="0.2">
      <c r="A1873" t="str">
        <f>IF($J1873="","",INDEX('2_Review &amp; Audit'!$F:$F,$J1873))</f>
        <v/>
      </c>
      <c r="B1873" t="str">
        <f>IF($J1873="","",INDEX('2_Review &amp; Audit'!$C:$C,$J1873))</f>
        <v/>
      </c>
      <c r="C1873" t="str">
        <f>IF($J1873="","",INDEX('2_Review &amp; Audit'!$D:$D,$J1873))</f>
        <v/>
      </c>
      <c r="D1873" s="60" t="str">
        <f>IF($J1873="","",INDEX('2_Review &amp; Audit'!$U:$U,$J1873))</f>
        <v/>
      </c>
      <c r="E1873" t="str">
        <f>IF($J1873="","",INDEX('2_Review &amp; Audit'!$M:$M,$J1873))</f>
        <v/>
      </c>
      <c r="F1873" t="str">
        <f>IF($J1873="","",INDEX('2_Review &amp; Audit'!$N:$N,$J1873))</f>
        <v/>
      </c>
      <c r="G1873" t="str">
        <f>IF(OR($J1873="",$F1873=""),"",ABS(INDEX('2_Review &amp; Audit'!$B:$B,$J1873)/$F1873))</f>
        <v/>
      </c>
      <c r="H1873" t="str">
        <f t="shared" si="93"/>
        <v/>
      </c>
      <c r="I1873" t="str">
        <f>IF($J1873="","",INDEX('2_Review &amp; Audit'!$AD:$AD,$J1873))</f>
        <v/>
      </c>
      <c r="AB1873" t="str">
        <f>IF($D1873="","",MAX(0,N(#REF!)-N($X1873)))</f>
        <v/>
      </c>
      <c r="AC1873" t="str">
        <f>IF(OR($D1873="",$AB1873="",N($AB1873)&lt;=0),"",IFERROR(MATCH(1,INDEX(('2_Review &amp; Audit'!$F$6:$F$505=$A1873)*('2_Review &amp; Audit'!$I$6:$I$505&gt;=$E1873-30)*('2_Review &amp; Audit'!$I$6:$I$505&lt;=$E1873+30)*('2_Review &amp; Audit'!$R$6:$R$505&gt;0)*(ROW('2_Review &amp; Audit'!$R$6:$R$505)&gt;$T1873),0),0)+5,""))</f>
        <v/>
      </c>
      <c r="AG1873" t="str">
        <f>IF(OR($D1873="",$AB1873="",$AF1873=""),"",MIN($AB1873,$AF1873))</f>
        <v/>
      </c>
      <c r="AK1873" t="str">
        <f>IF($D1873="","",MAX(0,N($AB1873)-N($AG1873)))</f>
        <v/>
      </c>
      <c r="AL1873" t="str">
        <f>IF(OR($D1873="",$AK1873="",N($AK1873)&lt;=0),"",IFERROR(MATCH(1,INDEX(('2_Review &amp; Audit'!$F$6:$F$505=$A1873)*('2_Review &amp; Audit'!$I$6:$I$505&gt;=$E1873-30)*('2_Review &amp; Audit'!$I$6:$I$505&lt;=$E1873+30)*('2_Review &amp; Audit'!$R$6:$R$505&gt;0)*(ROW('2_Review &amp; Audit'!$R$6:$R$505)&gt;$AC1873),0),0)+5,""))</f>
        <v/>
      </c>
      <c r="AP1873" t="str">
        <f>IF(OR($D1873="",$AK1873="",$AO1873=""),"",MIN($AK1873,$AO1873))</f>
        <v/>
      </c>
    </row>
    <row r="1874" spans="1:42" ht="12.75" customHeight="1" x14ac:dyDescent="0.2">
      <c r="A1874" t="str">
        <f>IF($J1874="","",INDEX('2_Review &amp; Audit'!$F:$F,$J1874))</f>
        <v/>
      </c>
      <c r="B1874" t="str">
        <f>IF($J1874="","",INDEX('2_Review &amp; Audit'!$C:$C,$J1874))</f>
        <v/>
      </c>
      <c r="C1874" t="str">
        <f>IF($J1874="","",INDEX('2_Review &amp; Audit'!$D:$D,$J1874))</f>
        <v/>
      </c>
      <c r="D1874" s="60" t="str">
        <f>IF($J1874="","",INDEX('2_Review &amp; Audit'!$U:$U,$J1874))</f>
        <v/>
      </c>
      <c r="E1874" t="str">
        <f>IF($J1874="","",INDEX('2_Review &amp; Audit'!$M:$M,$J1874))</f>
        <v/>
      </c>
      <c r="F1874" t="str">
        <f>IF($J1874="","",INDEX('2_Review &amp; Audit'!$N:$N,$J1874))</f>
        <v/>
      </c>
      <c r="G1874" t="str">
        <f>IF(OR($J1874="",$F1874=""),"",ABS(INDEX('2_Review &amp; Audit'!$B:$B,$J1874)/$F1874))</f>
        <v/>
      </c>
      <c r="H1874" t="str">
        <f t="shared" si="93"/>
        <v/>
      </c>
      <c r="I1874" t="str">
        <f>IF($J1874="","",INDEX('2_Review &amp; Audit'!$AD:$AD,$J1874))</f>
        <v/>
      </c>
      <c r="AB1874" t="str">
        <f>IF($D1874="","",MAX(0,N(#REF!)-N($X1874)))</f>
        <v/>
      </c>
      <c r="AC1874" t="str">
        <f>IF(OR($D1874="",$AB1874="",N($AB1874)&lt;=0),"",IFERROR(MATCH(1,INDEX(('2_Review &amp; Audit'!$F$6:$F$505=$A1874)*('2_Review &amp; Audit'!$I$6:$I$505&gt;=$E1874-30)*('2_Review &amp; Audit'!$I$6:$I$505&lt;=$E1874+30)*('2_Review &amp; Audit'!$R$6:$R$505&gt;0)*(ROW('2_Review &amp; Audit'!$R$6:$R$505)&gt;$T1874),0),0)+5,""))</f>
        <v/>
      </c>
      <c r="AG1874" t="str">
        <f>IF(OR($D1874="",$AB1874="",$AF1874=""),"",MIN($AB1874,$AF1874))</f>
        <v/>
      </c>
      <c r="AK1874" t="str">
        <f>IF($D1874="","",MAX(0,N($AB1874)-N($AG1874)))</f>
        <v/>
      </c>
      <c r="AL1874" t="str">
        <f>IF(OR($D1874="",$AK1874="",N($AK1874)&lt;=0),"",IFERROR(MATCH(1,INDEX(('2_Review &amp; Audit'!$F$6:$F$505=$A1874)*('2_Review &amp; Audit'!$I$6:$I$505&gt;=$E1874-30)*('2_Review &amp; Audit'!$I$6:$I$505&lt;=$E1874+30)*('2_Review &amp; Audit'!$R$6:$R$505&gt;0)*(ROW('2_Review &amp; Audit'!$R$6:$R$505)&gt;$AC1874),0),0)+5,""))</f>
        <v/>
      </c>
      <c r="AP1874" t="str">
        <f>IF(OR($D1874="",$AK1874="",$AO1874=""),"",MIN($AK1874,$AO1874))</f>
        <v/>
      </c>
    </row>
    <row r="1875" spans="1:42" ht="12.75" customHeight="1" x14ac:dyDescent="0.2">
      <c r="A1875" t="str">
        <f>IF($J1875="","",INDEX('2_Review &amp; Audit'!$F:$F,$J1875))</f>
        <v/>
      </c>
      <c r="B1875" t="str">
        <f>IF($J1875="","",INDEX('2_Review &amp; Audit'!$C:$C,$J1875))</f>
        <v/>
      </c>
      <c r="C1875" t="str">
        <f>IF($J1875="","",INDEX('2_Review &amp; Audit'!$D:$D,$J1875))</f>
        <v/>
      </c>
      <c r="D1875" s="60" t="str">
        <f>IF($J1875="","",INDEX('2_Review &amp; Audit'!$U:$U,$J1875))</f>
        <v/>
      </c>
      <c r="E1875" t="str">
        <f>IF($J1875="","",INDEX('2_Review &amp; Audit'!$M:$M,$J1875))</f>
        <v/>
      </c>
      <c r="F1875" t="str">
        <f>IF($J1875="","",INDEX('2_Review &amp; Audit'!$N:$N,$J1875))</f>
        <v/>
      </c>
      <c r="G1875" t="str">
        <f>IF(OR($J1875="",$F1875=""),"",ABS(INDEX('2_Review &amp; Audit'!$B:$B,$J1875)/$F1875))</f>
        <v/>
      </c>
      <c r="H1875" t="str">
        <f t="shared" si="93"/>
        <v/>
      </c>
      <c r="I1875" t="str">
        <f>IF($J1875="","",INDEX('2_Review &amp; Audit'!$AD:$AD,$J1875))</f>
        <v/>
      </c>
      <c r="AB1875" t="str">
        <f>IF($D1875="","",MAX(0,N(#REF!)-N($X1875)))</f>
        <v/>
      </c>
      <c r="AC1875" t="str">
        <f>IF(OR($D1875="",$AB1875="",N($AB1875)&lt;=0),"",IFERROR(MATCH(1,INDEX(('2_Review &amp; Audit'!$F$6:$F$505=$A1875)*('2_Review &amp; Audit'!$I$6:$I$505&gt;=$E1875-30)*('2_Review &amp; Audit'!$I$6:$I$505&lt;=$E1875+30)*('2_Review &amp; Audit'!$R$6:$R$505&gt;0)*(ROW('2_Review &amp; Audit'!$R$6:$R$505)&gt;$T1875),0),0)+5,""))</f>
        <v/>
      </c>
      <c r="AG1875" t="str">
        <f>IF(OR($D1875="",$AB1875="",$AF1875=""),"",MIN($AB1875,$AF1875))</f>
        <v/>
      </c>
      <c r="AK1875" t="str">
        <f>IF($D1875="","",MAX(0,N($AB1875)-N($AG1875)))</f>
        <v/>
      </c>
      <c r="AL1875" t="str">
        <f>IF(OR($D1875="",$AK1875="",N($AK1875)&lt;=0),"",IFERROR(MATCH(1,INDEX(('2_Review &amp; Audit'!$F$6:$F$505=$A1875)*('2_Review &amp; Audit'!$I$6:$I$505&gt;=$E1875-30)*('2_Review &amp; Audit'!$I$6:$I$505&lt;=$E1875+30)*('2_Review &amp; Audit'!$R$6:$R$505&gt;0)*(ROW('2_Review &amp; Audit'!$R$6:$R$505)&gt;$AC1875),0),0)+5,""))</f>
        <v/>
      </c>
      <c r="AP1875" t="str">
        <f>IF(OR($D1875="",$AK1875="",$AO1875=""),"",MIN($AK1875,$AO1875))</f>
        <v/>
      </c>
    </row>
    <row r="1876" spans="1:42" ht="12.75" customHeight="1" x14ac:dyDescent="0.2">
      <c r="A1876" t="str">
        <f>IF($J1876="","",INDEX('2_Review &amp; Audit'!$F:$F,$J1876))</f>
        <v/>
      </c>
      <c r="B1876" t="str">
        <f>IF($J1876="","",INDEX('2_Review &amp; Audit'!$C:$C,$J1876))</f>
        <v/>
      </c>
      <c r="C1876" t="str">
        <f>IF($J1876="","",INDEX('2_Review &amp; Audit'!$D:$D,$J1876))</f>
        <v/>
      </c>
      <c r="D1876" s="60" t="str">
        <f>IF($J1876="","",INDEX('2_Review &amp; Audit'!$U:$U,$J1876))</f>
        <v/>
      </c>
      <c r="E1876" t="str">
        <f>IF($J1876="","",INDEX('2_Review &amp; Audit'!$M:$M,$J1876))</f>
        <v/>
      </c>
      <c r="F1876" t="str">
        <f>IF($J1876="","",INDEX('2_Review &amp; Audit'!$N:$N,$J1876))</f>
        <v/>
      </c>
      <c r="G1876" t="str">
        <f>IF(OR($J1876="",$F1876=""),"",ABS(INDEX('2_Review &amp; Audit'!$B:$B,$J1876)/$F1876))</f>
        <v/>
      </c>
      <c r="H1876" t="str">
        <f t="shared" si="93"/>
        <v/>
      </c>
      <c r="I1876" t="str">
        <f>IF($J1876="","",INDEX('2_Review &amp; Audit'!$AD:$AD,$J1876))</f>
        <v/>
      </c>
      <c r="AB1876" t="str">
        <f>IF($D1876="","",MAX(0,N(#REF!)-N($X1876)))</f>
        <v/>
      </c>
      <c r="AC1876" t="str">
        <f>IF(OR($D1876="",$AB1876="",N($AB1876)&lt;=0),"",IFERROR(MATCH(1,INDEX(('2_Review &amp; Audit'!$F$6:$F$505=$A1876)*('2_Review &amp; Audit'!$I$6:$I$505&gt;=$E1876-30)*('2_Review &amp; Audit'!$I$6:$I$505&lt;=$E1876+30)*('2_Review &amp; Audit'!$R$6:$R$505&gt;0)*(ROW('2_Review &amp; Audit'!$R$6:$R$505)&gt;$T1876),0),0)+5,""))</f>
        <v/>
      </c>
      <c r="AG1876" t="str">
        <f>IF(OR($D1876="",$AB1876="",$AF1876=""),"",MIN($AB1876,$AF1876))</f>
        <v/>
      </c>
      <c r="AK1876" t="str">
        <f>IF($D1876="","",MAX(0,N($AB1876)-N($AG1876)))</f>
        <v/>
      </c>
      <c r="AL1876" t="str">
        <f>IF(OR($D1876="",$AK1876="",N($AK1876)&lt;=0),"",IFERROR(MATCH(1,INDEX(('2_Review &amp; Audit'!$F$6:$F$505=$A1876)*('2_Review &amp; Audit'!$I$6:$I$505&gt;=$E1876-30)*('2_Review &amp; Audit'!$I$6:$I$505&lt;=$E1876+30)*('2_Review &amp; Audit'!$R$6:$R$505&gt;0)*(ROW('2_Review &amp; Audit'!$R$6:$R$505)&gt;$AC1876),0),0)+5,""))</f>
        <v/>
      </c>
      <c r="AP1876" t="str">
        <f>IF(OR($D1876="",$AK1876="",$AO1876=""),"",MIN($AK1876,$AO1876))</f>
        <v/>
      </c>
    </row>
    <row r="1877" spans="1:42" ht="12.75" customHeight="1" x14ac:dyDescent="0.2">
      <c r="A1877" t="str">
        <f>IF($J1877="","",INDEX('2_Review &amp; Audit'!$F:$F,$J1877))</f>
        <v/>
      </c>
      <c r="B1877" t="str">
        <f>IF($J1877="","",INDEX('2_Review &amp; Audit'!$C:$C,$J1877))</f>
        <v/>
      </c>
      <c r="C1877" t="str">
        <f>IF($J1877="","",INDEX('2_Review &amp; Audit'!$D:$D,$J1877))</f>
        <v/>
      </c>
      <c r="D1877" s="60" t="str">
        <f>IF($J1877="","",INDEX('2_Review &amp; Audit'!$U:$U,$J1877))</f>
        <v/>
      </c>
      <c r="E1877" t="str">
        <f>IF($J1877="","",INDEX('2_Review &amp; Audit'!$M:$M,$J1877))</f>
        <v/>
      </c>
      <c r="F1877" t="str">
        <f>IF($J1877="","",INDEX('2_Review &amp; Audit'!$N:$N,$J1877))</f>
        <v/>
      </c>
      <c r="G1877" t="str">
        <f>IF(OR($J1877="",$F1877=""),"",ABS(INDEX('2_Review &amp; Audit'!$B:$B,$J1877)/$F1877))</f>
        <v/>
      </c>
      <c r="H1877" t="str">
        <f t="shared" si="93"/>
        <v/>
      </c>
      <c r="I1877" t="str">
        <f>IF($J1877="","",INDEX('2_Review &amp; Audit'!$AD:$AD,$J1877))</f>
        <v/>
      </c>
      <c r="AB1877" t="str">
        <f>IF($D1877="","",MAX(0,N(#REF!)-N($X1877)))</f>
        <v/>
      </c>
      <c r="AC1877" t="str">
        <f>IF(OR($D1877="",$AB1877="",N($AB1877)&lt;=0),"",IFERROR(MATCH(1,INDEX(('2_Review &amp; Audit'!$F$6:$F$505=$A1877)*('2_Review &amp; Audit'!$I$6:$I$505&gt;=$E1877-30)*('2_Review &amp; Audit'!$I$6:$I$505&lt;=$E1877+30)*('2_Review &amp; Audit'!$R$6:$R$505&gt;0)*(ROW('2_Review &amp; Audit'!$R$6:$R$505)&gt;$T1877),0),0)+5,""))</f>
        <v/>
      </c>
      <c r="AG1877" t="str">
        <f>IF(OR($D1877="",$AB1877="",$AF1877=""),"",MIN($AB1877,$AF1877))</f>
        <v/>
      </c>
      <c r="AK1877" t="str">
        <f>IF($D1877="","",MAX(0,N($AB1877)-N($AG1877)))</f>
        <v/>
      </c>
      <c r="AL1877" t="str">
        <f>IF(OR($D1877="",$AK1877="",N($AK1877)&lt;=0),"",IFERROR(MATCH(1,INDEX(('2_Review &amp; Audit'!$F$6:$F$505=$A1877)*('2_Review &amp; Audit'!$I$6:$I$505&gt;=$E1877-30)*('2_Review &amp; Audit'!$I$6:$I$505&lt;=$E1877+30)*('2_Review &amp; Audit'!$R$6:$R$505&gt;0)*(ROW('2_Review &amp; Audit'!$R$6:$R$505)&gt;$AC1877),0),0)+5,""))</f>
        <v/>
      </c>
      <c r="AP1877" t="str">
        <f>IF(OR($D1877="",$AK1877="",$AO1877=""),"",MIN($AK1877,$AO1877))</f>
        <v/>
      </c>
    </row>
    <row r="1878" spans="1:42" ht="12.75" customHeight="1" x14ac:dyDescent="0.2">
      <c r="A1878" t="str">
        <f>IF($J1878="","",INDEX('2_Review &amp; Audit'!$F:$F,$J1878))</f>
        <v/>
      </c>
      <c r="B1878" t="str">
        <f>IF($J1878="","",INDEX('2_Review &amp; Audit'!$C:$C,$J1878))</f>
        <v/>
      </c>
      <c r="C1878" t="str">
        <f>IF($J1878="","",INDEX('2_Review &amp; Audit'!$D:$D,$J1878))</f>
        <v/>
      </c>
      <c r="D1878" s="60" t="str">
        <f>IF($J1878="","",INDEX('2_Review &amp; Audit'!$U:$U,$J1878))</f>
        <v/>
      </c>
      <c r="E1878" t="str">
        <f>IF($J1878="","",INDEX('2_Review &amp; Audit'!$M:$M,$J1878))</f>
        <v/>
      </c>
      <c r="F1878" t="str">
        <f>IF($J1878="","",INDEX('2_Review &amp; Audit'!$N:$N,$J1878))</f>
        <v/>
      </c>
      <c r="G1878" t="str">
        <f>IF(OR($J1878="",$F1878=""),"",ABS(INDEX('2_Review &amp; Audit'!$B:$B,$J1878)/$F1878))</f>
        <v/>
      </c>
      <c r="H1878" t="str">
        <f t="shared" si="93"/>
        <v/>
      </c>
      <c r="I1878" t="str">
        <f>IF($J1878="","",INDEX('2_Review &amp; Audit'!$AD:$AD,$J1878))</f>
        <v/>
      </c>
      <c r="AB1878" t="str">
        <f>IF($D1878="","",MAX(0,N(#REF!)-N($X1878)))</f>
        <v/>
      </c>
      <c r="AC1878" t="str">
        <f>IF(OR($D1878="",$AB1878="",N($AB1878)&lt;=0),"",IFERROR(MATCH(1,INDEX(('2_Review &amp; Audit'!$F$6:$F$505=$A1878)*('2_Review &amp; Audit'!$I$6:$I$505&gt;=$E1878-30)*('2_Review &amp; Audit'!$I$6:$I$505&lt;=$E1878+30)*('2_Review &amp; Audit'!$R$6:$R$505&gt;0)*(ROW('2_Review &amp; Audit'!$R$6:$R$505)&gt;$T1878),0),0)+5,""))</f>
        <v/>
      </c>
      <c r="AG1878" t="str">
        <f>IF(OR($D1878="",$AB1878="",$AF1878=""),"",MIN($AB1878,$AF1878))</f>
        <v/>
      </c>
      <c r="AK1878" t="str">
        <f>IF($D1878="","",MAX(0,N($AB1878)-N($AG1878)))</f>
        <v/>
      </c>
      <c r="AL1878" t="str">
        <f>IF(OR($D1878="",$AK1878="",N($AK1878)&lt;=0),"",IFERROR(MATCH(1,INDEX(('2_Review &amp; Audit'!$F$6:$F$505=$A1878)*('2_Review &amp; Audit'!$I$6:$I$505&gt;=$E1878-30)*('2_Review &amp; Audit'!$I$6:$I$505&lt;=$E1878+30)*('2_Review &amp; Audit'!$R$6:$R$505&gt;0)*(ROW('2_Review &amp; Audit'!$R$6:$R$505)&gt;$AC1878),0),0)+5,""))</f>
        <v/>
      </c>
      <c r="AP1878" t="str">
        <f>IF(OR($D1878="",$AK1878="",$AO1878=""),"",MIN($AK1878,$AO1878))</f>
        <v/>
      </c>
    </row>
    <row r="1879" spans="1:42" ht="12.75" customHeight="1" x14ac:dyDescent="0.2">
      <c r="A1879" t="str">
        <f>IF($J1879="","",INDEX('2_Review &amp; Audit'!$F:$F,$J1879))</f>
        <v/>
      </c>
      <c r="B1879" t="str">
        <f>IF($J1879="","",INDEX('2_Review &amp; Audit'!$C:$C,$J1879))</f>
        <v/>
      </c>
      <c r="C1879" t="str">
        <f>IF($J1879="","",INDEX('2_Review &amp; Audit'!$D:$D,$J1879))</f>
        <v/>
      </c>
      <c r="D1879" s="60" t="str">
        <f>IF($J1879="","",INDEX('2_Review &amp; Audit'!$U:$U,$J1879))</f>
        <v/>
      </c>
      <c r="E1879" t="str">
        <f>IF($J1879="","",INDEX('2_Review &amp; Audit'!$M:$M,$J1879))</f>
        <v/>
      </c>
      <c r="F1879" t="str">
        <f>IF($J1879="","",INDEX('2_Review &amp; Audit'!$N:$N,$J1879))</f>
        <v/>
      </c>
      <c r="G1879" t="str">
        <f>IF(OR($J1879="",$F1879=""),"",ABS(INDEX('2_Review &amp; Audit'!$B:$B,$J1879)/$F1879))</f>
        <v/>
      </c>
      <c r="H1879" t="str">
        <f t="shared" si="93"/>
        <v/>
      </c>
      <c r="I1879" t="str">
        <f>IF($J1879="","",INDEX('2_Review &amp; Audit'!$AD:$AD,$J1879))</f>
        <v/>
      </c>
      <c r="AB1879" t="str">
        <f>IF($D1879="","",MAX(0,N(#REF!)-N($X1879)))</f>
        <v/>
      </c>
      <c r="AC1879" t="str">
        <f>IF(OR($D1879="",$AB1879="",N($AB1879)&lt;=0),"",IFERROR(MATCH(1,INDEX(('2_Review &amp; Audit'!$F$6:$F$505=$A1879)*('2_Review &amp; Audit'!$I$6:$I$505&gt;=$E1879-30)*('2_Review &amp; Audit'!$I$6:$I$505&lt;=$E1879+30)*('2_Review &amp; Audit'!$R$6:$R$505&gt;0)*(ROW('2_Review &amp; Audit'!$R$6:$R$505)&gt;$T1879),0),0)+5,""))</f>
        <v/>
      </c>
      <c r="AG1879" t="str">
        <f>IF(OR($D1879="",$AB1879="",$AF1879=""),"",MIN($AB1879,$AF1879))</f>
        <v/>
      </c>
      <c r="AK1879" t="str">
        <f>IF($D1879="","",MAX(0,N($AB1879)-N($AG1879)))</f>
        <v/>
      </c>
      <c r="AL1879" t="str">
        <f>IF(OR($D1879="",$AK1879="",N($AK1879)&lt;=0),"",IFERROR(MATCH(1,INDEX(('2_Review &amp; Audit'!$F$6:$F$505=$A1879)*('2_Review &amp; Audit'!$I$6:$I$505&gt;=$E1879-30)*('2_Review &amp; Audit'!$I$6:$I$505&lt;=$E1879+30)*('2_Review &amp; Audit'!$R$6:$R$505&gt;0)*(ROW('2_Review &amp; Audit'!$R$6:$R$505)&gt;$AC1879),0),0)+5,""))</f>
        <v/>
      </c>
      <c r="AP1879" t="str">
        <f>IF(OR($D1879="",$AK1879="",$AO1879=""),"",MIN($AK1879,$AO1879))</f>
        <v/>
      </c>
    </row>
    <row r="1880" spans="1:42" ht="12.75" customHeight="1" x14ac:dyDescent="0.2">
      <c r="A1880" t="str">
        <f>IF($J1880="","",INDEX('2_Review &amp; Audit'!$F:$F,$J1880))</f>
        <v/>
      </c>
      <c r="B1880" t="str">
        <f>IF($J1880="","",INDEX('2_Review &amp; Audit'!$C:$C,$J1880))</f>
        <v/>
      </c>
      <c r="C1880" t="str">
        <f>IF($J1880="","",INDEX('2_Review &amp; Audit'!$D:$D,$J1880))</f>
        <v/>
      </c>
      <c r="D1880" s="60" t="str">
        <f>IF($J1880="","",INDEX('2_Review &amp; Audit'!$U:$U,$J1880))</f>
        <v/>
      </c>
      <c r="E1880" t="str">
        <f>IF($J1880="","",INDEX('2_Review &amp; Audit'!$M:$M,$J1880))</f>
        <v/>
      </c>
      <c r="F1880" t="str">
        <f>IF($J1880="","",INDEX('2_Review &amp; Audit'!$N:$N,$J1880))</f>
        <v/>
      </c>
      <c r="G1880" t="str">
        <f>IF(OR($J1880="",$F1880=""),"",ABS(INDEX('2_Review &amp; Audit'!$B:$B,$J1880)/$F1880))</f>
        <v/>
      </c>
      <c r="H1880" t="str">
        <f t="shared" si="93"/>
        <v/>
      </c>
      <c r="I1880" t="str">
        <f>IF($J1880="","",INDEX('2_Review &amp; Audit'!$AD:$AD,$J1880))</f>
        <v/>
      </c>
      <c r="AB1880" t="str">
        <f>IF($D1880="","",MAX(0,N(#REF!)-N($X1880)))</f>
        <v/>
      </c>
      <c r="AC1880" t="str">
        <f>IF(OR($D1880="",$AB1880="",N($AB1880)&lt;=0),"",IFERROR(MATCH(1,INDEX(('2_Review &amp; Audit'!$F$6:$F$505=$A1880)*('2_Review &amp; Audit'!$I$6:$I$505&gt;=$E1880-30)*('2_Review &amp; Audit'!$I$6:$I$505&lt;=$E1880+30)*('2_Review &amp; Audit'!$R$6:$R$505&gt;0)*(ROW('2_Review &amp; Audit'!$R$6:$R$505)&gt;$T1880),0),0)+5,""))</f>
        <v/>
      </c>
      <c r="AG1880" t="str">
        <f>IF(OR($D1880="",$AB1880="",$AF1880=""),"",MIN($AB1880,$AF1880))</f>
        <v/>
      </c>
      <c r="AK1880" t="str">
        <f>IF($D1880="","",MAX(0,N($AB1880)-N($AG1880)))</f>
        <v/>
      </c>
      <c r="AL1880" t="str">
        <f>IF(OR($D1880="",$AK1880="",N($AK1880)&lt;=0),"",IFERROR(MATCH(1,INDEX(('2_Review &amp; Audit'!$F$6:$F$505=$A1880)*('2_Review &amp; Audit'!$I$6:$I$505&gt;=$E1880-30)*('2_Review &amp; Audit'!$I$6:$I$505&lt;=$E1880+30)*('2_Review &amp; Audit'!$R$6:$R$505&gt;0)*(ROW('2_Review &amp; Audit'!$R$6:$R$505)&gt;$AC1880),0),0)+5,""))</f>
        <v/>
      </c>
      <c r="AP1880" t="str">
        <f>IF(OR($D1880="",$AK1880="",$AO1880=""),"",MIN($AK1880,$AO1880))</f>
        <v/>
      </c>
    </row>
    <row r="1881" spans="1:42" ht="12.75" customHeight="1" x14ac:dyDescent="0.2">
      <c r="A1881" t="str">
        <f>IF($J1881="","",INDEX('2_Review &amp; Audit'!$F:$F,$J1881))</f>
        <v/>
      </c>
      <c r="B1881" t="str">
        <f>IF($J1881="","",INDEX('2_Review &amp; Audit'!$C:$C,$J1881))</f>
        <v/>
      </c>
      <c r="C1881" t="str">
        <f>IF($J1881="","",INDEX('2_Review &amp; Audit'!$D:$D,$J1881))</f>
        <v/>
      </c>
      <c r="D1881" s="60" t="str">
        <f>IF($J1881="","",INDEX('2_Review &amp; Audit'!$U:$U,$J1881))</f>
        <v/>
      </c>
      <c r="E1881" t="str">
        <f>IF($J1881="","",INDEX('2_Review &amp; Audit'!$M:$M,$J1881))</f>
        <v/>
      </c>
      <c r="F1881" t="str">
        <f>IF($J1881="","",INDEX('2_Review &amp; Audit'!$N:$N,$J1881))</f>
        <v/>
      </c>
      <c r="G1881" t="str">
        <f>IF(OR($J1881="",$F1881=""),"",ABS(INDEX('2_Review &amp; Audit'!$B:$B,$J1881)/$F1881))</f>
        <v/>
      </c>
      <c r="H1881" t="str">
        <f t="shared" si="93"/>
        <v/>
      </c>
      <c r="I1881" t="str">
        <f>IF($J1881="","",INDEX('2_Review &amp; Audit'!$AD:$AD,$J1881))</f>
        <v/>
      </c>
      <c r="AB1881" t="str">
        <f>IF($D1881="","",MAX(0,N(#REF!)-N($X1881)))</f>
        <v/>
      </c>
      <c r="AC1881" t="str">
        <f>IF(OR($D1881="",$AB1881="",N($AB1881)&lt;=0),"",IFERROR(MATCH(1,INDEX(('2_Review &amp; Audit'!$F$6:$F$505=$A1881)*('2_Review &amp; Audit'!$I$6:$I$505&gt;=$E1881-30)*('2_Review &amp; Audit'!$I$6:$I$505&lt;=$E1881+30)*('2_Review &amp; Audit'!$R$6:$R$505&gt;0)*(ROW('2_Review &amp; Audit'!$R$6:$R$505)&gt;$T1881),0),0)+5,""))</f>
        <v/>
      </c>
      <c r="AG1881" t="str">
        <f>IF(OR($D1881="",$AB1881="",$AF1881=""),"",MIN($AB1881,$AF1881))</f>
        <v/>
      </c>
      <c r="AK1881" t="str">
        <f>IF($D1881="","",MAX(0,N($AB1881)-N($AG1881)))</f>
        <v/>
      </c>
      <c r="AL1881" t="str">
        <f>IF(OR($D1881="",$AK1881="",N($AK1881)&lt;=0),"",IFERROR(MATCH(1,INDEX(('2_Review &amp; Audit'!$F$6:$F$505=$A1881)*('2_Review &amp; Audit'!$I$6:$I$505&gt;=$E1881-30)*('2_Review &amp; Audit'!$I$6:$I$505&lt;=$E1881+30)*('2_Review &amp; Audit'!$R$6:$R$505&gt;0)*(ROW('2_Review &amp; Audit'!$R$6:$R$505)&gt;$AC1881),0),0)+5,""))</f>
        <v/>
      </c>
      <c r="AP1881" t="str">
        <f>IF(OR($D1881="",$AK1881="",$AO1881=""),"",MIN($AK1881,$AO1881))</f>
        <v/>
      </c>
    </row>
    <row r="1882" spans="1:42" ht="12.75" customHeight="1" x14ac:dyDescent="0.2">
      <c r="A1882" t="str">
        <f>IF($J1882="","",INDEX('2_Review &amp; Audit'!$F:$F,$J1882))</f>
        <v/>
      </c>
      <c r="B1882" t="str">
        <f>IF($J1882="","",INDEX('2_Review &amp; Audit'!$C:$C,$J1882))</f>
        <v/>
      </c>
      <c r="C1882" t="str">
        <f>IF($J1882="","",INDEX('2_Review &amp; Audit'!$D:$D,$J1882))</f>
        <v/>
      </c>
      <c r="D1882" s="60" t="str">
        <f>IF($J1882="","",INDEX('2_Review &amp; Audit'!$U:$U,$J1882))</f>
        <v/>
      </c>
      <c r="E1882" t="str">
        <f>IF($J1882="","",INDEX('2_Review &amp; Audit'!$M:$M,$J1882))</f>
        <v/>
      </c>
      <c r="F1882" t="str">
        <f>IF($J1882="","",INDEX('2_Review &amp; Audit'!$N:$N,$J1882))</f>
        <v/>
      </c>
      <c r="G1882" t="str">
        <f>IF(OR($J1882="",$F1882=""),"",ABS(INDEX('2_Review &amp; Audit'!$B:$B,$J1882)/$F1882))</f>
        <v/>
      </c>
      <c r="H1882" t="str">
        <f t="shared" si="93"/>
        <v/>
      </c>
      <c r="I1882" t="str">
        <f>IF($J1882="","",INDEX('2_Review &amp; Audit'!$AD:$AD,$J1882))</f>
        <v/>
      </c>
      <c r="AB1882" t="str">
        <f>IF($D1882="","",MAX(0,N(#REF!)-N($X1882)))</f>
        <v/>
      </c>
      <c r="AC1882" t="str">
        <f>IF(OR($D1882="",$AB1882="",N($AB1882)&lt;=0),"",IFERROR(MATCH(1,INDEX(('2_Review &amp; Audit'!$F$6:$F$505=$A1882)*('2_Review &amp; Audit'!$I$6:$I$505&gt;=$E1882-30)*('2_Review &amp; Audit'!$I$6:$I$505&lt;=$E1882+30)*('2_Review &amp; Audit'!$R$6:$R$505&gt;0)*(ROW('2_Review &amp; Audit'!$R$6:$R$505)&gt;$T1882),0),0)+5,""))</f>
        <v/>
      </c>
      <c r="AG1882" t="str">
        <f>IF(OR($D1882="",$AB1882="",$AF1882=""),"",MIN($AB1882,$AF1882))</f>
        <v/>
      </c>
      <c r="AK1882" t="str">
        <f>IF($D1882="","",MAX(0,N($AB1882)-N($AG1882)))</f>
        <v/>
      </c>
      <c r="AL1882" t="str">
        <f>IF(OR($D1882="",$AK1882="",N($AK1882)&lt;=0),"",IFERROR(MATCH(1,INDEX(('2_Review &amp; Audit'!$F$6:$F$505=$A1882)*('2_Review &amp; Audit'!$I$6:$I$505&gt;=$E1882-30)*('2_Review &amp; Audit'!$I$6:$I$505&lt;=$E1882+30)*('2_Review &amp; Audit'!$R$6:$R$505&gt;0)*(ROW('2_Review &amp; Audit'!$R$6:$R$505)&gt;$AC1882),0),0)+5,""))</f>
        <v/>
      </c>
      <c r="AP1882" t="str">
        <f>IF(OR($D1882="",$AK1882="",$AO1882=""),"",MIN($AK1882,$AO1882))</f>
        <v/>
      </c>
    </row>
    <row r="1883" spans="1:42" ht="12.75" customHeight="1" x14ac:dyDescent="0.2">
      <c r="A1883" t="str">
        <f>IF($J1883="","",INDEX('2_Review &amp; Audit'!$F:$F,$J1883))</f>
        <v/>
      </c>
      <c r="B1883" t="str">
        <f>IF($J1883="","",INDEX('2_Review &amp; Audit'!$C:$C,$J1883))</f>
        <v/>
      </c>
      <c r="C1883" t="str">
        <f>IF($J1883="","",INDEX('2_Review &amp; Audit'!$D:$D,$J1883))</f>
        <v/>
      </c>
      <c r="D1883" s="60" t="str">
        <f>IF($J1883="","",INDEX('2_Review &amp; Audit'!$U:$U,$J1883))</f>
        <v/>
      </c>
      <c r="E1883" t="str">
        <f>IF($J1883="","",INDEX('2_Review &amp; Audit'!$M:$M,$J1883))</f>
        <v/>
      </c>
      <c r="F1883" t="str">
        <f>IF($J1883="","",INDEX('2_Review &amp; Audit'!$N:$N,$J1883))</f>
        <v/>
      </c>
      <c r="G1883" t="str">
        <f>IF(OR($J1883="",$F1883=""),"",ABS(INDEX('2_Review &amp; Audit'!$B:$B,$J1883)/$F1883))</f>
        <v/>
      </c>
      <c r="H1883" t="str">
        <f t="shared" si="93"/>
        <v/>
      </c>
      <c r="I1883" t="str">
        <f>IF($J1883="","",INDEX('2_Review &amp; Audit'!$AD:$AD,$J1883))</f>
        <v/>
      </c>
      <c r="AB1883" t="str">
        <f>IF($D1883="","",MAX(0,N(#REF!)-N($X1883)))</f>
        <v/>
      </c>
      <c r="AC1883" t="str">
        <f>IF(OR($D1883="",$AB1883="",N($AB1883)&lt;=0),"",IFERROR(MATCH(1,INDEX(('2_Review &amp; Audit'!$F$6:$F$505=$A1883)*('2_Review &amp; Audit'!$I$6:$I$505&gt;=$E1883-30)*('2_Review &amp; Audit'!$I$6:$I$505&lt;=$E1883+30)*('2_Review &amp; Audit'!$R$6:$R$505&gt;0)*(ROW('2_Review &amp; Audit'!$R$6:$R$505)&gt;$T1883),0),0)+5,""))</f>
        <v/>
      </c>
      <c r="AG1883" t="str">
        <f>IF(OR($D1883="",$AB1883="",$AF1883=""),"",MIN($AB1883,$AF1883))</f>
        <v/>
      </c>
      <c r="AK1883" t="str">
        <f>IF($D1883="","",MAX(0,N($AB1883)-N($AG1883)))</f>
        <v/>
      </c>
      <c r="AL1883" t="str">
        <f>IF(OR($D1883="",$AK1883="",N($AK1883)&lt;=0),"",IFERROR(MATCH(1,INDEX(('2_Review &amp; Audit'!$F$6:$F$505=$A1883)*('2_Review &amp; Audit'!$I$6:$I$505&gt;=$E1883-30)*('2_Review &amp; Audit'!$I$6:$I$505&lt;=$E1883+30)*('2_Review &amp; Audit'!$R$6:$R$505&gt;0)*(ROW('2_Review &amp; Audit'!$R$6:$R$505)&gt;$AC1883),0),0)+5,""))</f>
        <v/>
      </c>
      <c r="AP1883" t="str">
        <f>IF(OR($D1883="",$AK1883="",$AO1883=""),"",MIN($AK1883,$AO1883))</f>
        <v/>
      </c>
    </row>
    <row r="1884" spans="1:42" ht="12.75" customHeight="1" x14ac:dyDescent="0.2">
      <c r="A1884" t="str">
        <f>IF($J1884="","",INDEX('2_Review &amp; Audit'!$F:$F,$J1884))</f>
        <v/>
      </c>
      <c r="B1884" t="str">
        <f>IF($J1884="","",INDEX('2_Review &amp; Audit'!$C:$C,$J1884))</f>
        <v/>
      </c>
      <c r="C1884" t="str">
        <f>IF($J1884="","",INDEX('2_Review &amp; Audit'!$D:$D,$J1884))</f>
        <v/>
      </c>
      <c r="D1884" s="60" t="str">
        <f>IF($J1884="","",INDEX('2_Review &amp; Audit'!$U:$U,$J1884))</f>
        <v/>
      </c>
      <c r="E1884" t="str">
        <f>IF($J1884="","",INDEX('2_Review &amp; Audit'!$M:$M,$J1884))</f>
        <v/>
      </c>
      <c r="F1884" t="str">
        <f>IF($J1884="","",INDEX('2_Review &amp; Audit'!$N:$N,$J1884))</f>
        <v/>
      </c>
      <c r="G1884" t="str">
        <f>IF(OR($J1884="",$F1884=""),"",ABS(INDEX('2_Review &amp; Audit'!$B:$B,$J1884)/$F1884))</f>
        <v/>
      </c>
      <c r="H1884" t="str">
        <f t="shared" si="93"/>
        <v/>
      </c>
      <c r="I1884" t="str">
        <f>IF($J1884="","",INDEX('2_Review &amp; Audit'!$AD:$AD,$J1884))</f>
        <v/>
      </c>
      <c r="AB1884" t="str">
        <f>IF($D1884="","",MAX(0,N(#REF!)-N($X1884)))</f>
        <v/>
      </c>
      <c r="AC1884" t="str">
        <f>IF(OR($D1884="",$AB1884="",N($AB1884)&lt;=0),"",IFERROR(MATCH(1,INDEX(('2_Review &amp; Audit'!$F$6:$F$505=$A1884)*('2_Review &amp; Audit'!$I$6:$I$505&gt;=$E1884-30)*('2_Review &amp; Audit'!$I$6:$I$505&lt;=$E1884+30)*('2_Review &amp; Audit'!$R$6:$R$505&gt;0)*(ROW('2_Review &amp; Audit'!$R$6:$R$505)&gt;$T1884),0),0)+5,""))</f>
        <v/>
      </c>
      <c r="AG1884" t="str">
        <f>IF(OR($D1884="",$AB1884="",$AF1884=""),"",MIN($AB1884,$AF1884))</f>
        <v/>
      </c>
      <c r="AK1884" t="str">
        <f>IF($D1884="","",MAX(0,N($AB1884)-N($AG1884)))</f>
        <v/>
      </c>
      <c r="AL1884" t="str">
        <f>IF(OR($D1884="",$AK1884="",N($AK1884)&lt;=0),"",IFERROR(MATCH(1,INDEX(('2_Review &amp; Audit'!$F$6:$F$505=$A1884)*('2_Review &amp; Audit'!$I$6:$I$505&gt;=$E1884-30)*('2_Review &amp; Audit'!$I$6:$I$505&lt;=$E1884+30)*('2_Review &amp; Audit'!$R$6:$R$505&gt;0)*(ROW('2_Review &amp; Audit'!$R$6:$R$505)&gt;$AC1884),0),0)+5,""))</f>
        <v/>
      </c>
      <c r="AP1884" t="str">
        <f>IF(OR($D1884="",$AK1884="",$AO1884=""),"",MIN($AK1884,$AO1884))</f>
        <v/>
      </c>
    </row>
    <row r="1885" spans="1:42" ht="12.75" customHeight="1" x14ac:dyDescent="0.2">
      <c r="A1885" t="str">
        <f>IF($J1885="","",INDEX('2_Review &amp; Audit'!$F:$F,$J1885))</f>
        <v/>
      </c>
      <c r="B1885" t="str">
        <f>IF($J1885="","",INDEX('2_Review &amp; Audit'!$C:$C,$J1885))</f>
        <v/>
      </c>
      <c r="C1885" t="str">
        <f>IF($J1885="","",INDEX('2_Review &amp; Audit'!$D:$D,$J1885))</f>
        <v/>
      </c>
      <c r="D1885" s="60" t="str">
        <f>IF($J1885="","",INDEX('2_Review &amp; Audit'!$U:$U,$J1885))</f>
        <v/>
      </c>
      <c r="E1885" t="str">
        <f>IF($J1885="","",INDEX('2_Review &amp; Audit'!$M:$M,$J1885))</f>
        <v/>
      </c>
      <c r="F1885" t="str">
        <f>IF($J1885="","",INDEX('2_Review &amp; Audit'!$N:$N,$J1885))</f>
        <v/>
      </c>
      <c r="G1885" t="str">
        <f>IF(OR($J1885="",$F1885=""),"",ABS(INDEX('2_Review &amp; Audit'!$B:$B,$J1885)/$F1885))</f>
        <v/>
      </c>
      <c r="H1885" t="str">
        <f t="shared" si="93"/>
        <v/>
      </c>
      <c r="I1885" t="str">
        <f>IF($J1885="","",INDEX('2_Review &amp; Audit'!$AD:$AD,$J1885))</f>
        <v/>
      </c>
      <c r="AB1885" t="str">
        <f>IF($D1885="","",MAX(0,N(#REF!)-N($X1885)))</f>
        <v/>
      </c>
      <c r="AC1885" t="str">
        <f>IF(OR($D1885="",$AB1885="",N($AB1885)&lt;=0),"",IFERROR(MATCH(1,INDEX(('2_Review &amp; Audit'!$F$6:$F$505=$A1885)*('2_Review &amp; Audit'!$I$6:$I$505&gt;=$E1885-30)*('2_Review &amp; Audit'!$I$6:$I$505&lt;=$E1885+30)*('2_Review &amp; Audit'!$R$6:$R$505&gt;0)*(ROW('2_Review &amp; Audit'!$R$6:$R$505)&gt;$T1885),0),0)+5,""))</f>
        <v/>
      </c>
      <c r="AG1885" t="str">
        <f>IF(OR($D1885="",$AB1885="",$AF1885=""),"",MIN($AB1885,$AF1885))</f>
        <v/>
      </c>
      <c r="AK1885" t="str">
        <f>IF($D1885="","",MAX(0,N($AB1885)-N($AG1885)))</f>
        <v/>
      </c>
      <c r="AL1885" t="str">
        <f>IF(OR($D1885="",$AK1885="",N($AK1885)&lt;=0),"",IFERROR(MATCH(1,INDEX(('2_Review &amp; Audit'!$F$6:$F$505=$A1885)*('2_Review &amp; Audit'!$I$6:$I$505&gt;=$E1885-30)*('2_Review &amp; Audit'!$I$6:$I$505&lt;=$E1885+30)*('2_Review &amp; Audit'!$R$6:$R$505&gt;0)*(ROW('2_Review &amp; Audit'!$R$6:$R$505)&gt;$AC1885),0),0)+5,""))</f>
        <v/>
      </c>
      <c r="AP1885" t="str">
        <f>IF(OR($D1885="",$AK1885="",$AO1885=""),"",MIN($AK1885,$AO1885))</f>
        <v/>
      </c>
    </row>
    <row r="1886" spans="1:42" ht="12.75" customHeight="1" x14ac:dyDescent="0.2">
      <c r="A1886" t="str">
        <f>IF($J1886="","",INDEX('2_Review &amp; Audit'!$F:$F,$J1886))</f>
        <v/>
      </c>
      <c r="B1886" t="str">
        <f>IF($J1886="","",INDEX('2_Review &amp; Audit'!$C:$C,$J1886))</f>
        <v/>
      </c>
      <c r="C1886" t="str">
        <f>IF($J1886="","",INDEX('2_Review &amp; Audit'!$D:$D,$J1886))</f>
        <v/>
      </c>
      <c r="D1886" s="60" t="str">
        <f>IF($J1886="","",INDEX('2_Review &amp; Audit'!$U:$U,$J1886))</f>
        <v/>
      </c>
      <c r="E1886" t="str">
        <f>IF($J1886="","",INDEX('2_Review &amp; Audit'!$M:$M,$J1886))</f>
        <v/>
      </c>
      <c r="F1886" t="str">
        <f>IF($J1886="","",INDEX('2_Review &amp; Audit'!$N:$N,$J1886))</f>
        <v/>
      </c>
      <c r="G1886" t="str">
        <f>IF(OR($J1886="",$F1886=""),"",ABS(INDEX('2_Review &amp; Audit'!$B:$B,$J1886)/$F1886))</f>
        <v/>
      </c>
      <c r="H1886" t="str">
        <f t="shared" si="93"/>
        <v/>
      </c>
      <c r="I1886" t="str">
        <f>IF($J1886="","",INDEX('2_Review &amp; Audit'!$AD:$AD,$J1886))</f>
        <v/>
      </c>
      <c r="AB1886" t="str">
        <f>IF($D1886="","",MAX(0,N(#REF!)-N($X1886)))</f>
        <v/>
      </c>
      <c r="AC1886" t="str">
        <f>IF(OR($D1886="",$AB1886="",N($AB1886)&lt;=0),"",IFERROR(MATCH(1,INDEX(('2_Review &amp; Audit'!$F$6:$F$505=$A1886)*('2_Review &amp; Audit'!$I$6:$I$505&gt;=$E1886-30)*('2_Review &amp; Audit'!$I$6:$I$505&lt;=$E1886+30)*('2_Review &amp; Audit'!$R$6:$R$505&gt;0)*(ROW('2_Review &amp; Audit'!$R$6:$R$505)&gt;$T1886),0),0)+5,""))</f>
        <v/>
      </c>
      <c r="AG1886" t="str">
        <f>IF(OR($D1886="",$AB1886="",$AF1886=""),"",MIN($AB1886,$AF1886))</f>
        <v/>
      </c>
      <c r="AK1886" t="str">
        <f>IF($D1886="","",MAX(0,N($AB1886)-N($AG1886)))</f>
        <v/>
      </c>
      <c r="AL1886" t="str">
        <f>IF(OR($D1886="",$AK1886="",N($AK1886)&lt;=0),"",IFERROR(MATCH(1,INDEX(('2_Review &amp; Audit'!$F$6:$F$505=$A1886)*('2_Review &amp; Audit'!$I$6:$I$505&gt;=$E1886-30)*('2_Review &amp; Audit'!$I$6:$I$505&lt;=$E1886+30)*('2_Review &amp; Audit'!$R$6:$R$505&gt;0)*(ROW('2_Review &amp; Audit'!$R$6:$R$505)&gt;$AC1886),0),0)+5,""))</f>
        <v/>
      </c>
      <c r="AP1886" t="str">
        <f>IF(OR($D1886="",$AK1886="",$AO1886=""),"",MIN($AK1886,$AO1886))</f>
        <v/>
      </c>
    </row>
    <row r="1887" spans="1:42" ht="12.75" customHeight="1" x14ac:dyDescent="0.2">
      <c r="A1887" t="str">
        <f>IF($J1887="","",INDEX('2_Review &amp; Audit'!$F:$F,$J1887))</f>
        <v/>
      </c>
      <c r="B1887" t="str">
        <f>IF($J1887="","",INDEX('2_Review &amp; Audit'!$C:$C,$J1887))</f>
        <v/>
      </c>
      <c r="C1887" t="str">
        <f>IF($J1887="","",INDEX('2_Review &amp; Audit'!$D:$D,$J1887))</f>
        <v/>
      </c>
      <c r="D1887" s="60" t="str">
        <f>IF($J1887="","",INDEX('2_Review &amp; Audit'!$U:$U,$J1887))</f>
        <v/>
      </c>
      <c r="E1887" t="str">
        <f>IF($J1887="","",INDEX('2_Review &amp; Audit'!$M:$M,$J1887))</f>
        <v/>
      </c>
      <c r="F1887" t="str">
        <f>IF($J1887="","",INDEX('2_Review &amp; Audit'!$N:$N,$J1887))</f>
        <v/>
      </c>
      <c r="G1887" t="str">
        <f>IF(OR($J1887="",$F1887=""),"",ABS(INDEX('2_Review &amp; Audit'!$B:$B,$J1887)/$F1887))</f>
        <v/>
      </c>
      <c r="H1887" t="str">
        <f t="shared" si="93"/>
        <v/>
      </c>
      <c r="I1887" t="str">
        <f>IF($J1887="","",INDEX('2_Review &amp; Audit'!$AD:$AD,$J1887))</f>
        <v/>
      </c>
      <c r="AB1887" t="str">
        <f>IF($D1887="","",MAX(0,N(#REF!)-N($X1887)))</f>
        <v/>
      </c>
      <c r="AC1887" t="str">
        <f>IF(OR($D1887="",$AB1887="",N($AB1887)&lt;=0),"",IFERROR(MATCH(1,INDEX(('2_Review &amp; Audit'!$F$6:$F$505=$A1887)*('2_Review &amp; Audit'!$I$6:$I$505&gt;=$E1887-30)*('2_Review &amp; Audit'!$I$6:$I$505&lt;=$E1887+30)*('2_Review &amp; Audit'!$R$6:$R$505&gt;0)*(ROW('2_Review &amp; Audit'!$R$6:$R$505)&gt;$T1887),0),0)+5,""))</f>
        <v/>
      </c>
      <c r="AG1887" t="str">
        <f>IF(OR($D1887="",$AB1887="",$AF1887=""),"",MIN($AB1887,$AF1887))</f>
        <v/>
      </c>
      <c r="AK1887" t="str">
        <f>IF($D1887="","",MAX(0,N($AB1887)-N($AG1887)))</f>
        <v/>
      </c>
      <c r="AL1887" t="str">
        <f>IF(OR($D1887="",$AK1887="",N($AK1887)&lt;=0),"",IFERROR(MATCH(1,INDEX(('2_Review &amp; Audit'!$F$6:$F$505=$A1887)*('2_Review &amp; Audit'!$I$6:$I$505&gt;=$E1887-30)*('2_Review &amp; Audit'!$I$6:$I$505&lt;=$E1887+30)*('2_Review &amp; Audit'!$R$6:$R$505&gt;0)*(ROW('2_Review &amp; Audit'!$R$6:$R$505)&gt;$AC1887),0),0)+5,""))</f>
        <v/>
      </c>
      <c r="AP1887" t="str">
        <f>IF(OR($D1887="",$AK1887="",$AO1887=""),"",MIN($AK1887,$AO1887))</f>
        <v/>
      </c>
    </row>
    <row r="1888" spans="1:42" ht="12.75" customHeight="1" x14ac:dyDescent="0.2">
      <c r="A1888" t="str">
        <f>IF($J1888="","",INDEX('2_Review &amp; Audit'!$F:$F,$J1888))</f>
        <v/>
      </c>
      <c r="B1888" t="str">
        <f>IF($J1888="","",INDEX('2_Review &amp; Audit'!$C:$C,$J1888))</f>
        <v/>
      </c>
      <c r="C1888" t="str">
        <f>IF($J1888="","",INDEX('2_Review &amp; Audit'!$D:$D,$J1888))</f>
        <v/>
      </c>
      <c r="D1888" s="60" t="str">
        <f>IF($J1888="","",INDEX('2_Review &amp; Audit'!$U:$U,$J1888))</f>
        <v/>
      </c>
      <c r="E1888" t="str">
        <f>IF($J1888="","",INDEX('2_Review &amp; Audit'!$M:$M,$J1888))</f>
        <v/>
      </c>
      <c r="F1888" t="str">
        <f>IF($J1888="","",INDEX('2_Review &amp; Audit'!$N:$N,$J1888))</f>
        <v/>
      </c>
      <c r="G1888" t="str">
        <f>IF(OR($J1888="",$F1888=""),"",ABS(INDEX('2_Review &amp; Audit'!$B:$B,$J1888)/$F1888))</f>
        <v/>
      </c>
      <c r="H1888" t="str">
        <f t="shared" si="93"/>
        <v/>
      </c>
      <c r="I1888" t="str">
        <f>IF($J1888="","",INDEX('2_Review &amp; Audit'!$AD:$AD,$J1888))</f>
        <v/>
      </c>
      <c r="AB1888" t="str">
        <f>IF($D1888="","",MAX(0,N(#REF!)-N($X1888)))</f>
        <v/>
      </c>
      <c r="AC1888" t="str">
        <f>IF(OR($D1888="",$AB1888="",N($AB1888)&lt;=0),"",IFERROR(MATCH(1,INDEX(('2_Review &amp; Audit'!$F$6:$F$505=$A1888)*('2_Review &amp; Audit'!$I$6:$I$505&gt;=$E1888-30)*('2_Review &amp; Audit'!$I$6:$I$505&lt;=$E1888+30)*('2_Review &amp; Audit'!$R$6:$R$505&gt;0)*(ROW('2_Review &amp; Audit'!$R$6:$R$505)&gt;$T1888),0),0)+5,""))</f>
        <v/>
      </c>
      <c r="AG1888" t="str">
        <f>IF(OR($D1888="",$AB1888="",$AF1888=""),"",MIN($AB1888,$AF1888))</f>
        <v/>
      </c>
      <c r="AK1888" t="str">
        <f>IF($D1888="","",MAX(0,N($AB1888)-N($AG1888)))</f>
        <v/>
      </c>
      <c r="AL1888" t="str">
        <f>IF(OR($D1888="",$AK1888="",N($AK1888)&lt;=0),"",IFERROR(MATCH(1,INDEX(('2_Review &amp; Audit'!$F$6:$F$505=$A1888)*('2_Review &amp; Audit'!$I$6:$I$505&gt;=$E1888-30)*('2_Review &amp; Audit'!$I$6:$I$505&lt;=$E1888+30)*('2_Review &amp; Audit'!$R$6:$R$505&gt;0)*(ROW('2_Review &amp; Audit'!$R$6:$R$505)&gt;$AC1888),0),0)+5,""))</f>
        <v/>
      </c>
      <c r="AP1888" t="str">
        <f>IF(OR($D1888="",$AK1888="",$AO1888=""),"",MIN($AK1888,$AO1888))</f>
        <v/>
      </c>
    </row>
    <row r="1889" spans="1:42" ht="12.75" customHeight="1" x14ac:dyDescent="0.2">
      <c r="A1889" t="str">
        <f>IF($J1889="","",INDEX('2_Review &amp; Audit'!$F:$F,$J1889))</f>
        <v/>
      </c>
      <c r="B1889" t="str">
        <f>IF($J1889="","",INDEX('2_Review &amp; Audit'!$C:$C,$J1889))</f>
        <v/>
      </c>
      <c r="C1889" t="str">
        <f>IF($J1889="","",INDEX('2_Review &amp; Audit'!$D:$D,$J1889))</f>
        <v/>
      </c>
      <c r="D1889" s="60" t="str">
        <f>IF($J1889="","",INDEX('2_Review &amp; Audit'!$U:$U,$J1889))</f>
        <v/>
      </c>
      <c r="E1889" t="str">
        <f>IF($J1889="","",INDEX('2_Review &amp; Audit'!$M:$M,$J1889))</f>
        <v/>
      </c>
      <c r="F1889" t="str">
        <f>IF($J1889="","",INDEX('2_Review &amp; Audit'!$N:$N,$J1889))</f>
        <v/>
      </c>
      <c r="G1889" t="str">
        <f>IF(OR($J1889="",$F1889=""),"",ABS(INDEX('2_Review &amp; Audit'!$B:$B,$J1889)/$F1889))</f>
        <v/>
      </c>
      <c r="H1889" t="str">
        <f t="shared" si="93"/>
        <v/>
      </c>
      <c r="I1889" t="str">
        <f>IF($J1889="","",INDEX('2_Review &amp; Audit'!$AD:$AD,$J1889))</f>
        <v/>
      </c>
      <c r="AB1889" t="str">
        <f>IF($D1889="","",MAX(0,N(#REF!)-N($X1889)))</f>
        <v/>
      </c>
      <c r="AC1889" t="str">
        <f>IF(OR($D1889="",$AB1889="",N($AB1889)&lt;=0),"",IFERROR(MATCH(1,INDEX(('2_Review &amp; Audit'!$F$6:$F$505=$A1889)*('2_Review &amp; Audit'!$I$6:$I$505&gt;=$E1889-30)*('2_Review &amp; Audit'!$I$6:$I$505&lt;=$E1889+30)*('2_Review &amp; Audit'!$R$6:$R$505&gt;0)*(ROW('2_Review &amp; Audit'!$R$6:$R$505)&gt;$T1889),0),0)+5,""))</f>
        <v/>
      </c>
      <c r="AG1889" t="str">
        <f>IF(OR($D1889="",$AB1889="",$AF1889=""),"",MIN($AB1889,$AF1889))</f>
        <v/>
      </c>
      <c r="AK1889" t="str">
        <f>IF($D1889="","",MAX(0,N($AB1889)-N($AG1889)))</f>
        <v/>
      </c>
      <c r="AL1889" t="str">
        <f>IF(OR($D1889="",$AK1889="",N($AK1889)&lt;=0),"",IFERROR(MATCH(1,INDEX(('2_Review &amp; Audit'!$F$6:$F$505=$A1889)*('2_Review &amp; Audit'!$I$6:$I$505&gt;=$E1889-30)*('2_Review &amp; Audit'!$I$6:$I$505&lt;=$E1889+30)*('2_Review &amp; Audit'!$R$6:$R$505&gt;0)*(ROW('2_Review &amp; Audit'!$R$6:$R$505)&gt;$AC1889),0),0)+5,""))</f>
        <v/>
      </c>
      <c r="AP1889" t="str">
        <f>IF(OR($D1889="",$AK1889="",$AO1889=""),"",MIN($AK1889,$AO1889))</f>
        <v/>
      </c>
    </row>
    <row r="1890" spans="1:42" ht="12.75" customHeight="1" x14ac:dyDescent="0.2">
      <c r="A1890" t="str">
        <f>IF($J1890="","",INDEX('2_Review &amp; Audit'!$F:$F,$J1890))</f>
        <v/>
      </c>
      <c r="B1890" t="str">
        <f>IF($J1890="","",INDEX('2_Review &amp; Audit'!$C:$C,$J1890))</f>
        <v/>
      </c>
      <c r="C1890" t="str">
        <f>IF($J1890="","",INDEX('2_Review &amp; Audit'!$D:$D,$J1890))</f>
        <v/>
      </c>
      <c r="D1890" s="60" t="str">
        <f>IF($J1890="","",INDEX('2_Review &amp; Audit'!$U:$U,$J1890))</f>
        <v/>
      </c>
      <c r="E1890" t="str">
        <f>IF($J1890="","",INDEX('2_Review &amp; Audit'!$M:$M,$J1890))</f>
        <v/>
      </c>
      <c r="F1890" t="str">
        <f>IF($J1890="","",INDEX('2_Review &amp; Audit'!$N:$N,$J1890))</f>
        <v/>
      </c>
      <c r="G1890" t="str">
        <f>IF(OR($J1890="",$F1890=""),"",ABS(INDEX('2_Review &amp; Audit'!$B:$B,$J1890)/$F1890))</f>
        <v/>
      </c>
      <c r="H1890" t="str">
        <f t="shared" si="93"/>
        <v/>
      </c>
      <c r="I1890" t="str">
        <f>IF($J1890="","",INDEX('2_Review &amp; Audit'!$AD:$AD,$J1890))</f>
        <v/>
      </c>
      <c r="AB1890" t="str">
        <f>IF($D1890="","",MAX(0,N(#REF!)-N($X1890)))</f>
        <v/>
      </c>
      <c r="AC1890" t="str">
        <f>IF(OR($D1890="",$AB1890="",N($AB1890)&lt;=0),"",IFERROR(MATCH(1,INDEX(('2_Review &amp; Audit'!$F$6:$F$505=$A1890)*('2_Review &amp; Audit'!$I$6:$I$505&gt;=$E1890-30)*('2_Review &amp; Audit'!$I$6:$I$505&lt;=$E1890+30)*('2_Review &amp; Audit'!$R$6:$R$505&gt;0)*(ROW('2_Review &amp; Audit'!$R$6:$R$505)&gt;$T1890),0),0)+5,""))</f>
        <v/>
      </c>
      <c r="AG1890" t="str">
        <f>IF(OR($D1890="",$AB1890="",$AF1890=""),"",MIN($AB1890,$AF1890))</f>
        <v/>
      </c>
      <c r="AK1890" t="str">
        <f>IF($D1890="","",MAX(0,N($AB1890)-N($AG1890)))</f>
        <v/>
      </c>
      <c r="AL1890" t="str">
        <f>IF(OR($D1890="",$AK1890="",N($AK1890)&lt;=0),"",IFERROR(MATCH(1,INDEX(('2_Review &amp; Audit'!$F$6:$F$505=$A1890)*('2_Review &amp; Audit'!$I$6:$I$505&gt;=$E1890-30)*('2_Review &amp; Audit'!$I$6:$I$505&lt;=$E1890+30)*('2_Review &amp; Audit'!$R$6:$R$505&gt;0)*(ROW('2_Review &amp; Audit'!$R$6:$R$505)&gt;$AC1890),0),0)+5,""))</f>
        <v/>
      </c>
      <c r="AP1890" t="str">
        <f>IF(OR($D1890="",$AK1890="",$AO1890=""),"",MIN($AK1890,$AO1890))</f>
        <v/>
      </c>
    </row>
    <row r="1891" spans="1:42" ht="12.75" customHeight="1" x14ac:dyDescent="0.2">
      <c r="A1891" t="str">
        <f>IF($J1891="","",INDEX('2_Review &amp; Audit'!$F:$F,$J1891))</f>
        <v/>
      </c>
      <c r="B1891" t="str">
        <f>IF($J1891="","",INDEX('2_Review &amp; Audit'!$C:$C,$J1891))</f>
        <v/>
      </c>
      <c r="C1891" t="str">
        <f>IF($J1891="","",INDEX('2_Review &amp; Audit'!$D:$D,$J1891))</f>
        <v/>
      </c>
      <c r="D1891" s="60" t="str">
        <f>IF($J1891="","",INDEX('2_Review &amp; Audit'!$U:$U,$J1891))</f>
        <v/>
      </c>
      <c r="E1891" t="str">
        <f>IF($J1891="","",INDEX('2_Review &amp; Audit'!$M:$M,$J1891))</f>
        <v/>
      </c>
      <c r="F1891" t="str">
        <f>IF($J1891="","",INDEX('2_Review &amp; Audit'!$N:$N,$J1891))</f>
        <v/>
      </c>
      <c r="G1891" t="str">
        <f>IF(OR($J1891="",$F1891=""),"",ABS(INDEX('2_Review &amp; Audit'!$B:$B,$J1891)/$F1891))</f>
        <v/>
      </c>
      <c r="H1891" t="str">
        <f t="shared" si="93"/>
        <v/>
      </c>
      <c r="I1891" t="str">
        <f>IF($J1891="","",INDEX('2_Review &amp; Audit'!$AD:$AD,$J1891))</f>
        <v/>
      </c>
      <c r="AB1891" t="str">
        <f>IF($D1891="","",MAX(0,N(#REF!)-N($X1891)))</f>
        <v/>
      </c>
      <c r="AC1891" t="str">
        <f>IF(OR($D1891="",$AB1891="",N($AB1891)&lt;=0),"",IFERROR(MATCH(1,INDEX(('2_Review &amp; Audit'!$F$6:$F$505=$A1891)*('2_Review &amp; Audit'!$I$6:$I$505&gt;=$E1891-30)*('2_Review &amp; Audit'!$I$6:$I$505&lt;=$E1891+30)*('2_Review &amp; Audit'!$R$6:$R$505&gt;0)*(ROW('2_Review &amp; Audit'!$R$6:$R$505)&gt;$T1891),0),0)+5,""))</f>
        <v/>
      </c>
      <c r="AG1891" t="str">
        <f>IF(OR($D1891="",$AB1891="",$AF1891=""),"",MIN($AB1891,$AF1891))</f>
        <v/>
      </c>
      <c r="AK1891" t="str">
        <f>IF($D1891="","",MAX(0,N($AB1891)-N($AG1891)))</f>
        <v/>
      </c>
      <c r="AL1891" t="str">
        <f>IF(OR($D1891="",$AK1891="",N($AK1891)&lt;=0),"",IFERROR(MATCH(1,INDEX(('2_Review &amp; Audit'!$F$6:$F$505=$A1891)*('2_Review &amp; Audit'!$I$6:$I$505&gt;=$E1891-30)*('2_Review &amp; Audit'!$I$6:$I$505&lt;=$E1891+30)*('2_Review &amp; Audit'!$R$6:$R$505&gt;0)*(ROW('2_Review &amp; Audit'!$R$6:$R$505)&gt;$AC1891),0),0)+5,""))</f>
        <v/>
      </c>
      <c r="AP1891" t="str">
        <f>IF(OR($D1891="",$AK1891="",$AO1891=""),"",MIN($AK1891,$AO1891))</f>
        <v/>
      </c>
    </row>
    <row r="1892" spans="1:42" ht="12.75" customHeight="1" x14ac:dyDescent="0.2">
      <c r="A1892" t="str">
        <f>IF($J1892="","",INDEX('2_Review &amp; Audit'!$F:$F,$J1892))</f>
        <v/>
      </c>
      <c r="B1892" t="str">
        <f>IF($J1892="","",INDEX('2_Review &amp; Audit'!$C:$C,$J1892))</f>
        <v/>
      </c>
      <c r="C1892" t="str">
        <f>IF($J1892="","",INDEX('2_Review &amp; Audit'!$D:$D,$J1892))</f>
        <v/>
      </c>
      <c r="D1892" s="60" t="str">
        <f>IF($J1892="","",INDEX('2_Review &amp; Audit'!$U:$U,$J1892))</f>
        <v/>
      </c>
      <c r="E1892" t="str">
        <f>IF($J1892="","",INDEX('2_Review &amp; Audit'!$M:$M,$J1892))</f>
        <v/>
      </c>
      <c r="F1892" t="str">
        <f>IF($J1892="","",INDEX('2_Review &amp; Audit'!$N:$N,$J1892))</f>
        <v/>
      </c>
      <c r="G1892" t="str">
        <f>IF(OR($J1892="",$F1892=""),"",ABS(INDEX('2_Review &amp; Audit'!$B:$B,$J1892)/$F1892))</f>
        <v/>
      </c>
      <c r="H1892" t="str">
        <f t="shared" si="93"/>
        <v/>
      </c>
      <c r="I1892" t="str">
        <f>IF($J1892="","",INDEX('2_Review &amp; Audit'!$AD:$AD,$J1892))</f>
        <v/>
      </c>
      <c r="AB1892" t="str">
        <f>IF($D1892="","",MAX(0,N(#REF!)-N($X1892)))</f>
        <v/>
      </c>
      <c r="AC1892" t="str">
        <f>IF(OR($D1892="",$AB1892="",N($AB1892)&lt;=0),"",IFERROR(MATCH(1,INDEX(('2_Review &amp; Audit'!$F$6:$F$505=$A1892)*('2_Review &amp; Audit'!$I$6:$I$505&gt;=$E1892-30)*('2_Review &amp; Audit'!$I$6:$I$505&lt;=$E1892+30)*('2_Review &amp; Audit'!$R$6:$R$505&gt;0)*(ROW('2_Review &amp; Audit'!$R$6:$R$505)&gt;$T1892),0),0)+5,""))</f>
        <v/>
      </c>
      <c r="AG1892" t="str">
        <f>IF(OR($D1892="",$AB1892="",$AF1892=""),"",MIN($AB1892,$AF1892))</f>
        <v/>
      </c>
      <c r="AK1892" t="str">
        <f>IF($D1892="","",MAX(0,N($AB1892)-N($AG1892)))</f>
        <v/>
      </c>
      <c r="AL1892" t="str">
        <f>IF(OR($D1892="",$AK1892="",N($AK1892)&lt;=0),"",IFERROR(MATCH(1,INDEX(('2_Review &amp; Audit'!$F$6:$F$505=$A1892)*('2_Review &amp; Audit'!$I$6:$I$505&gt;=$E1892-30)*('2_Review &amp; Audit'!$I$6:$I$505&lt;=$E1892+30)*('2_Review &amp; Audit'!$R$6:$R$505&gt;0)*(ROW('2_Review &amp; Audit'!$R$6:$R$505)&gt;$AC1892),0),0)+5,""))</f>
        <v/>
      </c>
      <c r="AP1892" t="str">
        <f>IF(OR($D1892="",$AK1892="",$AO1892=""),"",MIN($AK1892,$AO1892))</f>
        <v/>
      </c>
    </row>
    <row r="1893" spans="1:42" ht="12.75" customHeight="1" x14ac:dyDescent="0.2">
      <c r="A1893" t="str">
        <f>IF($J1893="","",INDEX('2_Review &amp; Audit'!$F:$F,$J1893))</f>
        <v/>
      </c>
      <c r="B1893" t="str">
        <f>IF($J1893="","",INDEX('2_Review &amp; Audit'!$C:$C,$J1893))</f>
        <v/>
      </c>
      <c r="C1893" t="str">
        <f>IF($J1893="","",INDEX('2_Review &amp; Audit'!$D:$D,$J1893))</f>
        <v/>
      </c>
      <c r="D1893" s="60" t="str">
        <f>IF($J1893="","",INDEX('2_Review &amp; Audit'!$U:$U,$J1893))</f>
        <v/>
      </c>
      <c r="E1893" t="str">
        <f>IF($J1893="","",INDEX('2_Review &amp; Audit'!$M:$M,$J1893))</f>
        <v/>
      </c>
      <c r="F1893" t="str">
        <f>IF($J1893="","",INDEX('2_Review &amp; Audit'!$N:$N,$J1893))</f>
        <v/>
      </c>
      <c r="G1893" t="str">
        <f>IF(OR($J1893="",$F1893=""),"",ABS(INDEX('2_Review &amp; Audit'!$B:$B,$J1893)/$F1893))</f>
        <v/>
      </c>
      <c r="H1893" t="str">
        <f t="shared" si="93"/>
        <v/>
      </c>
      <c r="I1893" t="str">
        <f>IF($J1893="","",INDEX('2_Review &amp; Audit'!$AD:$AD,$J1893))</f>
        <v/>
      </c>
      <c r="AB1893" t="str">
        <f>IF($D1893="","",MAX(0,N(#REF!)-N($X1893)))</f>
        <v/>
      </c>
      <c r="AC1893" t="str">
        <f>IF(OR($D1893="",$AB1893="",N($AB1893)&lt;=0),"",IFERROR(MATCH(1,INDEX(('2_Review &amp; Audit'!$F$6:$F$505=$A1893)*('2_Review &amp; Audit'!$I$6:$I$505&gt;=$E1893-30)*('2_Review &amp; Audit'!$I$6:$I$505&lt;=$E1893+30)*('2_Review &amp; Audit'!$R$6:$R$505&gt;0)*(ROW('2_Review &amp; Audit'!$R$6:$R$505)&gt;$T1893),0),0)+5,""))</f>
        <v/>
      </c>
      <c r="AG1893" t="str">
        <f>IF(OR($D1893="",$AB1893="",$AF1893=""),"",MIN($AB1893,$AF1893))</f>
        <v/>
      </c>
      <c r="AK1893" t="str">
        <f>IF($D1893="","",MAX(0,N($AB1893)-N($AG1893)))</f>
        <v/>
      </c>
      <c r="AL1893" t="str">
        <f>IF(OR($D1893="",$AK1893="",N($AK1893)&lt;=0),"",IFERROR(MATCH(1,INDEX(('2_Review &amp; Audit'!$F$6:$F$505=$A1893)*('2_Review &amp; Audit'!$I$6:$I$505&gt;=$E1893-30)*('2_Review &amp; Audit'!$I$6:$I$505&lt;=$E1893+30)*('2_Review &amp; Audit'!$R$6:$R$505&gt;0)*(ROW('2_Review &amp; Audit'!$R$6:$R$505)&gt;$AC1893),0),0)+5,""))</f>
        <v/>
      </c>
      <c r="AP1893" t="str">
        <f>IF(OR($D1893="",$AK1893="",$AO1893=""),"",MIN($AK1893,$AO1893))</f>
        <v/>
      </c>
    </row>
    <row r="1894" spans="1:42" ht="12.75" customHeight="1" x14ac:dyDescent="0.2">
      <c r="A1894" t="str">
        <f>IF($J1894="","",INDEX('2_Review &amp; Audit'!$F:$F,$J1894))</f>
        <v/>
      </c>
      <c r="B1894" t="str">
        <f>IF($J1894="","",INDEX('2_Review &amp; Audit'!$C:$C,$J1894))</f>
        <v/>
      </c>
      <c r="C1894" t="str">
        <f>IF($J1894="","",INDEX('2_Review &amp; Audit'!$D:$D,$J1894))</f>
        <v/>
      </c>
      <c r="D1894" s="60" t="str">
        <f>IF($J1894="","",INDEX('2_Review &amp; Audit'!$U:$U,$J1894))</f>
        <v/>
      </c>
      <c r="E1894" t="str">
        <f>IF($J1894="","",INDEX('2_Review &amp; Audit'!$M:$M,$J1894))</f>
        <v/>
      </c>
      <c r="F1894" t="str">
        <f>IF($J1894="","",INDEX('2_Review &amp; Audit'!$N:$N,$J1894))</f>
        <v/>
      </c>
      <c r="G1894" t="str">
        <f>IF(OR($J1894="",$F1894=""),"",ABS(INDEX('2_Review &amp; Audit'!$B:$B,$J1894)/$F1894))</f>
        <v/>
      </c>
      <c r="H1894" t="str">
        <f t="shared" si="93"/>
        <v/>
      </c>
      <c r="I1894" t="str">
        <f>IF($J1894="","",INDEX('2_Review &amp; Audit'!$AD:$AD,$J1894))</f>
        <v/>
      </c>
      <c r="AB1894" t="str">
        <f>IF($D1894="","",MAX(0,N(#REF!)-N($X1894)))</f>
        <v/>
      </c>
      <c r="AC1894" t="str">
        <f>IF(OR($D1894="",$AB1894="",N($AB1894)&lt;=0),"",IFERROR(MATCH(1,INDEX(('2_Review &amp; Audit'!$F$6:$F$505=$A1894)*('2_Review &amp; Audit'!$I$6:$I$505&gt;=$E1894-30)*('2_Review &amp; Audit'!$I$6:$I$505&lt;=$E1894+30)*('2_Review &amp; Audit'!$R$6:$R$505&gt;0)*(ROW('2_Review &amp; Audit'!$R$6:$R$505)&gt;$T1894),0),0)+5,""))</f>
        <v/>
      </c>
      <c r="AG1894" t="str">
        <f>IF(OR($D1894="",$AB1894="",$AF1894=""),"",MIN($AB1894,$AF1894))</f>
        <v/>
      </c>
      <c r="AK1894" t="str">
        <f>IF($D1894="","",MAX(0,N($AB1894)-N($AG1894)))</f>
        <v/>
      </c>
      <c r="AL1894" t="str">
        <f>IF(OR($D1894="",$AK1894="",N($AK1894)&lt;=0),"",IFERROR(MATCH(1,INDEX(('2_Review &amp; Audit'!$F$6:$F$505=$A1894)*('2_Review &amp; Audit'!$I$6:$I$505&gt;=$E1894-30)*('2_Review &amp; Audit'!$I$6:$I$505&lt;=$E1894+30)*('2_Review &amp; Audit'!$R$6:$R$505&gt;0)*(ROW('2_Review &amp; Audit'!$R$6:$R$505)&gt;$AC1894),0),0)+5,""))</f>
        <v/>
      </c>
      <c r="AP1894" t="str">
        <f>IF(OR($D1894="",$AK1894="",$AO1894=""),"",MIN($AK1894,$AO1894))</f>
        <v/>
      </c>
    </row>
    <row r="1895" spans="1:42" ht="12.75" customHeight="1" x14ac:dyDescent="0.2">
      <c r="A1895" t="str">
        <f>IF($J1895="","",INDEX('2_Review &amp; Audit'!$F:$F,$J1895))</f>
        <v/>
      </c>
      <c r="B1895" t="str">
        <f>IF($J1895="","",INDEX('2_Review &amp; Audit'!$C:$C,$J1895))</f>
        <v/>
      </c>
      <c r="C1895" t="str">
        <f>IF($J1895="","",INDEX('2_Review &amp; Audit'!$D:$D,$J1895))</f>
        <v/>
      </c>
      <c r="D1895" s="60" t="str">
        <f>IF($J1895="","",INDEX('2_Review &amp; Audit'!$U:$U,$J1895))</f>
        <v/>
      </c>
      <c r="E1895" t="str">
        <f>IF($J1895="","",INDEX('2_Review &amp; Audit'!$M:$M,$J1895))</f>
        <v/>
      </c>
      <c r="F1895" t="str">
        <f>IF($J1895="","",INDEX('2_Review &amp; Audit'!$N:$N,$J1895))</f>
        <v/>
      </c>
      <c r="G1895" t="str">
        <f>IF(OR($J1895="",$F1895=""),"",ABS(INDEX('2_Review &amp; Audit'!$B:$B,$J1895)/$F1895))</f>
        <v/>
      </c>
      <c r="H1895" t="str">
        <f t="shared" si="93"/>
        <v/>
      </c>
      <c r="I1895" t="str">
        <f>IF($J1895="","",INDEX('2_Review &amp; Audit'!$AD:$AD,$J1895))</f>
        <v/>
      </c>
      <c r="AB1895" t="str">
        <f>IF($D1895="","",MAX(0,N(#REF!)-N($X1895)))</f>
        <v/>
      </c>
      <c r="AC1895" t="str">
        <f>IF(OR($D1895="",$AB1895="",N($AB1895)&lt;=0),"",IFERROR(MATCH(1,INDEX(('2_Review &amp; Audit'!$F$6:$F$505=$A1895)*('2_Review &amp; Audit'!$I$6:$I$505&gt;=$E1895-30)*('2_Review &amp; Audit'!$I$6:$I$505&lt;=$E1895+30)*('2_Review &amp; Audit'!$R$6:$R$505&gt;0)*(ROW('2_Review &amp; Audit'!$R$6:$R$505)&gt;$T1895),0),0)+5,""))</f>
        <v/>
      </c>
      <c r="AG1895" t="str">
        <f>IF(OR($D1895="",$AB1895="",$AF1895=""),"",MIN($AB1895,$AF1895))</f>
        <v/>
      </c>
      <c r="AK1895" t="str">
        <f>IF($D1895="","",MAX(0,N($AB1895)-N($AG1895)))</f>
        <v/>
      </c>
      <c r="AL1895" t="str">
        <f>IF(OR($D1895="",$AK1895="",N($AK1895)&lt;=0),"",IFERROR(MATCH(1,INDEX(('2_Review &amp; Audit'!$F$6:$F$505=$A1895)*('2_Review &amp; Audit'!$I$6:$I$505&gt;=$E1895-30)*('2_Review &amp; Audit'!$I$6:$I$505&lt;=$E1895+30)*('2_Review &amp; Audit'!$R$6:$R$505&gt;0)*(ROW('2_Review &amp; Audit'!$R$6:$R$505)&gt;$AC1895),0),0)+5,""))</f>
        <v/>
      </c>
      <c r="AP1895" t="str">
        <f>IF(OR($D1895="",$AK1895="",$AO1895=""),"",MIN($AK1895,$AO1895))</f>
        <v/>
      </c>
    </row>
    <row r="1896" spans="1:42" ht="12.75" customHeight="1" x14ac:dyDescent="0.2">
      <c r="A1896" t="str">
        <f>IF($J1896="","",INDEX('2_Review &amp; Audit'!$F:$F,$J1896))</f>
        <v/>
      </c>
      <c r="B1896" t="str">
        <f>IF($J1896="","",INDEX('2_Review &amp; Audit'!$C:$C,$J1896))</f>
        <v/>
      </c>
      <c r="C1896" t="str">
        <f>IF($J1896="","",INDEX('2_Review &amp; Audit'!$D:$D,$J1896))</f>
        <v/>
      </c>
      <c r="D1896" s="60" t="str">
        <f>IF($J1896="","",INDEX('2_Review &amp; Audit'!$U:$U,$J1896))</f>
        <v/>
      </c>
      <c r="E1896" t="str">
        <f>IF($J1896="","",INDEX('2_Review &amp; Audit'!$M:$M,$J1896))</f>
        <v/>
      </c>
      <c r="F1896" t="str">
        <f>IF($J1896="","",INDEX('2_Review &amp; Audit'!$N:$N,$J1896))</f>
        <v/>
      </c>
      <c r="G1896" t="str">
        <f>IF(OR($J1896="",$F1896=""),"",ABS(INDEX('2_Review &amp; Audit'!$B:$B,$J1896)/$F1896))</f>
        <v/>
      </c>
      <c r="H1896" t="str">
        <f t="shared" si="93"/>
        <v/>
      </c>
      <c r="I1896" t="str">
        <f>IF($J1896="","",INDEX('2_Review &amp; Audit'!$AD:$AD,$J1896))</f>
        <v/>
      </c>
      <c r="AB1896" t="str">
        <f>IF($D1896="","",MAX(0,N(#REF!)-N($X1896)))</f>
        <v/>
      </c>
      <c r="AC1896" t="str">
        <f>IF(OR($D1896="",$AB1896="",N($AB1896)&lt;=0),"",IFERROR(MATCH(1,INDEX(('2_Review &amp; Audit'!$F$6:$F$505=$A1896)*('2_Review &amp; Audit'!$I$6:$I$505&gt;=$E1896-30)*('2_Review &amp; Audit'!$I$6:$I$505&lt;=$E1896+30)*('2_Review &amp; Audit'!$R$6:$R$505&gt;0)*(ROW('2_Review &amp; Audit'!$R$6:$R$505)&gt;$T1896),0),0)+5,""))</f>
        <v/>
      </c>
      <c r="AG1896" t="str">
        <f>IF(OR($D1896="",$AB1896="",$AF1896=""),"",MIN($AB1896,$AF1896))</f>
        <v/>
      </c>
      <c r="AK1896" t="str">
        <f>IF($D1896="","",MAX(0,N($AB1896)-N($AG1896)))</f>
        <v/>
      </c>
      <c r="AL1896" t="str">
        <f>IF(OR($D1896="",$AK1896="",N($AK1896)&lt;=0),"",IFERROR(MATCH(1,INDEX(('2_Review &amp; Audit'!$F$6:$F$505=$A1896)*('2_Review &amp; Audit'!$I$6:$I$505&gt;=$E1896-30)*('2_Review &amp; Audit'!$I$6:$I$505&lt;=$E1896+30)*('2_Review &amp; Audit'!$R$6:$R$505&gt;0)*(ROW('2_Review &amp; Audit'!$R$6:$R$505)&gt;$AC1896),0),0)+5,""))</f>
        <v/>
      </c>
      <c r="AP1896" t="str">
        <f>IF(OR($D1896="",$AK1896="",$AO1896=""),"",MIN($AK1896,$AO1896))</f>
        <v/>
      </c>
    </row>
    <row r="1897" spans="1:42" ht="12.75" customHeight="1" x14ac:dyDescent="0.2">
      <c r="A1897" t="str">
        <f>IF($J1897="","",INDEX('2_Review &amp; Audit'!$F:$F,$J1897))</f>
        <v/>
      </c>
      <c r="B1897" t="str">
        <f>IF($J1897="","",INDEX('2_Review &amp; Audit'!$C:$C,$J1897))</f>
        <v/>
      </c>
      <c r="C1897" t="str">
        <f>IF($J1897="","",INDEX('2_Review &amp; Audit'!$D:$D,$J1897))</f>
        <v/>
      </c>
      <c r="D1897" s="60" t="str">
        <f>IF($J1897="","",INDEX('2_Review &amp; Audit'!$U:$U,$J1897))</f>
        <v/>
      </c>
      <c r="E1897" t="str">
        <f>IF($J1897="","",INDEX('2_Review &amp; Audit'!$M:$M,$J1897))</f>
        <v/>
      </c>
      <c r="F1897" t="str">
        <f>IF($J1897="","",INDEX('2_Review &amp; Audit'!$N:$N,$J1897))</f>
        <v/>
      </c>
      <c r="G1897" t="str">
        <f>IF(OR($J1897="",$F1897=""),"",ABS(INDEX('2_Review &amp; Audit'!$B:$B,$J1897)/$F1897))</f>
        <v/>
      </c>
      <c r="H1897" t="str">
        <f t="shared" si="93"/>
        <v/>
      </c>
      <c r="I1897" t="str">
        <f>IF($J1897="","",INDEX('2_Review &amp; Audit'!$AD:$AD,$J1897))</f>
        <v/>
      </c>
      <c r="AB1897" t="str">
        <f>IF($D1897="","",MAX(0,N(#REF!)-N($X1897)))</f>
        <v/>
      </c>
      <c r="AC1897" t="str">
        <f>IF(OR($D1897="",$AB1897="",N($AB1897)&lt;=0),"",IFERROR(MATCH(1,INDEX(('2_Review &amp; Audit'!$F$6:$F$505=$A1897)*('2_Review &amp; Audit'!$I$6:$I$505&gt;=$E1897-30)*('2_Review &amp; Audit'!$I$6:$I$505&lt;=$E1897+30)*('2_Review &amp; Audit'!$R$6:$R$505&gt;0)*(ROW('2_Review &amp; Audit'!$R$6:$R$505)&gt;$T1897),0),0)+5,""))</f>
        <v/>
      </c>
      <c r="AG1897" t="str">
        <f>IF(OR($D1897="",$AB1897="",$AF1897=""),"",MIN($AB1897,$AF1897))</f>
        <v/>
      </c>
      <c r="AK1897" t="str">
        <f>IF($D1897="","",MAX(0,N($AB1897)-N($AG1897)))</f>
        <v/>
      </c>
      <c r="AL1897" t="str">
        <f>IF(OR($D1897="",$AK1897="",N($AK1897)&lt;=0),"",IFERROR(MATCH(1,INDEX(('2_Review &amp; Audit'!$F$6:$F$505=$A1897)*('2_Review &amp; Audit'!$I$6:$I$505&gt;=$E1897-30)*('2_Review &amp; Audit'!$I$6:$I$505&lt;=$E1897+30)*('2_Review &amp; Audit'!$R$6:$R$505&gt;0)*(ROW('2_Review &amp; Audit'!$R$6:$R$505)&gt;$AC1897),0),0)+5,""))</f>
        <v/>
      </c>
      <c r="AP1897" t="str">
        <f>IF(OR($D1897="",$AK1897="",$AO1897=""),"",MIN($AK1897,$AO1897))</f>
        <v/>
      </c>
    </row>
    <row r="1898" spans="1:42" ht="12.75" customHeight="1" x14ac:dyDescent="0.2">
      <c r="A1898" t="str">
        <f>IF($J1898="","",INDEX('2_Review &amp; Audit'!$F:$F,$J1898))</f>
        <v/>
      </c>
      <c r="B1898" t="str">
        <f>IF($J1898="","",INDEX('2_Review &amp; Audit'!$C:$C,$J1898))</f>
        <v/>
      </c>
      <c r="C1898" t="str">
        <f>IF($J1898="","",INDEX('2_Review &amp; Audit'!$D:$D,$J1898))</f>
        <v/>
      </c>
      <c r="D1898" s="60" t="str">
        <f>IF($J1898="","",INDEX('2_Review &amp; Audit'!$U:$U,$J1898))</f>
        <v/>
      </c>
      <c r="E1898" t="str">
        <f>IF($J1898="","",INDEX('2_Review &amp; Audit'!$M:$M,$J1898))</f>
        <v/>
      </c>
      <c r="F1898" t="str">
        <f>IF($J1898="","",INDEX('2_Review &amp; Audit'!$N:$N,$J1898))</f>
        <v/>
      </c>
      <c r="G1898" t="str">
        <f>IF(OR($J1898="",$F1898=""),"",ABS(INDEX('2_Review &amp; Audit'!$B:$B,$J1898)/$F1898))</f>
        <v/>
      </c>
      <c r="H1898" t="str">
        <f t="shared" si="93"/>
        <v/>
      </c>
      <c r="I1898" t="str">
        <f>IF($J1898="","",INDEX('2_Review &amp; Audit'!$AD:$AD,$J1898))</f>
        <v/>
      </c>
      <c r="AB1898" t="str">
        <f>IF($D1898="","",MAX(0,N(#REF!)-N($X1898)))</f>
        <v/>
      </c>
      <c r="AC1898" t="str">
        <f>IF(OR($D1898="",$AB1898="",N($AB1898)&lt;=0),"",IFERROR(MATCH(1,INDEX(('2_Review &amp; Audit'!$F$6:$F$505=$A1898)*('2_Review &amp; Audit'!$I$6:$I$505&gt;=$E1898-30)*('2_Review &amp; Audit'!$I$6:$I$505&lt;=$E1898+30)*('2_Review &amp; Audit'!$R$6:$R$505&gt;0)*(ROW('2_Review &amp; Audit'!$R$6:$R$505)&gt;$T1898),0),0)+5,""))</f>
        <v/>
      </c>
      <c r="AG1898" t="str">
        <f>IF(OR($D1898="",$AB1898="",$AF1898=""),"",MIN($AB1898,$AF1898))</f>
        <v/>
      </c>
      <c r="AK1898" t="str">
        <f>IF($D1898="","",MAX(0,N($AB1898)-N($AG1898)))</f>
        <v/>
      </c>
      <c r="AL1898" t="str">
        <f>IF(OR($D1898="",$AK1898="",N($AK1898)&lt;=0),"",IFERROR(MATCH(1,INDEX(('2_Review &amp; Audit'!$F$6:$F$505=$A1898)*('2_Review &amp; Audit'!$I$6:$I$505&gt;=$E1898-30)*('2_Review &amp; Audit'!$I$6:$I$505&lt;=$E1898+30)*('2_Review &amp; Audit'!$R$6:$R$505&gt;0)*(ROW('2_Review &amp; Audit'!$R$6:$R$505)&gt;$AC1898),0),0)+5,""))</f>
        <v/>
      </c>
      <c r="AP1898" t="str">
        <f>IF(OR($D1898="",$AK1898="",$AO1898=""),"",MIN($AK1898,$AO1898))</f>
        <v/>
      </c>
    </row>
    <row r="1899" spans="1:42" ht="12.75" customHeight="1" x14ac:dyDescent="0.2">
      <c r="A1899" t="str">
        <f>IF($J1899="","",INDEX('2_Review &amp; Audit'!$F:$F,$J1899))</f>
        <v/>
      </c>
      <c r="B1899" t="str">
        <f>IF($J1899="","",INDEX('2_Review &amp; Audit'!$C:$C,$J1899))</f>
        <v/>
      </c>
      <c r="C1899" t="str">
        <f>IF($J1899="","",INDEX('2_Review &amp; Audit'!$D:$D,$J1899))</f>
        <v/>
      </c>
      <c r="D1899" s="60" t="str">
        <f>IF($J1899="","",INDEX('2_Review &amp; Audit'!$U:$U,$J1899))</f>
        <v/>
      </c>
      <c r="E1899" t="str">
        <f>IF($J1899="","",INDEX('2_Review &amp; Audit'!$M:$M,$J1899))</f>
        <v/>
      </c>
      <c r="F1899" t="str">
        <f>IF($J1899="","",INDEX('2_Review &amp; Audit'!$N:$N,$J1899))</f>
        <v/>
      </c>
      <c r="G1899" t="str">
        <f>IF(OR($J1899="",$F1899=""),"",ABS(INDEX('2_Review &amp; Audit'!$B:$B,$J1899)/$F1899))</f>
        <v/>
      </c>
      <c r="H1899" t="str">
        <f t="shared" si="93"/>
        <v/>
      </c>
      <c r="I1899" t="str">
        <f>IF($J1899="","",INDEX('2_Review &amp; Audit'!$AD:$AD,$J1899))</f>
        <v/>
      </c>
      <c r="AB1899" t="str">
        <f>IF($D1899="","",MAX(0,N(#REF!)-N($X1899)))</f>
        <v/>
      </c>
      <c r="AC1899" t="str">
        <f>IF(OR($D1899="",$AB1899="",N($AB1899)&lt;=0),"",IFERROR(MATCH(1,INDEX(('2_Review &amp; Audit'!$F$6:$F$505=$A1899)*('2_Review &amp; Audit'!$I$6:$I$505&gt;=$E1899-30)*('2_Review &amp; Audit'!$I$6:$I$505&lt;=$E1899+30)*('2_Review &amp; Audit'!$R$6:$R$505&gt;0)*(ROW('2_Review &amp; Audit'!$R$6:$R$505)&gt;$T1899),0),0)+5,""))</f>
        <v/>
      </c>
      <c r="AG1899" t="str">
        <f>IF(OR($D1899="",$AB1899="",$AF1899=""),"",MIN($AB1899,$AF1899))</f>
        <v/>
      </c>
      <c r="AK1899" t="str">
        <f>IF($D1899="","",MAX(0,N($AB1899)-N($AG1899)))</f>
        <v/>
      </c>
      <c r="AL1899" t="str">
        <f>IF(OR($D1899="",$AK1899="",N($AK1899)&lt;=0),"",IFERROR(MATCH(1,INDEX(('2_Review &amp; Audit'!$F$6:$F$505=$A1899)*('2_Review &amp; Audit'!$I$6:$I$505&gt;=$E1899-30)*('2_Review &amp; Audit'!$I$6:$I$505&lt;=$E1899+30)*('2_Review &amp; Audit'!$R$6:$R$505&gt;0)*(ROW('2_Review &amp; Audit'!$R$6:$R$505)&gt;$AC1899),0),0)+5,""))</f>
        <v/>
      </c>
      <c r="AP1899" t="str">
        <f>IF(OR($D1899="",$AK1899="",$AO1899=""),"",MIN($AK1899,$AO1899))</f>
        <v/>
      </c>
    </row>
    <row r="1900" spans="1:42" ht="12.75" customHeight="1" x14ac:dyDescent="0.2">
      <c r="A1900" t="str">
        <f>IF($J1900="","",INDEX('2_Review &amp; Audit'!$F:$F,$J1900))</f>
        <v/>
      </c>
      <c r="B1900" t="str">
        <f>IF($J1900="","",INDEX('2_Review &amp; Audit'!$C:$C,$J1900))</f>
        <v/>
      </c>
      <c r="C1900" t="str">
        <f>IF($J1900="","",INDEX('2_Review &amp; Audit'!$D:$D,$J1900))</f>
        <v/>
      </c>
      <c r="D1900" s="60" t="str">
        <f>IF($J1900="","",INDEX('2_Review &amp; Audit'!$U:$U,$J1900))</f>
        <v/>
      </c>
      <c r="E1900" t="str">
        <f>IF($J1900="","",INDEX('2_Review &amp; Audit'!$M:$M,$J1900))</f>
        <v/>
      </c>
      <c r="F1900" t="str">
        <f>IF($J1900="","",INDEX('2_Review &amp; Audit'!$N:$N,$J1900))</f>
        <v/>
      </c>
      <c r="G1900" t="str">
        <f>IF(OR($J1900="",$F1900=""),"",ABS(INDEX('2_Review &amp; Audit'!$B:$B,$J1900)/$F1900))</f>
        <v/>
      </c>
      <c r="H1900" t="str">
        <f t="shared" si="93"/>
        <v/>
      </c>
      <c r="I1900" t="str">
        <f>IF($J1900="","",INDEX('2_Review &amp; Audit'!$AD:$AD,$J1900))</f>
        <v/>
      </c>
      <c r="AB1900" t="str">
        <f>IF($D1900="","",MAX(0,N(#REF!)-N($X1900)))</f>
        <v/>
      </c>
      <c r="AC1900" t="str">
        <f>IF(OR($D1900="",$AB1900="",N($AB1900)&lt;=0),"",IFERROR(MATCH(1,INDEX(('2_Review &amp; Audit'!$F$6:$F$505=$A1900)*('2_Review &amp; Audit'!$I$6:$I$505&gt;=$E1900-30)*('2_Review &amp; Audit'!$I$6:$I$505&lt;=$E1900+30)*('2_Review &amp; Audit'!$R$6:$R$505&gt;0)*(ROW('2_Review &amp; Audit'!$R$6:$R$505)&gt;$T1900),0),0)+5,""))</f>
        <v/>
      </c>
      <c r="AG1900" t="str">
        <f>IF(OR($D1900="",$AB1900="",$AF1900=""),"",MIN($AB1900,$AF1900))</f>
        <v/>
      </c>
      <c r="AK1900" t="str">
        <f>IF($D1900="","",MAX(0,N($AB1900)-N($AG1900)))</f>
        <v/>
      </c>
      <c r="AL1900" t="str">
        <f>IF(OR($D1900="",$AK1900="",N($AK1900)&lt;=0),"",IFERROR(MATCH(1,INDEX(('2_Review &amp; Audit'!$F$6:$F$505=$A1900)*('2_Review &amp; Audit'!$I$6:$I$505&gt;=$E1900-30)*('2_Review &amp; Audit'!$I$6:$I$505&lt;=$E1900+30)*('2_Review &amp; Audit'!$R$6:$R$505&gt;0)*(ROW('2_Review &amp; Audit'!$R$6:$R$505)&gt;$AC1900),0),0)+5,""))</f>
        <v/>
      </c>
      <c r="AP1900" t="str">
        <f>IF(OR($D1900="",$AK1900="",$AO1900=""),"",MIN($AK1900,$AO1900))</f>
        <v/>
      </c>
    </row>
    <row r="1901" spans="1:42" ht="12.75" customHeight="1" x14ac:dyDescent="0.2">
      <c r="A1901" t="str">
        <f>IF($J1901="","",INDEX('2_Review &amp; Audit'!$F:$F,$J1901))</f>
        <v/>
      </c>
      <c r="B1901" t="str">
        <f>IF($J1901="","",INDEX('2_Review &amp; Audit'!$C:$C,$J1901))</f>
        <v/>
      </c>
      <c r="C1901" t="str">
        <f>IF($J1901="","",INDEX('2_Review &amp; Audit'!$D:$D,$J1901))</f>
        <v/>
      </c>
      <c r="D1901" s="60" t="str">
        <f>IF($J1901="","",INDEX('2_Review &amp; Audit'!$U:$U,$J1901))</f>
        <v/>
      </c>
      <c r="E1901" t="str">
        <f>IF($J1901="","",INDEX('2_Review &amp; Audit'!$M:$M,$J1901))</f>
        <v/>
      </c>
      <c r="F1901" t="str">
        <f>IF($J1901="","",INDEX('2_Review &amp; Audit'!$N:$N,$J1901))</f>
        <v/>
      </c>
      <c r="G1901" t="str">
        <f>IF(OR($J1901="",$F1901=""),"",ABS(INDEX('2_Review &amp; Audit'!$B:$B,$J1901)/$F1901))</f>
        <v/>
      </c>
      <c r="H1901" t="str">
        <f t="shared" si="93"/>
        <v/>
      </c>
      <c r="I1901" t="str">
        <f>IF($J1901="","",INDEX('2_Review &amp; Audit'!$AD:$AD,$J1901))</f>
        <v/>
      </c>
      <c r="AB1901" t="str">
        <f>IF($D1901="","",MAX(0,N(#REF!)-N($X1901)))</f>
        <v/>
      </c>
      <c r="AC1901" t="str">
        <f>IF(OR($D1901="",$AB1901="",N($AB1901)&lt;=0),"",IFERROR(MATCH(1,INDEX(('2_Review &amp; Audit'!$F$6:$F$505=$A1901)*('2_Review &amp; Audit'!$I$6:$I$505&gt;=$E1901-30)*('2_Review &amp; Audit'!$I$6:$I$505&lt;=$E1901+30)*('2_Review &amp; Audit'!$R$6:$R$505&gt;0)*(ROW('2_Review &amp; Audit'!$R$6:$R$505)&gt;$T1901),0),0)+5,""))</f>
        <v/>
      </c>
      <c r="AG1901" t="str">
        <f>IF(OR($D1901="",$AB1901="",$AF1901=""),"",MIN($AB1901,$AF1901))</f>
        <v/>
      </c>
      <c r="AK1901" t="str">
        <f>IF($D1901="","",MAX(0,N($AB1901)-N($AG1901)))</f>
        <v/>
      </c>
      <c r="AL1901" t="str">
        <f>IF(OR($D1901="",$AK1901="",N($AK1901)&lt;=0),"",IFERROR(MATCH(1,INDEX(('2_Review &amp; Audit'!$F$6:$F$505=$A1901)*('2_Review &amp; Audit'!$I$6:$I$505&gt;=$E1901-30)*('2_Review &amp; Audit'!$I$6:$I$505&lt;=$E1901+30)*('2_Review &amp; Audit'!$R$6:$R$505&gt;0)*(ROW('2_Review &amp; Audit'!$R$6:$R$505)&gt;$AC1901),0),0)+5,""))</f>
        <v/>
      </c>
      <c r="AP1901" t="str">
        <f>IF(OR($D1901="",$AK1901="",$AO1901=""),"",MIN($AK1901,$AO1901))</f>
        <v/>
      </c>
    </row>
    <row r="1902" spans="1:42" ht="12.75" customHeight="1" x14ac:dyDescent="0.2">
      <c r="A1902" t="str">
        <f>IF($J1902="","",INDEX('2_Review &amp; Audit'!$F:$F,$J1902))</f>
        <v/>
      </c>
      <c r="B1902" t="str">
        <f>IF($J1902="","",INDEX('2_Review &amp; Audit'!$C:$C,$J1902))</f>
        <v/>
      </c>
      <c r="C1902" t="str">
        <f>IF($J1902="","",INDEX('2_Review &amp; Audit'!$D:$D,$J1902))</f>
        <v/>
      </c>
      <c r="D1902" s="60" t="str">
        <f>IF($J1902="","",INDEX('2_Review &amp; Audit'!$U:$U,$J1902))</f>
        <v/>
      </c>
      <c r="E1902" t="str">
        <f>IF($J1902="","",INDEX('2_Review &amp; Audit'!$M:$M,$J1902))</f>
        <v/>
      </c>
      <c r="F1902" t="str">
        <f>IF($J1902="","",INDEX('2_Review &amp; Audit'!$N:$N,$J1902))</f>
        <v/>
      </c>
      <c r="G1902" t="str">
        <f>IF(OR($J1902="",$F1902=""),"",ABS(INDEX('2_Review &amp; Audit'!$B:$B,$J1902)/$F1902))</f>
        <v/>
      </c>
      <c r="H1902" t="str">
        <f t="shared" si="93"/>
        <v/>
      </c>
      <c r="I1902" t="str">
        <f>IF($J1902="","",INDEX('2_Review &amp; Audit'!$AD:$AD,$J1902))</f>
        <v/>
      </c>
      <c r="AB1902" t="str">
        <f>IF($D1902="","",MAX(0,N(#REF!)-N($X1902)))</f>
        <v/>
      </c>
      <c r="AC1902" t="str">
        <f>IF(OR($D1902="",$AB1902="",N($AB1902)&lt;=0),"",IFERROR(MATCH(1,INDEX(('2_Review &amp; Audit'!$F$6:$F$505=$A1902)*('2_Review &amp; Audit'!$I$6:$I$505&gt;=$E1902-30)*('2_Review &amp; Audit'!$I$6:$I$505&lt;=$E1902+30)*('2_Review &amp; Audit'!$R$6:$R$505&gt;0)*(ROW('2_Review &amp; Audit'!$R$6:$R$505)&gt;$T1902),0),0)+5,""))</f>
        <v/>
      </c>
      <c r="AG1902" t="str">
        <f>IF(OR($D1902="",$AB1902="",$AF1902=""),"",MIN($AB1902,$AF1902))</f>
        <v/>
      </c>
      <c r="AK1902" t="str">
        <f>IF($D1902="","",MAX(0,N($AB1902)-N($AG1902)))</f>
        <v/>
      </c>
      <c r="AL1902" t="str">
        <f>IF(OR($D1902="",$AK1902="",N($AK1902)&lt;=0),"",IFERROR(MATCH(1,INDEX(('2_Review &amp; Audit'!$F$6:$F$505=$A1902)*('2_Review &amp; Audit'!$I$6:$I$505&gt;=$E1902-30)*('2_Review &amp; Audit'!$I$6:$I$505&lt;=$E1902+30)*('2_Review &amp; Audit'!$R$6:$R$505&gt;0)*(ROW('2_Review &amp; Audit'!$R$6:$R$505)&gt;$AC1902),0),0)+5,""))</f>
        <v/>
      </c>
      <c r="AP1902" t="str">
        <f>IF(OR($D1902="",$AK1902="",$AO1902=""),"",MIN($AK1902,$AO1902))</f>
        <v/>
      </c>
    </row>
    <row r="1903" spans="1:42" ht="12.75" customHeight="1" x14ac:dyDescent="0.2">
      <c r="A1903" t="str">
        <f>IF($J1903="","",INDEX('2_Review &amp; Audit'!$F:$F,$J1903))</f>
        <v/>
      </c>
      <c r="B1903" t="str">
        <f>IF($J1903="","",INDEX('2_Review &amp; Audit'!$C:$C,$J1903))</f>
        <v/>
      </c>
      <c r="C1903" t="str">
        <f>IF($J1903="","",INDEX('2_Review &amp; Audit'!$D:$D,$J1903))</f>
        <v/>
      </c>
      <c r="D1903" s="60" t="str">
        <f>IF($J1903="","",INDEX('2_Review &amp; Audit'!$U:$U,$J1903))</f>
        <v/>
      </c>
      <c r="E1903" t="str">
        <f>IF($J1903="","",INDEX('2_Review &amp; Audit'!$M:$M,$J1903))</f>
        <v/>
      </c>
      <c r="F1903" t="str">
        <f>IF($J1903="","",INDEX('2_Review &amp; Audit'!$N:$N,$J1903))</f>
        <v/>
      </c>
      <c r="G1903" t="str">
        <f>IF(OR($J1903="",$F1903=""),"",ABS(INDEX('2_Review &amp; Audit'!$B:$B,$J1903)/$F1903))</f>
        <v/>
      </c>
      <c r="H1903" t="str">
        <f t="shared" si="93"/>
        <v/>
      </c>
      <c r="I1903" t="str">
        <f>IF($J1903="","",INDEX('2_Review &amp; Audit'!$AD:$AD,$J1903))</f>
        <v/>
      </c>
      <c r="AB1903" t="str">
        <f>IF($D1903="","",MAX(0,N(#REF!)-N($X1903)))</f>
        <v/>
      </c>
      <c r="AC1903" t="str">
        <f>IF(OR($D1903="",$AB1903="",N($AB1903)&lt;=0),"",IFERROR(MATCH(1,INDEX(('2_Review &amp; Audit'!$F$6:$F$505=$A1903)*('2_Review &amp; Audit'!$I$6:$I$505&gt;=$E1903-30)*('2_Review &amp; Audit'!$I$6:$I$505&lt;=$E1903+30)*('2_Review &amp; Audit'!$R$6:$R$505&gt;0)*(ROW('2_Review &amp; Audit'!$R$6:$R$505)&gt;$T1903),0),0)+5,""))</f>
        <v/>
      </c>
      <c r="AG1903" t="str">
        <f>IF(OR($D1903="",$AB1903="",$AF1903=""),"",MIN($AB1903,$AF1903))</f>
        <v/>
      </c>
      <c r="AK1903" t="str">
        <f>IF($D1903="","",MAX(0,N($AB1903)-N($AG1903)))</f>
        <v/>
      </c>
      <c r="AL1903" t="str">
        <f>IF(OR($D1903="",$AK1903="",N($AK1903)&lt;=0),"",IFERROR(MATCH(1,INDEX(('2_Review &amp; Audit'!$F$6:$F$505=$A1903)*('2_Review &amp; Audit'!$I$6:$I$505&gt;=$E1903-30)*('2_Review &amp; Audit'!$I$6:$I$505&lt;=$E1903+30)*('2_Review &amp; Audit'!$R$6:$R$505&gt;0)*(ROW('2_Review &amp; Audit'!$R$6:$R$505)&gt;$AC1903),0),0)+5,""))</f>
        <v/>
      </c>
      <c r="AP1903" t="str">
        <f>IF(OR($D1903="",$AK1903="",$AO1903=""),"",MIN($AK1903,$AO1903))</f>
        <v/>
      </c>
    </row>
    <row r="1904" spans="1:42" ht="12.75" customHeight="1" x14ac:dyDescent="0.2">
      <c r="A1904" t="str">
        <f>IF($J1904="","",INDEX('2_Review &amp; Audit'!$F:$F,$J1904))</f>
        <v/>
      </c>
      <c r="B1904" t="str">
        <f>IF($J1904="","",INDEX('2_Review &amp; Audit'!$C:$C,$J1904))</f>
        <v/>
      </c>
      <c r="C1904" t="str">
        <f>IF($J1904="","",INDEX('2_Review &amp; Audit'!$D:$D,$J1904))</f>
        <v/>
      </c>
      <c r="D1904" s="60" t="str">
        <f>IF($J1904="","",INDEX('2_Review &amp; Audit'!$U:$U,$J1904))</f>
        <v/>
      </c>
      <c r="E1904" t="str">
        <f>IF($J1904="","",INDEX('2_Review &amp; Audit'!$M:$M,$J1904))</f>
        <v/>
      </c>
      <c r="F1904" t="str">
        <f>IF($J1904="","",INDEX('2_Review &amp; Audit'!$N:$N,$J1904))</f>
        <v/>
      </c>
      <c r="G1904" t="str">
        <f>IF(OR($J1904="",$F1904=""),"",ABS(INDEX('2_Review &amp; Audit'!$B:$B,$J1904)/$F1904))</f>
        <v/>
      </c>
      <c r="H1904" t="str">
        <f t="shared" si="93"/>
        <v/>
      </c>
      <c r="I1904" t="str">
        <f>IF($J1904="","",INDEX('2_Review &amp; Audit'!$AD:$AD,$J1904))</f>
        <v/>
      </c>
      <c r="AB1904" t="str">
        <f>IF($D1904="","",MAX(0,N(#REF!)-N($X1904)))</f>
        <v/>
      </c>
      <c r="AC1904" t="str">
        <f>IF(OR($D1904="",$AB1904="",N($AB1904)&lt;=0),"",IFERROR(MATCH(1,INDEX(('2_Review &amp; Audit'!$F$6:$F$505=$A1904)*('2_Review &amp; Audit'!$I$6:$I$505&gt;=$E1904-30)*('2_Review &amp; Audit'!$I$6:$I$505&lt;=$E1904+30)*('2_Review &amp; Audit'!$R$6:$R$505&gt;0)*(ROW('2_Review &amp; Audit'!$R$6:$R$505)&gt;$T1904),0),0)+5,""))</f>
        <v/>
      </c>
      <c r="AG1904" t="str">
        <f>IF(OR($D1904="",$AB1904="",$AF1904=""),"",MIN($AB1904,$AF1904))</f>
        <v/>
      </c>
      <c r="AK1904" t="str">
        <f>IF($D1904="","",MAX(0,N($AB1904)-N($AG1904)))</f>
        <v/>
      </c>
      <c r="AL1904" t="str">
        <f>IF(OR($D1904="",$AK1904="",N($AK1904)&lt;=0),"",IFERROR(MATCH(1,INDEX(('2_Review &amp; Audit'!$F$6:$F$505=$A1904)*('2_Review &amp; Audit'!$I$6:$I$505&gt;=$E1904-30)*('2_Review &amp; Audit'!$I$6:$I$505&lt;=$E1904+30)*('2_Review &amp; Audit'!$R$6:$R$505&gt;0)*(ROW('2_Review &amp; Audit'!$R$6:$R$505)&gt;$AC1904),0),0)+5,""))</f>
        <v/>
      </c>
      <c r="AP1904" t="str">
        <f>IF(OR($D1904="",$AK1904="",$AO1904=""),"",MIN($AK1904,$AO1904))</f>
        <v/>
      </c>
    </row>
    <row r="1905" spans="1:42" ht="12.75" customHeight="1" x14ac:dyDescent="0.2">
      <c r="A1905" t="str">
        <f>IF($J1905="","",INDEX('2_Review &amp; Audit'!$F:$F,$J1905))</f>
        <v/>
      </c>
      <c r="B1905" t="str">
        <f>IF($J1905="","",INDEX('2_Review &amp; Audit'!$C:$C,$J1905))</f>
        <v/>
      </c>
      <c r="C1905" t="str">
        <f>IF($J1905="","",INDEX('2_Review &amp; Audit'!$D:$D,$J1905))</f>
        <v/>
      </c>
      <c r="D1905" s="60" t="str">
        <f>IF($J1905="","",INDEX('2_Review &amp; Audit'!$U:$U,$J1905))</f>
        <v/>
      </c>
      <c r="E1905" t="str">
        <f>IF($J1905="","",INDEX('2_Review &amp; Audit'!$M:$M,$J1905))</f>
        <v/>
      </c>
      <c r="F1905" t="str">
        <f>IF($J1905="","",INDEX('2_Review &amp; Audit'!$N:$N,$J1905))</f>
        <v/>
      </c>
      <c r="G1905" t="str">
        <f>IF(OR($J1905="",$F1905=""),"",ABS(INDEX('2_Review &amp; Audit'!$B:$B,$J1905)/$F1905))</f>
        <v/>
      </c>
      <c r="H1905" t="str">
        <f t="shared" si="93"/>
        <v/>
      </c>
      <c r="I1905" t="str">
        <f>IF($J1905="","",INDEX('2_Review &amp; Audit'!$AD:$AD,$J1905))</f>
        <v/>
      </c>
      <c r="AB1905" t="str">
        <f>IF($D1905="","",MAX(0,N(#REF!)-N($X1905)))</f>
        <v/>
      </c>
      <c r="AC1905" t="str">
        <f>IF(OR($D1905="",$AB1905="",N($AB1905)&lt;=0),"",IFERROR(MATCH(1,INDEX(('2_Review &amp; Audit'!$F$6:$F$505=$A1905)*('2_Review &amp; Audit'!$I$6:$I$505&gt;=$E1905-30)*('2_Review &amp; Audit'!$I$6:$I$505&lt;=$E1905+30)*('2_Review &amp; Audit'!$R$6:$R$505&gt;0)*(ROW('2_Review &amp; Audit'!$R$6:$R$505)&gt;$T1905),0),0)+5,""))</f>
        <v/>
      </c>
      <c r="AG1905" t="str">
        <f>IF(OR($D1905="",$AB1905="",$AF1905=""),"",MIN($AB1905,$AF1905))</f>
        <v/>
      </c>
      <c r="AK1905" t="str">
        <f>IF($D1905="","",MAX(0,N($AB1905)-N($AG1905)))</f>
        <v/>
      </c>
      <c r="AL1905" t="str">
        <f>IF(OR($D1905="",$AK1905="",N($AK1905)&lt;=0),"",IFERROR(MATCH(1,INDEX(('2_Review &amp; Audit'!$F$6:$F$505=$A1905)*('2_Review &amp; Audit'!$I$6:$I$505&gt;=$E1905-30)*('2_Review &amp; Audit'!$I$6:$I$505&lt;=$E1905+30)*('2_Review &amp; Audit'!$R$6:$R$505&gt;0)*(ROW('2_Review &amp; Audit'!$R$6:$R$505)&gt;$AC1905),0),0)+5,""))</f>
        <v/>
      </c>
      <c r="AP1905" t="str">
        <f>IF(OR($D1905="",$AK1905="",$AO1905=""),"",MIN($AK1905,$AO1905))</f>
        <v/>
      </c>
    </row>
    <row r="1906" spans="1:42" ht="12.75" customHeight="1" x14ac:dyDescent="0.2">
      <c r="A1906" t="str">
        <f>IF($J1906="","",INDEX('2_Review &amp; Audit'!$F:$F,$J1906))</f>
        <v/>
      </c>
      <c r="B1906" t="str">
        <f>IF($J1906="","",INDEX('2_Review &amp; Audit'!$C:$C,$J1906))</f>
        <v/>
      </c>
      <c r="C1906" t="str">
        <f>IF($J1906="","",INDEX('2_Review &amp; Audit'!$D:$D,$J1906))</f>
        <v/>
      </c>
      <c r="D1906" s="60" t="str">
        <f>IF($J1906="","",INDEX('2_Review &amp; Audit'!$U:$U,$J1906))</f>
        <v/>
      </c>
      <c r="E1906" t="str">
        <f>IF($J1906="","",INDEX('2_Review &amp; Audit'!$M:$M,$J1906))</f>
        <v/>
      </c>
      <c r="F1906" t="str">
        <f>IF($J1906="","",INDEX('2_Review &amp; Audit'!$N:$N,$J1906))</f>
        <v/>
      </c>
      <c r="G1906" t="str">
        <f>IF(OR($J1906="",$F1906=""),"",ABS(INDEX('2_Review &amp; Audit'!$B:$B,$J1906)/$F1906))</f>
        <v/>
      </c>
      <c r="H1906" t="str">
        <f t="shared" si="93"/>
        <v/>
      </c>
      <c r="I1906" t="str">
        <f>IF($J1906="","",INDEX('2_Review &amp; Audit'!$AD:$AD,$J1906))</f>
        <v/>
      </c>
      <c r="AB1906" t="str">
        <f>IF($D1906="","",MAX(0,N(#REF!)-N($X1906)))</f>
        <v/>
      </c>
      <c r="AC1906" t="str">
        <f>IF(OR($D1906="",$AB1906="",N($AB1906)&lt;=0),"",IFERROR(MATCH(1,INDEX(('2_Review &amp; Audit'!$F$6:$F$505=$A1906)*('2_Review &amp; Audit'!$I$6:$I$505&gt;=$E1906-30)*('2_Review &amp; Audit'!$I$6:$I$505&lt;=$E1906+30)*('2_Review &amp; Audit'!$R$6:$R$505&gt;0)*(ROW('2_Review &amp; Audit'!$R$6:$R$505)&gt;$T1906),0),0)+5,""))</f>
        <v/>
      </c>
      <c r="AG1906" t="str">
        <f>IF(OR($D1906="",$AB1906="",$AF1906=""),"",MIN($AB1906,$AF1906))</f>
        <v/>
      </c>
      <c r="AK1906" t="str">
        <f>IF($D1906="","",MAX(0,N($AB1906)-N($AG1906)))</f>
        <v/>
      </c>
      <c r="AL1906" t="str">
        <f>IF(OR($D1906="",$AK1906="",N($AK1906)&lt;=0),"",IFERROR(MATCH(1,INDEX(('2_Review &amp; Audit'!$F$6:$F$505=$A1906)*('2_Review &amp; Audit'!$I$6:$I$505&gt;=$E1906-30)*('2_Review &amp; Audit'!$I$6:$I$505&lt;=$E1906+30)*('2_Review &amp; Audit'!$R$6:$R$505&gt;0)*(ROW('2_Review &amp; Audit'!$R$6:$R$505)&gt;$AC1906),0),0)+5,""))</f>
        <v/>
      </c>
      <c r="AP1906" t="str">
        <f>IF(OR($D1906="",$AK1906="",$AO1906=""),"",MIN($AK1906,$AO1906))</f>
        <v/>
      </c>
    </row>
    <row r="1907" spans="1:42" ht="12.75" customHeight="1" x14ac:dyDescent="0.2">
      <c r="A1907" t="str">
        <f>IF($J1907="","",INDEX('2_Review &amp; Audit'!$F:$F,$J1907))</f>
        <v/>
      </c>
      <c r="B1907" t="str">
        <f>IF($J1907="","",INDEX('2_Review &amp; Audit'!$C:$C,$J1907))</f>
        <v/>
      </c>
      <c r="C1907" t="str">
        <f>IF($J1907="","",INDEX('2_Review &amp; Audit'!$D:$D,$J1907))</f>
        <v/>
      </c>
      <c r="D1907" s="60" t="str">
        <f>IF($J1907="","",INDEX('2_Review &amp; Audit'!$U:$U,$J1907))</f>
        <v/>
      </c>
      <c r="E1907" t="str">
        <f>IF($J1907="","",INDEX('2_Review &amp; Audit'!$M:$M,$J1907))</f>
        <v/>
      </c>
      <c r="F1907" t="str">
        <f>IF($J1907="","",INDEX('2_Review &amp; Audit'!$N:$N,$J1907))</f>
        <v/>
      </c>
      <c r="G1907" t="str">
        <f>IF(OR($J1907="",$F1907=""),"",ABS(INDEX('2_Review &amp; Audit'!$B:$B,$J1907)/$F1907))</f>
        <v/>
      </c>
      <c r="H1907" t="str">
        <f t="shared" si="93"/>
        <v/>
      </c>
      <c r="I1907" t="str">
        <f>IF($J1907="","",INDEX('2_Review &amp; Audit'!$AD:$AD,$J1907))</f>
        <v/>
      </c>
      <c r="AB1907" t="str">
        <f>IF($D1907="","",MAX(0,N(#REF!)-N($X1907)))</f>
        <v/>
      </c>
      <c r="AC1907" t="str">
        <f>IF(OR($D1907="",$AB1907="",N($AB1907)&lt;=0),"",IFERROR(MATCH(1,INDEX(('2_Review &amp; Audit'!$F$6:$F$505=$A1907)*('2_Review &amp; Audit'!$I$6:$I$505&gt;=$E1907-30)*('2_Review &amp; Audit'!$I$6:$I$505&lt;=$E1907+30)*('2_Review &amp; Audit'!$R$6:$R$505&gt;0)*(ROW('2_Review &amp; Audit'!$R$6:$R$505)&gt;$T1907),0),0)+5,""))</f>
        <v/>
      </c>
      <c r="AG1907" t="str">
        <f>IF(OR($D1907="",$AB1907="",$AF1907=""),"",MIN($AB1907,$AF1907))</f>
        <v/>
      </c>
      <c r="AK1907" t="str">
        <f>IF($D1907="","",MAX(0,N($AB1907)-N($AG1907)))</f>
        <v/>
      </c>
      <c r="AL1907" t="str">
        <f>IF(OR($D1907="",$AK1907="",N($AK1907)&lt;=0),"",IFERROR(MATCH(1,INDEX(('2_Review &amp; Audit'!$F$6:$F$505=$A1907)*('2_Review &amp; Audit'!$I$6:$I$505&gt;=$E1907-30)*('2_Review &amp; Audit'!$I$6:$I$505&lt;=$E1907+30)*('2_Review &amp; Audit'!$R$6:$R$505&gt;0)*(ROW('2_Review &amp; Audit'!$R$6:$R$505)&gt;$AC1907),0),0)+5,""))</f>
        <v/>
      </c>
      <c r="AP1907" t="str">
        <f>IF(OR($D1907="",$AK1907="",$AO1907=""),"",MIN($AK1907,$AO1907))</f>
        <v/>
      </c>
    </row>
    <row r="1908" spans="1:42" ht="12.75" customHeight="1" x14ac:dyDescent="0.2">
      <c r="A1908" t="str">
        <f>IF($J1908="","",INDEX('2_Review &amp; Audit'!$F:$F,$J1908))</f>
        <v/>
      </c>
      <c r="B1908" t="str">
        <f>IF($J1908="","",INDEX('2_Review &amp; Audit'!$C:$C,$J1908))</f>
        <v/>
      </c>
      <c r="C1908" t="str">
        <f>IF($J1908="","",INDEX('2_Review &amp; Audit'!$D:$D,$J1908))</f>
        <v/>
      </c>
      <c r="D1908" s="60" t="str">
        <f>IF($J1908="","",INDEX('2_Review &amp; Audit'!$U:$U,$J1908))</f>
        <v/>
      </c>
      <c r="E1908" t="str">
        <f>IF($J1908="","",INDEX('2_Review &amp; Audit'!$M:$M,$J1908))</f>
        <v/>
      </c>
      <c r="F1908" t="str">
        <f>IF($J1908="","",INDEX('2_Review &amp; Audit'!$N:$N,$J1908))</f>
        <v/>
      </c>
      <c r="G1908" t="str">
        <f>IF(OR($J1908="",$F1908=""),"",ABS(INDEX('2_Review &amp; Audit'!$B:$B,$J1908)/$F1908))</f>
        <v/>
      </c>
      <c r="H1908" t="str">
        <f t="shared" si="93"/>
        <v/>
      </c>
      <c r="I1908" t="str">
        <f>IF($J1908="","",INDEX('2_Review &amp; Audit'!$AD:$AD,$J1908))</f>
        <v/>
      </c>
      <c r="AB1908" t="str">
        <f>IF($D1908="","",MAX(0,N(#REF!)-N($X1908)))</f>
        <v/>
      </c>
      <c r="AC1908" t="str">
        <f>IF(OR($D1908="",$AB1908="",N($AB1908)&lt;=0),"",IFERROR(MATCH(1,INDEX(('2_Review &amp; Audit'!$F$6:$F$505=$A1908)*('2_Review &amp; Audit'!$I$6:$I$505&gt;=$E1908-30)*('2_Review &amp; Audit'!$I$6:$I$505&lt;=$E1908+30)*('2_Review &amp; Audit'!$R$6:$R$505&gt;0)*(ROW('2_Review &amp; Audit'!$R$6:$R$505)&gt;$T1908),0),0)+5,""))</f>
        <v/>
      </c>
      <c r="AG1908" t="str">
        <f>IF(OR($D1908="",$AB1908="",$AF1908=""),"",MIN($AB1908,$AF1908))</f>
        <v/>
      </c>
      <c r="AK1908" t="str">
        <f>IF($D1908="","",MAX(0,N($AB1908)-N($AG1908)))</f>
        <v/>
      </c>
      <c r="AL1908" t="str">
        <f>IF(OR($D1908="",$AK1908="",N($AK1908)&lt;=0),"",IFERROR(MATCH(1,INDEX(('2_Review &amp; Audit'!$F$6:$F$505=$A1908)*('2_Review &amp; Audit'!$I$6:$I$505&gt;=$E1908-30)*('2_Review &amp; Audit'!$I$6:$I$505&lt;=$E1908+30)*('2_Review &amp; Audit'!$R$6:$R$505&gt;0)*(ROW('2_Review &amp; Audit'!$R$6:$R$505)&gt;$AC1908),0),0)+5,""))</f>
        <v/>
      </c>
      <c r="AP1908" t="str">
        <f>IF(OR($D1908="",$AK1908="",$AO1908=""),"",MIN($AK1908,$AO1908))</f>
        <v/>
      </c>
    </row>
    <row r="1909" spans="1:42" ht="12.75" customHeight="1" x14ac:dyDescent="0.2">
      <c r="A1909" t="str">
        <f>IF($J1909="","",INDEX('2_Review &amp; Audit'!$F:$F,$J1909))</f>
        <v/>
      </c>
      <c r="B1909" t="str">
        <f>IF($J1909="","",INDEX('2_Review &amp; Audit'!$C:$C,$J1909))</f>
        <v/>
      </c>
      <c r="C1909" t="str">
        <f>IF($J1909="","",INDEX('2_Review &amp; Audit'!$D:$D,$J1909))</f>
        <v/>
      </c>
      <c r="D1909" s="60" t="str">
        <f>IF($J1909="","",INDEX('2_Review &amp; Audit'!$U:$U,$J1909))</f>
        <v/>
      </c>
      <c r="E1909" t="str">
        <f>IF($J1909="","",INDEX('2_Review &amp; Audit'!$M:$M,$J1909))</f>
        <v/>
      </c>
      <c r="F1909" t="str">
        <f>IF($J1909="","",INDEX('2_Review &amp; Audit'!$N:$N,$J1909))</f>
        <v/>
      </c>
      <c r="G1909" t="str">
        <f>IF(OR($J1909="",$F1909=""),"",ABS(INDEX('2_Review &amp; Audit'!$B:$B,$J1909)/$F1909))</f>
        <v/>
      </c>
      <c r="H1909" t="str">
        <f t="shared" si="93"/>
        <v/>
      </c>
      <c r="I1909" t="str">
        <f>IF($J1909="","",INDEX('2_Review &amp; Audit'!$AD:$AD,$J1909))</f>
        <v/>
      </c>
      <c r="AB1909" t="str">
        <f>IF($D1909="","",MAX(0,N(#REF!)-N($X1909)))</f>
        <v/>
      </c>
      <c r="AC1909" t="str">
        <f>IF(OR($D1909="",$AB1909="",N($AB1909)&lt;=0),"",IFERROR(MATCH(1,INDEX(('2_Review &amp; Audit'!$F$6:$F$505=$A1909)*('2_Review &amp; Audit'!$I$6:$I$505&gt;=$E1909-30)*('2_Review &amp; Audit'!$I$6:$I$505&lt;=$E1909+30)*('2_Review &amp; Audit'!$R$6:$R$505&gt;0)*(ROW('2_Review &amp; Audit'!$R$6:$R$505)&gt;$T1909),0),0)+5,""))</f>
        <v/>
      </c>
      <c r="AG1909" t="str">
        <f>IF(OR($D1909="",$AB1909="",$AF1909=""),"",MIN($AB1909,$AF1909))</f>
        <v/>
      </c>
      <c r="AK1909" t="str">
        <f>IF($D1909="","",MAX(0,N($AB1909)-N($AG1909)))</f>
        <v/>
      </c>
      <c r="AL1909" t="str">
        <f>IF(OR($D1909="",$AK1909="",N($AK1909)&lt;=0),"",IFERROR(MATCH(1,INDEX(('2_Review &amp; Audit'!$F$6:$F$505=$A1909)*('2_Review &amp; Audit'!$I$6:$I$505&gt;=$E1909-30)*('2_Review &amp; Audit'!$I$6:$I$505&lt;=$E1909+30)*('2_Review &amp; Audit'!$R$6:$R$505&gt;0)*(ROW('2_Review &amp; Audit'!$R$6:$R$505)&gt;$AC1909),0),0)+5,""))</f>
        <v/>
      </c>
      <c r="AP1909" t="str">
        <f>IF(OR($D1909="",$AK1909="",$AO1909=""),"",MIN($AK1909,$AO1909))</f>
        <v/>
      </c>
    </row>
    <row r="1910" spans="1:42" ht="12.75" customHeight="1" x14ac:dyDescent="0.2">
      <c r="A1910" t="str">
        <f>IF($J1910="","",INDEX('2_Review &amp; Audit'!$F:$F,$J1910))</f>
        <v/>
      </c>
      <c r="B1910" t="str">
        <f>IF($J1910="","",INDEX('2_Review &amp; Audit'!$C:$C,$J1910))</f>
        <v/>
      </c>
      <c r="C1910" t="str">
        <f>IF($J1910="","",INDEX('2_Review &amp; Audit'!$D:$D,$J1910))</f>
        <v/>
      </c>
      <c r="D1910" s="60" t="str">
        <f>IF($J1910="","",INDEX('2_Review &amp; Audit'!$U:$U,$J1910))</f>
        <v/>
      </c>
      <c r="E1910" t="str">
        <f>IF($J1910="","",INDEX('2_Review &amp; Audit'!$M:$M,$J1910))</f>
        <v/>
      </c>
      <c r="F1910" t="str">
        <f>IF($J1910="","",INDEX('2_Review &amp; Audit'!$N:$N,$J1910))</f>
        <v/>
      </c>
      <c r="G1910" t="str">
        <f>IF(OR($J1910="",$F1910=""),"",ABS(INDEX('2_Review &amp; Audit'!$B:$B,$J1910)/$F1910))</f>
        <v/>
      </c>
      <c r="H1910" t="str">
        <f t="shared" si="93"/>
        <v/>
      </c>
      <c r="I1910" t="str">
        <f>IF($J1910="","",INDEX('2_Review &amp; Audit'!$AD:$AD,$J1910))</f>
        <v/>
      </c>
      <c r="AB1910" t="str">
        <f>IF($D1910="","",MAX(0,N(#REF!)-N($X1910)))</f>
        <v/>
      </c>
      <c r="AC1910" t="str">
        <f>IF(OR($D1910="",$AB1910="",N($AB1910)&lt;=0),"",IFERROR(MATCH(1,INDEX(('2_Review &amp; Audit'!$F$6:$F$505=$A1910)*('2_Review &amp; Audit'!$I$6:$I$505&gt;=$E1910-30)*('2_Review &amp; Audit'!$I$6:$I$505&lt;=$E1910+30)*('2_Review &amp; Audit'!$R$6:$R$505&gt;0)*(ROW('2_Review &amp; Audit'!$R$6:$R$505)&gt;$T1910),0),0)+5,""))</f>
        <v/>
      </c>
      <c r="AG1910" t="str">
        <f>IF(OR($D1910="",$AB1910="",$AF1910=""),"",MIN($AB1910,$AF1910))</f>
        <v/>
      </c>
      <c r="AK1910" t="str">
        <f>IF($D1910="","",MAX(0,N($AB1910)-N($AG1910)))</f>
        <v/>
      </c>
      <c r="AL1910" t="str">
        <f>IF(OR($D1910="",$AK1910="",N($AK1910)&lt;=0),"",IFERROR(MATCH(1,INDEX(('2_Review &amp; Audit'!$F$6:$F$505=$A1910)*('2_Review &amp; Audit'!$I$6:$I$505&gt;=$E1910-30)*('2_Review &amp; Audit'!$I$6:$I$505&lt;=$E1910+30)*('2_Review &amp; Audit'!$R$6:$R$505&gt;0)*(ROW('2_Review &amp; Audit'!$R$6:$R$505)&gt;$AC1910),0),0)+5,""))</f>
        <v/>
      </c>
      <c r="AP1910" t="str">
        <f>IF(OR($D1910="",$AK1910="",$AO1910=""),"",MIN($AK1910,$AO1910))</f>
        <v/>
      </c>
    </row>
    <row r="1911" spans="1:42" ht="12.75" customHeight="1" x14ac:dyDescent="0.2">
      <c r="A1911" t="str">
        <f>IF($J1911="","",INDEX('2_Review &amp; Audit'!$F:$F,$J1911))</f>
        <v/>
      </c>
      <c r="B1911" t="str">
        <f>IF($J1911="","",INDEX('2_Review &amp; Audit'!$C:$C,$J1911))</f>
        <v/>
      </c>
      <c r="C1911" t="str">
        <f>IF($J1911="","",INDEX('2_Review &amp; Audit'!$D:$D,$J1911))</f>
        <v/>
      </c>
      <c r="D1911" s="60" t="str">
        <f>IF($J1911="","",INDEX('2_Review &amp; Audit'!$U:$U,$J1911))</f>
        <v/>
      </c>
      <c r="E1911" t="str">
        <f>IF($J1911="","",INDEX('2_Review &amp; Audit'!$M:$M,$J1911))</f>
        <v/>
      </c>
      <c r="F1911" t="str">
        <f>IF($J1911="","",INDEX('2_Review &amp; Audit'!$N:$N,$J1911))</f>
        <v/>
      </c>
      <c r="G1911" t="str">
        <f>IF(OR($J1911="",$F1911=""),"",ABS(INDEX('2_Review &amp; Audit'!$B:$B,$J1911)/$F1911))</f>
        <v/>
      </c>
      <c r="H1911" t="str">
        <f t="shared" si="93"/>
        <v/>
      </c>
      <c r="I1911" t="str">
        <f>IF($J1911="","",INDEX('2_Review &amp; Audit'!$AD:$AD,$J1911))</f>
        <v/>
      </c>
      <c r="AB1911" t="str">
        <f>IF($D1911="","",MAX(0,N(#REF!)-N($X1911)))</f>
        <v/>
      </c>
      <c r="AC1911" t="str">
        <f>IF(OR($D1911="",$AB1911="",N($AB1911)&lt;=0),"",IFERROR(MATCH(1,INDEX(('2_Review &amp; Audit'!$F$6:$F$505=$A1911)*('2_Review &amp; Audit'!$I$6:$I$505&gt;=$E1911-30)*('2_Review &amp; Audit'!$I$6:$I$505&lt;=$E1911+30)*('2_Review &amp; Audit'!$R$6:$R$505&gt;0)*(ROW('2_Review &amp; Audit'!$R$6:$R$505)&gt;$T1911),0),0)+5,""))</f>
        <v/>
      </c>
      <c r="AG1911" t="str">
        <f>IF(OR($D1911="",$AB1911="",$AF1911=""),"",MIN($AB1911,$AF1911))</f>
        <v/>
      </c>
      <c r="AK1911" t="str">
        <f>IF($D1911="","",MAX(0,N($AB1911)-N($AG1911)))</f>
        <v/>
      </c>
      <c r="AL1911" t="str">
        <f>IF(OR($D1911="",$AK1911="",N($AK1911)&lt;=0),"",IFERROR(MATCH(1,INDEX(('2_Review &amp; Audit'!$F$6:$F$505=$A1911)*('2_Review &amp; Audit'!$I$6:$I$505&gt;=$E1911-30)*('2_Review &amp; Audit'!$I$6:$I$505&lt;=$E1911+30)*('2_Review &amp; Audit'!$R$6:$R$505&gt;0)*(ROW('2_Review &amp; Audit'!$R$6:$R$505)&gt;$AC1911),0),0)+5,""))</f>
        <v/>
      </c>
      <c r="AP1911" t="str">
        <f>IF(OR($D1911="",$AK1911="",$AO1911=""),"",MIN($AK1911,$AO1911))</f>
        <v/>
      </c>
    </row>
    <row r="1912" spans="1:42" ht="12.75" customHeight="1" x14ac:dyDescent="0.2">
      <c r="A1912" t="str">
        <f>IF($J1912="","",INDEX('2_Review &amp; Audit'!$F:$F,$J1912))</f>
        <v/>
      </c>
      <c r="B1912" t="str">
        <f>IF($J1912="","",INDEX('2_Review &amp; Audit'!$C:$C,$J1912))</f>
        <v/>
      </c>
      <c r="C1912" t="str">
        <f>IF($J1912="","",INDEX('2_Review &amp; Audit'!$D:$D,$J1912))</f>
        <v/>
      </c>
      <c r="D1912" s="60" t="str">
        <f>IF($J1912="","",INDEX('2_Review &amp; Audit'!$U:$U,$J1912))</f>
        <v/>
      </c>
      <c r="E1912" t="str">
        <f>IF($J1912="","",INDEX('2_Review &amp; Audit'!$M:$M,$J1912))</f>
        <v/>
      </c>
      <c r="F1912" t="str">
        <f>IF($J1912="","",INDEX('2_Review &amp; Audit'!$N:$N,$J1912))</f>
        <v/>
      </c>
      <c r="G1912" t="str">
        <f>IF(OR($J1912="",$F1912=""),"",ABS(INDEX('2_Review &amp; Audit'!$B:$B,$J1912)/$F1912))</f>
        <v/>
      </c>
      <c r="H1912" t="str">
        <f t="shared" si="93"/>
        <v/>
      </c>
      <c r="I1912" t="str">
        <f>IF($J1912="","",INDEX('2_Review &amp; Audit'!$AD:$AD,$J1912))</f>
        <v/>
      </c>
      <c r="AB1912" t="str">
        <f>IF($D1912="","",MAX(0,N(#REF!)-N($X1912)))</f>
        <v/>
      </c>
      <c r="AC1912" t="str">
        <f>IF(OR($D1912="",$AB1912="",N($AB1912)&lt;=0),"",IFERROR(MATCH(1,INDEX(('2_Review &amp; Audit'!$F$6:$F$505=$A1912)*('2_Review &amp; Audit'!$I$6:$I$505&gt;=$E1912-30)*('2_Review &amp; Audit'!$I$6:$I$505&lt;=$E1912+30)*('2_Review &amp; Audit'!$R$6:$R$505&gt;0)*(ROW('2_Review &amp; Audit'!$R$6:$R$505)&gt;$T1912),0),0)+5,""))</f>
        <v/>
      </c>
      <c r="AG1912" t="str">
        <f>IF(OR($D1912="",$AB1912="",$AF1912=""),"",MIN($AB1912,$AF1912))</f>
        <v/>
      </c>
      <c r="AK1912" t="str">
        <f>IF($D1912="","",MAX(0,N($AB1912)-N($AG1912)))</f>
        <v/>
      </c>
      <c r="AL1912" t="str">
        <f>IF(OR($D1912="",$AK1912="",N($AK1912)&lt;=0),"",IFERROR(MATCH(1,INDEX(('2_Review &amp; Audit'!$F$6:$F$505=$A1912)*('2_Review &amp; Audit'!$I$6:$I$505&gt;=$E1912-30)*('2_Review &amp; Audit'!$I$6:$I$505&lt;=$E1912+30)*('2_Review &amp; Audit'!$R$6:$R$505&gt;0)*(ROW('2_Review &amp; Audit'!$R$6:$R$505)&gt;$AC1912),0),0)+5,""))</f>
        <v/>
      </c>
      <c r="AP1912" t="str">
        <f>IF(OR($D1912="",$AK1912="",$AO1912=""),"",MIN($AK1912,$AO1912))</f>
        <v/>
      </c>
    </row>
    <row r="1913" spans="1:42" ht="12.75" customHeight="1" x14ac:dyDescent="0.2">
      <c r="A1913" t="str">
        <f>IF($J1913="","",INDEX('2_Review &amp; Audit'!$F:$F,$J1913))</f>
        <v/>
      </c>
      <c r="B1913" t="str">
        <f>IF($J1913="","",INDEX('2_Review &amp; Audit'!$C:$C,$J1913))</f>
        <v/>
      </c>
      <c r="C1913" t="str">
        <f>IF($J1913="","",INDEX('2_Review &amp; Audit'!$D:$D,$J1913))</f>
        <v/>
      </c>
      <c r="D1913" s="60" t="str">
        <f>IF($J1913="","",INDEX('2_Review &amp; Audit'!$U:$U,$J1913))</f>
        <v/>
      </c>
      <c r="E1913" t="str">
        <f>IF($J1913="","",INDEX('2_Review &amp; Audit'!$M:$M,$J1913))</f>
        <v/>
      </c>
      <c r="F1913" t="str">
        <f>IF($J1913="","",INDEX('2_Review &amp; Audit'!$N:$N,$J1913))</f>
        <v/>
      </c>
      <c r="G1913" t="str">
        <f>IF(OR($J1913="",$F1913=""),"",ABS(INDEX('2_Review &amp; Audit'!$B:$B,$J1913)/$F1913))</f>
        <v/>
      </c>
      <c r="H1913" t="str">
        <f t="shared" si="93"/>
        <v/>
      </c>
      <c r="I1913" t="str">
        <f>IF($J1913="","",INDEX('2_Review &amp; Audit'!$AD:$AD,$J1913))</f>
        <v/>
      </c>
      <c r="AB1913" t="str">
        <f>IF($D1913="","",MAX(0,N(#REF!)-N($X1913)))</f>
        <v/>
      </c>
      <c r="AC1913" t="str">
        <f>IF(OR($D1913="",$AB1913="",N($AB1913)&lt;=0),"",IFERROR(MATCH(1,INDEX(('2_Review &amp; Audit'!$F$6:$F$505=$A1913)*('2_Review &amp; Audit'!$I$6:$I$505&gt;=$E1913-30)*('2_Review &amp; Audit'!$I$6:$I$505&lt;=$E1913+30)*('2_Review &amp; Audit'!$R$6:$R$505&gt;0)*(ROW('2_Review &amp; Audit'!$R$6:$R$505)&gt;$T1913),0),0)+5,""))</f>
        <v/>
      </c>
      <c r="AG1913" t="str">
        <f>IF(OR($D1913="",$AB1913="",$AF1913=""),"",MIN($AB1913,$AF1913))</f>
        <v/>
      </c>
      <c r="AK1913" t="str">
        <f>IF($D1913="","",MAX(0,N($AB1913)-N($AG1913)))</f>
        <v/>
      </c>
      <c r="AL1913" t="str">
        <f>IF(OR($D1913="",$AK1913="",N($AK1913)&lt;=0),"",IFERROR(MATCH(1,INDEX(('2_Review &amp; Audit'!$F$6:$F$505=$A1913)*('2_Review &amp; Audit'!$I$6:$I$505&gt;=$E1913-30)*('2_Review &amp; Audit'!$I$6:$I$505&lt;=$E1913+30)*('2_Review &amp; Audit'!$R$6:$R$505&gt;0)*(ROW('2_Review &amp; Audit'!$R$6:$R$505)&gt;$AC1913),0),0)+5,""))</f>
        <v/>
      </c>
      <c r="AP1913" t="str">
        <f>IF(OR($D1913="",$AK1913="",$AO1913=""),"",MIN($AK1913,$AO1913))</f>
        <v/>
      </c>
    </row>
    <row r="1914" spans="1:42" ht="12.75" customHeight="1" x14ac:dyDescent="0.2">
      <c r="A1914" t="str">
        <f>IF($J1914="","",INDEX('2_Review &amp; Audit'!$F:$F,$J1914))</f>
        <v/>
      </c>
      <c r="B1914" t="str">
        <f>IF($J1914="","",INDEX('2_Review &amp; Audit'!$C:$C,$J1914))</f>
        <v/>
      </c>
      <c r="C1914" t="str">
        <f>IF($J1914="","",INDEX('2_Review &amp; Audit'!$D:$D,$J1914))</f>
        <v/>
      </c>
      <c r="D1914" s="60" t="str">
        <f>IF($J1914="","",INDEX('2_Review &amp; Audit'!$U:$U,$J1914))</f>
        <v/>
      </c>
      <c r="E1914" t="str">
        <f>IF($J1914="","",INDEX('2_Review &amp; Audit'!$M:$M,$J1914))</f>
        <v/>
      </c>
      <c r="F1914" t="str">
        <f>IF($J1914="","",INDEX('2_Review &amp; Audit'!$N:$N,$J1914))</f>
        <v/>
      </c>
      <c r="G1914" t="str">
        <f>IF(OR($J1914="",$F1914=""),"",ABS(INDEX('2_Review &amp; Audit'!$B:$B,$J1914)/$F1914))</f>
        <v/>
      </c>
      <c r="H1914" t="str">
        <f t="shared" si="93"/>
        <v/>
      </c>
      <c r="I1914" t="str">
        <f>IF($J1914="","",INDEX('2_Review &amp; Audit'!$AD:$AD,$J1914))</f>
        <v/>
      </c>
      <c r="AB1914" t="str">
        <f>IF($D1914="","",MAX(0,N(#REF!)-N($X1914)))</f>
        <v/>
      </c>
      <c r="AC1914" t="str">
        <f>IF(OR($D1914="",$AB1914="",N($AB1914)&lt;=0),"",IFERROR(MATCH(1,INDEX(('2_Review &amp; Audit'!$F$6:$F$505=$A1914)*('2_Review &amp; Audit'!$I$6:$I$505&gt;=$E1914-30)*('2_Review &amp; Audit'!$I$6:$I$505&lt;=$E1914+30)*('2_Review &amp; Audit'!$R$6:$R$505&gt;0)*(ROW('2_Review &amp; Audit'!$R$6:$R$505)&gt;$T1914),0),0)+5,""))</f>
        <v/>
      </c>
      <c r="AG1914" t="str">
        <f>IF(OR($D1914="",$AB1914="",$AF1914=""),"",MIN($AB1914,$AF1914))</f>
        <v/>
      </c>
      <c r="AK1914" t="str">
        <f>IF($D1914="","",MAX(0,N($AB1914)-N($AG1914)))</f>
        <v/>
      </c>
      <c r="AL1914" t="str">
        <f>IF(OR($D1914="",$AK1914="",N($AK1914)&lt;=0),"",IFERROR(MATCH(1,INDEX(('2_Review &amp; Audit'!$F$6:$F$505=$A1914)*('2_Review &amp; Audit'!$I$6:$I$505&gt;=$E1914-30)*('2_Review &amp; Audit'!$I$6:$I$505&lt;=$E1914+30)*('2_Review &amp; Audit'!$R$6:$R$505&gt;0)*(ROW('2_Review &amp; Audit'!$R$6:$R$505)&gt;$AC1914),0),0)+5,""))</f>
        <v/>
      </c>
      <c r="AP1914" t="str">
        <f>IF(OR($D1914="",$AK1914="",$AO1914=""),"",MIN($AK1914,$AO1914))</f>
        <v/>
      </c>
    </row>
    <row r="1915" spans="1:42" ht="12.75" customHeight="1" x14ac:dyDescent="0.2">
      <c r="A1915" t="str">
        <f>IF($J1915="","",INDEX('2_Review &amp; Audit'!$F:$F,$J1915))</f>
        <v/>
      </c>
      <c r="B1915" t="str">
        <f>IF($J1915="","",INDEX('2_Review &amp; Audit'!$C:$C,$J1915))</f>
        <v/>
      </c>
      <c r="C1915" t="str">
        <f>IF($J1915="","",INDEX('2_Review &amp; Audit'!$D:$D,$J1915))</f>
        <v/>
      </c>
      <c r="D1915" s="60" t="str">
        <f>IF($J1915="","",INDEX('2_Review &amp; Audit'!$U:$U,$J1915))</f>
        <v/>
      </c>
      <c r="E1915" t="str">
        <f>IF($J1915="","",INDEX('2_Review &amp; Audit'!$M:$M,$J1915))</f>
        <v/>
      </c>
      <c r="F1915" t="str">
        <f>IF($J1915="","",INDEX('2_Review &amp; Audit'!$N:$N,$J1915))</f>
        <v/>
      </c>
      <c r="G1915" t="str">
        <f>IF(OR($J1915="",$F1915=""),"",ABS(INDEX('2_Review &amp; Audit'!$B:$B,$J1915)/$F1915))</f>
        <v/>
      </c>
      <c r="H1915" t="str">
        <f t="shared" ref="H1915:H1978" si="94">IF(OR($F1915="",$G1915=""),"",$F1915*$G1915)</f>
        <v/>
      </c>
      <c r="I1915" t="str">
        <f>IF($J1915="","",INDEX('2_Review &amp; Audit'!$AD:$AD,$J1915))</f>
        <v/>
      </c>
      <c r="AB1915" t="str">
        <f>IF($D1915="","",MAX(0,N(#REF!)-N($X1915)))</f>
        <v/>
      </c>
      <c r="AC1915" t="str">
        <f>IF(OR($D1915="",$AB1915="",N($AB1915)&lt;=0),"",IFERROR(MATCH(1,INDEX(('2_Review &amp; Audit'!$F$6:$F$505=$A1915)*('2_Review &amp; Audit'!$I$6:$I$505&gt;=$E1915-30)*('2_Review &amp; Audit'!$I$6:$I$505&lt;=$E1915+30)*('2_Review &amp; Audit'!$R$6:$R$505&gt;0)*(ROW('2_Review &amp; Audit'!$R$6:$R$505)&gt;$T1915),0),0)+5,""))</f>
        <v/>
      </c>
      <c r="AG1915" t="str">
        <f>IF(OR($D1915="",$AB1915="",$AF1915=""),"",MIN($AB1915,$AF1915))</f>
        <v/>
      </c>
      <c r="AK1915" t="str">
        <f>IF($D1915="","",MAX(0,N($AB1915)-N($AG1915)))</f>
        <v/>
      </c>
      <c r="AL1915" t="str">
        <f>IF(OR($D1915="",$AK1915="",N($AK1915)&lt;=0),"",IFERROR(MATCH(1,INDEX(('2_Review &amp; Audit'!$F$6:$F$505=$A1915)*('2_Review &amp; Audit'!$I$6:$I$505&gt;=$E1915-30)*('2_Review &amp; Audit'!$I$6:$I$505&lt;=$E1915+30)*('2_Review &amp; Audit'!$R$6:$R$505&gt;0)*(ROW('2_Review &amp; Audit'!$R$6:$R$505)&gt;$AC1915),0),0)+5,""))</f>
        <v/>
      </c>
      <c r="AP1915" t="str">
        <f>IF(OR($D1915="",$AK1915="",$AO1915=""),"",MIN($AK1915,$AO1915))</f>
        <v/>
      </c>
    </row>
    <row r="1916" spans="1:42" ht="12.75" customHeight="1" x14ac:dyDescent="0.2">
      <c r="A1916" t="str">
        <f>IF($J1916="","",INDEX('2_Review &amp; Audit'!$F:$F,$J1916))</f>
        <v/>
      </c>
      <c r="B1916" t="str">
        <f>IF($J1916="","",INDEX('2_Review &amp; Audit'!$C:$C,$J1916))</f>
        <v/>
      </c>
      <c r="C1916" t="str">
        <f>IF($J1916="","",INDEX('2_Review &amp; Audit'!$D:$D,$J1916))</f>
        <v/>
      </c>
      <c r="D1916" s="60" t="str">
        <f>IF($J1916="","",INDEX('2_Review &amp; Audit'!$U:$U,$J1916))</f>
        <v/>
      </c>
      <c r="E1916" t="str">
        <f>IF($J1916="","",INDEX('2_Review &amp; Audit'!$M:$M,$J1916))</f>
        <v/>
      </c>
      <c r="F1916" t="str">
        <f>IF($J1916="","",INDEX('2_Review &amp; Audit'!$N:$N,$J1916))</f>
        <v/>
      </c>
      <c r="G1916" t="str">
        <f>IF(OR($J1916="",$F1916=""),"",ABS(INDEX('2_Review &amp; Audit'!$B:$B,$J1916)/$F1916))</f>
        <v/>
      </c>
      <c r="H1916" t="str">
        <f t="shared" si="94"/>
        <v/>
      </c>
      <c r="I1916" t="str">
        <f>IF($J1916="","",INDEX('2_Review &amp; Audit'!$AD:$AD,$J1916))</f>
        <v/>
      </c>
      <c r="AB1916" t="str">
        <f>IF($D1916="","",MAX(0,N(#REF!)-N($X1916)))</f>
        <v/>
      </c>
      <c r="AC1916" t="str">
        <f>IF(OR($D1916="",$AB1916="",N($AB1916)&lt;=0),"",IFERROR(MATCH(1,INDEX(('2_Review &amp; Audit'!$F$6:$F$505=$A1916)*('2_Review &amp; Audit'!$I$6:$I$505&gt;=$E1916-30)*('2_Review &amp; Audit'!$I$6:$I$505&lt;=$E1916+30)*('2_Review &amp; Audit'!$R$6:$R$505&gt;0)*(ROW('2_Review &amp; Audit'!$R$6:$R$505)&gt;$T1916),0),0)+5,""))</f>
        <v/>
      </c>
      <c r="AG1916" t="str">
        <f>IF(OR($D1916="",$AB1916="",$AF1916=""),"",MIN($AB1916,$AF1916))</f>
        <v/>
      </c>
      <c r="AK1916" t="str">
        <f>IF($D1916="","",MAX(0,N($AB1916)-N($AG1916)))</f>
        <v/>
      </c>
      <c r="AL1916" t="str">
        <f>IF(OR($D1916="",$AK1916="",N($AK1916)&lt;=0),"",IFERROR(MATCH(1,INDEX(('2_Review &amp; Audit'!$F$6:$F$505=$A1916)*('2_Review &amp; Audit'!$I$6:$I$505&gt;=$E1916-30)*('2_Review &amp; Audit'!$I$6:$I$505&lt;=$E1916+30)*('2_Review &amp; Audit'!$R$6:$R$505&gt;0)*(ROW('2_Review &amp; Audit'!$R$6:$R$505)&gt;$AC1916),0),0)+5,""))</f>
        <v/>
      </c>
      <c r="AP1916" t="str">
        <f>IF(OR($D1916="",$AK1916="",$AO1916=""),"",MIN($AK1916,$AO1916))</f>
        <v/>
      </c>
    </row>
    <row r="1917" spans="1:42" ht="12.75" customHeight="1" x14ac:dyDescent="0.2">
      <c r="A1917" t="str">
        <f>IF($J1917="","",INDEX('2_Review &amp; Audit'!$F:$F,$J1917))</f>
        <v/>
      </c>
      <c r="B1917" t="str">
        <f>IF($J1917="","",INDEX('2_Review &amp; Audit'!$C:$C,$J1917))</f>
        <v/>
      </c>
      <c r="C1917" t="str">
        <f>IF($J1917="","",INDEX('2_Review &amp; Audit'!$D:$D,$J1917))</f>
        <v/>
      </c>
      <c r="D1917" s="60" t="str">
        <f>IF($J1917="","",INDEX('2_Review &amp; Audit'!$U:$U,$J1917))</f>
        <v/>
      </c>
      <c r="E1917" t="str">
        <f>IF($J1917="","",INDEX('2_Review &amp; Audit'!$M:$M,$J1917))</f>
        <v/>
      </c>
      <c r="F1917" t="str">
        <f>IF($J1917="","",INDEX('2_Review &amp; Audit'!$N:$N,$J1917))</f>
        <v/>
      </c>
      <c r="G1917" t="str">
        <f>IF(OR($J1917="",$F1917=""),"",ABS(INDEX('2_Review &amp; Audit'!$B:$B,$J1917)/$F1917))</f>
        <v/>
      </c>
      <c r="H1917" t="str">
        <f t="shared" si="94"/>
        <v/>
      </c>
      <c r="I1917" t="str">
        <f>IF($J1917="","",INDEX('2_Review &amp; Audit'!$AD:$AD,$J1917))</f>
        <v/>
      </c>
      <c r="AB1917" t="str">
        <f>IF($D1917="","",MAX(0,N(#REF!)-N($X1917)))</f>
        <v/>
      </c>
      <c r="AC1917" t="str">
        <f>IF(OR($D1917="",$AB1917="",N($AB1917)&lt;=0),"",IFERROR(MATCH(1,INDEX(('2_Review &amp; Audit'!$F$6:$F$505=$A1917)*('2_Review &amp; Audit'!$I$6:$I$505&gt;=$E1917-30)*('2_Review &amp; Audit'!$I$6:$I$505&lt;=$E1917+30)*('2_Review &amp; Audit'!$R$6:$R$505&gt;0)*(ROW('2_Review &amp; Audit'!$R$6:$R$505)&gt;$T1917),0),0)+5,""))</f>
        <v/>
      </c>
      <c r="AG1917" t="str">
        <f>IF(OR($D1917="",$AB1917="",$AF1917=""),"",MIN($AB1917,$AF1917))</f>
        <v/>
      </c>
      <c r="AK1917" t="str">
        <f>IF($D1917="","",MAX(0,N($AB1917)-N($AG1917)))</f>
        <v/>
      </c>
      <c r="AL1917" t="str">
        <f>IF(OR($D1917="",$AK1917="",N($AK1917)&lt;=0),"",IFERROR(MATCH(1,INDEX(('2_Review &amp; Audit'!$F$6:$F$505=$A1917)*('2_Review &amp; Audit'!$I$6:$I$505&gt;=$E1917-30)*('2_Review &amp; Audit'!$I$6:$I$505&lt;=$E1917+30)*('2_Review &amp; Audit'!$R$6:$R$505&gt;0)*(ROW('2_Review &amp; Audit'!$R$6:$R$505)&gt;$AC1917),0),0)+5,""))</f>
        <v/>
      </c>
      <c r="AP1917" t="str">
        <f>IF(OR($D1917="",$AK1917="",$AO1917=""),"",MIN($AK1917,$AO1917))</f>
        <v/>
      </c>
    </row>
    <row r="1918" spans="1:42" ht="12.75" customHeight="1" x14ac:dyDescent="0.2">
      <c r="A1918" t="str">
        <f>IF($J1918="","",INDEX('2_Review &amp; Audit'!$F:$F,$J1918))</f>
        <v/>
      </c>
      <c r="B1918" t="str">
        <f>IF($J1918="","",INDEX('2_Review &amp; Audit'!$C:$C,$J1918))</f>
        <v/>
      </c>
      <c r="C1918" t="str">
        <f>IF($J1918="","",INDEX('2_Review &amp; Audit'!$D:$D,$J1918))</f>
        <v/>
      </c>
      <c r="D1918" s="60" t="str">
        <f>IF($J1918="","",INDEX('2_Review &amp; Audit'!$U:$U,$J1918))</f>
        <v/>
      </c>
      <c r="E1918" t="str">
        <f>IF($J1918="","",INDEX('2_Review &amp; Audit'!$M:$M,$J1918))</f>
        <v/>
      </c>
      <c r="F1918" t="str">
        <f>IF($J1918="","",INDEX('2_Review &amp; Audit'!$N:$N,$J1918))</f>
        <v/>
      </c>
      <c r="G1918" t="str">
        <f>IF(OR($J1918="",$F1918=""),"",ABS(INDEX('2_Review &amp; Audit'!$B:$B,$J1918)/$F1918))</f>
        <v/>
      </c>
      <c r="H1918" t="str">
        <f t="shared" si="94"/>
        <v/>
      </c>
      <c r="I1918" t="str">
        <f>IF($J1918="","",INDEX('2_Review &amp; Audit'!$AD:$AD,$J1918))</f>
        <v/>
      </c>
      <c r="AB1918" t="str">
        <f>IF($D1918="","",MAX(0,N(#REF!)-N($X1918)))</f>
        <v/>
      </c>
      <c r="AC1918" t="str">
        <f>IF(OR($D1918="",$AB1918="",N($AB1918)&lt;=0),"",IFERROR(MATCH(1,INDEX(('2_Review &amp; Audit'!$F$6:$F$505=$A1918)*('2_Review &amp; Audit'!$I$6:$I$505&gt;=$E1918-30)*('2_Review &amp; Audit'!$I$6:$I$505&lt;=$E1918+30)*('2_Review &amp; Audit'!$R$6:$R$505&gt;0)*(ROW('2_Review &amp; Audit'!$R$6:$R$505)&gt;$T1918),0),0)+5,""))</f>
        <v/>
      </c>
      <c r="AG1918" t="str">
        <f>IF(OR($D1918="",$AB1918="",$AF1918=""),"",MIN($AB1918,$AF1918))</f>
        <v/>
      </c>
      <c r="AK1918" t="str">
        <f>IF($D1918="","",MAX(0,N($AB1918)-N($AG1918)))</f>
        <v/>
      </c>
      <c r="AL1918" t="str">
        <f>IF(OR($D1918="",$AK1918="",N($AK1918)&lt;=0),"",IFERROR(MATCH(1,INDEX(('2_Review &amp; Audit'!$F$6:$F$505=$A1918)*('2_Review &amp; Audit'!$I$6:$I$505&gt;=$E1918-30)*('2_Review &amp; Audit'!$I$6:$I$505&lt;=$E1918+30)*('2_Review &amp; Audit'!$R$6:$R$505&gt;0)*(ROW('2_Review &amp; Audit'!$R$6:$R$505)&gt;$AC1918),0),0)+5,""))</f>
        <v/>
      </c>
      <c r="AP1918" t="str">
        <f>IF(OR($D1918="",$AK1918="",$AO1918=""),"",MIN($AK1918,$AO1918))</f>
        <v/>
      </c>
    </row>
    <row r="1919" spans="1:42" ht="12.75" customHeight="1" x14ac:dyDescent="0.2">
      <c r="A1919" t="str">
        <f>IF($J1919="","",INDEX('2_Review &amp; Audit'!$F:$F,$J1919))</f>
        <v/>
      </c>
      <c r="B1919" t="str">
        <f>IF($J1919="","",INDEX('2_Review &amp; Audit'!$C:$C,$J1919))</f>
        <v/>
      </c>
      <c r="C1919" t="str">
        <f>IF($J1919="","",INDEX('2_Review &amp; Audit'!$D:$D,$J1919))</f>
        <v/>
      </c>
      <c r="D1919" s="60" t="str">
        <f>IF($J1919="","",INDEX('2_Review &amp; Audit'!$U:$U,$J1919))</f>
        <v/>
      </c>
      <c r="E1919" t="str">
        <f>IF($J1919="","",INDEX('2_Review &amp; Audit'!$M:$M,$J1919))</f>
        <v/>
      </c>
      <c r="F1919" t="str">
        <f>IF($J1919="","",INDEX('2_Review &amp; Audit'!$N:$N,$J1919))</f>
        <v/>
      </c>
      <c r="G1919" t="str">
        <f>IF(OR($J1919="",$F1919=""),"",ABS(INDEX('2_Review &amp; Audit'!$B:$B,$J1919)/$F1919))</f>
        <v/>
      </c>
      <c r="H1919" t="str">
        <f t="shared" si="94"/>
        <v/>
      </c>
      <c r="I1919" t="str">
        <f>IF($J1919="","",INDEX('2_Review &amp; Audit'!$AD:$AD,$J1919))</f>
        <v/>
      </c>
      <c r="AB1919" t="str">
        <f>IF($D1919="","",MAX(0,N(#REF!)-N($X1919)))</f>
        <v/>
      </c>
      <c r="AC1919" t="str">
        <f>IF(OR($D1919="",$AB1919="",N($AB1919)&lt;=0),"",IFERROR(MATCH(1,INDEX(('2_Review &amp; Audit'!$F$6:$F$505=$A1919)*('2_Review &amp; Audit'!$I$6:$I$505&gt;=$E1919-30)*('2_Review &amp; Audit'!$I$6:$I$505&lt;=$E1919+30)*('2_Review &amp; Audit'!$R$6:$R$505&gt;0)*(ROW('2_Review &amp; Audit'!$R$6:$R$505)&gt;$T1919),0),0)+5,""))</f>
        <v/>
      </c>
      <c r="AG1919" t="str">
        <f>IF(OR($D1919="",$AB1919="",$AF1919=""),"",MIN($AB1919,$AF1919))</f>
        <v/>
      </c>
      <c r="AK1919" t="str">
        <f>IF($D1919="","",MAX(0,N($AB1919)-N($AG1919)))</f>
        <v/>
      </c>
      <c r="AL1919" t="str">
        <f>IF(OR($D1919="",$AK1919="",N($AK1919)&lt;=0),"",IFERROR(MATCH(1,INDEX(('2_Review &amp; Audit'!$F$6:$F$505=$A1919)*('2_Review &amp; Audit'!$I$6:$I$505&gt;=$E1919-30)*('2_Review &amp; Audit'!$I$6:$I$505&lt;=$E1919+30)*('2_Review &amp; Audit'!$R$6:$R$505&gt;0)*(ROW('2_Review &amp; Audit'!$R$6:$R$505)&gt;$AC1919),0),0)+5,""))</f>
        <v/>
      </c>
      <c r="AP1919" t="str">
        <f>IF(OR($D1919="",$AK1919="",$AO1919=""),"",MIN($AK1919,$AO1919))</f>
        <v/>
      </c>
    </row>
    <row r="1920" spans="1:42" ht="12.75" customHeight="1" x14ac:dyDescent="0.2">
      <c r="A1920" t="str">
        <f>IF($J1920="","",INDEX('2_Review &amp; Audit'!$F:$F,$J1920))</f>
        <v/>
      </c>
      <c r="B1920" t="str">
        <f>IF($J1920="","",INDEX('2_Review &amp; Audit'!$C:$C,$J1920))</f>
        <v/>
      </c>
      <c r="C1920" t="str">
        <f>IF($J1920="","",INDEX('2_Review &amp; Audit'!$D:$D,$J1920))</f>
        <v/>
      </c>
      <c r="D1920" s="60" t="str">
        <f>IF($J1920="","",INDEX('2_Review &amp; Audit'!$U:$U,$J1920))</f>
        <v/>
      </c>
      <c r="E1920" t="str">
        <f>IF($J1920="","",INDEX('2_Review &amp; Audit'!$M:$M,$J1920))</f>
        <v/>
      </c>
      <c r="F1920" t="str">
        <f>IF($J1920="","",INDEX('2_Review &amp; Audit'!$N:$N,$J1920))</f>
        <v/>
      </c>
      <c r="G1920" t="str">
        <f>IF(OR($J1920="",$F1920=""),"",ABS(INDEX('2_Review &amp; Audit'!$B:$B,$J1920)/$F1920))</f>
        <v/>
      </c>
      <c r="H1920" t="str">
        <f t="shared" si="94"/>
        <v/>
      </c>
      <c r="I1920" t="str">
        <f>IF($J1920="","",INDEX('2_Review &amp; Audit'!$AD:$AD,$J1920))</f>
        <v/>
      </c>
      <c r="AB1920" t="str">
        <f>IF($D1920="","",MAX(0,N(#REF!)-N($X1920)))</f>
        <v/>
      </c>
      <c r="AC1920" t="str">
        <f>IF(OR($D1920="",$AB1920="",N($AB1920)&lt;=0),"",IFERROR(MATCH(1,INDEX(('2_Review &amp; Audit'!$F$6:$F$505=$A1920)*('2_Review &amp; Audit'!$I$6:$I$505&gt;=$E1920-30)*('2_Review &amp; Audit'!$I$6:$I$505&lt;=$E1920+30)*('2_Review &amp; Audit'!$R$6:$R$505&gt;0)*(ROW('2_Review &amp; Audit'!$R$6:$R$505)&gt;$T1920),0),0)+5,""))</f>
        <v/>
      </c>
      <c r="AG1920" t="str">
        <f>IF(OR($D1920="",$AB1920="",$AF1920=""),"",MIN($AB1920,$AF1920))</f>
        <v/>
      </c>
      <c r="AK1920" t="str">
        <f>IF($D1920="","",MAX(0,N($AB1920)-N($AG1920)))</f>
        <v/>
      </c>
      <c r="AL1920" t="str">
        <f>IF(OR($D1920="",$AK1920="",N($AK1920)&lt;=0),"",IFERROR(MATCH(1,INDEX(('2_Review &amp; Audit'!$F$6:$F$505=$A1920)*('2_Review &amp; Audit'!$I$6:$I$505&gt;=$E1920-30)*('2_Review &amp; Audit'!$I$6:$I$505&lt;=$E1920+30)*('2_Review &amp; Audit'!$R$6:$R$505&gt;0)*(ROW('2_Review &amp; Audit'!$R$6:$R$505)&gt;$AC1920),0),0)+5,""))</f>
        <v/>
      </c>
      <c r="AP1920" t="str">
        <f>IF(OR($D1920="",$AK1920="",$AO1920=""),"",MIN($AK1920,$AO1920))</f>
        <v/>
      </c>
    </row>
    <row r="1921" spans="1:42" ht="12.75" customHeight="1" x14ac:dyDescent="0.2">
      <c r="A1921" t="str">
        <f>IF($J1921="","",INDEX('2_Review &amp; Audit'!$F:$F,$J1921))</f>
        <v/>
      </c>
      <c r="B1921" t="str">
        <f>IF($J1921="","",INDEX('2_Review &amp; Audit'!$C:$C,$J1921))</f>
        <v/>
      </c>
      <c r="C1921" t="str">
        <f>IF($J1921="","",INDEX('2_Review &amp; Audit'!$D:$D,$J1921))</f>
        <v/>
      </c>
      <c r="D1921" s="60" t="str">
        <f>IF($J1921="","",INDEX('2_Review &amp; Audit'!$U:$U,$J1921))</f>
        <v/>
      </c>
      <c r="E1921" t="str">
        <f>IF($J1921="","",INDEX('2_Review &amp; Audit'!$M:$M,$J1921))</f>
        <v/>
      </c>
      <c r="F1921" t="str">
        <f>IF($J1921="","",INDEX('2_Review &amp; Audit'!$N:$N,$J1921))</f>
        <v/>
      </c>
      <c r="G1921" t="str">
        <f>IF(OR($J1921="",$F1921=""),"",ABS(INDEX('2_Review &amp; Audit'!$B:$B,$J1921)/$F1921))</f>
        <v/>
      </c>
      <c r="H1921" t="str">
        <f t="shared" si="94"/>
        <v/>
      </c>
      <c r="I1921" t="str">
        <f>IF($J1921="","",INDEX('2_Review &amp; Audit'!$AD:$AD,$J1921))</f>
        <v/>
      </c>
      <c r="AB1921" t="str">
        <f>IF($D1921="","",MAX(0,N(#REF!)-N($X1921)))</f>
        <v/>
      </c>
      <c r="AC1921" t="str">
        <f>IF(OR($D1921="",$AB1921="",N($AB1921)&lt;=0),"",IFERROR(MATCH(1,INDEX(('2_Review &amp; Audit'!$F$6:$F$505=$A1921)*('2_Review &amp; Audit'!$I$6:$I$505&gt;=$E1921-30)*('2_Review &amp; Audit'!$I$6:$I$505&lt;=$E1921+30)*('2_Review &amp; Audit'!$R$6:$R$505&gt;0)*(ROW('2_Review &amp; Audit'!$R$6:$R$505)&gt;$T1921),0),0)+5,""))</f>
        <v/>
      </c>
      <c r="AG1921" t="str">
        <f>IF(OR($D1921="",$AB1921="",$AF1921=""),"",MIN($AB1921,$AF1921))</f>
        <v/>
      </c>
      <c r="AK1921" t="str">
        <f>IF($D1921="","",MAX(0,N($AB1921)-N($AG1921)))</f>
        <v/>
      </c>
      <c r="AL1921" t="str">
        <f>IF(OR($D1921="",$AK1921="",N($AK1921)&lt;=0),"",IFERROR(MATCH(1,INDEX(('2_Review &amp; Audit'!$F$6:$F$505=$A1921)*('2_Review &amp; Audit'!$I$6:$I$505&gt;=$E1921-30)*('2_Review &amp; Audit'!$I$6:$I$505&lt;=$E1921+30)*('2_Review &amp; Audit'!$R$6:$R$505&gt;0)*(ROW('2_Review &amp; Audit'!$R$6:$R$505)&gt;$AC1921),0),0)+5,""))</f>
        <v/>
      </c>
      <c r="AP1921" t="str">
        <f>IF(OR($D1921="",$AK1921="",$AO1921=""),"",MIN($AK1921,$AO1921))</f>
        <v/>
      </c>
    </row>
    <row r="1922" spans="1:42" ht="12.75" customHeight="1" x14ac:dyDescent="0.2">
      <c r="A1922" t="str">
        <f>IF($J1922="","",INDEX('2_Review &amp; Audit'!$F:$F,$J1922))</f>
        <v/>
      </c>
      <c r="B1922" t="str">
        <f>IF($J1922="","",INDEX('2_Review &amp; Audit'!$C:$C,$J1922))</f>
        <v/>
      </c>
      <c r="C1922" t="str">
        <f>IF($J1922="","",INDEX('2_Review &amp; Audit'!$D:$D,$J1922))</f>
        <v/>
      </c>
      <c r="D1922" s="60" t="str">
        <f>IF($J1922="","",INDEX('2_Review &amp; Audit'!$U:$U,$J1922))</f>
        <v/>
      </c>
      <c r="E1922" t="str">
        <f>IF($J1922="","",INDEX('2_Review &amp; Audit'!$M:$M,$J1922))</f>
        <v/>
      </c>
      <c r="F1922" t="str">
        <f>IF($J1922="","",INDEX('2_Review &amp; Audit'!$N:$N,$J1922))</f>
        <v/>
      </c>
      <c r="G1922" t="str">
        <f>IF(OR($J1922="",$F1922=""),"",ABS(INDEX('2_Review &amp; Audit'!$B:$B,$J1922)/$F1922))</f>
        <v/>
      </c>
      <c r="H1922" t="str">
        <f t="shared" si="94"/>
        <v/>
      </c>
      <c r="I1922" t="str">
        <f>IF($J1922="","",INDEX('2_Review &amp; Audit'!$AD:$AD,$J1922))</f>
        <v/>
      </c>
      <c r="AB1922" t="str">
        <f>IF($D1922="","",MAX(0,N(#REF!)-N($X1922)))</f>
        <v/>
      </c>
      <c r="AC1922" t="str">
        <f>IF(OR($D1922="",$AB1922="",N($AB1922)&lt;=0),"",IFERROR(MATCH(1,INDEX(('2_Review &amp; Audit'!$F$6:$F$505=$A1922)*('2_Review &amp; Audit'!$I$6:$I$505&gt;=$E1922-30)*('2_Review &amp; Audit'!$I$6:$I$505&lt;=$E1922+30)*('2_Review &amp; Audit'!$R$6:$R$505&gt;0)*(ROW('2_Review &amp; Audit'!$R$6:$R$505)&gt;$T1922),0),0)+5,""))</f>
        <v/>
      </c>
      <c r="AG1922" t="str">
        <f>IF(OR($D1922="",$AB1922="",$AF1922=""),"",MIN($AB1922,$AF1922))</f>
        <v/>
      </c>
      <c r="AK1922" t="str">
        <f>IF($D1922="","",MAX(0,N($AB1922)-N($AG1922)))</f>
        <v/>
      </c>
      <c r="AL1922" t="str">
        <f>IF(OR($D1922="",$AK1922="",N($AK1922)&lt;=0),"",IFERROR(MATCH(1,INDEX(('2_Review &amp; Audit'!$F$6:$F$505=$A1922)*('2_Review &amp; Audit'!$I$6:$I$505&gt;=$E1922-30)*('2_Review &amp; Audit'!$I$6:$I$505&lt;=$E1922+30)*('2_Review &amp; Audit'!$R$6:$R$505&gt;0)*(ROW('2_Review &amp; Audit'!$R$6:$R$505)&gt;$AC1922),0),0)+5,""))</f>
        <v/>
      </c>
      <c r="AP1922" t="str">
        <f>IF(OR($D1922="",$AK1922="",$AO1922=""),"",MIN($AK1922,$AO1922))</f>
        <v/>
      </c>
    </row>
    <row r="1923" spans="1:42" ht="12.75" customHeight="1" x14ac:dyDescent="0.2">
      <c r="A1923" t="str">
        <f>IF($J1923="","",INDEX('2_Review &amp; Audit'!$F:$F,$J1923))</f>
        <v/>
      </c>
      <c r="B1923" t="str">
        <f>IF($J1923="","",INDEX('2_Review &amp; Audit'!$C:$C,$J1923))</f>
        <v/>
      </c>
      <c r="C1923" t="str">
        <f>IF($J1923="","",INDEX('2_Review &amp; Audit'!$D:$D,$J1923))</f>
        <v/>
      </c>
      <c r="D1923" s="60" t="str">
        <f>IF($J1923="","",INDEX('2_Review &amp; Audit'!$U:$U,$J1923))</f>
        <v/>
      </c>
      <c r="E1923" t="str">
        <f>IF($J1923="","",INDEX('2_Review &amp; Audit'!$M:$M,$J1923))</f>
        <v/>
      </c>
      <c r="F1923" t="str">
        <f>IF($J1923="","",INDEX('2_Review &amp; Audit'!$N:$N,$J1923))</f>
        <v/>
      </c>
      <c r="G1923" t="str">
        <f>IF(OR($J1923="",$F1923=""),"",ABS(INDEX('2_Review &amp; Audit'!$B:$B,$J1923)/$F1923))</f>
        <v/>
      </c>
      <c r="H1923" t="str">
        <f t="shared" si="94"/>
        <v/>
      </c>
      <c r="I1923" t="str">
        <f>IF($J1923="","",INDEX('2_Review &amp; Audit'!$AD:$AD,$J1923))</f>
        <v/>
      </c>
      <c r="AB1923" t="str">
        <f>IF($D1923="","",MAX(0,N(#REF!)-N($X1923)))</f>
        <v/>
      </c>
      <c r="AC1923" t="str">
        <f>IF(OR($D1923="",$AB1923="",N($AB1923)&lt;=0),"",IFERROR(MATCH(1,INDEX(('2_Review &amp; Audit'!$F$6:$F$505=$A1923)*('2_Review &amp; Audit'!$I$6:$I$505&gt;=$E1923-30)*('2_Review &amp; Audit'!$I$6:$I$505&lt;=$E1923+30)*('2_Review &amp; Audit'!$R$6:$R$505&gt;0)*(ROW('2_Review &amp; Audit'!$R$6:$R$505)&gt;$T1923),0),0)+5,""))</f>
        <v/>
      </c>
      <c r="AG1923" t="str">
        <f>IF(OR($D1923="",$AB1923="",$AF1923=""),"",MIN($AB1923,$AF1923))</f>
        <v/>
      </c>
      <c r="AK1923" t="str">
        <f>IF($D1923="","",MAX(0,N($AB1923)-N($AG1923)))</f>
        <v/>
      </c>
      <c r="AL1923" t="str">
        <f>IF(OR($D1923="",$AK1923="",N($AK1923)&lt;=0),"",IFERROR(MATCH(1,INDEX(('2_Review &amp; Audit'!$F$6:$F$505=$A1923)*('2_Review &amp; Audit'!$I$6:$I$505&gt;=$E1923-30)*('2_Review &amp; Audit'!$I$6:$I$505&lt;=$E1923+30)*('2_Review &amp; Audit'!$R$6:$R$505&gt;0)*(ROW('2_Review &amp; Audit'!$R$6:$R$505)&gt;$AC1923),0),0)+5,""))</f>
        <v/>
      </c>
      <c r="AP1923" t="str">
        <f>IF(OR($D1923="",$AK1923="",$AO1923=""),"",MIN($AK1923,$AO1923))</f>
        <v/>
      </c>
    </row>
    <row r="1924" spans="1:42" ht="12.75" customHeight="1" x14ac:dyDescent="0.2">
      <c r="A1924" t="str">
        <f>IF($J1924="","",INDEX('2_Review &amp; Audit'!$F:$F,$J1924))</f>
        <v/>
      </c>
      <c r="B1924" t="str">
        <f>IF($J1924="","",INDEX('2_Review &amp; Audit'!$C:$C,$J1924))</f>
        <v/>
      </c>
      <c r="C1924" t="str">
        <f>IF($J1924="","",INDEX('2_Review &amp; Audit'!$D:$D,$J1924))</f>
        <v/>
      </c>
      <c r="D1924" s="60" t="str">
        <f>IF($J1924="","",INDEX('2_Review &amp; Audit'!$U:$U,$J1924))</f>
        <v/>
      </c>
      <c r="E1924" t="str">
        <f>IF($J1924="","",INDEX('2_Review &amp; Audit'!$M:$M,$J1924))</f>
        <v/>
      </c>
      <c r="F1924" t="str">
        <f>IF($J1924="","",INDEX('2_Review &amp; Audit'!$N:$N,$J1924))</f>
        <v/>
      </c>
      <c r="G1924" t="str">
        <f>IF(OR($J1924="",$F1924=""),"",ABS(INDEX('2_Review &amp; Audit'!$B:$B,$J1924)/$F1924))</f>
        <v/>
      </c>
      <c r="H1924" t="str">
        <f t="shared" si="94"/>
        <v/>
      </c>
      <c r="I1924" t="str">
        <f>IF($J1924="","",INDEX('2_Review &amp; Audit'!$AD:$AD,$J1924))</f>
        <v/>
      </c>
      <c r="AB1924" t="str">
        <f>IF($D1924="","",MAX(0,N(#REF!)-N($X1924)))</f>
        <v/>
      </c>
      <c r="AC1924" t="str">
        <f>IF(OR($D1924="",$AB1924="",N($AB1924)&lt;=0),"",IFERROR(MATCH(1,INDEX(('2_Review &amp; Audit'!$F$6:$F$505=$A1924)*('2_Review &amp; Audit'!$I$6:$I$505&gt;=$E1924-30)*('2_Review &amp; Audit'!$I$6:$I$505&lt;=$E1924+30)*('2_Review &amp; Audit'!$R$6:$R$505&gt;0)*(ROW('2_Review &amp; Audit'!$R$6:$R$505)&gt;$T1924),0),0)+5,""))</f>
        <v/>
      </c>
      <c r="AG1924" t="str">
        <f>IF(OR($D1924="",$AB1924="",$AF1924=""),"",MIN($AB1924,$AF1924))</f>
        <v/>
      </c>
      <c r="AK1924" t="str">
        <f>IF($D1924="","",MAX(0,N($AB1924)-N($AG1924)))</f>
        <v/>
      </c>
      <c r="AL1924" t="str">
        <f>IF(OR($D1924="",$AK1924="",N($AK1924)&lt;=0),"",IFERROR(MATCH(1,INDEX(('2_Review &amp; Audit'!$F$6:$F$505=$A1924)*('2_Review &amp; Audit'!$I$6:$I$505&gt;=$E1924-30)*('2_Review &amp; Audit'!$I$6:$I$505&lt;=$E1924+30)*('2_Review &amp; Audit'!$R$6:$R$505&gt;0)*(ROW('2_Review &amp; Audit'!$R$6:$R$505)&gt;$AC1924),0),0)+5,""))</f>
        <v/>
      </c>
      <c r="AP1924" t="str">
        <f>IF(OR($D1924="",$AK1924="",$AO1924=""),"",MIN($AK1924,$AO1924))</f>
        <v/>
      </c>
    </row>
    <row r="1925" spans="1:42" ht="12.75" customHeight="1" x14ac:dyDescent="0.2">
      <c r="A1925" t="str">
        <f>IF($J1925="","",INDEX('2_Review &amp; Audit'!$F:$F,$J1925))</f>
        <v/>
      </c>
      <c r="B1925" t="str">
        <f>IF($J1925="","",INDEX('2_Review &amp; Audit'!$C:$C,$J1925))</f>
        <v/>
      </c>
      <c r="C1925" t="str">
        <f>IF($J1925="","",INDEX('2_Review &amp; Audit'!$D:$D,$J1925))</f>
        <v/>
      </c>
      <c r="D1925" s="60" t="str">
        <f>IF($J1925="","",INDEX('2_Review &amp; Audit'!$U:$U,$J1925))</f>
        <v/>
      </c>
      <c r="E1925" t="str">
        <f>IF($J1925="","",INDEX('2_Review &amp; Audit'!$M:$M,$J1925))</f>
        <v/>
      </c>
      <c r="F1925" t="str">
        <f>IF($J1925="","",INDEX('2_Review &amp; Audit'!$N:$N,$J1925))</f>
        <v/>
      </c>
      <c r="G1925" t="str">
        <f>IF(OR($J1925="",$F1925=""),"",ABS(INDEX('2_Review &amp; Audit'!$B:$B,$J1925)/$F1925))</f>
        <v/>
      </c>
      <c r="H1925" t="str">
        <f t="shared" si="94"/>
        <v/>
      </c>
      <c r="I1925" t="str">
        <f>IF($J1925="","",INDEX('2_Review &amp; Audit'!$AD:$AD,$J1925))</f>
        <v/>
      </c>
      <c r="AB1925" t="str">
        <f>IF($D1925="","",MAX(0,N(#REF!)-N($X1925)))</f>
        <v/>
      </c>
      <c r="AC1925" t="str">
        <f>IF(OR($D1925="",$AB1925="",N($AB1925)&lt;=0),"",IFERROR(MATCH(1,INDEX(('2_Review &amp; Audit'!$F$6:$F$505=$A1925)*('2_Review &amp; Audit'!$I$6:$I$505&gt;=$E1925-30)*('2_Review &amp; Audit'!$I$6:$I$505&lt;=$E1925+30)*('2_Review &amp; Audit'!$R$6:$R$505&gt;0)*(ROW('2_Review &amp; Audit'!$R$6:$R$505)&gt;$T1925),0),0)+5,""))</f>
        <v/>
      </c>
      <c r="AG1925" t="str">
        <f>IF(OR($D1925="",$AB1925="",$AF1925=""),"",MIN($AB1925,$AF1925))</f>
        <v/>
      </c>
      <c r="AK1925" t="str">
        <f>IF($D1925="","",MAX(0,N($AB1925)-N($AG1925)))</f>
        <v/>
      </c>
      <c r="AL1925" t="str">
        <f>IF(OR($D1925="",$AK1925="",N($AK1925)&lt;=0),"",IFERROR(MATCH(1,INDEX(('2_Review &amp; Audit'!$F$6:$F$505=$A1925)*('2_Review &amp; Audit'!$I$6:$I$505&gt;=$E1925-30)*('2_Review &amp; Audit'!$I$6:$I$505&lt;=$E1925+30)*('2_Review &amp; Audit'!$R$6:$R$505&gt;0)*(ROW('2_Review &amp; Audit'!$R$6:$R$505)&gt;$AC1925),0),0)+5,""))</f>
        <v/>
      </c>
      <c r="AP1925" t="str">
        <f>IF(OR($D1925="",$AK1925="",$AO1925=""),"",MIN($AK1925,$AO1925))</f>
        <v/>
      </c>
    </row>
    <row r="1926" spans="1:42" ht="12.75" customHeight="1" x14ac:dyDescent="0.2">
      <c r="A1926" t="str">
        <f>IF($J1926="","",INDEX('2_Review &amp; Audit'!$F:$F,$J1926))</f>
        <v/>
      </c>
      <c r="B1926" t="str">
        <f>IF($J1926="","",INDEX('2_Review &amp; Audit'!$C:$C,$J1926))</f>
        <v/>
      </c>
      <c r="C1926" t="str">
        <f>IF($J1926="","",INDEX('2_Review &amp; Audit'!$D:$D,$J1926))</f>
        <v/>
      </c>
      <c r="D1926" s="60" t="str">
        <f>IF($J1926="","",INDEX('2_Review &amp; Audit'!$U:$U,$J1926))</f>
        <v/>
      </c>
      <c r="E1926" t="str">
        <f>IF($J1926="","",INDEX('2_Review &amp; Audit'!$M:$M,$J1926))</f>
        <v/>
      </c>
      <c r="F1926" t="str">
        <f>IF($J1926="","",INDEX('2_Review &amp; Audit'!$N:$N,$J1926))</f>
        <v/>
      </c>
      <c r="G1926" t="str">
        <f>IF(OR($J1926="",$F1926=""),"",ABS(INDEX('2_Review &amp; Audit'!$B:$B,$J1926)/$F1926))</f>
        <v/>
      </c>
      <c r="H1926" t="str">
        <f t="shared" si="94"/>
        <v/>
      </c>
      <c r="I1926" t="str">
        <f>IF($J1926="","",INDEX('2_Review &amp; Audit'!$AD:$AD,$J1926))</f>
        <v/>
      </c>
      <c r="AB1926" t="str">
        <f>IF($D1926="","",MAX(0,N(#REF!)-N($X1926)))</f>
        <v/>
      </c>
      <c r="AC1926" t="str">
        <f>IF(OR($D1926="",$AB1926="",N($AB1926)&lt;=0),"",IFERROR(MATCH(1,INDEX(('2_Review &amp; Audit'!$F$6:$F$505=$A1926)*('2_Review &amp; Audit'!$I$6:$I$505&gt;=$E1926-30)*('2_Review &amp; Audit'!$I$6:$I$505&lt;=$E1926+30)*('2_Review &amp; Audit'!$R$6:$R$505&gt;0)*(ROW('2_Review &amp; Audit'!$R$6:$R$505)&gt;$T1926),0),0)+5,""))</f>
        <v/>
      </c>
      <c r="AG1926" t="str">
        <f>IF(OR($D1926="",$AB1926="",$AF1926=""),"",MIN($AB1926,$AF1926))</f>
        <v/>
      </c>
      <c r="AK1926" t="str">
        <f>IF($D1926="","",MAX(0,N($AB1926)-N($AG1926)))</f>
        <v/>
      </c>
      <c r="AL1926" t="str">
        <f>IF(OR($D1926="",$AK1926="",N($AK1926)&lt;=0),"",IFERROR(MATCH(1,INDEX(('2_Review &amp; Audit'!$F$6:$F$505=$A1926)*('2_Review &amp; Audit'!$I$6:$I$505&gt;=$E1926-30)*('2_Review &amp; Audit'!$I$6:$I$505&lt;=$E1926+30)*('2_Review &amp; Audit'!$R$6:$R$505&gt;0)*(ROW('2_Review &amp; Audit'!$R$6:$R$505)&gt;$AC1926),0),0)+5,""))</f>
        <v/>
      </c>
      <c r="AP1926" t="str">
        <f>IF(OR($D1926="",$AK1926="",$AO1926=""),"",MIN($AK1926,$AO1926))</f>
        <v/>
      </c>
    </row>
    <row r="1927" spans="1:42" ht="12.75" customHeight="1" x14ac:dyDescent="0.2">
      <c r="A1927" t="str">
        <f>IF($J1927="","",INDEX('2_Review &amp; Audit'!$F:$F,$J1927))</f>
        <v/>
      </c>
      <c r="B1927" t="str">
        <f>IF($J1927="","",INDEX('2_Review &amp; Audit'!$C:$C,$J1927))</f>
        <v/>
      </c>
      <c r="C1927" t="str">
        <f>IF($J1927="","",INDEX('2_Review &amp; Audit'!$D:$D,$J1927))</f>
        <v/>
      </c>
      <c r="D1927" s="60" t="str">
        <f>IF($J1927="","",INDEX('2_Review &amp; Audit'!$U:$U,$J1927))</f>
        <v/>
      </c>
      <c r="E1927" t="str">
        <f>IF($J1927="","",INDEX('2_Review &amp; Audit'!$M:$M,$J1927))</f>
        <v/>
      </c>
      <c r="F1927" t="str">
        <f>IF($J1927="","",INDEX('2_Review &amp; Audit'!$N:$N,$J1927))</f>
        <v/>
      </c>
      <c r="G1927" t="str">
        <f>IF(OR($J1927="",$F1927=""),"",ABS(INDEX('2_Review &amp; Audit'!$B:$B,$J1927)/$F1927))</f>
        <v/>
      </c>
      <c r="H1927" t="str">
        <f t="shared" si="94"/>
        <v/>
      </c>
      <c r="I1927" t="str">
        <f>IF($J1927="","",INDEX('2_Review &amp; Audit'!$AD:$AD,$J1927))</f>
        <v/>
      </c>
      <c r="AB1927" t="str">
        <f>IF($D1927="","",MAX(0,N(#REF!)-N($X1927)))</f>
        <v/>
      </c>
      <c r="AC1927" t="str">
        <f>IF(OR($D1927="",$AB1927="",N($AB1927)&lt;=0),"",IFERROR(MATCH(1,INDEX(('2_Review &amp; Audit'!$F$6:$F$505=$A1927)*('2_Review &amp; Audit'!$I$6:$I$505&gt;=$E1927-30)*('2_Review &amp; Audit'!$I$6:$I$505&lt;=$E1927+30)*('2_Review &amp; Audit'!$R$6:$R$505&gt;0)*(ROW('2_Review &amp; Audit'!$R$6:$R$505)&gt;$T1927),0),0)+5,""))</f>
        <v/>
      </c>
      <c r="AG1927" t="str">
        <f>IF(OR($D1927="",$AB1927="",$AF1927=""),"",MIN($AB1927,$AF1927))</f>
        <v/>
      </c>
      <c r="AK1927" t="str">
        <f>IF($D1927="","",MAX(0,N($AB1927)-N($AG1927)))</f>
        <v/>
      </c>
      <c r="AL1927" t="str">
        <f>IF(OR($D1927="",$AK1927="",N($AK1927)&lt;=0),"",IFERROR(MATCH(1,INDEX(('2_Review &amp; Audit'!$F$6:$F$505=$A1927)*('2_Review &amp; Audit'!$I$6:$I$505&gt;=$E1927-30)*('2_Review &amp; Audit'!$I$6:$I$505&lt;=$E1927+30)*('2_Review &amp; Audit'!$R$6:$R$505&gt;0)*(ROW('2_Review &amp; Audit'!$R$6:$R$505)&gt;$AC1927),0),0)+5,""))</f>
        <v/>
      </c>
      <c r="AP1927" t="str">
        <f>IF(OR($D1927="",$AK1927="",$AO1927=""),"",MIN($AK1927,$AO1927))</f>
        <v/>
      </c>
    </row>
    <row r="1928" spans="1:42" ht="12.75" customHeight="1" x14ac:dyDescent="0.2">
      <c r="A1928" t="str">
        <f>IF($J1928="","",INDEX('2_Review &amp; Audit'!$F:$F,$J1928))</f>
        <v/>
      </c>
      <c r="B1928" t="str">
        <f>IF($J1928="","",INDEX('2_Review &amp; Audit'!$C:$C,$J1928))</f>
        <v/>
      </c>
      <c r="C1928" t="str">
        <f>IF($J1928="","",INDEX('2_Review &amp; Audit'!$D:$D,$J1928))</f>
        <v/>
      </c>
      <c r="D1928" s="60" t="str">
        <f>IF($J1928="","",INDEX('2_Review &amp; Audit'!$U:$U,$J1928))</f>
        <v/>
      </c>
      <c r="E1928" t="str">
        <f>IF($J1928="","",INDEX('2_Review &amp; Audit'!$M:$M,$J1928))</f>
        <v/>
      </c>
      <c r="F1928" t="str">
        <f>IF($J1928="","",INDEX('2_Review &amp; Audit'!$N:$N,$J1928))</f>
        <v/>
      </c>
      <c r="G1928" t="str">
        <f>IF(OR($J1928="",$F1928=""),"",ABS(INDEX('2_Review &amp; Audit'!$B:$B,$J1928)/$F1928))</f>
        <v/>
      </c>
      <c r="H1928" t="str">
        <f t="shared" si="94"/>
        <v/>
      </c>
      <c r="I1928" t="str">
        <f>IF($J1928="","",INDEX('2_Review &amp; Audit'!$AD:$AD,$J1928))</f>
        <v/>
      </c>
      <c r="AB1928" t="str">
        <f>IF($D1928="","",MAX(0,N(#REF!)-N($X1928)))</f>
        <v/>
      </c>
      <c r="AC1928" t="str">
        <f>IF(OR($D1928="",$AB1928="",N($AB1928)&lt;=0),"",IFERROR(MATCH(1,INDEX(('2_Review &amp; Audit'!$F$6:$F$505=$A1928)*('2_Review &amp; Audit'!$I$6:$I$505&gt;=$E1928-30)*('2_Review &amp; Audit'!$I$6:$I$505&lt;=$E1928+30)*('2_Review &amp; Audit'!$R$6:$R$505&gt;0)*(ROW('2_Review &amp; Audit'!$R$6:$R$505)&gt;$T1928),0),0)+5,""))</f>
        <v/>
      </c>
      <c r="AG1928" t="str">
        <f>IF(OR($D1928="",$AB1928="",$AF1928=""),"",MIN($AB1928,$AF1928))</f>
        <v/>
      </c>
      <c r="AK1928" t="str">
        <f>IF($D1928="","",MAX(0,N($AB1928)-N($AG1928)))</f>
        <v/>
      </c>
      <c r="AL1928" t="str">
        <f>IF(OR($D1928="",$AK1928="",N($AK1928)&lt;=0),"",IFERROR(MATCH(1,INDEX(('2_Review &amp; Audit'!$F$6:$F$505=$A1928)*('2_Review &amp; Audit'!$I$6:$I$505&gt;=$E1928-30)*('2_Review &amp; Audit'!$I$6:$I$505&lt;=$E1928+30)*('2_Review &amp; Audit'!$R$6:$R$505&gt;0)*(ROW('2_Review &amp; Audit'!$R$6:$R$505)&gt;$AC1928),0),0)+5,""))</f>
        <v/>
      </c>
      <c r="AP1928" t="str">
        <f>IF(OR($D1928="",$AK1928="",$AO1928=""),"",MIN($AK1928,$AO1928))</f>
        <v/>
      </c>
    </row>
    <row r="1929" spans="1:42" ht="12.75" customHeight="1" x14ac:dyDescent="0.2">
      <c r="A1929" t="str">
        <f>IF($J1929="","",INDEX('2_Review &amp; Audit'!$F:$F,$J1929))</f>
        <v/>
      </c>
      <c r="B1929" t="str">
        <f>IF($J1929="","",INDEX('2_Review &amp; Audit'!$C:$C,$J1929))</f>
        <v/>
      </c>
      <c r="C1929" t="str">
        <f>IF($J1929="","",INDEX('2_Review &amp; Audit'!$D:$D,$J1929))</f>
        <v/>
      </c>
      <c r="D1929" s="60" t="str">
        <f>IF($J1929="","",INDEX('2_Review &amp; Audit'!$U:$U,$J1929))</f>
        <v/>
      </c>
      <c r="E1929" t="str">
        <f>IF($J1929="","",INDEX('2_Review &amp; Audit'!$M:$M,$J1929))</f>
        <v/>
      </c>
      <c r="F1929" t="str">
        <f>IF($J1929="","",INDEX('2_Review &amp; Audit'!$N:$N,$J1929))</f>
        <v/>
      </c>
      <c r="G1929" t="str">
        <f>IF(OR($J1929="",$F1929=""),"",ABS(INDEX('2_Review &amp; Audit'!$B:$B,$J1929)/$F1929))</f>
        <v/>
      </c>
      <c r="H1929" t="str">
        <f t="shared" si="94"/>
        <v/>
      </c>
      <c r="I1929" t="str">
        <f>IF($J1929="","",INDEX('2_Review &amp; Audit'!$AD:$AD,$J1929))</f>
        <v/>
      </c>
      <c r="AB1929" t="str">
        <f>IF($D1929="","",MAX(0,N(#REF!)-N($X1929)))</f>
        <v/>
      </c>
      <c r="AC1929" t="str">
        <f>IF(OR($D1929="",$AB1929="",N($AB1929)&lt;=0),"",IFERROR(MATCH(1,INDEX(('2_Review &amp; Audit'!$F$6:$F$505=$A1929)*('2_Review &amp; Audit'!$I$6:$I$505&gt;=$E1929-30)*('2_Review &amp; Audit'!$I$6:$I$505&lt;=$E1929+30)*('2_Review &amp; Audit'!$R$6:$R$505&gt;0)*(ROW('2_Review &amp; Audit'!$R$6:$R$505)&gt;$T1929),0),0)+5,""))</f>
        <v/>
      </c>
      <c r="AG1929" t="str">
        <f>IF(OR($D1929="",$AB1929="",$AF1929=""),"",MIN($AB1929,$AF1929))</f>
        <v/>
      </c>
      <c r="AK1929" t="str">
        <f>IF($D1929="","",MAX(0,N($AB1929)-N($AG1929)))</f>
        <v/>
      </c>
      <c r="AL1929" t="str">
        <f>IF(OR($D1929="",$AK1929="",N($AK1929)&lt;=0),"",IFERROR(MATCH(1,INDEX(('2_Review &amp; Audit'!$F$6:$F$505=$A1929)*('2_Review &amp; Audit'!$I$6:$I$505&gt;=$E1929-30)*('2_Review &amp; Audit'!$I$6:$I$505&lt;=$E1929+30)*('2_Review &amp; Audit'!$R$6:$R$505&gt;0)*(ROW('2_Review &amp; Audit'!$R$6:$R$505)&gt;$AC1929),0),0)+5,""))</f>
        <v/>
      </c>
      <c r="AP1929" t="str">
        <f>IF(OR($D1929="",$AK1929="",$AO1929=""),"",MIN($AK1929,$AO1929))</f>
        <v/>
      </c>
    </row>
    <row r="1930" spans="1:42" ht="12.75" customHeight="1" x14ac:dyDescent="0.2">
      <c r="A1930" t="str">
        <f>IF($J1930="","",INDEX('2_Review &amp; Audit'!$F:$F,$J1930))</f>
        <v/>
      </c>
      <c r="B1930" t="str">
        <f>IF($J1930="","",INDEX('2_Review &amp; Audit'!$C:$C,$J1930))</f>
        <v/>
      </c>
      <c r="C1930" t="str">
        <f>IF($J1930="","",INDEX('2_Review &amp; Audit'!$D:$D,$J1930))</f>
        <v/>
      </c>
      <c r="D1930" s="60" t="str">
        <f>IF($J1930="","",INDEX('2_Review &amp; Audit'!$U:$U,$J1930))</f>
        <v/>
      </c>
      <c r="E1930" t="str">
        <f>IF($J1930="","",INDEX('2_Review &amp; Audit'!$M:$M,$J1930))</f>
        <v/>
      </c>
      <c r="F1930" t="str">
        <f>IF($J1930="","",INDEX('2_Review &amp; Audit'!$N:$N,$J1930))</f>
        <v/>
      </c>
      <c r="G1930" t="str">
        <f>IF(OR($J1930="",$F1930=""),"",ABS(INDEX('2_Review &amp; Audit'!$B:$B,$J1930)/$F1930))</f>
        <v/>
      </c>
      <c r="H1930" t="str">
        <f t="shared" si="94"/>
        <v/>
      </c>
      <c r="I1930" t="str">
        <f>IF($J1930="","",INDEX('2_Review &amp; Audit'!$AD:$AD,$J1930))</f>
        <v/>
      </c>
      <c r="AB1930" t="str">
        <f>IF($D1930="","",MAX(0,N(#REF!)-N($X1930)))</f>
        <v/>
      </c>
      <c r="AC1930" t="str">
        <f>IF(OR($D1930="",$AB1930="",N($AB1930)&lt;=0),"",IFERROR(MATCH(1,INDEX(('2_Review &amp; Audit'!$F$6:$F$505=$A1930)*('2_Review &amp; Audit'!$I$6:$I$505&gt;=$E1930-30)*('2_Review &amp; Audit'!$I$6:$I$505&lt;=$E1930+30)*('2_Review &amp; Audit'!$R$6:$R$505&gt;0)*(ROW('2_Review &amp; Audit'!$R$6:$R$505)&gt;$T1930),0),0)+5,""))</f>
        <v/>
      </c>
      <c r="AG1930" t="str">
        <f>IF(OR($D1930="",$AB1930="",$AF1930=""),"",MIN($AB1930,$AF1930))</f>
        <v/>
      </c>
      <c r="AK1930" t="str">
        <f>IF($D1930="","",MAX(0,N($AB1930)-N($AG1930)))</f>
        <v/>
      </c>
      <c r="AL1930" t="str">
        <f>IF(OR($D1930="",$AK1930="",N($AK1930)&lt;=0),"",IFERROR(MATCH(1,INDEX(('2_Review &amp; Audit'!$F$6:$F$505=$A1930)*('2_Review &amp; Audit'!$I$6:$I$505&gt;=$E1930-30)*('2_Review &amp; Audit'!$I$6:$I$505&lt;=$E1930+30)*('2_Review &amp; Audit'!$R$6:$R$505&gt;0)*(ROW('2_Review &amp; Audit'!$R$6:$R$505)&gt;$AC1930),0),0)+5,""))</f>
        <v/>
      </c>
      <c r="AP1930" t="str">
        <f>IF(OR($D1930="",$AK1930="",$AO1930=""),"",MIN($AK1930,$AO1930))</f>
        <v/>
      </c>
    </row>
    <row r="1931" spans="1:42" ht="12.75" customHeight="1" x14ac:dyDescent="0.2">
      <c r="A1931" t="str">
        <f>IF($J1931="","",INDEX('2_Review &amp; Audit'!$F:$F,$J1931))</f>
        <v/>
      </c>
      <c r="B1931" t="str">
        <f>IF($J1931="","",INDEX('2_Review &amp; Audit'!$C:$C,$J1931))</f>
        <v/>
      </c>
      <c r="C1931" t="str">
        <f>IF($J1931="","",INDEX('2_Review &amp; Audit'!$D:$D,$J1931))</f>
        <v/>
      </c>
      <c r="D1931" s="60" t="str">
        <f>IF($J1931="","",INDEX('2_Review &amp; Audit'!$U:$U,$J1931))</f>
        <v/>
      </c>
      <c r="E1931" t="str">
        <f>IF($J1931="","",INDEX('2_Review &amp; Audit'!$M:$M,$J1931))</f>
        <v/>
      </c>
      <c r="F1931" t="str">
        <f>IF($J1931="","",INDEX('2_Review &amp; Audit'!$N:$N,$J1931))</f>
        <v/>
      </c>
      <c r="G1931" t="str">
        <f>IF(OR($J1931="",$F1931=""),"",ABS(INDEX('2_Review &amp; Audit'!$B:$B,$J1931)/$F1931))</f>
        <v/>
      </c>
      <c r="H1931" t="str">
        <f t="shared" si="94"/>
        <v/>
      </c>
      <c r="I1931" t="str">
        <f>IF($J1931="","",INDEX('2_Review &amp; Audit'!$AD:$AD,$J1931))</f>
        <v/>
      </c>
      <c r="AB1931" t="str">
        <f>IF($D1931="","",MAX(0,N(#REF!)-N($X1931)))</f>
        <v/>
      </c>
      <c r="AC1931" t="str">
        <f>IF(OR($D1931="",$AB1931="",N($AB1931)&lt;=0),"",IFERROR(MATCH(1,INDEX(('2_Review &amp; Audit'!$F$6:$F$505=$A1931)*('2_Review &amp; Audit'!$I$6:$I$505&gt;=$E1931-30)*('2_Review &amp; Audit'!$I$6:$I$505&lt;=$E1931+30)*('2_Review &amp; Audit'!$R$6:$R$505&gt;0)*(ROW('2_Review &amp; Audit'!$R$6:$R$505)&gt;$T1931),0),0)+5,""))</f>
        <v/>
      </c>
      <c r="AG1931" t="str">
        <f>IF(OR($D1931="",$AB1931="",$AF1931=""),"",MIN($AB1931,$AF1931))</f>
        <v/>
      </c>
      <c r="AK1931" t="str">
        <f>IF($D1931="","",MAX(0,N($AB1931)-N($AG1931)))</f>
        <v/>
      </c>
      <c r="AL1931" t="str">
        <f>IF(OR($D1931="",$AK1931="",N($AK1931)&lt;=0),"",IFERROR(MATCH(1,INDEX(('2_Review &amp; Audit'!$F$6:$F$505=$A1931)*('2_Review &amp; Audit'!$I$6:$I$505&gt;=$E1931-30)*('2_Review &amp; Audit'!$I$6:$I$505&lt;=$E1931+30)*('2_Review &amp; Audit'!$R$6:$R$505&gt;0)*(ROW('2_Review &amp; Audit'!$R$6:$R$505)&gt;$AC1931),0),0)+5,""))</f>
        <v/>
      </c>
      <c r="AP1931" t="str">
        <f>IF(OR($D1931="",$AK1931="",$AO1931=""),"",MIN($AK1931,$AO1931))</f>
        <v/>
      </c>
    </row>
    <row r="1932" spans="1:42" ht="12.75" customHeight="1" x14ac:dyDescent="0.2">
      <c r="A1932" t="str">
        <f>IF($J1932="","",INDEX('2_Review &amp; Audit'!$F:$F,$J1932))</f>
        <v/>
      </c>
      <c r="B1932" t="str">
        <f>IF($J1932="","",INDEX('2_Review &amp; Audit'!$C:$C,$J1932))</f>
        <v/>
      </c>
      <c r="C1932" t="str">
        <f>IF($J1932="","",INDEX('2_Review &amp; Audit'!$D:$D,$J1932))</f>
        <v/>
      </c>
      <c r="D1932" s="60" t="str">
        <f>IF($J1932="","",INDEX('2_Review &amp; Audit'!$U:$U,$J1932))</f>
        <v/>
      </c>
      <c r="E1932" t="str">
        <f>IF($J1932="","",INDEX('2_Review &amp; Audit'!$M:$M,$J1932))</f>
        <v/>
      </c>
      <c r="F1932" t="str">
        <f>IF($J1932="","",INDEX('2_Review &amp; Audit'!$N:$N,$J1932))</f>
        <v/>
      </c>
      <c r="G1932" t="str">
        <f>IF(OR($J1932="",$F1932=""),"",ABS(INDEX('2_Review &amp; Audit'!$B:$B,$J1932)/$F1932))</f>
        <v/>
      </c>
      <c r="H1932" t="str">
        <f t="shared" si="94"/>
        <v/>
      </c>
      <c r="I1932" t="str">
        <f>IF($J1932="","",INDEX('2_Review &amp; Audit'!$AD:$AD,$J1932))</f>
        <v/>
      </c>
      <c r="AB1932" t="str">
        <f>IF($D1932="","",MAX(0,N(#REF!)-N($X1932)))</f>
        <v/>
      </c>
      <c r="AC1932" t="str">
        <f>IF(OR($D1932="",$AB1932="",N($AB1932)&lt;=0),"",IFERROR(MATCH(1,INDEX(('2_Review &amp; Audit'!$F$6:$F$505=$A1932)*('2_Review &amp; Audit'!$I$6:$I$505&gt;=$E1932-30)*('2_Review &amp; Audit'!$I$6:$I$505&lt;=$E1932+30)*('2_Review &amp; Audit'!$R$6:$R$505&gt;0)*(ROW('2_Review &amp; Audit'!$R$6:$R$505)&gt;$T1932),0),0)+5,""))</f>
        <v/>
      </c>
      <c r="AG1932" t="str">
        <f>IF(OR($D1932="",$AB1932="",$AF1932=""),"",MIN($AB1932,$AF1932))</f>
        <v/>
      </c>
      <c r="AK1932" t="str">
        <f>IF($D1932="","",MAX(0,N($AB1932)-N($AG1932)))</f>
        <v/>
      </c>
      <c r="AL1932" t="str">
        <f>IF(OR($D1932="",$AK1932="",N($AK1932)&lt;=0),"",IFERROR(MATCH(1,INDEX(('2_Review &amp; Audit'!$F$6:$F$505=$A1932)*('2_Review &amp; Audit'!$I$6:$I$505&gt;=$E1932-30)*('2_Review &amp; Audit'!$I$6:$I$505&lt;=$E1932+30)*('2_Review &amp; Audit'!$R$6:$R$505&gt;0)*(ROW('2_Review &amp; Audit'!$R$6:$R$505)&gt;$AC1932),0),0)+5,""))</f>
        <v/>
      </c>
      <c r="AP1932" t="str">
        <f>IF(OR($D1932="",$AK1932="",$AO1932=""),"",MIN($AK1932,$AO1932))</f>
        <v/>
      </c>
    </row>
    <row r="1933" spans="1:42" ht="12.75" customHeight="1" x14ac:dyDescent="0.2">
      <c r="A1933" t="str">
        <f>IF($J1933="","",INDEX('2_Review &amp; Audit'!$F:$F,$J1933))</f>
        <v/>
      </c>
      <c r="B1933" t="str">
        <f>IF($J1933="","",INDEX('2_Review &amp; Audit'!$C:$C,$J1933))</f>
        <v/>
      </c>
      <c r="C1933" t="str">
        <f>IF($J1933="","",INDEX('2_Review &amp; Audit'!$D:$D,$J1933))</f>
        <v/>
      </c>
      <c r="D1933" s="60" t="str">
        <f>IF($J1933="","",INDEX('2_Review &amp; Audit'!$U:$U,$J1933))</f>
        <v/>
      </c>
      <c r="E1933" t="str">
        <f>IF($J1933="","",INDEX('2_Review &amp; Audit'!$M:$M,$J1933))</f>
        <v/>
      </c>
      <c r="F1933" t="str">
        <f>IF($J1933="","",INDEX('2_Review &amp; Audit'!$N:$N,$J1933))</f>
        <v/>
      </c>
      <c r="G1933" t="str">
        <f>IF(OR($J1933="",$F1933=""),"",ABS(INDEX('2_Review &amp; Audit'!$B:$B,$J1933)/$F1933))</f>
        <v/>
      </c>
      <c r="H1933" t="str">
        <f t="shared" si="94"/>
        <v/>
      </c>
      <c r="I1933" t="str">
        <f>IF($J1933="","",INDEX('2_Review &amp; Audit'!$AD:$AD,$J1933))</f>
        <v/>
      </c>
      <c r="AB1933" t="str">
        <f>IF($D1933="","",MAX(0,N(#REF!)-N($X1933)))</f>
        <v/>
      </c>
      <c r="AC1933" t="str">
        <f>IF(OR($D1933="",$AB1933="",N($AB1933)&lt;=0),"",IFERROR(MATCH(1,INDEX(('2_Review &amp; Audit'!$F$6:$F$505=$A1933)*('2_Review &amp; Audit'!$I$6:$I$505&gt;=$E1933-30)*('2_Review &amp; Audit'!$I$6:$I$505&lt;=$E1933+30)*('2_Review &amp; Audit'!$R$6:$R$505&gt;0)*(ROW('2_Review &amp; Audit'!$R$6:$R$505)&gt;$T1933),0),0)+5,""))</f>
        <v/>
      </c>
      <c r="AG1933" t="str">
        <f>IF(OR($D1933="",$AB1933="",$AF1933=""),"",MIN($AB1933,$AF1933))</f>
        <v/>
      </c>
      <c r="AK1933" t="str">
        <f>IF($D1933="","",MAX(0,N($AB1933)-N($AG1933)))</f>
        <v/>
      </c>
      <c r="AL1933" t="str">
        <f>IF(OR($D1933="",$AK1933="",N($AK1933)&lt;=0),"",IFERROR(MATCH(1,INDEX(('2_Review &amp; Audit'!$F$6:$F$505=$A1933)*('2_Review &amp; Audit'!$I$6:$I$505&gt;=$E1933-30)*('2_Review &amp; Audit'!$I$6:$I$505&lt;=$E1933+30)*('2_Review &amp; Audit'!$R$6:$R$505&gt;0)*(ROW('2_Review &amp; Audit'!$R$6:$R$505)&gt;$AC1933),0),0)+5,""))</f>
        <v/>
      </c>
      <c r="AP1933" t="str">
        <f>IF(OR($D1933="",$AK1933="",$AO1933=""),"",MIN($AK1933,$AO1933))</f>
        <v/>
      </c>
    </row>
    <row r="1934" spans="1:42" ht="12.75" customHeight="1" x14ac:dyDescent="0.2">
      <c r="A1934" t="str">
        <f>IF($J1934="","",INDEX('2_Review &amp; Audit'!$F:$F,$J1934))</f>
        <v/>
      </c>
      <c r="B1934" t="str">
        <f>IF($J1934="","",INDEX('2_Review &amp; Audit'!$C:$C,$J1934))</f>
        <v/>
      </c>
      <c r="C1934" t="str">
        <f>IF($J1934="","",INDEX('2_Review &amp; Audit'!$D:$D,$J1934))</f>
        <v/>
      </c>
      <c r="D1934" s="60" t="str">
        <f>IF($J1934="","",INDEX('2_Review &amp; Audit'!$U:$U,$J1934))</f>
        <v/>
      </c>
      <c r="E1934" t="str">
        <f>IF($J1934="","",INDEX('2_Review &amp; Audit'!$M:$M,$J1934))</f>
        <v/>
      </c>
      <c r="F1934" t="str">
        <f>IF($J1934="","",INDEX('2_Review &amp; Audit'!$N:$N,$J1934))</f>
        <v/>
      </c>
      <c r="G1934" t="str">
        <f>IF(OR($J1934="",$F1934=""),"",ABS(INDEX('2_Review &amp; Audit'!$B:$B,$J1934)/$F1934))</f>
        <v/>
      </c>
      <c r="H1934" t="str">
        <f t="shared" si="94"/>
        <v/>
      </c>
      <c r="I1934" t="str">
        <f>IF($J1934="","",INDEX('2_Review &amp; Audit'!$AD:$AD,$J1934))</f>
        <v/>
      </c>
      <c r="AB1934" t="str">
        <f>IF($D1934="","",MAX(0,N(#REF!)-N($X1934)))</f>
        <v/>
      </c>
      <c r="AC1934" t="str">
        <f>IF(OR($D1934="",$AB1934="",N($AB1934)&lt;=0),"",IFERROR(MATCH(1,INDEX(('2_Review &amp; Audit'!$F$6:$F$505=$A1934)*('2_Review &amp; Audit'!$I$6:$I$505&gt;=$E1934-30)*('2_Review &amp; Audit'!$I$6:$I$505&lt;=$E1934+30)*('2_Review &amp; Audit'!$R$6:$R$505&gt;0)*(ROW('2_Review &amp; Audit'!$R$6:$R$505)&gt;$T1934),0),0)+5,""))</f>
        <v/>
      </c>
      <c r="AG1934" t="str">
        <f>IF(OR($D1934="",$AB1934="",$AF1934=""),"",MIN($AB1934,$AF1934))</f>
        <v/>
      </c>
      <c r="AK1934" t="str">
        <f>IF($D1934="","",MAX(0,N($AB1934)-N($AG1934)))</f>
        <v/>
      </c>
      <c r="AL1934" t="str">
        <f>IF(OR($D1934="",$AK1934="",N($AK1934)&lt;=0),"",IFERROR(MATCH(1,INDEX(('2_Review &amp; Audit'!$F$6:$F$505=$A1934)*('2_Review &amp; Audit'!$I$6:$I$505&gt;=$E1934-30)*('2_Review &amp; Audit'!$I$6:$I$505&lt;=$E1934+30)*('2_Review &amp; Audit'!$R$6:$R$505&gt;0)*(ROW('2_Review &amp; Audit'!$R$6:$R$505)&gt;$AC1934),0),0)+5,""))</f>
        <v/>
      </c>
      <c r="AP1934" t="str">
        <f>IF(OR($D1934="",$AK1934="",$AO1934=""),"",MIN($AK1934,$AO1934))</f>
        <v/>
      </c>
    </row>
    <row r="1935" spans="1:42" ht="12.75" customHeight="1" x14ac:dyDescent="0.2">
      <c r="A1935" t="str">
        <f>IF($J1935="","",INDEX('2_Review &amp; Audit'!$F:$F,$J1935))</f>
        <v/>
      </c>
      <c r="B1935" t="str">
        <f>IF($J1935="","",INDEX('2_Review &amp; Audit'!$C:$C,$J1935))</f>
        <v/>
      </c>
      <c r="C1935" t="str">
        <f>IF($J1935="","",INDEX('2_Review &amp; Audit'!$D:$D,$J1935))</f>
        <v/>
      </c>
      <c r="D1935" s="60" t="str">
        <f>IF($J1935="","",INDEX('2_Review &amp; Audit'!$U:$U,$J1935))</f>
        <v/>
      </c>
      <c r="E1935" t="str">
        <f>IF($J1935="","",INDEX('2_Review &amp; Audit'!$M:$M,$J1935))</f>
        <v/>
      </c>
      <c r="F1935" t="str">
        <f>IF($J1935="","",INDEX('2_Review &amp; Audit'!$N:$N,$J1935))</f>
        <v/>
      </c>
      <c r="G1935" t="str">
        <f>IF(OR($J1935="",$F1935=""),"",ABS(INDEX('2_Review &amp; Audit'!$B:$B,$J1935)/$F1935))</f>
        <v/>
      </c>
      <c r="H1935" t="str">
        <f t="shared" si="94"/>
        <v/>
      </c>
      <c r="I1935" t="str">
        <f>IF($J1935="","",INDEX('2_Review &amp; Audit'!$AD:$AD,$J1935))</f>
        <v/>
      </c>
      <c r="AB1935" t="str">
        <f>IF($D1935="","",MAX(0,N(#REF!)-N($X1935)))</f>
        <v/>
      </c>
      <c r="AC1935" t="str">
        <f>IF(OR($D1935="",$AB1935="",N($AB1935)&lt;=0),"",IFERROR(MATCH(1,INDEX(('2_Review &amp; Audit'!$F$6:$F$505=$A1935)*('2_Review &amp; Audit'!$I$6:$I$505&gt;=$E1935-30)*('2_Review &amp; Audit'!$I$6:$I$505&lt;=$E1935+30)*('2_Review &amp; Audit'!$R$6:$R$505&gt;0)*(ROW('2_Review &amp; Audit'!$R$6:$R$505)&gt;$T1935),0),0)+5,""))</f>
        <v/>
      </c>
      <c r="AG1935" t="str">
        <f>IF(OR($D1935="",$AB1935="",$AF1935=""),"",MIN($AB1935,$AF1935))</f>
        <v/>
      </c>
      <c r="AK1935" t="str">
        <f>IF($D1935="","",MAX(0,N($AB1935)-N($AG1935)))</f>
        <v/>
      </c>
      <c r="AL1935" t="str">
        <f>IF(OR($D1935="",$AK1935="",N($AK1935)&lt;=0),"",IFERROR(MATCH(1,INDEX(('2_Review &amp; Audit'!$F$6:$F$505=$A1935)*('2_Review &amp; Audit'!$I$6:$I$505&gt;=$E1935-30)*('2_Review &amp; Audit'!$I$6:$I$505&lt;=$E1935+30)*('2_Review &amp; Audit'!$R$6:$R$505&gt;0)*(ROW('2_Review &amp; Audit'!$R$6:$R$505)&gt;$AC1935),0),0)+5,""))</f>
        <v/>
      </c>
      <c r="AP1935" t="str">
        <f>IF(OR($D1935="",$AK1935="",$AO1935=""),"",MIN($AK1935,$AO1935))</f>
        <v/>
      </c>
    </row>
    <row r="1936" spans="1:42" ht="12.75" customHeight="1" x14ac:dyDescent="0.2">
      <c r="A1936" t="str">
        <f>IF($J1936="","",INDEX('2_Review &amp; Audit'!$F:$F,$J1936))</f>
        <v/>
      </c>
      <c r="B1936" t="str">
        <f>IF($J1936="","",INDEX('2_Review &amp; Audit'!$C:$C,$J1936))</f>
        <v/>
      </c>
      <c r="C1936" t="str">
        <f>IF($J1936="","",INDEX('2_Review &amp; Audit'!$D:$D,$J1936))</f>
        <v/>
      </c>
      <c r="D1936" s="60" t="str">
        <f>IF($J1936="","",INDEX('2_Review &amp; Audit'!$U:$U,$J1936))</f>
        <v/>
      </c>
      <c r="E1936" t="str">
        <f>IF($J1936="","",INDEX('2_Review &amp; Audit'!$M:$M,$J1936))</f>
        <v/>
      </c>
      <c r="F1936" t="str">
        <f>IF($J1936="","",INDEX('2_Review &amp; Audit'!$N:$N,$J1936))</f>
        <v/>
      </c>
      <c r="G1936" t="str">
        <f>IF(OR($J1936="",$F1936=""),"",ABS(INDEX('2_Review &amp; Audit'!$B:$B,$J1936)/$F1936))</f>
        <v/>
      </c>
      <c r="H1936" t="str">
        <f t="shared" si="94"/>
        <v/>
      </c>
      <c r="I1936" t="str">
        <f>IF($J1936="","",INDEX('2_Review &amp; Audit'!$AD:$AD,$J1936))</f>
        <v/>
      </c>
      <c r="AB1936" t="str">
        <f>IF($D1936="","",MAX(0,N(#REF!)-N($X1936)))</f>
        <v/>
      </c>
      <c r="AC1936" t="str">
        <f>IF(OR($D1936="",$AB1936="",N($AB1936)&lt;=0),"",IFERROR(MATCH(1,INDEX(('2_Review &amp; Audit'!$F$6:$F$505=$A1936)*('2_Review &amp; Audit'!$I$6:$I$505&gt;=$E1936-30)*('2_Review &amp; Audit'!$I$6:$I$505&lt;=$E1936+30)*('2_Review &amp; Audit'!$R$6:$R$505&gt;0)*(ROW('2_Review &amp; Audit'!$R$6:$R$505)&gt;$T1936),0),0)+5,""))</f>
        <v/>
      </c>
      <c r="AG1936" t="str">
        <f>IF(OR($D1936="",$AB1936="",$AF1936=""),"",MIN($AB1936,$AF1936))</f>
        <v/>
      </c>
      <c r="AK1936" t="str">
        <f>IF($D1936="","",MAX(0,N($AB1936)-N($AG1936)))</f>
        <v/>
      </c>
      <c r="AL1936" t="str">
        <f>IF(OR($D1936="",$AK1936="",N($AK1936)&lt;=0),"",IFERROR(MATCH(1,INDEX(('2_Review &amp; Audit'!$F$6:$F$505=$A1936)*('2_Review &amp; Audit'!$I$6:$I$505&gt;=$E1936-30)*('2_Review &amp; Audit'!$I$6:$I$505&lt;=$E1936+30)*('2_Review &amp; Audit'!$R$6:$R$505&gt;0)*(ROW('2_Review &amp; Audit'!$R$6:$R$505)&gt;$AC1936),0),0)+5,""))</f>
        <v/>
      </c>
      <c r="AP1936" t="str">
        <f>IF(OR($D1936="",$AK1936="",$AO1936=""),"",MIN($AK1936,$AO1936))</f>
        <v/>
      </c>
    </row>
    <row r="1937" spans="1:42" ht="12.75" customHeight="1" x14ac:dyDescent="0.2">
      <c r="A1937" t="str">
        <f>IF($J1937="","",INDEX('2_Review &amp; Audit'!$F:$F,$J1937))</f>
        <v/>
      </c>
      <c r="B1937" t="str">
        <f>IF($J1937="","",INDEX('2_Review &amp; Audit'!$C:$C,$J1937))</f>
        <v/>
      </c>
      <c r="C1937" t="str">
        <f>IF($J1937="","",INDEX('2_Review &amp; Audit'!$D:$D,$J1937))</f>
        <v/>
      </c>
      <c r="D1937" s="60" t="str">
        <f>IF($J1937="","",INDEX('2_Review &amp; Audit'!$U:$U,$J1937))</f>
        <v/>
      </c>
      <c r="E1937" t="str">
        <f>IF($J1937="","",INDEX('2_Review &amp; Audit'!$M:$M,$J1937))</f>
        <v/>
      </c>
      <c r="F1937" t="str">
        <f>IF($J1937="","",INDEX('2_Review &amp; Audit'!$N:$N,$J1937))</f>
        <v/>
      </c>
      <c r="G1937" t="str">
        <f>IF(OR($J1937="",$F1937=""),"",ABS(INDEX('2_Review &amp; Audit'!$B:$B,$J1937)/$F1937))</f>
        <v/>
      </c>
      <c r="H1937" t="str">
        <f t="shared" si="94"/>
        <v/>
      </c>
      <c r="I1937" t="str">
        <f>IF($J1937="","",INDEX('2_Review &amp; Audit'!$AD:$AD,$J1937))</f>
        <v/>
      </c>
      <c r="AB1937" t="str">
        <f>IF($D1937="","",MAX(0,N(#REF!)-N($X1937)))</f>
        <v/>
      </c>
      <c r="AC1937" t="str">
        <f>IF(OR($D1937="",$AB1937="",N($AB1937)&lt;=0),"",IFERROR(MATCH(1,INDEX(('2_Review &amp; Audit'!$F$6:$F$505=$A1937)*('2_Review &amp; Audit'!$I$6:$I$505&gt;=$E1937-30)*('2_Review &amp; Audit'!$I$6:$I$505&lt;=$E1937+30)*('2_Review &amp; Audit'!$R$6:$R$505&gt;0)*(ROW('2_Review &amp; Audit'!$R$6:$R$505)&gt;$T1937),0),0)+5,""))</f>
        <v/>
      </c>
      <c r="AG1937" t="str">
        <f>IF(OR($D1937="",$AB1937="",$AF1937=""),"",MIN($AB1937,$AF1937))</f>
        <v/>
      </c>
      <c r="AK1937" t="str">
        <f>IF($D1937="","",MAX(0,N($AB1937)-N($AG1937)))</f>
        <v/>
      </c>
      <c r="AL1937" t="str">
        <f>IF(OR($D1937="",$AK1937="",N($AK1937)&lt;=0),"",IFERROR(MATCH(1,INDEX(('2_Review &amp; Audit'!$F$6:$F$505=$A1937)*('2_Review &amp; Audit'!$I$6:$I$505&gt;=$E1937-30)*('2_Review &amp; Audit'!$I$6:$I$505&lt;=$E1937+30)*('2_Review &amp; Audit'!$R$6:$R$505&gt;0)*(ROW('2_Review &amp; Audit'!$R$6:$R$505)&gt;$AC1937),0),0)+5,""))</f>
        <v/>
      </c>
      <c r="AP1937" t="str">
        <f>IF(OR($D1937="",$AK1937="",$AO1937=""),"",MIN($AK1937,$AO1937))</f>
        <v/>
      </c>
    </row>
    <row r="1938" spans="1:42" ht="12.75" customHeight="1" x14ac:dyDescent="0.2">
      <c r="A1938" t="str">
        <f>IF($J1938="","",INDEX('2_Review &amp; Audit'!$F:$F,$J1938))</f>
        <v/>
      </c>
      <c r="B1938" t="str">
        <f>IF($J1938="","",INDEX('2_Review &amp; Audit'!$C:$C,$J1938))</f>
        <v/>
      </c>
      <c r="C1938" t="str">
        <f>IF($J1938="","",INDEX('2_Review &amp; Audit'!$D:$D,$J1938))</f>
        <v/>
      </c>
      <c r="D1938" s="60" t="str">
        <f>IF($J1938="","",INDEX('2_Review &amp; Audit'!$U:$U,$J1938))</f>
        <v/>
      </c>
      <c r="E1938" t="str">
        <f>IF($J1938="","",INDEX('2_Review &amp; Audit'!$M:$M,$J1938))</f>
        <v/>
      </c>
      <c r="F1938" t="str">
        <f>IF($J1938="","",INDEX('2_Review &amp; Audit'!$N:$N,$J1938))</f>
        <v/>
      </c>
      <c r="G1938" t="str">
        <f>IF(OR($J1938="",$F1938=""),"",ABS(INDEX('2_Review &amp; Audit'!$B:$B,$J1938)/$F1938))</f>
        <v/>
      </c>
      <c r="H1938" t="str">
        <f t="shared" si="94"/>
        <v/>
      </c>
      <c r="I1938" t="str">
        <f>IF($J1938="","",INDEX('2_Review &amp; Audit'!$AD:$AD,$J1938))</f>
        <v/>
      </c>
      <c r="AB1938" t="str">
        <f>IF($D1938="","",MAX(0,N(#REF!)-N($X1938)))</f>
        <v/>
      </c>
      <c r="AC1938" t="str">
        <f>IF(OR($D1938="",$AB1938="",N($AB1938)&lt;=0),"",IFERROR(MATCH(1,INDEX(('2_Review &amp; Audit'!$F$6:$F$505=$A1938)*('2_Review &amp; Audit'!$I$6:$I$505&gt;=$E1938-30)*('2_Review &amp; Audit'!$I$6:$I$505&lt;=$E1938+30)*('2_Review &amp; Audit'!$R$6:$R$505&gt;0)*(ROW('2_Review &amp; Audit'!$R$6:$R$505)&gt;$T1938),0),0)+5,""))</f>
        <v/>
      </c>
      <c r="AG1938" t="str">
        <f>IF(OR($D1938="",$AB1938="",$AF1938=""),"",MIN($AB1938,$AF1938))</f>
        <v/>
      </c>
      <c r="AK1938" t="str">
        <f>IF($D1938="","",MAX(0,N($AB1938)-N($AG1938)))</f>
        <v/>
      </c>
      <c r="AL1938" t="str">
        <f>IF(OR($D1938="",$AK1938="",N($AK1938)&lt;=0),"",IFERROR(MATCH(1,INDEX(('2_Review &amp; Audit'!$F$6:$F$505=$A1938)*('2_Review &amp; Audit'!$I$6:$I$505&gt;=$E1938-30)*('2_Review &amp; Audit'!$I$6:$I$505&lt;=$E1938+30)*('2_Review &amp; Audit'!$R$6:$R$505&gt;0)*(ROW('2_Review &amp; Audit'!$R$6:$R$505)&gt;$AC1938),0),0)+5,""))</f>
        <v/>
      </c>
      <c r="AP1938" t="str">
        <f>IF(OR($D1938="",$AK1938="",$AO1938=""),"",MIN($AK1938,$AO1938))</f>
        <v/>
      </c>
    </row>
    <row r="1939" spans="1:42" ht="12.75" customHeight="1" x14ac:dyDescent="0.2">
      <c r="A1939" t="str">
        <f>IF($J1939="","",INDEX('2_Review &amp; Audit'!$F:$F,$J1939))</f>
        <v/>
      </c>
      <c r="B1939" t="str">
        <f>IF($J1939="","",INDEX('2_Review &amp; Audit'!$C:$C,$J1939))</f>
        <v/>
      </c>
      <c r="C1939" t="str">
        <f>IF($J1939="","",INDEX('2_Review &amp; Audit'!$D:$D,$J1939))</f>
        <v/>
      </c>
      <c r="D1939" s="60" t="str">
        <f>IF($J1939="","",INDEX('2_Review &amp; Audit'!$U:$U,$J1939))</f>
        <v/>
      </c>
      <c r="E1939" t="str">
        <f>IF($J1939="","",INDEX('2_Review &amp; Audit'!$M:$M,$J1939))</f>
        <v/>
      </c>
      <c r="F1939" t="str">
        <f>IF($J1939="","",INDEX('2_Review &amp; Audit'!$N:$N,$J1939))</f>
        <v/>
      </c>
      <c r="G1939" t="str">
        <f>IF(OR($J1939="",$F1939=""),"",ABS(INDEX('2_Review &amp; Audit'!$B:$B,$J1939)/$F1939))</f>
        <v/>
      </c>
      <c r="H1939" t="str">
        <f t="shared" si="94"/>
        <v/>
      </c>
      <c r="I1939" t="str">
        <f>IF($J1939="","",INDEX('2_Review &amp; Audit'!$AD:$AD,$J1939))</f>
        <v/>
      </c>
      <c r="AB1939" t="str">
        <f>IF($D1939="","",MAX(0,N(#REF!)-N($X1939)))</f>
        <v/>
      </c>
      <c r="AC1939" t="str">
        <f>IF(OR($D1939="",$AB1939="",N($AB1939)&lt;=0),"",IFERROR(MATCH(1,INDEX(('2_Review &amp; Audit'!$F$6:$F$505=$A1939)*('2_Review &amp; Audit'!$I$6:$I$505&gt;=$E1939-30)*('2_Review &amp; Audit'!$I$6:$I$505&lt;=$E1939+30)*('2_Review &amp; Audit'!$R$6:$R$505&gt;0)*(ROW('2_Review &amp; Audit'!$R$6:$R$505)&gt;$T1939),0),0)+5,""))</f>
        <v/>
      </c>
      <c r="AG1939" t="str">
        <f>IF(OR($D1939="",$AB1939="",$AF1939=""),"",MIN($AB1939,$AF1939))</f>
        <v/>
      </c>
      <c r="AK1939" t="str">
        <f>IF($D1939="","",MAX(0,N($AB1939)-N($AG1939)))</f>
        <v/>
      </c>
      <c r="AL1939" t="str">
        <f>IF(OR($D1939="",$AK1939="",N($AK1939)&lt;=0),"",IFERROR(MATCH(1,INDEX(('2_Review &amp; Audit'!$F$6:$F$505=$A1939)*('2_Review &amp; Audit'!$I$6:$I$505&gt;=$E1939-30)*('2_Review &amp; Audit'!$I$6:$I$505&lt;=$E1939+30)*('2_Review &amp; Audit'!$R$6:$R$505&gt;0)*(ROW('2_Review &amp; Audit'!$R$6:$R$505)&gt;$AC1939),0),0)+5,""))</f>
        <v/>
      </c>
      <c r="AP1939" t="str">
        <f>IF(OR($D1939="",$AK1939="",$AO1939=""),"",MIN($AK1939,$AO1939))</f>
        <v/>
      </c>
    </row>
    <row r="1940" spans="1:42" ht="12.75" customHeight="1" x14ac:dyDescent="0.2">
      <c r="A1940" t="str">
        <f>IF($J1940="","",INDEX('2_Review &amp; Audit'!$F:$F,$J1940))</f>
        <v/>
      </c>
      <c r="B1940" t="str">
        <f>IF($J1940="","",INDEX('2_Review &amp; Audit'!$C:$C,$J1940))</f>
        <v/>
      </c>
      <c r="C1940" t="str">
        <f>IF($J1940="","",INDEX('2_Review &amp; Audit'!$D:$D,$J1940))</f>
        <v/>
      </c>
      <c r="D1940" s="60" t="str">
        <f>IF($J1940="","",INDEX('2_Review &amp; Audit'!$U:$U,$J1940))</f>
        <v/>
      </c>
      <c r="E1940" t="str">
        <f>IF($J1940="","",INDEX('2_Review &amp; Audit'!$M:$M,$J1940))</f>
        <v/>
      </c>
      <c r="F1940" t="str">
        <f>IF($J1940="","",INDEX('2_Review &amp; Audit'!$N:$N,$J1940))</f>
        <v/>
      </c>
      <c r="G1940" t="str">
        <f>IF(OR($J1940="",$F1940=""),"",ABS(INDEX('2_Review &amp; Audit'!$B:$B,$J1940)/$F1940))</f>
        <v/>
      </c>
      <c r="H1940" t="str">
        <f t="shared" si="94"/>
        <v/>
      </c>
      <c r="I1940" t="str">
        <f>IF($J1940="","",INDEX('2_Review &amp; Audit'!$AD:$AD,$J1940))</f>
        <v/>
      </c>
      <c r="AB1940" t="str">
        <f>IF($D1940="","",MAX(0,N(#REF!)-N($X1940)))</f>
        <v/>
      </c>
      <c r="AC1940" t="str">
        <f>IF(OR($D1940="",$AB1940="",N($AB1940)&lt;=0),"",IFERROR(MATCH(1,INDEX(('2_Review &amp; Audit'!$F$6:$F$505=$A1940)*('2_Review &amp; Audit'!$I$6:$I$505&gt;=$E1940-30)*('2_Review &amp; Audit'!$I$6:$I$505&lt;=$E1940+30)*('2_Review &amp; Audit'!$R$6:$R$505&gt;0)*(ROW('2_Review &amp; Audit'!$R$6:$R$505)&gt;$T1940),0),0)+5,""))</f>
        <v/>
      </c>
      <c r="AG1940" t="str">
        <f>IF(OR($D1940="",$AB1940="",$AF1940=""),"",MIN($AB1940,$AF1940))</f>
        <v/>
      </c>
      <c r="AK1940" t="str">
        <f>IF($D1940="","",MAX(0,N($AB1940)-N($AG1940)))</f>
        <v/>
      </c>
      <c r="AL1940" t="str">
        <f>IF(OR($D1940="",$AK1940="",N($AK1940)&lt;=0),"",IFERROR(MATCH(1,INDEX(('2_Review &amp; Audit'!$F$6:$F$505=$A1940)*('2_Review &amp; Audit'!$I$6:$I$505&gt;=$E1940-30)*('2_Review &amp; Audit'!$I$6:$I$505&lt;=$E1940+30)*('2_Review &amp; Audit'!$R$6:$R$505&gt;0)*(ROW('2_Review &amp; Audit'!$R$6:$R$505)&gt;$AC1940),0),0)+5,""))</f>
        <v/>
      </c>
      <c r="AP1940" t="str">
        <f>IF(OR($D1940="",$AK1940="",$AO1940=""),"",MIN($AK1940,$AO1940))</f>
        <v/>
      </c>
    </row>
    <row r="1941" spans="1:42" ht="12.75" customHeight="1" x14ac:dyDescent="0.2">
      <c r="A1941" t="str">
        <f>IF($J1941="","",INDEX('2_Review &amp; Audit'!$F:$F,$J1941))</f>
        <v/>
      </c>
      <c r="B1941" t="str">
        <f>IF($J1941="","",INDEX('2_Review &amp; Audit'!$C:$C,$J1941))</f>
        <v/>
      </c>
      <c r="C1941" t="str">
        <f>IF($J1941="","",INDEX('2_Review &amp; Audit'!$D:$D,$J1941))</f>
        <v/>
      </c>
      <c r="D1941" s="60" t="str">
        <f>IF($J1941="","",INDEX('2_Review &amp; Audit'!$U:$U,$J1941))</f>
        <v/>
      </c>
      <c r="E1941" t="str">
        <f>IF($J1941="","",INDEX('2_Review &amp; Audit'!$M:$M,$J1941))</f>
        <v/>
      </c>
      <c r="F1941" t="str">
        <f>IF($J1941="","",INDEX('2_Review &amp; Audit'!$N:$N,$J1941))</f>
        <v/>
      </c>
      <c r="G1941" t="str">
        <f>IF(OR($J1941="",$F1941=""),"",ABS(INDEX('2_Review &amp; Audit'!$B:$B,$J1941)/$F1941))</f>
        <v/>
      </c>
      <c r="H1941" t="str">
        <f t="shared" si="94"/>
        <v/>
      </c>
      <c r="I1941" t="str">
        <f>IF($J1941="","",INDEX('2_Review &amp; Audit'!$AD:$AD,$J1941))</f>
        <v/>
      </c>
      <c r="AB1941" t="str">
        <f>IF($D1941="","",MAX(0,N(#REF!)-N($X1941)))</f>
        <v/>
      </c>
      <c r="AC1941" t="str">
        <f>IF(OR($D1941="",$AB1941="",N($AB1941)&lt;=0),"",IFERROR(MATCH(1,INDEX(('2_Review &amp; Audit'!$F$6:$F$505=$A1941)*('2_Review &amp; Audit'!$I$6:$I$505&gt;=$E1941-30)*('2_Review &amp; Audit'!$I$6:$I$505&lt;=$E1941+30)*('2_Review &amp; Audit'!$R$6:$R$505&gt;0)*(ROW('2_Review &amp; Audit'!$R$6:$R$505)&gt;$T1941),0),0)+5,""))</f>
        <v/>
      </c>
      <c r="AG1941" t="str">
        <f>IF(OR($D1941="",$AB1941="",$AF1941=""),"",MIN($AB1941,$AF1941))</f>
        <v/>
      </c>
      <c r="AK1941" t="str">
        <f>IF($D1941="","",MAX(0,N($AB1941)-N($AG1941)))</f>
        <v/>
      </c>
      <c r="AL1941" t="str">
        <f>IF(OR($D1941="",$AK1941="",N($AK1941)&lt;=0),"",IFERROR(MATCH(1,INDEX(('2_Review &amp; Audit'!$F$6:$F$505=$A1941)*('2_Review &amp; Audit'!$I$6:$I$505&gt;=$E1941-30)*('2_Review &amp; Audit'!$I$6:$I$505&lt;=$E1941+30)*('2_Review &amp; Audit'!$R$6:$R$505&gt;0)*(ROW('2_Review &amp; Audit'!$R$6:$R$505)&gt;$AC1941),0),0)+5,""))</f>
        <v/>
      </c>
      <c r="AP1941" t="str">
        <f>IF(OR($D1941="",$AK1941="",$AO1941=""),"",MIN($AK1941,$AO1941))</f>
        <v/>
      </c>
    </row>
    <row r="1942" spans="1:42" ht="12.75" customHeight="1" x14ac:dyDescent="0.2">
      <c r="A1942" t="str">
        <f>IF($J1942="","",INDEX('2_Review &amp; Audit'!$F:$F,$J1942))</f>
        <v/>
      </c>
      <c r="B1942" t="str">
        <f>IF($J1942="","",INDEX('2_Review &amp; Audit'!$C:$C,$J1942))</f>
        <v/>
      </c>
      <c r="C1942" t="str">
        <f>IF($J1942="","",INDEX('2_Review &amp; Audit'!$D:$D,$J1942))</f>
        <v/>
      </c>
      <c r="D1942" s="60" t="str">
        <f>IF($J1942="","",INDEX('2_Review &amp; Audit'!$U:$U,$J1942))</f>
        <v/>
      </c>
      <c r="E1942" t="str">
        <f>IF($J1942="","",INDEX('2_Review &amp; Audit'!$M:$M,$J1942))</f>
        <v/>
      </c>
      <c r="F1942" t="str">
        <f>IF($J1942="","",INDEX('2_Review &amp; Audit'!$N:$N,$J1942))</f>
        <v/>
      </c>
      <c r="G1942" t="str">
        <f>IF(OR($J1942="",$F1942=""),"",ABS(INDEX('2_Review &amp; Audit'!$B:$B,$J1942)/$F1942))</f>
        <v/>
      </c>
      <c r="H1942" t="str">
        <f t="shared" si="94"/>
        <v/>
      </c>
      <c r="I1942" t="str">
        <f>IF($J1942="","",INDEX('2_Review &amp; Audit'!$AD:$AD,$J1942))</f>
        <v/>
      </c>
      <c r="AB1942" t="str">
        <f>IF($D1942="","",MAX(0,N(#REF!)-N($X1942)))</f>
        <v/>
      </c>
      <c r="AC1942" t="str">
        <f>IF(OR($D1942="",$AB1942="",N($AB1942)&lt;=0),"",IFERROR(MATCH(1,INDEX(('2_Review &amp; Audit'!$F$6:$F$505=$A1942)*('2_Review &amp; Audit'!$I$6:$I$505&gt;=$E1942-30)*('2_Review &amp; Audit'!$I$6:$I$505&lt;=$E1942+30)*('2_Review &amp; Audit'!$R$6:$R$505&gt;0)*(ROW('2_Review &amp; Audit'!$R$6:$R$505)&gt;$T1942),0),0)+5,""))</f>
        <v/>
      </c>
      <c r="AG1942" t="str">
        <f>IF(OR($D1942="",$AB1942="",$AF1942=""),"",MIN($AB1942,$AF1942))</f>
        <v/>
      </c>
      <c r="AK1942" t="str">
        <f>IF($D1942="","",MAX(0,N($AB1942)-N($AG1942)))</f>
        <v/>
      </c>
      <c r="AL1942" t="str">
        <f>IF(OR($D1942="",$AK1942="",N($AK1942)&lt;=0),"",IFERROR(MATCH(1,INDEX(('2_Review &amp; Audit'!$F$6:$F$505=$A1942)*('2_Review &amp; Audit'!$I$6:$I$505&gt;=$E1942-30)*('2_Review &amp; Audit'!$I$6:$I$505&lt;=$E1942+30)*('2_Review &amp; Audit'!$R$6:$R$505&gt;0)*(ROW('2_Review &amp; Audit'!$R$6:$R$505)&gt;$AC1942),0),0)+5,""))</f>
        <v/>
      </c>
      <c r="AP1942" t="str">
        <f>IF(OR($D1942="",$AK1942="",$AO1942=""),"",MIN($AK1942,$AO1942))</f>
        <v/>
      </c>
    </row>
    <row r="1943" spans="1:42" ht="12.75" customHeight="1" x14ac:dyDescent="0.2">
      <c r="A1943" t="str">
        <f>IF($J1943="","",INDEX('2_Review &amp; Audit'!$F:$F,$J1943))</f>
        <v/>
      </c>
      <c r="B1943" t="str">
        <f>IF($J1943="","",INDEX('2_Review &amp; Audit'!$C:$C,$J1943))</f>
        <v/>
      </c>
      <c r="C1943" t="str">
        <f>IF($J1943="","",INDEX('2_Review &amp; Audit'!$D:$D,$J1943))</f>
        <v/>
      </c>
      <c r="D1943" s="60" t="str">
        <f>IF($J1943="","",INDEX('2_Review &amp; Audit'!$U:$U,$J1943))</f>
        <v/>
      </c>
      <c r="E1943" t="str">
        <f>IF($J1943="","",INDEX('2_Review &amp; Audit'!$M:$M,$J1943))</f>
        <v/>
      </c>
      <c r="F1943" t="str">
        <f>IF($J1943="","",INDEX('2_Review &amp; Audit'!$N:$N,$J1943))</f>
        <v/>
      </c>
      <c r="G1943" t="str">
        <f>IF(OR($J1943="",$F1943=""),"",ABS(INDEX('2_Review &amp; Audit'!$B:$B,$J1943)/$F1943))</f>
        <v/>
      </c>
      <c r="H1943" t="str">
        <f t="shared" si="94"/>
        <v/>
      </c>
      <c r="I1943" t="str">
        <f>IF($J1943="","",INDEX('2_Review &amp; Audit'!$AD:$AD,$J1943))</f>
        <v/>
      </c>
      <c r="AB1943" t="str">
        <f>IF($D1943="","",MAX(0,N(#REF!)-N($X1943)))</f>
        <v/>
      </c>
      <c r="AC1943" t="str">
        <f>IF(OR($D1943="",$AB1943="",N($AB1943)&lt;=0),"",IFERROR(MATCH(1,INDEX(('2_Review &amp; Audit'!$F$6:$F$505=$A1943)*('2_Review &amp; Audit'!$I$6:$I$505&gt;=$E1943-30)*('2_Review &amp; Audit'!$I$6:$I$505&lt;=$E1943+30)*('2_Review &amp; Audit'!$R$6:$R$505&gt;0)*(ROW('2_Review &amp; Audit'!$R$6:$R$505)&gt;$T1943),0),0)+5,""))</f>
        <v/>
      </c>
      <c r="AG1943" t="str">
        <f>IF(OR($D1943="",$AB1943="",$AF1943=""),"",MIN($AB1943,$AF1943))</f>
        <v/>
      </c>
      <c r="AK1943" t="str">
        <f>IF($D1943="","",MAX(0,N($AB1943)-N($AG1943)))</f>
        <v/>
      </c>
      <c r="AL1943" t="str">
        <f>IF(OR($D1943="",$AK1943="",N($AK1943)&lt;=0),"",IFERROR(MATCH(1,INDEX(('2_Review &amp; Audit'!$F$6:$F$505=$A1943)*('2_Review &amp; Audit'!$I$6:$I$505&gt;=$E1943-30)*('2_Review &amp; Audit'!$I$6:$I$505&lt;=$E1943+30)*('2_Review &amp; Audit'!$R$6:$R$505&gt;0)*(ROW('2_Review &amp; Audit'!$R$6:$R$505)&gt;$AC1943),0),0)+5,""))</f>
        <v/>
      </c>
      <c r="AP1943" t="str">
        <f>IF(OR($D1943="",$AK1943="",$AO1943=""),"",MIN($AK1943,$AO1943))</f>
        <v/>
      </c>
    </row>
    <row r="1944" spans="1:42" ht="12.75" customHeight="1" x14ac:dyDescent="0.2">
      <c r="A1944" t="str">
        <f>IF($J1944="","",INDEX('2_Review &amp; Audit'!$F:$F,$J1944))</f>
        <v/>
      </c>
      <c r="B1944" t="str">
        <f>IF($J1944="","",INDEX('2_Review &amp; Audit'!$C:$C,$J1944))</f>
        <v/>
      </c>
      <c r="C1944" t="str">
        <f>IF($J1944="","",INDEX('2_Review &amp; Audit'!$D:$D,$J1944))</f>
        <v/>
      </c>
      <c r="D1944" s="60" t="str">
        <f>IF($J1944="","",INDEX('2_Review &amp; Audit'!$U:$U,$J1944))</f>
        <v/>
      </c>
      <c r="E1944" t="str">
        <f>IF($J1944="","",INDEX('2_Review &amp; Audit'!$M:$M,$J1944))</f>
        <v/>
      </c>
      <c r="F1944" t="str">
        <f>IF($J1944="","",INDEX('2_Review &amp; Audit'!$N:$N,$J1944))</f>
        <v/>
      </c>
      <c r="G1944" t="str">
        <f>IF(OR($J1944="",$F1944=""),"",ABS(INDEX('2_Review &amp; Audit'!$B:$B,$J1944)/$F1944))</f>
        <v/>
      </c>
      <c r="H1944" t="str">
        <f t="shared" si="94"/>
        <v/>
      </c>
      <c r="I1944" t="str">
        <f>IF($J1944="","",INDEX('2_Review &amp; Audit'!$AD:$AD,$J1944))</f>
        <v/>
      </c>
      <c r="AB1944" t="str">
        <f>IF($D1944="","",MAX(0,N(#REF!)-N($X1944)))</f>
        <v/>
      </c>
      <c r="AC1944" t="str">
        <f>IF(OR($D1944="",$AB1944="",N($AB1944)&lt;=0),"",IFERROR(MATCH(1,INDEX(('2_Review &amp; Audit'!$F$6:$F$505=$A1944)*('2_Review &amp; Audit'!$I$6:$I$505&gt;=$E1944-30)*('2_Review &amp; Audit'!$I$6:$I$505&lt;=$E1944+30)*('2_Review &amp; Audit'!$R$6:$R$505&gt;0)*(ROW('2_Review &amp; Audit'!$R$6:$R$505)&gt;$T1944),0),0)+5,""))</f>
        <v/>
      </c>
      <c r="AG1944" t="str">
        <f>IF(OR($D1944="",$AB1944="",$AF1944=""),"",MIN($AB1944,$AF1944))</f>
        <v/>
      </c>
      <c r="AK1944" t="str">
        <f>IF($D1944="","",MAX(0,N($AB1944)-N($AG1944)))</f>
        <v/>
      </c>
      <c r="AL1944" t="str">
        <f>IF(OR($D1944="",$AK1944="",N($AK1944)&lt;=0),"",IFERROR(MATCH(1,INDEX(('2_Review &amp; Audit'!$F$6:$F$505=$A1944)*('2_Review &amp; Audit'!$I$6:$I$505&gt;=$E1944-30)*('2_Review &amp; Audit'!$I$6:$I$505&lt;=$E1944+30)*('2_Review &amp; Audit'!$R$6:$R$505&gt;0)*(ROW('2_Review &amp; Audit'!$R$6:$R$505)&gt;$AC1944),0),0)+5,""))</f>
        <v/>
      </c>
      <c r="AP1944" t="str">
        <f>IF(OR($D1944="",$AK1944="",$AO1944=""),"",MIN($AK1944,$AO1944))</f>
        <v/>
      </c>
    </row>
    <row r="1945" spans="1:42" ht="12.75" customHeight="1" x14ac:dyDescent="0.2">
      <c r="A1945" t="str">
        <f>IF($J1945="","",INDEX('2_Review &amp; Audit'!$F:$F,$J1945))</f>
        <v/>
      </c>
      <c r="B1945" t="str">
        <f>IF($J1945="","",INDEX('2_Review &amp; Audit'!$C:$C,$J1945))</f>
        <v/>
      </c>
      <c r="C1945" t="str">
        <f>IF($J1945="","",INDEX('2_Review &amp; Audit'!$D:$D,$J1945))</f>
        <v/>
      </c>
      <c r="D1945" s="60" t="str">
        <f>IF($J1945="","",INDEX('2_Review &amp; Audit'!$U:$U,$J1945))</f>
        <v/>
      </c>
      <c r="E1945" t="str">
        <f>IF($J1945="","",INDEX('2_Review &amp; Audit'!$M:$M,$J1945))</f>
        <v/>
      </c>
      <c r="F1945" t="str">
        <f>IF($J1945="","",INDEX('2_Review &amp; Audit'!$N:$N,$J1945))</f>
        <v/>
      </c>
      <c r="G1945" t="str">
        <f>IF(OR($J1945="",$F1945=""),"",ABS(INDEX('2_Review &amp; Audit'!$B:$B,$J1945)/$F1945))</f>
        <v/>
      </c>
      <c r="H1945" t="str">
        <f t="shared" si="94"/>
        <v/>
      </c>
      <c r="I1945" t="str">
        <f>IF($J1945="","",INDEX('2_Review &amp; Audit'!$AD:$AD,$J1945))</f>
        <v/>
      </c>
      <c r="AB1945" t="str">
        <f>IF($D1945="","",MAX(0,N(#REF!)-N($X1945)))</f>
        <v/>
      </c>
      <c r="AC1945" t="str">
        <f>IF(OR($D1945="",$AB1945="",N($AB1945)&lt;=0),"",IFERROR(MATCH(1,INDEX(('2_Review &amp; Audit'!$F$6:$F$505=$A1945)*('2_Review &amp; Audit'!$I$6:$I$505&gt;=$E1945-30)*('2_Review &amp; Audit'!$I$6:$I$505&lt;=$E1945+30)*('2_Review &amp; Audit'!$R$6:$R$505&gt;0)*(ROW('2_Review &amp; Audit'!$R$6:$R$505)&gt;$T1945),0),0)+5,""))</f>
        <v/>
      </c>
      <c r="AG1945" t="str">
        <f>IF(OR($D1945="",$AB1945="",$AF1945=""),"",MIN($AB1945,$AF1945))</f>
        <v/>
      </c>
      <c r="AK1945" t="str">
        <f>IF($D1945="","",MAX(0,N($AB1945)-N($AG1945)))</f>
        <v/>
      </c>
      <c r="AL1945" t="str">
        <f>IF(OR($D1945="",$AK1945="",N($AK1945)&lt;=0),"",IFERROR(MATCH(1,INDEX(('2_Review &amp; Audit'!$F$6:$F$505=$A1945)*('2_Review &amp; Audit'!$I$6:$I$505&gt;=$E1945-30)*('2_Review &amp; Audit'!$I$6:$I$505&lt;=$E1945+30)*('2_Review &amp; Audit'!$R$6:$R$505&gt;0)*(ROW('2_Review &amp; Audit'!$R$6:$R$505)&gt;$AC1945),0),0)+5,""))</f>
        <v/>
      </c>
      <c r="AP1945" t="str">
        <f>IF(OR($D1945="",$AK1945="",$AO1945=""),"",MIN($AK1945,$AO1945))</f>
        <v/>
      </c>
    </row>
    <row r="1946" spans="1:42" ht="12.75" customHeight="1" x14ac:dyDescent="0.2">
      <c r="A1946" t="str">
        <f>IF($J1946="","",INDEX('2_Review &amp; Audit'!$F:$F,$J1946))</f>
        <v/>
      </c>
      <c r="B1946" t="str">
        <f>IF($J1946="","",INDEX('2_Review &amp; Audit'!$C:$C,$J1946))</f>
        <v/>
      </c>
      <c r="C1946" t="str">
        <f>IF($J1946="","",INDEX('2_Review &amp; Audit'!$D:$D,$J1946))</f>
        <v/>
      </c>
      <c r="D1946" s="60" t="str">
        <f>IF($J1946="","",INDEX('2_Review &amp; Audit'!$U:$U,$J1946))</f>
        <v/>
      </c>
      <c r="E1946" t="str">
        <f>IF($J1946="","",INDEX('2_Review &amp; Audit'!$M:$M,$J1946))</f>
        <v/>
      </c>
      <c r="F1946" t="str">
        <f>IF($J1946="","",INDEX('2_Review &amp; Audit'!$N:$N,$J1946))</f>
        <v/>
      </c>
      <c r="G1946" t="str">
        <f>IF(OR($J1946="",$F1946=""),"",ABS(INDEX('2_Review &amp; Audit'!$B:$B,$J1946)/$F1946))</f>
        <v/>
      </c>
      <c r="H1946" t="str">
        <f t="shared" si="94"/>
        <v/>
      </c>
      <c r="I1946" t="str">
        <f>IF($J1946="","",INDEX('2_Review &amp; Audit'!$AD:$AD,$J1946))</f>
        <v/>
      </c>
      <c r="AB1946" t="str">
        <f>IF($D1946="","",MAX(0,N(#REF!)-N($X1946)))</f>
        <v/>
      </c>
      <c r="AC1946" t="str">
        <f>IF(OR($D1946="",$AB1946="",N($AB1946)&lt;=0),"",IFERROR(MATCH(1,INDEX(('2_Review &amp; Audit'!$F$6:$F$505=$A1946)*('2_Review &amp; Audit'!$I$6:$I$505&gt;=$E1946-30)*('2_Review &amp; Audit'!$I$6:$I$505&lt;=$E1946+30)*('2_Review &amp; Audit'!$R$6:$R$505&gt;0)*(ROW('2_Review &amp; Audit'!$R$6:$R$505)&gt;$T1946),0),0)+5,""))</f>
        <v/>
      </c>
      <c r="AG1946" t="str">
        <f>IF(OR($D1946="",$AB1946="",$AF1946=""),"",MIN($AB1946,$AF1946))</f>
        <v/>
      </c>
      <c r="AK1946" t="str">
        <f>IF($D1946="","",MAX(0,N($AB1946)-N($AG1946)))</f>
        <v/>
      </c>
      <c r="AL1946" t="str">
        <f>IF(OR($D1946="",$AK1946="",N($AK1946)&lt;=0),"",IFERROR(MATCH(1,INDEX(('2_Review &amp; Audit'!$F$6:$F$505=$A1946)*('2_Review &amp; Audit'!$I$6:$I$505&gt;=$E1946-30)*('2_Review &amp; Audit'!$I$6:$I$505&lt;=$E1946+30)*('2_Review &amp; Audit'!$R$6:$R$505&gt;0)*(ROW('2_Review &amp; Audit'!$R$6:$R$505)&gt;$AC1946),0),0)+5,""))</f>
        <v/>
      </c>
      <c r="AP1946" t="str">
        <f>IF(OR($D1946="",$AK1946="",$AO1946=""),"",MIN($AK1946,$AO1946))</f>
        <v/>
      </c>
    </row>
    <row r="1947" spans="1:42" ht="12.75" customHeight="1" x14ac:dyDescent="0.2">
      <c r="A1947" t="str">
        <f>IF($J1947="","",INDEX('2_Review &amp; Audit'!$F:$F,$J1947))</f>
        <v/>
      </c>
      <c r="B1947" t="str">
        <f>IF($J1947="","",INDEX('2_Review &amp; Audit'!$C:$C,$J1947))</f>
        <v/>
      </c>
      <c r="C1947" t="str">
        <f>IF($J1947="","",INDEX('2_Review &amp; Audit'!$D:$D,$J1947))</f>
        <v/>
      </c>
      <c r="D1947" s="60" t="str">
        <f>IF($J1947="","",INDEX('2_Review &amp; Audit'!$U:$U,$J1947))</f>
        <v/>
      </c>
      <c r="E1947" t="str">
        <f>IF($J1947="","",INDEX('2_Review &amp; Audit'!$M:$M,$J1947))</f>
        <v/>
      </c>
      <c r="F1947" t="str">
        <f>IF($J1947="","",INDEX('2_Review &amp; Audit'!$N:$N,$J1947))</f>
        <v/>
      </c>
      <c r="G1947" t="str">
        <f>IF(OR($J1947="",$F1947=""),"",ABS(INDEX('2_Review &amp; Audit'!$B:$B,$J1947)/$F1947))</f>
        <v/>
      </c>
      <c r="H1947" t="str">
        <f t="shared" si="94"/>
        <v/>
      </c>
      <c r="I1947" t="str">
        <f>IF($J1947="","",INDEX('2_Review &amp; Audit'!$AD:$AD,$J1947))</f>
        <v/>
      </c>
      <c r="AB1947" t="str">
        <f>IF($D1947="","",MAX(0,N(#REF!)-N($X1947)))</f>
        <v/>
      </c>
      <c r="AC1947" t="str">
        <f>IF(OR($D1947="",$AB1947="",N($AB1947)&lt;=0),"",IFERROR(MATCH(1,INDEX(('2_Review &amp; Audit'!$F$6:$F$505=$A1947)*('2_Review &amp; Audit'!$I$6:$I$505&gt;=$E1947-30)*('2_Review &amp; Audit'!$I$6:$I$505&lt;=$E1947+30)*('2_Review &amp; Audit'!$R$6:$R$505&gt;0)*(ROW('2_Review &amp; Audit'!$R$6:$R$505)&gt;$T1947),0),0)+5,""))</f>
        <v/>
      </c>
      <c r="AG1947" t="str">
        <f>IF(OR($D1947="",$AB1947="",$AF1947=""),"",MIN($AB1947,$AF1947))</f>
        <v/>
      </c>
      <c r="AK1947" t="str">
        <f>IF($D1947="","",MAX(0,N($AB1947)-N($AG1947)))</f>
        <v/>
      </c>
      <c r="AL1947" t="str">
        <f>IF(OR($D1947="",$AK1947="",N($AK1947)&lt;=0),"",IFERROR(MATCH(1,INDEX(('2_Review &amp; Audit'!$F$6:$F$505=$A1947)*('2_Review &amp; Audit'!$I$6:$I$505&gt;=$E1947-30)*('2_Review &amp; Audit'!$I$6:$I$505&lt;=$E1947+30)*('2_Review &amp; Audit'!$R$6:$R$505&gt;0)*(ROW('2_Review &amp; Audit'!$R$6:$R$505)&gt;$AC1947),0),0)+5,""))</f>
        <v/>
      </c>
      <c r="AP1947" t="str">
        <f>IF(OR($D1947="",$AK1947="",$AO1947=""),"",MIN($AK1947,$AO1947))</f>
        <v/>
      </c>
    </row>
    <row r="1948" spans="1:42" ht="12.75" customHeight="1" x14ac:dyDescent="0.2">
      <c r="A1948" t="str">
        <f>IF($J1948="","",INDEX('2_Review &amp; Audit'!$F:$F,$J1948))</f>
        <v/>
      </c>
      <c r="B1948" t="str">
        <f>IF($J1948="","",INDEX('2_Review &amp; Audit'!$C:$C,$J1948))</f>
        <v/>
      </c>
      <c r="C1948" t="str">
        <f>IF($J1948="","",INDEX('2_Review &amp; Audit'!$D:$D,$J1948))</f>
        <v/>
      </c>
      <c r="D1948" s="60" t="str">
        <f>IF($J1948="","",INDEX('2_Review &amp; Audit'!$U:$U,$J1948))</f>
        <v/>
      </c>
      <c r="E1948" t="str">
        <f>IF($J1948="","",INDEX('2_Review &amp; Audit'!$M:$M,$J1948))</f>
        <v/>
      </c>
      <c r="F1948" t="str">
        <f>IF($J1948="","",INDEX('2_Review &amp; Audit'!$N:$N,$J1948))</f>
        <v/>
      </c>
      <c r="G1948" t="str">
        <f>IF(OR($J1948="",$F1948=""),"",ABS(INDEX('2_Review &amp; Audit'!$B:$B,$J1948)/$F1948))</f>
        <v/>
      </c>
      <c r="H1948" t="str">
        <f t="shared" si="94"/>
        <v/>
      </c>
      <c r="I1948" t="str">
        <f>IF($J1948="","",INDEX('2_Review &amp; Audit'!$AD:$AD,$J1948))</f>
        <v/>
      </c>
      <c r="AB1948" t="str">
        <f>IF($D1948="","",MAX(0,N(#REF!)-N($X1948)))</f>
        <v/>
      </c>
      <c r="AC1948" t="str">
        <f>IF(OR($D1948="",$AB1948="",N($AB1948)&lt;=0),"",IFERROR(MATCH(1,INDEX(('2_Review &amp; Audit'!$F$6:$F$505=$A1948)*('2_Review &amp; Audit'!$I$6:$I$505&gt;=$E1948-30)*('2_Review &amp; Audit'!$I$6:$I$505&lt;=$E1948+30)*('2_Review &amp; Audit'!$R$6:$R$505&gt;0)*(ROW('2_Review &amp; Audit'!$R$6:$R$505)&gt;$T1948),0),0)+5,""))</f>
        <v/>
      </c>
      <c r="AG1948" t="str">
        <f>IF(OR($D1948="",$AB1948="",$AF1948=""),"",MIN($AB1948,$AF1948))</f>
        <v/>
      </c>
      <c r="AK1948" t="str">
        <f>IF($D1948="","",MAX(0,N($AB1948)-N($AG1948)))</f>
        <v/>
      </c>
      <c r="AL1948" t="str">
        <f>IF(OR($D1948="",$AK1948="",N($AK1948)&lt;=0),"",IFERROR(MATCH(1,INDEX(('2_Review &amp; Audit'!$F$6:$F$505=$A1948)*('2_Review &amp; Audit'!$I$6:$I$505&gt;=$E1948-30)*('2_Review &amp; Audit'!$I$6:$I$505&lt;=$E1948+30)*('2_Review &amp; Audit'!$R$6:$R$505&gt;0)*(ROW('2_Review &amp; Audit'!$R$6:$R$505)&gt;$AC1948),0),0)+5,""))</f>
        <v/>
      </c>
      <c r="AP1948" t="str">
        <f>IF(OR($D1948="",$AK1948="",$AO1948=""),"",MIN($AK1948,$AO1948))</f>
        <v/>
      </c>
    </row>
    <row r="1949" spans="1:42" ht="12.75" customHeight="1" x14ac:dyDescent="0.2">
      <c r="A1949" t="str">
        <f>IF($J1949="","",INDEX('2_Review &amp; Audit'!$F:$F,$J1949))</f>
        <v/>
      </c>
      <c r="B1949" t="str">
        <f>IF($J1949="","",INDEX('2_Review &amp; Audit'!$C:$C,$J1949))</f>
        <v/>
      </c>
      <c r="C1949" t="str">
        <f>IF($J1949="","",INDEX('2_Review &amp; Audit'!$D:$D,$J1949))</f>
        <v/>
      </c>
      <c r="D1949" s="60" t="str">
        <f>IF($J1949="","",INDEX('2_Review &amp; Audit'!$U:$U,$J1949))</f>
        <v/>
      </c>
      <c r="E1949" t="str">
        <f>IF($J1949="","",INDEX('2_Review &amp; Audit'!$M:$M,$J1949))</f>
        <v/>
      </c>
      <c r="F1949" t="str">
        <f>IF($J1949="","",INDEX('2_Review &amp; Audit'!$N:$N,$J1949))</f>
        <v/>
      </c>
      <c r="G1949" t="str">
        <f>IF(OR($J1949="",$F1949=""),"",ABS(INDEX('2_Review &amp; Audit'!$B:$B,$J1949)/$F1949))</f>
        <v/>
      </c>
      <c r="H1949" t="str">
        <f t="shared" si="94"/>
        <v/>
      </c>
      <c r="I1949" t="str">
        <f>IF($J1949="","",INDEX('2_Review &amp; Audit'!$AD:$AD,$J1949))</f>
        <v/>
      </c>
      <c r="AB1949" t="str">
        <f>IF($D1949="","",MAX(0,N(#REF!)-N($X1949)))</f>
        <v/>
      </c>
      <c r="AC1949" t="str">
        <f>IF(OR($D1949="",$AB1949="",N($AB1949)&lt;=0),"",IFERROR(MATCH(1,INDEX(('2_Review &amp; Audit'!$F$6:$F$505=$A1949)*('2_Review &amp; Audit'!$I$6:$I$505&gt;=$E1949-30)*('2_Review &amp; Audit'!$I$6:$I$505&lt;=$E1949+30)*('2_Review &amp; Audit'!$R$6:$R$505&gt;0)*(ROW('2_Review &amp; Audit'!$R$6:$R$505)&gt;$T1949),0),0)+5,""))</f>
        <v/>
      </c>
      <c r="AG1949" t="str">
        <f>IF(OR($D1949="",$AB1949="",$AF1949=""),"",MIN($AB1949,$AF1949))</f>
        <v/>
      </c>
      <c r="AK1949" t="str">
        <f>IF($D1949="","",MAX(0,N($AB1949)-N($AG1949)))</f>
        <v/>
      </c>
      <c r="AL1949" t="str">
        <f>IF(OR($D1949="",$AK1949="",N($AK1949)&lt;=0),"",IFERROR(MATCH(1,INDEX(('2_Review &amp; Audit'!$F$6:$F$505=$A1949)*('2_Review &amp; Audit'!$I$6:$I$505&gt;=$E1949-30)*('2_Review &amp; Audit'!$I$6:$I$505&lt;=$E1949+30)*('2_Review &amp; Audit'!$R$6:$R$505&gt;0)*(ROW('2_Review &amp; Audit'!$R$6:$R$505)&gt;$AC1949),0),0)+5,""))</f>
        <v/>
      </c>
      <c r="AP1949" t="str">
        <f>IF(OR($D1949="",$AK1949="",$AO1949=""),"",MIN($AK1949,$AO1949))</f>
        <v/>
      </c>
    </row>
    <row r="1950" spans="1:42" ht="12.75" customHeight="1" x14ac:dyDescent="0.2">
      <c r="A1950" t="str">
        <f>IF($J1950="","",INDEX('2_Review &amp; Audit'!$F:$F,$J1950))</f>
        <v/>
      </c>
      <c r="B1950" t="str">
        <f>IF($J1950="","",INDEX('2_Review &amp; Audit'!$C:$C,$J1950))</f>
        <v/>
      </c>
      <c r="C1950" t="str">
        <f>IF($J1950="","",INDEX('2_Review &amp; Audit'!$D:$D,$J1950))</f>
        <v/>
      </c>
      <c r="D1950" s="60" t="str">
        <f>IF($J1950="","",INDEX('2_Review &amp; Audit'!$U:$U,$J1950))</f>
        <v/>
      </c>
      <c r="E1950" t="str">
        <f>IF($J1950="","",INDEX('2_Review &amp; Audit'!$M:$M,$J1950))</f>
        <v/>
      </c>
      <c r="F1950" t="str">
        <f>IF($J1950="","",INDEX('2_Review &amp; Audit'!$N:$N,$J1950))</f>
        <v/>
      </c>
      <c r="G1950" t="str">
        <f>IF(OR($J1950="",$F1950=""),"",ABS(INDEX('2_Review &amp; Audit'!$B:$B,$J1950)/$F1950))</f>
        <v/>
      </c>
      <c r="H1950" t="str">
        <f t="shared" si="94"/>
        <v/>
      </c>
      <c r="I1950" t="str">
        <f>IF($J1950="","",INDEX('2_Review &amp; Audit'!$AD:$AD,$J1950))</f>
        <v/>
      </c>
      <c r="AB1950" t="str">
        <f>IF($D1950="","",MAX(0,N(#REF!)-N($X1950)))</f>
        <v/>
      </c>
      <c r="AC1950" t="str">
        <f>IF(OR($D1950="",$AB1950="",N($AB1950)&lt;=0),"",IFERROR(MATCH(1,INDEX(('2_Review &amp; Audit'!$F$6:$F$505=$A1950)*('2_Review &amp; Audit'!$I$6:$I$505&gt;=$E1950-30)*('2_Review &amp; Audit'!$I$6:$I$505&lt;=$E1950+30)*('2_Review &amp; Audit'!$R$6:$R$505&gt;0)*(ROW('2_Review &amp; Audit'!$R$6:$R$505)&gt;$T1950),0),0)+5,""))</f>
        <v/>
      </c>
      <c r="AG1950" t="str">
        <f>IF(OR($D1950="",$AB1950="",$AF1950=""),"",MIN($AB1950,$AF1950))</f>
        <v/>
      </c>
      <c r="AK1950" t="str">
        <f>IF($D1950="","",MAX(0,N($AB1950)-N($AG1950)))</f>
        <v/>
      </c>
      <c r="AL1950" t="str">
        <f>IF(OR($D1950="",$AK1950="",N($AK1950)&lt;=0),"",IFERROR(MATCH(1,INDEX(('2_Review &amp; Audit'!$F$6:$F$505=$A1950)*('2_Review &amp; Audit'!$I$6:$I$505&gt;=$E1950-30)*('2_Review &amp; Audit'!$I$6:$I$505&lt;=$E1950+30)*('2_Review &amp; Audit'!$R$6:$R$505&gt;0)*(ROW('2_Review &amp; Audit'!$R$6:$R$505)&gt;$AC1950),0),0)+5,""))</f>
        <v/>
      </c>
      <c r="AP1950" t="str">
        <f>IF(OR($D1950="",$AK1950="",$AO1950=""),"",MIN($AK1950,$AO1950))</f>
        <v/>
      </c>
    </row>
    <row r="1951" spans="1:42" ht="12.75" customHeight="1" x14ac:dyDescent="0.2">
      <c r="A1951" t="str">
        <f>IF($J1951="","",INDEX('2_Review &amp; Audit'!$F:$F,$J1951))</f>
        <v/>
      </c>
      <c r="B1951" t="str">
        <f>IF($J1951="","",INDEX('2_Review &amp; Audit'!$C:$C,$J1951))</f>
        <v/>
      </c>
      <c r="C1951" t="str">
        <f>IF($J1951="","",INDEX('2_Review &amp; Audit'!$D:$D,$J1951))</f>
        <v/>
      </c>
      <c r="D1951" s="60" t="str">
        <f>IF($J1951="","",INDEX('2_Review &amp; Audit'!$U:$U,$J1951))</f>
        <v/>
      </c>
      <c r="E1951" t="str">
        <f>IF($J1951="","",INDEX('2_Review &amp; Audit'!$M:$M,$J1951))</f>
        <v/>
      </c>
      <c r="F1951" t="str">
        <f>IF($J1951="","",INDEX('2_Review &amp; Audit'!$N:$N,$J1951))</f>
        <v/>
      </c>
      <c r="G1951" t="str">
        <f>IF(OR($J1951="",$F1951=""),"",ABS(INDEX('2_Review &amp; Audit'!$B:$B,$J1951)/$F1951))</f>
        <v/>
      </c>
      <c r="H1951" t="str">
        <f t="shared" si="94"/>
        <v/>
      </c>
      <c r="I1951" t="str">
        <f>IF($J1951="","",INDEX('2_Review &amp; Audit'!$AD:$AD,$J1951))</f>
        <v/>
      </c>
      <c r="AB1951" t="str">
        <f>IF($D1951="","",MAX(0,N(#REF!)-N($X1951)))</f>
        <v/>
      </c>
      <c r="AC1951" t="str">
        <f>IF(OR($D1951="",$AB1951="",N($AB1951)&lt;=0),"",IFERROR(MATCH(1,INDEX(('2_Review &amp; Audit'!$F$6:$F$505=$A1951)*('2_Review &amp; Audit'!$I$6:$I$505&gt;=$E1951-30)*('2_Review &amp; Audit'!$I$6:$I$505&lt;=$E1951+30)*('2_Review &amp; Audit'!$R$6:$R$505&gt;0)*(ROW('2_Review &amp; Audit'!$R$6:$R$505)&gt;$T1951),0),0)+5,""))</f>
        <v/>
      </c>
      <c r="AG1951" t="str">
        <f>IF(OR($D1951="",$AB1951="",$AF1951=""),"",MIN($AB1951,$AF1951))</f>
        <v/>
      </c>
      <c r="AK1951" t="str">
        <f>IF($D1951="","",MAX(0,N($AB1951)-N($AG1951)))</f>
        <v/>
      </c>
      <c r="AL1951" t="str">
        <f>IF(OR($D1951="",$AK1951="",N($AK1951)&lt;=0),"",IFERROR(MATCH(1,INDEX(('2_Review &amp; Audit'!$F$6:$F$505=$A1951)*('2_Review &amp; Audit'!$I$6:$I$505&gt;=$E1951-30)*('2_Review &amp; Audit'!$I$6:$I$505&lt;=$E1951+30)*('2_Review &amp; Audit'!$R$6:$R$505&gt;0)*(ROW('2_Review &amp; Audit'!$R$6:$R$505)&gt;$AC1951),0),0)+5,""))</f>
        <v/>
      </c>
      <c r="AP1951" t="str">
        <f>IF(OR($D1951="",$AK1951="",$AO1951=""),"",MIN($AK1951,$AO1951))</f>
        <v/>
      </c>
    </row>
    <row r="1952" spans="1:42" ht="12.75" customHeight="1" x14ac:dyDescent="0.2">
      <c r="A1952" t="str">
        <f>IF($J1952="","",INDEX('2_Review &amp; Audit'!$F:$F,$J1952))</f>
        <v/>
      </c>
      <c r="B1952" t="str">
        <f>IF($J1952="","",INDEX('2_Review &amp; Audit'!$C:$C,$J1952))</f>
        <v/>
      </c>
      <c r="C1952" t="str">
        <f>IF($J1952="","",INDEX('2_Review &amp; Audit'!$D:$D,$J1952))</f>
        <v/>
      </c>
      <c r="D1952" s="60" t="str">
        <f>IF($J1952="","",INDEX('2_Review &amp; Audit'!$U:$U,$J1952))</f>
        <v/>
      </c>
      <c r="E1952" t="str">
        <f>IF($J1952="","",INDEX('2_Review &amp; Audit'!$M:$M,$J1952))</f>
        <v/>
      </c>
      <c r="F1952" t="str">
        <f>IF($J1952="","",INDEX('2_Review &amp; Audit'!$N:$N,$J1952))</f>
        <v/>
      </c>
      <c r="G1952" t="str">
        <f>IF(OR($J1952="",$F1952=""),"",ABS(INDEX('2_Review &amp; Audit'!$B:$B,$J1952)/$F1952))</f>
        <v/>
      </c>
      <c r="H1952" t="str">
        <f t="shared" si="94"/>
        <v/>
      </c>
      <c r="I1952" t="str">
        <f>IF($J1952="","",INDEX('2_Review &amp; Audit'!$AD:$AD,$J1952))</f>
        <v/>
      </c>
      <c r="AB1952" t="str">
        <f>IF($D1952="","",MAX(0,N(#REF!)-N($X1952)))</f>
        <v/>
      </c>
      <c r="AC1952" t="str">
        <f>IF(OR($D1952="",$AB1952="",N($AB1952)&lt;=0),"",IFERROR(MATCH(1,INDEX(('2_Review &amp; Audit'!$F$6:$F$505=$A1952)*('2_Review &amp; Audit'!$I$6:$I$505&gt;=$E1952-30)*('2_Review &amp; Audit'!$I$6:$I$505&lt;=$E1952+30)*('2_Review &amp; Audit'!$R$6:$R$505&gt;0)*(ROW('2_Review &amp; Audit'!$R$6:$R$505)&gt;$T1952),0),0)+5,""))</f>
        <v/>
      </c>
      <c r="AG1952" t="str">
        <f>IF(OR($D1952="",$AB1952="",$AF1952=""),"",MIN($AB1952,$AF1952))</f>
        <v/>
      </c>
      <c r="AK1952" t="str">
        <f>IF($D1952="","",MAX(0,N($AB1952)-N($AG1952)))</f>
        <v/>
      </c>
      <c r="AL1952" t="str">
        <f>IF(OR($D1952="",$AK1952="",N($AK1952)&lt;=0),"",IFERROR(MATCH(1,INDEX(('2_Review &amp; Audit'!$F$6:$F$505=$A1952)*('2_Review &amp; Audit'!$I$6:$I$505&gt;=$E1952-30)*('2_Review &amp; Audit'!$I$6:$I$505&lt;=$E1952+30)*('2_Review &amp; Audit'!$R$6:$R$505&gt;0)*(ROW('2_Review &amp; Audit'!$R$6:$R$505)&gt;$AC1952),0),0)+5,""))</f>
        <v/>
      </c>
      <c r="AP1952" t="str">
        <f>IF(OR($D1952="",$AK1952="",$AO1952=""),"",MIN($AK1952,$AO1952))</f>
        <v/>
      </c>
    </row>
    <row r="1953" spans="1:42" ht="12.75" customHeight="1" x14ac:dyDescent="0.2">
      <c r="A1953" t="str">
        <f>IF($J1953="","",INDEX('2_Review &amp; Audit'!$F:$F,$J1953))</f>
        <v/>
      </c>
      <c r="B1953" t="str">
        <f>IF($J1953="","",INDEX('2_Review &amp; Audit'!$C:$C,$J1953))</f>
        <v/>
      </c>
      <c r="C1953" t="str">
        <f>IF($J1953="","",INDEX('2_Review &amp; Audit'!$D:$D,$J1953))</f>
        <v/>
      </c>
      <c r="D1953" s="60" t="str">
        <f>IF($J1953="","",INDEX('2_Review &amp; Audit'!$U:$U,$J1953))</f>
        <v/>
      </c>
      <c r="E1953" t="str">
        <f>IF($J1953="","",INDEX('2_Review &amp; Audit'!$M:$M,$J1953))</f>
        <v/>
      </c>
      <c r="F1953" t="str">
        <f>IF($J1953="","",INDEX('2_Review &amp; Audit'!$N:$N,$J1953))</f>
        <v/>
      </c>
      <c r="G1953" t="str">
        <f>IF(OR($J1953="",$F1953=""),"",ABS(INDEX('2_Review &amp; Audit'!$B:$B,$J1953)/$F1953))</f>
        <v/>
      </c>
      <c r="H1953" t="str">
        <f t="shared" si="94"/>
        <v/>
      </c>
      <c r="I1953" t="str">
        <f>IF($J1953="","",INDEX('2_Review &amp; Audit'!$AD:$AD,$J1953))</f>
        <v/>
      </c>
      <c r="AB1953" t="str">
        <f>IF($D1953="","",MAX(0,N(#REF!)-N($X1953)))</f>
        <v/>
      </c>
      <c r="AC1953" t="str">
        <f>IF(OR($D1953="",$AB1953="",N($AB1953)&lt;=0),"",IFERROR(MATCH(1,INDEX(('2_Review &amp; Audit'!$F$6:$F$505=$A1953)*('2_Review &amp; Audit'!$I$6:$I$505&gt;=$E1953-30)*('2_Review &amp; Audit'!$I$6:$I$505&lt;=$E1953+30)*('2_Review &amp; Audit'!$R$6:$R$505&gt;0)*(ROW('2_Review &amp; Audit'!$R$6:$R$505)&gt;$T1953),0),0)+5,""))</f>
        <v/>
      </c>
      <c r="AG1953" t="str">
        <f>IF(OR($D1953="",$AB1953="",$AF1953=""),"",MIN($AB1953,$AF1953))</f>
        <v/>
      </c>
      <c r="AK1953" t="str">
        <f>IF($D1953="","",MAX(0,N($AB1953)-N($AG1953)))</f>
        <v/>
      </c>
      <c r="AL1953" t="str">
        <f>IF(OR($D1953="",$AK1953="",N($AK1953)&lt;=0),"",IFERROR(MATCH(1,INDEX(('2_Review &amp; Audit'!$F$6:$F$505=$A1953)*('2_Review &amp; Audit'!$I$6:$I$505&gt;=$E1953-30)*('2_Review &amp; Audit'!$I$6:$I$505&lt;=$E1953+30)*('2_Review &amp; Audit'!$R$6:$R$505&gt;0)*(ROW('2_Review &amp; Audit'!$R$6:$R$505)&gt;$AC1953),0),0)+5,""))</f>
        <v/>
      </c>
      <c r="AP1953" t="str">
        <f>IF(OR($D1953="",$AK1953="",$AO1953=""),"",MIN($AK1953,$AO1953))</f>
        <v/>
      </c>
    </row>
    <row r="1954" spans="1:42" ht="12.75" customHeight="1" x14ac:dyDescent="0.2">
      <c r="A1954" t="str">
        <f>IF($J1954="","",INDEX('2_Review &amp; Audit'!$F:$F,$J1954))</f>
        <v/>
      </c>
      <c r="B1954" t="str">
        <f>IF($J1954="","",INDEX('2_Review &amp; Audit'!$C:$C,$J1954))</f>
        <v/>
      </c>
      <c r="C1954" t="str">
        <f>IF($J1954="","",INDEX('2_Review &amp; Audit'!$D:$D,$J1954))</f>
        <v/>
      </c>
      <c r="D1954" s="60" t="str">
        <f>IF($J1954="","",INDEX('2_Review &amp; Audit'!$U:$U,$J1954))</f>
        <v/>
      </c>
      <c r="E1954" t="str">
        <f>IF($J1954="","",INDEX('2_Review &amp; Audit'!$M:$M,$J1954))</f>
        <v/>
      </c>
      <c r="F1954" t="str">
        <f>IF($J1954="","",INDEX('2_Review &amp; Audit'!$N:$N,$J1954))</f>
        <v/>
      </c>
      <c r="G1954" t="str">
        <f>IF(OR($J1954="",$F1954=""),"",ABS(INDEX('2_Review &amp; Audit'!$B:$B,$J1954)/$F1954))</f>
        <v/>
      </c>
      <c r="H1954" t="str">
        <f t="shared" si="94"/>
        <v/>
      </c>
      <c r="I1954" t="str">
        <f>IF($J1954="","",INDEX('2_Review &amp; Audit'!$AD:$AD,$J1954))</f>
        <v/>
      </c>
      <c r="AB1954" t="str">
        <f>IF($D1954="","",MAX(0,N(#REF!)-N($X1954)))</f>
        <v/>
      </c>
      <c r="AC1954" t="str">
        <f>IF(OR($D1954="",$AB1954="",N($AB1954)&lt;=0),"",IFERROR(MATCH(1,INDEX(('2_Review &amp; Audit'!$F$6:$F$505=$A1954)*('2_Review &amp; Audit'!$I$6:$I$505&gt;=$E1954-30)*('2_Review &amp; Audit'!$I$6:$I$505&lt;=$E1954+30)*('2_Review &amp; Audit'!$R$6:$R$505&gt;0)*(ROW('2_Review &amp; Audit'!$R$6:$R$505)&gt;$T1954),0),0)+5,""))</f>
        <v/>
      </c>
      <c r="AG1954" t="str">
        <f>IF(OR($D1954="",$AB1954="",$AF1954=""),"",MIN($AB1954,$AF1954))</f>
        <v/>
      </c>
      <c r="AK1954" t="str">
        <f>IF($D1954="","",MAX(0,N($AB1954)-N($AG1954)))</f>
        <v/>
      </c>
      <c r="AL1954" t="str">
        <f>IF(OR($D1954="",$AK1954="",N($AK1954)&lt;=0),"",IFERROR(MATCH(1,INDEX(('2_Review &amp; Audit'!$F$6:$F$505=$A1954)*('2_Review &amp; Audit'!$I$6:$I$505&gt;=$E1954-30)*('2_Review &amp; Audit'!$I$6:$I$505&lt;=$E1954+30)*('2_Review &amp; Audit'!$R$6:$R$505&gt;0)*(ROW('2_Review &amp; Audit'!$R$6:$R$505)&gt;$AC1954),0),0)+5,""))</f>
        <v/>
      </c>
      <c r="AP1954" t="str">
        <f>IF(OR($D1954="",$AK1954="",$AO1954=""),"",MIN($AK1954,$AO1954))</f>
        <v/>
      </c>
    </row>
    <row r="1955" spans="1:42" ht="12.75" customHeight="1" x14ac:dyDescent="0.2">
      <c r="A1955" t="str">
        <f>IF($J1955="","",INDEX('2_Review &amp; Audit'!$F:$F,$J1955))</f>
        <v/>
      </c>
      <c r="B1955" t="str">
        <f>IF($J1955="","",INDEX('2_Review &amp; Audit'!$C:$C,$J1955))</f>
        <v/>
      </c>
      <c r="C1955" t="str">
        <f>IF($J1955="","",INDEX('2_Review &amp; Audit'!$D:$D,$J1955))</f>
        <v/>
      </c>
      <c r="D1955" s="60" t="str">
        <f>IF($J1955="","",INDEX('2_Review &amp; Audit'!$U:$U,$J1955))</f>
        <v/>
      </c>
      <c r="E1955" t="str">
        <f>IF($J1955="","",INDEX('2_Review &amp; Audit'!$M:$M,$J1955))</f>
        <v/>
      </c>
      <c r="F1955" t="str">
        <f>IF($J1955="","",INDEX('2_Review &amp; Audit'!$N:$N,$J1955))</f>
        <v/>
      </c>
      <c r="G1955" t="str">
        <f>IF(OR($J1955="",$F1955=""),"",ABS(INDEX('2_Review &amp; Audit'!$B:$B,$J1955)/$F1955))</f>
        <v/>
      </c>
      <c r="H1955" t="str">
        <f t="shared" si="94"/>
        <v/>
      </c>
      <c r="I1955" t="str">
        <f>IF($J1955="","",INDEX('2_Review &amp; Audit'!$AD:$AD,$J1955))</f>
        <v/>
      </c>
      <c r="AB1955" t="str">
        <f>IF($D1955="","",MAX(0,N(#REF!)-N($X1955)))</f>
        <v/>
      </c>
      <c r="AC1955" t="str">
        <f>IF(OR($D1955="",$AB1955="",N($AB1955)&lt;=0),"",IFERROR(MATCH(1,INDEX(('2_Review &amp; Audit'!$F$6:$F$505=$A1955)*('2_Review &amp; Audit'!$I$6:$I$505&gt;=$E1955-30)*('2_Review &amp; Audit'!$I$6:$I$505&lt;=$E1955+30)*('2_Review &amp; Audit'!$R$6:$R$505&gt;0)*(ROW('2_Review &amp; Audit'!$R$6:$R$505)&gt;$T1955),0),0)+5,""))</f>
        <v/>
      </c>
      <c r="AG1955" t="str">
        <f>IF(OR($D1955="",$AB1955="",$AF1955=""),"",MIN($AB1955,$AF1955))</f>
        <v/>
      </c>
      <c r="AK1955" t="str">
        <f>IF($D1955="","",MAX(0,N($AB1955)-N($AG1955)))</f>
        <v/>
      </c>
      <c r="AL1955" t="str">
        <f>IF(OR($D1955="",$AK1955="",N($AK1955)&lt;=0),"",IFERROR(MATCH(1,INDEX(('2_Review &amp; Audit'!$F$6:$F$505=$A1955)*('2_Review &amp; Audit'!$I$6:$I$505&gt;=$E1955-30)*('2_Review &amp; Audit'!$I$6:$I$505&lt;=$E1955+30)*('2_Review &amp; Audit'!$R$6:$R$505&gt;0)*(ROW('2_Review &amp; Audit'!$R$6:$R$505)&gt;$AC1955),0),0)+5,""))</f>
        <v/>
      </c>
      <c r="AP1955" t="str">
        <f>IF(OR($D1955="",$AK1955="",$AO1955=""),"",MIN($AK1955,$AO1955))</f>
        <v/>
      </c>
    </row>
    <row r="1956" spans="1:42" ht="12.75" customHeight="1" x14ac:dyDescent="0.2">
      <c r="A1956" t="str">
        <f>IF($J1956="","",INDEX('2_Review &amp; Audit'!$F:$F,$J1956))</f>
        <v/>
      </c>
      <c r="B1956" t="str">
        <f>IF($J1956="","",INDEX('2_Review &amp; Audit'!$C:$C,$J1956))</f>
        <v/>
      </c>
      <c r="C1956" t="str">
        <f>IF($J1956="","",INDEX('2_Review &amp; Audit'!$D:$D,$J1956))</f>
        <v/>
      </c>
      <c r="D1956" s="60" t="str">
        <f>IF($J1956="","",INDEX('2_Review &amp; Audit'!$U:$U,$J1956))</f>
        <v/>
      </c>
      <c r="E1956" t="str">
        <f>IF($J1956="","",INDEX('2_Review &amp; Audit'!$M:$M,$J1956))</f>
        <v/>
      </c>
      <c r="F1956" t="str">
        <f>IF($J1956="","",INDEX('2_Review &amp; Audit'!$N:$N,$J1956))</f>
        <v/>
      </c>
      <c r="G1956" t="str">
        <f>IF(OR($J1956="",$F1956=""),"",ABS(INDEX('2_Review &amp; Audit'!$B:$B,$J1956)/$F1956))</f>
        <v/>
      </c>
      <c r="H1956" t="str">
        <f t="shared" si="94"/>
        <v/>
      </c>
      <c r="I1956" t="str">
        <f>IF($J1956="","",INDEX('2_Review &amp; Audit'!$AD:$AD,$J1956))</f>
        <v/>
      </c>
      <c r="AB1956" t="str">
        <f>IF($D1956="","",MAX(0,N(#REF!)-N($X1956)))</f>
        <v/>
      </c>
      <c r="AC1956" t="str">
        <f>IF(OR($D1956="",$AB1956="",N($AB1956)&lt;=0),"",IFERROR(MATCH(1,INDEX(('2_Review &amp; Audit'!$F$6:$F$505=$A1956)*('2_Review &amp; Audit'!$I$6:$I$505&gt;=$E1956-30)*('2_Review &amp; Audit'!$I$6:$I$505&lt;=$E1956+30)*('2_Review &amp; Audit'!$R$6:$R$505&gt;0)*(ROW('2_Review &amp; Audit'!$R$6:$R$505)&gt;$T1956),0),0)+5,""))</f>
        <v/>
      </c>
      <c r="AG1956" t="str">
        <f>IF(OR($D1956="",$AB1956="",$AF1956=""),"",MIN($AB1956,$AF1956))</f>
        <v/>
      </c>
      <c r="AK1956" t="str">
        <f>IF($D1956="","",MAX(0,N($AB1956)-N($AG1956)))</f>
        <v/>
      </c>
      <c r="AL1956" t="str">
        <f>IF(OR($D1956="",$AK1956="",N($AK1956)&lt;=0),"",IFERROR(MATCH(1,INDEX(('2_Review &amp; Audit'!$F$6:$F$505=$A1956)*('2_Review &amp; Audit'!$I$6:$I$505&gt;=$E1956-30)*('2_Review &amp; Audit'!$I$6:$I$505&lt;=$E1956+30)*('2_Review &amp; Audit'!$R$6:$R$505&gt;0)*(ROW('2_Review &amp; Audit'!$R$6:$R$505)&gt;$AC1956),0),0)+5,""))</f>
        <v/>
      </c>
      <c r="AP1956" t="str">
        <f>IF(OR($D1956="",$AK1956="",$AO1956=""),"",MIN($AK1956,$AO1956))</f>
        <v/>
      </c>
    </row>
    <row r="1957" spans="1:42" ht="12.75" customHeight="1" x14ac:dyDescent="0.2">
      <c r="A1957" t="str">
        <f>IF($J1957="","",INDEX('2_Review &amp; Audit'!$F:$F,$J1957))</f>
        <v/>
      </c>
      <c r="B1957" t="str">
        <f>IF($J1957="","",INDEX('2_Review &amp; Audit'!$C:$C,$J1957))</f>
        <v/>
      </c>
      <c r="C1957" t="str">
        <f>IF($J1957="","",INDEX('2_Review &amp; Audit'!$D:$D,$J1957))</f>
        <v/>
      </c>
      <c r="D1957" s="60" t="str">
        <f>IF($J1957="","",INDEX('2_Review &amp; Audit'!$U:$U,$J1957))</f>
        <v/>
      </c>
      <c r="E1957" t="str">
        <f>IF($J1957="","",INDEX('2_Review &amp; Audit'!$M:$M,$J1957))</f>
        <v/>
      </c>
      <c r="F1957" t="str">
        <f>IF($J1957="","",INDEX('2_Review &amp; Audit'!$N:$N,$J1957))</f>
        <v/>
      </c>
      <c r="G1957" t="str">
        <f>IF(OR($J1957="",$F1957=""),"",ABS(INDEX('2_Review &amp; Audit'!$B:$B,$J1957)/$F1957))</f>
        <v/>
      </c>
      <c r="H1957" t="str">
        <f t="shared" si="94"/>
        <v/>
      </c>
      <c r="I1957" t="str">
        <f>IF($J1957="","",INDEX('2_Review &amp; Audit'!$AD:$AD,$J1957))</f>
        <v/>
      </c>
      <c r="AB1957" t="str">
        <f>IF($D1957="","",MAX(0,N(#REF!)-N($X1957)))</f>
        <v/>
      </c>
      <c r="AC1957" t="str">
        <f>IF(OR($D1957="",$AB1957="",N($AB1957)&lt;=0),"",IFERROR(MATCH(1,INDEX(('2_Review &amp; Audit'!$F$6:$F$505=$A1957)*('2_Review &amp; Audit'!$I$6:$I$505&gt;=$E1957-30)*('2_Review &amp; Audit'!$I$6:$I$505&lt;=$E1957+30)*('2_Review &amp; Audit'!$R$6:$R$505&gt;0)*(ROW('2_Review &amp; Audit'!$R$6:$R$505)&gt;$T1957),0),0)+5,""))</f>
        <v/>
      </c>
      <c r="AG1957" t="str">
        <f>IF(OR($D1957="",$AB1957="",$AF1957=""),"",MIN($AB1957,$AF1957))</f>
        <v/>
      </c>
      <c r="AK1957" t="str">
        <f>IF($D1957="","",MAX(0,N($AB1957)-N($AG1957)))</f>
        <v/>
      </c>
      <c r="AL1957" t="str">
        <f>IF(OR($D1957="",$AK1957="",N($AK1957)&lt;=0),"",IFERROR(MATCH(1,INDEX(('2_Review &amp; Audit'!$F$6:$F$505=$A1957)*('2_Review &amp; Audit'!$I$6:$I$505&gt;=$E1957-30)*('2_Review &amp; Audit'!$I$6:$I$505&lt;=$E1957+30)*('2_Review &amp; Audit'!$R$6:$R$505&gt;0)*(ROW('2_Review &amp; Audit'!$R$6:$R$505)&gt;$AC1957),0),0)+5,""))</f>
        <v/>
      </c>
      <c r="AP1957" t="str">
        <f>IF(OR($D1957="",$AK1957="",$AO1957=""),"",MIN($AK1957,$AO1957))</f>
        <v/>
      </c>
    </row>
    <row r="1958" spans="1:42" ht="12.75" customHeight="1" x14ac:dyDescent="0.2">
      <c r="A1958" t="str">
        <f>IF($J1958="","",INDEX('2_Review &amp; Audit'!$F:$F,$J1958))</f>
        <v/>
      </c>
      <c r="B1958" t="str">
        <f>IF($J1958="","",INDEX('2_Review &amp; Audit'!$C:$C,$J1958))</f>
        <v/>
      </c>
      <c r="C1958" t="str">
        <f>IF($J1958="","",INDEX('2_Review &amp; Audit'!$D:$D,$J1958))</f>
        <v/>
      </c>
      <c r="D1958" s="60" t="str">
        <f>IF($J1958="","",INDEX('2_Review &amp; Audit'!$U:$U,$J1958))</f>
        <v/>
      </c>
      <c r="E1958" t="str">
        <f>IF($J1958="","",INDEX('2_Review &amp; Audit'!$M:$M,$J1958))</f>
        <v/>
      </c>
      <c r="F1958" t="str">
        <f>IF($J1958="","",INDEX('2_Review &amp; Audit'!$N:$N,$J1958))</f>
        <v/>
      </c>
      <c r="G1958" t="str">
        <f>IF(OR($J1958="",$F1958=""),"",ABS(INDEX('2_Review &amp; Audit'!$B:$B,$J1958)/$F1958))</f>
        <v/>
      </c>
      <c r="H1958" t="str">
        <f t="shared" si="94"/>
        <v/>
      </c>
      <c r="I1958" t="str">
        <f>IF($J1958="","",INDEX('2_Review &amp; Audit'!$AD:$AD,$J1958))</f>
        <v/>
      </c>
      <c r="AB1958" t="str">
        <f>IF($D1958="","",MAX(0,N(#REF!)-N($X1958)))</f>
        <v/>
      </c>
      <c r="AC1958" t="str">
        <f>IF(OR($D1958="",$AB1958="",N($AB1958)&lt;=0),"",IFERROR(MATCH(1,INDEX(('2_Review &amp; Audit'!$F$6:$F$505=$A1958)*('2_Review &amp; Audit'!$I$6:$I$505&gt;=$E1958-30)*('2_Review &amp; Audit'!$I$6:$I$505&lt;=$E1958+30)*('2_Review &amp; Audit'!$R$6:$R$505&gt;0)*(ROW('2_Review &amp; Audit'!$R$6:$R$505)&gt;$T1958),0),0)+5,""))</f>
        <v/>
      </c>
      <c r="AG1958" t="str">
        <f>IF(OR($D1958="",$AB1958="",$AF1958=""),"",MIN($AB1958,$AF1958))</f>
        <v/>
      </c>
      <c r="AK1958" t="str">
        <f>IF($D1958="","",MAX(0,N($AB1958)-N($AG1958)))</f>
        <v/>
      </c>
      <c r="AL1958" t="str">
        <f>IF(OR($D1958="",$AK1958="",N($AK1958)&lt;=0),"",IFERROR(MATCH(1,INDEX(('2_Review &amp; Audit'!$F$6:$F$505=$A1958)*('2_Review &amp; Audit'!$I$6:$I$505&gt;=$E1958-30)*('2_Review &amp; Audit'!$I$6:$I$505&lt;=$E1958+30)*('2_Review &amp; Audit'!$R$6:$R$505&gt;0)*(ROW('2_Review &amp; Audit'!$R$6:$R$505)&gt;$AC1958),0),0)+5,""))</f>
        <v/>
      </c>
      <c r="AP1958" t="str">
        <f>IF(OR($D1958="",$AK1958="",$AO1958=""),"",MIN($AK1958,$AO1958))</f>
        <v/>
      </c>
    </row>
    <row r="1959" spans="1:42" ht="12.75" customHeight="1" x14ac:dyDescent="0.2">
      <c r="A1959" t="str">
        <f>IF($J1959="","",INDEX('2_Review &amp; Audit'!$F:$F,$J1959))</f>
        <v/>
      </c>
      <c r="B1959" t="str">
        <f>IF($J1959="","",INDEX('2_Review &amp; Audit'!$C:$C,$J1959))</f>
        <v/>
      </c>
      <c r="C1959" t="str">
        <f>IF($J1959="","",INDEX('2_Review &amp; Audit'!$D:$D,$J1959))</f>
        <v/>
      </c>
      <c r="D1959" s="60" t="str">
        <f>IF($J1959="","",INDEX('2_Review &amp; Audit'!$U:$U,$J1959))</f>
        <v/>
      </c>
      <c r="E1959" t="str">
        <f>IF($J1959="","",INDEX('2_Review &amp; Audit'!$M:$M,$J1959))</f>
        <v/>
      </c>
      <c r="F1959" t="str">
        <f>IF($J1959="","",INDEX('2_Review &amp; Audit'!$N:$N,$J1959))</f>
        <v/>
      </c>
      <c r="G1959" t="str">
        <f>IF(OR($J1959="",$F1959=""),"",ABS(INDEX('2_Review &amp; Audit'!$B:$B,$J1959)/$F1959))</f>
        <v/>
      </c>
      <c r="H1959" t="str">
        <f t="shared" si="94"/>
        <v/>
      </c>
      <c r="I1959" t="str">
        <f>IF($J1959="","",INDEX('2_Review &amp; Audit'!$AD:$AD,$J1959))</f>
        <v/>
      </c>
      <c r="AB1959" t="str">
        <f>IF($D1959="","",MAX(0,N(#REF!)-N($X1959)))</f>
        <v/>
      </c>
      <c r="AC1959" t="str">
        <f>IF(OR($D1959="",$AB1959="",N($AB1959)&lt;=0),"",IFERROR(MATCH(1,INDEX(('2_Review &amp; Audit'!$F$6:$F$505=$A1959)*('2_Review &amp; Audit'!$I$6:$I$505&gt;=$E1959-30)*('2_Review &amp; Audit'!$I$6:$I$505&lt;=$E1959+30)*('2_Review &amp; Audit'!$R$6:$R$505&gt;0)*(ROW('2_Review &amp; Audit'!$R$6:$R$505)&gt;$T1959),0),0)+5,""))</f>
        <v/>
      </c>
      <c r="AG1959" t="str">
        <f>IF(OR($D1959="",$AB1959="",$AF1959=""),"",MIN($AB1959,$AF1959))</f>
        <v/>
      </c>
      <c r="AK1959" t="str">
        <f>IF($D1959="","",MAX(0,N($AB1959)-N($AG1959)))</f>
        <v/>
      </c>
      <c r="AL1959" t="str">
        <f>IF(OR($D1959="",$AK1959="",N($AK1959)&lt;=0),"",IFERROR(MATCH(1,INDEX(('2_Review &amp; Audit'!$F$6:$F$505=$A1959)*('2_Review &amp; Audit'!$I$6:$I$505&gt;=$E1959-30)*('2_Review &amp; Audit'!$I$6:$I$505&lt;=$E1959+30)*('2_Review &amp; Audit'!$R$6:$R$505&gt;0)*(ROW('2_Review &amp; Audit'!$R$6:$R$505)&gt;$AC1959),0),0)+5,""))</f>
        <v/>
      </c>
      <c r="AP1959" t="str">
        <f>IF(OR($D1959="",$AK1959="",$AO1959=""),"",MIN($AK1959,$AO1959))</f>
        <v/>
      </c>
    </row>
    <row r="1960" spans="1:42" ht="12.75" customHeight="1" x14ac:dyDescent="0.2">
      <c r="A1960" t="str">
        <f>IF($J1960="","",INDEX('2_Review &amp; Audit'!$F:$F,$J1960))</f>
        <v/>
      </c>
      <c r="B1960" t="str">
        <f>IF($J1960="","",INDEX('2_Review &amp; Audit'!$C:$C,$J1960))</f>
        <v/>
      </c>
      <c r="C1960" t="str">
        <f>IF($J1960="","",INDEX('2_Review &amp; Audit'!$D:$D,$J1960))</f>
        <v/>
      </c>
      <c r="D1960" s="60" t="str">
        <f>IF($J1960="","",INDEX('2_Review &amp; Audit'!$U:$U,$J1960))</f>
        <v/>
      </c>
      <c r="E1960" t="str">
        <f>IF($J1960="","",INDEX('2_Review &amp; Audit'!$M:$M,$J1960))</f>
        <v/>
      </c>
      <c r="F1960" t="str">
        <f>IF($J1960="","",INDEX('2_Review &amp; Audit'!$N:$N,$J1960))</f>
        <v/>
      </c>
      <c r="G1960" t="str">
        <f>IF(OR($J1960="",$F1960=""),"",ABS(INDEX('2_Review &amp; Audit'!$B:$B,$J1960)/$F1960))</f>
        <v/>
      </c>
      <c r="H1960" t="str">
        <f t="shared" si="94"/>
        <v/>
      </c>
      <c r="I1960" t="str">
        <f>IF($J1960="","",INDEX('2_Review &amp; Audit'!$AD:$AD,$J1960))</f>
        <v/>
      </c>
      <c r="AB1960" t="str">
        <f>IF($D1960="","",MAX(0,N(#REF!)-N($X1960)))</f>
        <v/>
      </c>
      <c r="AC1960" t="str">
        <f>IF(OR($D1960="",$AB1960="",N($AB1960)&lt;=0),"",IFERROR(MATCH(1,INDEX(('2_Review &amp; Audit'!$F$6:$F$505=$A1960)*('2_Review &amp; Audit'!$I$6:$I$505&gt;=$E1960-30)*('2_Review &amp; Audit'!$I$6:$I$505&lt;=$E1960+30)*('2_Review &amp; Audit'!$R$6:$R$505&gt;0)*(ROW('2_Review &amp; Audit'!$R$6:$R$505)&gt;$T1960),0),0)+5,""))</f>
        <v/>
      </c>
      <c r="AG1960" t="str">
        <f>IF(OR($D1960="",$AB1960="",$AF1960=""),"",MIN($AB1960,$AF1960))</f>
        <v/>
      </c>
      <c r="AK1960" t="str">
        <f>IF($D1960="","",MAX(0,N($AB1960)-N($AG1960)))</f>
        <v/>
      </c>
      <c r="AL1960" t="str">
        <f>IF(OR($D1960="",$AK1960="",N($AK1960)&lt;=0),"",IFERROR(MATCH(1,INDEX(('2_Review &amp; Audit'!$F$6:$F$505=$A1960)*('2_Review &amp; Audit'!$I$6:$I$505&gt;=$E1960-30)*('2_Review &amp; Audit'!$I$6:$I$505&lt;=$E1960+30)*('2_Review &amp; Audit'!$R$6:$R$505&gt;0)*(ROW('2_Review &amp; Audit'!$R$6:$R$505)&gt;$AC1960),0),0)+5,""))</f>
        <v/>
      </c>
      <c r="AP1960" t="str">
        <f>IF(OR($D1960="",$AK1960="",$AO1960=""),"",MIN($AK1960,$AO1960))</f>
        <v/>
      </c>
    </row>
    <row r="1961" spans="1:42" ht="12.75" customHeight="1" x14ac:dyDescent="0.2">
      <c r="A1961" t="str">
        <f>IF($J1961="","",INDEX('2_Review &amp; Audit'!$F:$F,$J1961))</f>
        <v/>
      </c>
      <c r="B1961" t="str">
        <f>IF($J1961="","",INDEX('2_Review &amp; Audit'!$C:$C,$J1961))</f>
        <v/>
      </c>
      <c r="C1961" t="str">
        <f>IF($J1961="","",INDEX('2_Review &amp; Audit'!$D:$D,$J1961))</f>
        <v/>
      </c>
      <c r="D1961" s="60" t="str">
        <f>IF($J1961="","",INDEX('2_Review &amp; Audit'!$U:$U,$J1961))</f>
        <v/>
      </c>
      <c r="E1961" t="str">
        <f>IF($J1961="","",INDEX('2_Review &amp; Audit'!$M:$M,$J1961))</f>
        <v/>
      </c>
      <c r="F1961" t="str">
        <f>IF($J1961="","",INDEX('2_Review &amp; Audit'!$N:$N,$J1961))</f>
        <v/>
      </c>
      <c r="G1961" t="str">
        <f>IF(OR($J1961="",$F1961=""),"",ABS(INDEX('2_Review &amp; Audit'!$B:$B,$J1961)/$F1961))</f>
        <v/>
      </c>
      <c r="H1961" t="str">
        <f t="shared" si="94"/>
        <v/>
      </c>
      <c r="I1961" t="str">
        <f>IF($J1961="","",INDEX('2_Review &amp; Audit'!$AD:$AD,$J1961))</f>
        <v/>
      </c>
      <c r="AB1961" t="str">
        <f>IF($D1961="","",MAX(0,N(#REF!)-N($X1961)))</f>
        <v/>
      </c>
      <c r="AC1961" t="str">
        <f>IF(OR($D1961="",$AB1961="",N($AB1961)&lt;=0),"",IFERROR(MATCH(1,INDEX(('2_Review &amp; Audit'!$F$6:$F$505=$A1961)*('2_Review &amp; Audit'!$I$6:$I$505&gt;=$E1961-30)*('2_Review &amp; Audit'!$I$6:$I$505&lt;=$E1961+30)*('2_Review &amp; Audit'!$R$6:$R$505&gt;0)*(ROW('2_Review &amp; Audit'!$R$6:$R$505)&gt;$T1961),0),0)+5,""))</f>
        <v/>
      </c>
      <c r="AG1961" t="str">
        <f>IF(OR($D1961="",$AB1961="",$AF1961=""),"",MIN($AB1961,$AF1961))</f>
        <v/>
      </c>
      <c r="AK1961" t="str">
        <f>IF($D1961="","",MAX(0,N($AB1961)-N($AG1961)))</f>
        <v/>
      </c>
      <c r="AL1961" t="str">
        <f>IF(OR($D1961="",$AK1961="",N($AK1961)&lt;=0),"",IFERROR(MATCH(1,INDEX(('2_Review &amp; Audit'!$F$6:$F$505=$A1961)*('2_Review &amp; Audit'!$I$6:$I$505&gt;=$E1961-30)*('2_Review &amp; Audit'!$I$6:$I$505&lt;=$E1961+30)*('2_Review &amp; Audit'!$R$6:$R$505&gt;0)*(ROW('2_Review &amp; Audit'!$R$6:$R$505)&gt;$AC1961),0),0)+5,""))</f>
        <v/>
      </c>
      <c r="AP1961" t="str">
        <f>IF(OR($D1961="",$AK1961="",$AO1961=""),"",MIN($AK1961,$AO1961))</f>
        <v/>
      </c>
    </row>
    <row r="1962" spans="1:42" ht="12.75" customHeight="1" x14ac:dyDescent="0.2">
      <c r="A1962" t="str">
        <f>IF($J1962="","",INDEX('2_Review &amp; Audit'!$F:$F,$J1962))</f>
        <v/>
      </c>
      <c r="B1962" t="str">
        <f>IF($J1962="","",INDEX('2_Review &amp; Audit'!$C:$C,$J1962))</f>
        <v/>
      </c>
      <c r="C1962" t="str">
        <f>IF($J1962="","",INDEX('2_Review &amp; Audit'!$D:$D,$J1962))</f>
        <v/>
      </c>
      <c r="D1962" s="60" t="str">
        <f>IF($J1962="","",INDEX('2_Review &amp; Audit'!$U:$U,$J1962))</f>
        <v/>
      </c>
      <c r="E1962" t="str">
        <f>IF($J1962="","",INDEX('2_Review &amp; Audit'!$M:$M,$J1962))</f>
        <v/>
      </c>
      <c r="F1962" t="str">
        <f>IF($J1962="","",INDEX('2_Review &amp; Audit'!$N:$N,$J1962))</f>
        <v/>
      </c>
      <c r="G1962" t="str">
        <f>IF(OR($J1962="",$F1962=""),"",ABS(INDEX('2_Review &amp; Audit'!$B:$B,$J1962)/$F1962))</f>
        <v/>
      </c>
      <c r="H1962" t="str">
        <f t="shared" si="94"/>
        <v/>
      </c>
      <c r="I1962" t="str">
        <f>IF($J1962="","",INDEX('2_Review &amp; Audit'!$AD:$AD,$J1962))</f>
        <v/>
      </c>
      <c r="AB1962" t="str">
        <f>IF($D1962="","",MAX(0,N(#REF!)-N($X1962)))</f>
        <v/>
      </c>
      <c r="AC1962" t="str">
        <f>IF(OR($D1962="",$AB1962="",N($AB1962)&lt;=0),"",IFERROR(MATCH(1,INDEX(('2_Review &amp; Audit'!$F$6:$F$505=$A1962)*('2_Review &amp; Audit'!$I$6:$I$505&gt;=$E1962-30)*('2_Review &amp; Audit'!$I$6:$I$505&lt;=$E1962+30)*('2_Review &amp; Audit'!$R$6:$R$505&gt;0)*(ROW('2_Review &amp; Audit'!$R$6:$R$505)&gt;$T1962),0),0)+5,""))</f>
        <v/>
      </c>
      <c r="AG1962" t="str">
        <f>IF(OR($D1962="",$AB1962="",$AF1962=""),"",MIN($AB1962,$AF1962))</f>
        <v/>
      </c>
      <c r="AK1962" t="str">
        <f>IF($D1962="","",MAX(0,N($AB1962)-N($AG1962)))</f>
        <v/>
      </c>
      <c r="AL1962" t="str">
        <f>IF(OR($D1962="",$AK1962="",N($AK1962)&lt;=0),"",IFERROR(MATCH(1,INDEX(('2_Review &amp; Audit'!$F$6:$F$505=$A1962)*('2_Review &amp; Audit'!$I$6:$I$505&gt;=$E1962-30)*('2_Review &amp; Audit'!$I$6:$I$505&lt;=$E1962+30)*('2_Review &amp; Audit'!$R$6:$R$505&gt;0)*(ROW('2_Review &amp; Audit'!$R$6:$R$505)&gt;$AC1962),0),0)+5,""))</f>
        <v/>
      </c>
      <c r="AP1962" t="str">
        <f>IF(OR($D1962="",$AK1962="",$AO1962=""),"",MIN($AK1962,$AO1962))</f>
        <v/>
      </c>
    </row>
    <row r="1963" spans="1:42" ht="12.75" customHeight="1" x14ac:dyDescent="0.2">
      <c r="A1963" t="str">
        <f>IF($J1963="","",INDEX('2_Review &amp; Audit'!$F:$F,$J1963))</f>
        <v/>
      </c>
      <c r="B1963" t="str">
        <f>IF($J1963="","",INDEX('2_Review &amp; Audit'!$C:$C,$J1963))</f>
        <v/>
      </c>
      <c r="C1963" t="str">
        <f>IF($J1963="","",INDEX('2_Review &amp; Audit'!$D:$D,$J1963))</f>
        <v/>
      </c>
      <c r="D1963" s="60" t="str">
        <f>IF($J1963="","",INDEX('2_Review &amp; Audit'!$U:$U,$J1963))</f>
        <v/>
      </c>
      <c r="E1963" t="str">
        <f>IF($J1963="","",INDEX('2_Review &amp; Audit'!$M:$M,$J1963))</f>
        <v/>
      </c>
      <c r="F1963" t="str">
        <f>IF($J1963="","",INDEX('2_Review &amp; Audit'!$N:$N,$J1963))</f>
        <v/>
      </c>
      <c r="G1963" t="str">
        <f>IF(OR($J1963="",$F1963=""),"",ABS(INDEX('2_Review &amp; Audit'!$B:$B,$J1963)/$F1963))</f>
        <v/>
      </c>
      <c r="H1963" t="str">
        <f t="shared" si="94"/>
        <v/>
      </c>
      <c r="I1963" t="str">
        <f>IF($J1963="","",INDEX('2_Review &amp; Audit'!$AD:$AD,$J1963))</f>
        <v/>
      </c>
      <c r="AB1963" t="str">
        <f>IF($D1963="","",MAX(0,N(#REF!)-N($X1963)))</f>
        <v/>
      </c>
      <c r="AC1963" t="str">
        <f>IF(OR($D1963="",$AB1963="",N($AB1963)&lt;=0),"",IFERROR(MATCH(1,INDEX(('2_Review &amp; Audit'!$F$6:$F$505=$A1963)*('2_Review &amp; Audit'!$I$6:$I$505&gt;=$E1963-30)*('2_Review &amp; Audit'!$I$6:$I$505&lt;=$E1963+30)*('2_Review &amp; Audit'!$R$6:$R$505&gt;0)*(ROW('2_Review &amp; Audit'!$R$6:$R$505)&gt;$T1963),0),0)+5,""))</f>
        <v/>
      </c>
      <c r="AG1963" t="str">
        <f>IF(OR($D1963="",$AB1963="",$AF1963=""),"",MIN($AB1963,$AF1963))</f>
        <v/>
      </c>
      <c r="AK1963" t="str">
        <f>IF($D1963="","",MAX(0,N($AB1963)-N($AG1963)))</f>
        <v/>
      </c>
      <c r="AL1963" t="str">
        <f>IF(OR($D1963="",$AK1963="",N($AK1963)&lt;=0),"",IFERROR(MATCH(1,INDEX(('2_Review &amp; Audit'!$F$6:$F$505=$A1963)*('2_Review &amp; Audit'!$I$6:$I$505&gt;=$E1963-30)*('2_Review &amp; Audit'!$I$6:$I$505&lt;=$E1963+30)*('2_Review &amp; Audit'!$R$6:$R$505&gt;0)*(ROW('2_Review &amp; Audit'!$R$6:$R$505)&gt;$AC1963),0),0)+5,""))</f>
        <v/>
      </c>
      <c r="AP1963" t="str">
        <f>IF(OR($D1963="",$AK1963="",$AO1963=""),"",MIN($AK1963,$AO1963))</f>
        <v/>
      </c>
    </row>
    <row r="1964" spans="1:42" ht="12.75" customHeight="1" x14ac:dyDescent="0.2">
      <c r="A1964" t="str">
        <f>IF($J1964="","",INDEX('2_Review &amp; Audit'!$F:$F,$J1964))</f>
        <v/>
      </c>
      <c r="B1964" t="str">
        <f>IF($J1964="","",INDEX('2_Review &amp; Audit'!$C:$C,$J1964))</f>
        <v/>
      </c>
      <c r="C1964" t="str">
        <f>IF($J1964="","",INDEX('2_Review &amp; Audit'!$D:$D,$J1964))</f>
        <v/>
      </c>
      <c r="D1964" s="60" t="str">
        <f>IF($J1964="","",INDEX('2_Review &amp; Audit'!$U:$U,$J1964))</f>
        <v/>
      </c>
      <c r="E1964" t="str">
        <f>IF($J1964="","",INDEX('2_Review &amp; Audit'!$M:$M,$J1964))</f>
        <v/>
      </c>
      <c r="F1964" t="str">
        <f>IF($J1964="","",INDEX('2_Review &amp; Audit'!$N:$N,$J1964))</f>
        <v/>
      </c>
      <c r="G1964" t="str">
        <f>IF(OR($J1964="",$F1964=""),"",ABS(INDEX('2_Review &amp; Audit'!$B:$B,$J1964)/$F1964))</f>
        <v/>
      </c>
      <c r="H1964" t="str">
        <f t="shared" si="94"/>
        <v/>
      </c>
      <c r="I1964" t="str">
        <f>IF($J1964="","",INDEX('2_Review &amp; Audit'!$AD:$AD,$J1964))</f>
        <v/>
      </c>
      <c r="AB1964" t="str">
        <f>IF($D1964="","",MAX(0,N(#REF!)-N($X1964)))</f>
        <v/>
      </c>
      <c r="AC1964" t="str">
        <f>IF(OR($D1964="",$AB1964="",N($AB1964)&lt;=0),"",IFERROR(MATCH(1,INDEX(('2_Review &amp; Audit'!$F$6:$F$505=$A1964)*('2_Review &amp; Audit'!$I$6:$I$505&gt;=$E1964-30)*('2_Review &amp; Audit'!$I$6:$I$505&lt;=$E1964+30)*('2_Review &amp; Audit'!$R$6:$R$505&gt;0)*(ROW('2_Review &amp; Audit'!$R$6:$R$505)&gt;$T1964),0),0)+5,""))</f>
        <v/>
      </c>
      <c r="AG1964" t="str">
        <f>IF(OR($D1964="",$AB1964="",$AF1964=""),"",MIN($AB1964,$AF1964))</f>
        <v/>
      </c>
      <c r="AK1964" t="str">
        <f>IF($D1964="","",MAX(0,N($AB1964)-N($AG1964)))</f>
        <v/>
      </c>
      <c r="AL1964" t="str">
        <f>IF(OR($D1964="",$AK1964="",N($AK1964)&lt;=0),"",IFERROR(MATCH(1,INDEX(('2_Review &amp; Audit'!$F$6:$F$505=$A1964)*('2_Review &amp; Audit'!$I$6:$I$505&gt;=$E1964-30)*('2_Review &amp; Audit'!$I$6:$I$505&lt;=$E1964+30)*('2_Review &amp; Audit'!$R$6:$R$505&gt;0)*(ROW('2_Review &amp; Audit'!$R$6:$R$505)&gt;$AC1964),0),0)+5,""))</f>
        <v/>
      </c>
      <c r="AP1964" t="str">
        <f>IF(OR($D1964="",$AK1964="",$AO1964=""),"",MIN($AK1964,$AO1964))</f>
        <v/>
      </c>
    </row>
    <row r="1965" spans="1:42" ht="12.75" customHeight="1" x14ac:dyDescent="0.2">
      <c r="A1965" t="str">
        <f>IF($J1965="","",INDEX('2_Review &amp; Audit'!$F:$F,$J1965))</f>
        <v/>
      </c>
      <c r="B1965" t="str">
        <f>IF($J1965="","",INDEX('2_Review &amp; Audit'!$C:$C,$J1965))</f>
        <v/>
      </c>
      <c r="C1965" t="str">
        <f>IF($J1965="","",INDEX('2_Review &amp; Audit'!$D:$D,$J1965))</f>
        <v/>
      </c>
      <c r="D1965" s="60" t="str">
        <f>IF($J1965="","",INDEX('2_Review &amp; Audit'!$U:$U,$J1965))</f>
        <v/>
      </c>
      <c r="E1965" t="str">
        <f>IF($J1965="","",INDEX('2_Review &amp; Audit'!$M:$M,$J1965))</f>
        <v/>
      </c>
      <c r="F1965" t="str">
        <f>IF($J1965="","",INDEX('2_Review &amp; Audit'!$N:$N,$J1965))</f>
        <v/>
      </c>
      <c r="G1965" t="str">
        <f>IF(OR($J1965="",$F1965=""),"",ABS(INDEX('2_Review &amp; Audit'!$B:$B,$J1965)/$F1965))</f>
        <v/>
      </c>
      <c r="H1965" t="str">
        <f t="shared" si="94"/>
        <v/>
      </c>
      <c r="I1965" t="str">
        <f>IF($J1965="","",INDEX('2_Review &amp; Audit'!$AD:$AD,$J1965))</f>
        <v/>
      </c>
      <c r="AB1965" t="str">
        <f>IF($D1965="","",MAX(0,N(#REF!)-N($X1965)))</f>
        <v/>
      </c>
      <c r="AC1965" t="str">
        <f>IF(OR($D1965="",$AB1965="",N($AB1965)&lt;=0),"",IFERROR(MATCH(1,INDEX(('2_Review &amp; Audit'!$F$6:$F$505=$A1965)*('2_Review &amp; Audit'!$I$6:$I$505&gt;=$E1965-30)*('2_Review &amp; Audit'!$I$6:$I$505&lt;=$E1965+30)*('2_Review &amp; Audit'!$R$6:$R$505&gt;0)*(ROW('2_Review &amp; Audit'!$R$6:$R$505)&gt;$T1965),0),0)+5,""))</f>
        <v/>
      </c>
      <c r="AG1965" t="str">
        <f>IF(OR($D1965="",$AB1965="",$AF1965=""),"",MIN($AB1965,$AF1965))</f>
        <v/>
      </c>
      <c r="AK1965" t="str">
        <f>IF($D1965="","",MAX(0,N($AB1965)-N($AG1965)))</f>
        <v/>
      </c>
      <c r="AL1965" t="str">
        <f>IF(OR($D1965="",$AK1965="",N($AK1965)&lt;=0),"",IFERROR(MATCH(1,INDEX(('2_Review &amp; Audit'!$F$6:$F$505=$A1965)*('2_Review &amp; Audit'!$I$6:$I$505&gt;=$E1965-30)*('2_Review &amp; Audit'!$I$6:$I$505&lt;=$E1965+30)*('2_Review &amp; Audit'!$R$6:$R$505&gt;0)*(ROW('2_Review &amp; Audit'!$R$6:$R$505)&gt;$AC1965),0),0)+5,""))</f>
        <v/>
      </c>
      <c r="AP1965" t="str">
        <f>IF(OR($D1965="",$AK1965="",$AO1965=""),"",MIN($AK1965,$AO1965))</f>
        <v/>
      </c>
    </row>
    <row r="1966" spans="1:42" ht="12.75" customHeight="1" x14ac:dyDescent="0.2">
      <c r="A1966" t="str">
        <f>IF($J1966="","",INDEX('2_Review &amp; Audit'!$F:$F,$J1966))</f>
        <v/>
      </c>
      <c r="B1966" t="str">
        <f>IF($J1966="","",INDEX('2_Review &amp; Audit'!$C:$C,$J1966))</f>
        <v/>
      </c>
      <c r="C1966" t="str">
        <f>IF($J1966="","",INDEX('2_Review &amp; Audit'!$D:$D,$J1966))</f>
        <v/>
      </c>
      <c r="D1966" s="60" t="str">
        <f>IF($J1966="","",INDEX('2_Review &amp; Audit'!$U:$U,$J1966))</f>
        <v/>
      </c>
      <c r="E1966" t="str">
        <f>IF($J1966="","",INDEX('2_Review &amp; Audit'!$M:$M,$J1966))</f>
        <v/>
      </c>
      <c r="F1966" t="str">
        <f>IF($J1966="","",INDEX('2_Review &amp; Audit'!$N:$N,$J1966))</f>
        <v/>
      </c>
      <c r="G1966" t="str">
        <f>IF(OR($J1966="",$F1966=""),"",ABS(INDEX('2_Review &amp; Audit'!$B:$B,$J1966)/$F1966))</f>
        <v/>
      </c>
      <c r="H1966" t="str">
        <f t="shared" si="94"/>
        <v/>
      </c>
      <c r="I1966" t="str">
        <f>IF($J1966="","",INDEX('2_Review &amp; Audit'!$AD:$AD,$J1966))</f>
        <v/>
      </c>
      <c r="AB1966" t="str">
        <f>IF($D1966="","",MAX(0,N(#REF!)-N($X1966)))</f>
        <v/>
      </c>
      <c r="AC1966" t="str">
        <f>IF(OR($D1966="",$AB1966="",N($AB1966)&lt;=0),"",IFERROR(MATCH(1,INDEX(('2_Review &amp; Audit'!$F$6:$F$505=$A1966)*('2_Review &amp; Audit'!$I$6:$I$505&gt;=$E1966-30)*('2_Review &amp; Audit'!$I$6:$I$505&lt;=$E1966+30)*('2_Review &amp; Audit'!$R$6:$R$505&gt;0)*(ROW('2_Review &amp; Audit'!$R$6:$R$505)&gt;$T1966),0),0)+5,""))</f>
        <v/>
      </c>
      <c r="AG1966" t="str">
        <f>IF(OR($D1966="",$AB1966="",$AF1966=""),"",MIN($AB1966,$AF1966))</f>
        <v/>
      </c>
      <c r="AK1966" t="str">
        <f>IF($D1966="","",MAX(0,N($AB1966)-N($AG1966)))</f>
        <v/>
      </c>
      <c r="AL1966" t="str">
        <f>IF(OR($D1966="",$AK1966="",N($AK1966)&lt;=0),"",IFERROR(MATCH(1,INDEX(('2_Review &amp; Audit'!$F$6:$F$505=$A1966)*('2_Review &amp; Audit'!$I$6:$I$505&gt;=$E1966-30)*('2_Review &amp; Audit'!$I$6:$I$505&lt;=$E1966+30)*('2_Review &amp; Audit'!$R$6:$R$505&gt;0)*(ROW('2_Review &amp; Audit'!$R$6:$R$505)&gt;$AC1966),0),0)+5,""))</f>
        <v/>
      </c>
      <c r="AP1966" t="str">
        <f>IF(OR($D1966="",$AK1966="",$AO1966=""),"",MIN($AK1966,$AO1966))</f>
        <v/>
      </c>
    </row>
    <row r="1967" spans="1:42" ht="12.75" customHeight="1" x14ac:dyDescent="0.2">
      <c r="A1967" t="str">
        <f>IF($J1967="","",INDEX('2_Review &amp; Audit'!$F:$F,$J1967))</f>
        <v/>
      </c>
      <c r="B1967" t="str">
        <f>IF($J1967="","",INDEX('2_Review &amp; Audit'!$C:$C,$J1967))</f>
        <v/>
      </c>
      <c r="C1967" t="str">
        <f>IF($J1967="","",INDEX('2_Review &amp; Audit'!$D:$D,$J1967))</f>
        <v/>
      </c>
      <c r="D1967" s="60" t="str">
        <f>IF($J1967="","",INDEX('2_Review &amp; Audit'!$U:$U,$J1967))</f>
        <v/>
      </c>
      <c r="E1967" t="str">
        <f>IF($J1967="","",INDEX('2_Review &amp; Audit'!$M:$M,$J1967))</f>
        <v/>
      </c>
      <c r="F1967" t="str">
        <f>IF($J1967="","",INDEX('2_Review &amp; Audit'!$N:$N,$J1967))</f>
        <v/>
      </c>
      <c r="G1967" t="str">
        <f>IF(OR($J1967="",$F1967=""),"",ABS(INDEX('2_Review &amp; Audit'!$B:$B,$J1967)/$F1967))</f>
        <v/>
      </c>
      <c r="H1967" t="str">
        <f t="shared" si="94"/>
        <v/>
      </c>
      <c r="I1967" t="str">
        <f>IF($J1967="","",INDEX('2_Review &amp; Audit'!$AD:$AD,$J1967))</f>
        <v/>
      </c>
      <c r="AB1967" t="str">
        <f>IF($D1967="","",MAX(0,N(#REF!)-N($X1967)))</f>
        <v/>
      </c>
      <c r="AC1967" t="str">
        <f>IF(OR($D1967="",$AB1967="",N($AB1967)&lt;=0),"",IFERROR(MATCH(1,INDEX(('2_Review &amp; Audit'!$F$6:$F$505=$A1967)*('2_Review &amp; Audit'!$I$6:$I$505&gt;=$E1967-30)*('2_Review &amp; Audit'!$I$6:$I$505&lt;=$E1967+30)*('2_Review &amp; Audit'!$R$6:$R$505&gt;0)*(ROW('2_Review &amp; Audit'!$R$6:$R$505)&gt;$T1967),0),0)+5,""))</f>
        <v/>
      </c>
      <c r="AG1967" t="str">
        <f>IF(OR($D1967="",$AB1967="",$AF1967=""),"",MIN($AB1967,$AF1967))</f>
        <v/>
      </c>
      <c r="AK1967" t="str">
        <f>IF($D1967="","",MAX(0,N($AB1967)-N($AG1967)))</f>
        <v/>
      </c>
      <c r="AL1967" t="str">
        <f>IF(OR($D1967="",$AK1967="",N($AK1967)&lt;=0),"",IFERROR(MATCH(1,INDEX(('2_Review &amp; Audit'!$F$6:$F$505=$A1967)*('2_Review &amp; Audit'!$I$6:$I$505&gt;=$E1967-30)*('2_Review &amp; Audit'!$I$6:$I$505&lt;=$E1967+30)*('2_Review &amp; Audit'!$R$6:$R$505&gt;0)*(ROW('2_Review &amp; Audit'!$R$6:$R$505)&gt;$AC1967),0),0)+5,""))</f>
        <v/>
      </c>
      <c r="AP1967" t="str">
        <f>IF(OR($D1967="",$AK1967="",$AO1967=""),"",MIN($AK1967,$AO1967))</f>
        <v/>
      </c>
    </row>
    <row r="1968" spans="1:42" ht="12.75" customHeight="1" x14ac:dyDescent="0.2">
      <c r="A1968" t="str">
        <f>IF($J1968="","",INDEX('2_Review &amp; Audit'!$F:$F,$J1968))</f>
        <v/>
      </c>
      <c r="B1968" t="str">
        <f>IF($J1968="","",INDEX('2_Review &amp; Audit'!$C:$C,$J1968))</f>
        <v/>
      </c>
      <c r="C1968" t="str">
        <f>IF($J1968="","",INDEX('2_Review &amp; Audit'!$D:$D,$J1968))</f>
        <v/>
      </c>
      <c r="D1968" s="60" t="str">
        <f>IF($J1968="","",INDEX('2_Review &amp; Audit'!$U:$U,$J1968))</f>
        <v/>
      </c>
      <c r="E1968" t="str">
        <f>IF($J1968="","",INDEX('2_Review &amp; Audit'!$M:$M,$J1968))</f>
        <v/>
      </c>
      <c r="F1968" t="str">
        <f>IF($J1968="","",INDEX('2_Review &amp; Audit'!$N:$N,$J1968))</f>
        <v/>
      </c>
      <c r="G1968" t="str">
        <f>IF(OR($J1968="",$F1968=""),"",ABS(INDEX('2_Review &amp; Audit'!$B:$B,$J1968)/$F1968))</f>
        <v/>
      </c>
      <c r="H1968" t="str">
        <f t="shared" si="94"/>
        <v/>
      </c>
      <c r="I1968" t="str">
        <f>IF($J1968="","",INDEX('2_Review &amp; Audit'!$AD:$AD,$J1968))</f>
        <v/>
      </c>
      <c r="AB1968" t="str">
        <f>IF($D1968="","",MAX(0,N(#REF!)-N($X1968)))</f>
        <v/>
      </c>
      <c r="AC1968" t="str">
        <f>IF(OR($D1968="",$AB1968="",N($AB1968)&lt;=0),"",IFERROR(MATCH(1,INDEX(('2_Review &amp; Audit'!$F$6:$F$505=$A1968)*('2_Review &amp; Audit'!$I$6:$I$505&gt;=$E1968-30)*('2_Review &amp; Audit'!$I$6:$I$505&lt;=$E1968+30)*('2_Review &amp; Audit'!$R$6:$R$505&gt;0)*(ROW('2_Review &amp; Audit'!$R$6:$R$505)&gt;$T1968),0),0)+5,""))</f>
        <v/>
      </c>
      <c r="AG1968" t="str">
        <f>IF(OR($D1968="",$AB1968="",$AF1968=""),"",MIN($AB1968,$AF1968))</f>
        <v/>
      </c>
      <c r="AK1968" t="str">
        <f>IF($D1968="","",MAX(0,N($AB1968)-N($AG1968)))</f>
        <v/>
      </c>
      <c r="AL1968" t="str">
        <f>IF(OR($D1968="",$AK1968="",N($AK1968)&lt;=0),"",IFERROR(MATCH(1,INDEX(('2_Review &amp; Audit'!$F$6:$F$505=$A1968)*('2_Review &amp; Audit'!$I$6:$I$505&gt;=$E1968-30)*('2_Review &amp; Audit'!$I$6:$I$505&lt;=$E1968+30)*('2_Review &amp; Audit'!$R$6:$R$505&gt;0)*(ROW('2_Review &amp; Audit'!$R$6:$R$505)&gt;$AC1968),0),0)+5,""))</f>
        <v/>
      </c>
      <c r="AP1968" t="str">
        <f>IF(OR($D1968="",$AK1968="",$AO1968=""),"",MIN($AK1968,$AO1968))</f>
        <v/>
      </c>
    </row>
    <row r="1969" spans="1:42" ht="12.75" customHeight="1" x14ac:dyDescent="0.2">
      <c r="A1969" t="str">
        <f>IF($J1969="","",INDEX('2_Review &amp; Audit'!$F:$F,$J1969))</f>
        <v/>
      </c>
      <c r="B1969" t="str">
        <f>IF($J1969="","",INDEX('2_Review &amp; Audit'!$C:$C,$J1969))</f>
        <v/>
      </c>
      <c r="C1969" t="str">
        <f>IF($J1969="","",INDEX('2_Review &amp; Audit'!$D:$D,$J1969))</f>
        <v/>
      </c>
      <c r="D1969" s="60" t="str">
        <f>IF($J1969="","",INDEX('2_Review &amp; Audit'!$U:$U,$J1969))</f>
        <v/>
      </c>
      <c r="E1969" t="str">
        <f>IF($J1969="","",INDEX('2_Review &amp; Audit'!$M:$M,$J1969))</f>
        <v/>
      </c>
      <c r="F1969" t="str">
        <f>IF($J1969="","",INDEX('2_Review &amp; Audit'!$N:$N,$J1969))</f>
        <v/>
      </c>
      <c r="G1969" t="str">
        <f>IF(OR($J1969="",$F1969=""),"",ABS(INDEX('2_Review &amp; Audit'!$B:$B,$J1969)/$F1969))</f>
        <v/>
      </c>
      <c r="H1969" t="str">
        <f t="shared" si="94"/>
        <v/>
      </c>
      <c r="I1969" t="str">
        <f>IF($J1969="","",INDEX('2_Review &amp; Audit'!$AD:$AD,$J1969))</f>
        <v/>
      </c>
      <c r="AB1969" t="str">
        <f>IF($D1969="","",MAX(0,N(#REF!)-N($X1969)))</f>
        <v/>
      </c>
      <c r="AC1969" t="str">
        <f>IF(OR($D1969="",$AB1969="",N($AB1969)&lt;=0),"",IFERROR(MATCH(1,INDEX(('2_Review &amp; Audit'!$F$6:$F$505=$A1969)*('2_Review &amp; Audit'!$I$6:$I$505&gt;=$E1969-30)*('2_Review &amp; Audit'!$I$6:$I$505&lt;=$E1969+30)*('2_Review &amp; Audit'!$R$6:$R$505&gt;0)*(ROW('2_Review &amp; Audit'!$R$6:$R$505)&gt;$T1969),0),0)+5,""))</f>
        <v/>
      </c>
      <c r="AG1969" t="str">
        <f>IF(OR($D1969="",$AB1969="",$AF1969=""),"",MIN($AB1969,$AF1969))</f>
        <v/>
      </c>
      <c r="AK1969" t="str">
        <f>IF($D1969="","",MAX(0,N($AB1969)-N($AG1969)))</f>
        <v/>
      </c>
      <c r="AL1969" t="str">
        <f>IF(OR($D1969="",$AK1969="",N($AK1969)&lt;=0),"",IFERROR(MATCH(1,INDEX(('2_Review &amp; Audit'!$F$6:$F$505=$A1969)*('2_Review &amp; Audit'!$I$6:$I$505&gt;=$E1969-30)*('2_Review &amp; Audit'!$I$6:$I$505&lt;=$E1969+30)*('2_Review &amp; Audit'!$R$6:$R$505&gt;0)*(ROW('2_Review &amp; Audit'!$R$6:$R$505)&gt;$AC1969),0),0)+5,""))</f>
        <v/>
      </c>
      <c r="AP1969" t="str">
        <f>IF(OR($D1969="",$AK1969="",$AO1969=""),"",MIN($AK1969,$AO1969))</f>
        <v/>
      </c>
    </row>
    <row r="1970" spans="1:42" ht="12.75" customHeight="1" x14ac:dyDescent="0.2">
      <c r="A1970" t="str">
        <f>IF($J1970="","",INDEX('2_Review &amp; Audit'!$F:$F,$J1970))</f>
        <v/>
      </c>
      <c r="B1970" t="str">
        <f>IF($J1970="","",INDEX('2_Review &amp; Audit'!$C:$C,$J1970))</f>
        <v/>
      </c>
      <c r="C1970" t="str">
        <f>IF($J1970="","",INDEX('2_Review &amp; Audit'!$D:$D,$J1970))</f>
        <v/>
      </c>
      <c r="D1970" s="60" t="str">
        <f>IF($J1970="","",INDEX('2_Review &amp; Audit'!$U:$U,$J1970))</f>
        <v/>
      </c>
      <c r="E1970" t="str">
        <f>IF($J1970="","",INDEX('2_Review &amp; Audit'!$M:$M,$J1970))</f>
        <v/>
      </c>
      <c r="F1970" t="str">
        <f>IF($J1970="","",INDEX('2_Review &amp; Audit'!$N:$N,$J1970))</f>
        <v/>
      </c>
      <c r="G1970" t="str">
        <f>IF(OR($J1970="",$F1970=""),"",ABS(INDEX('2_Review &amp; Audit'!$B:$B,$J1970)/$F1970))</f>
        <v/>
      </c>
      <c r="H1970" t="str">
        <f t="shared" si="94"/>
        <v/>
      </c>
      <c r="I1970" t="str">
        <f>IF($J1970="","",INDEX('2_Review &amp; Audit'!$AD:$AD,$J1970))</f>
        <v/>
      </c>
      <c r="AB1970" t="str">
        <f>IF($D1970="","",MAX(0,N(#REF!)-N($X1970)))</f>
        <v/>
      </c>
      <c r="AC1970" t="str">
        <f>IF(OR($D1970="",$AB1970="",N($AB1970)&lt;=0),"",IFERROR(MATCH(1,INDEX(('2_Review &amp; Audit'!$F$6:$F$505=$A1970)*('2_Review &amp; Audit'!$I$6:$I$505&gt;=$E1970-30)*('2_Review &amp; Audit'!$I$6:$I$505&lt;=$E1970+30)*('2_Review &amp; Audit'!$R$6:$R$505&gt;0)*(ROW('2_Review &amp; Audit'!$R$6:$R$505)&gt;$T1970),0),0)+5,""))</f>
        <v/>
      </c>
      <c r="AG1970" t="str">
        <f>IF(OR($D1970="",$AB1970="",$AF1970=""),"",MIN($AB1970,$AF1970))</f>
        <v/>
      </c>
      <c r="AK1970" t="str">
        <f>IF($D1970="","",MAX(0,N($AB1970)-N($AG1970)))</f>
        <v/>
      </c>
      <c r="AL1970" t="str">
        <f>IF(OR($D1970="",$AK1970="",N($AK1970)&lt;=0),"",IFERROR(MATCH(1,INDEX(('2_Review &amp; Audit'!$F$6:$F$505=$A1970)*('2_Review &amp; Audit'!$I$6:$I$505&gt;=$E1970-30)*('2_Review &amp; Audit'!$I$6:$I$505&lt;=$E1970+30)*('2_Review &amp; Audit'!$R$6:$R$505&gt;0)*(ROW('2_Review &amp; Audit'!$R$6:$R$505)&gt;$AC1970),0),0)+5,""))</f>
        <v/>
      </c>
      <c r="AP1970" t="str">
        <f>IF(OR($D1970="",$AK1970="",$AO1970=""),"",MIN($AK1970,$AO1970))</f>
        <v/>
      </c>
    </row>
    <row r="1971" spans="1:42" ht="12.75" customHeight="1" x14ac:dyDescent="0.2">
      <c r="A1971" t="str">
        <f>IF($J1971="","",INDEX('2_Review &amp; Audit'!$F:$F,$J1971))</f>
        <v/>
      </c>
      <c r="B1971" t="str">
        <f>IF($J1971="","",INDEX('2_Review &amp; Audit'!$C:$C,$J1971))</f>
        <v/>
      </c>
      <c r="C1971" t="str">
        <f>IF($J1971="","",INDEX('2_Review &amp; Audit'!$D:$D,$J1971))</f>
        <v/>
      </c>
      <c r="D1971" s="60" t="str">
        <f>IF($J1971="","",INDEX('2_Review &amp; Audit'!$U:$U,$J1971))</f>
        <v/>
      </c>
      <c r="E1971" t="str">
        <f>IF($J1971="","",INDEX('2_Review &amp; Audit'!$M:$M,$J1971))</f>
        <v/>
      </c>
      <c r="F1971" t="str">
        <f>IF($J1971="","",INDEX('2_Review &amp; Audit'!$N:$N,$J1971))</f>
        <v/>
      </c>
      <c r="G1971" t="str">
        <f>IF(OR($J1971="",$F1971=""),"",ABS(INDEX('2_Review &amp; Audit'!$B:$B,$J1971)/$F1971))</f>
        <v/>
      </c>
      <c r="H1971" t="str">
        <f t="shared" si="94"/>
        <v/>
      </c>
      <c r="I1971" t="str">
        <f>IF($J1971="","",INDEX('2_Review &amp; Audit'!$AD:$AD,$J1971))</f>
        <v/>
      </c>
      <c r="AB1971" t="str">
        <f>IF($D1971="","",MAX(0,N(#REF!)-N($X1971)))</f>
        <v/>
      </c>
      <c r="AC1971" t="str">
        <f>IF(OR($D1971="",$AB1971="",N($AB1971)&lt;=0),"",IFERROR(MATCH(1,INDEX(('2_Review &amp; Audit'!$F$6:$F$505=$A1971)*('2_Review &amp; Audit'!$I$6:$I$505&gt;=$E1971-30)*('2_Review &amp; Audit'!$I$6:$I$505&lt;=$E1971+30)*('2_Review &amp; Audit'!$R$6:$R$505&gt;0)*(ROW('2_Review &amp; Audit'!$R$6:$R$505)&gt;$T1971),0),0)+5,""))</f>
        <v/>
      </c>
      <c r="AG1971" t="str">
        <f>IF(OR($D1971="",$AB1971="",$AF1971=""),"",MIN($AB1971,$AF1971))</f>
        <v/>
      </c>
      <c r="AK1971" t="str">
        <f>IF($D1971="","",MAX(0,N($AB1971)-N($AG1971)))</f>
        <v/>
      </c>
      <c r="AL1971" t="str">
        <f>IF(OR($D1971="",$AK1971="",N($AK1971)&lt;=0),"",IFERROR(MATCH(1,INDEX(('2_Review &amp; Audit'!$F$6:$F$505=$A1971)*('2_Review &amp; Audit'!$I$6:$I$505&gt;=$E1971-30)*('2_Review &amp; Audit'!$I$6:$I$505&lt;=$E1971+30)*('2_Review &amp; Audit'!$R$6:$R$505&gt;0)*(ROW('2_Review &amp; Audit'!$R$6:$R$505)&gt;$AC1971),0),0)+5,""))</f>
        <v/>
      </c>
      <c r="AP1971" t="str">
        <f>IF(OR($D1971="",$AK1971="",$AO1971=""),"",MIN($AK1971,$AO1971))</f>
        <v/>
      </c>
    </row>
    <row r="1972" spans="1:42" ht="12.75" customHeight="1" x14ac:dyDescent="0.2">
      <c r="A1972" t="str">
        <f>IF($J1972="","",INDEX('2_Review &amp; Audit'!$F:$F,$J1972))</f>
        <v/>
      </c>
      <c r="B1972" t="str">
        <f>IF($J1972="","",INDEX('2_Review &amp; Audit'!$C:$C,$J1972))</f>
        <v/>
      </c>
      <c r="C1972" t="str">
        <f>IF($J1972="","",INDEX('2_Review &amp; Audit'!$D:$D,$J1972))</f>
        <v/>
      </c>
      <c r="D1972" s="60" t="str">
        <f>IF($J1972="","",INDEX('2_Review &amp; Audit'!$U:$U,$J1972))</f>
        <v/>
      </c>
      <c r="E1972" t="str">
        <f>IF($J1972="","",INDEX('2_Review &amp; Audit'!$M:$M,$J1972))</f>
        <v/>
      </c>
      <c r="F1972" t="str">
        <f>IF($J1972="","",INDEX('2_Review &amp; Audit'!$N:$N,$J1972))</f>
        <v/>
      </c>
      <c r="G1972" t="str">
        <f>IF(OR($J1972="",$F1972=""),"",ABS(INDEX('2_Review &amp; Audit'!$B:$B,$J1972)/$F1972))</f>
        <v/>
      </c>
      <c r="H1972" t="str">
        <f t="shared" si="94"/>
        <v/>
      </c>
      <c r="I1972" t="str">
        <f>IF($J1972="","",INDEX('2_Review &amp; Audit'!$AD:$AD,$J1972))</f>
        <v/>
      </c>
      <c r="AB1972" t="str">
        <f>IF($D1972="","",MAX(0,N(#REF!)-N($X1972)))</f>
        <v/>
      </c>
      <c r="AC1972" t="str">
        <f>IF(OR($D1972="",$AB1972="",N($AB1972)&lt;=0),"",IFERROR(MATCH(1,INDEX(('2_Review &amp; Audit'!$F$6:$F$505=$A1972)*('2_Review &amp; Audit'!$I$6:$I$505&gt;=$E1972-30)*('2_Review &amp; Audit'!$I$6:$I$505&lt;=$E1972+30)*('2_Review &amp; Audit'!$R$6:$R$505&gt;0)*(ROW('2_Review &amp; Audit'!$R$6:$R$505)&gt;$T1972),0),0)+5,""))</f>
        <v/>
      </c>
      <c r="AG1972" t="str">
        <f>IF(OR($D1972="",$AB1972="",$AF1972=""),"",MIN($AB1972,$AF1972))</f>
        <v/>
      </c>
      <c r="AK1972" t="str">
        <f>IF($D1972="","",MAX(0,N($AB1972)-N($AG1972)))</f>
        <v/>
      </c>
      <c r="AL1972" t="str">
        <f>IF(OR($D1972="",$AK1972="",N($AK1972)&lt;=0),"",IFERROR(MATCH(1,INDEX(('2_Review &amp; Audit'!$F$6:$F$505=$A1972)*('2_Review &amp; Audit'!$I$6:$I$505&gt;=$E1972-30)*('2_Review &amp; Audit'!$I$6:$I$505&lt;=$E1972+30)*('2_Review &amp; Audit'!$R$6:$R$505&gt;0)*(ROW('2_Review &amp; Audit'!$R$6:$R$505)&gt;$AC1972),0),0)+5,""))</f>
        <v/>
      </c>
      <c r="AP1972" t="str">
        <f>IF(OR($D1972="",$AK1972="",$AO1972=""),"",MIN($AK1972,$AO1972))</f>
        <v/>
      </c>
    </row>
    <row r="1973" spans="1:42" ht="12.75" customHeight="1" x14ac:dyDescent="0.2">
      <c r="A1973" t="str">
        <f>IF($J1973="","",INDEX('2_Review &amp; Audit'!$F:$F,$J1973))</f>
        <v/>
      </c>
      <c r="B1973" t="str">
        <f>IF($J1973="","",INDEX('2_Review &amp; Audit'!$C:$C,$J1973))</f>
        <v/>
      </c>
      <c r="C1973" t="str">
        <f>IF($J1973="","",INDEX('2_Review &amp; Audit'!$D:$D,$J1973))</f>
        <v/>
      </c>
      <c r="D1973" s="60" t="str">
        <f>IF($J1973="","",INDEX('2_Review &amp; Audit'!$U:$U,$J1973))</f>
        <v/>
      </c>
      <c r="E1973" t="str">
        <f>IF($J1973="","",INDEX('2_Review &amp; Audit'!$M:$M,$J1973))</f>
        <v/>
      </c>
      <c r="F1973" t="str">
        <f>IF($J1973="","",INDEX('2_Review &amp; Audit'!$N:$N,$J1973))</f>
        <v/>
      </c>
      <c r="G1973" t="str">
        <f>IF(OR($J1973="",$F1973=""),"",ABS(INDEX('2_Review &amp; Audit'!$B:$B,$J1973)/$F1973))</f>
        <v/>
      </c>
      <c r="H1973" t="str">
        <f t="shared" si="94"/>
        <v/>
      </c>
      <c r="I1973" t="str">
        <f>IF($J1973="","",INDEX('2_Review &amp; Audit'!$AD:$AD,$J1973))</f>
        <v/>
      </c>
      <c r="AB1973" t="str">
        <f>IF($D1973="","",MAX(0,N(#REF!)-N($X1973)))</f>
        <v/>
      </c>
      <c r="AC1973" t="str">
        <f>IF(OR($D1973="",$AB1973="",N($AB1973)&lt;=0),"",IFERROR(MATCH(1,INDEX(('2_Review &amp; Audit'!$F$6:$F$505=$A1973)*('2_Review &amp; Audit'!$I$6:$I$505&gt;=$E1973-30)*('2_Review &amp; Audit'!$I$6:$I$505&lt;=$E1973+30)*('2_Review &amp; Audit'!$R$6:$R$505&gt;0)*(ROW('2_Review &amp; Audit'!$R$6:$R$505)&gt;$T1973),0),0)+5,""))</f>
        <v/>
      </c>
      <c r="AG1973" t="str">
        <f>IF(OR($D1973="",$AB1973="",$AF1973=""),"",MIN($AB1973,$AF1973))</f>
        <v/>
      </c>
      <c r="AK1973" t="str">
        <f>IF($D1973="","",MAX(0,N($AB1973)-N($AG1973)))</f>
        <v/>
      </c>
      <c r="AL1973" t="str">
        <f>IF(OR($D1973="",$AK1973="",N($AK1973)&lt;=0),"",IFERROR(MATCH(1,INDEX(('2_Review &amp; Audit'!$F$6:$F$505=$A1973)*('2_Review &amp; Audit'!$I$6:$I$505&gt;=$E1973-30)*('2_Review &amp; Audit'!$I$6:$I$505&lt;=$E1973+30)*('2_Review &amp; Audit'!$R$6:$R$505&gt;0)*(ROW('2_Review &amp; Audit'!$R$6:$R$505)&gt;$AC1973),0),0)+5,""))</f>
        <v/>
      </c>
      <c r="AP1973" t="str">
        <f>IF(OR($D1973="",$AK1973="",$AO1973=""),"",MIN($AK1973,$AO1973))</f>
        <v/>
      </c>
    </row>
    <row r="1974" spans="1:42" ht="12.75" customHeight="1" x14ac:dyDescent="0.2">
      <c r="A1974" t="str">
        <f>IF($J1974="","",INDEX('2_Review &amp; Audit'!$F:$F,$J1974))</f>
        <v/>
      </c>
      <c r="B1974" t="str">
        <f>IF($J1974="","",INDEX('2_Review &amp; Audit'!$C:$C,$J1974))</f>
        <v/>
      </c>
      <c r="C1974" t="str">
        <f>IF($J1974="","",INDEX('2_Review &amp; Audit'!$D:$D,$J1974))</f>
        <v/>
      </c>
      <c r="D1974" s="60" t="str">
        <f>IF($J1974="","",INDEX('2_Review &amp; Audit'!$U:$U,$J1974))</f>
        <v/>
      </c>
      <c r="E1974" t="str">
        <f>IF($J1974="","",INDEX('2_Review &amp; Audit'!$M:$M,$J1974))</f>
        <v/>
      </c>
      <c r="F1974" t="str">
        <f>IF($J1974="","",INDEX('2_Review &amp; Audit'!$N:$N,$J1974))</f>
        <v/>
      </c>
      <c r="G1974" t="str">
        <f>IF(OR($J1974="",$F1974=""),"",ABS(INDEX('2_Review &amp; Audit'!$B:$B,$J1974)/$F1974))</f>
        <v/>
      </c>
      <c r="H1974" t="str">
        <f t="shared" si="94"/>
        <v/>
      </c>
      <c r="I1974" t="str">
        <f>IF($J1974="","",INDEX('2_Review &amp; Audit'!$AD:$AD,$J1974))</f>
        <v/>
      </c>
      <c r="AB1974" t="str">
        <f>IF($D1974="","",MAX(0,N(#REF!)-N($X1974)))</f>
        <v/>
      </c>
      <c r="AC1974" t="str">
        <f>IF(OR($D1974="",$AB1974="",N($AB1974)&lt;=0),"",IFERROR(MATCH(1,INDEX(('2_Review &amp; Audit'!$F$6:$F$505=$A1974)*('2_Review &amp; Audit'!$I$6:$I$505&gt;=$E1974-30)*('2_Review &amp; Audit'!$I$6:$I$505&lt;=$E1974+30)*('2_Review &amp; Audit'!$R$6:$R$505&gt;0)*(ROW('2_Review &amp; Audit'!$R$6:$R$505)&gt;$T1974),0),0)+5,""))</f>
        <v/>
      </c>
      <c r="AG1974" t="str">
        <f>IF(OR($D1974="",$AB1974="",$AF1974=""),"",MIN($AB1974,$AF1974))</f>
        <v/>
      </c>
      <c r="AK1974" t="str">
        <f>IF($D1974="","",MAX(0,N($AB1974)-N($AG1974)))</f>
        <v/>
      </c>
      <c r="AL1974" t="str">
        <f>IF(OR($D1974="",$AK1974="",N($AK1974)&lt;=0),"",IFERROR(MATCH(1,INDEX(('2_Review &amp; Audit'!$F$6:$F$505=$A1974)*('2_Review &amp; Audit'!$I$6:$I$505&gt;=$E1974-30)*('2_Review &amp; Audit'!$I$6:$I$505&lt;=$E1974+30)*('2_Review &amp; Audit'!$R$6:$R$505&gt;0)*(ROW('2_Review &amp; Audit'!$R$6:$R$505)&gt;$AC1974),0),0)+5,""))</f>
        <v/>
      </c>
      <c r="AP1974" t="str">
        <f>IF(OR($D1974="",$AK1974="",$AO1974=""),"",MIN($AK1974,$AO1974))</f>
        <v/>
      </c>
    </row>
    <row r="1975" spans="1:42" ht="12.75" customHeight="1" x14ac:dyDescent="0.2">
      <c r="A1975" t="str">
        <f>IF($J1975="","",INDEX('2_Review &amp; Audit'!$F:$F,$J1975))</f>
        <v/>
      </c>
      <c r="B1975" t="str">
        <f>IF($J1975="","",INDEX('2_Review &amp; Audit'!$C:$C,$J1975))</f>
        <v/>
      </c>
      <c r="C1975" t="str">
        <f>IF($J1975="","",INDEX('2_Review &amp; Audit'!$D:$D,$J1975))</f>
        <v/>
      </c>
      <c r="D1975" s="60" t="str">
        <f>IF($J1975="","",INDEX('2_Review &amp; Audit'!$U:$U,$J1975))</f>
        <v/>
      </c>
      <c r="E1975" t="str">
        <f>IF($J1975="","",INDEX('2_Review &amp; Audit'!$M:$M,$J1975))</f>
        <v/>
      </c>
      <c r="F1975" t="str">
        <f>IF($J1975="","",INDEX('2_Review &amp; Audit'!$N:$N,$J1975))</f>
        <v/>
      </c>
      <c r="G1975" t="str">
        <f>IF(OR($J1975="",$F1975=""),"",ABS(INDEX('2_Review &amp; Audit'!$B:$B,$J1975)/$F1975))</f>
        <v/>
      </c>
      <c r="H1975" t="str">
        <f t="shared" si="94"/>
        <v/>
      </c>
      <c r="I1975" t="str">
        <f>IF($J1975="","",INDEX('2_Review &amp; Audit'!$AD:$AD,$J1975))</f>
        <v/>
      </c>
      <c r="AB1975" t="str">
        <f>IF($D1975="","",MAX(0,N(#REF!)-N($X1975)))</f>
        <v/>
      </c>
      <c r="AC1975" t="str">
        <f>IF(OR($D1975="",$AB1975="",N($AB1975)&lt;=0),"",IFERROR(MATCH(1,INDEX(('2_Review &amp; Audit'!$F$6:$F$505=$A1975)*('2_Review &amp; Audit'!$I$6:$I$505&gt;=$E1975-30)*('2_Review &amp; Audit'!$I$6:$I$505&lt;=$E1975+30)*('2_Review &amp; Audit'!$R$6:$R$505&gt;0)*(ROW('2_Review &amp; Audit'!$R$6:$R$505)&gt;$T1975),0),0)+5,""))</f>
        <v/>
      </c>
      <c r="AG1975" t="str">
        <f>IF(OR($D1975="",$AB1975="",$AF1975=""),"",MIN($AB1975,$AF1975))</f>
        <v/>
      </c>
      <c r="AK1975" t="str">
        <f>IF($D1975="","",MAX(0,N($AB1975)-N($AG1975)))</f>
        <v/>
      </c>
      <c r="AL1975" t="str">
        <f>IF(OR($D1975="",$AK1975="",N($AK1975)&lt;=0),"",IFERROR(MATCH(1,INDEX(('2_Review &amp; Audit'!$F$6:$F$505=$A1975)*('2_Review &amp; Audit'!$I$6:$I$505&gt;=$E1975-30)*('2_Review &amp; Audit'!$I$6:$I$505&lt;=$E1975+30)*('2_Review &amp; Audit'!$R$6:$R$505&gt;0)*(ROW('2_Review &amp; Audit'!$R$6:$R$505)&gt;$AC1975),0),0)+5,""))</f>
        <v/>
      </c>
      <c r="AP1975" t="str">
        <f>IF(OR($D1975="",$AK1975="",$AO1975=""),"",MIN($AK1975,$AO1975))</f>
        <v/>
      </c>
    </row>
    <row r="1976" spans="1:42" ht="12.75" customHeight="1" x14ac:dyDescent="0.2">
      <c r="A1976" t="str">
        <f>IF($J1976="","",INDEX('2_Review &amp; Audit'!$F:$F,$J1976))</f>
        <v/>
      </c>
      <c r="B1976" t="str">
        <f>IF($J1976="","",INDEX('2_Review &amp; Audit'!$C:$C,$J1976))</f>
        <v/>
      </c>
      <c r="C1976" t="str">
        <f>IF($J1976="","",INDEX('2_Review &amp; Audit'!$D:$D,$J1976))</f>
        <v/>
      </c>
      <c r="D1976" s="60" t="str">
        <f>IF($J1976="","",INDEX('2_Review &amp; Audit'!$U:$U,$J1976))</f>
        <v/>
      </c>
      <c r="E1976" t="str">
        <f>IF($J1976="","",INDEX('2_Review &amp; Audit'!$M:$M,$J1976))</f>
        <v/>
      </c>
      <c r="F1976" t="str">
        <f>IF($J1976="","",INDEX('2_Review &amp; Audit'!$N:$N,$J1976))</f>
        <v/>
      </c>
      <c r="G1976" t="str">
        <f>IF(OR($J1976="",$F1976=""),"",ABS(INDEX('2_Review &amp; Audit'!$B:$B,$J1976)/$F1976))</f>
        <v/>
      </c>
      <c r="H1976" t="str">
        <f t="shared" si="94"/>
        <v/>
      </c>
      <c r="I1976" t="str">
        <f>IF($J1976="","",INDEX('2_Review &amp; Audit'!$AD:$AD,$J1976))</f>
        <v/>
      </c>
      <c r="AB1976" t="str">
        <f>IF($D1976="","",MAX(0,N(#REF!)-N($X1976)))</f>
        <v/>
      </c>
      <c r="AC1976" t="str">
        <f>IF(OR($D1976="",$AB1976="",N($AB1976)&lt;=0),"",IFERROR(MATCH(1,INDEX(('2_Review &amp; Audit'!$F$6:$F$505=$A1976)*('2_Review &amp; Audit'!$I$6:$I$505&gt;=$E1976-30)*('2_Review &amp; Audit'!$I$6:$I$505&lt;=$E1976+30)*('2_Review &amp; Audit'!$R$6:$R$505&gt;0)*(ROW('2_Review &amp; Audit'!$R$6:$R$505)&gt;$T1976),0),0)+5,""))</f>
        <v/>
      </c>
      <c r="AG1976" t="str">
        <f>IF(OR($D1976="",$AB1976="",$AF1976=""),"",MIN($AB1976,$AF1976))</f>
        <v/>
      </c>
      <c r="AK1976" t="str">
        <f>IF($D1976="","",MAX(0,N($AB1976)-N($AG1976)))</f>
        <v/>
      </c>
      <c r="AL1976" t="str">
        <f>IF(OR($D1976="",$AK1976="",N($AK1976)&lt;=0),"",IFERROR(MATCH(1,INDEX(('2_Review &amp; Audit'!$F$6:$F$505=$A1976)*('2_Review &amp; Audit'!$I$6:$I$505&gt;=$E1976-30)*('2_Review &amp; Audit'!$I$6:$I$505&lt;=$E1976+30)*('2_Review &amp; Audit'!$R$6:$R$505&gt;0)*(ROW('2_Review &amp; Audit'!$R$6:$R$505)&gt;$AC1976),0),0)+5,""))</f>
        <v/>
      </c>
      <c r="AP1976" t="str">
        <f>IF(OR($D1976="",$AK1976="",$AO1976=""),"",MIN($AK1976,$AO1976))</f>
        <v/>
      </c>
    </row>
    <row r="1977" spans="1:42" ht="12.75" customHeight="1" x14ac:dyDescent="0.2">
      <c r="A1977" t="str">
        <f>IF($J1977="","",INDEX('2_Review &amp; Audit'!$F:$F,$J1977))</f>
        <v/>
      </c>
      <c r="B1977" t="str">
        <f>IF($J1977="","",INDEX('2_Review &amp; Audit'!$C:$C,$J1977))</f>
        <v/>
      </c>
      <c r="C1977" t="str">
        <f>IF($J1977="","",INDEX('2_Review &amp; Audit'!$D:$D,$J1977))</f>
        <v/>
      </c>
      <c r="D1977" s="60" t="str">
        <f>IF($J1977="","",INDEX('2_Review &amp; Audit'!$U:$U,$J1977))</f>
        <v/>
      </c>
      <c r="E1977" t="str">
        <f>IF($J1977="","",INDEX('2_Review &amp; Audit'!$M:$M,$J1977))</f>
        <v/>
      </c>
      <c r="F1977" t="str">
        <f>IF($J1977="","",INDEX('2_Review &amp; Audit'!$N:$N,$J1977))</f>
        <v/>
      </c>
      <c r="G1977" t="str">
        <f>IF(OR($J1977="",$F1977=""),"",ABS(INDEX('2_Review &amp; Audit'!$B:$B,$J1977)/$F1977))</f>
        <v/>
      </c>
      <c r="H1977" t="str">
        <f t="shared" si="94"/>
        <v/>
      </c>
      <c r="I1977" t="str">
        <f>IF($J1977="","",INDEX('2_Review &amp; Audit'!$AD:$AD,$J1977))</f>
        <v/>
      </c>
      <c r="AB1977" t="str">
        <f>IF($D1977="","",MAX(0,N(#REF!)-N($X1977)))</f>
        <v/>
      </c>
      <c r="AC1977" t="str">
        <f>IF(OR($D1977="",$AB1977="",N($AB1977)&lt;=0),"",IFERROR(MATCH(1,INDEX(('2_Review &amp; Audit'!$F$6:$F$505=$A1977)*('2_Review &amp; Audit'!$I$6:$I$505&gt;=$E1977-30)*('2_Review &amp; Audit'!$I$6:$I$505&lt;=$E1977+30)*('2_Review &amp; Audit'!$R$6:$R$505&gt;0)*(ROW('2_Review &amp; Audit'!$R$6:$R$505)&gt;$T1977),0),0)+5,""))</f>
        <v/>
      </c>
      <c r="AG1977" t="str">
        <f>IF(OR($D1977="",$AB1977="",$AF1977=""),"",MIN($AB1977,$AF1977))</f>
        <v/>
      </c>
      <c r="AK1977" t="str">
        <f>IF($D1977="","",MAX(0,N($AB1977)-N($AG1977)))</f>
        <v/>
      </c>
      <c r="AL1977" t="str">
        <f>IF(OR($D1977="",$AK1977="",N($AK1977)&lt;=0),"",IFERROR(MATCH(1,INDEX(('2_Review &amp; Audit'!$F$6:$F$505=$A1977)*('2_Review &amp; Audit'!$I$6:$I$505&gt;=$E1977-30)*('2_Review &amp; Audit'!$I$6:$I$505&lt;=$E1977+30)*('2_Review &amp; Audit'!$R$6:$R$505&gt;0)*(ROW('2_Review &amp; Audit'!$R$6:$R$505)&gt;$AC1977),0),0)+5,""))</f>
        <v/>
      </c>
      <c r="AP1977" t="str">
        <f>IF(OR($D1977="",$AK1977="",$AO1977=""),"",MIN($AK1977,$AO1977))</f>
        <v/>
      </c>
    </row>
    <row r="1978" spans="1:42" ht="12.75" customHeight="1" x14ac:dyDescent="0.2">
      <c r="A1978" t="str">
        <f>IF($J1978="","",INDEX('2_Review &amp; Audit'!$F:$F,$J1978))</f>
        <v/>
      </c>
      <c r="B1978" t="str">
        <f>IF($J1978="","",INDEX('2_Review &amp; Audit'!$C:$C,$J1978))</f>
        <v/>
      </c>
      <c r="C1978" t="str">
        <f>IF($J1978="","",INDEX('2_Review &amp; Audit'!$D:$D,$J1978))</f>
        <v/>
      </c>
      <c r="D1978" s="60" t="str">
        <f>IF($J1978="","",INDEX('2_Review &amp; Audit'!$U:$U,$J1978))</f>
        <v/>
      </c>
      <c r="E1978" t="str">
        <f>IF($J1978="","",INDEX('2_Review &amp; Audit'!$M:$M,$J1978))</f>
        <v/>
      </c>
      <c r="F1978" t="str">
        <f>IF($J1978="","",INDEX('2_Review &amp; Audit'!$N:$N,$J1978))</f>
        <v/>
      </c>
      <c r="G1978" t="str">
        <f>IF(OR($J1978="",$F1978=""),"",ABS(INDEX('2_Review &amp; Audit'!$B:$B,$J1978)/$F1978))</f>
        <v/>
      </c>
      <c r="H1978" t="str">
        <f t="shared" si="94"/>
        <v/>
      </c>
      <c r="I1978" t="str">
        <f>IF($J1978="","",INDEX('2_Review &amp; Audit'!$AD:$AD,$J1978))</f>
        <v/>
      </c>
      <c r="AB1978" t="str">
        <f>IF($D1978="","",MAX(0,N(#REF!)-N($X1978)))</f>
        <v/>
      </c>
      <c r="AC1978" t="str">
        <f>IF(OR($D1978="",$AB1978="",N($AB1978)&lt;=0),"",IFERROR(MATCH(1,INDEX(('2_Review &amp; Audit'!$F$6:$F$505=$A1978)*('2_Review &amp; Audit'!$I$6:$I$505&gt;=$E1978-30)*('2_Review &amp; Audit'!$I$6:$I$505&lt;=$E1978+30)*('2_Review &amp; Audit'!$R$6:$R$505&gt;0)*(ROW('2_Review &amp; Audit'!$R$6:$R$505)&gt;$T1978),0),0)+5,""))</f>
        <v/>
      </c>
      <c r="AG1978" t="str">
        <f>IF(OR($D1978="",$AB1978="",$AF1978=""),"",MIN($AB1978,$AF1978))</f>
        <v/>
      </c>
      <c r="AK1978" t="str">
        <f>IF($D1978="","",MAX(0,N($AB1978)-N($AG1978)))</f>
        <v/>
      </c>
      <c r="AL1978" t="str">
        <f>IF(OR($D1978="",$AK1978="",N($AK1978)&lt;=0),"",IFERROR(MATCH(1,INDEX(('2_Review &amp; Audit'!$F$6:$F$505=$A1978)*('2_Review &amp; Audit'!$I$6:$I$505&gt;=$E1978-30)*('2_Review &amp; Audit'!$I$6:$I$505&lt;=$E1978+30)*('2_Review &amp; Audit'!$R$6:$R$505&gt;0)*(ROW('2_Review &amp; Audit'!$R$6:$R$505)&gt;$AC1978),0),0)+5,""))</f>
        <v/>
      </c>
      <c r="AP1978" t="str">
        <f>IF(OR($D1978="",$AK1978="",$AO1978=""),"",MIN($AK1978,$AO1978))</f>
        <v/>
      </c>
    </row>
    <row r="1979" spans="1:42" ht="12.75" customHeight="1" x14ac:dyDescent="0.2">
      <c r="A1979" t="str">
        <f>IF($J1979="","",INDEX('2_Review &amp; Audit'!$F:$F,$J1979))</f>
        <v/>
      </c>
      <c r="B1979" t="str">
        <f>IF($J1979="","",INDEX('2_Review &amp; Audit'!$C:$C,$J1979))</f>
        <v/>
      </c>
      <c r="C1979" t="str">
        <f>IF($J1979="","",INDEX('2_Review &amp; Audit'!$D:$D,$J1979))</f>
        <v/>
      </c>
      <c r="D1979" s="60" t="str">
        <f>IF($J1979="","",INDEX('2_Review &amp; Audit'!$U:$U,$J1979))</f>
        <v/>
      </c>
      <c r="E1979" t="str">
        <f>IF($J1979="","",INDEX('2_Review &amp; Audit'!$M:$M,$J1979))</f>
        <v/>
      </c>
      <c r="F1979" t="str">
        <f>IF($J1979="","",INDEX('2_Review &amp; Audit'!$N:$N,$J1979))</f>
        <v/>
      </c>
      <c r="G1979" t="str">
        <f>IF(OR($J1979="",$F1979=""),"",ABS(INDEX('2_Review &amp; Audit'!$B:$B,$J1979)/$F1979))</f>
        <v/>
      </c>
      <c r="H1979" t="str">
        <f t="shared" ref="H1979:H2042" si="95">IF(OR($F1979="",$G1979=""),"",$F1979*$G1979)</f>
        <v/>
      </c>
      <c r="I1979" t="str">
        <f>IF($J1979="","",INDEX('2_Review &amp; Audit'!$AD:$AD,$J1979))</f>
        <v/>
      </c>
      <c r="AB1979" t="str">
        <f>IF($D1979="","",MAX(0,N(#REF!)-N($X1979)))</f>
        <v/>
      </c>
      <c r="AC1979" t="str">
        <f>IF(OR($D1979="",$AB1979="",N($AB1979)&lt;=0),"",IFERROR(MATCH(1,INDEX(('2_Review &amp; Audit'!$F$6:$F$505=$A1979)*('2_Review &amp; Audit'!$I$6:$I$505&gt;=$E1979-30)*('2_Review &amp; Audit'!$I$6:$I$505&lt;=$E1979+30)*('2_Review &amp; Audit'!$R$6:$R$505&gt;0)*(ROW('2_Review &amp; Audit'!$R$6:$R$505)&gt;$T1979),0),0)+5,""))</f>
        <v/>
      </c>
      <c r="AG1979" t="str">
        <f>IF(OR($D1979="",$AB1979="",$AF1979=""),"",MIN($AB1979,$AF1979))</f>
        <v/>
      </c>
      <c r="AK1979" t="str">
        <f>IF($D1979="","",MAX(0,N($AB1979)-N($AG1979)))</f>
        <v/>
      </c>
      <c r="AL1979" t="str">
        <f>IF(OR($D1979="",$AK1979="",N($AK1979)&lt;=0),"",IFERROR(MATCH(1,INDEX(('2_Review &amp; Audit'!$F$6:$F$505=$A1979)*('2_Review &amp; Audit'!$I$6:$I$505&gt;=$E1979-30)*('2_Review &amp; Audit'!$I$6:$I$505&lt;=$E1979+30)*('2_Review &amp; Audit'!$R$6:$R$505&gt;0)*(ROW('2_Review &amp; Audit'!$R$6:$R$505)&gt;$AC1979),0),0)+5,""))</f>
        <v/>
      </c>
      <c r="AP1979" t="str">
        <f>IF(OR($D1979="",$AK1979="",$AO1979=""),"",MIN($AK1979,$AO1979))</f>
        <v/>
      </c>
    </row>
    <row r="1980" spans="1:42" ht="12.75" customHeight="1" x14ac:dyDescent="0.2">
      <c r="A1980" t="str">
        <f>IF($J1980="","",INDEX('2_Review &amp; Audit'!$F:$F,$J1980))</f>
        <v/>
      </c>
      <c r="B1980" t="str">
        <f>IF($J1980="","",INDEX('2_Review &amp; Audit'!$C:$C,$J1980))</f>
        <v/>
      </c>
      <c r="C1980" t="str">
        <f>IF($J1980="","",INDEX('2_Review &amp; Audit'!$D:$D,$J1980))</f>
        <v/>
      </c>
      <c r="D1980" s="60" t="str">
        <f>IF($J1980="","",INDEX('2_Review &amp; Audit'!$U:$U,$J1980))</f>
        <v/>
      </c>
      <c r="E1980" t="str">
        <f>IF($J1980="","",INDEX('2_Review &amp; Audit'!$M:$M,$J1980))</f>
        <v/>
      </c>
      <c r="F1980" t="str">
        <f>IF($J1980="","",INDEX('2_Review &amp; Audit'!$N:$N,$J1980))</f>
        <v/>
      </c>
      <c r="G1980" t="str">
        <f>IF(OR($J1980="",$F1980=""),"",ABS(INDEX('2_Review &amp; Audit'!$B:$B,$J1980)/$F1980))</f>
        <v/>
      </c>
      <c r="H1980" t="str">
        <f t="shared" si="95"/>
        <v/>
      </c>
      <c r="I1980" t="str">
        <f>IF($J1980="","",INDEX('2_Review &amp; Audit'!$AD:$AD,$J1980))</f>
        <v/>
      </c>
      <c r="AB1980" t="str">
        <f>IF($D1980="","",MAX(0,N(#REF!)-N($X1980)))</f>
        <v/>
      </c>
      <c r="AC1980" t="str">
        <f>IF(OR($D1980="",$AB1980="",N($AB1980)&lt;=0),"",IFERROR(MATCH(1,INDEX(('2_Review &amp; Audit'!$F$6:$F$505=$A1980)*('2_Review &amp; Audit'!$I$6:$I$505&gt;=$E1980-30)*('2_Review &amp; Audit'!$I$6:$I$505&lt;=$E1980+30)*('2_Review &amp; Audit'!$R$6:$R$505&gt;0)*(ROW('2_Review &amp; Audit'!$R$6:$R$505)&gt;$T1980),0),0)+5,""))</f>
        <v/>
      </c>
      <c r="AG1980" t="str">
        <f>IF(OR($D1980="",$AB1980="",$AF1980=""),"",MIN($AB1980,$AF1980))</f>
        <v/>
      </c>
      <c r="AK1980" t="str">
        <f>IF($D1980="","",MAX(0,N($AB1980)-N($AG1980)))</f>
        <v/>
      </c>
      <c r="AL1980" t="str">
        <f>IF(OR($D1980="",$AK1980="",N($AK1980)&lt;=0),"",IFERROR(MATCH(1,INDEX(('2_Review &amp; Audit'!$F$6:$F$505=$A1980)*('2_Review &amp; Audit'!$I$6:$I$505&gt;=$E1980-30)*('2_Review &amp; Audit'!$I$6:$I$505&lt;=$E1980+30)*('2_Review &amp; Audit'!$R$6:$R$505&gt;0)*(ROW('2_Review &amp; Audit'!$R$6:$R$505)&gt;$AC1980),0),0)+5,""))</f>
        <v/>
      </c>
      <c r="AP1980" t="str">
        <f>IF(OR($D1980="",$AK1980="",$AO1980=""),"",MIN($AK1980,$AO1980))</f>
        <v/>
      </c>
    </row>
    <row r="1981" spans="1:42" ht="12.75" customHeight="1" x14ac:dyDescent="0.2">
      <c r="A1981" t="str">
        <f>IF($J1981="","",INDEX('2_Review &amp; Audit'!$F:$F,$J1981))</f>
        <v/>
      </c>
      <c r="B1981" t="str">
        <f>IF($J1981="","",INDEX('2_Review &amp; Audit'!$C:$C,$J1981))</f>
        <v/>
      </c>
      <c r="C1981" t="str">
        <f>IF($J1981="","",INDEX('2_Review &amp; Audit'!$D:$D,$J1981))</f>
        <v/>
      </c>
      <c r="D1981" s="60" t="str">
        <f>IF($J1981="","",INDEX('2_Review &amp; Audit'!$U:$U,$J1981))</f>
        <v/>
      </c>
      <c r="E1981" t="str">
        <f>IF($J1981="","",INDEX('2_Review &amp; Audit'!$M:$M,$J1981))</f>
        <v/>
      </c>
      <c r="F1981" t="str">
        <f>IF($J1981="","",INDEX('2_Review &amp; Audit'!$N:$N,$J1981))</f>
        <v/>
      </c>
      <c r="G1981" t="str">
        <f>IF(OR($J1981="",$F1981=""),"",ABS(INDEX('2_Review &amp; Audit'!$B:$B,$J1981)/$F1981))</f>
        <v/>
      </c>
      <c r="H1981" t="str">
        <f t="shared" si="95"/>
        <v/>
      </c>
      <c r="I1981" t="str">
        <f>IF($J1981="","",INDEX('2_Review &amp; Audit'!$AD:$AD,$J1981))</f>
        <v/>
      </c>
      <c r="AB1981" t="str">
        <f>IF($D1981="","",MAX(0,N(#REF!)-N($X1981)))</f>
        <v/>
      </c>
      <c r="AC1981" t="str">
        <f>IF(OR($D1981="",$AB1981="",N($AB1981)&lt;=0),"",IFERROR(MATCH(1,INDEX(('2_Review &amp; Audit'!$F$6:$F$505=$A1981)*('2_Review &amp; Audit'!$I$6:$I$505&gt;=$E1981-30)*('2_Review &amp; Audit'!$I$6:$I$505&lt;=$E1981+30)*('2_Review &amp; Audit'!$R$6:$R$505&gt;0)*(ROW('2_Review &amp; Audit'!$R$6:$R$505)&gt;$T1981),0),0)+5,""))</f>
        <v/>
      </c>
      <c r="AG1981" t="str">
        <f>IF(OR($D1981="",$AB1981="",$AF1981=""),"",MIN($AB1981,$AF1981))</f>
        <v/>
      </c>
      <c r="AK1981" t="str">
        <f>IF($D1981="","",MAX(0,N($AB1981)-N($AG1981)))</f>
        <v/>
      </c>
      <c r="AL1981" t="str">
        <f>IF(OR($D1981="",$AK1981="",N($AK1981)&lt;=0),"",IFERROR(MATCH(1,INDEX(('2_Review &amp; Audit'!$F$6:$F$505=$A1981)*('2_Review &amp; Audit'!$I$6:$I$505&gt;=$E1981-30)*('2_Review &amp; Audit'!$I$6:$I$505&lt;=$E1981+30)*('2_Review &amp; Audit'!$R$6:$R$505&gt;0)*(ROW('2_Review &amp; Audit'!$R$6:$R$505)&gt;$AC1981),0),0)+5,""))</f>
        <v/>
      </c>
      <c r="AP1981" t="str">
        <f>IF(OR($D1981="",$AK1981="",$AO1981=""),"",MIN($AK1981,$AO1981))</f>
        <v/>
      </c>
    </row>
    <row r="1982" spans="1:42" ht="12.75" customHeight="1" x14ac:dyDescent="0.2">
      <c r="A1982" t="str">
        <f>IF($J1982="","",INDEX('2_Review &amp; Audit'!$F:$F,$J1982))</f>
        <v/>
      </c>
      <c r="B1982" t="str">
        <f>IF($J1982="","",INDEX('2_Review &amp; Audit'!$C:$C,$J1982))</f>
        <v/>
      </c>
      <c r="C1982" t="str">
        <f>IF($J1982="","",INDEX('2_Review &amp; Audit'!$D:$D,$J1982))</f>
        <v/>
      </c>
      <c r="D1982" s="60" t="str">
        <f>IF($J1982="","",INDEX('2_Review &amp; Audit'!$U:$U,$J1982))</f>
        <v/>
      </c>
      <c r="E1982" t="str">
        <f>IF($J1982="","",INDEX('2_Review &amp; Audit'!$M:$M,$J1982))</f>
        <v/>
      </c>
      <c r="F1982" t="str">
        <f>IF($J1982="","",INDEX('2_Review &amp; Audit'!$N:$N,$J1982))</f>
        <v/>
      </c>
      <c r="G1982" t="str">
        <f>IF(OR($J1982="",$F1982=""),"",ABS(INDEX('2_Review &amp; Audit'!$B:$B,$J1982)/$F1982))</f>
        <v/>
      </c>
      <c r="H1982" t="str">
        <f t="shared" si="95"/>
        <v/>
      </c>
      <c r="I1982" t="str">
        <f>IF($J1982="","",INDEX('2_Review &amp; Audit'!$AD:$AD,$J1982))</f>
        <v/>
      </c>
      <c r="AB1982" t="str">
        <f>IF($D1982="","",MAX(0,N(#REF!)-N($X1982)))</f>
        <v/>
      </c>
      <c r="AC1982" t="str">
        <f>IF(OR($D1982="",$AB1982="",N($AB1982)&lt;=0),"",IFERROR(MATCH(1,INDEX(('2_Review &amp; Audit'!$F$6:$F$505=$A1982)*('2_Review &amp; Audit'!$I$6:$I$505&gt;=$E1982-30)*('2_Review &amp; Audit'!$I$6:$I$505&lt;=$E1982+30)*('2_Review &amp; Audit'!$R$6:$R$505&gt;0)*(ROW('2_Review &amp; Audit'!$R$6:$R$505)&gt;$T1982),0),0)+5,""))</f>
        <v/>
      </c>
      <c r="AG1982" t="str">
        <f>IF(OR($D1982="",$AB1982="",$AF1982=""),"",MIN($AB1982,$AF1982))</f>
        <v/>
      </c>
      <c r="AK1982" t="str">
        <f>IF($D1982="","",MAX(0,N($AB1982)-N($AG1982)))</f>
        <v/>
      </c>
      <c r="AL1982" t="str">
        <f>IF(OR($D1982="",$AK1982="",N($AK1982)&lt;=0),"",IFERROR(MATCH(1,INDEX(('2_Review &amp; Audit'!$F$6:$F$505=$A1982)*('2_Review &amp; Audit'!$I$6:$I$505&gt;=$E1982-30)*('2_Review &amp; Audit'!$I$6:$I$505&lt;=$E1982+30)*('2_Review &amp; Audit'!$R$6:$R$505&gt;0)*(ROW('2_Review &amp; Audit'!$R$6:$R$505)&gt;$AC1982),0),0)+5,""))</f>
        <v/>
      </c>
      <c r="AP1982" t="str">
        <f>IF(OR($D1982="",$AK1982="",$AO1982=""),"",MIN($AK1982,$AO1982))</f>
        <v/>
      </c>
    </row>
    <row r="1983" spans="1:42" ht="12.75" customHeight="1" x14ac:dyDescent="0.2">
      <c r="A1983" t="str">
        <f>IF($J1983="","",INDEX('2_Review &amp; Audit'!$F:$F,$J1983))</f>
        <v/>
      </c>
      <c r="B1983" t="str">
        <f>IF($J1983="","",INDEX('2_Review &amp; Audit'!$C:$C,$J1983))</f>
        <v/>
      </c>
      <c r="C1983" t="str">
        <f>IF($J1983="","",INDEX('2_Review &amp; Audit'!$D:$D,$J1983))</f>
        <v/>
      </c>
      <c r="D1983" s="60" t="str">
        <f>IF($J1983="","",INDEX('2_Review &amp; Audit'!$U:$U,$J1983))</f>
        <v/>
      </c>
      <c r="E1983" t="str">
        <f>IF($J1983="","",INDEX('2_Review &amp; Audit'!$M:$M,$J1983))</f>
        <v/>
      </c>
      <c r="F1983" t="str">
        <f>IF($J1983="","",INDEX('2_Review &amp; Audit'!$N:$N,$J1983))</f>
        <v/>
      </c>
      <c r="G1983" t="str">
        <f>IF(OR($J1983="",$F1983=""),"",ABS(INDEX('2_Review &amp; Audit'!$B:$B,$J1983)/$F1983))</f>
        <v/>
      </c>
      <c r="H1983" t="str">
        <f t="shared" si="95"/>
        <v/>
      </c>
      <c r="I1983" t="str">
        <f>IF($J1983="","",INDEX('2_Review &amp; Audit'!$AD:$AD,$J1983))</f>
        <v/>
      </c>
      <c r="AB1983" t="str">
        <f>IF($D1983="","",MAX(0,N(#REF!)-N($X1983)))</f>
        <v/>
      </c>
      <c r="AC1983" t="str">
        <f>IF(OR($D1983="",$AB1983="",N($AB1983)&lt;=0),"",IFERROR(MATCH(1,INDEX(('2_Review &amp; Audit'!$F$6:$F$505=$A1983)*('2_Review &amp; Audit'!$I$6:$I$505&gt;=$E1983-30)*('2_Review &amp; Audit'!$I$6:$I$505&lt;=$E1983+30)*('2_Review &amp; Audit'!$R$6:$R$505&gt;0)*(ROW('2_Review &amp; Audit'!$R$6:$R$505)&gt;$T1983),0),0)+5,""))</f>
        <v/>
      </c>
      <c r="AG1983" t="str">
        <f>IF(OR($D1983="",$AB1983="",$AF1983=""),"",MIN($AB1983,$AF1983))</f>
        <v/>
      </c>
      <c r="AK1983" t="str">
        <f>IF($D1983="","",MAX(0,N($AB1983)-N($AG1983)))</f>
        <v/>
      </c>
      <c r="AL1983" t="str">
        <f>IF(OR($D1983="",$AK1983="",N($AK1983)&lt;=0),"",IFERROR(MATCH(1,INDEX(('2_Review &amp; Audit'!$F$6:$F$505=$A1983)*('2_Review &amp; Audit'!$I$6:$I$505&gt;=$E1983-30)*('2_Review &amp; Audit'!$I$6:$I$505&lt;=$E1983+30)*('2_Review &amp; Audit'!$R$6:$R$505&gt;0)*(ROW('2_Review &amp; Audit'!$R$6:$R$505)&gt;$AC1983),0),0)+5,""))</f>
        <v/>
      </c>
      <c r="AP1983" t="str">
        <f>IF(OR($D1983="",$AK1983="",$AO1983=""),"",MIN($AK1983,$AO1983))</f>
        <v/>
      </c>
    </row>
    <row r="1984" spans="1:42" ht="12.75" customHeight="1" x14ac:dyDescent="0.2">
      <c r="A1984" t="str">
        <f>IF($J1984="","",INDEX('2_Review &amp; Audit'!$F:$F,$J1984))</f>
        <v/>
      </c>
      <c r="B1984" t="str">
        <f>IF($J1984="","",INDEX('2_Review &amp; Audit'!$C:$C,$J1984))</f>
        <v/>
      </c>
      <c r="C1984" t="str">
        <f>IF($J1984="","",INDEX('2_Review &amp; Audit'!$D:$D,$J1984))</f>
        <v/>
      </c>
      <c r="D1984" s="60" t="str">
        <f>IF($J1984="","",INDEX('2_Review &amp; Audit'!$U:$U,$J1984))</f>
        <v/>
      </c>
      <c r="E1984" t="str">
        <f>IF($J1984="","",INDEX('2_Review &amp; Audit'!$M:$M,$J1984))</f>
        <v/>
      </c>
      <c r="F1984" t="str">
        <f>IF($J1984="","",INDEX('2_Review &amp; Audit'!$N:$N,$J1984))</f>
        <v/>
      </c>
      <c r="G1984" t="str">
        <f>IF(OR($J1984="",$F1984=""),"",ABS(INDEX('2_Review &amp; Audit'!$B:$B,$J1984)/$F1984))</f>
        <v/>
      </c>
      <c r="H1984" t="str">
        <f t="shared" si="95"/>
        <v/>
      </c>
      <c r="I1984" t="str">
        <f>IF($J1984="","",INDEX('2_Review &amp; Audit'!$AD:$AD,$J1984))</f>
        <v/>
      </c>
      <c r="AB1984" t="str">
        <f>IF($D1984="","",MAX(0,N(#REF!)-N($X1984)))</f>
        <v/>
      </c>
      <c r="AC1984" t="str">
        <f>IF(OR($D1984="",$AB1984="",N($AB1984)&lt;=0),"",IFERROR(MATCH(1,INDEX(('2_Review &amp; Audit'!$F$6:$F$505=$A1984)*('2_Review &amp; Audit'!$I$6:$I$505&gt;=$E1984-30)*('2_Review &amp; Audit'!$I$6:$I$505&lt;=$E1984+30)*('2_Review &amp; Audit'!$R$6:$R$505&gt;0)*(ROW('2_Review &amp; Audit'!$R$6:$R$505)&gt;$T1984),0),0)+5,""))</f>
        <v/>
      </c>
      <c r="AG1984" t="str">
        <f>IF(OR($D1984="",$AB1984="",$AF1984=""),"",MIN($AB1984,$AF1984))</f>
        <v/>
      </c>
      <c r="AK1984" t="str">
        <f>IF($D1984="","",MAX(0,N($AB1984)-N($AG1984)))</f>
        <v/>
      </c>
      <c r="AL1984" t="str">
        <f>IF(OR($D1984="",$AK1984="",N($AK1984)&lt;=0),"",IFERROR(MATCH(1,INDEX(('2_Review &amp; Audit'!$F$6:$F$505=$A1984)*('2_Review &amp; Audit'!$I$6:$I$505&gt;=$E1984-30)*('2_Review &amp; Audit'!$I$6:$I$505&lt;=$E1984+30)*('2_Review &amp; Audit'!$R$6:$R$505&gt;0)*(ROW('2_Review &amp; Audit'!$R$6:$R$505)&gt;$AC1984),0),0)+5,""))</f>
        <v/>
      </c>
      <c r="AP1984" t="str">
        <f>IF(OR($D1984="",$AK1984="",$AO1984=""),"",MIN($AK1984,$AO1984))</f>
        <v/>
      </c>
    </row>
    <row r="1985" spans="1:42" ht="12.75" customHeight="1" x14ac:dyDescent="0.2">
      <c r="A1985" t="str">
        <f>IF($J1985="","",INDEX('2_Review &amp; Audit'!$F:$F,$J1985))</f>
        <v/>
      </c>
      <c r="B1985" t="str">
        <f>IF($J1985="","",INDEX('2_Review &amp; Audit'!$C:$C,$J1985))</f>
        <v/>
      </c>
      <c r="C1985" t="str">
        <f>IF($J1985="","",INDEX('2_Review &amp; Audit'!$D:$D,$J1985))</f>
        <v/>
      </c>
      <c r="D1985" s="60" t="str">
        <f>IF($J1985="","",INDEX('2_Review &amp; Audit'!$U:$U,$J1985))</f>
        <v/>
      </c>
      <c r="E1985" t="str">
        <f>IF($J1985="","",INDEX('2_Review &amp; Audit'!$M:$M,$J1985))</f>
        <v/>
      </c>
      <c r="F1985" t="str">
        <f>IF($J1985="","",INDEX('2_Review &amp; Audit'!$N:$N,$J1985))</f>
        <v/>
      </c>
      <c r="G1985" t="str">
        <f>IF(OR($J1985="",$F1985=""),"",ABS(INDEX('2_Review &amp; Audit'!$B:$B,$J1985)/$F1985))</f>
        <v/>
      </c>
      <c r="H1985" t="str">
        <f t="shared" si="95"/>
        <v/>
      </c>
      <c r="I1985" t="str">
        <f>IF($J1985="","",INDEX('2_Review &amp; Audit'!$AD:$AD,$J1985))</f>
        <v/>
      </c>
      <c r="AB1985" t="str">
        <f>IF($D1985="","",MAX(0,N(#REF!)-N($X1985)))</f>
        <v/>
      </c>
      <c r="AC1985" t="str">
        <f>IF(OR($D1985="",$AB1985="",N($AB1985)&lt;=0),"",IFERROR(MATCH(1,INDEX(('2_Review &amp; Audit'!$F$6:$F$505=$A1985)*('2_Review &amp; Audit'!$I$6:$I$505&gt;=$E1985-30)*('2_Review &amp; Audit'!$I$6:$I$505&lt;=$E1985+30)*('2_Review &amp; Audit'!$R$6:$R$505&gt;0)*(ROW('2_Review &amp; Audit'!$R$6:$R$505)&gt;$T1985),0),0)+5,""))</f>
        <v/>
      </c>
      <c r="AG1985" t="str">
        <f>IF(OR($D1985="",$AB1985="",$AF1985=""),"",MIN($AB1985,$AF1985))</f>
        <v/>
      </c>
      <c r="AK1985" t="str">
        <f>IF($D1985="","",MAX(0,N($AB1985)-N($AG1985)))</f>
        <v/>
      </c>
      <c r="AL1985" t="str">
        <f>IF(OR($D1985="",$AK1985="",N($AK1985)&lt;=0),"",IFERROR(MATCH(1,INDEX(('2_Review &amp; Audit'!$F$6:$F$505=$A1985)*('2_Review &amp; Audit'!$I$6:$I$505&gt;=$E1985-30)*('2_Review &amp; Audit'!$I$6:$I$505&lt;=$E1985+30)*('2_Review &amp; Audit'!$R$6:$R$505&gt;0)*(ROW('2_Review &amp; Audit'!$R$6:$R$505)&gt;$AC1985),0),0)+5,""))</f>
        <v/>
      </c>
      <c r="AP1985" t="str">
        <f>IF(OR($D1985="",$AK1985="",$AO1985=""),"",MIN($AK1985,$AO1985))</f>
        <v/>
      </c>
    </row>
    <row r="1986" spans="1:42" ht="12.75" customHeight="1" x14ac:dyDescent="0.2">
      <c r="A1986" t="str">
        <f>IF($J1986="","",INDEX('2_Review &amp; Audit'!$F:$F,$J1986))</f>
        <v/>
      </c>
      <c r="B1986" t="str">
        <f>IF($J1986="","",INDEX('2_Review &amp; Audit'!$C:$C,$J1986))</f>
        <v/>
      </c>
      <c r="C1986" t="str">
        <f>IF($J1986="","",INDEX('2_Review &amp; Audit'!$D:$D,$J1986))</f>
        <v/>
      </c>
      <c r="D1986" s="60" t="str">
        <f>IF($J1986="","",INDEX('2_Review &amp; Audit'!$U:$U,$J1986))</f>
        <v/>
      </c>
      <c r="E1986" t="str">
        <f>IF($J1986="","",INDEX('2_Review &amp; Audit'!$M:$M,$J1986))</f>
        <v/>
      </c>
      <c r="F1986" t="str">
        <f>IF($J1986="","",INDEX('2_Review &amp; Audit'!$N:$N,$J1986))</f>
        <v/>
      </c>
      <c r="G1986" t="str">
        <f>IF(OR($J1986="",$F1986=""),"",ABS(INDEX('2_Review &amp; Audit'!$B:$B,$J1986)/$F1986))</f>
        <v/>
      </c>
      <c r="H1986" t="str">
        <f t="shared" si="95"/>
        <v/>
      </c>
      <c r="I1986" t="str">
        <f>IF($J1986="","",INDEX('2_Review &amp; Audit'!$AD:$AD,$J1986))</f>
        <v/>
      </c>
      <c r="AB1986" t="str">
        <f>IF($D1986="","",MAX(0,N(#REF!)-N($X1986)))</f>
        <v/>
      </c>
      <c r="AC1986" t="str">
        <f>IF(OR($D1986="",$AB1986="",N($AB1986)&lt;=0),"",IFERROR(MATCH(1,INDEX(('2_Review &amp; Audit'!$F$6:$F$505=$A1986)*('2_Review &amp; Audit'!$I$6:$I$505&gt;=$E1986-30)*('2_Review &amp; Audit'!$I$6:$I$505&lt;=$E1986+30)*('2_Review &amp; Audit'!$R$6:$R$505&gt;0)*(ROW('2_Review &amp; Audit'!$R$6:$R$505)&gt;$T1986),0),0)+5,""))</f>
        <v/>
      </c>
      <c r="AG1986" t="str">
        <f>IF(OR($D1986="",$AB1986="",$AF1986=""),"",MIN($AB1986,$AF1986))</f>
        <v/>
      </c>
      <c r="AK1986" t="str">
        <f>IF($D1986="","",MAX(0,N($AB1986)-N($AG1986)))</f>
        <v/>
      </c>
      <c r="AL1986" t="str">
        <f>IF(OR($D1986="",$AK1986="",N($AK1986)&lt;=0),"",IFERROR(MATCH(1,INDEX(('2_Review &amp; Audit'!$F$6:$F$505=$A1986)*('2_Review &amp; Audit'!$I$6:$I$505&gt;=$E1986-30)*('2_Review &amp; Audit'!$I$6:$I$505&lt;=$E1986+30)*('2_Review &amp; Audit'!$R$6:$R$505&gt;0)*(ROW('2_Review &amp; Audit'!$R$6:$R$505)&gt;$AC1986),0),0)+5,""))</f>
        <v/>
      </c>
      <c r="AP1986" t="str">
        <f>IF(OR($D1986="",$AK1986="",$AO1986=""),"",MIN($AK1986,$AO1986))</f>
        <v/>
      </c>
    </row>
    <row r="1987" spans="1:42" ht="12.75" customHeight="1" x14ac:dyDescent="0.2">
      <c r="A1987" t="str">
        <f>IF($J1987="","",INDEX('2_Review &amp; Audit'!$F:$F,$J1987))</f>
        <v/>
      </c>
      <c r="B1987" t="str">
        <f>IF($J1987="","",INDEX('2_Review &amp; Audit'!$C:$C,$J1987))</f>
        <v/>
      </c>
      <c r="C1987" t="str">
        <f>IF($J1987="","",INDEX('2_Review &amp; Audit'!$D:$D,$J1987))</f>
        <v/>
      </c>
      <c r="D1987" s="60" t="str">
        <f>IF($J1987="","",INDEX('2_Review &amp; Audit'!$U:$U,$J1987))</f>
        <v/>
      </c>
      <c r="E1987" t="str">
        <f>IF($J1987="","",INDEX('2_Review &amp; Audit'!$M:$M,$J1987))</f>
        <v/>
      </c>
      <c r="F1987" t="str">
        <f>IF($J1987="","",INDEX('2_Review &amp; Audit'!$N:$N,$J1987))</f>
        <v/>
      </c>
      <c r="G1987" t="str">
        <f>IF(OR($J1987="",$F1987=""),"",ABS(INDEX('2_Review &amp; Audit'!$B:$B,$J1987)/$F1987))</f>
        <v/>
      </c>
      <c r="H1987" t="str">
        <f t="shared" si="95"/>
        <v/>
      </c>
      <c r="I1987" t="str">
        <f>IF($J1987="","",INDEX('2_Review &amp; Audit'!$AD:$AD,$J1987))</f>
        <v/>
      </c>
      <c r="AB1987" t="str">
        <f>IF($D1987="","",MAX(0,N(#REF!)-N($X1987)))</f>
        <v/>
      </c>
      <c r="AC1987" t="str">
        <f>IF(OR($D1987="",$AB1987="",N($AB1987)&lt;=0),"",IFERROR(MATCH(1,INDEX(('2_Review &amp; Audit'!$F$6:$F$505=$A1987)*('2_Review &amp; Audit'!$I$6:$I$505&gt;=$E1987-30)*('2_Review &amp; Audit'!$I$6:$I$505&lt;=$E1987+30)*('2_Review &amp; Audit'!$R$6:$R$505&gt;0)*(ROW('2_Review &amp; Audit'!$R$6:$R$505)&gt;$T1987),0),0)+5,""))</f>
        <v/>
      </c>
      <c r="AG1987" t="str">
        <f>IF(OR($D1987="",$AB1987="",$AF1987=""),"",MIN($AB1987,$AF1987))</f>
        <v/>
      </c>
      <c r="AK1987" t="str">
        <f>IF($D1987="","",MAX(0,N($AB1987)-N($AG1987)))</f>
        <v/>
      </c>
      <c r="AL1987" t="str">
        <f>IF(OR($D1987="",$AK1987="",N($AK1987)&lt;=0),"",IFERROR(MATCH(1,INDEX(('2_Review &amp; Audit'!$F$6:$F$505=$A1987)*('2_Review &amp; Audit'!$I$6:$I$505&gt;=$E1987-30)*('2_Review &amp; Audit'!$I$6:$I$505&lt;=$E1987+30)*('2_Review &amp; Audit'!$R$6:$R$505&gt;0)*(ROW('2_Review &amp; Audit'!$R$6:$R$505)&gt;$AC1987),0),0)+5,""))</f>
        <v/>
      </c>
      <c r="AP1987" t="str">
        <f>IF(OR($D1987="",$AK1987="",$AO1987=""),"",MIN($AK1987,$AO1987))</f>
        <v/>
      </c>
    </row>
    <row r="1988" spans="1:42" ht="12.75" customHeight="1" x14ac:dyDescent="0.2">
      <c r="A1988" t="str">
        <f>IF($J1988="","",INDEX('2_Review &amp; Audit'!$F:$F,$J1988))</f>
        <v/>
      </c>
      <c r="B1988" t="str">
        <f>IF($J1988="","",INDEX('2_Review &amp; Audit'!$C:$C,$J1988))</f>
        <v/>
      </c>
      <c r="C1988" t="str">
        <f>IF($J1988="","",INDEX('2_Review &amp; Audit'!$D:$D,$J1988))</f>
        <v/>
      </c>
      <c r="D1988" s="60" t="str">
        <f>IF($J1988="","",INDEX('2_Review &amp; Audit'!$U:$U,$J1988))</f>
        <v/>
      </c>
      <c r="E1988" t="str">
        <f>IF($J1988="","",INDEX('2_Review &amp; Audit'!$M:$M,$J1988))</f>
        <v/>
      </c>
      <c r="F1988" t="str">
        <f>IF($J1988="","",INDEX('2_Review &amp; Audit'!$N:$N,$J1988))</f>
        <v/>
      </c>
      <c r="G1988" t="str">
        <f>IF(OR($J1988="",$F1988=""),"",ABS(INDEX('2_Review &amp; Audit'!$B:$B,$J1988)/$F1988))</f>
        <v/>
      </c>
      <c r="H1988" t="str">
        <f t="shared" si="95"/>
        <v/>
      </c>
      <c r="I1988" t="str">
        <f>IF($J1988="","",INDEX('2_Review &amp; Audit'!$AD:$AD,$J1988))</f>
        <v/>
      </c>
      <c r="AB1988" t="str">
        <f>IF($D1988="","",MAX(0,N(#REF!)-N($X1988)))</f>
        <v/>
      </c>
      <c r="AC1988" t="str">
        <f>IF(OR($D1988="",$AB1988="",N($AB1988)&lt;=0),"",IFERROR(MATCH(1,INDEX(('2_Review &amp; Audit'!$F$6:$F$505=$A1988)*('2_Review &amp; Audit'!$I$6:$I$505&gt;=$E1988-30)*('2_Review &amp; Audit'!$I$6:$I$505&lt;=$E1988+30)*('2_Review &amp; Audit'!$R$6:$R$505&gt;0)*(ROW('2_Review &amp; Audit'!$R$6:$R$505)&gt;$T1988),0),0)+5,""))</f>
        <v/>
      </c>
      <c r="AG1988" t="str">
        <f>IF(OR($D1988="",$AB1988="",$AF1988=""),"",MIN($AB1988,$AF1988))</f>
        <v/>
      </c>
      <c r="AK1988" t="str">
        <f>IF($D1988="","",MAX(0,N($AB1988)-N($AG1988)))</f>
        <v/>
      </c>
      <c r="AL1988" t="str">
        <f>IF(OR($D1988="",$AK1988="",N($AK1988)&lt;=0),"",IFERROR(MATCH(1,INDEX(('2_Review &amp; Audit'!$F$6:$F$505=$A1988)*('2_Review &amp; Audit'!$I$6:$I$505&gt;=$E1988-30)*('2_Review &amp; Audit'!$I$6:$I$505&lt;=$E1988+30)*('2_Review &amp; Audit'!$R$6:$R$505&gt;0)*(ROW('2_Review &amp; Audit'!$R$6:$R$505)&gt;$AC1988),0),0)+5,""))</f>
        <v/>
      </c>
      <c r="AP1988" t="str">
        <f>IF(OR($D1988="",$AK1988="",$AO1988=""),"",MIN($AK1988,$AO1988))</f>
        <v/>
      </c>
    </row>
    <row r="1989" spans="1:42" ht="12.75" customHeight="1" x14ac:dyDescent="0.2">
      <c r="A1989" t="str">
        <f>IF($J1989="","",INDEX('2_Review &amp; Audit'!$F:$F,$J1989))</f>
        <v/>
      </c>
      <c r="B1989" t="str">
        <f>IF($J1989="","",INDEX('2_Review &amp; Audit'!$C:$C,$J1989))</f>
        <v/>
      </c>
      <c r="C1989" t="str">
        <f>IF($J1989="","",INDEX('2_Review &amp; Audit'!$D:$D,$J1989))</f>
        <v/>
      </c>
      <c r="D1989" s="60" t="str">
        <f>IF($J1989="","",INDEX('2_Review &amp; Audit'!$U:$U,$J1989))</f>
        <v/>
      </c>
      <c r="E1989" t="str">
        <f>IF($J1989="","",INDEX('2_Review &amp; Audit'!$M:$M,$J1989))</f>
        <v/>
      </c>
      <c r="F1989" t="str">
        <f>IF($J1989="","",INDEX('2_Review &amp; Audit'!$N:$N,$J1989))</f>
        <v/>
      </c>
      <c r="G1989" t="str">
        <f>IF(OR($J1989="",$F1989=""),"",ABS(INDEX('2_Review &amp; Audit'!$B:$B,$J1989)/$F1989))</f>
        <v/>
      </c>
      <c r="H1989" t="str">
        <f t="shared" si="95"/>
        <v/>
      </c>
      <c r="I1989" t="str">
        <f>IF($J1989="","",INDEX('2_Review &amp; Audit'!$AD:$AD,$J1989))</f>
        <v/>
      </c>
      <c r="AB1989" t="str">
        <f>IF($D1989="","",MAX(0,N(#REF!)-N($X1989)))</f>
        <v/>
      </c>
      <c r="AC1989" t="str">
        <f>IF(OR($D1989="",$AB1989="",N($AB1989)&lt;=0),"",IFERROR(MATCH(1,INDEX(('2_Review &amp; Audit'!$F$6:$F$505=$A1989)*('2_Review &amp; Audit'!$I$6:$I$505&gt;=$E1989-30)*('2_Review &amp; Audit'!$I$6:$I$505&lt;=$E1989+30)*('2_Review &amp; Audit'!$R$6:$R$505&gt;0)*(ROW('2_Review &amp; Audit'!$R$6:$R$505)&gt;$T1989),0),0)+5,""))</f>
        <v/>
      </c>
      <c r="AG1989" t="str">
        <f>IF(OR($D1989="",$AB1989="",$AF1989=""),"",MIN($AB1989,$AF1989))</f>
        <v/>
      </c>
      <c r="AK1989" t="str">
        <f>IF($D1989="","",MAX(0,N($AB1989)-N($AG1989)))</f>
        <v/>
      </c>
      <c r="AL1989" t="str">
        <f>IF(OR($D1989="",$AK1989="",N($AK1989)&lt;=0),"",IFERROR(MATCH(1,INDEX(('2_Review &amp; Audit'!$F$6:$F$505=$A1989)*('2_Review &amp; Audit'!$I$6:$I$505&gt;=$E1989-30)*('2_Review &amp; Audit'!$I$6:$I$505&lt;=$E1989+30)*('2_Review &amp; Audit'!$R$6:$R$505&gt;0)*(ROW('2_Review &amp; Audit'!$R$6:$R$505)&gt;$AC1989),0),0)+5,""))</f>
        <v/>
      </c>
      <c r="AP1989" t="str">
        <f>IF(OR($D1989="",$AK1989="",$AO1989=""),"",MIN($AK1989,$AO1989))</f>
        <v/>
      </c>
    </row>
    <row r="1990" spans="1:42" ht="12.75" customHeight="1" x14ac:dyDescent="0.2">
      <c r="A1990" t="str">
        <f>IF($J1990="","",INDEX('2_Review &amp; Audit'!$F:$F,$J1990))</f>
        <v/>
      </c>
      <c r="B1990" t="str">
        <f>IF($J1990="","",INDEX('2_Review &amp; Audit'!$C:$C,$J1990))</f>
        <v/>
      </c>
      <c r="C1990" t="str">
        <f>IF($J1990="","",INDEX('2_Review &amp; Audit'!$D:$D,$J1990))</f>
        <v/>
      </c>
      <c r="D1990" s="60" t="str">
        <f>IF($J1990="","",INDEX('2_Review &amp; Audit'!$U:$U,$J1990))</f>
        <v/>
      </c>
      <c r="E1990" t="str">
        <f>IF($J1990="","",INDEX('2_Review &amp; Audit'!$M:$M,$J1990))</f>
        <v/>
      </c>
      <c r="F1990" t="str">
        <f>IF($J1990="","",INDEX('2_Review &amp; Audit'!$N:$N,$J1990))</f>
        <v/>
      </c>
      <c r="G1990" t="str">
        <f>IF(OR($J1990="",$F1990=""),"",ABS(INDEX('2_Review &amp; Audit'!$B:$B,$J1990)/$F1990))</f>
        <v/>
      </c>
      <c r="H1990" t="str">
        <f t="shared" si="95"/>
        <v/>
      </c>
      <c r="I1990" t="str">
        <f>IF($J1990="","",INDEX('2_Review &amp; Audit'!$AD:$AD,$J1990))</f>
        <v/>
      </c>
      <c r="AB1990" t="str">
        <f>IF($D1990="","",MAX(0,N(#REF!)-N($X1990)))</f>
        <v/>
      </c>
      <c r="AC1990" t="str">
        <f>IF(OR($D1990="",$AB1990="",N($AB1990)&lt;=0),"",IFERROR(MATCH(1,INDEX(('2_Review &amp; Audit'!$F$6:$F$505=$A1990)*('2_Review &amp; Audit'!$I$6:$I$505&gt;=$E1990-30)*('2_Review &amp; Audit'!$I$6:$I$505&lt;=$E1990+30)*('2_Review &amp; Audit'!$R$6:$R$505&gt;0)*(ROW('2_Review &amp; Audit'!$R$6:$R$505)&gt;$T1990),0),0)+5,""))</f>
        <v/>
      </c>
      <c r="AG1990" t="str">
        <f>IF(OR($D1990="",$AB1990="",$AF1990=""),"",MIN($AB1990,$AF1990))</f>
        <v/>
      </c>
      <c r="AK1990" t="str">
        <f>IF($D1990="","",MAX(0,N($AB1990)-N($AG1990)))</f>
        <v/>
      </c>
      <c r="AL1990" t="str">
        <f>IF(OR($D1990="",$AK1990="",N($AK1990)&lt;=0),"",IFERROR(MATCH(1,INDEX(('2_Review &amp; Audit'!$F$6:$F$505=$A1990)*('2_Review &amp; Audit'!$I$6:$I$505&gt;=$E1990-30)*('2_Review &amp; Audit'!$I$6:$I$505&lt;=$E1990+30)*('2_Review &amp; Audit'!$R$6:$R$505&gt;0)*(ROW('2_Review &amp; Audit'!$R$6:$R$505)&gt;$AC1990),0),0)+5,""))</f>
        <v/>
      </c>
      <c r="AP1990" t="str">
        <f>IF(OR($D1990="",$AK1990="",$AO1990=""),"",MIN($AK1990,$AO1990))</f>
        <v/>
      </c>
    </row>
    <row r="1991" spans="1:42" ht="12.75" customHeight="1" x14ac:dyDescent="0.2">
      <c r="A1991" t="str">
        <f>IF($J1991="","",INDEX('2_Review &amp; Audit'!$F:$F,$J1991))</f>
        <v/>
      </c>
      <c r="B1991" t="str">
        <f>IF($J1991="","",INDEX('2_Review &amp; Audit'!$C:$C,$J1991))</f>
        <v/>
      </c>
      <c r="C1991" t="str">
        <f>IF($J1991="","",INDEX('2_Review &amp; Audit'!$D:$D,$J1991))</f>
        <v/>
      </c>
      <c r="D1991" s="60" t="str">
        <f>IF($J1991="","",INDEX('2_Review &amp; Audit'!$U:$U,$J1991))</f>
        <v/>
      </c>
      <c r="E1991" t="str">
        <f>IF($J1991="","",INDEX('2_Review &amp; Audit'!$M:$M,$J1991))</f>
        <v/>
      </c>
      <c r="F1991" t="str">
        <f>IF($J1991="","",INDEX('2_Review &amp; Audit'!$N:$N,$J1991))</f>
        <v/>
      </c>
      <c r="G1991" t="str">
        <f>IF(OR($J1991="",$F1991=""),"",ABS(INDEX('2_Review &amp; Audit'!$B:$B,$J1991)/$F1991))</f>
        <v/>
      </c>
      <c r="H1991" t="str">
        <f t="shared" si="95"/>
        <v/>
      </c>
      <c r="I1991" t="str">
        <f>IF($J1991="","",INDEX('2_Review &amp; Audit'!$AD:$AD,$J1991))</f>
        <v/>
      </c>
      <c r="AB1991" t="str">
        <f>IF($D1991="","",MAX(0,N(#REF!)-N($X1991)))</f>
        <v/>
      </c>
      <c r="AC1991" t="str">
        <f>IF(OR($D1991="",$AB1991="",N($AB1991)&lt;=0),"",IFERROR(MATCH(1,INDEX(('2_Review &amp; Audit'!$F$6:$F$505=$A1991)*('2_Review &amp; Audit'!$I$6:$I$505&gt;=$E1991-30)*('2_Review &amp; Audit'!$I$6:$I$505&lt;=$E1991+30)*('2_Review &amp; Audit'!$R$6:$R$505&gt;0)*(ROW('2_Review &amp; Audit'!$R$6:$R$505)&gt;$T1991),0),0)+5,""))</f>
        <v/>
      </c>
      <c r="AG1991" t="str">
        <f>IF(OR($D1991="",$AB1991="",$AF1991=""),"",MIN($AB1991,$AF1991))</f>
        <v/>
      </c>
      <c r="AK1991" t="str">
        <f>IF($D1991="","",MAX(0,N($AB1991)-N($AG1991)))</f>
        <v/>
      </c>
      <c r="AL1991" t="str">
        <f>IF(OR($D1991="",$AK1991="",N($AK1991)&lt;=0),"",IFERROR(MATCH(1,INDEX(('2_Review &amp; Audit'!$F$6:$F$505=$A1991)*('2_Review &amp; Audit'!$I$6:$I$505&gt;=$E1991-30)*('2_Review &amp; Audit'!$I$6:$I$505&lt;=$E1991+30)*('2_Review &amp; Audit'!$R$6:$R$505&gt;0)*(ROW('2_Review &amp; Audit'!$R$6:$R$505)&gt;$AC1991),0),0)+5,""))</f>
        <v/>
      </c>
      <c r="AP1991" t="str">
        <f>IF(OR($D1991="",$AK1991="",$AO1991=""),"",MIN($AK1991,$AO1991))</f>
        <v/>
      </c>
    </row>
    <row r="1992" spans="1:42" ht="12.75" customHeight="1" x14ac:dyDescent="0.2">
      <c r="A1992" t="str">
        <f>IF($J1992="","",INDEX('2_Review &amp; Audit'!$F:$F,$J1992))</f>
        <v/>
      </c>
      <c r="B1992" t="str">
        <f>IF($J1992="","",INDEX('2_Review &amp; Audit'!$C:$C,$J1992))</f>
        <v/>
      </c>
      <c r="C1992" t="str">
        <f>IF($J1992="","",INDEX('2_Review &amp; Audit'!$D:$D,$J1992))</f>
        <v/>
      </c>
      <c r="D1992" s="60" t="str">
        <f>IF($J1992="","",INDEX('2_Review &amp; Audit'!$U:$U,$J1992))</f>
        <v/>
      </c>
      <c r="E1992" t="str">
        <f>IF($J1992="","",INDEX('2_Review &amp; Audit'!$M:$M,$J1992))</f>
        <v/>
      </c>
      <c r="F1992" t="str">
        <f>IF($J1992="","",INDEX('2_Review &amp; Audit'!$N:$N,$J1992))</f>
        <v/>
      </c>
      <c r="G1992" t="str">
        <f>IF(OR($J1992="",$F1992=""),"",ABS(INDEX('2_Review &amp; Audit'!$B:$B,$J1992)/$F1992))</f>
        <v/>
      </c>
      <c r="H1992" t="str">
        <f t="shared" si="95"/>
        <v/>
      </c>
      <c r="I1992" t="str">
        <f>IF($J1992="","",INDEX('2_Review &amp; Audit'!$AD:$AD,$J1992))</f>
        <v/>
      </c>
      <c r="AB1992" t="str">
        <f>IF($D1992="","",MAX(0,N(#REF!)-N($X1992)))</f>
        <v/>
      </c>
      <c r="AC1992" t="str">
        <f>IF(OR($D1992="",$AB1992="",N($AB1992)&lt;=0),"",IFERROR(MATCH(1,INDEX(('2_Review &amp; Audit'!$F$6:$F$505=$A1992)*('2_Review &amp; Audit'!$I$6:$I$505&gt;=$E1992-30)*('2_Review &amp; Audit'!$I$6:$I$505&lt;=$E1992+30)*('2_Review &amp; Audit'!$R$6:$R$505&gt;0)*(ROW('2_Review &amp; Audit'!$R$6:$R$505)&gt;$T1992),0),0)+5,""))</f>
        <v/>
      </c>
      <c r="AG1992" t="str">
        <f>IF(OR($D1992="",$AB1992="",$AF1992=""),"",MIN($AB1992,$AF1992))</f>
        <v/>
      </c>
      <c r="AK1992" t="str">
        <f>IF($D1992="","",MAX(0,N($AB1992)-N($AG1992)))</f>
        <v/>
      </c>
      <c r="AL1992" t="str">
        <f>IF(OR($D1992="",$AK1992="",N($AK1992)&lt;=0),"",IFERROR(MATCH(1,INDEX(('2_Review &amp; Audit'!$F$6:$F$505=$A1992)*('2_Review &amp; Audit'!$I$6:$I$505&gt;=$E1992-30)*('2_Review &amp; Audit'!$I$6:$I$505&lt;=$E1992+30)*('2_Review &amp; Audit'!$R$6:$R$505&gt;0)*(ROW('2_Review &amp; Audit'!$R$6:$R$505)&gt;$AC1992),0),0)+5,""))</f>
        <v/>
      </c>
      <c r="AP1992" t="str">
        <f>IF(OR($D1992="",$AK1992="",$AO1992=""),"",MIN($AK1992,$AO1992))</f>
        <v/>
      </c>
    </row>
    <row r="1993" spans="1:42" ht="12.75" customHeight="1" x14ac:dyDescent="0.2">
      <c r="A1993" t="str">
        <f>IF($J1993="","",INDEX('2_Review &amp; Audit'!$F:$F,$J1993))</f>
        <v/>
      </c>
      <c r="B1993" t="str">
        <f>IF($J1993="","",INDEX('2_Review &amp; Audit'!$C:$C,$J1993))</f>
        <v/>
      </c>
      <c r="C1993" t="str">
        <f>IF($J1993="","",INDEX('2_Review &amp; Audit'!$D:$D,$J1993))</f>
        <v/>
      </c>
      <c r="D1993" s="60" t="str">
        <f>IF($J1993="","",INDEX('2_Review &amp; Audit'!$U:$U,$J1993))</f>
        <v/>
      </c>
      <c r="E1993" t="str">
        <f>IF($J1993="","",INDEX('2_Review &amp; Audit'!$M:$M,$J1993))</f>
        <v/>
      </c>
      <c r="F1993" t="str">
        <f>IF($J1993="","",INDEX('2_Review &amp; Audit'!$N:$N,$J1993))</f>
        <v/>
      </c>
      <c r="G1993" t="str">
        <f>IF(OR($J1993="",$F1993=""),"",ABS(INDEX('2_Review &amp; Audit'!$B:$B,$J1993)/$F1993))</f>
        <v/>
      </c>
      <c r="H1993" t="str">
        <f t="shared" si="95"/>
        <v/>
      </c>
      <c r="I1993" t="str">
        <f>IF($J1993="","",INDEX('2_Review &amp; Audit'!$AD:$AD,$J1993))</f>
        <v/>
      </c>
      <c r="AB1993" t="str">
        <f>IF($D1993="","",MAX(0,N(#REF!)-N($X1993)))</f>
        <v/>
      </c>
      <c r="AC1993" t="str">
        <f>IF(OR($D1993="",$AB1993="",N($AB1993)&lt;=0),"",IFERROR(MATCH(1,INDEX(('2_Review &amp; Audit'!$F$6:$F$505=$A1993)*('2_Review &amp; Audit'!$I$6:$I$505&gt;=$E1993-30)*('2_Review &amp; Audit'!$I$6:$I$505&lt;=$E1993+30)*('2_Review &amp; Audit'!$R$6:$R$505&gt;0)*(ROW('2_Review &amp; Audit'!$R$6:$R$505)&gt;$T1993),0),0)+5,""))</f>
        <v/>
      </c>
      <c r="AG1993" t="str">
        <f>IF(OR($D1993="",$AB1993="",$AF1993=""),"",MIN($AB1993,$AF1993))</f>
        <v/>
      </c>
      <c r="AK1993" t="str">
        <f>IF($D1993="","",MAX(0,N($AB1993)-N($AG1993)))</f>
        <v/>
      </c>
      <c r="AL1993" t="str">
        <f>IF(OR($D1993="",$AK1993="",N($AK1993)&lt;=0),"",IFERROR(MATCH(1,INDEX(('2_Review &amp; Audit'!$F$6:$F$505=$A1993)*('2_Review &amp; Audit'!$I$6:$I$505&gt;=$E1993-30)*('2_Review &amp; Audit'!$I$6:$I$505&lt;=$E1993+30)*('2_Review &amp; Audit'!$R$6:$R$505&gt;0)*(ROW('2_Review &amp; Audit'!$R$6:$R$505)&gt;$AC1993),0),0)+5,""))</f>
        <v/>
      </c>
      <c r="AP1993" t="str">
        <f>IF(OR($D1993="",$AK1993="",$AO1993=""),"",MIN($AK1993,$AO1993))</f>
        <v/>
      </c>
    </row>
    <row r="1994" spans="1:42" ht="12.75" customHeight="1" x14ac:dyDescent="0.2">
      <c r="A1994" t="str">
        <f>IF($J1994="","",INDEX('2_Review &amp; Audit'!$F:$F,$J1994))</f>
        <v/>
      </c>
      <c r="B1994" t="str">
        <f>IF($J1994="","",INDEX('2_Review &amp; Audit'!$C:$C,$J1994))</f>
        <v/>
      </c>
      <c r="C1994" t="str">
        <f>IF($J1994="","",INDEX('2_Review &amp; Audit'!$D:$D,$J1994))</f>
        <v/>
      </c>
      <c r="D1994" s="60" t="str">
        <f>IF($J1994="","",INDEX('2_Review &amp; Audit'!$U:$U,$J1994))</f>
        <v/>
      </c>
      <c r="E1994" t="str">
        <f>IF($J1994="","",INDEX('2_Review &amp; Audit'!$M:$M,$J1994))</f>
        <v/>
      </c>
      <c r="F1994" t="str">
        <f>IF($J1994="","",INDEX('2_Review &amp; Audit'!$N:$N,$J1994))</f>
        <v/>
      </c>
      <c r="G1994" t="str">
        <f>IF(OR($J1994="",$F1994=""),"",ABS(INDEX('2_Review &amp; Audit'!$B:$B,$J1994)/$F1994))</f>
        <v/>
      </c>
      <c r="H1994" t="str">
        <f t="shared" si="95"/>
        <v/>
      </c>
      <c r="I1994" t="str">
        <f>IF($J1994="","",INDEX('2_Review &amp; Audit'!$AD:$AD,$J1994))</f>
        <v/>
      </c>
      <c r="AB1994" t="str">
        <f>IF($D1994="","",MAX(0,N(#REF!)-N($X1994)))</f>
        <v/>
      </c>
      <c r="AC1994" t="str">
        <f>IF(OR($D1994="",$AB1994="",N($AB1994)&lt;=0),"",IFERROR(MATCH(1,INDEX(('2_Review &amp; Audit'!$F$6:$F$505=$A1994)*('2_Review &amp; Audit'!$I$6:$I$505&gt;=$E1994-30)*('2_Review &amp; Audit'!$I$6:$I$505&lt;=$E1994+30)*('2_Review &amp; Audit'!$R$6:$R$505&gt;0)*(ROW('2_Review &amp; Audit'!$R$6:$R$505)&gt;$T1994),0),0)+5,""))</f>
        <v/>
      </c>
      <c r="AG1994" t="str">
        <f>IF(OR($D1994="",$AB1994="",$AF1994=""),"",MIN($AB1994,$AF1994))</f>
        <v/>
      </c>
      <c r="AK1994" t="str">
        <f>IF($D1994="","",MAX(0,N($AB1994)-N($AG1994)))</f>
        <v/>
      </c>
      <c r="AL1994" t="str">
        <f>IF(OR($D1994="",$AK1994="",N($AK1994)&lt;=0),"",IFERROR(MATCH(1,INDEX(('2_Review &amp; Audit'!$F$6:$F$505=$A1994)*('2_Review &amp; Audit'!$I$6:$I$505&gt;=$E1994-30)*('2_Review &amp; Audit'!$I$6:$I$505&lt;=$E1994+30)*('2_Review &amp; Audit'!$R$6:$R$505&gt;0)*(ROW('2_Review &amp; Audit'!$R$6:$R$505)&gt;$AC1994),0),0)+5,""))</f>
        <v/>
      </c>
      <c r="AP1994" t="str">
        <f>IF(OR($D1994="",$AK1994="",$AO1994=""),"",MIN($AK1994,$AO1994))</f>
        <v/>
      </c>
    </row>
    <row r="1995" spans="1:42" ht="12.75" customHeight="1" x14ac:dyDescent="0.2">
      <c r="A1995" t="str">
        <f>IF($J1995="","",INDEX('2_Review &amp; Audit'!$F:$F,$J1995))</f>
        <v/>
      </c>
      <c r="B1995" t="str">
        <f>IF($J1995="","",INDEX('2_Review &amp; Audit'!$C:$C,$J1995))</f>
        <v/>
      </c>
      <c r="C1995" t="str">
        <f>IF($J1995="","",INDEX('2_Review &amp; Audit'!$D:$D,$J1995))</f>
        <v/>
      </c>
      <c r="D1995" s="60" t="str">
        <f>IF($J1995="","",INDEX('2_Review &amp; Audit'!$U:$U,$J1995))</f>
        <v/>
      </c>
      <c r="E1995" t="str">
        <f>IF($J1995="","",INDEX('2_Review &amp; Audit'!$M:$M,$J1995))</f>
        <v/>
      </c>
      <c r="F1995" t="str">
        <f>IF($J1995="","",INDEX('2_Review &amp; Audit'!$N:$N,$J1995))</f>
        <v/>
      </c>
      <c r="G1995" t="str">
        <f>IF(OR($J1995="",$F1995=""),"",ABS(INDEX('2_Review &amp; Audit'!$B:$B,$J1995)/$F1995))</f>
        <v/>
      </c>
      <c r="H1995" t="str">
        <f t="shared" si="95"/>
        <v/>
      </c>
      <c r="I1995" t="str">
        <f>IF($J1995="","",INDEX('2_Review &amp; Audit'!$AD:$AD,$J1995))</f>
        <v/>
      </c>
      <c r="AB1995" t="str">
        <f>IF($D1995="","",MAX(0,N(#REF!)-N($X1995)))</f>
        <v/>
      </c>
      <c r="AC1995" t="str">
        <f>IF(OR($D1995="",$AB1995="",N($AB1995)&lt;=0),"",IFERROR(MATCH(1,INDEX(('2_Review &amp; Audit'!$F$6:$F$505=$A1995)*('2_Review &amp; Audit'!$I$6:$I$505&gt;=$E1995-30)*('2_Review &amp; Audit'!$I$6:$I$505&lt;=$E1995+30)*('2_Review &amp; Audit'!$R$6:$R$505&gt;0)*(ROW('2_Review &amp; Audit'!$R$6:$R$505)&gt;$T1995),0),0)+5,""))</f>
        <v/>
      </c>
      <c r="AG1995" t="str">
        <f>IF(OR($D1995="",$AB1995="",$AF1995=""),"",MIN($AB1995,$AF1995))</f>
        <v/>
      </c>
      <c r="AK1995" t="str">
        <f>IF($D1995="","",MAX(0,N($AB1995)-N($AG1995)))</f>
        <v/>
      </c>
      <c r="AL1995" t="str">
        <f>IF(OR($D1995="",$AK1995="",N($AK1995)&lt;=0),"",IFERROR(MATCH(1,INDEX(('2_Review &amp; Audit'!$F$6:$F$505=$A1995)*('2_Review &amp; Audit'!$I$6:$I$505&gt;=$E1995-30)*('2_Review &amp; Audit'!$I$6:$I$505&lt;=$E1995+30)*('2_Review &amp; Audit'!$R$6:$R$505&gt;0)*(ROW('2_Review &amp; Audit'!$R$6:$R$505)&gt;$AC1995),0),0)+5,""))</f>
        <v/>
      </c>
      <c r="AP1995" t="str">
        <f>IF(OR($D1995="",$AK1995="",$AO1995=""),"",MIN($AK1995,$AO1995))</f>
        <v/>
      </c>
    </row>
    <row r="1996" spans="1:42" ht="12.75" customHeight="1" x14ac:dyDescent="0.2">
      <c r="A1996" t="str">
        <f>IF($J1996="","",INDEX('2_Review &amp; Audit'!$F:$F,$J1996))</f>
        <v/>
      </c>
      <c r="B1996" t="str">
        <f>IF($J1996="","",INDEX('2_Review &amp; Audit'!$C:$C,$J1996))</f>
        <v/>
      </c>
      <c r="C1996" t="str">
        <f>IF($J1996="","",INDEX('2_Review &amp; Audit'!$D:$D,$J1996))</f>
        <v/>
      </c>
      <c r="D1996" s="60" t="str">
        <f>IF($J1996="","",INDEX('2_Review &amp; Audit'!$U:$U,$J1996))</f>
        <v/>
      </c>
      <c r="E1996" t="str">
        <f>IF($J1996="","",INDEX('2_Review &amp; Audit'!$M:$M,$J1996))</f>
        <v/>
      </c>
      <c r="F1996" t="str">
        <f>IF($J1996="","",INDEX('2_Review &amp; Audit'!$N:$N,$J1996))</f>
        <v/>
      </c>
      <c r="G1996" t="str">
        <f>IF(OR($J1996="",$F1996=""),"",ABS(INDEX('2_Review &amp; Audit'!$B:$B,$J1996)/$F1996))</f>
        <v/>
      </c>
      <c r="H1996" t="str">
        <f t="shared" si="95"/>
        <v/>
      </c>
      <c r="I1996" t="str">
        <f>IF($J1996="","",INDEX('2_Review &amp; Audit'!$AD:$AD,$J1996))</f>
        <v/>
      </c>
      <c r="AB1996" t="str">
        <f>IF($D1996="","",MAX(0,N(#REF!)-N($X1996)))</f>
        <v/>
      </c>
      <c r="AC1996" t="str">
        <f>IF(OR($D1996="",$AB1996="",N($AB1996)&lt;=0),"",IFERROR(MATCH(1,INDEX(('2_Review &amp; Audit'!$F$6:$F$505=$A1996)*('2_Review &amp; Audit'!$I$6:$I$505&gt;=$E1996-30)*('2_Review &amp; Audit'!$I$6:$I$505&lt;=$E1996+30)*('2_Review &amp; Audit'!$R$6:$R$505&gt;0)*(ROW('2_Review &amp; Audit'!$R$6:$R$505)&gt;$T1996),0),0)+5,""))</f>
        <v/>
      </c>
      <c r="AG1996" t="str">
        <f>IF(OR($D1996="",$AB1996="",$AF1996=""),"",MIN($AB1996,$AF1996))</f>
        <v/>
      </c>
      <c r="AK1996" t="str">
        <f>IF($D1996="","",MAX(0,N($AB1996)-N($AG1996)))</f>
        <v/>
      </c>
      <c r="AL1996" t="str">
        <f>IF(OR($D1996="",$AK1996="",N($AK1996)&lt;=0),"",IFERROR(MATCH(1,INDEX(('2_Review &amp; Audit'!$F$6:$F$505=$A1996)*('2_Review &amp; Audit'!$I$6:$I$505&gt;=$E1996-30)*('2_Review &amp; Audit'!$I$6:$I$505&lt;=$E1996+30)*('2_Review &amp; Audit'!$R$6:$R$505&gt;0)*(ROW('2_Review &amp; Audit'!$R$6:$R$505)&gt;$AC1996),0),0)+5,""))</f>
        <v/>
      </c>
      <c r="AP1996" t="str">
        <f>IF(OR($D1996="",$AK1996="",$AO1996=""),"",MIN($AK1996,$AO1996))</f>
        <v/>
      </c>
    </row>
    <row r="1997" spans="1:42" ht="12.75" customHeight="1" x14ac:dyDescent="0.2">
      <c r="A1997" t="str">
        <f>IF($J1997="","",INDEX('2_Review &amp; Audit'!$F:$F,$J1997))</f>
        <v/>
      </c>
      <c r="B1997" t="str">
        <f>IF($J1997="","",INDEX('2_Review &amp; Audit'!$C:$C,$J1997))</f>
        <v/>
      </c>
      <c r="C1997" t="str">
        <f>IF($J1997="","",INDEX('2_Review &amp; Audit'!$D:$D,$J1997))</f>
        <v/>
      </c>
      <c r="D1997" s="60" t="str">
        <f>IF($J1997="","",INDEX('2_Review &amp; Audit'!$U:$U,$J1997))</f>
        <v/>
      </c>
      <c r="E1997" t="str">
        <f>IF($J1997="","",INDEX('2_Review &amp; Audit'!$M:$M,$J1997))</f>
        <v/>
      </c>
      <c r="F1997" t="str">
        <f>IF($J1997="","",INDEX('2_Review &amp; Audit'!$N:$N,$J1997))</f>
        <v/>
      </c>
      <c r="G1997" t="str">
        <f>IF(OR($J1997="",$F1997=""),"",ABS(INDEX('2_Review &amp; Audit'!$B:$B,$J1997)/$F1997))</f>
        <v/>
      </c>
      <c r="H1997" t="str">
        <f t="shared" si="95"/>
        <v/>
      </c>
      <c r="I1997" t="str">
        <f>IF($J1997="","",INDEX('2_Review &amp; Audit'!$AD:$AD,$J1997))</f>
        <v/>
      </c>
      <c r="AB1997" t="str">
        <f>IF($D1997="","",MAX(0,N(#REF!)-N($X1997)))</f>
        <v/>
      </c>
      <c r="AC1997" t="str">
        <f>IF(OR($D1997="",$AB1997="",N($AB1997)&lt;=0),"",IFERROR(MATCH(1,INDEX(('2_Review &amp; Audit'!$F$6:$F$505=$A1997)*('2_Review &amp; Audit'!$I$6:$I$505&gt;=$E1997-30)*('2_Review &amp; Audit'!$I$6:$I$505&lt;=$E1997+30)*('2_Review &amp; Audit'!$R$6:$R$505&gt;0)*(ROW('2_Review &amp; Audit'!$R$6:$R$505)&gt;$T1997),0),0)+5,""))</f>
        <v/>
      </c>
      <c r="AG1997" t="str">
        <f>IF(OR($D1997="",$AB1997="",$AF1997=""),"",MIN($AB1997,$AF1997))</f>
        <v/>
      </c>
      <c r="AK1997" t="str">
        <f>IF($D1997="","",MAX(0,N($AB1997)-N($AG1997)))</f>
        <v/>
      </c>
      <c r="AL1997" t="str">
        <f>IF(OR($D1997="",$AK1997="",N($AK1997)&lt;=0),"",IFERROR(MATCH(1,INDEX(('2_Review &amp; Audit'!$F$6:$F$505=$A1997)*('2_Review &amp; Audit'!$I$6:$I$505&gt;=$E1997-30)*('2_Review &amp; Audit'!$I$6:$I$505&lt;=$E1997+30)*('2_Review &amp; Audit'!$R$6:$R$505&gt;0)*(ROW('2_Review &amp; Audit'!$R$6:$R$505)&gt;$AC1997),0),0)+5,""))</f>
        <v/>
      </c>
      <c r="AP1997" t="str">
        <f>IF(OR($D1997="",$AK1997="",$AO1997=""),"",MIN($AK1997,$AO1997))</f>
        <v/>
      </c>
    </row>
    <row r="1998" spans="1:42" ht="12.75" customHeight="1" x14ac:dyDescent="0.2">
      <c r="A1998" t="str">
        <f>IF($J1998="","",INDEX('2_Review &amp; Audit'!$F:$F,$J1998))</f>
        <v/>
      </c>
      <c r="B1998" t="str">
        <f>IF($J1998="","",INDEX('2_Review &amp; Audit'!$C:$C,$J1998))</f>
        <v/>
      </c>
      <c r="C1998" t="str">
        <f>IF($J1998="","",INDEX('2_Review &amp; Audit'!$D:$D,$J1998))</f>
        <v/>
      </c>
      <c r="D1998" s="60" t="str">
        <f>IF($J1998="","",INDEX('2_Review &amp; Audit'!$U:$U,$J1998))</f>
        <v/>
      </c>
      <c r="E1998" t="str">
        <f>IF($J1998="","",INDEX('2_Review &amp; Audit'!$M:$M,$J1998))</f>
        <v/>
      </c>
      <c r="F1998" t="str">
        <f>IF($J1998="","",INDEX('2_Review &amp; Audit'!$N:$N,$J1998))</f>
        <v/>
      </c>
      <c r="G1998" t="str">
        <f>IF(OR($J1998="",$F1998=""),"",ABS(INDEX('2_Review &amp; Audit'!$B:$B,$J1998)/$F1998))</f>
        <v/>
      </c>
      <c r="H1998" t="str">
        <f t="shared" si="95"/>
        <v/>
      </c>
      <c r="I1998" t="str">
        <f>IF($J1998="","",INDEX('2_Review &amp; Audit'!$AD:$AD,$J1998))</f>
        <v/>
      </c>
      <c r="AB1998" t="str">
        <f>IF($D1998="","",MAX(0,N(#REF!)-N($X1998)))</f>
        <v/>
      </c>
      <c r="AC1998" t="str">
        <f>IF(OR($D1998="",$AB1998="",N($AB1998)&lt;=0),"",IFERROR(MATCH(1,INDEX(('2_Review &amp; Audit'!$F$6:$F$505=$A1998)*('2_Review &amp; Audit'!$I$6:$I$505&gt;=$E1998-30)*('2_Review &amp; Audit'!$I$6:$I$505&lt;=$E1998+30)*('2_Review &amp; Audit'!$R$6:$R$505&gt;0)*(ROW('2_Review &amp; Audit'!$R$6:$R$505)&gt;$T1998),0),0)+5,""))</f>
        <v/>
      </c>
      <c r="AG1998" t="str">
        <f>IF(OR($D1998="",$AB1998="",$AF1998=""),"",MIN($AB1998,$AF1998))</f>
        <v/>
      </c>
      <c r="AK1998" t="str">
        <f>IF($D1998="","",MAX(0,N($AB1998)-N($AG1998)))</f>
        <v/>
      </c>
      <c r="AL1998" t="str">
        <f>IF(OR($D1998="",$AK1998="",N($AK1998)&lt;=0),"",IFERROR(MATCH(1,INDEX(('2_Review &amp; Audit'!$F$6:$F$505=$A1998)*('2_Review &amp; Audit'!$I$6:$I$505&gt;=$E1998-30)*('2_Review &amp; Audit'!$I$6:$I$505&lt;=$E1998+30)*('2_Review &amp; Audit'!$R$6:$R$505&gt;0)*(ROW('2_Review &amp; Audit'!$R$6:$R$505)&gt;$AC1998),0),0)+5,""))</f>
        <v/>
      </c>
      <c r="AP1998" t="str">
        <f>IF(OR($D1998="",$AK1998="",$AO1998=""),"",MIN($AK1998,$AO1998))</f>
        <v/>
      </c>
    </row>
    <row r="1999" spans="1:42" ht="12.75" customHeight="1" x14ac:dyDescent="0.2">
      <c r="A1999" t="str">
        <f>IF($J1999="","",INDEX('2_Review &amp; Audit'!$F:$F,$J1999))</f>
        <v/>
      </c>
      <c r="B1999" t="str">
        <f>IF($J1999="","",INDEX('2_Review &amp; Audit'!$C:$C,$J1999))</f>
        <v/>
      </c>
      <c r="C1999" t="str">
        <f>IF($J1999="","",INDEX('2_Review &amp; Audit'!$D:$D,$J1999))</f>
        <v/>
      </c>
      <c r="D1999" s="60" t="str">
        <f>IF($J1999="","",INDEX('2_Review &amp; Audit'!$U:$U,$J1999))</f>
        <v/>
      </c>
      <c r="E1999" t="str">
        <f>IF($J1999="","",INDEX('2_Review &amp; Audit'!$M:$M,$J1999))</f>
        <v/>
      </c>
      <c r="F1999" t="str">
        <f>IF($J1999="","",INDEX('2_Review &amp; Audit'!$N:$N,$J1999))</f>
        <v/>
      </c>
      <c r="G1999" t="str">
        <f>IF(OR($J1999="",$F1999=""),"",ABS(INDEX('2_Review &amp; Audit'!$B:$B,$J1999)/$F1999))</f>
        <v/>
      </c>
      <c r="H1999" t="str">
        <f t="shared" si="95"/>
        <v/>
      </c>
      <c r="I1999" t="str">
        <f>IF($J1999="","",INDEX('2_Review &amp; Audit'!$AD:$AD,$J1999))</f>
        <v/>
      </c>
      <c r="AB1999" t="str">
        <f>IF($D1999="","",MAX(0,N(#REF!)-N($X1999)))</f>
        <v/>
      </c>
      <c r="AC1999" t="str">
        <f>IF(OR($D1999="",$AB1999="",N($AB1999)&lt;=0),"",IFERROR(MATCH(1,INDEX(('2_Review &amp; Audit'!$F$6:$F$505=$A1999)*('2_Review &amp; Audit'!$I$6:$I$505&gt;=$E1999-30)*('2_Review &amp; Audit'!$I$6:$I$505&lt;=$E1999+30)*('2_Review &amp; Audit'!$R$6:$R$505&gt;0)*(ROW('2_Review &amp; Audit'!$R$6:$R$505)&gt;$T1999),0),0)+5,""))</f>
        <v/>
      </c>
      <c r="AG1999" t="str">
        <f>IF(OR($D1999="",$AB1999="",$AF1999=""),"",MIN($AB1999,$AF1999))</f>
        <v/>
      </c>
      <c r="AK1999" t="str">
        <f>IF($D1999="","",MAX(0,N($AB1999)-N($AG1999)))</f>
        <v/>
      </c>
      <c r="AL1999" t="str">
        <f>IF(OR($D1999="",$AK1999="",N($AK1999)&lt;=0),"",IFERROR(MATCH(1,INDEX(('2_Review &amp; Audit'!$F$6:$F$505=$A1999)*('2_Review &amp; Audit'!$I$6:$I$505&gt;=$E1999-30)*('2_Review &amp; Audit'!$I$6:$I$505&lt;=$E1999+30)*('2_Review &amp; Audit'!$R$6:$R$505&gt;0)*(ROW('2_Review &amp; Audit'!$R$6:$R$505)&gt;$AC1999),0),0)+5,""))</f>
        <v/>
      </c>
      <c r="AP1999" t="str">
        <f>IF(OR($D1999="",$AK1999="",$AO1999=""),"",MIN($AK1999,$AO1999))</f>
        <v/>
      </c>
    </row>
    <row r="2000" spans="1:42" ht="12.75" customHeight="1" x14ac:dyDescent="0.2">
      <c r="A2000" t="str">
        <f>IF($J2000="","",INDEX('2_Review &amp; Audit'!$F:$F,$J2000))</f>
        <v/>
      </c>
      <c r="B2000" t="str">
        <f>IF($J2000="","",INDEX('2_Review &amp; Audit'!$C:$C,$J2000))</f>
        <v/>
      </c>
      <c r="C2000" t="str">
        <f>IF($J2000="","",INDEX('2_Review &amp; Audit'!$D:$D,$J2000))</f>
        <v/>
      </c>
      <c r="D2000" s="60" t="str">
        <f>IF($J2000="","",INDEX('2_Review &amp; Audit'!$U:$U,$J2000))</f>
        <v/>
      </c>
      <c r="E2000" t="str">
        <f>IF($J2000="","",INDEX('2_Review &amp; Audit'!$M:$M,$J2000))</f>
        <v/>
      </c>
      <c r="F2000" t="str">
        <f>IF($J2000="","",INDEX('2_Review &amp; Audit'!$N:$N,$J2000))</f>
        <v/>
      </c>
      <c r="G2000" t="str">
        <f>IF(OR($J2000="",$F2000=""),"",ABS(INDEX('2_Review &amp; Audit'!$B:$B,$J2000)/$F2000))</f>
        <v/>
      </c>
      <c r="H2000" t="str">
        <f t="shared" si="95"/>
        <v/>
      </c>
      <c r="I2000" t="str">
        <f>IF($J2000="","",INDEX('2_Review &amp; Audit'!$AD:$AD,$J2000))</f>
        <v/>
      </c>
      <c r="AB2000" t="str">
        <f>IF($D2000="","",MAX(0,N(#REF!)-N($X2000)))</f>
        <v/>
      </c>
      <c r="AC2000" t="str">
        <f>IF(OR($D2000="",$AB2000="",N($AB2000)&lt;=0),"",IFERROR(MATCH(1,INDEX(('2_Review &amp; Audit'!$F$6:$F$505=$A2000)*('2_Review &amp; Audit'!$I$6:$I$505&gt;=$E2000-30)*('2_Review &amp; Audit'!$I$6:$I$505&lt;=$E2000+30)*('2_Review &amp; Audit'!$R$6:$R$505&gt;0)*(ROW('2_Review &amp; Audit'!$R$6:$R$505)&gt;$T2000),0),0)+5,""))</f>
        <v/>
      </c>
      <c r="AG2000" t="str">
        <f>IF(OR($D2000="",$AB2000="",$AF2000=""),"",MIN($AB2000,$AF2000))</f>
        <v/>
      </c>
      <c r="AK2000" t="str">
        <f>IF($D2000="","",MAX(0,N($AB2000)-N($AG2000)))</f>
        <v/>
      </c>
      <c r="AL2000" t="str">
        <f>IF(OR($D2000="",$AK2000="",N($AK2000)&lt;=0),"",IFERROR(MATCH(1,INDEX(('2_Review &amp; Audit'!$F$6:$F$505=$A2000)*('2_Review &amp; Audit'!$I$6:$I$505&gt;=$E2000-30)*('2_Review &amp; Audit'!$I$6:$I$505&lt;=$E2000+30)*('2_Review &amp; Audit'!$R$6:$R$505&gt;0)*(ROW('2_Review &amp; Audit'!$R$6:$R$505)&gt;$AC2000),0),0)+5,""))</f>
        <v/>
      </c>
      <c r="AP2000" t="str">
        <f>IF(OR($D2000="",$AK2000="",$AO2000=""),"",MIN($AK2000,$AO2000))</f>
        <v/>
      </c>
    </row>
    <row r="2001" spans="1:42" ht="12.75" customHeight="1" x14ac:dyDescent="0.2">
      <c r="A2001" t="str">
        <f>IF($J2001="","",INDEX('2_Review &amp; Audit'!$F:$F,$J2001))</f>
        <v/>
      </c>
      <c r="B2001" t="str">
        <f>IF($J2001="","",INDEX('2_Review &amp; Audit'!$C:$C,$J2001))</f>
        <v/>
      </c>
      <c r="C2001" t="str">
        <f>IF($J2001="","",INDEX('2_Review &amp; Audit'!$D:$D,$J2001))</f>
        <v/>
      </c>
      <c r="D2001" s="60" t="str">
        <f>IF($J2001="","",INDEX('2_Review &amp; Audit'!$U:$U,$J2001))</f>
        <v/>
      </c>
      <c r="E2001" t="str">
        <f>IF($J2001="","",INDEX('2_Review &amp; Audit'!$M:$M,$J2001))</f>
        <v/>
      </c>
      <c r="F2001" t="str">
        <f>IF($J2001="","",INDEX('2_Review &amp; Audit'!$N:$N,$J2001))</f>
        <v/>
      </c>
      <c r="G2001" t="str">
        <f>IF(OR($J2001="",$F2001=""),"",ABS(INDEX('2_Review &amp; Audit'!$B:$B,$J2001)/$F2001))</f>
        <v/>
      </c>
      <c r="H2001" t="str">
        <f t="shared" si="95"/>
        <v/>
      </c>
      <c r="I2001" t="str">
        <f>IF($J2001="","",INDEX('2_Review &amp; Audit'!$AD:$AD,$J2001))</f>
        <v/>
      </c>
      <c r="AB2001" t="str">
        <f>IF($D2001="","",MAX(0,N(#REF!)-N($X2001)))</f>
        <v/>
      </c>
      <c r="AC2001" t="str">
        <f>IF(OR($D2001="",$AB2001="",N($AB2001)&lt;=0),"",IFERROR(MATCH(1,INDEX(('2_Review &amp; Audit'!$F$6:$F$505=$A2001)*('2_Review &amp; Audit'!$I$6:$I$505&gt;=$E2001-30)*('2_Review &amp; Audit'!$I$6:$I$505&lt;=$E2001+30)*('2_Review &amp; Audit'!$R$6:$R$505&gt;0)*(ROW('2_Review &amp; Audit'!$R$6:$R$505)&gt;$T2001),0),0)+5,""))</f>
        <v/>
      </c>
      <c r="AG2001" t="str">
        <f>IF(OR($D2001="",$AB2001="",$AF2001=""),"",MIN($AB2001,$AF2001))</f>
        <v/>
      </c>
      <c r="AK2001" t="str">
        <f>IF($D2001="","",MAX(0,N($AB2001)-N($AG2001)))</f>
        <v/>
      </c>
      <c r="AL2001" t="str">
        <f>IF(OR($D2001="",$AK2001="",N($AK2001)&lt;=0),"",IFERROR(MATCH(1,INDEX(('2_Review &amp; Audit'!$F$6:$F$505=$A2001)*('2_Review &amp; Audit'!$I$6:$I$505&gt;=$E2001-30)*('2_Review &amp; Audit'!$I$6:$I$505&lt;=$E2001+30)*('2_Review &amp; Audit'!$R$6:$R$505&gt;0)*(ROW('2_Review &amp; Audit'!$R$6:$R$505)&gt;$AC2001),0),0)+5,""))</f>
        <v/>
      </c>
      <c r="AP2001" t="str">
        <f>IF(OR($D2001="",$AK2001="",$AO2001=""),"",MIN($AK2001,$AO2001))</f>
        <v/>
      </c>
    </row>
    <row r="2002" spans="1:42" ht="12.75" customHeight="1" x14ac:dyDescent="0.2">
      <c r="A2002" t="str">
        <f>IF($J2002="","",INDEX('2_Review &amp; Audit'!$F:$F,$J2002))</f>
        <v/>
      </c>
      <c r="B2002" t="str">
        <f>IF($J2002="","",INDEX('2_Review &amp; Audit'!$C:$C,$J2002))</f>
        <v/>
      </c>
      <c r="C2002" t="str">
        <f>IF($J2002="","",INDEX('2_Review &amp; Audit'!$D:$D,$J2002))</f>
        <v/>
      </c>
      <c r="D2002" s="60" t="str">
        <f>IF($J2002="","",INDEX('2_Review &amp; Audit'!$U:$U,$J2002))</f>
        <v/>
      </c>
      <c r="E2002" t="str">
        <f>IF($J2002="","",INDEX('2_Review &amp; Audit'!$M:$M,$J2002))</f>
        <v/>
      </c>
      <c r="F2002" t="str">
        <f>IF($J2002="","",INDEX('2_Review &amp; Audit'!$N:$N,$J2002))</f>
        <v/>
      </c>
      <c r="G2002" t="str">
        <f>IF(OR($J2002="",$F2002=""),"",ABS(INDEX('2_Review &amp; Audit'!$B:$B,$J2002)/$F2002))</f>
        <v/>
      </c>
      <c r="H2002" t="str">
        <f t="shared" si="95"/>
        <v/>
      </c>
      <c r="I2002" t="str">
        <f>IF($J2002="","",INDEX('2_Review &amp; Audit'!$AD:$AD,$J2002))</f>
        <v/>
      </c>
      <c r="AB2002" t="str">
        <f>IF($D2002="","",MAX(0,N(#REF!)-N($X2002)))</f>
        <v/>
      </c>
      <c r="AC2002" t="str">
        <f>IF(OR($D2002="",$AB2002="",N($AB2002)&lt;=0),"",IFERROR(MATCH(1,INDEX(('2_Review &amp; Audit'!$F$6:$F$505=$A2002)*('2_Review &amp; Audit'!$I$6:$I$505&gt;=$E2002-30)*('2_Review &amp; Audit'!$I$6:$I$505&lt;=$E2002+30)*('2_Review &amp; Audit'!$R$6:$R$505&gt;0)*(ROW('2_Review &amp; Audit'!$R$6:$R$505)&gt;$T2002),0),0)+5,""))</f>
        <v/>
      </c>
      <c r="AG2002" t="str">
        <f>IF(OR($D2002="",$AB2002="",$AF2002=""),"",MIN($AB2002,$AF2002))</f>
        <v/>
      </c>
      <c r="AK2002" t="str">
        <f>IF($D2002="","",MAX(0,N($AB2002)-N($AG2002)))</f>
        <v/>
      </c>
      <c r="AL2002" t="str">
        <f>IF(OR($D2002="",$AK2002="",N($AK2002)&lt;=0),"",IFERROR(MATCH(1,INDEX(('2_Review &amp; Audit'!$F$6:$F$505=$A2002)*('2_Review &amp; Audit'!$I$6:$I$505&gt;=$E2002-30)*('2_Review &amp; Audit'!$I$6:$I$505&lt;=$E2002+30)*('2_Review &amp; Audit'!$R$6:$R$505&gt;0)*(ROW('2_Review &amp; Audit'!$R$6:$R$505)&gt;$AC2002),0),0)+5,""))</f>
        <v/>
      </c>
      <c r="AP2002" t="str">
        <f>IF(OR($D2002="",$AK2002="",$AO2002=""),"",MIN($AK2002,$AO2002))</f>
        <v/>
      </c>
    </row>
    <row r="2003" spans="1:42" ht="12.75" customHeight="1" x14ac:dyDescent="0.2">
      <c r="A2003" t="str">
        <f>IF($J2003="","",INDEX('2_Review &amp; Audit'!$F:$F,$J2003))</f>
        <v/>
      </c>
      <c r="B2003" t="str">
        <f>IF($J2003="","",INDEX('2_Review &amp; Audit'!$C:$C,$J2003))</f>
        <v/>
      </c>
      <c r="C2003" t="str">
        <f>IF($J2003="","",INDEX('2_Review &amp; Audit'!$D:$D,$J2003))</f>
        <v/>
      </c>
      <c r="D2003" s="60" t="str">
        <f>IF($J2003="","",INDEX('2_Review &amp; Audit'!$U:$U,$J2003))</f>
        <v/>
      </c>
      <c r="E2003" t="str">
        <f>IF($J2003="","",INDEX('2_Review &amp; Audit'!$M:$M,$J2003))</f>
        <v/>
      </c>
      <c r="F2003" t="str">
        <f>IF($J2003="","",INDEX('2_Review &amp; Audit'!$N:$N,$J2003))</f>
        <v/>
      </c>
      <c r="G2003" t="str">
        <f>IF(OR($J2003="",$F2003=""),"",ABS(INDEX('2_Review &amp; Audit'!$B:$B,$J2003)/$F2003))</f>
        <v/>
      </c>
      <c r="H2003" t="str">
        <f t="shared" si="95"/>
        <v/>
      </c>
      <c r="I2003" t="str">
        <f>IF($J2003="","",INDEX('2_Review &amp; Audit'!$AD:$AD,$J2003))</f>
        <v/>
      </c>
      <c r="AB2003" t="str">
        <f>IF($D2003="","",MAX(0,N(#REF!)-N($X2003)))</f>
        <v/>
      </c>
      <c r="AC2003" t="str">
        <f>IF(OR($D2003="",$AB2003="",N($AB2003)&lt;=0),"",IFERROR(MATCH(1,INDEX(('2_Review &amp; Audit'!$F$6:$F$505=$A2003)*('2_Review &amp; Audit'!$I$6:$I$505&gt;=$E2003-30)*('2_Review &amp; Audit'!$I$6:$I$505&lt;=$E2003+30)*('2_Review &amp; Audit'!$R$6:$R$505&gt;0)*(ROW('2_Review &amp; Audit'!$R$6:$R$505)&gt;$T2003),0),0)+5,""))</f>
        <v/>
      </c>
      <c r="AG2003" t="str">
        <f>IF(OR($D2003="",$AB2003="",$AF2003=""),"",MIN($AB2003,$AF2003))</f>
        <v/>
      </c>
      <c r="AK2003" t="str">
        <f>IF($D2003="","",MAX(0,N($AB2003)-N($AG2003)))</f>
        <v/>
      </c>
      <c r="AL2003" t="str">
        <f>IF(OR($D2003="",$AK2003="",N($AK2003)&lt;=0),"",IFERROR(MATCH(1,INDEX(('2_Review &amp; Audit'!$F$6:$F$505=$A2003)*('2_Review &amp; Audit'!$I$6:$I$505&gt;=$E2003-30)*('2_Review &amp; Audit'!$I$6:$I$505&lt;=$E2003+30)*('2_Review &amp; Audit'!$R$6:$R$505&gt;0)*(ROW('2_Review &amp; Audit'!$R$6:$R$505)&gt;$AC2003),0),0)+5,""))</f>
        <v/>
      </c>
      <c r="AP2003" t="str">
        <f>IF(OR($D2003="",$AK2003="",$AO2003=""),"",MIN($AK2003,$AO2003))</f>
        <v/>
      </c>
    </row>
    <row r="2004" spans="1:42" ht="12.75" customHeight="1" x14ac:dyDescent="0.2">
      <c r="A2004" t="str">
        <f>IF($J2004="","",INDEX('2_Review &amp; Audit'!$F:$F,$J2004))</f>
        <v/>
      </c>
      <c r="B2004" t="str">
        <f>IF($J2004="","",INDEX('2_Review &amp; Audit'!$C:$C,$J2004))</f>
        <v/>
      </c>
      <c r="C2004" t="str">
        <f>IF($J2004="","",INDEX('2_Review &amp; Audit'!$D:$D,$J2004))</f>
        <v/>
      </c>
      <c r="D2004" s="60" t="str">
        <f>IF($J2004="","",INDEX('2_Review &amp; Audit'!$U:$U,$J2004))</f>
        <v/>
      </c>
      <c r="E2004" t="str">
        <f>IF($J2004="","",INDEX('2_Review &amp; Audit'!$M:$M,$J2004))</f>
        <v/>
      </c>
      <c r="F2004" t="str">
        <f>IF($J2004="","",INDEX('2_Review &amp; Audit'!$N:$N,$J2004))</f>
        <v/>
      </c>
      <c r="G2004" t="str">
        <f>IF(OR($J2004="",$F2004=""),"",ABS(INDEX('2_Review &amp; Audit'!$B:$B,$J2004)/$F2004))</f>
        <v/>
      </c>
      <c r="H2004" t="str">
        <f t="shared" si="95"/>
        <v/>
      </c>
      <c r="I2004" t="str">
        <f>IF($J2004="","",INDEX('2_Review &amp; Audit'!$AD:$AD,$J2004))</f>
        <v/>
      </c>
      <c r="AB2004" t="str">
        <f>IF($D2004="","",MAX(0,N(#REF!)-N($X2004)))</f>
        <v/>
      </c>
      <c r="AC2004" t="str">
        <f>IF(OR($D2004="",$AB2004="",N($AB2004)&lt;=0),"",IFERROR(MATCH(1,INDEX(('2_Review &amp; Audit'!$F$6:$F$505=$A2004)*('2_Review &amp; Audit'!$I$6:$I$505&gt;=$E2004-30)*('2_Review &amp; Audit'!$I$6:$I$505&lt;=$E2004+30)*('2_Review &amp; Audit'!$R$6:$R$505&gt;0)*(ROW('2_Review &amp; Audit'!$R$6:$R$505)&gt;$T2004),0),0)+5,""))</f>
        <v/>
      </c>
      <c r="AG2004" t="str">
        <f>IF(OR($D2004="",$AB2004="",$AF2004=""),"",MIN($AB2004,$AF2004))</f>
        <v/>
      </c>
      <c r="AK2004" t="str">
        <f>IF($D2004="","",MAX(0,N($AB2004)-N($AG2004)))</f>
        <v/>
      </c>
      <c r="AL2004" t="str">
        <f>IF(OR($D2004="",$AK2004="",N($AK2004)&lt;=0),"",IFERROR(MATCH(1,INDEX(('2_Review &amp; Audit'!$F$6:$F$505=$A2004)*('2_Review &amp; Audit'!$I$6:$I$505&gt;=$E2004-30)*('2_Review &amp; Audit'!$I$6:$I$505&lt;=$E2004+30)*('2_Review &amp; Audit'!$R$6:$R$505&gt;0)*(ROW('2_Review &amp; Audit'!$R$6:$R$505)&gt;$AC2004),0),0)+5,""))</f>
        <v/>
      </c>
      <c r="AP2004" t="str">
        <f>IF(OR($D2004="",$AK2004="",$AO2004=""),"",MIN($AK2004,$AO2004))</f>
        <v/>
      </c>
    </row>
    <row r="2005" spans="1:42" ht="12.75" customHeight="1" x14ac:dyDescent="0.2">
      <c r="A2005" t="str">
        <f>IF($J2005="","",INDEX('2_Review &amp; Audit'!$F:$F,$J2005))</f>
        <v/>
      </c>
      <c r="B2005" t="str">
        <f>IF($J2005="","",INDEX('2_Review &amp; Audit'!$C:$C,$J2005))</f>
        <v/>
      </c>
      <c r="C2005" t="str">
        <f>IF($J2005="","",INDEX('2_Review &amp; Audit'!$D:$D,$J2005))</f>
        <v/>
      </c>
      <c r="D2005" s="60" t="str">
        <f>IF($J2005="","",INDEX('2_Review &amp; Audit'!$U:$U,$J2005))</f>
        <v/>
      </c>
      <c r="E2005" t="str">
        <f>IF($J2005="","",INDEX('2_Review &amp; Audit'!$M:$M,$J2005))</f>
        <v/>
      </c>
      <c r="F2005" t="str">
        <f>IF($J2005="","",INDEX('2_Review &amp; Audit'!$N:$N,$J2005))</f>
        <v/>
      </c>
      <c r="G2005" t="str">
        <f>IF(OR($J2005="",$F2005=""),"",ABS(INDEX('2_Review &amp; Audit'!$B:$B,$J2005)/$F2005))</f>
        <v/>
      </c>
      <c r="H2005" t="str">
        <f t="shared" si="95"/>
        <v/>
      </c>
      <c r="I2005" t="str">
        <f>IF($J2005="","",INDEX('2_Review &amp; Audit'!$AD:$AD,$J2005))</f>
        <v/>
      </c>
      <c r="AB2005" t="str">
        <f>IF($D2005="","",MAX(0,N(#REF!)-N($X2005)))</f>
        <v/>
      </c>
      <c r="AC2005" t="str">
        <f>IF(OR($D2005="",$AB2005="",N($AB2005)&lt;=0),"",IFERROR(MATCH(1,INDEX(('2_Review &amp; Audit'!$F$6:$F$505=$A2005)*('2_Review &amp; Audit'!$I$6:$I$505&gt;=$E2005-30)*('2_Review &amp; Audit'!$I$6:$I$505&lt;=$E2005+30)*('2_Review &amp; Audit'!$R$6:$R$505&gt;0)*(ROW('2_Review &amp; Audit'!$R$6:$R$505)&gt;$T2005),0),0)+5,""))</f>
        <v/>
      </c>
      <c r="AG2005" t="str">
        <f>IF(OR($D2005="",$AB2005="",$AF2005=""),"",MIN($AB2005,$AF2005))</f>
        <v/>
      </c>
      <c r="AK2005" t="str">
        <f>IF($D2005="","",MAX(0,N($AB2005)-N($AG2005)))</f>
        <v/>
      </c>
      <c r="AL2005" t="str">
        <f>IF(OR($D2005="",$AK2005="",N($AK2005)&lt;=0),"",IFERROR(MATCH(1,INDEX(('2_Review &amp; Audit'!$F$6:$F$505=$A2005)*('2_Review &amp; Audit'!$I$6:$I$505&gt;=$E2005-30)*('2_Review &amp; Audit'!$I$6:$I$505&lt;=$E2005+30)*('2_Review &amp; Audit'!$R$6:$R$505&gt;0)*(ROW('2_Review &amp; Audit'!$R$6:$R$505)&gt;$AC2005),0),0)+5,""))</f>
        <v/>
      </c>
      <c r="AP2005" t="str">
        <f>IF(OR($D2005="",$AK2005="",$AO2005=""),"",MIN($AK2005,$AO2005))</f>
        <v/>
      </c>
    </row>
    <row r="2006" spans="1:42" ht="12.75" customHeight="1" x14ac:dyDescent="0.2">
      <c r="A2006" t="str">
        <f>IF($J2006="","",INDEX('2_Review &amp; Audit'!$F:$F,$J2006))</f>
        <v/>
      </c>
      <c r="B2006" t="str">
        <f>IF($J2006="","",INDEX('2_Review &amp; Audit'!$C:$C,$J2006))</f>
        <v/>
      </c>
      <c r="C2006" t="str">
        <f>IF($J2006="","",INDEX('2_Review &amp; Audit'!$D:$D,$J2006))</f>
        <v/>
      </c>
      <c r="D2006" s="60" t="str">
        <f>IF($J2006="","",INDEX('2_Review &amp; Audit'!$U:$U,$J2006))</f>
        <v/>
      </c>
      <c r="E2006" t="str">
        <f>IF($J2006="","",INDEX('2_Review &amp; Audit'!$M:$M,$J2006))</f>
        <v/>
      </c>
      <c r="F2006" t="str">
        <f>IF($J2006="","",INDEX('2_Review &amp; Audit'!$N:$N,$J2006))</f>
        <v/>
      </c>
      <c r="G2006" t="str">
        <f>IF(OR($J2006="",$F2006=""),"",ABS(INDEX('2_Review &amp; Audit'!$B:$B,$J2006)/$F2006))</f>
        <v/>
      </c>
      <c r="H2006" t="str">
        <f t="shared" si="95"/>
        <v/>
      </c>
      <c r="I2006" t="str">
        <f>IF($J2006="","",INDEX('2_Review &amp; Audit'!$AD:$AD,$J2006))</f>
        <v/>
      </c>
      <c r="AB2006" t="str">
        <f>IF($D2006="","",MAX(0,N(#REF!)-N($X2006)))</f>
        <v/>
      </c>
      <c r="AC2006" t="str">
        <f>IF(OR($D2006="",$AB2006="",N($AB2006)&lt;=0),"",IFERROR(MATCH(1,INDEX(('2_Review &amp; Audit'!$F$6:$F$505=$A2006)*('2_Review &amp; Audit'!$I$6:$I$505&gt;=$E2006-30)*('2_Review &amp; Audit'!$I$6:$I$505&lt;=$E2006+30)*('2_Review &amp; Audit'!$R$6:$R$505&gt;0)*(ROW('2_Review &amp; Audit'!$R$6:$R$505)&gt;$T2006),0),0)+5,""))</f>
        <v/>
      </c>
      <c r="AG2006" t="str">
        <f>IF(OR($D2006="",$AB2006="",$AF2006=""),"",MIN($AB2006,$AF2006))</f>
        <v/>
      </c>
      <c r="AK2006" t="str">
        <f>IF($D2006="","",MAX(0,N($AB2006)-N($AG2006)))</f>
        <v/>
      </c>
      <c r="AL2006" t="str">
        <f>IF(OR($D2006="",$AK2006="",N($AK2006)&lt;=0),"",IFERROR(MATCH(1,INDEX(('2_Review &amp; Audit'!$F$6:$F$505=$A2006)*('2_Review &amp; Audit'!$I$6:$I$505&gt;=$E2006-30)*('2_Review &amp; Audit'!$I$6:$I$505&lt;=$E2006+30)*('2_Review &amp; Audit'!$R$6:$R$505&gt;0)*(ROW('2_Review &amp; Audit'!$R$6:$R$505)&gt;$AC2006),0),0)+5,""))</f>
        <v/>
      </c>
      <c r="AP2006" t="str">
        <f>IF(OR($D2006="",$AK2006="",$AO2006=""),"",MIN($AK2006,$AO2006))</f>
        <v/>
      </c>
    </row>
    <row r="2007" spans="1:42" ht="12.75" customHeight="1" x14ac:dyDescent="0.2">
      <c r="A2007" t="str">
        <f>IF($J2007="","",INDEX('2_Review &amp; Audit'!$F:$F,$J2007))</f>
        <v/>
      </c>
      <c r="B2007" t="str">
        <f>IF($J2007="","",INDEX('2_Review &amp; Audit'!$C:$C,$J2007))</f>
        <v/>
      </c>
      <c r="C2007" t="str">
        <f>IF($J2007="","",INDEX('2_Review &amp; Audit'!$D:$D,$J2007))</f>
        <v/>
      </c>
      <c r="D2007" s="60" t="str">
        <f>IF($J2007="","",INDEX('2_Review &amp; Audit'!$U:$U,$J2007))</f>
        <v/>
      </c>
      <c r="E2007" t="str">
        <f>IF($J2007="","",INDEX('2_Review &amp; Audit'!$M:$M,$J2007))</f>
        <v/>
      </c>
      <c r="F2007" t="str">
        <f>IF($J2007="","",INDEX('2_Review &amp; Audit'!$N:$N,$J2007))</f>
        <v/>
      </c>
      <c r="G2007" t="str">
        <f>IF(OR($J2007="",$F2007=""),"",ABS(INDEX('2_Review &amp; Audit'!$B:$B,$J2007)/$F2007))</f>
        <v/>
      </c>
      <c r="H2007" t="str">
        <f t="shared" si="95"/>
        <v/>
      </c>
      <c r="I2007" t="str">
        <f>IF($J2007="","",INDEX('2_Review &amp; Audit'!$AD:$AD,$J2007))</f>
        <v/>
      </c>
      <c r="AB2007" t="str">
        <f>IF($D2007="","",MAX(0,N(#REF!)-N($X2007)))</f>
        <v/>
      </c>
      <c r="AC2007" t="str">
        <f>IF(OR($D2007="",$AB2007="",N($AB2007)&lt;=0),"",IFERROR(MATCH(1,INDEX(('2_Review &amp; Audit'!$F$6:$F$505=$A2007)*('2_Review &amp; Audit'!$I$6:$I$505&gt;=$E2007-30)*('2_Review &amp; Audit'!$I$6:$I$505&lt;=$E2007+30)*('2_Review &amp; Audit'!$R$6:$R$505&gt;0)*(ROW('2_Review &amp; Audit'!$R$6:$R$505)&gt;$T2007),0),0)+5,""))</f>
        <v/>
      </c>
      <c r="AG2007" t="str">
        <f>IF(OR($D2007="",$AB2007="",$AF2007=""),"",MIN($AB2007,$AF2007))</f>
        <v/>
      </c>
      <c r="AK2007" t="str">
        <f>IF($D2007="","",MAX(0,N($AB2007)-N($AG2007)))</f>
        <v/>
      </c>
      <c r="AL2007" t="str">
        <f>IF(OR($D2007="",$AK2007="",N($AK2007)&lt;=0),"",IFERROR(MATCH(1,INDEX(('2_Review &amp; Audit'!$F$6:$F$505=$A2007)*('2_Review &amp; Audit'!$I$6:$I$505&gt;=$E2007-30)*('2_Review &amp; Audit'!$I$6:$I$505&lt;=$E2007+30)*('2_Review &amp; Audit'!$R$6:$R$505&gt;0)*(ROW('2_Review &amp; Audit'!$R$6:$R$505)&gt;$AC2007),0),0)+5,""))</f>
        <v/>
      </c>
      <c r="AP2007" t="str">
        <f>IF(OR($D2007="",$AK2007="",$AO2007=""),"",MIN($AK2007,$AO2007))</f>
        <v/>
      </c>
    </row>
    <row r="2008" spans="1:42" ht="12.75" customHeight="1" x14ac:dyDescent="0.2">
      <c r="A2008" t="str">
        <f>IF($J2008="","",INDEX('2_Review &amp; Audit'!$F:$F,$J2008))</f>
        <v/>
      </c>
      <c r="B2008" t="str">
        <f>IF($J2008="","",INDEX('2_Review &amp; Audit'!$C:$C,$J2008))</f>
        <v/>
      </c>
      <c r="C2008" t="str">
        <f>IF($J2008="","",INDEX('2_Review &amp; Audit'!$D:$D,$J2008))</f>
        <v/>
      </c>
      <c r="D2008" s="60" t="str">
        <f>IF($J2008="","",INDEX('2_Review &amp; Audit'!$U:$U,$J2008))</f>
        <v/>
      </c>
      <c r="E2008" t="str">
        <f>IF($J2008="","",INDEX('2_Review &amp; Audit'!$M:$M,$J2008))</f>
        <v/>
      </c>
      <c r="F2008" t="str">
        <f>IF($J2008="","",INDEX('2_Review &amp; Audit'!$N:$N,$J2008))</f>
        <v/>
      </c>
      <c r="G2008" t="str">
        <f>IF(OR($J2008="",$F2008=""),"",ABS(INDEX('2_Review &amp; Audit'!$B:$B,$J2008)/$F2008))</f>
        <v/>
      </c>
      <c r="H2008" t="str">
        <f t="shared" si="95"/>
        <v/>
      </c>
      <c r="I2008" t="str">
        <f>IF($J2008="","",INDEX('2_Review &amp; Audit'!$AD:$AD,$J2008))</f>
        <v/>
      </c>
      <c r="AB2008" t="str">
        <f>IF($D2008="","",MAX(0,N(#REF!)-N($X2008)))</f>
        <v/>
      </c>
      <c r="AC2008" t="str">
        <f>IF(OR($D2008="",$AB2008="",N($AB2008)&lt;=0),"",IFERROR(MATCH(1,INDEX(('2_Review &amp; Audit'!$F$6:$F$505=$A2008)*('2_Review &amp; Audit'!$I$6:$I$505&gt;=$E2008-30)*('2_Review &amp; Audit'!$I$6:$I$505&lt;=$E2008+30)*('2_Review &amp; Audit'!$R$6:$R$505&gt;0)*(ROW('2_Review &amp; Audit'!$R$6:$R$505)&gt;$T2008),0),0)+5,""))</f>
        <v/>
      </c>
      <c r="AG2008" t="str">
        <f>IF(OR($D2008="",$AB2008="",$AF2008=""),"",MIN($AB2008,$AF2008))</f>
        <v/>
      </c>
      <c r="AK2008" t="str">
        <f>IF($D2008="","",MAX(0,N($AB2008)-N($AG2008)))</f>
        <v/>
      </c>
      <c r="AL2008" t="str">
        <f>IF(OR($D2008="",$AK2008="",N($AK2008)&lt;=0),"",IFERROR(MATCH(1,INDEX(('2_Review &amp; Audit'!$F$6:$F$505=$A2008)*('2_Review &amp; Audit'!$I$6:$I$505&gt;=$E2008-30)*('2_Review &amp; Audit'!$I$6:$I$505&lt;=$E2008+30)*('2_Review &amp; Audit'!$R$6:$R$505&gt;0)*(ROW('2_Review &amp; Audit'!$R$6:$R$505)&gt;$AC2008),0),0)+5,""))</f>
        <v/>
      </c>
      <c r="AP2008" t="str">
        <f>IF(OR($D2008="",$AK2008="",$AO2008=""),"",MIN($AK2008,$AO2008))</f>
        <v/>
      </c>
    </row>
    <row r="2009" spans="1:42" ht="12.75" customHeight="1" x14ac:dyDescent="0.2">
      <c r="A2009" t="str">
        <f>IF($J2009="","",INDEX('2_Review &amp; Audit'!$F:$F,$J2009))</f>
        <v/>
      </c>
      <c r="B2009" t="str">
        <f>IF($J2009="","",INDEX('2_Review &amp; Audit'!$C:$C,$J2009))</f>
        <v/>
      </c>
      <c r="C2009" t="str">
        <f>IF($J2009="","",INDEX('2_Review &amp; Audit'!$D:$D,$J2009))</f>
        <v/>
      </c>
      <c r="D2009" s="60" t="str">
        <f>IF($J2009="","",INDEX('2_Review &amp; Audit'!$U:$U,$J2009))</f>
        <v/>
      </c>
      <c r="E2009" t="str">
        <f>IF($J2009="","",INDEX('2_Review &amp; Audit'!$M:$M,$J2009))</f>
        <v/>
      </c>
      <c r="F2009" t="str">
        <f>IF($J2009="","",INDEX('2_Review &amp; Audit'!$N:$N,$J2009))</f>
        <v/>
      </c>
      <c r="G2009" t="str">
        <f>IF(OR($J2009="",$F2009=""),"",ABS(INDEX('2_Review &amp; Audit'!$B:$B,$J2009)/$F2009))</f>
        <v/>
      </c>
      <c r="H2009" t="str">
        <f t="shared" si="95"/>
        <v/>
      </c>
      <c r="I2009" t="str">
        <f>IF($J2009="","",INDEX('2_Review &amp; Audit'!$AD:$AD,$J2009))</f>
        <v/>
      </c>
      <c r="AB2009" t="str">
        <f>IF($D2009="","",MAX(0,N(#REF!)-N($X2009)))</f>
        <v/>
      </c>
      <c r="AC2009" t="str">
        <f>IF(OR($D2009="",$AB2009="",N($AB2009)&lt;=0),"",IFERROR(MATCH(1,INDEX(('2_Review &amp; Audit'!$F$6:$F$505=$A2009)*('2_Review &amp; Audit'!$I$6:$I$505&gt;=$E2009-30)*('2_Review &amp; Audit'!$I$6:$I$505&lt;=$E2009+30)*('2_Review &amp; Audit'!$R$6:$R$505&gt;0)*(ROW('2_Review &amp; Audit'!$R$6:$R$505)&gt;$T2009),0),0)+5,""))</f>
        <v/>
      </c>
      <c r="AG2009" t="str">
        <f>IF(OR($D2009="",$AB2009="",$AF2009=""),"",MIN($AB2009,$AF2009))</f>
        <v/>
      </c>
      <c r="AK2009" t="str">
        <f>IF($D2009="","",MAX(0,N($AB2009)-N($AG2009)))</f>
        <v/>
      </c>
      <c r="AL2009" t="str">
        <f>IF(OR($D2009="",$AK2009="",N($AK2009)&lt;=0),"",IFERROR(MATCH(1,INDEX(('2_Review &amp; Audit'!$F$6:$F$505=$A2009)*('2_Review &amp; Audit'!$I$6:$I$505&gt;=$E2009-30)*('2_Review &amp; Audit'!$I$6:$I$505&lt;=$E2009+30)*('2_Review &amp; Audit'!$R$6:$R$505&gt;0)*(ROW('2_Review &amp; Audit'!$R$6:$R$505)&gt;$AC2009),0),0)+5,""))</f>
        <v/>
      </c>
      <c r="AP2009" t="str">
        <f>IF(OR($D2009="",$AK2009="",$AO2009=""),"",MIN($AK2009,$AO2009))</f>
        <v/>
      </c>
    </row>
    <row r="2010" spans="1:42" ht="12.75" customHeight="1" x14ac:dyDescent="0.2">
      <c r="A2010" t="str">
        <f>IF($J2010="","",INDEX('2_Review &amp; Audit'!$F:$F,$J2010))</f>
        <v/>
      </c>
      <c r="B2010" t="str">
        <f>IF($J2010="","",INDEX('2_Review &amp; Audit'!$C:$C,$J2010))</f>
        <v/>
      </c>
      <c r="C2010" t="str">
        <f>IF($J2010="","",INDEX('2_Review &amp; Audit'!$D:$D,$J2010))</f>
        <v/>
      </c>
      <c r="D2010" s="60" t="str">
        <f>IF($J2010="","",INDEX('2_Review &amp; Audit'!$U:$U,$J2010))</f>
        <v/>
      </c>
      <c r="E2010" t="str">
        <f>IF($J2010="","",INDEX('2_Review &amp; Audit'!$M:$M,$J2010))</f>
        <v/>
      </c>
      <c r="F2010" t="str">
        <f>IF($J2010="","",INDEX('2_Review &amp; Audit'!$N:$N,$J2010))</f>
        <v/>
      </c>
      <c r="G2010" t="str">
        <f>IF(OR($J2010="",$F2010=""),"",ABS(INDEX('2_Review &amp; Audit'!$B:$B,$J2010)/$F2010))</f>
        <v/>
      </c>
      <c r="H2010" t="str">
        <f t="shared" si="95"/>
        <v/>
      </c>
      <c r="I2010" t="str">
        <f>IF($J2010="","",INDEX('2_Review &amp; Audit'!$AD:$AD,$J2010))</f>
        <v/>
      </c>
      <c r="AB2010" t="str">
        <f>IF($D2010="","",MAX(0,N(#REF!)-N($X2010)))</f>
        <v/>
      </c>
      <c r="AC2010" t="str">
        <f>IF(OR($D2010="",$AB2010="",N($AB2010)&lt;=0),"",IFERROR(MATCH(1,INDEX(('2_Review &amp; Audit'!$F$6:$F$505=$A2010)*('2_Review &amp; Audit'!$I$6:$I$505&gt;=$E2010-30)*('2_Review &amp; Audit'!$I$6:$I$505&lt;=$E2010+30)*('2_Review &amp; Audit'!$R$6:$R$505&gt;0)*(ROW('2_Review &amp; Audit'!$R$6:$R$505)&gt;$T2010),0),0)+5,""))</f>
        <v/>
      </c>
      <c r="AG2010" t="str">
        <f>IF(OR($D2010="",$AB2010="",$AF2010=""),"",MIN($AB2010,$AF2010))</f>
        <v/>
      </c>
      <c r="AK2010" t="str">
        <f>IF($D2010="","",MAX(0,N($AB2010)-N($AG2010)))</f>
        <v/>
      </c>
      <c r="AL2010" t="str">
        <f>IF(OR($D2010="",$AK2010="",N($AK2010)&lt;=0),"",IFERROR(MATCH(1,INDEX(('2_Review &amp; Audit'!$F$6:$F$505=$A2010)*('2_Review &amp; Audit'!$I$6:$I$505&gt;=$E2010-30)*('2_Review &amp; Audit'!$I$6:$I$505&lt;=$E2010+30)*('2_Review &amp; Audit'!$R$6:$R$505&gt;0)*(ROW('2_Review &amp; Audit'!$R$6:$R$505)&gt;$AC2010),0),0)+5,""))</f>
        <v/>
      </c>
      <c r="AP2010" t="str">
        <f>IF(OR($D2010="",$AK2010="",$AO2010=""),"",MIN($AK2010,$AO2010))</f>
        <v/>
      </c>
    </row>
    <row r="2011" spans="1:42" ht="12.75" customHeight="1" x14ac:dyDescent="0.2">
      <c r="A2011" t="str">
        <f>IF($J2011="","",INDEX('2_Review &amp; Audit'!$F:$F,$J2011))</f>
        <v/>
      </c>
      <c r="B2011" t="str">
        <f>IF($J2011="","",INDEX('2_Review &amp; Audit'!$C:$C,$J2011))</f>
        <v/>
      </c>
      <c r="C2011" t="str">
        <f>IF($J2011="","",INDEX('2_Review &amp; Audit'!$D:$D,$J2011))</f>
        <v/>
      </c>
      <c r="D2011" s="60" t="str">
        <f>IF($J2011="","",INDEX('2_Review &amp; Audit'!$U:$U,$J2011))</f>
        <v/>
      </c>
      <c r="E2011" t="str">
        <f>IF($J2011="","",INDEX('2_Review &amp; Audit'!$M:$M,$J2011))</f>
        <v/>
      </c>
      <c r="F2011" t="str">
        <f>IF($J2011="","",INDEX('2_Review &amp; Audit'!$N:$N,$J2011))</f>
        <v/>
      </c>
      <c r="G2011" t="str">
        <f>IF(OR($J2011="",$F2011=""),"",ABS(INDEX('2_Review &amp; Audit'!$B:$B,$J2011)/$F2011))</f>
        <v/>
      </c>
      <c r="H2011" t="str">
        <f t="shared" si="95"/>
        <v/>
      </c>
      <c r="I2011" t="str">
        <f>IF($J2011="","",INDEX('2_Review &amp; Audit'!$AD:$AD,$J2011))</f>
        <v/>
      </c>
      <c r="AB2011" t="str">
        <f>IF($D2011="","",MAX(0,N(#REF!)-N($X2011)))</f>
        <v/>
      </c>
      <c r="AC2011" t="str">
        <f>IF(OR($D2011="",$AB2011="",N($AB2011)&lt;=0),"",IFERROR(MATCH(1,INDEX(('2_Review &amp; Audit'!$F$6:$F$505=$A2011)*('2_Review &amp; Audit'!$I$6:$I$505&gt;=$E2011-30)*('2_Review &amp; Audit'!$I$6:$I$505&lt;=$E2011+30)*('2_Review &amp; Audit'!$R$6:$R$505&gt;0)*(ROW('2_Review &amp; Audit'!$R$6:$R$505)&gt;$T2011),0),0)+5,""))</f>
        <v/>
      </c>
      <c r="AG2011" t="str">
        <f>IF(OR($D2011="",$AB2011="",$AF2011=""),"",MIN($AB2011,$AF2011))</f>
        <v/>
      </c>
      <c r="AK2011" t="str">
        <f>IF($D2011="","",MAX(0,N($AB2011)-N($AG2011)))</f>
        <v/>
      </c>
      <c r="AL2011" t="str">
        <f>IF(OR($D2011="",$AK2011="",N($AK2011)&lt;=0),"",IFERROR(MATCH(1,INDEX(('2_Review &amp; Audit'!$F$6:$F$505=$A2011)*('2_Review &amp; Audit'!$I$6:$I$505&gt;=$E2011-30)*('2_Review &amp; Audit'!$I$6:$I$505&lt;=$E2011+30)*('2_Review &amp; Audit'!$R$6:$R$505&gt;0)*(ROW('2_Review &amp; Audit'!$R$6:$R$505)&gt;$AC2011),0),0)+5,""))</f>
        <v/>
      </c>
      <c r="AP2011" t="str">
        <f>IF(OR($D2011="",$AK2011="",$AO2011=""),"",MIN($AK2011,$AO2011))</f>
        <v/>
      </c>
    </row>
    <row r="2012" spans="1:42" ht="12.75" customHeight="1" x14ac:dyDescent="0.2">
      <c r="A2012" t="str">
        <f>IF($J2012="","",INDEX('2_Review &amp; Audit'!$F:$F,$J2012))</f>
        <v/>
      </c>
      <c r="B2012" t="str">
        <f>IF($J2012="","",INDEX('2_Review &amp; Audit'!$C:$C,$J2012))</f>
        <v/>
      </c>
      <c r="C2012" t="str">
        <f>IF($J2012="","",INDEX('2_Review &amp; Audit'!$D:$D,$J2012))</f>
        <v/>
      </c>
      <c r="D2012" s="60" t="str">
        <f>IF($J2012="","",INDEX('2_Review &amp; Audit'!$U:$U,$J2012))</f>
        <v/>
      </c>
      <c r="E2012" t="str">
        <f>IF($J2012="","",INDEX('2_Review &amp; Audit'!$M:$M,$J2012))</f>
        <v/>
      </c>
      <c r="F2012" t="str">
        <f>IF($J2012="","",INDEX('2_Review &amp; Audit'!$N:$N,$J2012))</f>
        <v/>
      </c>
      <c r="G2012" t="str">
        <f>IF(OR($J2012="",$F2012=""),"",ABS(INDEX('2_Review &amp; Audit'!$B:$B,$J2012)/$F2012))</f>
        <v/>
      </c>
      <c r="H2012" t="str">
        <f t="shared" si="95"/>
        <v/>
      </c>
      <c r="I2012" t="str">
        <f>IF($J2012="","",INDEX('2_Review &amp; Audit'!$AD:$AD,$J2012))</f>
        <v/>
      </c>
      <c r="AB2012" t="str">
        <f>IF($D2012="","",MAX(0,N(#REF!)-N($X2012)))</f>
        <v/>
      </c>
      <c r="AC2012" t="str">
        <f>IF(OR($D2012="",$AB2012="",N($AB2012)&lt;=0),"",IFERROR(MATCH(1,INDEX(('2_Review &amp; Audit'!$F$6:$F$505=$A2012)*('2_Review &amp; Audit'!$I$6:$I$505&gt;=$E2012-30)*('2_Review &amp; Audit'!$I$6:$I$505&lt;=$E2012+30)*('2_Review &amp; Audit'!$R$6:$R$505&gt;0)*(ROW('2_Review &amp; Audit'!$R$6:$R$505)&gt;$T2012),0),0)+5,""))</f>
        <v/>
      </c>
      <c r="AG2012" t="str">
        <f>IF(OR($D2012="",$AB2012="",$AF2012=""),"",MIN($AB2012,$AF2012))</f>
        <v/>
      </c>
      <c r="AK2012" t="str">
        <f>IF($D2012="","",MAX(0,N($AB2012)-N($AG2012)))</f>
        <v/>
      </c>
      <c r="AL2012" t="str">
        <f>IF(OR($D2012="",$AK2012="",N($AK2012)&lt;=0),"",IFERROR(MATCH(1,INDEX(('2_Review &amp; Audit'!$F$6:$F$505=$A2012)*('2_Review &amp; Audit'!$I$6:$I$505&gt;=$E2012-30)*('2_Review &amp; Audit'!$I$6:$I$505&lt;=$E2012+30)*('2_Review &amp; Audit'!$R$6:$R$505&gt;0)*(ROW('2_Review &amp; Audit'!$R$6:$R$505)&gt;$AC2012),0),0)+5,""))</f>
        <v/>
      </c>
      <c r="AP2012" t="str">
        <f>IF(OR($D2012="",$AK2012="",$AO2012=""),"",MIN($AK2012,$AO2012))</f>
        <v/>
      </c>
    </row>
    <row r="2013" spans="1:42" ht="12.75" customHeight="1" x14ac:dyDescent="0.2">
      <c r="A2013" t="str">
        <f>IF($J2013="","",INDEX('2_Review &amp; Audit'!$F:$F,$J2013))</f>
        <v/>
      </c>
      <c r="B2013" t="str">
        <f>IF($J2013="","",INDEX('2_Review &amp; Audit'!$C:$C,$J2013))</f>
        <v/>
      </c>
      <c r="C2013" t="str">
        <f>IF($J2013="","",INDEX('2_Review &amp; Audit'!$D:$D,$J2013))</f>
        <v/>
      </c>
      <c r="D2013" s="60" t="str">
        <f>IF($J2013="","",INDEX('2_Review &amp; Audit'!$U:$U,$J2013))</f>
        <v/>
      </c>
      <c r="E2013" t="str">
        <f>IF($J2013="","",INDEX('2_Review &amp; Audit'!$M:$M,$J2013))</f>
        <v/>
      </c>
      <c r="F2013" t="str">
        <f>IF($J2013="","",INDEX('2_Review &amp; Audit'!$N:$N,$J2013))</f>
        <v/>
      </c>
      <c r="G2013" t="str">
        <f>IF(OR($J2013="",$F2013=""),"",ABS(INDEX('2_Review &amp; Audit'!$B:$B,$J2013)/$F2013))</f>
        <v/>
      </c>
      <c r="H2013" t="str">
        <f t="shared" si="95"/>
        <v/>
      </c>
      <c r="I2013" t="str">
        <f>IF($J2013="","",INDEX('2_Review &amp; Audit'!$AD:$AD,$J2013))</f>
        <v/>
      </c>
      <c r="AB2013" t="str">
        <f>IF($D2013="","",MAX(0,N(#REF!)-N($X2013)))</f>
        <v/>
      </c>
      <c r="AC2013" t="str">
        <f>IF(OR($D2013="",$AB2013="",N($AB2013)&lt;=0),"",IFERROR(MATCH(1,INDEX(('2_Review &amp; Audit'!$F$6:$F$505=$A2013)*('2_Review &amp; Audit'!$I$6:$I$505&gt;=$E2013-30)*('2_Review &amp; Audit'!$I$6:$I$505&lt;=$E2013+30)*('2_Review &amp; Audit'!$R$6:$R$505&gt;0)*(ROW('2_Review &amp; Audit'!$R$6:$R$505)&gt;$T2013),0),0)+5,""))</f>
        <v/>
      </c>
      <c r="AG2013" t="str">
        <f>IF(OR($D2013="",$AB2013="",$AF2013=""),"",MIN($AB2013,$AF2013))</f>
        <v/>
      </c>
      <c r="AK2013" t="str">
        <f>IF($D2013="","",MAX(0,N($AB2013)-N($AG2013)))</f>
        <v/>
      </c>
      <c r="AL2013" t="str">
        <f>IF(OR($D2013="",$AK2013="",N($AK2013)&lt;=0),"",IFERROR(MATCH(1,INDEX(('2_Review &amp; Audit'!$F$6:$F$505=$A2013)*('2_Review &amp; Audit'!$I$6:$I$505&gt;=$E2013-30)*('2_Review &amp; Audit'!$I$6:$I$505&lt;=$E2013+30)*('2_Review &amp; Audit'!$R$6:$R$505&gt;0)*(ROW('2_Review &amp; Audit'!$R$6:$R$505)&gt;$AC2013),0),0)+5,""))</f>
        <v/>
      </c>
      <c r="AP2013" t="str">
        <f>IF(OR($D2013="",$AK2013="",$AO2013=""),"",MIN($AK2013,$AO2013))</f>
        <v/>
      </c>
    </row>
    <row r="2014" spans="1:42" ht="12.75" customHeight="1" x14ac:dyDescent="0.2">
      <c r="A2014" t="str">
        <f>IF($J2014="","",INDEX('2_Review &amp; Audit'!$F:$F,$J2014))</f>
        <v/>
      </c>
      <c r="B2014" t="str">
        <f>IF($J2014="","",INDEX('2_Review &amp; Audit'!$C:$C,$J2014))</f>
        <v/>
      </c>
      <c r="C2014" t="str">
        <f>IF($J2014="","",INDEX('2_Review &amp; Audit'!$D:$D,$J2014))</f>
        <v/>
      </c>
      <c r="D2014" s="60" t="str">
        <f>IF($J2014="","",INDEX('2_Review &amp; Audit'!$U:$U,$J2014))</f>
        <v/>
      </c>
      <c r="E2014" t="str">
        <f>IF($J2014="","",INDEX('2_Review &amp; Audit'!$M:$M,$J2014))</f>
        <v/>
      </c>
      <c r="F2014" t="str">
        <f>IF($J2014="","",INDEX('2_Review &amp; Audit'!$N:$N,$J2014))</f>
        <v/>
      </c>
      <c r="G2014" t="str">
        <f>IF(OR($J2014="",$F2014=""),"",ABS(INDEX('2_Review &amp; Audit'!$B:$B,$J2014)/$F2014))</f>
        <v/>
      </c>
      <c r="H2014" t="str">
        <f t="shared" si="95"/>
        <v/>
      </c>
      <c r="I2014" t="str">
        <f>IF($J2014="","",INDEX('2_Review &amp; Audit'!$AD:$AD,$J2014))</f>
        <v/>
      </c>
      <c r="AB2014" t="str">
        <f>IF($D2014="","",MAX(0,N(#REF!)-N($X2014)))</f>
        <v/>
      </c>
      <c r="AC2014" t="str">
        <f>IF(OR($D2014="",$AB2014="",N($AB2014)&lt;=0),"",IFERROR(MATCH(1,INDEX(('2_Review &amp; Audit'!$F$6:$F$505=$A2014)*('2_Review &amp; Audit'!$I$6:$I$505&gt;=$E2014-30)*('2_Review &amp; Audit'!$I$6:$I$505&lt;=$E2014+30)*('2_Review &amp; Audit'!$R$6:$R$505&gt;0)*(ROW('2_Review &amp; Audit'!$R$6:$R$505)&gt;$T2014),0),0)+5,""))</f>
        <v/>
      </c>
      <c r="AG2014" t="str">
        <f>IF(OR($D2014="",$AB2014="",$AF2014=""),"",MIN($AB2014,$AF2014))</f>
        <v/>
      </c>
      <c r="AK2014" t="str">
        <f>IF($D2014="","",MAX(0,N($AB2014)-N($AG2014)))</f>
        <v/>
      </c>
      <c r="AL2014" t="str">
        <f>IF(OR($D2014="",$AK2014="",N($AK2014)&lt;=0),"",IFERROR(MATCH(1,INDEX(('2_Review &amp; Audit'!$F$6:$F$505=$A2014)*('2_Review &amp; Audit'!$I$6:$I$505&gt;=$E2014-30)*('2_Review &amp; Audit'!$I$6:$I$505&lt;=$E2014+30)*('2_Review &amp; Audit'!$R$6:$R$505&gt;0)*(ROW('2_Review &amp; Audit'!$R$6:$R$505)&gt;$AC2014),0),0)+5,""))</f>
        <v/>
      </c>
      <c r="AP2014" t="str">
        <f>IF(OR($D2014="",$AK2014="",$AO2014=""),"",MIN($AK2014,$AO2014))</f>
        <v/>
      </c>
    </row>
    <row r="2015" spans="1:42" ht="12.75" customHeight="1" x14ac:dyDescent="0.2">
      <c r="A2015" t="str">
        <f>IF($J2015="","",INDEX('2_Review &amp; Audit'!$F:$F,$J2015))</f>
        <v/>
      </c>
      <c r="B2015" t="str">
        <f>IF($J2015="","",INDEX('2_Review &amp; Audit'!$C:$C,$J2015))</f>
        <v/>
      </c>
      <c r="C2015" t="str">
        <f>IF($J2015="","",INDEX('2_Review &amp; Audit'!$D:$D,$J2015))</f>
        <v/>
      </c>
      <c r="D2015" s="60" t="str">
        <f>IF($J2015="","",INDEX('2_Review &amp; Audit'!$U:$U,$J2015))</f>
        <v/>
      </c>
      <c r="E2015" t="str">
        <f>IF($J2015="","",INDEX('2_Review &amp; Audit'!$M:$M,$J2015))</f>
        <v/>
      </c>
      <c r="F2015" t="str">
        <f>IF($J2015="","",INDEX('2_Review &amp; Audit'!$N:$N,$J2015))</f>
        <v/>
      </c>
      <c r="G2015" t="str">
        <f>IF(OR($J2015="",$F2015=""),"",ABS(INDEX('2_Review &amp; Audit'!$B:$B,$J2015)/$F2015))</f>
        <v/>
      </c>
      <c r="H2015" t="str">
        <f t="shared" si="95"/>
        <v/>
      </c>
      <c r="I2015" t="str">
        <f>IF($J2015="","",INDEX('2_Review &amp; Audit'!$AD:$AD,$J2015))</f>
        <v/>
      </c>
      <c r="AB2015" t="str">
        <f>IF($D2015="","",MAX(0,N(#REF!)-N($X2015)))</f>
        <v/>
      </c>
      <c r="AC2015" t="str">
        <f>IF(OR($D2015="",$AB2015="",N($AB2015)&lt;=0),"",IFERROR(MATCH(1,INDEX(('2_Review &amp; Audit'!$F$6:$F$505=$A2015)*('2_Review &amp; Audit'!$I$6:$I$505&gt;=$E2015-30)*('2_Review &amp; Audit'!$I$6:$I$505&lt;=$E2015+30)*('2_Review &amp; Audit'!$R$6:$R$505&gt;0)*(ROW('2_Review &amp; Audit'!$R$6:$R$505)&gt;$T2015),0),0)+5,""))</f>
        <v/>
      </c>
      <c r="AG2015" t="str">
        <f>IF(OR($D2015="",$AB2015="",$AF2015=""),"",MIN($AB2015,$AF2015))</f>
        <v/>
      </c>
      <c r="AK2015" t="str">
        <f>IF($D2015="","",MAX(0,N($AB2015)-N($AG2015)))</f>
        <v/>
      </c>
      <c r="AL2015" t="str">
        <f>IF(OR($D2015="",$AK2015="",N($AK2015)&lt;=0),"",IFERROR(MATCH(1,INDEX(('2_Review &amp; Audit'!$F$6:$F$505=$A2015)*('2_Review &amp; Audit'!$I$6:$I$505&gt;=$E2015-30)*('2_Review &amp; Audit'!$I$6:$I$505&lt;=$E2015+30)*('2_Review &amp; Audit'!$R$6:$R$505&gt;0)*(ROW('2_Review &amp; Audit'!$R$6:$R$505)&gt;$AC2015),0),0)+5,""))</f>
        <v/>
      </c>
      <c r="AP2015" t="str">
        <f>IF(OR($D2015="",$AK2015="",$AO2015=""),"",MIN($AK2015,$AO2015))</f>
        <v/>
      </c>
    </row>
    <row r="2016" spans="1:42" ht="12.75" customHeight="1" x14ac:dyDescent="0.2">
      <c r="A2016" t="str">
        <f>IF($J2016="","",INDEX('2_Review &amp; Audit'!$F:$F,$J2016))</f>
        <v/>
      </c>
      <c r="B2016" t="str">
        <f>IF($J2016="","",INDEX('2_Review &amp; Audit'!$C:$C,$J2016))</f>
        <v/>
      </c>
      <c r="C2016" t="str">
        <f>IF($J2016="","",INDEX('2_Review &amp; Audit'!$D:$D,$J2016))</f>
        <v/>
      </c>
      <c r="D2016" s="60" t="str">
        <f>IF($J2016="","",INDEX('2_Review &amp; Audit'!$U:$U,$J2016))</f>
        <v/>
      </c>
      <c r="E2016" t="str">
        <f>IF($J2016="","",INDEX('2_Review &amp; Audit'!$M:$M,$J2016))</f>
        <v/>
      </c>
      <c r="F2016" t="str">
        <f>IF($J2016="","",INDEX('2_Review &amp; Audit'!$N:$N,$J2016))</f>
        <v/>
      </c>
      <c r="G2016" t="str">
        <f>IF(OR($J2016="",$F2016=""),"",ABS(INDEX('2_Review &amp; Audit'!$B:$B,$J2016)/$F2016))</f>
        <v/>
      </c>
      <c r="H2016" t="str">
        <f t="shared" si="95"/>
        <v/>
      </c>
      <c r="I2016" t="str">
        <f>IF($J2016="","",INDEX('2_Review &amp; Audit'!$AD:$AD,$J2016))</f>
        <v/>
      </c>
      <c r="AB2016" t="str">
        <f>IF($D2016="","",MAX(0,N(#REF!)-N($X2016)))</f>
        <v/>
      </c>
      <c r="AC2016" t="str">
        <f>IF(OR($D2016="",$AB2016="",N($AB2016)&lt;=0),"",IFERROR(MATCH(1,INDEX(('2_Review &amp; Audit'!$F$6:$F$505=$A2016)*('2_Review &amp; Audit'!$I$6:$I$505&gt;=$E2016-30)*('2_Review &amp; Audit'!$I$6:$I$505&lt;=$E2016+30)*('2_Review &amp; Audit'!$R$6:$R$505&gt;0)*(ROW('2_Review &amp; Audit'!$R$6:$R$505)&gt;$T2016),0),0)+5,""))</f>
        <v/>
      </c>
      <c r="AG2016" t="str">
        <f>IF(OR($D2016="",$AB2016="",$AF2016=""),"",MIN($AB2016,$AF2016))</f>
        <v/>
      </c>
      <c r="AK2016" t="str">
        <f>IF($D2016="","",MAX(0,N($AB2016)-N($AG2016)))</f>
        <v/>
      </c>
      <c r="AL2016" t="str">
        <f>IF(OR($D2016="",$AK2016="",N($AK2016)&lt;=0),"",IFERROR(MATCH(1,INDEX(('2_Review &amp; Audit'!$F$6:$F$505=$A2016)*('2_Review &amp; Audit'!$I$6:$I$505&gt;=$E2016-30)*('2_Review &amp; Audit'!$I$6:$I$505&lt;=$E2016+30)*('2_Review &amp; Audit'!$R$6:$R$505&gt;0)*(ROW('2_Review &amp; Audit'!$R$6:$R$505)&gt;$AC2016),0),0)+5,""))</f>
        <v/>
      </c>
      <c r="AP2016" t="str">
        <f>IF(OR($D2016="",$AK2016="",$AO2016=""),"",MIN($AK2016,$AO2016))</f>
        <v/>
      </c>
    </row>
    <row r="2017" spans="1:42" ht="12.75" customHeight="1" x14ac:dyDescent="0.2">
      <c r="A2017" t="str">
        <f>IF($J2017="","",INDEX('2_Review &amp; Audit'!$F:$F,$J2017))</f>
        <v/>
      </c>
      <c r="B2017" t="str">
        <f>IF($J2017="","",INDEX('2_Review &amp; Audit'!$C:$C,$J2017))</f>
        <v/>
      </c>
      <c r="C2017" t="str">
        <f>IF($J2017="","",INDEX('2_Review &amp; Audit'!$D:$D,$J2017))</f>
        <v/>
      </c>
      <c r="D2017" s="60" t="str">
        <f>IF($J2017="","",INDEX('2_Review &amp; Audit'!$U:$U,$J2017))</f>
        <v/>
      </c>
      <c r="E2017" t="str">
        <f>IF($J2017="","",INDEX('2_Review &amp; Audit'!$M:$M,$J2017))</f>
        <v/>
      </c>
      <c r="F2017" t="str">
        <f>IF($J2017="","",INDEX('2_Review &amp; Audit'!$N:$N,$J2017))</f>
        <v/>
      </c>
      <c r="G2017" t="str">
        <f>IF(OR($J2017="",$F2017=""),"",ABS(INDEX('2_Review &amp; Audit'!$B:$B,$J2017)/$F2017))</f>
        <v/>
      </c>
      <c r="H2017" t="str">
        <f t="shared" si="95"/>
        <v/>
      </c>
      <c r="I2017" t="str">
        <f>IF($J2017="","",INDEX('2_Review &amp; Audit'!$AD:$AD,$J2017))</f>
        <v/>
      </c>
      <c r="AB2017" t="str">
        <f>IF($D2017="","",MAX(0,N(#REF!)-N($X2017)))</f>
        <v/>
      </c>
      <c r="AC2017" t="str">
        <f>IF(OR($D2017="",$AB2017="",N($AB2017)&lt;=0),"",IFERROR(MATCH(1,INDEX(('2_Review &amp; Audit'!$F$6:$F$505=$A2017)*('2_Review &amp; Audit'!$I$6:$I$505&gt;=$E2017-30)*('2_Review &amp; Audit'!$I$6:$I$505&lt;=$E2017+30)*('2_Review &amp; Audit'!$R$6:$R$505&gt;0)*(ROW('2_Review &amp; Audit'!$R$6:$R$505)&gt;$T2017),0),0)+5,""))</f>
        <v/>
      </c>
      <c r="AG2017" t="str">
        <f>IF(OR($D2017="",$AB2017="",$AF2017=""),"",MIN($AB2017,$AF2017))</f>
        <v/>
      </c>
      <c r="AK2017" t="str">
        <f>IF($D2017="","",MAX(0,N($AB2017)-N($AG2017)))</f>
        <v/>
      </c>
      <c r="AL2017" t="str">
        <f>IF(OR($D2017="",$AK2017="",N($AK2017)&lt;=0),"",IFERROR(MATCH(1,INDEX(('2_Review &amp; Audit'!$F$6:$F$505=$A2017)*('2_Review &amp; Audit'!$I$6:$I$505&gt;=$E2017-30)*('2_Review &amp; Audit'!$I$6:$I$505&lt;=$E2017+30)*('2_Review &amp; Audit'!$R$6:$R$505&gt;0)*(ROW('2_Review &amp; Audit'!$R$6:$R$505)&gt;$AC2017),0),0)+5,""))</f>
        <v/>
      </c>
      <c r="AP2017" t="str">
        <f>IF(OR($D2017="",$AK2017="",$AO2017=""),"",MIN($AK2017,$AO2017))</f>
        <v/>
      </c>
    </row>
    <row r="2018" spans="1:42" ht="12.75" customHeight="1" x14ac:dyDescent="0.2">
      <c r="A2018" t="str">
        <f>IF($J2018="","",INDEX('2_Review &amp; Audit'!$F:$F,$J2018))</f>
        <v/>
      </c>
      <c r="B2018" t="str">
        <f>IF($J2018="","",INDEX('2_Review &amp; Audit'!$C:$C,$J2018))</f>
        <v/>
      </c>
      <c r="C2018" t="str">
        <f>IF($J2018="","",INDEX('2_Review &amp; Audit'!$D:$D,$J2018))</f>
        <v/>
      </c>
      <c r="D2018" s="60" t="str">
        <f>IF($J2018="","",INDEX('2_Review &amp; Audit'!$U:$U,$J2018))</f>
        <v/>
      </c>
      <c r="E2018" t="str">
        <f>IF($J2018="","",INDEX('2_Review &amp; Audit'!$M:$M,$J2018))</f>
        <v/>
      </c>
      <c r="F2018" t="str">
        <f>IF($J2018="","",INDEX('2_Review &amp; Audit'!$N:$N,$J2018))</f>
        <v/>
      </c>
      <c r="G2018" t="str">
        <f>IF(OR($J2018="",$F2018=""),"",ABS(INDEX('2_Review &amp; Audit'!$B:$B,$J2018)/$F2018))</f>
        <v/>
      </c>
      <c r="H2018" t="str">
        <f t="shared" si="95"/>
        <v/>
      </c>
      <c r="I2018" t="str">
        <f>IF($J2018="","",INDEX('2_Review &amp; Audit'!$AD:$AD,$J2018))</f>
        <v/>
      </c>
      <c r="AB2018" t="str">
        <f>IF($D2018="","",MAX(0,N(#REF!)-N($X2018)))</f>
        <v/>
      </c>
      <c r="AC2018" t="str">
        <f>IF(OR($D2018="",$AB2018="",N($AB2018)&lt;=0),"",IFERROR(MATCH(1,INDEX(('2_Review &amp; Audit'!$F$6:$F$505=$A2018)*('2_Review &amp; Audit'!$I$6:$I$505&gt;=$E2018-30)*('2_Review &amp; Audit'!$I$6:$I$505&lt;=$E2018+30)*('2_Review &amp; Audit'!$R$6:$R$505&gt;0)*(ROW('2_Review &amp; Audit'!$R$6:$R$505)&gt;$T2018),0),0)+5,""))</f>
        <v/>
      </c>
      <c r="AG2018" t="str">
        <f>IF(OR($D2018="",$AB2018="",$AF2018=""),"",MIN($AB2018,$AF2018))</f>
        <v/>
      </c>
      <c r="AK2018" t="str">
        <f>IF($D2018="","",MAX(0,N($AB2018)-N($AG2018)))</f>
        <v/>
      </c>
      <c r="AL2018" t="str">
        <f>IF(OR($D2018="",$AK2018="",N($AK2018)&lt;=0),"",IFERROR(MATCH(1,INDEX(('2_Review &amp; Audit'!$F$6:$F$505=$A2018)*('2_Review &amp; Audit'!$I$6:$I$505&gt;=$E2018-30)*('2_Review &amp; Audit'!$I$6:$I$505&lt;=$E2018+30)*('2_Review &amp; Audit'!$R$6:$R$505&gt;0)*(ROW('2_Review &amp; Audit'!$R$6:$R$505)&gt;$AC2018),0),0)+5,""))</f>
        <v/>
      </c>
      <c r="AP2018" t="str">
        <f>IF(OR($D2018="",$AK2018="",$AO2018=""),"",MIN($AK2018,$AO2018))</f>
        <v/>
      </c>
    </row>
    <row r="2019" spans="1:42" ht="12.75" customHeight="1" x14ac:dyDescent="0.2">
      <c r="A2019" t="str">
        <f>IF($J2019="","",INDEX('2_Review &amp; Audit'!$F:$F,$J2019))</f>
        <v/>
      </c>
      <c r="B2019" t="str">
        <f>IF($J2019="","",INDEX('2_Review &amp; Audit'!$C:$C,$J2019))</f>
        <v/>
      </c>
      <c r="C2019" t="str">
        <f>IF($J2019="","",INDEX('2_Review &amp; Audit'!$D:$D,$J2019))</f>
        <v/>
      </c>
      <c r="D2019" s="60" t="str">
        <f>IF($J2019="","",INDEX('2_Review &amp; Audit'!$U:$U,$J2019))</f>
        <v/>
      </c>
      <c r="E2019" t="str">
        <f>IF($J2019="","",INDEX('2_Review &amp; Audit'!$M:$M,$J2019))</f>
        <v/>
      </c>
      <c r="F2019" t="str">
        <f>IF($J2019="","",INDEX('2_Review &amp; Audit'!$N:$N,$J2019))</f>
        <v/>
      </c>
      <c r="G2019" t="str">
        <f>IF(OR($J2019="",$F2019=""),"",ABS(INDEX('2_Review &amp; Audit'!$B:$B,$J2019)/$F2019))</f>
        <v/>
      </c>
      <c r="H2019" t="str">
        <f t="shared" si="95"/>
        <v/>
      </c>
      <c r="I2019" t="str">
        <f>IF($J2019="","",INDEX('2_Review &amp; Audit'!$AD:$AD,$J2019))</f>
        <v/>
      </c>
      <c r="AB2019" t="str">
        <f>IF($D2019="","",MAX(0,N(#REF!)-N($X2019)))</f>
        <v/>
      </c>
      <c r="AC2019" t="str">
        <f>IF(OR($D2019="",$AB2019="",N($AB2019)&lt;=0),"",IFERROR(MATCH(1,INDEX(('2_Review &amp; Audit'!$F$6:$F$505=$A2019)*('2_Review &amp; Audit'!$I$6:$I$505&gt;=$E2019-30)*('2_Review &amp; Audit'!$I$6:$I$505&lt;=$E2019+30)*('2_Review &amp; Audit'!$R$6:$R$505&gt;0)*(ROW('2_Review &amp; Audit'!$R$6:$R$505)&gt;$T2019),0),0)+5,""))</f>
        <v/>
      </c>
      <c r="AG2019" t="str">
        <f>IF(OR($D2019="",$AB2019="",$AF2019=""),"",MIN($AB2019,$AF2019))</f>
        <v/>
      </c>
      <c r="AK2019" t="str">
        <f>IF($D2019="","",MAX(0,N($AB2019)-N($AG2019)))</f>
        <v/>
      </c>
      <c r="AL2019" t="str">
        <f>IF(OR($D2019="",$AK2019="",N($AK2019)&lt;=0),"",IFERROR(MATCH(1,INDEX(('2_Review &amp; Audit'!$F$6:$F$505=$A2019)*('2_Review &amp; Audit'!$I$6:$I$505&gt;=$E2019-30)*('2_Review &amp; Audit'!$I$6:$I$505&lt;=$E2019+30)*('2_Review &amp; Audit'!$R$6:$R$505&gt;0)*(ROW('2_Review &amp; Audit'!$R$6:$R$505)&gt;$AC2019),0),0)+5,""))</f>
        <v/>
      </c>
      <c r="AP2019" t="str">
        <f>IF(OR($D2019="",$AK2019="",$AO2019=""),"",MIN($AK2019,$AO2019))</f>
        <v/>
      </c>
    </row>
    <row r="2020" spans="1:42" ht="12.75" customHeight="1" x14ac:dyDescent="0.2">
      <c r="A2020" t="str">
        <f>IF($J2020="","",INDEX('2_Review &amp; Audit'!$F:$F,$J2020))</f>
        <v/>
      </c>
      <c r="B2020" t="str">
        <f>IF($J2020="","",INDEX('2_Review &amp; Audit'!$C:$C,$J2020))</f>
        <v/>
      </c>
      <c r="C2020" t="str">
        <f>IF($J2020="","",INDEX('2_Review &amp; Audit'!$D:$D,$J2020))</f>
        <v/>
      </c>
      <c r="D2020" s="60" t="str">
        <f>IF($J2020="","",INDEX('2_Review &amp; Audit'!$U:$U,$J2020))</f>
        <v/>
      </c>
      <c r="E2020" t="str">
        <f>IF($J2020="","",INDEX('2_Review &amp; Audit'!$M:$M,$J2020))</f>
        <v/>
      </c>
      <c r="F2020" t="str">
        <f>IF($J2020="","",INDEX('2_Review &amp; Audit'!$N:$N,$J2020))</f>
        <v/>
      </c>
      <c r="G2020" t="str">
        <f>IF(OR($J2020="",$F2020=""),"",ABS(INDEX('2_Review &amp; Audit'!$B:$B,$J2020)/$F2020))</f>
        <v/>
      </c>
      <c r="H2020" t="str">
        <f t="shared" si="95"/>
        <v/>
      </c>
      <c r="I2020" t="str">
        <f>IF($J2020="","",INDEX('2_Review &amp; Audit'!$AD:$AD,$J2020))</f>
        <v/>
      </c>
      <c r="AB2020" t="str">
        <f>IF($D2020="","",MAX(0,N(#REF!)-N($X2020)))</f>
        <v/>
      </c>
      <c r="AC2020" t="str">
        <f>IF(OR($D2020="",$AB2020="",N($AB2020)&lt;=0),"",IFERROR(MATCH(1,INDEX(('2_Review &amp; Audit'!$F$6:$F$505=$A2020)*('2_Review &amp; Audit'!$I$6:$I$505&gt;=$E2020-30)*('2_Review &amp; Audit'!$I$6:$I$505&lt;=$E2020+30)*('2_Review &amp; Audit'!$R$6:$R$505&gt;0)*(ROW('2_Review &amp; Audit'!$R$6:$R$505)&gt;$T2020),0),0)+5,""))</f>
        <v/>
      </c>
      <c r="AG2020" t="str">
        <f>IF(OR($D2020="",$AB2020="",$AF2020=""),"",MIN($AB2020,$AF2020))</f>
        <v/>
      </c>
      <c r="AK2020" t="str">
        <f>IF($D2020="","",MAX(0,N($AB2020)-N($AG2020)))</f>
        <v/>
      </c>
      <c r="AL2020" t="str">
        <f>IF(OR($D2020="",$AK2020="",N($AK2020)&lt;=0),"",IFERROR(MATCH(1,INDEX(('2_Review &amp; Audit'!$F$6:$F$505=$A2020)*('2_Review &amp; Audit'!$I$6:$I$505&gt;=$E2020-30)*('2_Review &amp; Audit'!$I$6:$I$505&lt;=$E2020+30)*('2_Review &amp; Audit'!$R$6:$R$505&gt;0)*(ROW('2_Review &amp; Audit'!$R$6:$R$505)&gt;$AC2020),0),0)+5,""))</f>
        <v/>
      </c>
      <c r="AP2020" t="str">
        <f>IF(OR($D2020="",$AK2020="",$AO2020=""),"",MIN($AK2020,$AO2020))</f>
        <v/>
      </c>
    </row>
    <row r="2021" spans="1:42" ht="12.75" customHeight="1" x14ac:dyDescent="0.2">
      <c r="A2021" t="str">
        <f>IF($J2021="","",INDEX('2_Review &amp; Audit'!$F:$F,$J2021))</f>
        <v/>
      </c>
      <c r="B2021" t="str">
        <f>IF($J2021="","",INDEX('2_Review &amp; Audit'!$C:$C,$J2021))</f>
        <v/>
      </c>
      <c r="C2021" t="str">
        <f>IF($J2021="","",INDEX('2_Review &amp; Audit'!$D:$D,$J2021))</f>
        <v/>
      </c>
      <c r="D2021" s="60" t="str">
        <f>IF($J2021="","",INDEX('2_Review &amp; Audit'!$U:$U,$J2021))</f>
        <v/>
      </c>
      <c r="E2021" t="str">
        <f>IF($J2021="","",INDEX('2_Review &amp; Audit'!$M:$M,$J2021))</f>
        <v/>
      </c>
      <c r="F2021" t="str">
        <f>IF($J2021="","",INDEX('2_Review &amp; Audit'!$N:$N,$J2021))</f>
        <v/>
      </c>
      <c r="G2021" t="str">
        <f>IF(OR($J2021="",$F2021=""),"",ABS(INDEX('2_Review &amp; Audit'!$B:$B,$J2021)/$F2021))</f>
        <v/>
      </c>
      <c r="H2021" t="str">
        <f t="shared" si="95"/>
        <v/>
      </c>
      <c r="I2021" t="str">
        <f>IF($J2021="","",INDEX('2_Review &amp; Audit'!$AD:$AD,$J2021))</f>
        <v/>
      </c>
      <c r="AB2021" t="str">
        <f>IF($D2021="","",MAX(0,N(#REF!)-N($X2021)))</f>
        <v/>
      </c>
      <c r="AC2021" t="str">
        <f>IF(OR($D2021="",$AB2021="",N($AB2021)&lt;=0),"",IFERROR(MATCH(1,INDEX(('2_Review &amp; Audit'!$F$6:$F$505=$A2021)*('2_Review &amp; Audit'!$I$6:$I$505&gt;=$E2021-30)*('2_Review &amp; Audit'!$I$6:$I$505&lt;=$E2021+30)*('2_Review &amp; Audit'!$R$6:$R$505&gt;0)*(ROW('2_Review &amp; Audit'!$R$6:$R$505)&gt;$T2021),0),0)+5,""))</f>
        <v/>
      </c>
      <c r="AG2021" t="str">
        <f>IF(OR($D2021="",$AB2021="",$AF2021=""),"",MIN($AB2021,$AF2021))</f>
        <v/>
      </c>
      <c r="AK2021" t="str">
        <f>IF($D2021="","",MAX(0,N($AB2021)-N($AG2021)))</f>
        <v/>
      </c>
      <c r="AL2021" t="str">
        <f>IF(OR($D2021="",$AK2021="",N($AK2021)&lt;=0),"",IFERROR(MATCH(1,INDEX(('2_Review &amp; Audit'!$F$6:$F$505=$A2021)*('2_Review &amp; Audit'!$I$6:$I$505&gt;=$E2021-30)*('2_Review &amp; Audit'!$I$6:$I$505&lt;=$E2021+30)*('2_Review &amp; Audit'!$R$6:$R$505&gt;0)*(ROW('2_Review &amp; Audit'!$R$6:$R$505)&gt;$AC2021),0),0)+5,""))</f>
        <v/>
      </c>
      <c r="AP2021" t="str">
        <f>IF(OR($D2021="",$AK2021="",$AO2021=""),"",MIN($AK2021,$AO2021))</f>
        <v/>
      </c>
    </row>
    <row r="2022" spans="1:42" ht="12.75" customHeight="1" x14ac:dyDescent="0.2">
      <c r="A2022" t="str">
        <f>IF($J2022="","",INDEX('2_Review &amp; Audit'!$F:$F,$J2022))</f>
        <v/>
      </c>
      <c r="B2022" t="str">
        <f>IF($J2022="","",INDEX('2_Review &amp; Audit'!$C:$C,$J2022))</f>
        <v/>
      </c>
      <c r="C2022" t="str">
        <f>IF($J2022="","",INDEX('2_Review &amp; Audit'!$D:$D,$J2022))</f>
        <v/>
      </c>
      <c r="D2022" s="60" t="str">
        <f>IF($J2022="","",INDEX('2_Review &amp; Audit'!$U:$U,$J2022))</f>
        <v/>
      </c>
      <c r="E2022" t="str">
        <f>IF($J2022="","",INDEX('2_Review &amp; Audit'!$M:$M,$J2022))</f>
        <v/>
      </c>
      <c r="F2022" t="str">
        <f>IF($J2022="","",INDEX('2_Review &amp; Audit'!$N:$N,$J2022))</f>
        <v/>
      </c>
      <c r="G2022" t="str">
        <f>IF(OR($J2022="",$F2022=""),"",ABS(INDEX('2_Review &amp; Audit'!$B:$B,$J2022)/$F2022))</f>
        <v/>
      </c>
      <c r="H2022" t="str">
        <f t="shared" si="95"/>
        <v/>
      </c>
      <c r="I2022" t="str">
        <f>IF($J2022="","",INDEX('2_Review &amp; Audit'!$AD:$AD,$J2022))</f>
        <v/>
      </c>
      <c r="AB2022" t="str">
        <f>IF($D2022="","",MAX(0,N(#REF!)-N($X2022)))</f>
        <v/>
      </c>
      <c r="AC2022" t="str">
        <f>IF(OR($D2022="",$AB2022="",N($AB2022)&lt;=0),"",IFERROR(MATCH(1,INDEX(('2_Review &amp; Audit'!$F$6:$F$505=$A2022)*('2_Review &amp; Audit'!$I$6:$I$505&gt;=$E2022-30)*('2_Review &amp; Audit'!$I$6:$I$505&lt;=$E2022+30)*('2_Review &amp; Audit'!$R$6:$R$505&gt;0)*(ROW('2_Review &amp; Audit'!$R$6:$R$505)&gt;$T2022),0),0)+5,""))</f>
        <v/>
      </c>
      <c r="AG2022" t="str">
        <f>IF(OR($D2022="",$AB2022="",$AF2022=""),"",MIN($AB2022,$AF2022))</f>
        <v/>
      </c>
      <c r="AK2022" t="str">
        <f>IF($D2022="","",MAX(0,N($AB2022)-N($AG2022)))</f>
        <v/>
      </c>
      <c r="AL2022" t="str">
        <f>IF(OR($D2022="",$AK2022="",N($AK2022)&lt;=0),"",IFERROR(MATCH(1,INDEX(('2_Review &amp; Audit'!$F$6:$F$505=$A2022)*('2_Review &amp; Audit'!$I$6:$I$505&gt;=$E2022-30)*('2_Review &amp; Audit'!$I$6:$I$505&lt;=$E2022+30)*('2_Review &amp; Audit'!$R$6:$R$505&gt;0)*(ROW('2_Review &amp; Audit'!$R$6:$R$505)&gt;$AC2022),0),0)+5,""))</f>
        <v/>
      </c>
      <c r="AP2022" t="str">
        <f>IF(OR($D2022="",$AK2022="",$AO2022=""),"",MIN($AK2022,$AO2022))</f>
        <v/>
      </c>
    </row>
    <row r="2023" spans="1:42" ht="12.75" customHeight="1" x14ac:dyDescent="0.2">
      <c r="A2023" t="str">
        <f>IF($J2023="","",INDEX('2_Review &amp; Audit'!$F:$F,$J2023))</f>
        <v/>
      </c>
      <c r="B2023" t="str">
        <f>IF($J2023="","",INDEX('2_Review &amp; Audit'!$C:$C,$J2023))</f>
        <v/>
      </c>
      <c r="C2023" t="str">
        <f>IF($J2023="","",INDEX('2_Review &amp; Audit'!$D:$D,$J2023))</f>
        <v/>
      </c>
      <c r="D2023" s="60" t="str">
        <f>IF($J2023="","",INDEX('2_Review &amp; Audit'!$U:$U,$J2023))</f>
        <v/>
      </c>
      <c r="E2023" t="str">
        <f>IF($J2023="","",INDEX('2_Review &amp; Audit'!$M:$M,$J2023))</f>
        <v/>
      </c>
      <c r="F2023" t="str">
        <f>IF($J2023="","",INDEX('2_Review &amp; Audit'!$N:$N,$J2023))</f>
        <v/>
      </c>
      <c r="G2023" t="str">
        <f>IF(OR($J2023="",$F2023=""),"",ABS(INDEX('2_Review &amp; Audit'!$B:$B,$J2023)/$F2023))</f>
        <v/>
      </c>
      <c r="H2023" t="str">
        <f t="shared" si="95"/>
        <v/>
      </c>
      <c r="I2023" t="str">
        <f>IF($J2023="","",INDEX('2_Review &amp; Audit'!$AD:$AD,$J2023))</f>
        <v/>
      </c>
      <c r="AB2023" t="str">
        <f>IF($D2023="","",MAX(0,N(#REF!)-N($X2023)))</f>
        <v/>
      </c>
      <c r="AC2023" t="str">
        <f>IF(OR($D2023="",$AB2023="",N($AB2023)&lt;=0),"",IFERROR(MATCH(1,INDEX(('2_Review &amp; Audit'!$F$6:$F$505=$A2023)*('2_Review &amp; Audit'!$I$6:$I$505&gt;=$E2023-30)*('2_Review &amp; Audit'!$I$6:$I$505&lt;=$E2023+30)*('2_Review &amp; Audit'!$R$6:$R$505&gt;0)*(ROW('2_Review &amp; Audit'!$R$6:$R$505)&gt;$T2023),0),0)+5,""))</f>
        <v/>
      </c>
      <c r="AG2023" t="str">
        <f>IF(OR($D2023="",$AB2023="",$AF2023=""),"",MIN($AB2023,$AF2023))</f>
        <v/>
      </c>
      <c r="AK2023" t="str">
        <f>IF($D2023="","",MAX(0,N($AB2023)-N($AG2023)))</f>
        <v/>
      </c>
      <c r="AL2023" t="str">
        <f>IF(OR($D2023="",$AK2023="",N($AK2023)&lt;=0),"",IFERROR(MATCH(1,INDEX(('2_Review &amp; Audit'!$F$6:$F$505=$A2023)*('2_Review &amp; Audit'!$I$6:$I$505&gt;=$E2023-30)*('2_Review &amp; Audit'!$I$6:$I$505&lt;=$E2023+30)*('2_Review &amp; Audit'!$R$6:$R$505&gt;0)*(ROW('2_Review &amp; Audit'!$R$6:$R$505)&gt;$AC2023),0),0)+5,""))</f>
        <v/>
      </c>
      <c r="AP2023" t="str">
        <f>IF(OR($D2023="",$AK2023="",$AO2023=""),"",MIN($AK2023,$AO2023))</f>
        <v/>
      </c>
    </row>
    <row r="2024" spans="1:42" ht="12.75" customHeight="1" x14ac:dyDescent="0.2">
      <c r="A2024" t="str">
        <f>IF($J2024="","",INDEX('2_Review &amp; Audit'!$F:$F,$J2024))</f>
        <v/>
      </c>
      <c r="B2024" t="str">
        <f>IF($J2024="","",INDEX('2_Review &amp; Audit'!$C:$C,$J2024))</f>
        <v/>
      </c>
      <c r="C2024" t="str">
        <f>IF($J2024="","",INDEX('2_Review &amp; Audit'!$D:$D,$J2024))</f>
        <v/>
      </c>
      <c r="D2024" s="60" t="str">
        <f>IF($J2024="","",INDEX('2_Review &amp; Audit'!$U:$U,$J2024))</f>
        <v/>
      </c>
      <c r="E2024" t="str">
        <f>IF($J2024="","",INDEX('2_Review &amp; Audit'!$M:$M,$J2024))</f>
        <v/>
      </c>
      <c r="F2024" t="str">
        <f>IF($J2024="","",INDEX('2_Review &amp; Audit'!$N:$N,$J2024))</f>
        <v/>
      </c>
      <c r="G2024" t="str">
        <f>IF(OR($J2024="",$F2024=""),"",ABS(INDEX('2_Review &amp; Audit'!$B:$B,$J2024)/$F2024))</f>
        <v/>
      </c>
      <c r="H2024" t="str">
        <f t="shared" si="95"/>
        <v/>
      </c>
      <c r="I2024" t="str">
        <f>IF($J2024="","",INDEX('2_Review &amp; Audit'!$AD:$AD,$J2024))</f>
        <v/>
      </c>
      <c r="AB2024" t="str">
        <f>IF($D2024="","",MAX(0,N(#REF!)-N($X2024)))</f>
        <v/>
      </c>
      <c r="AC2024" t="str">
        <f>IF(OR($D2024="",$AB2024="",N($AB2024)&lt;=0),"",IFERROR(MATCH(1,INDEX(('2_Review &amp; Audit'!$F$6:$F$505=$A2024)*('2_Review &amp; Audit'!$I$6:$I$505&gt;=$E2024-30)*('2_Review &amp; Audit'!$I$6:$I$505&lt;=$E2024+30)*('2_Review &amp; Audit'!$R$6:$R$505&gt;0)*(ROW('2_Review &amp; Audit'!$R$6:$R$505)&gt;$T2024),0),0)+5,""))</f>
        <v/>
      </c>
      <c r="AG2024" t="str">
        <f>IF(OR($D2024="",$AB2024="",$AF2024=""),"",MIN($AB2024,$AF2024))</f>
        <v/>
      </c>
      <c r="AK2024" t="str">
        <f>IF($D2024="","",MAX(0,N($AB2024)-N($AG2024)))</f>
        <v/>
      </c>
      <c r="AL2024" t="str">
        <f>IF(OR($D2024="",$AK2024="",N($AK2024)&lt;=0),"",IFERROR(MATCH(1,INDEX(('2_Review &amp; Audit'!$F$6:$F$505=$A2024)*('2_Review &amp; Audit'!$I$6:$I$505&gt;=$E2024-30)*('2_Review &amp; Audit'!$I$6:$I$505&lt;=$E2024+30)*('2_Review &amp; Audit'!$R$6:$R$505&gt;0)*(ROW('2_Review &amp; Audit'!$R$6:$R$505)&gt;$AC2024),0),0)+5,""))</f>
        <v/>
      </c>
      <c r="AP2024" t="str">
        <f>IF(OR($D2024="",$AK2024="",$AO2024=""),"",MIN($AK2024,$AO2024))</f>
        <v/>
      </c>
    </row>
    <row r="2025" spans="1:42" ht="12.75" customHeight="1" x14ac:dyDescent="0.2">
      <c r="A2025" t="str">
        <f>IF($J2025="","",INDEX('2_Review &amp; Audit'!$F:$F,$J2025))</f>
        <v/>
      </c>
      <c r="B2025" t="str">
        <f>IF($J2025="","",INDEX('2_Review &amp; Audit'!$C:$C,$J2025))</f>
        <v/>
      </c>
      <c r="C2025" t="str">
        <f>IF($J2025="","",INDEX('2_Review &amp; Audit'!$D:$D,$J2025))</f>
        <v/>
      </c>
      <c r="D2025" s="60" t="str">
        <f>IF($J2025="","",INDEX('2_Review &amp; Audit'!$U:$U,$J2025))</f>
        <v/>
      </c>
      <c r="E2025" t="str">
        <f>IF($J2025="","",INDEX('2_Review &amp; Audit'!$M:$M,$J2025))</f>
        <v/>
      </c>
      <c r="F2025" t="str">
        <f>IF($J2025="","",INDEX('2_Review &amp; Audit'!$N:$N,$J2025))</f>
        <v/>
      </c>
      <c r="G2025" t="str">
        <f>IF(OR($J2025="",$F2025=""),"",ABS(INDEX('2_Review &amp; Audit'!$B:$B,$J2025)/$F2025))</f>
        <v/>
      </c>
      <c r="H2025" t="str">
        <f t="shared" si="95"/>
        <v/>
      </c>
      <c r="I2025" t="str">
        <f>IF($J2025="","",INDEX('2_Review &amp; Audit'!$AD:$AD,$J2025))</f>
        <v/>
      </c>
      <c r="AB2025" t="str">
        <f>IF($D2025="","",MAX(0,N(#REF!)-N($X2025)))</f>
        <v/>
      </c>
      <c r="AC2025" t="str">
        <f>IF(OR($D2025="",$AB2025="",N($AB2025)&lt;=0),"",IFERROR(MATCH(1,INDEX(('2_Review &amp; Audit'!$F$6:$F$505=$A2025)*('2_Review &amp; Audit'!$I$6:$I$505&gt;=$E2025-30)*('2_Review &amp; Audit'!$I$6:$I$505&lt;=$E2025+30)*('2_Review &amp; Audit'!$R$6:$R$505&gt;0)*(ROW('2_Review &amp; Audit'!$R$6:$R$505)&gt;$T2025),0),0)+5,""))</f>
        <v/>
      </c>
      <c r="AG2025" t="str">
        <f>IF(OR($D2025="",$AB2025="",$AF2025=""),"",MIN($AB2025,$AF2025))</f>
        <v/>
      </c>
      <c r="AK2025" t="str">
        <f>IF($D2025="","",MAX(0,N($AB2025)-N($AG2025)))</f>
        <v/>
      </c>
      <c r="AL2025" t="str">
        <f>IF(OR($D2025="",$AK2025="",N($AK2025)&lt;=0),"",IFERROR(MATCH(1,INDEX(('2_Review &amp; Audit'!$F$6:$F$505=$A2025)*('2_Review &amp; Audit'!$I$6:$I$505&gt;=$E2025-30)*('2_Review &amp; Audit'!$I$6:$I$505&lt;=$E2025+30)*('2_Review &amp; Audit'!$R$6:$R$505&gt;0)*(ROW('2_Review &amp; Audit'!$R$6:$R$505)&gt;$AC2025),0),0)+5,""))</f>
        <v/>
      </c>
      <c r="AP2025" t="str">
        <f>IF(OR($D2025="",$AK2025="",$AO2025=""),"",MIN($AK2025,$AO2025))</f>
        <v/>
      </c>
    </row>
    <row r="2026" spans="1:42" ht="12.75" customHeight="1" x14ac:dyDescent="0.2">
      <c r="A2026" t="str">
        <f>IF($J2026="","",INDEX('2_Review &amp; Audit'!$F:$F,$J2026))</f>
        <v/>
      </c>
      <c r="B2026" t="str">
        <f>IF($J2026="","",INDEX('2_Review &amp; Audit'!$C:$C,$J2026))</f>
        <v/>
      </c>
      <c r="C2026" t="str">
        <f>IF($J2026="","",INDEX('2_Review &amp; Audit'!$D:$D,$J2026))</f>
        <v/>
      </c>
      <c r="D2026" s="60" t="str">
        <f>IF($J2026="","",INDEX('2_Review &amp; Audit'!$U:$U,$J2026))</f>
        <v/>
      </c>
      <c r="E2026" t="str">
        <f>IF($J2026="","",INDEX('2_Review &amp; Audit'!$M:$M,$J2026))</f>
        <v/>
      </c>
      <c r="F2026" t="str">
        <f>IF($J2026="","",INDEX('2_Review &amp; Audit'!$N:$N,$J2026))</f>
        <v/>
      </c>
      <c r="G2026" t="str">
        <f>IF(OR($J2026="",$F2026=""),"",ABS(INDEX('2_Review &amp; Audit'!$B:$B,$J2026)/$F2026))</f>
        <v/>
      </c>
      <c r="H2026" t="str">
        <f t="shared" si="95"/>
        <v/>
      </c>
      <c r="I2026" t="str">
        <f>IF($J2026="","",INDEX('2_Review &amp; Audit'!$AD:$AD,$J2026))</f>
        <v/>
      </c>
      <c r="AB2026" t="str">
        <f>IF($D2026="","",MAX(0,N(#REF!)-N($X2026)))</f>
        <v/>
      </c>
      <c r="AC2026" t="str">
        <f>IF(OR($D2026="",$AB2026="",N($AB2026)&lt;=0),"",IFERROR(MATCH(1,INDEX(('2_Review &amp; Audit'!$F$6:$F$505=$A2026)*('2_Review &amp; Audit'!$I$6:$I$505&gt;=$E2026-30)*('2_Review &amp; Audit'!$I$6:$I$505&lt;=$E2026+30)*('2_Review &amp; Audit'!$R$6:$R$505&gt;0)*(ROW('2_Review &amp; Audit'!$R$6:$R$505)&gt;$T2026),0),0)+5,""))</f>
        <v/>
      </c>
      <c r="AG2026" t="str">
        <f>IF(OR($D2026="",$AB2026="",$AF2026=""),"",MIN($AB2026,$AF2026))</f>
        <v/>
      </c>
      <c r="AK2026" t="str">
        <f>IF($D2026="","",MAX(0,N($AB2026)-N($AG2026)))</f>
        <v/>
      </c>
      <c r="AL2026" t="str">
        <f>IF(OR($D2026="",$AK2026="",N($AK2026)&lt;=0),"",IFERROR(MATCH(1,INDEX(('2_Review &amp; Audit'!$F$6:$F$505=$A2026)*('2_Review &amp; Audit'!$I$6:$I$505&gt;=$E2026-30)*('2_Review &amp; Audit'!$I$6:$I$505&lt;=$E2026+30)*('2_Review &amp; Audit'!$R$6:$R$505&gt;0)*(ROW('2_Review &amp; Audit'!$R$6:$R$505)&gt;$AC2026),0),0)+5,""))</f>
        <v/>
      </c>
      <c r="AP2026" t="str">
        <f>IF(OR($D2026="",$AK2026="",$AO2026=""),"",MIN($AK2026,$AO2026))</f>
        <v/>
      </c>
    </row>
    <row r="2027" spans="1:42" ht="12.75" customHeight="1" x14ac:dyDescent="0.2">
      <c r="A2027" t="str">
        <f>IF($J2027="","",INDEX('2_Review &amp; Audit'!$F:$F,$J2027))</f>
        <v/>
      </c>
      <c r="B2027" t="str">
        <f>IF($J2027="","",INDEX('2_Review &amp; Audit'!$C:$C,$J2027))</f>
        <v/>
      </c>
      <c r="C2027" t="str">
        <f>IF($J2027="","",INDEX('2_Review &amp; Audit'!$D:$D,$J2027))</f>
        <v/>
      </c>
      <c r="D2027" s="60" t="str">
        <f>IF($J2027="","",INDEX('2_Review &amp; Audit'!$U:$U,$J2027))</f>
        <v/>
      </c>
      <c r="E2027" t="str">
        <f>IF($J2027="","",INDEX('2_Review &amp; Audit'!$M:$M,$J2027))</f>
        <v/>
      </c>
      <c r="F2027" t="str">
        <f>IF($J2027="","",INDEX('2_Review &amp; Audit'!$N:$N,$J2027))</f>
        <v/>
      </c>
      <c r="G2027" t="str">
        <f>IF(OR($J2027="",$F2027=""),"",ABS(INDEX('2_Review &amp; Audit'!$B:$B,$J2027)/$F2027))</f>
        <v/>
      </c>
      <c r="H2027" t="str">
        <f t="shared" si="95"/>
        <v/>
      </c>
      <c r="I2027" t="str">
        <f>IF($J2027="","",INDEX('2_Review &amp; Audit'!$AD:$AD,$J2027))</f>
        <v/>
      </c>
      <c r="AB2027" t="str">
        <f>IF($D2027="","",MAX(0,N(#REF!)-N($X2027)))</f>
        <v/>
      </c>
      <c r="AC2027" t="str">
        <f>IF(OR($D2027="",$AB2027="",N($AB2027)&lt;=0),"",IFERROR(MATCH(1,INDEX(('2_Review &amp; Audit'!$F$6:$F$505=$A2027)*('2_Review &amp; Audit'!$I$6:$I$505&gt;=$E2027-30)*('2_Review &amp; Audit'!$I$6:$I$505&lt;=$E2027+30)*('2_Review &amp; Audit'!$R$6:$R$505&gt;0)*(ROW('2_Review &amp; Audit'!$R$6:$R$505)&gt;$T2027),0),0)+5,""))</f>
        <v/>
      </c>
      <c r="AG2027" t="str">
        <f>IF(OR($D2027="",$AB2027="",$AF2027=""),"",MIN($AB2027,$AF2027))</f>
        <v/>
      </c>
      <c r="AK2027" t="str">
        <f>IF($D2027="","",MAX(0,N($AB2027)-N($AG2027)))</f>
        <v/>
      </c>
      <c r="AL2027" t="str">
        <f>IF(OR($D2027="",$AK2027="",N($AK2027)&lt;=0),"",IFERROR(MATCH(1,INDEX(('2_Review &amp; Audit'!$F$6:$F$505=$A2027)*('2_Review &amp; Audit'!$I$6:$I$505&gt;=$E2027-30)*('2_Review &amp; Audit'!$I$6:$I$505&lt;=$E2027+30)*('2_Review &amp; Audit'!$R$6:$R$505&gt;0)*(ROW('2_Review &amp; Audit'!$R$6:$R$505)&gt;$AC2027),0),0)+5,""))</f>
        <v/>
      </c>
      <c r="AP2027" t="str">
        <f>IF(OR($D2027="",$AK2027="",$AO2027=""),"",MIN($AK2027,$AO2027))</f>
        <v/>
      </c>
    </row>
    <row r="2028" spans="1:42" ht="12.75" customHeight="1" x14ac:dyDescent="0.2">
      <c r="A2028" t="str">
        <f>IF($J2028="","",INDEX('2_Review &amp; Audit'!$F:$F,$J2028))</f>
        <v/>
      </c>
      <c r="B2028" t="str">
        <f>IF($J2028="","",INDEX('2_Review &amp; Audit'!$C:$C,$J2028))</f>
        <v/>
      </c>
      <c r="C2028" t="str">
        <f>IF($J2028="","",INDEX('2_Review &amp; Audit'!$D:$D,$J2028))</f>
        <v/>
      </c>
      <c r="D2028" s="60" t="str">
        <f>IF($J2028="","",INDEX('2_Review &amp; Audit'!$U:$U,$J2028))</f>
        <v/>
      </c>
      <c r="E2028" t="str">
        <f>IF($J2028="","",INDEX('2_Review &amp; Audit'!$M:$M,$J2028))</f>
        <v/>
      </c>
      <c r="F2028" t="str">
        <f>IF($J2028="","",INDEX('2_Review &amp; Audit'!$N:$N,$J2028))</f>
        <v/>
      </c>
      <c r="G2028" t="str">
        <f>IF(OR($J2028="",$F2028=""),"",ABS(INDEX('2_Review &amp; Audit'!$B:$B,$J2028)/$F2028))</f>
        <v/>
      </c>
      <c r="H2028" t="str">
        <f t="shared" si="95"/>
        <v/>
      </c>
      <c r="I2028" t="str">
        <f>IF($J2028="","",INDEX('2_Review &amp; Audit'!$AD:$AD,$J2028))</f>
        <v/>
      </c>
      <c r="AB2028" t="str">
        <f>IF($D2028="","",MAX(0,N(#REF!)-N($X2028)))</f>
        <v/>
      </c>
      <c r="AC2028" t="str">
        <f>IF(OR($D2028="",$AB2028="",N($AB2028)&lt;=0),"",IFERROR(MATCH(1,INDEX(('2_Review &amp; Audit'!$F$6:$F$505=$A2028)*('2_Review &amp; Audit'!$I$6:$I$505&gt;=$E2028-30)*('2_Review &amp; Audit'!$I$6:$I$505&lt;=$E2028+30)*('2_Review &amp; Audit'!$R$6:$R$505&gt;0)*(ROW('2_Review &amp; Audit'!$R$6:$R$505)&gt;$T2028),0),0)+5,""))</f>
        <v/>
      </c>
      <c r="AG2028" t="str">
        <f>IF(OR($D2028="",$AB2028="",$AF2028=""),"",MIN($AB2028,$AF2028))</f>
        <v/>
      </c>
      <c r="AK2028" t="str">
        <f>IF($D2028="","",MAX(0,N($AB2028)-N($AG2028)))</f>
        <v/>
      </c>
      <c r="AL2028" t="str">
        <f>IF(OR($D2028="",$AK2028="",N($AK2028)&lt;=0),"",IFERROR(MATCH(1,INDEX(('2_Review &amp; Audit'!$F$6:$F$505=$A2028)*('2_Review &amp; Audit'!$I$6:$I$505&gt;=$E2028-30)*('2_Review &amp; Audit'!$I$6:$I$505&lt;=$E2028+30)*('2_Review &amp; Audit'!$R$6:$R$505&gt;0)*(ROW('2_Review &amp; Audit'!$R$6:$R$505)&gt;$AC2028),0),0)+5,""))</f>
        <v/>
      </c>
      <c r="AP2028" t="str">
        <f>IF(OR($D2028="",$AK2028="",$AO2028=""),"",MIN($AK2028,$AO2028))</f>
        <v/>
      </c>
    </row>
    <row r="2029" spans="1:42" ht="12.75" customHeight="1" x14ac:dyDescent="0.2">
      <c r="A2029" t="str">
        <f>IF($J2029="","",INDEX('2_Review &amp; Audit'!$F:$F,$J2029))</f>
        <v/>
      </c>
      <c r="B2029" t="str">
        <f>IF($J2029="","",INDEX('2_Review &amp; Audit'!$C:$C,$J2029))</f>
        <v/>
      </c>
      <c r="C2029" t="str">
        <f>IF($J2029="","",INDEX('2_Review &amp; Audit'!$D:$D,$J2029))</f>
        <v/>
      </c>
      <c r="D2029" s="60" t="str">
        <f>IF($J2029="","",INDEX('2_Review &amp; Audit'!$U:$U,$J2029))</f>
        <v/>
      </c>
      <c r="E2029" t="str">
        <f>IF($J2029="","",INDEX('2_Review &amp; Audit'!$M:$M,$J2029))</f>
        <v/>
      </c>
      <c r="F2029" t="str">
        <f>IF($J2029="","",INDEX('2_Review &amp; Audit'!$N:$N,$J2029))</f>
        <v/>
      </c>
      <c r="G2029" t="str">
        <f>IF(OR($J2029="",$F2029=""),"",ABS(INDEX('2_Review &amp; Audit'!$B:$B,$J2029)/$F2029))</f>
        <v/>
      </c>
      <c r="H2029" t="str">
        <f t="shared" si="95"/>
        <v/>
      </c>
      <c r="I2029" t="str">
        <f>IF($J2029="","",INDEX('2_Review &amp; Audit'!$AD:$AD,$J2029))</f>
        <v/>
      </c>
      <c r="AB2029" t="str">
        <f>IF($D2029="","",MAX(0,N(#REF!)-N($X2029)))</f>
        <v/>
      </c>
      <c r="AC2029" t="str">
        <f>IF(OR($D2029="",$AB2029="",N($AB2029)&lt;=0),"",IFERROR(MATCH(1,INDEX(('2_Review &amp; Audit'!$F$6:$F$505=$A2029)*('2_Review &amp; Audit'!$I$6:$I$505&gt;=$E2029-30)*('2_Review &amp; Audit'!$I$6:$I$505&lt;=$E2029+30)*('2_Review &amp; Audit'!$R$6:$R$505&gt;0)*(ROW('2_Review &amp; Audit'!$R$6:$R$505)&gt;$T2029),0),0)+5,""))</f>
        <v/>
      </c>
      <c r="AG2029" t="str">
        <f>IF(OR($D2029="",$AB2029="",$AF2029=""),"",MIN($AB2029,$AF2029))</f>
        <v/>
      </c>
      <c r="AK2029" t="str">
        <f>IF($D2029="","",MAX(0,N($AB2029)-N($AG2029)))</f>
        <v/>
      </c>
      <c r="AL2029" t="str">
        <f>IF(OR($D2029="",$AK2029="",N($AK2029)&lt;=0),"",IFERROR(MATCH(1,INDEX(('2_Review &amp; Audit'!$F$6:$F$505=$A2029)*('2_Review &amp; Audit'!$I$6:$I$505&gt;=$E2029-30)*('2_Review &amp; Audit'!$I$6:$I$505&lt;=$E2029+30)*('2_Review &amp; Audit'!$R$6:$R$505&gt;0)*(ROW('2_Review &amp; Audit'!$R$6:$R$505)&gt;$AC2029),0),0)+5,""))</f>
        <v/>
      </c>
      <c r="AP2029" t="str">
        <f>IF(OR($D2029="",$AK2029="",$AO2029=""),"",MIN($AK2029,$AO2029))</f>
        <v/>
      </c>
    </row>
    <row r="2030" spans="1:42" ht="12.75" customHeight="1" x14ac:dyDescent="0.2">
      <c r="A2030" t="str">
        <f>IF($J2030="","",INDEX('2_Review &amp; Audit'!$F:$F,$J2030))</f>
        <v/>
      </c>
      <c r="B2030" t="str">
        <f>IF($J2030="","",INDEX('2_Review &amp; Audit'!$C:$C,$J2030))</f>
        <v/>
      </c>
      <c r="C2030" t="str">
        <f>IF($J2030="","",INDEX('2_Review &amp; Audit'!$D:$D,$J2030))</f>
        <v/>
      </c>
      <c r="D2030" s="60" t="str">
        <f>IF($J2030="","",INDEX('2_Review &amp; Audit'!$U:$U,$J2030))</f>
        <v/>
      </c>
      <c r="E2030" t="str">
        <f>IF($J2030="","",INDEX('2_Review &amp; Audit'!$M:$M,$J2030))</f>
        <v/>
      </c>
      <c r="F2030" t="str">
        <f>IF($J2030="","",INDEX('2_Review &amp; Audit'!$N:$N,$J2030))</f>
        <v/>
      </c>
      <c r="G2030" t="str">
        <f>IF(OR($J2030="",$F2030=""),"",ABS(INDEX('2_Review &amp; Audit'!$B:$B,$J2030)/$F2030))</f>
        <v/>
      </c>
      <c r="H2030" t="str">
        <f t="shared" si="95"/>
        <v/>
      </c>
      <c r="I2030" t="str">
        <f>IF($J2030="","",INDEX('2_Review &amp; Audit'!$AD:$AD,$J2030))</f>
        <v/>
      </c>
      <c r="AB2030" t="str">
        <f>IF($D2030="","",MAX(0,N(#REF!)-N($X2030)))</f>
        <v/>
      </c>
      <c r="AC2030" t="str">
        <f>IF(OR($D2030="",$AB2030="",N($AB2030)&lt;=0),"",IFERROR(MATCH(1,INDEX(('2_Review &amp; Audit'!$F$6:$F$505=$A2030)*('2_Review &amp; Audit'!$I$6:$I$505&gt;=$E2030-30)*('2_Review &amp; Audit'!$I$6:$I$505&lt;=$E2030+30)*('2_Review &amp; Audit'!$R$6:$R$505&gt;0)*(ROW('2_Review &amp; Audit'!$R$6:$R$505)&gt;$T2030),0),0)+5,""))</f>
        <v/>
      </c>
      <c r="AG2030" t="str">
        <f>IF(OR($D2030="",$AB2030="",$AF2030=""),"",MIN($AB2030,$AF2030))</f>
        <v/>
      </c>
      <c r="AK2030" t="str">
        <f>IF($D2030="","",MAX(0,N($AB2030)-N($AG2030)))</f>
        <v/>
      </c>
      <c r="AL2030" t="str">
        <f>IF(OR($D2030="",$AK2030="",N($AK2030)&lt;=0),"",IFERROR(MATCH(1,INDEX(('2_Review &amp; Audit'!$F$6:$F$505=$A2030)*('2_Review &amp; Audit'!$I$6:$I$505&gt;=$E2030-30)*('2_Review &amp; Audit'!$I$6:$I$505&lt;=$E2030+30)*('2_Review &amp; Audit'!$R$6:$R$505&gt;0)*(ROW('2_Review &amp; Audit'!$R$6:$R$505)&gt;$AC2030),0),0)+5,""))</f>
        <v/>
      </c>
      <c r="AP2030" t="str">
        <f>IF(OR($D2030="",$AK2030="",$AO2030=""),"",MIN($AK2030,$AO2030))</f>
        <v/>
      </c>
    </row>
    <row r="2031" spans="1:42" ht="12.75" customHeight="1" x14ac:dyDescent="0.2">
      <c r="A2031" t="str">
        <f>IF($J2031="","",INDEX('2_Review &amp; Audit'!$F:$F,$J2031))</f>
        <v/>
      </c>
      <c r="B2031" t="str">
        <f>IF($J2031="","",INDEX('2_Review &amp; Audit'!$C:$C,$J2031))</f>
        <v/>
      </c>
      <c r="C2031" t="str">
        <f>IF($J2031="","",INDEX('2_Review &amp; Audit'!$D:$D,$J2031))</f>
        <v/>
      </c>
      <c r="D2031" s="60" t="str">
        <f>IF($J2031="","",INDEX('2_Review &amp; Audit'!$U:$U,$J2031))</f>
        <v/>
      </c>
      <c r="E2031" t="str">
        <f>IF($J2031="","",INDEX('2_Review &amp; Audit'!$M:$M,$J2031))</f>
        <v/>
      </c>
      <c r="F2031" t="str">
        <f>IF($J2031="","",INDEX('2_Review &amp; Audit'!$N:$N,$J2031))</f>
        <v/>
      </c>
      <c r="G2031" t="str">
        <f>IF(OR($J2031="",$F2031=""),"",ABS(INDEX('2_Review &amp; Audit'!$B:$B,$J2031)/$F2031))</f>
        <v/>
      </c>
      <c r="H2031" t="str">
        <f t="shared" si="95"/>
        <v/>
      </c>
      <c r="I2031" t="str">
        <f>IF($J2031="","",INDEX('2_Review &amp; Audit'!$AD:$AD,$J2031))</f>
        <v/>
      </c>
      <c r="AB2031" t="str">
        <f>IF($D2031="","",MAX(0,N(#REF!)-N($X2031)))</f>
        <v/>
      </c>
      <c r="AC2031" t="str">
        <f>IF(OR($D2031="",$AB2031="",N($AB2031)&lt;=0),"",IFERROR(MATCH(1,INDEX(('2_Review &amp; Audit'!$F$6:$F$505=$A2031)*('2_Review &amp; Audit'!$I$6:$I$505&gt;=$E2031-30)*('2_Review &amp; Audit'!$I$6:$I$505&lt;=$E2031+30)*('2_Review &amp; Audit'!$R$6:$R$505&gt;0)*(ROW('2_Review &amp; Audit'!$R$6:$R$505)&gt;$T2031),0),0)+5,""))</f>
        <v/>
      </c>
      <c r="AG2031" t="str">
        <f>IF(OR($D2031="",$AB2031="",$AF2031=""),"",MIN($AB2031,$AF2031))</f>
        <v/>
      </c>
      <c r="AK2031" t="str">
        <f>IF($D2031="","",MAX(0,N($AB2031)-N($AG2031)))</f>
        <v/>
      </c>
      <c r="AL2031" t="str">
        <f>IF(OR($D2031="",$AK2031="",N($AK2031)&lt;=0),"",IFERROR(MATCH(1,INDEX(('2_Review &amp; Audit'!$F$6:$F$505=$A2031)*('2_Review &amp; Audit'!$I$6:$I$505&gt;=$E2031-30)*('2_Review &amp; Audit'!$I$6:$I$505&lt;=$E2031+30)*('2_Review &amp; Audit'!$R$6:$R$505&gt;0)*(ROW('2_Review &amp; Audit'!$R$6:$R$505)&gt;$AC2031),0),0)+5,""))</f>
        <v/>
      </c>
      <c r="AP2031" t="str">
        <f>IF(OR($D2031="",$AK2031="",$AO2031=""),"",MIN($AK2031,$AO2031))</f>
        <v/>
      </c>
    </row>
    <row r="2032" spans="1:42" ht="12.75" customHeight="1" x14ac:dyDescent="0.2">
      <c r="A2032" t="str">
        <f>IF($J2032="","",INDEX('2_Review &amp; Audit'!$F:$F,$J2032))</f>
        <v/>
      </c>
      <c r="B2032" t="str">
        <f>IF($J2032="","",INDEX('2_Review &amp; Audit'!$C:$C,$J2032))</f>
        <v/>
      </c>
      <c r="C2032" t="str">
        <f>IF($J2032="","",INDEX('2_Review &amp; Audit'!$D:$D,$J2032))</f>
        <v/>
      </c>
      <c r="D2032" s="60" t="str">
        <f>IF($J2032="","",INDEX('2_Review &amp; Audit'!$U:$U,$J2032))</f>
        <v/>
      </c>
      <c r="E2032" t="str">
        <f>IF($J2032="","",INDEX('2_Review &amp; Audit'!$M:$M,$J2032))</f>
        <v/>
      </c>
      <c r="F2032" t="str">
        <f>IF($J2032="","",INDEX('2_Review &amp; Audit'!$N:$N,$J2032))</f>
        <v/>
      </c>
      <c r="G2032" t="str">
        <f>IF(OR($J2032="",$F2032=""),"",ABS(INDEX('2_Review &amp; Audit'!$B:$B,$J2032)/$F2032))</f>
        <v/>
      </c>
      <c r="H2032" t="str">
        <f t="shared" si="95"/>
        <v/>
      </c>
      <c r="I2032" t="str">
        <f>IF($J2032="","",INDEX('2_Review &amp; Audit'!$AD:$AD,$J2032))</f>
        <v/>
      </c>
      <c r="AB2032" t="str">
        <f>IF($D2032="","",MAX(0,N(#REF!)-N($X2032)))</f>
        <v/>
      </c>
      <c r="AC2032" t="str">
        <f>IF(OR($D2032="",$AB2032="",N($AB2032)&lt;=0),"",IFERROR(MATCH(1,INDEX(('2_Review &amp; Audit'!$F$6:$F$505=$A2032)*('2_Review &amp; Audit'!$I$6:$I$505&gt;=$E2032-30)*('2_Review &amp; Audit'!$I$6:$I$505&lt;=$E2032+30)*('2_Review &amp; Audit'!$R$6:$R$505&gt;0)*(ROW('2_Review &amp; Audit'!$R$6:$R$505)&gt;$T2032),0),0)+5,""))</f>
        <v/>
      </c>
      <c r="AG2032" t="str">
        <f>IF(OR($D2032="",$AB2032="",$AF2032=""),"",MIN($AB2032,$AF2032))</f>
        <v/>
      </c>
      <c r="AK2032" t="str">
        <f>IF($D2032="","",MAX(0,N($AB2032)-N($AG2032)))</f>
        <v/>
      </c>
      <c r="AL2032" t="str">
        <f>IF(OR($D2032="",$AK2032="",N($AK2032)&lt;=0),"",IFERROR(MATCH(1,INDEX(('2_Review &amp; Audit'!$F$6:$F$505=$A2032)*('2_Review &amp; Audit'!$I$6:$I$505&gt;=$E2032-30)*('2_Review &amp; Audit'!$I$6:$I$505&lt;=$E2032+30)*('2_Review &amp; Audit'!$R$6:$R$505&gt;0)*(ROW('2_Review &amp; Audit'!$R$6:$R$505)&gt;$AC2032),0),0)+5,""))</f>
        <v/>
      </c>
      <c r="AP2032" t="str">
        <f>IF(OR($D2032="",$AK2032="",$AO2032=""),"",MIN($AK2032,$AO2032))</f>
        <v/>
      </c>
    </row>
    <row r="2033" spans="1:42" ht="12.75" customHeight="1" x14ac:dyDescent="0.2">
      <c r="A2033" t="str">
        <f>IF($J2033="","",INDEX('2_Review &amp; Audit'!$F:$F,$J2033))</f>
        <v/>
      </c>
      <c r="B2033" t="str">
        <f>IF($J2033="","",INDEX('2_Review &amp; Audit'!$C:$C,$J2033))</f>
        <v/>
      </c>
      <c r="C2033" t="str">
        <f>IF($J2033="","",INDEX('2_Review &amp; Audit'!$D:$D,$J2033))</f>
        <v/>
      </c>
      <c r="D2033" s="60" t="str">
        <f>IF($J2033="","",INDEX('2_Review &amp; Audit'!$U:$U,$J2033))</f>
        <v/>
      </c>
      <c r="E2033" t="str">
        <f>IF($J2033="","",INDEX('2_Review &amp; Audit'!$M:$M,$J2033))</f>
        <v/>
      </c>
      <c r="F2033" t="str">
        <f>IF($J2033="","",INDEX('2_Review &amp; Audit'!$N:$N,$J2033))</f>
        <v/>
      </c>
      <c r="G2033" t="str">
        <f>IF(OR($J2033="",$F2033=""),"",ABS(INDEX('2_Review &amp; Audit'!$B:$B,$J2033)/$F2033))</f>
        <v/>
      </c>
      <c r="H2033" t="str">
        <f t="shared" si="95"/>
        <v/>
      </c>
      <c r="I2033" t="str">
        <f>IF($J2033="","",INDEX('2_Review &amp; Audit'!$AD:$AD,$J2033))</f>
        <v/>
      </c>
      <c r="AB2033" t="str">
        <f>IF($D2033="","",MAX(0,N(#REF!)-N($X2033)))</f>
        <v/>
      </c>
      <c r="AC2033" t="str">
        <f>IF(OR($D2033="",$AB2033="",N($AB2033)&lt;=0),"",IFERROR(MATCH(1,INDEX(('2_Review &amp; Audit'!$F$6:$F$505=$A2033)*('2_Review &amp; Audit'!$I$6:$I$505&gt;=$E2033-30)*('2_Review &amp; Audit'!$I$6:$I$505&lt;=$E2033+30)*('2_Review &amp; Audit'!$R$6:$R$505&gt;0)*(ROW('2_Review &amp; Audit'!$R$6:$R$505)&gt;$T2033),0),0)+5,""))</f>
        <v/>
      </c>
      <c r="AG2033" t="str">
        <f>IF(OR($D2033="",$AB2033="",$AF2033=""),"",MIN($AB2033,$AF2033))</f>
        <v/>
      </c>
      <c r="AK2033" t="str">
        <f>IF($D2033="","",MAX(0,N($AB2033)-N($AG2033)))</f>
        <v/>
      </c>
      <c r="AL2033" t="str">
        <f>IF(OR($D2033="",$AK2033="",N($AK2033)&lt;=0),"",IFERROR(MATCH(1,INDEX(('2_Review &amp; Audit'!$F$6:$F$505=$A2033)*('2_Review &amp; Audit'!$I$6:$I$505&gt;=$E2033-30)*('2_Review &amp; Audit'!$I$6:$I$505&lt;=$E2033+30)*('2_Review &amp; Audit'!$R$6:$R$505&gt;0)*(ROW('2_Review &amp; Audit'!$R$6:$R$505)&gt;$AC2033),0),0)+5,""))</f>
        <v/>
      </c>
      <c r="AP2033" t="str">
        <f>IF(OR($D2033="",$AK2033="",$AO2033=""),"",MIN($AK2033,$AO2033))</f>
        <v/>
      </c>
    </row>
    <row r="2034" spans="1:42" ht="12.75" customHeight="1" x14ac:dyDescent="0.2">
      <c r="A2034" t="str">
        <f>IF($J2034="","",INDEX('2_Review &amp; Audit'!$F:$F,$J2034))</f>
        <v/>
      </c>
      <c r="B2034" t="str">
        <f>IF($J2034="","",INDEX('2_Review &amp; Audit'!$C:$C,$J2034))</f>
        <v/>
      </c>
      <c r="C2034" t="str">
        <f>IF($J2034="","",INDEX('2_Review &amp; Audit'!$D:$D,$J2034))</f>
        <v/>
      </c>
      <c r="D2034" s="60" t="str">
        <f>IF($J2034="","",INDEX('2_Review &amp; Audit'!$U:$U,$J2034))</f>
        <v/>
      </c>
      <c r="E2034" t="str">
        <f>IF($J2034="","",INDEX('2_Review &amp; Audit'!$M:$M,$J2034))</f>
        <v/>
      </c>
      <c r="F2034" t="str">
        <f>IF($J2034="","",INDEX('2_Review &amp; Audit'!$N:$N,$J2034))</f>
        <v/>
      </c>
      <c r="G2034" t="str">
        <f>IF(OR($J2034="",$F2034=""),"",ABS(INDEX('2_Review &amp; Audit'!$B:$B,$J2034)/$F2034))</f>
        <v/>
      </c>
      <c r="H2034" t="str">
        <f t="shared" si="95"/>
        <v/>
      </c>
      <c r="I2034" t="str">
        <f>IF($J2034="","",INDEX('2_Review &amp; Audit'!$AD:$AD,$J2034))</f>
        <v/>
      </c>
      <c r="AB2034" t="str">
        <f>IF($D2034="","",MAX(0,N(#REF!)-N($X2034)))</f>
        <v/>
      </c>
      <c r="AC2034" t="str">
        <f>IF(OR($D2034="",$AB2034="",N($AB2034)&lt;=0),"",IFERROR(MATCH(1,INDEX(('2_Review &amp; Audit'!$F$6:$F$505=$A2034)*('2_Review &amp; Audit'!$I$6:$I$505&gt;=$E2034-30)*('2_Review &amp; Audit'!$I$6:$I$505&lt;=$E2034+30)*('2_Review &amp; Audit'!$R$6:$R$505&gt;0)*(ROW('2_Review &amp; Audit'!$R$6:$R$505)&gt;$T2034),0),0)+5,""))</f>
        <v/>
      </c>
      <c r="AG2034" t="str">
        <f>IF(OR($D2034="",$AB2034="",$AF2034=""),"",MIN($AB2034,$AF2034))</f>
        <v/>
      </c>
      <c r="AK2034" t="str">
        <f>IF($D2034="","",MAX(0,N($AB2034)-N($AG2034)))</f>
        <v/>
      </c>
      <c r="AL2034" t="str">
        <f>IF(OR($D2034="",$AK2034="",N($AK2034)&lt;=0),"",IFERROR(MATCH(1,INDEX(('2_Review &amp; Audit'!$F$6:$F$505=$A2034)*('2_Review &amp; Audit'!$I$6:$I$505&gt;=$E2034-30)*('2_Review &amp; Audit'!$I$6:$I$505&lt;=$E2034+30)*('2_Review &amp; Audit'!$R$6:$R$505&gt;0)*(ROW('2_Review &amp; Audit'!$R$6:$R$505)&gt;$AC2034),0),0)+5,""))</f>
        <v/>
      </c>
      <c r="AP2034" t="str">
        <f>IF(OR($D2034="",$AK2034="",$AO2034=""),"",MIN($AK2034,$AO2034))</f>
        <v/>
      </c>
    </row>
    <row r="2035" spans="1:42" ht="12.75" customHeight="1" x14ac:dyDescent="0.2">
      <c r="A2035" t="str">
        <f>IF($J2035="","",INDEX('2_Review &amp; Audit'!$F:$F,$J2035))</f>
        <v/>
      </c>
      <c r="B2035" t="str">
        <f>IF($J2035="","",INDEX('2_Review &amp; Audit'!$C:$C,$J2035))</f>
        <v/>
      </c>
      <c r="C2035" t="str">
        <f>IF($J2035="","",INDEX('2_Review &amp; Audit'!$D:$D,$J2035))</f>
        <v/>
      </c>
      <c r="D2035" s="60" t="str">
        <f>IF($J2035="","",INDEX('2_Review &amp; Audit'!$U:$U,$J2035))</f>
        <v/>
      </c>
      <c r="E2035" t="str">
        <f>IF($J2035="","",INDEX('2_Review &amp; Audit'!$M:$M,$J2035))</f>
        <v/>
      </c>
      <c r="F2035" t="str">
        <f>IF($J2035="","",INDEX('2_Review &amp; Audit'!$N:$N,$J2035))</f>
        <v/>
      </c>
      <c r="G2035" t="str">
        <f>IF(OR($J2035="",$F2035=""),"",ABS(INDEX('2_Review &amp; Audit'!$B:$B,$J2035)/$F2035))</f>
        <v/>
      </c>
      <c r="H2035" t="str">
        <f t="shared" si="95"/>
        <v/>
      </c>
      <c r="I2035" t="str">
        <f>IF($J2035="","",INDEX('2_Review &amp; Audit'!$AD:$AD,$J2035))</f>
        <v/>
      </c>
      <c r="AB2035" t="str">
        <f>IF($D2035="","",MAX(0,N(#REF!)-N($X2035)))</f>
        <v/>
      </c>
      <c r="AC2035" t="str">
        <f>IF(OR($D2035="",$AB2035="",N($AB2035)&lt;=0),"",IFERROR(MATCH(1,INDEX(('2_Review &amp; Audit'!$F$6:$F$505=$A2035)*('2_Review &amp; Audit'!$I$6:$I$505&gt;=$E2035-30)*('2_Review &amp; Audit'!$I$6:$I$505&lt;=$E2035+30)*('2_Review &amp; Audit'!$R$6:$R$505&gt;0)*(ROW('2_Review &amp; Audit'!$R$6:$R$505)&gt;$T2035),0),0)+5,""))</f>
        <v/>
      </c>
      <c r="AG2035" t="str">
        <f>IF(OR($D2035="",$AB2035="",$AF2035=""),"",MIN($AB2035,$AF2035))</f>
        <v/>
      </c>
      <c r="AK2035" t="str">
        <f>IF($D2035="","",MAX(0,N($AB2035)-N($AG2035)))</f>
        <v/>
      </c>
      <c r="AL2035" t="str">
        <f>IF(OR($D2035="",$AK2035="",N($AK2035)&lt;=0),"",IFERROR(MATCH(1,INDEX(('2_Review &amp; Audit'!$F$6:$F$505=$A2035)*('2_Review &amp; Audit'!$I$6:$I$505&gt;=$E2035-30)*('2_Review &amp; Audit'!$I$6:$I$505&lt;=$E2035+30)*('2_Review &amp; Audit'!$R$6:$R$505&gt;0)*(ROW('2_Review &amp; Audit'!$R$6:$R$505)&gt;$AC2035),0),0)+5,""))</f>
        <v/>
      </c>
      <c r="AP2035" t="str">
        <f>IF(OR($D2035="",$AK2035="",$AO2035=""),"",MIN($AK2035,$AO2035))</f>
        <v/>
      </c>
    </row>
    <row r="2036" spans="1:42" ht="12.75" customHeight="1" x14ac:dyDescent="0.2">
      <c r="A2036" t="str">
        <f>IF($J2036="","",INDEX('2_Review &amp; Audit'!$F:$F,$J2036))</f>
        <v/>
      </c>
      <c r="B2036" t="str">
        <f>IF($J2036="","",INDEX('2_Review &amp; Audit'!$C:$C,$J2036))</f>
        <v/>
      </c>
      <c r="C2036" t="str">
        <f>IF($J2036="","",INDEX('2_Review &amp; Audit'!$D:$D,$J2036))</f>
        <v/>
      </c>
      <c r="D2036" s="60" t="str">
        <f>IF($J2036="","",INDEX('2_Review &amp; Audit'!$U:$U,$J2036))</f>
        <v/>
      </c>
      <c r="E2036" t="str">
        <f>IF($J2036="","",INDEX('2_Review &amp; Audit'!$M:$M,$J2036))</f>
        <v/>
      </c>
      <c r="F2036" t="str">
        <f>IF($J2036="","",INDEX('2_Review &amp; Audit'!$N:$N,$J2036))</f>
        <v/>
      </c>
      <c r="G2036" t="str">
        <f>IF(OR($J2036="",$F2036=""),"",ABS(INDEX('2_Review &amp; Audit'!$B:$B,$J2036)/$F2036))</f>
        <v/>
      </c>
      <c r="H2036" t="str">
        <f t="shared" si="95"/>
        <v/>
      </c>
      <c r="I2036" t="str">
        <f>IF($J2036="","",INDEX('2_Review &amp; Audit'!$AD:$AD,$J2036))</f>
        <v/>
      </c>
      <c r="AB2036" t="str">
        <f>IF($D2036="","",MAX(0,N(#REF!)-N($X2036)))</f>
        <v/>
      </c>
      <c r="AC2036" t="str">
        <f>IF(OR($D2036="",$AB2036="",N($AB2036)&lt;=0),"",IFERROR(MATCH(1,INDEX(('2_Review &amp; Audit'!$F$6:$F$505=$A2036)*('2_Review &amp; Audit'!$I$6:$I$505&gt;=$E2036-30)*('2_Review &amp; Audit'!$I$6:$I$505&lt;=$E2036+30)*('2_Review &amp; Audit'!$R$6:$R$505&gt;0)*(ROW('2_Review &amp; Audit'!$R$6:$R$505)&gt;$T2036),0),0)+5,""))</f>
        <v/>
      </c>
      <c r="AG2036" t="str">
        <f>IF(OR($D2036="",$AB2036="",$AF2036=""),"",MIN($AB2036,$AF2036))</f>
        <v/>
      </c>
      <c r="AK2036" t="str">
        <f>IF($D2036="","",MAX(0,N($AB2036)-N($AG2036)))</f>
        <v/>
      </c>
      <c r="AL2036" t="str">
        <f>IF(OR($D2036="",$AK2036="",N($AK2036)&lt;=0),"",IFERROR(MATCH(1,INDEX(('2_Review &amp; Audit'!$F$6:$F$505=$A2036)*('2_Review &amp; Audit'!$I$6:$I$505&gt;=$E2036-30)*('2_Review &amp; Audit'!$I$6:$I$505&lt;=$E2036+30)*('2_Review &amp; Audit'!$R$6:$R$505&gt;0)*(ROW('2_Review &amp; Audit'!$R$6:$R$505)&gt;$AC2036),0),0)+5,""))</f>
        <v/>
      </c>
      <c r="AP2036" t="str">
        <f>IF(OR($D2036="",$AK2036="",$AO2036=""),"",MIN($AK2036,$AO2036))</f>
        <v/>
      </c>
    </row>
    <row r="2037" spans="1:42" ht="12.75" customHeight="1" x14ac:dyDescent="0.2">
      <c r="A2037" t="str">
        <f>IF($J2037="","",INDEX('2_Review &amp; Audit'!$F:$F,$J2037))</f>
        <v/>
      </c>
      <c r="B2037" t="str">
        <f>IF($J2037="","",INDEX('2_Review &amp; Audit'!$C:$C,$J2037))</f>
        <v/>
      </c>
      <c r="C2037" t="str">
        <f>IF($J2037="","",INDEX('2_Review &amp; Audit'!$D:$D,$J2037))</f>
        <v/>
      </c>
      <c r="D2037" s="60" t="str">
        <f>IF($J2037="","",INDEX('2_Review &amp; Audit'!$U:$U,$J2037))</f>
        <v/>
      </c>
      <c r="E2037" t="str">
        <f>IF($J2037="","",INDEX('2_Review &amp; Audit'!$M:$M,$J2037))</f>
        <v/>
      </c>
      <c r="F2037" t="str">
        <f>IF($J2037="","",INDEX('2_Review &amp; Audit'!$N:$N,$J2037))</f>
        <v/>
      </c>
      <c r="G2037" t="str">
        <f>IF(OR($J2037="",$F2037=""),"",ABS(INDEX('2_Review &amp; Audit'!$B:$B,$J2037)/$F2037))</f>
        <v/>
      </c>
      <c r="H2037" t="str">
        <f t="shared" si="95"/>
        <v/>
      </c>
      <c r="I2037" t="str">
        <f>IF($J2037="","",INDEX('2_Review &amp; Audit'!$AD:$AD,$J2037))</f>
        <v/>
      </c>
      <c r="AB2037" t="str">
        <f>IF($D2037="","",MAX(0,N(#REF!)-N($X2037)))</f>
        <v/>
      </c>
      <c r="AC2037" t="str">
        <f>IF(OR($D2037="",$AB2037="",N($AB2037)&lt;=0),"",IFERROR(MATCH(1,INDEX(('2_Review &amp; Audit'!$F$6:$F$505=$A2037)*('2_Review &amp; Audit'!$I$6:$I$505&gt;=$E2037-30)*('2_Review &amp; Audit'!$I$6:$I$505&lt;=$E2037+30)*('2_Review &amp; Audit'!$R$6:$R$505&gt;0)*(ROW('2_Review &amp; Audit'!$R$6:$R$505)&gt;$T2037),0),0)+5,""))</f>
        <v/>
      </c>
      <c r="AG2037" t="str">
        <f>IF(OR($D2037="",$AB2037="",$AF2037=""),"",MIN($AB2037,$AF2037))</f>
        <v/>
      </c>
      <c r="AK2037" t="str">
        <f>IF($D2037="","",MAX(0,N($AB2037)-N($AG2037)))</f>
        <v/>
      </c>
      <c r="AL2037" t="str">
        <f>IF(OR($D2037="",$AK2037="",N($AK2037)&lt;=0),"",IFERROR(MATCH(1,INDEX(('2_Review &amp; Audit'!$F$6:$F$505=$A2037)*('2_Review &amp; Audit'!$I$6:$I$505&gt;=$E2037-30)*('2_Review &amp; Audit'!$I$6:$I$505&lt;=$E2037+30)*('2_Review &amp; Audit'!$R$6:$R$505&gt;0)*(ROW('2_Review &amp; Audit'!$R$6:$R$505)&gt;$AC2037),0),0)+5,""))</f>
        <v/>
      </c>
      <c r="AP2037" t="str">
        <f>IF(OR($D2037="",$AK2037="",$AO2037=""),"",MIN($AK2037,$AO2037))</f>
        <v/>
      </c>
    </row>
    <row r="2038" spans="1:42" ht="12.75" customHeight="1" x14ac:dyDescent="0.2">
      <c r="A2038" t="str">
        <f>IF($J2038="","",INDEX('2_Review &amp; Audit'!$F:$F,$J2038))</f>
        <v/>
      </c>
      <c r="B2038" t="str">
        <f>IF($J2038="","",INDEX('2_Review &amp; Audit'!$C:$C,$J2038))</f>
        <v/>
      </c>
      <c r="C2038" t="str">
        <f>IF($J2038="","",INDEX('2_Review &amp; Audit'!$D:$D,$J2038))</f>
        <v/>
      </c>
      <c r="D2038" s="60" t="str">
        <f>IF($J2038="","",INDEX('2_Review &amp; Audit'!$U:$U,$J2038))</f>
        <v/>
      </c>
      <c r="E2038" t="str">
        <f>IF($J2038="","",INDEX('2_Review &amp; Audit'!$M:$M,$J2038))</f>
        <v/>
      </c>
      <c r="F2038" t="str">
        <f>IF($J2038="","",INDEX('2_Review &amp; Audit'!$N:$N,$J2038))</f>
        <v/>
      </c>
      <c r="G2038" t="str">
        <f>IF(OR($J2038="",$F2038=""),"",ABS(INDEX('2_Review &amp; Audit'!$B:$B,$J2038)/$F2038))</f>
        <v/>
      </c>
      <c r="H2038" t="str">
        <f t="shared" si="95"/>
        <v/>
      </c>
      <c r="I2038" t="str">
        <f>IF($J2038="","",INDEX('2_Review &amp; Audit'!$AD:$AD,$J2038))</f>
        <v/>
      </c>
      <c r="AB2038" t="str">
        <f>IF($D2038="","",MAX(0,N(#REF!)-N($X2038)))</f>
        <v/>
      </c>
      <c r="AC2038" t="str">
        <f>IF(OR($D2038="",$AB2038="",N($AB2038)&lt;=0),"",IFERROR(MATCH(1,INDEX(('2_Review &amp; Audit'!$F$6:$F$505=$A2038)*('2_Review &amp; Audit'!$I$6:$I$505&gt;=$E2038-30)*('2_Review &amp; Audit'!$I$6:$I$505&lt;=$E2038+30)*('2_Review &amp; Audit'!$R$6:$R$505&gt;0)*(ROW('2_Review &amp; Audit'!$R$6:$R$505)&gt;$T2038),0),0)+5,""))</f>
        <v/>
      </c>
      <c r="AG2038" t="str">
        <f>IF(OR($D2038="",$AB2038="",$AF2038=""),"",MIN($AB2038,$AF2038))</f>
        <v/>
      </c>
      <c r="AK2038" t="str">
        <f>IF($D2038="","",MAX(0,N($AB2038)-N($AG2038)))</f>
        <v/>
      </c>
      <c r="AL2038" t="str">
        <f>IF(OR($D2038="",$AK2038="",N($AK2038)&lt;=0),"",IFERROR(MATCH(1,INDEX(('2_Review &amp; Audit'!$F$6:$F$505=$A2038)*('2_Review &amp; Audit'!$I$6:$I$505&gt;=$E2038-30)*('2_Review &amp; Audit'!$I$6:$I$505&lt;=$E2038+30)*('2_Review &amp; Audit'!$R$6:$R$505&gt;0)*(ROW('2_Review &amp; Audit'!$R$6:$R$505)&gt;$AC2038),0),0)+5,""))</f>
        <v/>
      </c>
      <c r="AP2038" t="str">
        <f>IF(OR($D2038="",$AK2038="",$AO2038=""),"",MIN($AK2038,$AO2038))</f>
        <v/>
      </c>
    </row>
    <row r="2039" spans="1:42" ht="12.75" customHeight="1" x14ac:dyDescent="0.2">
      <c r="A2039" t="str">
        <f>IF($J2039="","",INDEX('2_Review &amp; Audit'!$F:$F,$J2039))</f>
        <v/>
      </c>
      <c r="B2039" t="str">
        <f>IF($J2039="","",INDEX('2_Review &amp; Audit'!$C:$C,$J2039))</f>
        <v/>
      </c>
      <c r="C2039" t="str">
        <f>IF($J2039="","",INDEX('2_Review &amp; Audit'!$D:$D,$J2039))</f>
        <v/>
      </c>
      <c r="D2039" s="60" t="str">
        <f>IF($J2039="","",INDEX('2_Review &amp; Audit'!$U:$U,$J2039))</f>
        <v/>
      </c>
      <c r="E2039" t="str">
        <f>IF($J2039="","",INDEX('2_Review &amp; Audit'!$M:$M,$J2039))</f>
        <v/>
      </c>
      <c r="F2039" t="str">
        <f>IF($J2039="","",INDEX('2_Review &amp; Audit'!$N:$N,$J2039))</f>
        <v/>
      </c>
      <c r="G2039" t="str">
        <f>IF(OR($J2039="",$F2039=""),"",ABS(INDEX('2_Review &amp; Audit'!$B:$B,$J2039)/$F2039))</f>
        <v/>
      </c>
      <c r="H2039" t="str">
        <f t="shared" si="95"/>
        <v/>
      </c>
      <c r="I2039" t="str">
        <f>IF($J2039="","",INDEX('2_Review &amp; Audit'!$AD:$AD,$J2039))</f>
        <v/>
      </c>
      <c r="AB2039" t="str">
        <f>IF($D2039="","",MAX(0,N(#REF!)-N($X2039)))</f>
        <v/>
      </c>
      <c r="AC2039" t="str">
        <f>IF(OR($D2039="",$AB2039="",N($AB2039)&lt;=0),"",IFERROR(MATCH(1,INDEX(('2_Review &amp; Audit'!$F$6:$F$505=$A2039)*('2_Review &amp; Audit'!$I$6:$I$505&gt;=$E2039-30)*('2_Review &amp; Audit'!$I$6:$I$505&lt;=$E2039+30)*('2_Review &amp; Audit'!$R$6:$R$505&gt;0)*(ROW('2_Review &amp; Audit'!$R$6:$R$505)&gt;$T2039),0),0)+5,""))</f>
        <v/>
      </c>
      <c r="AG2039" t="str">
        <f>IF(OR($D2039="",$AB2039="",$AF2039=""),"",MIN($AB2039,$AF2039))</f>
        <v/>
      </c>
      <c r="AK2039" t="str">
        <f>IF($D2039="","",MAX(0,N($AB2039)-N($AG2039)))</f>
        <v/>
      </c>
      <c r="AL2039" t="str">
        <f>IF(OR($D2039="",$AK2039="",N($AK2039)&lt;=0),"",IFERROR(MATCH(1,INDEX(('2_Review &amp; Audit'!$F$6:$F$505=$A2039)*('2_Review &amp; Audit'!$I$6:$I$505&gt;=$E2039-30)*('2_Review &amp; Audit'!$I$6:$I$505&lt;=$E2039+30)*('2_Review &amp; Audit'!$R$6:$R$505&gt;0)*(ROW('2_Review &amp; Audit'!$R$6:$R$505)&gt;$AC2039),0),0)+5,""))</f>
        <v/>
      </c>
      <c r="AP2039" t="str">
        <f>IF(OR($D2039="",$AK2039="",$AO2039=""),"",MIN($AK2039,$AO2039))</f>
        <v/>
      </c>
    </row>
    <row r="2040" spans="1:42" ht="12.75" customHeight="1" x14ac:dyDescent="0.2">
      <c r="A2040" t="str">
        <f>IF($J2040="","",INDEX('2_Review &amp; Audit'!$F:$F,$J2040))</f>
        <v/>
      </c>
      <c r="B2040" t="str">
        <f>IF($J2040="","",INDEX('2_Review &amp; Audit'!$C:$C,$J2040))</f>
        <v/>
      </c>
      <c r="C2040" t="str">
        <f>IF($J2040="","",INDEX('2_Review &amp; Audit'!$D:$D,$J2040))</f>
        <v/>
      </c>
      <c r="D2040" s="60" t="str">
        <f>IF($J2040="","",INDEX('2_Review &amp; Audit'!$U:$U,$J2040))</f>
        <v/>
      </c>
      <c r="E2040" t="str">
        <f>IF($J2040="","",INDEX('2_Review &amp; Audit'!$M:$M,$J2040))</f>
        <v/>
      </c>
      <c r="F2040" t="str">
        <f>IF($J2040="","",INDEX('2_Review &amp; Audit'!$N:$N,$J2040))</f>
        <v/>
      </c>
      <c r="G2040" t="str">
        <f>IF(OR($J2040="",$F2040=""),"",ABS(INDEX('2_Review &amp; Audit'!$B:$B,$J2040)/$F2040))</f>
        <v/>
      </c>
      <c r="H2040" t="str">
        <f t="shared" si="95"/>
        <v/>
      </c>
      <c r="I2040" t="str">
        <f>IF($J2040="","",INDEX('2_Review &amp; Audit'!$AD:$AD,$J2040))</f>
        <v/>
      </c>
      <c r="AB2040" t="str">
        <f>IF($D2040="","",MAX(0,N(#REF!)-N($X2040)))</f>
        <v/>
      </c>
      <c r="AC2040" t="str">
        <f>IF(OR($D2040="",$AB2040="",N($AB2040)&lt;=0),"",IFERROR(MATCH(1,INDEX(('2_Review &amp; Audit'!$F$6:$F$505=$A2040)*('2_Review &amp; Audit'!$I$6:$I$505&gt;=$E2040-30)*('2_Review &amp; Audit'!$I$6:$I$505&lt;=$E2040+30)*('2_Review &amp; Audit'!$R$6:$R$505&gt;0)*(ROW('2_Review &amp; Audit'!$R$6:$R$505)&gt;$T2040),0),0)+5,""))</f>
        <v/>
      </c>
      <c r="AG2040" t="str">
        <f>IF(OR($D2040="",$AB2040="",$AF2040=""),"",MIN($AB2040,$AF2040))</f>
        <v/>
      </c>
      <c r="AK2040" t="str">
        <f>IF($D2040="","",MAX(0,N($AB2040)-N($AG2040)))</f>
        <v/>
      </c>
      <c r="AL2040" t="str">
        <f>IF(OR($D2040="",$AK2040="",N($AK2040)&lt;=0),"",IFERROR(MATCH(1,INDEX(('2_Review &amp; Audit'!$F$6:$F$505=$A2040)*('2_Review &amp; Audit'!$I$6:$I$505&gt;=$E2040-30)*('2_Review &amp; Audit'!$I$6:$I$505&lt;=$E2040+30)*('2_Review &amp; Audit'!$R$6:$R$505&gt;0)*(ROW('2_Review &amp; Audit'!$R$6:$R$505)&gt;$AC2040),0),0)+5,""))</f>
        <v/>
      </c>
      <c r="AP2040" t="str">
        <f>IF(OR($D2040="",$AK2040="",$AO2040=""),"",MIN($AK2040,$AO2040))</f>
        <v/>
      </c>
    </row>
    <row r="2041" spans="1:42" ht="12.75" customHeight="1" x14ac:dyDescent="0.2">
      <c r="A2041" t="str">
        <f>IF($J2041="","",INDEX('2_Review &amp; Audit'!$F:$F,$J2041))</f>
        <v/>
      </c>
      <c r="B2041" t="str">
        <f>IF($J2041="","",INDEX('2_Review &amp; Audit'!$C:$C,$J2041))</f>
        <v/>
      </c>
      <c r="C2041" t="str">
        <f>IF($J2041="","",INDEX('2_Review &amp; Audit'!$D:$D,$J2041))</f>
        <v/>
      </c>
      <c r="D2041" s="60" t="str">
        <f>IF($J2041="","",INDEX('2_Review &amp; Audit'!$U:$U,$J2041))</f>
        <v/>
      </c>
      <c r="E2041" t="str">
        <f>IF($J2041="","",INDEX('2_Review &amp; Audit'!$M:$M,$J2041))</f>
        <v/>
      </c>
      <c r="F2041" t="str">
        <f>IF($J2041="","",INDEX('2_Review &amp; Audit'!$N:$N,$J2041))</f>
        <v/>
      </c>
      <c r="G2041" t="str">
        <f>IF(OR($J2041="",$F2041=""),"",ABS(INDEX('2_Review &amp; Audit'!$B:$B,$J2041)/$F2041))</f>
        <v/>
      </c>
      <c r="H2041" t="str">
        <f t="shared" si="95"/>
        <v/>
      </c>
      <c r="I2041" t="str">
        <f>IF($J2041="","",INDEX('2_Review &amp; Audit'!$AD:$AD,$J2041))</f>
        <v/>
      </c>
      <c r="AB2041" t="str">
        <f>IF($D2041="","",MAX(0,N(#REF!)-N($X2041)))</f>
        <v/>
      </c>
      <c r="AC2041" t="str">
        <f>IF(OR($D2041="",$AB2041="",N($AB2041)&lt;=0),"",IFERROR(MATCH(1,INDEX(('2_Review &amp; Audit'!$F$6:$F$505=$A2041)*('2_Review &amp; Audit'!$I$6:$I$505&gt;=$E2041-30)*('2_Review &amp; Audit'!$I$6:$I$505&lt;=$E2041+30)*('2_Review &amp; Audit'!$R$6:$R$505&gt;0)*(ROW('2_Review &amp; Audit'!$R$6:$R$505)&gt;$T2041),0),0)+5,""))</f>
        <v/>
      </c>
      <c r="AG2041" t="str">
        <f>IF(OR($D2041="",$AB2041="",$AF2041=""),"",MIN($AB2041,$AF2041))</f>
        <v/>
      </c>
      <c r="AK2041" t="str">
        <f>IF($D2041="","",MAX(0,N($AB2041)-N($AG2041)))</f>
        <v/>
      </c>
      <c r="AL2041" t="str">
        <f>IF(OR($D2041="",$AK2041="",N($AK2041)&lt;=0),"",IFERROR(MATCH(1,INDEX(('2_Review &amp; Audit'!$F$6:$F$505=$A2041)*('2_Review &amp; Audit'!$I$6:$I$505&gt;=$E2041-30)*('2_Review &amp; Audit'!$I$6:$I$505&lt;=$E2041+30)*('2_Review &amp; Audit'!$R$6:$R$505&gt;0)*(ROW('2_Review &amp; Audit'!$R$6:$R$505)&gt;$AC2041),0),0)+5,""))</f>
        <v/>
      </c>
      <c r="AP2041" t="str">
        <f>IF(OR($D2041="",$AK2041="",$AO2041=""),"",MIN($AK2041,$AO2041))</f>
        <v/>
      </c>
    </row>
    <row r="2042" spans="1:42" ht="12.75" customHeight="1" x14ac:dyDescent="0.2">
      <c r="A2042" t="str">
        <f>IF($J2042="","",INDEX('2_Review &amp; Audit'!$F:$F,$J2042))</f>
        <v/>
      </c>
      <c r="B2042" t="str">
        <f>IF($J2042="","",INDEX('2_Review &amp; Audit'!$C:$C,$J2042))</f>
        <v/>
      </c>
      <c r="C2042" t="str">
        <f>IF($J2042="","",INDEX('2_Review &amp; Audit'!$D:$D,$J2042))</f>
        <v/>
      </c>
      <c r="D2042" s="60" t="str">
        <f>IF($J2042="","",INDEX('2_Review &amp; Audit'!$U:$U,$J2042))</f>
        <v/>
      </c>
      <c r="E2042" t="str">
        <f>IF($J2042="","",INDEX('2_Review &amp; Audit'!$M:$M,$J2042))</f>
        <v/>
      </c>
      <c r="F2042" t="str">
        <f>IF($J2042="","",INDEX('2_Review &amp; Audit'!$N:$N,$J2042))</f>
        <v/>
      </c>
      <c r="G2042" t="str">
        <f>IF(OR($J2042="",$F2042=""),"",ABS(INDEX('2_Review &amp; Audit'!$B:$B,$J2042)/$F2042))</f>
        <v/>
      </c>
      <c r="H2042" t="str">
        <f t="shared" si="95"/>
        <v/>
      </c>
      <c r="I2042" t="str">
        <f>IF($J2042="","",INDEX('2_Review &amp; Audit'!$AD:$AD,$J2042))</f>
        <v/>
      </c>
      <c r="AB2042" t="str">
        <f>IF($D2042="","",MAX(0,N(#REF!)-N($X2042)))</f>
        <v/>
      </c>
      <c r="AC2042" t="str">
        <f>IF(OR($D2042="",$AB2042="",N($AB2042)&lt;=0),"",IFERROR(MATCH(1,INDEX(('2_Review &amp; Audit'!$F$6:$F$505=$A2042)*('2_Review &amp; Audit'!$I$6:$I$505&gt;=$E2042-30)*('2_Review &amp; Audit'!$I$6:$I$505&lt;=$E2042+30)*('2_Review &amp; Audit'!$R$6:$R$505&gt;0)*(ROW('2_Review &amp; Audit'!$R$6:$R$505)&gt;$T2042),0),0)+5,""))</f>
        <v/>
      </c>
      <c r="AG2042" t="str">
        <f>IF(OR($D2042="",$AB2042="",$AF2042=""),"",MIN($AB2042,$AF2042))</f>
        <v/>
      </c>
      <c r="AK2042" t="str">
        <f>IF($D2042="","",MAX(0,N($AB2042)-N($AG2042)))</f>
        <v/>
      </c>
      <c r="AL2042" t="str">
        <f>IF(OR($D2042="",$AK2042="",N($AK2042)&lt;=0),"",IFERROR(MATCH(1,INDEX(('2_Review &amp; Audit'!$F$6:$F$505=$A2042)*('2_Review &amp; Audit'!$I$6:$I$505&gt;=$E2042-30)*('2_Review &amp; Audit'!$I$6:$I$505&lt;=$E2042+30)*('2_Review &amp; Audit'!$R$6:$R$505&gt;0)*(ROW('2_Review &amp; Audit'!$R$6:$R$505)&gt;$AC2042),0),0)+5,""))</f>
        <v/>
      </c>
      <c r="AP2042" t="str">
        <f>IF(OR($D2042="",$AK2042="",$AO2042=""),"",MIN($AK2042,$AO2042))</f>
        <v/>
      </c>
    </row>
    <row r="2043" spans="1:42" ht="12.75" customHeight="1" x14ac:dyDescent="0.2">
      <c r="A2043" t="str">
        <f>IF($J2043="","",INDEX('2_Review &amp; Audit'!$F:$F,$J2043))</f>
        <v/>
      </c>
      <c r="B2043" t="str">
        <f>IF($J2043="","",INDEX('2_Review &amp; Audit'!$C:$C,$J2043))</f>
        <v/>
      </c>
      <c r="C2043" t="str">
        <f>IF($J2043="","",INDEX('2_Review &amp; Audit'!$D:$D,$J2043))</f>
        <v/>
      </c>
      <c r="D2043" s="60" t="str">
        <f>IF($J2043="","",INDEX('2_Review &amp; Audit'!$U:$U,$J2043))</f>
        <v/>
      </c>
      <c r="E2043" t="str">
        <f>IF($J2043="","",INDEX('2_Review &amp; Audit'!$M:$M,$J2043))</f>
        <v/>
      </c>
      <c r="F2043" t="str">
        <f>IF($J2043="","",INDEX('2_Review &amp; Audit'!$N:$N,$J2043))</f>
        <v/>
      </c>
      <c r="G2043" t="str">
        <f>IF(OR($J2043="",$F2043=""),"",ABS(INDEX('2_Review &amp; Audit'!$B:$B,$J2043)/$F2043))</f>
        <v/>
      </c>
      <c r="H2043" t="str">
        <f t="shared" ref="H2043:H2106" si="96">IF(OR($F2043="",$G2043=""),"",$F2043*$G2043)</f>
        <v/>
      </c>
      <c r="I2043" t="str">
        <f>IF($J2043="","",INDEX('2_Review &amp; Audit'!$AD:$AD,$J2043))</f>
        <v/>
      </c>
      <c r="AB2043" t="str">
        <f>IF($D2043="","",MAX(0,N(#REF!)-N($X2043)))</f>
        <v/>
      </c>
      <c r="AC2043" t="str">
        <f>IF(OR($D2043="",$AB2043="",N($AB2043)&lt;=0),"",IFERROR(MATCH(1,INDEX(('2_Review &amp; Audit'!$F$6:$F$505=$A2043)*('2_Review &amp; Audit'!$I$6:$I$505&gt;=$E2043-30)*('2_Review &amp; Audit'!$I$6:$I$505&lt;=$E2043+30)*('2_Review &amp; Audit'!$R$6:$R$505&gt;0)*(ROW('2_Review &amp; Audit'!$R$6:$R$505)&gt;$T2043),0),0)+5,""))</f>
        <v/>
      </c>
      <c r="AG2043" t="str">
        <f>IF(OR($D2043="",$AB2043="",$AF2043=""),"",MIN($AB2043,$AF2043))</f>
        <v/>
      </c>
      <c r="AK2043" t="str">
        <f>IF($D2043="","",MAX(0,N($AB2043)-N($AG2043)))</f>
        <v/>
      </c>
      <c r="AL2043" t="str">
        <f>IF(OR($D2043="",$AK2043="",N($AK2043)&lt;=0),"",IFERROR(MATCH(1,INDEX(('2_Review &amp; Audit'!$F$6:$F$505=$A2043)*('2_Review &amp; Audit'!$I$6:$I$505&gt;=$E2043-30)*('2_Review &amp; Audit'!$I$6:$I$505&lt;=$E2043+30)*('2_Review &amp; Audit'!$R$6:$R$505&gt;0)*(ROW('2_Review &amp; Audit'!$R$6:$R$505)&gt;$AC2043),0),0)+5,""))</f>
        <v/>
      </c>
      <c r="AP2043" t="str">
        <f>IF(OR($D2043="",$AK2043="",$AO2043=""),"",MIN($AK2043,$AO2043))</f>
        <v/>
      </c>
    </row>
    <row r="2044" spans="1:42" ht="12.75" customHeight="1" x14ac:dyDescent="0.2">
      <c r="A2044" t="str">
        <f>IF($J2044="","",INDEX('2_Review &amp; Audit'!$F:$F,$J2044))</f>
        <v/>
      </c>
      <c r="B2044" t="str">
        <f>IF($J2044="","",INDEX('2_Review &amp; Audit'!$C:$C,$J2044))</f>
        <v/>
      </c>
      <c r="C2044" t="str">
        <f>IF($J2044="","",INDEX('2_Review &amp; Audit'!$D:$D,$J2044))</f>
        <v/>
      </c>
      <c r="D2044" s="60" t="str">
        <f>IF($J2044="","",INDEX('2_Review &amp; Audit'!$U:$U,$J2044))</f>
        <v/>
      </c>
      <c r="E2044" t="str">
        <f>IF($J2044="","",INDEX('2_Review &amp; Audit'!$M:$M,$J2044))</f>
        <v/>
      </c>
      <c r="F2044" t="str">
        <f>IF($J2044="","",INDEX('2_Review &amp; Audit'!$N:$N,$J2044))</f>
        <v/>
      </c>
      <c r="G2044" t="str">
        <f>IF(OR($J2044="",$F2044=""),"",ABS(INDEX('2_Review &amp; Audit'!$B:$B,$J2044)/$F2044))</f>
        <v/>
      </c>
      <c r="H2044" t="str">
        <f t="shared" si="96"/>
        <v/>
      </c>
      <c r="I2044" t="str">
        <f>IF($J2044="","",INDEX('2_Review &amp; Audit'!$AD:$AD,$J2044))</f>
        <v/>
      </c>
      <c r="AB2044" t="str">
        <f>IF($D2044="","",MAX(0,N(#REF!)-N($X2044)))</f>
        <v/>
      </c>
      <c r="AC2044" t="str">
        <f>IF(OR($D2044="",$AB2044="",N($AB2044)&lt;=0),"",IFERROR(MATCH(1,INDEX(('2_Review &amp; Audit'!$F$6:$F$505=$A2044)*('2_Review &amp; Audit'!$I$6:$I$505&gt;=$E2044-30)*('2_Review &amp; Audit'!$I$6:$I$505&lt;=$E2044+30)*('2_Review &amp; Audit'!$R$6:$R$505&gt;0)*(ROW('2_Review &amp; Audit'!$R$6:$R$505)&gt;$T2044),0),0)+5,""))</f>
        <v/>
      </c>
      <c r="AG2044" t="str">
        <f>IF(OR($D2044="",$AB2044="",$AF2044=""),"",MIN($AB2044,$AF2044))</f>
        <v/>
      </c>
      <c r="AK2044" t="str">
        <f>IF($D2044="","",MAX(0,N($AB2044)-N($AG2044)))</f>
        <v/>
      </c>
      <c r="AL2044" t="str">
        <f>IF(OR($D2044="",$AK2044="",N($AK2044)&lt;=0),"",IFERROR(MATCH(1,INDEX(('2_Review &amp; Audit'!$F$6:$F$505=$A2044)*('2_Review &amp; Audit'!$I$6:$I$505&gt;=$E2044-30)*('2_Review &amp; Audit'!$I$6:$I$505&lt;=$E2044+30)*('2_Review &amp; Audit'!$R$6:$R$505&gt;0)*(ROW('2_Review &amp; Audit'!$R$6:$R$505)&gt;$AC2044),0),0)+5,""))</f>
        <v/>
      </c>
      <c r="AP2044" t="str">
        <f>IF(OR($D2044="",$AK2044="",$AO2044=""),"",MIN($AK2044,$AO2044))</f>
        <v/>
      </c>
    </row>
    <row r="2045" spans="1:42" ht="12.75" customHeight="1" x14ac:dyDescent="0.2">
      <c r="A2045" t="str">
        <f>IF($J2045="","",INDEX('2_Review &amp; Audit'!$F:$F,$J2045))</f>
        <v/>
      </c>
      <c r="B2045" t="str">
        <f>IF($J2045="","",INDEX('2_Review &amp; Audit'!$C:$C,$J2045))</f>
        <v/>
      </c>
      <c r="C2045" t="str">
        <f>IF($J2045="","",INDEX('2_Review &amp; Audit'!$D:$D,$J2045))</f>
        <v/>
      </c>
      <c r="D2045" s="60" t="str">
        <f>IF($J2045="","",INDEX('2_Review &amp; Audit'!$U:$U,$J2045))</f>
        <v/>
      </c>
      <c r="E2045" t="str">
        <f>IF($J2045="","",INDEX('2_Review &amp; Audit'!$M:$M,$J2045))</f>
        <v/>
      </c>
      <c r="F2045" t="str">
        <f>IF($J2045="","",INDEX('2_Review &amp; Audit'!$N:$N,$J2045))</f>
        <v/>
      </c>
      <c r="G2045" t="str">
        <f>IF(OR($J2045="",$F2045=""),"",ABS(INDEX('2_Review &amp; Audit'!$B:$B,$J2045)/$F2045))</f>
        <v/>
      </c>
      <c r="H2045" t="str">
        <f t="shared" si="96"/>
        <v/>
      </c>
      <c r="I2045" t="str">
        <f>IF($J2045="","",INDEX('2_Review &amp; Audit'!$AD:$AD,$J2045))</f>
        <v/>
      </c>
      <c r="AB2045" t="str">
        <f>IF($D2045="","",MAX(0,N(#REF!)-N($X2045)))</f>
        <v/>
      </c>
      <c r="AC2045" t="str">
        <f>IF(OR($D2045="",$AB2045="",N($AB2045)&lt;=0),"",IFERROR(MATCH(1,INDEX(('2_Review &amp; Audit'!$F$6:$F$505=$A2045)*('2_Review &amp; Audit'!$I$6:$I$505&gt;=$E2045-30)*('2_Review &amp; Audit'!$I$6:$I$505&lt;=$E2045+30)*('2_Review &amp; Audit'!$R$6:$R$505&gt;0)*(ROW('2_Review &amp; Audit'!$R$6:$R$505)&gt;$T2045),0),0)+5,""))</f>
        <v/>
      </c>
      <c r="AG2045" t="str">
        <f>IF(OR($D2045="",$AB2045="",$AF2045=""),"",MIN($AB2045,$AF2045))</f>
        <v/>
      </c>
      <c r="AK2045" t="str">
        <f>IF($D2045="","",MAX(0,N($AB2045)-N($AG2045)))</f>
        <v/>
      </c>
      <c r="AL2045" t="str">
        <f>IF(OR($D2045="",$AK2045="",N($AK2045)&lt;=0),"",IFERROR(MATCH(1,INDEX(('2_Review &amp; Audit'!$F$6:$F$505=$A2045)*('2_Review &amp; Audit'!$I$6:$I$505&gt;=$E2045-30)*('2_Review &amp; Audit'!$I$6:$I$505&lt;=$E2045+30)*('2_Review &amp; Audit'!$R$6:$R$505&gt;0)*(ROW('2_Review &amp; Audit'!$R$6:$R$505)&gt;$AC2045),0),0)+5,""))</f>
        <v/>
      </c>
      <c r="AP2045" t="str">
        <f>IF(OR($D2045="",$AK2045="",$AO2045=""),"",MIN($AK2045,$AO2045))</f>
        <v/>
      </c>
    </row>
    <row r="2046" spans="1:42" ht="12.75" customHeight="1" x14ac:dyDescent="0.2">
      <c r="A2046" t="str">
        <f>IF($J2046="","",INDEX('2_Review &amp; Audit'!$F:$F,$J2046))</f>
        <v/>
      </c>
      <c r="B2046" t="str">
        <f>IF($J2046="","",INDEX('2_Review &amp; Audit'!$C:$C,$J2046))</f>
        <v/>
      </c>
      <c r="C2046" t="str">
        <f>IF($J2046="","",INDEX('2_Review &amp; Audit'!$D:$D,$J2046))</f>
        <v/>
      </c>
      <c r="D2046" s="60" t="str">
        <f>IF($J2046="","",INDEX('2_Review &amp; Audit'!$U:$U,$J2046))</f>
        <v/>
      </c>
      <c r="E2046" t="str">
        <f>IF($J2046="","",INDEX('2_Review &amp; Audit'!$M:$M,$J2046))</f>
        <v/>
      </c>
      <c r="F2046" t="str">
        <f>IF($J2046="","",INDEX('2_Review &amp; Audit'!$N:$N,$J2046))</f>
        <v/>
      </c>
      <c r="G2046" t="str">
        <f>IF(OR($J2046="",$F2046=""),"",ABS(INDEX('2_Review &amp; Audit'!$B:$B,$J2046)/$F2046))</f>
        <v/>
      </c>
      <c r="H2046" t="str">
        <f t="shared" si="96"/>
        <v/>
      </c>
      <c r="I2046" t="str">
        <f>IF($J2046="","",INDEX('2_Review &amp; Audit'!$AD:$AD,$J2046))</f>
        <v/>
      </c>
      <c r="AB2046" t="str">
        <f>IF($D2046="","",MAX(0,N(#REF!)-N($X2046)))</f>
        <v/>
      </c>
      <c r="AC2046" t="str">
        <f>IF(OR($D2046="",$AB2046="",N($AB2046)&lt;=0),"",IFERROR(MATCH(1,INDEX(('2_Review &amp; Audit'!$F$6:$F$505=$A2046)*('2_Review &amp; Audit'!$I$6:$I$505&gt;=$E2046-30)*('2_Review &amp; Audit'!$I$6:$I$505&lt;=$E2046+30)*('2_Review &amp; Audit'!$R$6:$R$505&gt;0)*(ROW('2_Review &amp; Audit'!$R$6:$R$505)&gt;$T2046),0),0)+5,""))</f>
        <v/>
      </c>
      <c r="AG2046" t="str">
        <f>IF(OR($D2046="",$AB2046="",$AF2046=""),"",MIN($AB2046,$AF2046))</f>
        <v/>
      </c>
      <c r="AK2046" t="str">
        <f>IF($D2046="","",MAX(0,N($AB2046)-N($AG2046)))</f>
        <v/>
      </c>
      <c r="AL2046" t="str">
        <f>IF(OR($D2046="",$AK2046="",N($AK2046)&lt;=0),"",IFERROR(MATCH(1,INDEX(('2_Review &amp; Audit'!$F$6:$F$505=$A2046)*('2_Review &amp; Audit'!$I$6:$I$505&gt;=$E2046-30)*('2_Review &amp; Audit'!$I$6:$I$505&lt;=$E2046+30)*('2_Review &amp; Audit'!$R$6:$R$505&gt;0)*(ROW('2_Review &amp; Audit'!$R$6:$R$505)&gt;$AC2046),0),0)+5,""))</f>
        <v/>
      </c>
      <c r="AP2046" t="str">
        <f>IF(OR($D2046="",$AK2046="",$AO2046=""),"",MIN($AK2046,$AO2046))</f>
        <v/>
      </c>
    </row>
    <row r="2047" spans="1:42" ht="12.75" customHeight="1" x14ac:dyDescent="0.2">
      <c r="A2047" t="str">
        <f>IF($J2047="","",INDEX('2_Review &amp; Audit'!$F:$F,$J2047))</f>
        <v/>
      </c>
      <c r="B2047" t="str">
        <f>IF($J2047="","",INDEX('2_Review &amp; Audit'!$C:$C,$J2047))</f>
        <v/>
      </c>
      <c r="C2047" t="str">
        <f>IF($J2047="","",INDEX('2_Review &amp; Audit'!$D:$D,$J2047))</f>
        <v/>
      </c>
      <c r="D2047" s="60" t="str">
        <f>IF($J2047="","",INDEX('2_Review &amp; Audit'!$U:$U,$J2047))</f>
        <v/>
      </c>
      <c r="E2047" t="str">
        <f>IF($J2047="","",INDEX('2_Review &amp; Audit'!$M:$M,$J2047))</f>
        <v/>
      </c>
      <c r="F2047" t="str">
        <f>IF($J2047="","",INDEX('2_Review &amp; Audit'!$N:$N,$J2047))</f>
        <v/>
      </c>
      <c r="G2047" t="str">
        <f>IF(OR($J2047="",$F2047=""),"",ABS(INDEX('2_Review &amp; Audit'!$B:$B,$J2047)/$F2047))</f>
        <v/>
      </c>
      <c r="H2047" t="str">
        <f t="shared" si="96"/>
        <v/>
      </c>
      <c r="I2047" t="str">
        <f>IF($J2047="","",INDEX('2_Review &amp; Audit'!$AD:$AD,$J2047))</f>
        <v/>
      </c>
      <c r="AB2047" t="str">
        <f>IF($D2047="","",MAX(0,N(#REF!)-N($X2047)))</f>
        <v/>
      </c>
      <c r="AC2047" t="str">
        <f>IF(OR($D2047="",$AB2047="",N($AB2047)&lt;=0),"",IFERROR(MATCH(1,INDEX(('2_Review &amp; Audit'!$F$6:$F$505=$A2047)*('2_Review &amp; Audit'!$I$6:$I$505&gt;=$E2047-30)*('2_Review &amp; Audit'!$I$6:$I$505&lt;=$E2047+30)*('2_Review &amp; Audit'!$R$6:$R$505&gt;0)*(ROW('2_Review &amp; Audit'!$R$6:$R$505)&gt;$T2047),0),0)+5,""))</f>
        <v/>
      </c>
      <c r="AG2047" t="str">
        <f>IF(OR($D2047="",$AB2047="",$AF2047=""),"",MIN($AB2047,$AF2047))</f>
        <v/>
      </c>
      <c r="AK2047" t="str">
        <f>IF($D2047="","",MAX(0,N($AB2047)-N($AG2047)))</f>
        <v/>
      </c>
      <c r="AL2047" t="str">
        <f>IF(OR($D2047="",$AK2047="",N($AK2047)&lt;=0),"",IFERROR(MATCH(1,INDEX(('2_Review &amp; Audit'!$F$6:$F$505=$A2047)*('2_Review &amp; Audit'!$I$6:$I$505&gt;=$E2047-30)*('2_Review &amp; Audit'!$I$6:$I$505&lt;=$E2047+30)*('2_Review &amp; Audit'!$R$6:$R$505&gt;0)*(ROW('2_Review &amp; Audit'!$R$6:$R$505)&gt;$AC2047),0),0)+5,""))</f>
        <v/>
      </c>
      <c r="AP2047" t="str">
        <f>IF(OR($D2047="",$AK2047="",$AO2047=""),"",MIN($AK2047,$AO2047))</f>
        <v/>
      </c>
    </row>
    <row r="2048" spans="1:42" ht="12.75" customHeight="1" x14ac:dyDescent="0.2">
      <c r="A2048" t="str">
        <f>IF($J2048="","",INDEX('2_Review &amp; Audit'!$F:$F,$J2048))</f>
        <v/>
      </c>
      <c r="B2048" t="str">
        <f>IF($J2048="","",INDEX('2_Review &amp; Audit'!$C:$C,$J2048))</f>
        <v/>
      </c>
      <c r="C2048" t="str">
        <f>IF($J2048="","",INDEX('2_Review &amp; Audit'!$D:$D,$J2048))</f>
        <v/>
      </c>
      <c r="D2048" s="60" t="str">
        <f>IF($J2048="","",INDEX('2_Review &amp; Audit'!$U:$U,$J2048))</f>
        <v/>
      </c>
      <c r="E2048" t="str">
        <f>IF($J2048="","",INDEX('2_Review &amp; Audit'!$M:$M,$J2048))</f>
        <v/>
      </c>
      <c r="F2048" t="str">
        <f>IF($J2048="","",INDEX('2_Review &amp; Audit'!$N:$N,$J2048))</f>
        <v/>
      </c>
      <c r="G2048" t="str">
        <f>IF(OR($J2048="",$F2048=""),"",ABS(INDEX('2_Review &amp; Audit'!$B:$B,$J2048)/$F2048))</f>
        <v/>
      </c>
      <c r="H2048" t="str">
        <f t="shared" si="96"/>
        <v/>
      </c>
      <c r="I2048" t="str">
        <f>IF($J2048="","",INDEX('2_Review &amp; Audit'!$AD:$AD,$J2048))</f>
        <v/>
      </c>
      <c r="AB2048" t="str">
        <f>IF($D2048="","",MAX(0,N(#REF!)-N($X2048)))</f>
        <v/>
      </c>
      <c r="AC2048" t="str">
        <f>IF(OR($D2048="",$AB2048="",N($AB2048)&lt;=0),"",IFERROR(MATCH(1,INDEX(('2_Review &amp; Audit'!$F$6:$F$505=$A2048)*('2_Review &amp; Audit'!$I$6:$I$505&gt;=$E2048-30)*('2_Review &amp; Audit'!$I$6:$I$505&lt;=$E2048+30)*('2_Review &amp; Audit'!$R$6:$R$505&gt;0)*(ROW('2_Review &amp; Audit'!$R$6:$R$505)&gt;$T2048),0),0)+5,""))</f>
        <v/>
      </c>
      <c r="AG2048" t="str">
        <f>IF(OR($D2048="",$AB2048="",$AF2048=""),"",MIN($AB2048,$AF2048))</f>
        <v/>
      </c>
      <c r="AK2048" t="str">
        <f>IF($D2048="","",MAX(0,N($AB2048)-N($AG2048)))</f>
        <v/>
      </c>
      <c r="AL2048" t="str">
        <f>IF(OR($D2048="",$AK2048="",N($AK2048)&lt;=0),"",IFERROR(MATCH(1,INDEX(('2_Review &amp; Audit'!$F$6:$F$505=$A2048)*('2_Review &amp; Audit'!$I$6:$I$505&gt;=$E2048-30)*('2_Review &amp; Audit'!$I$6:$I$505&lt;=$E2048+30)*('2_Review &amp; Audit'!$R$6:$R$505&gt;0)*(ROW('2_Review &amp; Audit'!$R$6:$R$505)&gt;$AC2048),0),0)+5,""))</f>
        <v/>
      </c>
      <c r="AP2048" t="str">
        <f>IF(OR($D2048="",$AK2048="",$AO2048=""),"",MIN($AK2048,$AO2048))</f>
        <v/>
      </c>
    </row>
    <row r="2049" spans="1:42" ht="12.75" customHeight="1" x14ac:dyDescent="0.2">
      <c r="A2049" t="str">
        <f>IF($J2049="","",INDEX('2_Review &amp; Audit'!$F:$F,$J2049))</f>
        <v/>
      </c>
      <c r="B2049" t="str">
        <f>IF($J2049="","",INDEX('2_Review &amp; Audit'!$C:$C,$J2049))</f>
        <v/>
      </c>
      <c r="C2049" t="str">
        <f>IF($J2049="","",INDEX('2_Review &amp; Audit'!$D:$D,$J2049))</f>
        <v/>
      </c>
      <c r="D2049" s="60" t="str">
        <f>IF($J2049="","",INDEX('2_Review &amp; Audit'!$U:$U,$J2049))</f>
        <v/>
      </c>
      <c r="E2049" t="str">
        <f>IF($J2049="","",INDEX('2_Review &amp; Audit'!$M:$M,$J2049))</f>
        <v/>
      </c>
      <c r="F2049" t="str">
        <f>IF($J2049="","",INDEX('2_Review &amp; Audit'!$N:$N,$J2049))</f>
        <v/>
      </c>
      <c r="G2049" t="str">
        <f>IF(OR($J2049="",$F2049=""),"",ABS(INDEX('2_Review &amp; Audit'!$B:$B,$J2049)/$F2049))</f>
        <v/>
      </c>
      <c r="H2049" t="str">
        <f t="shared" si="96"/>
        <v/>
      </c>
      <c r="I2049" t="str">
        <f>IF($J2049="","",INDEX('2_Review &amp; Audit'!$AD:$AD,$J2049))</f>
        <v/>
      </c>
      <c r="AB2049" t="str">
        <f>IF($D2049="","",MAX(0,N(#REF!)-N($X2049)))</f>
        <v/>
      </c>
      <c r="AC2049" t="str">
        <f>IF(OR($D2049="",$AB2049="",N($AB2049)&lt;=0),"",IFERROR(MATCH(1,INDEX(('2_Review &amp; Audit'!$F$6:$F$505=$A2049)*('2_Review &amp; Audit'!$I$6:$I$505&gt;=$E2049-30)*('2_Review &amp; Audit'!$I$6:$I$505&lt;=$E2049+30)*('2_Review &amp; Audit'!$R$6:$R$505&gt;0)*(ROW('2_Review &amp; Audit'!$R$6:$R$505)&gt;$T2049),0),0)+5,""))</f>
        <v/>
      </c>
      <c r="AG2049" t="str">
        <f>IF(OR($D2049="",$AB2049="",$AF2049=""),"",MIN($AB2049,$AF2049))</f>
        <v/>
      </c>
      <c r="AK2049" t="str">
        <f>IF($D2049="","",MAX(0,N($AB2049)-N($AG2049)))</f>
        <v/>
      </c>
      <c r="AL2049" t="str">
        <f>IF(OR($D2049="",$AK2049="",N($AK2049)&lt;=0),"",IFERROR(MATCH(1,INDEX(('2_Review &amp; Audit'!$F$6:$F$505=$A2049)*('2_Review &amp; Audit'!$I$6:$I$505&gt;=$E2049-30)*('2_Review &amp; Audit'!$I$6:$I$505&lt;=$E2049+30)*('2_Review &amp; Audit'!$R$6:$R$505&gt;0)*(ROW('2_Review &amp; Audit'!$R$6:$R$505)&gt;$AC2049),0),0)+5,""))</f>
        <v/>
      </c>
      <c r="AP2049" t="str">
        <f>IF(OR($D2049="",$AK2049="",$AO2049=""),"",MIN($AK2049,$AO2049))</f>
        <v/>
      </c>
    </row>
    <row r="2050" spans="1:42" ht="12.75" customHeight="1" x14ac:dyDescent="0.2">
      <c r="A2050" t="str">
        <f>IF($J2050="","",INDEX('2_Review &amp; Audit'!$F:$F,$J2050))</f>
        <v/>
      </c>
      <c r="B2050" t="str">
        <f>IF($J2050="","",INDEX('2_Review &amp; Audit'!$C:$C,$J2050))</f>
        <v/>
      </c>
      <c r="C2050" t="str">
        <f>IF($J2050="","",INDEX('2_Review &amp; Audit'!$D:$D,$J2050))</f>
        <v/>
      </c>
      <c r="D2050" s="60" t="str">
        <f>IF($J2050="","",INDEX('2_Review &amp; Audit'!$U:$U,$J2050))</f>
        <v/>
      </c>
      <c r="E2050" t="str">
        <f>IF($J2050="","",INDEX('2_Review &amp; Audit'!$M:$M,$J2050))</f>
        <v/>
      </c>
      <c r="F2050" t="str">
        <f>IF($J2050="","",INDEX('2_Review &amp; Audit'!$N:$N,$J2050))</f>
        <v/>
      </c>
      <c r="G2050" t="str">
        <f>IF(OR($J2050="",$F2050=""),"",ABS(INDEX('2_Review &amp; Audit'!$B:$B,$J2050)/$F2050))</f>
        <v/>
      </c>
      <c r="H2050" t="str">
        <f t="shared" si="96"/>
        <v/>
      </c>
      <c r="I2050" t="str">
        <f>IF($J2050="","",INDEX('2_Review &amp; Audit'!$AD:$AD,$J2050))</f>
        <v/>
      </c>
      <c r="AB2050" t="str">
        <f>IF($D2050="","",MAX(0,N(#REF!)-N($X2050)))</f>
        <v/>
      </c>
      <c r="AC2050" t="str">
        <f>IF(OR($D2050="",$AB2050="",N($AB2050)&lt;=0),"",IFERROR(MATCH(1,INDEX(('2_Review &amp; Audit'!$F$6:$F$505=$A2050)*('2_Review &amp; Audit'!$I$6:$I$505&gt;=$E2050-30)*('2_Review &amp; Audit'!$I$6:$I$505&lt;=$E2050+30)*('2_Review &amp; Audit'!$R$6:$R$505&gt;0)*(ROW('2_Review &amp; Audit'!$R$6:$R$505)&gt;$T2050),0),0)+5,""))</f>
        <v/>
      </c>
      <c r="AG2050" t="str">
        <f>IF(OR($D2050="",$AB2050="",$AF2050=""),"",MIN($AB2050,$AF2050))</f>
        <v/>
      </c>
      <c r="AK2050" t="str">
        <f>IF($D2050="","",MAX(0,N($AB2050)-N($AG2050)))</f>
        <v/>
      </c>
      <c r="AL2050" t="str">
        <f>IF(OR($D2050="",$AK2050="",N($AK2050)&lt;=0),"",IFERROR(MATCH(1,INDEX(('2_Review &amp; Audit'!$F$6:$F$505=$A2050)*('2_Review &amp; Audit'!$I$6:$I$505&gt;=$E2050-30)*('2_Review &amp; Audit'!$I$6:$I$505&lt;=$E2050+30)*('2_Review &amp; Audit'!$R$6:$R$505&gt;0)*(ROW('2_Review &amp; Audit'!$R$6:$R$505)&gt;$AC2050),0),0)+5,""))</f>
        <v/>
      </c>
      <c r="AP2050" t="str">
        <f>IF(OR($D2050="",$AK2050="",$AO2050=""),"",MIN($AK2050,$AO2050))</f>
        <v/>
      </c>
    </row>
    <row r="2051" spans="1:42" ht="12.75" customHeight="1" x14ac:dyDescent="0.2">
      <c r="A2051" t="str">
        <f>IF($J2051="","",INDEX('2_Review &amp; Audit'!$F:$F,$J2051))</f>
        <v/>
      </c>
      <c r="B2051" t="str">
        <f>IF($J2051="","",INDEX('2_Review &amp; Audit'!$C:$C,$J2051))</f>
        <v/>
      </c>
      <c r="C2051" t="str">
        <f>IF($J2051="","",INDEX('2_Review &amp; Audit'!$D:$D,$J2051))</f>
        <v/>
      </c>
      <c r="D2051" s="60" t="str">
        <f>IF($J2051="","",INDEX('2_Review &amp; Audit'!$U:$U,$J2051))</f>
        <v/>
      </c>
      <c r="E2051" t="str">
        <f>IF($J2051="","",INDEX('2_Review &amp; Audit'!$M:$M,$J2051))</f>
        <v/>
      </c>
      <c r="F2051" t="str">
        <f>IF($J2051="","",INDEX('2_Review &amp; Audit'!$N:$N,$J2051))</f>
        <v/>
      </c>
      <c r="G2051" t="str">
        <f>IF(OR($J2051="",$F2051=""),"",ABS(INDEX('2_Review &amp; Audit'!$B:$B,$J2051)/$F2051))</f>
        <v/>
      </c>
      <c r="H2051" t="str">
        <f t="shared" si="96"/>
        <v/>
      </c>
      <c r="I2051" t="str">
        <f>IF($J2051="","",INDEX('2_Review &amp; Audit'!$AD:$AD,$J2051))</f>
        <v/>
      </c>
      <c r="AB2051" t="str">
        <f>IF($D2051="","",MAX(0,N(#REF!)-N($X2051)))</f>
        <v/>
      </c>
      <c r="AC2051" t="str">
        <f>IF(OR($D2051="",$AB2051="",N($AB2051)&lt;=0),"",IFERROR(MATCH(1,INDEX(('2_Review &amp; Audit'!$F$6:$F$505=$A2051)*('2_Review &amp; Audit'!$I$6:$I$505&gt;=$E2051-30)*('2_Review &amp; Audit'!$I$6:$I$505&lt;=$E2051+30)*('2_Review &amp; Audit'!$R$6:$R$505&gt;0)*(ROW('2_Review &amp; Audit'!$R$6:$R$505)&gt;$T2051),0),0)+5,""))</f>
        <v/>
      </c>
      <c r="AG2051" t="str">
        <f>IF(OR($D2051="",$AB2051="",$AF2051=""),"",MIN($AB2051,$AF2051))</f>
        <v/>
      </c>
      <c r="AK2051" t="str">
        <f>IF($D2051="","",MAX(0,N($AB2051)-N($AG2051)))</f>
        <v/>
      </c>
      <c r="AL2051" t="str">
        <f>IF(OR($D2051="",$AK2051="",N($AK2051)&lt;=0),"",IFERROR(MATCH(1,INDEX(('2_Review &amp; Audit'!$F$6:$F$505=$A2051)*('2_Review &amp; Audit'!$I$6:$I$505&gt;=$E2051-30)*('2_Review &amp; Audit'!$I$6:$I$505&lt;=$E2051+30)*('2_Review &amp; Audit'!$R$6:$R$505&gt;0)*(ROW('2_Review &amp; Audit'!$R$6:$R$505)&gt;$AC2051),0),0)+5,""))</f>
        <v/>
      </c>
      <c r="AP2051" t="str">
        <f>IF(OR($D2051="",$AK2051="",$AO2051=""),"",MIN($AK2051,$AO2051))</f>
        <v/>
      </c>
    </row>
    <row r="2052" spans="1:42" ht="12.75" customHeight="1" x14ac:dyDescent="0.2">
      <c r="A2052" t="str">
        <f>IF($J2052="","",INDEX('2_Review &amp; Audit'!$F:$F,$J2052))</f>
        <v/>
      </c>
      <c r="B2052" t="str">
        <f>IF($J2052="","",INDEX('2_Review &amp; Audit'!$C:$C,$J2052))</f>
        <v/>
      </c>
      <c r="C2052" t="str">
        <f>IF($J2052="","",INDEX('2_Review &amp; Audit'!$D:$D,$J2052))</f>
        <v/>
      </c>
      <c r="D2052" s="60" t="str">
        <f>IF($J2052="","",INDEX('2_Review &amp; Audit'!$U:$U,$J2052))</f>
        <v/>
      </c>
      <c r="E2052" t="str">
        <f>IF($J2052="","",INDEX('2_Review &amp; Audit'!$M:$M,$J2052))</f>
        <v/>
      </c>
      <c r="F2052" t="str">
        <f>IF($J2052="","",INDEX('2_Review &amp; Audit'!$N:$N,$J2052))</f>
        <v/>
      </c>
      <c r="G2052" t="str">
        <f>IF(OR($J2052="",$F2052=""),"",ABS(INDEX('2_Review &amp; Audit'!$B:$B,$J2052)/$F2052))</f>
        <v/>
      </c>
      <c r="H2052" t="str">
        <f t="shared" si="96"/>
        <v/>
      </c>
      <c r="I2052" t="str">
        <f>IF($J2052="","",INDEX('2_Review &amp; Audit'!$AD:$AD,$J2052))</f>
        <v/>
      </c>
      <c r="AB2052" t="str">
        <f>IF($D2052="","",MAX(0,N(#REF!)-N($X2052)))</f>
        <v/>
      </c>
      <c r="AC2052" t="str">
        <f>IF(OR($D2052="",$AB2052="",N($AB2052)&lt;=0),"",IFERROR(MATCH(1,INDEX(('2_Review &amp; Audit'!$F$6:$F$505=$A2052)*('2_Review &amp; Audit'!$I$6:$I$505&gt;=$E2052-30)*('2_Review &amp; Audit'!$I$6:$I$505&lt;=$E2052+30)*('2_Review &amp; Audit'!$R$6:$R$505&gt;0)*(ROW('2_Review &amp; Audit'!$R$6:$R$505)&gt;$T2052),0),0)+5,""))</f>
        <v/>
      </c>
      <c r="AG2052" t="str">
        <f>IF(OR($D2052="",$AB2052="",$AF2052=""),"",MIN($AB2052,$AF2052))</f>
        <v/>
      </c>
      <c r="AK2052" t="str">
        <f>IF($D2052="","",MAX(0,N($AB2052)-N($AG2052)))</f>
        <v/>
      </c>
      <c r="AL2052" t="str">
        <f>IF(OR($D2052="",$AK2052="",N($AK2052)&lt;=0),"",IFERROR(MATCH(1,INDEX(('2_Review &amp; Audit'!$F$6:$F$505=$A2052)*('2_Review &amp; Audit'!$I$6:$I$505&gt;=$E2052-30)*('2_Review &amp; Audit'!$I$6:$I$505&lt;=$E2052+30)*('2_Review &amp; Audit'!$R$6:$R$505&gt;0)*(ROW('2_Review &amp; Audit'!$R$6:$R$505)&gt;$AC2052),0),0)+5,""))</f>
        <v/>
      </c>
      <c r="AP2052" t="str">
        <f>IF(OR($D2052="",$AK2052="",$AO2052=""),"",MIN($AK2052,$AO2052))</f>
        <v/>
      </c>
    </row>
    <row r="2053" spans="1:42" ht="12.75" customHeight="1" x14ac:dyDescent="0.2">
      <c r="A2053" t="str">
        <f>IF($J2053="","",INDEX('2_Review &amp; Audit'!$F:$F,$J2053))</f>
        <v/>
      </c>
      <c r="B2053" t="str">
        <f>IF($J2053="","",INDEX('2_Review &amp; Audit'!$C:$C,$J2053))</f>
        <v/>
      </c>
      <c r="C2053" t="str">
        <f>IF($J2053="","",INDEX('2_Review &amp; Audit'!$D:$D,$J2053))</f>
        <v/>
      </c>
      <c r="D2053" s="60" t="str">
        <f>IF($J2053="","",INDEX('2_Review &amp; Audit'!$U:$U,$J2053))</f>
        <v/>
      </c>
      <c r="E2053" t="str">
        <f>IF($J2053="","",INDEX('2_Review &amp; Audit'!$M:$M,$J2053))</f>
        <v/>
      </c>
      <c r="F2053" t="str">
        <f>IF($J2053="","",INDEX('2_Review &amp; Audit'!$N:$N,$J2053))</f>
        <v/>
      </c>
      <c r="G2053" t="str">
        <f>IF(OR($J2053="",$F2053=""),"",ABS(INDEX('2_Review &amp; Audit'!$B:$B,$J2053)/$F2053))</f>
        <v/>
      </c>
      <c r="H2053" t="str">
        <f t="shared" si="96"/>
        <v/>
      </c>
      <c r="I2053" t="str">
        <f>IF($J2053="","",INDEX('2_Review &amp; Audit'!$AD:$AD,$J2053))</f>
        <v/>
      </c>
      <c r="AB2053" t="str">
        <f>IF($D2053="","",MAX(0,N(#REF!)-N($X2053)))</f>
        <v/>
      </c>
      <c r="AC2053" t="str">
        <f>IF(OR($D2053="",$AB2053="",N($AB2053)&lt;=0),"",IFERROR(MATCH(1,INDEX(('2_Review &amp; Audit'!$F$6:$F$505=$A2053)*('2_Review &amp; Audit'!$I$6:$I$505&gt;=$E2053-30)*('2_Review &amp; Audit'!$I$6:$I$505&lt;=$E2053+30)*('2_Review &amp; Audit'!$R$6:$R$505&gt;0)*(ROW('2_Review &amp; Audit'!$R$6:$R$505)&gt;$T2053),0),0)+5,""))</f>
        <v/>
      </c>
      <c r="AG2053" t="str">
        <f>IF(OR($D2053="",$AB2053="",$AF2053=""),"",MIN($AB2053,$AF2053))</f>
        <v/>
      </c>
      <c r="AK2053" t="str">
        <f>IF($D2053="","",MAX(0,N($AB2053)-N($AG2053)))</f>
        <v/>
      </c>
      <c r="AL2053" t="str">
        <f>IF(OR($D2053="",$AK2053="",N($AK2053)&lt;=0),"",IFERROR(MATCH(1,INDEX(('2_Review &amp; Audit'!$F$6:$F$505=$A2053)*('2_Review &amp; Audit'!$I$6:$I$505&gt;=$E2053-30)*('2_Review &amp; Audit'!$I$6:$I$505&lt;=$E2053+30)*('2_Review &amp; Audit'!$R$6:$R$505&gt;0)*(ROW('2_Review &amp; Audit'!$R$6:$R$505)&gt;$AC2053),0),0)+5,""))</f>
        <v/>
      </c>
      <c r="AP2053" t="str">
        <f>IF(OR($D2053="",$AK2053="",$AO2053=""),"",MIN($AK2053,$AO2053))</f>
        <v/>
      </c>
    </row>
    <row r="2054" spans="1:42" ht="12.75" customHeight="1" x14ac:dyDescent="0.2">
      <c r="A2054" t="str">
        <f>IF($J2054="","",INDEX('2_Review &amp; Audit'!$F:$F,$J2054))</f>
        <v/>
      </c>
      <c r="B2054" t="str">
        <f>IF($J2054="","",INDEX('2_Review &amp; Audit'!$C:$C,$J2054))</f>
        <v/>
      </c>
      <c r="C2054" t="str">
        <f>IF($J2054="","",INDEX('2_Review &amp; Audit'!$D:$D,$J2054))</f>
        <v/>
      </c>
      <c r="D2054" s="60" t="str">
        <f>IF($J2054="","",INDEX('2_Review &amp; Audit'!$U:$U,$J2054))</f>
        <v/>
      </c>
      <c r="E2054" t="str">
        <f>IF($J2054="","",INDEX('2_Review &amp; Audit'!$M:$M,$J2054))</f>
        <v/>
      </c>
      <c r="F2054" t="str">
        <f>IF($J2054="","",INDEX('2_Review &amp; Audit'!$N:$N,$J2054))</f>
        <v/>
      </c>
      <c r="G2054" t="str">
        <f>IF(OR($J2054="",$F2054=""),"",ABS(INDEX('2_Review &amp; Audit'!$B:$B,$J2054)/$F2054))</f>
        <v/>
      </c>
      <c r="H2054" t="str">
        <f t="shared" si="96"/>
        <v/>
      </c>
      <c r="I2054" t="str">
        <f>IF($J2054="","",INDEX('2_Review &amp; Audit'!$AD:$AD,$J2054))</f>
        <v/>
      </c>
      <c r="AB2054" t="str">
        <f>IF($D2054="","",MAX(0,N(#REF!)-N($X2054)))</f>
        <v/>
      </c>
      <c r="AC2054" t="str">
        <f>IF(OR($D2054="",$AB2054="",N($AB2054)&lt;=0),"",IFERROR(MATCH(1,INDEX(('2_Review &amp; Audit'!$F$6:$F$505=$A2054)*('2_Review &amp; Audit'!$I$6:$I$505&gt;=$E2054-30)*('2_Review &amp; Audit'!$I$6:$I$505&lt;=$E2054+30)*('2_Review &amp; Audit'!$R$6:$R$505&gt;0)*(ROW('2_Review &amp; Audit'!$R$6:$R$505)&gt;$T2054),0),0)+5,""))</f>
        <v/>
      </c>
      <c r="AG2054" t="str">
        <f>IF(OR($D2054="",$AB2054="",$AF2054=""),"",MIN($AB2054,$AF2054))</f>
        <v/>
      </c>
      <c r="AK2054" t="str">
        <f>IF($D2054="","",MAX(0,N($AB2054)-N($AG2054)))</f>
        <v/>
      </c>
      <c r="AL2054" t="str">
        <f>IF(OR($D2054="",$AK2054="",N($AK2054)&lt;=0),"",IFERROR(MATCH(1,INDEX(('2_Review &amp; Audit'!$F$6:$F$505=$A2054)*('2_Review &amp; Audit'!$I$6:$I$505&gt;=$E2054-30)*('2_Review &amp; Audit'!$I$6:$I$505&lt;=$E2054+30)*('2_Review &amp; Audit'!$R$6:$R$505&gt;0)*(ROW('2_Review &amp; Audit'!$R$6:$R$505)&gt;$AC2054),0),0)+5,""))</f>
        <v/>
      </c>
      <c r="AP2054" t="str">
        <f>IF(OR($D2054="",$AK2054="",$AO2054=""),"",MIN($AK2054,$AO2054))</f>
        <v/>
      </c>
    </row>
    <row r="2055" spans="1:42" ht="12.75" customHeight="1" x14ac:dyDescent="0.2">
      <c r="A2055" t="str">
        <f>IF($J2055="","",INDEX('2_Review &amp; Audit'!$F:$F,$J2055))</f>
        <v/>
      </c>
      <c r="B2055" t="str">
        <f>IF($J2055="","",INDEX('2_Review &amp; Audit'!$C:$C,$J2055))</f>
        <v/>
      </c>
      <c r="C2055" t="str">
        <f>IF($J2055="","",INDEX('2_Review &amp; Audit'!$D:$D,$J2055))</f>
        <v/>
      </c>
      <c r="D2055" s="60" t="str">
        <f>IF($J2055="","",INDEX('2_Review &amp; Audit'!$U:$U,$J2055))</f>
        <v/>
      </c>
      <c r="E2055" t="str">
        <f>IF($J2055="","",INDEX('2_Review &amp; Audit'!$M:$M,$J2055))</f>
        <v/>
      </c>
      <c r="F2055" t="str">
        <f>IF($J2055="","",INDEX('2_Review &amp; Audit'!$N:$N,$J2055))</f>
        <v/>
      </c>
      <c r="G2055" t="str">
        <f>IF(OR($J2055="",$F2055=""),"",ABS(INDEX('2_Review &amp; Audit'!$B:$B,$J2055)/$F2055))</f>
        <v/>
      </c>
      <c r="H2055" t="str">
        <f t="shared" si="96"/>
        <v/>
      </c>
      <c r="I2055" t="str">
        <f>IF($J2055="","",INDEX('2_Review &amp; Audit'!$AD:$AD,$J2055))</f>
        <v/>
      </c>
      <c r="AB2055" t="str">
        <f>IF($D2055="","",MAX(0,N(#REF!)-N($X2055)))</f>
        <v/>
      </c>
      <c r="AC2055" t="str">
        <f>IF(OR($D2055="",$AB2055="",N($AB2055)&lt;=0),"",IFERROR(MATCH(1,INDEX(('2_Review &amp; Audit'!$F$6:$F$505=$A2055)*('2_Review &amp; Audit'!$I$6:$I$505&gt;=$E2055-30)*('2_Review &amp; Audit'!$I$6:$I$505&lt;=$E2055+30)*('2_Review &amp; Audit'!$R$6:$R$505&gt;0)*(ROW('2_Review &amp; Audit'!$R$6:$R$505)&gt;$T2055),0),0)+5,""))</f>
        <v/>
      </c>
      <c r="AG2055" t="str">
        <f>IF(OR($D2055="",$AB2055="",$AF2055=""),"",MIN($AB2055,$AF2055))</f>
        <v/>
      </c>
      <c r="AK2055" t="str">
        <f>IF($D2055="","",MAX(0,N($AB2055)-N($AG2055)))</f>
        <v/>
      </c>
      <c r="AL2055" t="str">
        <f>IF(OR($D2055="",$AK2055="",N($AK2055)&lt;=0),"",IFERROR(MATCH(1,INDEX(('2_Review &amp; Audit'!$F$6:$F$505=$A2055)*('2_Review &amp; Audit'!$I$6:$I$505&gt;=$E2055-30)*('2_Review &amp; Audit'!$I$6:$I$505&lt;=$E2055+30)*('2_Review &amp; Audit'!$R$6:$R$505&gt;0)*(ROW('2_Review &amp; Audit'!$R$6:$R$505)&gt;$AC2055),0),0)+5,""))</f>
        <v/>
      </c>
      <c r="AP2055" t="str">
        <f>IF(OR($D2055="",$AK2055="",$AO2055=""),"",MIN($AK2055,$AO2055))</f>
        <v/>
      </c>
    </row>
    <row r="2056" spans="1:42" ht="12.75" customHeight="1" x14ac:dyDescent="0.2">
      <c r="A2056" t="str">
        <f>IF($J2056="","",INDEX('2_Review &amp; Audit'!$F:$F,$J2056))</f>
        <v/>
      </c>
      <c r="B2056" t="str">
        <f>IF($J2056="","",INDEX('2_Review &amp; Audit'!$C:$C,$J2056))</f>
        <v/>
      </c>
      <c r="C2056" t="str">
        <f>IF($J2056="","",INDEX('2_Review &amp; Audit'!$D:$D,$J2056))</f>
        <v/>
      </c>
      <c r="D2056" s="60" t="str">
        <f>IF($J2056="","",INDEX('2_Review &amp; Audit'!$U:$U,$J2056))</f>
        <v/>
      </c>
      <c r="E2056" t="str">
        <f>IF($J2056="","",INDEX('2_Review &amp; Audit'!$M:$M,$J2056))</f>
        <v/>
      </c>
      <c r="F2056" t="str">
        <f>IF($J2056="","",INDEX('2_Review &amp; Audit'!$N:$N,$J2056))</f>
        <v/>
      </c>
      <c r="G2056" t="str">
        <f>IF(OR($J2056="",$F2056=""),"",ABS(INDEX('2_Review &amp; Audit'!$B:$B,$J2056)/$F2056))</f>
        <v/>
      </c>
      <c r="H2056" t="str">
        <f t="shared" si="96"/>
        <v/>
      </c>
      <c r="I2056" t="str">
        <f>IF($J2056="","",INDEX('2_Review &amp; Audit'!$AD:$AD,$J2056))</f>
        <v/>
      </c>
      <c r="AB2056" t="str">
        <f>IF($D2056="","",MAX(0,N(#REF!)-N($X2056)))</f>
        <v/>
      </c>
      <c r="AC2056" t="str">
        <f>IF(OR($D2056="",$AB2056="",N($AB2056)&lt;=0),"",IFERROR(MATCH(1,INDEX(('2_Review &amp; Audit'!$F$6:$F$505=$A2056)*('2_Review &amp; Audit'!$I$6:$I$505&gt;=$E2056-30)*('2_Review &amp; Audit'!$I$6:$I$505&lt;=$E2056+30)*('2_Review &amp; Audit'!$R$6:$R$505&gt;0)*(ROW('2_Review &amp; Audit'!$R$6:$R$505)&gt;$T2056),0),0)+5,""))</f>
        <v/>
      </c>
      <c r="AG2056" t="str">
        <f>IF(OR($D2056="",$AB2056="",$AF2056=""),"",MIN($AB2056,$AF2056))</f>
        <v/>
      </c>
      <c r="AK2056" t="str">
        <f>IF($D2056="","",MAX(0,N($AB2056)-N($AG2056)))</f>
        <v/>
      </c>
      <c r="AL2056" t="str">
        <f>IF(OR($D2056="",$AK2056="",N($AK2056)&lt;=0),"",IFERROR(MATCH(1,INDEX(('2_Review &amp; Audit'!$F$6:$F$505=$A2056)*('2_Review &amp; Audit'!$I$6:$I$505&gt;=$E2056-30)*('2_Review &amp; Audit'!$I$6:$I$505&lt;=$E2056+30)*('2_Review &amp; Audit'!$R$6:$R$505&gt;0)*(ROW('2_Review &amp; Audit'!$R$6:$R$505)&gt;$AC2056),0),0)+5,""))</f>
        <v/>
      </c>
      <c r="AP2056" t="str">
        <f>IF(OR($D2056="",$AK2056="",$AO2056=""),"",MIN($AK2056,$AO2056))</f>
        <v/>
      </c>
    </row>
    <row r="2057" spans="1:42" ht="12.75" customHeight="1" x14ac:dyDescent="0.2">
      <c r="A2057" t="str">
        <f>IF($J2057="","",INDEX('2_Review &amp; Audit'!$F:$F,$J2057))</f>
        <v/>
      </c>
      <c r="B2057" t="str">
        <f>IF($J2057="","",INDEX('2_Review &amp; Audit'!$C:$C,$J2057))</f>
        <v/>
      </c>
      <c r="C2057" t="str">
        <f>IF($J2057="","",INDEX('2_Review &amp; Audit'!$D:$D,$J2057))</f>
        <v/>
      </c>
      <c r="D2057" s="60" t="str">
        <f>IF($J2057="","",INDEX('2_Review &amp; Audit'!$U:$U,$J2057))</f>
        <v/>
      </c>
      <c r="E2057" t="str">
        <f>IF($J2057="","",INDEX('2_Review &amp; Audit'!$M:$M,$J2057))</f>
        <v/>
      </c>
      <c r="F2057" t="str">
        <f>IF($J2057="","",INDEX('2_Review &amp; Audit'!$N:$N,$J2057))</f>
        <v/>
      </c>
      <c r="G2057" t="str">
        <f>IF(OR($J2057="",$F2057=""),"",ABS(INDEX('2_Review &amp; Audit'!$B:$B,$J2057)/$F2057))</f>
        <v/>
      </c>
      <c r="H2057" t="str">
        <f t="shared" si="96"/>
        <v/>
      </c>
      <c r="I2057" t="str">
        <f>IF($J2057="","",INDEX('2_Review &amp; Audit'!$AD:$AD,$J2057))</f>
        <v/>
      </c>
      <c r="AB2057" t="str">
        <f>IF($D2057="","",MAX(0,N(#REF!)-N($X2057)))</f>
        <v/>
      </c>
      <c r="AC2057" t="str">
        <f>IF(OR($D2057="",$AB2057="",N($AB2057)&lt;=0),"",IFERROR(MATCH(1,INDEX(('2_Review &amp; Audit'!$F$6:$F$505=$A2057)*('2_Review &amp; Audit'!$I$6:$I$505&gt;=$E2057-30)*('2_Review &amp; Audit'!$I$6:$I$505&lt;=$E2057+30)*('2_Review &amp; Audit'!$R$6:$R$505&gt;0)*(ROW('2_Review &amp; Audit'!$R$6:$R$505)&gt;$T2057),0),0)+5,""))</f>
        <v/>
      </c>
      <c r="AG2057" t="str">
        <f>IF(OR($D2057="",$AB2057="",$AF2057=""),"",MIN($AB2057,$AF2057))</f>
        <v/>
      </c>
      <c r="AK2057" t="str">
        <f>IF($D2057="","",MAX(0,N($AB2057)-N($AG2057)))</f>
        <v/>
      </c>
      <c r="AL2057" t="str">
        <f>IF(OR($D2057="",$AK2057="",N($AK2057)&lt;=0),"",IFERROR(MATCH(1,INDEX(('2_Review &amp; Audit'!$F$6:$F$505=$A2057)*('2_Review &amp; Audit'!$I$6:$I$505&gt;=$E2057-30)*('2_Review &amp; Audit'!$I$6:$I$505&lt;=$E2057+30)*('2_Review &amp; Audit'!$R$6:$R$505&gt;0)*(ROW('2_Review &amp; Audit'!$R$6:$R$505)&gt;$AC2057),0),0)+5,""))</f>
        <v/>
      </c>
      <c r="AP2057" t="str">
        <f>IF(OR($D2057="",$AK2057="",$AO2057=""),"",MIN($AK2057,$AO2057))</f>
        <v/>
      </c>
    </row>
    <row r="2058" spans="1:42" ht="12.75" customHeight="1" x14ac:dyDescent="0.2">
      <c r="A2058" t="str">
        <f>IF($J2058="","",INDEX('2_Review &amp; Audit'!$F:$F,$J2058))</f>
        <v/>
      </c>
      <c r="B2058" t="str">
        <f>IF($J2058="","",INDEX('2_Review &amp; Audit'!$C:$C,$J2058))</f>
        <v/>
      </c>
      <c r="C2058" t="str">
        <f>IF($J2058="","",INDEX('2_Review &amp; Audit'!$D:$D,$J2058))</f>
        <v/>
      </c>
      <c r="D2058" s="60" t="str">
        <f>IF($J2058="","",INDEX('2_Review &amp; Audit'!$U:$U,$J2058))</f>
        <v/>
      </c>
      <c r="E2058" t="str">
        <f>IF($J2058="","",INDEX('2_Review &amp; Audit'!$M:$M,$J2058))</f>
        <v/>
      </c>
      <c r="F2058" t="str">
        <f>IF($J2058="","",INDEX('2_Review &amp; Audit'!$N:$N,$J2058))</f>
        <v/>
      </c>
      <c r="G2058" t="str">
        <f>IF(OR($J2058="",$F2058=""),"",ABS(INDEX('2_Review &amp; Audit'!$B:$B,$J2058)/$F2058))</f>
        <v/>
      </c>
      <c r="H2058" t="str">
        <f t="shared" si="96"/>
        <v/>
      </c>
      <c r="I2058" t="str">
        <f>IF($J2058="","",INDEX('2_Review &amp; Audit'!$AD:$AD,$J2058))</f>
        <v/>
      </c>
      <c r="AB2058" t="str">
        <f>IF($D2058="","",MAX(0,N(#REF!)-N($X2058)))</f>
        <v/>
      </c>
      <c r="AC2058" t="str">
        <f>IF(OR($D2058="",$AB2058="",N($AB2058)&lt;=0),"",IFERROR(MATCH(1,INDEX(('2_Review &amp; Audit'!$F$6:$F$505=$A2058)*('2_Review &amp; Audit'!$I$6:$I$505&gt;=$E2058-30)*('2_Review &amp; Audit'!$I$6:$I$505&lt;=$E2058+30)*('2_Review &amp; Audit'!$R$6:$R$505&gt;0)*(ROW('2_Review &amp; Audit'!$R$6:$R$505)&gt;$T2058),0),0)+5,""))</f>
        <v/>
      </c>
      <c r="AG2058" t="str">
        <f>IF(OR($D2058="",$AB2058="",$AF2058=""),"",MIN($AB2058,$AF2058))</f>
        <v/>
      </c>
      <c r="AK2058" t="str">
        <f>IF($D2058="","",MAX(0,N($AB2058)-N($AG2058)))</f>
        <v/>
      </c>
      <c r="AL2058" t="str">
        <f>IF(OR($D2058="",$AK2058="",N($AK2058)&lt;=0),"",IFERROR(MATCH(1,INDEX(('2_Review &amp; Audit'!$F$6:$F$505=$A2058)*('2_Review &amp; Audit'!$I$6:$I$505&gt;=$E2058-30)*('2_Review &amp; Audit'!$I$6:$I$505&lt;=$E2058+30)*('2_Review &amp; Audit'!$R$6:$R$505&gt;0)*(ROW('2_Review &amp; Audit'!$R$6:$R$505)&gt;$AC2058),0),0)+5,""))</f>
        <v/>
      </c>
      <c r="AP2058" t="str">
        <f>IF(OR($D2058="",$AK2058="",$AO2058=""),"",MIN($AK2058,$AO2058))</f>
        <v/>
      </c>
    </row>
    <row r="2059" spans="1:42" ht="12.75" customHeight="1" x14ac:dyDescent="0.2">
      <c r="A2059" t="str">
        <f>IF($J2059="","",INDEX('2_Review &amp; Audit'!$F:$F,$J2059))</f>
        <v/>
      </c>
      <c r="B2059" t="str">
        <f>IF($J2059="","",INDEX('2_Review &amp; Audit'!$C:$C,$J2059))</f>
        <v/>
      </c>
      <c r="C2059" t="str">
        <f>IF($J2059="","",INDEX('2_Review &amp; Audit'!$D:$D,$J2059))</f>
        <v/>
      </c>
      <c r="D2059" s="60" t="str">
        <f>IF($J2059="","",INDEX('2_Review &amp; Audit'!$U:$U,$J2059))</f>
        <v/>
      </c>
      <c r="E2059" t="str">
        <f>IF($J2059="","",INDEX('2_Review &amp; Audit'!$M:$M,$J2059))</f>
        <v/>
      </c>
      <c r="F2059" t="str">
        <f>IF($J2059="","",INDEX('2_Review &amp; Audit'!$N:$N,$J2059))</f>
        <v/>
      </c>
      <c r="G2059" t="str">
        <f>IF(OR($J2059="",$F2059=""),"",ABS(INDEX('2_Review &amp; Audit'!$B:$B,$J2059)/$F2059))</f>
        <v/>
      </c>
      <c r="H2059" t="str">
        <f t="shared" si="96"/>
        <v/>
      </c>
      <c r="I2059" t="str">
        <f>IF($J2059="","",INDEX('2_Review &amp; Audit'!$AD:$AD,$J2059))</f>
        <v/>
      </c>
      <c r="AB2059" t="str">
        <f>IF($D2059="","",MAX(0,N(#REF!)-N($X2059)))</f>
        <v/>
      </c>
      <c r="AC2059" t="str">
        <f>IF(OR($D2059="",$AB2059="",N($AB2059)&lt;=0),"",IFERROR(MATCH(1,INDEX(('2_Review &amp; Audit'!$F$6:$F$505=$A2059)*('2_Review &amp; Audit'!$I$6:$I$505&gt;=$E2059-30)*('2_Review &amp; Audit'!$I$6:$I$505&lt;=$E2059+30)*('2_Review &amp; Audit'!$R$6:$R$505&gt;0)*(ROW('2_Review &amp; Audit'!$R$6:$R$505)&gt;$T2059),0),0)+5,""))</f>
        <v/>
      </c>
      <c r="AG2059" t="str">
        <f>IF(OR($D2059="",$AB2059="",$AF2059=""),"",MIN($AB2059,$AF2059))</f>
        <v/>
      </c>
      <c r="AK2059" t="str">
        <f>IF($D2059="","",MAX(0,N($AB2059)-N($AG2059)))</f>
        <v/>
      </c>
      <c r="AL2059" t="str">
        <f>IF(OR($D2059="",$AK2059="",N($AK2059)&lt;=0),"",IFERROR(MATCH(1,INDEX(('2_Review &amp; Audit'!$F$6:$F$505=$A2059)*('2_Review &amp; Audit'!$I$6:$I$505&gt;=$E2059-30)*('2_Review &amp; Audit'!$I$6:$I$505&lt;=$E2059+30)*('2_Review &amp; Audit'!$R$6:$R$505&gt;0)*(ROW('2_Review &amp; Audit'!$R$6:$R$505)&gt;$AC2059),0),0)+5,""))</f>
        <v/>
      </c>
      <c r="AP2059" t="str">
        <f>IF(OR($D2059="",$AK2059="",$AO2059=""),"",MIN($AK2059,$AO2059))</f>
        <v/>
      </c>
    </row>
    <row r="2060" spans="1:42" ht="12.75" customHeight="1" x14ac:dyDescent="0.2">
      <c r="A2060" t="str">
        <f>IF($J2060="","",INDEX('2_Review &amp; Audit'!$F:$F,$J2060))</f>
        <v/>
      </c>
      <c r="B2060" t="str">
        <f>IF($J2060="","",INDEX('2_Review &amp; Audit'!$C:$C,$J2060))</f>
        <v/>
      </c>
      <c r="C2060" t="str">
        <f>IF($J2060="","",INDEX('2_Review &amp; Audit'!$D:$D,$J2060))</f>
        <v/>
      </c>
      <c r="D2060" s="60" t="str">
        <f>IF($J2060="","",INDEX('2_Review &amp; Audit'!$U:$U,$J2060))</f>
        <v/>
      </c>
      <c r="E2060" t="str">
        <f>IF($J2060="","",INDEX('2_Review &amp; Audit'!$M:$M,$J2060))</f>
        <v/>
      </c>
      <c r="F2060" t="str">
        <f>IF($J2060="","",INDEX('2_Review &amp; Audit'!$N:$N,$J2060))</f>
        <v/>
      </c>
      <c r="G2060" t="str">
        <f>IF(OR($J2060="",$F2060=""),"",ABS(INDEX('2_Review &amp; Audit'!$B:$B,$J2060)/$F2060))</f>
        <v/>
      </c>
      <c r="H2060" t="str">
        <f t="shared" si="96"/>
        <v/>
      </c>
      <c r="I2060" t="str">
        <f>IF($J2060="","",INDEX('2_Review &amp; Audit'!$AD:$AD,$J2060))</f>
        <v/>
      </c>
      <c r="AB2060" t="str">
        <f>IF($D2060="","",MAX(0,N(#REF!)-N($X2060)))</f>
        <v/>
      </c>
      <c r="AC2060" t="str">
        <f>IF(OR($D2060="",$AB2060="",N($AB2060)&lt;=0),"",IFERROR(MATCH(1,INDEX(('2_Review &amp; Audit'!$F$6:$F$505=$A2060)*('2_Review &amp; Audit'!$I$6:$I$505&gt;=$E2060-30)*('2_Review &amp; Audit'!$I$6:$I$505&lt;=$E2060+30)*('2_Review &amp; Audit'!$R$6:$R$505&gt;0)*(ROW('2_Review &amp; Audit'!$R$6:$R$505)&gt;$T2060),0),0)+5,""))</f>
        <v/>
      </c>
      <c r="AG2060" t="str">
        <f>IF(OR($D2060="",$AB2060="",$AF2060=""),"",MIN($AB2060,$AF2060))</f>
        <v/>
      </c>
      <c r="AK2060" t="str">
        <f>IF($D2060="","",MAX(0,N($AB2060)-N($AG2060)))</f>
        <v/>
      </c>
      <c r="AL2060" t="str">
        <f>IF(OR($D2060="",$AK2060="",N($AK2060)&lt;=0),"",IFERROR(MATCH(1,INDEX(('2_Review &amp; Audit'!$F$6:$F$505=$A2060)*('2_Review &amp; Audit'!$I$6:$I$505&gt;=$E2060-30)*('2_Review &amp; Audit'!$I$6:$I$505&lt;=$E2060+30)*('2_Review &amp; Audit'!$R$6:$R$505&gt;0)*(ROW('2_Review &amp; Audit'!$R$6:$R$505)&gt;$AC2060),0),0)+5,""))</f>
        <v/>
      </c>
      <c r="AP2060" t="str">
        <f>IF(OR($D2060="",$AK2060="",$AO2060=""),"",MIN($AK2060,$AO2060))</f>
        <v/>
      </c>
    </row>
    <row r="2061" spans="1:42" ht="12.75" customHeight="1" x14ac:dyDescent="0.2">
      <c r="A2061" t="str">
        <f>IF($J2061="","",INDEX('2_Review &amp; Audit'!$F:$F,$J2061))</f>
        <v/>
      </c>
      <c r="B2061" t="str">
        <f>IF($J2061="","",INDEX('2_Review &amp; Audit'!$C:$C,$J2061))</f>
        <v/>
      </c>
      <c r="C2061" t="str">
        <f>IF($J2061="","",INDEX('2_Review &amp; Audit'!$D:$D,$J2061))</f>
        <v/>
      </c>
      <c r="D2061" s="60" t="str">
        <f>IF($J2061="","",INDEX('2_Review &amp; Audit'!$U:$U,$J2061))</f>
        <v/>
      </c>
      <c r="E2061" t="str">
        <f>IF($J2061="","",INDEX('2_Review &amp; Audit'!$M:$M,$J2061))</f>
        <v/>
      </c>
      <c r="F2061" t="str">
        <f>IF($J2061="","",INDEX('2_Review &amp; Audit'!$N:$N,$J2061))</f>
        <v/>
      </c>
      <c r="G2061" t="str">
        <f>IF(OR($J2061="",$F2061=""),"",ABS(INDEX('2_Review &amp; Audit'!$B:$B,$J2061)/$F2061))</f>
        <v/>
      </c>
      <c r="H2061" t="str">
        <f t="shared" si="96"/>
        <v/>
      </c>
      <c r="I2061" t="str">
        <f>IF($J2061="","",INDEX('2_Review &amp; Audit'!$AD:$AD,$J2061))</f>
        <v/>
      </c>
      <c r="AB2061" t="str">
        <f>IF($D2061="","",MAX(0,N(#REF!)-N($X2061)))</f>
        <v/>
      </c>
      <c r="AC2061" t="str">
        <f>IF(OR($D2061="",$AB2061="",N($AB2061)&lt;=0),"",IFERROR(MATCH(1,INDEX(('2_Review &amp; Audit'!$F$6:$F$505=$A2061)*('2_Review &amp; Audit'!$I$6:$I$505&gt;=$E2061-30)*('2_Review &amp; Audit'!$I$6:$I$505&lt;=$E2061+30)*('2_Review &amp; Audit'!$R$6:$R$505&gt;0)*(ROW('2_Review &amp; Audit'!$R$6:$R$505)&gt;$T2061),0),0)+5,""))</f>
        <v/>
      </c>
      <c r="AG2061" t="str">
        <f>IF(OR($D2061="",$AB2061="",$AF2061=""),"",MIN($AB2061,$AF2061))</f>
        <v/>
      </c>
      <c r="AK2061" t="str">
        <f>IF($D2061="","",MAX(0,N($AB2061)-N($AG2061)))</f>
        <v/>
      </c>
      <c r="AL2061" t="str">
        <f>IF(OR($D2061="",$AK2061="",N($AK2061)&lt;=0),"",IFERROR(MATCH(1,INDEX(('2_Review &amp; Audit'!$F$6:$F$505=$A2061)*('2_Review &amp; Audit'!$I$6:$I$505&gt;=$E2061-30)*('2_Review &amp; Audit'!$I$6:$I$505&lt;=$E2061+30)*('2_Review &amp; Audit'!$R$6:$R$505&gt;0)*(ROW('2_Review &amp; Audit'!$R$6:$R$505)&gt;$AC2061),0),0)+5,""))</f>
        <v/>
      </c>
      <c r="AP2061" t="str">
        <f>IF(OR($D2061="",$AK2061="",$AO2061=""),"",MIN($AK2061,$AO2061))</f>
        <v/>
      </c>
    </row>
    <row r="2062" spans="1:42" ht="12.75" customHeight="1" x14ac:dyDescent="0.2">
      <c r="A2062" t="str">
        <f>IF($J2062="","",INDEX('2_Review &amp; Audit'!$F:$F,$J2062))</f>
        <v/>
      </c>
      <c r="B2062" t="str">
        <f>IF($J2062="","",INDEX('2_Review &amp; Audit'!$C:$C,$J2062))</f>
        <v/>
      </c>
      <c r="C2062" t="str">
        <f>IF($J2062="","",INDEX('2_Review &amp; Audit'!$D:$D,$J2062))</f>
        <v/>
      </c>
      <c r="D2062" s="60" t="str">
        <f>IF($J2062="","",INDEX('2_Review &amp; Audit'!$U:$U,$J2062))</f>
        <v/>
      </c>
      <c r="E2062" t="str">
        <f>IF($J2062="","",INDEX('2_Review &amp; Audit'!$M:$M,$J2062))</f>
        <v/>
      </c>
      <c r="F2062" t="str">
        <f>IF($J2062="","",INDEX('2_Review &amp; Audit'!$N:$N,$J2062))</f>
        <v/>
      </c>
      <c r="G2062" t="str">
        <f>IF(OR($J2062="",$F2062=""),"",ABS(INDEX('2_Review &amp; Audit'!$B:$B,$J2062)/$F2062))</f>
        <v/>
      </c>
      <c r="H2062" t="str">
        <f t="shared" si="96"/>
        <v/>
      </c>
      <c r="I2062" t="str">
        <f>IF($J2062="","",INDEX('2_Review &amp; Audit'!$AD:$AD,$J2062))</f>
        <v/>
      </c>
      <c r="AB2062" t="str">
        <f>IF($D2062="","",MAX(0,N(#REF!)-N($X2062)))</f>
        <v/>
      </c>
      <c r="AC2062" t="str">
        <f>IF(OR($D2062="",$AB2062="",N($AB2062)&lt;=0),"",IFERROR(MATCH(1,INDEX(('2_Review &amp; Audit'!$F$6:$F$505=$A2062)*('2_Review &amp; Audit'!$I$6:$I$505&gt;=$E2062-30)*('2_Review &amp; Audit'!$I$6:$I$505&lt;=$E2062+30)*('2_Review &amp; Audit'!$R$6:$R$505&gt;0)*(ROW('2_Review &amp; Audit'!$R$6:$R$505)&gt;$T2062),0),0)+5,""))</f>
        <v/>
      </c>
      <c r="AG2062" t="str">
        <f>IF(OR($D2062="",$AB2062="",$AF2062=""),"",MIN($AB2062,$AF2062))</f>
        <v/>
      </c>
      <c r="AK2062" t="str">
        <f>IF($D2062="","",MAX(0,N($AB2062)-N($AG2062)))</f>
        <v/>
      </c>
      <c r="AL2062" t="str">
        <f>IF(OR($D2062="",$AK2062="",N($AK2062)&lt;=0),"",IFERROR(MATCH(1,INDEX(('2_Review &amp; Audit'!$F$6:$F$505=$A2062)*('2_Review &amp; Audit'!$I$6:$I$505&gt;=$E2062-30)*('2_Review &amp; Audit'!$I$6:$I$505&lt;=$E2062+30)*('2_Review &amp; Audit'!$R$6:$R$505&gt;0)*(ROW('2_Review &amp; Audit'!$R$6:$R$505)&gt;$AC2062),0),0)+5,""))</f>
        <v/>
      </c>
      <c r="AP2062" t="str">
        <f>IF(OR($D2062="",$AK2062="",$AO2062=""),"",MIN($AK2062,$AO2062))</f>
        <v/>
      </c>
    </row>
    <row r="2063" spans="1:42" ht="12.75" customHeight="1" x14ac:dyDescent="0.2">
      <c r="A2063" t="str">
        <f>IF($J2063="","",INDEX('2_Review &amp; Audit'!$F:$F,$J2063))</f>
        <v/>
      </c>
      <c r="B2063" t="str">
        <f>IF($J2063="","",INDEX('2_Review &amp; Audit'!$C:$C,$J2063))</f>
        <v/>
      </c>
      <c r="C2063" t="str">
        <f>IF($J2063="","",INDEX('2_Review &amp; Audit'!$D:$D,$J2063))</f>
        <v/>
      </c>
      <c r="D2063" s="60" t="str">
        <f>IF($J2063="","",INDEX('2_Review &amp; Audit'!$U:$U,$J2063))</f>
        <v/>
      </c>
      <c r="E2063" t="str">
        <f>IF($J2063="","",INDEX('2_Review &amp; Audit'!$M:$M,$J2063))</f>
        <v/>
      </c>
      <c r="F2063" t="str">
        <f>IF($J2063="","",INDEX('2_Review &amp; Audit'!$N:$N,$J2063))</f>
        <v/>
      </c>
      <c r="G2063" t="str">
        <f>IF(OR($J2063="",$F2063=""),"",ABS(INDEX('2_Review &amp; Audit'!$B:$B,$J2063)/$F2063))</f>
        <v/>
      </c>
      <c r="H2063" t="str">
        <f t="shared" si="96"/>
        <v/>
      </c>
      <c r="I2063" t="str">
        <f>IF($J2063="","",INDEX('2_Review &amp; Audit'!$AD:$AD,$J2063))</f>
        <v/>
      </c>
      <c r="AB2063" t="str">
        <f>IF($D2063="","",MAX(0,N(#REF!)-N($X2063)))</f>
        <v/>
      </c>
      <c r="AC2063" t="str">
        <f>IF(OR($D2063="",$AB2063="",N($AB2063)&lt;=0),"",IFERROR(MATCH(1,INDEX(('2_Review &amp; Audit'!$F$6:$F$505=$A2063)*('2_Review &amp; Audit'!$I$6:$I$505&gt;=$E2063-30)*('2_Review &amp; Audit'!$I$6:$I$505&lt;=$E2063+30)*('2_Review &amp; Audit'!$R$6:$R$505&gt;0)*(ROW('2_Review &amp; Audit'!$R$6:$R$505)&gt;$T2063),0),0)+5,""))</f>
        <v/>
      </c>
      <c r="AG2063" t="str">
        <f>IF(OR($D2063="",$AB2063="",$AF2063=""),"",MIN($AB2063,$AF2063))</f>
        <v/>
      </c>
      <c r="AK2063" t="str">
        <f>IF($D2063="","",MAX(0,N($AB2063)-N($AG2063)))</f>
        <v/>
      </c>
      <c r="AL2063" t="str">
        <f>IF(OR($D2063="",$AK2063="",N($AK2063)&lt;=0),"",IFERROR(MATCH(1,INDEX(('2_Review &amp; Audit'!$F$6:$F$505=$A2063)*('2_Review &amp; Audit'!$I$6:$I$505&gt;=$E2063-30)*('2_Review &amp; Audit'!$I$6:$I$505&lt;=$E2063+30)*('2_Review &amp; Audit'!$R$6:$R$505&gt;0)*(ROW('2_Review &amp; Audit'!$R$6:$R$505)&gt;$AC2063),0),0)+5,""))</f>
        <v/>
      </c>
      <c r="AP2063" t="str">
        <f>IF(OR($D2063="",$AK2063="",$AO2063=""),"",MIN($AK2063,$AO2063))</f>
        <v/>
      </c>
    </row>
    <row r="2064" spans="1:42" ht="12.75" customHeight="1" x14ac:dyDescent="0.2">
      <c r="A2064" t="str">
        <f>IF($J2064="","",INDEX('2_Review &amp; Audit'!$F:$F,$J2064))</f>
        <v/>
      </c>
      <c r="B2064" t="str">
        <f>IF($J2064="","",INDEX('2_Review &amp; Audit'!$C:$C,$J2064))</f>
        <v/>
      </c>
      <c r="C2064" t="str">
        <f>IF($J2064="","",INDEX('2_Review &amp; Audit'!$D:$D,$J2064))</f>
        <v/>
      </c>
      <c r="D2064" s="60" t="str">
        <f>IF($J2064="","",INDEX('2_Review &amp; Audit'!$U:$U,$J2064))</f>
        <v/>
      </c>
      <c r="E2064" t="str">
        <f>IF($J2064="","",INDEX('2_Review &amp; Audit'!$M:$M,$J2064))</f>
        <v/>
      </c>
      <c r="F2064" t="str">
        <f>IF($J2064="","",INDEX('2_Review &amp; Audit'!$N:$N,$J2064))</f>
        <v/>
      </c>
      <c r="G2064" t="str">
        <f>IF(OR($J2064="",$F2064=""),"",ABS(INDEX('2_Review &amp; Audit'!$B:$B,$J2064)/$F2064))</f>
        <v/>
      </c>
      <c r="H2064" t="str">
        <f t="shared" si="96"/>
        <v/>
      </c>
      <c r="I2064" t="str">
        <f>IF($J2064="","",INDEX('2_Review &amp; Audit'!$AD:$AD,$J2064))</f>
        <v/>
      </c>
      <c r="AB2064" t="str">
        <f>IF($D2064="","",MAX(0,N(#REF!)-N($X2064)))</f>
        <v/>
      </c>
      <c r="AC2064" t="str">
        <f>IF(OR($D2064="",$AB2064="",N($AB2064)&lt;=0),"",IFERROR(MATCH(1,INDEX(('2_Review &amp; Audit'!$F$6:$F$505=$A2064)*('2_Review &amp; Audit'!$I$6:$I$505&gt;=$E2064-30)*('2_Review &amp; Audit'!$I$6:$I$505&lt;=$E2064+30)*('2_Review &amp; Audit'!$R$6:$R$505&gt;0)*(ROW('2_Review &amp; Audit'!$R$6:$R$505)&gt;$T2064),0),0)+5,""))</f>
        <v/>
      </c>
      <c r="AG2064" t="str">
        <f>IF(OR($D2064="",$AB2064="",$AF2064=""),"",MIN($AB2064,$AF2064))</f>
        <v/>
      </c>
      <c r="AK2064" t="str">
        <f>IF($D2064="","",MAX(0,N($AB2064)-N($AG2064)))</f>
        <v/>
      </c>
      <c r="AL2064" t="str">
        <f>IF(OR($D2064="",$AK2064="",N($AK2064)&lt;=0),"",IFERROR(MATCH(1,INDEX(('2_Review &amp; Audit'!$F$6:$F$505=$A2064)*('2_Review &amp; Audit'!$I$6:$I$505&gt;=$E2064-30)*('2_Review &amp; Audit'!$I$6:$I$505&lt;=$E2064+30)*('2_Review &amp; Audit'!$R$6:$R$505&gt;0)*(ROW('2_Review &amp; Audit'!$R$6:$R$505)&gt;$AC2064),0),0)+5,""))</f>
        <v/>
      </c>
      <c r="AP2064" t="str">
        <f>IF(OR($D2064="",$AK2064="",$AO2064=""),"",MIN($AK2064,$AO2064))</f>
        <v/>
      </c>
    </row>
    <row r="2065" spans="1:42" ht="12.75" customHeight="1" x14ac:dyDescent="0.2">
      <c r="A2065" t="str">
        <f>IF($J2065="","",INDEX('2_Review &amp; Audit'!$F:$F,$J2065))</f>
        <v/>
      </c>
      <c r="B2065" t="str">
        <f>IF($J2065="","",INDEX('2_Review &amp; Audit'!$C:$C,$J2065))</f>
        <v/>
      </c>
      <c r="C2065" t="str">
        <f>IF($J2065="","",INDEX('2_Review &amp; Audit'!$D:$D,$J2065))</f>
        <v/>
      </c>
      <c r="D2065" s="60" t="str">
        <f>IF($J2065="","",INDEX('2_Review &amp; Audit'!$U:$U,$J2065))</f>
        <v/>
      </c>
      <c r="E2065" t="str">
        <f>IF($J2065="","",INDEX('2_Review &amp; Audit'!$M:$M,$J2065))</f>
        <v/>
      </c>
      <c r="F2065" t="str">
        <f>IF($J2065="","",INDEX('2_Review &amp; Audit'!$N:$N,$J2065))</f>
        <v/>
      </c>
      <c r="G2065" t="str">
        <f>IF(OR($J2065="",$F2065=""),"",ABS(INDEX('2_Review &amp; Audit'!$B:$B,$J2065)/$F2065))</f>
        <v/>
      </c>
      <c r="H2065" t="str">
        <f t="shared" si="96"/>
        <v/>
      </c>
      <c r="I2065" t="str">
        <f>IF($J2065="","",INDEX('2_Review &amp; Audit'!$AD:$AD,$J2065))</f>
        <v/>
      </c>
      <c r="AB2065" t="str">
        <f>IF($D2065="","",MAX(0,N(#REF!)-N($X2065)))</f>
        <v/>
      </c>
      <c r="AC2065" t="str">
        <f>IF(OR($D2065="",$AB2065="",N($AB2065)&lt;=0),"",IFERROR(MATCH(1,INDEX(('2_Review &amp; Audit'!$F$6:$F$505=$A2065)*('2_Review &amp; Audit'!$I$6:$I$505&gt;=$E2065-30)*('2_Review &amp; Audit'!$I$6:$I$505&lt;=$E2065+30)*('2_Review &amp; Audit'!$R$6:$R$505&gt;0)*(ROW('2_Review &amp; Audit'!$R$6:$R$505)&gt;$T2065),0),0)+5,""))</f>
        <v/>
      </c>
      <c r="AG2065" t="str">
        <f>IF(OR($D2065="",$AB2065="",$AF2065=""),"",MIN($AB2065,$AF2065))</f>
        <v/>
      </c>
      <c r="AK2065" t="str">
        <f>IF($D2065="","",MAX(0,N($AB2065)-N($AG2065)))</f>
        <v/>
      </c>
      <c r="AL2065" t="str">
        <f>IF(OR($D2065="",$AK2065="",N($AK2065)&lt;=0),"",IFERROR(MATCH(1,INDEX(('2_Review &amp; Audit'!$F$6:$F$505=$A2065)*('2_Review &amp; Audit'!$I$6:$I$505&gt;=$E2065-30)*('2_Review &amp; Audit'!$I$6:$I$505&lt;=$E2065+30)*('2_Review &amp; Audit'!$R$6:$R$505&gt;0)*(ROW('2_Review &amp; Audit'!$R$6:$R$505)&gt;$AC2065),0),0)+5,""))</f>
        <v/>
      </c>
      <c r="AP2065" t="str">
        <f>IF(OR($D2065="",$AK2065="",$AO2065=""),"",MIN($AK2065,$AO2065))</f>
        <v/>
      </c>
    </row>
    <row r="2066" spans="1:42" ht="12.75" customHeight="1" x14ac:dyDescent="0.2">
      <c r="A2066" t="str">
        <f>IF($J2066="","",INDEX('2_Review &amp; Audit'!$F:$F,$J2066))</f>
        <v/>
      </c>
      <c r="B2066" t="str">
        <f>IF($J2066="","",INDEX('2_Review &amp; Audit'!$C:$C,$J2066))</f>
        <v/>
      </c>
      <c r="C2066" t="str">
        <f>IF($J2066="","",INDEX('2_Review &amp; Audit'!$D:$D,$J2066))</f>
        <v/>
      </c>
      <c r="D2066" s="60" t="str">
        <f>IF($J2066="","",INDEX('2_Review &amp; Audit'!$U:$U,$J2066))</f>
        <v/>
      </c>
      <c r="E2066" t="str">
        <f>IF($J2066="","",INDEX('2_Review &amp; Audit'!$M:$M,$J2066))</f>
        <v/>
      </c>
      <c r="F2066" t="str">
        <f>IF($J2066="","",INDEX('2_Review &amp; Audit'!$N:$N,$J2066))</f>
        <v/>
      </c>
      <c r="G2066" t="str">
        <f>IF(OR($J2066="",$F2066=""),"",ABS(INDEX('2_Review &amp; Audit'!$B:$B,$J2066)/$F2066))</f>
        <v/>
      </c>
      <c r="H2066" t="str">
        <f t="shared" si="96"/>
        <v/>
      </c>
      <c r="I2066" t="str">
        <f>IF($J2066="","",INDEX('2_Review &amp; Audit'!$AD:$AD,$J2066))</f>
        <v/>
      </c>
      <c r="AB2066" t="str">
        <f>IF($D2066="","",MAX(0,N(#REF!)-N($X2066)))</f>
        <v/>
      </c>
      <c r="AC2066" t="str">
        <f>IF(OR($D2066="",$AB2066="",N($AB2066)&lt;=0),"",IFERROR(MATCH(1,INDEX(('2_Review &amp; Audit'!$F$6:$F$505=$A2066)*('2_Review &amp; Audit'!$I$6:$I$505&gt;=$E2066-30)*('2_Review &amp; Audit'!$I$6:$I$505&lt;=$E2066+30)*('2_Review &amp; Audit'!$R$6:$R$505&gt;0)*(ROW('2_Review &amp; Audit'!$R$6:$R$505)&gt;$T2066),0),0)+5,""))</f>
        <v/>
      </c>
      <c r="AG2066" t="str">
        <f>IF(OR($D2066="",$AB2066="",$AF2066=""),"",MIN($AB2066,$AF2066))</f>
        <v/>
      </c>
      <c r="AK2066" t="str">
        <f>IF($D2066="","",MAX(0,N($AB2066)-N($AG2066)))</f>
        <v/>
      </c>
      <c r="AL2066" t="str">
        <f>IF(OR($D2066="",$AK2066="",N($AK2066)&lt;=0),"",IFERROR(MATCH(1,INDEX(('2_Review &amp; Audit'!$F$6:$F$505=$A2066)*('2_Review &amp; Audit'!$I$6:$I$505&gt;=$E2066-30)*('2_Review &amp; Audit'!$I$6:$I$505&lt;=$E2066+30)*('2_Review &amp; Audit'!$R$6:$R$505&gt;0)*(ROW('2_Review &amp; Audit'!$R$6:$R$505)&gt;$AC2066),0),0)+5,""))</f>
        <v/>
      </c>
      <c r="AP2066" t="str">
        <f>IF(OR($D2066="",$AK2066="",$AO2066=""),"",MIN($AK2066,$AO2066))</f>
        <v/>
      </c>
    </row>
    <row r="2067" spans="1:42" ht="12.75" customHeight="1" x14ac:dyDescent="0.2">
      <c r="A2067" t="str">
        <f>IF($J2067="","",INDEX('2_Review &amp; Audit'!$F:$F,$J2067))</f>
        <v/>
      </c>
      <c r="B2067" t="str">
        <f>IF($J2067="","",INDEX('2_Review &amp; Audit'!$C:$C,$J2067))</f>
        <v/>
      </c>
      <c r="C2067" t="str">
        <f>IF($J2067="","",INDEX('2_Review &amp; Audit'!$D:$D,$J2067))</f>
        <v/>
      </c>
      <c r="D2067" s="60" t="str">
        <f>IF($J2067="","",INDEX('2_Review &amp; Audit'!$U:$U,$J2067))</f>
        <v/>
      </c>
      <c r="E2067" t="str">
        <f>IF($J2067="","",INDEX('2_Review &amp; Audit'!$M:$M,$J2067))</f>
        <v/>
      </c>
      <c r="F2067" t="str">
        <f>IF($J2067="","",INDEX('2_Review &amp; Audit'!$N:$N,$J2067))</f>
        <v/>
      </c>
      <c r="G2067" t="str">
        <f>IF(OR($J2067="",$F2067=""),"",ABS(INDEX('2_Review &amp; Audit'!$B:$B,$J2067)/$F2067))</f>
        <v/>
      </c>
      <c r="H2067" t="str">
        <f t="shared" si="96"/>
        <v/>
      </c>
      <c r="I2067" t="str">
        <f>IF($J2067="","",INDEX('2_Review &amp; Audit'!$AD:$AD,$J2067))</f>
        <v/>
      </c>
      <c r="AB2067" t="str">
        <f>IF($D2067="","",MAX(0,N(#REF!)-N($X2067)))</f>
        <v/>
      </c>
      <c r="AC2067" t="str">
        <f>IF(OR($D2067="",$AB2067="",N($AB2067)&lt;=0),"",IFERROR(MATCH(1,INDEX(('2_Review &amp; Audit'!$F$6:$F$505=$A2067)*('2_Review &amp; Audit'!$I$6:$I$505&gt;=$E2067-30)*('2_Review &amp; Audit'!$I$6:$I$505&lt;=$E2067+30)*('2_Review &amp; Audit'!$R$6:$R$505&gt;0)*(ROW('2_Review &amp; Audit'!$R$6:$R$505)&gt;$T2067),0),0)+5,""))</f>
        <v/>
      </c>
      <c r="AG2067" t="str">
        <f>IF(OR($D2067="",$AB2067="",$AF2067=""),"",MIN($AB2067,$AF2067))</f>
        <v/>
      </c>
      <c r="AK2067" t="str">
        <f>IF($D2067="","",MAX(0,N($AB2067)-N($AG2067)))</f>
        <v/>
      </c>
      <c r="AL2067" t="str">
        <f>IF(OR($D2067="",$AK2067="",N($AK2067)&lt;=0),"",IFERROR(MATCH(1,INDEX(('2_Review &amp; Audit'!$F$6:$F$505=$A2067)*('2_Review &amp; Audit'!$I$6:$I$505&gt;=$E2067-30)*('2_Review &amp; Audit'!$I$6:$I$505&lt;=$E2067+30)*('2_Review &amp; Audit'!$R$6:$R$505&gt;0)*(ROW('2_Review &amp; Audit'!$R$6:$R$505)&gt;$AC2067),0),0)+5,""))</f>
        <v/>
      </c>
      <c r="AP2067" t="str">
        <f>IF(OR($D2067="",$AK2067="",$AO2067=""),"",MIN($AK2067,$AO2067))</f>
        <v/>
      </c>
    </row>
    <row r="2068" spans="1:42" ht="12.75" customHeight="1" x14ac:dyDescent="0.2">
      <c r="A2068" t="str">
        <f>IF($J2068="","",INDEX('2_Review &amp; Audit'!$F:$F,$J2068))</f>
        <v/>
      </c>
      <c r="B2068" t="str">
        <f>IF($J2068="","",INDEX('2_Review &amp; Audit'!$C:$C,$J2068))</f>
        <v/>
      </c>
      <c r="C2068" t="str">
        <f>IF($J2068="","",INDEX('2_Review &amp; Audit'!$D:$D,$J2068))</f>
        <v/>
      </c>
      <c r="D2068" s="60" t="str">
        <f>IF($J2068="","",INDEX('2_Review &amp; Audit'!$U:$U,$J2068))</f>
        <v/>
      </c>
      <c r="E2068" t="str">
        <f>IF($J2068="","",INDEX('2_Review &amp; Audit'!$M:$M,$J2068))</f>
        <v/>
      </c>
      <c r="F2068" t="str">
        <f>IF($J2068="","",INDEX('2_Review &amp; Audit'!$N:$N,$J2068))</f>
        <v/>
      </c>
      <c r="G2068" t="str">
        <f>IF(OR($J2068="",$F2068=""),"",ABS(INDEX('2_Review &amp; Audit'!$B:$B,$J2068)/$F2068))</f>
        <v/>
      </c>
      <c r="H2068" t="str">
        <f t="shared" si="96"/>
        <v/>
      </c>
      <c r="I2068" t="str">
        <f>IF($J2068="","",INDEX('2_Review &amp; Audit'!$AD:$AD,$J2068))</f>
        <v/>
      </c>
      <c r="AB2068" t="str">
        <f>IF($D2068="","",MAX(0,N(#REF!)-N($X2068)))</f>
        <v/>
      </c>
      <c r="AC2068" t="str">
        <f>IF(OR($D2068="",$AB2068="",N($AB2068)&lt;=0),"",IFERROR(MATCH(1,INDEX(('2_Review &amp; Audit'!$F$6:$F$505=$A2068)*('2_Review &amp; Audit'!$I$6:$I$505&gt;=$E2068-30)*('2_Review &amp; Audit'!$I$6:$I$505&lt;=$E2068+30)*('2_Review &amp; Audit'!$R$6:$R$505&gt;0)*(ROW('2_Review &amp; Audit'!$R$6:$R$505)&gt;$T2068),0),0)+5,""))</f>
        <v/>
      </c>
      <c r="AG2068" t="str">
        <f>IF(OR($D2068="",$AB2068="",$AF2068=""),"",MIN($AB2068,$AF2068))</f>
        <v/>
      </c>
      <c r="AK2068" t="str">
        <f>IF($D2068="","",MAX(0,N($AB2068)-N($AG2068)))</f>
        <v/>
      </c>
      <c r="AL2068" t="str">
        <f>IF(OR($D2068="",$AK2068="",N($AK2068)&lt;=0),"",IFERROR(MATCH(1,INDEX(('2_Review &amp; Audit'!$F$6:$F$505=$A2068)*('2_Review &amp; Audit'!$I$6:$I$505&gt;=$E2068-30)*('2_Review &amp; Audit'!$I$6:$I$505&lt;=$E2068+30)*('2_Review &amp; Audit'!$R$6:$R$505&gt;0)*(ROW('2_Review &amp; Audit'!$R$6:$R$505)&gt;$AC2068),0),0)+5,""))</f>
        <v/>
      </c>
      <c r="AP2068" t="str">
        <f>IF(OR($D2068="",$AK2068="",$AO2068=""),"",MIN($AK2068,$AO2068))</f>
        <v/>
      </c>
    </row>
    <row r="2069" spans="1:42" ht="12.75" customHeight="1" x14ac:dyDescent="0.2">
      <c r="A2069" t="str">
        <f>IF($J2069="","",INDEX('2_Review &amp; Audit'!$F:$F,$J2069))</f>
        <v/>
      </c>
      <c r="B2069" t="str">
        <f>IF($J2069="","",INDEX('2_Review &amp; Audit'!$C:$C,$J2069))</f>
        <v/>
      </c>
      <c r="C2069" t="str">
        <f>IF($J2069="","",INDEX('2_Review &amp; Audit'!$D:$D,$J2069))</f>
        <v/>
      </c>
      <c r="D2069" s="60" t="str">
        <f>IF($J2069="","",INDEX('2_Review &amp; Audit'!$U:$U,$J2069))</f>
        <v/>
      </c>
      <c r="E2069" t="str">
        <f>IF($J2069="","",INDEX('2_Review &amp; Audit'!$M:$M,$J2069))</f>
        <v/>
      </c>
      <c r="F2069" t="str">
        <f>IF($J2069="","",INDEX('2_Review &amp; Audit'!$N:$N,$J2069))</f>
        <v/>
      </c>
      <c r="G2069" t="str">
        <f>IF(OR($J2069="",$F2069=""),"",ABS(INDEX('2_Review &amp; Audit'!$B:$B,$J2069)/$F2069))</f>
        <v/>
      </c>
      <c r="H2069" t="str">
        <f t="shared" si="96"/>
        <v/>
      </c>
      <c r="I2069" t="str">
        <f>IF($J2069="","",INDEX('2_Review &amp; Audit'!$AD:$AD,$J2069))</f>
        <v/>
      </c>
      <c r="AB2069" t="str">
        <f>IF($D2069="","",MAX(0,N(#REF!)-N($X2069)))</f>
        <v/>
      </c>
      <c r="AC2069" t="str">
        <f>IF(OR($D2069="",$AB2069="",N($AB2069)&lt;=0),"",IFERROR(MATCH(1,INDEX(('2_Review &amp; Audit'!$F$6:$F$505=$A2069)*('2_Review &amp; Audit'!$I$6:$I$505&gt;=$E2069-30)*('2_Review &amp; Audit'!$I$6:$I$505&lt;=$E2069+30)*('2_Review &amp; Audit'!$R$6:$R$505&gt;0)*(ROW('2_Review &amp; Audit'!$R$6:$R$505)&gt;$T2069),0),0)+5,""))</f>
        <v/>
      </c>
      <c r="AG2069" t="str">
        <f>IF(OR($D2069="",$AB2069="",$AF2069=""),"",MIN($AB2069,$AF2069))</f>
        <v/>
      </c>
      <c r="AK2069" t="str">
        <f>IF($D2069="","",MAX(0,N($AB2069)-N($AG2069)))</f>
        <v/>
      </c>
      <c r="AL2069" t="str">
        <f>IF(OR($D2069="",$AK2069="",N($AK2069)&lt;=0),"",IFERROR(MATCH(1,INDEX(('2_Review &amp; Audit'!$F$6:$F$505=$A2069)*('2_Review &amp; Audit'!$I$6:$I$505&gt;=$E2069-30)*('2_Review &amp; Audit'!$I$6:$I$505&lt;=$E2069+30)*('2_Review &amp; Audit'!$R$6:$R$505&gt;0)*(ROW('2_Review &amp; Audit'!$R$6:$R$505)&gt;$AC2069),0),0)+5,""))</f>
        <v/>
      </c>
      <c r="AP2069" t="str">
        <f>IF(OR($D2069="",$AK2069="",$AO2069=""),"",MIN($AK2069,$AO2069))</f>
        <v/>
      </c>
    </row>
    <row r="2070" spans="1:42" ht="12.75" customHeight="1" x14ac:dyDescent="0.2">
      <c r="A2070" t="str">
        <f>IF($J2070="","",INDEX('2_Review &amp; Audit'!$F:$F,$J2070))</f>
        <v/>
      </c>
      <c r="B2070" t="str">
        <f>IF($J2070="","",INDEX('2_Review &amp; Audit'!$C:$C,$J2070))</f>
        <v/>
      </c>
      <c r="C2070" t="str">
        <f>IF($J2070="","",INDEX('2_Review &amp; Audit'!$D:$D,$J2070))</f>
        <v/>
      </c>
      <c r="D2070" s="60" t="str">
        <f>IF($J2070="","",INDEX('2_Review &amp; Audit'!$U:$U,$J2070))</f>
        <v/>
      </c>
      <c r="E2070" t="str">
        <f>IF($J2070="","",INDEX('2_Review &amp; Audit'!$M:$M,$J2070))</f>
        <v/>
      </c>
      <c r="F2070" t="str">
        <f>IF($J2070="","",INDEX('2_Review &amp; Audit'!$N:$N,$J2070))</f>
        <v/>
      </c>
      <c r="G2070" t="str">
        <f>IF(OR($J2070="",$F2070=""),"",ABS(INDEX('2_Review &amp; Audit'!$B:$B,$J2070)/$F2070))</f>
        <v/>
      </c>
      <c r="H2070" t="str">
        <f t="shared" si="96"/>
        <v/>
      </c>
      <c r="I2070" t="str">
        <f>IF($J2070="","",INDEX('2_Review &amp; Audit'!$AD:$AD,$J2070))</f>
        <v/>
      </c>
      <c r="AB2070" t="str">
        <f>IF($D2070="","",MAX(0,N(#REF!)-N($X2070)))</f>
        <v/>
      </c>
      <c r="AC2070" t="str">
        <f>IF(OR($D2070="",$AB2070="",N($AB2070)&lt;=0),"",IFERROR(MATCH(1,INDEX(('2_Review &amp; Audit'!$F$6:$F$505=$A2070)*('2_Review &amp; Audit'!$I$6:$I$505&gt;=$E2070-30)*('2_Review &amp; Audit'!$I$6:$I$505&lt;=$E2070+30)*('2_Review &amp; Audit'!$R$6:$R$505&gt;0)*(ROW('2_Review &amp; Audit'!$R$6:$R$505)&gt;$T2070),0),0)+5,""))</f>
        <v/>
      </c>
      <c r="AG2070" t="str">
        <f>IF(OR($D2070="",$AB2070="",$AF2070=""),"",MIN($AB2070,$AF2070))</f>
        <v/>
      </c>
      <c r="AK2070" t="str">
        <f>IF($D2070="","",MAX(0,N($AB2070)-N($AG2070)))</f>
        <v/>
      </c>
      <c r="AL2070" t="str">
        <f>IF(OR($D2070="",$AK2070="",N($AK2070)&lt;=0),"",IFERROR(MATCH(1,INDEX(('2_Review &amp; Audit'!$F$6:$F$505=$A2070)*('2_Review &amp; Audit'!$I$6:$I$505&gt;=$E2070-30)*('2_Review &amp; Audit'!$I$6:$I$505&lt;=$E2070+30)*('2_Review &amp; Audit'!$R$6:$R$505&gt;0)*(ROW('2_Review &amp; Audit'!$R$6:$R$505)&gt;$AC2070),0),0)+5,""))</f>
        <v/>
      </c>
      <c r="AP2070" t="str">
        <f>IF(OR($D2070="",$AK2070="",$AO2070=""),"",MIN($AK2070,$AO2070))</f>
        <v/>
      </c>
    </row>
    <row r="2071" spans="1:42" ht="12.75" customHeight="1" x14ac:dyDescent="0.2">
      <c r="A2071" t="str">
        <f>IF($J2071="","",INDEX('2_Review &amp; Audit'!$F:$F,$J2071))</f>
        <v/>
      </c>
      <c r="B2071" t="str">
        <f>IF($J2071="","",INDEX('2_Review &amp; Audit'!$C:$C,$J2071))</f>
        <v/>
      </c>
      <c r="C2071" t="str">
        <f>IF($J2071="","",INDEX('2_Review &amp; Audit'!$D:$D,$J2071))</f>
        <v/>
      </c>
      <c r="D2071" s="60" t="str">
        <f>IF($J2071="","",INDEX('2_Review &amp; Audit'!$U:$U,$J2071))</f>
        <v/>
      </c>
      <c r="E2071" t="str">
        <f>IF($J2071="","",INDEX('2_Review &amp; Audit'!$M:$M,$J2071))</f>
        <v/>
      </c>
      <c r="F2071" t="str">
        <f>IF($J2071="","",INDEX('2_Review &amp; Audit'!$N:$N,$J2071))</f>
        <v/>
      </c>
      <c r="G2071" t="str">
        <f>IF(OR($J2071="",$F2071=""),"",ABS(INDEX('2_Review &amp; Audit'!$B:$B,$J2071)/$F2071))</f>
        <v/>
      </c>
      <c r="H2071" t="str">
        <f t="shared" si="96"/>
        <v/>
      </c>
      <c r="I2071" t="str">
        <f>IF($J2071="","",INDEX('2_Review &amp; Audit'!$AD:$AD,$J2071))</f>
        <v/>
      </c>
      <c r="AB2071" t="str">
        <f>IF($D2071="","",MAX(0,N(#REF!)-N($X2071)))</f>
        <v/>
      </c>
      <c r="AC2071" t="str">
        <f>IF(OR($D2071="",$AB2071="",N($AB2071)&lt;=0),"",IFERROR(MATCH(1,INDEX(('2_Review &amp; Audit'!$F$6:$F$505=$A2071)*('2_Review &amp; Audit'!$I$6:$I$505&gt;=$E2071-30)*('2_Review &amp; Audit'!$I$6:$I$505&lt;=$E2071+30)*('2_Review &amp; Audit'!$R$6:$R$505&gt;0)*(ROW('2_Review &amp; Audit'!$R$6:$R$505)&gt;$T2071),0),0)+5,""))</f>
        <v/>
      </c>
      <c r="AG2071" t="str">
        <f>IF(OR($D2071="",$AB2071="",$AF2071=""),"",MIN($AB2071,$AF2071))</f>
        <v/>
      </c>
      <c r="AK2071" t="str">
        <f>IF($D2071="","",MAX(0,N($AB2071)-N($AG2071)))</f>
        <v/>
      </c>
      <c r="AL2071" t="str">
        <f>IF(OR($D2071="",$AK2071="",N($AK2071)&lt;=0),"",IFERROR(MATCH(1,INDEX(('2_Review &amp; Audit'!$F$6:$F$505=$A2071)*('2_Review &amp; Audit'!$I$6:$I$505&gt;=$E2071-30)*('2_Review &amp; Audit'!$I$6:$I$505&lt;=$E2071+30)*('2_Review &amp; Audit'!$R$6:$R$505&gt;0)*(ROW('2_Review &amp; Audit'!$R$6:$R$505)&gt;$AC2071),0),0)+5,""))</f>
        <v/>
      </c>
      <c r="AP2071" t="str">
        <f>IF(OR($D2071="",$AK2071="",$AO2071=""),"",MIN($AK2071,$AO2071))</f>
        <v/>
      </c>
    </row>
    <row r="2072" spans="1:42" ht="12.75" customHeight="1" x14ac:dyDescent="0.2">
      <c r="A2072" t="str">
        <f>IF($J2072="","",INDEX('2_Review &amp; Audit'!$F:$F,$J2072))</f>
        <v/>
      </c>
      <c r="B2072" t="str">
        <f>IF($J2072="","",INDEX('2_Review &amp; Audit'!$C:$C,$J2072))</f>
        <v/>
      </c>
      <c r="C2072" t="str">
        <f>IF($J2072="","",INDEX('2_Review &amp; Audit'!$D:$D,$J2072))</f>
        <v/>
      </c>
      <c r="D2072" s="60" t="str">
        <f>IF($J2072="","",INDEX('2_Review &amp; Audit'!$U:$U,$J2072))</f>
        <v/>
      </c>
      <c r="E2072" t="str">
        <f>IF($J2072="","",INDEX('2_Review &amp; Audit'!$M:$M,$J2072))</f>
        <v/>
      </c>
      <c r="F2072" t="str">
        <f>IF($J2072="","",INDEX('2_Review &amp; Audit'!$N:$N,$J2072))</f>
        <v/>
      </c>
      <c r="G2072" t="str">
        <f>IF(OR($J2072="",$F2072=""),"",ABS(INDEX('2_Review &amp; Audit'!$B:$B,$J2072)/$F2072))</f>
        <v/>
      </c>
      <c r="H2072" t="str">
        <f t="shared" si="96"/>
        <v/>
      </c>
      <c r="I2072" t="str">
        <f>IF($J2072="","",INDEX('2_Review &amp; Audit'!$AD:$AD,$J2072))</f>
        <v/>
      </c>
      <c r="AB2072" t="str">
        <f>IF($D2072="","",MAX(0,N(#REF!)-N($X2072)))</f>
        <v/>
      </c>
      <c r="AC2072" t="str">
        <f>IF(OR($D2072="",$AB2072="",N($AB2072)&lt;=0),"",IFERROR(MATCH(1,INDEX(('2_Review &amp; Audit'!$F$6:$F$505=$A2072)*('2_Review &amp; Audit'!$I$6:$I$505&gt;=$E2072-30)*('2_Review &amp; Audit'!$I$6:$I$505&lt;=$E2072+30)*('2_Review &amp; Audit'!$R$6:$R$505&gt;0)*(ROW('2_Review &amp; Audit'!$R$6:$R$505)&gt;$T2072),0),0)+5,""))</f>
        <v/>
      </c>
      <c r="AG2072" t="str">
        <f>IF(OR($D2072="",$AB2072="",$AF2072=""),"",MIN($AB2072,$AF2072))</f>
        <v/>
      </c>
      <c r="AK2072" t="str">
        <f>IF($D2072="","",MAX(0,N($AB2072)-N($AG2072)))</f>
        <v/>
      </c>
      <c r="AL2072" t="str">
        <f>IF(OR($D2072="",$AK2072="",N($AK2072)&lt;=0),"",IFERROR(MATCH(1,INDEX(('2_Review &amp; Audit'!$F$6:$F$505=$A2072)*('2_Review &amp; Audit'!$I$6:$I$505&gt;=$E2072-30)*('2_Review &amp; Audit'!$I$6:$I$505&lt;=$E2072+30)*('2_Review &amp; Audit'!$R$6:$R$505&gt;0)*(ROW('2_Review &amp; Audit'!$R$6:$R$505)&gt;$AC2072),0),0)+5,""))</f>
        <v/>
      </c>
      <c r="AP2072" t="str">
        <f>IF(OR($D2072="",$AK2072="",$AO2072=""),"",MIN($AK2072,$AO2072))</f>
        <v/>
      </c>
    </row>
    <row r="2073" spans="1:42" ht="12.75" customHeight="1" x14ac:dyDescent="0.2">
      <c r="A2073" t="str">
        <f>IF($J2073="","",INDEX('2_Review &amp; Audit'!$F:$F,$J2073))</f>
        <v/>
      </c>
      <c r="B2073" t="str">
        <f>IF($J2073="","",INDEX('2_Review &amp; Audit'!$C:$C,$J2073))</f>
        <v/>
      </c>
      <c r="C2073" t="str">
        <f>IF($J2073="","",INDEX('2_Review &amp; Audit'!$D:$D,$J2073))</f>
        <v/>
      </c>
      <c r="D2073" s="60" t="str">
        <f>IF($J2073="","",INDEX('2_Review &amp; Audit'!$U:$U,$J2073))</f>
        <v/>
      </c>
      <c r="E2073" t="str">
        <f>IF($J2073="","",INDEX('2_Review &amp; Audit'!$M:$M,$J2073))</f>
        <v/>
      </c>
      <c r="F2073" t="str">
        <f>IF($J2073="","",INDEX('2_Review &amp; Audit'!$N:$N,$J2073))</f>
        <v/>
      </c>
      <c r="G2073" t="str">
        <f>IF(OR($J2073="",$F2073=""),"",ABS(INDEX('2_Review &amp; Audit'!$B:$B,$J2073)/$F2073))</f>
        <v/>
      </c>
      <c r="H2073" t="str">
        <f t="shared" si="96"/>
        <v/>
      </c>
      <c r="I2073" t="str">
        <f>IF($J2073="","",INDEX('2_Review &amp; Audit'!$AD:$AD,$J2073))</f>
        <v/>
      </c>
      <c r="AB2073" t="str">
        <f>IF($D2073="","",MAX(0,N(#REF!)-N($X2073)))</f>
        <v/>
      </c>
      <c r="AC2073" t="str">
        <f>IF(OR($D2073="",$AB2073="",N($AB2073)&lt;=0),"",IFERROR(MATCH(1,INDEX(('2_Review &amp; Audit'!$F$6:$F$505=$A2073)*('2_Review &amp; Audit'!$I$6:$I$505&gt;=$E2073-30)*('2_Review &amp; Audit'!$I$6:$I$505&lt;=$E2073+30)*('2_Review &amp; Audit'!$R$6:$R$505&gt;0)*(ROW('2_Review &amp; Audit'!$R$6:$R$505)&gt;$T2073),0),0)+5,""))</f>
        <v/>
      </c>
      <c r="AG2073" t="str">
        <f>IF(OR($D2073="",$AB2073="",$AF2073=""),"",MIN($AB2073,$AF2073))</f>
        <v/>
      </c>
      <c r="AK2073" t="str">
        <f>IF($D2073="","",MAX(0,N($AB2073)-N($AG2073)))</f>
        <v/>
      </c>
      <c r="AL2073" t="str">
        <f>IF(OR($D2073="",$AK2073="",N($AK2073)&lt;=0),"",IFERROR(MATCH(1,INDEX(('2_Review &amp; Audit'!$F$6:$F$505=$A2073)*('2_Review &amp; Audit'!$I$6:$I$505&gt;=$E2073-30)*('2_Review &amp; Audit'!$I$6:$I$505&lt;=$E2073+30)*('2_Review &amp; Audit'!$R$6:$R$505&gt;0)*(ROW('2_Review &amp; Audit'!$R$6:$R$505)&gt;$AC2073),0),0)+5,""))</f>
        <v/>
      </c>
      <c r="AP2073" t="str">
        <f>IF(OR($D2073="",$AK2073="",$AO2073=""),"",MIN($AK2073,$AO2073))</f>
        <v/>
      </c>
    </row>
    <row r="2074" spans="1:42" ht="12.75" customHeight="1" x14ac:dyDescent="0.2">
      <c r="A2074" t="str">
        <f>IF($J2074="","",INDEX('2_Review &amp; Audit'!$F:$F,$J2074))</f>
        <v/>
      </c>
      <c r="B2074" t="str">
        <f>IF($J2074="","",INDEX('2_Review &amp; Audit'!$C:$C,$J2074))</f>
        <v/>
      </c>
      <c r="C2074" t="str">
        <f>IF($J2074="","",INDEX('2_Review &amp; Audit'!$D:$D,$J2074))</f>
        <v/>
      </c>
      <c r="D2074" s="60" t="str">
        <f>IF($J2074="","",INDEX('2_Review &amp; Audit'!$U:$U,$J2074))</f>
        <v/>
      </c>
      <c r="E2074" t="str">
        <f>IF($J2074="","",INDEX('2_Review &amp; Audit'!$M:$M,$J2074))</f>
        <v/>
      </c>
      <c r="F2074" t="str">
        <f>IF($J2074="","",INDEX('2_Review &amp; Audit'!$N:$N,$J2074))</f>
        <v/>
      </c>
      <c r="G2074" t="str">
        <f>IF(OR($J2074="",$F2074=""),"",ABS(INDEX('2_Review &amp; Audit'!$B:$B,$J2074)/$F2074))</f>
        <v/>
      </c>
      <c r="H2074" t="str">
        <f t="shared" si="96"/>
        <v/>
      </c>
      <c r="I2074" t="str">
        <f>IF($J2074="","",INDEX('2_Review &amp; Audit'!$AD:$AD,$J2074))</f>
        <v/>
      </c>
      <c r="AB2074" t="str">
        <f>IF($D2074="","",MAX(0,N(#REF!)-N($X2074)))</f>
        <v/>
      </c>
      <c r="AC2074" t="str">
        <f>IF(OR($D2074="",$AB2074="",N($AB2074)&lt;=0),"",IFERROR(MATCH(1,INDEX(('2_Review &amp; Audit'!$F$6:$F$505=$A2074)*('2_Review &amp; Audit'!$I$6:$I$505&gt;=$E2074-30)*('2_Review &amp; Audit'!$I$6:$I$505&lt;=$E2074+30)*('2_Review &amp; Audit'!$R$6:$R$505&gt;0)*(ROW('2_Review &amp; Audit'!$R$6:$R$505)&gt;$T2074),0),0)+5,""))</f>
        <v/>
      </c>
      <c r="AG2074" t="str">
        <f>IF(OR($D2074="",$AB2074="",$AF2074=""),"",MIN($AB2074,$AF2074))</f>
        <v/>
      </c>
      <c r="AK2074" t="str">
        <f>IF($D2074="","",MAX(0,N($AB2074)-N($AG2074)))</f>
        <v/>
      </c>
      <c r="AL2074" t="str">
        <f>IF(OR($D2074="",$AK2074="",N($AK2074)&lt;=0),"",IFERROR(MATCH(1,INDEX(('2_Review &amp; Audit'!$F$6:$F$505=$A2074)*('2_Review &amp; Audit'!$I$6:$I$505&gt;=$E2074-30)*('2_Review &amp; Audit'!$I$6:$I$505&lt;=$E2074+30)*('2_Review &amp; Audit'!$R$6:$R$505&gt;0)*(ROW('2_Review &amp; Audit'!$R$6:$R$505)&gt;$AC2074),0),0)+5,""))</f>
        <v/>
      </c>
      <c r="AP2074" t="str">
        <f>IF(OR($D2074="",$AK2074="",$AO2074=""),"",MIN($AK2074,$AO2074))</f>
        <v/>
      </c>
    </row>
    <row r="2075" spans="1:42" ht="12.75" customHeight="1" x14ac:dyDescent="0.2">
      <c r="A2075" t="str">
        <f>IF($J2075="","",INDEX('2_Review &amp; Audit'!$F:$F,$J2075))</f>
        <v/>
      </c>
      <c r="B2075" t="str">
        <f>IF($J2075="","",INDEX('2_Review &amp; Audit'!$C:$C,$J2075))</f>
        <v/>
      </c>
      <c r="C2075" t="str">
        <f>IF($J2075="","",INDEX('2_Review &amp; Audit'!$D:$D,$J2075))</f>
        <v/>
      </c>
      <c r="D2075" s="60" t="str">
        <f>IF($J2075="","",INDEX('2_Review &amp; Audit'!$U:$U,$J2075))</f>
        <v/>
      </c>
      <c r="E2075" t="str">
        <f>IF($J2075="","",INDEX('2_Review &amp; Audit'!$M:$M,$J2075))</f>
        <v/>
      </c>
      <c r="F2075" t="str">
        <f>IF($J2075="","",INDEX('2_Review &amp; Audit'!$N:$N,$J2075))</f>
        <v/>
      </c>
      <c r="G2075" t="str">
        <f>IF(OR($J2075="",$F2075=""),"",ABS(INDEX('2_Review &amp; Audit'!$B:$B,$J2075)/$F2075))</f>
        <v/>
      </c>
      <c r="H2075" t="str">
        <f t="shared" si="96"/>
        <v/>
      </c>
      <c r="I2075" t="str">
        <f>IF($J2075="","",INDEX('2_Review &amp; Audit'!$AD:$AD,$J2075))</f>
        <v/>
      </c>
      <c r="AB2075" t="str">
        <f>IF($D2075="","",MAX(0,N(#REF!)-N($X2075)))</f>
        <v/>
      </c>
      <c r="AC2075" t="str">
        <f>IF(OR($D2075="",$AB2075="",N($AB2075)&lt;=0),"",IFERROR(MATCH(1,INDEX(('2_Review &amp; Audit'!$F$6:$F$505=$A2075)*('2_Review &amp; Audit'!$I$6:$I$505&gt;=$E2075-30)*('2_Review &amp; Audit'!$I$6:$I$505&lt;=$E2075+30)*('2_Review &amp; Audit'!$R$6:$R$505&gt;0)*(ROW('2_Review &amp; Audit'!$R$6:$R$505)&gt;$T2075),0),0)+5,""))</f>
        <v/>
      </c>
      <c r="AG2075" t="str">
        <f>IF(OR($D2075="",$AB2075="",$AF2075=""),"",MIN($AB2075,$AF2075))</f>
        <v/>
      </c>
      <c r="AK2075" t="str">
        <f>IF($D2075="","",MAX(0,N($AB2075)-N($AG2075)))</f>
        <v/>
      </c>
      <c r="AL2075" t="str">
        <f>IF(OR($D2075="",$AK2075="",N($AK2075)&lt;=0),"",IFERROR(MATCH(1,INDEX(('2_Review &amp; Audit'!$F$6:$F$505=$A2075)*('2_Review &amp; Audit'!$I$6:$I$505&gt;=$E2075-30)*('2_Review &amp; Audit'!$I$6:$I$505&lt;=$E2075+30)*('2_Review &amp; Audit'!$R$6:$R$505&gt;0)*(ROW('2_Review &amp; Audit'!$R$6:$R$505)&gt;$AC2075),0),0)+5,""))</f>
        <v/>
      </c>
      <c r="AP2075" t="str">
        <f>IF(OR($D2075="",$AK2075="",$AO2075=""),"",MIN($AK2075,$AO2075))</f>
        <v/>
      </c>
    </row>
    <row r="2076" spans="1:42" ht="12.75" customHeight="1" x14ac:dyDescent="0.2">
      <c r="A2076" t="str">
        <f>IF($J2076="","",INDEX('2_Review &amp; Audit'!$F:$F,$J2076))</f>
        <v/>
      </c>
      <c r="B2076" t="str">
        <f>IF($J2076="","",INDEX('2_Review &amp; Audit'!$C:$C,$J2076))</f>
        <v/>
      </c>
      <c r="C2076" t="str">
        <f>IF($J2076="","",INDEX('2_Review &amp; Audit'!$D:$D,$J2076))</f>
        <v/>
      </c>
      <c r="D2076" s="60" t="str">
        <f>IF($J2076="","",INDEX('2_Review &amp; Audit'!$U:$U,$J2076))</f>
        <v/>
      </c>
      <c r="E2076" t="str">
        <f>IF($J2076="","",INDEX('2_Review &amp; Audit'!$M:$M,$J2076))</f>
        <v/>
      </c>
      <c r="F2076" t="str">
        <f>IF($J2076="","",INDEX('2_Review &amp; Audit'!$N:$N,$J2076))</f>
        <v/>
      </c>
      <c r="G2076" t="str">
        <f>IF(OR($J2076="",$F2076=""),"",ABS(INDEX('2_Review &amp; Audit'!$B:$B,$J2076)/$F2076))</f>
        <v/>
      </c>
      <c r="H2076" t="str">
        <f t="shared" si="96"/>
        <v/>
      </c>
      <c r="I2076" t="str">
        <f>IF($J2076="","",INDEX('2_Review &amp; Audit'!$AD:$AD,$J2076))</f>
        <v/>
      </c>
      <c r="AB2076" t="str">
        <f>IF($D2076="","",MAX(0,N(#REF!)-N($X2076)))</f>
        <v/>
      </c>
      <c r="AC2076" t="str">
        <f>IF(OR($D2076="",$AB2076="",N($AB2076)&lt;=0),"",IFERROR(MATCH(1,INDEX(('2_Review &amp; Audit'!$F$6:$F$505=$A2076)*('2_Review &amp; Audit'!$I$6:$I$505&gt;=$E2076-30)*('2_Review &amp; Audit'!$I$6:$I$505&lt;=$E2076+30)*('2_Review &amp; Audit'!$R$6:$R$505&gt;0)*(ROW('2_Review &amp; Audit'!$R$6:$R$505)&gt;$T2076),0),0)+5,""))</f>
        <v/>
      </c>
      <c r="AG2076" t="str">
        <f>IF(OR($D2076="",$AB2076="",$AF2076=""),"",MIN($AB2076,$AF2076))</f>
        <v/>
      </c>
      <c r="AK2076" t="str">
        <f>IF($D2076="","",MAX(0,N($AB2076)-N($AG2076)))</f>
        <v/>
      </c>
      <c r="AL2076" t="str">
        <f>IF(OR($D2076="",$AK2076="",N($AK2076)&lt;=0),"",IFERROR(MATCH(1,INDEX(('2_Review &amp; Audit'!$F$6:$F$505=$A2076)*('2_Review &amp; Audit'!$I$6:$I$505&gt;=$E2076-30)*('2_Review &amp; Audit'!$I$6:$I$505&lt;=$E2076+30)*('2_Review &amp; Audit'!$R$6:$R$505&gt;0)*(ROW('2_Review &amp; Audit'!$R$6:$R$505)&gt;$AC2076),0),0)+5,""))</f>
        <v/>
      </c>
      <c r="AP2076" t="str">
        <f>IF(OR($D2076="",$AK2076="",$AO2076=""),"",MIN($AK2076,$AO2076))</f>
        <v/>
      </c>
    </row>
    <row r="2077" spans="1:42" ht="12.75" customHeight="1" x14ac:dyDescent="0.2">
      <c r="A2077" t="str">
        <f>IF($J2077="","",INDEX('2_Review &amp; Audit'!$F:$F,$J2077))</f>
        <v/>
      </c>
      <c r="B2077" t="str">
        <f>IF($J2077="","",INDEX('2_Review &amp; Audit'!$C:$C,$J2077))</f>
        <v/>
      </c>
      <c r="C2077" t="str">
        <f>IF($J2077="","",INDEX('2_Review &amp; Audit'!$D:$D,$J2077))</f>
        <v/>
      </c>
      <c r="D2077" s="60" t="str">
        <f>IF($J2077="","",INDEX('2_Review &amp; Audit'!$U:$U,$J2077))</f>
        <v/>
      </c>
      <c r="E2077" t="str">
        <f>IF($J2077="","",INDEX('2_Review &amp; Audit'!$M:$M,$J2077))</f>
        <v/>
      </c>
      <c r="F2077" t="str">
        <f>IF($J2077="","",INDEX('2_Review &amp; Audit'!$N:$N,$J2077))</f>
        <v/>
      </c>
      <c r="G2077" t="str">
        <f>IF(OR($J2077="",$F2077=""),"",ABS(INDEX('2_Review &amp; Audit'!$B:$B,$J2077)/$F2077))</f>
        <v/>
      </c>
      <c r="H2077" t="str">
        <f t="shared" si="96"/>
        <v/>
      </c>
      <c r="I2077" t="str">
        <f>IF($J2077="","",INDEX('2_Review &amp; Audit'!$AD:$AD,$J2077))</f>
        <v/>
      </c>
      <c r="AB2077" t="str">
        <f>IF($D2077="","",MAX(0,N(#REF!)-N($X2077)))</f>
        <v/>
      </c>
      <c r="AC2077" t="str">
        <f>IF(OR($D2077="",$AB2077="",N($AB2077)&lt;=0),"",IFERROR(MATCH(1,INDEX(('2_Review &amp; Audit'!$F$6:$F$505=$A2077)*('2_Review &amp; Audit'!$I$6:$I$505&gt;=$E2077-30)*('2_Review &amp; Audit'!$I$6:$I$505&lt;=$E2077+30)*('2_Review &amp; Audit'!$R$6:$R$505&gt;0)*(ROW('2_Review &amp; Audit'!$R$6:$R$505)&gt;$T2077),0),0)+5,""))</f>
        <v/>
      </c>
      <c r="AG2077" t="str">
        <f>IF(OR($D2077="",$AB2077="",$AF2077=""),"",MIN($AB2077,$AF2077))</f>
        <v/>
      </c>
      <c r="AK2077" t="str">
        <f>IF($D2077="","",MAX(0,N($AB2077)-N($AG2077)))</f>
        <v/>
      </c>
      <c r="AL2077" t="str">
        <f>IF(OR($D2077="",$AK2077="",N($AK2077)&lt;=0),"",IFERROR(MATCH(1,INDEX(('2_Review &amp; Audit'!$F$6:$F$505=$A2077)*('2_Review &amp; Audit'!$I$6:$I$505&gt;=$E2077-30)*('2_Review &amp; Audit'!$I$6:$I$505&lt;=$E2077+30)*('2_Review &amp; Audit'!$R$6:$R$505&gt;0)*(ROW('2_Review &amp; Audit'!$R$6:$R$505)&gt;$AC2077),0),0)+5,""))</f>
        <v/>
      </c>
      <c r="AP2077" t="str">
        <f>IF(OR($D2077="",$AK2077="",$AO2077=""),"",MIN($AK2077,$AO2077))</f>
        <v/>
      </c>
    </row>
    <row r="2078" spans="1:42" ht="12.75" customHeight="1" x14ac:dyDescent="0.2">
      <c r="A2078" t="str">
        <f>IF($J2078="","",INDEX('2_Review &amp; Audit'!$F:$F,$J2078))</f>
        <v/>
      </c>
      <c r="B2078" t="str">
        <f>IF($J2078="","",INDEX('2_Review &amp; Audit'!$C:$C,$J2078))</f>
        <v/>
      </c>
      <c r="C2078" t="str">
        <f>IF($J2078="","",INDEX('2_Review &amp; Audit'!$D:$D,$J2078))</f>
        <v/>
      </c>
      <c r="D2078" s="60" t="str">
        <f>IF($J2078="","",INDEX('2_Review &amp; Audit'!$U:$U,$J2078))</f>
        <v/>
      </c>
      <c r="E2078" t="str">
        <f>IF($J2078="","",INDEX('2_Review &amp; Audit'!$M:$M,$J2078))</f>
        <v/>
      </c>
      <c r="F2078" t="str">
        <f>IF($J2078="","",INDEX('2_Review &amp; Audit'!$N:$N,$J2078))</f>
        <v/>
      </c>
      <c r="G2078" t="str">
        <f>IF(OR($J2078="",$F2078=""),"",ABS(INDEX('2_Review &amp; Audit'!$B:$B,$J2078)/$F2078))</f>
        <v/>
      </c>
      <c r="H2078" t="str">
        <f t="shared" si="96"/>
        <v/>
      </c>
      <c r="I2078" t="str">
        <f>IF($J2078="","",INDEX('2_Review &amp; Audit'!$AD:$AD,$J2078))</f>
        <v/>
      </c>
      <c r="AB2078" t="str">
        <f>IF($D2078="","",MAX(0,N(#REF!)-N($X2078)))</f>
        <v/>
      </c>
      <c r="AC2078" t="str">
        <f>IF(OR($D2078="",$AB2078="",N($AB2078)&lt;=0),"",IFERROR(MATCH(1,INDEX(('2_Review &amp; Audit'!$F$6:$F$505=$A2078)*('2_Review &amp; Audit'!$I$6:$I$505&gt;=$E2078-30)*('2_Review &amp; Audit'!$I$6:$I$505&lt;=$E2078+30)*('2_Review &amp; Audit'!$R$6:$R$505&gt;0)*(ROW('2_Review &amp; Audit'!$R$6:$R$505)&gt;$T2078),0),0)+5,""))</f>
        <v/>
      </c>
      <c r="AG2078" t="str">
        <f>IF(OR($D2078="",$AB2078="",$AF2078=""),"",MIN($AB2078,$AF2078))</f>
        <v/>
      </c>
      <c r="AK2078" t="str">
        <f>IF($D2078="","",MAX(0,N($AB2078)-N($AG2078)))</f>
        <v/>
      </c>
      <c r="AL2078" t="str">
        <f>IF(OR($D2078="",$AK2078="",N($AK2078)&lt;=0),"",IFERROR(MATCH(1,INDEX(('2_Review &amp; Audit'!$F$6:$F$505=$A2078)*('2_Review &amp; Audit'!$I$6:$I$505&gt;=$E2078-30)*('2_Review &amp; Audit'!$I$6:$I$505&lt;=$E2078+30)*('2_Review &amp; Audit'!$R$6:$R$505&gt;0)*(ROW('2_Review &amp; Audit'!$R$6:$R$505)&gt;$AC2078),0),0)+5,""))</f>
        <v/>
      </c>
      <c r="AP2078" t="str">
        <f>IF(OR($D2078="",$AK2078="",$AO2078=""),"",MIN($AK2078,$AO2078))</f>
        <v/>
      </c>
    </row>
    <row r="2079" spans="1:42" ht="12.75" customHeight="1" x14ac:dyDescent="0.2">
      <c r="A2079" t="str">
        <f>IF($J2079="","",INDEX('2_Review &amp; Audit'!$F:$F,$J2079))</f>
        <v/>
      </c>
      <c r="B2079" t="str">
        <f>IF($J2079="","",INDEX('2_Review &amp; Audit'!$C:$C,$J2079))</f>
        <v/>
      </c>
      <c r="C2079" t="str">
        <f>IF($J2079="","",INDEX('2_Review &amp; Audit'!$D:$D,$J2079))</f>
        <v/>
      </c>
      <c r="D2079" s="60" t="str">
        <f>IF($J2079="","",INDEX('2_Review &amp; Audit'!$U:$U,$J2079))</f>
        <v/>
      </c>
      <c r="E2079" t="str">
        <f>IF($J2079="","",INDEX('2_Review &amp; Audit'!$M:$M,$J2079))</f>
        <v/>
      </c>
      <c r="F2079" t="str">
        <f>IF($J2079="","",INDEX('2_Review &amp; Audit'!$N:$N,$J2079))</f>
        <v/>
      </c>
      <c r="G2079" t="str">
        <f>IF(OR($J2079="",$F2079=""),"",ABS(INDEX('2_Review &amp; Audit'!$B:$B,$J2079)/$F2079))</f>
        <v/>
      </c>
      <c r="H2079" t="str">
        <f t="shared" si="96"/>
        <v/>
      </c>
      <c r="I2079" t="str">
        <f>IF($J2079="","",INDEX('2_Review &amp; Audit'!$AD:$AD,$J2079))</f>
        <v/>
      </c>
      <c r="AB2079" t="str">
        <f>IF($D2079="","",MAX(0,N(#REF!)-N($X2079)))</f>
        <v/>
      </c>
      <c r="AC2079" t="str">
        <f>IF(OR($D2079="",$AB2079="",N($AB2079)&lt;=0),"",IFERROR(MATCH(1,INDEX(('2_Review &amp; Audit'!$F$6:$F$505=$A2079)*('2_Review &amp; Audit'!$I$6:$I$505&gt;=$E2079-30)*('2_Review &amp; Audit'!$I$6:$I$505&lt;=$E2079+30)*('2_Review &amp; Audit'!$R$6:$R$505&gt;0)*(ROW('2_Review &amp; Audit'!$R$6:$R$505)&gt;$T2079),0),0)+5,""))</f>
        <v/>
      </c>
      <c r="AG2079" t="str">
        <f>IF(OR($D2079="",$AB2079="",$AF2079=""),"",MIN($AB2079,$AF2079))</f>
        <v/>
      </c>
      <c r="AK2079" t="str">
        <f>IF($D2079="","",MAX(0,N($AB2079)-N($AG2079)))</f>
        <v/>
      </c>
      <c r="AL2079" t="str">
        <f>IF(OR($D2079="",$AK2079="",N($AK2079)&lt;=0),"",IFERROR(MATCH(1,INDEX(('2_Review &amp; Audit'!$F$6:$F$505=$A2079)*('2_Review &amp; Audit'!$I$6:$I$505&gt;=$E2079-30)*('2_Review &amp; Audit'!$I$6:$I$505&lt;=$E2079+30)*('2_Review &amp; Audit'!$R$6:$R$505&gt;0)*(ROW('2_Review &amp; Audit'!$R$6:$R$505)&gt;$AC2079),0),0)+5,""))</f>
        <v/>
      </c>
      <c r="AP2079" t="str">
        <f>IF(OR($D2079="",$AK2079="",$AO2079=""),"",MIN($AK2079,$AO2079))</f>
        <v/>
      </c>
    </row>
    <row r="2080" spans="1:42" ht="12.75" customHeight="1" x14ac:dyDescent="0.2">
      <c r="A2080" t="str">
        <f>IF($J2080="","",INDEX('2_Review &amp; Audit'!$F:$F,$J2080))</f>
        <v/>
      </c>
      <c r="B2080" t="str">
        <f>IF($J2080="","",INDEX('2_Review &amp; Audit'!$C:$C,$J2080))</f>
        <v/>
      </c>
      <c r="C2080" t="str">
        <f>IF($J2080="","",INDEX('2_Review &amp; Audit'!$D:$D,$J2080))</f>
        <v/>
      </c>
      <c r="D2080" s="60" t="str">
        <f>IF($J2080="","",INDEX('2_Review &amp; Audit'!$U:$U,$J2080))</f>
        <v/>
      </c>
      <c r="E2080" t="str">
        <f>IF($J2080="","",INDEX('2_Review &amp; Audit'!$M:$M,$J2080))</f>
        <v/>
      </c>
      <c r="F2080" t="str">
        <f>IF($J2080="","",INDEX('2_Review &amp; Audit'!$N:$N,$J2080))</f>
        <v/>
      </c>
      <c r="G2080" t="str">
        <f>IF(OR($J2080="",$F2080=""),"",ABS(INDEX('2_Review &amp; Audit'!$B:$B,$J2080)/$F2080))</f>
        <v/>
      </c>
      <c r="H2080" t="str">
        <f t="shared" si="96"/>
        <v/>
      </c>
      <c r="I2080" t="str">
        <f>IF($J2080="","",INDEX('2_Review &amp; Audit'!$AD:$AD,$J2080))</f>
        <v/>
      </c>
      <c r="AB2080" t="str">
        <f>IF($D2080="","",MAX(0,N(#REF!)-N($X2080)))</f>
        <v/>
      </c>
      <c r="AC2080" t="str">
        <f>IF(OR($D2080="",$AB2080="",N($AB2080)&lt;=0),"",IFERROR(MATCH(1,INDEX(('2_Review &amp; Audit'!$F$6:$F$505=$A2080)*('2_Review &amp; Audit'!$I$6:$I$505&gt;=$E2080-30)*('2_Review &amp; Audit'!$I$6:$I$505&lt;=$E2080+30)*('2_Review &amp; Audit'!$R$6:$R$505&gt;0)*(ROW('2_Review &amp; Audit'!$R$6:$R$505)&gt;$T2080),0),0)+5,""))</f>
        <v/>
      </c>
      <c r="AG2080" t="str">
        <f>IF(OR($D2080="",$AB2080="",$AF2080=""),"",MIN($AB2080,$AF2080))</f>
        <v/>
      </c>
      <c r="AK2080" t="str">
        <f>IF($D2080="","",MAX(0,N($AB2080)-N($AG2080)))</f>
        <v/>
      </c>
      <c r="AL2080" t="str">
        <f>IF(OR($D2080="",$AK2080="",N($AK2080)&lt;=0),"",IFERROR(MATCH(1,INDEX(('2_Review &amp; Audit'!$F$6:$F$505=$A2080)*('2_Review &amp; Audit'!$I$6:$I$505&gt;=$E2080-30)*('2_Review &amp; Audit'!$I$6:$I$505&lt;=$E2080+30)*('2_Review &amp; Audit'!$R$6:$R$505&gt;0)*(ROW('2_Review &amp; Audit'!$R$6:$R$505)&gt;$AC2080),0),0)+5,""))</f>
        <v/>
      </c>
      <c r="AP2080" t="str">
        <f>IF(OR($D2080="",$AK2080="",$AO2080=""),"",MIN($AK2080,$AO2080))</f>
        <v/>
      </c>
    </row>
    <row r="2081" spans="1:42" ht="12.75" customHeight="1" x14ac:dyDescent="0.2">
      <c r="A2081" t="str">
        <f>IF($J2081="","",INDEX('2_Review &amp; Audit'!$F:$F,$J2081))</f>
        <v/>
      </c>
      <c r="B2081" t="str">
        <f>IF($J2081="","",INDEX('2_Review &amp; Audit'!$C:$C,$J2081))</f>
        <v/>
      </c>
      <c r="C2081" t="str">
        <f>IF($J2081="","",INDEX('2_Review &amp; Audit'!$D:$D,$J2081))</f>
        <v/>
      </c>
      <c r="D2081" s="60" t="str">
        <f>IF($J2081="","",INDEX('2_Review &amp; Audit'!$U:$U,$J2081))</f>
        <v/>
      </c>
      <c r="E2081" t="str">
        <f>IF($J2081="","",INDEX('2_Review &amp; Audit'!$M:$M,$J2081))</f>
        <v/>
      </c>
      <c r="F2081" t="str">
        <f>IF($J2081="","",INDEX('2_Review &amp; Audit'!$N:$N,$J2081))</f>
        <v/>
      </c>
      <c r="G2081" t="str">
        <f>IF(OR($J2081="",$F2081=""),"",ABS(INDEX('2_Review &amp; Audit'!$B:$B,$J2081)/$F2081))</f>
        <v/>
      </c>
      <c r="H2081" t="str">
        <f t="shared" si="96"/>
        <v/>
      </c>
      <c r="I2081" t="str">
        <f>IF($J2081="","",INDEX('2_Review &amp; Audit'!$AD:$AD,$J2081))</f>
        <v/>
      </c>
      <c r="AB2081" t="str">
        <f>IF($D2081="","",MAX(0,N(#REF!)-N($X2081)))</f>
        <v/>
      </c>
      <c r="AC2081" t="str">
        <f>IF(OR($D2081="",$AB2081="",N($AB2081)&lt;=0),"",IFERROR(MATCH(1,INDEX(('2_Review &amp; Audit'!$F$6:$F$505=$A2081)*('2_Review &amp; Audit'!$I$6:$I$505&gt;=$E2081-30)*('2_Review &amp; Audit'!$I$6:$I$505&lt;=$E2081+30)*('2_Review &amp; Audit'!$R$6:$R$505&gt;0)*(ROW('2_Review &amp; Audit'!$R$6:$R$505)&gt;$T2081),0),0)+5,""))</f>
        <v/>
      </c>
      <c r="AG2081" t="str">
        <f>IF(OR($D2081="",$AB2081="",$AF2081=""),"",MIN($AB2081,$AF2081))</f>
        <v/>
      </c>
      <c r="AK2081" t="str">
        <f>IF($D2081="","",MAX(0,N($AB2081)-N($AG2081)))</f>
        <v/>
      </c>
      <c r="AL2081" t="str">
        <f>IF(OR($D2081="",$AK2081="",N($AK2081)&lt;=0),"",IFERROR(MATCH(1,INDEX(('2_Review &amp; Audit'!$F$6:$F$505=$A2081)*('2_Review &amp; Audit'!$I$6:$I$505&gt;=$E2081-30)*('2_Review &amp; Audit'!$I$6:$I$505&lt;=$E2081+30)*('2_Review &amp; Audit'!$R$6:$R$505&gt;0)*(ROW('2_Review &amp; Audit'!$R$6:$R$505)&gt;$AC2081),0),0)+5,""))</f>
        <v/>
      </c>
      <c r="AP2081" t="str">
        <f>IF(OR($D2081="",$AK2081="",$AO2081=""),"",MIN($AK2081,$AO2081))</f>
        <v/>
      </c>
    </row>
    <row r="2082" spans="1:42" ht="12.75" customHeight="1" x14ac:dyDescent="0.2">
      <c r="A2082" t="str">
        <f>IF($J2082="","",INDEX('2_Review &amp; Audit'!$F:$F,$J2082))</f>
        <v/>
      </c>
      <c r="B2082" t="str">
        <f>IF($J2082="","",INDEX('2_Review &amp; Audit'!$C:$C,$J2082))</f>
        <v/>
      </c>
      <c r="C2082" t="str">
        <f>IF($J2082="","",INDEX('2_Review &amp; Audit'!$D:$D,$J2082))</f>
        <v/>
      </c>
      <c r="D2082" s="60" t="str">
        <f>IF($J2082="","",INDEX('2_Review &amp; Audit'!$U:$U,$J2082))</f>
        <v/>
      </c>
      <c r="E2082" t="str">
        <f>IF($J2082="","",INDEX('2_Review &amp; Audit'!$M:$M,$J2082))</f>
        <v/>
      </c>
      <c r="F2082" t="str">
        <f>IF($J2082="","",INDEX('2_Review &amp; Audit'!$N:$N,$J2082))</f>
        <v/>
      </c>
      <c r="G2082" t="str">
        <f>IF(OR($J2082="",$F2082=""),"",ABS(INDEX('2_Review &amp; Audit'!$B:$B,$J2082)/$F2082))</f>
        <v/>
      </c>
      <c r="H2082" t="str">
        <f t="shared" si="96"/>
        <v/>
      </c>
      <c r="I2082" t="str">
        <f>IF($J2082="","",INDEX('2_Review &amp; Audit'!$AD:$AD,$J2082))</f>
        <v/>
      </c>
      <c r="AB2082" t="str">
        <f>IF($D2082="","",MAX(0,N(#REF!)-N($X2082)))</f>
        <v/>
      </c>
      <c r="AC2082" t="str">
        <f>IF(OR($D2082="",$AB2082="",N($AB2082)&lt;=0),"",IFERROR(MATCH(1,INDEX(('2_Review &amp; Audit'!$F$6:$F$505=$A2082)*('2_Review &amp; Audit'!$I$6:$I$505&gt;=$E2082-30)*('2_Review &amp; Audit'!$I$6:$I$505&lt;=$E2082+30)*('2_Review &amp; Audit'!$R$6:$R$505&gt;0)*(ROW('2_Review &amp; Audit'!$R$6:$R$505)&gt;$T2082),0),0)+5,""))</f>
        <v/>
      </c>
      <c r="AG2082" t="str">
        <f>IF(OR($D2082="",$AB2082="",$AF2082=""),"",MIN($AB2082,$AF2082))</f>
        <v/>
      </c>
      <c r="AK2082" t="str">
        <f>IF($D2082="","",MAX(0,N($AB2082)-N($AG2082)))</f>
        <v/>
      </c>
      <c r="AL2082" t="str">
        <f>IF(OR($D2082="",$AK2082="",N($AK2082)&lt;=0),"",IFERROR(MATCH(1,INDEX(('2_Review &amp; Audit'!$F$6:$F$505=$A2082)*('2_Review &amp; Audit'!$I$6:$I$505&gt;=$E2082-30)*('2_Review &amp; Audit'!$I$6:$I$505&lt;=$E2082+30)*('2_Review &amp; Audit'!$R$6:$R$505&gt;0)*(ROW('2_Review &amp; Audit'!$R$6:$R$505)&gt;$AC2082),0),0)+5,""))</f>
        <v/>
      </c>
      <c r="AP2082" t="str">
        <f>IF(OR($D2082="",$AK2082="",$AO2082=""),"",MIN($AK2082,$AO2082))</f>
        <v/>
      </c>
    </row>
    <row r="2083" spans="1:42" ht="12.75" customHeight="1" x14ac:dyDescent="0.2">
      <c r="A2083" t="str">
        <f>IF($J2083="","",INDEX('2_Review &amp; Audit'!$F:$F,$J2083))</f>
        <v/>
      </c>
      <c r="B2083" t="str">
        <f>IF($J2083="","",INDEX('2_Review &amp; Audit'!$C:$C,$J2083))</f>
        <v/>
      </c>
      <c r="C2083" t="str">
        <f>IF($J2083="","",INDEX('2_Review &amp; Audit'!$D:$D,$J2083))</f>
        <v/>
      </c>
      <c r="D2083" s="60" t="str">
        <f>IF($J2083="","",INDEX('2_Review &amp; Audit'!$U:$U,$J2083))</f>
        <v/>
      </c>
      <c r="E2083" t="str">
        <f>IF($J2083="","",INDEX('2_Review &amp; Audit'!$M:$M,$J2083))</f>
        <v/>
      </c>
      <c r="F2083" t="str">
        <f>IF($J2083="","",INDEX('2_Review &amp; Audit'!$N:$N,$J2083))</f>
        <v/>
      </c>
      <c r="G2083" t="str">
        <f>IF(OR($J2083="",$F2083=""),"",ABS(INDEX('2_Review &amp; Audit'!$B:$B,$J2083)/$F2083))</f>
        <v/>
      </c>
      <c r="H2083" t="str">
        <f t="shared" si="96"/>
        <v/>
      </c>
      <c r="I2083" t="str">
        <f>IF($J2083="","",INDEX('2_Review &amp; Audit'!$AD:$AD,$J2083))</f>
        <v/>
      </c>
      <c r="AB2083" t="str">
        <f>IF($D2083="","",MAX(0,N(#REF!)-N($X2083)))</f>
        <v/>
      </c>
      <c r="AC2083" t="str">
        <f>IF(OR($D2083="",$AB2083="",N($AB2083)&lt;=0),"",IFERROR(MATCH(1,INDEX(('2_Review &amp; Audit'!$F$6:$F$505=$A2083)*('2_Review &amp; Audit'!$I$6:$I$505&gt;=$E2083-30)*('2_Review &amp; Audit'!$I$6:$I$505&lt;=$E2083+30)*('2_Review &amp; Audit'!$R$6:$R$505&gt;0)*(ROW('2_Review &amp; Audit'!$R$6:$R$505)&gt;$T2083),0),0)+5,""))</f>
        <v/>
      </c>
      <c r="AG2083" t="str">
        <f>IF(OR($D2083="",$AB2083="",$AF2083=""),"",MIN($AB2083,$AF2083))</f>
        <v/>
      </c>
      <c r="AK2083" t="str">
        <f>IF($D2083="","",MAX(0,N($AB2083)-N($AG2083)))</f>
        <v/>
      </c>
      <c r="AL2083" t="str">
        <f>IF(OR($D2083="",$AK2083="",N($AK2083)&lt;=0),"",IFERROR(MATCH(1,INDEX(('2_Review &amp; Audit'!$F$6:$F$505=$A2083)*('2_Review &amp; Audit'!$I$6:$I$505&gt;=$E2083-30)*('2_Review &amp; Audit'!$I$6:$I$505&lt;=$E2083+30)*('2_Review &amp; Audit'!$R$6:$R$505&gt;0)*(ROW('2_Review &amp; Audit'!$R$6:$R$505)&gt;$AC2083),0),0)+5,""))</f>
        <v/>
      </c>
      <c r="AP2083" t="str">
        <f>IF(OR($D2083="",$AK2083="",$AO2083=""),"",MIN($AK2083,$AO2083))</f>
        <v/>
      </c>
    </row>
    <row r="2084" spans="1:42" ht="12.75" customHeight="1" x14ac:dyDescent="0.2">
      <c r="A2084" t="str">
        <f>IF($J2084="","",INDEX('2_Review &amp; Audit'!$F:$F,$J2084))</f>
        <v/>
      </c>
      <c r="B2084" t="str">
        <f>IF($J2084="","",INDEX('2_Review &amp; Audit'!$C:$C,$J2084))</f>
        <v/>
      </c>
      <c r="C2084" t="str">
        <f>IF($J2084="","",INDEX('2_Review &amp; Audit'!$D:$D,$J2084))</f>
        <v/>
      </c>
      <c r="D2084" s="60" t="str">
        <f>IF($J2084="","",INDEX('2_Review &amp; Audit'!$U:$U,$J2084))</f>
        <v/>
      </c>
      <c r="E2084" t="str">
        <f>IF($J2084="","",INDEX('2_Review &amp; Audit'!$M:$M,$J2084))</f>
        <v/>
      </c>
      <c r="F2084" t="str">
        <f>IF($J2084="","",INDEX('2_Review &amp; Audit'!$N:$N,$J2084))</f>
        <v/>
      </c>
      <c r="G2084" t="str">
        <f>IF(OR($J2084="",$F2084=""),"",ABS(INDEX('2_Review &amp; Audit'!$B:$B,$J2084)/$F2084))</f>
        <v/>
      </c>
      <c r="H2084" t="str">
        <f t="shared" si="96"/>
        <v/>
      </c>
      <c r="I2084" t="str">
        <f>IF($J2084="","",INDEX('2_Review &amp; Audit'!$AD:$AD,$J2084))</f>
        <v/>
      </c>
      <c r="AB2084" t="str">
        <f>IF($D2084="","",MAX(0,N(#REF!)-N($X2084)))</f>
        <v/>
      </c>
      <c r="AC2084" t="str">
        <f>IF(OR($D2084="",$AB2084="",N($AB2084)&lt;=0),"",IFERROR(MATCH(1,INDEX(('2_Review &amp; Audit'!$F$6:$F$505=$A2084)*('2_Review &amp; Audit'!$I$6:$I$505&gt;=$E2084-30)*('2_Review &amp; Audit'!$I$6:$I$505&lt;=$E2084+30)*('2_Review &amp; Audit'!$R$6:$R$505&gt;0)*(ROW('2_Review &amp; Audit'!$R$6:$R$505)&gt;$T2084),0),0)+5,""))</f>
        <v/>
      </c>
      <c r="AG2084" t="str">
        <f>IF(OR($D2084="",$AB2084="",$AF2084=""),"",MIN($AB2084,$AF2084))</f>
        <v/>
      </c>
      <c r="AK2084" t="str">
        <f>IF($D2084="","",MAX(0,N($AB2084)-N($AG2084)))</f>
        <v/>
      </c>
      <c r="AL2084" t="str">
        <f>IF(OR($D2084="",$AK2084="",N($AK2084)&lt;=0),"",IFERROR(MATCH(1,INDEX(('2_Review &amp; Audit'!$F$6:$F$505=$A2084)*('2_Review &amp; Audit'!$I$6:$I$505&gt;=$E2084-30)*('2_Review &amp; Audit'!$I$6:$I$505&lt;=$E2084+30)*('2_Review &amp; Audit'!$R$6:$R$505&gt;0)*(ROW('2_Review &amp; Audit'!$R$6:$R$505)&gt;$AC2084),0),0)+5,""))</f>
        <v/>
      </c>
      <c r="AP2084" t="str">
        <f>IF(OR($D2084="",$AK2084="",$AO2084=""),"",MIN($AK2084,$AO2084))</f>
        <v/>
      </c>
    </row>
    <row r="2085" spans="1:42" ht="12.75" customHeight="1" x14ac:dyDescent="0.2">
      <c r="A2085" t="str">
        <f>IF($J2085="","",INDEX('2_Review &amp; Audit'!$F:$F,$J2085))</f>
        <v/>
      </c>
      <c r="B2085" t="str">
        <f>IF($J2085="","",INDEX('2_Review &amp; Audit'!$C:$C,$J2085))</f>
        <v/>
      </c>
      <c r="C2085" t="str">
        <f>IF($J2085="","",INDEX('2_Review &amp; Audit'!$D:$D,$J2085))</f>
        <v/>
      </c>
      <c r="D2085" s="60" t="str">
        <f>IF($J2085="","",INDEX('2_Review &amp; Audit'!$U:$U,$J2085))</f>
        <v/>
      </c>
      <c r="E2085" t="str">
        <f>IF($J2085="","",INDEX('2_Review &amp; Audit'!$M:$M,$J2085))</f>
        <v/>
      </c>
      <c r="F2085" t="str">
        <f>IF($J2085="","",INDEX('2_Review &amp; Audit'!$N:$N,$J2085))</f>
        <v/>
      </c>
      <c r="G2085" t="str">
        <f>IF(OR($J2085="",$F2085=""),"",ABS(INDEX('2_Review &amp; Audit'!$B:$B,$J2085)/$F2085))</f>
        <v/>
      </c>
      <c r="H2085" t="str">
        <f t="shared" si="96"/>
        <v/>
      </c>
      <c r="I2085" t="str">
        <f>IF($J2085="","",INDEX('2_Review &amp; Audit'!$AD:$AD,$J2085))</f>
        <v/>
      </c>
      <c r="AB2085" t="str">
        <f>IF($D2085="","",MAX(0,N(#REF!)-N($X2085)))</f>
        <v/>
      </c>
      <c r="AC2085" t="str">
        <f>IF(OR($D2085="",$AB2085="",N($AB2085)&lt;=0),"",IFERROR(MATCH(1,INDEX(('2_Review &amp; Audit'!$F$6:$F$505=$A2085)*('2_Review &amp; Audit'!$I$6:$I$505&gt;=$E2085-30)*('2_Review &amp; Audit'!$I$6:$I$505&lt;=$E2085+30)*('2_Review &amp; Audit'!$R$6:$R$505&gt;0)*(ROW('2_Review &amp; Audit'!$R$6:$R$505)&gt;$T2085),0),0)+5,""))</f>
        <v/>
      </c>
      <c r="AG2085" t="str">
        <f>IF(OR($D2085="",$AB2085="",$AF2085=""),"",MIN($AB2085,$AF2085))</f>
        <v/>
      </c>
      <c r="AK2085" t="str">
        <f>IF($D2085="","",MAX(0,N($AB2085)-N($AG2085)))</f>
        <v/>
      </c>
      <c r="AL2085" t="str">
        <f>IF(OR($D2085="",$AK2085="",N($AK2085)&lt;=0),"",IFERROR(MATCH(1,INDEX(('2_Review &amp; Audit'!$F$6:$F$505=$A2085)*('2_Review &amp; Audit'!$I$6:$I$505&gt;=$E2085-30)*('2_Review &amp; Audit'!$I$6:$I$505&lt;=$E2085+30)*('2_Review &amp; Audit'!$R$6:$R$505&gt;0)*(ROW('2_Review &amp; Audit'!$R$6:$R$505)&gt;$AC2085),0),0)+5,""))</f>
        <v/>
      </c>
      <c r="AP2085" t="str">
        <f>IF(OR($D2085="",$AK2085="",$AO2085=""),"",MIN($AK2085,$AO2085))</f>
        <v/>
      </c>
    </row>
    <row r="2086" spans="1:42" ht="12.75" customHeight="1" x14ac:dyDescent="0.2">
      <c r="A2086" t="str">
        <f>IF($J2086="","",INDEX('2_Review &amp; Audit'!$F:$F,$J2086))</f>
        <v/>
      </c>
      <c r="B2086" t="str">
        <f>IF($J2086="","",INDEX('2_Review &amp; Audit'!$C:$C,$J2086))</f>
        <v/>
      </c>
      <c r="C2086" t="str">
        <f>IF($J2086="","",INDEX('2_Review &amp; Audit'!$D:$D,$J2086))</f>
        <v/>
      </c>
      <c r="D2086" s="60" t="str">
        <f>IF($J2086="","",INDEX('2_Review &amp; Audit'!$U:$U,$J2086))</f>
        <v/>
      </c>
      <c r="E2086" t="str">
        <f>IF($J2086="","",INDEX('2_Review &amp; Audit'!$M:$M,$J2086))</f>
        <v/>
      </c>
      <c r="F2086" t="str">
        <f>IF($J2086="","",INDEX('2_Review &amp; Audit'!$N:$N,$J2086))</f>
        <v/>
      </c>
      <c r="G2086" t="str">
        <f>IF(OR($J2086="",$F2086=""),"",ABS(INDEX('2_Review &amp; Audit'!$B:$B,$J2086)/$F2086))</f>
        <v/>
      </c>
      <c r="H2086" t="str">
        <f t="shared" si="96"/>
        <v/>
      </c>
      <c r="I2086" t="str">
        <f>IF($J2086="","",INDEX('2_Review &amp; Audit'!$AD:$AD,$J2086))</f>
        <v/>
      </c>
      <c r="AB2086" t="str">
        <f>IF($D2086="","",MAX(0,N(#REF!)-N($X2086)))</f>
        <v/>
      </c>
      <c r="AC2086" t="str">
        <f>IF(OR($D2086="",$AB2086="",N($AB2086)&lt;=0),"",IFERROR(MATCH(1,INDEX(('2_Review &amp; Audit'!$F$6:$F$505=$A2086)*('2_Review &amp; Audit'!$I$6:$I$505&gt;=$E2086-30)*('2_Review &amp; Audit'!$I$6:$I$505&lt;=$E2086+30)*('2_Review &amp; Audit'!$R$6:$R$505&gt;0)*(ROW('2_Review &amp; Audit'!$R$6:$R$505)&gt;$T2086),0),0)+5,""))</f>
        <v/>
      </c>
      <c r="AG2086" t="str">
        <f>IF(OR($D2086="",$AB2086="",$AF2086=""),"",MIN($AB2086,$AF2086))</f>
        <v/>
      </c>
      <c r="AK2086" t="str">
        <f>IF($D2086="","",MAX(0,N($AB2086)-N($AG2086)))</f>
        <v/>
      </c>
      <c r="AL2086" t="str">
        <f>IF(OR($D2086="",$AK2086="",N($AK2086)&lt;=0),"",IFERROR(MATCH(1,INDEX(('2_Review &amp; Audit'!$F$6:$F$505=$A2086)*('2_Review &amp; Audit'!$I$6:$I$505&gt;=$E2086-30)*('2_Review &amp; Audit'!$I$6:$I$505&lt;=$E2086+30)*('2_Review &amp; Audit'!$R$6:$R$505&gt;0)*(ROW('2_Review &amp; Audit'!$R$6:$R$505)&gt;$AC2086),0),0)+5,""))</f>
        <v/>
      </c>
      <c r="AP2086" t="str">
        <f>IF(OR($D2086="",$AK2086="",$AO2086=""),"",MIN($AK2086,$AO2086))</f>
        <v/>
      </c>
    </row>
    <row r="2087" spans="1:42" ht="12.75" customHeight="1" x14ac:dyDescent="0.2">
      <c r="A2087" t="str">
        <f>IF($J2087="","",INDEX('2_Review &amp; Audit'!$F:$F,$J2087))</f>
        <v/>
      </c>
      <c r="B2087" t="str">
        <f>IF($J2087="","",INDEX('2_Review &amp; Audit'!$C:$C,$J2087))</f>
        <v/>
      </c>
      <c r="C2087" t="str">
        <f>IF($J2087="","",INDEX('2_Review &amp; Audit'!$D:$D,$J2087))</f>
        <v/>
      </c>
      <c r="D2087" s="60" t="str">
        <f>IF($J2087="","",INDEX('2_Review &amp; Audit'!$U:$U,$J2087))</f>
        <v/>
      </c>
      <c r="E2087" t="str">
        <f>IF($J2087="","",INDEX('2_Review &amp; Audit'!$M:$M,$J2087))</f>
        <v/>
      </c>
      <c r="F2087" t="str">
        <f>IF($J2087="","",INDEX('2_Review &amp; Audit'!$N:$N,$J2087))</f>
        <v/>
      </c>
      <c r="G2087" t="str">
        <f>IF(OR($J2087="",$F2087=""),"",ABS(INDEX('2_Review &amp; Audit'!$B:$B,$J2087)/$F2087))</f>
        <v/>
      </c>
      <c r="H2087" t="str">
        <f t="shared" si="96"/>
        <v/>
      </c>
      <c r="I2087" t="str">
        <f>IF($J2087="","",INDEX('2_Review &amp; Audit'!$AD:$AD,$J2087))</f>
        <v/>
      </c>
      <c r="AB2087" t="str">
        <f>IF($D2087="","",MAX(0,N(#REF!)-N($X2087)))</f>
        <v/>
      </c>
      <c r="AC2087" t="str">
        <f>IF(OR($D2087="",$AB2087="",N($AB2087)&lt;=0),"",IFERROR(MATCH(1,INDEX(('2_Review &amp; Audit'!$F$6:$F$505=$A2087)*('2_Review &amp; Audit'!$I$6:$I$505&gt;=$E2087-30)*('2_Review &amp; Audit'!$I$6:$I$505&lt;=$E2087+30)*('2_Review &amp; Audit'!$R$6:$R$505&gt;0)*(ROW('2_Review &amp; Audit'!$R$6:$R$505)&gt;$T2087),0),0)+5,""))</f>
        <v/>
      </c>
      <c r="AG2087" t="str">
        <f>IF(OR($D2087="",$AB2087="",$AF2087=""),"",MIN($AB2087,$AF2087))</f>
        <v/>
      </c>
      <c r="AK2087" t="str">
        <f>IF($D2087="","",MAX(0,N($AB2087)-N($AG2087)))</f>
        <v/>
      </c>
      <c r="AL2087" t="str">
        <f>IF(OR($D2087="",$AK2087="",N($AK2087)&lt;=0),"",IFERROR(MATCH(1,INDEX(('2_Review &amp; Audit'!$F$6:$F$505=$A2087)*('2_Review &amp; Audit'!$I$6:$I$505&gt;=$E2087-30)*('2_Review &amp; Audit'!$I$6:$I$505&lt;=$E2087+30)*('2_Review &amp; Audit'!$R$6:$R$505&gt;0)*(ROW('2_Review &amp; Audit'!$R$6:$R$505)&gt;$AC2087),0),0)+5,""))</f>
        <v/>
      </c>
      <c r="AP2087" t="str">
        <f>IF(OR($D2087="",$AK2087="",$AO2087=""),"",MIN($AK2087,$AO2087))</f>
        <v/>
      </c>
    </row>
    <row r="2088" spans="1:42" ht="12.75" customHeight="1" x14ac:dyDescent="0.2">
      <c r="A2088" t="str">
        <f>IF($J2088="","",INDEX('2_Review &amp; Audit'!$F:$F,$J2088))</f>
        <v/>
      </c>
      <c r="B2088" t="str">
        <f>IF($J2088="","",INDEX('2_Review &amp; Audit'!$C:$C,$J2088))</f>
        <v/>
      </c>
      <c r="C2088" t="str">
        <f>IF($J2088="","",INDEX('2_Review &amp; Audit'!$D:$D,$J2088))</f>
        <v/>
      </c>
      <c r="D2088" s="60" t="str">
        <f>IF($J2088="","",INDEX('2_Review &amp; Audit'!$U:$U,$J2088))</f>
        <v/>
      </c>
      <c r="E2088" t="str">
        <f>IF($J2088="","",INDEX('2_Review &amp; Audit'!$M:$M,$J2088))</f>
        <v/>
      </c>
      <c r="F2088" t="str">
        <f>IF($J2088="","",INDEX('2_Review &amp; Audit'!$N:$N,$J2088))</f>
        <v/>
      </c>
      <c r="G2088" t="str">
        <f>IF(OR($J2088="",$F2088=""),"",ABS(INDEX('2_Review &amp; Audit'!$B:$B,$J2088)/$F2088))</f>
        <v/>
      </c>
      <c r="H2088" t="str">
        <f t="shared" si="96"/>
        <v/>
      </c>
      <c r="I2088" t="str">
        <f>IF($J2088="","",INDEX('2_Review &amp; Audit'!$AD:$AD,$J2088))</f>
        <v/>
      </c>
      <c r="AB2088" t="str">
        <f>IF($D2088="","",MAX(0,N(#REF!)-N($X2088)))</f>
        <v/>
      </c>
      <c r="AC2088" t="str">
        <f>IF(OR($D2088="",$AB2088="",N($AB2088)&lt;=0),"",IFERROR(MATCH(1,INDEX(('2_Review &amp; Audit'!$F$6:$F$505=$A2088)*('2_Review &amp; Audit'!$I$6:$I$505&gt;=$E2088-30)*('2_Review &amp; Audit'!$I$6:$I$505&lt;=$E2088+30)*('2_Review &amp; Audit'!$R$6:$R$505&gt;0)*(ROW('2_Review &amp; Audit'!$R$6:$R$505)&gt;$T2088),0),0)+5,""))</f>
        <v/>
      </c>
      <c r="AG2088" t="str">
        <f>IF(OR($D2088="",$AB2088="",$AF2088=""),"",MIN($AB2088,$AF2088))</f>
        <v/>
      </c>
      <c r="AK2088" t="str">
        <f>IF($D2088="","",MAX(0,N($AB2088)-N($AG2088)))</f>
        <v/>
      </c>
      <c r="AL2088" t="str">
        <f>IF(OR($D2088="",$AK2088="",N($AK2088)&lt;=0),"",IFERROR(MATCH(1,INDEX(('2_Review &amp; Audit'!$F$6:$F$505=$A2088)*('2_Review &amp; Audit'!$I$6:$I$505&gt;=$E2088-30)*('2_Review &amp; Audit'!$I$6:$I$505&lt;=$E2088+30)*('2_Review &amp; Audit'!$R$6:$R$505&gt;0)*(ROW('2_Review &amp; Audit'!$R$6:$R$505)&gt;$AC2088),0),0)+5,""))</f>
        <v/>
      </c>
      <c r="AP2088" t="str">
        <f>IF(OR($D2088="",$AK2088="",$AO2088=""),"",MIN($AK2088,$AO2088))</f>
        <v/>
      </c>
    </row>
    <row r="2089" spans="1:42" ht="12.75" customHeight="1" x14ac:dyDescent="0.2">
      <c r="A2089" t="str">
        <f>IF($J2089="","",INDEX('2_Review &amp; Audit'!$F:$F,$J2089))</f>
        <v/>
      </c>
      <c r="B2089" t="str">
        <f>IF($J2089="","",INDEX('2_Review &amp; Audit'!$C:$C,$J2089))</f>
        <v/>
      </c>
      <c r="C2089" t="str">
        <f>IF($J2089="","",INDEX('2_Review &amp; Audit'!$D:$D,$J2089))</f>
        <v/>
      </c>
      <c r="D2089" s="60" t="str">
        <f>IF($J2089="","",INDEX('2_Review &amp; Audit'!$U:$U,$J2089))</f>
        <v/>
      </c>
      <c r="E2089" t="str">
        <f>IF($J2089="","",INDEX('2_Review &amp; Audit'!$M:$M,$J2089))</f>
        <v/>
      </c>
      <c r="F2089" t="str">
        <f>IF($J2089="","",INDEX('2_Review &amp; Audit'!$N:$N,$J2089))</f>
        <v/>
      </c>
      <c r="G2089" t="str">
        <f>IF(OR($J2089="",$F2089=""),"",ABS(INDEX('2_Review &amp; Audit'!$B:$B,$J2089)/$F2089))</f>
        <v/>
      </c>
      <c r="H2089" t="str">
        <f t="shared" si="96"/>
        <v/>
      </c>
      <c r="I2089" t="str">
        <f>IF($J2089="","",INDEX('2_Review &amp; Audit'!$AD:$AD,$J2089))</f>
        <v/>
      </c>
      <c r="AB2089" t="str">
        <f>IF($D2089="","",MAX(0,N(#REF!)-N($X2089)))</f>
        <v/>
      </c>
      <c r="AC2089" t="str">
        <f>IF(OR($D2089="",$AB2089="",N($AB2089)&lt;=0),"",IFERROR(MATCH(1,INDEX(('2_Review &amp; Audit'!$F$6:$F$505=$A2089)*('2_Review &amp; Audit'!$I$6:$I$505&gt;=$E2089-30)*('2_Review &amp; Audit'!$I$6:$I$505&lt;=$E2089+30)*('2_Review &amp; Audit'!$R$6:$R$505&gt;0)*(ROW('2_Review &amp; Audit'!$R$6:$R$505)&gt;$T2089),0),0)+5,""))</f>
        <v/>
      </c>
      <c r="AG2089" t="str">
        <f>IF(OR($D2089="",$AB2089="",$AF2089=""),"",MIN($AB2089,$AF2089))</f>
        <v/>
      </c>
      <c r="AK2089" t="str">
        <f>IF($D2089="","",MAX(0,N($AB2089)-N($AG2089)))</f>
        <v/>
      </c>
      <c r="AL2089" t="str">
        <f>IF(OR($D2089="",$AK2089="",N($AK2089)&lt;=0),"",IFERROR(MATCH(1,INDEX(('2_Review &amp; Audit'!$F$6:$F$505=$A2089)*('2_Review &amp; Audit'!$I$6:$I$505&gt;=$E2089-30)*('2_Review &amp; Audit'!$I$6:$I$505&lt;=$E2089+30)*('2_Review &amp; Audit'!$R$6:$R$505&gt;0)*(ROW('2_Review &amp; Audit'!$R$6:$R$505)&gt;$AC2089),0),0)+5,""))</f>
        <v/>
      </c>
      <c r="AP2089" t="str">
        <f>IF(OR($D2089="",$AK2089="",$AO2089=""),"",MIN($AK2089,$AO2089))</f>
        <v/>
      </c>
    </row>
    <row r="2090" spans="1:42" ht="12.75" customHeight="1" x14ac:dyDescent="0.2">
      <c r="A2090" t="str">
        <f>IF($J2090="","",INDEX('2_Review &amp; Audit'!$F:$F,$J2090))</f>
        <v/>
      </c>
      <c r="B2090" t="str">
        <f>IF($J2090="","",INDEX('2_Review &amp; Audit'!$C:$C,$J2090))</f>
        <v/>
      </c>
      <c r="C2090" t="str">
        <f>IF($J2090="","",INDEX('2_Review &amp; Audit'!$D:$D,$J2090))</f>
        <v/>
      </c>
      <c r="D2090" s="60" t="str">
        <f>IF($J2090="","",INDEX('2_Review &amp; Audit'!$U:$U,$J2090))</f>
        <v/>
      </c>
      <c r="E2090" t="str">
        <f>IF($J2090="","",INDEX('2_Review &amp; Audit'!$M:$M,$J2090))</f>
        <v/>
      </c>
      <c r="F2090" t="str">
        <f>IF($J2090="","",INDEX('2_Review &amp; Audit'!$N:$N,$J2090))</f>
        <v/>
      </c>
      <c r="G2090" t="str">
        <f>IF(OR($J2090="",$F2090=""),"",ABS(INDEX('2_Review &amp; Audit'!$B:$B,$J2090)/$F2090))</f>
        <v/>
      </c>
      <c r="H2090" t="str">
        <f t="shared" si="96"/>
        <v/>
      </c>
      <c r="I2090" t="str">
        <f>IF($J2090="","",INDEX('2_Review &amp; Audit'!$AD:$AD,$J2090))</f>
        <v/>
      </c>
      <c r="AB2090" t="str">
        <f>IF($D2090="","",MAX(0,N(#REF!)-N($X2090)))</f>
        <v/>
      </c>
      <c r="AC2090" t="str">
        <f>IF(OR($D2090="",$AB2090="",N($AB2090)&lt;=0),"",IFERROR(MATCH(1,INDEX(('2_Review &amp; Audit'!$F$6:$F$505=$A2090)*('2_Review &amp; Audit'!$I$6:$I$505&gt;=$E2090-30)*('2_Review &amp; Audit'!$I$6:$I$505&lt;=$E2090+30)*('2_Review &amp; Audit'!$R$6:$R$505&gt;0)*(ROW('2_Review &amp; Audit'!$R$6:$R$505)&gt;$T2090),0),0)+5,""))</f>
        <v/>
      </c>
      <c r="AG2090" t="str">
        <f>IF(OR($D2090="",$AB2090="",$AF2090=""),"",MIN($AB2090,$AF2090))</f>
        <v/>
      </c>
      <c r="AK2090" t="str">
        <f>IF($D2090="","",MAX(0,N($AB2090)-N($AG2090)))</f>
        <v/>
      </c>
      <c r="AL2090" t="str">
        <f>IF(OR($D2090="",$AK2090="",N($AK2090)&lt;=0),"",IFERROR(MATCH(1,INDEX(('2_Review &amp; Audit'!$F$6:$F$505=$A2090)*('2_Review &amp; Audit'!$I$6:$I$505&gt;=$E2090-30)*('2_Review &amp; Audit'!$I$6:$I$505&lt;=$E2090+30)*('2_Review &amp; Audit'!$R$6:$R$505&gt;0)*(ROW('2_Review &amp; Audit'!$R$6:$R$505)&gt;$AC2090),0),0)+5,""))</f>
        <v/>
      </c>
      <c r="AP2090" t="str">
        <f>IF(OR($D2090="",$AK2090="",$AO2090=""),"",MIN($AK2090,$AO2090))</f>
        <v/>
      </c>
    </row>
    <row r="2091" spans="1:42" ht="12.75" customHeight="1" x14ac:dyDescent="0.2">
      <c r="A2091" t="str">
        <f>IF($J2091="","",INDEX('2_Review &amp; Audit'!$F:$F,$J2091))</f>
        <v/>
      </c>
      <c r="B2091" t="str">
        <f>IF($J2091="","",INDEX('2_Review &amp; Audit'!$C:$C,$J2091))</f>
        <v/>
      </c>
      <c r="C2091" t="str">
        <f>IF($J2091="","",INDEX('2_Review &amp; Audit'!$D:$D,$J2091))</f>
        <v/>
      </c>
      <c r="D2091" s="60" t="str">
        <f>IF($J2091="","",INDEX('2_Review &amp; Audit'!$U:$U,$J2091))</f>
        <v/>
      </c>
      <c r="E2091" t="str">
        <f>IF($J2091="","",INDEX('2_Review &amp; Audit'!$M:$M,$J2091))</f>
        <v/>
      </c>
      <c r="F2091" t="str">
        <f>IF($J2091="","",INDEX('2_Review &amp; Audit'!$N:$N,$J2091))</f>
        <v/>
      </c>
      <c r="G2091" t="str">
        <f>IF(OR($J2091="",$F2091=""),"",ABS(INDEX('2_Review &amp; Audit'!$B:$B,$J2091)/$F2091))</f>
        <v/>
      </c>
      <c r="H2091" t="str">
        <f t="shared" si="96"/>
        <v/>
      </c>
      <c r="I2091" t="str">
        <f>IF($J2091="","",INDEX('2_Review &amp; Audit'!$AD:$AD,$J2091))</f>
        <v/>
      </c>
      <c r="AB2091" t="str">
        <f>IF($D2091="","",MAX(0,N(#REF!)-N($X2091)))</f>
        <v/>
      </c>
      <c r="AC2091" t="str">
        <f>IF(OR($D2091="",$AB2091="",N($AB2091)&lt;=0),"",IFERROR(MATCH(1,INDEX(('2_Review &amp; Audit'!$F$6:$F$505=$A2091)*('2_Review &amp; Audit'!$I$6:$I$505&gt;=$E2091-30)*('2_Review &amp; Audit'!$I$6:$I$505&lt;=$E2091+30)*('2_Review &amp; Audit'!$R$6:$R$505&gt;0)*(ROW('2_Review &amp; Audit'!$R$6:$R$505)&gt;$T2091),0),0)+5,""))</f>
        <v/>
      </c>
      <c r="AG2091" t="str">
        <f>IF(OR($D2091="",$AB2091="",$AF2091=""),"",MIN($AB2091,$AF2091))</f>
        <v/>
      </c>
      <c r="AK2091" t="str">
        <f>IF($D2091="","",MAX(0,N($AB2091)-N($AG2091)))</f>
        <v/>
      </c>
      <c r="AL2091" t="str">
        <f>IF(OR($D2091="",$AK2091="",N($AK2091)&lt;=0),"",IFERROR(MATCH(1,INDEX(('2_Review &amp; Audit'!$F$6:$F$505=$A2091)*('2_Review &amp; Audit'!$I$6:$I$505&gt;=$E2091-30)*('2_Review &amp; Audit'!$I$6:$I$505&lt;=$E2091+30)*('2_Review &amp; Audit'!$R$6:$R$505&gt;0)*(ROW('2_Review &amp; Audit'!$R$6:$R$505)&gt;$AC2091),0),0)+5,""))</f>
        <v/>
      </c>
      <c r="AP2091" t="str">
        <f>IF(OR($D2091="",$AK2091="",$AO2091=""),"",MIN($AK2091,$AO2091))</f>
        <v/>
      </c>
    </row>
    <row r="2092" spans="1:42" ht="12.75" customHeight="1" x14ac:dyDescent="0.2">
      <c r="A2092" t="str">
        <f>IF($J2092="","",INDEX('2_Review &amp; Audit'!$F:$F,$J2092))</f>
        <v/>
      </c>
      <c r="B2092" t="str">
        <f>IF($J2092="","",INDEX('2_Review &amp; Audit'!$C:$C,$J2092))</f>
        <v/>
      </c>
      <c r="C2092" t="str">
        <f>IF($J2092="","",INDEX('2_Review &amp; Audit'!$D:$D,$J2092))</f>
        <v/>
      </c>
      <c r="D2092" s="60" t="str">
        <f>IF($J2092="","",INDEX('2_Review &amp; Audit'!$U:$U,$J2092))</f>
        <v/>
      </c>
      <c r="E2092" t="str">
        <f>IF($J2092="","",INDEX('2_Review &amp; Audit'!$M:$M,$J2092))</f>
        <v/>
      </c>
      <c r="F2092" t="str">
        <f>IF($J2092="","",INDEX('2_Review &amp; Audit'!$N:$N,$J2092))</f>
        <v/>
      </c>
      <c r="G2092" t="str">
        <f>IF(OR($J2092="",$F2092=""),"",ABS(INDEX('2_Review &amp; Audit'!$B:$B,$J2092)/$F2092))</f>
        <v/>
      </c>
      <c r="H2092" t="str">
        <f t="shared" si="96"/>
        <v/>
      </c>
      <c r="I2092" t="str">
        <f>IF($J2092="","",INDEX('2_Review &amp; Audit'!$AD:$AD,$J2092))</f>
        <v/>
      </c>
      <c r="AB2092" t="str">
        <f>IF($D2092="","",MAX(0,N(#REF!)-N($X2092)))</f>
        <v/>
      </c>
      <c r="AC2092" t="str">
        <f>IF(OR($D2092="",$AB2092="",N($AB2092)&lt;=0),"",IFERROR(MATCH(1,INDEX(('2_Review &amp; Audit'!$F$6:$F$505=$A2092)*('2_Review &amp; Audit'!$I$6:$I$505&gt;=$E2092-30)*('2_Review &amp; Audit'!$I$6:$I$505&lt;=$E2092+30)*('2_Review &amp; Audit'!$R$6:$R$505&gt;0)*(ROW('2_Review &amp; Audit'!$R$6:$R$505)&gt;$T2092),0),0)+5,""))</f>
        <v/>
      </c>
      <c r="AG2092" t="str">
        <f>IF(OR($D2092="",$AB2092="",$AF2092=""),"",MIN($AB2092,$AF2092))</f>
        <v/>
      </c>
      <c r="AK2092" t="str">
        <f>IF($D2092="","",MAX(0,N($AB2092)-N($AG2092)))</f>
        <v/>
      </c>
      <c r="AL2092" t="str">
        <f>IF(OR($D2092="",$AK2092="",N($AK2092)&lt;=0),"",IFERROR(MATCH(1,INDEX(('2_Review &amp; Audit'!$F$6:$F$505=$A2092)*('2_Review &amp; Audit'!$I$6:$I$505&gt;=$E2092-30)*('2_Review &amp; Audit'!$I$6:$I$505&lt;=$E2092+30)*('2_Review &amp; Audit'!$R$6:$R$505&gt;0)*(ROW('2_Review &amp; Audit'!$R$6:$R$505)&gt;$AC2092),0),0)+5,""))</f>
        <v/>
      </c>
      <c r="AP2092" t="str">
        <f>IF(OR($D2092="",$AK2092="",$AO2092=""),"",MIN($AK2092,$AO2092))</f>
        <v/>
      </c>
    </row>
    <row r="2093" spans="1:42" ht="12.75" customHeight="1" x14ac:dyDescent="0.2">
      <c r="A2093" t="str">
        <f>IF($J2093="","",INDEX('2_Review &amp; Audit'!$F:$F,$J2093))</f>
        <v/>
      </c>
      <c r="B2093" t="str">
        <f>IF($J2093="","",INDEX('2_Review &amp; Audit'!$C:$C,$J2093))</f>
        <v/>
      </c>
      <c r="C2093" t="str">
        <f>IF($J2093="","",INDEX('2_Review &amp; Audit'!$D:$D,$J2093))</f>
        <v/>
      </c>
      <c r="D2093" s="60" t="str">
        <f>IF($J2093="","",INDEX('2_Review &amp; Audit'!$U:$U,$J2093))</f>
        <v/>
      </c>
      <c r="E2093" t="str">
        <f>IF($J2093="","",INDEX('2_Review &amp; Audit'!$M:$M,$J2093))</f>
        <v/>
      </c>
      <c r="F2093" t="str">
        <f>IF($J2093="","",INDEX('2_Review &amp; Audit'!$N:$N,$J2093))</f>
        <v/>
      </c>
      <c r="G2093" t="str">
        <f>IF(OR($J2093="",$F2093=""),"",ABS(INDEX('2_Review &amp; Audit'!$B:$B,$J2093)/$F2093))</f>
        <v/>
      </c>
      <c r="H2093" t="str">
        <f t="shared" si="96"/>
        <v/>
      </c>
      <c r="I2093" t="str">
        <f>IF($J2093="","",INDEX('2_Review &amp; Audit'!$AD:$AD,$J2093))</f>
        <v/>
      </c>
      <c r="AB2093" t="str">
        <f>IF($D2093="","",MAX(0,N(#REF!)-N($X2093)))</f>
        <v/>
      </c>
      <c r="AC2093" t="str">
        <f>IF(OR($D2093="",$AB2093="",N($AB2093)&lt;=0),"",IFERROR(MATCH(1,INDEX(('2_Review &amp; Audit'!$F$6:$F$505=$A2093)*('2_Review &amp; Audit'!$I$6:$I$505&gt;=$E2093-30)*('2_Review &amp; Audit'!$I$6:$I$505&lt;=$E2093+30)*('2_Review &amp; Audit'!$R$6:$R$505&gt;0)*(ROW('2_Review &amp; Audit'!$R$6:$R$505)&gt;$T2093),0),0)+5,""))</f>
        <v/>
      </c>
      <c r="AG2093" t="str">
        <f>IF(OR($D2093="",$AB2093="",$AF2093=""),"",MIN($AB2093,$AF2093))</f>
        <v/>
      </c>
      <c r="AK2093" t="str">
        <f>IF($D2093="","",MAX(0,N($AB2093)-N($AG2093)))</f>
        <v/>
      </c>
      <c r="AL2093" t="str">
        <f>IF(OR($D2093="",$AK2093="",N($AK2093)&lt;=0),"",IFERROR(MATCH(1,INDEX(('2_Review &amp; Audit'!$F$6:$F$505=$A2093)*('2_Review &amp; Audit'!$I$6:$I$505&gt;=$E2093-30)*('2_Review &amp; Audit'!$I$6:$I$505&lt;=$E2093+30)*('2_Review &amp; Audit'!$R$6:$R$505&gt;0)*(ROW('2_Review &amp; Audit'!$R$6:$R$505)&gt;$AC2093),0),0)+5,""))</f>
        <v/>
      </c>
      <c r="AP2093" t="str">
        <f>IF(OR($D2093="",$AK2093="",$AO2093=""),"",MIN($AK2093,$AO2093))</f>
        <v/>
      </c>
    </row>
    <row r="2094" spans="1:42" ht="12.75" customHeight="1" x14ac:dyDescent="0.2">
      <c r="A2094" t="str">
        <f>IF($J2094="","",INDEX('2_Review &amp; Audit'!$F:$F,$J2094))</f>
        <v/>
      </c>
      <c r="B2094" t="str">
        <f>IF($J2094="","",INDEX('2_Review &amp; Audit'!$C:$C,$J2094))</f>
        <v/>
      </c>
      <c r="C2094" t="str">
        <f>IF($J2094="","",INDEX('2_Review &amp; Audit'!$D:$D,$J2094))</f>
        <v/>
      </c>
      <c r="D2094" s="60" t="str">
        <f>IF($J2094="","",INDEX('2_Review &amp; Audit'!$U:$U,$J2094))</f>
        <v/>
      </c>
      <c r="E2094" t="str">
        <f>IF($J2094="","",INDEX('2_Review &amp; Audit'!$M:$M,$J2094))</f>
        <v/>
      </c>
      <c r="F2094" t="str">
        <f>IF($J2094="","",INDEX('2_Review &amp; Audit'!$N:$N,$J2094))</f>
        <v/>
      </c>
      <c r="G2094" t="str">
        <f>IF(OR($J2094="",$F2094=""),"",ABS(INDEX('2_Review &amp; Audit'!$B:$B,$J2094)/$F2094))</f>
        <v/>
      </c>
      <c r="H2094" t="str">
        <f t="shared" si="96"/>
        <v/>
      </c>
      <c r="I2094" t="str">
        <f>IF($J2094="","",INDEX('2_Review &amp; Audit'!$AD:$AD,$J2094))</f>
        <v/>
      </c>
      <c r="AB2094" t="str">
        <f>IF($D2094="","",MAX(0,N(#REF!)-N($X2094)))</f>
        <v/>
      </c>
      <c r="AC2094" t="str">
        <f>IF(OR($D2094="",$AB2094="",N($AB2094)&lt;=0),"",IFERROR(MATCH(1,INDEX(('2_Review &amp; Audit'!$F$6:$F$505=$A2094)*('2_Review &amp; Audit'!$I$6:$I$505&gt;=$E2094-30)*('2_Review &amp; Audit'!$I$6:$I$505&lt;=$E2094+30)*('2_Review &amp; Audit'!$R$6:$R$505&gt;0)*(ROW('2_Review &amp; Audit'!$R$6:$R$505)&gt;$T2094),0),0)+5,""))</f>
        <v/>
      </c>
      <c r="AG2094" t="str">
        <f>IF(OR($D2094="",$AB2094="",$AF2094=""),"",MIN($AB2094,$AF2094))</f>
        <v/>
      </c>
      <c r="AK2094" t="str">
        <f>IF($D2094="","",MAX(0,N($AB2094)-N($AG2094)))</f>
        <v/>
      </c>
      <c r="AL2094" t="str">
        <f>IF(OR($D2094="",$AK2094="",N($AK2094)&lt;=0),"",IFERROR(MATCH(1,INDEX(('2_Review &amp; Audit'!$F$6:$F$505=$A2094)*('2_Review &amp; Audit'!$I$6:$I$505&gt;=$E2094-30)*('2_Review &amp; Audit'!$I$6:$I$505&lt;=$E2094+30)*('2_Review &amp; Audit'!$R$6:$R$505&gt;0)*(ROW('2_Review &amp; Audit'!$R$6:$R$505)&gt;$AC2094),0),0)+5,""))</f>
        <v/>
      </c>
      <c r="AP2094" t="str">
        <f>IF(OR($D2094="",$AK2094="",$AO2094=""),"",MIN($AK2094,$AO2094))</f>
        <v/>
      </c>
    </row>
    <row r="2095" spans="1:42" ht="12.75" customHeight="1" x14ac:dyDescent="0.2">
      <c r="A2095" t="str">
        <f>IF($J2095="","",INDEX('2_Review &amp; Audit'!$F:$F,$J2095))</f>
        <v/>
      </c>
      <c r="B2095" t="str">
        <f>IF($J2095="","",INDEX('2_Review &amp; Audit'!$C:$C,$J2095))</f>
        <v/>
      </c>
      <c r="C2095" t="str">
        <f>IF($J2095="","",INDEX('2_Review &amp; Audit'!$D:$D,$J2095))</f>
        <v/>
      </c>
      <c r="D2095" s="60" t="str">
        <f>IF($J2095="","",INDEX('2_Review &amp; Audit'!$U:$U,$J2095))</f>
        <v/>
      </c>
      <c r="E2095" t="str">
        <f>IF($J2095="","",INDEX('2_Review &amp; Audit'!$M:$M,$J2095))</f>
        <v/>
      </c>
      <c r="F2095" t="str">
        <f>IF($J2095="","",INDEX('2_Review &amp; Audit'!$N:$N,$J2095))</f>
        <v/>
      </c>
      <c r="G2095" t="str">
        <f>IF(OR($J2095="",$F2095=""),"",ABS(INDEX('2_Review &amp; Audit'!$B:$B,$J2095)/$F2095))</f>
        <v/>
      </c>
      <c r="H2095" t="str">
        <f t="shared" si="96"/>
        <v/>
      </c>
      <c r="I2095" t="str">
        <f>IF($J2095="","",INDEX('2_Review &amp; Audit'!$AD:$AD,$J2095))</f>
        <v/>
      </c>
      <c r="AB2095" t="str">
        <f>IF($D2095="","",MAX(0,N(#REF!)-N($X2095)))</f>
        <v/>
      </c>
      <c r="AC2095" t="str">
        <f>IF(OR($D2095="",$AB2095="",N($AB2095)&lt;=0),"",IFERROR(MATCH(1,INDEX(('2_Review &amp; Audit'!$F$6:$F$505=$A2095)*('2_Review &amp; Audit'!$I$6:$I$505&gt;=$E2095-30)*('2_Review &amp; Audit'!$I$6:$I$505&lt;=$E2095+30)*('2_Review &amp; Audit'!$R$6:$R$505&gt;0)*(ROW('2_Review &amp; Audit'!$R$6:$R$505)&gt;$T2095),0),0)+5,""))</f>
        <v/>
      </c>
      <c r="AG2095" t="str">
        <f>IF(OR($D2095="",$AB2095="",$AF2095=""),"",MIN($AB2095,$AF2095))</f>
        <v/>
      </c>
      <c r="AK2095" t="str">
        <f>IF($D2095="","",MAX(0,N($AB2095)-N($AG2095)))</f>
        <v/>
      </c>
      <c r="AL2095" t="str">
        <f>IF(OR($D2095="",$AK2095="",N($AK2095)&lt;=0),"",IFERROR(MATCH(1,INDEX(('2_Review &amp; Audit'!$F$6:$F$505=$A2095)*('2_Review &amp; Audit'!$I$6:$I$505&gt;=$E2095-30)*('2_Review &amp; Audit'!$I$6:$I$505&lt;=$E2095+30)*('2_Review &amp; Audit'!$R$6:$R$505&gt;0)*(ROW('2_Review &amp; Audit'!$R$6:$R$505)&gt;$AC2095),0),0)+5,""))</f>
        <v/>
      </c>
      <c r="AP2095" t="str">
        <f>IF(OR($D2095="",$AK2095="",$AO2095=""),"",MIN($AK2095,$AO2095))</f>
        <v/>
      </c>
    </row>
    <row r="2096" spans="1:42" ht="12.75" customHeight="1" x14ac:dyDescent="0.2">
      <c r="A2096" t="str">
        <f>IF($J2096="","",INDEX('2_Review &amp; Audit'!$F:$F,$J2096))</f>
        <v/>
      </c>
      <c r="B2096" t="str">
        <f>IF($J2096="","",INDEX('2_Review &amp; Audit'!$C:$C,$J2096))</f>
        <v/>
      </c>
      <c r="C2096" t="str">
        <f>IF($J2096="","",INDEX('2_Review &amp; Audit'!$D:$D,$J2096))</f>
        <v/>
      </c>
      <c r="D2096" s="60" t="str">
        <f>IF($J2096="","",INDEX('2_Review &amp; Audit'!$U:$U,$J2096))</f>
        <v/>
      </c>
      <c r="E2096" t="str">
        <f>IF($J2096="","",INDEX('2_Review &amp; Audit'!$M:$M,$J2096))</f>
        <v/>
      </c>
      <c r="F2096" t="str">
        <f>IF($J2096="","",INDEX('2_Review &amp; Audit'!$N:$N,$J2096))</f>
        <v/>
      </c>
      <c r="G2096" t="str">
        <f>IF(OR($J2096="",$F2096=""),"",ABS(INDEX('2_Review &amp; Audit'!$B:$B,$J2096)/$F2096))</f>
        <v/>
      </c>
      <c r="H2096" t="str">
        <f t="shared" si="96"/>
        <v/>
      </c>
      <c r="I2096" t="str">
        <f>IF($J2096="","",INDEX('2_Review &amp; Audit'!$AD:$AD,$J2096))</f>
        <v/>
      </c>
      <c r="AB2096" t="str">
        <f>IF($D2096="","",MAX(0,N(#REF!)-N($X2096)))</f>
        <v/>
      </c>
      <c r="AC2096" t="str">
        <f>IF(OR($D2096="",$AB2096="",N($AB2096)&lt;=0),"",IFERROR(MATCH(1,INDEX(('2_Review &amp; Audit'!$F$6:$F$505=$A2096)*('2_Review &amp; Audit'!$I$6:$I$505&gt;=$E2096-30)*('2_Review &amp; Audit'!$I$6:$I$505&lt;=$E2096+30)*('2_Review &amp; Audit'!$R$6:$R$505&gt;0)*(ROW('2_Review &amp; Audit'!$R$6:$R$505)&gt;$T2096),0),0)+5,""))</f>
        <v/>
      </c>
      <c r="AG2096" t="str">
        <f>IF(OR($D2096="",$AB2096="",$AF2096=""),"",MIN($AB2096,$AF2096))</f>
        <v/>
      </c>
      <c r="AK2096" t="str">
        <f>IF($D2096="","",MAX(0,N($AB2096)-N($AG2096)))</f>
        <v/>
      </c>
      <c r="AL2096" t="str">
        <f>IF(OR($D2096="",$AK2096="",N($AK2096)&lt;=0),"",IFERROR(MATCH(1,INDEX(('2_Review &amp; Audit'!$F$6:$F$505=$A2096)*('2_Review &amp; Audit'!$I$6:$I$505&gt;=$E2096-30)*('2_Review &amp; Audit'!$I$6:$I$505&lt;=$E2096+30)*('2_Review &amp; Audit'!$R$6:$R$505&gt;0)*(ROW('2_Review &amp; Audit'!$R$6:$R$505)&gt;$AC2096),0),0)+5,""))</f>
        <v/>
      </c>
      <c r="AP2096" t="str">
        <f>IF(OR($D2096="",$AK2096="",$AO2096=""),"",MIN($AK2096,$AO2096))</f>
        <v/>
      </c>
    </row>
    <row r="2097" spans="1:42" ht="12.75" customHeight="1" x14ac:dyDescent="0.2">
      <c r="A2097" t="str">
        <f>IF($J2097="","",INDEX('2_Review &amp; Audit'!$F:$F,$J2097))</f>
        <v/>
      </c>
      <c r="B2097" t="str">
        <f>IF($J2097="","",INDEX('2_Review &amp; Audit'!$C:$C,$J2097))</f>
        <v/>
      </c>
      <c r="C2097" t="str">
        <f>IF($J2097="","",INDEX('2_Review &amp; Audit'!$D:$D,$J2097))</f>
        <v/>
      </c>
      <c r="D2097" s="60" t="str">
        <f>IF($J2097="","",INDEX('2_Review &amp; Audit'!$U:$U,$J2097))</f>
        <v/>
      </c>
      <c r="E2097" t="str">
        <f>IF($J2097="","",INDEX('2_Review &amp; Audit'!$M:$M,$J2097))</f>
        <v/>
      </c>
      <c r="F2097" t="str">
        <f>IF($J2097="","",INDEX('2_Review &amp; Audit'!$N:$N,$J2097))</f>
        <v/>
      </c>
      <c r="G2097" t="str">
        <f>IF(OR($J2097="",$F2097=""),"",ABS(INDEX('2_Review &amp; Audit'!$B:$B,$J2097)/$F2097))</f>
        <v/>
      </c>
      <c r="H2097" t="str">
        <f t="shared" si="96"/>
        <v/>
      </c>
      <c r="I2097" t="str">
        <f>IF($J2097="","",INDEX('2_Review &amp; Audit'!$AD:$AD,$J2097))</f>
        <v/>
      </c>
      <c r="AB2097" t="str">
        <f>IF($D2097="","",MAX(0,N(#REF!)-N($X2097)))</f>
        <v/>
      </c>
      <c r="AC2097" t="str">
        <f>IF(OR($D2097="",$AB2097="",N($AB2097)&lt;=0),"",IFERROR(MATCH(1,INDEX(('2_Review &amp; Audit'!$F$6:$F$505=$A2097)*('2_Review &amp; Audit'!$I$6:$I$505&gt;=$E2097-30)*('2_Review &amp; Audit'!$I$6:$I$505&lt;=$E2097+30)*('2_Review &amp; Audit'!$R$6:$R$505&gt;0)*(ROW('2_Review &amp; Audit'!$R$6:$R$505)&gt;$T2097),0),0)+5,""))</f>
        <v/>
      </c>
      <c r="AG2097" t="str">
        <f>IF(OR($D2097="",$AB2097="",$AF2097=""),"",MIN($AB2097,$AF2097))</f>
        <v/>
      </c>
      <c r="AK2097" t="str">
        <f>IF($D2097="","",MAX(0,N($AB2097)-N($AG2097)))</f>
        <v/>
      </c>
      <c r="AL2097" t="str">
        <f>IF(OR($D2097="",$AK2097="",N($AK2097)&lt;=0),"",IFERROR(MATCH(1,INDEX(('2_Review &amp; Audit'!$F$6:$F$505=$A2097)*('2_Review &amp; Audit'!$I$6:$I$505&gt;=$E2097-30)*('2_Review &amp; Audit'!$I$6:$I$505&lt;=$E2097+30)*('2_Review &amp; Audit'!$R$6:$R$505&gt;0)*(ROW('2_Review &amp; Audit'!$R$6:$R$505)&gt;$AC2097),0),0)+5,""))</f>
        <v/>
      </c>
      <c r="AP2097" t="str">
        <f>IF(OR($D2097="",$AK2097="",$AO2097=""),"",MIN($AK2097,$AO2097))</f>
        <v/>
      </c>
    </row>
    <row r="2098" spans="1:42" ht="12.75" customHeight="1" x14ac:dyDescent="0.2">
      <c r="A2098" t="str">
        <f>IF($J2098="","",INDEX('2_Review &amp; Audit'!$F:$F,$J2098))</f>
        <v/>
      </c>
      <c r="B2098" t="str">
        <f>IF($J2098="","",INDEX('2_Review &amp; Audit'!$C:$C,$J2098))</f>
        <v/>
      </c>
      <c r="C2098" t="str">
        <f>IF($J2098="","",INDEX('2_Review &amp; Audit'!$D:$D,$J2098))</f>
        <v/>
      </c>
      <c r="D2098" s="60" t="str">
        <f>IF($J2098="","",INDEX('2_Review &amp; Audit'!$U:$U,$J2098))</f>
        <v/>
      </c>
      <c r="E2098" t="str">
        <f>IF($J2098="","",INDEX('2_Review &amp; Audit'!$M:$M,$J2098))</f>
        <v/>
      </c>
      <c r="F2098" t="str">
        <f>IF($J2098="","",INDEX('2_Review &amp; Audit'!$N:$N,$J2098))</f>
        <v/>
      </c>
      <c r="G2098" t="str">
        <f>IF(OR($J2098="",$F2098=""),"",ABS(INDEX('2_Review &amp; Audit'!$B:$B,$J2098)/$F2098))</f>
        <v/>
      </c>
      <c r="H2098" t="str">
        <f t="shared" si="96"/>
        <v/>
      </c>
      <c r="I2098" t="str">
        <f>IF($J2098="","",INDEX('2_Review &amp; Audit'!$AD:$AD,$J2098))</f>
        <v/>
      </c>
      <c r="AB2098" t="str">
        <f>IF($D2098="","",MAX(0,N(#REF!)-N($X2098)))</f>
        <v/>
      </c>
      <c r="AC2098" t="str">
        <f>IF(OR($D2098="",$AB2098="",N($AB2098)&lt;=0),"",IFERROR(MATCH(1,INDEX(('2_Review &amp; Audit'!$F$6:$F$505=$A2098)*('2_Review &amp; Audit'!$I$6:$I$505&gt;=$E2098-30)*('2_Review &amp; Audit'!$I$6:$I$505&lt;=$E2098+30)*('2_Review &amp; Audit'!$R$6:$R$505&gt;0)*(ROW('2_Review &amp; Audit'!$R$6:$R$505)&gt;$T2098),0),0)+5,""))</f>
        <v/>
      </c>
      <c r="AG2098" t="str">
        <f>IF(OR($D2098="",$AB2098="",$AF2098=""),"",MIN($AB2098,$AF2098))</f>
        <v/>
      </c>
      <c r="AK2098" t="str">
        <f>IF($D2098="","",MAX(0,N($AB2098)-N($AG2098)))</f>
        <v/>
      </c>
      <c r="AL2098" t="str">
        <f>IF(OR($D2098="",$AK2098="",N($AK2098)&lt;=0),"",IFERROR(MATCH(1,INDEX(('2_Review &amp; Audit'!$F$6:$F$505=$A2098)*('2_Review &amp; Audit'!$I$6:$I$505&gt;=$E2098-30)*('2_Review &amp; Audit'!$I$6:$I$505&lt;=$E2098+30)*('2_Review &amp; Audit'!$R$6:$R$505&gt;0)*(ROW('2_Review &amp; Audit'!$R$6:$R$505)&gt;$AC2098),0),0)+5,""))</f>
        <v/>
      </c>
      <c r="AP2098" t="str">
        <f>IF(OR($D2098="",$AK2098="",$AO2098=""),"",MIN($AK2098,$AO2098))</f>
        <v/>
      </c>
    </row>
    <row r="2099" spans="1:42" ht="12.75" customHeight="1" x14ac:dyDescent="0.2">
      <c r="A2099" t="str">
        <f>IF($J2099="","",INDEX('2_Review &amp; Audit'!$F:$F,$J2099))</f>
        <v/>
      </c>
      <c r="B2099" t="str">
        <f>IF($J2099="","",INDEX('2_Review &amp; Audit'!$C:$C,$J2099))</f>
        <v/>
      </c>
      <c r="C2099" t="str">
        <f>IF($J2099="","",INDEX('2_Review &amp; Audit'!$D:$D,$J2099))</f>
        <v/>
      </c>
      <c r="D2099" s="60" t="str">
        <f>IF($J2099="","",INDEX('2_Review &amp; Audit'!$U:$U,$J2099))</f>
        <v/>
      </c>
      <c r="E2099" t="str">
        <f>IF($J2099="","",INDEX('2_Review &amp; Audit'!$M:$M,$J2099))</f>
        <v/>
      </c>
      <c r="F2099" t="str">
        <f>IF($J2099="","",INDEX('2_Review &amp; Audit'!$N:$N,$J2099))</f>
        <v/>
      </c>
      <c r="G2099" t="str">
        <f>IF(OR($J2099="",$F2099=""),"",ABS(INDEX('2_Review &amp; Audit'!$B:$B,$J2099)/$F2099))</f>
        <v/>
      </c>
      <c r="H2099" t="str">
        <f t="shared" si="96"/>
        <v/>
      </c>
      <c r="I2099" t="str">
        <f>IF($J2099="","",INDEX('2_Review &amp; Audit'!$AD:$AD,$J2099))</f>
        <v/>
      </c>
      <c r="AB2099" t="str">
        <f>IF($D2099="","",MAX(0,N(#REF!)-N($X2099)))</f>
        <v/>
      </c>
      <c r="AC2099" t="str">
        <f>IF(OR($D2099="",$AB2099="",N($AB2099)&lt;=0),"",IFERROR(MATCH(1,INDEX(('2_Review &amp; Audit'!$F$6:$F$505=$A2099)*('2_Review &amp; Audit'!$I$6:$I$505&gt;=$E2099-30)*('2_Review &amp; Audit'!$I$6:$I$505&lt;=$E2099+30)*('2_Review &amp; Audit'!$R$6:$R$505&gt;0)*(ROW('2_Review &amp; Audit'!$R$6:$R$505)&gt;$T2099),0),0)+5,""))</f>
        <v/>
      </c>
      <c r="AG2099" t="str">
        <f>IF(OR($D2099="",$AB2099="",$AF2099=""),"",MIN($AB2099,$AF2099))</f>
        <v/>
      </c>
      <c r="AK2099" t="str">
        <f>IF($D2099="","",MAX(0,N($AB2099)-N($AG2099)))</f>
        <v/>
      </c>
      <c r="AL2099" t="str">
        <f>IF(OR($D2099="",$AK2099="",N($AK2099)&lt;=0),"",IFERROR(MATCH(1,INDEX(('2_Review &amp; Audit'!$F$6:$F$505=$A2099)*('2_Review &amp; Audit'!$I$6:$I$505&gt;=$E2099-30)*('2_Review &amp; Audit'!$I$6:$I$505&lt;=$E2099+30)*('2_Review &amp; Audit'!$R$6:$R$505&gt;0)*(ROW('2_Review &amp; Audit'!$R$6:$R$505)&gt;$AC2099),0),0)+5,""))</f>
        <v/>
      </c>
      <c r="AP2099" t="str">
        <f>IF(OR($D2099="",$AK2099="",$AO2099=""),"",MIN($AK2099,$AO2099))</f>
        <v/>
      </c>
    </row>
    <row r="2100" spans="1:42" ht="12.75" customHeight="1" x14ac:dyDescent="0.2">
      <c r="A2100" t="str">
        <f>IF($J2100="","",INDEX('2_Review &amp; Audit'!$F:$F,$J2100))</f>
        <v/>
      </c>
      <c r="B2100" t="str">
        <f>IF($J2100="","",INDEX('2_Review &amp; Audit'!$C:$C,$J2100))</f>
        <v/>
      </c>
      <c r="C2100" t="str">
        <f>IF($J2100="","",INDEX('2_Review &amp; Audit'!$D:$D,$J2100))</f>
        <v/>
      </c>
      <c r="D2100" s="60" t="str">
        <f>IF($J2100="","",INDEX('2_Review &amp; Audit'!$U:$U,$J2100))</f>
        <v/>
      </c>
      <c r="E2100" t="str">
        <f>IF($J2100="","",INDEX('2_Review &amp; Audit'!$M:$M,$J2100))</f>
        <v/>
      </c>
      <c r="F2100" t="str">
        <f>IF($J2100="","",INDEX('2_Review &amp; Audit'!$N:$N,$J2100))</f>
        <v/>
      </c>
      <c r="G2100" t="str">
        <f>IF(OR($J2100="",$F2100=""),"",ABS(INDEX('2_Review &amp; Audit'!$B:$B,$J2100)/$F2100))</f>
        <v/>
      </c>
      <c r="H2100" t="str">
        <f t="shared" si="96"/>
        <v/>
      </c>
      <c r="I2100" t="str">
        <f>IF($J2100="","",INDEX('2_Review &amp; Audit'!$AD:$AD,$J2100))</f>
        <v/>
      </c>
      <c r="AB2100" t="str">
        <f>IF($D2100="","",MAX(0,N(#REF!)-N($X2100)))</f>
        <v/>
      </c>
      <c r="AC2100" t="str">
        <f>IF(OR($D2100="",$AB2100="",N($AB2100)&lt;=0),"",IFERROR(MATCH(1,INDEX(('2_Review &amp; Audit'!$F$6:$F$505=$A2100)*('2_Review &amp; Audit'!$I$6:$I$505&gt;=$E2100-30)*('2_Review &amp; Audit'!$I$6:$I$505&lt;=$E2100+30)*('2_Review &amp; Audit'!$R$6:$R$505&gt;0)*(ROW('2_Review &amp; Audit'!$R$6:$R$505)&gt;$T2100),0),0)+5,""))</f>
        <v/>
      </c>
      <c r="AG2100" t="str">
        <f>IF(OR($D2100="",$AB2100="",$AF2100=""),"",MIN($AB2100,$AF2100))</f>
        <v/>
      </c>
      <c r="AK2100" t="str">
        <f>IF($D2100="","",MAX(0,N($AB2100)-N($AG2100)))</f>
        <v/>
      </c>
      <c r="AL2100" t="str">
        <f>IF(OR($D2100="",$AK2100="",N($AK2100)&lt;=0),"",IFERROR(MATCH(1,INDEX(('2_Review &amp; Audit'!$F$6:$F$505=$A2100)*('2_Review &amp; Audit'!$I$6:$I$505&gt;=$E2100-30)*('2_Review &amp; Audit'!$I$6:$I$505&lt;=$E2100+30)*('2_Review &amp; Audit'!$R$6:$R$505&gt;0)*(ROW('2_Review &amp; Audit'!$R$6:$R$505)&gt;$AC2100),0),0)+5,""))</f>
        <v/>
      </c>
      <c r="AP2100" t="str">
        <f>IF(OR($D2100="",$AK2100="",$AO2100=""),"",MIN($AK2100,$AO2100))</f>
        <v/>
      </c>
    </row>
    <row r="2101" spans="1:42" ht="12.75" customHeight="1" x14ac:dyDescent="0.2">
      <c r="A2101" t="str">
        <f>IF($J2101="","",INDEX('2_Review &amp; Audit'!$F:$F,$J2101))</f>
        <v/>
      </c>
      <c r="B2101" t="str">
        <f>IF($J2101="","",INDEX('2_Review &amp; Audit'!$C:$C,$J2101))</f>
        <v/>
      </c>
      <c r="C2101" t="str">
        <f>IF($J2101="","",INDEX('2_Review &amp; Audit'!$D:$D,$J2101))</f>
        <v/>
      </c>
      <c r="D2101" s="60" t="str">
        <f>IF($J2101="","",INDEX('2_Review &amp; Audit'!$U:$U,$J2101))</f>
        <v/>
      </c>
      <c r="E2101" t="str">
        <f>IF($J2101="","",INDEX('2_Review &amp; Audit'!$M:$M,$J2101))</f>
        <v/>
      </c>
      <c r="F2101" t="str">
        <f>IF($J2101="","",INDEX('2_Review &amp; Audit'!$N:$N,$J2101))</f>
        <v/>
      </c>
      <c r="G2101" t="str">
        <f>IF(OR($J2101="",$F2101=""),"",ABS(INDEX('2_Review &amp; Audit'!$B:$B,$J2101)/$F2101))</f>
        <v/>
      </c>
      <c r="H2101" t="str">
        <f t="shared" si="96"/>
        <v/>
      </c>
      <c r="I2101" t="str">
        <f>IF($J2101="","",INDEX('2_Review &amp; Audit'!$AD:$AD,$J2101))</f>
        <v/>
      </c>
      <c r="AB2101" t="str">
        <f>IF($D2101="","",MAX(0,N(#REF!)-N($X2101)))</f>
        <v/>
      </c>
      <c r="AC2101" t="str">
        <f>IF(OR($D2101="",$AB2101="",N($AB2101)&lt;=0),"",IFERROR(MATCH(1,INDEX(('2_Review &amp; Audit'!$F$6:$F$505=$A2101)*('2_Review &amp; Audit'!$I$6:$I$505&gt;=$E2101-30)*('2_Review &amp; Audit'!$I$6:$I$505&lt;=$E2101+30)*('2_Review &amp; Audit'!$R$6:$R$505&gt;0)*(ROW('2_Review &amp; Audit'!$R$6:$R$505)&gt;$T2101),0),0)+5,""))</f>
        <v/>
      </c>
      <c r="AG2101" t="str">
        <f>IF(OR($D2101="",$AB2101="",$AF2101=""),"",MIN($AB2101,$AF2101))</f>
        <v/>
      </c>
      <c r="AK2101" t="str">
        <f>IF($D2101="","",MAX(0,N($AB2101)-N($AG2101)))</f>
        <v/>
      </c>
      <c r="AL2101" t="str">
        <f>IF(OR($D2101="",$AK2101="",N($AK2101)&lt;=0),"",IFERROR(MATCH(1,INDEX(('2_Review &amp; Audit'!$F$6:$F$505=$A2101)*('2_Review &amp; Audit'!$I$6:$I$505&gt;=$E2101-30)*('2_Review &amp; Audit'!$I$6:$I$505&lt;=$E2101+30)*('2_Review &amp; Audit'!$R$6:$R$505&gt;0)*(ROW('2_Review &amp; Audit'!$R$6:$R$505)&gt;$AC2101),0),0)+5,""))</f>
        <v/>
      </c>
      <c r="AP2101" t="str">
        <f>IF(OR($D2101="",$AK2101="",$AO2101=""),"",MIN($AK2101,$AO2101))</f>
        <v/>
      </c>
    </row>
    <row r="2102" spans="1:42" ht="12.75" customHeight="1" x14ac:dyDescent="0.2">
      <c r="A2102" t="str">
        <f>IF($J2102="","",INDEX('2_Review &amp; Audit'!$F:$F,$J2102))</f>
        <v/>
      </c>
      <c r="B2102" t="str">
        <f>IF($J2102="","",INDEX('2_Review &amp; Audit'!$C:$C,$J2102))</f>
        <v/>
      </c>
      <c r="C2102" t="str">
        <f>IF($J2102="","",INDEX('2_Review &amp; Audit'!$D:$D,$J2102))</f>
        <v/>
      </c>
      <c r="D2102" s="60" t="str">
        <f>IF($J2102="","",INDEX('2_Review &amp; Audit'!$U:$U,$J2102))</f>
        <v/>
      </c>
      <c r="E2102" t="str">
        <f>IF($J2102="","",INDEX('2_Review &amp; Audit'!$M:$M,$J2102))</f>
        <v/>
      </c>
      <c r="F2102" t="str">
        <f>IF($J2102="","",INDEX('2_Review &amp; Audit'!$N:$N,$J2102))</f>
        <v/>
      </c>
      <c r="G2102" t="str">
        <f>IF(OR($J2102="",$F2102=""),"",ABS(INDEX('2_Review &amp; Audit'!$B:$B,$J2102)/$F2102))</f>
        <v/>
      </c>
      <c r="H2102" t="str">
        <f t="shared" si="96"/>
        <v/>
      </c>
      <c r="I2102" t="str">
        <f>IF($J2102="","",INDEX('2_Review &amp; Audit'!$AD:$AD,$J2102))</f>
        <v/>
      </c>
      <c r="AB2102" t="str">
        <f>IF($D2102="","",MAX(0,N(#REF!)-N($X2102)))</f>
        <v/>
      </c>
      <c r="AC2102" t="str">
        <f>IF(OR($D2102="",$AB2102="",N($AB2102)&lt;=0),"",IFERROR(MATCH(1,INDEX(('2_Review &amp; Audit'!$F$6:$F$505=$A2102)*('2_Review &amp; Audit'!$I$6:$I$505&gt;=$E2102-30)*('2_Review &amp; Audit'!$I$6:$I$505&lt;=$E2102+30)*('2_Review &amp; Audit'!$R$6:$R$505&gt;0)*(ROW('2_Review &amp; Audit'!$R$6:$R$505)&gt;$T2102),0),0)+5,""))</f>
        <v/>
      </c>
      <c r="AG2102" t="str">
        <f>IF(OR($D2102="",$AB2102="",$AF2102=""),"",MIN($AB2102,$AF2102))</f>
        <v/>
      </c>
      <c r="AK2102" t="str">
        <f>IF($D2102="","",MAX(0,N($AB2102)-N($AG2102)))</f>
        <v/>
      </c>
      <c r="AL2102" t="str">
        <f>IF(OR($D2102="",$AK2102="",N($AK2102)&lt;=0),"",IFERROR(MATCH(1,INDEX(('2_Review &amp; Audit'!$F$6:$F$505=$A2102)*('2_Review &amp; Audit'!$I$6:$I$505&gt;=$E2102-30)*('2_Review &amp; Audit'!$I$6:$I$505&lt;=$E2102+30)*('2_Review &amp; Audit'!$R$6:$R$505&gt;0)*(ROW('2_Review &amp; Audit'!$R$6:$R$505)&gt;$AC2102),0),0)+5,""))</f>
        <v/>
      </c>
      <c r="AP2102" t="str">
        <f>IF(OR($D2102="",$AK2102="",$AO2102=""),"",MIN($AK2102,$AO2102))</f>
        <v/>
      </c>
    </row>
    <row r="2103" spans="1:42" ht="12.75" customHeight="1" x14ac:dyDescent="0.2">
      <c r="A2103" t="str">
        <f>IF($J2103="","",INDEX('2_Review &amp; Audit'!$F:$F,$J2103))</f>
        <v/>
      </c>
      <c r="B2103" t="str">
        <f>IF($J2103="","",INDEX('2_Review &amp; Audit'!$C:$C,$J2103))</f>
        <v/>
      </c>
      <c r="C2103" t="str">
        <f>IF($J2103="","",INDEX('2_Review &amp; Audit'!$D:$D,$J2103))</f>
        <v/>
      </c>
      <c r="D2103" s="60" t="str">
        <f>IF($J2103="","",INDEX('2_Review &amp; Audit'!$U:$U,$J2103))</f>
        <v/>
      </c>
      <c r="E2103" t="str">
        <f>IF($J2103="","",INDEX('2_Review &amp; Audit'!$M:$M,$J2103))</f>
        <v/>
      </c>
      <c r="F2103" t="str">
        <f>IF($J2103="","",INDEX('2_Review &amp; Audit'!$N:$N,$J2103))</f>
        <v/>
      </c>
      <c r="G2103" t="str">
        <f>IF(OR($J2103="",$F2103=""),"",ABS(INDEX('2_Review &amp; Audit'!$B:$B,$J2103)/$F2103))</f>
        <v/>
      </c>
      <c r="H2103" t="str">
        <f t="shared" si="96"/>
        <v/>
      </c>
      <c r="I2103" t="str">
        <f>IF($J2103="","",INDEX('2_Review &amp; Audit'!$AD:$AD,$J2103))</f>
        <v/>
      </c>
      <c r="AB2103" t="str">
        <f>IF($D2103="","",MAX(0,N(#REF!)-N($X2103)))</f>
        <v/>
      </c>
      <c r="AC2103" t="str">
        <f>IF(OR($D2103="",$AB2103="",N($AB2103)&lt;=0),"",IFERROR(MATCH(1,INDEX(('2_Review &amp; Audit'!$F$6:$F$505=$A2103)*('2_Review &amp; Audit'!$I$6:$I$505&gt;=$E2103-30)*('2_Review &amp; Audit'!$I$6:$I$505&lt;=$E2103+30)*('2_Review &amp; Audit'!$R$6:$R$505&gt;0)*(ROW('2_Review &amp; Audit'!$R$6:$R$505)&gt;$T2103),0),0)+5,""))</f>
        <v/>
      </c>
      <c r="AG2103" t="str">
        <f>IF(OR($D2103="",$AB2103="",$AF2103=""),"",MIN($AB2103,$AF2103))</f>
        <v/>
      </c>
      <c r="AK2103" t="str">
        <f>IF($D2103="","",MAX(0,N($AB2103)-N($AG2103)))</f>
        <v/>
      </c>
      <c r="AL2103" t="str">
        <f>IF(OR($D2103="",$AK2103="",N($AK2103)&lt;=0),"",IFERROR(MATCH(1,INDEX(('2_Review &amp; Audit'!$F$6:$F$505=$A2103)*('2_Review &amp; Audit'!$I$6:$I$505&gt;=$E2103-30)*('2_Review &amp; Audit'!$I$6:$I$505&lt;=$E2103+30)*('2_Review &amp; Audit'!$R$6:$R$505&gt;0)*(ROW('2_Review &amp; Audit'!$R$6:$R$505)&gt;$AC2103),0),0)+5,""))</f>
        <v/>
      </c>
      <c r="AP2103" t="str">
        <f>IF(OR($D2103="",$AK2103="",$AO2103=""),"",MIN($AK2103,$AO2103))</f>
        <v/>
      </c>
    </row>
    <row r="2104" spans="1:42" ht="12.75" customHeight="1" x14ac:dyDescent="0.2">
      <c r="A2104" t="str">
        <f>IF($J2104="","",INDEX('2_Review &amp; Audit'!$F:$F,$J2104))</f>
        <v/>
      </c>
      <c r="B2104" t="str">
        <f>IF($J2104="","",INDEX('2_Review &amp; Audit'!$C:$C,$J2104))</f>
        <v/>
      </c>
      <c r="C2104" t="str">
        <f>IF($J2104="","",INDEX('2_Review &amp; Audit'!$D:$D,$J2104))</f>
        <v/>
      </c>
      <c r="D2104" s="60" t="str">
        <f>IF($J2104="","",INDEX('2_Review &amp; Audit'!$U:$U,$J2104))</f>
        <v/>
      </c>
      <c r="E2104" t="str">
        <f>IF($J2104="","",INDEX('2_Review &amp; Audit'!$M:$M,$J2104))</f>
        <v/>
      </c>
      <c r="F2104" t="str">
        <f>IF($J2104="","",INDEX('2_Review &amp; Audit'!$N:$N,$J2104))</f>
        <v/>
      </c>
      <c r="G2104" t="str">
        <f>IF(OR($J2104="",$F2104=""),"",ABS(INDEX('2_Review &amp; Audit'!$B:$B,$J2104)/$F2104))</f>
        <v/>
      </c>
      <c r="H2104" t="str">
        <f t="shared" si="96"/>
        <v/>
      </c>
      <c r="I2104" t="str">
        <f>IF($J2104="","",INDEX('2_Review &amp; Audit'!$AD:$AD,$J2104))</f>
        <v/>
      </c>
      <c r="AB2104" t="str">
        <f>IF($D2104="","",MAX(0,N(#REF!)-N($X2104)))</f>
        <v/>
      </c>
      <c r="AC2104" t="str">
        <f>IF(OR($D2104="",$AB2104="",N($AB2104)&lt;=0),"",IFERROR(MATCH(1,INDEX(('2_Review &amp; Audit'!$F$6:$F$505=$A2104)*('2_Review &amp; Audit'!$I$6:$I$505&gt;=$E2104-30)*('2_Review &amp; Audit'!$I$6:$I$505&lt;=$E2104+30)*('2_Review &amp; Audit'!$R$6:$R$505&gt;0)*(ROW('2_Review &amp; Audit'!$R$6:$R$505)&gt;$T2104),0),0)+5,""))</f>
        <v/>
      </c>
      <c r="AG2104" t="str">
        <f>IF(OR($D2104="",$AB2104="",$AF2104=""),"",MIN($AB2104,$AF2104))</f>
        <v/>
      </c>
      <c r="AK2104" t="str">
        <f>IF($D2104="","",MAX(0,N($AB2104)-N($AG2104)))</f>
        <v/>
      </c>
      <c r="AL2104" t="str">
        <f>IF(OR($D2104="",$AK2104="",N($AK2104)&lt;=0),"",IFERROR(MATCH(1,INDEX(('2_Review &amp; Audit'!$F$6:$F$505=$A2104)*('2_Review &amp; Audit'!$I$6:$I$505&gt;=$E2104-30)*('2_Review &amp; Audit'!$I$6:$I$505&lt;=$E2104+30)*('2_Review &amp; Audit'!$R$6:$R$505&gt;0)*(ROW('2_Review &amp; Audit'!$R$6:$R$505)&gt;$AC2104),0),0)+5,""))</f>
        <v/>
      </c>
      <c r="AP2104" t="str">
        <f>IF(OR($D2104="",$AK2104="",$AO2104=""),"",MIN($AK2104,$AO2104))</f>
        <v/>
      </c>
    </row>
    <row r="2105" spans="1:42" ht="12.75" customHeight="1" x14ac:dyDescent="0.2">
      <c r="A2105" t="str">
        <f>IF($J2105="","",INDEX('2_Review &amp; Audit'!$F:$F,$J2105))</f>
        <v/>
      </c>
      <c r="B2105" t="str">
        <f>IF($J2105="","",INDEX('2_Review &amp; Audit'!$C:$C,$J2105))</f>
        <v/>
      </c>
      <c r="C2105" t="str">
        <f>IF($J2105="","",INDEX('2_Review &amp; Audit'!$D:$D,$J2105))</f>
        <v/>
      </c>
      <c r="D2105" s="60" t="str">
        <f>IF($J2105="","",INDEX('2_Review &amp; Audit'!$U:$U,$J2105))</f>
        <v/>
      </c>
      <c r="E2105" t="str">
        <f>IF($J2105="","",INDEX('2_Review &amp; Audit'!$M:$M,$J2105))</f>
        <v/>
      </c>
      <c r="F2105" t="str">
        <f>IF($J2105="","",INDEX('2_Review &amp; Audit'!$N:$N,$J2105))</f>
        <v/>
      </c>
      <c r="G2105" t="str">
        <f>IF(OR($J2105="",$F2105=""),"",ABS(INDEX('2_Review &amp; Audit'!$B:$B,$J2105)/$F2105))</f>
        <v/>
      </c>
      <c r="H2105" t="str">
        <f t="shared" si="96"/>
        <v/>
      </c>
      <c r="I2105" t="str">
        <f>IF($J2105="","",INDEX('2_Review &amp; Audit'!$AD:$AD,$J2105))</f>
        <v/>
      </c>
      <c r="AB2105" t="str">
        <f>IF($D2105="","",MAX(0,N(#REF!)-N($X2105)))</f>
        <v/>
      </c>
      <c r="AC2105" t="str">
        <f>IF(OR($D2105="",$AB2105="",N($AB2105)&lt;=0),"",IFERROR(MATCH(1,INDEX(('2_Review &amp; Audit'!$F$6:$F$505=$A2105)*('2_Review &amp; Audit'!$I$6:$I$505&gt;=$E2105-30)*('2_Review &amp; Audit'!$I$6:$I$505&lt;=$E2105+30)*('2_Review &amp; Audit'!$R$6:$R$505&gt;0)*(ROW('2_Review &amp; Audit'!$R$6:$R$505)&gt;$T2105),0),0)+5,""))</f>
        <v/>
      </c>
      <c r="AG2105" t="str">
        <f>IF(OR($D2105="",$AB2105="",$AF2105=""),"",MIN($AB2105,$AF2105))</f>
        <v/>
      </c>
      <c r="AK2105" t="str">
        <f>IF($D2105="","",MAX(0,N($AB2105)-N($AG2105)))</f>
        <v/>
      </c>
      <c r="AL2105" t="str">
        <f>IF(OR($D2105="",$AK2105="",N($AK2105)&lt;=0),"",IFERROR(MATCH(1,INDEX(('2_Review &amp; Audit'!$F$6:$F$505=$A2105)*('2_Review &amp; Audit'!$I$6:$I$505&gt;=$E2105-30)*('2_Review &amp; Audit'!$I$6:$I$505&lt;=$E2105+30)*('2_Review &amp; Audit'!$R$6:$R$505&gt;0)*(ROW('2_Review &amp; Audit'!$R$6:$R$505)&gt;$AC2105),0),0)+5,""))</f>
        <v/>
      </c>
      <c r="AP2105" t="str">
        <f>IF(OR($D2105="",$AK2105="",$AO2105=""),"",MIN($AK2105,$AO2105))</f>
        <v/>
      </c>
    </row>
    <row r="2106" spans="1:42" ht="12.75" customHeight="1" x14ac:dyDescent="0.2">
      <c r="A2106" t="str">
        <f>IF($J2106="","",INDEX('2_Review &amp; Audit'!$F:$F,$J2106))</f>
        <v/>
      </c>
      <c r="B2106" t="str">
        <f>IF($J2106="","",INDEX('2_Review &amp; Audit'!$C:$C,$J2106))</f>
        <v/>
      </c>
      <c r="C2106" t="str">
        <f>IF($J2106="","",INDEX('2_Review &amp; Audit'!$D:$D,$J2106))</f>
        <v/>
      </c>
      <c r="D2106" s="60" t="str">
        <f>IF($J2106="","",INDEX('2_Review &amp; Audit'!$U:$U,$J2106))</f>
        <v/>
      </c>
      <c r="E2106" t="str">
        <f>IF($J2106="","",INDEX('2_Review &amp; Audit'!$M:$M,$J2106))</f>
        <v/>
      </c>
      <c r="F2106" t="str">
        <f>IF($J2106="","",INDEX('2_Review &amp; Audit'!$N:$N,$J2106))</f>
        <v/>
      </c>
      <c r="G2106" t="str">
        <f>IF(OR($J2106="",$F2106=""),"",ABS(INDEX('2_Review &amp; Audit'!$B:$B,$J2106)/$F2106))</f>
        <v/>
      </c>
      <c r="H2106" t="str">
        <f t="shared" si="96"/>
        <v/>
      </c>
      <c r="I2106" t="str">
        <f>IF($J2106="","",INDEX('2_Review &amp; Audit'!$AD:$AD,$J2106))</f>
        <v/>
      </c>
      <c r="AB2106" t="str">
        <f>IF($D2106="","",MAX(0,N(#REF!)-N($X2106)))</f>
        <v/>
      </c>
      <c r="AC2106" t="str">
        <f>IF(OR($D2106="",$AB2106="",N($AB2106)&lt;=0),"",IFERROR(MATCH(1,INDEX(('2_Review &amp; Audit'!$F$6:$F$505=$A2106)*('2_Review &amp; Audit'!$I$6:$I$505&gt;=$E2106-30)*('2_Review &amp; Audit'!$I$6:$I$505&lt;=$E2106+30)*('2_Review &amp; Audit'!$R$6:$R$505&gt;0)*(ROW('2_Review &amp; Audit'!$R$6:$R$505)&gt;$T2106),0),0)+5,""))</f>
        <v/>
      </c>
      <c r="AG2106" t="str">
        <f>IF(OR($D2106="",$AB2106="",$AF2106=""),"",MIN($AB2106,$AF2106))</f>
        <v/>
      </c>
      <c r="AK2106" t="str">
        <f>IF($D2106="","",MAX(0,N($AB2106)-N($AG2106)))</f>
        <v/>
      </c>
      <c r="AL2106" t="str">
        <f>IF(OR($D2106="",$AK2106="",N($AK2106)&lt;=0),"",IFERROR(MATCH(1,INDEX(('2_Review &amp; Audit'!$F$6:$F$505=$A2106)*('2_Review &amp; Audit'!$I$6:$I$505&gt;=$E2106-30)*('2_Review &amp; Audit'!$I$6:$I$505&lt;=$E2106+30)*('2_Review &amp; Audit'!$R$6:$R$505&gt;0)*(ROW('2_Review &amp; Audit'!$R$6:$R$505)&gt;$AC2106),0),0)+5,""))</f>
        <v/>
      </c>
      <c r="AP2106" t="str">
        <f>IF(OR($D2106="",$AK2106="",$AO2106=""),"",MIN($AK2106,$AO2106))</f>
        <v/>
      </c>
    </row>
    <row r="2107" spans="1:42" ht="12.75" customHeight="1" x14ac:dyDescent="0.2">
      <c r="A2107" t="str">
        <f>IF($J2107="","",INDEX('2_Review &amp; Audit'!$F:$F,$J2107))</f>
        <v/>
      </c>
      <c r="B2107" t="str">
        <f>IF($J2107="","",INDEX('2_Review &amp; Audit'!$C:$C,$J2107))</f>
        <v/>
      </c>
      <c r="C2107" t="str">
        <f>IF($J2107="","",INDEX('2_Review &amp; Audit'!$D:$D,$J2107))</f>
        <v/>
      </c>
      <c r="D2107" s="60" t="str">
        <f>IF($J2107="","",INDEX('2_Review &amp; Audit'!$U:$U,$J2107))</f>
        <v/>
      </c>
      <c r="E2107" t="str">
        <f>IF($J2107="","",INDEX('2_Review &amp; Audit'!$M:$M,$J2107))</f>
        <v/>
      </c>
      <c r="F2107" t="str">
        <f>IF($J2107="","",INDEX('2_Review &amp; Audit'!$N:$N,$J2107))</f>
        <v/>
      </c>
      <c r="G2107" t="str">
        <f>IF(OR($J2107="",$F2107=""),"",ABS(INDEX('2_Review &amp; Audit'!$B:$B,$J2107)/$F2107))</f>
        <v/>
      </c>
      <c r="H2107" t="str">
        <f t="shared" ref="H2107:H2170" si="97">IF(OR($F2107="",$G2107=""),"",$F2107*$G2107)</f>
        <v/>
      </c>
      <c r="I2107" t="str">
        <f>IF($J2107="","",INDEX('2_Review &amp; Audit'!$AD:$AD,$J2107))</f>
        <v/>
      </c>
      <c r="AB2107" t="str">
        <f>IF($D2107="","",MAX(0,N(#REF!)-N($X2107)))</f>
        <v/>
      </c>
      <c r="AC2107" t="str">
        <f>IF(OR($D2107="",$AB2107="",N($AB2107)&lt;=0),"",IFERROR(MATCH(1,INDEX(('2_Review &amp; Audit'!$F$6:$F$505=$A2107)*('2_Review &amp; Audit'!$I$6:$I$505&gt;=$E2107-30)*('2_Review &amp; Audit'!$I$6:$I$505&lt;=$E2107+30)*('2_Review &amp; Audit'!$R$6:$R$505&gt;0)*(ROW('2_Review &amp; Audit'!$R$6:$R$505)&gt;$T2107),0),0)+5,""))</f>
        <v/>
      </c>
      <c r="AG2107" t="str">
        <f>IF(OR($D2107="",$AB2107="",$AF2107=""),"",MIN($AB2107,$AF2107))</f>
        <v/>
      </c>
      <c r="AK2107" t="str">
        <f>IF($D2107="","",MAX(0,N($AB2107)-N($AG2107)))</f>
        <v/>
      </c>
      <c r="AL2107" t="str">
        <f>IF(OR($D2107="",$AK2107="",N($AK2107)&lt;=0),"",IFERROR(MATCH(1,INDEX(('2_Review &amp; Audit'!$F$6:$F$505=$A2107)*('2_Review &amp; Audit'!$I$6:$I$505&gt;=$E2107-30)*('2_Review &amp; Audit'!$I$6:$I$505&lt;=$E2107+30)*('2_Review &amp; Audit'!$R$6:$R$505&gt;0)*(ROW('2_Review &amp; Audit'!$R$6:$R$505)&gt;$AC2107),0),0)+5,""))</f>
        <v/>
      </c>
      <c r="AP2107" t="str">
        <f>IF(OR($D2107="",$AK2107="",$AO2107=""),"",MIN($AK2107,$AO2107))</f>
        <v/>
      </c>
    </row>
    <row r="2108" spans="1:42" ht="12.75" customHeight="1" x14ac:dyDescent="0.2">
      <c r="A2108" t="str">
        <f>IF($J2108="","",INDEX('2_Review &amp; Audit'!$F:$F,$J2108))</f>
        <v/>
      </c>
      <c r="B2108" t="str">
        <f>IF($J2108="","",INDEX('2_Review &amp; Audit'!$C:$C,$J2108))</f>
        <v/>
      </c>
      <c r="C2108" t="str">
        <f>IF($J2108="","",INDEX('2_Review &amp; Audit'!$D:$D,$J2108))</f>
        <v/>
      </c>
      <c r="D2108" s="60" t="str">
        <f>IF($J2108="","",INDEX('2_Review &amp; Audit'!$U:$U,$J2108))</f>
        <v/>
      </c>
      <c r="E2108" t="str">
        <f>IF($J2108="","",INDEX('2_Review &amp; Audit'!$M:$M,$J2108))</f>
        <v/>
      </c>
      <c r="F2108" t="str">
        <f>IF($J2108="","",INDEX('2_Review &amp; Audit'!$N:$N,$J2108))</f>
        <v/>
      </c>
      <c r="G2108" t="str">
        <f>IF(OR($J2108="",$F2108=""),"",ABS(INDEX('2_Review &amp; Audit'!$B:$B,$J2108)/$F2108))</f>
        <v/>
      </c>
      <c r="H2108" t="str">
        <f t="shared" si="97"/>
        <v/>
      </c>
      <c r="I2108" t="str">
        <f>IF($J2108="","",INDEX('2_Review &amp; Audit'!$AD:$AD,$J2108))</f>
        <v/>
      </c>
      <c r="AB2108" t="str">
        <f>IF($D2108="","",MAX(0,N(#REF!)-N($X2108)))</f>
        <v/>
      </c>
      <c r="AC2108" t="str">
        <f>IF(OR($D2108="",$AB2108="",N($AB2108)&lt;=0),"",IFERROR(MATCH(1,INDEX(('2_Review &amp; Audit'!$F$6:$F$505=$A2108)*('2_Review &amp; Audit'!$I$6:$I$505&gt;=$E2108-30)*('2_Review &amp; Audit'!$I$6:$I$505&lt;=$E2108+30)*('2_Review &amp; Audit'!$R$6:$R$505&gt;0)*(ROW('2_Review &amp; Audit'!$R$6:$R$505)&gt;$T2108),0),0)+5,""))</f>
        <v/>
      </c>
      <c r="AG2108" t="str">
        <f>IF(OR($D2108="",$AB2108="",$AF2108=""),"",MIN($AB2108,$AF2108))</f>
        <v/>
      </c>
      <c r="AK2108" t="str">
        <f>IF($D2108="","",MAX(0,N($AB2108)-N($AG2108)))</f>
        <v/>
      </c>
      <c r="AL2108" t="str">
        <f>IF(OR($D2108="",$AK2108="",N($AK2108)&lt;=0),"",IFERROR(MATCH(1,INDEX(('2_Review &amp; Audit'!$F$6:$F$505=$A2108)*('2_Review &amp; Audit'!$I$6:$I$505&gt;=$E2108-30)*('2_Review &amp; Audit'!$I$6:$I$505&lt;=$E2108+30)*('2_Review &amp; Audit'!$R$6:$R$505&gt;0)*(ROW('2_Review &amp; Audit'!$R$6:$R$505)&gt;$AC2108),0),0)+5,""))</f>
        <v/>
      </c>
      <c r="AP2108" t="str">
        <f>IF(OR($D2108="",$AK2108="",$AO2108=""),"",MIN($AK2108,$AO2108))</f>
        <v/>
      </c>
    </row>
    <row r="2109" spans="1:42" ht="12.75" customHeight="1" x14ac:dyDescent="0.2">
      <c r="A2109" t="str">
        <f>IF($J2109="","",INDEX('2_Review &amp; Audit'!$F:$F,$J2109))</f>
        <v/>
      </c>
      <c r="B2109" t="str">
        <f>IF($J2109="","",INDEX('2_Review &amp; Audit'!$C:$C,$J2109))</f>
        <v/>
      </c>
      <c r="C2109" t="str">
        <f>IF($J2109="","",INDEX('2_Review &amp; Audit'!$D:$D,$J2109))</f>
        <v/>
      </c>
      <c r="D2109" s="60" t="str">
        <f>IF($J2109="","",INDEX('2_Review &amp; Audit'!$U:$U,$J2109))</f>
        <v/>
      </c>
      <c r="E2109" t="str">
        <f>IF($J2109="","",INDEX('2_Review &amp; Audit'!$M:$M,$J2109))</f>
        <v/>
      </c>
      <c r="F2109" t="str">
        <f>IF($J2109="","",INDEX('2_Review &amp; Audit'!$N:$N,$J2109))</f>
        <v/>
      </c>
      <c r="G2109" t="str">
        <f>IF(OR($J2109="",$F2109=""),"",ABS(INDEX('2_Review &amp; Audit'!$B:$B,$J2109)/$F2109))</f>
        <v/>
      </c>
      <c r="H2109" t="str">
        <f t="shared" si="97"/>
        <v/>
      </c>
      <c r="I2109" t="str">
        <f>IF($J2109="","",INDEX('2_Review &amp; Audit'!$AD:$AD,$J2109))</f>
        <v/>
      </c>
      <c r="AB2109" t="str">
        <f>IF($D2109="","",MAX(0,N(#REF!)-N($X2109)))</f>
        <v/>
      </c>
      <c r="AC2109" t="str">
        <f>IF(OR($D2109="",$AB2109="",N($AB2109)&lt;=0),"",IFERROR(MATCH(1,INDEX(('2_Review &amp; Audit'!$F$6:$F$505=$A2109)*('2_Review &amp; Audit'!$I$6:$I$505&gt;=$E2109-30)*('2_Review &amp; Audit'!$I$6:$I$505&lt;=$E2109+30)*('2_Review &amp; Audit'!$R$6:$R$505&gt;0)*(ROW('2_Review &amp; Audit'!$R$6:$R$505)&gt;$T2109),0),0)+5,""))</f>
        <v/>
      </c>
      <c r="AG2109" t="str">
        <f>IF(OR($D2109="",$AB2109="",$AF2109=""),"",MIN($AB2109,$AF2109))</f>
        <v/>
      </c>
      <c r="AK2109" t="str">
        <f>IF($D2109="","",MAX(0,N($AB2109)-N($AG2109)))</f>
        <v/>
      </c>
      <c r="AL2109" t="str">
        <f>IF(OR($D2109="",$AK2109="",N($AK2109)&lt;=0),"",IFERROR(MATCH(1,INDEX(('2_Review &amp; Audit'!$F$6:$F$505=$A2109)*('2_Review &amp; Audit'!$I$6:$I$505&gt;=$E2109-30)*('2_Review &amp; Audit'!$I$6:$I$505&lt;=$E2109+30)*('2_Review &amp; Audit'!$R$6:$R$505&gt;0)*(ROW('2_Review &amp; Audit'!$R$6:$R$505)&gt;$AC2109),0),0)+5,""))</f>
        <v/>
      </c>
      <c r="AP2109" t="str">
        <f>IF(OR($D2109="",$AK2109="",$AO2109=""),"",MIN($AK2109,$AO2109))</f>
        <v/>
      </c>
    </row>
    <row r="2110" spans="1:42" ht="12.75" customHeight="1" x14ac:dyDescent="0.2">
      <c r="A2110" t="str">
        <f>IF($J2110="","",INDEX('2_Review &amp; Audit'!$F:$F,$J2110))</f>
        <v/>
      </c>
      <c r="B2110" t="str">
        <f>IF($J2110="","",INDEX('2_Review &amp; Audit'!$C:$C,$J2110))</f>
        <v/>
      </c>
      <c r="C2110" t="str">
        <f>IF($J2110="","",INDEX('2_Review &amp; Audit'!$D:$D,$J2110))</f>
        <v/>
      </c>
      <c r="D2110" s="60" t="str">
        <f>IF($J2110="","",INDEX('2_Review &amp; Audit'!$U:$U,$J2110))</f>
        <v/>
      </c>
      <c r="E2110" t="str">
        <f>IF($J2110="","",INDEX('2_Review &amp; Audit'!$M:$M,$J2110))</f>
        <v/>
      </c>
      <c r="F2110" t="str">
        <f>IF($J2110="","",INDEX('2_Review &amp; Audit'!$N:$N,$J2110))</f>
        <v/>
      </c>
      <c r="G2110" t="str">
        <f>IF(OR($J2110="",$F2110=""),"",ABS(INDEX('2_Review &amp; Audit'!$B:$B,$J2110)/$F2110))</f>
        <v/>
      </c>
      <c r="H2110" t="str">
        <f t="shared" si="97"/>
        <v/>
      </c>
      <c r="I2110" t="str">
        <f>IF($J2110="","",INDEX('2_Review &amp; Audit'!$AD:$AD,$J2110))</f>
        <v/>
      </c>
      <c r="AB2110" t="str">
        <f>IF($D2110="","",MAX(0,N(#REF!)-N($X2110)))</f>
        <v/>
      </c>
      <c r="AC2110" t="str">
        <f>IF(OR($D2110="",$AB2110="",N($AB2110)&lt;=0),"",IFERROR(MATCH(1,INDEX(('2_Review &amp; Audit'!$F$6:$F$505=$A2110)*('2_Review &amp; Audit'!$I$6:$I$505&gt;=$E2110-30)*('2_Review &amp; Audit'!$I$6:$I$505&lt;=$E2110+30)*('2_Review &amp; Audit'!$R$6:$R$505&gt;0)*(ROW('2_Review &amp; Audit'!$R$6:$R$505)&gt;$T2110),0),0)+5,""))</f>
        <v/>
      </c>
      <c r="AG2110" t="str">
        <f>IF(OR($D2110="",$AB2110="",$AF2110=""),"",MIN($AB2110,$AF2110))</f>
        <v/>
      </c>
      <c r="AK2110" t="str">
        <f>IF($D2110="","",MAX(0,N($AB2110)-N($AG2110)))</f>
        <v/>
      </c>
      <c r="AL2110" t="str">
        <f>IF(OR($D2110="",$AK2110="",N($AK2110)&lt;=0),"",IFERROR(MATCH(1,INDEX(('2_Review &amp; Audit'!$F$6:$F$505=$A2110)*('2_Review &amp; Audit'!$I$6:$I$505&gt;=$E2110-30)*('2_Review &amp; Audit'!$I$6:$I$505&lt;=$E2110+30)*('2_Review &amp; Audit'!$R$6:$R$505&gt;0)*(ROW('2_Review &amp; Audit'!$R$6:$R$505)&gt;$AC2110),0),0)+5,""))</f>
        <v/>
      </c>
      <c r="AP2110" t="str">
        <f>IF(OR($D2110="",$AK2110="",$AO2110=""),"",MIN($AK2110,$AO2110))</f>
        <v/>
      </c>
    </row>
    <row r="2111" spans="1:42" ht="12.75" customHeight="1" x14ac:dyDescent="0.2">
      <c r="A2111" t="str">
        <f>IF($J2111="","",INDEX('2_Review &amp; Audit'!$F:$F,$J2111))</f>
        <v/>
      </c>
      <c r="B2111" t="str">
        <f>IF($J2111="","",INDEX('2_Review &amp; Audit'!$C:$C,$J2111))</f>
        <v/>
      </c>
      <c r="C2111" t="str">
        <f>IF($J2111="","",INDEX('2_Review &amp; Audit'!$D:$D,$J2111))</f>
        <v/>
      </c>
      <c r="D2111" s="60" t="str">
        <f>IF($J2111="","",INDEX('2_Review &amp; Audit'!$U:$U,$J2111))</f>
        <v/>
      </c>
      <c r="E2111" t="str">
        <f>IF($J2111="","",INDEX('2_Review &amp; Audit'!$M:$M,$J2111))</f>
        <v/>
      </c>
      <c r="F2111" t="str">
        <f>IF($J2111="","",INDEX('2_Review &amp; Audit'!$N:$N,$J2111))</f>
        <v/>
      </c>
      <c r="G2111" t="str">
        <f>IF(OR($J2111="",$F2111=""),"",ABS(INDEX('2_Review &amp; Audit'!$B:$B,$J2111)/$F2111))</f>
        <v/>
      </c>
      <c r="H2111" t="str">
        <f t="shared" si="97"/>
        <v/>
      </c>
      <c r="I2111" t="str">
        <f>IF($J2111="","",INDEX('2_Review &amp; Audit'!$AD:$AD,$J2111))</f>
        <v/>
      </c>
      <c r="AB2111" t="str">
        <f>IF($D2111="","",MAX(0,N(#REF!)-N($X2111)))</f>
        <v/>
      </c>
      <c r="AC2111" t="str">
        <f>IF(OR($D2111="",$AB2111="",N($AB2111)&lt;=0),"",IFERROR(MATCH(1,INDEX(('2_Review &amp; Audit'!$F$6:$F$505=$A2111)*('2_Review &amp; Audit'!$I$6:$I$505&gt;=$E2111-30)*('2_Review &amp; Audit'!$I$6:$I$505&lt;=$E2111+30)*('2_Review &amp; Audit'!$R$6:$R$505&gt;0)*(ROW('2_Review &amp; Audit'!$R$6:$R$505)&gt;$T2111),0),0)+5,""))</f>
        <v/>
      </c>
      <c r="AG2111" t="str">
        <f>IF(OR($D2111="",$AB2111="",$AF2111=""),"",MIN($AB2111,$AF2111))</f>
        <v/>
      </c>
      <c r="AK2111" t="str">
        <f>IF($D2111="","",MAX(0,N($AB2111)-N($AG2111)))</f>
        <v/>
      </c>
      <c r="AL2111" t="str">
        <f>IF(OR($D2111="",$AK2111="",N($AK2111)&lt;=0),"",IFERROR(MATCH(1,INDEX(('2_Review &amp; Audit'!$F$6:$F$505=$A2111)*('2_Review &amp; Audit'!$I$6:$I$505&gt;=$E2111-30)*('2_Review &amp; Audit'!$I$6:$I$505&lt;=$E2111+30)*('2_Review &amp; Audit'!$R$6:$R$505&gt;0)*(ROW('2_Review &amp; Audit'!$R$6:$R$505)&gt;$AC2111),0),0)+5,""))</f>
        <v/>
      </c>
      <c r="AP2111" t="str">
        <f>IF(OR($D2111="",$AK2111="",$AO2111=""),"",MIN($AK2111,$AO2111))</f>
        <v/>
      </c>
    </row>
    <row r="2112" spans="1:42" ht="12.75" customHeight="1" x14ac:dyDescent="0.2">
      <c r="A2112" t="str">
        <f>IF($J2112="","",INDEX('2_Review &amp; Audit'!$F:$F,$J2112))</f>
        <v/>
      </c>
      <c r="B2112" t="str">
        <f>IF($J2112="","",INDEX('2_Review &amp; Audit'!$C:$C,$J2112))</f>
        <v/>
      </c>
      <c r="C2112" t="str">
        <f>IF($J2112="","",INDEX('2_Review &amp; Audit'!$D:$D,$J2112))</f>
        <v/>
      </c>
      <c r="D2112" s="60" t="str">
        <f>IF($J2112="","",INDEX('2_Review &amp; Audit'!$U:$U,$J2112))</f>
        <v/>
      </c>
      <c r="E2112" t="str">
        <f>IF($J2112="","",INDEX('2_Review &amp; Audit'!$M:$M,$J2112))</f>
        <v/>
      </c>
      <c r="F2112" t="str">
        <f>IF($J2112="","",INDEX('2_Review &amp; Audit'!$N:$N,$J2112))</f>
        <v/>
      </c>
      <c r="G2112" t="str">
        <f>IF(OR($J2112="",$F2112=""),"",ABS(INDEX('2_Review &amp; Audit'!$B:$B,$J2112)/$F2112))</f>
        <v/>
      </c>
      <c r="H2112" t="str">
        <f t="shared" si="97"/>
        <v/>
      </c>
      <c r="I2112" t="str">
        <f>IF($J2112="","",INDEX('2_Review &amp; Audit'!$AD:$AD,$J2112))</f>
        <v/>
      </c>
      <c r="AB2112" t="str">
        <f>IF($D2112="","",MAX(0,N(#REF!)-N($X2112)))</f>
        <v/>
      </c>
      <c r="AC2112" t="str">
        <f>IF(OR($D2112="",$AB2112="",N($AB2112)&lt;=0),"",IFERROR(MATCH(1,INDEX(('2_Review &amp; Audit'!$F$6:$F$505=$A2112)*('2_Review &amp; Audit'!$I$6:$I$505&gt;=$E2112-30)*('2_Review &amp; Audit'!$I$6:$I$505&lt;=$E2112+30)*('2_Review &amp; Audit'!$R$6:$R$505&gt;0)*(ROW('2_Review &amp; Audit'!$R$6:$R$505)&gt;$T2112),0),0)+5,""))</f>
        <v/>
      </c>
      <c r="AG2112" t="str">
        <f>IF(OR($D2112="",$AB2112="",$AF2112=""),"",MIN($AB2112,$AF2112))</f>
        <v/>
      </c>
      <c r="AK2112" t="str">
        <f>IF($D2112="","",MAX(0,N($AB2112)-N($AG2112)))</f>
        <v/>
      </c>
      <c r="AL2112" t="str">
        <f>IF(OR($D2112="",$AK2112="",N($AK2112)&lt;=0),"",IFERROR(MATCH(1,INDEX(('2_Review &amp; Audit'!$F$6:$F$505=$A2112)*('2_Review &amp; Audit'!$I$6:$I$505&gt;=$E2112-30)*('2_Review &amp; Audit'!$I$6:$I$505&lt;=$E2112+30)*('2_Review &amp; Audit'!$R$6:$R$505&gt;0)*(ROW('2_Review &amp; Audit'!$R$6:$R$505)&gt;$AC2112),0),0)+5,""))</f>
        <v/>
      </c>
      <c r="AP2112" t="str">
        <f>IF(OR($D2112="",$AK2112="",$AO2112=""),"",MIN($AK2112,$AO2112))</f>
        <v/>
      </c>
    </row>
    <row r="2113" spans="1:42" ht="12.75" customHeight="1" x14ac:dyDescent="0.2">
      <c r="A2113" t="str">
        <f>IF($J2113="","",INDEX('2_Review &amp; Audit'!$F:$F,$J2113))</f>
        <v/>
      </c>
      <c r="B2113" t="str">
        <f>IF($J2113="","",INDEX('2_Review &amp; Audit'!$C:$C,$J2113))</f>
        <v/>
      </c>
      <c r="C2113" t="str">
        <f>IF($J2113="","",INDEX('2_Review &amp; Audit'!$D:$D,$J2113))</f>
        <v/>
      </c>
      <c r="D2113" s="60" t="str">
        <f>IF($J2113="","",INDEX('2_Review &amp; Audit'!$U:$U,$J2113))</f>
        <v/>
      </c>
      <c r="E2113" t="str">
        <f>IF($J2113="","",INDEX('2_Review &amp; Audit'!$M:$M,$J2113))</f>
        <v/>
      </c>
      <c r="F2113" t="str">
        <f>IF($J2113="","",INDEX('2_Review &amp; Audit'!$N:$N,$J2113))</f>
        <v/>
      </c>
      <c r="G2113" t="str">
        <f>IF(OR($J2113="",$F2113=""),"",ABS(INDEX('2_Review &amp; Audit'!$B:$B,$J2113)/$F2113))</f>
        <v/>
      </c>
      <c r="H2113" t="str">
        <f t="shared" si="97"/>
        <v/>
      </c>
      <c r="I2113" t="str">
        <f>IF($J2113="","",INDEX('2_Review &amp; Audit'!$AD:$AD,$J2113))</f>
        <v/>
      </c>
      <c r="AB2113" t="str">
        <f>IF($D2113="","",MAX(0,N(#REF!)-N($X2113)))</f>
        <v/>
      </c>
      <c r="AC2113" t="str">
        <f>IF(OR($D2113="",$AB2113="",N($AB2113)&lt;=0),"",IFERROR(MATCH(1,INDEX(('2_Review &amp; Audit'!$F$6:$F$505=$A2113)*('2_Review &amp; Audit'!$I$6:$I$505&gt;=$E2113-30)*('2_Review &amp; Audit'!$I$6:$I$505&lt;=$E2113+30)*('2_Review &amp; Audit'!$R$6:$R$505&gt;0)*(ROW('2_Review &amp; Audit'!$R$6:$R$505)&gt;$T2113),0),0)+5,""))</f>
        <v/>
      </c>
      <c r="AG2113" t="str">
        <f>IF(OR($D2113="",$AB2113="",$AF2113=""),"",MIN($AB2113,$AF2113))</f>
        <v/>
      </c>
      <c r="AK2113" t="str">
        <f>IF($D2113="","",MAX(0,N($AB2113)-N($AG2113)))</f>
        <v/>
      </c>
      <c r="AL2113" t="str">
        <f>IF(OR($D2113="",$AK2113="",N($AK2113)&lt;=0),"",IFERROR(MATCH(1,INDEX(('2_Review &amp; Audit'!$F$6:$F$505=$A2113)*('2_Review &amp; Audit'!$I$6:$I$505&gt;=$E2113-30)*('2_Review &amp; Audit'!$I$6:$I$505&lt;=$E2113+30)*('2_Review &amp; Audit'!$R$6:$R$505&gt;0)*(ROW('2_Review &amp; Audit'!$R$6:$R$505)&gt;$AC2113),0),0)+5,""))</f>
        <v/>
      </c>
      <c r="AP2113" t="str">
        <f>IF(OR($D2113="",$AK2113="",$AO2113=""),"",MIN($AK2113,$AO2113))</f>
        <v/>
      </c>
    </row>
    <row r="2114" spans="1:42" ht="12.75" customHeight="1" x14ac:dyDescent="0.2">
      <c r="A2114" t="str">
        <f>IF($J2114="","",INDEX('2_Review &amp; Audit'!$F:$F,$J2114))</f>
        <v/>
      </c>
      <c r="B2114" t="str">
        <f>IF($J2114="","",INDEX('2_Review &amp; Audit'!$C:$C,$J2114))</f>
        <v/>
      </c>
      <c r="C2114" t="str">
        <f>IF($J2114="","",INDEX('2_Review &amp; Audit'!$D:$D,$J2114))</f>
        <v/>
      </c>
      <c r="D2114" s="60" t="str">
        <f>IF($J2114="","",INDEX('2_Review &amp; Audit'!$U:$U,$J2114))</f>
        <v/>
      </c>
      <c r="E2114" t="str">
        <f>IF($J2114="","",INDEX('2_Review &amp; Audit'!$M:$M,$J2114))</f>
        <v/>
      </c>
      <c r="F2114" t="str">
        <f>IF($J2114="","",INDEX('2_Review &amp; Audit'!$N:$N,$J2114))</f>
        <v/>
      </c>
      <c r="G2114" t="str">
        <f>IF(OR($J2114="",$F2114=""),"",ABS(INDEX('2_Review &amp; Audit'!$B:$B,$J2114)/$F2114))</f>
        <v/>
      </c>
      <c r="H2114" t="str">
        <f t="shared" si="97"/>
        <v/>
      </c>
      <c r="I2114" t="str">
        <f>IF($J2114="","",INDEX('2_Review &amp; Audit'!$AD:$AD,$J2114))</f>
        <v/>
      </c>
      <c r="AB2114" t="str">
        <f>IF($D2114="","",MAX(0,N(#REF!)-N($X2114)))</f>
        <v/>
      </c>
      <c r="AC2114" t="str">
        <f>IF(OR($D2114="",$AB2114="",N($AB2114)&lt;=0),"",IFERROR(MATCH(1,INDEX(('2_Review &amp; Audit'!$F$6:$F$505=$A2114)*('2_Review &amp; Audit'!$I$6:$I$505&gt;=$E2114-30)*('2_Review &amp; Audit'!$I$6:$I$505&lt;=$E2114+30)*('2_Review &amp; Audit'!$R$6:$R$505&gt;0)*(ROW('2_Review &amp; Audit'!$R$6:$R$505)&gt;$T2114),0),0)+5,""))</f>
        <v/>
      </c>
      <c r="AG2114" t="str">
        <f>IF(OR($D2114="",$AB2114="",$AF2114=""),"",MIN($AB2114,$AF2114))</f>
        <v/>
      </c>
      <c r="AK2114" t="str">
        <f>IF($D2114="","",MAX(0,N($AB2114)-N($AG2114)))</f>
        <v/>
      </c>
      <c r="AL2114" t="str">
        <f>IF(OR($D2114="",$AK2114="",N($AK2114)&lt;=0),"",IFERROR(MATCH(1,INDEX(('2_Review &amp; Audit'!$F$6:$F$505=$A2114)*('2_Review &amp; Audit'!$I$6:$I$505&gt;=$E2114-30)*('2_Review &amp; Audit'!$I$6:$I$505&lt;=$E2114+30)*('2_Review &amp; Audit'!$R$6:$R$505&gt;0)*(ROW('2_Review &amp; Audit'!$R$6:$R$505)&gt;$AC2114),0),0)+5,""))</f>
        <v/>
      </c>
      <c r="AP2114" t="str">
        <f>IF(OR($D2114="",$AK2114="",$AO2114=""),"",MIN($AK2114,$AO2114))</f>
        <v/>
      </c>
    </row>
    <row r="2115" spans="1:42" ht="12.75" customHeight="1" x14ac:dyDescent="0.2">
      <c r="A2115" t="str">
        <f>IF($J2115="","",INDEX('2_Review &amp; Audit'!$F:$F,$J2115))</f>
        <v/>
      </c>
      <c r="B2115" t="str">
        <f>IF($J2115="","",INDEX('2_Review &amp; Audit'!$C:$C,$J2115))</f>
        <v/>
      </c>
      <c r="C2115" t="str">
        <f>IF($J2115="","",INDEX('2_Review &amp; Audit'!$D:$D,$J2115))</f>
        <v/>
      </c>
      <c r="D2115" s="60" t="str">
        <f>IF($J2115="","",INDEX('2_Review &amp; Audit'!$U:$U,$J2115))</f>
        <v/>
      </c>
      <c r="E2115" t="str">
        <f>IF($J2115="","",INDEX('2_Review &amp; Audit'!$M:$M,$J2115))</f>
        <v/>
      </c>
      <c r="F2115" t="str">
        <f>IF($J2115="","",INDEX('2_Review &amp; Audit'!$N:$N,$J2115))</f>
        <v/>
      </c>
      <c r="G2115" t="str">
        <f>IF(OR($J2115="",$F2115=""),"",ABS(INDEX('2_Review &amp; Audit'!$B:$B,$J2115)/$F2115))</f>
        <v/>
      </c>
      <c r="H2115" t="str">
        <f t="shared" si="97"/>
        <v/>
      </c>
      <c r="I2115" t="str">
        <f>IF($J2115="","",INDEX('2_Review &amp; Audit'!$AD:$AD,$J2115))</f>
        <v/>
      </c>
      <c r="AB2115" t="str">
        <f>IF($D2115="","",MAX(0,N(#REF!)-N($X2115)))</f>
        <v/>
      </c>
      <c r="AC2115" t="str">
        <f>IF(OR($D2115="",$AB2115="",N($AB2115)&lt;=0),"",IFERROR(MATCH(1,INDEX(('2_Review &amp; Audit'!$F$6:$F$505=$A2115)*('2_Review &amp; Audit'!$I$6:$I$505&gt;=$E2115-30)*('2_Review &amp; Audit'!$I$6:$I$505&lt;=$E2115+30)*('2_Review &amp; Audit'!$R$6:$R$505&gt;0)*(ROW('2_Review &amp; Audit'!$R$6:$R$505)&gt;$T2115),0),0)+5,""))</f>
        <v/>
      </c>
      <c r="AG2115" t="str">
        <f>IF(OR($D2115="",$AB2115="",$AF2115=""),"",MIN($AB2115,$AF2115))</f>
        <v/>
      </c>
      <c r="AK2115" t="str">
        <f>IF($D2115="","",MAX(0,N($AB2115)-N($AG2115)))</f>
        <v/>
      </c>
      <c r="AL2115" t="str">
        <f>IF(OR($D2115="",$AK2115="",N($AK2115)&lt;=0),"",IFERROR(MATCH(1,INDEX(('2_Review &amp; Audit'!$F$6:$F$505=$A2115)*('2_Review &amp; Audit'!$I$6:$I$505&gt;=$E2115-30)*('2_Review &amp; Audit'!$I$6:$I$505&lt;=$E2115+30)*('2_Review &amp; Audit'!$R$6:$R$505&gt;0)*(ROW('2_Review &amp; Audit'!$R$6:$R$505)&gt;$AC2115),0),0)+5,""))</f>
        <v/>
      </c>
      <c r="AP2115" t="str">
        <f>IF(OR($D2115="",$AK2115="",$AO2115=""),"",MIN($AK2115,$AO2115))</f>
        <v/>
      </c>
    </row>
    <row r="2116" spans="1:42" ht="12.75" customHeight="1" x14ac:dyDescent="0.2">
      <c r="A2116" t="str">
        <f>IF($J2116="","",INDEX('2_Review &amp; Audit'!$F:$F,$J2116))</f>
        <v/>
      </c>
      <c r="B2116" t="str">
        <f>IF($J2116="","",INDEX('2_Review &amp; Audit'!$C:$C,$J2116))</f>
        <v/>
      </c>
      <c r="C2116" t="str">
        <f>IF($J2116="","",INDEX('2_Review &amp; Audit'!$D:$D,$J2116))</f>
        <v/>
      </c>
      <c r="D2116" s="60" t="str">
        <f>IF($J2116="","",INDEX('2_Review &amp; Audit'!$U:$U,$J2116))</f>
        <v/>
      </c>
      <c r="E2116" t="str">
        <f>IF($J2116="","",INDEX('2_Review &amp; Audit'!$M:$M,$J2116))</f>
        <v/>
      </c>
      <c r="F2116" t="str">
        <f>IF($J2116="","",INDEX('2_Review &amp; Audit'!$N:$N,$J2116))</f>
        <v/>
      </c>
      <c r="G2116" t="str">
        <f>IF(OR($J2116="",$F2116=""),"",ABS(INDEX('2_Review &amp; Audit'!$B:$B,$J2116)/$F2116))</f>
        <v/>
      </c>
      <c r="H2116" t="str">
        <f t="shared" si="97"/>
        <v/>
      </c>
      <c r="I2116" t="str">
        <f>IF($J2116="","",INDEX('2_Review &amp; Audit'!$AD:$AD,$J2116))</f>
        <v/>
      </c>
      <c r="AB2116" t="str">
        <f>IF($D2116="","",MAX(0,N(#REF!)-N($X2116)))</f>
        <v/>
      </c>
      <c r="AC2116" t="str">
        <f>IF(OR($D2116="",$AB2116="",N($AB2116)&lt;=0),"",IFERROR(MATCH(1,INDEX(('2_Review &amp; Audit'!$F$6:$F$505=$A2116)*('2_Review &amp; Audit'!$I$6:$I$505&gt;=$E2116-30)*('2_Review &amp; Audit'!$I$6:$I$505&lt;=$E2116+30)*('2_Review &amp; Audit'!$R$6:$R$505&gt;0)*(ROW('2_Review &amp; Audit'!$R$6:$R$505)&gt;$T2116),0),0)+5,""))</f>
        <v/>
      </c>
      <c r="AG2116" t="str">
        <f>IF(OR($D2116="",$AB2116="",$AF2116=""),"",MIN($AB2116,$AF2116))</f>
        <v/>
      </c>
      <c r="AK2116" t="str">
        <f>IF($D2116="","",MAX(0,N($AB2116)-N($AG2116)))</f>
        <v/>
      </c>
      <c r="AL2116" t="str">
        <f>IF(OR($D2116="",$AK2116="",N($AK2116)&lt;=0),"",IFERROR(MATCH(1,INDEX(('2_Review &amp; Audit'!$F$6:$F$505=$A2116)*('2_Review &amp; Audit'!$I$6:$I$505&gt;=$E2116-30)*('2_Review &amp; Audit'!$I$6:$I$505&lt;=$E2116+30)*('2_Review &amp; Audit'!$R$6:$R$505&gt;0)*(ROW('2_Review &amp; Audit'!$R$6:$R$505)&gt;$AC2116),0),0)+5,""))</f>
        <v/>
      </c>
      <c r="AP2116" t="str">
        <f>IF(OR($D2116="",$AK2116="",$AO2116=""),"",MIN($AK2116,$AO2116))</f>
        <v/>
      </c>
    </row>
    <row r="2117" spans="1:42" ht="12.75" customHeight="1" x14ac:dyDescent="0.2">
      <c r="A2117" t="str">
        <f>IF($J2117="","",INDEX('2_Review &amp; Audit'!$F:$F,$J2117))</f>
        <v/>
      </c>
      <c r="B2117" t="str">
        <f>IF($J2117="","",INDEX('2_Review &amp; Audit'!$C:$C,$J2117))</f>
        <v/>
      </c>
      <c r="C2117" t="str">
        <f>IF($J2117="","",INDEX('2_Review &amp; Audit'!$D:$D,$J2117))</f>
        <v/>
      </c>
      <c r="D2117" s="60" t="str">
        <f>IF($J2117="","",INDEX('2_Review &amp; Audit'!$U:$U,$J2117))</f>
        <v/>
      </c>
      <c r="E2117" t="str">
        <f>IF($J2117="","",INDEX('2_Review &amp; Audit'!$M:$M,$J2117))</f>
        <v/>
      </c>
      <c r="F2117" t="str">
        <f>IF($J2117="","",INDEX('2_Review &amp; Audit'!$N:$N,$J2117))</f>
        <v/>
      </c>
      <c r="G2117" t="str">
        <f>IF(OR($J2117="",$F2117=""),"",ABS(INDEX('2_Review &amp; Audit'!$B:$B,$J2117)/$F2117))</f>
        <v/>
      </c>
      <c r="H2117" t="str">
        <f t="shared" si="97"/>
        <v/>
      </c>
      <c r="I2117" t="str">
        <f>IF($J2117="","",INDEX('2_Review &amp; Audit'!$AD:$AD,$J2117))</f>
        <v/>
      </c>
      <c r="AB2117" t="str">
        <f>IF($D2117="","",MAX(0,N(#REF!)-N($X2117)))</f>
        <v/>
      </c>
      <c r="AC2117" t="str">
        <f>IF(OR($D2117="",$AB2117="",N($AB2117)&lt;=0),"",IFERROR(MATCH(1,INDEX(('2_Review &amp; Audit'!$F$6:$F$505=$A2117)*('2_Review &amp; Audit'!$I$6:$I$505&gt;=$E2117-30)*('2_Review &amp; Audit'!$I$6:$I$505&lt;=$E2117+30)*('2_Review &amp; Audit'!$R$6:$R$505&gt;0)*(ROW('2_Review &amp; Audit'!$R$6:$R$505)&gt;$T2117),0),0)+5,""))</f>
        <v/>
      </c>
      <c r="AG2117" t="str">
        <f>IF(OR($D2117="",$AB2117="",$AF2117=""),"",MIN($AB2117,$AF2117))</f>
        <v/>
      </c>
      <c r="AK2117" t="str">
        <f>IF($D2117="","",MAX(0,N($AB2117)-N($AG2117)))</f>
        <v/>
      </c>
      <c r="AL2117" t="str">
        <f>IF(OR($D2117="",$AK2117="",N($AK2117)&lt;=0),"",IFERROR(MATCH(1,INDEX(('2_Review &amp; Audit'!$F$6:$F$505=$A2117)*('2_Review &amp; Audit'!$I$6:$I$505&gt;=$E2117-30)*('2_Review &amp; Audit'!$I$6:$I$505&lt;=$E2117+30)*('2_Review &amp; Audit'!$R$6:$R$505&gt;0)*(ROW('2_Review &amp; Audit'!$R$6:$R$505)&gt;$AC2117),0),0)+5,""))</f>
        <v/>
      </c>
      <c r="AP2117" t="str">
        <f>IF(OR($D2117="",$AK2117="",$AO2117=""),"",MIN($AK2117,$AO2117))</f>
        <v/>
      </c>
    </row>
    <row r="2118" spans="1:42" ht="12.75" customHeight="1" x14ac:dyDescent="0.2">
      <c r="A2118" t="str">
        <f>IF($J2118="","",INDEX('2_Review &amp; Audit'!$F:$F,$J2118))</f>
        <v/>
      </c>
      <c r="B2118" t="str">
        <f>IF($J2118="","",INDEX('2_Review &amp; Audit'!$C:$C,$J2118))</f>
        <v/>
      </c>
      <c r="C2118" t="str">
        <f>IF($J2118="","",INDEX('2_Review &amp; Audit'!$D:$D,$J2118))</f>
        <v/>
      </c>
      <c r="D2118" s="60" t="str">
        <f>IF($J2118="","",INDEX('2_Review &amp; Audit'!$U:$U,$J2118))</f>
        <v/>
      </c>
      <c r="E2118" t="str">
        <f>IF($J2118="","",INDEX('2_Review &amp; Audit'!$M:$M,$J2118))</f>
        <v/>
      </c>
      <c r="F2118" t="str">
        <f>IF($J2118="","",INDEX('2_Review &amp; Audit'!$N:$N,$J2118))</f>
        <v/>
      </c>
      <c r="G2118" t="str">
        <f>IF(OR($J2118="",$F2118=""),"",ABS(INDEX('2_Review &amp; Audit'!$B:$B,$J2118)/$F2118))</f>
        <v/>
      </c>
      <c r="H2118" t="str">
        <f t="shared" si="97"/>
        <v/>
      </c>
      <c r="I2118" t="str">
        <f>IF($J2118="","",INDEX('2_Review &amp; Audit'!$AD:$AD,$J2118))</f>
        <v/>
      </c>
      <c r="AB2118" t="str">
        <f>IF($D2118="","",MAX(0,N(#REF!)-N($X2118)))</f>
        <v/>
      </c>
      <c r="AC2118" t="str">
        <f>IF(OR($D2118="",$AB2118="",N($AB2118)&lt;=0),"",IFERROR(MATCH(1,INDEX(('2_Review &amp; Audit'!$F$6:$F$505=$A2118)*('2_Review &amp; Audit'!$I$6:$I$505&gt;=$E2118-30)*('2_Review &amp; Audit'!$I$6:$I$505&lt;=$E2118+30)*('2_Review &amp; Audit'!$R$6:$R$505&gt;0)*(ROW('2_Review &amp; Audit'!$R$6:$R$505)&gt;$T2118),0),0)+5,""))</f>
        <v/>
      </c>
      <c r="AG2118" t="str">
        <f>IF(OR($D2118="",$AB2118="",$AF2118=""),"",MIN($AB2118,$AF2118))</f>
        <v/>
      </c>
      <c r="AK2118" t="str">
        <f>IF($D2118="","",MAX(0,N($AB2118)-N($AG2118)))</f>
        <v/>
      </c>
      <c r="AL2118" t="str">
        <f>IF(OR($D2118="",$AK2118="",N($AK2118)&lt;=0),"",IFERROR(MATCH(1,INDEX(('2_Review &amp; Audit'!$F$6:$F$505=$A2118)*('2_Review &amp; Audit'!$I$6:$I$505&gt;=$E2118-30)*('2_Review &amp; Audit'!$I$6:$I$505&lt;=$E2118+30)*('2_Review &amp; Audit'!$R$6:$R$505&gt;0)*(ROW('2_Review &amp; Audit'!$R$6:$R$505)&gt;$AC2118),0),0)+5,""))</f>
        <v/>
      </c>
      <c r="AP2118" t="str">
        <f>IF(OR($D2118="",$AK2118="",$AO2118=""),"",MIN($AK2118,$AO2118))</f>
        <v/>
      </c>
    </row>
    <row r="2119" spans="1:42" ht="12.75" customHeight="1" x14ac:dyDescent="0.2">
      <c r="A2119" t="str">
        <f>IF($J2119="","",INDEX('2_Review &amp; Audit'!$F:$F,$J2119))</f>
        <v/>
      </c>
      <c r="B2119" t="str">
        <f>IF($J2119="","",INDEX('2_Review &amp; Audit'!$C:$C,$J2119))</f>
        <v/>
      </c>
      <c r="C2119" t="str">
        <f>IF($J2119="","",INDEX('2_Review &amp; Audit'!$D:$D,$J2119))</f>
        <v/>
      </c>
      <c r="D2119" s="60" t="str">
        <f>IF($J2119="","",INDEX('2_Review &amp; Audit'!$U:$U,$J2119))</f>
        <v/>
      </c>
      <c r="E2119" t="str">
        <f>IF($J2119="","",INDEX('2_Review &amp; Audit'!$M:$M,$J2119))</f>
        <v/>
      </c>
      <c r="F2119" t="str">
        <f>IF($J2119="","",INDEX('2_Review &amp; Audit'!$N:$N,$J2119))</f>
        <v/>
      </c>
      <c r="G2119" t="str">
        <f>IF(OR($J2119="",$F2119=""),"",ABS(INDEX('2_Review &amp; Audit'!$B:$B,$J2119)/$F2119))</f>
        <v/>
      </c>
      <c r="H2119" t="str">
        <f t="shared" si="97"/>
        <v/>
      </c>
      <c r="I2119" t="str">
        <f>IF($J2119="","",INDEX('2_Review &amp; Audit'!$AD:$AD,$J2119))</f>
        <v/>
      </c>
      <c r="AB2119" t="str">
        <f>IF($D2119="","",MAX(0,N(#REF!)-N($X2119)))</f>
        <v/>
      </c>
      <c r="AC2119" t="str">
        <f>IF(OR($D2119="",$AB2119="",N($AB2119)&lt;=0),"",IFERROR(MATCH(1,INDEX(('2_Review &amp; Audit'!$F$6:$F$505=$A2119)*('2_Review &amp; Audit'!$I$6:$I$505&gt;=$E2119-30)*('2_Review &amp; Audit'!$I$6:$I$505&lt;=$E2119+30)*('2_Review &amp; Audit'!$R$6:$R$505&gt;0)*(ROW('2_Review &amp; Audit'!$R$6:$R$505)&gt;$T2119),0),0)+5,""))</f>
        <v/>
      </c>
      <c r="AG2119" t="str">
        <f>IF(OR($D2119="",$AB2119="",$AF2119=""),"",MIN($AB2119,$AF2119))</f>
        <v/>
      </c>
      <c r="AK2119" t="str">
        <f>IF($D2119="","",MAX(0,N($AB2119)-N($AG2119)))</f>
        <v/>
      </c>
      <c r="AL2119" t="str">
        <f>IF(OR($D2119="",$AK2119="",N($AK2119)&lt;=0),"",IFERROR(MATCH(1,INDEX(('2_Review &amp; Audit'!$F$6:$F$505=$A2119)*('2_Review &amp; Audit'!$I$6:$I$505&gt;=$E2119-30)*('2_Review &amp; Audit'!$I$6:$I$505&lt;=$E2119+30)*('2_Review &amp; Audit'!$R$6:$R$505&gt;0)*(ROW('2_Review &amp; Audit'!$R$6:$R$505)&gt;$AC2119),0),0)+5,""))</f>
        <v/>
      </c>
      <c r="AP2119" t="str">
        <f>IF(OR($D2119="",$AK2119="",$AO2119=""),"",MIN($AK2119,$AO2119))</f>
        <v/>
      </c>
    </row>
    <row r="2120" spans="1:42" ht="12.75" customHeight="1" x14ac:dyDescent="0.2">
      <c r="A2120" t="str">
        <f>IF($J2120="","",INDEX('2_Review &amp; Audit'!$F:$F,$J2120))</f>
        <v/>
      </c>
      <c r="B2120" t="str">
        <f>IF($J2120="","",INDEX('2_Review &amp; Audit'!$C:$C,$J2120))</f>
        <v/>
      </c>
      <c r="C2120" t="str">
        <f>IF($J2120="","",INDEX('2_Review &amp; Audit'!$D:$D,$J2120))</f>
        <v/>
      </c>
      <c r="D2120" s="60" t="str">
        <f>IF($J2120="","",INDEX('2_Review &amp; Audit'!$U:$U,$J2120))</f>
        <v/>
      </c>
      <c r="E2120" t="str">
        <f>IF($J2120="","",INDEX('2_Review &amp; Audit'!$M:$M,$J2120))</f>
        <v/>
      </c>
      <c r="F2120" t="str">
        <f>IF($J2120="","",INDEX('2_Review &amp; Audit'!$N:$N,$J2120))</f>
        <v/>
      </c>
      <c r="G2120" t="str">
        <f>IF(OR($J2120="",$F2120=""),"",ABS(INDEX('2_Review &amp; Audit'!$B:$B,$J2120)/$F2120))</f>
        <v/>
      </c>
      <c r="H2120" t="str">
        <f t="shared" si="97"/>
        <v/>
      </c>
      <c r="I2120" t="str">
        <f>IF($J2120="","",INDEX('2_Review &amp; Audit'!$AD:$AD,$J2120))</f>
        <v/>
      </c>
      <c r="AB2120" t="str">
        <f>IF($D2120="","",MAX(0,N(#REF!)-N($X2120)))</f>
        <v/>
      </c>
      <c r="AC2120" t="str">
        <f>IF(OR($D2120="",$AB2120="",N($AB2120)&lt;=0),"",IFERROR(MATCH(1,INDEX(('2_Review &amp; Audit'!$F$6:$F$505=$A2120)*('2_Review &amp; Audit'!$I$6:$I$505&gt;=$E2120-30)*('2_Review &amp; Audit'!$I$6:$I$505&lt;=$E2120+30)*('2_Review &amp; Audit'!$R$6:$R$505&gt;0)*(ROW('2_Review &amp; Audit'!$R$6:$R$505)&gt;$T2120),0),0)+5,""))</f>
        <v/>
      </c>
      <c r="AG2120" t="str">
        <f>IF(OR($D2120="",$AB2120="",$AF2120=""),"",MIN($AB2120,$AF2120))</f>
        <v/>
      </c>
      <c r="AK2120" t="str">
        <f>IF($D2120="","",MAX(0,N($AB2120)-N($AG2120)))</f>
        <v/>
      </c>
      <c r="AL2120" t="str">
        <f>IF(OR($D2120="",$AK2120="",N($AK2120)&lt;=0),"",IFERROR(MATCH(1,INDEX(('2_Review &amp; Audit'!$F$6:$F$505=$A2120)*('2_Review &amp; Audit'!$I$6:$I$505&gt;=$E2120-30)*('2_Review &amp; Audit'!$I$6:$I$505&lt;=$E2120+30)*('2_Review &amp; Audit'!$R$6:$R$505&gt;0)*(ROW('2_Review &amp; Audit'!$R$6:$R$505)&gt;$AC2120),0),0)+5,""))</f>
        <v/>
      </c>
      <c r="AP2120" t="str">
        <f>IF(OR($D2120="",$AK2120="",$AO2120=""),"",MIN($AK2120,$AO2120))</f>
        <v/>
      </c>
    </row>
    <row r="2121" spans="1:42" ht="12.75" customHeight="1" x14ac:dyDescent="0.2">
      <c r="A2121" t="str">
        <f>IF($J2121="","",INDEX('2_Review &amp; Audit'!$F:$F,$J2121))</f>
        <v/>
      </c>
      <c r="B2121" t="str">
        <f>IF($J2121="","",INDEX('2_Review &amp; Audit'!$C:$C,$J2121))</f>
        <v/>
      </c>
      <c r="C2121" t="str">
        <f>IF($J2121="","",INDEX('2_Review &amp; Audit'!$D:$D,$J2121))</f>
        <v/>
      </c>
      <c r="D2121" s="60" t="str">
        <f>IF($J2121="","",INDEX('2_Review &amp; Audit'!$U:$U,$J2121))</f>
        <v/>
      </c>
      <c r="E2121" t="str">
        <f>IF($J2121="","",INDEX('2_Review &amp; Audit'!$M:$M,$J2121))</f>
        <v/>
      </c>
      <c r="F2121" t="str">
        <f>IF($J2121="","",INDEX('2_Review &amp; Audit'!$N:$N,$J2121))</f>
        <v/>
      </c>
      <c r="G2121" t="str">
        <f>IF(OR($J2121="",$F2121=""),"",ABS(INDEX('2_Review &amp; Audit'!$B:$B,$J2121)/$F2121))</f>
        <v/>
      </c>
      <c r="H2121" t="str">
        <f t="shared" si="97"/>
        <v/>
      </c>
      <c r="I2121" t="str">
        <f>IF($J2121="","",INDEX('2_Review &amp; Audit'!$AD:$AD,$J2121))</f>
        <v/>
      </c>
      <c r="AB2121" t="str">
        <f>IF($D2121="","",MAX(0,N(#REF!)-N($X2121)))</f>
        <v/>
      </c>
      <c r="AC2121" t="str">
        <f>IF(OR($D2121="",$AB2121="",N($AB2121)&lt;=0),"",IFERROR(MATCH(1,INDEX(('2_Review &amp; Audit'!$F$6:$F$505=$A2121)*('2_Review &amp; Audit'!$I$6:$I$505&gt;=$E2121-30)*('2_Review &amp; Audit'!$I$6:$I$505&lt;=$E2121+30)*('2_Review &amp; Audit'!$R$6:$R$505&gt;0)*(ROW('2_Review &amp; Audit'!$R$6:$R$505)&gt;$T2121),0),0)+5,""))</f>
        <v/>
      </c>
      <c r="AG2121" t="str">
        <f>IF(OR($D2121="",$AB2121="",$AF2121=""),"",MIN($AB2121,$AF2121))</f>
        <v/>
      </c>
      <c r="AK2121" t="str">
        <f>IF($D2121="","",MAX(0,N($AB2121)-N($AG2121)))</f>
        <v/>
      </c>
      <c r="AL2121" t="str">
        <f>IF(OR($D2121="",$AK2121="",N($AK2121)&lt;=0),"",IFERROR(MATCH(1,INDEX(('2_Review &amp; Audit'!$F$6:$F$505=$A2121)*('2_Review &amp; Audit'!$I$6:$I$505&gt;=$E2121-30)*('2_Review &amp; Audit'!$I$6:$I$505&lt;=$E2121+30)*('2_Review &amp; Audit'!$R$6:$R$505&gt;0)*(ROW('2_Review &amp; Audit'!$R$6:$R$505)&gt;$AC2121),0),0)+5,""))</f>
        <v/>
      </c>
      <c r="AP2121" t="str">
        <f>IF(OR($D2121="",$AK2121="",$AO2121=""),"",MIN($AK2121,$AO2121))</f>
        <v/>
      </c>
    </row>
    <row r="2122" spans="1:42" ht="12.75" customHeight="1" x14ac:dyDescent="0.2">
      <c r="A2122" t="str">
        <f>IF($J2122="","",INDEX('2_Review &amp; Audit'!$F:$F,$J2122))</f>
        <v/>
      </c>
      <c r="B2122" t="str">
        <f>IF($J2122="","",INDEX('2_Review &amp; Audit'!$C:$C,$J2122))</f>
        <v/>
      </c>
      <c r="C2122" t="str">
        <f>IF($J2122="","",INDEX('2_Review &amp; Audit'!$D:$D,$J2122))</f>
        <v/>
      </c>
      <c r="D2122" s="60" t="str">
        <f>IF($J2122="","",INDEX('2_Review &amp; Audit'!$U:$U,$J2122))</f>
        <v/>
      </c>
      <c r="E2122" t="str">
        <f>IF($J2122="","",INDEX('2_Review &amp; Audit'!$M:$M,$J2122))</f>
        <v/>
      </c>
      <c r="F2122" t="str">
        <f>IF($J2122="","",INDEX('2_Review &amp; Audit'!$N:$N,$J2122))</f>
        <v/>
      </c>
      <c r="G2122" t="str">
        <f>IF(OR($J2122="",$F2122=""),"",ABS(INDEX('2_Review &amp; Audit'!$B:$B,$J2122)/$F2122))</f>
        <v/>
      </c>
      <c r="H2122" t="str">
        <f t="shared" si="97"/>
        <v/>
      </c>
      <c r="I2122" t="str">
        <f>IF($J2122="","",INDEX('2_Review &amp; Audit'!$AD:$AD,$J2122))</f>
        <v/>
      </c>
      <c r="AB2122" t="str">
        <f>IF($D2122="","",MAX(0,N(#REF!)-N($X2122)))</f>
        <v/>
      </c>
      <c r="AC2122" t="str">
        <f>IF(OR($D2122="",$AB2122="",N($AB2122)&lt;=0),"",IFERROR(MATCH(1,INDEX(('2_Review &amp; Audit'!$F$6:$F$505=$A2122)*('2_Review &amp; Audit'!$I$6:$I$505&gt;=$E2122-30)*('2_Review &amp; Audit'!$I$6:$I$505&lt;=$E2122+30)*('2_Review &amp; Audit'!$R$6:$R$505&gt;0)*(ROW('2_Review &amp; Audit'!$R$6:$R$505)&gt;$T2122),0),0)+5,""))</f>
        <v/>
      </c>
      <c r="AG2122" t="str">
        <f>IF(OR($D2122="",$AB2122="",$AF2122=""),"",MIN($AB2122,$AF2122))</f>
        <v/>
      </c>
      <c r="AK2122" t="str">
        <f>IF($D2122="","",MAX(0,N($AB2122)-N($AG2122)))</f>
        <v/>
      </c>
      <c r="AL2122" t="str">
        <f>IF(OR($D2122="",$AK2122="",N($AK2122)&lt;=0),"",IFERROR(MATCH(1,INDEX(('2_Review &amp; Audit'!$F$6:$F$505=$A2122)*('2_Review &amp; Audit'!$I$6:$I$505&gt;=$E2122-30)*('2_Review &amp; Audit'!$I$6:$I$505&lt;=$E2122+30)*('2_Review &amp; Audit'!$R$6:$R$505&gt;0)*(ROW('2_Review &amp; Audit'!$R$6:$R$505)&gt;$AC2122),0),0)+5,""))</f>
        <v/>
      </c>
      <c r="AP2122" t="str">
        <f>IF(OR($D2122="",$AK2122="",$AO2122=""),"",MIN($AK2122,$AO2122))</f>
        <v/>
      </c>
    </row>
    <row r="2123" spans="1:42" ht="12.75" customHeight="1" x14ac:dyDescent="0.2">
      <c r="A2123" t="str">
        <f>IF($J2123="","",INDEX('2_Review &amp; Audit'!$F:$F,$J2123))</f>
        <v/>
      </c>
      <c r="B2123" t="str">
        <f>IF($J2123="","",INDEX('2_Review &amp; Audit'!$C:$C,$J2123))</f>
        <v/>
      </c>
      <c r="C2123" t="str">
        <f>IF($J2123="","",INDEX('2_Review &amp; Audit'!$D:$D,$J2123))</f>
        <v/>
      </c>
      <c r="D2123" s="60" t="str">
        <f>IF($J2123="","",INDEX('2_Review &amp; Audit'!$U:$U,$J2123))</f>
        <v/>
      </c>
      <c r="E2123" t="str">
        <f>IF($J2123="","",INDEX('2_Review &amp; Audit'!$M:$M,$J2123))</f>
        <v/>
      </c>
      <c r="F2123" t="str">
        <f>IF($J2123="","",INDEX('2_Review &amp; Audit'!$N:$N,$J2123))</f>
        <v/>
      </c>
      <c r="G2123" t="str">
        <f>IF(OR($J2123="",$F2123=""),"",ABS(INDEX('2_Review &amp; Audit'!$B:$B,$J2123)/$F2123))</f>
        <v/>
      </c>
      <c r="H2123" t="str">
        <f t="shared" si="97"/>
        <v/>
      </c>
      <c r="I2123" t="str">
        <f>IF($J2123="","",INDEX('2_Review &amp; Audit'!$AD:$AD,$J2123))</f>
        <v/>
      </c>
      <c r="AB2123" t="str">
        <f>IF($D2123="","",MAX(0,N(#REF!)-N($X2123)))</f>
        <v/>
      </c>
      <c r="AC2123" t="str">
        <f>IF(OR($D2123="",$AB2123="",N($AB2123)&lt;=0),"",IFERROR(MATCH(1,INDEX(('2_Review &amp; Audit'!$F$6:$F$505=$A2123)*('2_Review &amp; Audit'!$I$6:$I$505&gt;=$E2123-30)*('2_Review &amp; Audit'!$I$6:$I$505&lt;=$E2123+30)*('2_Review &amp; Audit'!$R$6:$R$505&gt;0)*(ROW('2_Review &amp; Audit'!$R$6:$R$505)&gt;$T2123),0),0)+5,""))</f>
        <v/>
      </c>
      <c r="AG2123" t="str">
        <f>IF(OR($D2123="",$AB2123="",$AF2123=""),"",MIN($AB2123,$AF2123))</f>
        <v/>
      </c>
      <c r="AK2123" t="str">
        <f>IF($D2123="","",MAX(0,N($AB2123)-N($AG2123)))</f>
        <v/>
      </c>
      <c r="AL2123" t="str">
        <f>IF(OR($D2123="",$AK2123="",N($AK2123)&lt;=0),"",IFERROR(MATCH(1,INDEX(('2_Review &amp; Audit'!$F$6:$F$505=$A2123)*('2_Review &amp; Audit'!$I$6:$I$505&gt;=$E2123-30)*('2_Review &amp; Audit'!$I$6:$I$505&lt;=$E2123+30)*('2_Review &amp; Audit'!$R$6:$R$505&gt;0)*(ROW('2_Review &amp; Audit'!$R$6:$R$505)&gt;$AC2123),0),0)+5,""))</f>
        <v/>
      </c>
      <c r="AP2123" t="str">
        <f>IF(OR($D2123="",$AK2123="",$AO2123=""),"",MIN($AK2123,$AO2123))</f>
        <v/>
      </c>
    </row>
    <row r="2124" spans="1:42" ht="12.75" customHeight="1" x14ac:dyDescent="0.2">
      <c r="A2124" t="str">
        <f>IF($J2124="","",INDEX('2_Review &amp; Audit'!$F:$F,$J2124))</f>
        <v/>
      </c>
      <c r="B2124" t="str">
        <f>IF($J2124="","",INDEX('2_Review &amp; Audit'!$C:$C,$J2124))</f>
        <v/>
      </c>
      <c r="C2124" t="str">
        <f>IF($J2124="","",INDEX('2_Review &amp; Audit'!$D:$D,$J2124))</f>
        <v/>
      </c>
      <c r="D2124" s="60" t="str">
        <f>IF($J2124="","",INDEX('2_Review &amp; Audit'!$U:$U,$J2124))</f>
        <v/>
      </c>
      <c r="E2124" t="str">
        <f>IF($J2124="","",INDEX('2_Review &amp; Audit'!$M:$M,$J2124))</f>
        <v/>
      </c>
      <c r="F2124" t="str">
        <f>IF($J2124="","",INDEX('2_Review &amp; Audit'!$N:$N,$J2124))</f>
        <v/>
      </c>
      <c r="G2124" t="str">
        <f>IF(OR($J2124="",$F2124=""),"",ABS(INDEX('2_Review &amp; Audit'!$B:$B,$J2124)/$F2124))</f>
        <v/>
      </c>
      <c r="H2124" t="str">
        <f t="shared" si="97"/>
        <v/>
      </c>
      <c r="I2124" t="str">
        <f>IF($J2124="","",INDEX('2_Review &amp; Audit'!$AD:$AD,$J2124))</f>
        <v/>
      </c>
      <c r="AB2124" t="str">
        <f>IF($D2124="","",MAX(0,N(#REF!)-N($X2124)))</f>
        <v/>
      </c>
      <c r="AC2124" t="str">
        <f>IF(OR($D2124="",$AB2124="",N($AB2124)&lt;=0),"",IFERROR(MATCH(1,INDEX(('2_Review &amp; Audit'!$F$6:$F$505=$A2124)*('2_Review &amp; Audit'!$I$6:$I$505&gt;=$E2124-30)*('2_Review &amp; Audit'!$I$6:$I$505&lt;=$E2124+30)*('2_Review &amp; Audit'!$R$6:$R$505&gt;0)*(ROW('2_Review &amp; Audit'!$R$6:$R$505)&gt;$T2124),0),0)+5,""))</f>
        <v/>
      </c>
      <c r="AG2124" t="str">
        <f>IF(OR($D2124="",$AB2124="",$AF2124=""),"",MIN($AB2124,$AF2124))</f>
        <v/>
      </c>
      <c r="AK2124" t="str">
        <f>IF($D2124="","",MAX(0,N($AB2124)-N($AG2124)))</f>
        <v/>
      </c>
      <c r="AL2124" t="str">
        <f>IF(OR($D2124="",$AK2124="",N($AK2124)&lt;=0),"",IFERROR(MATCH(1,INDEX(('2_Review &amp; Audit'!$F$6:$F$505=$A2124)*('2_Review &amp; Audit'!$I$6:$I$505&gt;=$E2124-30)*('2_Review &amp; Audit'!$I$6:$I$505&lt;=$E2124+30)*('2_Review &amp; Audit'!$R$6:$R$505&gt;0)*(ROW('2_Review &amp; Audit'!$R$6:$R$505)&gt;$AC2124),0),0)+5,""))</f>
        <v/>
      </c>
      <c r="AP2124" t="str">
        <f>IF(OR($D2124="",$AK2124="",$AO2124=""),"",MIN($AK2124,$AO2124))</f>
        <v/>
      </c>
    </row>
    <row r="2125" spans="1:42" ht="12.75" customHeight="1" x14ac:dyDescent="0.2">
      <c r="A2125" t="str">
        <f>IF($J2125="","",INDEX('2_Review &amp; Audit'!$F:$F,$J2125))</f>
        <v/>
      </c>
      <c r="B2125" t="str">
        <f>IF($J2125="","",INDEX('2_Review &amp; Audit'!$C:$C,$J2125))</f>
        <v/>
      </c>
      <c r="C2125" t="str">
        <f>IF($J2125="","",INDEX('2_Review &amp; Audit'!$D:$D,$J2125))</f>
        <v/>
      </c>
      <c r="D2125" s="60" t="str">
        <f>IF($J2125="","",INDEX('2_Review &amp; Audit'!$U:$U,$J2125))</f>
        <v/>
      </c>
      <c r="E2125" t="str">
        <f>IF($J2125="","",INDEX('2_Review &amp; Audit'!$M:$M,$J2125))</f>
        <v/>
      </c>
      <c r="F2125" t="str">
        <f>IF($J2125="","",INDEX('2_Review &amp; Audit'!$N:$N,$J2125))</f>
        <v/>
      </c>
      <c r="G2125" t="str">
        <f>IF(OR($J2125="",$F2125=""),"",ABS(INDEX('2_Review &amp; Audit'!$B:$B,$J2125)/$F2125))</f>
        <v/>
      </c>
      <c r="H2125" t="str">
        <f t="shared" si="97"/>
        <v/>
      </c>
      <c r="I2125" t="str">
        <f>IF($J2125="","",INDEX('2_Review &amp; Audit'!$AD:$AD,$J2125))</f>
        <v/>
      </c>
      <c r="AB2125" t="str">
        <f>IF($D2125="","",MAX(0,N(#REF!)-N($X2125)))</f>
        <v/>
      </c>
      <c r="AC2125" t="str">
        <f>IF(OR($D2125="",$AB2125="",N($AB2125)&lt;=0),"",IFERROR(MATCH(1,INDEX(('2_Review &amp; Audit'!$F$6:$F$505=$A2125)*('2_Review &amp; Audit'!$I$6:$I$505&gt;=$E2125-30)*('2_Review &amp; Audit'!$I$6:$I$505&lt;=$E2125+30)*('2_Review &amp; Audit'!$R$6:$R$505&gt;0)*(ROW('2_Review &amp; Audit'!$R$6:$R$505)&gt;$T2125),0),0)+5,""))</f>
        <v/>
      </c>
      <c r="AG2125" t="str">
        <f>IF(OR($D2125="",$AB2125="",$AF2125=""),"",MIN($AB2125,$AF2125))</f>
        <v/>
      </c>
      <c r="AK2125" t="str">
        <f>IF($D2125="","",MAX(0,N($AB2125)-N($AG2125)))</f>
        <v/>
      </c>
      <c r="AL2125" t="str">
        <f>IF(OR($D2125="",$AK2125="",N($AK2125)&lt;=0),"",IFERROR(MATCH(1,INDEX(('2_Review &amp; Audit'!$F$6:$F$505=$A2125)*('2_Review &amp; Audit'!$I$6:$I$505&gt;=$E2125-30)*('2_Review &amp; Audit'!$I$6:$I$505&lt;=$E2125+30)*('2_Review &amp; Audit'!$R$6:$R$505&gt;0)*(ROW('2_Review &amp; Audit'!$R$6:$R$505)&gt;$AC2125),0),0)+5,""))</f>
        <v/>
      </c>
      <c r="AP2125" t="str">
        <f>IF(OR($D2125="",$AK2125="",$AO2125=""),"",MIN($AK2125,$AO2125))</f>
        <v/>
      </c>
    </row>
    <row r="2126" spans="1:42" ht="12.75" customHeight="1" x14ac:dyDescent="0.2">
      <c r="A2126" t="str">
        <f>IF($J2126="","",INDEX('2_Review &amp; Audit'!$F:$F,$J2126))</f>
        <v/>
      </c>
      <c r="B2126" t="str">
        <f>IF($J2126="","",INDEX('2_Review &amp; Audit'!$C:$C,$J2126))</f>
        <v/>
      </c>
      <c r="C2126" t="str">
        <f>IF($J2126="","",INDEX('2_Review &amp; Audit'!$D:$D,$J2126))</f>
        <v/>
      </c>
      <c r="D2126" s="60" t="str">
        <f>IF($J2126="","",INDEX('2_Review &amp; Audit'!$U:$U,$J2126))</f>
        <v/>
      </c>
      <c r="E2126" t="str">
        <f>IF($J2126="","",INDEX('2_Review &amp; Audit'!$M:$M,$J2126))</f>
        <v/>
      </c>
      <c r="F2126" t="str">
        <f>IF($J2126="","",INDEX('2_Review &amp; Audit'!$N:$N,$J2126))</f>
        <v/>
      </c>
      <c r="G2126" t="str">
        <f>IF(OR($J2126="",$F2126=""),"",ABS(INDEX('2_Review &amp; Audit'!$B:$B,$J2126)/$F2126))</f>
        <v/>
      </c>
      <c r="H2126" t="str">
        <f t="shared" si="97"/>
        <v/>
      </c>
      <c r="I2126" t="str">
        <f>IF($J2126="","",INDEX('2_Review &amp; Audit'!$AD:$AD,$J2126))</f>
        <v/>
      </c>
      <c r="AB2126" t="str">
        <f>IF($D2126="","",MAX(0,N(#REF!)-N($X2126)))</f>
        <v/>
      </c>
      <c r="AC2126" t="str">
        <f>IF(OR($D2126="",$AB2126="",N($AB2126)&lt;=0),"",IFERROR(MATCH(1,INDEX(('2_Review &amp; Audit'!$F$6:$F$505=$A2126)*('2_Review &amp; Audit'!$I$6:$I$505&gt;=$E2126-30)*('2_Review &amp; Audit'!$I$6:$I$505&lt;=$E2126+30)*('2_Review &amp; Audit'!$R$6:$R$505&gt;0)*(ROW('2_Review &amp; Audit'!$R$6:$R$505)&gt;$T2126),0),0)+5,""))</f>
        <v/>
      </c>
      <c r="AG2126" t="str">
        <f>IF(OR($D2126="",$AB2126="",$AF2126=""),"",MIN($AB2126,$AF2126))</f>
        <v/>
      </c>
      <c r="AK2126" t="str">
        <f>IF($D2126="","",MAX(0,N($AB2126)-N($AG2126)))</f>
        <v/>
      </c>
      <c r="AL2126" t="str">
        <f>IF(OR($D2126="",$AK2126="",N($AK2126)&lt;=0),"",IFERROR(MATCH(1,INDEX(('2_Review &amp; Audit'!$F$6:$F$505=$A2126)*('2_Review &amp; Audit'!$I$6:$I$505&gt;=$E2126-30)*('2_Review &amp; Audit'!$I$6:$I$505&lt;=$E2126+30)*('2_Review &amp; Audit'!$R$6:$R$505&gt;0)*(ROW('2_Review &amp; Audit'!$R$6:$R$505)&gt;$AC2126),0),0)+5,""))</f>
        <v/>
      </c>
      <c r="AP2126" t="str">
        <f>IF(OR($D2126="",$AK2126="",$AO2126=""),"",MIN($AK2126,$AO2126))</f>
        <v/>
      </c>
    </row>
    <row r="2127" spans="1:42" ht="12.75" customHeight="1" x14ac:dyDescent="0.2">
      <c r="A2127" t="str">
        <f>IF($J2127="","",INDEX('2_Review &amp; Audit'!$F:$F,$J2127))</f>
        <v/>
      </c>
      <c r="B2127" t="str">
        <f>IF($J2127="","",INDEX('2_Review &amp; Audit'!$C:$C,$J2127))</f>
        <v/>
      </c>
      <c r="C2127" t="str">
        <f>IF($J2127="","",INDEX('2_Review &amp; Audit'!$D:$D,$J2127))</f>
        <v/>
      </c>
      <c r="D2127" s="60" t="str">
        <f>IF($J2127="","",INDEX('2_Review &amp; Audit'!$U:$U,$J2127))</f>
        <v/>
      </c>
      <c r="E2127" t="str">
        <f>IF($J2127="","",INDEX('2_Review &amp; Audit'!$M:$M,$J2127))</f>
        <v/>
      </c>
      <c r="F2127" t="str">
        <f>IF($J2127="","",INDEX('2_Review &amp; Audit'!$N:$N,$J2127))</f>
        <v/>
      </c>
      <c r="G2127" t="str">
        <f>IF(OR($J2127="",$F2127=""),"",ABS(INDEX('2_Review &amp; Audit'!$B:$B,$J2127)/$F2127))</f>
        <v/>
      </c>
      <c r="H2127" t="str">
        <f t="shared" si="97"/>
        <v/>
      </c>
      <c r="I2127" t="str">
        <f>IF($J2127="","",INDEX('2_Review &amp; Audit'!$AD:$AD,$J2127))</f>
        <v/>
      </c>
      <c r="AB2127" t="str">
        <f>IF($D2127="","",MAX(0,N(#REF!)-N($X2127)))</f>
        <v/>
      </c>
      <c r="AC2127" t="str">
        <f>IF(OR($D2127="",$AB2127="",N($AB2127)&lt;=0),"",IFERROR(MATCH(1,INDEX(('2_Review &amp; Audit'!$F$6:$F$505=$A2127)*('2_Review &amp; Audit'!$I$6:$I$505&gt;=$E2127-30)*('2_Review &amp; Audit'!$I$6:$I$505&lt;=$E2127+30)*('2_Review &amp; Audit'!$R$6:$R$505&gt;0)*(ROW('2_Review &amp; Audit'!$R$6:$R$505)&gt;$T2127),0),0)+5,""))</f>
        <v/>
      </c>
      <c r="AG2127" t="str">
        <f>IF(OR($D2127="",$AB2127="",$AF2127=""),"",MIN($AB2127,$AF2127))</f>
        <v/>
      </c>
      <c r="AK2127" t="str">
        <f>IF($D2127="","",MAX(0,N($AB2127)-N($AG2127)))</f>
        <v/>
      </c>
      <c r="AL2127" t="str">
        <f>IF(OR($D2127="",$AK2127="",N($AK2127)&lt;=0),"",IFERROR(MATCH(1,INDEX(('2_Review &amp; Audit'!$F$6:$F$505=$A2127)*('2_Review &amp; Audit'!$I$6:$I$505&gt;=$E2127-30)*('2_Review &amp; Audit'!$I$6:$I$505&lt;=$E2127+30)*('2_Review &amp; Audit'!$R$6:$R$505&gt;0)*(ROW('2_Review &amp; Audit'!$R$6:$R$505)&gt;$AC2127),0),0)+5,""))</f>
        <v/>
      </c>
      <c r="AP2127" t="str">
        <f>IF(OR($D2127="",$AK2127="",$AO2127=""),"",MIN($AK2127,$AO2127))</f>
        <v/>
      </c>
    </row>
    <row r="2128" spans="1:42" ht="12.75" customHeight="1" x14ac:dyDescent="0.2">
      <c r="A2128" t="str">
        <f>IF($J2128="","",INDEX('2_Review &amp; Audit'!$F:$F,$J2128))</f>
        <v/>
      </c>
      <c r="B2128" t="str">
        <f>IF($J2128="","",INDEX('2_Review &amp; Audit'!$C:$C,$J2128))</f>
        <v/>
      </c>
      <c r="C2128" t="str">
        <f>IF($J2128="","",INDEX('2_Review &amp; Audit'!$D:$D,$J2128))</f>
        <v/>
      </c>
      <c r="D2128" s="60" t="str">
        <f>IF($J2128="","",INDEX('2_Review &amp; Audit'!$U:$U,$J2128))</f>
        <v/>
      </c>
      <c r="E2128" t="str">
        <f>IF($J2128="","",INDEX('2_Review &amp; Audit'!$M:$M,$J2128))</f>
        <v/>
      </c>
      <c r="F2128" t="str">
        <f>IF($J2128="","",INDEX('2_Review &amp; Audit'!$N:$N,$J2128))</f>
        <v/>
      </c>
      <c r="G2128" t="str">
        <f>IF(OR($J2128="",$F2128=""),"",ABS(INDEX('2_Review &amp; Audit'!$B:$B,$J2128)/$F2128))</f>
        <v/>
      </c>
      <c r="H2128" t="str">
        <f t="shared" si="97"/>
        <v/>
      </c>
      <c r="I2128" t="str">
        <f>IF($J2128="","",INDEX('2_Review &amp; Audit'!$AD:$AD,$J2128))</f>
        <v/>
      </c>
      <c r="AB2128" t="str">
        <f>IF($D2128="","",MAX(0,N(#REF!)-N($X2128)))</f>
        <v/>
      </c>
      <c r="AC2128" t="str">
        <f>IF(OR($D2128="",$AB2128="",N($AB2128)&lt;=0),"",IFERROR(MATCH(1,INDEX(('2_Review &amp; Audit'!$F$6:$F$505=$A2128)*('2_Review &amp; Audit'!$I$6:$I$505&gt;=$E2128-30)*('2_Review &amp; Audit'!$I$6:$I$505&lt;=$E2128+30)*('2_Review &amp; Audit'!$R$6:$R$505&gt;0)*(ROW('2_Review &amp; Audit'!$R$6:$R$505)&gt;$T2128),0),0)+5,""))</f>
        <v/>
      </c>
      <c r="AG2128" t="str">
        <f>IF(OR($D2128="",$AB2128="",$AF2128=""),"",MIN($AB2128,$AF2128))</f>
        <v/>
      </c>
      <c r="AK2128" t="str">
        <f>IF($D2128="","",MAX(0,N($AB2128)-N($AG2128)))</f>
        <v/>
      </c>
      <c r="AL2128" t="str">
        <f>IF(OR($D2128="",$AK2128="",N($AK2128)&lt;=0),"",IFERROR(MATCH(1,INDEX(('2_Review &amp; Audit'!$F$6:$F$505=$A2128)*('2_Review &amp; Audit'!$I$6:$I$505&gt;=$E2128-30)*('2_Review &amp; Audit'!$I$6:$I$505&lt;=$E2128+30)*('2_Review &amp; Audit'!$R$6:$R$505&gt;0)*(ROW('2_Review &amp; Audit'!$R$6:$R$505)&gt;$AC2128),0),0)+5,""))</f>
        <v/>
      </c>
      <c r="AP2128" t="str">
        <f>IF(OR($D2128="",$AK2128="",$AO2128=""),"",MIN($AK2128,$AO2128))</f>
        <v/>
      </c>
    </row>
    <row r="2129" spans="1:42" ht="12.75" customHeight="1" x14ac:dyDescent="0.2">
      <c r="A2129" t="str">
        <f>IF($J2129="","",INDEX('2_Review &amp; Audit'!$F:$F,$J2129))</f>
        <v/>
      </c>
      <c r="B2129" t="str">
        <f>IF($J2129="","",INDEX('2_Review &amp; Audit'!$C:$C,$J2129))</f>
        <v/>
      </c>
      <c r="C2129" t="str">
        <f>IF($J2129="","",INDEX('2_Review &amp; Audit'!$D:$D,$J2129))</f>
        <v/>
      </c>
      <c r="D2129" s="60" t="str">
        <f>IF($J2129="","",INDEX('2_Review &amp; Audit'!$U:$U,$J2129))</f>
        <v/>
      </c>
      <c r="E2129" t="str">
        <f>IF($J2129="","",INDEX('2_Review &amp; Audit'!$M:$M,$J2129))</f>
        <v/>
      </c>
      <c r="F2129" t="str">
        <f>IF($J2129="","",INDEX('2_Review &amp; Audit'!$N:$N,$J2129))</f>
        <v/>
      </c>
      <c r="G2129" t="str">
        <f>IF(OR($J2129="",$F2129=""),"",ABS(INDEX('2_Review &amp; Audit'!$B:$B,$J2129)/$F2129))</f>
        <v/>
      </c>
      <c r="H2129" t="str">
        <f t="shared" si="97"/>
        <v/>
      </c>
      <c r="I2129" t="str">
        <f>IF($J2129="","",INDEX('2_Review &amp; Audit'!$AD:$AD,$J2129))</f>
        <v/>
      </c>
      <c r="AB2129" t="str">
        <f>IF($D2129="","",MAX(0,N(#REF!)-N($X2129)))</f>
        <v/>
      </c>
      <c r="AC2129" t="str">
        <f>IF(OR($D2129="",$AB2129="",N($AB2129)&lt;=0),"",IFERROR(MATCH(1,INDEX(('2_Review &amp; Audit'!$F$6:$F$505=$A2129)*('2_Review &amp; Audit'!$I$6:$I$505&gt;=$E2129-30)*('2_Review &amp; Audit'!$I$6:$I$505&lt;=$E2129+30)*('2_Review &amp; Audit'!$R$6:$R$505&gt;0)*(ROW('2_Review &amp; Audit'!$R$6:$R$505)&gt;$T2129),0),0)+5,""))</f>
        <v/>
      </c>
      <c r="AG2129" t="str">
        <f>IF(OR($D2129="",$AB2129="",$AF2129=""),"",MIN($AB2129,$AF2129))</f>
        <v/>
      </c>
      <c r="AK2129" t="str">
        <f>IF($D2129="","",MAX(0,N($AB2129)-N($AG2129)))</f>
        <v/>
      </c>
      <c r="AL2129" t="str">
        <f>IF(OR($D2129="",$AK2129="",N($AK2129)&lt;=0),"",IFERROR(MATCH(1,INDEX(('2_Review &amp; Audit'!$F$6:$F$505=$A2129)*('2_Review &amp; Audit'!$I$6:$I$505&gt;=$E2129-30)*('2_Review &amp; Audit'!$I$6:$I$505&lt;=$E2129+30)*('2_Review &amp; Audit'!$R$6:$R$505&gt;0)*(ROW('2_Review &amp; Audit'!$R$6:$R$505)&gt;$AC2129),0),0)+5,""))</f>
        <v/>
      </c>
      <c r="AP2129" t="str">
        <f>IF(OR($D2129="",$AK2129="",$AO2129=""),"",MIN($AK2129,$AO2129))</f>
        <v/>
      </c>
    </row>
    <row r="2130" spans="1:42" ht="12.75" customHeight="1" x14ac:dyDescent="0.2">
      <c r="A2130" t="str">
        <f>IF($J2130="","",INDEX('2_Review &amp; Audit'!$F:$F,$J2130))</f>
        <v/>
      </c>
      <c r="B2130" t="str">
        <f>IF($J2130="","",INDEX('2_Review &amp; Audit'!$C:$C,$J2130))</f>
        <v/>
      </c>
      <c r="C2130" t="str">
        <f>IF($J2130="","",INDEX('2_Review &amp; Audit'!$D:$D,$J2130))</f>
        <v/>
      </c>
      <c r="D2130" s="60" t="str">
        <f>IF($J2130="","",INDEX('2_Review &amp; Audit'!$U:$U,$J2130))</f>
        <v/>
      </c>
      <c r="E2130" t="str">
        <f>IF($J2130="","",INDEX('2_Review &amp; Audit'!$M:$M,$J2130))</f>
        <v/>
      </c>
      <c r="F2130" t="str">
        <f>IF($J2130="","",INDEX('2_Review &amp; Audit'!$N:$N,$J2130))</f>
        <v/>
      </c>
      <c r="G2130" t="str">
        <f>IF(OR($J2130="",$F2130=""),"",ABS(INDEX('2_Review &amp; Audit'!$B:$B,$J2130)/$F2130))</f>
        <v/>
      </c>
      <c r="H2130" t="str">
        <f t="shared" si="97"/>
        <v/>
      </c>
      <c r="I2130" t="str">
        <f>IF($J2130="","",INDEX('2_Review &amp; Audit'!$AD:$AD,$J2130))</f>
        <v/>
      </c>
      <c r="AB2130" t="str">
        <f>IF($D2130="","",MAX(0,N(#REF!)-N($X2130)))</f>
        <v/>
      </c>
      <c r="AC2130" t="str">
        <f>IF(OR($D2130="",$AB2130="",N($AB2130)&lt;=0),"",IFERROR(MATCH(1,INDEX(('2_Review &amp; Audit'!$F$6:$F$505=$A2130)*('2_Review &amp; Audit'!$I$6:$I$505&gt;=$E2130-30)*('2_Review &amp; Audit'!$I$6:$I$505&lt;=$E2130+30)*('2_Review &amp; Audit'!$R$6:$R$505&gt;0)*(ROW('2_Review &amp; Audit'!$R$6:$R$505)&gt;$T2130),0),0)+5,""))</f>
        <v/>
      </c>
      <c r="AG2130" t="str">
        <f>IF(OR($D2130="",$AB2130="",$AF2130=""),"",MIN($AB2130,$AF2130))</f>
        <v/>
      </c>
      <c r="AK2130" t="str">
        <f>IF($D2130="","",MAX(0,N($AB2130)-N($AG2130)))</f>
        <v/>
      </c>
      <c r="AL2130" t="str">
        <f>IF(OR($D2130="",$AK2130="",N($AK2130)&lt;=0),"",IFERROR(MATCH(1,INDEX(('2_Review &amp; Audit'!$F$6:$F$505=$A2130)*('2_Review &amp; Audit'!$I$6:$I$505&gt;=$E2130-30)*('2_Review &amp; Audit'!$I$6:$I$505&lt;=$E2130+30)*('2_Review &amp; Audit'!$R$6:$R$505&gt;0)*(ROW('2_Review &amp; Audit'!$R$6:$R$505)&gt;$AC2130),0),0)+5,""))</f>
        <v/>
      </c>
      <c r="AP2130" t="str">
        <f>IF(OR($D2130="",$AK2130="",$AO2130=""),"",MIN($AK2130,$AO2130))</f>
        <v/>
      </c>
    </row>
    <row r="2131" spans="1:42" ht="12.75" customHeight="1" x14ac:dyDescent="0.2">
      <c r="A2131" t="str">
        <f>IF($J2131="","",INDEX('2_Review &amp; Audit'!$F:$F,$J2131))</f>
        <v/>
      </c>
      <c r="B2131" t="str">
        <f>IF($J2131="","",INDEX('2_Review &amp; Audit'!$C:$C,$J2131))</f>
        <v/>
      </c>
      <c r="C2131" t="str">
        <f>IF($J2131="","",INDEX('2_Review &amp; Audit'!$D:$D,$J2131))</f>
        <v/>
      </c>
      <c r="D2131" s="60" t="str">
        <f>IF($J2131="","",INDEX('2_Review &amp; Audit'!$U:$U,$J2131))</f>
        <v/>
      </c>
      <c r="E2131" t="str">
        <f>IF($J2131="","",INDEX('2_Review &amp; Audit'!$M:$M,$J2131))</f>
        <v/>
      </c>
      <c r="F2131" t="str">
        <f>IF($J2131="","",INDEX('2_Review &amp; Audit'!$N:$N,$J2131))</f>
        <v/>
      </c>
      <c r="G2131" t="str">
        <f>IF(OR($J2131="",$F2131=""),"",ABS(INDEX('2_Review &amp; Audit'!$B:$B,$J2131)/$F2131))</f>
        <v/>
      </c>
      <c r="H2131" t="str">
        <f t="shared" si="97"/>
        <v/>
      </c>
      <c r="I2131" t="str">
        <f>IF($J2131="","",INDEX('2_Review &amp; Audit'!$AD:$AD,$J2131))</f>
        <v/>
      </c>
      <c r="AB2131" t="str">
        <f>IF($D2131="","",MAX(0,N(#REF!)-N($X2131)))</f>
        <v/>
      </c>
      <c r="AC2131" t="str">
        <f>IF(OR($D2131="",$AB2131="",N($AB2131)&lt;=0),"",IFERROR(MATCH(1,INDEX(('2_Review &amp; Audit'!$F$6:$F$505=$A2131)*('2_Review &amp; Audit'!$I$6:$I$505&gt;=$E2131-30)*('2_Review &amp; Audit'!$I$6:$I$505&lt;=$E2131+30)*('2_Review &amp; Audit'!$R$6:$R$505&gt;0)*(ROW('2_Review &amp; Audit'!$R$6:$R$505)&gt;$T2131),0),0)+5,""))</f>
        <v/>
      </c>
      <c r="AG2131" t="str">
        <f>IF(OR($D2131="",$AB2131="",$AF2131=""),"",MIN($AB2131,$AF2131))</f>
        <v/>
      </c>
      <c r="AK2131" t="str">
        <f>IF($D2131="","",MAX(0,N($AB2131)-N($AG2131)))</f>
        <v/>
      </c>
      <c r="AL2131" t="str">
        <f>IF(OR($D2131="",$AK2131="",N($AK2131)&lt;=0),"",IFERROR(MATCH(1,INDEX(('2_Review &amp; Audit'!$F$6:$F$505=$A2131)*('2_Review &amp; Audit'!$I$6:$I$505&gt;=$E2131-30)*('2_Review &amp; Audit'!$I$6:$I$505&lt;=$E2131+30)*('2_Review &amp; Audit'!$R$6:$R$505&gt;0)*(ROW('2_Review &amp; Audit'!$R$6:$R$505)&gt;$AC2131),0),0)+5,""))</f>
        <v/>
      </c>
      <c r="AP2131" t="str">
        <f>IF(OR($D2131="",$AK2131="",$AO2131=""),"",MIN($AK2131,$AO2131))</f>
        <v/>
      </c>
    </row>
    <row r="2132" spans="1:42" ht="12.75" customHeight="1" x14ac:dyDescent="0.2">
      <c r="A2132" t="str">
        <f>IF($J2132="","",INDEX('2_Review &amp; Audit'!$F:$F,$J2132))</f>
        <v/>
      </c>
      <c r="B2132" t="str">
        <f>IF($J2132="","",INDEX('2_Review &amp; Audit'!$C:$C,$J2132))</f>
        <v/>
      </c>
      <c r="C2132" t="str">
        <f>IF($J2132="","",INDEX('2_Review &amp; Audit'!$D:$D,$J2132))</f>
        <v/>
      </c>
      <c r="D2132" s="60" t="str">
        <f>IF($J2132="","",INDEX('2_Review &amp; Audit'!$U:$U,$J2132))</f>
        <v/>
      </c>
      <c r="E2132" t="str">
        <f>IF($J2132="","",INDEX('2_Review &amp; Audit'!$M:$M,$J2132))</f>
        <v/>
      </c>
      <c r="F2132" t="str">
        <f>IF($J2132="","",INDEX('2_Review &amp; Audit'!$N:$N,$J2132))</f>
        <v/>
      </c>
      <c r="G2132" t="str">
        <f>IF(OR($J2132="",$F2132=""),"",ABS(INDEX('2_Review &amp; Audit'!$B:$B,$J2132)/$F2132))</f>
        <v/>
      </c>
      <c r="H2132" t="str">
        <f t="shared" si="97"/>
        <v/>
      </c>
      <c r="I2132" t="str">
        <f>IF($J2132="","",INDEX('2_Review &amp; Audit'!$AD:$AD,$J2132))</f>
        <v/>
      </c>
      <c r="AB2132" t="str">
        <f>IF($D2132="","",MAX(0,N(#REF!)-N($X2132)))</f>
        <v/>
      </c>
      <c r="AC2132" t="str">
        <f>IF(OR($D2132="",$AB2132="",N($AB2132)&lt;=0),"",IFERROR(MATCH(1,INDEX(('2_Review &amp; Audit'!$F$6:$F$505=$A2132)*('2_Review &amp; Audit'!$I$6:$I$505&gt;=$E2132-30)*('2_Review &amp; Audit'!$I$6:$I$505&lt;=$E2132+30)*('2_Review &amp; Audit'!$R$6:$R$505&gt;0)*(ROW('2_Review &amp; Audit'!$R$6:$R$505)&gt;$T2132),0),0)+5,""))</f>
        <v/>
      </c>
      <c r="AG2132" t="str">
        <f>IF(OR($D2132="",$AB2132="",$AF2132=""),"",MIN($AB2132,$AF2132))</f>
        <v/>
      </c>
      <c r="AK2132" t="str">
        <f>IF($D2132="","",MAX(0,N($AB2132)-N($AG2132)))</f>
        <v/>
      </c>
      <c r="AL2132" t="str">
        <f>IF(OR($D2132="",$AK2132="",N($AK2132)&lt;=0),"",IFERROR(MATCH(1,INDEX(('2_Review &amp; Audit'!$F$6:$F$505=$A2132)*('2_Review &amp; Audit'!$I$6:$I$505&gt;=$E2132-30)*('2_Review &amp; Audit'!$I$6:$I$505&lt;=$E2132+30)*('2_Review &amp; Audit'!$R$6:$R$505&gt;0)*(ROW('2_Review &amp; Audit'!$R$6:$R$505)&gt;$AC2132),0),0)+5,""))</f>
        <v/>
      </c>
      <c r="AP2132" t="str">
        <f>IF(OR($D2132="",$AK2132="",$AO2132=""),"",MIN($AK2132,$AO2132))</f>
        <v/>
      </c>
    </row>
    <row r="2133" spans="1:42" ht="12.75" customHeight="1" x14ac:dyDescent="0.2">
      <c r="A2133" t="str">
        <f>IF($J2133="","",INDEX('2_Review &amp; Audit'!$F:$F,$J2133))</f>
        <v/>
      </c>
      <c r="B2133" t="str">
        <f>IF($J2133="","",INDEX('2_Review &amp; Audit'!$C:$C,$J2133))</f>
        <v/>
      </c>
      <c r="C2133" t="str">
        <f>IF($J2133="","",INDEX('2_Review &amp; Audit'!$D:$D,$J2133))</f>
        <v/>
      </c>
      <c r="D2133" s="60" t="str">
        <f>IF($J2133="","",INDEX('2_Review &amp; Audit'!$U:$U,$J2133))</f>
        <v/>
      </c>
      <c r="E2133" t="str">
        <f>IF($J2133="","",INDEX('2_Review &amp; Audit'!$M:$M,$J2133))</f>
        <v/>
      </c>
      <c r="F2133" t="str">
        <f>IF($J2133="","",INDEX('2_Review &amp; Audit'!$N:$N,$J2133))</f>
        <v/>
      </c>
      <c r="G2133" t="str">
        <f>IF(OR($J2133="",$F2133=""),"",ABS(INDEX('2_Review &amp; Audit'!$B:$B,$J2133)/$F2133))</f>
        <v/>
      </c>
      <c r="H2133" t="str">
        <f t="shared" si="97"/>
        <v/>
      </c>
      <c r="I2133" t="str">
        <f>IF($J2133="","",INDEX('2_Review &amp; Audit'!$AD:$AD,$J2133))</f>
        <v/>
      </c>
      <c r="AB2133" t="str">
        <f>IF($D2133="","",MAX(0,N(#REF!)-N($X2133)))</f>
        <v/>
      </c>
      <c r="AC2133" t="str">
        <f>IF(OR($D2133="",$AB2133="",N($AB2133)&lt;=0),"",IFERROR(MATCH(1,INDEX(('2_Review &amp; Audit'!$F$6:$F$505=$A2133)*('2_Review &amp; Audit'!$I$6:$I$505&gt;=$E2133-30)*('2_Review &amp; Audit'!$I$6:$I$505&lt;=$E2133+30)*('2_Review &amp; Audit'!$R$6:$R$505&gt;0)*(ROW('2_Review &amp; Audit'!$R$6:$R$505)&gt;$T2133),0),0)+5,""))</f>
        <v/>
      </c>
      <c r="AG2133" t="str">
        <f>IF(OR($D2133="",$AB2133="",$AF2133=""),"",MIN($AB2133,$AF2133))</f>
        <v/>
      </c>
      <c r="AK2133" t="str">
        <f>IF($D2133="","",MAX(0,N($AB2133)-N($AG2133)))</f>
        <v/>
      </c>
      <c r="AL2133" t="str">
        <f>IF(OR($D2133="",$AK2133="",N($AK2133)&lt;=0),"",IFERROR(MATCH(1,INDEX(('2_Review &amp; Audit'!$F$6:$F$505=$A2133)*('2_Review &amp; Audit'!$I$6:$I$505&gt;=$E2133-30)*('2_Review &amp; Audit'!$I$6:$I$505&lt;=$E2133+30)*('2_Review &amp; Audit'!$R$6:$R$505&gt;0)*(ROW('2_Review &amp; Audit'!$R$6:$R$505)&gt;$AC2133),0),0)+5,""))</f>
        <v/>
      </c>
      <c r="AP2133" t="str">
        <f>IF(OR($D2133="",$AK2133="",$AO2133=""),"",MIN($AK2133,$AO2133))</f>
        <v/>
      </c>
    </row>
    <row r="2134" spans="1:42" ht="12.75" customHeight="1" x14ac:dyDescent="0.2">
      <c r="A2134" t="str">
        <f>IF($J2134="","",INDEX('2_Review &amp; Audit'!$F:$F,$J2134))</f>
        <v/>
      </c>
      <c r="B2134" t="str">
        <f>IF($J2134="","",INDEX('2_Review &amp; Audit'!$C:$C,$J2134))</f>
        <v/>
      </c>
      <c r="C2134" t="str">
        <f>IF($J2134="","",INDEX('2_Review &amp; Audit'!$D:$D,$J2134))</f>
        <v/>
      </c>
      <c r="D2134" s="60" t="str">
        <f>IF($J2134="","",INDEX('2_Review &amp; Audit'!$U:$U,$J2134))</f>
        <v/>
      </c>
      <c r="E2134" t="str">
        <f>IF($J2134="","",INDEX('2_Review &amp; Audit'!$M:$M,$J2134))</f>
        <v/>
      </c>
      <c r="F2134" t="str">
        <f>IF($J2134="","",INDEX('2_Review &amp; Audit'!$N:$N,$J2134))</f>
        <v/>
      </c>
      <c r="G2134" t="str">
        <f>IF(OR($J2134="",$F2134=""),"",ABS(INDEX('2_Review &amp; Audit'!$B:$B,$J2134)/$F2134))</f>
        <v/>
      </c>
      <c r="H2134" t="str">
        <f t="shared" si="97"/>
        <v/>
      </c>
      <c r="I2134" t="str">
        <f>IF($J2134="","",INDEX('2_Review &amp; Audit'!$AD:$AD,$J2134))</f>
        <v/>
      </c>
      <c r="AB2134" t="str">
        <f>IF($D2134="","",MAX(0,N(#REF!)-N($X2134)))</f>
        <v/>
      </c>
      <c r="AC2134" t="str">
        <f>IF(OR($D2134="",$AB2134="",N($AB2134)&lt;=0),"",IFERROR(MATCH(1,INDEX(('2_Review &amp; Audit'!$F$6:$F$505=$A2134)*('2_Review &amp; Audit'!$I$6:$I$505&gt;=$E2134-30)*('2_Review &amp; Audit'!$I$6:$I$505&lt;=$E2134+30)*('2_Review &amp; Audit'!$R$6:$R$505&gt;0)*(ROW('2_Review &amp; Audit'!$R$6:$R$505)&gt;$T2134),0),0)+5,""))</f>
        <v/>
      </c>
      <c r="AG2134" t="str">
        <f>IF(OR($D2134="",$AB2134="",$AF2134=""),"",MIN($AB2134,$AF2134))</f>
        <v/>
      </c>
      <c r="AK2134" t="str">
        <f>IF($D2134="","",MAX(0,N($AB2134)-N($AG2134)))</f>
        <v/>
      </c>
      <c r="AL2134" t="str">
        <f>IF(OR($D2134="",$AK2134="",N($AK2134)&lt;=0),"",IFERROR(MATCH(1,INDEX(('2_Review &amp; Audit'!$F$6:$F$505=$A2134)*('2_Review &amp; Audit'!$I$6:$I$505&gt;=$E2134-30)*('2_Review &amp; Audit'!$I$6:$I$505&lt;=$E2134+30)*('2_Review &amp; Audit'!$R$6:$R$505&gt;0)*(ROW('2_Review &amp; Audit'!$R$6:$R$505)&gt;$AC2134),0),0)+5,""))</f>
        <v/>
      </c>
      <c r="AP2134" t="str">
        <f>IF(OR($D2134="",$AK2134="",$AO2134=""),"",MIN($AK2134,$AO2134))</f>
        <v/>
      </c>
    </row>
    <row r="2135" spans="1:42" ht="12.75" customHeight="1" x14ac:dyDescent="0.2">
      <c r="A2135" t="str">
        <f>IF($J2135="","",INDEX('2_Review &amp; Audit'!$F:$F,$J2135))</f>
        <v/>
      </c>
      <c r="B2135" t="str">
        <f>IF($J2135="","",INDEX('2_Review &amp; Audit'!$C:$C,$J2135))</f>
        <v/>
      </c>
      <c r="C2135" t="str">
        <f>IF($J2135="","",INDEX('2_Review &amp; Audit'!$D:$D,$J2135))</f>
        <v/>
      </c>
      <c r="D2135" s="60" t="str">
        <f>IF($J2135="","",INDEX('2_Review &amp; Audit'!$U:$U,$J2135))</f>
        <v/>
      </c>
      <c r="E2135" t="str">
        <f>IF($J2135="","",INDEX('2_Review &amp; Audit'!$M:$M,$J2135))</f>
        <v/>
      </c>
      <c r="F2135" t="str">
        <f>IF($J2135="","",INDEX('2_Review &amp; Audit'!$N:$N,$J2135))</f>
        <v/>
      </c>
      <c r="G2135" t="str">
        <f>IF(OR($J2135="",$F2135=""),"",ABS(INDEX('2_Review &amp; Audit'!$B:$B,$J2135)/$F2135))</f>
        <v/>
      </c>
      <c r="H2135" t="str">
        <f t="shared" si="97"/>
        <v/>
      </c>
      <c r="I2135" t="str">
        <f>IF($J2135="","",INDEX('2_Review &amp; Audit'!$AD:$AD,$J2135))</f>
        <v/>
      </c>
      <c r="AB2135" t="str">
        <f>IF($D2135="","",MAX(0,N(#REF!)-N($X2135)))</f>
        <v/>
      </c>
      <c r="AC2135" t="str">
        <f>IF(OR($D2135="",$AB2135="",N($AB2135)&lt;=0),"",IFERROR(MATCH(1,INDEX(('2_Review &amp; Audit'!$F$6:$F$505=$A2135)*('2_Review &amp; Audit'!$I$6:$I$505&gt;=$E2135-30)*('2_Review &amp; Audit'!$I$6:$I$505&lt;=$E2135+30)*('2_Review &amp; Audit'!$R$6:$R$505&gt;0)*(ROW('2_Review &amp; Audit'!$R$6:$R$505)&gt;$T2135),0),0)+5,""))</f>
        <v/>
      </c>
      <c r="AG2135" t="str">
        <f>IF(OR($D2135="",$AB2135="",$AF2135=""),"",MIN($AB2135,$AF2135))</f>
        <v/>
      </c>
      <c r="AK2135" t="str">
        <f>IF($D2135="","",MAX(0,N($AB2135)-N($AG2135)))</f>
        <v/>
      </c>
      <c r="AL2135" t="str">
        <f>IF(OR($D2135="",$AK2135="",N($AK2135)&lt;=0),"",IFERROR(MATCH(1,INDEX(('2_Review &amp; Audit'!$F$6:$F$505=$A2135)*('2_Review &amp; Audit'!$I$6:$I$505&gt;=$E2135-30)*('2_Review &amp; Audit'!$I$6:$I$505&lt;=$E2135+30)*('2_Review &amp; Audit'!$R$6:$R$505&gt;0)*(ROW('2_Review &amp; Audit'!$R$6:$R$505)&gt;$AC2135),0),0)+5,""))</f>
        <v/>
      </c>
      <c r="AP2135" t="str">
        <f>IF(OR($D2135="",$AK2135="",$AO2135=""),"",MIN($AK2135,$AO2135))</f>
        <v/>
      </c>
    </row>
    <row r="2136" spans="1:42" ht="12.75" customHeight="1" x14ac:dyDescent="0.2">
      <c r="A2136" t="str">
        <f>IF($J2136="","",INDEX('2_Review &amp; Audit'!$F:$F,$J2136))</f>
        <v/>
      </c>
      <c r="B2136" t="str">
        <f>IF($J2136="","",INDEX('2_Review &amp; Audit'!$C:$C,$J2136))</f>
        <v/>
      </c>
      <c r="C2136" t="str">
        <f>IF($J2136="","",INDEX('2_Review &amp; Audit'!$D:$D,$J2136))</f>
        <v/>
      </c>
      <c r="D2136" s="60" t="str">
        <f>IF($J2136="","",INDEX('2_Review &amp; Audit'!$U:$U,$J2136))</f>
        <v/>
      </c>
      <c r="E2136" t="str">
        <f>IF($J2136="","",INDEX('2_Review &amp; Audit'!$M:$M,$J2136))</f>
        <v/>
      </c>
      <c r="F2136" t="str">
        <f>IF($J2136="","",INDEX('2_Review &amp; Audit'!$N:$N,$J2136))</f>
        <v/>
      </c>
      <c r="G2136" t="str">
        <f>IF(OR($J2136="",$F2136=""),"",ABS(INDEX('2_Review &amp; Audit'!$B:$B,$J2136)/$F2136))</f>
        <v/>
      </c>
      <c r="H2136" t="str">
        <f t="shared" si="97"/>
        <v/>
      </c>
      <c r="I2136" t="str">
        <f>IF($J2136="","",INDEX('2_Review &amp; Audit'!$AD:$AD,$J2136))</f>
        <v/>
      </c>
      <c r="AB2136" t="str">
        <f>IF($D2136="","",MAX(0,N(#REF!)-N($X2136)))</f>
        <v/>
      </c>
      <c r="AC2136" t="str">
        <f>IF(OR($D2136="",$AB2136="",N($AB2136)&lt;=0),"",IFERROR(MATCH(1,INDEX(('2_Review &amp; Audit'!$F$6:$F$505=$A2136)*('2_Review &amp; Audit'!$I$6:$I$505&gt;=$E2136-30)*('2_Review &amp; Audit'!$I$6:$I$505&lt;=$E2136+30)*('2_Review &amp; Audit'!$R$6:$R$505&gt;0)*(ROW('2_Review &amp; Audit'!$R$6:$R$505)&gt;$T2136),0),0)+5,""))</f>
        <v/>
      </c>
      <c r="AG2136" t="str">
        <f>IF(OR($D2136="",$AB2136="",$AF2136=""),"",MIN($AB2136,$AF2136))</f>
        <v/>
      </c>
      <c r="AK2136" t="str">
        <f>IF($D2136="","",MAX(0,N($AB2136)-N($AG2136)))</f>
        <v/>
      </c>
      <c r="AL2136" t="str">
        <f>IF(OR($D2136="",$AK2136="",N($AK2136)&lt;=0),"",IFERROR(MATCH(1,INDEX(('2_Review &amp; Audit'!$F$6:$F$505=$A2136)*('2_Review &amp; Audit'!$I$6:$I$505&gt;=$E2136-30)*('2_Review &amp; Audit'!$I$6:$I$505&lt;=$E2136+30)*('2_Review &amp; Audit'!$R$6:$R$505&gt;0)*(ROW('2_Review &amp; Audit'!$R$6:$R$505)&gt;$AC2136),0),0)+5,""))</f>
        <v/>
      </c>
      <c r="AP2136" t="str">
        <f>IF(OR($D2136="",$AK2136="",$AO2136=""),"",MIN($AK2136,$AO2136))</f>
        <v/>
      </c>
    </row>
    <row r="2137" spans="1:42" ht="12.75" customHeight="1" x14ac:dyDescent="0.2">
      <c r="A2137" t="str">
        <f>IF($J2137="","",INDEX('2_Review &amp; Audit'!$F:$F,$J2137))</f>
        <v/>
      </c>
      <c r="B2137" t="str">
        <f>IF($J2137="","",INDEX('2_Review &amp; Audit'!$C:$C,$J2137))</f>
        <v/>
      </c>
      <c r="C2137" t="str">
        <f>IF($J2137="","",INDEX('2_Review &amp; Audit'!$D:$D,$J2137))</f>
        <v/>
      </c>
      <c r="D2137" s="60" t="str">
        <f>IF($J2137="","",INDEX('2_Review &amp; Audit'!$U:$U,$J2137))</f>
        <v/>
      </c>
      <c r="E2137" t="str">
        <f>IF($J2137="","",INDEX('2_Review &amp; Audit'!$M:$M,$J2137))</f>
        <v/>
      </c>
      <c r="F2137" t="str">
        <f>IF($J2137="","",INDEX('2_Review &amp; Audit'!$N:$N,$J2137))</f>
        <v/>
      </c>
      <c r="G2137" t="str">
        <f>IF(OR($J2137="",$F2137=""),"",ABS(INDEX('2_Review &amp; Audit'!$B:$B,$J2137)/$F2137))</f>
        <v/>
      </c>
      <c r="H2137" t="str">
        <f t="shared" si="97"/>
        <v/>
      </c>
      <c r="I2137" t="str">
        <f>IF($J2137="","",INDEX('2_Review &amp; Audit'!$AD:$AD,$J2137))</f>
        <v/>
      </c>
      <c r="AB2137" t="str">
        <f>IF($D2137="","",MAX(0,N(#REF!)-N($X2137)))</f>
        <v/>
      </c>
      <c r="AC2137" t="str">
        <f>IF(OR($D2137="",$AB2137="",N($AB2137)&lt;=0),"",IFERROR(MATCH(1,INDEX(('2_Review &amp; Audit'!$F$6:$F$505=$A2137)*('2_Review &amp; Audit'!$I$6:$I$505&gt;=$E2137-30)*('2_Review &amp; Audit'!$I$6:$I$505&lt;=$E2137+30)*('2_Review &amp; Audit'!$R$6:$R$505&gt;0)*(ROW('2_Review &amp; Audit'!$R$6:$R$505)&gt;$T2137),0),0)+5,""))</f>
        <v/>
      </c>
      <c r="AG2137" t="str">
        <f>IF(OR($D2137="",$AB2137="",$AF2137=""),"",MIN($AB2137,$AF2137))</f>
        <v/>
      </c>
      <c r="AK2137" t="str">
        <f>IF($D2137="","",MAX(0,N($AB2137)-N($AG2137)))</f>
        <v/>
      </c>
      <c r="AL2137" t="str">
        <f>IF(OR($D2137="",$AK2137="",N($AK2137)&lt;=0),"",IFERROR(MATCH(1,INDEX(('2_Review &amp; Audit'!$F$6:$F$505=$A2137)*('2_Review &amp; Audit'!$I$6:$I$505&gt;=$E2137-30)*('2_Review &amp; Audit'!$I$6:$I$505&lt;=$E2137+30)*('2_Review &amp; Audit'!$R$6:$R$505&gt;0)*(ROW('2_Review &amp; Audit'!$R$6:$R$505)&gt;$AC2137),0),0)+5,""))</f>
        <v/>
      </c>
      <c r="AP2137" t="str">
        <f>IF(OR($D2137="",$AK2137="",$AO2137=""),"",MIN($AK2137,$AO2137))</f>
        <v/>
      </c>
    </row>
    <row r="2138" spans="1:42" ht="12.75" customHeight="1" x14ac:dyDescent="0.2">
      <c r="A2138" t="str">
        <f>IF($J2138="","",INDEX('2_Review &amp; Audit'!$F:$F,$J2138))</f>
        <v/>
      </c>
      <c r="B2138" t="str">
        <f>IF($J2138="","",INDEX('2_Review &amp; Audit'!$C:$C,$J2138))</f>
        <v/>
      </c>
      <c r="C2138" t="str">
        <f>IF($J2138="","",INDEX('2_Review &amp; Audit'!$D:$D,$J2138))</f>
        <v/>
      </c>
      <c r="D2138" s="60" t="str">
        <f>IF($J2138="","",INDEX('2_Review &amp; Audit'!$U:$U,$J2138))</f>
        <v/>
      </c>
      <c r="E2138" t="str">
        <f>IF($J2138="","",INDEX('2_Review &amp; Audit'!$M:$M,$J2138))</f>
        <v/>
      </c>
      <c r="F2138" t="str">
        <f>IF($J2138="","",INDEX('2_Review &amp; Audit'!$N:$N,$J2138))</f>
        <v/>
      </c>
      <c r="G2138" t="str">
        <f>IF(OR($J2138="",$F2138=""),"",ABS(INDEX('2_Review &amp; Audit'!$B:$B,$J2138)/$F2138))</f>
        <v/>
      </c>
      <c r="H2138" t="str">
        <f t="shared" si="97"/>
        <v/>
      </c>
      <c r="I2138" t="str">
        <f>IF($J2138="","",INDEX('2_Review &amp; Audit'!$AD:$AD,$J2138))</f>
        <v/>
      </c>
      <c r="AB2138" t="str">
        <f>IF($D2138="","",MAX(0,N(#REF!)-N($X2138)))</f>
        <v/>
      </c>
      <c r="AC2138" t="str">
        <f>IF(OR($D2138="",$AB2138="",N($AB2138)&lt;=0),"",IFERROR(MATCH(1,INDEX(('2_Review &amp; Audit'!$F$6:$F$505=$A2138)*('2_Review &amp; Audit'!$I$6:$I$505&gt;=$E2138-30)*('2_Review &amp; Audit'!$I$6:$I$505&lt;=$E2138+30)*('2_Review &amp; Audit'!$R$6:$R$505&gt;0)*(ROW('2_Review &amp; Audit'!$R$6:$R$505)&gt;$T2138),0),0)+5,""))</f>
        <v/>
      </c>
      <c r="AG2138" t="str">
        <f>IF(OR($D2138="",$AB2138="",$AF2138=""),"",MIN($AB2138,$AF2138))</f>
        <v/>
      </c>
      <c r="AK2138" t="str">
        <f>IF($D2138="","",MAX(0,N($AB2138)-N($AG2138)))</f>
        <v/>
      </c>
      <c r="AL2138" t="str">
        <f>IF(OR($D2138="",$AK2138="",N($AK2138)&lt;=0),"",IFERROR(MATCH(1,INDEX(('2_Review &amp; Audit'!$F$6:$F$505=$A2138)*('2_Review &amp; Audit'!$I$6:$I$505&gt;=$E2138-30)*('2_Review &amp; Audit'!$I$6:$I$505&lt;=$E2138+30)*('2_Review &amp; Audit'!$R$6:$R$505&gt;0)*(ROW('2_Review &amp; Audit'!$R$6:$R$505)&gt;$AC2138),0),0)+5,""))</f>
        <v/>
      </c>
      <c r="AP2138" t="str">
        <f>IF(OR($D2138="",$AK2138="",$AO2138=""),"",MIN($AK2138,$AO2138))</f>
        <v/>
      </c>
    </row>
    <row r="2139" spans="1:42" ht="12.75" customHeight="1" x14ac:dyDescent="0.2">
      <c r="A2139" t="str">
        <f>IF($J2139="","",INDEX('2_Review &amp; Audit'!$F:$F,$J2139))</f>
        <v/>
      </c>
      <c r="B2139" t="str">
        <f>IF($J2139="","",INDEX('2_Review &amp; Audit'!$C:$C,$J2139))</f>
        <v/>
      </c>
      <c r="C2139" t="str">
        <f>IF($J2139="","",INDEX('2_Review &amp; Audit'!$D:$D,$J2139))</f>
        <v/>
      </c>
      <c r="D2139" s="60" t="str">
        <f>IF($J2139="","",INDEX('2_Review &amp; Audit'!$U:$U,$J2139))</f>
        <v/>
      </c>
      <c r="E2139" t="str">
        <f>IF($J2139="","",INDEX('2_Review &amp; Audit'!$M:$M,$J2139))</f>
        <v/>
      </c>
      <c r="F2139" t="str">
        <f>IF($J2139="","",INDEX('2_Review &amp; Audit'!$N:$N,$J2139))</f>
        <v/>
      </c>
      <c r="G2139" t="str">
        <f>IF(OR($J2139="",$F2139=""),"",ABS(INDEX('2_Review &amp; Audit'!$B:$B,$J2139)/$F2139))</f>
        <v/>
      </c>
      <c r="H2139" t="str">
        <f t="shared" si="97"/>
        <v/>
      </c>
      <c r="I2139" t="str">
        <f>IF($J2139="","",INDEX('2_Review &amp; Audit'!$AD:$AD,$J2139))</f>
        <v/>
      </c>
      <c r="AB2139" t="str">
        <f>IF($D2139="","",MAX(0,N(#REF!)-N($X2139)))</f>
        <v/>
      </c>
      <c r="AC2139" t="str">
        <f>IF(OR($D2139="",$AB2139="",N($AB2139)&lt;=0),"",IFERROR(MATCH(1,INDEX(('2_Review &amp; Audit'!$F$6:$F$505=$A2139)*('2_Review &amp; Audit'!$I$6:$I$505&gt;=$E2139-30)*('2_Review &amp; Audit'!$I$6:$I$505&lt;=$E2139+30)*('2_Review &amp; Audit'!$R$6:$R$505&gt;0)*(ROW('2_Review &amp; Audit'!$R$6:$R$505)&gt;$T2139),0),0)+5,""))</f>
        <v/>
      </c>
      <c r="AG2139" t="str">
        <f>IF(OR($D2139="",$AB2139="",$AF2139=""),"",MIN($AB2139,$AF2139))</f>
        <v/>
      </c>
      <c r="AK2139" t="str">
        <f>IF($D2139="","",MAX(0,N($AB2139)-N($AG2139)))</f>
        <v/>
      </c>
      <c r="AL2139" t="str">
        <f>IF(OR($D2139="",$AK2139="",N($AK2139)&lt;=0),"",IFERROR(MATCH(1,INDEX(('2_Review &amp; Audit'!$F$6:$F$505=$A2139)*('2_Review &amp; Audit'!$I$6:$I$505&gt;=$E2139-30)*('2_Review &amp; Audit'!$I$6:$I$505&lt;=$E2139+30)*('2_Review &amp; Audit'!$R$6:$R$505&gt;0)*(ROW('2_Review &amp; Audit'!$R$6:$R$505)&gt;$AC2139),0),0)+5,""))</f>
        <v/>
      </c>
      <c r="AP2139" t="str">
        <f>IF(OR($D2139="",$AK2139="",$AO2139=""),"",MIN($AK2139,$AO2139))</f>
        <v/>
      </c>
    </row>
    <row r="2140" spans="1:42" ht="12.75" customHeight="1" x14ac:dyDescent="0.2">
      <c r="A2140" t="str">
        <f>IF($J2140="","",INDEX('2_Review &amp; Audit'!$F:$F,$J2140))</f>
        <v/>
      </c>
      <c r="B2140" t="str">
        <f>IF($J2140="","",INDEX('2_Review &amp; Audit'!$C:$C,$J2140))</f>
        <v/>
      </c>
      <c r="C2140" t="str">
        <f>IF($J2140="","",INDEX('2_Review &amp; Audit'!$D:$D,$J2140))</f>
        <v/>
      </c>
      <c r="D2140" s="60" t="str">
        <f>IF($J2140="","",INDEX('2_Review &amp; Audit'!$U:$U,$J2140))</f>
        <v/>
      </c>
      <c r="E2140" t="str">
        <f>IF($J2140="","",INDEX('2_Review &amp; Audit'!$M:$M,$J2140))</f>
        <v/>
      </c>
      <c r="F2140" t="str">
        <f>IF($J2140="","",INDEX('2_Review &amp; Audit'!$N:$N,$J2140))</f>
        <v/>
      </c>
      <c r="G2140" t="str">
        <f>IF(OR($J2140="",$F2140=""),"",ABS(INDEX('2_Review &amp; Audit'!$B:$B,$J2140)/$F2140))</f>
        <v/>
      </c>
      <c r="H2140" t="str">
        <f t="shared" si="97"/>
        <v/>
      </c>
      <c r="I2140" t="str">
        <f>IF($J2140="","",INDEX('2_Review &amp; Audit'!$AD:$AD,$J2140))</f>
        <v/>
      </c>
      <c r="AB2140" t="str">
        <f>IF($D2140="","",MAX(0,N(#REF!)-N($X2140)))</f>
        <v/>
      </c>
      <c r="AC2140" t="str">
        <f>IF(OR($D2140="",$AB2140="",N($AB2140)&lt;=0),"",IFERROR(MATCH(1,INDEX(('2_Review &amp; Audit'!$F$6:$F$505=$A2140)*('2_Review &amp; Audit'!$I$6:$I$505&gt;=$E2140-30)*('2_Review &amp; Audit'!$I$6:$I$505&lt;=$E2140+30)*('2_Review &amp; Audit'!$R$6:$R$505&gt;0)*(ROW('2_Review &amp; Audit'!$R$6:$R$505)&gt;$T2140),0),0)+5,""))</f>
        <v/>
      </c>
      <c r="AG2140" t="str">
        <f>IF(OR($D2140="",$AB2140="",$AF2140=""),"",MIN($AB2140,$AF2140))</f>
        <v/>
      </c>
      <c r="AK2140" t="str">
        <f>IF($D2140="","",MAX(0,N($AB2140)-N($AG2140)))</f>
        <v/>
      </c>
      <c r="AL2140" t="str">
        <f>IF(OR($D2140="",$AK2140="",N($AK2140)&lt;=0),"",IFERROR(MATCH(1,INDEX(('2_Review &amp; Audit'!$F$6:$F$505=$A2140)*('2_Review &amp; Audit'!$I$6:$I$505&gt;=$E2140-30)*('2_Review &amp; Audit'!$I$6:$I$505&lt;=$E2140+30)*('2_Review &amp; Audit'!$R$6:$R$505&gt;0)*(ROW('2_Review &amp; Audit'!$R$6:$R$505)&gt;$AC2140),0),0)+5,""))</f>
        <v/>
      </c>
      <c r="AP2140" t="str">
        <f>IF(OR($D2140="",$AK2140="",$AO2140=""),"",MIN($AK2140,$AO2140))</f>
        <v/>
      </c>
    </row>
    <row r="2141" spans="1:42" ht="12.75" customHeight="1" x14ac:dyDescent="0.2">
      <c r="A2141" t="str">
        <f>IF($J2141="","",INDEX('2_Review &amp; Audit'!$F:$F,$J2141))</f>
        <v/>
      </c>
      <c r="B2141" t="str">
        <f>IF($J2141="","",INDEX('2_Review &amp; Audit'!$C:$C,$J2141))</f>
        <v/>
      </c>
      <c r="C2141" t="str">
        <f>IF($J2141="","",INDEX('2_Review &amp; Audit'!$D:$D,$J2141))</f>
        <v/>
      </c>
      <c r="D2141" s="60" t="str">
        <f>IF($J2141="","",INDEX('2_Review &amp; Audit'!$U:$U,$J2141))</f>
        <v/>
      </c>
      <c r="E2141" t="str">
        <f>IF($J2141="","",INDEX('2_Review &amp; Audit'!$M:$M,$J2141))</f>
        <v/>
      </c>
      <c r="F2141" t="str">
        <f>IF($J2141="","",INDEX('2_Review &amp; Audit'!$N:$N,$J2141))</f>
        <v/>
      </c>
      <c r="G2141" t="str">
        <f>IF(OR($J2141="",$F2141=""),"",ABS(INDEX('2_Review &amp; Audit'!$B:$B,$J2141)/$F2141))</f>
        <v/>
      </c>
      <c r="H2141" t="str">
        <f t="shared" si="97"/>
        <v/>
      </c>
      <c r="I2141" t="str">
        <f>IF($J2141="","",INDEX('2_Review &amp; Audit'!$AD:$AD,$J2141))</f>
        <v/>
      </c>
      <c r="AB2141" t="str">
        <f>IF($D2141="","",MAX(0,N(#REF!)-N($X2141)))</f>
        <v/>
      </c>
      <c r="AC2141" t="str">
        <f>IF(OR($D2141="",$AB2141="",N($AB2141)&lt;=0),"",IFERROR(MATCH(1,INDEX(('2_Review &amp; Audit'!$F$6:$F$505=$A2141)*('2_Review &amp; Audit'!$I$6:$I$505&gt;=$E2141-30)*('2_Review &amp; Audit'!$I$6:$I$505&lt;=$E2141+30)*('2_Review &amp; Audit'!$R$6:$R$505&gt;0)*(ROW('2_Review &amp; Audit'!$R$6:$R$505)&gt;$T2141),0),0)+5,""))</f>
        <v/>
      </c>
      <c r="AG2141" t="str">
        <f>IF(OR($D2141="",$AB2141="",$AF2141=""),"",MIN($AB2141,$AF2141))</f>
        <v/>
      </c>
      <c r="AK2141" t="str">
        <f>IF($D2141="","",MAX(0,N($AB2141)-N($AG2141)))</f>
        <v/>
      </c>
      <c r="AL2141" t="str">
        <f>IF(OR($D2141="",$AK2141="",N($AK2141)&lt;=0),"",IFERROR(MATCH(1,INDEX(('2_Review &amp; Audit'!$F$6:$F$505=$A2141)*('2_Review &amp; Audit'!$I$6:$I$505&gt;=$E2141-30)*('2_Review &amp; Audit'!$I$6:$I$505&lt;=$E2141+30)*('2_Review &amp; Audit'!$R$6:$R$505&gt;0)*(ROW('2_Review &amp; Audit'!$R$6:$R$505)&gt;$AC2141),0),0)+5,""))</f>
        <v/>
      </c>
      <c r="AP2141" t="str">
        <f>IF(OR($D2141="",$AK2141="",$AO2141=""),"",MIN($AK2141,$AO2141))</f>
        <v/>
      </c>
    </row>
    <row r="2142" spans="1:42" ht="12.75" customHeight="1" x14ac:dyDescent="0.2">
      <c r="A2142" t="str">
        <f>IF($J2142="","",INDEX('2_Review &amp; Audit'!$F:$F,$J2142))</f>
        <v/>
      </c>
      <c r="B2142" t="str">
        <f>IF($J2142="","",INDEX('2_Review &amp; Audit'!$C:$C,$J2142))</f>
        <v/>
      </c>
      <c r="C2142" t="str">
        <f>IF($J2142="","",INDEX('2_Review &amp; Audit'!$D:$D,$J2142))</f>
        <v/>
      </c>
      <c r="D2142" s="60" t="str">
        <f>IF($J2142="","",INDEX('2_Review &amp; Audit'!$U:$U,$J2142))</f>
        <v/>
      </c>
      <c r="E2142" t="str">
        <f>IF($J2142="","",INDEX('2_Review &amp; Audit'!$M:$M,$J2142))</f>
        <v/>
      </c>
      <c r="F2142" t="str">
        <f>IF($J2142="","",INDEX('2_Review &amp; Audit'!$N:$N,$J2142))</f>
        <v/>
      </c>
      <c r="G2142" t="str">
        <f>IF(OR($J2142="",$F2142=""),"",ABS(INDEX('2_Review &amp; Audit'!$B:$B,$J2142)/$F2142))</f>
        <v/>
      </c>
      <c r="H2142" t="str">
        <f t="shared" si="97"/>
        <v/>
      </c>
      <c r="I2142" t="str">
        <f>IF($J2142="","",INDEX('2_Review &amp; Audit'!$AD:$AD,$J2142))</f>
        <v/>
      </c>
      <c r="AB2142" t="str">
        <f>IF($D2142="","",MAX(0,N(#REF!)-N($X2142)))</f>
        <v/>
      </c>
      <c r="AC2142" t="str">
        <f>IF(OR($D2142="",$AB2142="",N($AB2142)&lt;=0),"",IFERROR(MATCH(1,INDEX(('2_Review &amp; Audit'!$F$6:$F$505=$A2142)*('2_Review &amp; Audit'!$I$6:$I$505&gt;=$E2142-30)*('2_Review &amp; Audit'!$I$6:$I$505&lt;=$E2142+30)*('2_Review &amp; Audit'!$R$6:$R$505&gt;0)*(ROW('2_Review &amp; Audit'!$R$6:$R$505)&gt;$T2142),0),0)+5,""))</f>
        <v/>
      </c>
      <c r="AG2142" t="str">
        <f>IF(OR($D2142="",$AB2142="",$AF2142=""),"",MIN($AB2142,$AF2142))</f>
        <v/>
      </c>
      <c r="AK2142" t="str">
        <f>IF($D2142="","",MAX(0,N($AB2142)-N($AG2142)))</f>
        <v/>
      </c>
      <c r="AL2142" t="str">
        <f>IF(OR($D2142="",$AK2142="",N($AK2142)&lt;=0),"",IFERROR(MATCH(1,INDEX(('2_Review &amp; Audit'!$F$6:$F$505=$A2142)*('2_Review &amp; Audit'!$I$6:$I$505&gt;=$E2142-30)*('2_Review &amp; Audit'!$I$6:$I$505&lt;=$E2142+30)*('2_Review &amp; Audit'!$R$6:$R$505&gt;0)*(ROW('2_Review &amp; Audit'!$R$6:$R$505)&gt;$AC2142),0),0)+5,""))</f>
        <v/>
      </c>
      <c r="AP2142" t="str">
        <f>IF(OR($D2142="",$AK2142="",$AO2142=""),"",MIN($AK2142,$AO2142))</f>
        <v/>
      </c>
    </row>
    <row r="2143" spans="1:42" ht="12.75" customHeight="1" x14ac:dyDescent="0.2">
      <c r="A2143" t="str">
        <f>IF($J2143="","",INDEX('2_Review &amp; Audit'!$F:$F,$J2143))</f>
        <v/>
      </c>
      <c r="B2143" t="str">
        <f>IF($J2143="","",INDEX('2_Review &amp; Audit'!$C:$C,$J2143))</f>
        <v/>
      </c>
      <c r="C2143" t="str">
        <f>IF($J2143="","",INDEX('2_Review &amp; Audit'!$D:$D,$J2143))</f>
        <v/>
      </c>
      <c r="D2143" s="60" t="str">
        <f>IF($J2143="","",INDEX('2_Review &amp; Audit'!$U:$U,$J2143))</f>
        <v/>
      </c>
      <c r="E2143" t="str">
        <f>IF($J2143="","",INDEX('2_Review &amp; Audit'!$M:$M,$J2143))</f>
        <v/>
      </c>
      <c r="F2143" t="str">
        <f>IF($J2143="","",INDEX('2_Review &amp; Audit'!$N:$N,$J2143))</f>
        <v/>
      </c>
      <c r="G2143" t="str">
        <f>IF(OR($J2143="",$F2143=""),"",ABS(INDEX('2_Review &amp; Audit'!$B:$B,$J2143)/$F2143))</f>
        <v/>
      </c>
      <c r="H2143" t="str">
        <f t="shared" si="97"/>
        <v/>
      </c>
      <c r="I2143" t="str">
        <f>IF($J2143="","",INDEX('2_Review &amp; Audit'!$AD:$AD,$J2143))</f>
        <v/>
      </c>
      <c r="AB2143" t="str">
        <f>IF($D2143="","",MAX(0,N(#REF!)-N($X2143)))</f>
        <v/>
      </c>
      <c r="AC2143" t="str">
        <f>IF(OR($D2143="",$AB2143="",N($AB2143)&lt;=0),"",IFERROR(MATCH(1,INDEX(('2_Review &amp; Audit'!$F$6:$F$505=$A2143)*('2_Review &amp; Audit'!$I$6:$I$505&gt;=$E2143-30)*('2_Review &amp; Audit'!$I$6:$I$505&lt;=$E2143+30)*('2_Review &amp; Audit'!$R$6:$R$505&gt;0)*(ROW('2_Review &amp; Audit'!$R$6:$R$505)&gt;$T2143),0),0)+5,""))</f>
        <v/>
      </c>
      <c r="AG2143" t="str">
        <f>IF(OR($D2143="",$AB2143="",$AF2143=""),"",MIN($AB2143,$AF2143))</f>
        <v/>
      </c>
      <c r="AK2143" t="str">
        <f>IF($D2143="","",MAX(0,N($AB2143)-N($AG2143)))</f>
        <v/>
      </c>
      <c r="AL2143" t="str">
        <f>IF(OR($D2143="",$AK2143="",N($AK2143)&lt;=0),"",IFERROR(MATCH(1,INDEX(('2_Review &amp; Audit'!$F$6:$F$505=$A2143)*('2_Review &amp; Audit'!$I$6:$I$505&gt;=$E2143-30)*('2_Review &amp; Audit'!$I$6:$I$505&lt;=$E2143+30)*('2_Review &amp; Audit'!$R$6:$R$505&gt;0)*(ROW('2_Review &amp; Audit'!$R$6:$R$505)&gt;$AC2143),0),0)+5,""))</f>
        <v/>
      </c>
      <c r="AP2143" t="str">
        <f>IF(OR($D2143="",$AK2143="",$AO2143=""),"",MIN($AK2143,$AO2143))</f>
        <v/>
      </c>
    </row>
    <row r="2144" spans="1:42" ht="12.75" customHeight="1" x14ac:dyDescent="0.2">
      <c r="A2144" t="str">
        <f>IF($J2144="","",INDEX('2_Review &amp; Audit'!$F:$F,$J2144))</f>
        <v/>
      </c>
      <c r="B2144" t="str">
        <f>IF($J2144="","",INDEX('2_Review &amp; Audit'!$C:$C,$J2144))</f>
        <v/>
      </c>
      <c r="C2144" t="str">
        <f>IF($J2144="","",INDEX('2_Review &amp; Audit'!$D:$D,$J2144))</f>
        <v/>
      </c>
      <c r="D2144" s="60" t="str">
        <f>IF($J2144="","",INDEX('2_Review &amp; Audit'!$U:$U,$J2144))</f>
        <v/>
      </c>
      <c r="E2144" t="str">
        <f>IF($J2144="","",INDEX('2_Review &amp; Audit'!$M:$M,$J2144))</f>
        <v/>
      </c>
      <c r="F2144" t="str">
        <f>IF($J2144="","",INDEX('2_Review &amp; Audit'!$N:$N,$J2144))</f>
        <v/>
      </c>
      <c r="G2144" t="str">
        <f>IF(OR($J2144="",$F2144=""),"",ABS(INDEX('2_Review &amp; Audit'!$B:$B,$J2144)/$F2144))</f>
        <v/>
      </c>
      <c r="H2144" t="str">
        <f t="shared" si="97"/>
        <v/>
      </c>
      <c r="I2144" t="str">
        <f>IF($J2144="","",INDEX('2_Review &amp; Audit'!$AD:$AD,$J2144))</f>
        <v/>
      </c>
      <c r="AB2144" t="str">
        <f>IF($D2144="","",MAX(0,N(#REF!)-N($X2144)))</f>
        <v/>
      </c>
      <c r="AC2144" t="str">
        <f>IF(OR($D2144="",$AB2144="",N($AB2144)&lt;=0),"",IFERROR(MATCH(1,INDEX(('2_Review &amp; Audit'!$F$6:$F$505=$A2144)*('2_Review &amp; Audit'!$I$6:$I$505&gt;=$E2144-30)*('2_Review &amp; Audit'!$I$6:$I$505&lt;=$E2144+30)*('2_Review &amp; Audit'!$R$6:$R$505&gt;0)*(ROW('2_Review &amp; Audit'!$R$6:$R$505)&gt;$T2144),0),0)+5,""))</f>
        <v/>
      </c>
      <c r="AG2144" t="str">
        <f>IF(OR($D2144="",$AB2144="",$AF2144=""),"",MIN($AB2144,$AF2144))</f>
        <v/>
      </c>
      <c r="AK2144" t="str">
        <f>IF($D2144="","",MAX(0,N($AB2144)-N($AG2144)))</f>
        <v/>
      </c>
      <c r="AL2144" t="str">
        <f>IF(OR($D2144="",$AK2144="",N($AK2144)&lt;=0),"",IFERROR(MATCH(1,INDEX(('2_Review &amp; Audit'!$F$6:$F$505=$A2144)*('2_Review &amp; Audit'!$I$6:$I$505&gt;=$E2144-30)*('2_Review &amp; Audit'!$I$6:$I$505&lt;=$E2144+30)*('2_Review &amp; Audit'!$R$6:$R$505&gt;0)*(ROW('2_Review &amp; Audit'!$R$6:$R$505)&gt;$AC2144),0),0)+5,""))</f>
        <v/>
      </c>
      <c r="AP2144" t="str">
        <f>IF(OR($D2144="",$AK2144="",$AO2144=""),"",MIN($AK2144,$AO2144))</f>
        <v/>
      </c>
    </row>
    <row r="2145" spans="1:42" ht="12.75" customHeight="1" x14ac:dyDescent="0.2">
      <c r="A2145" t="str">
        <f>IF($J2145="","",INDEX('2_Review &amp; Audit'!$F:$F,$J2145))</f>
        <v/>
      </c>
      <c r="B2145" t="str">
        <f>IF($J2145="","",INDEX('2_Review &amp; Audit'!$C:$C,$J2145))</f>
        <v/>
      </c>
      <c r="C2145" t="str">
        <f>IF($J2145="","",INDEX('2_Review &amp; Audit'!$D:$D,$J2145))</f>
        <v/>
      </c>
      <c r="D2145" s="60" t="str">
        <f>IF($J2145="","",INDEX('2_Review &amp; Audit'!$U:$U,$J2145))</f>
        <v/>
      </c>
      <c r="E2145" t="str">
        <f>IF($J2145="","",INDEX('2_Review &amp; Audit'!$M:$M,$J2145))</f>
        <v/>
      </c>
      <c r="F2145" t="str">
        <f>IF($J2145="","",INDEX('2_Review &amp; Audit'!$N:$N,$J2145))</f>
        <v/>
      </c>
      <c r="G2145" t="str">
        <f>IF(OR($J2145="",$F2145=""),"",ABS(INDEX('2_Review &amp; Audit'!$B:$B,$J2145)/$F2145))</f>
        <v/>
      </c>
      <c r="H2145" t="str">
        <f t="shared" si="97"/>
        <v/>
      </c>
      <c r="I2145" t="str">
        <f>IF($J2145="","",INDEX('2_Review &amp; Audit'!$AD:$AD,$J2145))</f>
        <v/>
      </c>
      <c r="AB2145" t="str">
        <f>IF($D2145="","",MAX(0,N(#REF!)-N($X2145)))</f>
        <v/>
      </c>
      <c r="AC2145" t="str">
        <f>IF(OR($D2145="",$AB2145="",N($AB2145)&lt;=0),"",IFERROR(MATCH(1,INDEX(('2_Review &amp; Audit'!$F$6:$F$505=$A2145)*('2_Review &amp; Audit'!$I$6:$I$505&gt;=$E2145-30)*('2_Review &amp; Audit'!$I$6:$I$505&lt;=$E2145+30)*('2_Review &amp; Audit'!$R$6:$R$505&gt;0)*(ROW('2_Review &amp; Audit'!$R$6:$R$505)&gt;$T2145),0),0)+5,""))</f>
        <v/>
      </c>
      <c r="AG2145" t="str">
        <f>IF(OR($D2145="",$AB2145="",$AF2145=""),"",MIN($AB2145,$AF2145))</f>
        <v/>
      </c>
      <c r="AK2145" t="str">
        <f>IF($D2145="","",MAX(0,N($AB2145)-N($AG2145)))</f>
        <v/>
      </c>
      <c r="AL2145" t="str">
        <f>IF(OR($D2145="",$AK2145="",N($AK2145)&lt;=0),"",IFERROR(MATCH(1,INDEX(('2_Review &amp; Audit'!$F$6:$F$505=$A2145)*('2_Review &amp; Audit'!$I$6:$I$505&gt;=$E2145-30)*('2_Review &amp; Audit'!$I$6:$I$505&lt;=$E2145+30)*('2_Review &amp; Audit'!$R$6:$R$505&gt;0)*(ROW('2_Review &amp; Audit'!$R$6:$R$505)&gt;$AC2145),0),0)+5,""))</f>
        <v/>
      </c>
      <c r="AP2145" t="str">
        <f>IF(OR($D2145="",$AK2145="",$AO2145=""),"",MIN($AK2145,$AO2145))</f>
        <v/>
      </c>
    </row>
    <row r="2146" spans="1:42" ht="12.75" customHeight="1" x14ac:dyDescent="0.2">
      <c r="A2146" t="str">
        <f>IF($J2146="","",INDEX('2_Review &amp; Audit'!$F:$F,$J2146))</f>
        <v/>
      </c>
      <c r="B2146" t="str">
        <f>IF($J2146="","",INDEX('2_Review &amp; Audit'!$C:$C,$J2146))</f>
        <v/>
      </c>
      <c r="C2146" t="str">
        <f>IF($J2146="","",INDEX('2_Review &amp; Audit'!$D:$D,$J2146))</f>
        <v/>
      </c>
      <c r="D2146" s="60" t="str">
        <f>IF($J2146="","",INDEX('2_Review &amp; Audit'!$U:$U,$J2146))</f>
        <v/>
      </c>
      <c r="E2146" t="str">
        <f>IF($J2146="","",INDEX('2_Review &amp; Audit'!$M:$M,$J2146))</f>
        <v/>
      </c>
      <c r="F2146" t="str">
        <f>IF($J2146="","",INDEX('2_Review &amp; Audit'!$N:$N,$J2146))</f>
        <v/>
      </c>
      <c r="G2146" t="str">
        <f>IF(OR($J2146="",$F2146=""),"",ABS(INDEX('2_Review &amp; Audit'!$B:$B,$J2146)/$F2146))</f>
        <v/>
      </c>
      <c r="H2146" t="str">
        <f t="shared" si="97"/>
        <v/>
      </c>
      <c r="I2146" t="str">
        <f>IF($J2146="","",INDEX('2_Review &amp; Audit'!$AD:$AD,$J2146))</f>
        <v/>
      </c>
      <c r="AB2146" t="str">
        <f>IF($D2146="","",MAX(0,N(#REF!)-N($X2146)))</f>
        <v/>
      </c>
      <c r="AC2146" t="str">
        <f>IF(OR($D2146="",$AB2146="",N($AB2146)&lt;=0),"",IFERROR(MATCH(1,INDEX(('2_Review &amp; Audit'!$F$6:$F$505=$A2146)*('2_Review &amp; Audit'!$I$6:$I$505&gt;=$E2146-30)*('2_Review &amp; Audit'!$I$6:$I$505&lt;=$E2146+30)*('2_Review &amp; Audit'!$R$6:$R$505&gt;0)*(ROW('2_Review &amp; Audit'!$R$6:$R$505)&gt;$T2146),0),0)+5,""))</f>
        <v/>
      </c>
      <c r="AG2146" t="str">
        <f>IF(OR($D2146="",$AB2146="",$AF2146=""),"",MIN($AB2146,$AF2146))</f>
        <v/>
      </c>
      <c r="AK2146" t="str">
        <f>IF($D2146="","",MAX(0,N($AB2146)-N($AG2146)))</f>
        <v/>
      </c>
      <c r="AL2146" t="str">
        <f>IF(OR($D2146="",$AK2146="",N($AK2146)&lt;=0),"",IFERROR(MATCH(1,INDEX(('2_Review &amp; Audit'!$F$6:$F$505=$A2146)*('2_Review &amp; Audit'!$I$6:$I$505&gt;=$E2146-30)*('2_Review &amp; Audit'!$I$6:$I$505&lt;=$E2146+30)*('2_Review &amp; Audit'!$R$6:$R$505&gt;0)*(ROW('2_Review &amp; Audit'!$R$6:$R$505)&gt;$AC2146),0),0)+5,""))</f>
        <v/>
      </c>
      <c r="AP2146" t="str">
        <f>IF(OR($D2146="",$AK2146="",$AO2146=""),"",MIN($AK2146,$AO2146))</f>
        <v/>
      </c>
    </row>
    <row r="2147" spans="1:42" ht="12.75" customHeight="1" x14ac:dyDescent="0.2">
      <c r="A2147" t="str">
        <f>IF($J2147="","",INDEX('2_Review &amp; Audit'!$F:$F,$J2147))</f>
        <v/>
      </c>
      <c r="B2147" t="str">
        <f>IF($J2147="","",INDEX('2_Review &amp; Audit'!$C:$C,$J2147))</f>
        <v/>
      </c>
      <c r="C2147" t="str">
        <f>IF($J2147="","",INDEX('2_Review &amp; Audit'!$D:$D,$J2147))</f>
        <v/>
      </c>
      <c r="D2147" s="60" t="str">
        <f>IF($J2147="","",INDEX('2_Review &amp; Audit'!$U:$U,$J2147))</f>
        <v/>
      </c>
      <c r="E2147" t="str">
        <f>IF($J2147="","",INDEX('2_Review &amp; Audit'!$M:$M,$J2147))</f>
        <v/>
      </c>
      <c r="F2147" t="str">
        <f>IF($J2147="","",INDEX('2_Review &amp; Audit'!$N:$N,$J2147))</f>
        <v/>
      </c>
      <c r="G2147" t="str">
        <f>IF(OR($J2147="",$F2147=""),"",ABS(INDEX('2_Review &amp; Audit'!$B:$B,$J2147)/$F2147))</f>
        <v/>
      </c>
      <c r="H2147" t="str">
        <f t="shared" si="97"/>
        <v/>
      </c>
      <c r="I2147" t="str">
        <f>IF($J2147="","",INDEX('2_Review &amp; Audit'!$AD:$AD,$J2147))</f>
        <v/>
      </c>
      <c r="AB2147" t="str">
        <f>IF($D2147="","",MAX(0,N(#REF!)-N($X2147)))</f>
        <v/>
      </c>
      <c r="AC2147" t="str">
        <f>IF(OR($D2147="",$AB2147="",N($AB2147)&lt;=0),"",IFERROR(MATCH(1,INDEX(('2_Review &amp; Audit'!$F$6:$F$505=$A2147)*('2_Review &amp; Audit'!$I$6:$I$505&gt;=$E2147-30)*('2_Review &amp; Audit'!$I$6:$I$505&lt;=$E2147+30)*('2_Review &amp; Audit'!$R$6:$R$505&gt;0)*(ROW('2_Review &amp; Audit'!$R$6:$R$505)&gt;$T2147),0),0)+5,""))</f>
        <v/>
      </c>
      <c r="AG2147" t="str">
        <f>IF(OR($D2147="",$AB2147="",$AF2147=""),"",MIN($AB2147,$AF2147))</f>
        <v/>
      </c>
      <c r="AK2147" t="str">
        <f>IF($D2147="","",MAX(0,N($AB2147)-N($AG2147)))</f>
        <v/>
      </c>
      <c r="AL2147" t="str">
        <f>IF(OR($D2147="",$AK2147="",N($AK2147)&lt;=0),"",IFERROR(MATCH(1,INDEX(('2_Review &amp; Audit'!$F$6:$F$505=$A2147)*('2_Review &amp; Audit'!$I$6:$I$505&gt;=$E2147-30)*('2_Review &amp; Audit'!$I$6:$I$505&lt;=$E2147+30)*('2_Review &amp; Audit'!$R$6:$R$505&gt;0)*(ROW('2_Review &amp; Audit'!$R$6:$R$505)&gt;$AC2147),0),0)+5,""))</f>
        <v/>
      </c>
      <c r="AP2147" t="str">
        <f>IF(OR($D2147="",$AK2147="",$AO2147=""),"",MIN($AK2147,$AO2147))</f>
        <v/>
      </c>
    </row>
    <row r="2148" spans="1:42" ht="12.75" customHeight="1" x14ac:dyDescent="0.2">
      <c r="A2148" t="str">
        <f>IF($J2148="","",INDEX('2_Review &amp; Audit'!$F:$F,$J2148))</f>
        <v/>
      </c>
      <c r="B2148" t="str">
        <f>IF($J2148="","",INDEX('2_Review &amp; Audit'!$C:$C,$J2148))</f>
        <v/>
      </c>
      <c r="C2148" t="str">
        <f>IF($J2148="","",INDEX('2_Review &amp; Audit'!$D:$D,$J2148))</f>
        <v/>
      </c>
      <c r="D2148" s="60" t="str">
        <f>IF($J2148="","",INDEX('2_Review &amp; Audit'!$U:$U,$J2148))</f>
        <v/>
      </c>
      <c r="E2148" t="str">
        <f>IF($J2148="","",INDEX('2_Review &amp; Audit'!$M:$M,$J2148))</f>
        <v/>
      </c>
      <c r="F2148" t="str">
        <f>IF($J2148="","",INDEX('2_Review &amp; Audit'!$N:$N,$J2148))</f>
        <v/>
      </c>
      <c r="G2148" t="str">
        <f>IF(OR($J2148="",$F2148=""),"",ABS(INDEX('2_Review &amp; Audit'!$B:$B,$J2148)/$F2148))</f>
        <v/>
      </c>
      <c r="H2148" t="str">
        <f t="shared" si="97"/>
        <v/>
      </c>
      <c r="I2148" t="str">
        <f>IF($J2148="","",INDEX('2_Review &amp; Audit'!$AD:$AD,$J2148))</f>
        <v/>
      </c>
      <c r="AB2148" t="str">
        <f>IF($D2148="","",MAX(0,N(#REF!)-N($X2148)))</f>
        <v/>
      </c>
      <c r="AC2148" t="str">
        <f>IF(OR($D2148="",$AB2148="",N($AB2148)&lt;=0),"",IFERROR(MATCH(1,INDEX(('2_Review &amp; Audit'!$F$6:$F$505=$A2148)*('2_Review &amp; Audit'!$I$6:$I$505&gt;=$E2148-30)*('2_Review &amp; Audit'!$I$6:$I$505&lt;=$E2148+30)*('2_Review &amp; Audit'!$R$6:$R$505&gt;0)*(ROW('2_Review &amp; Audit'!$R$6:$R$505)&gt;$T2148),0),0)+5,""))</f>
        <v/>
      </c>
      <c r="AG2148" t="str">
        <f>IF(OR($D2148="",$AB2148="",$AF2148=""),"",MIN($AB2148,$AF2148))</f>
        <v/>
      </c>
      <c r="AK2148" t="str">
        <f>IF($D2148="","",MAX(0,N($AB2148)-N($AG2148)))</f>
        <v/>
      </c>
      <c r="AL2148" t="str">
        <f>IF(OR($D2148="",$AK2148="",N($AK2148)&lt;=0),"",IFERROR(MATCH(1,INDEX(('2_Review &amp; Audit'!$F$6:$F$505=$A2148)*('2_Review &amp; Audit'!$I$6:$I$505&gt;=$E2148-30)*('2_Review &amp; Audit'!$I$6:$I$505&lt;=$E2148+30)*('2_Review &amp; Audit'!$R$6:$R$505&gt;0)*(ROW('2_Review &amp; Audit'!$R$6:$R$505)&gt;$AC2148),0),0)+5,""))</f>
        <v/>
      </c>
      <c r="AP2148" t="str">
        <f>IF(OR($D2148="",$AK2148="",$AO2148=""),"",MIN($AK2148,$AO2148))</f>
        <v/>
      </c>
    </row>
    <row r="2149" spans="1:42" ht="12.75" customHeight="1" x14ac:dyDescent="0.2">
      <c r="A2149" t="str">
        <f>IF($J2149="","",INDEX('2_Review &amp; Audit'!$F:$F,$J2149))</f>
        <v/>
      </c>
      <c r="B2149" t="str">
        <f>IF($J2149="","",INDEX('2_Review &amp; Audit'!$C:$C,$J2149))</f>
        <v/>
      </c>
      <c r="C2149" t="str">
        <f>IF($J2149="","",INDEX('2_Review &amp; Audit'!$D:$D,$J2149))</f>
        <v/>
      </c>
      <c r="D2149" s="60" t="str">
        <f>IF($J2149="","",INDEX('2_Review &amp; Audit'!$U:$U,$J2149))</f>
        <v/>
      </c>
      <c r="E2149" t="str">
        <f>IF($J2149="","",INDEX('2_Review &amp; Audit'!$M:$M,$J2149))</f>
        <v/>
      </c>
      <c r="F2149" t="str">
        <f>IF($J2149="","",INDEX('2_Review &amp; Audit'!$N:$N,$J2149))</f>
        <v/>
      </c>
      <c r="G2149" t="str">
        <f>IF(OR($J2149="",$F2149=""),"",ABS(INDEX('2_Review &amp; Audit'!$B:$B,$J2149)/$F2149))</f>
        <v/>
      </c>
      <c r="H2149" t="str">
        <f t="shared" si="97"/>
        <v/>
      </c>
      <c r="I2149" t="str">
        <f>IF($J2149="","",INDEX('2_Review &amp; Audit'!$AD:$AD,$J2149))</f>
        <v/>
      </c>
      <c r="AB2149" t="str">
        <f>IF($D2149="","",MAX(0,N(#REF!)-N($X2149)))</f>
        <v/>
      </c>
      <c r="AC2149" t="str">
        <f>IF(OR($D2149="",$AB2149="",N($AB2149)&lt;=0),"",IFERROR(MATCH(1,INDEX(('2_Review &amp; Audit'!$F$6:$F$505=$A2149)*('2_Review &amp; Audit'!$I$6:$I$505&gt;=$E2149-30)*('2_Review &amp; Audit'!$I$6:$I$505&lt;=$E2149+30)*('2_Review &amp; Audit'!$R$6:$R$505&gt;0)*(ROW('2_Review &amp; Audit'!$R$6:$R$505)&gt;$T2149),0),0)+5,""))</f>
        <v/>
      </c>
      <c r="AG2149" t="str">
        <f>IF(OR($D2149="",$AB2149="",$AF2149=""),"",MIN($AB2149,$AF2149))</f>
        <v/>
      </c>
      <c r="AK2149" t="str">
        <f>IF($D2149="","",MAX(0,N($AB2149)-N($AG2149)))</f>
        <v/>
      </c>
      <c r="AL2149" t="str">
        <f>IF(OR($D2149="",$AK2149="",N($AK2149)&lt;=0),"",IFERROR(MATCH(1,INDEX(('2_Review &amp; Audit'!$F$6:$F$505=$A2149)*('2_Review &amp; Audit'!$I$6:$I$505&gt;=$E2149-30)*('2_Review &amp; Audit'!$I$6:$I$505&lt;=$E2149+30)*('2_Review &amp; Audit'!$R$6:$R$505&gt;0)*(ROW('2_Review &amp; Audit'!$R$6:$R$505)&gt;$AC2149),0),0)+5,""))</f>
        <v/>
      </c>
      <c r="AP2149" t="str">
        <f>IF(OR($D2149="",$AK2149="",$AO2149=""),"",MIN($AK2149,$AO2149))</f>
        <v/>
      </c>
    </row>
    <row r="2150" spans="1:42" ht="12.75" customHeight="1" x14ac:dyDescent="0.2">
      <c r="A2150" t="str">
        <f>IF($J2150="","",INDEX('2_Review &amp; Audit'!$F:$F,$J2150))</f>
        <v/>
      </c>
      <c r="B2150" t="str">
        <f>IF($J2150="","",INDEX('2_Review &amp; Audit'!$C:$C,$J2150))</f>
        <v/>
      </c>
      <c r="C2150" t="str">
        <f>IF($J2150="","",INDEX('2_Review &amp; Audit'!$D:$D,$J2150))</f>
        <v/>
      </c>
      <c r="D2150" s="60" t="str">
        <f>IF($J2150="","",INDEX('2_Review &amp; Audit'!$U:$U,$J2150))</f>
        <v/>
      </c>
      <c r="E2150" t="str">
        <f>IF($J2150="","",INDEX('2_Review &amp; Audit'!$M:$M,$J2150))</f>
        <v/>
      </c>
      <c r="F2150" t="str">
        <f>IF($J2150="","",INDEX('2_Review &amp; Audit'!$N:$N,$J2150))</f>
        <v/>
      </c>
      <c r="G2150" t="str">
        <f>IF(OR($J2150="",$F2150=""),"",ABS(INDEX('2_Review &amp; Audit'!$B:$B,$J2150)/$F2150))</f>
        <v/>
      </c>
      <c r="H2150" t="str">
        <f t="shared" si="97"/>
        <v/>
      </c>
      <c r="I2150" t="str">
        <f>IF($J2150="","",INDEX('2_Review &amp; Audit'!$AD:$AD,$J2150))</f>
        <v/>
      </c>
      <c r="AB2150" t="str">
        <f>IF($D2150="","",MAX(0,N(#REF!)-N($X2150)))</f>
        <v/>
      </c>
      <c r="AC2150" t="str">
        <f>IF(OR($D2150="",$AB2150="",N($AB2150)&lt;=0),"",IFERROR(MATCH(1,INDEX(('2_Review &amp; Audit'!$F$6:$F$505=$A2150)*('2_Review &amp; Audit'!$I$6:$I$505&gt;=$E2150-30)*('2_Review &amp; Audit'!$I$6:$I$505&lt;=$E2150+30)*('2_Review &amp; Audit'!$R$6:$R$505&gt;0)*(ROW('2_Review &amp; Audit'!$R$6:$R$505)&gt;$T2150),0),0)+5,""))</f>
        <v/>
      </c>
      <c r="AG2150" t="str">
        <f>IF(OR($D2150="",$AB2150="",$AF2150=""),"",MIN($AB2150,$AF2150))</f>
        <v/>
      </c>
      <c r="AK2150" t="str">
        <f>IF($D2150="","",MAX(0,N($AB2150)-N($AG2150)))</f>
        <v/>
      </c>
      <c r="AL2150" t="str">
        <f>IF(OR($D2150="",$AK2150="",N($AK2150)&lt;=0),"",IFERROR(MATCH(1,INDEX(('2_Review &amp; Audit'!$F$6:$F$505=$A2150)*('2_Review &amp; Audit'!$I$6:$I$505&gt;=$E2150-30)*('2_Review &amp; Audit'!$I$6:$I$505&lt;=$E2150+30)*('2_Review &amp; Audit'!$R$6:$R$505&gt;0)*(ROW('2_Review &amp; Audit'!$R$6:$R$505)&gt;$AC2150),0),0)+5,""))</f>
        <v/>
      </c>
      <c r="AP2150" t="str">
        <f>IF(OR($D2150="",$AK2150="",$AO2150=""),"",MIN($AK2150,$AO2150))</f>
        <v/>
      </c>
    </row>
    <row r="2151" spans="1:42" ht="12.75" customHeight="1" x14ac:dyDescent="0.2">
      <c r="A2151" t="str">
        <f>IF($J2151="","",INDEX('2_Review &amp; Audit'!$F:$F,$J2151))</f>
        <v/>
      </c>
      <c r="B2151" t="str">
        <f>IF($J2151="","",INDEX('2_Review &amp; Audit'!$C:$C,$J2151))</f>
        <v/>
      </c>
      <c r="C2151" t="str">
        <f>IF($J2151="","",INDEX('2_Review &amp; Audit'!$D:$D,$J2151))</f>
        <v/>
      </c>
      <c r="D2151" s="60" t="str">
        <f>IF($J2151="","",INDEX('2_Review &amp; Audit'!$U:$U,$J2151))</f>
        <v/>
      </c>
      <c r="E2151" t="str">
        <f>IF($J2151="","",INDEX('2_Review &amp; Audit'!$M:$M,$J2151))</f>
        <v/>
      </c>
      <c r="F2151" t="str">
        <f>IF($J2151="","",INDEX('2_Review &amp; Audit'!$N:$N,$J2151))</f>
        <v/>
      </c>
      <c r="G2151" t="str">
        <f>IF(OR($J2151="",$F2151=""),"",ABS(INDEX('2_Review &amp; Audit'!$B:$B,$J2151)/$F2151))</f>
        <v/>
      </c>
      <c r="H2151" t="str">
        <f t="shared" si="97"/>
        <v/>
      </c>
      <c r="I2151" t="str">
        <f>IF($J2151="","",INDEX('2_Review &amp; Audit'!$AD:$AD,$J2151))</f>
        <v/>
      </c>
      <c r="AB2151" t="str">
        <f>IF($D2151="","",MAX(0,N(#REF!)-N($X2151)))</f>
        <v/>
      </c>
      <c r="AC2151" t="str">
        <f>IF(OR($D2151="",$AB2151="",N($AB2151)&lt;=0),"",IFERROR(MATCH(1,INDEX(('2_Review &amp; Audit'!$F$6:$F$505=$A2151)*('2_Review &amp; Audit'!$I$6:$I$505&gt;=$E2151-30)*('2_Review &amp; Audit'!$I$6:$I$505&lt;=$E2151+30)*('2_Review &amp; Audit'!$R$6:$R$505&gt;0)*(ROW('2_Review &amp; Audit'!$R$6:$R$505)&gt;$T2151),0),0)+5,""))</f>
        <v/>
      </c>
      <c r="AG2151" t="str">
        <f>IF(OR($D2151="",$AB2151="",$AF2151=""),"",MIN($AB2151,$AF2151))</f>
        <v/>
      </c>
      <c r="AK2151" t="str">
        <f>IF($D2151="","",MAX(0,N($AB2151)-N($AG2151)))</f>
        <v/>
      </c>
      <c r="AL2151" t="str">
        <f>IF(OR($D2151="",$AK2151="",N($AK2151)&lt;=0),"",IFERROR(MATCH(1,INDEX(('2_Review &amp; Audit'!$F$6:$F$505=$A2151)*('2_Review &amp; Audit'!$I$6:$I$505&gt;=$E2151-30)*('2_Review &amp; Audit'!$I$6:$I$505&lt;=$E2151+30)*('2_Review &amp; Audit'!$R$6:$R$505&gt;0)*(ROW('2_Review &amp; Audit'!$R$6:$R$505)&gt;$AC2151),0),0)+5,""))</f>
        <v/>
      </c>
      <c r="AP2151" t="str">
        <f>IF(OR($D2151="",$AK2151="",$AO2151=""),"",MIN($AK2151,$AO2151))</f>
        <v/>
      </c>
    </row>
    <row r="2152" spans="1:42" ht="12.75" customHeight="1" x14ac:dyDescent="0.2">
      <c r="A2152" t="str">
        <f>IF($J2152="","",INDEX('2_Review &amp; Audit'!$F:$F,$J2152))</f>
        <v/>
      </c>
      <c r="B2152" t="str">
        <f>IF($J2152="","",INDEX('2_Review &amp; Audit'!$C:$C,$J2152))</f>
        <v/>
      </c>
      <c r="C2152" t="str">
        <f>IF($J2152="","",INDEX('2_Review &amp; Audit'!$D:$D,$J2152))</f>
        <v/>
      </c>
      <c r="D2152" s="60" t="str">
        <f>IF($J2152="","",INDEX('2_Review &amp; Audit'!$U:$U,$J2152))</f>
        <v/>
      </c>
      <c r="E2152" t="str">
        <f>IF($J2152="","",INDEX('2_Review &amp; Audit'!$M:$M,$J2152))</f>
        <v/>
      </c>
      <c r="F2152" t="str">
        <f>IF($J2152="","",INDEX('2_Review &amp; Audit'!$N:$N,$J2152))</f>
        <v/>
      </c>
      <c r="G2152" t="str">
        <f>IF(OR($J2152="",$F2152=""),"",ABS(INDEX('2_Review &amp; Audit'!$B:$B,$J2152)/$F2152))</f>
        <v/>
      </c>
      <c r="H2152" t="str">
        <f t="shared" si="97"/>
        <v/>
      </c>
      <c r="I2152" t="str">
        <f>IF($J2152="","",INDEX('2_Review &amp; Audit'!$AD:$AD,$J2152))</f>
        <v/>
      </c>
      <c r="AB2152" t="str">
        <f>IF($D2152="","",MAX(0,N(#REF!)-N($X2152)))</f>
        <v/>
      </c>
      <c r="AC2152" t="str">
        <f>IF(OR($D2152="",$AB2152="",N($AB2152)&lt;=0),"",IFERROR(MATCH(1,INDEX(('2_Review &amp; Audit'!$F$6:$F$505=$A2152)*('2_Review &amp; Audit'!$I$6:$I$505&gt;=$E2152-30)*('2_Review &amp; Audit'!$I$6:$I$505&lt;=$E2152+30)*('2_Review &amp; Audit'!$R$6:$R$505&gt;0)*(ROW('2_Review &amp; Audit'!$R$6:$R$505)&gt;$T2152),0),0)+5,""))</f>
        <v/>
      </c>
      <c r="AG2152" t="str">
        <f>IF(OR($D2152="",$AB2152="",$AF2152=""),"",MIN($AB2152,$AF2152))</f>
        <v/>
      </c>
      <c r="AK2152" t="str">
        <f>IF($D2152="","",MAX(0,N($AB2152)-N($AG2152)))</f>
        <v/>
      </c>
      <c r="AL2152" t="str">
        <f>IF(OR($D2152="",$AK2152="",N($AK2152)&lt;=0),"",IFERROR(MATCH(1,INDEX(('2_Review &amp; Audit'!$F$6:$F$505=$A2152)*('2_Review &amp; Audit'!$I$6:$I$505&gt;=$E2152-30)*('2_Review &amp; Audit'!$I$6:$I$505&lt;=$E2152+30)*('2_Review &amp; Audit'!$R$6:$R$505&gt;0)*(ROW('2_Review &amp; Audit'!$R$6:$R$505)&gt;$AC2152),0),0)+5,""))</f>
        <v/>
      </c>
      <c r="AP2152" t="str">
        <f>IF(OR($D2152="",$AK2152="",$AO2152=""),"",MIN($AK2152,$AO2152))</f>
        <v/>
      </c>
    </row>
    <row r="2153" spans="1:42" ht="12.75" customHeight="1" x14ac:dyDescent="0.2">
      <c r="A2153" t="str">
        <f>IF($J2153="","",INDEX('2_Review &amp; Audit'!$F:$F,$J2153))</f>
        <v/>
      </c>
      <c r="B2153" t="str">
        <f>IF($J2153="","",INDEX('2_Review &amp; Audit'!$C:$C,$J2153))</f>
        <v/>
      </c>
      <c r="C2153" t="str">
        <f>IF($J2153="","",INDEX('2_Review &amp; Audit'!$D:$D,$J2153))</f>
        <v/>
      </c>
      <c r="D2153" s="60" t="str">
        <f>IF($J2153="","",INDEX('2_Review &amp; Audit'!$U:$U,$J2153))</f>
        <v/>
      </c>
      <c r="E2153" t="str">
        <f>IF($J2153="","",INDEX('2_Review &amp; Audit'!$M:$M,$J2153))</f>
        <v/>
      </c>
      <c r="F2153" t="str">
        <f>IF($J2153="","",INDEX('2_Review &amp; Audit'!$N:$N,$J2153))</f>
        <v/>
      </c>
      <c r="G2153" t="str">
        <f>IF(OR($J2153="",$F2153=""),"",ABS(INDEX('2_Review &amp; Audit'!$B:$B,$J2153)/$F2153))</f>
        <v/>
      </c>
      <c r="H2153" t="str">
        <f t="shared" si="97"/>
        <v/>
      </c>
      <c r="I2153" t="str">
        <f>IF($J2153="","",INDEX('2_Review &amp; Audit'!$AD:$AD,$J2153))</f>
        <v/>
      </c>
      <c r="AB2153" t="str">
        <f>IF($D2153="","",MAX(0,N(#REF!)-N($X2153)))</f>
        <v/>
      </c>
      <c r="AC2153" t="str">
        <f>IF(OR($D2153="",$AB2153="",N($AB2153)&lt;=0),"",IFERROR(MATCH(1,INDEX(('2_Review &amp; Audit'!$F$6:$F$505=$A2153)*('2_Review &amp; Audit'!$I$6:$I$505&gt;=$E2153-30)*('2_Review &amp; Audit'!$I$6:$I$505&lt;=$E2153+30)*('2_Review &amp; Audit'!$R$6:$R$505&gt;0)*(ROW('2_Review &amp; Audit'!$R$6:$R$505)&gt;$T2153),0),0)+5,""))</f>
        <v/>
      </c>
      <c r="AG2153" t="str">
        <f>IF(OR($D2153="",$AB2153="",$AF2153=""),"",MIN($AB2153,$AF2153))</f>
        <v/>
      </c>
      <c r="AK2153" t="str">
        <f>IF($D2153="","",MAX(0,N($AB2153)-N($AG2153)))</f>
        <v/>
      </c>
      <c r="AL2153" t="str">
        <f>IF(OR($D2153="",$AK2153="",N($AK2153)&lt;=0),"",IFERROR(MATCH(1,INDEX(('2_Review &amp; Audit'!$F$6:$F$505=$A2153)*('2_Review &amp; Audit'!$I$6:$I$505&gt;=$E2153-30)*('2_Review &amp; Audit'!$I$6:$I$505&lt;=$E2153+30)*('2_Review &amp; Audit'!$R$6:$R$505&gt;0)*(ROW('2_Review &amp; Audit'!$R$6:$R$505)&gt;$AC2153),0),0)+5,""))</f>
        <v/>
      </c>
      <c r="AP2153" t="str">
        <f>IF(OR($D2153="",$AK2153="",$AO2153=""),"",MIN($AK2153,$AO2153))</f>
        <v/>
      </c>
    </row>
    <row r="2154" spans="1:42" ht="12.75" customHeight="1" x14ac:dyDescent="0.2">
      <c r="A2154" t="str">
        <f>IF($J2154="","",INDEX('2_Review &amp; Audit'!$F:$F,$J2154))</f>
        <v/>
      </c>
      <c r="B2154" t="str">
        <f>IF($J2154="","",INDEX('2_Review &amp; Audit'!$C:$C,$J2154))</f>
        <v/>
      </c>
      <c r="C2154" t="str">
        <f>IF($J2154="","",INDEX('2_Review &amp; Audit'!$D:$D,$J2154))</f>
        <v/>
      </c>
      <c r="D2154" s="60" t="str">
        <f>IF($J2154="","",INDEX('2_Review &amp; Audit'!$U:$U,$J2154))</f>
        <v/>
      </c>
      <c r="E2154" t="str">
        <f>IF($J2154="","",INDEX('2_Review &amp; Audit'!$M:$M,$J2154))</f>
        <v/>
      </c>
      <c r="F2154" t="str">
        <f>IF($J2154="","",INDEX('2_Review &amp; Audit'!$N:$N,$J2154))</f>
        <v/>
      </c>
      <c r="G2154" t="str">
        <f>IF(OR($J2154="",$F2154=""),"",ABS(INDEX('2_Review &amp; Audit'!$B:$B,$J2154)/$F2154))</f>
        <v/>
      </c>
      <c r="H2154" t="str">
        <f t="shared" si="97"/>
        <v/>
      </c>
      <c r="I2154" t="str">
        <f>IF($J2154="","",INDEX('2_Review &amp; Audit'!$AD:$AD,$J2154))</f>
        <v/>
      </c>
      <c r="AB2154" t="str">
        <f>IF($D2154="","",MAX(0,N(#REF!)-N($X2154)))</f>
        <v/>
      </c>
      <c r="AC2154" t="str">
        <f>IF(OR($D2154="",$AB2154="",N($AB2154)&lt;=0),"",IFERROR(MATCH(1,INDEX(('2_Review &amp; Audit'!$F$6:$F$505=$A2154)*('2_Review &amp; Audit'!$I$6:$I$505&gt;=$E2154-30)*('2_Review &amp; Audit'!$I$6:$I$505&lt;=$E2154+30)*('2_Review &amp; Audit'!$R$6:$R$505&gt;0)*(ROW('2_Review &amp; Audit'!$R$6:$R$505)&gt;$T2154),0),0)+5,""))</f>
        <v/>
      </c>
      <c r="AG2154" t="str">
        <f>IF(OR($D2154="",$AB2154="",$AF2154=""),"",MIN($AB2154,$AF2154))</f>
        <v/>
      </c>
      <c r="AK2154" t="str">
        <f>IF($D2154="","",MAX(0,N($AB2154)-N($AG2154)))</f>
        <v/>
      </c>
      <c r="AL2154" t="str">
        <f>IF(OR($D2154="",$AK2154="",N($AK2154)&lt;=0),"",IFERROR(MATCH(1,INDEX(('2_Review &amp; Audit'!$F$6:$F$505=$A2154)*('2_Review &amp; Audit'!$I$6:$I$505&gt;=$E2154-30)*('2_Review &amp; Audit'!$I$6:$I$505&lt;=$E2154+30)*('2_Review &amp; Audit'!$R$6:$R$505&gt;0)*(ROW('2_Review &amp; Audit'!$R$6:$R$505)&gt;$AC2154),0),0)+5,""))</f>
        <v/>
      </c>
      <c r="AP2154" t="str">
        <f>IF(OR($D2154="",$AK2154="",$AO2154=""),"",MIN($AK2154,$AO2154))</f>
        <v/>
      </c>
    </row>
    <row r="2155" spans="1:42" ht="12.75" customHeight="1" x14ac:dyDescent="0.2">
      <c r="A2155" t="str">
        <f>IF($J2155="","",INDEX('2_Review &amp; Audit'!$F:$F,$J2155))</f>
        <v/>
      </c>
      <c r="B2155" t="str">
        <f>IF($J2155="","",INDEX('2_Review &amp; Audit'!$C:$C,$J2155))</f>
        <v/>
      </c>
      <c r="C2155" t="str">
        <f>IF($J2155="","",INDEX('2_Review &amp; Audit'!$D:$D,$J2155))</f>
        <v/>
      </c>
      <c r="D2155" s="60" t="str">
        <f>IF($J2155="","",INDEX('2_Review &amp; Audit'!$U:$U,$J2155))</f>
        <v/>
      </c>
      <c r="E2155" t="str">
        <f>IF($J2155="","",INDEX('2_Review &amp; Audit'!$M:$M,$J2155))</f>
        <v/>
      </c>
      <c r="F2155" t="str">
        <f>IF($J2155="","",INDEX('2_Review &amp; Audit'!$N:$N,$J2155))</f>
        <v/>
      </c>
      <c r="G2155" t="str">
        <f>IF(OR($J2155="",$F2155=""),"",ABS(INDEX('2_Review &amp; Audit'!$B:$B,$J2155)/$F2155))</f>
        <v/>
      </c>
      <c r="H2155" t="str">
        <f t="shared" si="97"/>
        <v/>
      </c>
      <c r="I2155" t="str">
        <f>IF($J2155="","",INDEX('2_Review &amp; Audit'!$AD:$AD,$J2155))</f>
        <v/>
      </c>
      <c r="AB2155" t="str">
        <f>IF($D2155="","",MAX(0,N(#REF!)-N($X2155)))</f>
        <v/>
      </c>
      <c r="AC2155" t="str">
        <f>IF(OR($D2155="",$AB2155="",N($AB2155)&lt;=0),"",IFERROR(MATCH(1,INDEX(('2_Review &amp; Audit'!$F$6:$F$505=$A2155)*('2_Review &amp; Audit'!$I$6:$I$505&gt;=$E2155-30)*('2_Review &amp; Audit'!$I$6:$I$505&lt;=$E2155+30)*('2_Review &amp; Audit'!$R$6:$R$505&gt;0)*(ROW('2_Review &amp; Audit'!$R$6:$R$505)&gt;$T2155),0),0)+5,""))</f>
        <v/>
      </c>
      <c r="AG2155" t="str">
        <f>IF(OR($D2155="",$AB2155="",$AF2155=""),"",MIN($AB2155,$AF2155))</f>
        <v/>
      </c>
      <c r="AK2155" t="str">
        <f>IF($D2155="","",MAX(0,N($AB2155)-N($AG2155)))</f>
        <v/>
      </c>
      <c r="AL2155" t="str">
        <f>IF(OR($D2155="",$AK2155="",N($AK2155)&lt;=0),"",IFERROR(MATCH(1,INDEX(('2_Review &amp; Audit'!$F$6:$F$505=$A2155)*('2_Review &amp; Audit'!$I$6:$I$505&gt;=$E2155-30)*('2_Review &amp; Audit'!$I$6:$I$505&lt;=$E2155+30)*('2_Review &amp; Audit'!$R$6:$R$505&gt;0)*(ROW('2_Review &amp; Audit'!$R$6:$R$505)&gt;$AC2155),0),0)+5,""))</f>
        <v/>
      </c>
      <c r="AP2155" t="str">
        <f>IF(OR($D2155="",$AK2155="",$AO2155=""),"",MIN($AK2155,$AO2155))</f>
        <v/>
      </c>
    </row>
    <row r="2156" spans="1:42" ht="12.75" customHeight="1" x14ac:dyDescent="0.2">
      <c r="A2156" t="str">
        <f>IF($J2156="","",INDEX('2_Review &amp; Audit'!$F:$F,$J2156))</f>
        <v/>
      </c>
      <c r="B2156" t="str">
        <f>IF($J2156="","",INDEX('2_Review &amp; Audit'!$C:$C,$J2156))</f>
        <v/>
      </c>
      <c r="C2156" t="str">
        <f>IF($J2156="","",INDEX('2_Review &amp; Audit'!$D:$D,$J2156))</f>
        <v/>
      </c>
      <c r="D2156" s="60" t="str">
        <f>IF($J2156="","",INDEX('2_Review &amp; Audit'!$U:$U,$J2156))</f>
        <v/>
      </c>
      <c r="E2156" t="str">
        <f>IF($J2156="","",INDEX('2_Review &amp; Audit'!$M:$M,$J2156))</f>
        <v/>
      </c>
      <c r="F2156" t="str">
        <f>IF($J2156="","",INDEX('2_Review &amp; Audit'!$N:$N,$J2156))</f>
        <v/>
      </c>
      <c r="G2156" t="str">
        <f>IF(OR($J2156="",$F2156=""),"",ABS(INDEX('2_Review &amp; Audit'!$B:$B,$J2156)/$F2156))</f>
        <v/>
      </c>
      <c r="H2156" t="str">
        <f t="shared" si="97"/>
        <v/>
      </c>
      <c r="I2156" t="str">
        <f>IF($J2156="","",INDEX('2_Review &amp; Audit'!$AD:$AD,$J2156))</f>
        <v/>
      </c>
      <c r="AB2156" t="str">
        <f>IF($D2156="","",MAX(0,N(#REF!)-N($X2156)))</f>
        <v/>
      </c>
      <c r="AC2156" t="str">
        <f>IF(OR($D2156="",$AB2156="",N($AB2156)&lt;=0),"",IFERROR(MATCH(1,INDEX(('2_Review &amp; Audit'!$F$6:$F$505=$A2156)*('2_Review &amp; Audit'!$I$6:$I$505&gt;=$E2156-30)*('2_Review &amp; Audit'!$I$6:$I$505&lt;=$E2156+30)*('2_Review &amp; Audit'!$R$6:$R$505&gt;0)*(ROW('2_Review &amp; Audit'!$R$6:$R$505)&gt;$T2156),0),0)+5,""))</f>
        <v/>
      </c>
      <c r="AG2156" t="str">
        <f>IF(OR($D2156="",$AB2156="",$AF2156=""),"",MIN($AB2156,$AF2156))</f>
        <v/>
      </c>
      <c r="AK2156" t="str">
        <f>IF($D2156="","",MAX(0,N($AB2156)-N($AG2156)))</f>
        <v/>
      </c>
      <c r="AL2156" t="str">
        <f>IF(OR($D2156="",$AK2156="",N($AK2156)&lt;=0),"",IFERROR(MATCH(1,INDEX(('2_Review &amp; Audit'!$F$6:$F$505=$A2156)*('2_Review &amp; Audit'!$I$6:$I$505&gt;=$E2156-30)*('2_Review &amp; Audit'!$I$6:$I$505&lt;=$E2156+30)*('2_Review &amp; Audit'!$R$6:$R$505&gt;0)*(ROW('2_Review &amp; Audit'!$R$6:$R$505)&gt;$AC2156),0),0)+5,""))</f>
        <v/>
      </c>
      <c r="AP2156" t="str">
        <f>IF(OR($D2156="",$AK2156="",$AO2156=""),"",MIN($AK2156,$AO2156))</f>
        <v/>
      </c>
    </row>
    <row r="2157" spans="1:42" ht="12.75" customHeight="1" x14ac:dyDescent="0.2">
      <c r="A2157" t="str">
        <f>IF($J2157="","",INDEX('2_Review &amp; Audit'!$F:$F,$J2157))</f>
        <v/>
      </c>
      <c r="B2157" t="str">
        <f>IF($J2157="","",INDEX('2_Review &amp; Audit'!$C:$C,$J2157))</f>
        <v/>
      </c>
      <c r="C2157" t="str">
        <f>IF($J2157="","",INDEX('2_Review &amp; Audit'!$D:$D,$J2157))</f>
        <v/>
      </c>
      <c r="D2157" s="60" t="str">
        <f>IF($J2157="","",INDEX('2_Review &amp; Audit'!$U:$U,$J2157))</f>
        <v/>
      </c>
      <c r="E2157" t="str">
        <f>IF($J2157="","",INDEX('2_Review &amp; Audit'!$M:$M,$J2157))</f>
        <v/>
      </c>
      <c r="F2157" t="str">
        <f>IF($J2157="","",INDEX('2_Review &amp; Audit'!$N:$N,$J2157))</f>
        <v/>
      </c>
      <c r="G2157" t="str">
        <f>IF(OR($J2157="",$F2157=""),"",ABS(INDEX('2_Review &amp; Audit'!$B:$B,$J2157)/$F2157))</f>
        <v/>
      </c>
      <c r="H2157" t="str">
        <f t="shared" si="97"/>
        <v/>
      </c>
      <c r="I2157" t="str">
        <f>IF($J2157="","",INDEX('2_Review &amp; Audit'!$AD:$AD,$J2157))</f>
        <v/>
      </c>
      <c r="AB2157" t="str">
        <f>IF($D2157="","",MAX(0,N(#REF!)-N($X2157)))</f>
        <v/>
      </c>
      <c r="AC2157" t="str">
        <f>IF(OR($D2157="",$AB2157="",N($AB2157)&lt;=0),"",IFERROR(MATCH(1,INDEX(('2_Review &amp; Audit'!$F$6:$F$505=$A2157)*('2_Review &amp; Audit'!$I$6:$I$505&gt;=$E2157-30)*('2_Review &amp; Audit'!$I$6:$I$505&lt;=$E2157+30)*('2_Review &amp; Audit'!$R$6:$R$505&gt;0)*(ROW('2_Review &amp; Audit'!$R$6:$R$505)&gt;$T2157),0),0)+5,""))</f>
        <v/>
      </c>
      <c r="AG2157" t="str">
        <f>IF(OR($D2157="",$AB2157="",$AF2157=""),"",MIN($AB2157,$AF2157))</f>
        <v/>
      </c>
      <c r="AK2157" t="str">
        <f>IF($D2157="","",MAX(0,N($AB2157)-N($AG2157)))</f>
        <v/>
      </c>
      <c r="AL2157" t="str">
        <f>IF(OR($D2157="",$AK2157="",N($AK2157)&lt;=0),"",IFERROR(MATCH(1,INDEX(('2_Review &amp; Audit'!$F$6:$F$505=$A2157)*('2_Review &amp; Audit'!$I$6:$I$505&gt;=$E2157-30)*('2_Review &amp; Audit'!$I$6:$I$505&lt;=$E2157+30)*('2_Review &amp; Audit'!$R$6:$R$505&gt;0)*(ROW('2_Review &amp; Audit'!$R$6:$R$505)&gt;$AC2157),0),0)+5,""))</f>
        <v/>
      </c>
      <c r="AP2157" t="str">
        <f>IF(OR($D2157="",$AK2157="",$AO2157=""),"",MIN($AK2157,$AO2157))</f>
        <v/>
      </c>
    </row>
    <row r="2158" spans="1:42" ht="12.75" customHeight="1" x14ac:dyDescent="0.2">
      <c r="A2158" t="str">
        <f>IF($J2158="","",INDEX('2_Review &amp; Audit'!$F:$F,$J2158))</f>
        <v/>
      </c>
      <c r="B2158" t="str">
        <f>IF($J2158="","",INDEX('2_Review &amp; Audit'!$C:$C,$J2158))</f>
        <v/>
      </c>
      <c r="C2158" t="str">
        <f>IF($J2158="","",INDEX('2_Review &amp; Audit'!$D:$D,$J2158))</f>
        <v/>
      </c>
      <c r="D2158" s="60" t="str">
        <f>IF($J2158="","",INDEX('2_Review &amp; Audit'!$U:$U,$J2158))</f>
        <v/>
      </c>
      <c r="E2158" t="str">
        <f>IF($J2158="","",INDEX('2_Review &amp; Audit'!$M:$M,$J2158))</f>
        <v/>
      </c>
      <c r="F2158" t="str">
        <f>IF($J2158="","",INDEX('2_Review &amp; Audit'!$N:$N,$J2158))</f>
        <v/>
      </c>
      <c r="G2158" t="str">
        <f>IF(OR($J2158="",$F2158=""),"",ABS(INDEX('2_Review &amp; Audit'!$B:$B,$J2158)/$F2158))</f>
        <v/>
      </c>
      <c r="H2158" t="str">
        <f t="shared" si="97"/>
        <v/>
      </c>
      <c r="I2158" t="str">
        <f>IF($J2158="","",INDEX('2_Review &amp; Audit'!$AD:$AD,$J2158))</f>
        <v/>
      </c>
      <c r="AB2158" t="str">
        <f>IF($D2158="","",MAX(0,N(#REF!)-N($X2158)))</f>
        <v/>
      </c>
      <c r="AC2158" t="str">
        <f>IF(OR($D2158="",$AB2158="",N($AB2158)&lt;=0),"",IFERROR(MATCH(1,INDEX(('2_Review &amp; Audit'!$F$6:$F$505=$A2158)*('2_Review &amp; Audit'!$I$6:$I$505&gt;=$E2158-30)*('2_Review &amp; Audit'!$I$6:$I$505&lt;=$E2158+30)*('2_Review &amp; Audit'!$R$6:$R$505&gt;0)*(ROW('2_Review &amp; Audit'!$R$6:$R$505)&gt;$T2158),0),0)+5,""))</f>
        <v/>
      </c>
      <c r="AG2158" t="str">
        <f>IF(OR($D2158="",$AB2158="",$AF2158=""),"",MIN($AB2158,$AF2158))</f>
        <v/>
      </c>
      <c r="AK2158" t="str">
        <f>IF($D2158="","",MAX(0,N($AB2158)-N($AG2158)))</f>
        <v/>
      </c>
      <c r="AL2158" t="str">
        <f>IF(OR($D2158="",$AK2158="",N($AK2158)&lt;=0),"",IFERROR(MATCH(1,INDEX(('2_Review &amp; Audit'!$F$6:$F$505=$A2158)*('2_Review &amp; Audit'!$I$6:$I$505&gt;=$E2158-30)*('2_Review &amp; Audit'!$I$6:$I$505&lt;=$E2158+30)*('2_Review &amp; Audit'!$R$6:$R$505&gt;0)*(ROW('2_Review &amp; Audit'!$R$6:$R$505)&gt;$AC2158),0),0)+5,""))</f>
        <v/>
      </c>
      <c r="AP2158" t="str">
        <f>IF(OR($D2158="",$AK2158="",$AO2158=""),"",MIN($AK2158,$AO2158))</f>
        <v/>
      </c>
    </row>
    <row r="2159" spans="1:42" ht="12.75" customHeight="1" x14ac:dyDescent="0.2">
      <c r="A2159" t="str">
        <f>IF($J2159="","",INDEX('2_Review &amp; Audit'!$F:$F,$J2159))</f>
        <v/>
      </c>
      <c r="B2159" t="str">
        <f>IF($J2159="","",INDEX('2_Review &amp; Audit'!$C:$C,$J2159))</f>
        <v/>
      </c>
      <c r="C2159" t="str">
        <f>IF($J2159="","",INDEX('2_Review &amp; Audit'!$D:$D,$J2159))</f>
        <v/>
      </c>
      <c r="D2159" s="60" t="str">
        <f>IF($J2159="","",INDEX('2_Review &amp; Audit'!$U:$U,$J2159))</f>
        <v/>
      </c>
      <c r="E2159" t="str">
        <f>IF($J2159="","",INDEX('2_Review &amp; Audit'!$M:$M,$J2159))</f>
        <v/>
      </c>
      <c r="F2159" t="str">
        <f>IF($J2159="","",INDEX('2_Review &amp; Audit'!$N:$N,$J2159))</f>
        <v/>
      </c>
      <c r="G2159" t="str">
        <f>IF(OR($J2159="",$F2159=""),"",ABS(INDEX('2_Review &amp; Audit'!$B:$B,$J2159)/$F2159))</f>
        <v/>
      </c>
      <c r="H2159" t="str">
        <f t="shared" si="97"/>
        <v/>
      </c>
      <c r="I2159" t="str">
        <f>IF($J2159="","",INDEX('2_Review &amp; Audit'!$AD:$AD,$J2159))</f>
        <v/>
      </c>
      <c r="AB2159" t="str">
        <f>IF($D2159="","",MAX(0,N(#REF!)-N($X2159)))</f>
        <v/>
      </c>
      <c r="AC2159" t="str">
        <f>IF(OR($D2159="",$AB2159="",N($AB2159)&lt;=0),"",IFERROR(MATCH(1,INDEX(('2_Review &amp; Audit'!$F$6:$F$505=$A2159)*('2_Review &amp; Audit'!$I$6:$I$505&gt;=$E2159-30)*('2_Review &amp; Audit'!$I$6:$I$505&lt;=$E2159+30)*('2_Review &amp; Audit'!$R$6:$R$505&gt;0)*(ROW('2_Review &amp; Audit'!$R$6:$R$505)&gt;$T2159),0),0)+5,""))</f>
        <v/>
      </c>
      <c r="AG2159" t="str">
        <f>IF(OR($D2159="",$AB2159="",$AF2159=""),"",MIN($AB2159,$AF2159))</f>
        <v/>
      </c>
      <c r="AK2159" t="str">
        <f>IF($D2159="","",MAX(0,N($AB2159)-N($AG2159)))</f>
        <v/>
      </c>
      <c r="AL2159" t="str">
        <f>IF(OR($D2159="",$AK2159="",N($AK2159)&lt;=0),"",IFERROR(MATCH(1,INDEX(('2_Review &amp; Audit'!$F$6:$F$505=$A2159)*('2_Review &amp; Audit'!$I$6:$I$505&gt;=$E2159-30)*('2_Review &amp; Audit'!$I$6:$I$505&lt;=$E2159+30)*('2_Review &amp; Audit'!$R$6:$R$505&gt;0)*(ROW('2_Review &amp; Audit'!$R$6:$R$505)&gt;$AC2159),0),0)+5,""))</f>
        <v/>
      </c>
      <c r="AP2159" t="str">
        <f>IF(OR($D2159="",$AK2159="",$AO2159=""),"",MIN($AK2159,$AO2159))</f>
        <v/>
      </c>
    </row>
    <row r="2160" spans="1:42" ht="12.75" customHeight="1" x14ac:dyDescent="0.2">
      <c r="A2160" t="str">
        <f>IF($J2160="","",INDEX('2_Review &amp; Audit'!$F:$F,$J2160))</f>
        <v/>
      </c>
      <c r="B2160" t="str">
        <f>IF($J2160="","",INDEX('2_Review &amp; Audit'!$C:$C,$J2160))</f>
        <v/>
      </c>
      <c r="C2160" t="str">
        <f>IF($J2160="","",INDEX('2_Review &amp; Audit'!$D:$D,$J2160))</f>
        <v/>
      </c>
      <c r="D2160" s="60" t="str">
        <f>IF($J2160="","",INDEX('2_Review &amp; Audit'!$U:$U,$J2160))</f>
        <v/>
      </c>
      <c r="E2160" t="str">
        <f>IF($J2160="","",INDEX('2_Review &amp; Audit'!$M:$M,$J2160))</f>
        <v/>
      </c>
      <c r="F2160" t="str">
        <f>IF($J2160="","",INDEX('2_Review &amp; Audit'!$N:$N,$J2160))</f>
        <v/>
      </c>
      <c r="G2160" t="str">
        <f>IF(OR($J2160="",$F2160=""),"",ABS(INDEX('2_Review &amp; Audit'!$B:$B,$J2160)/$F2160))</f>
        <v/>
      </c>
      <c r="H2160" t="str">
        <f t="shared" si="97"/>
        <v/>
      </c>
      <c r="I2160" t="str">
        <f>IF($J2160="","",INDEX('2_Review &amp; Audit'!$AD:$AD,$J2160))</f>
        <v/>
      </c>
      <c r="AB2160" t="str">
        <f>IF($D2160="","",MAX(0,N(#REF!)-N($X2160)))</f>
        <v/>
      </c>
      <c r="AC2160" t="str">
        <f>IF(OR($D2160="",$AB2160="",N($AB2160)&lt;=0),"",IFERROR(MATCH(1,INDEX(('2_Review &amp; Audit'!$F$6:$F$505=$A2160)*('2_Review &amp; Audit'!$I$6:$I$505&gt;=$E2160-30)*('2_Review &amp; Audit'!$I$6:$I$505&lt;=$E2160+30)*('2_Review &amp; Audit'!$R$6:$R$505&gt;0)*(ROW('2_Review &amp; Audit'!$R$6:$R$505)&gt;$T2160),0),0)+5,""))</f>
        <v/>
      </c>
      <c r="AG2160" t="str">
        <f>IF(OR($D2160="",$AB2160="",$AF2160=""),"",MIN($AB2160,$AF2160))</f>
        <v/>
      </c>
      <c r="AK2160" t="str">
        <f>IF($D2160="","",MAX(0,N($AB2160)-N($AG2160)))</f>
        <v/>
      </c>
      <c r="AL2160" t="str">
        <f>IF(OR($D2160="",$AK2160="",N($AK2160)&lt;=0),"",IFERROR(MATCH(1,INDEX(('2_Review &amp; Audit'!$F$6:$F$505=$A2160)*('2_Review &amp; Audit'!$I$6:$I$505&gt;=$E2160-30)*('2_Review &amp; Audit'!$I$6:$I$505&lt;=$E2160+30)*('2_Review &amp; Audit'!$R$6:$R$505&gt;0)*(ROW('2_Review &amp; Audit'!$R$6:$R$505)&gt;$AC2160),0),0)+5,""))</f>
        <v/>
      </c>
      <c r="AP2160" t="str">
        <f>IF(OR($D2160="",$AK2160="",$AO2160=""),"",MIN($AK2160,$AO2160))</f>
        <v/>
      </c>
    </row>
    <row r="2161" spans="1:42" ht="12.75" customHeight="1" x14ac:dyDescent="0.2">
      <c r="A2161" t="str">
        <f>IF($J2161="","",INDEX('2_Review &amp; Audit'!$F:$F,$J2161))</f>
        <v/>
      </c>
      <c r="B2161" t="str">
        <f>IF($J2161="","",INDEX('2_Review &amp; Audit'!$C:$C,$J2161))</f>
        <v/>
      </c>
      <c r="C2161" t="str">
        <f>IF($J2161="","",INDEX('2_Review &amp; Audit'!$D:$D,$J2161))</f>
        <v/>
      </c>
      <c r="D2161" s="60" t="str">
        <f>IF($J2161="","",INDEX('2_Review &amp; Audit'!$U:$U,$J2161))</f>
        <v/>
      </c>
      <c r="E2161" t="str">
        <f>IF($J2161="","",INDEX('2_Review &amp; Audit'!$M:$M,$J2161))</f>
        <v/>
      </c>
      <c r="F2161" t="str">
        <f>IF($J2161="","",INDEX('2_Review &amp; Audit'!$N:$N,$J2161))</f>
        <v/>
      </c>
      <c r="G2161" t="str">
        <f>IF(OR($J2161="",$F2161=""),"",ABS(INDEX('2_Review &amp; Audit'!$B:$B,$J2161)/$F2161))</f>
        <v/>
      </c>
      <c r="H2161" t="str">
        <f t="shared" si="97"/>
        <v/>
      </c>
      <c r="I2161" t="str">
        <f>IF($J2161="","",INDEX('2_Review &amp; Audit'!$AD:$AD,$J2161))</f>
        <v/>
      </c>
      <c r="AB2161" t="str">
        <f>IF($D2161="","",MAX(0,N(#REF!)-N($X2161)))</f>
        <v/>
      </c>
      <c r="AC2161" t="str">
        <f>IF(OR($D2161="",$AB2161="",N($AB2161)&lt;=0),"",IFERROR(MATCH(1,INDEX(('2_Review &amp; Audit'!$F$6:$F$505=$A2161)*('2_Review &amp; Audit'!$I$6:$I$505&gt;=$E2161-30)*('2_Review &amp; Audit'!$I$6:$I$505&lt;=$E2161+30)*('2_Review &amp; Audit'!$R$6:$R$505&gt;0)*(ROW('2_Review &amp; Audit'!$R$6:$R$505)&gt;$T2161),0),0)+5,""))</f>
        <v/>
      </c>
      <c r="AG2161" t="str">
        <f>IF(OR($D2161="",$AB2161="",$AF2161=""),"",MIN($AB2161,$AF2161))</f>
        <v/>
      </c>
      <c r="AK2161" t="str">
        <f>IF($D2161="","",MAX(0,N($AB2161)-N($AG2161)))</f>
        <v/>
      </c>
      <c r="AL2161" t="str">
        <f>IF(OR($D2161="",$AK2161="",N($AK2161)&lt;=0),"",IFERROR(MATCH(1,INDEX(('2_Review &amp; Audit'!$F$6:$F$505=$A2161)*('2_Review &amp; Audit'!$I$6:$I$505&gt;=$E2161-30)*('2_Review &amp; Audit'!$I$6:$I$505&lt;=$E2161+30)*('2_Review &amp; Audit'!$R$6:$R$505&gt;0)*(ROW('2_Review &amp; Audit'!$R$6:$R$505)&gt;$AC2161),0),0)+5,""))</f>
        <v/>
      </c>
      <c r="AP2161" t="str">
        <f>IF(OR($D2161="",$AK2161="",$AO2161=""),"",MIN($AK2161,$AO2161))</f>
        <v/>
      </c>
    </row>
    <row r="2162" spans="1:42" ht="12.75" customHeight="1" x14ac:dyDescent="0.2">
      <c r="A2162" t="str">
        <f>IF($J2162="","",INDEX('2_Review &amp; Audit'!$F:$F,$J2162))</f>
        <v/>
      </c>
      <c r="B2162" t="str">
        <f>IF($J2162="","",INDEX('2_Review &amp; Audit'!$C:$C,$J2162))</f>
        <v/>
      </c>
      <c r="C2162" t="str">
        <f>IF($J2162="","",INDEX('2_Review &amp; Audit'!$D:$D,$J2162))</f>
        <v/>
      </c>
      <c r="D2162" s="60" t="str">
        <f>IF($J2162="","",INDEX('2_Review &amp; Audit'!$U:$U,$J2162))</f>
        <v/>
      </c>
      <c r="E2162" t="str">
        <f>IF($J2162="","",INDEX('2_Review &amp; Audit'!$M:$M,$J2162))</f>
        <v/>
      </c>
      <c r="F2162" t="str">
        <f>IF($J2162="","",INDEX('2_Review &amp; Audit'!$N:$N,$J2162))</f>
        <v/>
      </c>
      <c r="G2162" t="str">
        <f>IF(OR($J2162="",$F2162=""),"",ABS(INDEX('2_Review &amp; Audit'!$B:$B,$J2162)/$F2162))</f>
        <v/>
      </c>
      <c r="H2162" t="str">
        <f t="shared" si="97"/>
        <v/>
      </c>
      <c r="I2162" t="str">
        <f>IF($J2162="","",INDEX('2_Review &amp; Audit'!$AD:$AD,$J2162))</f>
        <v/>
      </c>
      <c r="AB2162" t="str">
        <f>IF($D2162="","",MAX(0,N(#REF!)-N($X2162)))</f>
        <v/>
      </c>
      <c r="AC2162" t="str">
        <f>IF(OR($D2162="",$AB2162="",N($AB2162)&lt;=0),"",IFERROR(MATCH(1,INDEX(('2_Review &amp; Audit'!$F$6:$F$505=$A2162)*('2_Review &amp; Audit'!$I$6:$I$505&gt;=$E2162-30)*('2_Review &amp; Audit'!$I$6:$I$505&lt;=$E2162+30)*('2_Review &amp; Audit'!$R$6:$R$505&gt;0)*(ROW('2_Review &amp; Audit'!$R$6:$R$505)&gt;$T2162),0),0)+5,""))</f>
        <v/>
      </c>
      <c r="AG2162" t="str">
        <f>IF(OR($D2162="",$AB2162="",$AF2162=""),"",MIN($AB2162,$AF2162))</f>
        <v/>
      </c>
      <c r="AK2162" t="str">
        <f>IF($D2162="","",MAX(0,N($AB2162)-N($AG2162)))</f>
        <v/>
      </c>
      <c r="AL2162" t="str">
        <f>IF(OR($D2162="",$AK2162="",N($AK2162)&lt;=0),"",IFERROR(MATCH(1,INDEX(('2_Review &amp; Audit'!$F$6:$F$505=$A2162)*('2_Review &amp; Audit'!$I$6:$I$505&gt;=$E2162-30)*('2_Review &amp; Audit'!$I$6:$I$505&lt;=$E2162+30)*('2_Review &amp; Audit'!$R$6:$R$505&gt;0)*(ROW('2_Review &amp; Audit'!$R$6:$R$505)&gt;$AC2162),0),0)+5,""))</f>
        <v/>
      </c>
      <c r="AP2162" t="str">
        <f>IF(OR($D2162="",$AK2162="",$AO2162=""),"",MIN($AK2162,$AO2162))</f>
        <v/>
      </c>
    </row>
    <row r="2163" spans="1:42" ht="12.75" customHeight="1" x14ac:dyDescent="0.2">
      <c r="A2163" t="str">
        <f>IF($J2163="","",INDEX('2_Review &amp; Audit'!$F:$F,$J2163))</f>
        <v/>
      </c>
      <c r="B2163" t="str">
        <f>IF($J2163="","",INDEX('2_Review &amp; Audit'!$C:$C,$J2163))</f>
        <v/>
      </c>
      <c r="C2163" t="str">
        <f>IF($J2163="","",INDEX('2_Review &amp; Audit'!$D:$D,$J2163))</f>
        <v/>
      </c>
      <c r="D2163" s="60" t="str">
        <f>IF($J2163="","",INDEX('2_Review &amp; Audit'!$U:$U,$J2163))</f>
        <v/>
      </c>
      <c r="E2163" t="str">
        <f>IF($J2163="","",INDEX('2_Review &amp; Audit'!$M:$M,$J2163))</f>
        <v/>
      </c>
      <c r="F2163" t="str">
        <f>IF($J2163="","",INDEX('2_Review &amp; Audit'!$N:$N,$J2163))</f>
        <v/>
      </c>
      <c r="G2163" t="str">
        <f>IF(OR($J2163="",$F2163=""),"",ABS(INDEX('2_Review &amp; Audit'!$B:$B,$J2163)/$F2163))</f>
        <v/>
      </c>
      <c r="H2163" t="str">
        <f t="shared" si="97"/>
        <v/>
      </c>
      <c r="I2163" t="str">
        <f>IF($J2163="","",INDEX('2_Review &amp; Audit'!$AD:$AD,$J2163))</f>
        <v/>
      </c>
      <c r="AB2163" t="str">
        <f>IF($D2163="","",MAX(0,N(#REF!)-N($X2163)))</f>
        <v/>
      </c>
      <c r="AC2163" t="str">
        <f>IF(OR($D2163="",$AB2163="",N($AB2163)&lt;=0),"",IFERROR(MATCH(1,INDEX(('2_Review &amp; Audit'!$F$6:$F$505=$A2163)*('2_Review &amp; Audit'!$I$6:$I$505&gt;=$E2163-30)*('2_Review &amp; Audit'!$I$6:$I$505&lt;=$E2163+30)*('2_Review &amp; Audit'!$R$6:$R$505&gt;0)*(ROW('2_Review &amp; Audit'!$R$6:$R$505)&gt;$T2163),0),0)+5,""))</f>
        <v/>
      </c>
      <c r="AG2163" t="str">
        <f>IF(OR($D2163="",$AB2163="",$AF2163=""),"",MIN($AB2163,$AF2163))</f>
        <v/>
      </c>
      <c r="AK2163" t="str">
        <f>IF($D2163="","",MAX(0,N($AB2163)-N($AG2163)))</f>
        <v/>
      </c>
      <c r="AL2163" t="str">
        <f>IF(OR($D2163="",$AK2163="",N($AK2163)&lt;=0),"",IFERROR(MATCH(1,INDEX(('2_Review &amp; Audit'!$F$6:$F$505=$A2163)*('2_Review &amp; Audit'!$I$6:$I$505&gt;=$E2163-30)*('2_Review &amp; Audit'!$I$6:$I$505&lt;=$E2163+30)*('2_Review &amp; Audit'!$R$6:$R$505&gt;0)*(ROW('2_Review &amp; Audit'!$R$6:$R$505)&gt;$AC2163),0),0)+5,""))</f>
        <v/>
      </c>
      <c r="AP2163" t="str">
        <f>IF(OR($D2163="",$AK2163="",$AO2163=""),"",MIN($AK2163,$AO2163))</f>
        <v/>
      </c>
    </row>
    <row r="2164" spans="1:42" ht="12.75" customHeight="1" x14ac:dyDescent="0.2">
      <c r="A2164" t="str">
        <f>IF($J2164="","",INDEX('2_Review &amp; Audit'!$F:$F,$J2164))</f>
        <v/>
      </c>
      <c r="B2164" t="str">
        <f>IF($J2164="","",INDEX('2_Review &amp; Audit'!$C:$C,$J2164))</f>
        <v/>
      </c>
      <c r="C2164" t="str">
        <f>IF($J2164="","",INDEX('2_Review &amp; Audit'!$D:$D,$J2164))</f>
        <v/>
      </c>
      <c r="D2164" s="60" t="str">
        <f>IF($J2164="","",INDEX('2_Review &amp; Audit'!$U:$U,$J2164))</f>
        <v/>
      </c>
      <c r="E2164" t="str">
        <f>IF($J2164="","",INDEX('2_Review &amp; Audit'!$M:$M,$J2164))</f>
        <v/>
      </c>
      <c r="F2164" t="str">
        <f>IF($J2164="","",INDEX('2_Review &amp; Audit'!$N:$N,$J2164))</f>
        <v/>
      </c>
      <c r="G2164" t="str">
        <f>IF(OR($J2164="",$F2164=""),"",ABS(INDEX('2_Review &amp; Audit'!$B:$B,$J2164)/$F2164))</f>
        <v/>
      </c>
      <c r="H2164" t="str">
        <f t="shared" si="97"/>
        <v/>
      </c>
      <c r="I2164" t="str">
        <f>IF($J2164="","",INDEX('2_Review &amp; Audit'!$AD:$AD,$J2164))</f>
        <v/>
      </c>
      <c r="AB2164" t="str">
        <f>IF($D2164="","",MAX(0,N(#REF!)-N($X2164)))</f>
        <v/>
      </c>
      <c r="AC2164" t="str">
        <f>IF(OR($D2164="",$AB2164="",N($AB2164)&lt;=0),"",IFERROR(MATCH(1,INDEX(('2_Review &amp; Audit'!$F$6:$F$505=$A2164)*('2_Review &amp; Audit'!$I$6:$I$505&gt;=$E2164-30)*('2_Review &amp; Audit'!$I$6:$I$505&lt;=$E2164+30)*('2_Review &amp; Audit'!$R$6:$R$505&gt;0)*(ROW('2_Review &amp; Audit'!$R$6:$R$505)&gt;$T2164),0),0)+5,""))</f>
        <v/>
      </c>
      <c r="AG2164" t="str">
        <f>IF(OR($D2164="",$AB2164="",$AF2164=""),"",MIN($AB2164,$AF2164))</f>
        <v/>
      </c>
      <c r="AK2164" t="str">
        <f>IF($D2164="","",MAX(0,N($AB2164)-N($AG2164)))</f>
        <v/>
      </c>
      <c r="AL2164" t="str">
        <f>IF(OR($D2164="",$AK2164="",N($AK2164)&lt;=0),"",IFERROR(MATCH(1,INDEX(('2_Review &amp; Audit'!$F$6:$F$505=$A2164)*('2_Review &amp; Audit'!$I$6:$I$505&gt;=$E2164-30)*('2_Review &amp; Audit'!$I$6:$I$505&lt;=$E2164+30)*('2_Review &amp; Audit'!$R$6:$R$505&gt;0)*(ROW('2_Review &amp; Audit'!$R$6:$R$505)&gt;$AC2164),0),0)+5,""))</f>
        <v/>
      </c>
      <c r="AP2164" t="str">
        <f>IF(OR($D2164="",$AK2164="",$AO2164=""),"",MIN($AK2164,$AO2164))</f>
        <v/>
      </c>
    </row>
    <row r="2165" spans="1:42" ht="12.75" customHeight="1" x14ac:dyDescent="0.2">
      <c r="A2165" t="str">
        <f>IF($J2165="","",INDEX('2_Review &amp; Audit'!$F:$F,$J2165))</f>
        <v/>
      </c>
      <c r="B2165" t="str">
        <f>IF($J2165="","",INDEX('2_Review &amp; Audit'!$C:$C,$J2165))</f>
        <v/>
      </c>
      <c r="C2165" t="str">
        <f>IF($J2165="","",INDEX('2_Review &amp; Audit'!$D:$D,$J2165))</f>
        <v/>
      </c>
      <c r="D2165" s="60" t="str">
        <f>IF($J2165="","",INDEX('2_Review &amp; Audit'!$U:$U,$J2165))</f>
        <v/>
      </c>
      <c r="E2165" t="str">
        <f>IF($J2165="","",INDEX('2_Review &amp; Audit'!$M:$M,$J2165))</f>
        <v/>
      </c>
      <c r="F2165" t="str">
        <f>IF($J2165="","",INDEX('2_Review &amp; Audit'!$N:$N,$J2165))</f>
        <v/>
      </c>
      <c r="G2165" t="str">
        <f>IF(OR($J2165="",$F2165=""),"",ABS(INDEX('2_Review &amp; Audit'!$B:$B,$J2165)/$F2165))</f>
        <v/>
      </c>
      <c r="H2165" t="str">
        <f t="shared" si="97"/>
        <v/>
      </c>
      <c r="I2165" t="str">
        <f>IF($J2165="","",INDEX('2_Review &amp; Audit'!$AD:$AD,$J2165))</f>
        <v/>
      </c>
      <c r="AB2165" t="str">
        <f>IF($D2165="","",MAX(0,N(#REF!)-N($X2165)))</f>
        <v/>
      </c>
      <c r="AC2165" t="str">
        <f>IF(OR($D2165="",$AB2165="",N($AB2165)&lt;=0),"",IFERROR(MATCH(1,INDEX(('2_Review &amp; Audit'!$F$6:$F$505=$A2165)*('2_Review &amp; Audit'!$I$6:$I$505&gt;=$E2165-30)*('2_Review &amp; Audit'!$I$6:$I$505&lt;=$E2165+30)*('2_Review &amp; Audit'!$R$6:$R$505&gt;0)*(ROW('2_Review &amp; Audit'!$R$6:$R$505)&gt;$T2165),0),0)+5,""))</f>
        <v/>
      </c>
      <c r="AG2165" t="str">
        <f>IF(OR($D2165="",$AB2165="",$AF2165=""),"",MIN($AB2165,$AF2165))</f>
        <v/>
      </c>
      <c r="AK2165" t="str">
        <f>IF($D2165="","",MAX(0,N($AB2165)-N($AG2165)))</f>
        <v/>
      </c>
      <c r="AL2165" t="str">
        <f>IF(OR($D2165="",$AK2165="",N($AK2165)&lt;=0),"",IFERROR(MATCH(1,INDEX(('2_Review &amp; Audit'!$F$6:$F$505=$A2165)*('2_Review &amp; Audit'!$I$6:$I$505&gt;=$E2165-30)*('2_Review &amp; Audit'!$I$6:$I$505&lt;=$E2165+30)*('2_Review &amp; Audit'!$R$6:$R$505&gt;0)*(ROW('2_Review &amp; Audit'!$R$6:$R$505)&gt;$AC2165),0),0)+5,""))</f>
        <v/>
      </c>
      <c r="AP2165" t="str">
        <f>IF(OR($D2165="",$AK2165="",$AO2165=""),"",MIN($AK2165,$AO2165))</f>
        <v/>
      </c>
    </row>
    <row r="2166" spans="1:42" ht="12.75" customHeight="1" x14ac:dyDescent="0.2">
      <c r="A2166" t="str">
        <f>IF($J2166="","",INDEX('2_Review &amp; Audit'!$F:$F,$J2166))</f>
        <v/>
      </c>
      <c r="B2166" t="str">
        <f>IF($J2166="","",INDEX('2_Review &amp; Audit'!$C:$C,$J2166))</f>
        <v/>
      </c>
      <c r="C2166" t="str">
        <f>IF($J2166="","",INDEX('2_Review &amp; Audit'!$D:$D,$J2166))</f>
        <v/>
      </c>
      <c r="D2166" s="60" t="str">
        <f>IF($J2166="","",INDEX('2_Review &amp; Audit'!$U:$U,$J2166))</f>
        <v/>
      </c>
      <c r="E2166" t="str">
        <f>IF($J2166="","",INDEX('2_Review &amp; Audit'!$M:$M,$J2166))</f>
        <v/>
      </c>
      <c r="F2166" t="str">
        <f>IF($J2166="","",INDEX('2_Review &amp; Audit'!$N:$N,$J2166))</f>
        <v/>
      </c>
      <c r="G2166" t="str">
        <f>IF(OR($J2166="",$F2166=""),"",ABS(INDEX('2_Review &amp; Audit'!$B:$B,$J2166)/$F2166))</f>
        <v/>
      </c>
      <c r="H2166" t="str">
        <f t="shared" si="97"/>
        <v/>
      </c>
      <c r="I2166" t="str">
        <f>IF($J2166="","",INDEX('2_Review &amp; Audit'!$AD:$AD,$J2166))</f>
        <v/>
      </c>
      <c r="AB2166" t="str">
        <f>IF($D2166="","",MAX(0,N(#REF!)-N($X2166)))</f>
        <v/>
      </c>
      <c r="AC2166" t="str">
        <f>IF(OR($D2166="",$AB2166="",N($AB2166)&lt;=0),"",IFERROR(MATCH(1,INDEX(('2_Review &amp; Audit'!$F$6:$F$505=$A2166)*('2_Review &amp; Audit'!$I$6:$I$505&gt;=$E2166-30)*('2_Review &amp; Audit'!$I$6:$I$505&lt;=$E2166+30)*('2_Review &amp; Audit'!$R$6:$R$505&gt;0)*(ROW('2_Review &amp; Audit'!$R$6:$R$505)&gt;$T2166),0),0)+5,""))</f>
        <v/>
      </c>
      <c r="AG2166" t="str">
        <f>IF(OR($D2166="",$AB2166="",$AF2166=""),"",MIN($AB2166,$AF2166))</f>
        <v/>
      </c>
      <c r="AK2166" t="str">
        <f>IF($D2166="","",MAX(0,N($AB2166)-N($AG2166)))</f>
        <v/>
      </c>
      <c r="AL2166" t="str">
        <f>IF(OR($D2166="",$AK2166="",N($AK2166)&lt;=0),"",IFERROR(MATCH(1,INDEX(('2_Review &amp; Audit'!$F$6:$F$505=$A2166)*('2_Review &amp; Audit'!$I$6:$I$505&gt;=$E2166-30)*('2_Review &amp; Audit'!$I$6:$I$505&lt;=$E2166+30)*('2_Review &amp; Audit'!$R$6:$R$505&gt;0)*(ROW('2_Review &amp; Audit'!$R$6:$R$505)&gt;$AC2166),0),0)+5,""))</f>
        <v/>
      </c>
      <c r="AP2166" t="str">
        <f>IF(OR($D2166="",$AK2166="",$AO2166=""),"",MIN($AK2166,$AO2166))</f>
        <v/>
      </c>
    </row>
    <row r="2167" spans="1:42" ht="12.75" customHeight="1" x14ac:dyDescent="0.2">
      <c r="A2167" t="str">
        <f>IF($J2167="","",INDEX('2_Review &amp; Audit'!$F:$F,$J2167))</f>
        <v/>
      </c>
      <c r="B2167" t="str">
        <f>IF($J2167="","",INDEX('2_Review &amp; Audit'!$C:$C,$J2167))</f>
        <v/>
      </c>
      <c r="C2167" t="str">
        <f>IF($J2167="","",INDEX('2_Review &amp; Audit'!$D:$D,$J2167))</f>
        <v/>
      </c>
      <c r="D2167" s="60" t="str">
        <f>IF($J2167="","",INDEX('2_Review &amp; Audit'!$U:$U,$J2167))</f>
        <v/>
      </c>
      <c r="E2167" t="str">
        <f>IF($J2167="","",INDEX('2_Review &amp; Audit'!$M:$M,$J2167))</f>
        <v/>
      </c>
      <c r="F2167" t="str">
        <f>IF($J2167="","",INDEX('2_Review &amp; Audit'!$N:$N,$J2167))</f>
        <v/>
      </c>
      <c r="G2167" t="str">
        <f>IF(OR($J2167="",$F2167=""),"",ABS(INDEX('2_Review &amp; Audit'!$B:$B,$J2167)/$F2167))</f>
        <v/>
      </c>
      <c r="H2167" t="str">
        <f t="shared" si="97"/>
        <v/>
      </c>
      <c r="I2167" t="str">
        <f>IF($J2167="","",INDEX('2_Review &amp; Audit'!$AD:$AD,$J2167))</f>
        <v/>
      </c>
      <c r="AB2167" t="str">
        <f>IF($D2167="","",MAX(0,N(#REF!)-N($X2167)))</f>
        <v/>
      </c>
      <c r="AC2167" t="str">
        <f>IF(OR($D2167="",$AB2167="",N($AB2167)&lt;=0),"",IFERROR(MATCH(1,INDEX(('2_Review &amp; Audit'!$F$6:$F$505=$A2167)*('2_Review &amp; Audit'!$I$6:$I$505&gt;=$E2167-30)*('2_Review &amp; Audit'!$I$6:$I$505&lt;=$E2167+30)*('2_Review &amp; Audit'!$R$6:$R$505&gt;0)*(ROW('2_Review &amp; Audit'!$R$6:$R$505)&gt;$T2167),0),0)+5,""))</f>
        <v/>
      </c>
      <c r="AG2167" t="str">
        <f>IF(OR($D2167="",$AB2167="",$AF2167=""),"",MIN($AB2167,$AF2167))</f>
        <v/>
      </c>
      <c r="AK2167" t="str">
        <f>IF($D2167="","",MAX(0,N($AB2167)-N($AG2167)))</f>
        <v/>
      </c>
      <c r="AL2167" t="str">
        <f>IF(OR($D2167="",$AK2167="",N($AK2167)&lt;=0),"",IFERROR(MATCH(1,INDEX(('2_Review &amp; Audit'!$F$6:$F$505=$A2167)*('2_Review &amp; Audit'!$I$6:$I$505&gt;=$E2167-30)*('2_Review &amp; Audit'!$I$6:$I$505&lt;=$E2167+30)*('2_Review &amp; Audit'!$R$6:$R$505&gt;0)*(ROW('2_Review &amp; Audit'!$R$6:$R$505)&gt;$AC2167),0),0)+5,""))</f>
        <v/>
      </c>
      <c r="AP2167" t="str">
        <f>IF(OR($D2167="",$AK2167="",$AO2167=""),"",MIN($AK2167,$AO2167))</f>
        <v/>
      </c>
    </row>
    <row r="2168" spans="1:42" ht="12.75" customHeight="1" x14ac:dyDescent="0.2">
      <c r="A2168" t="str">
        <f>IF($J2168="","",INDEX('2_Review &amp; Audit'!$F:$F,$J2168))</f>
        <v/>
      </c>
      <c r="B2168" t="str">
        <f>IF($J2168="","",INDEX('2_Review &amp; Audit'!$C:$C,$J2168))</f>
        <v/>
      </c>
      <c r="C2168" t="str">
        <f>IF($J2168="","",INDEX('2_Review &amp; Audit'!$D:$D,$J2168))</f>
        <v/>
      </c>
      <c r="D2168" s="60" t="str">
        <f>IF($J2168="","",INDEX('2_Review &amp; Audit'!$U:$U,$J2168))</f>
        <v/>
      </c>
      <c r="E2168" t="str">
        <f>IF($J2168="","",INDEX('2_Review &amp; Audit'!$M:$M,$J2168))</f>
        <v/>
      </c>
      <c r="F2168" t="str">
        <f>IF($J2168="","",INDEX('2_Review &amp; Audit'!$N:$N,$J2168))</f>
        <v/>
      </c>
      <c r="G2168" t="str">
        <f>IF(OR($J2168="",$F2168=""),"",ABS(INDEX('2_Review &amp; Audit'!$B:$B,$J2168)/$F2168))</f>
        <v/>
      </c>
      <c r="H2168" t="str">
        <f t="shared" si="97"/>
        <v/>
      </c>
      <c r="I2168" t="str">
        <f>IF($J2168="","",INDEX('2_Review &amp; Audit'!$AD:$AD,$J2168))</f>
        <v/>
      </c>
      <c r="AB2168" t="str">
        <f>IF($D2168="","",MAX(0,N(#REF!)-N($X2168)))</f>
        <v/>
      </c>
      <c r="AC2168" t="str">
        <f>IF(OR($D2168="",$AB2168="",N($AB2168)&lt;=0),"",IFERROR(MATCH(1,INDEX(('2_Review &amp; Audit'!$F$6:$F$505=$A2168)*('2_Review &amp; Audit'!$I$6:$I$505&gt;=$E2168-30)*('2_Review &amp; Audit'!$I$6:$I$505&lt;=$E2168+30)*('2_Review &amp; Audit'!$R$6:$R$505&gt;0)*(ROW('2_Review &amp; Audit'!$R$6:$R$505)&gt;$T2168),0),0)+5,""))</f>
        <v/>
      </c>
      <c r="AG2168" t="str">
        <f>IF(OR($D2168="",$AB2168="",$AF2168=""),"",MIN($AB2168,$AF2168))</f>
        <v/>
      </c>
      <c r="AK2168" t="str">
        <f>IF($D2168="","",MAX(0,N($AB2168)-N($AG2168)))</f>
        <v/>
      </c>
      <c r="AL2168" t="str">
        <f>IF(OR($D2168="",$AK2168="",N($AK2168)&lt;=0),"",IFERROR(MATCH(1,INDEX(('2_Review &amp; Audit'!$F$6:$F$505=$A2168)*('2_Review &amp; Audit'!$I$6:$I$505&gt;=$E2168-30)*('2_Review &amp; Audit'!$I$6:$I$505&lt;=$E2168+30)*('2_Review &amp; Audit'!$R$6:$R$505&gt;0)*(ROW('2_Review &amp; Audit'!$R$6:$R$505)&gt;$AC2168),0),0)+5,""))</f>
        <v/>
      </c>
      <c r="AP2168" t="str">
        <f>IF(OR($D2168="",$AK2168="",$AO2168=""),"",MIN($AK2168,$AO2168))</f>
        <v/>
      </c>
    </row>
    <row r="2169" spans="1:42" ht="12.75" customHeight="1" x14ac:dyDescent="0.2">
      <c r="A2169" t="str">
        <f>IF($J2169="","",INDEX('2_Review &amp; Audit'!$F:$F,$J2169))</f>
        <v/>
      </c>
      <c r="B2169" t="str">
        <f>IF($J2169="","",INDEX('2_Review &amp; Audit'!$C:$C,$J2169))</f>
        <v/>
      </c>
      <c r="C2169" t="str">
        <f>IF($J2169="","",INDEX('2_Review &amp; Audit'!$D:$D,$J2169))</f>
        <v/>
      </c>
      <c r="D2169" s="60" t="str">
        <f>IF($J2169="","",INDEX('2_Review &amp; Audit'!$U:$U,$J2169))</f>
        <v/>
      </c>
      <c r="E2169" t="str">
        <f>IF($J2169="","",INDEX('2_Review &amp; Audit'!$M:$M,$J2169))</f>
        <v/>
      </c>
      <c r="F2169" t="str">
        <f>IF($J2169="","",INDEX('2_Review &amp; Audit'!$N:$N,$J2169))</f>
        <v/>
      </c>
      <c r="G2169" t="str">
        <f>IF(OR($J2169="",$F2169=""),"",ABS(INDEX('2_Review &amp; Audit'!$B:$B,$J2169)/$F2169))</f>
        <v/>
      </c>
      <c r="H2169" t="str">
        <f t="shared" si="97"/>
        <v/>
      </c>
      <c r="I2169" t="str">
        <f>IF($J2169="","",INDEX('2_Review &amp; Audit'!$AD:$AD,$J2169))</f>
        <v/>
      </c>
      <c r="AB2169" t="str">
        <f>IF($D2169="","",MAX(0,N(#REF!)-N($X2169)))</f>
        <v/>
      </c>
      <c r="AC2169" t="str">
        <f>IF(OR($D2169="",$AB2169="",N($AB2169)&lt;=0),"",IFERROR(MATCH(1,INDEX(('2_Review &amp; Audit'!$F$6:$F$505=$A2169)*('2_Review &amp; Audit'!$I$6:$I$505&gt;=$E2169-30)*('2_Review &amp; Audit'!$I$6:$I$505&lt;=$E2169+30)*('2_Review &amp; Audit'!$R$6:$R$505&gt;0)*(ROW('2_Review &amp; Audit'!$R$6:$R$505)&gt;$T2169),0),0)+5,""))</f>
        <v/>
      </c>
      <c r="AG2169" t="str">
        <f>IF(OR($D2169="",$AB2169="",$AF2169=""),"",MIN($AB2169,$AF2169))</f>
        <v/>
      </c>
      <c r="AK2169" t="str">
        <f>IF($D2169="","",MAX(0,N($AB2169)-N($AG2169)))</f>
        <v/>
      </c>
      <c r="AL2169" t="str">
        <f>IF(OR($D2169="",$AK2169="",N($AK2169)&lt;=0),"",IFERROR(MATCH(1,INDEX(('2_Review &amp; Audit'!$F$6:$F$505=$A2169)*('2_Review &amp; Audit'!$I$6:$I$505&gt;=$E2169-30)*('2_Review &amp; Audit'!$I$6:$I$505&lt;=$E2169+30)*('2_Review &amp; Audit'!$R$6:$R$505&gt;0)*(ROW('2_Review &amp; Audit'!$R$6:$R$505)&gt;$AC2169),0),0)+5,""))</f>
        <v/>
      </c>
      <c r="AP2169" t="str">
        <f>IF(OR($D2169="",$AK2169="",$AO2169=""),"",MIN($AK2169,$AO2169))</f>
        <v/>
      </c>
    </row>
    <row r="2170" spans="1:42" ht="12.75" customHeight="1" x14ac:dyDescent="0.2">
      <c r="A2170" t="str">
        <f>IF($J2170="","",INDEX('2_Review &amp; Audit'!$F:$F,$J2170))</f>
        <v/>
      </c>
      <c r="B2170" t="str">
        <f>IF($J2170="","",INDEX('2_Review &amp; Audit'!$C:$C,$J2170))</f>
        <v/>
      </c>
      <c r="C2170" t="str">
        <f>IF($J2170="","",INDEX('2_Review &amp; Audit'!$D:$D,$J2170))</f>
        <v/>
      </c>
      <c r="D2170" s="60" t="str">
        <f>IF($J2170="","",INDEX('2_Review &amp; Audit'!$U:$U,$J2170))</f>
        <v/>
      </c>
      <c r="E2170" t="str">
        <f>IF($J2170="","",INDEX('2_Review &amp; Audit'!$M:$M,$J2170))</f>
        <v/>
      </c>
      <c r="F2170" t="str">
        <f>IF($J2170="","",INDEX('2_Review &amp; Audit'!$N:$N,$J2170))</f>
        <v/>
      </c>
      <c r="G2170" t="str">
        <f>IF(OR($J2170="",$F2170=""),"",ABS(INDEX('2_Review &amp; Audit'!$B:$B,$J2170)/$F2170))</f>
        <v/>
      </c>
      <c r="H2170" t="str">
        <f t="shared" si="97"/>
        <v/>
      </c>
      <c r="I2170" t="str">
        <f>IF($J2170="","",INDEX('2_Review &amp; Audit'!$AD:$AD,$J2170))</f>
        <v/>
      </c>
      <c r="AB2170" t="str">
        <f>IF($D2170="","",MAX(0,N(#REF!)-N($X2170)))</f>
        <v/>
      </c>
      <c r="AC2170" t="str">
        <f>IF(OR($D2170="",$AB2170="",N($AB2170)&lt;=0),"",IFERROR(MATCH(1,INDEX(('2_Review &amp; Audit'!$F$6:$F$505=$A2170)*('2_Review &amp; Audit'!$I$6:$I$505&gt;=$E2170-30)*('2_Review &amp; Audit'!$I$6:$I$505&lt;=$E2170+30)*('2_Review &amp; Audit'!$R$6:$R$505&gt;0)*(ROW('2_Review &amp; Audit'!$R$6:$R$505)&gt;$T2170),0),0)+5,""))</f>
        <v/>
      </c>
      <c r="AG2170" t="str">
        <f>IF(OR($D2170="",$AB2170="",$AF2170=""),"",MIN($AB2170,$AF2170))</f>
        <v/>
      </c>
      <c r="AK2170" t="str">
        <f>IF($D2170="","",MAX(0,N($AB2170)-N($AG2170)))</f>
        <v/>
      </c>
      <c r="AL2170" t="str">
        <f>IF(OR($D2170="",$AK2170="",N($AK2170)&lt;=0),"",IFERROR(MATCH(1,INDEX(('2_Review &amp; Audit'!$F$6:$F$505=$A2170)*('2_Review &amp; Audit'!$I$6:$I$505&gt;=$E2170-30)*('2_Review &amp; Audit'!$I$6:$I$505&lt;=$E2170+30)*('2_Review &amp; Audit'!$R$6:$R$505&gt;0)*(ROW('2_Review &amp; Audit'!$R$6:$R$505)&gt;$AC2170),0),0)+5,""))</f>
        <v/>
      </c>
      <c r="AP2170" t="str">
        <f>IF(OR($D2170="",$AK2170="",$AO2170=""),"",MIN($AK2170,$AO2170))</f>
        <v/>
      </c>
    </row>
    <row r="2171" spans="1:42" ht="12.75" customHeight="1" x14ac:dyDescent="0.2">
      <c r="A2171" t="str">
        <f>IF($J2171="","",INDEX('2_Review &amp; Audit'!$F:$F,$J2171))</f>
        <v/>
      </c>
      <c r="B2171" t="str">
        <f>IF($J2171="","",INDEX('2_Review &amp; Audit'!$C:$C,$J2171))</f>
        <v/>
      </c>
      <c r="C2171" t="str">
        <f>IF($J2171="","",INDEX('2_Review &amp; Audit'!$D:$D,$J2171))</f>
        <v/>
      </c>
      <c r="D2171" s="60" t="str">
        <f>IF($J2171="","",INDEX('2_Review &amp; Audit'!$U:$U,$J2171))</f>
        <v/>
      </c>
      <c r="E2171" t="str">
        <f>IF($J2171="","",INDEX('2_Review &amp; Audit'!$M:$M,$J2171))</f>
        <v/>
      </c>
      <c r="F2171" t="str">
        <f>IF($J2171="","",INDEX('2_Review &amp; Audit'!$N:$N,$J2171))</f>
        <v/>
      </c>
      <c r="G2171" t="str">
        <f>IF(OR($J2171="",$F2171=""),"",ABS(INDEX('2_Review &amp; Audit'!$B:$B,$J2171)/$F2171))</f>
        <v/>
      </c>
      <c r="H2171" t="str">
        <f t="shared" ref="H2171:H2234" si="98">IF(OR($F2171="",$G2171=""),"",$F2171*$G2171)</f>
        <v/>
      </c>
      <c r="I2171" t="str">
        <f>IF($J2171="","",INDEX('2_Review &amp; Audit'!$AD:$AD,$J2171))</f>
        <v/>
      </c>
      <c r="AB2171" t="str">
        <f>IF($D2171="","",MAX(0,N(#REF!)-N($X2171)))</f>
        <v/>
      </c>
      <c r="AC2171" t="str">
        <f>IF(OR($D2171="",$AB2171="",N($AB2171)&lt;=0),"",IFERROR(MATCH(1,INDEX(('2_Review &amp; Audit'!$F$6:$F$505=$A2171)*('2_Review &amp; Audit'!$I$6:$I$505&gt;=$E2171-30)*('2_Review &amp; Audit'!$I$6:$I$505&lt;=$E2171+30)*('2_Review &amp; Audit'!$R$6:$R$505&gt;0)*(ROW('2_Review &amp; Audit'!$R$6:$R$505)&gt;$T2171),0),0)+5,""))</f>
        <v/>
      </c>
      <c r="AG2171" t="str">
        <f>IF(OR($D2171="",$AB2171="",$AF2171=""),"",MIN($AB2171,$AF2171))</f>
        <v/>
      </c>
      <c r="AK2171" t="str">
        <f>IF($D2171="","",MAX(0,N($AB2171)-N($AG2171)))</f>
        <v/>
      </c>
      <c r="AL2171" t="str">
        <f>IF(OR($D2171="",$AK2171="",N($AK2171)&lt;=0),"",IFERROR(MATCH(1,INDEX(('2_Review &amp; Audit'!$F$6:$F$505=$A2171)*('2_Review &amp; Audit'!$I$6:$I$505&gt;=$E2171-30)*('2_Review &amp; Audit'!$I$6:$I$505&lt;=$E2171+30)*('2_Review &amp; Audit'!$R$6:$R$505&gt;0)*(ROW('2_Review &amp; Audit'!$R$6:$R$505)&gt;$AC2171),0),0)+5,""))</f>
        <v/>
      </c>
      <c r="AP2171" t="str">
        <f>IF(OR($D2171="",$AK2171="",$AO2171=""),"",MIN($AK2171,$AO2171))</f>
        <v/>
      </c>
    </row>
    <row r="2172" spans="1:42" ht="12.75" customHeight="1" x14ac:dyDescent="0.2">
      <c r="A2172" t="str">
        <f>IF($J2172="","",INDEX('2_Review &amp; Audit'!$F:$F,$J2172))</f>
        <v/>
      </c>
      <c r="B2172" t="str">
        <f>IF($J2172="","",INDEX('2_Review &amp; Audit'!$C:$C,$J2172))</f>
        <v/>
      </c>
      <c r="C2172" t="str">
        <f>IF($J2172="","",INDEX('2_Review &amp; Audit'!$D:$D,$J2172))</f>
        <v/>
      </c>
      <c r="D2172" s="60" t="str">
        <f>IF($J2172="","",INDEX('2_Review &amp; Audit'!$U:$U,$J2172))</f>
        <v/>
      </c>
      <c r="E2172" t="str">
        <f>IF($J2172="","",INDEX('2_Review &amp; Audit'!$M:$M,$J2172))</f>
        <v/>
      </c>
      <c r="F2172" t="str">
        <f>IF($J2172="","",INDEX('2_Review &amp; Audit'!$N:$N,$J2172))</f>
        <v/>
      </c>
      <c r="G2172" t="str">
        <f>IF(OR($J2172="",$F2172=""),"",ABS(INDEX('2_Review &amp; Audit'!$B:$B,$J2172)/$F2172))</f>
        <v/>
      </c>
      <c r="H2172" t="str">
        <f t="shared" si="98"/>
        <v/>
      </c>
      <c r="I2172" t="str">
        <f>IF($J2172="","",INDEX('2_Review &amp; Audit'!$AD:$AD,$J2172))</f>
        <v/>
      </c>
      <c r="AB2172" t="str">
        <f>IF($D2172="","",MAX(0,N(#REF!)-N($X2172)))</f>
        <v/>
      </c>
      <c r="AC2172" t="str">
        <f>IF(OR($D2172="",$AB2172="",N($AB2172)&lt;=0),"",IFERROR(MATCH(1,INDEX(('2_Review &amp; Audit'!$F$6:$F$505=$A2172)*('2_Review &amp; Audit'!$I$6:$I$505&gt;=$E2172-30)*('2_Review &amp; Audit'!$I$6:$I$505&lt;=$E2172+30)*('2_Review &amp; Audit'!$R$6:$R$505&gt;0)*(ROW('2_Review &amp; Audit'!$R$6:$R$505)&gt;$T2172),0),0)+5,""))</f>
        <v/>
      </c>
      <c r="AG2172" t="str">
        <f>IF(OR($D2172="",$AB2172="",$AF2172=""),"",MIN($AB2172,$AF2172))</f>
        <v/>
      </c>
      <c r="AK2172" t="str">
        <f>IF($D2172="","",MAX(0,N($AB2172)-N($AG2172)))</f>
        <v/>
      </c>
      <c r="AL2172" t="str">
        <f>IF(OR($D2172="",$AK2172="",N($AK2172)&lt;=0),"",IFERROR(MATCH(1,INDEX(('2_Review &amp; Audit'!$F$6:$F$505=$A2172)*('2_Review &amp; Audit'!$I$6:$I$505&gt;=$E2172-30)*('2_Review &amp; Audit'!$I$6:$I$505&lt;=$E2172+30)*('2_Review &amp; Audit'!$R$6:$R$505&gt;0)*(ROW('2_Review &amp; Audit'!$R$6:$R$505)&gt;$AC2172),0),0)+5,""))</f>
        <v/>
      </c>
      <c r="AP2172" t="str">
        <f>IF(OR($D2172="",$AK2172="",$AO2172=""),"",MIN($AK2172,$AO2172))</f>
        <v/>
      </c>
    </row>
    <row r="2173" spans="1:42" ht="12.75" customHeight="1" x14ac:dyDescent="0.2">
      <c r="A2173" t="str">
        <f>IF($J2173="","",INDEX('2_Review &amp; Audit'!$F:$F,$J2173))</f>
        <v/>
      </c>
      <c r="B2173" t="str">
        <f>IF($J2173="","",INDEX('2_Review &amp; Audit'!$C:$C,$J2173))</f>
        <v/>
      </c>
      <c r="C2173" t="str">
        <f>IF($J2173="","",INDEX('2_Review &amp; Audit'!$D:$D,$J2173))</f>
        <v/>
      </c>
      <c r="D2173" s="60" t="str">
        <f>IF($J2173="","",INDEX('2_Review &amp; Audit'!$U:$U,$J2173))</f>
        <v/>
      </c>
      <c r="E2173" t="str">
        <f>IF($J2173="","",INDEX('2_Review &amp; Audit'!$M:$M,$J2173))</f>
        <v/>
      </c>
      <c r="F2173" t="str">
        <f>IF($J2173="","",INDEX('2_Review &amp; Audit'!$N:$N,$J2173))</f>
        <v/>
      </c>
      <c r="G2173" t="str">
        <f>IF(OR($J2173="",$F2173=""),"",ABS(INDEX('2_Review &amp; Audit'!$B:$B,$J2173)/$F2173))</f>
        <v/>
      </c>
      <c r="H2173" t="str">
        <f t="shared" si="98"/>
        <v/>
      </c>
      <c r="I2173" t="str">
        <f>IF($J2173="","",INDEX('2_Review &amp; Audit'!$AD:$AD,$J2173))</f>
        <v/>
      </c>
      <c r="AB2173" t="str">
        <f>IF($D2173="","",MAX(0,N(#REF!)-N($X2173)))</f>
        <v/>
      </c>
      <c r="AC2173" t="str">
        <f>IF(OR($D2173="",$AB2173="",N($AB2173)&lt;=0),"",IFERROR(MATCH(1,INDEX(('2_Review &amp; Audit'!$F$6:$F$505=$A2173)*('2_Review &amp; Audit'!$I$6:$I$505&gt;=$E2173-30)*('2_Review &amp; Audit'!$I$6:$I$505&lt;=$E2173+30)*('2_Review &amp; Audit'!$R$6:$R$505&gt;0)*(ROW('2_Review &amp; Audit'!$R$6:$R$505)&gt;$T2173),0),0)+5,""))</f>
        <v/>
      </c>
      <c r="AG2173" t="str">
        <f>IF(OR($D2173="",$AB2173="",$AF2173=""),"",MIN($AB2173,$AF2173))</f>
        <v/>
      </c>
      <c r="AK2173" t="str">
        <f>IF($D2173="","",MAX(0,N($AB2173)-N($AG2173)))</f>
        <v/>
      </c>
      <c r="AL2173" t="str">
        <f>IF(OR($D2173="",$AK2173="",N($AK2173)&lt;=0),"",IFERROR(MATCH(1,INDEX(('2_Review &amp; Audit'!$F$6:$F$505=$A2173)*('2_Review &amp; Audit'!$I$6:$I$505&gt;=$E2173-30)*('2_Review &amp; Audit'!$I$6:$I$505&lt;=$E2173+30)*('2_Review &amp; Audit'!$R$6:$R$505&gt;0)*(ROW('2_Review &amp; Audit'!$R$6:$R$505)&gt;$AC2173),0),0)+5,""))</f>
        <v/>
      </c>
      <c r="AP2173" t="str">
        <f>IF(OR($D2173="",$AK2173="",$AO2173=""),"",MIN($AK2173,$AO2173))</f>
        <v/>
      </c>
    </row>
    <row r="2174" spans="1:42" ht="12.75" customHeight="1" x14ac:dyDescent="0.2">
      <c r="A2174" t="str">
        <f>IF($J2174="","",INDEX('2_Review &amp; Audit'!$F:$F,$J2174))</f>
        <v/>
      </c>
      <c r="B2174" t="str">
        <f>IF($J2174="","",INDEX('2_Review &amp; Audit'!$C:$C,$J2174))</f>
        <v/>
      </c>
      <c r="C2174" t="str">
        <f>IF($J2174="","",INDEX('2_Review &amp; Audit'!$D:$D,$J2174))</f>
        <v/>
      </c>
      <c r="D2174" s="60" t="str">
        <f>IF($J2174="","",INDEX('2_Review &amp; Audit'!$U:$U,$J2174))</f>
        <v/>
      </c>
      <c r="E2174" t="str">
        <f>IF($J2174="","",INDEX('2_Review &amp; Audit'!$M:$M,$J2174))</f>
        <v/>
      </c>
      <c r="F2174" t="str">
        <f>IF($J2174="","",INDEX('2_Review &amp; Audit'!$N:$N,$J2174))</f>
        <v/>
      </c>
      <c r="G2174" t="str">
        <f>IF(OR($J2174="",$F2174=""),"",ABS(INDEX('2_Review &amp; Audit'!$B:$B,$J2174)/$F2174))</f>
        <v/>
      </c>
      <c r="H2174" t="str">
        <f t="shared" si="98"/>
        <v/>
      </c>
      <c r="I2174" t="str">
        <f>IF($J2174="","",INDEX('2_Review &amp; Audit'!$AD:$AD,$J2174))</f>
        <v/>
      </c>
      <c r="AB2174" t="str">
        <f>IF($D2174="","",MAX(0,N(#REF!)-N($X2174)))</f>
        <v/>
      </c>
      <c r="AC2174" t="str">
        <f>IF(OR($D2174="",$AB2174="",N($AB2174)&lt;=0),"",IFERROR(MATCH(1,INDEX(('2_Review &amp; Audit'!$F$6:$F$505=$A2174)*('2_Review &amp; Audit'!$I$6:$I$505&gt;=$E2174-30)*('2_Review &amp; Audit'!$I$6:$I$505&lt;=$E2174+30)*('2_Review &amp; Audit'!$R$6:$R$505&gt;0)*(ROW('2_Review &amp; Audit'!$R$6:$R$505)&gt;$T2174),0),0)+5,""))</f>
        <v/>
      </c>
      <c r="AG2174" t="str">
        <f>IF(OR($D2174="",$AB2174="",$AF2174=""),"",MIN($AB2174,$AF2174))</f>
        <v/>
      </c>
      <c r="AK2174" t="str">
        <f>IF($D2174="","",MAX(0,N($AB2174)-N($AG2174)))</f>
        <v/>
      </c>
      <c r="AL2174" t="str">
        <f>IF(OR($D2174="",$AK2174="",N($AK2174)&lt;=0),"",IFERROR(MATCH(1,INDEX(('2_Review &amp; Audit'!$F$6:$F$505=$A2174)*('2_Review &amp; Audit'!$I$6:$I$505&gt;=$E2174-30)*('2_Review &amp; Audit'!$I$6:$I$505&lt;=$E2174+30)*('2_Review &amp; Audit'!$R$6:$R$505&gt;0)*(ROW('2_Review &amp; Audit'!$R$6:$R$505)&gt;$AC2174),0),0)+5,""))</f>
        <v/>
      </c>
      <c r="AP2174" t="str">
        <f>IF(OR($D2174="",$AK2174="",$AO2174=""),"",MIN($AK2174,$AO2174))</f>
        <v/>
      </c>
    </row>
    <row r="2175" spans="1:42" ht="12.75" customHeight="1" x14ac:dyDescent="0.2">
      <c r="A2175" t="str">
        <f>IF($J2175="","",INDEX('2_Review &amp; Audit'!$F:$F,$J2175))</f>
        <v/>
      </c>
      <c r="B2175" t="str">
        <f>IF($J2175="","",INDEX('2_Review &amp; Audit'!$C:$C,$J2175))</f>
        <v/>
      </c>
      <c r="C2175" t="str">
        <f>IF($J2175="","",INDEX('2_Review &amp; Audit'!$D:$D,$J2175))</f>
        <v/>
      </c>
      <c r="D2175" s="60" t="str">
        <f>IF($J2175="","",INDEX('2_Review &amp; Audit'!$U:$U,$J2175))</f>
        <v/>
      </c>
      <c r="E2175" t="str">
        <f>IF($J2175="","",INDEX('2_Review &amp; Audit'!$M:$M,$J2175))</f>
        <v/>
      </c>
      <c r="F2175" t="str">
        <f>IF($J2175="","",INDEX('2_Review &amp; Audit'!$N:$N,$J2175))</f>
        <v/>
      </c>
      <c r="G2175" t="str">
        <f>IF(OR($J2175="",$F2175=""),"",ABS(INDEX('2_Review &amp; Audit'!$B:$B,$J2175)/$F2175))</f>
        <v/>
      </c>
      <c r="H2175" t="str">
        <f t="shared" si="98"/>
        <v/>
      </c>
      <c r="I2175" t="str">
        <f>IF($J2175="","",INDEX('2_Review &amp; Audit'!$AD:$AD,$J2175))</f>
        <v/>
      </c>
      <c r="AB2175" t="str">
        <f>IF($D2175="","",MAX(0,N(#REF!)-N($X2175)))</f>
        <v/>
      </c>
      <c r="AC2175" t="str">
        <f>IF(OR($D2175="",$AB2175="",N($AB2175)&lt;=0),"",IFERROR(MATCH(1,INDEX(('2_Review &amp; Audit'!$F$6:$F$505=$A2175)*('2_Review &amp; Audit'!$I$6:$I$505&gt;=$E2175-30)*('2_Review &amp; Audit'!$I$6:$I$505&lt;=$E2175+30)*('2_Review &amp; Audit'!$R$6:$R$505&gt;0)*(ROW('2_Review &amp; Audit'!$R$6:$R$505)&gt;$T2175),0),0)+5,""))</f>
        <v/>
      </c>
      <c r="AG2175" t="str">
        <f>IF(OR($D2175="",$AB2175="",$AF2175=""),"",MIN($AB2175,$AF2175))</f>
        <v/>
      </c>
      <c r="AK2175" t="str">
        <f>IF($D2175="","",MAX(0,N($AB2175)-N($AG2175)))</f>
        <v/>
      </c>
      <c r="AL2175" t="str">
        <f>IF(OR($D2175="",$AK2175="",N($AK2175)&lt;=0),"",IFERROR(MATCH(1,INDEX(('2_Review &amp; Audit'!$F$6:$F$505=$A2175)*('2_Review &amp; Audit'!$I$6:$I$505&gt;=$E2175-30)*('2_Review &amp; Audit'!$I$6:$I$505&lt;=$E2175+30)*('2_Review &amp; Audit'!$R$6:$R$505&gt;0)*(ROW('2_Review &amp; Audit'!$R$6:$R$505)&gt;$AC2175),0),0)+5,""))</f>
        <v/>
      </c>
      <c r="AP2175" t="str">
        <f>IF(OR($D2175="",$AK2175="",$AO2175=""),"",MIN($AK2175,$AO2175))</f>
        <v/>
      </c>
    </row>
    <row r="2176" spans="1:42" ht="12.75" customHeight="1" x14ac:dyDescent="0.2">
      <c r="A2176" t="str">
        <f>IF($J2176="","",INDEX('2_Review &amp; Audit'!$F:$F,$J2176))</f>
        <v/>
      </c>
      <c r="B2176" t="str">
        <f>IF($J2176="","",INDEX('2_Review &amp; Audit'!$C:$C,$J2176))</f>
        <v/>
      </c>
      <c r="C2176" t="str">
        <f>IF($J2176="","",INDEX('2_Review &amp; Audit'!$D:$D,$J2176))</f>
        <v/>
      </c>
      <c r="D2176" s="60" t="str">
        <f>IF($J2176="","",INDEX('2_Review &amp; Audit'!$U:$U,$J2176))</f>
        <v/>
      </c>
      <c r="E2176" t="str">
        <f>IF($J2176="","",INDEX('2_Review &amp; Audit'!$M:$M,$J2176))</f>
        <v/>
      </c>
      <c r="F2176" t="str">
        <f>IF($J2176="","",INDEX('2_Review &amp; Audit'!$N:$N,$J2176))</f>
        <v/>
      </c>
      <c r="G2176" t="str">
        <f>IF(OR($J2176="",$F2176=""),"",ABS(INDEX('2_Review &amp; Audit'!$B:$B,$J2176)/$F2176))</f>
        <v/>
      </c>
      <c r="H2176" t="str">
        <f t="shared" si="98"/>
        <v/>
      </c>
      <c r="I2176" t="str">
        <f>IF($J2176="","",INDEX('2_Review &amp; Audit'!$AD:$AD,$J2176))</f>
        <v/>
      </c>
      <c r="AB2176" t="str">
        <f>IF($D2176="","",MAX(0,N(#REF!)-N($X2176)))</f>
        <v/>
      </c>
      <c r="AC2176" t="str">
        <f>IF(OR($D2176="",$AB2176="",N($AB2176)&lt;=0),"",IFERROR(MATCH(1,INDEX(('2_Review &amp; Audit'!$F$6:$F$505=$A2176)*('2_Review &amp; Audit'!$I$6:$I$505&gt;=$E2176-30)*('2_Review &amp; Audit'!$I$6:$I$505&lt;=$E2176+30)*('2_Review &amp; Audit'!$R$6:$R$505&gt;0)*(ROW('2_Review &amp; Audit'!$R$6:$R$505)&gt;$T2176),0),0)+5,""))</f>
        <v/>
      </c>
      <c r="AG2176" t="str">
        <f>IF(OR($D2176="",$AB2176="",$AF2176=""),"",MIN($AB2176,$AF2176))</f>
        <v/>
      </c>
      <c r="AK2176" t="str">
        <f>IF($D2176="","",MAX(0,N($AB2176)-N($AG2176)))</f>
        <v/>
      </c>
      <c r="AL2176" t="str">
        <f>IF(OR($D2176="",$AK2176="",N($AK2176)&lt;=0),"",IFERROR(MATCH(1,INDEX(('2_Review &amp; Audit'!$F$6:$F$505=$A2176)*('2_Review &amp; Audit'!$I$6:$I$505&gt;=$E2176-30)*('2_Review &amp; Audit'!$I$6:$I$505&lt;=$E2176+30)*('2_Review &amp; Audit'!$R$6:$R$505&gt;0)*(ROW('2_Review &amp; Audit'!$R$6:$R$505)&gt;$AC2176),0),0)+5,""))</f>
        <v/>
      </c>
      <c r="AP2176" t="str">
        <f>IF(OR($D2176="",$AK2176="",$AO2176=""),"",MIN($AK2176,$AO2176))</f>
        <v/>
      </c>
    </row>
    <row r="2177" spans="1:42" ht="12.75" customHeight="1" x14ac:dyDescent="0.2">
      <c r="A2177" t="str">
        <f>IF($J2177="","",INDEX('2_Review &amp; Audit'!$F:$F,$J2177))</f>
        <v/>
      </c>
      <c r="B2177" t="str">
        <f>IF($J2177="","",INDEX('2_Review &amp; Audit'!$C:$C,$J2177))</f>
        <v/>
      </c>
      <c r="C2177" t="str">
        <f>IF($J2177="","",INDEX('2_Review &amp; Audit'!$D:$D,$J2177))</f>
        <v/>
      </c>
      <c r="D2177" s="60" t="str">
        <f>IF($J2177="","",INDEX('2_Review &amp; Audit'!$U:$U,$J2177))</f>
        <v/>
      </c>
      <c r="E2177" t="str">
        <f>IF($J2177="","",INDEX('2_Review &amp; Audit'!$M:$M,$J2177))</f>
        <v/>
      </c>
      <c r="F2177" t="str">
        <f>IF($J2177="","",INDEX('2_Review &amp; Audit'!$N:$N,$J2177))</f>
        <v/>
      </c>
      <c r="G2177" t="str">
        <f>IF(OR($J2177="",$F2177=""),"",ABS(INDEX('2_Review &amp; Audit'!$B:$B,$J2177)/$F2177))</f>
        <v/>
      </c>
      <c r="H2177" t="str">
        <f t="shared" si="98"/>
        <v/>
      </c>
      <c r="I2177" t="str">
        <f>IF($J2177="","",INDEX('2_Review &amp; Audit'!$AD:$AD,$J2177))</f>
        <v/>
      </c>
      <c r="AB2177" t="str">
        <f>IF($D2177="","",MAX(0,N(#REF!)-N($X2177)))</f>
        <v/>
      </c>
      <c r="AC2177" t="str">
        <f>IF(OR($D2177="",$AB2177="",N($AB2177)&lt;=0),"",IFERROR(MATCH(1,INDEX(('2_Review &amp; Audit'!$F$6:$F$505=$A2177)*('2_Review &amp; Audit'!$I$6:$I$505&gt;=$E2177-30)*('2_Review &amp; Audit'!$I$6:$I$505&lt;=$E2177+30)*('2_Review &amp; Audit'!$R$6:$R$505&gt;0)*(ROW('2_Review &amp; Audit'!$R$6:$R$505)&gt;$T2177),0),0)+5,""))</f>
        <v/>
      </c>
      <c r="AG2177" t="str">
        <f>IF(OR($D2177="",$AB2177="",$AF2177=""),"",MIN($AB2177,$AF2177))</f>
        <v/>
      </c>
      <c r="AK2177" t="str">
        <f>IF($D2177="","",MAX(0,N($AB2177)-N($AG2177)))</f>
        <v/>
      </c>
      <c r="AL2177" t="str">
        <f>IF(OR($D2177="",$AK2177="",N($AK2177)&lt;=0),"",IFERROR(MATCH(1,INDEX(('2_Review &amp; Audit'!$F$6:$F$505=$A2177)*('2_Review &amp; Audit'!$I$6:$I$505&gt;=$E2177-30)*('2_Review &amp; Audit'!$I$6:$I$505&lt;=$E2177+30)*('2_Review &amp; Audit'!$R$6:$R$505&gt;0)*(ROW('2_Review &amp; Audit'!$R$6:$R$505)&gt;$AC2177),0),0)+5,""))</f>
        <v/>
      </c>
      <c r="AP2177" t="str">
        <f>IF(OR($D2177="",$AK2177="",$AO2177=""),"",MIN($AK2177,$AO2177))</f>
        <v/>
      </c>
    </row>
    <row r="2178" spans="1:42" ht="12.75" customHeight="1" x14ac:dyDescent="0.2">
      <c r="A2178" t="str">
        <f>IF($J2178="","",INDEX('2_Review &amp; Audit'!$F:$F,$J2178))</f>
        <v/>
      </c>
      <c r="B2178" t="str">
        <f>IF($J2178="","",INDEX('2_Review &amp; Audit'!$C:$C,$J2178))</f>
        <v/>
      </c>
      <c r="C2178" t="str">
        <f>IF($J2178="","",INDEX('2_Review &amp; Audit'!$D:$D,$J2178))</f>
        <v/>
      </c>
      <c r="D2178" s="60" t="str">
        <f>IF($J2178="","",INDEX('2_Review &amp; Audit'!$U:$U,$J2178))</f>
        <v/>
      </c>
      <c r="E2178" t="str">
        <f>IF($J2178="","",INDEX('2_Review &amp; Audit'!$M:$M,$J2178))</f>
        <v/>
      </c>
      <c r="F2178" t="str">
        <f>IF($J2178="","",INDEX('2_Review &amp; Audit'!$N:$N,$J2178))</f>
        <v/>
      </c>
      <c r="G2178" t="str">
        <f>IF(OR($J2178="",$F2178=""),"",ABS(INDEX('2_Review &amp; Audit'!$B:$B,$J2178)/$F2178))</f>
        <v/>
      </c>
      <c r="H2178" t="str">
        <f t="shared" si="98"/>
        <v/>
      </c>
      <c r="I2178" t="str">
        <f>IF($J2178="","",INDEX('2_Review &amp; Audit'!$AD:$AD,$J2178))</f>
        <v/>
      </c>
      <c r="AB2178" t="str">
        <f>IF($D2178="","",MAX(0,N(#REF!)-N($X2178)))</f>
        <v/>
      </c>
      <c r="AC2178" t="str">
        <f>IF(OR($D2178="",$AB2178="",N($AB2178)&lt;=0),"",IFERROR(MATCH(1,INDEX(('2_Review &amp; Audit'!$F$6:$F$505=$A2178)*('2_Review &amp; Audit'!$I$6:$I$505&gt;=$E2178-30)*('2_Review &amp; Audit'!$I$6:$I$505&lt;=$E2178+30)*('2_Review &amp; Audit'!$R$6:$R$505&gt;0)*(ROW('2_Review &amp; Audit'!$R$6:$R$505)&gt;$T2178),0),0)+5,""))</f>
        <v/>
      </c>
      <c r="AG2178" t="str">
        <f>IF(OR($D2178="",$AB2178="",$AF2178=""),"",MIN($AB2178,$AF2178))</f>
        <v/>
      </c>
      <c r="AK2178" t="str">
        <f>IF($D2178="","",MAX(0,N($AB2178)-N($AG2178)))</f>
        <v/>
      </c>
      <c r="AL2178" t="str">
        <f>IF(OR($D2178="",$AK2178="",N($AK2178)&lt;=0),"",IFERROR(MATCH(1,INDEX(('2_Review &amp; Audit'!$F$6:$F$505=$A2178)*('2_Review &amp; Audit'!$I$6:$I$505&gt;=$E2178-30)*('2_Review &amp; Audit'!$I$6:$I$505&lt;=$E2178+30)*('2_Review &amp; Audit'!$R$6:$R$505&gt;0)*(ROW('2_Review &amp; Audit'!$R$6:$R$505)&gt;$AC2178),0),0)+5,""))</f>
        <v/>
      </c>
      <c r="AP2178" t="str">
        <f>IF(OR($D2178="",$AK2178="",$AO2178=""),"",MIN($AK2178,$AO2178))</f>
        <v/>
      </c>
    </row>
    <row r="2179" spans="1:42" ht="12.75" customHeight="1" x14ac:dyDescent="0.2">
      <c r="A2179" t="str">
        <f>IF($J2179="","",INDEX('2_Review &amp; Audit'!$F:$F,$J2179))</f>
        <v/>
      </c>
      <c r="B2179" t="str">
        <f>IF($J2179="","",INDEX('2_Review &amp; Audit'!$C:$C,$J2179))</f>
        <v/>
      </c>
      <c r="C2179" t="str">
        <f>IF($J2179="","",INDEX('2_Review &amp; Audit'!$D:$D,$J2179))</f>
        <v/>
      </c>
      <c r="D2179" s="60" t="str">
        <f>IF($J2179="","",INDEX('2_Review &amp; Audit'!$U:$U,$J2179))</f>
        <v/>
      </c>
      <c r="E2179" t="str">
        <f>IF($J2179="","",INDEX('2_Review &amp; Audit'!$M:$M,$J2179))</f>
        <v/>
      </c>
      <c r="F2179" t="str">
        <f>IF($J2179="","",INDEX('2_Review &amp; Audit'!$N:$N,$J2179))</f>
        <v/>
      </c>
      <c r="G2179" t="str">
        <f>IF(OR($J2179="",$F2179=""),"",ABS(INDEX('2_Review &amp; Audit'!$B:$B,$J2179)/$F2179))</f>
        <v/>
      </c>
      <c r="H2179" t="str">
        <f t="shared" si="98"/>
        <v/>
      </c>
      <c r="I2179" t="str">
        <f>IF($J2179="","",INDEX('2_Review &amp; Audit'!$AD:$AD,$J2179))</f>
        <v/>
      </c>
      <c r="AB2179" t="str">
        <f>IF($D2179="","",MAX(0,N(#REF!)-N($X2179)))</f>
        <v/>
      </c>
      <c r="AC2179" t="str">
        <f>IF(OR($D2179="",$AB2179="",N($AB2179)&lt;=0),"",IFERROR(MATCH(1,INDEX(('2_Review &amp; Audit'!$F$6:$F$505=$A2179)*('2_Review &amp; Audit'!$I$6:$I$505&gt;=$E2179-30)*('2_Review &amp; Audit'!$I$6:$I$505&lt;=$E2179+30)*('2_Review &amp; Audit'!$R$6:$R$505&gt;0)*(ROW('2_Review &amp; Audit'!$R$6:$R$505)&gt;$T2179),0),0)+5,""))</f>
        <v/>
      </c>
      <c r="AG2179" t="str">
        <f>IF(OR($D2179="",$AB2179="",$AF2179=""),"",MIN($AB2179,$AF2179))</f>
        <v/>
      </c>
      <c r="AK2179" t="str">
        <f>IF($D2179="","",MAX(0,N($AB2179)-N($AG2179)))</f>
        <v/>
      </c>
      <c r="AL2179" t="str">
        <f>IF(OR($D2179="",$AK2179="",N($AK2179)&lt;=0),"",IFERROR(MATCH(1,INDEX(('2_Review &amp; Audit'!$F$6:$F$505=$A2179)*('2_Review &amp; Audit'!$I$6:$I$505&gt;=$E2179-30)*('2_Review &amp; Audit'!$I$6:$I$505&lt;=$E2179+30)*('2_Review &amp; Audit'!$R$6:$R$505&gt;0)*(ROW('2_Review &amp; Audit'!$R$6:$R$505)&gt;$AC2179),0),0)+5,""))</f>
        <v/>
      </c>
      <c r="AP2179" t="str">
        <f>IF(OR($D2179="",$AK2179="",$AO2179=""),"",MIN($AK2179,$AO2179))</f>
        <v/>
      </c>
    </row>
    <row r="2180" spans="1:42" ht="12.75" customHeight="1" x14ac:dyDescent="0.2">
      <c r="A2180" t="str">
        <f>IF($J2180="","",INDEX('2_Review &amp; Audit'!$F:$F,$J2180))</f>
        <v/>
      </c>
      <c r="B2180" t="str">
        <f>IF($J2180="","",INDEX('2_Review &amp; Audit'!$C:$C,$J2180))</f>
        <v/>
      </c>
      <c r="C2180" t="str">
        <f>IF($J2180="","",INDEX('2_Review &amp; Audit'!$D:$D,$J2180))</f>
        <v/>
      </c>
      <c r="D2180" s="60" t="str">
        <f>IF($J2180="","",INDEX('2_Review &amp; Audit'!$U:$U,$J2180))</f>
        <v/>
      </c>
      <c r="E2180" t="str">
        <f>IF($J2180="","",INDEX('2_Review &amp; Audit'!$M:$M,$J2180))</f>
        <v/>
      </c>
      <c r="F2180" t="str">
        <f>IF($J2180="","",INDEX('2_Review &amp; Audit'!$N:$N,$J2180))</f>
        <v/>
      </c>
      <c r="G2180" t="str">
        <f>IF(OR($J2180="",$F2180=""),"",ABS(INDEX('2_Review &amp; Audit'!$B:$B,$J2180)/$F2180))</f>
        <v/>
      </c>
      <c r="H2180" t="str">
        <f t="shared" si="98"/>
        <v/>
      </c>
      <c r="I2180" t="str">
        <f>IF($J2180="","",INDEX('2_Review &amp; Audit'!$AD:$AD,$J2180))</f>
        <v/>
      </c>
      <c r="AB2180" t="str">
        <f>IF($D2180="","",MAX(0,N(#REF!)-N($X2180)))</f>
        <v/>
      </c>
      <c r="AC2180" t="str">
        <f>IF(OR($D2180="",$AB2180="",N($AB2180)&lt;=0),"",IFERROR(MATCH(1,INDEX(('2_Review &amp; Audit'!$F$6:$F$505=$A2180)*('2_Review &amp; Audit'!$I$6:$I$505&gt;=$E2180-30)*('2_Review &amp; Audit'!$I$6:$I$505&lt;=$E2180+30)*('2_Review &amp; Audit'!$R$6:$R$505&gt;0)*(ROW('2_Review &amp; Audit'!$R$6:$R$505)&gt;$T2180),0),0)+5,""))</f>
        <v/>
      </c>
      <c r="AG2180" t="str">
        <f>IF(OR($D2180="",$AB2180="",$AF2180=""),"",MIN($AB2180,$AF2180))</f>
        <v/>
      </c>
      <c r="AK2180" t="str">
        <f>IF($D2180="","",MAX(0,N($AB2180)-N($AG2180)))</f>
        <v/>
      </c>
      <c r="AL2180" t="str">
        <f>IF(OR($D2180="",$AK2180="",N($AK2180)&lt;=0),"",IFERROR(MATCH(1,INDEX(('2_Review &amp; Audit'!$F$6:$F$505=$A2180)*('2_Review &amp; Audit'!$I$6:$I$505&gt;=$E2180-30)*('2_Review &amp; Audit'!$I$6:$I$505&lt;=$E2180+30)*('2_Review &amp; Audit'!$R$6:$R$505&gt;0)*(ROW('2_Review &amp; Audit'!$R$6:$R$505)&gt;$AC2180),0),0)+5,""))</f>
        <v/>
      </c>
      <c r="AP2180" t="str">
        <f>IF(OR($D2180="",$AK2180="",$AO2180=""),"",MIN($AK2180,$AO2180))</f>
        <v/>
      </c>
    </row>
    <row r="2181" spans="1:42" ht="12.75" customHeight="1" x14ac:dyDescent="0.2">
      <c r="A2181" t="str">
        <f>IF($J2181="","",INDEX('2_Review &amp; Audit'!$F:$F,$J2181))</f>
        <v/>
      </c>
      <c r="B2181" t="str">
        <f>IF($J2181="","",INDEX('2_Review &amp; Audit'!$C:$C,$J2181))</f>
        <v/>
      </c>
      <c r="C2181" t="str">
        <f>IF($J2181="","",INDEX('2_Review &amp; Audit'!$D:$D,$J2181))</f>
        <v/>
      </c>
      <c r="D2181" s="60" t="str">
        <f>IF($J2181="","",INDEX('2_Review &amp; Audit'!$U:$U,$J2181))</f>
        <v/>
      </c>
      <c r="E2181" t="str">
        <f>IF($J2181="","",INDEX('2_Review &amp; Audit'!$M:$M,$J2181))</f>
        <v/>
      </c>
      <c r="F2181" t="str">
        <f>IF($J2181="","",INDEX('2_Review &amp; Audit'!$N:$N,$J2181))</f>
        <v/>
      </c>
      <c r="G2181" t="str">
        <f>IF(OR($J2181="",$F2181=""),"",ABS(INDEX('2_Review &amp; Audit'!$B:$B,$J2181)/$F2181))</f>
        <v/>
      </c>
      <c r="H2181" t="str">
        <f t="shared" si="98"/>
        <v/>
      </c>
      <c r="I2181" t="str">
        <f>IF($J2181="","",INDEX('2_Review &amp; Audit'!$AD:$AD,$J2181))</f>
        <v/>
      </c>
      <c r="AB2181" t="str">
        <f>IF($D2181="","",MAX(0,N(#REF!)-N($X2181)))</f>
        <v/>
      </c>
      <c r="AC2181" t="str">
        <f>IF(OR($D2181="",$AB2181="",N($AB2181)&lt;=0),"",IFERROR(MATCH(1,INDEX(('2_Review &amp; Audit'!$F$6:$F$505=$A2181)*('2_Review &amp; Audit'!$I$6:$I$505&gt;=$E2181-30)*('2_Review &amp; Audit'!$I$6:$I$505&lt;=$E2181+30)*('2_Review &amp; Audit'!$R$6:$R$505&gt;0)*(ROW('2_Review &amp; Audit'!$R$6:$R$505)&gt;$T2181),0),0)+5,""))</f>
        <v/>
      </c>
      <c r="AG2181" t="str">
        <f>IF(OR($D2181="",$AB2181="",$AF2181=""),"",MIN($AB2181,$AF2181))</f>
        <v/>
      </c>
      <c r="AK2181" t="str">
        <f>IF($D2181="","",MAX(0,N($AB2181)-N($AG2181)))</f>
        <v/>
      </c>
      <c r="AL2181" t="str">
        <f>IF(OR($D2181="",$AK2181="",N($AK2181)&lt;=0),"",IFERROR(MATCH(1,INDEX(('2_Review &amp; Audit'!$F$6:$F$505=$A2181)*('2_Review &amp; Audit'!$I$6:$I$505&gt;=$E2181-30)*('2_Review &amp; Audit'!$I$6:$I$505&lt;=$E2181+30)*('2_Review &amp; Audit'!$R$6:$R$505&gt;0)*(ROW('2_Review &amp; Audit'!$R$6:$R$505)&gt;$AC2181),0),0)+5,""))</f>
        <v/>
      </c>
      <c r="AP2181" t="str">
        <f>IF(OR($D2181="",$AK2181="",$AO2181=""),"",MIN($AK2181,$AO2181))</f>
        <v/>
      </c>
    </row>
    <row r="2182" spans="1:42" ht="12.75" customHeight="1" x14ac:dyDescent="0.2">
      <c r="A2182" t="str">
        <f>IF($J2182="","",INDEX('2_Review &amp; Audit'!$F:$F,$J2182))</f>
        <v/>
      </c>
      <c r="B2182" t="str">
        <f>IF($J2182="","",INDEX('2_Review &amp; Audit'!$C:$C,$J2182))</f>
        <v/>
      </c>
      <c r="C2182" t="str">
        <f>IF($J2182="","",INDEX('2_Review &amp; Audit'!$D:$D,$J2182))</f>
        <v/>
      </c>
      <c r="D2182" s="60" t="str">
        <f>IF($J2182="","",INDEX('2_Review &amp; Audit'!$U:$U,$J2182))</f>
        <v/>
      </c>
      <c r="E2182" t="str">
        <f>IF($J2182="","",INDEX('2_Review &amp; Audit'!$M:$M,$J2182))</f>
        <v/>
      </c>
      <c r="F2182" t="str">
        <f>IF($J2182="","",INDEX('2_Review &amp; Audit'!$N:$N,$J2182))</f>
        <v/>
      </c>
      <c r="G2182" t="str">
        <f>IF(OR($J2182="",$F2182=""),"",ABS(INDEX('2_Review &amp; Audit'!$B:$B,$J2182)/$F2182))</f>
        <v/>
      </c>
      <c r="H2182" t="str">
        <f t="shared" si="98"/>
        <v/>
      </c>
      <c r="I2182" t="str">
        <f>IF($J2182="","",INDEX('2_Review &amp; Audit'!$AD:$AD,$J2182))</f>
        <v/>
      </c>
      <c r="AB2182" t="str">
        <f>IF($D2182="","",MAX(0,N(#REF!)-N($X2182)))</f>
        <v/>
      </c>
      <c r="AC2182" t="str">
        <f>IF(OR($D2182="",$AB2182="",N($AB2182)&lt;=0),"",IFERROR(MATCH(1,INDEX(('2_Review &amp; Audit'!$F$6:$F$505=$A2182)*('2_Review &amp; Audit'!$I$6:$I$505&gt;=$E2182-30)*('2_Review &amp; Audit'!$I$6:$I$505&lt;=$E2182+30)*('2_Review &amp; Audit'!$R$6:$R$505&gt;0)*(ROW('2_Review &amp; Audit'!$R$6:$R$505)&gt;$T2182),0),0)+5,""))</f>
        <v/>
      </c>
      <c r="AG2182" t="str">
        <f>IF(OR($D2182="",$AB2182="",$AF2182=""),"",MIN($AB2182,$AF2182))</f>
        <v/>
      </c>
      <c r="AK2182" t="str">
        <f>IF($D2182="","",MAX(0,N($AB2182)-N($AG2182)))</f>
        <v/>
      </c>
      <c r="AL2182" t="str">
        <f>IF(OR($D2182="",$AK2182="",N($AK2182)&lt;=0),"",IFERROR(MATCH(1,INDEX(('2_Review &amp; Audit'!$F$6:$F$505=$A2182)*('2_Review &amp; Audit'!$I$6:$I$505&gt;=$E2182-30)*('2_Review &amp; Audit'!$I$6:$I$505&lt;=$E2182+30)*('2_Review &amp; Audit'!$R$6:$R$505&gt;0)*(ROW('2_Review &amp; Audit'!$R$6:$R$505)&gt;$AC2182),0),0)+5,""))</f>
        <v/>
      </c>
      <c r="AP2182" t="str">
        <f>IF(OR($D2182="",$AK2182="",$AO2182=""),"",MIN($AK2182,$AO2182))</f>
        <v/>
      </c>
    </row>
    <row r="2183" spans="1:42" ht="12.75" customHeight="1" x14ac:dyDescent="0.2">
      <c r="A2183" t="str">
        <f>IF($J2183="","",INDEX('2_Review &amp; Audit'!$F:$F,$J2183))</f>
        <v/>
      </c>
      <c r="B2183" t="str">
        <f>IF($J2183="","",INDEX('2_Review &amp; Audit'!$C:$C,$J2183))</f>
        <v/>
      </c>
      <c r="C2183" t="str">
        <f>IF($J2183="","",INDEX('2_Review &amp; Audit'!$D:$D,$J2183))</f>
        <v/>
      </c>
      <c r="D2183" s="60" t="str">
        <f>IF($J2183="","",INDEX('2_Review &amp; Audit'!$U:$U,$J2183))</f>
        <v/>
      </c>
      <c r="E2183" t="str">
        <f>IF($J2183="","",INDEX('2_Review &amp; Audit'!$M:$M,$J2183))</f>
        <v/>
      </c>
      <c r="F2183" t="str">
        <f>IF($J2183="","",INDEX('2_Review &amp; Audit'!$N:$N,$J2183))</f>
        <v/>
      </c>
      <c r="G2183" t="str">
        <f>IF(OR($J2183="",$F2183=""),"",ABS(INDEX('2_Review &amp; Audit'!$B:$B,$J2183)/$F2183))</f>
        <v/>
      </c>
      <c r="H2183" t="str">
        <f t="shared" si="98"/>
        <v/>
      </c>
      <c r="I2183" t="str">
        <f>IF($J2183="","",INDEX('2_Review &amp; Audit'!$AD:$AD,$J2183))</f>
        <v/>
      </c>
      <c r="AB2183" t="str">
        <f>IF($D2183="","",MAX(0,N(#REF!)-N($X2183)))</f>
        <v/>
      </c>
      <c r="AC2183" t="str">
        <f>IF(OR($D2183="",$AB2183="",N($AB2183)&lt;=0),"",IFERROR(MATCH(1,INDEX(('2_Review &amp; Audit'!$F$6:$F$505=$A2183)*('2_Review &amp; Audit'!$I$6:$I$505&gt;=$E2183-30)*('2_Review &amp; Audit'!$I$6:$I$505&lt;=$E2183+30)*('2_Review &amp; Audit'!$R$6:$R$505&gt;0)*(ROW('2_Review &amp; Audit'!$R$6:$R$505)&gt;$T2183),0),0)+5,""))</f>
        <v/>
      </c>
      <c r="AG2183" t="str">
        <f>IF(OR($D2183="",$AB2183="",$AF2183=""),"",MIN($AB2183,$AF2183))</f>
        <v/>
      </c>
      <c r="AK2183" t="str">
        <f>IF($D2183="","",MAX(0,N($AB2183)-N($AG2183)))</f>
        <v/>
      </c>
      <c r="AL2183" t="str">
        <f>IF(OR($D2183="",$AK2183="",N($AK2183)&lt;=0),"",IFERROR(MATCH(1,INDEX(('2_Review &amp; Audit'!$F$6:$F$505=$A2183)*('2_Review &amp; Audit'!$I$6:$I$505&gt;=$E2183-30)*('2_Review &amp; Audit'!$I$6:$I$505&lt;=$E2183+30)*('2_Review &amp; Audit'!$R$6:$R$505&gt;0)*(ROW('2_Review &amp; Audit'!$R$6:$R$505)&gt;$AC2183),0),0)+5,""))</f>
        <v/>
      </c>
      <c r="AP2183" t="str">
        <f>IF(OR($D2183="",$AK2183="",$AO2183=""),"",MIN($AK2183,$AO2183))</f>
        <v/>
      </c>
    </row>
    <row r="2184" spans="1:42" ht="12.75" customHeight="1" x14ac:dyDescent="0.2">
      <c r="A2184" t="str">
        <f>IF($J2184="","",INDEX('2_Review &amp; Audit'!$F:$F,$J2184))</f>
        <v/>
      </c>
      <c r="B2184" t="str">
        <f>IF($J2184="","",INDEX('2_Review &amp; Audit'!$C:$C,$J2184))</f>
        <v/>
      </c>
      <c r="C2184" t="str">
        <f>IF($J2184="","",INDEX('2_Review &amp; Audit'!$D:$D,$J2184))</f>
        <v/>
      </c>
      <c r="D2184" s="60" t="str">
        <f>IF($J2184="","",INDEX('2_Review &amp; Audit'!$U:$U,$J2184))</f>
        <v/>
      </c>
      <c r="E2184" t="str">
        <f>IF($J2184="","",INDEX('2_Review &amp; Audit'!$M:$M,$J2184))</f>
        <v/>
      </c>
      <c r="F2184" t="str">
        <f>IF($J2184="","",INDEX('2_Review &amp; Audit'!$N:$N,$J2184))</f>
        <v/>
      </c>
      <c r="G2184" t="str">
        <f>IF(OR($J2184="",$F2184=""),"",ABS(INDEX('2_Review &amp; Audit'!$B:$B,$J2184)/$F2184))</f>
        <v/>
      </c>
      <c r="H2184" t="str">
        <f t="shared" si="98"/>
        <v/>
      </c>
      <c r="I2184" t="str">
        <f>IF($J2184="","",INDEX('2_Review &amp; Audit'!$AD:$AD,$J2184))</f>
        <v/>
      </c>
      <c r="AB2184" t="str">
        <f>IF($D2184="","",MAX(0,N(#REF!)-N($X2184)))</f>
        <v/>
      </c>
      <c r="AC2184" t="str">
        <f>IF(OR($D2184="",$AB2184="",N($AB2184)&lt;=0),"",IFERROR(MATCH(1,INDEX(('2_Review &amp; Audit'!$F$6:$F$505=$A2184)*('2_Review &amp; Audit'!$I$6:$I$505&gt;=$E2184-30)*('2_Review &amp; Audit'!$I$6:$I$505&lt;=$E2184+30)*('2_Review &amp; Audit'!$R$6:$R$505&gt;0)*(ROW('2_Review &amp; Audit'!$R$6:$R$505)&gt;$T2184),0),0)+5,""))</f>
        <v/>
      </c>
      <c r="AG2184" t="str">
        <f>IF(OR($D2184="",$AB2184="",$AF2184=""),"",MIN($AB2184,$AF2184))</f>
        <v/>
      </c>
      <c r="AK2184" t="str">
        <f>IF($D2184="","",MAX(0,N($AB2184)-N($AG2184)))</f>
        <v/>
      </c>
      <c r="AL2184" t="str">
        <f>IF(OR($D2184="",$AK2184="",N($AK2184)&lt;=0),"",IFERROR(MATCH(1,INDEX(('2_Review &amp; Audit'!$F$6:$F$505=$A2184)*('2_Review &amp; Audit'!$I$6:$I$505&gt;=$E2184-30)*('2_Review &amp; Audit'!$I$6:$I$505&lt;=$E2184+30)*('2_Review &amp; Audit'!$R$6:$R$505&gt;0)*(ROW('2_Review &amp; Audit'!$R$6:$R$505)&gt;$AC2184),0),0)+5,""))</f>
        <v/>
      </c>
      <c r="AP2184" t="str">
        <f>IF(OR($D2184="",$AK2184="",$AO2184=""),"",MIN($AK2184,$AO2184))</f>
        <v/>
      </c>
    </row>
    <row r="2185" spans="1:42" ht="12.75" customHeight="1" x14ac:dyDescent="0.2">
      <c r="A2185" t="str">
        <f>IF($J2185="","",INDEX('2_Review &amp; Audit'!$F:$F,$J2185))</f>
        <v/>
      </c>
      <c r="B2185" t="str">
        <f>IF($J2185="","",INDEX('2_Review &amp; Audit'!$C:$C,$J2185))</f>
        <v/>
      </c>
      <c r="C2185" t="str">
        <f>IF($J2185="","",INDEX('2_Review &amp; Audit'!$D:$D,$J2185))</f>
        <v/>
      </c>
      <c r="D2185" s="60" t="str">
        <f>IF($J2185="","",INDEX('2_Review &amp; Audit'!$U:$U,$J2185))</f>
        <v/>
      </c>
      <c r="E2185" t="str">
        <f>IF($J2185="","",INDEX('2_Review &amp; Audit'!$M:$M,$J2185))</f>
        <v/>
      </c>
      <c r="F2185" t="str">
        <f>IF($J2185="","",INDEX('2_Review &amp; Audit'!$N:$N,$J2185))</f>
        <v/>
      </c>
      <c r="G2185" t="str">
        <f>IF(OR($J2185="",$F2185=""),"",ABS(INDEX('2_Review &amp; Audit'!$B:$B,$J2185)/$F2185))</f>
        <v/>
      </c>
      <c r="H2185" t="str">
        <f t="shared" si="98"/>
        <v/>
      </c>
      <c r="I2185" t="str">
        <f>IF($J2185="","",INDEX('2_Review &amp; Audit'!$AD:$AD,$J2185))</f>
        <v/>
      </c>
      <c r="AB2185" t="str">
        <f>IF($D2185="","",MAX(0,N(#REF!)-N($X2185)))</f>
        <v/>
      </c>
      <c r="AC2185" t="str">
        <f>IF(OR($D2185="",$AB2185="",N($AB2185)&lt;=0),"",IFERROR(MATCH(1,INDEX(('2_Review &amp; Audit'!$F$6:$F$505=$A2185)*('2_Review &amp; Audit'!$I$6:$I$505&gt;=$E2185-30)*('2_Review &amp; Audit'!$I$6:$I$505&lt;=$E2185+30)*('2_Review &amp; Audit'!$R$6:$R$505&gt;0)*(ROW('2_Review &amp; Audit'!$R$6:$R$505)&gt;$T2185),0),0)+5,""))</f>
        <v/>
      </c>
      <c r="AG2185" t="str">
        <f>IF(OR($D2185="",$AB2185="",$AF2185=""),"",MIN($AB2185,$AF2185))</f>
        <v/>
      </c>
      <c r="AK2185" t="str">
        <f>IF($D2185="","",MAX(0,N($AB2185)-N($AG2185)))</f>
        <v/>
      </c>
      <c r="AL2185" t="str">
        <f>IF(OR($D2185="",$AK2185="",N($AK2185)&lt;=0),"",IFERROR(MATCH(1,INDEX(('2_Review &amp; Audit'!$F$6:$F$505=$A2185)*('2_Review &amp; Audit'!$I$6:$I$505&gt;=$E2185-30)*('2_Review &amp; Audit'!$I$6:$I$505&lt;=$E2185+30)*('2_Review &amp; Audit'!$R$6:$R$505&gt;0)*(ROW('2_Review &amp; Audit'!$R$6:$R$505)&gt;$AC2185),0),0)+5,""))</f>
        <v/>
      </c>
      <c r="AP2185" t="str">
        <f>IF(OR($D2185="",$AK2185="",$AO2185=""),"",MIN($AK2185,$AO2185))</f>
        <v/>
      </c>
    </row>
    <row r="2186" spans="1:42" ht="12.75" customHeight="1" x14ac:dyDescent="0.2">
      <c r="A2186" t="str">
        <f>IF($J2186="","",INDEX('2_Review &amp; Audit'!$F:$F,$J2186))</f>
        <v/>
      </c>
      <c r="B2186" t="str">
        <f>IF($J2186="","",INDEX('2_Review &amp; Audit'!$C:$C,$J2186))</f>
        <v/>
      </c>
      <c r="C2186" t="str">
        <f>IF($J2186="","",INDEX('2_Review &amp; Audit'!$D:$D,$J2186))</f>
        <v/>
      </c>
      <c r="D2186" s="60" t="str">
        <f>IF($J2186="","",INDEX('2_Review &amp; Audit'!$U:$U,$J2186))</f>
        <v/>
      </c>
      <c r="E2186" t="str">
        <f>IF($J2186="","",INDEX('2_Review &amp; Audit'!$M:$M,$J2186))</f>
        <v/>
      </c>
      <c r="F2186" t="str">
        <f>IF($J2186="","",INDEX('2_Review &amp; Audit'!$N:$N,$J2186))</f>
        <v/>
      </c>
      <c r="G2186" t="str">
        <f>IF(OR($J2186="",$F2186=""),"",ABS(INDEX('2_Review &amp; Audit'!$B:$B,$J2186)/$F2186))</f>
        <v/>
      </c>
      <c r="H2186" t="str">
        <f t="shared" si="98"/>
        <v/>
      </c>
      <c r="I2186" t="str">
        <f>IF($J2186="","",INDEX('2_Review &amp; Audit'!$AD:$AD,$J2186))</f>
        <v/>
      </c>
      <c r="AB2186" t="str">
        <f>IF($D2186="","",MAX(0,N(#REF!)-N($X2186)))</f>
        <v/>
      </c>
      <c r="AC2186" t="str">
        <f>IF(OR($D2186="",$AB2186="",N($AB2186)&lt;=0),"",IFERROR(MATCH(1,INDEX(('2_Review &amp; Audit'!$F$6:$F$505=$A2186)*('2_Review &amp; Audit'!$I$6:$I$505&gt;=$E2186-30)*('2_Review &amp; Audit'!$I$6:$I$505&lt;=$E2186+30)*('2_Review &amp; Audit'!$R$6:$R$505&gt;0)*(ROW('2_Review &amp; Audit'!$R$6:$R$505)&gt;$T2186),0),0)+5,""))</f>
        <v/>
      </c>
      <c r="AG2186" t="str">
        <f>IF(OR($D2186="",$AB2186="",$AF2186=""),"",MIN($AB2186,$AF2186))</f>
        <v/>
      </c>
      <c r="AK2186" t="str">
        <f>IF($D2186="","",MAX(0,N($AB2186)-N($AG2186)))</f>
        <v/>
      </c>
      <c r="AL2186" t="str">
        <f>IF(OR($D2186="",$AK2186="",N($AK2186)&lt;=0),"",IFERROR(MATCH(1,INDEX(('2_Review &amp; Audit'!$F$6:$F$505=$A2186)*('2_Review &amp; Audit'!$I$6:$I$505&gt;=$E2186-30)*('2_Review &amp; Audit'!$I$6:$I$505&lt;=$E2186+30)*('2_Review &amp; Audit'!$R$6:$R$505&gt;0)*(ROW('2_Review &amp; Audit'!$R$6:$R$505)&gt;$AC2186),0),0)+5,""))</f>
        <v/>
      </c>
      <c r="AP2186" t="str">
        <f>IF(OR($D2186="",$AK2186="",$AO2186=""),"",MIN($AK2186,$AO2186))</f>
        <v/>
      </c>
    </row>
    <row r="2187" spans="1:42" ht="12.75" customHeight="1" x14ac:dyDescent="0.2">
      <c r="A2187" t="str">
        <f>IF($J2187="","",INDEX('2_Review &amp; Audit'!$F:$F,$J2187))</f>
        <v/>
      </c>
      <c r="B2187" t="str">
        <f>IF($J2187="","",INDEX('2_Review &amp; Audit'!$C:$C,$J2187))</f>
        <v/>
      </c>
      <c r="C2187" t="str">
        <f>IF($J2187="","",INDEX('2_Review &amp; Audit'!$D:$D,$J2187))</f>
        <v/>
      </c>
      <c r="D2187" s="60" t="str">
        <f>IF($J2187="","",INDEX('2_Review &amp; Audit'!$U:$U,$J2187))</f>
        <v/>
      </c>
      <c r="E2187" t="str">
        <f>IF($J2187="","",INDEX('2_Review &amp; Audit'!$M:$M,$J2187))</f>
        <v/>
      </c>
      <c r="F2187" t="str">
        <f>IF($J2187="","",INDEX('2_Review &amp; Audit'!$N:$N,$J2187))</f>
        <v/>
      </c>
      <c r="G2187" t="str">
        <f>IF(OR($J2187="",$F2187=""),"",ABS(INDEX('2_Review &amp; Audit'!$B:$B,$J2187)/$F2187))</f>
        <v/>
      </c>
      <c r="H2187" t="str">
        <f t="shared" si="98"/>
        <v/>
      </c>
      <c r="I2187" t="str">
        <f>IF($J2187="","",INDEX('2_Review &amp; Audit'!$AD:$AD,$J2187))</f>
        <v/>
      </c>
      <c r="AB2187" t="str">
        <f>IF($D2187="","",MAX(0,N(#REF!)-N($X2187)))</f>
        <v/>
      </c>
      <c r="AC2187" t="str">
        <f>IF(OR($D2187="",$AB2187="",N($AB2187)&lt;=0),"",IFERROR(MATCH(1,INDEX(('2_Review &amp; Audit'!$F$6:$F$505=$A2187)*('2_Review &amp; Audit'!$I$6:$I$505&gt;=$E2187-30)*('2_Review &amp; Audit'!$I$6:$I$505&lt;=$E2187+30)*('2_Review &amp; Audit'!$R$6:$R$505&gt;0)*(ROW('2_Review &amp; Audit'!$R$6:$R$505)&gt;$T2187),0),0)+5,""))</f>
        <v/>
      </c>
      <c r="AG2187" t="str">
        <f>IF(OR($D2187="",$AB2187="",$AF2187=""),"",MIN($AB2187,$AF2187))</f>
        <v/>
      </c>
      <c r="AK2187" t="str">
        <f>IF($D2187="","",MAX(0,N($AB2187)-N($AG2187)))</f>
        <v/>
      </c>
      <c r="AL2187" t="str">
        <f>IF(OR($D2187="",$AK2187="",N($AK2187)&lt;=0),"",IFERROR(MATCH(1,INDEX(('2_Review &amp; Audit'!$F$6:$F$505=$A2187)*('2_Review &amp; Audit'!$I$6:$I$505&gt;=$E2187-30)*('2_Review &amp; Audit'!$I$6:$I$505&lt;=$E2187+30)*('2_Review &amp; Audit'!$R$6:$R$505&gt;0)*(ROW('2_Review &amp; Audit'!$R$6:$R$505)&gt;$AC2187),0),0)+5,""))</f>
        <v/>
      </c>
      <c r="AP2187" t="str">
        <f>IF(OR($D2187="",$AK2187="",$AO2187=""),"",MIN($AK2187,$AO2187))</f>
        <v/>
      </c>
    </row>
    <row r="2188" spans="1:42" ht="12.75" customHeight="1" x14ac:dyDescent="0.2">
      <c r="A2188" t="str">
        <f>IF($J2188="","",INDEX('2_Review &amp; Audit'!$F:$F,$J2188))</f>
        <v/>
      </c>
      <c r="B2188" t="str">
        <f>IF($J2188="","",INDEX('2_Review &amp; Audit'!$C:$C,$J2188))</f>
        <v/>
      </c>
      <c r="C2188" t="str">
        <f>IF($J2188="","",INDEX('2_Review &amp; Audit'!$D:$D,$J2188))</f>
        <v/>
      </c>
      <c r="D2188" s="60" t="str">
        <f>IF($J2188="","",INDEX('2_Review &amp; Audit'!$U:$U,$J2188))</f>
        <v/>
      </c>
      <c r="E2188" t="str">
        <f>IF($J2188="","",INDEX('2_Review &amp; Audit'!$M:$M,$J2188))</f>
        <v/>
      </c>
      <c r="F2188" t="str">
        <f>IF($J2188="","",INDEX('2_Review &amp; Audit'!$N:$N,$J2188))</f>
        <v/>
      </c>
      <c r="G2188" t="str">
        <f>IF(OR($J2188="",$F2188=""),"",ABS(INDEX('2_Review &amp; Audit'!$B:$B,$J2188)/$F2188))</f>
        <v/>
      </c>
      <c r="H2188" t="str">
        <f t="shared" si="98"/>
        <v/>
      </c>
      <c r="I2188" t="str">
        <f>IF($J2188="","",INDEX('2_Review &amp; Audit'!$AD:$AD,$J2188))</f>
        <v/>
      </c>
      <c r="AB2188" t="str">
        <f>IF($D2188="","",MAX(0,N(#REF!)-N($X2188)))</f>
        <v/>
      </c>
      <c r="AC2188" t="str">
        <f>IF(OR($D2188="",$AB2188="",N($AB2188)&lt;=0),"",IFERROR(MATCH(1,INDEX(('2_Review &amp; Audit'!$F$6:$F$505=$A2188)*('2_Review &amp; Audit'!$I$6:$I$505&gt;=$E2188-30)*('2_Review &amp; Audit'!$I$6:$I$505&lt;=$E2188+30)*('2_Review &amp; Audit'!$R$6:$R$505&gt;0)*(ROW('2_Review &amp; Audit'!$R$6:$R$505)&gt;$T2188),0),0)+5,""))</f>
        <v/>
      </c>
      <c r="AG2188" t="str">
        <f>IF(OR($D2188="",$AB2188="",$AF2188=""),"",MIN($AB2188,$AF2188))</f>
        <v/>
      </c>
      <c r="AK2188" t="str">
        <f>IF($D2188="","",MAX(0,N($AB2188)-N($AG2188)))</f>
        <v/>
      </c>
      <c r="AL2188" t="str">
        <f>IF(OR($D2188="",$AK2188="",N($AK2188)&lt;=0),"",IFERROR(MATCH(1,INDEX(('2_Review &amp; Audit'!$F$6:$F$505=$A2188)*('2_Review &amp; Audit'!$I$6:$I$505&gt;=$E2188-30)*('2_Review &amp; Audit'!$I$6:$I$505&lt;=$E2188+30)*('2_Review &amp; Audit'!$R$6:$R$505&gt;0)*(ROW('2_Review &amp; Audit'!$R$6:$R$505)&gt;$AC2188),0),0)+5,""))</f>
        <v/>
      </c>
      <c r="AP2188" t="str">
        <f>IF(OR($D2188="",$AK2188="",$AO2188=""),"",MIN($AK2188,$AO2188))</f>
        <v/>
      </c>
    </row>
    <row r="2189" spans="1:42" ht="12.75" customHeight="1" x14ac:dyDescent="0.2">
      <c r="A2189" t="str">
        <f>IF($J2189="","",INDEX('2_Review &amp; Audit'!$F:$F,$J2189))</f>
        <v/>
      </c>
      <c r="B2189" t="str">
        <f>IF($J2189="","",INDEX('2_Review &amp; Audit'!$C:$C,$J2189))</f>
        <v/>
      </c>
      <c r="C2189" t="str">
        <f>IF($J2189="","",INDEX('2_Review &amp; Audit'!$D:$D,$J2189))</f>
        <v/>
      </c>
      <c r="D2189" s="60" t="str">
        <f>IF($J2189="","",INDEX('2_Review &amp; Audit'!$U:$U,$J2189))</f>
        <v/>
      </c>
      <c r="E2189" t="str">
        <f>IF($J2189="","",INDEX('2_Review &amp; Audit'!$M:$M,$J2189))</f>
        <v/>
      </c>
      <c r="F2189" t="str">
        <f>IF($J2189="","",INDEX('2_Review &amp; Audit'!$N:$N,$J2189))</f>
        <v/>
      </c>
      <c r="G2189" t="str">
        <f>IF(OR($J2189="",$F2189=""),"",ABS(INDEX('2_Review &amp; Audit'!$B:$B,$J2189)/$F2189))</f>
        <v/>
      </c>
      <c r="H2189" t="str">
        <f t="shared" si="98"/>
        <v/>
      </c>
      <c r="I2189" t="str">
        <f>IF($J2189="","",INDEX('2_Review &amp; Audit'!$AD:$AD,$J2189))</f>
        <v/>
      </c>
      <c r="AB2189" t="str">
        <f>IF($D2189="","",MAX(0,N(#REF!)-N($X2189)))</f>
        <v/>
      </c>
      <c r="AC2189" t="str">
        <f>IF(OR($D2189="",$AB2189="",N($AB2189)&lt;=0),"",IFERROR(MATCH(1,INDEX(('2_Review &amp; Audit'!$F$6:$F$505=$A2189)*('2_Review &amp; Audit'!$I$6:$I$505&gt;=$E2189-30)*('2_Review &amp; Audit'!$I$6:$I$505&lt;=$E2189+30)*('2_Review &amp; Audit'!$R$6:$R$505&gt;0)*(ROW('2_Review &amp; Audit'!$R$6:$R$505)&gt;$T2189),0),0)+5,""))</f>
        <v/>
      </c>
      <c r="AG2189" t="str">
        <f>IF(OR($D2189="",$AB2189="",$AF2189=""),"",MIN($AB2189,$AF2189))</f>
        <v/>
      </c>
      <c r="AK2189" t="str">
        <f>IF($D2189="","",MAX(0,N($AB2189)-N($AG2189)))</f>
        <v/>
      </c>
      <c r="AL2189" t="str">
        <f>IF(OR($D2189="",$AK2189="",N($AK2189)&lt;=0),"",IFERROR(MATCH(1,INDEX(('2_Review &amp; Audit'!$F$6:$F$505=$A2189)*('2_Review &amp; Audit'!$I$6:$I$505&gt;=$E2189-30)*('2_Review &amp; Audit'!$I$6:$I$505&lt;=$E2189+30)*('2_Review &amp; Audit'!$R$6:$R$505&gt;0)*(ROW('2_Review &amp; Audit'!$R$6:$R$505)&gt;$AC2189),0),0)+5,""))</f>
        <v/>
      </c>
      <c r="AP2189" t="str">
        <f>IF(OR($D2189="",$AK2189="",$AO2189=""),"",MIN($AK2189,$AO2189))</f>
        <v/>
      </c>
    </row>
    <row r="2190" spans="1:42" ht="12.75" customHeight="1" x14ac:dyDescent="0.2">
      <c r="A2190" t="str">
        <f>IF($J2190="","",INDEX('2_Review &amp; Audit'!$F:$F,$J2190))</f>
        <v/>
      </c>
      <c r="B2190" t="str">
        <f>IF($J2190="","",INDEX('2_Review &amp; Audit'!$C:$C,$J2190))</f>
        <v/>
      </c>
      <c r="C2190" t="str">
        <f>IF($J2190="","",INDEX('2_Review &amp; Audit'!$D:$D,$J2190))</f>
        <v/>
      </c>
      <c r="D2190" s="60" t="str">
        <f>IF($J2190="","",INDEX('2_Review &amp; Audit'!$U:$U,$J2190))</f>
        <v/>
      </c>
      <c r="E2190" t="str">
        <f>IF($J2190="","",INDEX('2_Review &amp; Audit'!$M:$M,$J2190))</f>
        <v/>
      </c>
      <c r="F2190" t="str">
        <f>IF($J2190="","",INDEX('2_Review &amp; Audit'!$N:$N,$J2190))</f>
        <v/>
      </c>
      <c r="G2190" t="str">
        <f>IF(OR($J2190="",$F2190=""),"",ABS(INDEX('2_Review &amp; Audit'!$B:$B,$J2190)/$F2190))</f>
        <v/>
      </c>
      <c r="H2190" t="str">
        <f t="shared" si="98"/>
        <v/>
      </c>
      <c r="I2190" t="str">
        <f>IF($J2190="","",INDEX('2_Review &amp; Audit'!$AD:$AD,$J2190))</f>
        <v/>
      </c>
      <c r="AB2190" t="str">
        <f>IF($D2190="","",MAX(0,N(#REF!)-N($X2190)))</f>
        <v/>
      </c>
      <c r="AC2190" t="str">
        <f>IF(OR($D2190="",$AB2190="",N($AB2190)&lt;=0),"",IFERROR(MATCH(1,INDEX(('2_Review &amp; Audit'!$F$6:$F$505=$A2190)*('2_Review &amp; Audit'!$I$6:$I$505&gt;=$E2190-30)*('2_Review &amp; Audit'!$I$6:$I$505&lt;=$E2190+30)*('2_Review &amp; Audit'!$R$6:$R$505&gt;0)*(ROW('2_Review &amp; Audit'!$R$6:$R$505)&gt;$T2190),0),0)+5,""))</f>
        <v/>
      </c>
      <c r="AG2190" t="str">
        <f>IF(OR($D2190="",$AB2190="",$AF2190=""),"",MIN($AB2190,$AF2190))</f>
        <v/>
      </c>
      <c r="AK2190" t="str">
        <f>IF($D2190="","",MAX(0,N($AB2190)-N($AG2190)))</f>
        <v/>
      </c>
      <c r="AL2190" t="str">
        <f>IF(OR($D2190="",$AK2190="",N($AK2190)&lt;=0),"",IFERROR(MATCH(1,INDEX(('2_Review &amp; Audit'!$F$6:$F$505=$A2190)*('2_Review &amp; Audit'!$I$6:$I$505&gt;=$E2190-30)*('2_Review &amp; Audit'!$I$6:$I$505&lt;=$E2190+30)*('2_Review &amp; Audit'!$R$6:$R$505&gt;0)*(ROW('2_Review &amp; Audit'!$R$6:$R$505)&gt;$AC2190),0),0)+5,""))</f>
        <v/>
      </c>
      <c r="AP2190" t="str">
        <f>IF(OR($D2190="",$AK2190="",$AO2190=""),"",MIN($AK2190,$AO2190))</f>
        <v/>
      </c>
    </row>
    <row r="2191" spans="1:42" ht="12.75" customHeight="1" x14ac:dyDescent="0.2">
      <c r="A2191" t="str">
        <f>IF($J2191="","",INDEX('2_Review &amp; Audit'!$F:$F,$J2191))</f>
        <v/>
      </c>
      <c r="B2191" t="str">
        <f>IF($J2191="","",INDEX('2_Review &amp; Audit'!$C:$C,$J2191))</f>
        <v/>
      </c>
      <c r="C2191" t="str">
        <f>IF($J2191="","",INDEX('2_Review &amp; Audit'!$D:$D,$J2191))</f>
        <v/>
      </c>
      <c r="D2191" s="60" t="str">
        <f>IF($J2191="","",INDEX('2_Review &amp; Audit'!$U:$U,$J2191))</f>
        <v/>
      </c>
      <c r="E2191" t="str">
        <f>IF($J2191="","",INDEX('2_Review &amp; Audit'!$M:$M,$J2191))</f>
        <v/>
      </c>
      <c r="F2191" t="str">
        <f>IF($J2191="","",INDEX('2_Review &amp; Audit'!$N:$N,$J2191))</f>
        <v/>
      </c>
      <c r="G2191" t="str">
        <f>IF(OR($J2191="",$F2191=""),"",ABS(INDEX('2_Review &amp; Audit'!$B:$B,$J2191)/$F2191))</f>
        <v/>
      </c>
      <c r="H2191" t="str">
        <f t="shared" si="98"/>
        <v/>
      </c>
      <c r="I2191" t="str">
        <f>IF($J2191="","",INDEX('2_Review &amp; Audit'!$AD:$AD,$J2191))</f>
        <v/>
      </c>
      <c r="AB2191" t="str">
        <f>IF($D2191="","",MAX(0,N(#REF!)-N($X2191)))</f>
        <v/>
      </c>
      <c r="AC2191" t="str">
        <f>IF(OR($D2191="",$AB2191="",N($AB2191)&lt;=0),"",IFERROR(MATCH(1,INDEX(('2_Review &amp; Audit'!$F$6:$F$505=$A2191)*('2_Review &amp; Audit'!$I$6:$I$505&gt;=$E2191-30)*('2_Review &amp; Audit'!$I$6:$I$505&lt;=$E2191+30)*('2_Review &amp; Audit'!$R$6:$R$505&gt;0)*(ROW('2_Review &amp; Audit'!$R$6:$R$505)&gt;$T2191),0),0)+5,""))</f>
        <v/>
      </c>
      <c r="AG2191" t="str">
        <f>IF(OR($D2191="",$AB2191="",$AF2191=""),"",MIN($AB2191,$AF2191))</f>
        <v/>
      </c>
      <c r="AK2191" t="str">
        <f>IF($D2191="","",MAX(0,N($AB2191)-N($AG2191)))</f>
        <v/>
      </c>
      <c r="AL2191" t="str">
        <f>IF(OR($D2191="",$AK2191="",N($AK2191)&lt;=0),"",IFERROR(MATCH(1,INDEX(('2_Review &amp; Audit'!$F$6:$F$505=$A2191)*('2_Review &amp; Audit'!$I$6:$I$505&gt;=$E2191-30)*('2_Review &amp; Audit'!$I$6:$I$505&lt;=$E2191+30)*('2_Review &amp; Audit'!$R$6:$R$505&gt;0)*(ROW('2_Review &amp; Audit'!$R$6:$R$505)&gt;$AC2191),0),0)+5,""))</f>
        <v/>
      </c>
      <c r="AP2191" t="str">
        <f>IF(OR($D2191="",$AK2191="",$AO2191=""),"",MIN($AK2191,$AO2191))</f>
        <v/>
      </c>
    </row>
    <row r="2192" spans="1:42" ht="12.75" customHeight="1" x14ac:dyDescent="0.2">
      <c r="A2192" t="str">
        <f>IF($J2192="","",INDEX('2_Review &amp; Audit'!$F:$F,$J2192))</f>
        <v/>
      </c>
      <c r="B2192" t="str">
        <f>IF($J2192="","",INDEX('2_Review &amp; Audit'!$C:$C,$J2192))</f>
        <v/>
      </c>
      <c r="C2192" t="str">
        <f>IF($J2192="","",INDEX('2_Review &amp; Audit'!$D:$D,$J2192))</f>
        <v/>
      </c>
      <c r="D2192" s="60" t="str">
        <f>IF($J2192="","",INDEX('2_Review &amp; Audit'!$U:$U,$J2192))</f>
        <v/>
      </c>
      <c r="E2192" t="str">
        <f>IF($J2192="","",INDEX('2_Review &amp; Audit'!$M:$M,$J2192))</f>
        <v/>
      </c>
      <c r="F2192" t="str">
        <f>IF($J2192="","",INDEX('2_Review &amp; Audit'!$N:$N,$J2192))</f>
        <v/>
      </c>
      <c r="G2192" t="str">
        <f>IF(OR($J2192="",$F2192=""),"",ABS(INDEX('2_Review &amp; Audit'!$B:$B,$J2192)/$F2192))</f>
        <v/>
      </c>
      <c r="H2192" t="str">
        <f t="shared" si="98"/>
        <v/>
      </c>
      <c r="I2192" t="str">
        <f>IF($J2192="","",INDEX('2_Review &amp; Audit'!$AD:$AD,$J2192))</f>
        <v/>
      </c>
      <c r="AB2192" t="str">
        <f>IF($D2192="","",MAX(0,N(#REF!)-N($X2192)))</f>
        <v/>
      </c>
      <c r="AC2192" t="str">
        <f>IF(OR($D2192="",$AB2192="",N($AB2192)&lt;=0),"",IFERROR(MATCH(1,INDEX(('2_Review &amp; Audit'!$F$6:$F$505=$A2192)*('2_Review &amp; Audit'!$I$6:$I$505&gt;=$E2192-30)*('2_Review &amp; Audit'!$I$6:$I$505&lt;=$E2192+30)*('2_Review &amp; Audit'!$R$6:$R$505&gt;0)*(ROW('2_Review &amp; Audit'!$R$6:$R$505)&gt;$T2192),0),0)+5,""))</f>
        <v/>
      </c>
      <c r="AG2192" t="str">
        <f>IF(OR($D2192="",$AB2192="",$AF2192=""),"",MIN($AB2192,$AF2192))</f>
        <v/>
      </c>
      <c r="AK2192" t="str">
        <f>IF($D2192="","",MAX(0,N($AB2192)-N($AG2192)))</f>
        <v/>
      </c>
      <c r="AL2192" t="str">
        <f>IF(OR($D2192="",$AK2192="",N($AK2192)&lt;=0),"",IFERROR(MATCH(1,INDEX(('2_Review &amp; Audit'!$F$6:$F$505=$A2192)*('2_Review &amp; Audit'!$I$6:$I$505&gt;=$E2192-30)*('2_Review &amp; Audit'!$I$6:$I$505&lt;=$E2192+30)*('2_Review &amp; Audit'!$R$6:$R$505&gt;0)*(ROW('2_Review &amp; Audit'!$R$6:$R$505)&gt;$AC2192),0),0)+5,""))</f>
        <v/>
      </c>
      <c r="AP2192" t="str">
        <f>IF(OR($D2192="",$AK2192="",$AO2192=""),"",MIN($AK2192,$AO2192))</f>
        <v/>
      </c>
    </row>
    <row r="2193" spans="1:42" ht="12.75" customHeight="1" x14ac:dyDescent="0.2">
      <c r="A2193" t="str">
        <f>IF($J2193="","",INDEX('2_Review &amp; Audit'!$F:$F,$J2193))</f>
        <v/>
      </c>
      <c r="B2193" t="str">
        <f>IF($J2193="","",INDEX('2_Review &amp; Audit'!$C:$C,$J2193))</f>
        <v/>
      </c>
      <c r="C2193" t="str">
        <f>IF($J2193="","",INDEX('2_Review &amp; Audit'!$D:$D,$J2193))</f>
        <v/>
      </c>
      <c r="D2193" s="60" t="str">
        <f>IF($J2193="","",INDEX('2_Review &amp; Audit'!$U:$U,$J2193))</f>
        <v/>
      </c>
      <c r="E2193" t="str">
        <f>IF($J2193="","",INDEX('2_Review &amp; Audit'!$M:$M,$J2193))</f>
        <v/>
      </c>
      <c r="F2193" t="str">
        <f>IF($J2193="","",INDEX('2_Review &amp; Audit'!$N:$N,$J2193))</f>
        <v/>
      </c>
      <c r="G2193" t="str">
        <f>IF(OR($J2193="",$F2193=""),"",ABS(INDEX('2_Review &amp; Audit'!$B:$B,$J2193)/$F2193))</f>
        <v/>
      </c>
      <c r="H2193" t="str">
        <f t="shared" si="98"/>
        <v/>
      </c>
      <c r="I2193" t="str">
        <f>IF($J2193="","",INDEX('2_Review &amp; Audit'!$AD:$AD,$J2193))</f>
        <v/>
      </c>
      <c r="AB2193" t="str">
        <f>IF($D2193="","",MAX(0,N(#REF!)-N($X2193)))</f>
        <v/>
      </c>
      <c r="AC2193" t="str">
        <f>IF(OR($D2193="",$AB2193="",N($AB2193)&lt;=0),"",IFERROR(MATCH(1,INDEX(('2_Review &amp; Audit'!$F$6:$F$505=$A2193)*('2_Review &amp; Audit'!$I$6:$I$505&gt;=$E2193-30)*('2_Review &amp; Audit'!$I$6:$I$505&lt;=$E2193+30)*('2_Review &amp; Audit'!$R$6:$R$505&gt;0)*(ROW('2_Review &amp; Audit'!$R$6:$R$505)&gt;$T2193),0),0)+5,""))</f>
        <v/>
      </c>
      <c r="AG2193" t="str">
        <f>IF(OR($D2193="",$AB2193="",$AF2193=""),"",MIN($AB2193,$AF2193))</f>
        <v/>
      </c>
      <c r="AK2193" t="str">
        <f>IF($D2193="","",MAX(0,N($AB2193)-N($AG2193)))</f>
        <v/>
      </c>
      <c r="AL2193" t="str">
        <f>IF(OR($D2193="",$AK2193="",N($AK2193)&lt;=0),"",IFERROR(MATCH(1,INDEX(('2_Review &amp; Audit'!$F$6:$F$505=$A2193)*('2_Review &amp; Audit'!$I$6:$I$505&gt;=$E2193-30)*('2_Review &amp; Audit'!$I$6:$I$505&lt;=$E2193+30)*('2_Review &amp; Audit'!$R$6:$R$505&gt;0)*(ROW('2_Review &amp; Audit'!$R$6:$R$505)&gt;$AC2193),0),0)+5,""))</f>
        <v/>
      </c>
      <c r="AP2193" t="str">
        <f>IF(OR($D2193="",$AK2193="",$AO2193=""),"",MIN($AK2193,$AO2193))</f>
        <v/>
      </c>
    </row>
    <row r="2194" spans="1:42" ht="12.75" customHeight="1" x14ac:dyDescent="0.2">
      <c r="A2194" t="str">
        <f>IF($J2194="","",INDEX('2_Review &amp; Audit'!$F:$F,$J2194))</f>
        <v/>
      </c>
      <c r="B2194" t="str">
        <f>IF($J2194="","",INDEX('2_Review &amp; Audit'!$C:$C,$J2194))</f>
        <v/>
      </c>
      <c r="C2194" t="str">
        <f>IF($J2194="","",INDEX('2_Review &amp; Audit'!$D:$D,$J2194))</f>
        <v/>
      </c>
      <c r="D2194" s="60" t="str">
        <f>IF($J2194="","",INDEX('2_Review &amp; Audit'!$U:$U,$J2194))</f>
        <v/>
      </c>
      <c r="E2194" t="str">
        <f>IF($J2194="","",INDEX('2_Review &amp; Audit'!$M:$M,$J2194))</f>
        <v/>
      </c>
      <c r="F2194" t="str">
        <f>IF($J2194="","",INDEX('2_Review &amp; Audit'!$N:$N,$J2194))</f>
        <v/>
      </c>
      <c r="G2194" t="str">
        <f>IF(OR($J2194="",$F2194=""),"",ABS(INDEX('2_Review &amp; Audit'!$B:$B,$J2194)/$F2194))</f>
        <v/>
      </c>
      <c r="H2194" t="str">
        <f t="shared" si="98"/>
        <v/>
      </c>
      <c r="I2194" t="str">
        <f>IF($J2194="","",INDEX('2_Review &amp; Audit'!$AD:$AD,$J2194))</f>
        <v/>
      </c>
      <c r="AB2194" t="str">
        <f>IF($D2194="","",MAX(0,N(#REF!)-N($X2194)))</f>
        <v/>
      </c>
      <c r="AC2194" t="str">
        <f>IF(OR($D2194="",$AB2194="",N($AB2194)&lt;=0),"",IFERROR(MATCH(1,INDEX(('2_Review &amp; Audit'!$F$6:$F$505=$A2194)*('2_Review &amp; Audit'!$I$6:$I$505&gt;=$E2194-30)*('2_Review &amp; Audit'!$I$6:$I$505&lt;=$E2194+30)*('2_Review &amp; Audit'!$R$6:$R$505&gt;0)*(ROW('2_Review &amp; Audit'!$R$6:$R$505)&gt;$T2194),0),0)+5,""))</f>
        <v/>
      </c>
      <c r="AG2194" t="str">
        <f>IF(OR($D2194="",$AB2194="",$AF2194=""),"",MIN($AB2194,$AF2194))</f>
        <v/>
      </c>
      <c r="AK2194" t="str">
        <f>IF($D2194="","",MAX(0,N($AB2194)-N($AG2194)))</f>
        <v/>
      </c>
      <c r="AL2194" t="str">
        <f>IF(OR($D2194="",$AK2194="",N($AK2194)&lt;=0),"",IFERROR(MATCH(1,INDEX(('2_Review &amp; Audit'!$F$6:$F$505=$A2194)*('2_Review &amp; Audit'!$I$6:$I$505&gt;=$E2194-30)*('2_Review &amp; Audit'!$I$6:$I$505&lt;=$E2194+30)*('2_Review &amp; Audit'!$R$6:$R$505&gt;0)*(ROW('2_Review &amp; Audit'!$R$6:$R$505)&gt;$AC2194),0),0)+5,""))</f>
        <v/>
      </c>
      <c r="AP2194" t="str">
        <f>IF(OR($D2194="",$AK2194="",$AO2194=""),"",MIN($AK2194,$AO2194))</f>
        <v/>
      </c>
    </row>
    <row r="2195" spans="1:42" ht="12.75" customHeight="1" x14ac:dyDescent="0.2">
      <c r="A2195" t="str">
        <f>IF($J2195="","",INDEX('2_Review &amp; Audit'!$F:$F,$J2195))</f>
        <v/>
      </c>
      <c r="B2195" t="str">
        <f>IF($J2195="","",INDEX('2_Review &amp; Audit'!$C:$C,$J2195))</f>
        <v/>
      </c>
      <c r="C2195" t="str">
        <f>IF($J2195="","",INDEX('2_Review &amp; Audit'!$D:$D,$J2195))</f>
        <v/>
      </c>
      <c r="D2195" s="60" t="str">
        <f>IF($J2195="","",INDEX('2_Review &amp; Audit'!$U:$U,$J2195))</f>
        <v/>
      </c>
      <c r="E2195" t="str">
        <f>IF($J2195="","",INDEX('2_Review &amp; Audit'!$M:$M,$J2195))</f>
        <v/>
      </c>
      <c r="F2195" t="str">
        <f>IF($J2195="","",INDEX('2_Review &amp; Audit'!$N:$N,$J2195))</f>
        <v/>
      </c>
      <c r="G2195" t="str">
        <f>IF(OR($J2195="",$F2195=""),"",ABS(INDEX('2_Review &amp; Audit'!$B:$B,$J2195)/$F2195))</f>
        <v/>
      </c>
      <c r="H2195" t="str">
        <f t="shared" si="98"/>
        <v/>
      </c>
      <c r="I2195" t="str">
        <f>IF($J2195="","",INDEX('2_Review &amp; Audit'!$AD:$AD,$J2195))</f>
        <v/>
      </c>
      <c r="AB2195" t="str">
        <f>IF($D2195="","",MAX(0,N(#REF!)-N($X2195)))</f>
        <v/>
      </c>
      <c r="AC2195" t="str">
        <f>IF(OR($D2195="",$AB2195="",N($AB2195)&lt;=0),"",IFERROR(MATCH(1,INDEX(('2_Review &amp; Audit'!$F$6:$F$505=$A2195)*('2_Review &amp; Audit'!$I$6:$I$505&gt;=$E2195-30)*('2_Review &amp; Audit'!$I$6:$I$505&lt;=$E2195+30)*('2_Review &amp; Audit'!$R$6:$R$505&gt;0)*(ROW('2_Review &amp; Audit'!$R$6:$R$505)&gt;$T2195),0),0)+5,""))</f>
        <v/>
      </c>
      <c r="AG2195" t="str">
        <f>IF(OR($D2195="",$AB2195="",$AF2195=""),"",MIN($AB2195,$AF2195))</f>
        <v/>
      </c>
      <c r="AK2195" t="str">
        <f>IF($D2195="","",MAX(0,N($AB2195)-N($AG2195)))</f>
        <v/>
      </c>
      <c r="AL2195" t="str">
        <f>IF(OR($D2195="",$AK2195="",N($AK2195)&lt;=0),"",IFERROR(MATCH(1,INDEX(('2_Review &amp; Audit'!$F$6:$F$505=$A2195)*('2_Review &amp; Audit'!$I$6:$I$505&gt;=$E2195-30)*('2_Review &amp; Audit'!$I$6:$I$505&lt;=$E2195+30)*('2_Review &amp; Audit'!$R$6:$R$505&gt;0)*(ROW('2_Review &amp; Audit'!$R$6:$R$505)&gt;$AC2195),0),0)+5,""))</f>
        <v/>
      </c>
      <c r="AP2195" t="str">
        <f>IF(OR($D2195="",$AK2195="",$AO2195=""),"",MIN($AK2195,$AO2195))</f>
        <v/>
      </c>
    </row>
    <row r="2196" spans="1:42" ht="12.75" customHeight="1" x14ac:dyDescent="0.2">
      <c r="A2196" t="str">
        <f>IF($J2196="","",INDEX('2_Review &amp; Audit'!$F:$F,$J2196))</f>
        <v/>
      </c>
      <c r="B2196" t="str">
        <f>IF($J2196="","",INDEX('2_Review &amp; Audit'!$C:$C,$J2196))</f>
        <v/>
      </c>
      <c r="C2196" t="str">
        <f>IF($J2196="","",INDEX('2_Review &amp; Audit'!$D:$D,$J2196))</f>
        <v/>
      </c>
      <c r="D2196" s="60" t="str">
        <f>IF($J2196="","",INDEX('2_Review &amp; Audit'!$U:$U,$J2196))</f>
        <v/>
      </c>
      <c r="E2196" t="str">
        <f>IF($J2196="","",INDEX('2_Review &amp; Audit'!$M:$M,$J2196))</f>
        <v/>
      </c>
      <c r="F2196" t="str">
        <f>IF($J2196="","",INDEX('2_Review &amp; Audit'!$N:$N,$J2196))</f>
        <v/>
      </c>
      <c r="G2196" t="str">
        <f>IF(OR($J2196="",$F2196=""),"",ABS(INDEX('2_Review &amp; Audit'!$B:$B,$J2196)/$F2196))</f>
        <v/>
      </c>
      <c r="H2196" t="str">
        <f t="shared" si="98"/>
        <v/>
      </c>
      <c r="I2196" t="str">
        <f>IF($J2196="","",INDEX('2_Review &amp; Audit'!$AD:$AD,$J2196))</f>
        <v/>
      </c>
      <c r="AB2196" t="str">
        <f>IF($D2196="","",MAX(0,N(#REF!)-N($X2196)))</f>
        <v/>
      </c>
      <c r="AC2196" t="str">
        <f>IF(OR($D2196="",$AB2196="",N($AB2196)&lt;=0),"",IFERROR(MATCH(1,INDEX(('2_Review &amp; Audit'!$F$6:$F$505=$A2196)*('2_Review &amp; Audit'!$I$6:$I$505&gt;=$E2196-30)*('2_Review &amp; Audit'!$I$6:$I$505&lt;=$E2196+30)*('2_Review &amp; Audit'!$R$6:$R$505&gt;0)*(ROW('2_Review &amp; Audit'!$R$6:$R$505)&gt;$T2196),0),0)+5,""))</f>
        <v/>
      </c>
      <c r="AG2196" t="str">
        <f>IF(OR($D2196="",$AB2196="",$AF2196=""),"",MIN($AB2196,$AF2196))</f>
        <v/>
      </c>
      <c r="AK2196" t="str">
        <f>IF($D2196="","",MAX(0,N($AB2196)-N($AG2196)))</f>
        <v/>
      </c>
      <c r="AL2196" t="str">
        <f>IF(OR($D2196="",$AK2196="",N($AK2196)&lt;=0),"",IFERROR(MATCH(1,INDEX(('2_Review &amp; Audit'!$F$6:$F$505=$A2196)*('2_Review &amp; Audit'!$I$6:$I$505&gt;=$E2196-30)*('2_Review &amp; Audit'!$I$6:$I$505&lt;=$E2196+30)*('2_Review &amp; Audit'!$R$6:$R$505&gt;0)*(ROW('2_Review &amp; Audit'!$R$6:$R$505)&gt;$AC2196),0),0)+5,""))</f>
        <v/>
      </c>
      <c r="AP2196" t="str">
        <f>IF(OR($D2196="",$AK2196="",$AO2196=""),"",MIN($AK2196,$AO2196))</f>
        <v/>
      </c>
    </row>
    <row r="2197" spans="1:42" ht="12.75" customHeight="1" x14ac:dyDescent="0.2">
      <c r="A2197" t="str">
        <f>IF($J2197="","",INDEX('2_Review &amp; Audit'!$F:$F,$J2197))</f>
        <v/>
      </c>
      <c r="B2197" t="str">
        <f>IF($J2197="","",INDEX('2_Review &amp; Audit'!$C:$C,$J2197))</f>
        <v/>
      </c>
      <c r="C2197" t="str">
        <f>IF($J2197="","",INDEX('2_Review &amp; Audit'!$D:$D,$J2197))</f>
        <v/>
      </c>
      <c r="D2197" s="60" t="str">
        <f>IF($J2197="","",INDEX('2_Review &amp; Audit'!$U:$U,$J2197))</f>
        <v/>
      </c>
      <c r="E2197" t="str">
        <f>IF($J2197="","",INDEX('2_Review &amp; Audit'!$M:$M,$J2197))</f>
        <v/>
      </c>
      <c r="F2197" t="str">
        <f>IF($J2197="","",INDEX('2_Review &amp; Audit'!$N:$N,$J2197))</f>
        <v/>
      </c>
      <c r="G2197" t="str">
        <f>IF(OR($J2197="",$F2197=""),"",ABS(INDEX('2_Review &amp; Audit'!$B:$B,$J2197)/$F2197))</f>
        <v/>
      </c>
      <c r="H2197" t="str">
        <f t="shared" si="98"/>
        <v/>
      </c>
      <c r="I2197" t="str">
        <f>IF($J2197="","",INDEX('2_Review &amp; Audit'!$AD:$AD,$J2197))</f>
        <v/>
      </c>
      <c r="AB2197" t="str">
        <f>IF($D2197="","",MAX(0,N(#REF!)-N($X2197)))</f>
        <v/>
      </c>
      <c r="AC2197" t="str">
        <f>IF(OR($D2197="",$AB2197="",N($AB2197)&lt;=0),"",IFERROR(MATCH(1,INDEX(('2_Review &amp; Audit'!$F$6:$F$505=$A2197)*('2_Review &amp; Audit'!$I$6:$I$505&gt;=$E2197-30)*('2_Review &amp; Audit'!$I$6:$I$505&lt;=$E2197+30)*('2_Review &amp; Audit'!$R$6:$R$505&gt;0)*(ROW('2_Review &amp; Audit'!$R$6:$R$505)&gt;$T2197),0),0)+5,""))</f>
        <v/>
      </c>
      <c r="AG2197" t="str">
        <f>IF(OR($D2197="",$AB2197="",$AF2197=""),"",MIN($AB2197,$AF2197))</f>
        <v/>
      </c>
      <c r="AK2197" t="str">
        <f>IF($D2197="","",MAX(0,N($AB2197)-N($AG2197)))</f>
        <v/>
      </c>
      <c r="AL2197" t="str">
        <f>IF(OR($D2197="",$AK2197="",N($AK2197)&lt;=0),"",IFERROR(MATCH(1,INDEX(('2_Review &amp; Audit'!$F$6:$F$505=$A2197)*('2_Review &amp; Audit'!$I$6:$I$505&gt;=$E2197-30)*('2_Review &amp; Audit'!$I$6:$I$505&lt;=$E2197+30)*('2_Review &amp; Audit'!$R$6:$R$505&gt;0)*(ROW('2_Review &amp; Audit'!$R$6:$R$505)&gt;$AC2197),0),0)+5,""))</f>
        <v/>
      </c>
      <c r="AP2197" t="str">
        <f>IF(OR($D2197="",$AK2197="",$AO2197=""),"",MIN($AK2197,$AO2197))</f>
        <v/>
      </c>
    </row>
    <row r="2198" spans="1:42" ht="12.75" customHeight="1" x14ac:dyDescent="0.2">
      <c r="A2198" t="str">
        <f>IF($J2198="","",INDEX('2_Review &amp; Audit'!$F:$F,$J2198))</f>
        <v/>
      </c>
      <c r="B2198" t="str">
        <f>IF($J2198="","",INDEX('2_Review &amp; Audit'!$C:$C,$J2198))</f>
        <v/>
      </c>
      <c r="C2198" t="str">
        <f>IF($J2198="","",INDEX('2_Review &amp; Audit'!$D:$D,$J2198))</f>
        <v/>
      </c>
      <c r="D2198" s="60" t="str">
        <f>IF($J2198="","",INDEX('2_Review &amp; Audit'!$U:$U,$J2198))</f>
        <v/>
      </c>
      <c r="E2198" t="str">
        <f>IF($J2198="","",INDEX('2_Review &amp; Audit'!$M:$M,$J2198))</f>
        <v/>
      </c>
      <c r="F2198" t="str">
        <f>IF($J2198="","",INDEX('2_Review &amp; Audit'!$N:$N,$J2198))</f>
        <v/>
      </c>
      <c r="G2198" t="str">
        <f>IF(OR($J2198="",$F2198=""),"",ABS(INDEX('2_Review &amp; Audit'!$B:$B,$J2198)/$F2198))</f>
        <v/>
      </c>
      <c r="H2198" t="str">
        <f t="shared" si="98"/>
        <v/>
      </c>
      <c r="I2198" t="str">
        <f>IF($J2198="","",INDEX('2_Review &amp; Audit'!$AD:$AD,$J2198))</f>
        <v/>
      </c>
      <c r="AB2198" t="str">
        <f>IF($D2198="","",MAX(0,N(#REF!)-N($X2198)))</f>
        <v/>
      </c>
      <c r="AC2198" t="str">
        <f>IF(OR($D2198="",$AB2198="",N($AB2198)&lt;=0),"",IFERROR(MATCH(1,INDEX(('2_Review &amp; Audit'!$F$6:$F$505=$A2198)*('2_Review &amp; Audit'!$I$6:$I$505&gt;=$E2198-30)*('2_Review &amp; Audit'!$I$6:$I$505&lt;=$E2198+30)*('2_Review &amp; Audit'!$R$6:$R$505&gt;0)*(ROW('2_Review &amp; Audit'!$R$6:$R$505)&gt;$T2198),0),0)+5,""))</f>
        <v/>
      </c>
      <c r="AG2198" t="str">
        <f>IF(OR($D2198="",$AB2198="",$AF2198=""),"",MIN($AB2198,$AF2198))</f>
        <v/>
      </c>
      <c r="AK2198" t="str">
        <f>IF($D2198="","",MAX(0,N($AB2198)-N($AG2198)))</f>
        <v/>
      </c>
      <c r="AL2198" t="str">
        <f>IF(OR($D2198="",$AK2198="",N($AK2198)&lt;=0),"",IFERROR(MATCH(1,INDEX(('2_Review &amp; Audit'!$F$6:$F$505=$A2198)*('2_Review &amp; Audit'!$I$6:$I$505&gt;=$E2198-30)*('2_Review &amp; Audit'!$I$6:$I$505&lt;=$E2198+30)*('2_Review &amp; Audit'!$R$6:$R$505&gt;0)*(ROW('2_Review &amp; Audit'!$R$6:$R$505)&gt;$AC2198),0),0)+5,""))</f>
        <v/>
      </c>
      <c r="AP2198" t="str">
        <f>IF(OR($D2198="",$AK2198="",$AO2198=""),"",MIN($AK2198,$AO2198))</f>
        <v/>
      </c>
    </row>
    <row r="2199" spans="1:42" ht="12.75" customHeight="1" x14ac:dyDescent="0.2">
      <c r="A2199" t="str">
        <f>IF($J2199="","",INDEX('2_Review &amp; Audit'!$F:$F,$J2199))</f>
        <v/>
      </c>
      <c r="B2199" t="str">
        <f>IF($J2199="","",INDEX('2_Review &amp; Audit'!$C:$C,$J2199))</f>
        <v/>
      </c>
      <c r="C2199" t="str">
        <f>IF($J2199="","",INDEX('2_Review &amp; Audit'!$D:$D,$J2199))</f>
        <v/>
      </c>
      <c r="D2199" s="60" t="str">
        <f>IF($J2199="","",INDEX('2_Review &amp; Audit'!$U:$U,$J2199))</f>
        <v/>
      </c>
      <c r="E2199" t="str">
        <f>IF($J2199="","",INDEX('2_Review &amp; Audit'!$M:$M,$J2199))</f>
        <v/>
      </c>
      <c r="F2199" t="str">
        <f>IF($J2199="","",INDEX('2_Review &amp; Audit'!$N:$N,$J2199))</f>
        <v/>
      </c>
      <c r="G2199" t="str">
        <f>IF(OR($J2199="",$F2199=""),"",ABS(INDEX('2_Review &amp; Audit'!$B:$B,$J2199)/$F2199))</f>
        <v/>
      </c>
      <c r="H2199" t="str">
        <f t="shared" si="98"/>
        <v/>
      </c>
      <c r="I2199" t="str">
        <f>IF($J2199="","",INDEX('2_Review &amp; Audit'!$AD:$AD,$J2199))</f>
        <v/>
      </c>
      <c r="AB2199" t="str">
        <f>IF($D2199="","",MAX(0,N(#REF!)-N($X2199)))</f>
        <v/>
      </c>
      <c r="AC2199" t="str">
        <f>IF(OR($D2199="",$AB2199="",N($AB2199)&lt;=0),"",IFERROR(MATCH(1,INDEX(('2_Review &amp; Audit'!$F$6:$F$505=$A2199)*('2_Review &amp; Audit'!$I$6:$I$505&gt;=$E2199-30)*('2_Review &amp; Audit'!$I$6:$I$505&lt;=$E2199+30)*('2_Review &amp; Audit'!$R$6:$R$505&gt;0)*(ROW('2_Review &amp; Audit'!$R$6:$R$505)&gt;$T2199),0),0)+5,""))</f>
        <v/>
      </c>
      <c r="AG2199" t="str">
        <f>IF(OR($D2199="",$AB2199="",$AF2199=""),"",MIN($AB2199,$AF2199))</f>
        <v/>
      </c>
      <c r="AK2199" t="str">
        <f>IF($D2199="","",MAX(0,N($AB2199)-N($AG2199)))</f>
        <v/>
      </c>
      <c r="AL2199" t="str">
        <f>IF(OR($D2199="",$AK2199="",N($AK2199)&lt;=0),"",IFERROR(MATCH(1,INDEX(('2_Review &amp; Audit'!$F$6:$F$505=$A2199)*('2_Review &amp; Audit'!$I$6:$I$505&gt;=$E2199-30)*('2_Review &amp; Audit'!$I$6:$I$505&lt;=$E2199+30)*('2_Review &amp; Audit'!$R$6:$R$505&gt;0)*(ROW('2_Review &amp; Audit'!$R$6:$R$505)&gt;$AC2199),0),0)+5,""))</f>
        <v/>
      </c>
      <c r="AP2199" t="str">
        <f>IF(OR($D2199="",$AK2199="",$AO2199=""),"",MIN($AK2199,$AO2199))</f>
        <v/>
      </c>
    </row>
    <row r="2200" spans="1:42" ht="12.75" customHeight="1" x14ac:dyDescent="0.2">
      <c r="A2200" t="str">
        <f>IF($J2200="","",INDEX('2_Review &amp; Audit'!$F:$F,$J2200))</f>
        <v/>
      </c>
      <c r="B2200" t="str">
        <f>IF($J2200="","",INDEX('2_Review &amp; Audit'!$C:$C,$J2200))</f>
        <v/>
      </c>
      <c r="C2200" t="str">
        <f>IF($J2200="","",INDEX('2_Review &amp; Audit'!$D:$D,$J2200))</f>
        <v/>
      </c>
      <c r="D2200" s="60" t="str">
        <f>IF($J2200="","",INDEX('2_Review &amp; Audit'!$U:$U,$J2200))</f>
        <v/>
      </c>
      <c r="E2200" t="str">
        <f>IF($J2200="","",INDEX('2_Review &amp; Audit'!$M:$M,$J2200))</f>
        <v/>
      </c>
      <c r="F2200" t="str">
        <f>IF($J2200="","",INDEX('2_Review &amp; Audit'!$N:$N,$J2200))</f>
        <v/>
      </c>
      <c r="G2200" t="str">
        <f>IF(OR($J2200="",$F2200=""),"",ABS(INDEX('2_Review &amp; Audit'!$B:$B,$J2200)/$F2200))</f>
        <v/>
      </c>
      <c r="H2200" t="str">
        <f t="shared" si="98"/>
        <v/>
      </c>
      <c r="I2200" t="str">
        <f>IF($J2200="","",INDEX('2_Review &amp; Audit'!$AD:$AD,$J2200))</f>
        <v/>
      </c>
      <c r="AB2200" t="str">
        <f>IF($D2200="","",MAX(0,N(#REF!)-N($X2200)))</f>
        <v/>
      </c>
      <c r="AC2200" t="str">
        <f>IF(OR($D2200="",$AB2200="",N($AB2200)&lt;=0),"",IFERROR(MATCH(1,INDEX(('2_Review &amp; Audit'!$F$6:$F$505=$A2200)*('2_Review &amp; Audit'!$I$6:$I$505&gt;=$E2200-30)*('2_Review &amp; Audit'!$I$6:$I$505&lt;=$E2200+30)*('2_Review &amp; Audit'!$R$6:$R$505&gt;0)*(ROW('2_Review &amp; Audit'!$R$6:$R$505)&gt;$T2200),0),0)+5,""))</f>
        <v/>
      </c>
      <c r="AG2200" t="str">
        <f>IF(OR($D2200="",$AB2200="",$AF2200=""),"",MIN($AB2200,$AF2200))</f>
        <v/>
      </c>
      <c r="AK2200" t="str">
        <f>IF($D2200="","",MAX(0,N($AB2200)-N($AG2200)))</f>
        <v/>
      </c>
      <c r="AL2200" t="str">
        <f>IF(OR($D2200="",$AK2200="",N($AK2200)&lt;=0),"",IFERROR(MATCH(1,INDEX(('2_Review &amp; Audit'!$F$6:$F$505=$A2200)*('2_Review &amp; Audit'!$I$6:$I$505&gt;=$E2200-30)*('2_Review &amp; Audit'!$I$6:$I$505&lt;=$E2200+30)*('2_Review &amp; Audit'!$R$6:$R$505&gt;0)*(ROW('2_Review &amp; Audit'!$R$6:$R$505)&gt;$AC2200),0),0)+5,""))</f>
        <v/>
      </c>
      <c r="AP2200" t="str">
        <f>IF(OR($D2200="",$AK2200="",$AO2200=""),"",MIN($AK2200,$AO2200))</f>
        <v/>
      </c>
    </row>
    <row r="2201" spans="1:42" ht="12.75" customHeight="1" x14ac:dyDescent="0.2">
      <c r="A2201" t="str">
        <f>IF($J2201="","",INDEX('2_Review &amp; Audit'!$F:$F,$J2201))</f>
        <v/>
      </c>
      <c r="B2201" t="str">
        <f>IF($J2201="","",INDEX('2_Review &amp; Audit'!$C:$C,$J2201))</f>
        <v/>
      </c>
      <c r="C2201" t="str">
        <f>IF($J2201="","",INDEX('2_Review &amp; Audit'!$D:$D,$J2201))</f>
        <v/>
      </c>
      <c r="D2201" s="60" t="str">
        <f>IF($J2201="","",INDEX('2_Review &amp; Audit'!$U:$U,$J2201))</f>
        <v/>
      </c>
      <c r="E2201" t="str">
        <f>IF($J2201="","",INDEX('2_Review &amp; Audit'!$M:$M,$J2201))</f>
        <v/>
      </c>
      <c r="F2201" t="str">
        <f>IF($J2201="","",INDEX('2_Review &amp; Audit'!$N:$N,$J2201))</f>
        <v/>
      </c>
      <c r="G2201" t="str">
        <f>IF(OR($J2201="",$F2201=""),"",ABS(INDEX('2_Review &amp; Audit'!$B:$B,$J2201)/$F2201))</f>
        <v/>
      </c>
      <c r="H2201" t="str">
        <f t="shared" si="98"/>
        <v/>
      </c>
      <c r="I2201" t="str">
        <f>IF($J2201="","",INDEX('2_Review &amp; Audit'!$AD:$AD,$J2201))</f>
        <v/>
      </c>
      <c r="AB2201" t="str">
        <f>IF($D2201="","",MAX(0,N(#REF!)-N($X2201)))</f>
        <v/>
      </c>
      <c r="AC2201" t="str">
        <f>IF(OR($D2201="",$AB2201="",N($AB2201)&lt;=0),"",IFERROR(MATCH(1,INDEX(('2_Review &amp; Audit'!$F$6:$F$505=$A2201)*('2_Review &amp; Audit'!$I$6:$I$505&gt;=$E2201-30)*('2_Review &amp; Audit'!$I$6:$I$505&lt;=$E2201+30)*('2_Review &amp; Audit'!$R$6:$R$505&gt;0)*(ROW('2_Review &amp; Audit'!$R$6:$R$505)&gt;$T2201),0),0)+5,""))</f>
        <v/>
      </c>
      <c r="AG2201" t="str">
        <f>IF(OR($D2201="",$AB2201="",$AF2201=""),"",MIN($AB2201,$AF2201))</f>
        <v/>
      </c>
      <c r="AK2201" t="str">
        <f>IF($D2201="","",MAX(0,N($AB2201)-N($AG2201)))</f>
        <v/>
      </c>
      <c r="AL2201" t="str">
        <f>IF(OR($D2201="",$AK2201="",N($AK2201)&lt;=0),"",IFERROR(MATCH(1,INDEX(('2_Review &amp; Audit'!$F$6:$F$505=$A2201)*('2_Review &amp; Audit'!$I$6:$I$505&gt;=$E2201-30)*('2_Review &amp; Audit'!$I$6:$I$505&lt;=$E2201+30)*('2_Review &amp; Audit'!$R$6:$R$505&gt;0)*(ROW('2_Review &amp; Audit'!$R$6:$R$505)&gt;$AC2201),0),0)+5,""))</f>
        <v/>
      </c>
      <c r="AP2201" t="str">
        <f>IF(OR($D2201="",$AK2201="",$AO2201=""),"",MIN($AK2201,$AO2201))</f>
        <v/>
      </c>
    </row>
    <row r="2202" spans="1:42" ht="12.75" customHeight="1" x14ac:dyDescent="0.2">
      <c r="A2202" t="str">
        <f>IF($J2202="","",INDEX('2_Review &amp; Audit'!$F:$F,$J2202))</f>
        <v/>
      </c>
      <c r="B2202" t="str">
        <f>IF($J2202="","",INDEX('2_Review &amp; Audit'!$C:$C,$J2202))</f>
        <v/>
      </c>
      <c r="C2202" t="str">
        <f>IF($J2202="","",INDEX('2_Review &amp; Audit'!$D:$D,$J2202))</f>
        <v/>
      </c>
      <c r="D2202" s="60" t="str">
        <f>IF($J2202="","",INDEX('2_Review &amp; Audit'!$U:$U,$J2202))</f>
        <v/>
      </c>
      <c r="E2202" t="str">
        <f>IF($J2202="","",INDEX('2_Review &amp; Audit'!$M:$M,$J2202))</f>
        <v/>
      </c>
      <c r="F2202" t="str">
        <f>IF($J2202="","",INDEX('2_Review &amp; Audit'!$N:$N,$J2202))</f>
        <v/>
      </c>
      <c r="G2202" t="str">
        <f>IF(OR($J2202="",$F2202=""),"",ABS(INDEX('2_Review &amp; Audit'!$B:$B,$J2202)/$F2202))</f>
        <v/>
      </c>
      <c r="H2202" t="str">
        <f t="shared" si="98"/>
        <v/>
      </c>
      <c r="I2202" t="str">
        <f>IF($J2202="","",INDEX('2_Review &amp; Audit'!$AD:$AD,$J2202))</f>
        <v/>
      </c>
      <c r="AB2202" t="str">
        <f>IF($D2202="","",MAX(0,N(#REF!)-N($X2202)))</f>
        <v/>
      </c>
      <c r="AC2202" t="str">
        <f>IF(OR($D2202="",$AB2202="",N($AB2202)&lt;=0),"",IFERROR(MATCH(1,INDEX(('2_Review &amp; Audit'!$F$6:$F$505=$A2202)*('2_Review &amp; Audit'!$I$6:$I$505&gt;=$E2202-30)*('2_Review &amp; Audit'!$I$6:$I$505&lt;=$E2202+30)*('2_Review &amp; Audit'!$R$6:$R$505&gt;0)*(ROW('2_Review &amp; Audit'!$R$6:$R$505)&gt;$T2202),0),0)+5,""))</f>
        <v/>
      </c>
      <c r="AG2202" t="str">
        <f>IF(OR($D2202="",$AB2202="",$AF2202=""),"",MIN($AB2202,$AF2202))</f>
        <v/>
      </c>
      <c r="AK2202" t="str">
        <f>IF($D2202="","",MAX(0,N($AB2202)-N($AG2202)))</f>
        <v/>
      </c>
      <c r="AL2202" t="str">
        <f>IF(OR($D2202="",$AK2202="",N($AK2202)&lt;=0),"",IFERROR(MATCH(1,INDEX(('2_Review &amp; Audit'!$F$6:$F$505=$A2202)*('2_Review &amp; Audit'!$I$6:$I$505&gt;=$E2202-30)*('2_Review &amp; Audit'!$I$6:$I$505&lt;=$E2202+30)*('2_Review &amp; Audit'!$R$6:$R$505&gt;0)*(ROW('2_Review &amp; Audit'!$R$6:$R$505)&gt;$AC2202),0),0)+5,""))</f>
        <v/>
      </c>
      <c r="AP2202" t="str">
        <f>IF(OR($D2202="",$AK2202="",$AO2202=""),"",MIN($AK2202,$AO2202))</f>
        <v/>
      </c>
    </row>
    <row r="2203" spans="1:42" ht="12.75" customHeight="1" x14ac:dyDescent="0.2">
      <c r="A2203" t="str">
        <f>IF($J2203="","",INDEX('2_Review &amp; Audit'!$F:$F,$J2203))</f>
        <v/>
      </c>
      <c r="B2203" t="str">
        <f>IF($J2203="","",INDEX('2_Review &amp; Audit'!$C:$C,$J2203))</f>
        <v/>
      </c>
      <c r="C2203" t="str">
        <f>IF($J2203="","",INDEX('2_Review &amp; Audit'!$D:$D,$J2203))</f>
        <v/>
      </c>
      <c r="D2203" s="60" t="str">
        <f>IF($J2203="","",INDEX('2_Review &amp; Audit'!$U:$U,$J2203))</f>
        <v/>
      </c>
      <c r="E2203" t="str">
        <f>IF($J2203="","",INDEX('2_Review &amp; Audit'!$M:$M,$J2203))</f>
        <v/>
      </c>
      <c r="F2203" t="str">
        <f>IF($J2203="","",INDEX('2_Review &amp; Audit'!$N:$N,$J2203))</f>
        <v/>
      </c>
      <c r="G2203" t="str">
        <f>IF(OR($J2203="",$F2203=""),"",ABS(INDEX('2_Review &amp; Audit'!$B:$B,$J2203)/$F2203))</f>
        <v/>
      </c>
      <c r="H2203" t="str">
        <f t="shared" si="98"/>
        <v/>
      </c>
      <c r="I2203" t="str">
        <f>IF($J2203="","",INDEX('2_Review &amp; Audit'!$AD:$AD,$J2203))</f>
        <v/>
      </c>
      <c r="AB2203" t="str">
        <f>IF($D2203="","",MAX(0,N(#REF!)-N($X2203)))</f>
        <v/>
      </c>
      <c r="AC2203" t="str">
        <f>IF(OR($D2203="",$AB2203="",N($AB2203)&lt;=0),"",IFERROR(MATCH(1,INDEX(('2_Review &amp; Audit'!$F$6:$F$505=$A2203)*('2_Review &amp; Audit'!$I$6:$I$505&gt;=$E2203-30)*('2_Review &amp; Audit'!$I$6:$I$505&lt;=$E2203+30)*('2_Review &amp; Audit'!$R$6:$R$505&gt;0)*(ROW('2_Review &amp; Audit'!$R$6:$R$505)&gt;$T2203),0),0)+5,""))</f>
        <v/>
      </c>
      <c r="AG2203" t="str">
        <f>IF(OR($D2203="",$AB2203="",$AF2203=""),"",MIN($AB2203,$AF2203))</f>
        <v/>
      </c>
      <c r="AK2203" t="str">
        <f>IF($D2203="","",MAX(0,N($AB2203)-N($AG2203)))</f>
        <v/>
      </c>
      <c r="AL2203" t="str">
        <f>IF(OR($D2203="",$AK2203="",N($AK2203)&lt;=0),"",IFERROR(MATCH(1,INDEX(('2_Review &amp; Audit'!$F$6:$F$505=$A2203)*('2_Review &amp; Audit'!$I$6:$I$505&gt;=$E2203-30)*('2_Review &amp; Audit'!$I$6:$I$505&lt;=$E2203+30)*('2_Review &amp; Audit'!$R$6:$R$505&gt;0)*(ROW('2_Review &amp; Audit'!$R$6:$R$505)&gt;$AC2203),0),0)+5,""))</f>
        <v/>
      </c>
      <c r="AP2203" t="str">
        <f>IF(OR($D2203="",$AK2203="",$AO2203=""),"",MIN($AK2203,$AO2203))</f>
        <v/>
      </c>
    </row>
    <row r="2204" spans="1:42" ht="12.75" customHeight="1" x14ac:dyDescent="0.2">
      <c r="A2204" t="str">
        <f>IF($J2204="","",INDEX('2_Review &amp; Audit'!$F:$F,$J2204))</f>
        <v/>
      </c>
      <c r="B2204" t="str">
        <f>IF($J2204="","",INDEX('2_Review &amp; Audit'!$C:$C,$J2204))</f>
        <v/>
      </c>
      <c r="C2204" t="str">
        <f>IF($J2204="","",INDEX('2_Review &amp; Audit'!$D:$D,$J2204))</f>
        <v/>
      </c>
      <c r="D2204" s="60" t="str">
        <f>IF($J2204="","",INDEX('2_Review &amp; Audit'!$U:$U,$J2204))</f>
        <v/>
      </c>
      <c r="E2204" t="str">
        <f>IF($J2204="","",INDEX('2_Review &amp; Audit'!$M:$M,$J2204))</f>
        <v/>
      </c>
      <c r="F2204" t="str">
        <f>IF($J2204="","",INDEX('2_Review &amp; Audit'!$N:$N,$J2204))</f>
        <v/>
      </c>
      <c r="G2204" t="str">
        <f>IF(OR($J2204="",$F2204=""),"",ABS(INDEX('2_Review &amp; Audit'!$B:$B,$J2204)/$F2204))</f>
        <v/>
      </c>
      <c r="H2204" t="str">
        <f t="shared" si="98"/>
        <v/>
      </c>
      <c r="I2204" t="str">
        <f>IF($J2204="","",INDEX('2_Review &amp; Audit'!$AD:$AD,$J2204))</f>
        <v/>
      </c>
      <c r="AB2204" t="str">
        <f>IF($D2204="","",MAX(0,N(#REF!)-N($X2204)))</f>
        <v/>
      </c>
      <c r="AC2204" t="str">
        <f>IF(OR($D2204="",$AB2204="",N($AB2204)&lt;=0),"",IFERROR(MATCH(1,INDEX(('2_Review &amp; Audit'!$F$6:$F$505=$A2204)*('2_Review &amp; Audit'!$I$6:$I$505&gt;=$E2204-30)*('2_Review &amp; Audit'!$I$6:$I$505&lt;=$E2204+30)*('2_Review &amp; Audit'!$R$6:$R$505&gt;0)*(ROW('2_Review &amp; Audit'!$R$6:$R$505)&gt;$T2204),0),0)+5,""))</f>
        <v/>
      </c>
      <c r="AG2204" t="str">
        <f>IF(OR($D2204="",$AB2204="",$AF2204=""),"",MIN($AB2204,$AF2204))</f>
        <v/>
      </c>
      <c r="AK2204" t="str">
        <f>IF($D2204="","",MAX(0,N($AB2204)-N($AG2204)))</f>
        <v/>
      </c>
      <c r="AL2204" t="str">
        <f>IF(OR($D2204="",$AK2204="",N($AK2204)&lt;=0),"",IFERROR(MATCH(1,INDEX(('2_Review &amp; Audit'!$F$6:$F$505=$A2204)*('2_Review &amp; Audit'!$I$6:$I$505&gt;=$E2204-30)*('2_Review &amp; Audit'!$I$6:$I$505&lt;=$E2204+30)*('2_Review &amp; Audit'!$R$6:$R$505&gt;0)*(ROW('2_Review &amp; Audit'!$R$6:$R$505)&gt;$AC2204),0),0)+5,""))</f>
        <v/>
      </c>
      <c r="AP2204" t="str">
        <f>IF(OR($D2204="",$AK2204="",$AO2204=""),"",MIN($AK2204,$AO2204))</f>
        <v/>
      </c>
    </row>
    <row r="2205" spans="1:42" ht="12.75" customHeight="1" x14ac:dyDescent="0.2">
      <c r="A2205" t="str">
        <f>IF($J2205="","",INDEX('2_Review &amp; Audit'!$F:$F,$J2205))</f>
        <v/>
      </c>
      <c r="B2205" t="str">
        <f>IF($J2205="","",INDEX('2_Review &amp; Audit'!$C:$C,$J2205))</f>
        <v/>
      </c>
      <c r="C2205" t="str">
        <f>IF($J2205="","",INDEX('2_Review &amp; Audit'!$D:$D,$J2205))</f>
        <v/>
      </c>
      <c r="D2205" s="60" t="str">
        <f>IF($J2205="","",INDEX('2_Review &amp; Audit'!$U:$U,$J2205))</f>
        <v/>
      </c>
      <c r="E2205" t="str">
        <f>IF($J2205="","",INDEX('2_Review &amp; Audit'!$M:$M,$J2205))</f>
        <v/>
      </c>
      <c r="F2205" t="str">
        <f>IF($J2205="","",INDEX('2_Review &amp; Audit'!$N:$N,$J2205))</f>
        <v/>
      </c>
      <c r="G2205" t="str">
        <f>IF(OR($J2205="",$F2205=""),"",ABS(INDEX('2_Review &amp; Audit'!$B:$B,$J2205)/$F2205))</f>
        <v/>
      </c>
      <c r="H2205" t="str">
        <f t="shared" si="98"/>
        <v/>
      </c>
      <c r="I2205" t="str">
        <f>IF($J2205="","",INDEX('2_Review &amp; Audit'!$AD:$AD,$J2205))</f>
        <v/>
      </c>
      <c r="AB2205" t="str">
        <f>IF($D2205="","",MAX(0,N(#REF!)-N($X2205)))</f>
        <v/>
      </c>
      <c r="AC2205" t="str">
        <f>IF(OR($D2205="",$AB2205="",N($AB2205)&lt;=0),"",IFERROR(MATCH(1,INDEX(('2_Review &amp; Audit'!$F$6:$F$505=$A2205)*('2_Review &amp; Audit'!$I$6:$I$505&gt;=$E2205-30)*('2_Review &amp; Audit'!$I$6:$I$505&lt;=$E2205+30)*('2_Review &amp; Audit'!$R$6:$R$505&gt;0)*(ROW('2_Review &amp; Audit'!$R$6:$R$505)&gt;$T2205),0),0)+5,""))</f>
        <v/>
      </c>
      <c r="AG2205" t="str">
        <f>IF(OR($D2205="",$AB2205="",$AF2205=""),"",MIN($AB2205,$AF2205))</f>
        <v/>
      </c>
      <c r="AK2205" t="str">
        <f>IF($D2205="","",MAX(0,N($AB2205)-N($AG2205)))</f>
        <v/>
      </c>
      <c r="AL2205" t="str">
        <f>IF(OR($D2205="",$AK2205="",N($AK2205)&lt;=0),"",IFERROR(MATCH(1,INDEX(('2_Review &amp; Audit'!$F$6:$F$505=$A2205)*('2_Review &amp; Audit'!$I$6:$I$505&gt;=$E2205-30)*('2_Review &amp; Audit'!$I$6:$I$505&lt;=$E2205+30)*('2_Review &amp; Audit'!$R$6:$R$505&gt;0)*(ROW('2_Review &amp; Audit'!$R$6:$R$505)&gt;$AC2205),0),0)+5,""))</f>
        <v/>
      </c>
      <c r="AP2205" t="str">
        <f>IF(OR($D2205="",$AK2205="",$AO2205=""),"",MIN($AK2205,$AO2205))</f>
        <v/>
      </c>
    </row>
    <row r="2206" spans="1:42" ht="12.75" customHeight="1" x14ac:dyDescent="0.2">
      <c r="A2206" t="str">
        <f>IF($J2206="","",INDEX('2_Review &amp; Audit'!$F:$F,$J2206))</f>
        <v/>
      </c>
      <c r="B2206" t="str">
        <f>IF($J2206="","",INDEX('2_Review &amp; Audit'!$C:$C,$J2206))</f>
        <v/>
      </c>
      <c r="C2206" t="str">
        <f>IF($J2206="","",INDEX('2_Review &amp; Audit'!$D:$D,$J2206))</f>
        <v/>
      </c>
      <c r="D2206" s="60" t="str">
        <f>IF($J2206="","",INDEX('2_Review &amp; Audit'!$U:$U,$J2206))</f>
        <v/>
      </c>
      <c r="E2206" t="str">
        <f>IF($J2206="","",INDEX('2_Review &amp; Audit'!$M:$M,$J2206))</f>
        <v/>
      </c>
      <c r="F2206" t="str">
        <f>IF($J2206="","",INDEX('2_Review &amp; Audit'!$N:$N,$J2206))</f>
        <v/>
      </c>
      <c r="G2206" t="str">
        <f>IF(OR($J2206="",$F2206=""),"",ABS(INDEX('2_Review &amp; Audit'!$B:$B,$J2206)/$F2206))</f>
        <v/>
      </c>
      <c r="H2206" t="str">
        <f t="shared" si="98"/>
        <v/>
      </c>
      <c r="I2206" t="str">
        <f>IF($J2206="","",INDEX('2_Review &amp; Audit'!$AD:$AD,$J2206))</f>
        <v/>
      </c>
      <c r="AB2206" t="str">
        <f>IF($D2206="","",MAX(0,N(#REF!)-N($X2206)))</f>
        <v/>
      </c>
      <c r="AC2206" t="str">
        <f>IF(OR($D2206="",$AB2206="",N($AB2206)&lt;=0),"",IFERROR(MATCH(1,INDEX(('2_Review &amp; Audit'!$F$6:$F$505=$A2206)*('2_Review &amp; Audit'!$I$6:$I$505&gt;=$E2206-30)*('2_Review &amp; Audit'!$I$6:$I$505&lt;=$E2206+30)*('2_Review &amp; Audit'!$R$6:$R$505&gt;0)*(ROW('2_Review &amp; Audit'!$R$6:$R$505)&gt;$T2206),0),0)+5,""))</f>
        <v/>
      </c>
      <c r="AG2206" t="str">
        <f>IF(OR($D2206="",$AB2206="",$AF2206=""),"",MIN($AB2206,$AF2206))</f>
        <v/>
      </c>
      <c r="AK2206" t="str">
        <f>IF($D2206="","",MAX(0,N($AB2206)-N($AG2206)))</f>
        <v/>
      </c>
      <c r="AL2206" t="str">
        <f>IF(OR($D2206="",$AK2206="",N($AK2206)&lt;=0),"",IFERROR(MATCH(1,INDEX(('2_Review &amp; Audit'!$F$6:$F$505=$A2206)*('2_Review &amp; Audit'!$I$6:$I$505&gt;=$E2206-30)*('2_Review &amp; Audit'!$I$6:$I$505&lt;=$E2206+30)*('2_Review &amp; Audit'!$R$6:$R$505&gt;0)*(ROW('2_Review &amp; Audit'!$R$6:$R$505)&gt;$AC2206),0),0)+5,""))</f>
        <v/>
      </c>
      <c r="AP2206" t="str">
        <f>IF(OR($D2206="",$AK2206="",$AO2206=""),"",MIN($AK2206,$AO2206))</f>
        <v/>
      </c>
    </row>
    <row r="2207" spans="1:42" ht="12.75" customHeight="1" x14ac:dyDescent="0.2">
      <c r="A2207" t="str">
        <f>IF($J2207="","",INDEX('2_Review &amp; Audit'!$F:$F,$J2207))</f>
        <v/>
      </c>
      <c r="B2207" t="str">
        <f>IF($J2207="","",INDEX('2_Review &amp; Audit'!$C:$C,$J2207))</f>
        <v/>
      </c>
      <c r="C2207" t="str">
        <f>IF($J2207="","",INDEX('2_Review &amp; Audit'!$D:$D,$J2207))</f>
        <v/>
      </c>
      <c r="D2207" s="60" t="str">
        <f>IF($J2207="","",INDEX('2_Review &amp; Audit'!$U:$U,$J2207))</f>
        <v/>
      </c>
      <c r="E2207" t="str">
        <f>IF($J2207="","",INDEX('2_Review &amp; Audit'!$M:$M,$J2207))</f>
        <v/>
      </c>
      <c r="F2207" t="str">
        <f>IF($J2207="","",INDEX('2_Review &amp; Audit'!$N:$N,$J2207))</f>
        <v/>
      </c>
      <c r="G2207" t="str">
        <f>IF(OR($J2207="",$F2207=""),"",ABS(INDEX('2_Review &amp; Audit'!$B:$B,$J2207)/$F2207))</f>
        <v/>
      </c>
      <c r="H2207" t="str">
        <f t="shared" si="98"/>
        <v/>
      </c>
      <c r="I2207" t="str">
        <f>IF($J2207="","",INDEX('2_Review &amp; Audit'!$AD:$AD,$J2207))</f>
        <v/>
      </c>
      <c r="AB2207" t="str">
        <f>IF($D2207="","",MAX(0,N(#REF!)-N($X2207)))</f>
        <v/>
      </c>
      <c r="AC2207" t="str">
        <f>IF(OR($D2207="",$AB2207="",N($AB2207)&lt;=0),"",IFERROR(MATCH(1,INDEX(('2_Review &amp; Audit'!$F$6:$F$505=$A2207)*('2_Review &amp; Audit'!$I$6:$I$505&gt;=$E2207-30)*('2_Review &amp; Audit'!$I$6:$I$505&lt;=$E2207+30)*('2_Review &amp; Audit'!$R$6:$R$505&gt;0)*(ROW('2_Review &amp; Audit'!$R$6:$R$505)&gt;$T2207),0),0)+5,""))</f>
        <v/>
      </c>
      <c r="AG2207" t="str">
        <f>IF(OR($D2207="",$AB2207="",$AF2207=""),"",MIN($AB2207,$AF2207))</f>
        <v/>
      </c>
      <c r="AK2207" t="str">
        <f>IF($D2207="","",MAX(0,N($AB2207)-N($AG2207)))</f>
        <v/>
      </c>
      <c r="AL2207" t="str">
        <f>IF(OR($D2207="",$AK2207="",N($AK2207)&lt;=0),"",IFERROR(MATCH(1,INDEX(('2_Review &amp; Audit'!$F$6:$F$505=$A2207)*('2_Review &amp; Audit'!$I$6:$I$505&gt;=$E2207-30)*('2_Review &amp; Audit'!$I$6:$I$505&lt;=$E2207+30)*('2_Review &amp; Audit'!$R$6:$R$505&gt;0)*(ROW('2_Review &amp; Audit'!$R$6:$R$505)&gt;$AC2207),0),0)+5,""))</f>
        <v/>
      </c>
      <c r="AP2207" t="str">
        <f>IF(OR($D2207="",$AK2207="",$AO2207=""),"",MIN($AK2207,$AO2207))</f>
        <v/>
      </c>
    </row>
    <row r="2208" spans="1:42" ht="12.75" customHeight="1" x14ac:dyDescent="0.2">
      <c r="A2208" t="str">
        <f>IF($J2208="","",INDEX('2_Review &amp; Audit'!$F:$F,$J2208))</f>
        <v/>
      </c>
      <c r="B2208" t="str">
        <f>IF($J2208="","",INDEX('2_Review &amp; Audit'!$C:$C,$J2208))</f>
        <v/>
      </c>
      <c r="C2208" t="str">
        <f>IF($J2208="","",INDEX('2_Review &amp; Audit'!$D:$D,$J2208))</f>
        <v/>
      </c>
      <c r="D2208" s="60" t="str">
        <f>IF($J2208="","",INDEX('2_Review &amp; Audit'!$U:$U,$J2208))</f>
        <v/>
      </c>
      <c r="E2208" t="str">
        <f>IF($J2208="","",INDEX('2_Review &amp; Audit'!$M:$M,$J2208))</f>
        <v/>
      </c>
      <c r="F2208" t="str">
        <f>IF($J2208="","",INDEX('2_Review &amp; Audit'!$N:$N,$J2208))</f>
        <v/>
      </c>
      <c r="G2208" t="str">
        <f>IF(OR($J2208="",$F2208=""),"",ABS(INDEX('2_Review &amp; Audit'!$B:$B,$J2208)/$F2208))</f>
        <v/>
      </c>
      <c r="H2208" t="str">
        <f t="shared" si="98"/>
        <v/>
      </c>
      <c r="I2208" t="str">
        <f>IF($J2208="","",INDEX('2_Review &amp; Audit'!$AD:$AD,$J2208))</f>
        <v/>
      </c>
      <c r="AB2208" t="str">
        <f>IF($D2208="","",MAX(0,N(#REF!)-N($X2208)))</f>
        <v/>
      </c>
      <c r="AC2208" t="str">
        <f>IF(OR($D2208="",$AB2208="",N($AB2208)&lt;=0),"",IFERROR(MATCH(1,INDEX(('2_Review &amp; Audit'!$F$6:$F$505=$A2208)*('2_Review &amp; Audit'!$I$6:$I$505&gt;=$E2208-30)*('2_Review &amp; Audit'!$I$6:$I$505&lt;=$E2208+30)*('2_Review &amp; Audit'!$R$6:$R$505&gt;0)*(ROW('2_Review &amp; Audit'!$R$6:$R$505)&gt;$T2208),0),0)+5,""))</f>
        <v/>
      </c>
      <c r="AG2208" t="str">
        <f>IF(OR($D2208="",$AB2208="",$AF2208=""),"",MIN($AB2208,$AF2208))</f>
        <v/>
      </c>
      <c r="AK2208" t="str">
        <f>IF($D2208="","",MAX(0,N($AB2208)-N($AG2208)))</f>
        <v/>
      </c>
      <c r="AL2208" t="str">
        <f>IF(OR($D2208="",$AK2208="",N($AK2208)&lt;=0),"",IFERROR(MATCH(1,INDEX(('2_Review &amp; Audit'!$F$6:$F$505=$A2208)*('2_Review &amp; Audit'!$I$6:$I$505&gt;=$E2208-30)*('2_Review &amp; Audit'!$I$6:$I$505&lt;=$E2208+30)*('2_Review &amp; Audit'!$R$6:$R$505&gt;0)*(ROW('2_Review &amp; Audit'!$R$6:$R$505)&gt;$AC2208),0),0)+5,""))</f>
        <v/>
      </c>
      <c r="AP2208" t="str">
        <f>IF(OR($D2208="",$AK2208="",$AO2208=""),"",MIN($AK2208,$AO2208))</f>
        <v/>
      </c>
    </row>
    <row r="2209" spans="1:42" ht="12.75" customHeight="1" x14ac:dyDescent="0.2">
      <c r="A2209" t="str">
        <f>IF($J2209="","",INDEX('2_Review &amp; Audit'!$F:$F,$J2209))</f>
        <v/>
      </c>
      <c r="B2209" t="str">
        <f>IF($J2209="","",INDEX('2_Review &amp; Audit'!$C:$C,$J2209))</f>
        <v/>
      </c>
      <c r="C2209" t="str">
        <f>IF($J2209="","",INDEX('2_Review &amp; Audit'!$D:$D,$J2209))</f>
        <v/>
      </c>
      <c r="D2209" s="60" t="str">
        <f>IF($J2209="","",INDEX('2_Review &amp; Audit'!$U:$U,$J2209))</f>
        <v/>
      </c>
      <c r="E2209" t="str">
        <f>IF($J2209="","",INDEX('2_Review &amp; Audit'!$M:$M,$J2209))</f>
        <v/>
      </c>
      <c r="F2209" t="str">
        <f>IF($J2209="","",INDEX('2_Review &amp; Audit'!$N:$N,$J2209))</f>
        <v/>
      </c>
      <c r="G2209" t="str">
        <f>IF(OR($J2209="",$F2209=""),"",ABS(INDEX('2_Review &amp; Audit'!$B:$B,$J2209)/$F2209))</f>
        <v/>
      </c>
      <c r="H2209" t="str">
        <f t="shared" si="98"/>
        <v/>
      </c>
      <c r="I2209" t="str">
        <f>IF($J2209="","",INDEX('2_Review &amp; Audit'!$AD:$AD,$J2209))</f>
        <v/>
      </c>
      <c r="AB2209" t="str">
        <f>IF($D2209="","",MAX(0,N(#REF!)-N($X2209)))</f>
        <v/>
      </c>
      <c r="AC2209" t="str">
        <f>IF(OR($D2209="",$AB2209="",N($AB2209)&lt;=0),"",IFERROR(MATCH(1,INDEX(('2_Review &amp; Audit'!$F$6:$F$505=$A2209)*('2_Review &amp; Audit'!$I$6:$I$505&gt;=$E2209-30)*('2_Review &amp; Audit'!$I$6:$I$505&lt;=$E2209+30)*('2_Review &amp; Audit'!$R$6:$R$505&gt;0)*(ROW('2_Review &amp; Audit'!$R$6:$R$505)&gt;$T2209),0),0)+5,""))</f>
        <v/>
      </c>
      <c r="AG2209" t="str">
        <f>IF(OR($D2209="",$AB2209="",$AF2209=""),"",MIN($AB2209,$AF2209))</f>
        <v/>
      </c>
      <c r="AK2209" t="str">
        <f>IF($D2209="","",MAX(0,N($AB2209)-N($AG2209)))</f>
        <v/>
      </c>
      <c r="AL2209" t="str">
        <f>IF(OR($D2209="",$AK2209="",N($AK2209)&lt;=0),"",IFERROR(MATCH(1,INDEX(('2_Review &amp; Audit'!$F$6:$F$505=$A2209)*('2_Review &amp; Audit'!$I$6:$I$505&gt;=$E2209-30)*('2_Review &amp; Audit'!$I$6:$I$505&lt;=$E2209+30)*('2_Review &amp; Audit'!$R$6:$R$505&gt;0)*(ROW('2_Review &amp; Audit'!$R$6:$R$505)&gt;$AC2209),0),0)+5,""))</f>
        <v/>
      </c>
      <c r="AP2209" t="str">
        <f>IF(OR($D2209="",$AK2209="",$AO2209=""),"",MIN($AK2209,$AO2209))</f>
        <v/>
      </c>
    </row>
    <row r="2210" spans="1:42" ht="12.75" customHeight="1" x14ac:dyDescent="0.2">
      <c r="A2210" t="str">
        <f>IF($J2210="","",INDEX('2_Review &amp; Audit'!$F:$F,$J2210))</f>
        <v/>
      </c>
      <c r="B2210" t="str">
        <f>IF($J2210="","",INDEX('2_Review &amp; Audit'!$C:$C,$J2210))</f>
        <v/>
      </c>
      <c r="C2210" t="str">
        <f>IF($J2210="","",INDEX('2_Review &amp; Audit'!$D:$D,$J2210))</f>
        <v/>
      </c>
      <c r="D2210" s="60" t="str">
        <f>IF($J2210="","",INDEX('2_Review &amp; Audit'!$U:$U,$J2210))</f>
        <v/>
      </c>
      <c r="E2210" t="str">
        <f>IF($J2210="","",INDEX('2_Review &amp; Audit'!$M:$M,$J2210))</f>
        <v/>
      </c>
      <c r="F2210" t="str">
        <f>IF($J2210="","",INDEX('2_Review &amp; Audit'!$N:$N,$J2210))</f>
        <v/>
      </c>
      <c r="G2210" t="str">
        <f>IF(OR($J2210="",$F2210=""),"",ABS(INDEX('2_Review &amp; Audit'!$B:$B,$J2210)/$F2210))</f>
        <v/>
      </c>
      <c r="H2210" t="str">
        <f t="shared" si="98"/>
        <v/>
      </c>
      <c r="I2210" t="str">
        <f>IF($J2210="","",INDEX('2_Review &amp; Audit'!$AD:$AD,$J2210))</f>
        <v/>
      </c>
      <c r="AB2210" t="str">
        <f>IF($D2210="","",MAX(0,N(#REF!)-N($X2210)))</f>
        <v/>
      </c>
      <c r="AC2210" t="str">
        <f>IF(OR($D2210="",$AB2210="",N($AB2210)&lt;=0),"",IFERROR(MATCH(1,INDEX(('2_Review &amp; Audit'!$F$6:$F$505=$A2210)*('2_Review &amp; Audit'!$I$6:$I$505&gt;=$E2210-30)*('2_Review &amp; Audit'!$I$6:$I$505&lt;=$E2210+30)*('2_Review &amp; Audit'!$R$6:$R$505&gt;0)*(ROW('2_Review &amp; Audit'!$R$6:$R$505)&gt;$T2210),0),0)+5,""))</f>
        <v/>
      </c>
      <c r="AG2210" t="str">
        <f>IF(OR($D2210="",$AB2210="",$AF2210=""),"",MIN($AB2210,$AF2210))</f>
        <v/>
      </c>
      <c r="AK2210" t="str">
        <f>IF($D2210="","",MAX(0,N($AB2210)-N($AG2210)))</f>
        <v/>
      </c>
      <c r="AL2210" t="str">
        <f>IF(OR($D2210="",$AK2210="",N($AK2210)&lt;=0),"",IFERROR(MATCH(1,INDEX(('2_Review &amp; Audit'!$F$6:$F$505=$A2210)*('2_Review &amp; Audit'!$I$6:$I$505&gt;=$E2210-30)*('2_Review &amp; Audit'!$I$6:$I$505&lt;=$E2210+30)*('2_Review &amp; Audit'!$R$6:$R$505&gt;0)*(ROW('2_Review &amp; Audit'!$R$6:$R$505)&gt;$AC2210),0),0)+5,""))</f>
        <v/>
      </c>
      <c r="AP2210" t="str">
        <f>IF(OR($D2210="",$AK2210="",$AO2210=""),"",MIN($AK2210,$AO2210))</f>
        <v/>
      </c>
    </row>
    <row r="2211" spans="1:42" ht="12.75" customHeight="1" x14ac:dyDescent="0.2">
      <c r="A2211" t="str">
        <f>IF($J2211="","",INDEX('2_Review &amp; Audit'!$F:$F,$J2211))</f>
        <v/>
      </c>
      <c r="B2211" t="str">
        <f>IF($J2211="","",INDEX('2_Review &amp; Audit'!$C:$C,$J2211))</f>
        <v/>
      </c>
      <c r="C2211" t="str">
        <f>IF($J2211="","",INDEX('2_Review &amp; Audit'!$D:$D,$J2211))</f>
        <v/>
      </c>
      <c r="D2211" s="60" t="str">
        <f>IF($J2211="","",INDEX('2_Review &amp; Audit'!$U:$U,$J2211))</f>
        <v/>
      </c>
      <c r="E2211" t="str">
        <f>IF($J2211="","",INDEX('2_Review &amp; Audit'!$M:$M,$J2211))</f>
        <v/>
      </c>
      <c r="F2211" t="str">
        <f>IF($J2211="","",INDEX('2_Review &amp; Audit'!$N:$N,$J2211))</f>
        <v/>
      </c>
      <c r="G2211" t="str">
        <f>IF(OR($J2211="",$F2211=""),"",ABS(INDEX('2_Review &amp; Audit'!$B:$B,$J2211)/$F2211))</f>
        <v/>
      </c>
      <c r="H2211" t="str">
        <f t="shared" si="98"/>
        <v/>
      </c>
      <c r="I2211" t="str">
        <f>IF($J2211="","",INDEX('2_Review &amp; Audit'!$AD:$AD,$J2211))</f>
        <v/>
      </c>
      <c r="AB2211" t="str">
        <f>IF($D2211="","",MAX(0,N(#REF!)-N($X2211)))</f>
        <v/>
      </c>
      <c r="AC2211" t="str">
        <f>IF(OR($D2211="",$AB2211="",N($AB2211)&lt;=0),"",IFERROR(MATCH(1,INDEX(('2_Review &amp; Audit'!$F$6:$F$505=$A2211)*('2_Review &amp; Audit'!$I$6:$I$505&gt;=$E2211-30)*('2_Review &amp; Audit'!$I$6:$I$505&lt;=$E2211+30)*('2_Review &amp; Audit'!$R$6:$R$505&gt;0)*(ROW('2_Review &amp; Audit'!$R$6:$R$505)&gt;$T2211),0),0)+5,""))</f>
        <v/>
      </c>
      <c r="AG2211" t="str">
        <f>IF(OR($D2211="",$AB2211="",$AF2211=""),"",MIN($AB2211,$AF2211))</f>
        <v/>
      </c>
      <c r="AK2211" t="str">
        <f>IF($D2211="","",MAX(0,N($AB2211)-N($AG2211)))</f>
        <v/>
      </c>
      <c r="AL2211" t="str">
        <f>IF(OR($D2211="",$AK2211="",N($AK2211)&lt;=0),"",IFERROR(MATCH(1,INDEX(('2_Review &amp; Audit'!$F$6:$F$505=$A2211)*('2_Review &amp; Audit'!$I$6:$I$505&gt;=$E2211-30)*('2_Review &amp; Audit'!$I$6:$I$505&lt;=$E2211+30)*('2_Review &amp; Audit'!$R$6:$R$505&gt;0)*(ROW('2_Review &amp; Audit'!$R$6:$R$505)&gt;$AC2211),0),0)+5,""))</f>
        <v/>
      </c>
      <c r="AP2211" t="str">
        <f>IF(OR($D2211="",$AK2211="",$AO2211=""),"",MIN($AK2211,$AO2211))</f>
        <v/>
      </c>
    </row>
    <row r="2212" spans="1:42" ht="12.75" customHeight="1" x14ac:dyDescent="0.2">
      <c r="A2212" t="str">
        <f>IF($J2212="","",INDEX('2_Review &amp; Audit'!$F:$F,$J2212))</f>
        <v/>
      </c>
      <c r="B2212" t="str">
        <f>IF($J2212="","",INDEX('2_Review &amp; Audit'!$C:$C,$J2212))</f>
        <v/>
      </c>
      <c r="C2212" t="str">
        <f>IF($J2212="","",INDEX('2_Review &amp; Audit'!$D:$D,$J2212))</f>
        <v/>
      </c>
      <c r="D2212" s="60" t="str">
        <f>IF($J2212="","",INDEX('2_Review &amp; Audit'!$U:$U,$J2212))</f>
        <v/>
      </c>
      <c r="E2212" t="str">
        <f>IF($J2212="","",INDEX('2_Review &amp; Audit'!$M:$M,$J2212))</f>
        <v/>
      </c>
      <c r="F2212" t="str">
        <f>IF($J2212="","",INDEX('2_Review &amp; Audit'!$N:$N,$J2212))</f>
        <v/>
      </c>
      <c r="G2212" t="str">
        <f>IF(OR($J2212="",$F2212=""),"",ABS(INDEX('2_Review &amp; Audit'!$B:$B,$J2212)/$F2212))</f>
        <v/>
      </c>
      <c r="H2212" t="str">
        <f t="shared" si="98"/>
        <v/>
      </c>
      <c r="I2212" t="str">
        <f>IF($J2212="","",INDEX('2_Review &amp; Audit'!$AD:$AD,$J2212))</f>
        <v/>
      </c>
      <c r="AB2212" t="str">
        <f>IF($D2212="","",MAX(0,N(#REF!)-N($X2212)))</f>
        <v/>
      </c>
      <c r="AC2212" t="str">
        <f>IF(OR($D2212="",$AB2212="",N($AB2212)&lt;=0),"",IFERROR(MATCH(1,INDEX(('2_Review &amp; Audit'!$F$6:$F$505=$A2212)*('2_Review &amp; Audit'!$I$6:$I$505&gt;=$E2212-30)*('2_Review &amp; Audit'!$I$6:$I$505&lt;=$E2212+30)*('2_Review &amp; Audit'!$R$6:$R$505&gt;0)*(ROW('2_Review &amp; Audit'!$R$6:$R$505)&gt;$T2212),0),0)+5,""))</f>
        <v/>
      </c>
      <c r="AG2212" t="str">
        <f>IF(OR($D2212="",$AB2212="",$AF2212=""),"",MIN($AB2212,$AF2212))</f>
        <v/>
      </c>
      <c r="AK2212" t="str">
        <f>IF($D2212="","",MAX(0,N($AB2212)-N($AG2212)))</f>
        <v/>
      </c>
      <c r="AL2212" t="str">
        <f>IF(OR($D2212="",$AK2212="",N($AK2212)&lt;=0),"",IFERROR(MATCH(1,INDEX(('2_Review &amp; Audit'!$F$6:$F$505=$A2212)*('2_Review &amp; Audit'!$I$6:$I$505&gt;=$E2212-30)*('2_Review &amp; Audit'!$I$6:$I$505&lt;=$E2212+30)*('2_Review &amp; Audit'!$R$6:$R$505&gt;0)*(ROW('2_Review &amp; Audit'!$R$6:$R$505)&gt;$AC2212),0),0)+5,""))</f>
        <v/>
      </c>
      <c r="AP2212" t="str">
        <f>IF(OR($D2212="",$AK2212="",$AO2212=""),"",MIN($AK2212,$AO2212))</f>
        <v/>
      </c>
    </row>
    <row r="2213" spans="1:42" ht="12.75" customHeight="1" x14ac:dyDescent="0.2">
      <c r="A2213" t="str">
        <f>IF($J2213="","",INDEX('2_Review &amp; Audit'!$F:$F,$J2213))</f>
        <v/>
      </c>
      <c r="B2213" t="str">
        <f>IF($J2213="","",INDEX('2_Review &amp; Audit'!$C:$C,$J2213))</f>
        <v/>
      </c>
      <c r="C2213" t="str">
        <f>IF($J2213="","",INDEX('2_Review &amp; Audit'!$D:$D,$J2213))</f>
        <v/>
      </c>
      <c r="D2213" s="60" t="str">
        <f>IF($J2213="","",INDEX('2_Review &amp; Audit'!$U:$U,$J2213))</f>
        <v/>
      </c>
      <c r="E2213" t="str">
        <f>IF($J2213="","",INDEX('2_Review &amp; Audit'!$M:$M,$J2213))</f>
        <v/>
      </c>
      <c r="F2213" t="str">
        <f>IF($J2213="","",INDEX('2_Review &amp; Audit'!$N:$N,$J2213))</f>
        <v/>
      </c>
      <c r="G2213" t="str">
        <f>IF(OR($J2213="",$F2213=""),"",ABS(INDEX('2_Review &amp; Audit'!$B:$B,$J2213)/$F2213))</f>
        <v/>
      </c>
      <c r="H2213" t="str">
        <f t="shared" si="98"/>
        <v/>
      </c>
      <c r="I2213" t="str">
        <f>IF($J2213="","",INDEX('2_Review &amp; Audit'!$AD:$AD,$J2213))</f>
        <v/>
      </c>
      <c r="AB2213" t="str">
        <f>IF($D2213="","",MAX(0,N(#REF!)-N($X2213)))</f>
        <v/>
      </c>
      <c r="AC2213" t="str">
        <f>IF(OR($D2213="",$AB2213="",N($AB2213)&lt;=0),"",IFERROR(MATCH(1,INDEX(('2_Review &amp; Audit'!$F$6:$F$505=$A2213)*('2_Review &amp; Audit'!$I$6:$I$505&gt;=$E2213-30)*('2_Review &amp; Audit'!$I$6:$I$505&lt;=$E2213+30)*('2_Review &amp; Audit'!$R$6:$R$505&gt;0)*(ROW('2_Review &amp; Audit'!$R$6:$R$505)&gt;$T2213),0),0)+5,""))</f>
        <v/>
      </c>
      <c r="AG2213" t="str">
        <f>IF(OR($D2213="",$AB2213="",$AF2213=""),"",MIN($AB2213,$AF2213))</f>
        <v/>
      </c>
      <c r="AK2213" t="str">
        <f>IF($D2213="","",MAX(0,N($AB2213)-N($AG2213)))</f>
        <v/>
      </c>
      <c r="AL2213" t="str">
        <f>IF(OR($D2213="",$AK2213="",N($AK2213)&lt;=0),"",IFERROR(MATCH(1,INDEX(('2_Review &amp; Audit'!$F$6:$F$505=$A2213)*('2_Review &amp; Audit'!$I$6:$I$505&gt;=$E2213-30)*('2_Review &amp; Audit'!$I$6:$I$505&lt;=$E2213+30)*('2_Review &amp; Audit'!$R$6:$R$505&gt;0)*(ROW('2_Review &amp; Audit'!$R$6:$R$505)&gt;$AC2213),0),0)+5,""))</f>
        <v/>
      </c>
      <c r="AP2213" t="str">
        <f>IF(OR($D2213="",$AK2213="",$AO2213=""),"",MIN($AK2213,$AO2213))</f>
        <v/>
      </c>
    </row>
    <row r="2214" spans="1:42" ht="12.75" customHeight="1" x14ac:dyDescent="0.2">
      <c r="A2214" t="str">
        <f>IF($J2214="","",INDEX('2_Review &amp; Audit'!$F:$F,$J2214))</f>
        <v/>
      </c>
      <c r="B2214" t="str">
        <f>IF($J2214="","",INDEX('2_Review &amp; Audit'!$C:$C,$J2214))</f>
        <v/>
      </c>
      <c r="C2214" t="str">
        <f>IF($J2214="","",INDEX('2_Review &amp; Audit'!$D:$D,$J2214))</f>
        <v/>
      </c>
      <c r="D2214" s="60" t="str">
        <f>IF($J2214="","",INDEX('2_Review &amp; Audit'!$U:$U,$J2214))</f>
        <v/>
      </c>
      <c r="E2214" t="str">
        <f>IF($J2214="","",INDEX('2_Review &amp; Audit'!$M:$M,$J2214))</f>
        <v/>
      </c>
      <c r="F2214" t="str">
        <f>IF($J2214="","",INDEX('2_Review &amp; Audit'!$N:$N,$J2214))</f>
        <v/>
      </c>
      <c r="G2214" t="str">
        <f>IF(OR($J2214="",$F2214=""),"",ABS(INDEX('2_Review &amp; Audit'!$B:$B,$J2214)/$F2214))</f>
        <v/>
      </c>
      <c r="H2214" t="str">
        <f t="shared" si="98"/>
        <v/>
      </c>
      <c r="I2214" t="str">
        <f>IF($J2214="","",INDEX('2_Review &amp; Audit'!$AD:$AD,$J2214))</f>
        <v/>
      </c>
      <c r="AB2214" t="str">
        <f>IF($D2214="","",MAX(0,N(#REF!)-N($X2214)))</f>
        <v/>
      </c>
      <c r="AC2214" t="str">
        <f>IF(OR($D2214="",$AB2214="",N($AB2214)&lt;=0),"",IFERROR(MATCH(1,INDEX(('2_Review &amp; Audit'!$F$6:$F$505=$A2214)*('2_Review &amp; Audit'!$I$6:$I$505&gt;=$E2214-30)*('2_Review &amp; Audit'!$I$6:$I$505&lt;=$E2214+30)*('2_Review &amp; Audit'!$R$6:$R$505&gt;0)*(ROW('2_Review &amp; Audit'!$R$6:$R$505)&gt;$T2214),0),0)+5,""))</f>
        <v/>
      </c>
      <c r="AG2214" t="str">
        <f>IF(OR($D2214="",$AB2214="",$AF2214=""),"",MIN($AB2214,$AF2214))</f>
        <v/>
      </c>
      <c r="AK2214" t="str">
        <f>IF($D2214="","",MAX(0,N($AB2214)-N($AG2214)))</f>
        <v/>
      </c>
      <c r="AL2214" t="str">
        <f>IF(OR($D2214="",$AK2214="",N($AK2214)&lt;=0),"",IFERROR(MATCH(1,INDEX(('2_Review &amp; Audit'!$F$6:$F$505=$A2214)*('2_Review &amp; Audit'!$I$6:$I$505&gt;=$E2214-30)*('2_Review &amp; Audit'!$I$6:$I$505&lt;=$E2214+30)*('2_Review &amp; Audit'!$R$6:$R$505&gt;0)*(ROW('2_Review &amp; Audit'!$R$6:$R$505)&gt;$AC2214),0),0)+5,""))</f>
        <v/>
      </c>
      <c r="AP2214" t="str">
        <f>IF(OR($D2214="",$AK2214="",$AO2214=""),"",MIN($AK2214,$AO2214))</f>
        <v/>
      </c>
    </row>
    <row r="2215" spans="1:42" ht="12.75" customHeight="1" x14ac:dyDescent="0.2">
      <c r="A2215" t="str">
        <f>IF($J2215="","",INDEX('2_Review &amp; Audit'!$F:$F,$J2215))</f>
        <v/>
      </c>
      <c r="B2215" t="str">
        <f>IF($J2215="","",INDEX('2_Review &amp; Audit'!$C:$C,$J2215))</f>
        <v/>
      </c>
      <c r="C2215" t="str">
        <f>IF($J2215="","",INDEX('2_Review &amp; Audit'!$D:$D,$J2215))</f>
        <v/>
      </c>
      <c r="D2215" s="60" t="str">
        <f>IF($J2215="","",INDEX('2_Review &amp; Audit'!$U:$U,$J2215))</f>
        <v/>
      </c>
      <c r="E2215" t="str">
        <f>IF($J2215="","",INDEX('2_Review &amp; Audit'!$M:$M,$J2215))</f>
        <v/>
      </c>
      <c r="F2215" t="str">
        <f>IF($J2215="","",INDEX('2_Review &amp; Audit'!$N:$N,$J2215))</f>
        <v/>
      </c>
      <c r="G2215" t="str">
        <f>IF(OR($J2215="",$F2215=""),"",ABS(INDEX('2_Review &amp; Audit'!$B:$B,$J2215)/$F2215))</f>
        <v/>
      </c>
      <c r="H2215" t="str">
        <f t="shared" si="98"/>
        <v/>
      </c>
      <c r="I2215" t="str">
        <f>IF($J2215="","",INDEX('2_Review &amp; Audit'!$AD:$AD,$J2215))</f>
        <v/>
      </c>
      <c r="AB2215" t="str">
        <f>IF($D2215="","",MAX(0,N(#REF!)-N($X2215)))</f>
        <v/>
      </c>
      <c r="AC2215" t="str">
        <f>IF(OR($D2215="",$AB2215="",N($AB2215)&lt;=0),"",IFERROR(MATCH(1,INDEX(('2_Review &amp; Audit'!$F$6:$F$505=$A2215)*('2_Review &amp; Audit'!$I$6:$I$505&gt;=$E2215-30)*('2_Review &amp; Audit'!$I$6:$I$505&lt;=$E2215+30)*('2_Review &amp; Audit'!$R$6:$R$505&gt;0)*(ROW('2_Review &amp; Audit'!$R$6:$R$505)&gt;$T2215),0),0)+5,""))</f>
        <v/>
      </c>
      <c r="AG2215" t="str">
        <f>IF(OR($D2215="",$AB2215="",$AF2215=""),"",MIN($AB2215,$AF2215))</f>
        <v/>
      </c>
      <c r="AK2215" t="str">
        <f>IF($D2215="","",MAX(0,N($AB2215)-N($AG2215)))</f>
        <v/>
      </c>
      <c r="AL2215" t="str">
        <f>IF(OR($D2215="",$AK2215="",N($AK2215)&lt;=0),"",IFERROR(MATCH(1,INDEX(('2_Review &amp; Audit'!$F$6:$F$505=$A2215)*('2_Review &amp; Audit'!$I$6:$I$505&gt;=$E2215-30)*('2_Review &amp; Audit'!$I$6:$I$505&lt;=$E2215+30)*('2_Review &amp; Audit'!$R$6:$R$505&gt;0)*(ROW('2_Review &amp; Audit'!$R$6:$R$505)&gt;$AC2215),0),0)+5,""))</f>
        <v/>
      </c>
      <c r="AP2215" t="str">
        <f>IF(OR($D2215="",$AK2215="",$AO2215=""),"",MIN($AK2215,$AO2215))</f>
        <v/>
      </c>
    </row>
    <row r="2216" spans="1:42" ht="12.75" customHeight="1" x14ac:dyDescent="0.2">
      <c r="A2216" t="str">
        <f>IF($J2216="","",INDEX('2_Review &amp; Audit'!$F:$F,$J2216))</f>
        <v/>
      </c>
      <c r="B2216" t="str">
        <f>IF($J2216="","",INDEX('2_Review &amp; Audit'!$C:$C,$J2216))</f>
        <v/>
      </c>
      <c r="C2216" t="str">
        <f>IF($J2216="","",INDEX('2_Review &amp; Audit'!$D:$D,$J2216))</f>
        <v/>
      </c>
      <c r="D2216" s="60" t="str">
        <f>IF($J2216="","",INDEX('2_Review &amp; Audit'!$U:$U,$J2216))</f>
        <v/>
      </c>
      <c r="E2216" t="str">
        <f>IF($J2216="","",INDEX('2_Review &amp; Audit'!$M:$M,$J2216))</f>
        <v/>
      </c>
      <c r="F2216" t="str">
        <f>IF($J2216="","",INDEX('2_Review &amp; Audit'!$N:$N,$J2216))</f>
        <v/>
      </c>
      <c r="G2216" t="str">
        <f>IF(OR($J2216="",$F2216=""),"",ABS(INDEX('2_Review &amp; Audit'!$B:$B,$J2216)/$F2216))</f>
        <v/>
      </c>
      <c r="H2216" t="str">
        <f t="shared" si="98"/>
        <v/>
      </c>
      <c r="I2216" t="str">
        <f>IF($J2216="","",INDEX('2_Review &amp; Audit'!$AD:$AD,$J2216))</f>
        <v/>
      </c>
      <c r="AB2216" t="str">
        <f>IF($D2216="","",MAX(0,N(#REF!)-N($X2216)))</f>
        <v/>
      </c>
      <c r="AC2216" t="str">
        <f>IF(OR($D2216="",$AB2216="",N($AB2216)&lt;=0),"",IFERROR(MATCH(1,INDEX(('2_Review &amp; Audit'!$F$6:$F$505=$A2216)*('2_Review &amp; Audit'!$I$6:$I$505&gt;=$E2216-30)*('2_Review &amp; Audit'!$I$6:$I$505&lt;=$E2216+30)*('2_Review &amp; Audit'!$R$6:$R$505&gt;0)*(ROW('2_Review &amp; Audit'!$R$6:$R$505)&gt;$T2216),0),0)+5,""))</f>
        <v/>
      </c>
      <c r="AG2216" t="str">
        <f>IF(OR($D2216="",$AB2216="",$AF2216=""),"",MIN($AB2216,$AF2216))</f>
        <v/>
      </c>
      <c r="AK2216" t="str">
        <f>IF($D2216="","",MAX(0,N($AB2216)-N($AG2216)))</f>
        <v/>
      </c>
      <c r="AL2216" t="str">
        <f>IF(OR($D2216="",$AK2216="",N($AK2216)&lt;=0),"",IFERROR(MATCH(1,INDEX(('2_Review &amp; Audit'!$F$6:$F$505=$A2216)*('2_Review &amp; Audit'!$I$6:$I$505&gt;=$E2216-30)*('2_Review &amp; Audit'!$I$6:$I$505&lt;=$E2216+30)*('2_Review &amp; Audit'!$R$6:$R$505&gt;0)*(ROW('2_Review &amp; Audit'!$R$6:$R$505)&gt;$AC2216),0),0)+5,""))</f>
        <v/>
      </c>
      <c r="AP2216" t="str">
        <f>IF(OR($D2216="",$AK2216="",$AO2216=""),"",MIN($AK2216,$AO2216))</f>
        <v/>
      </c>
    </row>
    <row r="2217" spans="1:42" ht="12.75" customHeight="1" x14ac:dyDescent="0.2">
      <c r="A2217" t="str">
        <f>IF($J2217="","",INDEX('2_Review &amp; Audit'!$F:$F,$J2217))</f>
        <v/>
      </c>
      <c r="B2217" t="str">
        <f>IF($J2217="","",INDEX('2_Review &amp; Audit'!$C:$C,$J2217))</f>
        <v/>
      </c>
      <c r="C2217" t="str">
        <f>IF($J2217="","",INDEX('2_Review &amp; Audit'!$D:$D,$J2217))</f>
        <v/>
      </c>
      <c r="D2217" s="60" t="str">
        <f>IF($J2217="","",INDEX('2_Review &amp; Audit'!$U:$U,$J2217))</f>
        <v/>
      </c>
      <c r="E2217" t="str">
        <f>IF($J2217="","",INDEX('2_Review &amp; Audit'!$M:$M,$J2217))</f>
        <v/>
      </c>
      <c r="F2217" t="str">
        <f>IF($J2217="","",INDEX('2_Review &amp; Audit'!$N:$N,$J2217))</f>
        <v/>
      </c>
      <c r="G2217" t="str">
        <f>IF(OR($J2217="",$F2217=""),"",ABS(INDEX('2_Review &amp; Audit'!$B:$B,$J2217)/$F2217))</f>
        <v/>
      </c>
      <c r="H2217" t="str">
        <f t="shared" si="98"/>
        <v/>
      </c>
      <c r="I2217" t="str">
        <f>IF($J2217="","",INDEX('2_Review &amp; Audit'!$AD:$AD,$J2217))</f>
        <v/>
      </c>
      <c r="AB2217" t="str">
        <f>IF($D2217="","",MAX(0,N(#REF!)-N($X2217)))</f>
        <v/>
      </c>
      <c r="AC2217" t="str">
        <f>IF(OR($D2217="",$AB2217="",N($AB2217)&lt;=0),"",IFERROR(MATCH(1,INDEX(('2_Review &amp; Audit'!$F$6:$F$505=$A2217)*('2_Review &amp; Audit'!$I$6:$I$505&gt;=$E2217-30)*('2_Review &amp; Audit'!$I$6:$I$505&lt;=$E2217+30)*('2_Review &amp; Audit'!$R$6:$R$505&gt;0)*(ROW('2_Review &amp; Audit'!$R$6:$R$505)&gt;$T2217),0),0)+5,""))</f>
        <v/>
      </c>
      <c r="AG2217" t="str">
        <f>IF(OR($D2217="",$AB2217="",$AF2217=""),"",MIN($AB2217,$AF2217))</f>
        <v/>
      </c>
      <c r="AK2217" t="str">
        <f>IF($D2217="","",MAX(0,N($AB2217)-N($AG2217)))</f>
        <v/>
      </c>
      <c r="AL2217" t="str">
        <f>IF(OR($D2217="",$AK2217="",N($AK2217)&lt;=0),"",IFERROR(MATCH(1,INDEX(('2_Review &amp; Audit'!$F$6:$F$505=$A2217)*('2_Review &amp; Audit'!$I$6:$I$505&gt;=$E2217-30)*('2_Review &amp; Audit'!$I$6:$I$505&lt;=$E2217+30)*('2_Review &amp; Audit'!$R$6:$R$505&gt;0)*(ROW('2_Review &amp; Audit'!$R$6:$R$505)&gt;$AC2217),0),0)+5,""))</f>
        <v/>
      </c>
      <c r="AP2217" t="str">
        <f>IF(OR($D2217="",$AK2217="",$AO2217=""),"",MIN($AK2217,$AO2217))</f>
        <v/>
      </c>
    </row>
    <row r="2218" spans="1:42" ht="12.75" customHeight="1" x14ac:dyDescent="0.2">
      <c r="A2218" t="str">
        <f>IF($J2218="","",INDEX('2_Review &amp; Audit'!$F:$F,$J2218))</f>
        <v/>
      </c>
      <c r="B2218" t="str">
        <f>IF($J2218="","",INDEX('2_Review &amp; Audit'!$C:$C,$J2218))</f>
        <v/>
      </c>
      <c r="C2218" t="str">
        <f>IF($J2218="","",INDEX('2_Review &amp; Audit'!$D:$D,$J2218))</f>
        <v/>
      </c>
      <c r="D2218" s="60" t="str">
        <f>IF($J2218="","",INDEX('2_Review &amp; Audit'!$U:$U,$J2218))</f>
        <v/>
      </c>
      <c r="E2218" t="str">
        <f>IF($J2218="","",INDEX('2_Review &amp; Audit'!$M:$M,$J2218))</f>
        <v/>
      </c>
      <c r="F2218" t="str">
        <f>IF($J2218="","",INDEX('2_Review &amp; Audit'!$N:$N,$J2218))</f>
        <v/>
      </c>
      <c r="G2218" t="str">
        <f>IF(OR($J2218="",$F2218=""),"",ABS(INDEX('2_Review &amp; Audit'!$B:$B,$J2218)/$F2218))</f>
        <v/>
      </c>
      <c r="H2218" t="str">
        <f t="shared" si="98"/>
        <v/>
      </c>
      <c r="I2218" t="str">
        <f>IF($J2218="","",INDEX('2_Review &amp; Audit'!$AD:$AD,$J2218))</f>
        <v/>
      </c>
      <c r="AB2218" t="str">
        <f>IF($D2218="","",MAX(0,N(#REF!)-N($X2218)))</f>
        <v/>
      </c>
      <c r="AC2218" t="str">
        <f>IF(OR($D2218="",$AB2218="",N($AB2218)&lt;=0),"",IFERROR(MATCH(1,INDEX(('2_Review &amp; Audit'!$F$6:$F$505=$A2218)*('2_Review &amp; Audit'!$I$6:$I$505&gt;=$E2218-30)*('2_Review &amp; Audit'!$I$6:$I$505&lt;=$E2218+30)*('2_Review &amp; Audit'!$R$6:$R$505&gt;0)*(ROW('2_Review &amp; Audit'!$R$6:$R$505)&gt;$T2218),0),0)+5,""))</f>
        <v/>
      </c>
      <c r="AG2218" t="str">
        <f>IF(OR($D2218="",$AB2218="",$AF2218=""),"",MIN($AB2218,$AF2218))</f>
        <v/>
      </c>
      <c r="AK2218" t="str">
        <f>IF($D2218="","",MAX(0,N($AB2218)-N($AG2218)))</f>
        <v/>
      </c>
      <c r="AL2218" t="str">
        <f>IF(OR($D2218="",$AK2218="",N($AK2218)&lt;=0),"",IFERROR(MATCH(1,INDEX(('2_Review &amp; Audit'!$F$6:$F$505=$A2218)*('2_Review &amp; Audit'!$I$6:$I$505&gt;=$E2218-30)*('2_Review &amp; Audit'!$I$6:$I$505&lt;=$E2218+30)*('2_Review &amp; Audit'!$R$6:$R$505&gt;0)*(ROW('2_Review &amp; Audit'!$R$6:$R$505)&gt;$AC2218),0),0)+5,""))</f>
        <v/>
      </c>
      <c r="AP2218" t="str">
        <f>IF(OR($D2218="",$AK2218="",$AO2218=""),"",MIN($AK2218,$AO2218))</f>
        <v/>
      </c>
    </row>
    <row r="2219" spans="1:42" ht="12.75" customHeight="1" x14ac:dyDescent="0.2">
      <c r="A2219" t="str">
        <f>IF($J2219="","",INDEX('2_Review &amp; Audit'!$F:$F,$J2219))</f>
        <v/>
      </c>
      <c r="B2219" t="str">
        <f>IF($J2219="","",INDEX('2_Review &amp; Audit'!$C:$C,$J2219))</f>
        <v/>
      </c>
      <c r="C2219" t="str">
        <f>IF($J2219="","",INDEX('2_Review &amp; Audit'!$D:$D,$J2219))</f>
        <v/>
      </c>
      <c r="D2219" s="60" t="str">
        <f>IF($J2219="","",INDEX('2_Review &amp; Audit'!$U:$U,$J2219))</f>
        <v/>
      </c>
      <c r="E2219" t="str">
        <f>IF($J2219="","",INDEX('2_Review &amp; Audit'!$M:$M,$J2219))</f>
        <v/>
      </c>
      <c r="F2219" t="str">
        <f>IF($J2219="","",INDEX('2_Review &amp; Audit'!$N:$N,$J2219))</f>
        <v/>
      </c>
      <c r="G2219" t="str">
        <f>IF(OR($J2219="",$F2219=""),"",ABS(INDEX('2_Review &amp; Audit'!$B:$B,$J2219)/$F2219))</f>
        <v/>
      </c>
      <c r="H2219" t="str">
        <f t="shared" si="98"/>
        <v/>
      </c>
      <c r="I2219" t="str">
        <f>IF($J2219="","",INDEX('2_Review &amp; Audit'!$AD:$AD,$J2219))</f>
        <v/>
      </c>
      <c r="AB2219" t="str">
        <f>IF($D2219="","",MAX(0,N(#REF!)-N($X2219)))</f>
        <v/>
      </c>
      <c r="AC2219" t="str">
        <f>IF(OR($D2219="",$AB2219="",N($AB2219)&lt;=0),"",IFERROR(MATCH(1,INDEX(('2_Review &amp; Audit'!$F$6:$F$505=$A2219)*('2_Review &amp; Audit'!$I$6:$I$505&gt;=$E2219-30)*('2_Review &amp; Audit'!$I$6:$I$505&lt;=$E2219+30)*('2_Review &amp; Audit'!$R$6:$R$505&gt;0)*(ROW('2_Review &amp; Audit'!$R$6:$R$505)&gt;$T2219),0),0)+5,""))</f>
        <v/>
      </c>
      <c r="AG2219" t="str">
        <f>IF(OR($D2219="",$AB2219="",$AF2219=""),"",MIN($AB2219,$AF2219))</f>
        <v/>
      </c>
      <c r="AK2219" t="str">
        <f>IF($D2219="","",MAX(0,N($AB2219)-N($AG2219)))</f>
        <v/>
      </c>
      <c r="AL2219" t="str">
        <f>IF(OR($D2219="",$AK2219="",N($AK2219)&lt;=0),"",IFERROR(MATCH(1,INDEX(('2_Review &amp; Audit'!$F$6:$F$505=$A2219)*('2_Review &amp; Audit'!$I$6:$I$505&gt;=$E2219-30)*('2_Review &amp; Audit'!$I$6:$I$505&lt;=$E2219+30)*('2_Review &amp; Audit'!$R$6:$R$505&gt;0)*(ROW('2_Review &amp; Audit'!$R$6:$R$505)&gt;$AC2219),0),0)+5,""))</f>
        <v/>
      </c>
      <c r="AP2219" t="str">
        <f>IF(OR($D2219="",$AK2219="",$AO2219=""),"",MIN($AK2219,$AO2219))</f>
        <v/>
      </c>
    </row>
    <row r="2220" spans="1:42" ht="12.75" customHeight="1" x14ac:dyDescent="0.2">
      <c r="A2220" t="str">
        <f>IF($J2220="","",INDEX('2_Review &amp; Audit'!$F:$F,$J2220))</f>
        <v/>
      </c>
      <c r="B2220" t="str">
        <f>IF($J2220="","",INDEX('2_Review &amp; Audit'!$C:$C,$J2220))</f>
        <v/>
      </c>
      <c r="C2220" t="str">
        <f>IF($J2220="","",INDEX('2_Review &amp; Audit'!$D:$D,$J2220))</f>
        <v/>
      </c>
      <c r="D2220" s="60" t="str">
        <f>IF($J2220="","",INDEX('2_Review &amp; Audit'!$U:$U,$J2220))</f>
        <v/>
      </c>
      <c r="E2220" t="str">
        <f>IF($J2220="","",INDEX('2_Review &amp; Audit'!$M:$M,$J2220))</f>
        <v/>
      </c>
      <c r="F2220" t="str">
        <f>IF($J2220="","",INDEX('2_Review &amp; Audit'!$N:$N,$J2220))</f>
        <v/>
      </c>
      <c r="G2220" t="str">
        <f>IF(OR($J2220="",$F2220=""),"",ABS(INDEX('2_Review &amp; Audit'!$B:$B,$J2220)/$F2220))</f>
        <v/>
      </c>
      <c r="H2220" t="str">
        <f t="shared" si="98"/>
        <v/>
      </c>
      <c r="I2220" t="str">
        <f>IF($J2220="","",INDEX('2_Review &amp; Audit'!$AD:$AD,$J2220))</f>
        <v/>
      </c>
      <c r="AB2220" t="str">
        <f>IF($D2220="","",MAX(0,N(#REF!)-N($X2220)))</f>
        <v/>
      </c>
      <c r="AC2220" t="str">
        <f>IF(OR($D2220="",$AB2220="",N($AB2220)&lt;=0),"",IFERROR(MATCH(1,INDEX(('2_Review &amp; Audit'!$F$6:$F$505=$A2220)*('2_Review &amp; Audit'!$I$6:$I$505&gt;=$E2220-30)*('2_Review &amp; Audit'!$I$6:$I$505&lt;=$E2220+30)*('2_Review &amp; Audit'!$R$6:$R$505&gt;0)*(ROW('2_Review &amp; Audit'!$R$6:$R$505)&gt;$T2220),0),0)+5,""))</f>
        <v/>
      </c>
      <c r="AG2220" t="str">
        <f>IF(OR($D2220="",$AB2220="",$AF2220=""),"",MIN($AB2220,$AF2220))</f>
        <v/>
      </c>
      <c r="AK2220" t="str">
        <f>IF($D2220="","",MAX(0,N($AB2220)-N($AG2220)))</f>
        <v/>
      </c>
      <c r="AL2220" t="str">
        <f>IF(OR($D2220="",$AK2220="",N($AK2220)&lt;=0),"",IFERROR(MATCH(1,INDEX(('2_Review &amp; Audit'!$F$6:$F$505=$A2220)*('2_Review &amp; Audit'!$I$6:$I$505&gt;=$E2220-30)*('2_Review &amp; Audit'!$I$6:$I$505&lt;=$E2220+30)*('2_Review &amp; Audit'!$R$6:$R$505&gt;0)*(ROW('2_Review &amp; Audit'!$R$6:$R$505)&gt;$AC2220),0),0)+5,""))</f>
        <v/>
      </c>
      <c r="AP2220" t="str">
        <f>IF(OR($D2220="",$AK2220="",$AO2220=""),"",MIN($AK2220,$AO2220))</f>
        <v/>
      </c>
    </row>
    <row r="2221" spans="1:42" ht="12.75" customHeight="1" x14ac:dyDescent="0.2">
      <c r="A2221" t="str">
        <f>IF($J2221="","",INDEX('2_Review &amp; Audit'!$F:$F,$J2221))</f>
        <v/>
      </c>
      <c r="B2221" t="str">
        <f>IF($J2221="","",INDEX('2_Review &amp; Audit'!$C:$C,$J2221))</f>
        <v/>
      </c>
      <c r="C2221" t="str">
        <f>IF($J2221="","",INDEX('2_Review &amp; Audit'!$D:$D,$J2221))</f>
        <v/>
      </c>
      <c r="D2221" s="60" t="str">
        <f>IF($J2221="","",INDEX('2_Review &amp; Audit'!$U:$U,$J2221))</f>
        <v/>
      </c>
      <c r="E2221" t="str">
        <f>IF($J2221="","",INDEX('2_Review &amp; Audit'!$M:$M,$J2221))</f>
        <v/>
      </c>
      <c r="F2221" t="str">
        <f>IF($J2221="","",INDEX('2_Review &amp; Audit'!$N:$N,$J2221))</f>
        <v/>
      </c>
      <c r="G2221" t="str">
        <f>IF(OR($J2221="",$F2221=""),"",ABS(INDEX('2_Review &amp; Audit'!$B:$B,$J2221)/$F2221))</f>
        <v/>
      </c>
      <c r="H2221" t="str">
        <f t="shared" si="98"/>
        <v/>
      </c>
      <c r="I2221" t="str">
        <f>IF($J2221="","",INDEX('2_Review &amp; Audit'!$AD:$AD,$J2221))</f>
        <v/>
      </c>
      <c r="AB2221" t="str">
        <f>IF($D2221="","",MAX(0,N(#REF!)-N($X2221)))</f>
        <v/>
      </c>
      <c r="AC2221" t="str">
        <f>IF(OR($D2221="",$AB2221="",N($AB2221)&lt;=0),"",IFERROR(MATCH(1,INDEX(('2_Review &amp; Audit'!$F$6:$F$505=$A2221)*('2_Review &amp; Audit'!$I$6:$I$505&gt;=$E2221-30)*('2_Review &amp; Audit'!$I$6:$I$505&lt;=$E2221+30)*('2_Review &amp; Audit'!$R$6:$R$505&gt;0)*(ROW('2_Review &amp; Audit'!$R$6:$R$505)&gt;$T2221),0),0)+5,""))</f>
        <v/>
      </c>
      <c r="AG2221" t="str">
        <f>IF(OR($D2221="",$AB2221="",$AF2221=""),"",MIN($AB2221,$AF2221))</f>
        <v/>
      </c>
      <c r="AK2221" t="str">
        <f>IF($D2221="","",MAX(0,N($AB2221)-N($AG2221)))</f>
        <v/>
      </c>
      <c r="AL2221" t="str">
        <f>IF(OR($D2221="",$AK2221="",N($AK2221)&lt;=0),"",IFERROR(MATCH(1,INDEX(('2_Review &amp; Audit'!$F$6:$F$505=$A2221)*('2_Review &amp; Audit'!$I$6:$I$505&gt;=$E2221-30)*('2_Review &amp; Audit'!$I$6:$I$505&lt;=$E2221+30)*('2_Review &amp; Audit'!$R$6:$R$505&gt;0)*(ROW('2_Review &amp; Audit'!$R$6:$R$505)&gt;$AC2221),0),0)+5,""))</f>
        <v/>
      </c>
      <c r="AP2221" t="str">
        <f>IF(OR($D2221="",$AK2221="",$AO2221=""),"",MIN($AK2221,$AO2221))</f>
        <v/>
      </c>
    </row>
    <row r="2222" spans="1:42" ht="12.75" customHeight="1" x14ac:dyDescent="0.2">
      <c r="A2222" t="str">
        <f>IF($J2222="","",INDEX('2_Review &amp; Audit'!$F:$F,$J2222))</f>
        <v/>
      </c>
      <c r="B2222" t="str">
        <f>IF($J2222="","",INDEX('2_Review &amp; Audit'!$C:$C,$J2222))</f>
        <v/>
      </c>
      <c r="C2222" t="str">
        <f>IF($J2222="","",INDEX('2_Review &amp; Audit'!$D:$D,$J2222))</f>
        <v/>
      </c>
      <c r="D2222" s="60" t="str">
        <f>IF($J2222="","",INDEX('2_Review &amp; Audit'!$U:$U,$J2222))</f>
        <v/>
      </c>
      <c r="E2222" t="str">
        <f>IF($J2222="","",INDEX('2_Review &amp; Audit'!$M:$M,$J2222))</f>
        <v/>
      </c>
      <c r="F2222" t="str">
        <f>IF($J2222="","",INDEX('2_Review &amp; Audit'!$N:$N,$J2222))</f>
        <v/>
      </c>
      <c r="G2222" t="str">
        <f>IF(OR($J2222="",$F2222=""),"",ABS(INDEX('2_Review &amp; Audit'!$B:$B,$J2222)/$F2222))</f>
        <v/>
      </c>
      <c r="H2222" t="str">
        <f t="shared" si="98"/>
        <v/>
      </c>
      <c r="I2222" t="str">
        <f>IF($J2222="","",INDEX('2_Review &amp; Audit'!$AD:$AD,$J2222))</f>
        <v/>
      </c>
      <c r="AB2222" t="str">
        <f>IF($D2222="","",MAX(0,N(#REF!)-N($X2222)))</f>
        <v/>
      </c>
      <c r="AC2222" t="str">
        <f>IF(OR($D2222="",$AB2222="",N($AB2222)&lt;=0),"",IFERROR(MATCH(1,INDEX(('2_Review &amp; Audit'!$F$6:$F$505=$A2222)*('2_Review &amp; Audit'!$I$6:$I$505&gt;=$E2222-30)*('2_Review &amp; Audit'!$I$6:$I$505&lt;=$E2222+30)*('2_Review &amp; Audit'!$R$6:$R$505&gt;0)*(ROW('2_Review &amp; Audit'!$R$6:$R$505)&gt;$T2222),0),0)+5,""))</f>
        <v/>
      </c>
      <c r="AG2222" t="str">
        <f>IF(OR($D2222="",$AB2222="",$AF2222=""),"",MIN($AB2222,$AF2222))</f>
        <v/>
      </c>
      <c r="AK2222" t="str">
        <f>IF($D2222="","",MAX(0,N($AB2222)-N($AG2222)))</f>
        <v/>
      </c>
      <c r="AL2222" t="str">
        <f>IF(OR($D2222="",$AK2222="",N($AK2222)&lt;=0),"",IFERROR(MATCH(1,INDEX(('2_Review &amp; Audit'!$F$6:$F$505=$A2222)*('2_Review &amp; Audit'!$I$6:$I$505&gt;=$E2222-30)*('2_Review &amp; Audit'!$I$6:$I$505&lt;=$E2222+30)*('2_Review &amp; Audit'!$R$6:$R$505&gt;0)*(ROW('2_Review &amp; Audit'!$R$6:$R$505)&gt;$AC2222),0),0)+5,""))</f>
        <v/>
      </c>
      <c r="AP2222" t="str">
        <f>IF(OR($D2222="",$AK2222="",$AO2222=""),"",MIN($AK2222,$AO2222))</f>
        <v/>
      </c>
    </row>
    <row r="2223" spans="1:42" ht="12.75" customHeight="1" x14ac:dyDescent="0.2">
      <c r="A2223" t="str">
        <f>IF($J2223="","",INDEX('2_Review &amp; Audit'!$F:$F,$J2223))</f>
        <v/>
      </c>
      <c r="B2223" t="str">
        <f>IF($J2223="","",INDEX('2_Review &amp; Audit'!$C:$C,$J2223))</f>
        <v/>
      </c>
      <c r="C2223" t="str">
        <f>IF($J2223="","",INDEX('2_Review &amp; Audit'!$D:$D,$J2223))</f>
        <v/>
      </c>
      <c r="D2223" s="60" t="str">
        <f>IF($J2223="","",INDEX('2_Review &amp; Audit'!$U:$U,$J2223))</f>
        <v/>
      </c>
      <c r="E2223" t="str">
        <f>IF($J2223="","",INDEX('2_Review &amp; Audit'!$M:$M,$J2223))</f>
        <v/>
      </c>
      <c r="F2223" t="str">
        <f>IF($J2223="","",INDEX('2_Review &amp; Audit'!$N:$N,$J2223))</f>
        <v/>
      </c>
      <c r="G2223" t="str">
        <f>IF(OR($J2223="",$F2223=""),"",ABS(INDEX('2_Review &amp; Audit'!$B:$B,$J2223)/$F2223))</f>
        <v/>
      </c>
      <c r="H2223" t="str">
        <f t="shared" si="98"/>
        <v/>
      </c>
      <c r="I2223" t="str">
        <f>IF($J2223="","",INDEX('2_Review &amp; Audit'!$AD:$AD,$J2223))</f>
        <v/>
      </c>
      <c r="AB2223" t="str">
        <f>IF($D2223="","",MAX(0,N(#REF!)-N($X2223)))</f>
        <v/>
      </c>
      <c r="AC2223" t="str">
        <f>IF(OR($D2223="",$AB2223="",N($AB2223)&lt;=0),"",IFERROR(MATCH(1,INDEX(('2_Review &amp; Audit'!$F$6:$F$505=$A2223)*('2_Review &amp; Audit'!$I$6:$I$505&gt;=$E2223-30)*('2_Review &amp; Audit'!$I$6:$I$505&lt;=$E2223+30)*('2_Review &amp; Audit'!$R$6:$R$505&gt;0)*(ROW('2_Review &amp; Audit'!$R$6:$R$505)&gt;$T2223),0),0)+5,""))</f>
        <v/>
      </c>
      <c r="AG2223" t="str">
        <f>IF(OR($D2223="",$AB2223="",$AF2223=""),"",MIN($AB2223,$AF2223))</f>
        <v/>
      </c>
      <c r="AK2223" t="str">
        <f>IF($D2223="","",MAX(0,N($AB2223)-N($AG2223)))</f>
        <v/>
      </c>
      <c r="AL2223" t="str">
        <f>IF(OR($D2223="",$AK2223="",N($AK2223)&lt;=0),"",IFERROR(MATCH(1,INDEX(('2_Review &amp; Audit'!$F$6:$F$505=$A2223)*('2_Review &amp; Audit'!$I$6:$I$505&gt;=$E2223-30)*('2_Review &amp; Audit'!$I$6:$I$505&lt;=$E2223+30)*('2_Review &amp; Audit'!$R$6:$R$505&gt;0)*(ROW('2_Review &amp; Audit'!$R$6:$R$505)&gt;$AC2223),0),0)+5,""))</f>
        <v/>
      </c>
      <c r="AP2223" t="str">
        <f>IF(OR($D2223="",$AK2223="",$AO2223=""),"",MIN($AK2223,$AO2223))</f>
        <v/>
      </c>
    </row>
    <row r="2224" spans="1:42" ht="12.75" customHeight="1" x14ac:dyDescent="0.2">
      <c r="A2224" t="str">
        <f>IF($J2224="","",INDEX('2_Review &amp; Audit'!$F:$F,$J2224))</f>
        <v/>
      </c>
      <c r="B2224" t="str">
        <f>IF($J2224="","",INDEX('2_Review &amp; Audit'!$C:$C,$J2224))</f>
        <v/>
      </c>
      <c r="C2224" t="str">
        <f>IF($J2224="","",INDEX('2_Review &amp; Audit'!$D:$D,$J2224))</f>
        <v/>
      </c>
      <c r="D2224" s="60" t="str">
        <f>IF($J2224="","",INDEX('2_Review &amp; Audit'!$U:$U,$J2224))</f>
        <v/>
      </c>
      <c r="E2224" t="str">
        <f>IF($J2224="","",INDEX('2_Review &amp; Audit'!$M:$M,$J2224))</f>
        <v/>
      </c>
      <c r="F2224" t="str">
        <f>IF($J2224="","",INDEX('2_Review &amp; Audit'!$N:$N,$J2224))</f>
        <v/>
      </c>
      <c r="G2224" t="str">
        <f>IF(OR($J2224="",$F2224=""),"",ABS(INDEX('2_Review &amp; Audit'!$B:$B,$J2224)/$F2224))</f>
        <v/>
      </c>
      <c r="H2224" t="str">
        <f t="shared" si="98"/>
        <v/>
      </c>
      <c r="I2224" t="str">
        <f>IF($J2224="","",INDEX('2_Review &amp; Audit'!$AD:$AD,$J2224))</f>
        <v/>
      </c>
      <c r="AB2224" t="str">
        <f>IF($D2224="","",MAX(0,N(#REF!)-N($X2224)))</f>
        <v/>
      </c>
      <c r="AC2224" t="str">
        <f>IF(OR($D2224="",$AB2224="",N($AB2224)&lt;=0),"",IFERROR(MATCH(1,INDEX(('2_Review &amp; Audit'!$F$6:$F$505=$A2224)*('2_Review &amp; Audit'!$I$6:$I$505&gt;=$E2224-30)*('2_Review &amp; Audit'!$I$6:$I$505&lt;=$E2224+30)*('2_Review &amp; Audit'!$R$6:$R$505&gt;0)*(ROW('2_Review &amp; Audit'!$R$6:$R$505)&gt;$T2224),0),0)+5,""))</f>
        <v/>
      </c>
      <c r="AG2224" t="str">
        <f>IF(OR($D2224="",$AB2224="",$AF2224=""),"",MIN($AB2224,$AF2224))</f>
        <v/>
      </c>
      <c r="AK2224" t="str">
        <f>IF($D2224="","",MAX(0,N($AB2224)-N($AG2224)))</f>
        <v/>
      </c>
      <c r="AL2224" t="str">
        <f>IF(OR($D2224="",$AK2224="",N($AK2224)&lt;=0),"",IFERROR(MATCH(1,INDEX(('2_Review &amp; Audit'!$F$6:$F$505=$A2224)*('2_Review &amp; Audit'!$I$6:$I$505&gt;=$E2224-30)*('2_Review &amp; Audit'!$I$6:$I$505&lt;=$E2224+30)*('2_Review &amp; Audit'!$R$6:$R$505&gt;0)*(ROW('2_Review &amp; Audit'!$R$6:$R$505)&gt;$AC2224),0),0)+5,""))</f>
        <v/>
      </c>
      <c r="AP2224" t="str">
        <f>IF(OR($D2224="",$AK2224="",$AO2224=""),"",MIN($AK2224,$AO2224))</f>
        <v/>
      </c>
    </row>
    <row r="2225" spans="1:42" ht="12.75" customHeight="1" x14ac:dyDescent="0.2">
      <c r="A2225" t="str">
        <f>IF($J2225="","",INDEX('2_Review &amp; Audit'!$F:$F,$J2225))</f>
        <v/>
      </c>
      <c r="B2225" t="str">
        <f>IF($J2225="","",INDEX('2_Review &amp; Audit'!$C:$C,$J2225))</f>
        <v/>
      </c>
      <c r="C2225" t="str">
        <f>IF($J2225="","",INDEX('2_Review &amp; Audit'!$D:$D,$J2225))</f>
        <v/>
      </c>
      <c r="D2225" s="60" t="str">
        <f>IF($J2225="","",INDEX('2_Review &amp; Audit'!$U:$U,$J2225))</f>
        <v/>
      </c>
      <c r="E2225" t="str">
        <f>IF($J2225="","",INDEX('2_Review &amp; Audit'!$M:$M,$J2225))</f>
        <v/>
      </c>
      <c r="F2225" t="str">
        <f>IF($J2225="","",INDEX('2_Review &amp; Audit'!$N:$N,$J2225))</f>
        <v/>
      </c>
      <c r="G2225" t="str">
        <f>IF(OR($J2225="",$F2225=""),"",ABS(INDEX('2_Review &amp; Audit'!$B:$B,$J2225)/$F2225))</f>
        <v/>
      </c>
      <c r="H2225" t="str">
        <f t="shared" si="98"/>
        <v/>
      </c>
      <c r="I2225" t="str">
        <f>IF($J2225="","",INDEX('2_Review &amp; Audit'!$AD:$AD,$J2225))</f>
        <v/>
      </c>
      <c r="AB2225" t="str">
        <f>IF($D2225="","",MAX(0,N(#REF!)-N($X2225)))</f>
        <v/>
      </c>
      <c r="AC2225" t="str">
        <f>IF(OR($D2225="",$AB2225="",N($AB2225)&lt;=0),"",IFERROR(MATCH(1,INDEX(('2_Review &amp; Audit'!$F$6:$F$505=$A2225)*('2_Review &amp; Audit'!$I$6:$I$505&gt;=$E2225-30)*('2_Review &amp; Audit'!$I$6:$I$505&lt;=$E2225+30)*('2_Review &amp; Audit'!$R$6:$R$505&gt;0)*(ROW('2_Review &amp; Audit'!$R$6:$R$505)&gt;$T2225),0),0)+5,""))</f>
        <v/>
      </c>
      <c r="AG2225" t="str">
        <f>IF(OR($D2225="",$AB2225="",$AF2225=""),"",MIN($AB2225,$AF2225))</f>
        <v/>
      </c>
      <c r="AK2225" t="str">
        <f>IF($D2225="","",MAX(0,N($AB2225)-N($AG2225)))</f>
        <v/>
      </c>
      <c r="AL2225" t="str">
        <f>IF(OR($D2225="",$AK2225="",N($AK2225)&lt;=0),"",IFERROR(MATCH(1,INDEX(('2_Review &amp; Audit'!$F$6:$F$505=$A2225)*('2_Review &amp; Audit'!$I$6:$I$505&gt;=$E2225-30)*('2_Review &amp; Audit'!$I$6:$I$505&lt;=$E2225+30)*('2_Review &amp; Audit'!$R$6:$R$505&gt;0)*(ROW('2_Review &amp; Audit'!$R$6:$R$505)&gt;$AC2225),0),0)+5,""))</f>
        <v/>
      </c>
      <c r="AP2225" t="str">
        <f>IF(OR($D2225="",$AK2225="",$AO2225=""),"",MIN($AK2225,$AO2225))</f>
        <v/>
      </c>
    </row>
    <row r="2226" spans="1:42" ht="12.75" customHeight="1" x14ac:dyDescent="0.2">
      <c r="A2226" t="str">
        <f>IF($J2226="","",INDEX('2_Review &amp; Audit'!$F:$F,$J2226))</f>
        <v/>
      </c>
      <c r="B2226" t="str">
        <f>IF($J2226="","",INDEX('2_Review &amp; Audit'!$C:$C,$J2226))</f>
        <v/>
      </c>
      <c r="C2226" t="str">
        <f>IF($J2226="","",INDEX('2_Review &amp; Audit'!$D:$D,$J2226))</f>
        <v/>
      </c>
      <c r="D2226" s="60" t="str">
        <f>IF($J2226="","",INDEX('2_Review &amp; Audit'!$U:$U,$J2226))</f>
        <v/>
      </c>
      <c r="E2226" t="str">
        <f>IF($J2226="","",INDEX('2_Review &amp; Audit'!$M:$M,$J2226))</f>
        <v/>
      </c>
      <c r="F2226" t="str">
        <f>IF($J2226="","",INDEX('2_Review &amp; Audit'!$N:$N,$J2226))</f>
        <v/>
      </c>
      <c r="G2226" t="str">
        <f>IF(OR($J2226="",$F2226=""),"",ABS(INDEX('2_Review &amp; Audit'!$B:$B,$J2226)/$F2226))</f>
        <v/>
      </c>
      <c r="H2226" t="str">
        <f t="shared" si="98"/>
        <v/>
      </c>
      <c r="I2226" t="str">
        <f>IF($J2226="","",INDEX('2_Review &amp; Audit'!$AD:$AD,$J2226))</f>
        <v/>
      </c>
      <c r="AB2226" t="str">
        <f>IF($D2226="","",MAX(0,N(#REF!)-N($X2226)))</f>
        <v/>
      </c>
      <c r="AC2226" t="str">
        <f>IF(OR($D2226="",$AB2226="",N($AB2226)&lt;=0),"",IFERROR(MATCH(1,INDEX(('2_Review &amp; Audit'!$F$6:$F$505=$A2226)*('2_Review &amp; Audit'!$I$6:$I$505&gt;=$E2226-30)*('2_Review &amp; Audit'!$I$6:$I$505&lt;=$E2226+30)*('2_Review &amp; Audit'!$R$6:$R$505&gt;0)*(ROW('2_Review &amp; Audit'!$R$6:$R$505)&gt;$T2226),0),0)+5,""))</f>
        <v/>
      </c>
      <c r="AG2226" t="str">
        <f>IF(OR($D2226="",$AB2226="",$AF2226=""),"",MIN($AB2226,$AF2226))</f>
        <v/>
      </c>
      <c r="AK2226" t="str">
        <f>IF($D2226="","",MAX(0,N($AB2226)-N($AG2226)))</f>
        <v/>
      </c>
      <c r="AL2226" t="str">
        <f>IF(OR($D2226="",$AK2226="",N($AK2226)&lt;=0),"",IFERROR(MATCH(1,INDEX(('2_Review &amp; Audit'!$F$6:$F$505=$A2226)*('2_Review &amp; Audit'!$I$6:$I$505&gt;=$E2226-30)*('2_Review &amp; Audit'!$I$6:$I$505&lt;=$E2226+30)*('2_Review &amp; Audit'!$R$6:$R$505&gt;0)*(ROW('2_Review &amp; Audit'!$R$6:$R$505)&gt;$AC2226),0),0)+5,""))</f>
        <v/>
      </c>
      <c r="AP2226" t="str">
        <f>IF(OR($D2226="",$AK2226="",$AO2226=""),"",MIN($AK2226,$AO2226))</f>
        <v/>
      </c>
    </row>
    <row r="2227" spans="1:42" ht="12.75" customHeight="1" x14ac:dyDescent="0.2">
      <c r="A2227" t="str">
        <f>IF($J2227="","",INDEX('2_Review &amp; Audit'!$F:$F,$J2227))</f>
        <v/>
      </c>
      <c r="B2227" t="str">
        <f>IF($J2227="","",INDEX('2_Review &amp; Audit'!$C:$C,$J2227))</f>
        <v/>
      </c>
      <c r="C2227" t="str">
        <f>IF($J2227="","",INDEX('2_Review &amp; Audit'!$D:$D,$J2227))</f>
        <v/>
      </c>
      <c r="D2227" s="60" t="str">
        <f>IF($J2227="","",INDEX('2_Review &amp; Audit'!$U:$U,$J2227))</f>
        <v/>
      </c>
      <c r="E2227" t="str">
        <f>IF($J2227="","",INDEX('2_Review &amp; Audit'!$M:$M,$J2227))</f>
        <v/>
      </c>
      <c r="F2227" t="str">
        <f>IF($J2227="","",INDEX('2_Review &amp; Audit'!$N:$N,$J2227))</f>
        <v/>
      </c>
      <c r="G2227" t="str">
        <f>IF(OR($J2227="",$F2227=""),"",ABS(INDEX('2_Review &amp; Audit'!$B:$B,$J2227)/$F2227))</f>
        <v/>
      </c>
      <c r="H2227" t="str">
        <f t="shared" si="98"/>
        <v/>
      </c>
      <c r="I2227" t="str">
        <f>IF($J2227="","",INDEX('2_Review &amp; Audit'!$AD:$AD,$J2227))</f>
        <v/>
      </c>
      <c r="AB2227" t="str">
        <f>IF($D2227="","",MAX(0,N(#REF!)-N($X2227)))</f>
        <v/>
      </c>
      <c r="AC2227" t="str">
        <f>IF(OR($D2227="",$AB2227="",N($AB2227)&lt;=0),"",IFERROR(MATCH(1,INDEX(('2_Review &amp; Audit'!$F$6:$F$505=$A2227)*('2_Review &amp; Audit'!$I$6:$I$505&gt;=$E2227-30)*('2_Review &amp; Audit'!$I$6:$I$505&lt;=$E2227+30)*('2_Review &amp; Audit'!$R$6:$R$505&gt;0)*(ROW('2_Review &amp; Audit'!$R$6:$R$505)&gt;$T2227),0),0)+5,""))</f>
        <v/>
      </c>
      <c r="AG2227" t="str">
        <f>IF(OR($D2227="",$AB2227="",$AF2227=""),"",MIN($AB2227,$AF2227))</f>
        <v/>
      </c>
      <c r="AK2227" t="str">
        <f>IF($D2227="","",MAX(0,N($AB2227)-N($AG2227)))</f>
        <v/>
      </c>
      <c r="AL2227" t="str">
        <f>IF(OR($D2227="",$AK2227="",N($AK2227)&lt;=0),"",IFERROR(MATCH(1,INDEX(('2_Review &amp; Audit'!$F$6:$F$505=$A2227)*('2_Review &amp; Audit'!$I$6:$I$505&gt;=$E2227-30)*('2_Review &amp; Audit'!$I$6:$I$505&lt;=$E2227+30)*('2_Review &amp; Audit'!$R$6:$R$505&gt;0)*(ROW('2_Review &amp; Audit'!$R$6:$R$505)&gt;$AC2227),0),0)+5,""))</f>
        <v/>
      </c>
      <c r="AP2227" t="str">
        <f>IF(OR($D2227="",$AK2227="",$AO2227=""),"",MIN($AK2227,$AO2227))</f>
        <v/>
      </c>
    </row>
    <row r="2228" spans="1:42" ht="12.75" customHeight="1" x14ac:dyDescent="0.2">
      <c r="A2228" t="str">
        <f>IF($J2228="","",INDEX('2_Review &amp; Audit'!$F:$F,$J2228))</f>
        <v/>
      </c>
      <c r="B2228" t="str">
        <f>IF($J2228="","",INDEX('2_Review &amp; Audit'!$C:$C,$J2228))</f>
        <v/>
      </c>
      <c r="C2228" t="str">
        <f>IF($J2228="","",INDEX('2_Review &amp; Audit'!$D:$D,$J2228))</f>
        <v/>
      </c>
      <c r="D2228" s="60" t="str">
        <f>IF($J2228="","",INDEX('2_Review &amp; Audit'!$U:$U,$J2228))</f>
        <v/>
      </c>
      <c r="E2228" t="str">
        <f>IF($J2228="","",INDEX('2_Review &amp; Audit'!$M:$M,$J2228))</f>
        <v/>
      </c>
      <c r="F2228" t="str">
        <f>IF($J2228="","",INDEX('2_Review &amp; Audit'!$N:$N,$J2228))</f>
        <v/>
      </c>
      <c r="G2228" t="str">
        <f>IF(OR($J2228="",$F2228=""),"",ABS(INDEX('2_Review &amp; Audit'!$B:$B,$J2228)/$F2228))</f>
        <v/>
      </c>
      <c r="H2228" t="str">
        <f t="shared" si="98"/>
        <v/>
      </c>
      <c r="I2228" t="str">
        <f>IF($J2228="","",INDEX('2_Review &amp; Audit'!$AD:$AD,$J2228))</f>
        <v/>
      </c>
      <c r="AB2228" t="str">
        <f>IF($D2228="","",MAX(0,N(#REF!)-N($X2228)))</f>
        <v/>
      </c>
      <c r="AC2228" t="str">
        <f>IF(OR($D2228="",$AB2228="",N($AB2228)&lt;=0),"",IFERROR(MATCH(1,INDEX(('2_Review &amp; Audit'!$F$6:$F$505=$A2228)*('2_Review &amp; Audit'!$I$6:$I$505&gt;=$E2228-30)*('2_Review &amp; Audit'!$I$6:$I$505&lt;=$E2228+30)*('2_Review &amp; Audit'!$R$6:$R$505&gt;0)*(ROW('2_Review &amp; Audit'!$R$6:$R$505)&gt;$T2228),0),0)+5,""))</f>
        <v/>
      </c>
      <c r="AG2228" t="str">
        <f>IF(OR($D2228="",$AB2228="",$AF2228=""),"",MIN($AB2228,$AF2228))</f>
        <v/>
      </c>
      <c r="AK2228" t="str">
        <f>IF($D2228="","",MAX(0,N($AB2228)-N($AG2228)))</f>
        <v/>
      </c>
      <c r="AL2228" t="str">
        <f>IF(OR($D2228="",$AK2228="",N($AK2228)&lt;=0),"",IFERROR(MATCH(1,INDEX(('2_Review &amp; Audit'!$F$6:$F$505=$A2228)*('2_Review &amp; Audit'!$I$6:$I$505&gt;=$E2228-30)*('2_Review &amp; Audit'!$I$6:$I$505&lt;=$E2228+30)*('2_Review &amp; Audit'!$R$6:$R$505&gt;0)*(ROW('2_Review &amp; Audit'!$R$6:$R$505)&gt;$AC2228),0),0)+5,""))</f>
        <v/>
      </c>
      <c r="AP2228" t="str">
        <f>IF(OR($D2228="",$AK2228="",$AO2228=""),"",MIN($AK2228,$AO2228))</f>
        <v/>
      </c>
    </row>
    <row r="2229" spans="1:42" ht="12.75" customHeight="1" x14ac:dyDescent="0.2">
      <c r="A2229" t="str">
        <f>IF($J2229="","",INDEX('2_Review &amp; Audit'!$F:$F,$J2229))</f>
        <v/>
      </c>
      <c r="B2229" t="str">
        <f>IF($J2229="","",INDEX('2_Review &amp; Audit'!$C:$C,$J2229))</f>
        <v/>
      </c>
      <c r="C2229" t="str">
        <f>IF($J2229="","",INDEX('2_Review &amp; Audit'!$D:$D,$J2229))</f>
        <v/>
      </c>
      <c r="D2229" s="60" t="str">
        <f>IF($J2229="","",INDEX('2_Review &amp; Audit'!$U:$U,$J2229))</f>
        <v/>
      </c>
      <c r="E2229" t="str">
        <f>IF($J2229="","",INDEX('2_Review &amp; Audit'!$M:$M,$J2229))</f>
        <v/>
      </c>
      <c r="F2229" t="str">
        <f>IF($J2229="","",INDEX('2_Review &amp; Audit'!$N:$N,$J2229))</f>
        <v/>
      </c>
      <c r="G2229" t="str">
        <f>IF(OR($J2229="",$F2229=""),"",ABS(INDEX('2_Review &amp; Audit'!$B:$B,$J2229)/$F2229))</f>
        <v/>
      </c>
      <c r="H2229" t="str">
        <f t="shared" si="98"/>
        <v/>
      </c>
      <c r="I2229" t="str">
        <f>IF($J2229="","",INDEX('2_Review &amp; Audit'!$AD:$AD,$J2229))</f>
        <v/>
      </c>
      <c r="AB2229" t="str">
        <f>IF($D2229="","",MAX(0,N(#REF!)-N($X2229)))</f>
        <v/>
      </c>
      <c r="AC2229" t="str">
        <f>IF(OR($D2229="",$AB2229="",N($AB2229)&lt;=0),"",IFERROR(MATCH(1,INDEX(('2_Review &amp; Audit'!$F$6:$F$505=$A2229)*('2_Review &amp; Audit'!$I$6:$I$505&gt;=$E2229-30)*('2_Review &amp; Audit'!$I$6:$I$505&lt;=$E2229+30)*('2_Review &amp; Audit'!$R$6:$R$505&gt;0)*(ROW('2_Review &amp; Audit'!$R$6:$R$505)&gt;$T2229),0),0)+5,""))</f>
        <v/>
      </c>
      <c r="AG2229" t="str">
        <f>IF(OR($D2229="",$AB2229="",$AF2229=""),"",MIN($AB2229,$AF2229))</f>
        <v/>
      </c>
      <c r="AK2229" t="str">
        <f>IF($D2229="","",MAX(0,N($AB2229)-N($AG2229)))</f>
        <v/>
      </c>
      <c r="AL2229" t="str">
        <f>IF(OR($D2229="",$AK2229="",N($AK2229)&lt;=0),"",IFERROR(MATCH(1,INDEX(('2_Review &amp; Audit'!$F$6:$F$505=$A2229)*('2_Review &amp; Audit'!$I$6:$I$505&gt;=$E2229-30)*('2_Review &amp; Audit'!$I$6:$I$505&lt;=$E2229+30)*('2_Review &amp; Audit'!$R$6:$R$505&gt;0)*(ROW('2_Review &amp; Audit'!$R$6:$R$505)&gt;$AC2229),0),0)+5,""))</f>
        <v/>
      </c>
      <c r="AP2229" t="str">
        <f>IF(OR($D2229="",$AK2229="",$AO2229=""),"",MIN($AK2229,$AO2229))</f>
        <v/>
      </c>
    </row>
    <row r="2230" spans="1:42" ht="12.75" customHeight="1" x14ac:dyDescent="0.2">
      <c r="A2230" t="str">
        <f>IF($J2230="","",INDEX('2_Review &amp; Audit'!$F:$F,$J2230))</f>
        <v/>
      </c>
      <c r="B2230" t="str">
        <f>IF($J2230="","",INDEX('2_Review &amp; Audit'!$C:$C,$J2230))</f>
        <v/>
      </c>
      <c r="C2230" t="str">
        <f>IF($J2230="","",INDEX('2_Review &amp; Audit'!$D:$D,$J2230))</f>
        <v/>
      </c>
      <c r="D2230" s="60" t="str">
        <f>IF($J2230="","",INDEX('2_Review &amp; Audit'!$U:$U,$J2230))</f>
        <v/>
      </c>
      <c r="E2230" t="str">
        <f>IF($J2230="","",INDEX('2_Review &amp; Audit'!$M:$M,$J2230))</f>
        <v/>
      </c>
      <c r="F2230" t="str">
        <f>IF($J2230="","",INDEX('2_Review &amp; Audit'!$N:$N,$J2230))</f>
        <v/>
      </c>
      <c r="G2230" t="str">
        <f>IF(OR($J2230="",$F2230=""),"",ABS(INDEX('2_Review &amp; Audit'!$B:$B,$J2230)/$F2230))</f>
        <v/>
      </c>
      <c r="H2230" t="str">
        <f t="shared" si="98"/>
        <v/>
      </c>
      <c r="I2230" t="str">
        <f>IF($J2230="","",INDEX('2_Review &amp; Audit'!$AD:$AD,$J2230))</f>
        <v/>
      </c>
      <c r="AB2230" t="str">
        <f>IF($D2230="","",MAX(0,N(#REF!)-N($X2230)))</f>
        <v/>
      </c>
      <c r="AC2230" t="str">
        <f>IF(OR($D2230="",$AB2230="",N($AB2230)&lt;=0),"",IFERROR(MATCH(1,INDEX(('2_Review &amp; Audit'!$F$6:$F$505=$A2230)*('2_Review &amp; Audit'!$I$6:$I$505&gt;=$E2230-30)*('2_Review &amp; Audit'!$I$6:$I$505&lt;=$E2230+30)*('2_Review &amp; Audit'!$R$6:$R$505&gt;0)*(ROW('2_Review &amp; Audit'!$R$6:$R$505)&gt;$T2230),0),0)+5,""))</f>
        <v/>
      </c>
      <c r="AG2230" t="str">
        <f>IF(OR($D2230="",$AB2230="",$AF2230=""),"",MIN($AB2230,$AF2230))</f>
        <v/>
      </c>
      <c r="AK2230" t="str">
        <f>IF($D2230="","",MAX(0,N($AB2230)-N($AG2230)))</f>
        <v/>
      </c>
      <c r="AL2230" t="str">
        <f>IF(OR($D2230="",$AK2230="",N($AK2230)&lt;=0),"",IFERROR(MATCH(1,INDEX(('2_Review &amp; Audit'!$F$6:$F$505=$A2230)*('2_Review &amp; Audit'!$I$6:$I$505&gt;=$E2230-30)*('2_Review &amp; Audit'!$I$6:$I$505&lt;=$E2230+30)*('2_Review &amp; Audit'!$R$6:$R$505&gt;0)*(ROW('2_Review &amp; Audit'!$R$6:$R$505)&gt;$AC2230),0),0)+5,""))</f>
        <v/>
      </c>
      <c r="AP2230" t="str">
        <f>IF(OR($D2230="",$AK2230="",$AO2230=""),"",MIN($AK2230,$AO2230))</f>
        <v/>
      </c>
    </row>
    <row r="2231" spans="1:42" ht="12.75" customHeight="1" x14ac:dyDescent="0.2">
      <c r="A2231" t="str">
        <f>IF($J2231="","",INDEX('2_Review &amp; Audit'!$F:$F,$J2231))</f>
        <v/>
      </c>
      <c r="B2231" t="str">
        <f>IF($J2231="","",INDEX('2_Review &amp; Audit'!$C:$C,$J2231))</f>
        <v/>
      </c>
      <c r="C2231" t="str">
        <f>IF($J2231="","",INDEX('2_Review &amp; Audit'!$D:$D,$J2231))</f>
        <v/>
      </c>
      <c r="D2231" s="60" t="str">
        <f>IF($J2231="","",INDEX('2_Review &amp; Audit'!$U:$U,$J2231))</f>
        <v/>
      </c>
      <c r="E2231" t="str">
        <f>IF($J2231="","",INDEX('2_Review &amp; Audit'!$M:$M,$J2231))</f>
        <v/>
      </c>
      <c r="F2231" t="str">
        <f>IF($J2231="","",INDEX('2_Review &amp; Audit'!$N:$N,$J2231))</f>
        <v/>
      </c>
      <c r="G2231" t="str">
        <f>IF(OR($J2231="",$F2231=""),"",ABS(INDEX('2_Review &amp; Audit'!$B:$B,$J2231)/$F2231))</f>
        <v/>
      </c>
      <c r="H2231" t="str">
        <f t="shared" si="98"/>
        <v/>
      </c>
      <c r="I2231" t="str">
        <f>IF($J2231="","",INDEX('2_Review &amp; Audit'!$AD:$AD,$J2231))</f>
        <v/>
      </c>
      <c r="AB2231" t="str">
        <f>IF($D2231="","",MAX(0,N(#REF!)-N($X2231)))</f>
        <v/>
      </c>
      <c r="AC2231" t="str">
        <f>IF(OR($D2231="",$AB2231="",N($AB2231)&lt;=0),"",IFERROR(MATCH(1,INDEX(('2_Review &amp; Audit'!$F$6:$F$505=$A2231)*('2_Review &amp; Audit'!$I$6:$I$505&gt;=$E2231-30)*('2_Review &amp; Audit'!$I$6:$I$505&lt;=$E2231+30)*('2_Review &amp; Audit'!$R$6:$R$505&gt;0)*(ROW('2_Review &amp; Audit'!$R$6:$R$505)&gt;$T2231),0),0)+5,""))</f>
        <v/>
      </c>
      <c r="AG2231" t="str">
        <f>IF(OR($D2231="",$AB2231="",$AF2231=""),"",MIN($AB2231,$AF2231))</f>
        <v/>
      </c>
      <c r="AK2231" t="str">
        <f>IF($D2231="","",MAX(0,N($AB2231)-N($AG2231)))</f>
        <v/>
      </c>
      <c r="AL2231" t="str">
        <f>IF(OR($D2231="",$AK2231="",N($AK2231)&lt;=0),"",IFERROR(MATCH(1,INDEX(('2_Review &amp; Audit'!$F$6:$F$505=$A2231)*('2_Review &amp; Audit'!$I$6:$I$505&gt;=$E2231-30)*('2_Review &amp; Audit'!$I$6:$I$505&lt;=$E2231+30)*('2_Review &amp; Audit'!$R$6:$R$505&gt;0)*(ROW('2_Review &amp; Audit'!$R$6:$R$505)&gt;$AC2231),0),0)+5,""))</f>
        <v/>
      </c>
      <c r="AP2231" t="str">
        <f>IF(OR($D2231="",$AK2231="",$AO2231=""),"",MIN($AK2231,$AO2231))</f>
        <v/>
      </c>
    </row>
    <row r="2232" spans="1:42" ht="12.75" customHeight="1" x14ac:dyDescent="0.2">
      <c r="A2232" t="str">
        <f>IF($J2232="","",INDEX('2_Review &amp; Audit'!$F:$F,$J2232))</f>
        <v/>
      </c>
      <c r="B2232" t="str">
        <f>IF($J2232="","",INDEX('2_Review &amp; Audit'!$C:$C,$J2232))</f>
        <v/>
      </c>
      <c r="C2232" t="str">
        <f>IF($J2232="","",INDEX('2_Review &amp; Audit'!$D:$D,$J2232))</f>
        <v/>
      </c>
      <c r="D2232" s="60" t="str">
        <f>IF($J2232="","",INDEX('2_Review &amp; Audit'!$U:$U,$J2232))</f>
        <v/>
      </c>
      <c r="E2232" t="str">
        <f>IF($J2232="","",INDEX('2_Review &amp; Audit'!$M:$M,$J2232))</f>
        <v/>
      </c>
      <c r="F2232" t="str">
        <f>IF($J2232="","",INDEX('2_Review &amp; Audit'!$N:$N,$J2232))</f>
        <v/>
      </c>
      <c r="G2232" t="str">
        <f>IF(OR($J2232="",$F2232=""),"",ABS(INDEX('2_Review &amp; Audit'!$B:$B,$J2232)/$F2232))</f>
        <v/>
      </c>
      <c r="H2232" t="str">
        <f t="shared" si="98"/>
        <v/>
      </c>
      <c r="I2232" t="str">
        <f>IF($J2232="","",INDEX('2_Review &amp; Audit'!$AD:$AD,$J2232))</f>
        <v/>
      </c>
      <c r="AB2232" t="str">
        <f>IF($D2232="","",MAX(0,N(#REF!)-N($X2232)))</f>
        <v/>
      </c>
      <c r="AC2232" t="str">
        <f>IF(OR($D2232="",$AB2232="",N($AB2232)&lt;=0),"",IFERROR(MATCH(1,INDEX(('2_Review &amp; Audit'!$F$6:$F$505=$A2232)*('2_Review &amp; Audit'!$I$6:$I$505&gt;=$E2232-30)*('2_Review &amp; Audit'!$I$6:$I$505&lt;=$E2232+30)*('2_Review &amp; Audit'!$R$6:$R$505&gt;0)*(ROW('2_Review &amp; Audit'!$R$6:$R$505)&gt;$T2232),0),0)+5,""))</f>
        <v/>
      </c>
      <c r="AG2232" t="str">
        <f>IF(OR($D2232="",$AB2232="",$AF2232=""),"",MIN($AB2232,$AF2232))</f>
        <v/>
      </c>
      <c r="AK2232" t="str">
        <f>IF($D2232="","",MAX(0,N($AB2232)-N($AG2232)))</f>
        <v/>
      </c>
      <c r="AL2232" t="str">
        <f>IF(OR($D2232="",$AK2232="",N($AK2232)&lt;=0),"",IFERROR(MATCH(1,INDEX(('2_Review &amp; Audit'!$F$6:$F$505=$A2232)*('2_Review &amp; Audit'!$I$6:$I$505&gt;=$E2232-30)*('2_Review &amp; Audit'!$I$6:$I$505&lt;=$E2232+30)*('2_Review &amp; Audit'!$R$6:$R$505&gt;0)*(ROW('2_Review &amp; Audit'!$R$6:$R$505)&gt;$AC2232),0),0)+5,""))</f>
        <v/>
      </c>
      <c r="AP2232" t="str">
        <f>IF(OR($D2232="",$AK2232="",$AO2232=""),"",MIN($AK2232,$AO2232))</f>
        <v/>
      </c>
    </row>
    <row r="2233" spans="1:42" ht="12.75" customHeight="1" x14ac:dyDescent="0.2">
      <c r="A2233" t="str">
        <f>IF($J2233="","",INDEX('2_Review &amp; Audit'!$F:$F,$J2233))</f>
        <v/>
      </c>
      <c r="B2233" t="str">
        <f>IF($J2233="","",INDEX('2_Review &amp; Audit'!$C:$C,$J2233))</f>
        <v/>
      </c>
      <c r="C2233" t="str">
        <f>IF($J2233="","",INDEX('2_Review &amp; Audit'!$D:$D,$J2233))</f>
        <v/>
      </c>
      <c r="D2233" s="60" t="str">
        <f>IF($J2233="","",INDEX('2_Review &amp; Audit'!$U:$U,$J2233))</f>
        <v/>
      </c>
      <c r="E2233" t="str">
        <f>IF($J2233="","",INDEX('2_Review &amp; Audit'!$M:$M,$J2233))</f>
        <v/>
      </c>
      <c r="F2233" t="str">
        <f>IF($J2233="","",INDEX('2_Review &amp; Audit'!$N:$N,$J2233))</f>
        <v/>
      </c>
      <c r="G2233" t="str">
        <f>IF(OR($J2233="",$F2233=""),"",ABS(INDEX('2_Review &amp; Audit'!$B:$B,$J2233)/$F2233))</f>
        <v/>
      </c>
      <c r="H2233" t="str">
        <f t="shared" si="98"/>
        <v/>
      </c>
      <c r="I2233" t="str">
        <f>IF($J2233="","",INDEX('2_Review &amp; Audit'!$AD:$AD,$J2233))</f>
        <v/>
      </c>
      <c r="AB2233" t="str">
        <f>IF($D2233="","",MAX(0,N(#REF!)-N($X2233)))</f>
        <v/>
      </c>
      <c r="AC2233" t="str">
        <f>IF(OR($D2233="",$AB2233="",N($AB2233)&lt;=0),"",IFERROR(MATCH(1,INDEX(('2_Review &amp; Audit'!$F$6:$F$505=$A2233)*('2_Review &amp; Audit'!$I$6:$I$505&gt;=$E2233-30)*('2_Review &amp; Audit'!$I$6:$I$505&lt;=$E2233+30)*('2_Review &amp; Audit'!$R$6:$R$505&gt;0)*(ROW('2_Review &amp; Audit'!$R$6:$R$505)&gt;$T2233),0),0)+5,""))</f>
        <v/>
      </c>
      <c r="AG2233" t="str">
        <f>IF(OR($D2233="",$AB2233="",$AF2233=""),"",MIN($AB2233,$AF2233))</f>
        <v/>
      </c>
      <c r="AK2233" t="str">
        <f>IF($D2233="","",MAX(0,N($AB2233)-N($AG2233)))</f>
        <v/>
      </c>
      <c r="AL2233" t="str">
        <f>IF(OR($D2233="",$AK2233="",N($AK2233)&lt;=0),"",IFERROR(MATCH(1,INDEX(('2_Review &amp; Audit'!$F$6:$F$505=$A2233)*('2_Review &amp; Audit'!$I$6:$I$505&gt;=$E2233-30)*('2_Review &amp; Audit'!$I$6:$I$505&lt;=$E2233+30)*('2_Review &amp; Audit'!$R$6:$R$505&gt;0)*(ROW('2_Review &amp; Audit'!$R$6:$R$505)&gt;$AC2233),0),0)+5,""))</f>
        <v/>
      </c>
      <c r="AP2233" t="str">
        <f>IF(OR($D2233="",$AK2233="",$AO2233=""),"",MIN($AK2233,$AO2233))</f>
        <v/>
      </c>
    </row>
    <row r="2234" spans="1:42" ht="12.75" customHeight="1" x14ac:dyDescent="0.2">
      <c r="A2234" t="str">
        <f>IF($J2234="","",INDEX('2_Review &amp; Audit'!$F:$F,$J2234))</f>
        <v/>
      </c>
      <c r="B2234" t="str">
        <f>IF($J2234="","",INDEX('2_Review &amp; Audit'!$C:$C,$J2234))</f>
        <v/>
      </c>
      <c r="C2234" t="str">
        <f>IF($J2234="","",INDEX('2_Review &amp; Audit'!$D:$D,$J2234))</f>
        <v/>
      </c>
      <c r="D2234" s="60" t="str">
        <f>IF($J2234="","",INDEX('2_Review &amp; Audit'!$U:$U,$J2234))</f>
        <v/>
      </c>
      <c r="E2234" t="str">
        <f>IF($J2234="","",INDEX('2_Review &amp; Audit'!$M:$M,$J2234))</f>
        <v/>
      </c>
      <c r="F2234" t="str">
        <f>IF($J2234="","",INDEX('2_Review &amp; Audit'!$N:$N,$J2234))</f>
        <v/>
      </c>
      <c r="G2234" t="str">
        <f>IF(OR($J2234="",$F2234=""),"",ABS(INDEX('2_Review &amp; Audit'!$B:$B,$J2234)/$F2234))</f>
        <v/>
      </c>
      <c r="H2234" t="str">
        <f t="shared" si="98"/>
        <v/>
      </c>
      <c r="I2234" t="str">
        <f>IF($J2234="","",INDEX('2_Review &amp; Audit'!$AD:$AD,$J2234))</f>
        <v/>
      </c>
      <c r="AB2234" t="str">
        <f>IF($D2234="","",MAX(0,N(#REF!)-N($X2234)))</f>
        <v/>
      </c>
      <c r="AC2234" t="str">
        <f>IF(OR($D2234="",$AB2234="",N($AB2234)&lt;=0),"",IFERROR(MATCH(1,INDEX(('2_Review &amp; Audit'!$F$6:$F$505=$A2234)*('2_Review &amp; Audit'!$I$6:$I$505&gt;=$E2234-30)*('2_Review &amp; Audit'!$I$6:$I$505&lt;=$E2234+30)*('2_Review &amp; Audit'!$R$6:$R$505&gt;0)*(ROW('2_Review &amp; Audit'!$R$6:$R$505)&gt;$T2234),0),0)+5,""))</f>
        <v/>
      </c>
      <c r="AG2234" t="str">
        <f>IF(OR($D2234="",$AB2234="",$AF2234=""),"",MIN($AB2234,$AF2234))</f>
        <v/>
      </c>
      <c r="AK2234" t="str">
        <f>IF($D2234="","",MAX(0,N($AB2234)-N($AG2234)))</f>
        <v/>
      </c>
      <c r="AL2234" t="str">
        <f>IF(OR($D2234="",$AK2234="",N($AK2234)&lt;=0),"",IFERROR(MATCH(1,INDEX(('2_Review &amp; Audit'!$F$6:$F$505=$A2234)*('2_Review &amp; Audit'!$I$6:$I$505&gt;=$E2234-30)*('2_Review &amp; Audit'!$I$6:$I$505&lt;=$E2234+30)*('2_Review &amp; Audit'!$R$6:$R$505&gt;0)*(ROW('2_Review &amp; Audit'!$R$6:$R$505)&gt;$AC2234),0),0)+5,""))</f>
        <v/>
      </c>
      <c r="AP2234" t="str">
        <f>IF(OR($D2234="",$AK2234="",$AO2234=""),"",MIN($AK2234,$AO2234))</f>
        <v/>
      </c>
    </row>
    <row r="2235" spans="1:42" ht="12.75" customHeight="1" x14ac:dyDescent="0.2">
      <c r="A2235" t="str">
        <f>IF($J2235="","",INDEX('2_Review &amp; Audit'!$F:$F,$J2235))</f>
        <v/>
      </c>
      <c r="B2235" t="str">
        <f>IF($J2235="","",INDEX('2_Review &amp; Audit'!$C:$C,$J2235))</f>
        <v/>
      </c>
      <c r="C2235" t="str">
        <f>IF($J2235="","",INDEX('2_Review &amp; Audit'!$D:$D,$J2235))</f>
        <v/>
      </c>
      <c r="D2235" s="60" t="str">
        <f>IF($J2235="","",INDEX('2_Review &amp; Audit'!$U:$U,$J2235))</f>
        <v/>
      </c>
      <c r="E2235" t="str">
        <f>IF($J2235="","",INDEX('2_Review &amp; Audit'!$M:$M,$J2235))</f>
        <v/>
      </c>
      <c r="F2235" t="str">
        <f>IF($J2235="","",INDEX('2_Review &amp; Audit'!$N:$N,$J2235))</f>
        <v/>
      </c>
      <c r="G2235" t="str">
        <f>IF(OR($J2235="",$F2235=""),"",ABS(INDEX('2_Review &amp; Audit'!$B:$B,$J2235)/$F2235))</f>
        <v/>
      </c>
      <c r="H2235" t="str">
        <f t="shared" ref="H2235:H2298" si="99">IF(OR($F2235="",$G2235=""),"",$F2235*$G2235)</f>
        <v/>
      </c>
      <c r="I2235" t="str">
        <f>IF($J2235="","",INDEX('2_Review &amp; Audit'!$AD:$AD,$J2235))</f>
        <v/>
      </c>
      <c r="AB2235" t="str">
        <f>IF($D2235="","",MAX(0,N(#REF!)-N($X2235)))</f>
        <v/>
      </c>
      <c r="AC2235" t="str">
        <f>IF(OR($D2235="",$AB2235="",N($AB2235)&lt;=0),"",IFERROR(MATCH(1,INDEX(('2_Review &amp; Audit'!$F$6:$F$505=$A2235)*('2_Review &amp; Audit'!$I$6:$I$505&gt;=$E2235-30)*('2_Review &amp; Audit'!$I$6:$I$505&lt;=$E2235+30)*('2_Review &amp; Audit'!$R$6:$R$505&gt;0)*(ROW('2_Review &amp; Audit'!$R$6:$R$505)&gt;$T2235),0),0)+5,""))</f>
        <v/>
      </c>
      <c r="AG2235" t="str">
        <f>IF(OR($D2235="",$AB2235="",$AF2235=""),"",MIN($AB2235,$AF2235))</f>
        <v/>
      </c>
      <c r="AK2235" t="str">
        <f>IF($D2235="","",MAX(0,N($AB2235)-N($AG2235)))</f>
        <v/>
      </c>
      <c r="AL2235" t="str">
        <f>IF(OR($D2235="",$AK2235="",N($AK2235)&lt;=0),"",IFERROR(MATCH(1,INDEX(('2_Review &amp; Audit'!$F$6:$F$505=$A2235)*('2_Review &amp; Audit'!$I$6:$I$505&gt;=$E2235-30)*('2_Review &amp; Audit'!$I$6:$I$505&lt;=$E2235+30)*('2_Review &amp; Audit'!$R$6:$R$505&gt;0)*(ROW('2_Review &amp; Audit'!$R$6:$R$505)&gt;$AC2235),0),0)+5,""))</f>
        <v/>
      </c>
      <c r="AP2235" t="str">
        <f>IF(OR($D2235="",$AK2235="",$AO2235=""),"",MIN($AK2235,$AO2235))</f>
        <v/>
      </c>
    </row>
    <row r="2236" spans="1:42" ht="12.75" customHeight="1" x14ac:dyDescent="0.2">
      <c r="A2236" t="str">
        <f>IF($J2236="","",INDEX('2_Review &amp; Audit'!$F:$F,$J2236))</f>
        <v/>
      </c>
      <c r="B2236" t="str">
        <f>IF($J2236="","",INDEX('2_Review &amp; Audit'!$C:$C,$J2236))</f>
        <v/>
      </c>
      <c r="C2236" t="str">
        <f>IF($J2236="","",INDEX('2_Review &amp; Audit'!$D:$D,$J2236))</f>
        <v/>
      </c>
      <c r="D2236" s="60" t="str">
        <f>IF($J2236="","",INDEX('2_Review &amp; Audit'!$U:$U,$J2236))</f>
        <v/>
      </c>
      <c r="E2236" t="str">
        <f>IF($J2236="","",INDEX('2_Review &amp; Audit'!$M:$M,$J2236))</f>
        <v/>
      </c>
      <c r="F2236" t="str">
        <f>IF($J2236="","",INDEX('2_Review &amp; Audit'!$N:$N,$J2236))</f>
        <v/>
      </c>
      <c r="G2236" t="str">
        <f>IF(OR($J2236="",$F2236=""),"",ABS(INDEX('2_Review &amp; Audit'!$B:$B,$J2236)/$F2236))</f>
        <v/>
      </c>
      <c r="H2236" t="str">
        <f t="shared" si="99"/>
        <v/>
      </c>
      <c r="I2236" t="str">
        <f>IF($J2236="","",INDEX('2_Review &amp; Audit'!$AD:$AD,$J2236))</f>
        <v/>
      </c>
      <c r="AB2236" t="str">
        <f>IF($D2236="","",MAX(0,N(#REF!)-N($X2236)))</f>
        <v/>
      </c>
      <c r="AC2236" t="str">
        <f>IF(OR($D2236="",$AB2236="",N($AB2236)&lt;=0),"",IFERROR(MATCH(1,INDEX(('2_Review &amp; Audit'!$F$6:$F$505=$A2236)*('2_Review &amp; Audit'!$I$6:$I$505&gt;=$E2236-30)*('2_Review &amp; Audit'!$I$6:$I$505&lt;=$E2236+30)*('2_Review &amp; Audit'!$R$6:$R$505&gt;0)*(ROW('2_Review &amp; Audit'!$R$6:$R$505)&gt;$T2236),0),0)+5,""))</f>
        <v/>
      </c>
      <c r="AG2236" t="str">
        <f>IF(OR($D2236="",$AB2236="",$AF2236=""),"",MIN($AB2236,$AF2236))</f>
        <v/>
      </c>
      <c r="AK2236" t="str">
        <f>IF($D2236="","",MAX(0,N($AB2236)-N($AG2236)))</f>
        <v/>
      </c>
      <c r="AL2236" t="str">
        <f>IF(OR($D2236="",$AK2236="",N($AK2236)&lt;=0),"",IFERROR(MATCH(1,INDEX(('2_Review &amp; Audit'!$F$6:$F$505=$A2236)*('2_Review &amp; Audit'!$I$6:$I$505&gt;=$E2236-30)*('2_Review &amp; Audit'!$I$6:$I$505&lt;=$E2236+30)*('2_Review &amp; Audit'!$R$6:$R$505&gt;0)*(ROW('2_Review &amp; Audit'!$R$6:$R$505)&gt;$AC2236),0),0)+5,""))</f>
        <v/>
      </c>
      <c r="AP2236" t="str">
        <f>IF(OR($D2236="",$AK2236="",$AO2236=""),"",MIN($AK2236,$AO2236))</f>
        <v/>
      </c>
    </row>
    <row r="2237" spans="1:42" ht="12.75" customHeight="1" x14ac:dyDescent="0.2">
      <c r="A2237" t="str">
        <f>IF($J2237="","",INDEX('2_Review &amp; Audit'!$F:$F,$J2237))</f>
        <v/>
      </c>
      <c r="B2237" t="str">
        <f>IF($J2237="","",INDEX('2_Review &amp; Audit'!$C:$C,$J2237))</f>
        <v/>
      </c>
      <c r="C2237" t="str">
        <f>IF($J2237="","",INDEX('2_Review &amp; Audit'!$D:$D,$J2237))</f>
        <v/>
      </c>
      <c r="D2237" s="60" t="str">
        <f>IF($J2237="","",INDEX('2_Review &amp; Audit'!$U:$U,$J2237))</f>
        <v/>
      </c>
      <c r="E2237" t="str">
        <f>IF($J2237="","",INDEX('2_Review &amp; Audit'!$M:$M,$J2237))</f>
        <v/>
      </c>
      <c r="F2237" t="str">
        <f>IF($J2237="","",INDEX('2_Review &amp; Audit'!$N:$N,$J2237))</f>
        <v/>
      </c>
      <c r="G2237" t="str">
        <f>IF(OR($J2237="",$F2237=""),"",ABS(INDEX('2_Review &amp; Audit'!$B:$B,$J2237)/$F2237))</f>
        <v/>
      </c>
      <c r="H2237" t="str">
        <f t="shared" si="99"/>
        <v/>
      </c>
      <c r="I2237" t="str">
        <f>IF($J2237="","",INDEX('2_Review &amp; Audit'!$AD:$AD,$J2237))</f>
        <v/>
      </c>
      <c r="AB2237" t="str">
        <f>IF($D2237="","",MAX(0,N(#REF!)-N($X2237)))</f>
        <v/>
      </c>
      <c r="AC2237" t="str">
        <f>IF(OR($D2237="",$AB2237="",N($AB2237)&lt;=0),"",IFERROR(MATCH(1,INDEX(('2_Review &amp; Audit'!$F$6:$F$505=$A2237)*('2_Review &amp; Audit'!$I$6:$I$505&gt;=$E2237-30)*('2_Review &amp; Audit'!$I$6:$I$505&lt;=$E2237+30)*('2_Review &amp; Audit'!$R$6:$R$505&gt;0)*(ROW('2_Review &amp; Audit'!$R$6:$R$505)&gt;$T2237),0),0)+5,""))</f>
        <v/>
      </c>
      <c r="AG2237" t="str">
        <f>IF(OR($D2237="",$AB2237="",$AF2237=""),"",MIN($AB2237,$AF2237))</f>
        <v/>
      </c>
      <c r="AK2237" t="str">
        <f>IF($D2237="","",MAX(0,N($AB2237)-N($AG2237)))</f>
        <v/>
      </c>
      <c r="AL2237" t="str">
        <f>IF(OR($D2237="",$AK2237="",N($AK2237)&lt;=0),"",IFERROR(MATCH(1,INDEX(('2_Review &amp; Audit'!$F$6:$F$505=$A2237)*('2_Review &amp; Audit'!$I$6:$I$505&gt;=$E2237-30)*('2_Review &amp; Audit'!$I$6:$I$505&lt;=$E2237+30)*('2_Review &amp; Audit'!$R$6:$R$505&gt;0)*(ROW('2_Review &amp; Audit'!$R$6:$R$505)&gt;$AC2237),0),0)+5,""))</f>
        <v/>
      </c>
      <c r="AP2237" t="str">
        <f>IF(OR($D2237="",$AK2237="",$AO2237=""),"",MIN($AK2237,$AO2237))</f>
        <v/>
      </c>
    </row>
    <row r="2238" spans="1:42" ht="12.75" customHeight="1" x14ac:dyDescent="0.2">
      <c r="A2238" t="str">
        <f>IF($J2238="","",INDEX('2_Review &amp; Audit'!$F:$F,$J2238))</f>
        <v/>
      </c>
      <c r="B2238" t="str">
        <f>IF($J2238="","",INDEX('2_Review &amp; Audit'!$C:$C,$J2238))</f>
        <v/>
      </c>
      <c r="C2238" t="str">
        <f>IF($J2238="","",INDEX('2_Review &amp; Audit'!$D:$D,$J2238))</f>
        <v/>
      </c>
      <c r="D2238" s="60" t="str">
        <f>IF($J2238="","",INDEX('2_Review &amp; Audit'!$U:$U,$J2238))</f>
        <v/>
      </c>
      <c r="E2238" t="str">
        <f>IF($J2238="","",INDEX('2_Review &amp; Audit'!$M:$M,$J2238))</f>
        <v/>
      </c>
      <c r="F2238" t="str">
        <f>IF($J2238="","",INDEX('2_Review &amp; Audit'!$N:$N,$J2238))</f>
        <v/>
      </c>
      <c r="G2238" t="str">
        <f>IF(OR($J2238="",$F2238=""),"",ABS(INDEX('2_Review &amp; Audit'!$B:$B,$J2238)/$F2238))</f>
        <v/>
      </c>
      <c r="H2238" t="str">
        <f t="shared" si="99"/>
        <v/>
      </c>
      <c r="I2238" t="str">
        <f>IF($J2238="","",INDEX('2_Review &amp; Audit'!$AD:$AD,$J2238))</f>
        <v/>
      </c>
      <c r="AB2238" t="str">
        <f>IF($D2238="","",MAX(0,N(#REF!)-N($X2238)))</f>
        <v/>
      </c>
      <c r="AC2238" t="str">
        <f>IF(OR($D2238="",$AB2238="",N($AB2238)&lt;=0),"",IFERROR(MATCH(1,INDEX(('2_Review &amp; Audit'!$F$6:$F$505=$A2238)*('2_Review &amp; Audit'!$I$6:$I$505&gt;=$E2238-30)*('2_Review &amp; Audit'!$I$6:$I$505&lt;=$E2238+30)*('2_Review &amp; Audit'!$R$6:$R$505&gt;0)*(ROW('2_Review &amp; Audit'!$R$6:$R$505)&gt;$T2238),0),0)+5,""))</f>
        <v/>
      </c>
      <c r="AG2238" t="str">
        <f>IF(OR($D2238="",$AB2238="",$AF2238=""),"",MIN($AB2238,$AF2238))</f>
        <v/>
      </c>
      <c r="AK2238" t="str">
        <f>IF($D2238="","",MAX(0,N($AB2238)-N($AG2238)))</f>
        <v/>
      </c>
      <c r="AL2238" t="str">
        <f>IF(OR($D2238="",$AK2238="",N($AK2238)&lt;=0),"",IFERROR(MATCH(1,INDEX(('2_Review &amp; Audit'!$F$6:$F$505=$A2238)*('2_Review &amp; Audit'!$I$6:$I$505&gt;=$E2238-30)*('2_Review &amp; Audit'!$I$6:$I$505&lt;=$E2238+30)*('2_Review &amp; Audit'!$R$6:$R$505&gt;0)*(ROW('2_Review &amp; Audit'!$R$6:$R$505)&gt;$AC2238),0),0)+5,""))</f>
        <v/>
      </c>
      <c r="AP2238" t="str">
        <f>IF(OR($D2238="",$AK2238="",$AO2238=""),"",MIN($AK2238,$AO2238))</f>
        <v/>
      </c>
    </row>
    <row r="2239" spans="1:42" ht="12.75" customHeight="1" x14ac:dyDescent="0.2">
      <c r="A2239" t="str">
        <f>IF($J2239="","",INDEX('2_Review &amp; Audit'!$F:$F,$J2239))</f>
        <v/>
      </c>
      <c r="B2239" t="str">
        <f>IF($J2239="","",INDEX('2_Review &amp; Audit'!$C:$C,$J2239))</f>
        <v/>
      </c>
      <c r="C2239" t="str">
        <f>IF($J2239="","",INDEX('2_Review &amp; Audit'!$D:$D,$J2239))</f>
        <v/>
      </c>
      <c r="D2239" s="60" t="str">
        <f>IF($J2239="","",INDEX('2_Review &amp; Audit'!$U:$U,$J2239))</f>
        <v/>
      </c>
      <c r="E2239" t="str">
        <f>IF($J2239="","",INDEX('2_Review &amp; Audit'!$M:$M,$J2239))</f>
        <v/>
      </c>
      <c r="F2239" t="str">
        <f>IF($J2239="","",INDEX('2_Review &amp; Audit'!$N:$N,$J2239))</f>
        <v/>
      </c>
      <c r="G2239" t="str">
        <f>IF(OR($J2239="",$F2239=""),"",ABS(INDEX('2_Review &amp; Audit'!$B:$B,$J2239)/$F2239))</f>
        <v/>
      </c>
      <c r="H2239" t="str">
        <f t="shared" si="99"/>
        <v/>
      </c>
      <c r="I2239" t="str">
        <f>IF($J2239="","",INDEX('2_Review &amp; Audit'!$AD:$AD,$J2239))</f>
        <v/>
      </c>
      <c r="AB2239" t="str">
        <f>IF($D2239="","",MAX(0,N(#REF!)-N($X2239)))</f>
        <v/>
      </c>
      <c r="AC2239" t="str">
        <f>IF(OR($D2239="",$AB2239="",N($AB2239)&lt;=0),"",IFERROR(MATCH(1,INDEX(('2_Review &amp; Audit'!$F$6:$F$505=$A2239)*('2_Review &amp; Audit'!$I$6:$I$505&gt;=$E2239-30)*('2_Review &amp; Audit'!$I$6:$I$505&lt;=$E2239+30)*('2_Review &amp; Audit'!$R$6:$R$505&gt;0)*(ROW('2_Review &amp; Audit'!$R$6:$R$505)&gt;$T2239),0),0)+5,""))</f>
        <v/>
      </c>
      <c r="AG2239" t="str">
        <f>IF(OR($D2239="",$AB2239="",$AF2239=""),"",MIN($AB2239,$AF2239))</f>
        <v/>
      </c>
      <c r="AK2239" t="str">
        <f>IF($D2239="","",MAX(0,N($AB2239)-N($AG2239)))</f>
        <v/>
      </c>
      <c r="AL2239" t="str">
        <f>IF(OR($D2239="",$AK2239="",N($AK2239)&lt;=0),"",IFERROR(MATCH(1,INDEX(('2_Review &amp; Audit'!$F$6:$F$505=$A2239)*('2_Review &amp; Audit'!$I$6:$I$505&gt;=$E2239-30)*('2_Review &amp; Audit'!$I$6:$I$505&lt;=$E2239+30)*('2_Review &amp; Audit'!$R$6:$R$505&gt;0)*(ROW('2_Review &amp; Audit'!$R$6:$R$505)&gt;$AC2239),0),0)+5,""))</f>
        <v/>
      </c>
      <c r="AP2239" t="str">
        <f>IF(OR($D2239="",$AK2239="",$AO2239=""),"",MIN($AK2239,$AO2239))</f>
        <v/>
      </c>
    </row>
    <row r="2240" spans="1:42" ht="12.75" customHeight="1" x14ac:dyDescent="0.2">
      <c r="A2240" t="str">
        <f>IF($J2240="","",INDEX('2_Review &amp; Audit'!$F:$F,$J2240))</f>
        <v/>
      </c>
      <c r="B2240" t="str">
        <f>IF($J2240="","",INDEX('2_Review &amp; Audit'!$C:$C,$J2240))</f>
        <v/>
      </c>
      <c r="C2240" t="str">
        <f>IF($J2240="","",INDEX('2_Review &amp; Audit'!$D:$D,$J2240))</f>
        <v/>
      </c>
      <c r="D2240" s="60" t="str">
        <f>IF($J2240="","",INDEX('2_Review &amp; Audit'!$U:$U,$J2240))</f>
        <v/>
      </c>
      <c r="E2240" t="str">
        <f>IF($J2240="","",INDEX('2_Review &amp; Audit'!$M:$M,$J2240))</f>
        <v/>
      </c>
      <c r="F2240" t="str">
        <f>IF($J2240="","",INDEX('2_Review &amp; Audit'!$N:$N,$J2240))</f>
        <v/>
      </c>
      <c r="G2240" t="str">
        <f>IF(OR($J2240="",$F2240=""),"",ABS(INDEX('2_Review &amp; Audit'!$B:$B,$J2240)/$F2240))</f>
        <v/>
      </c>
      <c r="H2240" t="str">
        <f t="shared" si="99"/>
        <v/>
      </c>
      <c r="I2240" t="str">
        <f>IF($J2240="","",INDEX('2_Review &amp; Audit'!$AD:$AD,$J2240))</f>
        <v/>
      </c>
      <c r="AB2240" t="str">
        <f>IF($D2240="","",MAX(0,N(#REF!)-N($X2240)))</f>
        <v/>
      </c>
      <c r="AC2240" t="str">
        <f>IF(OR($D2240="",$AB2240="",N($AB2240)&lt;=0),"",IFERROR(MATCH(1,INDEX(('2_Review &amp; Audit'!$F$6:$F$505=$A2240)*('2_Review &amp; Audit'!$I$6:$I$505&gt;=$E2240-30)*('2_Review &amp; Audit'!$I$6:$I$505&lt;=$E2240+30)*('2_Review &amp; Audit'!$R$6:$R$505&gt;0)*(ROW('2_Review &amp; Audit'!$R$6:$R$505)&gt;$T2240),0),0)+5,""))</f>
        <v/>
      </c>
      <c r="AG2240" t="str">
        <f>IF(OR($D2240="",$AB2240="",$AF2240=""),"",MIN($AB2240,$AF2240))</f>
        <v/>
      </c>
      <c r="AK2240" t="str">
        <f>IF($D2240="","",MAX(0,N($AB2240)-N($AG2240)))</f>
        <v/>
      </c>
      <c r="AL2240" t="str">
        <f>IF(OR($D2240="",$AK2240="",N($AK2240)&lt;=0),"",IFERROR(MATCH(1,INDEX(('2_Review &amp; Audit'!$F$6:$F$505=$A2240)*('2_Review &amp; Audit'!$I$6:$I$505&gt;=$E2240-30)*('2_Review &amp; Audit'!$I$6:$I$505&lt;=$E2240+30)*('2_Review &amp; Audit'!$R$6:$R$505&gt;0)*(ROW('2_Review &amp; Audit'!$R$6:$R$505)&gt;$AC2240),0),0)+5,""))</f>
        <v/>
      </c>
      <c r="AP2240" t="str">
        <f>IF(OR($D2240="",$AK2240="",$AO2240=""),"",MIN($AK2240,$AO2240))</f>
        <v/>
      </c>
    </row>
    <row r="2241" spans="1:42" ht="12.75" customHeight="1" x14ac:dyDescent="0.2">
      <c r="A2241" t="str">
        <f>IF($J2241="","",INDEX('2_Review &amp; Audit'!$F:$F,$J2241))</f>
        <v/>
      </c>
      <c r="B2241" t="str">
        <f>IF($J2241="","",INDEX('2_Review &amp; Audit'!$C:$C,$J2241))</f>
        <v/>
      </c>
      <c r="C2241" t="str">
        <f>IF($J2241="","",INDEX('2_Review &amp; Audit'!$D:$D,$J2241))</f>
        <v/>
      </c>
      <c r="D2241" s="60" t="str">
        <f>IF($J2241="","",INDEX('2_Review &amp; Audit'!$U:$U,$J2241))</f>
        <v/>
      </c>
      <c r="E2241" t="str">
        <f>IF($J2241="","",INDEX('2_Review &amp; Audit'!$M:$M,$J2241))</f>
        <v/>
      </c>
      <c r="F2241" t="str">
        <f>IF($J2241="","",INDEX('2_Review &amp; Audit'!$N:$N,$J2241))</f>
        <v/>
      </c>
      <c r="G2241" t="str">
        <f>IF(OR($J2241="",$F2241=""),"",ABS(INDEX('2_Review &amp; Audit'!$B:$B,$J2241)/$F2241))</f>
        <v/>
      </c>
      <c r="H2241" t="str">
        <f t="shared" si="99"/>
        <v/>
      </c>
      <c r="I2241" t="str">
        <f>IF($J2241="","",INDEX('2_Review &amp; Audit'!$AD:$AD,$J2241))</f>
        <v/>
      </c>
      <c r="AB2241" t="str">
        <f>IF($D2241="","",MAX(0,N(#REF!)-N($X2241)))</f>
        <v/>
      </c>
      <c r="AC2241" t="str">
        <f>IF(OR($D2241="",$AB2241="",N($AB2241)&lt;=0),"",IFERROR(MATCH(1,INDEX(('2_Review &amp; Audit'!$F$6:$F$505=$A2241)*('2_Review &amp; Audit'!$I$6:$I$505&gt;=$E2241-30)*('2_Review &amp; Audit'!$I$6:$I$505&lt;=$E2241+30)*('2_Review &amp; Audit'!$R$6:$R$505&gt;0)*(ROW('2_Review &amp; Audit'!$R$6:$R$505)&gt;$T2241),0),0)+5,""))</f>
        <v/>
      </c>
      <c r="AG2241" t="str">
        <f>IF(OR($D2241="",$AB2241="",$AF2241=""),"",MIN($AB2241,$AF2241))</f>
        <v/>
      </c>
      <c r="AK2241" t="str">
        <f>IF($D2241="","",MAX(0,N($AB2241)-N($AG2241)))</f>
        <v/>
      </c>
      <c r="AL2241" t="str">
        <f>IF(OR($D2241="",$AK2241="",N($AK2241)&lt;=0),"",IFERROR(MATCH(1,INDEX(('2_Review &amp; Audit'!$F$6:$F$505=$A2241)*('2_Review &amp; Audit'!$I$6:$I$505&gt;=$E2241-30)*('2_Review &amp; Audit'!$I$6:$I$505&lt;=$E2241+30)*('2_Review &amp; Audit'!$R$6:$R$505&gt;0)*(ROW('2_Review &amp; Audit'!$R$6:$R$505)&gt;$AC2241),0),0)+5,""))</f>
        <v/>
      </c>
      <c r="AP2241" t="str">
        <f>IF(OR($D2241="",$AK2241="",$AO2241=""),"",MIN($AK2241,$AO2241))</f>
        <v/>
      </c>
    </row>
    <row r="2242" spans="1:42" ht="12.75" customHeight="1" x14ac:dyDescent="0.2">
      <c r="A2242" t="str">
        <f>IF($J2242="","",INDEX('2_Review &amp; Audit'!$F:$F,$J2242))</f>
        <v/>
      </c>
      <c r="B2242" t="str">
        <f>IF($J2242="","",INDEX('2_Review &amp; Audit'!$C:$C,$J2242))</f>
        <v/>
      </c>
      <c r="C2242" t="str">
        <f>IF($J2242="","",INDEX('2_Review &amp; Audit'!$D:$D,$J2242))</f>
        <v/>
      </c>
      <c r="D2242" s="60" t="str">
        <f>IF($J2242="","",INDEX('2_Review &amp; Audit'!$U:$U,$J2242))</f>
        <v/>
      </c>
      <c r="E2242" t="str">
        <f>IF($J2242="","",INDEX('2_Review &amp; Audit'!$M:$M,$J2242))</f>
        <v/>
      </c>
      <c r="F2242" t="str">
        <f>IF($J2242="","",INDEX('2_Review &amp; Audit'!$N:$N,$J2242))</f>
        <v/>
      </c>
      <c r="G2242" t="str">
        <f>IF(OR($J2242="",$F2242=""),"",ABS(INDEX('2_Review &amp; Audit'!$B:$B,$J2242)/$F2242))</f>
        <v/>
      </c>
      <c r="H2242" t="str">
        <f t="shared" si="99"/>
        <v/>
      </c>
      <c r="I2242" t="str">
        <f>IF($J2242="","",INDEX('2_Review &amp; Audit'!$AD:$AD,$J2242))</f>
        <v/>
      </c>
      <c r="AB2242" t="str">
        <f>IF($D2242="","",MAX(0,N(#REF!)-N($X2242)))</f>
        <v/>
      </c>
      <c r="AC2242" t="str">
        <f>IF(OR($D2242="",$AB2242="",N($AB2242)&lt;=0),"",IFERROR(MATCH(1,INDEX(('2_Review &amp; Audit'!$F$6:$F$505=$A2242)*('2_Review &amp; Audit'!$I$6:$I$505&gt;=$E2242-30)*('2_Review &amp; Audit'!$I$6:$I$505&lt;=$E2242+30)*('2_Review &amp; Audit'!$R$6:$R$505&gt;0)*(ROW('2_Review &amp; Audit'!$R$6:$R$505)&gt;$T2242),0),0)+5,""))</f>
        <v/>
      </c>
      <c r="AG2242" t="str">
        <f>IF(OR($D2242="",$AB2242="",$AF2242=""),"",MIN($AB2242,$AF2242))</f>
        <v/>
      </c>
      <c r="AK2242" t="str">
        <f>IF($D2242="","",MAX(0,N($AB2242)-N($AG2242)))</f>
        <v/>
      </c>
      <c r="AL2242" t="str">
        <f>IF(OR($D2242="",$AK2242="",N($AK2242)&lt;=0),"",IFERROR(MATCH(1,INDEX(('2_Review &amp; Audit'!$F$6:$F$505=$A2242)*('2_Review &amp; Audit'!$I$6:$I$505&gt;=$E2242-30)*('2_Review &amp; Audit'!$I$6:$I$505&lt;=$E2242+30)*('2_Review &amp; Audit'!$R$6:$R$505&gt;0)*(ROW('2_Review &amp; Audit'!$R$6:$R$505)&gt;$AC2242),0),0)+5,""))</f>
        <v/>
      </c>
      <c r="AP2242" t="str">
        <f>IF(OR($D2242="",$AK2242="",$AO2242=""),"",MIN($AK2242,$AO2242))</f>
        <v/>
      </c>
    </row>
    <row r="2243" spans="1:42" ht="12.75" customHeight="1" x14ac:dyDescent="0.2">
      <c r="A2243" t="str">
        <f>IF($J2243="","",INDEX('2_Review &amp; Audit'!$F:$F,$J2243))</f>
        <v/>
      </c>
      <c r="B2243" t="str">
        <f>IF($J2243="","",INDEX('2_Review &amp; Audit'!$C:$C,$J2243))</f>
        <v/>
      </c>
      <c r="C2243" t="str">
        <f>IF($J2243="","",INDEX('2_Review &amp; Audit'!$D:$D,$J2243))</f>
        <v/>
      </c>
      <c r="D2243" s="60" t="str">
        <f>IF($J2243="","",INDEX('2_Review &amp; Audit'!$U:$U,$J2243))</f>
        <v/>
      </c>
      <c r="E2243" t="str">
        <f>IF($J2243="","",INDEX('2_Review &amp; Audit'!$M:$M,$J2243))</f>
        <v/>
      </c>
      <c r="F2243" t="str">
        <f>IF($J2243="","",INDEX('2_Review &amp; Audit'!$N:$N,$J2243))</f>
        <v/>
      </c>
      <c r="G2243" t="str">
        <f>IF(OR($J2243="",$F2243=""),"",ABS(INDEX('2_Review &amp; Audit'!$B:$B,$J2243)/$F2243))</f>
        <v/>
      </c>
      <c r="H2243" t="str">
        <f t="shared" si="99"/>
        <v/>
      </c>
      <c r="I2243" t="str">
        <f>IF($J2243="","",INDEX('2_Review &amp; Audit'!$AD:$AD,$J2243))</f>
        <v/>
      </c>
      <c r="AB2243" t="str">
        <f>IF($D2243="","",MAX(0,N(#REF!)-N($X2243)))</f>
        <v/>
      </c>
      <c r="AC2243" t="str">
        <f>IF(OR($D2243="",$AB2243="",N($AB2243)&lt;=0),"",IFERROR(MATCH(1,INDEX(('2_Review &amp; Audit'!$F$6:$F$505=$A2243)*('2_Review &amp; Audit'!$I$6:$I$505&gt;=$E2243-30)*('2_Review &amp; Audit'!$I$6:$I$505&lt;=$E2243+30)*('2_Review &amp; Audit'!$R$6:$R$505&gt;0)*(ROW('2_Review &amp; Audit'!$R$6:$R$505)&gt;$T2243),0),0)+5,""))</f>
        <v/>
      </c>
      <c r="AG2243" t="str">
        <f>IF(OR($D2243="",$AB2243="",$AF2243=""),"",MIN($AB2243,$AF2243))</f>
        <v/>
      </c>
      <c r="AK2243" t="str">
        <f>IF($D2243="","",MAX(0,N($AB2243)-N($AG2243)))</f>
        <v/>
      </c>
      <c r="AL2243" t="str">
        <f>IF(OR($D2243="",$AK2243="",N($AK2243)&lt;=0),"",IFERROR(MATCH(1,INDEX(('2_Review &amp; Audit'!$F$6:$F$505=$A2243)*('2_Review &amp; Audit'!$I$6:$I$505&gt;=$E2243-30)*('2_Review &amp; Audit'!$I$6:$I$505&lt;=$E2243+30)*('2_Review &amp; Audit'!$R$6:$R$505&gt;0)*(ROW('2_Review &amp; Audit'!$R$6:$R$505)&gt;$AC2243),0),0)+5,""))</f>
        <v/>
      </c>
      <c r="AP2243" t="str">
        <f>IF(OR($D2243="",$AK2243="",$AO2243=""),"",MIN($AK2243,$AO2243))</f>
        <v/>
      </c>
    </row>
    <row r="2244" spans="1:42" ht="12.75" customHeight="1" x14ac:dyDescent="0.2">
      <c r="A2244" t="str">
        <f>IF($J2244="","",INDEX('2_Review &amp; Audit'!$F:$F,$J2244))</f>
        <v/>
      </c>
      <c r="B2244" t="str">
        <f>IF($J2244="","",INDEX('2_Review &amp; Audit'!$C:$C,$J2244))</f>
        <v/>
      </c>
      <c r="C2244" t="str">
        <f>IF($J2244="","",INDEX('2_Review &amp; Audit'!$D:$D,$J2244))</f>
        <v/>
      </c>
      <c r="D2244" s="60" t="str">
        <f>IF($J2244="","",INDEX('2_Review &amp; Audit'!$U:$U,$J2244))</f>
        <v/>
      </c>
      <c r="E2244" t="str">
        <f>IF($J2244="","",INDEX('2_Review &amp; Audit'!$M:$M,$J2244))</f>
        <v/>
      </c>
      <c r="F2244" t="str">
        <f>IF($J2244="","",INDEX('2_Review &amp; Audit'!$N:$N,$J2244))</f>
        <v/>
      </c>
      <c r="G2244" t="str">
        <f>IF(OR($J2244="",$F2244=""),"",ABS(INDEX('2_Review &amp; Audit'!$B:$B,$J2244)/$F2244))</f>
        <v/>
      </c>
      <c r="H2244" t="str">
        <f t="shared" si="99"/>
        <v/>
      </c>
      <c r="I2244" t="str">
        <f>IF($J2244="","",INDEX('2_Review &amp; Audit'!$AD:$AD,$J2244))</f>
        <v/>
      </c>
      <c r="AB2244" t="str">
        <f>IF($D2244="","",MAX(0,N(#REF!)-N($X2244)))</f>
        <v/>
      </c>
      <c r="AC2244" t="str">
        <f>IF(OR($D2244="",$AB2244="",N($AB2244)&lt;=0),"",IFERROR(MATCH(1,INDEX(('2_Review &amp; Audit'!$F$6:$F$505=$A2244)*('2_Review &amp; Audit'!$I$6:$I$505&gt;=$E2244-30)*('2_Review &amp; Audit'!$I$6:$I$505&lt;=$E2244+30)*('2_Review &amp; Audit'!$R$6:$R$505&gt;0)*(ROW('2_Review &amp; Audit'!$R$6:$R$505)&gt;$T2244),0),0)+5,""))</f>
        <v/>
      </c>
      <c r="AG2244" t="str">
        <f>IF(OR($D2244="",$AB2244="",$AF2244=""),"",MIN($AB2244,$AF2244))</f>
        <v/>
      </c>
      <c r="AK2244" t="str">
        <f>IF($D2244="","",MAX(0,N($AB2244)-N($AG2244)))</f>
        <v/>
      </c>
      <c r="AL2244" t="str">
        <f>IF(OR($D2244="",$AK2244="",N($AK2244)&lt;=0),"",IFERROR(MATCH(1,INDEX(('2_Review &amp; Audit'!$F$6:$F$505=$A2244)*('2_Review &amp; Audit'!$I$6:$I$505&gt;=$E2244-30)*('2_Review &amp; Audit'!$I$6:$I$505&lt;=$E2244+30)*('2_Review &amp; Audit'!$R$6:$R$505&gt;0)*(ROW('2_Review &amp; Audit'!$R$6:$R$505)&gt;$AC2244),0),0)+5,""))</f>
        <v/>
      </c>
      <c r="AP2244" t="str">
        <f>IF(OR($D2244="",$AK2244="",$AO2244=""),"",MIN($AK2244,$AO2244))</f>
        <v/>
      </c>
    </row>
    <row r="2245" spans="1:42" ht="12.75" customHeight="1" x14ac:dyDescent="0.2">
      <c r="A2245" t="str">
        <f>IF($J2245="","",INDEX('2_Review &amp; Audit'!$F:$F,$J2245))</f>
        <v/>
      </c>
      <c r="B2245" t="str">
        <f>IF($J2245="","",INDEX('2_Review &amp; Audit'!$C:$C,$J2245))</f>
        <v/>
      </c>
      <c r="C2245" t="str">
        <f>IF($J2245="","",INDEX('2_Review &amp; Audit'!$D:$D,$J2245))</f>
        <v/>
      </c>
      <c r="D2245" s="60" t="str">
        <f>IF($J2245="","",INDEX('2_Review &amp; Audit'!$U:$U,$J2245))</f>
        <v/>
      </c>
      <c r="E2245" t="str">
        <f>IF($J2245="","",INDEX('2_Review &amp; Audit'!$M:$M,$J2245))</f>
        <v/>
      </c>
      <c r="F2245" t="str">
        <f>IF($J2245="","",INDEX('2_Review &amp; Audit'!$N:$N,$J2245))</f>
        <v/>
      </c>
      <c r="G2245" t="str">
        <f>IF(OR($J2245="",$F2245=""),"",ABS(INDEX('2_Review &amp; Audit'!$B:$B,$J2245)/$F2245))</f>
        <v/>
      </c>
      <c r="H2245" t="str">
        <f t="shared" si="99"/>
        <v/>
      </c>
      <c r="I2245" t="str">
        <f>IF($J2245="","",INDEX('2_Review &amp; Audit'!$AD:$AD,$J2245))</f>
        <v/>
      </c>
      <c r="AB2245" t="str">
        <f>IF($D2245="","",MAX(0,N(#REF!)-N($X2245)))</f>
        <v/>
      </c>
      <c r="AC2245" t="str">
        <f>IF(OR($D2245="",$AB2245="",N($AB2245)&lt;=0),"",IFERROR(MATCH(1,INDEX(('2_Review &amp; Audit'!$F$6:$F$505=$A2245)*('2_Review &amp; Audit'!$I$6:$I$505&gt;=$E2245-30)*('2_Review &amp; Audit'!$I$6:$I$505&lt;=$E2245+30)*('2_Review &amp; Audit'!$R$6:$R$505&gt;0)*(ROW('2_Review &amp; Audit'!$R$6:$R$505)&gt;$T2245),0),0)+5,""))</f>
        <v/>
      </c>
      <c r="AG2245" t="str">
        <f>IF(OR($D2245="",$AB2245="",$AF2245=""),"",MIN($AB2245,$AF2245))</f>
        <v/>
      </c>
      <c r="AK2245" t="str">
        <f>IF($D2245="","",MAX(0,N($AB2245)-N($AG2245)))</f>
        <v/>
      </c>
      <c r="AL2245" t="str">
        <f>IF(OR($D2245="",$AK2245="",N($AK2245)&lt;=0),"",IFERROR(MATCH(1,INDEX(('2_Review &amp; Audit'!$F$6:$F$505=$A2245)*('2_Review &amp; Audit'!$I$6:$I$505&gt;=$E2245-30)*('2_Review &amp; Audit'!$I$6:$I$505&lt;=$E2245+30)*('2_Review &amp; Audit'!$R$6:$R$505&gt;0)*(ROW('2_Review &amp; Audit'!$R$6:$R$505)&gt;$AC2245),0),0)+5,""))</f>
        <v/>
      </c>
      <c r="AP2245" t="str">
        <f>IF(OR($D2245="",$AK2245="",$AO2245=""),"",MIN($AK2245,$AO2245))</f>
        <v/>
      </c>
    </row>
    <row r="2246" spans="1:42" ht="12.75" customHeight="1" x14ac:dyDescent="0.2">
      <c r="A2246" t="str">
        <f>IF($J2246="","",INDEX('2_Review &amp; Audit'!$F:$F,$J2246))</f>
        <v/>
      </c>
      <c r="B2246" t="str">
        <f>IF($J2246="","",INDEX('2_Review &amp; Audit'!$C:$C,$J2246))</f>
        <v/>
      </c>
      <c r="C2246" t="str">
        <f>IF($J2246="","",INDEX('2_Review &amp; Audit'!$D:$D,$J2246))</f>
        <v/>
      </c>
      <c r="D2246" s="60" t="str">
        <f>IF($J2246="","",INDEX('2_Review &amp; Audit'!$U:$U,$J2246))</f>
        <v/>
      </c>
      <c r="E2246" t="str">
        <f>IF($J2246="","",INDEX('2_Review &amp; Audit'!$M:$M,$J2246))</f>
        <v/>
      </c>
      <c r="F2246" t="str">
        <f>IF($J2246="","",INDEX('2_Review &amp; Audit'!$N:$N,$J2246))</f>
        <v/>
      </c>
      <c r="G2246" t="str">
        <f>IF(OR($J2246="",$F2246=""),"",ABS(INDEX('2_Review &amp; Audit'!$B:$B,$J2246)/$F2246))</f>
        <v/>
      </c>
      <c r="H2246" t="str">
        <f t="shared" si="99"/>
        <v/>
      </c>
      <c r="I2246" t="str">
        <f>IF($J2246="","",INDEX('2_Review &amp; Audit'!$AD:$AD,$J2246))</f>
        <v/>
      </c>
      <c r="AB2246" t="str">
        <f>IF($D2246="","",MAX(0,N(#REF!)-N($X2246)))</f>
        <v/>
      </c>
      <c r="AC2246" t="str">
        <f>IF(OR($D2246="",$AB2246="",N($AB2246)&lt;=0),"",IFERROR(MATCH(1,INDEX(('2_Review &amp; Audit'!$F$6:$F$505=$A2246)*('2_Review &amp; Audit'!$I$6:$I$505&gt;=$E2246-30)*('2_Review &amp; Audit'!$I$6:$I$505&lt;=$E2246+30)*('2_Review &amp; Audit'!$R$6:$R$505&gt;0)*(ROW('2_Review &amp; Audit'!$R$6:$R$505)&gt;$T2246),0),0)+5,""))</f>
        <v/>
      </c>
      <c r="AG2246" t="str">
        <f>IF(OR($D2246="",$AB2246="",$AF2246=""),"",MIN($AB2246,$AF2246))</f>
        <v/>
      </c>
      <c r="AK2246" t="str">
        <f>IF($D2246="","",MAX(0,N($AB2246)-N($AG2246)))</f>
        <v/>
      </c>
      <c r="AL2246" t="str">
        <f>IF(OR($D2246="",$AK2246="",N($AK2246)&lt;=0),"",IFERROR(MATCH(1,INDEX(('2_Review &amp; Audit'!$F$6:$F$505=$A2246)*('2_Review &amp; Audit'!$I$6:$I$505&gt;=$E2246-30)*('2_Review &amp; Audit'!$I$6:$I$505&lt;=$E2246+30)*('2_Review &amp; Audit'!$R$6:$R$505&gt;0)*(ROW('2_Review &amp; Audit'!$R$6:$R$505)&gt;$AC2246),0),0)+5,""))</f>
        <v/>
      </c>
      <c r="AP2246" t="str">
        <f>IF(OR($D2246="",$AK2246="",$AO2246=""),"",MIN($AK2246,$AO2246))</f>
        <v/>
      </c>
    </row>
    <row r="2247" spans="1:42" ht="12.75" customHeight="1" x14ac:dyDescent="0.2">
      <c r="A2247" t="str">
        <f>IF($J2247="","",INDEX('2_Review &amp; Audit'!$F:$F,$J2247))</f>
        <v/>
      </c>
      <c r="B2247" t="str">
        <f>IF($J2247="","",INDEX('2_Review &amp; Audit'!$C:$C,$J2247))</f>
        <v/>
      </c>
      <c r="C2247" t="str">
        <f>IF($J2247="","",INDEX('2_Review &amp; Audit'!$D:$D,$J2247))</f>
        <v/>
      </c>
      <c r="D2247" s="60" t="str">
        <f>IF($J2247="","",INDEX('2_Review &amp; Audit'!$U:$U,$J2247))</f>
        <v/>
      </c>
      <c r="E2247" t="str">
        <f>IF($J2247="","",INDEX('2_Review &amp; Audit'!$M:$M,$J2247))</f>
        <v/>
      </c>
      <c r="F2247" t="str">
        <f>IF($J2247="","",INDEX('2_Review &amp; Audit'!$N:$N,$J2247))</f>
        <v/>
      </c>
      <c r="G2247" t="str">
        <f>IF(OR($J2247="",$F2247=""),"",ABS(INDEX('2_Review &amp; Audit'!$B:$B,$J2247)/$F2247))</f>
        <v/>
      </c>
      <c r="H2247" t="str">
        <f t="shared" si="99"/>
        <v/>
      </c>
      <c r="I2247" t="str">
        <f>IF($J2247="","",INDEX('2_Review &amp; Audit'!$AD:$AD,$J2247))</f>
        <v/>
      </c>
      <c r="AB2247" t="str">
        <f>IF($D2247="","",MAX(0,N(#REF!)-N($X2247)))</f>
        <v/>
      </c>
      <c r="AC2247" t="str">
        <f>IF(OR($D2247="",$AB2247="",N($AB2247)&lt;=0),"",IFERROR(MATCH(1,INDEX(('2_Review &amp; Audit'!$F$6:$F$505=$A2247)*('2_Review &amp; Audit'!$I$6:$I$505&gt;=$E2247-30)*('2_Review &amp; Audit'!$I$6:$I$505&lt;=$E2247+30)*('2_Review &amp; Audit'!$R$6:$R$505&gt;0)*(ROW('2_Review &amp; Audit'!$R$6:$R$505)&gt;$T2247),0),0)+5,""))</f>
        <v/>
      </c>
      <c r="AG2247" t="str">
        <f>IF(OR($D2247="",$AB2247="",$AF2247=""),"",MIN($AB2247,$AF2247))</f>
        <v/>
      </c>
      <c r="AK2247" t="str">
        <f>IF($D2247="","",MAX(0,N($AB2247)-N($AG2247)))</f>
        <v/>
      </c>
      <c r="AL2247" t="str">
        <f>IF(OR($D2247="",$AK2247="",N($AK2247)&lt;=0),"",IFERROR(MATCH(1,INDEX(('2_Review &amp; Audit'!$F$6:$F$505=$A2247)*('2_Review &amp; Audit'!$I$6:$I$505&gt;=$E2247-30)*('2_Review &amp; Audit'!$I$6:$I$505&lt;=$E2247+30)*('2_Review &amp; Audit'!$R$6:$R$505&gt;0)*(ROW('2_Review &amp; Audit'!$R$6:$R$505)&gt;$AC2247),0),0)+5,""))</f>
        <v/>
      </c>
      <c r="AP2247" t="str">
        <f>IF(OR($D2247="",$AK2247="",$AO2247=""),"",MIN($AK2247,$AO2247))</f>
        <v/>
      </c>
    </row>
    <row r="2248" spans="1:42" ht="12.75" customHeight="1" x14ac:dyDescent="0.2">
      <c r="A2248" t="str">
        <f>IF($J2248="","",INDEX('2_Review &amp; Audit'!$F:$F,$J2248))</f>
        <v/>
      </c>
      <c r="B2248" t="str">
        <f>IF($J2248="","",INDEX('2_Review &amp; Audit'!$C:$C,$J2248))</f>
        <v/>
      </c>
      <c r="C2248" t="str">
        <f>IF($J2248="","",INDEX('2_Review &amp; Audit'!$D:$D,$J2248))</f>
        <v/>
      </c>
      <c r="D2248" s="60" t="str">
        <f>IF($J2248="","",INDEX('2_Review &amp; Audit'!$U:$U,$J2248))</f>
        <v/>
      </c>
      <c r="E2248" t="str">
        <f>IF($J2248="","",INDEX('2_Review &amp; Audit'!$M:$M,$J2248))</f>
        <v/>
      </c>
      <c r="F2248" t="str">
        <f>IF($J2248="","",INDEX('2_Review &amp; Audit'!$N:$N,$J2248))</f>
        <v/>
      </c>
      <c r="G2248" t="str">
        <f>IF(OR($J2248="",$F2248=""),"",ABS(INDEX('2_Review &amp; Audit'!$B:$B,$J2248)/$F2248))</f>
        <v/>
      </c>
      <c r="H2248" t="str">
        <f t="shared" si="99"/>
        <v/>
      </c>
      <c r="I2248" t="str">
        <f>IF($J2248="","",INDEX('2_Review &amp; Audit'!$AD:$AD,$J2248))</f>
        <v/>
      </c>
      <c r="AB2248" t="str">
        <f>IF($D2248="","",MAX(0,N(#REF!)-N($X2248)))</f>
        <v/>
      </c>
      <c r="AC2248" t="str">
        <f>IF(OR($D2248="",$AB2248="",N($AB2248)&lt;=0),"",IFERROR(MATCH(1,INDEX(('2_Review &amp; Audit'!$F$6:$F$505=$A2248)*('2_Review &amp; Audit'!$I$6:$I$505&gt;=$E2248-30)*('2_Review &amp; Audit'!$I$6:$I$505&lt;=$E2248+30)*('2_Review &amp; Audit'!$R$6:$R$505&gt;0)*(ROW('2_Review &amp; Audit'!$R$6:$R$505)&gt;$T2248),0),0)+5,""))</f>
        <v/>
      </c>
      <c r="AG2248" t="str">
        <f>IF(OR($D2248="",$AB2248="",$AF2248=""),"",MIN($AB2248,$AF2248))</f>
        <v/>
      </c>
      <c r="AK2248" t="str">
        <f>IF($D2248="","",MAX(0,N($AB2248)-N($AG2248)))</f>
        <v/>
      </c>
      <c r="AL2248" t="str">
        <f>IF(OR($D2248="",$AK2248="",N($AK2248)&lt;=0),"",IFERROR(MATCH(1,INDEX(('2_Review &amp; Audit'!$F$6:$F$505=$A2248)*('2_Review &amp; Audit'!$I$6:$I$505&gt;=$E2248-30)*('2_Review &amp; Audit'!$I$6:$I$505&lt;=$E2248+30)*('2_Review &amp; Audit'!$R$6:$R$505&gt;0)*(ROW('2_Review &amp; Audit'!$R$6:$R$505)&gt;$AC2248),0),0)+5,""))</f>
        <v/>
      </c>
      <c r="AP2248" t="str">
        <f>IF(OR($D2248="",$AK2248="",$AO2248=""),"",MIN($AK2248,$AO2248))</f>
        <v/>
      </c>
    </row>
    <row r="2249" spans="1:42" ht="12.75" customHeight="1" x14ac:dyDescent="0.2">
      <c r="A2249" t="str">
        <f>IF($J2249="","",INDEX('2_Review &amp; Audit'!$F:$F,$J2249))</f>
        <v/>
      </c>
      <c r="B2249" t="str">
        <f>IF($J2249="","",INDEX('2_Review &amp; Audit'!$C:$C,$J2249))</f>
        <v/>
      </c>
      <c r="C2249" t="str">
        <f>IF($J2249="","",INDEX('2_Review &amp; Audit'!$D:$D,$J2249))</f>
        <v/>
      </c>
      <c r="D2249" s="60" t="str">
        <f>IF($J2249="","",INDEX('2_Review &amp; Audit'!$U:$U,$J2249))</f>
        <v/>
      </c>
      <c r="E2249" t="str">
        <f>IF($J2249="","",INDEX('2_Review &amp; Audit'!$M:$M,$J2249))</f>
        <v/>
      </c>
      <c r="F2249" t="str">
        <f>IF($J2249="","",INDEX('2_Review &amp; Audit'!$N:$N,$J2249))</f>
        <v/>
      </c>
      <c r="G2249" t="str">
        <f>IF(OR($J2249="",$F2249=""),"",ABS(INDEX('2_Review &amp; Audit'!$B:$B,$J2249)/$F2249))</f>
        <v/>
      </c>
      <c r="H2249" t="str">
        <f t="shared" si="99"/>
        <v/>
      </c>
      <c r="I2249" t="str">
        <f>IF($J2249="","",INDEX('2_Review &amp; Audit'!$AD:$AD,$J2249))</f>
        <v/>
      </c>
      <c r="AB2249" t="str">
        <f>IF($D2249="","",MAX(0,N(#REF!)-N($X2249)))</f>
        <v/>
      </c>
      <c r="AC2249" t="str">
        <f>IF(OR($D2249="",$AB2249="",N($AB2249)&lt;=0),"",IFERROR(MATCH(1,INDEX(('2_Review &amp; Audit'!$F$6:$F$505=$A2249)*('2_Review &amp; Audit'!$I$6:$I$505&gt;=$E2249-30)*('2_Review &amp; Audit'!$I$6:$I$505&lt;=$E2249+30)*('2_Review &amp; Audit'!$R$6:$R$505&gt;0)*(ROW('2_Review &amp; Audit'!$R$6:$R$505)&gt;$T2249),0),0)+5,""))</f>
        <v/>
      </c>
      <c r="AG2249" t="str">
        <f>IF(OR($D2249="",$AB2249="",$AF2249=""),"",MIN($AB2249,$AF2249))</f>
        <v/>
      </c>
      <c r="AK2249" t="str">
        <f>IF($D2249="","",MAX(0,N($AB2249)-N($AG2249)))</f>
        <v/>
      </c>
      <c r="AL2249" t="str">
        <f>IF(OR($D2249="",$AK2249="",N($AK2249)&lt;=0),"",IFERROR(MATCH(1,INDEX(('2_Review &amp; Audit'!$F$6:$F$505=$A2249)*('2_Review &amp; Audit'!$I$6:$I$505&gt;=$E2249-30)*('2_Review &amp; Audit'!$I$6:$I$505&lt;=$E2249+30)*('2_Review &amp; Audit'!$R$6:$R$505&gt;0)*(ROW('2_Review &amp; Audit'!$R$6:$R$505)&gt;$AC2249),0),0)+5,""))</f>
        <v/>
      </c>
      <c r="AP2249" t="str">
        <f>IF(OR($D2249="",$AK2249="",$AO2249=""),"",MIN($AK2249,$AO2249))</f>
        <v/>
      </c>
    </row>
    <row r="2250" spans="1:42" ht="12.75" customHeight="1" x14ac:dyDescent="0.2">
      <c r="A2250" t="str">
        <f>IF($J2250="","",INDEX('2_Review &amp; Audit'!$F:$F,$J2250))</f>
        <v/>
      </c>
      <c r="B2250" t="str">
        <f>IF($J2250="","",INDEX('2_Review &amp; Audit'!$C:$C,$J2250))</f>
        <v/>
      </c>
      <c r="C2250" t="str">
        <f>IF($J2250="","",INDEX('2_Review &amp; Audit'!$D:$D,$J2250))</f>
        <v/>
      </c>
      <c r="D2250" s="60" t="str">
        <f>IF($J2250="","",INDEX('2_Review &amp; Audit'!$U:$U,$J2250))</f>
        <v/>
      </c>
      <c r="E2250" t="str">
        <f>IF($J2250="","",INDEX('2_Review &amp; Audit'!$M:$M,$J2250))</f>
        <v/>
      </c>
      <c r="F2250" t="str">
        <f>IF($J2250="","",INDEX('2_Review &amp; Audit'!$N:$N,$J2250))</f>
        <v/>
      </c>
      <c r="G2250" t="str">
        <f>IF(OR($J2250="",$F2250=""),"",ABS(INDEX('2_Review &amp; Audit'!$B:$B,$J2250)/$F2250))</f>
        <v/>
      </c>
      <c r="H2250" t="str">
        <f t="shared" si="99"/>
        <v/>
      </c>
      <c r="I2250" t="str">
        <f>IF($J2250="","",INDEX('2_Review &amp; Audit'!$AD:$AD,$J2250))</f>
        <v/>
      </c>
      <c r="AB2250" t="str">
        <f>IF($D2250="","",MAX(0,N(#REF!)-N($X2250)))</f>
        <v/>
      </c>
      <c r="AC2250" t="str">
        <f>IF(OR($D2250="",$AB2250="",N($AB2250)&lt;=0),"",IFERROR(MATCH(1,INDEX(('2_Review &amp; Audit'!$F$6:$F$505=$A2250)*('2_Review &amp; Audit'!$I$6:$I$505&gt;=$E2250-30)*('2_Review &amp; Audit'!$I$6:$I$505&lt;=$E2250+30)*('2_Review &amp; Audit'!$R$6:$R$505&gt;0)*(ROW('2_Review &amp; Audit'!$R$6:$R$505)&gt;$T2250),0),0)+5,""))</f>
        <v/>
      </c>
      <c r="AG2250" t="str">
        <f>IF(OR($D2250="",$AB2250="",$AF2250=""),"",MIN($AB2250,$AF2250))</f>
        <v/>
      </c>
      <c r="AK2250" t="str">
        <f>IF($D2250="","",MAX(0,N($AB2250)-N($AG2250)))</f>
        <v/>
      </c>
      <c r="AL2250" t="str">
        <f>IF(OR($D2250="",$AK2250="",N($AK2250)&lt;=0),"",IFERROR(MATCH(1,INDEX(('2_Review &amp; Audit'!$F$6:$F$505=$A2250)*('2_Review &amp; Audit'!$I$6:$I$505&gt;=$E2250-30)*('2_Review &amp; Audit'!$I$6:$I$505&lt;=$E2250+30)*('2_Review &amp; Audit'!$R$6:$R$505&gt;0)*(ROW('2_Review &amp; Audit'!$R$6:$R$505)&gt;$AC2250),0),0)+5,""))</f>
        <v/>
      </c>
      <c r="AP2250" t="str">
        <f>IF(OR($D2250="",$AK2250="",$AO2250=""),"",MIN($AK2250,$AO2250))</f>
        <v/>
      </c>
    </row>
    <row r="2251" spans="1:42" ht="12.75" customHeight="1" x14ac:dyDescent="0.2">
      <c r="A2251" t="str">
        <f>IF($J2251="","",INDEX('2_Review &amp; Audit'!$F:$F,$J2251))</f>
        <v/>
      </c>
      <c r="B2251" t="str">
        <f>IF($J2251="","",INDEX('2_Review &amp; Audit'!$C:$C,$J2251))</f>
        <v/>
      </c>
      <c r="C2251" t="str">
        <f>IF($J2251="","",INDEX('2_Review &amp; Audit'!$D:$D,$J2251))</f>
        <v/>
      </c>
      <c r="D2251" s="60" t="str">
        <f>IF($J2251="","",INDEX('2_Review &amp; Audit'!$U:$U,$J2251))</f>
        <v/>
      </c>
      <c r="E2251" t="str">
        <f>IF($J2251="","",INDEX('2_Review &amp; Audit'!$M:$M,$J2251))</f>
        <v/>
      </c>
      <c r="F2251" t="str">
        <f>IF($J2251="","",INDEX('2_Review &amp; Audit'!$N:$N,$J2251))</f>
        <v/>
      </c>
      <c r="G2251" t="str">
        <f>IF(OR($J2251="",$F2251=""),"",ABS(INDEX('2_Review &amp; Audit'!$B:$B,$J2251)/$F2251))</f>
        <v/>
      </c>
      <c r="H2251" t="str">
        <f t="shared" si="99"/>
        <v/>
      </c>
      <c r="I2251" t="str">
        <f>IF($J2251="","",INDEX('2_Review &amp; Audit'!$AD:$AD,$J2251))</f>
        <v/>
      </c>
      <c r="AB2251" t="str">
        <f>IF($D2251="","",MAX(0,N(#REF!)-N($X2251)))</f>
        <v/>
      </c>
      <c r="AC2251" t="str">
        <f>IF(OR($D2251="",$AB2251="",N($AB2251)&lt;=0),"",IFERROR(MATCH(1,INDEX(('2_Review &amp; Audit'!$F$6:$F$505=$A2251)*('2_Review &amp; Audit'!$I$6:$I$505&gt;=$E2251-30)*('2_Review &amp; Audit'!$I$6:$I$505&lt;=$E2251+30)*('2_Review &amp; Audit'!$R$6:$R$505&gt;0)*(ROW('2_Review &amp; Audit'!$R$6:$R$505)&gt;$T2251),0),0)+5,""))</f>
        <v/>
      </c>
      <c r="AG2251" t="str">
        <f>IF(OR($D2251="",$AB2251="",$AF2251=""),"",MIN($AB2251,$AF2251))</f>
        <v/>
      </c>
      <c r="AK2251" t="str">
        <f>IF($D2251="","",MAX(0,N($AB2251)-N($AG2251)))</f>
        <v/>
      </c>
      <c r="AL2251" t="str">
        <f>IF(OR($D2251="",$AK2251="",N($AK2251)&lt;=0),"",IFERROR(MATCH(1,INDEX(('2_Review &amp; Audit'!$F$6:$F$505=$A2251)*('2_Review &amp; Audit'!$I$6:$I$505&gt;=$E2251-30)*('2_Review &amp; Audit'!$I$6:$I$505&lt;=$E2251+30)*('2_Review &amp; Audit'!$R$6:$R$505&gt;0)*(ROW('2_Review &amp; Audit'!$R$6:$R$505)&gt;$AC2251),0),0)+5,""))</f>
        <v/>
      </c>
      <c r="AP2251" t="str">
        <f>IF(OR($D2251="",$AK2251="",$AO2251=""),"",MIN($AK2251,$AO2251))</f>
        <v/>
      </c>
    </row>
    <row r="2252" spans="1:42" ht="12.75" customHeight="1" x14ac:dyDescent="0.2">
      <c r="A2252" t="str">
        <f>IF($J2252="","",INDEX('2_Review &amp; Audit'!$F:$F,$J2252))</f>
        <v/>
      </c>
      <c r="B2252" t="str">
        <f>IF($J2252="","",INDEX('2_Review &amp; Audit'!$C:$C,$J2252))</f>
        <v/>
      </c>
      <c r="C2252" t="str">
        <f>IF($J2252="","",INDEX('2_Review &amp; Audit'!$D:$D,$J2252))</f>
        <v/>
      </c>
      <c r="D2252" s="60" t="str">
        <f>IF($J2252="","",INDEX('2_Review &amp; Audit'!$U:$U,$J2252))</f>
        <v/>
      </c>
      <c r="E2252" t="str">
        <f>IF($J2252="","",INDEX('2_Review &amp; Audit'!$M:$M,$J2252))</f>
        <v/>
      </c>
      <c r="F2252" t="str">
        <f>IF($J2252="","",INDEX('2_Review &amp; Audit'!$N:$N,$J2252))</f>
        <v/>
      </c>
      <c r="G2252" t="str">
        <f>IF(OR($J2252="",$F2252=""),"",ABS(INDEX('2_Review &amp; Audit'!$B:$B,$J2252)/$F2252))</f>
        <v/>
      </c>
      <c r="H2252" t="str">
        <f t="shared" si="99"/>
        <v/>
      </c>
      <c r="I2252" t="str">
        <f>IF($J2252="","",INDEX('2_Review &amp; Audit'!$AD:$AD,$J2252))</f>
        <v/>
      </c>
      <c r="AB2252" t="str">
        <f>IF($D2252="","",MAX(0,N(#REF!)-N($X2252)))</f>
        <v/>
      </c>
      <c r="AC2252" t="str">
        <f>IF(OR($D2252="",$AB2252="",N($AB2252)&lt;=0),"",IFERROR(MATCH(1,INDEX(('2_Review &amp; Audit'!$F$6:$F$505=$A2252)*('2_Review &amp; Audit'!$I$6:$I$505&gt;=$E2252-30)*('2_Review &amp; Audit'!$I$6:$I$505&lt;=$E2252+30)*('2_Review &amp; Audit'!$R$6:$R$505&gt;0)*(ROW('2_Review &amp; Audit'!$R$6:$R$505)&gt;$T2252),0),0)+5,""))</f>
        <v/>
      </c>
      <c r="AG2252" t="str">
        <f>IF(OR($D2252="",$AB2252="",$AF2252=""),"",MIN($AB2252,$AF2252))</f>
        <v/>
      </c>
      <c r="AK2252" t="str">
        <f>IF($D2252="","",MAX(0,N($AB2252)-N($AG2252)))</f>
        <v/>
      </c>
      <c r="AL2252" t="str">
        <f>IF(OR($D2252="",$AK2252="",N($AK2252)&lt;=0),"",IFERROR(MATCH(1,INDEX(('2_Review &amp; Audit'!$F$6:$F$505=$A2252)*('2_Review &amp; Audit'!$I$6:$I$505&gt;=$E2252-30)*('2_Review &amp; Audit'!$I$6:$I$505&lt;=$E2252+30)*('2_Review &amp; Audit'!$R$6:$R$505&gt;0)*(ROW('2_Review &amp; Audit'!$R$6:$R$505)&gt;$AC2252),0),0)+5,""))</f>
        <v/>
      </c>
      <c r="AP2252" t="str">
        <f>IF(OR($D2252="",$AK2252="",$AO2252=""),"",MIN($AK2252,$AO2252))</f>
        <v/>
      </c>
    </row>
    <row r="2253" spans="1:42" ht="12.75" customHeight="1" x14ac:dyDescent="0.2">
      <c r="A2253" t="str">
        <f>IF($J2253="","",INDEX('2_Review &amp; Audit'!$F:$F,$J2253))</f>
        <v/>
      </c>
      <c r="B2253" t="str">
        <f>IF($J2253="","",INDEX('2_Review &amp; Audit'!$C:$C,$J2253))</f>
        <v/>
      </c>
      <c r="C2253" t="str">
        <f>IF($J2253="","",INDEX('2_Review &amp; Audit'!$D:$D,$J2253))</f>
        <v/>
      </c>
      <c r="D2253" s="60" t="str">
        <f>IF($J2253="","",INDEX('2_Review &amp; Audit'!$U:$U,$J2253))</f>
        <v/>
      </c>
      <c r="E2253" t="str">
        <f>IF($J2253="","",INDEX('2_Review &amp; Audit'!$M:$M,$J2253))</f>
        <v/>
      </c>
      <c r="F2253" t="str">
        <f>IF($J2253="","",INDEX('2_Review &amp; Audit'!$N:$N,$J2253))</f>
        <v/>
      </c>
      <c r="G2253" t="str">
        <f>IF(OR($J2253="",$F2253=""),"",ABS(INDEX('2_Review &amp; Audit'!$B:$B,$J2253)/$F2253))</f>
        <v/>
      </c>
      <c r="H2253" t="str">
        <f t="shared" si="99"/>
        <v/>
      </c>
      <c r="I2253" t="str">
        <f>IF($J2253="","",INDEX('2_Review &amp; Audit'!$AD:$AD,$J2253))</f>
        <v/>
      </c>
      <c r="AB2253" t="str">
        <f>IF($D2253="","",MAX(0,N(#REF!)-N($X2253)))</f>
        <v/>
      </c>
      <c r="AC2253" t="str">
        <f>IF(OR($D2253="",$AB2253="",N($AB2253)&lt;=0),"",IFERROR(MATCH(1,INDEX(('2_Review &amp; Audit'!$F$6:$F$505=$A2253)*('2_Review &amp; Audit'!$I$6:$I$505&gt;=$E2253-30)*('2_Review &amp; Audit'!$I$6:$I$505&lt;=$E2253+30)*('2_Review &amp; Audit'!$R$6:$R$505&gt;0)*(ROW('2_Review &amp; Audit'!$R$6:$R$505)&gt;$T2253),0),0)+5,""))</f>
        <v/>
      </c>
      <c r="AG2253" t="str">
        <f>IF(OR($D2253="",$AB2253="",$AF2253=""),"",MIN($AB2253,$AF2253))</f>
        <v/>
      </c>
      <c r="AK2253" t="str">
        <f>IF($D2253="","",MAX(0,N($AB2253)-N($AG2253)))</f>
        <v/>
      </c>
      <c r="AL2253" t="str">
        <f>IF(OR($D2253="",$AK2253="",N($AK2253)&lt;=0),"",IFERROR(MATCH(1,INDEX(('2_Review &amp; Audit'!$F$6:$F$505=$A2253)*('2_Review &amp; Audit'!$I$6:$I$505&gt;=$E2253-30)*('2_Review &amp; Audit'!$I$6:$I$505&lt;=$E2253+30)*('2_Review &amp; Audit'!$R$6:$R$505&gt;0)*(ROW('2_Review &amp; Audit'!$R$6:$R$505)&gt;$AC2253),0),0)+5,""))</f>
        <v/>
      </c>
      <c r="AP2253" t="str">
        <f>IF(OR($D2253="",$AK2253="",$AO2253=""),"",MIN($AK2253,$AO2253))</f>
        <v/>
      </c>
    </row>
    <row r="2254" spans="1:42" ht="12.75" customHeight="1" x14ac:dyDescent="0.2">
      <c r="A2254" t="str">
        <f>IF($J2254="","",INDEX('2_Review &amp; Audit'!$F:$F,$J2254))</f>
        <v/>
      </c>
      <c r="B2254" t="str">
        <f>IF($J2254="","",INDEX('2_Review &amp; Audit'!$C:$C,$J2254))</f>
        <v/>
      </c>
      <c r="C2254" t="str">
        <f>IF($J2254="","",INDEX('2_Review &amp; Audit'!$D:$D,$J2254))</f>
        <v/>
      </c>
      <c r="D2254" s="60" t="str">
        <f>IF($J2254="","",INDEX('2_Review &amp; Audit'!$U:$U,$J2254))</f>
        <v/>
      </c>
      <c r="E2254" t="str">
        <f>IF($J2254="","",INDEX('2_Review &amp; Audit'!$M:$M,$J2254))</f>
        <v/>
      </c>
      <c r="F2254" t="str">
        <f>IF($J2254="","",INDEX('2_Review &amp; Audit'!$N:$N,$J2254))</f>
        <v/>
      </c>
      <c r="G2254" t="str">
        <f>IF(OR($J2254="",$F2254=""),"",ABS(INDEX('2_Review &amp; Audit'!$B:$B,$J2254)/$F2254))</f>
        <v/>
      </c>
      <c r="H2254" t="str">
        <f t="shared" si="99"/>
        <v/>
      </c>
      <c r="I2254" t="str">
        <f>IF($J2254="","",INDEX('2_Review &amp; Audit'!$AD:$AD,$J2254))</f>
        <v/>
      </c>
      <c r="AB2254" t="str">
        <f>IF($D2254="","",MAX(0,N(#REF!)-N($X2254)))</f>
        <v/>
      </c>
      <c r="AC2254" t="str">
        <f>IF(OR($D2254="",$AB2254="",N($AB2254)&lt;=0),"",IFERROR(MATCH(1,INDEX(('2_Review &amp; Audit'!$F$6:$F$505=$A2254)*('2_Review &amp; Audit'!$I$6:$I$505&gt;=$E2254-30)*('2_Review &amp; Audit'!$I$6:$I$505&lt;=$E2254+30)*('2_Review &amp; Audit'!$R$6:$R$505&gt;0)*(ROW('2_Review &amp; Audit'!$R$6:$R$505)&gt;$T2254),0),0)+5,""))</f>
        <v/>
      </c>
      <c r="AG2254" t="str">
        <f>IF(OR($D2254="",$AB2254="",$AF2254=""),"",MIN($AB2254,$AF2254))</f>
        <v/>
      </c>
      <c r="AK2254" t="str">
        <f>IF($D2254="","",MAX(0,N($AB2254)-N($AG2254)))</f>
        <v/>
      </c>
      <c r="AL2254" t="str">
        <f>IF(OR($D2254="",$AK2254="",N($AK2254)&lt;=0),"",IFERROR(MATCH(1,INDEX(('2_Review &amp; Audit'!$F$6:$F$505=$A2254)*('2_Review &amp; Audit'!$I$6:$I$505&gt;=$E2254-30)*('2_Review &amp; Audit'!$I$6:$I$505&lt;=$E2254+30)*('2_Review &amp; Audit'!$R$6:$R$505&gt;0)*(ROW('2_Review &amp; Audit'!$R$6:$R$505)&gt;$AC2254),0),0)+5,""))</f>
        <v/>
      </c>
      <c r="AP2254" t="str">
        <f>IF(OR($D2254="",$AK2254="",$AO2254=""),"",MIN($AK2254,$AO2254))</f>
        <v/>
      </c>
    </row>
    <row r="2255" spans="1:42" ht="12.75" customHeight="1" x14ac:dyDescent="0.2">
      <c r="A2255" t="str">
        <f>IF($J2255="","",INDEX('2_Review &amp; Audit'!$F:$F,$J2255))</f>
        <v/>
      </c>
      <c r="B2255" t="str">
        <f>IF($J2255="","",INDEX('2_Review &amp; Audit'!$C:$C,$J2255))</f>
        <v/>
      </c>
      <c r="C2255" t="str">
        <f>IF($J2255="","",INDEX('2_Review &amp; Audit'!$D:$D,$J2255))</f>
        <v/>
      </c>
      <c r="D2255" s="60" t="str">
        <f>IF($J2255="","",INDEX('2_Review &amp; Audit'!$U:$U,$J2255))</f>
        <v/>
      </c>
      <c r="E2255" t="str">
        <f>IF($J2255="","",INDEX('2_Review &amp; Audit'!$M:$M,$J2255))</f>
        <v/>
      </c>
      <c r="F2255" t="str">
        <f>IF($J2255="","",INDEX('2_Review &amp; Audit'!$N:$N,$J2255))</f>
        <v/>
      </c>
      <c r="G2255" t="str">
        <f>IF(OR($J2255="",$F2255=""),"",ABS(INDEX('2_Review &amp; Audit'!$B:$B,$J2255)/$F2255))</f>
        <v/>
      </c>
      <c r="H2255" t="str">
        <f t="shared" si="99"/>
        <v/>
      </c>
      <c r="I2255" t="str">
        <f>IF($J2255="","",INDEX('2_Review &amp; Audit'!$AD:$AD,$J2255))</f>
        <v/>
      </c>
      <c r="AB2255" t="str">
        <f>IF($D2255="","",MAX(0,N(#REF!)-N($X2255)))</f>
        <v/>
      </c>
      <c r="AC2255" t="str">
        <f>IF(OR($D2255="",$AB2255="",N($AB2255)&lt;=0),"",IFERROR(MATCH(1,INDEX(('2_Review &amp; Audit'!$F$6:$F$505=$A2255)*('2_Review &amp; Audit'!$I$6:$I$505&gt;=$E2255-30)*('2_Review &amp; Audit'!$I$6:$I$505&lt;=$E2255+30)*('2_Review &amp; Audit'!$R$6:$R$505&gt;0)*(ROW('2_Review &amp; Audit'!$R$6:$R$505)&gt;$T2255),0),0)+5,""))</f>
        <v/>
      </c>
      <c r="AG2255" t="str">
        <f>IF(OR($D2255="",$AB2255="",$AF2255=""),"",MIN($AB2255,$AF2255))</f>
        <v/>
      </c>
      <c r="AK2255" t="str">
        <f>IF($D2255="","",MAX(0,N($AB2255)-N($AG2255)))</f>
        <v/>
      </c>
      <c r="AL2255" t="str">
        <f>IF(OR($D2255="",$AK2255="",N($AK2255)&lt;=0),"",IFERROR(MATCH(1,INDEX(('2_Review &amp; Audit'!$F$6:$F$505=$A2255)*('2_Review &amp; Audit'!$I$6:$I$505&gt;=$E2255-30)*('2_Review &amp; Audit'!$I$6:$I$505&lt;=$E2255+30)*('2_Review &amp; Audit'!$R$6:$R$505&gt;0)*(ROW('2_Review &amp; Audit'!$R$6:$R$505)&gt;$AC2255),0),0)+5,""))</f>
        <v/>
      </c>
      <c r="AP2255" t="str">
        <f>IF(OR($D2255="",$AK2255="",$AO2255=""),"",MIN($AK2255,$AO2255))</f>
        <v/>
      </c>
    </row>
    <row r="2256" spans="1:42" ht="12.75" customHeight="1" x14ac:dyDescent="0.2">
      <c r="A2256" t="str">
        <f>IF($J2256="","",INDEX('2_Review &amp; Audit'!$F:$F,$J2256))</f>
        <v/>
      </c>
      <c r="B2256" t="str">
        <f>IF($J2256="","",INDEX('2_Review &amp; Audit'!$C:$C,$J2256))</f>
        <v/>
      </c>
      <c r="C2256" t="str">
        <f>IF($J2256="","",INDEX('2_Review &amp; Audit'!$D:$D,$J2256))</f>
        <v/>
      </c>
      <c r="D2256" s="60" t="str">
        <f>IF($J2256="","",INDEX('2_Review &amp; Audit'!$U:$U,$J2256))</f>
        <v/>
      </c>
      <c r="E2256" t="str">
        <f>IF($J2256="","",INDEX('2_Review &amp; Audit'!$M:$M,$J2256))</f>
        <v/>
      </c>
      <c r="F2256" t="str">
        <f>IF($J2256="","",INDEX('2_Review &amp; Audit'!$N:$N,$J2256))</f>
        <v/>
      </c>
      <c r="G2256" t="str">
        <f>IF(OR($J2256="",$F2256=""),"",ABS(INDEX('2_Review &amp; Audit'!$B:$B,$J2256)/$F2256))</f>
        <v/>
      </c>
      <c r="H2256" t="str">
        <f t="shared" si="99"/>
        <v/>
      </c>
      <c r="I2256" t="str">
        <f>IF($J2256="","",INDEX('2_Review &amp; Audit'!$AD:$AD,$J2256))</f>
        <v/>
      </c>
      <c r="AB2256" t="str">
        <f>IF($D2256="","",MAX(0,N(#REF!)-N($X2256)))</f>
        <v/>
      </c>
      <c r="AC2256" t="str">
        <f>IF(OR($D2256="",$AB2256="",N($AB2256)&lt;=0),"",IFERROR(MATCH(1,INDEX(('2_Review &amp; Audit'!$F$6:$F$505=$A2256)*('2_Review &amp; Audit'!$I$6:$I$505&gt;=$E2256-30)*('2_Review &amp; Audit'!$I$6:$I$505&lt;=$E2256+30)*('2_Review &amp; Audit'!$R$6:$R$505&gt;0)*(ROW('2_Review &amp; Audit'!$R$6:$R$505)&gt;$T2256),0),0)+5,""))</f>
        <v/>
      </c>
      <c r="AG2256" t="str">
        <f>IF(OR($D2256="",$AB2256="",$AF2256=""),"",MIN($AB2256,$AF2256))</f>
        <v/>
      </c>
      <c r="AK2256" t="str">
        <f>IF($D2256="","",MAX(0,N($AB2256)-N($AG2256)))</f>
        <v/>
      </c>
      <c r="AL2256" t="str">
        <f>IF(OR($D2256="",$AK2256="",N($AK2256)&lt;=0),"",IFERROR(MATCH(1,INDEX(('2_Review &amp; Audit'!$F$6:$F$505=$A2256)*('2_Review &amp; Audit'!$I$6:$I$505&gt;=$E2256-30)*('2_Review &amp; Audit'!$I$6:$I$505&lt;=$E2256+30)*('2_Review &amp; Audit'!$R$6:$R$505&gt;0)*(ROW('2_Review &amp; Audit'!$R$6:$R$505)&gt;$AC2256),0),0)+5,""))</f>
        <v/>
      </c>
      <c r="AP2256" t="str">
        <f>IF(OR($D2256="",$AK2256="",$AO2256=""),"",MIN($AK2256,$AO2256))</f>
        <v/>
      </c>
    </row>
    <row r="2257" spans="1:42" ht="12.75" customHeight="1" x14ac:dyDescent="0.2">
      <c r="A2257" t="str">
        <f>IF($J2257="","",INDEX('2_Review &amp; Audit'!$F:$F,$J2257))</f>
        <v/>
      </c>
      <c r="B2257" t="str">
        <f>IF($J2257="","",INDEX('2_Review &amp; Audit'!$C:$C,$J2257))</f>
        <v/>
      </c>
      <c r="C2257" t="str">
        <f>IF($J2257="","",INDEX('2_Review &amp; Audit'!$D:$D,$J2257))</f>
        <v/>
      </c>
      <c r="D2257" s="60" t="str">
        <f>IF($J2257="","",INDEX('2_Review &amp; Audit'!$U:$U,$J2257))</f>
        <v/>
      </c>
      <c r="E2257" t="str">
        <f>IF($J2257="","",INDEX('2_Review &amp; Audit'!$M:$M,$J2257))</f>
        <v/>
      </c>
      <c r="F2257" t="str">
        <f>IF($J2257="","",INDEX('2_Review &amp; Audit'!$N:$N,$J2257))</f>
        <v/>
      </c>
      <c r="G2257" t="str">
        <f>IF(OR($J2257="",$F2257=""),"",ABS(INDEX('2_Review &amp; Audit'!$B:$B,$J2257)/$F2257))</f>
        <v/>
      </c>
      <c r="H2257" t="str">
        <f t="shared" si="99"/>
        <v/>
      </c>
      <c r="I2257" t="str">
        <f>IF($J2257="","",INDEX('2_Review &amp; Audit'!$AD:$AD,$J2257))</f>
        <v/>
      </c>
      <c r="AB2257" t="str">
        <f>IF($D2257="","",MAX(0,N(#REF!)-N($X2257)))</f>
        <v/>
      </c>
      <c r="AC2257" t="str">
        <f>IF(OR($D2257="",$AB2257="",N($AB2257)&lt;=0),"",IFERROR(MATCH(1,INDEX(('2_Review &amp; Audit'!$F$6:$F$505=$A2257)*('2_Review &amp; Audit'!$I$6:$I$505&gt;=$E2257-30)*('2_Review &amp; Audit'!$I$6:$I$505&lt;=$E2257+30)*('2_Review &amp; Audit'!$R$6:$R$505&gt;0)*(ROW('2_Review &amp; Audit'!$R$6:$R$505)&gt;$T2257),0),0)+5,""))</f>
        <v/>
      </c>
      <c r="AG2257" t="str">
        <f>IF(OR($D2257="",$AB2257="",$AF2257=""),"",MIN($AB2257,$AF2257))</f>
        <v/>
      </c>
      <c r="AK2257" t="str">
        <f>IF($D2257="","",MAX(0,N($AB2257)-N($AG2257)))</f>
        <v/>
      </c>
      <c r="AL2257" t="str">
        <f>IF(OR($D2257="",$AK2257="",N($AK2257)&lt;=0),"",IFERROR(MATCH(1,INDEX(('2_Review &amp; Audit'!$F$6:$F$505=$A2257)*('2_Review &amp; Audit'!$I$6:$I$505&gt;=$E2257-30)*('2_Review &amp; Audit'!$I$6:$I$505&lt;=$E2257+30)*('2_Review &amp; Audit'!$R$6:$R$505&gt;0)*(ROW('2_Review &amp; Audit'!$R$6:$R$505)&gt;$AC2257),0),0)+5,""))</f>
        <v/>
      </c>
      <c r="AP2257" t="str">
        <f>IF(OR($D2257="",$AK2257="",$AO2257=""),"",MIN($AK2257,$AO2257))</f>
        <v/>
      </c>
    </row>
    <row r="2258" spans="1:42" ht="12.75" customHeight="1" x14ac:dyDescent="0.2">
      <c r="A2258" t="str">
        <f>IF($J2258="","",INDEX('2_Review &amp; Audit'!$F:$F,$J2258))</f>
        <v/>
      </c>
      <c r="B2258" t="str">
        <f>IF($J2258="","",INDEX('2_Review &amp; Audit'!$C:$C,$J2258))</f>
        <v/>
      </c>
      <c r="C2258" t="str">
        <f>IF($J2258="","",INDEX('2_Review &amp; Audit'!$D:$D,$J2258))</f>
        <v/>
      </c>
      <c r="D2258" s="60" t="str">
        <f>IF($J2258="","",INDEX('2_Review &amp; Audit'!$U:$U,$J2258))</f>
        <v/>
      </c>
      <c r="E2258" t="str">
        <f>IF($J2258="","",INDEX('2_Review &amp; Audit'!$M:$M,$J2258))</f>
        <v/>
      </c>
      <c r="F2258" t="str">
        <f>IF($J2258="","",INDEX('2_Review &amp; Audit'!$N:$N,$J2258))</f>
        <v/>
      </c>
      <c r="G2258" t="str">
        <f>IF(OR($J2258="",$F2258=""),"",ABS(INDEX('2_Review &amp; Audit'!$B:$B,$J2258)/$F2258))</f>
        <v/>
      </c>
      <c r="H2258" t="str">
        <f t="shared" si="99"/>
        <v/>
      </c>
      <c r="I2258" t="str">
        <f>IF($J2258="","",INDEX('2_Review &amp; Audit'!$AD:$AD,$J2258))</f>
        <v/>
      </c>
      <c r="AB2258" t="str">
        <f>IF($D2258="","",MAX(0,N(#REF!)-N($X2258)))</f>
        <v/>
      </c>
      <c r="AC2258" t="str">
        <f>IF(OR($D2258="",$AB2258="",N($AB2258)&lt;=0),"",IFERROR(MATCH(1,INDEX(('2_Review &amp; Audit'!$F$6:$F$505=$A2258)*('2_Review &amp; Audit'!$I$6:$I$505&gt;=$E2258-30)*('2_Review &amp; Audit'!$I$6:$I$505&lt;=$E2258+30)*('2_Review &amp; Audit'!$R$6:$R$505&gt;0)*(ROW('2_Review &amp; Audit'!$R$6:$R$505)&gt;$T2258),0),0)+5,""))</f>
        <v/>
      </c>
      <c r="AG2258" t="str">
        <f>IF(OR($D2258="",$AB2258="",$AF2258=""),"",MIN($AB2258,$AF2258))</f>
        <v/>
      </c>
      <c r="AK2258" t="str">
        <f>IF($D2258="","",MAX(0,N($AB2258)-N($AG2258)))</f>
        <v/>
      </c>
      <c r="AL2258" t="str">
        <f>IF(OR($D2258="",$AK2258="",N($AK2258)&lt;=0),"",IFERROR(MATCH(1,INDEX(('2_Review &amp; Audit'!$F$6:$F$505=$A2258)*('2_Review &amp; Audit'!$I$6:$I$505&gt;=$E2258-30)*('2_Review &amp; Audit'!$I$6:$I$505&lt;=$E2258+30)*('2_Review &amp; Audit'!$R$6:$R$505&gt;0)*(ROW('2_Review &amp; Audit'!$R$6:$R$505)&gt;$AC2258),0),0)+5,""))</f>
        <v/>
      </c>
      <c r="AP2258" t="str">
        <f>IF(OR($D2258="",$AK2258="",$AO2258=""),"",MIN($AK2258,$AO2258))</f>
        <v/>
      </c>
    </row>
    <row r="2259" spans="1:42" ht="12.75" customHeight="1" x14ac:dyDescent="0.2">
      <c r="A2259" t="str">
        <f>IF($J2259="","",INDEX('2_Review &amp; Audit'!$F:$F,$J2259))</f>
        <v/>
      </c>
      <c r="B2259" t="str">
        <f>IF($J2259="","",INDEX('2_Review &amp; Audit'!$C:$C,$J2259))</f>
        <v/>
      </c>
      <c r="C2259" t="str">
        <f>IF($J2259="","",INDEX('2_Review &amp; Audit'!$D:$D,$J2259))</f>
        <v/>
      </c>
      <c r="D2259" s="60" t="str">
        <f>IF($J2259="","",INDEX('2_Review &amp; Audit'!$U:$U,$J2259))</f>
        <v/>
      </c>
      <c r="E2259" t="str">
        <f>IF($J2259="","",INDEX('2_Review &amp; Audit'!$M:$M,$J2259))</f>
        <v/>
      </c>
      <c r="F2259" t="str">
        <f>IF($J2259="","",INDEX('2_Review &amp; Audit'!$N:$N,$J2259))</f>
        <v/>
      </c>
      <c r="G2259" t="str">
        <f>IF(OR($J2259="",$F2259=""),"",ABS(INDEX('2_Review &amp; Audit'!$B:$B,$J2259)/$F2259))</f>
        <v/>
      </c>
      <c r="H2259" t="str">
        <f t="shared" si="99"/>
        <v/>
      </c>
      <c r="I2259" t="str">
        <f>IF($J2259="","",INDEX('2_Review &amp; Audit'!$AD:$AD,$J2259))</f>
        <v/>
      </c>
      <c r="AB2259" t="str">
        <f>IF($D2259="","",MAX(0,N(#REF!)-N($X2259)))</f>
        <v/>
      </c>
      <c r="AC2259" t="str">
        <f>IF(OR($D2259="",$AB2259="",N($AB2259)&lt;=0),"",IFERROR(MATCH(1,INDEX(('2_Review &amp; Audit'!$F$6:$F$505=$A2259)*('2_Review &amp; Audit'!$I$6:$I$505&gt;=$E2259-30)*('2_Review &amp; Audit'!$I$6:$I$505&lt;=$E2259+30)*('2_Review &amp; Audit'!$R$6:$R$505&gt;0)*(ROW('2_Review &amp; Audit'!$R$6:$R$505)&gt;$T2259),0),0)+5,""))</f>
        <v/>
      </c>
      <c r="AG2259" t="str">
        <f>IF(OR($D2259="",$AB2259="",$AF2259=""),"",MIN($AB2259,$AF2259))</f>
        <v/>
      </c>
      <c r="AK2259" t="str">
        <f>IF($D2259="","",MAX(0,N($AB2259)-N($AG2259)))</f>
        <v/>
      </c>
      <c r="AL2259" t="str">
        <f>IF(OR($D2259="",$AK2259="",N($AK2259)&lt;=0),"",IFERROR(MATCH(1,INDEX(('2_Review &amp; Audit'!$F$6:$F$505=$A2259)*('2_Review &amp; Audit'!$I$6:$I$505&gt;=$E2259-30)*('2_Review &amp; Audit'!$I$6:$I$505&lt;=$E2259+30)*('2_Review &amp; Audit'!$R$6:$R$505&gt;0)*(ROW('2_Review &amp; Audit'!$R$6:$R$505)&gt;$AC2259),0),0)+5,""))</f>
        <v/>
      </c>
      <c r="AP2259" t="str">
        <f>IF(OR($D2259="",$AK2259="",$AO2259=""),"",MIN($AK2259,$AO2259))</f>
        <v/>
      </c>
    </row>
    <row r="2260" spans="1:42" ht="12.75" customHeight="1" x14ac:dyDescent="0.2">
      <c r="A2260" t="str">
        <f>IF($J2260="","",INDEX('2_Review &amp; Audit'!$F:$F,$J2260))</f>
        <v/>
      </c>
      <c r="B2260" t="str">
        <f>IF($J2260="","",INDEX('2_Review &amp; Audit'!$C:$C,$J2260))</f>
        <v/>
      </c>
      <c r="C2260" t="str">
        <f>IF($J2260="","",INDEX('2_Review &amp; Audit'!$D:$D,$J2260))</f>
        <v/>
      </c>
      <c r="D2260" s="60" t="str">
        <f>IF($J2260="","",INDEX('2_Review &amp; Audit'!$U:$U,$J2260))</f>
        <v/>
      </c>
      <c r="E2260" t="str">
        <f>IF($J2260="","",INDEX('2_Review &amp; Audit'!$M:$M,$J2260))</f>
        <v/>
      </c>
      <c r="F2260" t="str">
        <f>IF($J2260="","",INDEX('2_Review &amp; Audit'!$N:$N,$J2260))</f>
        <v/>
      </c>
      <c r="G2260" t="str">
        <f>IF(OR($J2260="",$F2260=""),"",ABS(INDEX('2_Review &amp; Audit'!$B:$B,$J2260)/$F2260))</f>
        <v/>
      </c>
      <c r="H2260" t="str">
        <f t="shared" si="99"/>
        <v/>
      </c>
      <c r="I2260" t="str">
        <f>IF($J2260="","",INDEX('2_Review &amp; Audit'!$AD:$AD,$J2260))</f>
        <v/>
      </c>
      <c r="AB2260" t="str">
        <f>IF($D2260="","",MAX(0,N(#REF!)-N($X2260)))</f>
        <v/>
      </c>
      <c r="AC2260" t="str">
        <f>IF(OR($D2260="",$AB2260="",N($AB2260)&lt;=0),"",IFERROR(MATCH(1,INDEX(('2_Review &amp; Audit'!$F$6:$F$505=$A2260)*('2_Review &amp; Audit'!$I$6:$I$505&gt;=$E2260-30)*('2_Review &amp; Audit'!$I$6:$I$505&lt;=$E2260+30)*('2_Review &amp; Audit'!$R$6:$R$505&gt;0)*(ROW('2_Review &amp; Audit'!$R$6:$R$505)&gt;$T2260),0),0)+5,""))</f>
        <v/>
      </c>
      <c r="AG2260" t="str">
        <f>IF(OR($D2260="",$AB2260="",$AF2260=""),"",MIN($AB2260,$AF2260))</f>
        <v/>
      </c>
      <c r="AK2260" t="str">
        <f>IF($D2260="","",MAX(0,N($AB2260)-N($AG2260)))</f>
        <v/>
      </c>
      <c r="AL2260" t="str">
        <f>IF(OR($D2260="",$AK2260="",N($AK2260)&lt;=0),"",IFERROR(MATCH(1,INDEX(('2_Review &amp; Audit'!$F$6:$F$505=$A2260)*('2_Review &amp; Audit'!$I$6:$I$505&gt;=$E2260-30)*('2_Review &amp; Audit'!$I$6:$I$505&lt;=$E2260+30)*('2_Review &amp; Audit'!$R$6:$R$505&gt;0)*(ROW('2_Review &amp; Audit'!$R$6:$R$505)&gt;$AC2260),0),0)+5,""))</f>
        <v/>
      </c>
      <c r="AP2260" t="str">
        <f>IF(OR($D2260="",$AK2260="",$AO2260=""),"",MIN($AK2260,$AO2260))</f>
        <v/>
      </c>
    </row>
    <row r="2261" spans="1:42" ht="12.75" customHeight="1" x14ac:dyDescent="0.2">
      <c r="A2261" t="str">
        <f>IF($J2261="","",INDEX('2_Review &amp; Audit'!$F:$F,$J2261))</f>
        <v/>
      </c>
      <c r="B2261" t="str">
        <f>IF($J2261="","",INDEX('2_Review &amp; Audit'!$C:$C,$J2261))</f>
        <v/>
      </c>
      <c r="C2261" t="str">
        <f>IF($J2261="","",INDEX('2_Review &amp; Audit'!$D:$D,$J2261))</f>
        <v/>
      </c>
      <c r="D2261" s="60" t="str">
        <f>IF($J2261="","",INDEX('2_Review &amp; Audit'!$U:$U,$J2261))</f>
        <v/>
      </c>
      <c r="E2261" t="str">
        <f>IF($J2261="","",INDEX('2_Review &amp; Audit'!$M:$M,$J2261))</f>
        <v/>
      </c>
      <c r="F2261" t="str">
        <f>IF($J2261="","",INDEX('2_Review &amp; Audit'!$N:$N,$J2261))</f>
        <v/>
      </c>
      <c r="G2261" t="str">
        <f>IF(OR($J2261="",$F2261=""),"",ABS(INDEX('2_Review &amp; Audit'!$B:$B,$J2261)/$F2261))</f>
        <v/>
      </c>
      <c r="H2261" t="str">
        <f t="shared" si="99"/>
        <v/>
      </c>
      <c r="I2261" t="str">
        <f>IF($J2261="","",INDEX('2_Review &amp; Audit'!$AD:$AD,$J2261))</f>
        <v/>
      </c>
      <c r="AB2261" t="str">
        <f>IF($D2261="","",MAX(0,N(#REF!)-N($X2261)))</f>
        <v/>
      </c>
      <c r="AC2261" t="str">
        <f>IF(OR($D2261="",$AB2261="",N($AB2261)&lt;=0),"",IFERROR(MATCH(1,INDEX(('2_Review &amp; Audit'!$F$6:$F$505=$A2261)*('2_Review &amp; Audit'!$I$6:$I$505&gt;=$E2261-30)*('2_Review &amp; Audit'!$I$6:$I$505&lt;=$E2261+30)*('2_Review &amp; Audit'!$R$6:$R$505&gt;0)*(ROW('2_Review &amp; Audit'!$R$6:$R$505)&gt;$T2261),0),0)+5,""))</f>
        <v/>
      </c>
      <c r="AG2261" t="str">
        <f>IF(OR($D2261="",$AB2261="",$AF2261=""),"",MIN($AB2261,$AF2261))</f>
        <v/>
      </c>
      <c r="AK2261" t="str">
        <f>IF($D2261="","",MAX(0,N($AB2261)-N($AG2261)))</f>
        <v/>
      </c>
      <c r="AL2261" t="str">
        <f>IF(OR($D2261="",$AK2261="",N($AK2261)&lt;=0),"",IFERROR(MATCH(1,INDEX(('2_Review &amp; Audit'!$F$6:$F$505=$A2261)*('2_Review &amp; Audit'!$I$6:$I$505&gt;=$E2261-30)*('2_Review &amp; Audit'!$I$6:$I$505&lt;=$E2261+30)*('2_Review &amp; Audit'!$R$6:$R$505&gt;0)*(ROW('2_Review &amp; Audit'!$R$6:$R$505)&gt;$AC2261),0),0)+5,""))</f>
        <v/>
      </c>
      <c r="AP2261" t="str">
        <f>IF(OR($D2261="",$AK2261="",$AO2261=""),"",MIN($AK2261,$AO2261))</f>
        <v/>
      </c>
    </row>
    <row r="2262" spans="1:42" ht="12.75" customHeight="1" x14ac:dyDescent="0.2">
      <c r="A2262" t="str">
        <f>IF($J2262="","",INDEX('2_Review &amp; Audit'!$F:$F,$J2262))</f>
        <v/>
      </c>
      <c r="B2262" t="str">
        <f>IF($J2262="","",INDEX('2_Review &amp; Audit'!$C:$C,$J2262))</f>
        <v/>
      </c>
      <c r="C2262" t="str">
        <f>IF($J2262="","",INDEX('2_Review &amp; Audit'!$D:$D,$J2262))</f>
        <v/>
      </c>
      <c r="D2262" s="60" t="str">
        <f>IF($J2262="","",INDEX('2_Review &amp; Audit'!$U:$U,$J2262))</f>
        <v/>
      </c>
      <c r="E2262" t="str">
        <f>IF($J2262="","",INDEX('2_Review &amp; Audit'!$M:$M,$J2262))</f>
        <v/>
      </c>
      <c r="F2262" t="str">
        <f>IF($J2262="","",INDEX('2_Review &amp; Audit'!$N:$N,$J2262))</f>
        <v/>
      </c>
      <c r="G2262" t="str">
        <f>IF(OR($J2262="",$F2262=""),"",ABS(INDEX('2_Review &amp; Audit'!$B:$B,$J2262)/$F2262))</f>
        <v/>
      </c>
      <c r="H2262" t="str">
        <f t="shared" si="99"/>
        <v/>
      </c>
      <c r="I2262" t="str">
        <f>IF($J2262="","",INDEX('2_Review &amp; Audit'!$AD:$AD,$J2262))</f>
        <v/>
      </c>
      <c r="AB2262" t="str">
        <f>IF($D2262="","",MAX(0,N(#REF!)-N($X2262)))</f>
        <v/>
      </c>
      <c r="AC2262" t="str">
        <f>IF(OR($D2262="",$AB2262="",N($AB2262)&lt;=0),"",IFERROR(MATCH(1,INDEX(('2_Review &amp; Audit'!$F$6:$F$505=$A2262)*('2_Review &amp; Audit'!$I$6:$I$505&gt;=$E2262-30)*('2_Review &amp; Audit'!$I$6:$I$505&lt;=$E2262+30)*('2_Review &amp; Audit'!$R$6:$R$505&gt;0)*(ROW('2_Review &amp; Audit'!$R$6:$R$505)&gt;$T2262),0),0)+5,""))</f>
        <v/>
      </c>
      <c r="AG2262" t="str">
        <f>IF(OR($D2262="",$AB2262="",$AF2262=""),"",MIN($AB2262,$AF2262))</f>
        <v/>
      </c>
      <c r="AK2262" t="str">
        <f>IF($D2262="","",MAX(0,N($AB2262)-N($AG2262)))</f>
        <v/>
      </c>
      <c r="AL2262" t="str">
        <f>IF(OR($D2262="",$AK2262="",N($AK2262)&lt;=0),"",IFERROR(MATCH(1,INDEX(('2_Review &amp; Audit'!$F$6:$F$505=$A2262)*('2_Review &amp; Audit'!$I$6:$I$505&gt;=$E2262-30)*('2_Review &amp; Audit'!$I$6:$I$505&lt;=$E2262+30)*('2_Review &amp; Audit'!$R$6:$R$505&gt;0)*(ROW('2_Review &amp; Audit'!$R$6:$R$505)&gt;$AC2262),0),0)+5,""))</f>
        <v/>
      </c>
      <c r="AP2262" t="str">
        <f>IF(OR($D2262="",$AK2262="",$AO2262=""),"",MIN($AK2262,$AO2262))</f>
        <v/>
      </c>
    </row>
    <row r="2263" spans="1:42" ht="12.75" customHeight="1" x14ac:dyDescent="0.2">
      <c r="A2263" t="str">
        <f>IF($J2263="","",INDEX('2_Review &amp; Audit'!$F:$F,$J2263))</f>
        <v/>
      </c>
      <c r="B2263" t="str">
        <f>IF($J2263="","",INDEX('2_Review &amp; Audit'!$C:$C,$J2263))</f>
        <v/>
      </c>
      <c r="C2263" t="str">
        <f>IF($J2263="","",INDEX('2_Review &amp; Audit'!$D:$D,$J2263))</f>
        <v/>
      </c>
      <c r="D2263" s="60" t="str">
        <f>IF($J2263="","",INDEX('2_Review &amp; Audit'!$U:$U,$J2263))</f>
        <v/>
      </c>
      <c r="E2263" t="str">
        <f>IF($J2263="","",INDEX('2_Review &amp; Audit'!$M:$M,$J2263))</f>
        <v/>
      </c>
      <c r="F2263" t="str">
        <f>IF($J2263="","",INDEX('2_Review &amp; Audit'!$N:$N,$J2263))</f>
        <v/>
      </c>
      <c r="G2263" t="str">
        <f>IF(OR($J2263="",$F2263=""),"",ABS(INDEX('2_Review &amp; Audit'!$B:$B,$J2263)/$F2263))</f>
        <v/>
      </c>
      <c r="H2263" t="str">
        <f t="shared" si="99"/>
        <v/>
      </c>
      <c r="I2263" t="str">
        <f>IF($J2263="","",INDEX('2_Review &amp; Audit'!$AD:$AD,$J2263))</f>
        <v/>
      </c>
      <c r="AB2263" t="str">
        <f>IF($D2263="","",MAX(0,N(#REF!)-N($X2263)))</f>
        <v/>
      </c>
      <c r="AC2263" t="str">
        <f>IF(OR($D2263="",$AB2263="",N($AB2263)&lt;=0),"",IFERROR(MATCH(1,INDEX(('2_Review &amp; Audit'!$F$6:$F$505=$A2263)*('2_Review &amp; Audit'!$I$6:$I$505&gt;=$E2263-30)*('2_Review &amp; Audit'!$I$6:$I$505&lt;=$E2263+30)*('2_Review &amp; Audit'!$R$6:$R$505&gt;0)*(ROW('2_Review &amp; Audit'!$R$6:$R$505)&gt;$T2263),0),0)+5,""))</f>
        <v/>
      </c>
      <c r="AG2263" t="str">
        <f>IF(OR($D2263="",$AB2263="",$AF2263=""),"",MIN($AB2263,$AF2263))</f>
        <v/>
      </c>
      <c r="AK2263" t="str">
        <f>IF($D2263="","",MAX(0,N($AB2263)-N($AG2263)))</f>
        <v/>
      </c>
      <c r="AL2263" t="str">
        <f>IF(OR($D2263="",$AK2263="",N($AK2263)&lt;=0),"",IFERROR(MATCH(1,INDEX(('2_Review &amp; Audit'!$F$6:$F$505=$A2263)*('2_Review &amp; Audit'!$I$6:$I$505&gt;=$E2263-30)*('2_Review &amp; Audit'!$I$6:$I$505&lt;=$E2263+30)*('2_Review &amp; Audit'!$R$6:$R$505&gt;0)*(ROW('2_Review &amp; Audit'!$R$6:$R$505)&gt;$AC2263),0),0)+5,""))</f>
        <v/>
      </c>
      <c r="AP2263" t="str">
        <f>IF(OR($D2263="",$AK2263="",$AO2263=""),"",MIN($AK2263,$AO2263))</f>
        <v/>
      </c>
    </row>
    <row r="2264" spans="1:42" ht="12.75" customHeight="1" x14ac:dyDescent="0.2">
      <c r="A2264" t="str">
        <f>IF($J2264="","",INDEX('2_Review &amp; Audit'!$F:$F,$J2264))</f>
        <v/>
      </c>
      <c r="B2264" t="str">
        <f>IF($J2264="","",INDEX('2_Review &amp; Audit'!$C:$C,$J2264))</f>
        <v/>
      </c>
      <c r="C2264" t="str">
        <f>IF($J2264="","",INDEX('2_Review &amp; Audit'!$D:$D,$J2264))</f>
        <v/>
      </c>
      <c r="D2264" s="60" t="str">
        <f>IF($J2264="","",INDEX('2_Review &amp; Audit'!$U:$U,$J2264))</f>
        <v/>
      </c>
      <c r="E2264" t="str">
        <f>IF($J2264="","",INDEX('2_Review &amp; Audit'!$M:$M,$J2264))</f>
        <v/>
      </c>
      <c r="F2264" t="str">
        <f>IF($J2264="","",INDEX('2_Review &amp; Audit'!$N:$N,$J2264))</f>
        <v/>
      </c>
      <c r="G2264" t="str">
        <f>IF(OR($J2264="",$F2264=""),"",ABS(INDEX('2_Review &amp; Audit'!$B:$B,$J2264)/$F2264))</f>
        <v/>
      </c>
      <c r="H2264" t="str">
        <f t="shared" si="99"/>
        <v/>
      </c>
      <c r="I2264" t="str">
        <f>IF($J2264="","",INDEX('2_Review &amp; Audit'!$AD:$AD,$J2264))</f>
        <v/>
      </c>
      <c r="AB2264" t="str">
        <f>IF($D2264="","",MAX(0,N(#REF!)-N($X2264)))</f>
        <v/>
      </c>
      <c r="AC2264" t="str">
        <f>IF(OR($D2264="",$AB2264="",N($AB2264)&lt;=0),"",IFERROR(MATCH(1,INDEX(('2_Review &amp; Audit'!$F$6:$F$505=$A2264)*('2_Review &amp; Audit'!$I$6:$I$505&gt;=$E2264-30)*('2_Review &amp; Audit'!$I$6:$I$505&lt;=$E2264+30)*('2_Review &amp; Audit'!$R$6:$R$505&gt;0)*(ROW('2_Review &amp; Audit'!$R$6:$R$505)&gt;$T2264),0),0)+5,""))</f>
        <v/>
      </c>
      <c r="AG2264" t="str">
        <f>IF(OR($D2264="",$AB2264="",$AF2264=""),"",MIN($AB2264,$AF2264))</f>
        <v/>
      </c>
      <c r="AK2264" t="str">
        <f>IF($D2264="","",MAX(0,N($AB2264)-N($AG2264)))</f>
        <v/>
      </c>
      <c r="AL2264" t="str">
        <f>IF(OR($D2264="",$AK2264="",N($AK2264)&lt;=0),"",IFERROR(MATCH(1,INDEX(('2_Review &amp; Audit'!$F$6:$F$505=$A2264)*('2_Review &amp; Audit'!$I$6:$I$505&gt;=$E2264-30)*('2_Review &amp; Audit'!$I$6:$I$505&lt;=$E2264+30)*('2_Review &amp; Audit'!$R$6:$R$505&gt;0)*(ROW('2_Review &amp; Audit'!$R$6:$R$505)&gt;$AC2264),0),0)+5,""))</f>
        <v/>
      </c>
      <c r="AP2264" t="str">
        <f>IF(OR($D2264="",$AK2264="",$AO2264=""),"",MIN($AK2264,$AO2264))</f>
        <v/>
      </c>
    </row>
    <row r="2265" spans="1:42" ht="12.75" customHeight="1" x14ac:dyDescent="0.2">
      <c r="A2265" t="str">
        <f>IF($J2265="","",INDEX('2_Review &amp; Audit'!$F:$F,$J2265))</f>
        <v/>
      </c>
      <c r="B2265" t="str">
        <f>IF($J2265="","",INDEX('2_Review &amp; Audit'!$C:$C,$J2265))</f>
        <v/>
      </c>
      <c r="C2265" t="str">
        <f>IF($J2265="","",INDEX('2_Review &amp; Audit'!$D:$D,$J2265))</f>
        <v/>
      </c>
      <c r="D2265" s="60" t="str">
        <f>IF($J2265="","",INDEX('2_Review &amp; Audit'!$U:$U,$J2265))</f>
        <v/>
      </c>
      <c r="E2265" t="str">
        <f>IF($J2265="","",INDEX('2_Review &amp; Audit'!$M:$M,$J2265))</f>
        <v/>
      </c>
      <c r="F2265" t="str">
        <f>IF($J2265="","",INDEX('2_Review &amp; Audit'!$N:$N,$J2265))</f>
        <v/>
      </c>
      <c r="G2265" t="str">
        <f>IF(OR($J2265="",$F2265=""),"",ABS(INDEX('2_Review &amp; Audit'!$B:$B,$J2265)/$F2265))</f>
        <v/>
      </c>
      <c r="H2265" t="str">
        <f t="shared" si="99"/>
        <v/>
      </c>
      <c r="I2265" t="str">
        <f>IF($J2265="","",INDEX('2_Review &amp; Audit'!$AD:$AD,$J2265))</f>
        <v/>
      </c>
      <c r="AB2265" t="str">
        <f>IF($D2265="","",MAX(0,N(#REF!)-N($X2265)))</f>
        <v/>
      </c>
      <c r="AC2265" t="str">
        <f>IF(OR($D2265="",$AB2265="",N($AB2265)&lt;=0),"",IFERROR(MATCH(1,INDEX(('2_Review &amp; Audit'!$F$6:$F$505=$A2265)*('2_Review &amp; Audit'!$I$6:$I$505&gt;=$E2265-30)*('2_Review &amp; Audit'!$I$6:$I$505&lt;=$E2265+30)*('2_Review &amp; Audit'!$R$6:$R$505&gt;0)*(ROW('2_Review &amp; Audit'!$R$6:$R$505)&gt;$T2265),0),0)+5,""))</f>
        <v/>
      </c>
      <c r="AG2265" t="str">
        <f>IF(OR($D2265="",$AB2265="",$AF2265=""),"",MIN($AB2265,$AF2265))</f>
        <v/>
      </c>
      <c r="AK2265" t="str">
        <f>IF($D2265="","",MAX(0,N($AB2265)-N($AG2265)))</f>
        <v/>
      </c>
      <c r="AL2265" t="str">
        <f>IF(OR($D2265="",$AK2265="",N($AK2265)&lt;=0),"",IFERROR(MATCH(1,INDEX(('2_Review &amp; Audit'!$F$6:$F$505=$A2265)*('2_Review &amp; Audit'!$I$6:$I$505&gt;=$E2265-30)*('2_Review &amp; Audit'!$I$6:$I$505&lt;=$E2265+30)*('2_Review &amp; Audit'!$R$6:$R$505&gt;0)*(ROW('2_Review &amp; Audit'!$R$6:$R$505)&gt;$AC2265),0),0)+5,""))</f>
        <v/>
      </c>
      <c r="AP2265" t="str">
        <f>IF(OR($D2265="",$AK2265="",$AO2265=""),"",MIN($AK2265,$AO2265))</f>
        <v/>
      </c>
    </row>
    <row r="2266" spans="1:42" ht="12.75" customHeight="1" x14ac:dyDescent="0.2">
      <c r="A2266" t="str">
        <f>IF($J2266="","",INDEX('2_Review &amp; Audit'!$F:$F,$J2266))</f>
        <v/>
      </c>
      <c r="B2266" t="str">
        <f>IF($J2266="","",INDEX('2_Review &amp; Audit'!$C:$C,$J2266))</f>
        <v/>
      </c>
      <c r="C2266" t="str">
        <f>IF($J2266="","",INDEX('2_Review &amp; Audit'!$D:$D,$J2266))</f>
        <v/>
      </c>
      <c r="D2266" s="60" t="str">
        <f>IF($J2266="","",INDEX('2_Review &amp; Audit'!$U:$U,$J2266))</f>
        <v/>
      </c>
      <c r="E2266" t="str">
        <f>IF($J2266="","",INDEX('2_Review &amp; Audit'!$M:$M,$J2266))</f>
        <v/>
      </c>
      <c r="F2266" t="str">
        <f>IF($J2266="","",INDEX('2_Review &amp; Audit'!$N:$N,$J2266))</f>
        <v/>
      </c>
      <c r="G2266" t="str">
        <f>IF(OR($J2266="",$F2266=""),"",ABS(INDEX('2_Review &amp; Audit'!$B:$B,$J2266)/$F2266))</f>
        <v/>
      </c>
      <c r="H2266" t="str">
        <f t="shared" si="99"/>
        <v/>
      </c>
      <c r="I2266" t="str">
        <f>IF($J2266="","",INDEX('2_Review &amp; Audit'!$AD:$AD,$J2266))</f>
        <v/>
      </c>
      <c r="AB2266" t="str">
        <f>IF($D2266="","",MAX(0,N(#REF!)-N($X2266)))</f>
        <v/>
      </c>
      <c r="AC2266" t="str">
        <f>IF(OR($D2266="",$AB2266="",N($AB2266)&lt;=0),"",IFERROR(MATCH(1,INDEX(('2_Review &amp; Audit'!$F$6:$F$505=$A2266)*('2_Review &amp; Audit'!$I$6:$I$505&gt;=$E2266-30)*('2_Review &amp; Audit'!$I$6:$I$505&lt;=$E2266+30)*('2_Review &amp; Audit'!$R$6:$R$505&gt;0)*(ROW('2_Review &amp; Audit'!$R$6:$R$505)&gt;$T2266),0),0)+5,""))</f>
        <v/>
      </c>
      <c r="AG2266" t="str">
        <f>IF(OR($D2266="",$AB2266="",$AF2266=""),"",MIN($AB2266,$AF2266))</f>
        <v/>
      </c>
      <c r="AK2266" t="str">
        <f>IF($D2266="","",MAX(0,N($AB2266)-N($AG2266)))</f>
        <v/>
      </c>
      <c r="AL2266" t="str">
        <f>IF(OR($D2266="",$AK2266="",N($AK2266)&lt;=0),"",IFERROR(MATCH(1,INDEX(('2_Review &amp; Audit'!$F$6:$F$505=$A2266)*('2_Review &amp; Audit'!$I$6:$I$505&gt;=$E2266-30)*('2_Review &amp; Audit'!$I$6:$I$505&lt;=$E2266+30)*('2_Review &amp; Audit'!$R$6:$R$505&gt;0)*(ROW('2_Review &amp; Audit'!$R$6:$R$505)&gt;$AC2266),0),0)+5,""))</f>
        <v/>
      </c>
      <c r="AP2266" t="str">
        <f>IF(OR($D2266="",$AK2266="",$AO2266=""),"",MIN($AK2266,$AO2266))</f>
        <v/>
      </c>
    </row>
    <row r="2267" spans="1:42" ht="12.75" customHeight="1" x14ac:dyDescent="0.2">
      <c r="A2267" t="str">
        <f>IF($J2267="","",INDEX('2_Review &amp; Audit'!$F:$F,$J2267))</f>
        <v/>
      </c>
      <c r="B2267" t="str">
        <f>IF($J2267="","",INDEX('2_Review &amp; Audit'!$C:$C,$J2267))</f>
        <v/>
      </c>
      <c r="C2267" t="str">
        <f>IF($J2267="","",INDEX('2_Review &amp; Audit'!$D:$D,$J2267))</f>
        <v/>
      </c>
      <c r="D2267" s="60" t="str">
        <f>IF($J2267="","",INDEX('2_Review &amp; Audit'!$U:$U,$J2267))</f>
        <v/>
      </c>
      <c r="E2267" t="str">
        <f>IF($J2267="","",INDEX('2_Review &amp; Audit'!$M:$M,$J2267))</f>
        <v/>
      </c>
      <c r="F2267" t="str">
        <f>IF($J2267="","",INDEX('2_Review &amp; Audit'!$N:$N,$J2267))</f>
        <v/>
      </c>
      <c r="G2267" t="str">
        <f>IF(OR($J2267="",$F2267=""),"",ABS(INDEX('2_Review &amp; Audit'!$B:$B,$J2267)/$F2267))</f>
        <v/>
      </c>
      <c r="H2267" t="str">
        <f t="shared" si="99"/>
        <v/>
      </c>
      <c r="I2267" t="str">
        <f>IF($J2267="","",INDEX('2_Review &amp; Audit'!$AD:$AD,$J2267))</f>
        <v/>
      </c>
      <c r="AB2267" t="str">
        <f>IF($D2267="","",MAX(0,N(#REF!)-N($X2267)))</f>
        <v/>
      </c>
      <c r="AC2267" t="str">
        <f>IF(OR($D2267="",$AB2267="",N($AB2267)&lt;=0),"",IFERROR(MATCH(1,INDEX(('2_Review &amp; Audit'!$F$6:$F$505=$A2267)*('2_Review &amp; Audit'!$I$6:$I$505&gt;=$E2267-30)*('2_Review &amp; Audit'!$I$6:$I$505&lt;=$E2267+30)*('2_Review &amp; Audit'!$R$6:$R$505&gt;0)*(ROW('2_Review &amp; Audit'!$R$6:$R$505)&gt;$T2267),0),0)+5,""))</f>
        <v/>
      </c>
      <c r="AG2267" t="str">
        <f>IF(OR($D2267="",$AB2267="",$AF2267=""),"",MIN($AB2267,$AF2267))</f>
        <v/>
      </c>
      <c r="AK2267" t="str">
        <f>IF($D2267="","",MAX(0,N($AB2267)-N($AG2267)))</f>
        <v/>
      </c>
      <c r="AL2267" t="str">
        <f>IF(OR($D2267="",$AK2267="",N($AK2267)&lt;=0),"",IFERROR(MATCH(1,INDEX(('2_Review &amp; Audit'!$F$6:$F$505=$A2267)*('2_Review &amp; Audit'!$I$6:$I$505&gt;=$E2267-30)*('2_Review &amp; Audit'!$I$6:$I$505&lt;=$E2267+30)*('2_Review &amp; Audit'!$R$6:$R$505&gt;0)*(ROW('2_Review &amp; Audit'!$R$6:$R$505)&gt;$AC2267),0),0)+5,""))</f>
        <v/>
      </c>
      <c r="AP2267" t="str">
        <f>IF(OR($D2267="",$AK2267="",$AO2267=""),"",MIN($AK2267,$AO2267))</f>
        <v/>
      </c>
    </row>
    <row r="2268" spans="1:42" ht="12.75" customHeight="1" x14ac:dyDescent="0.2">
      <c r="A2268" t="str">
        <f>IF($J2268="","",INDEX('2_Review &amp; Audit'!$F:$F,$J2268))</f>
        <v/>
      </c>
      <c r="B2268" t="str">
        <f>IF($J2268="","",INDEX('2_Review &amp; Audit'!$C:$C,$J2268))</f>
        <v/>
      </c>
      <c r="C2268" t="str">
        <f>IF($J2268="","",INDEX('2_Review &amp; Audit'!$D:$D,$J2268))</f>
        <v/>
      </c>
      <c r="D2268" s="60" t="str">
        <f>IF($J2268="","",INDEX('2_Review &amp; Audit'!$U:$U,$J2268))</f>
        <v/>
      </c>
      <c r="E2268" t="str">
        <f>IF($J2268="","",INDEX('2_Review &amp; Audit'!$M:$M,$J2268))</f>
        <v/>
      </c>
      <c r="F2268" t="str">
        <f>IF($J2268="","",INDEX('2_Review &amp; Audit'!$N:$N,$J2268))</f>
        <v/>
      </c>
      <c r="G2268" t="str">
        <f>IF(OR($J2268="",$F2268=""),"",ABS(INDEX('2_Review &amp; Audit'!$B:$B,$J2268)/$F2268))</f>
        <v/>
      </c>
      <c r="H2268" t="str">
        <f t="shared" si="99"/>
        <v/>
      </c>
      <c r="I2268" t="str">
        <f>IF($J2268="","",INDEX('2_Review &amp; Audit'!$AD:$AD,$J2268))</f>
        <v/>
      </c>
      <c r="AB2268" t="str">
        <f>IF($D2268="","",MAX(0,N(#REF!)-N($X2268)))</f>
        <v/>
      </c>
      <c r="AC2268" t="str">
        <f>IF(OR($D2268="",$AB2268="",N($AB2268)&lt;=0),"",IFERROR(MATCH(1,INDEX(('2_Review &amp; Audit'!$F$6:$F$505=$A2268)*('2_Review &amp; Audit'!$I$6:$I$505&gt;=$E2268-30)*('2_Review &amp; Audit'!$I$6:$I$505&lt;=$E2268+30)*('2_Review &amp; Audit'!$R$6:$R$505&gt;0)*(ROW('2_Review &amp; Audit'!$R$6:$R$505)&gt;$T2268),0),0)+5,""))</f>
        <v/>
      </c>
      <c r="AG2268" t="str">
        <f>IF(OR($D2268="",$AB2268="",$AF2268=""),"",MIN($AB2268,$AF2268))</f>
        <v/>
      </c>
      <c r="AK2268" t="str">
        <f>IF($D2268="","",MAX(0,N($AB2268)-N($AG2268)))</f>
        <v/>
      </c>
      <c r="AL2268" t="str">
        <f>IF(OR($D2268="",$AK2268="",N($AK2268)&lt;=0),"",IFERROR(MATCH(1,INDEX(('2_Review &amp; Audit'!$F$6:$F$505=$A2268)*('2_Review &amp; Audit'!$I$6:$I$505&gt;=$E2268-30)*('2_Review &amp; Audit'!$I$6:$I$505&lt;=$E2268+30)*('2_Review &amp; Audit'!$R$6:$R$505&gt;0)*(ROW('2_Review &amp; Audit'!$R$6:$R$505)&gt;$AC2268),0),0)+5,""))</f>
        <v/>
      </c>
      <c r="AP2268" t="str">
        <f>IF(OR($D2268="",$AK2268="",$AO2268=""),"",MIN($AK2268,$AO2268))</f>
        <v/>
      </c>
    </row>
    <row r="2269" spans="1:42" ht="12.75" customHeight="1" x14ac:dyDescent="0.2">
      <c r="A2269" t="str">
        <f>IF($J2269="","",INDEX('2_Review &amp; Audit'!$F:$F,$J2269))</f>
        <v/>
      </c>
      <c r="B2269" t="str">
        <f>IF($J2269="","",INDEX('2_Review &amp; Audit'!$C:$C,$J2269))</f>
        <v/>
      </c>
      <c r="C2269" t="str">
        <f>IF($J2269="","",INDEX('2_Review &amp; Audit'!$D:$D,$J2269))</f>
        <v/>
      </c>
      <c r="D2269" s="60" t="str">
        <f>IF($J2269="","",INDEX('2_Review &amp; Audit'!$U:$U,$J2269))</f>
        <v/>
      </c>
      <c r="E2269" t="str">
        <f>IF($J2269="","",INDEX('2_Review &amp; Audit'!$M:$M,$J2269))</f>
        <v/>
      </c>
      <c r="F2269" t="str">
        <f>IF($J2269="","",INDEX('2_Review &amp; Audit'!$N:$N,$J2269))</f>
        <v/>
      </c>
      <c r="G2269" t="str">
        <f>IF(OR($J2269="",$F2269=""),"",ABS(INDEX('2_Review &amp; Audit'!$B:$B,$J2269)/$F2269))</f>
        <v/>
      </c>
      <c r="H2269" t="str">
        <f t="shared" si="99"/>
        <v/>
      </c>
      <c r="I2269" t="str">
        <f>IF($J2269="","",INDEX('2_Review &amp; Audit'!$AD:$AD,$J2269))</f>
        <v/>
      </c>
      <c r="AB2269" t="str">
        <f>IF($D2269="","",MAX(0,N(#REF!)-N($X2269)))</f>
        <v/>
      </c>
      <c r="AC2269" t="str">
        <f>IF(OR($D2269="",$AB2269="",N($AB2269)&lt;=0),"",IFERROR(MATCH(1,INDEX(('2_Review &amp; Audit'!$F$6:$F$505=$A2269)*('2_Review &amp; Audit'!$I$6:$I$505&gt;=$E2269-30)*('2_Review &amp; Audit'!$I$6:$I$505&lt;=$E2269+30)*('2_Review &amp; Audit'!$R$6:$R$505&gt;0)*(ROW('2_Review &amp; Audit'!$R$6:$R$505)&gt;$T2269),0),0)+5,""))</f>
        <v/>
      </c>
      <c r="AG2269" t="str">
        <f>IF(OR($D2269="",$AB2269="",$AF2269=""),"",MIN($AB2269,$AF2269))</f>
        <v/>
      </c>
      <c r="AK2269" t="str">
        <f>IF($D2269="","",MAX(0,N($AB2269)-N($AG2269)))</f>
        <v/>
      </c>
      <c r="AL2269" t="str">
        <f>IF(OR($D2269="",$AK2269="",N($AK2269)&lt;=0),"",IFERROR(MATCH(1,INDEX(('2_Review &amp; Audit'!$F$6:$F$505=$A2269)*('2_Review &amp; Audit'!$I$6:$I$505&gt;=$E2269-30)*('2_Review &amp; Audit'!$I$6:$I$505&lt;=$E2269+30)*('2_Review &amp; Audit'!$R$6:$R$505&gt;0)*(ROW('2_Review &amp; Audit'!$R$6:$R$505)&gt;$AC2269),0),0)+5,""))</f>
        <v/>
      </c>
      <c r="AP2269" t="str">
        <f>IF(OR($D2269="",$AK2269="",$AO2269=""),"",MIN($AK2269,$AO2269))</f>
        <v/>
      </c>
    </row>
    <row r="2270" spans="1:42" ht="12.75" customHeight="1" x14ac:dyDescent="0.2">
      <c r="A2270" t="str">
        <f>IF($J2270="","",INDEX('2_Review &amp; Audit'!$F:$F,$J2270))</f>
        <v/>
      </c>
      <c r="B2270" t="str">
        <f>IF($J2270="","",INDEX('2_Review &amp; Audit'!$C:$C,$J2270))</f>
        <v/>
      </c>
      <c r="C2270" t="str">
        <f>IF($J2270="","",INDEX('2_Review &amp; Audit'!$D:$D,$J2270))</f>
        <v/>
      </c>
      <c r="D2270" s="60" t="str">
        <f>IF($J2270="","",INDEX('2_Review &amp; Audit'!$U:$U,$J2270))</f>
        <v/>
      </c>
      <c r="E2270" t="str">
        <f>IF($J2270="","",INDEX('2_Review &amp; Audit'!$M:$M,$J2270))</f>
        <v/>
      </c>
      <c r="F2270" t="str">
        <f>IF($J2270="","",INDEX('2_Review &amp; Audit'!$N:$N,$J2270))</f>
        <v/>
      </c>
      <c r="G2270" t="str">
        <f>IF(OR($J2270="",$F2270=""),"",ABS(INDEX('2_Review &amp; Audit'!$B:$B,$J2270)/$F2270))</f>
        <v/>
      </c>
      <c r="H2270" t="str">
        <f t="shared" si="99"/>
        <v/>
      </c>
      <c r="I2270" t="str">
        <f>IF($J2270="","",INDEX('2_Review &amp; Audit'!$AD:$AD,$J2270))</f>
        <v/>
      </c>
      <c r="AB2270" t="str">
        <f>IF($D2270="","",MAX(0,N(#REF!)-N($X2270)))</f>
        <v/>
      </c>
      <c r="AC2270" t="str">
        <f>IF(OR($D2270="",$AB2270="",N($AB2270)&lt;=0),"",IFERROR(MATCH(1,INDEX(('2_Review &amp; Audit'!$F$6:$F$505=$A2270)*('2_Review &amp; Audit'!$I$6:$I$505&gt;=$E2270-30)*('2_Review &amp; Audit'!$I$6:$I$505&lt;=$E2270+30)*('2_Review &amp; Audit'!$R$6:$R$505&gt;0)*(ROW('2_Review &amp; Audit'!$R$6:$R$505)&gt;$T2270),0),0)+5,""))</f>
        <v/>
      </c>
      <c r="AG2270" t="str">
        <f>IF(OR($D2270="",$AB2270="",$AF2270=""),"",MIN($AB2270,$AF2270))</f>
        <v/>
      </c>
      <c r="AK2270" t="str">
        <f>IF($D2270="","",MAX(0,N($AB2270)-N($AG2270)))</f>
        <v/>
      </c>
      <c r="AL2270" t="str">
        <f>IF(OR($D2270="",$AK2270="",N($AK2270)&lt;=0),"",IFERROR(MATCH(1,INDEX(('2_Review &amp; Audit'!$F$6:$F$505=$A2270)*('2_Review &amp; Audit'!$I$6:$I$505&gt;=$E2270-30)*('2_Review &amp; Audit'!$I$6:$I$505&lt;=$E2270+30)*('2_Review &amp; Audit'!$R$6:$R$505&gt;0)*(ROW('2_Review &amp; Audit'!$R$6:$R$505)&gt;$AC2270),0),0)+5,""))</f>
        <v/>
      </c>
      <c r="AP2270" t="str">
        <f>IF(OR($D2270="",$AK2270="",$AO2270=""),"",MIN($AK2270,$AO2270))</f>
        <v/>
      </c>
    </row>
    <row r="2271" spans="1:42" ht="12.75" customHeight="1" x14ac:dyDescent="0.2">
      <c r="A2271" t="str">
        <f>IF($J2271="","",INDEX('2_Review &amp; Audit'!$F:$F,$J2271))</f>
        <v/>
      </c>
      <c r="B2271" t="str">
        <f>IF($J2271="","",INDEX('2_Review &amp; Audit'!$C:$C,$J2271))</f>
        <v/>
      </c>
      <c r="C2271" t="str">
        <f>IF($J2271="","",INDEX('2_Review &amp; Audit'!$D:$D,$J2271))</f>
        <v/>
      </c>
      <c r="D2271" s="60" t="str">
        <f>IF($J2271="","",INDEX('2_Review &amp; Audit'!$U:$U,$J2271))</f>
        <v/>
      </c>
      <c r="E2271" t="str">
        <f>IF($J2271="","",INDEX('2_Review &amp; Audit'!$M:$M,$J2271))</f>
        <v/>
      </c>
      <c r="F2271" t="str">
        <f>IF($J2271="","",INDEX('2_Review &amp; Audit'!$N:$N,$J2271))</f>
        <v/>
      </c>
      <c r="G2271" t="str">
        <f>IF(OR($J2271="",$F2271=""),"",ABS(INDEX('2_Review &amp; Audit'!$B:$B,$J2271)/$F2271))</f>
        <v/>
      </c>
      <c r="H2271" t="str">
        <f t="shared" si="99"/>
        <v/>
      </c>
      <c r="I2271" t="str">
        <f>IF($J2271="","",INDEX('2_Review &amp; Audit'!$AD:$AD,$J2271))</f>
        <v/>
      </c>
      <c r="AB2271" t="str">
        <f>IF($D2271="","",MAX(0,N(#REF!)-N($X2271)))</f>
        <v/>
      </c>
      <c r="AC2271" t="str">
        <f>IF(OR($D2271="",$AB2271="",N($AB2271)&lt;=0),"",IFERROR(MATCH(1,INDEX(('2_Review &amp; Audit'!$F$6:$F$505=$A2271)*('2_Review &amp; Audit'!$I$6:$I$505&gt;=$E2271-30)*('2_Review &amp; Audit'!$I$6:$I$505&lt;=$E2271+30)*('2_Review &amp; Audit'!$R$6:$R$505&gt;0)*(ROW('2_Review &amp; Audit'!$R$6:$R$505)&gt;$T2271),0),0)+5,""))</f>
        <v/>
      </c>
      <c r="AG2271" t="str">
        <f>IF(OR($D2271="",$AB2271="",$AF2271=""),"",MIN($AB2271,$AF2271))</f>
        <v/>
      </c>
      <c r="AK2271" t="str">
        <f>IF($D2271="","",MAX(0,N($AB2271)-N($AG2271)))</f>
        <v/>
      </c>
      <c r="AL2271" t="str">
        <f>IF(OR($D2271="",$AK2271="",N($AK2271)&lt;=0),"",IFERROR(MATCH(1,INDEX(('2_Review &amp; Audit'!$F$6:$F$505=$A2271)*('2_Review &amp; Audit'!$I$6:$I$505&gt;=$E2271-30)*('2_Review &amp; Audit'!$I$6:$I$505&lt;=$E2271+30)*('2_Review &amp; Audit'!$R$6:$R$505&gt;0)*(ROW('2_Review &amp; Audit'!$R$6:$R$505)&gt;$AC2271),0),0)+5,""))</f>
        <v/>
      </c>
      <c r="AP2271" t="str">
        <f>IF(OR($D2271="",$AK2271="",$AO2271=""),"",MIN($AK2271,$AO2271))</f>
        <v/>
      </c>
    </row>
    <row r="2272" spans="1:42" ht="12.75" customHeight="1" x14ac:dyDescent="0.2">
      <c r="A2272" t="str">
        <f>IF($J2272="","",INDEX('2_Review &amp; Audit'!$F:$F,$J2272))</f>
        <v/>
      </c>
      <c r="B2272" t="str">
        <f>IF($J2272="","",INDEX('2_Review &amp; Audit'!$C:$C,$J2272))</f>
        <v/>
      </c>
      <c r="C2272" t="str">
        <f>IF($J2272="","",INDEX('2_Review &amp; Audit'!$D:$D,$J2272))</f>
        <v/>
      </c>
      <c r="D2272" s="60" t="str">
        <f>IF($J2272="","",INDEX('2_Review &amp; Audit'!$U:$U,$J2272))</f>
        <v/>
      </c>
      <c r="E2272" t="str">
        <f>IF($J2272="","",INDEX('2_Review &amp; Audit'!$M:$M,$J2272))</f>
        <v/>
      </c>
      <c r="F2272" t="str">
        <f>IF($J2272="","",INDEX('2_Review &amp; Audit'!$N:$N,$J2272))</f>
        <v/>
      </c>
      <c r="G2272" t="str">
        <f>IF(OR($J2272="",$F2272=""),"",ABS(INDEX('2_Review &amp; Audit'!$B:$B,$J2272)/$F2272))</f>
        <v/>
      </c>
      <c r="H2272" t="str">
        <f t="shared" si="99"/>
        <v/>
      </c>
      <c r="I2272" t="str">
        <f>IF($J2272="","",INDEX('2_Review &amp; Audit'!$AD:$AD,$J2272))</f>
        <v/>
      </c>
      <c r="AB2272" t="str">
        <f>IF($D2272="","",MAX(0,N(#REF!)-N($X2272)))</f>
        <v/>
      </c>
      <c r="AC2272" t="str">
        <f>IF(OR($D2272="",$AB2272="",N($AB2272)&lt;=0),"",IFERROR(MATCH(1,INDEX(('2_Review &amp; Audit'!$F$6:$F$505=$A2272)*('2_Review &amp; Audit'!$I$6:$I$505&gt;=$E2272-30)*('2_Review &amp; Audit'!$I$6:$I$505&lt;=$E2272+30)*('2_Review &amp; Audit'!$R$6:$R$505&gt;0)*(ROW('2_Review &amp; Audit'!$R$6:$R$505)&gt;$T2272),0),0)+5,""))</f>
        <v/>
      </c>
      <c r="AG2272" t="str">
        <f>IF(OR($D2272="",$AB2272="",$AF2272=""),"",MIN($AB2272,$AF2272))</f>
        <v/>
      </c>
      <c r="AK2272" t="str">
        <f>IF($D2272="","",MAX(0,N($AB2272)-N($AG2272)))</f>
        <v/>
      </c>
      <c r="AL2272" t="str">
        <f>IF(OR($D2272="",$AK2272="",N($AK2272)&lt;=0),"",IFERROR(MATCH(1,INDEX(('2_Review &amp; Audit'!$F$6:$F$505=$A2272)*('2_Review &amp; Audit'!$I$6:$I$505&gt;=$E2272-30)*('2_Review &amp; Audit'!$I$6:$I$505&lt;=$E2272+30)*('2_Review &amp; Audit'!$R$6:$R$505&gt;0)*(ROW('2_Review &amp; Audit'!$R$6:$R$505)&gt;$AC2272),0),0)+5,""))</f>
        <v/>
      </c>
      <c r="AP2272" t="str">
        <f>IF(OR($D2272="",$AK2272="",$AO2272=""),"",MIN($AK2272,$AO2272))</f>
        <v/>
      </c>
    </row>
    <row r="2273" spans="1:42" ht="12.75" customHeight="1" x14ac:dyDescent="0.2">
      <c r="A2273" t="str">
        <f>IF($J2273="","",INDEX('2_Review &amp; Audit'!$F:$F,$J2273))</f>
        <v/>
      </c>
      <c r="B2273" t="str">
        <f>IF($J2273="","",INDEX('2_Review &amp; Audit'!$C:$C,$J2273))</f>
        <v/>
      </c>
      <c r="C2273" t="str">
        <f>IF($J2273="","",INDEX('2_Review &amp; Audit'!$D:$D,$J2273))</f>
        <v/>
      </c>
      <c r="D2273" s="60" t="str">
        <f>IF($J2273="","",INDEX('2_Review &amp; Audit'!$U:$U,$J2273))</f>
        <v/>
      </c>
      <c r="E2273" t="str">
        <f>IF($J2273="","",INDEX('2_Review &amp; Audit'!$M:$M,$J2273))</f>
        <v/>
      </c>
      <c r="F2273" t="str">
        <f>IF($J2273="","",INDEX('2_Review &amp; Audit'!$N:$N,$J2273))</f>
        <v/>
      </c>
      <c r="G2273" t="str">
        <f>IF(OR($J2273="",$F2273=""),"",ABS(INDEX('2_Review &amp; Audit'!$B:$B,$J2273)/$F2273))</f>
        <v/>
      </c>
      <c r="H2273" t="str">
        <f t="shared" si="99"/>
        <v/>
      </c>
      <c r="I2273" t="str">
        <f>IF($J2273="","",INDEX('2_Review &amp; Audit'!$AD:$AD,$J2273))</f>
        <v/>
      </c>
      <c r="AB2273" t="str">
        <f>IF($D2273="","",MAX(0,N(#REF!)-N($X2273)))</f>
        <v/>
      </c>
      <c r="AC2273" t="str">
        <f>IF(OR($D2273="",$AB2273="",N($AB2273)&lt;=0),"",IFERROR(MATCH(1,INDEX(('2_Review &amp; Audit'!$F$6:$F$505=$A2273)*('2_Review &amp; Audit'!$I$6:$I$505&gt;=$E2273-30)*('2_Review &amp; Audit'!$I$6:$I$505&lt;=$E2273+30)*('2_Review &amp; Audit'!$R$6:$R$505&gt;0)*(ROW('2_Review &amp; Audit'!$R$6:$R$505)&gt;$T2273),0),0)+5,""))</f>
        <v/>
      </c>
      <c r="AG2273" t="str">
        <f>IF(OR($D2273="",$AB2273="",$AF2273=""),"",MIN($AB2273,$AF2273))</f>
        <v/>
      </c>
      <c r="AK2273" t="str">
        <f>IF($D2273="","",MAX(0,N($AB2273)-N($AG2273)))</f>
        <v/>
      </c>
      <c r="AL2273" t="str">
        <f>IF(OR($D2273="",$AK2273="",N($AK2273)&lt;=0),"",IFERROR(MATCH(1,INDEX(('2_Review &amp; Audit'!$F$6:$F$505=$A2273)*('2_Review &amp; Audit'!$I$6:$I$505&gt;=$E2273-30)*('2_Review &amp; Audit'!$I$6:$I$505&lt;=$E2273+30)*('2_Review &amp; Audit'!$R$6:$R$505&gt;0)*(ROW('2_Review &amp; Audit'!$R$6:$R$505)&gt;$AC2273),0),0)+5,""))</f>
        <v/>
      </c>
      <c r="AP2273" t="str">
        <f>IF(OR($D2273="",$AK2273="",$AO2273=""),"",MIN($AK2273,$AO2273))</f>
        <v/>
      </c>
    </row>
    <row r="2274" spans="1:42" ht="12.75" customHeight="1" x14ac:dyDescent="0.2">
      <c r="A2274" t="str">
        <f>IF($J2274="","",INDEX('2_Review &amp; Audit'!$F:$F,$J2274))</f>
        <v/>
      </c>
      <c r="B2274" t="str">
        <f>IF($J2274="","",INDEX('2_Review &amp; Audit'!$C:$C,$J2274))</f>
        <v/>
      </c>
      <c r="C2274" t="str">
        <f>IF($J2274="","",INDEX('2_Review &amp; Audit'!$D:$D,$J2274))</f>
        <v/>
      </c>
      <c r="D2274" s="60" t="str">
        <f>IF($J2274="","",INDEX('2_Review &amp; Audit'!$U:$U,$J2274))</f>
        <v/>
      </c>
      <c r="E2274" t="str">
        <f>IF($J2274="","",INDEX('2_Review &amp; Audit'!$M:$M,$J2274))</f>
        <v/>
      </c>
      <c r="F2274" t="str">
        <f>IF($J2274="","",INDEX('2_Review &amp; Audit'!$N:$N,$J2274))</f>
        <v/>
      </c>
      <c r="G2274" t="str">
        <f>IF(OR($J2274="",$F2274=""),"",ABS(INDEX('2_Review &amp; Audit'!$B:$B,$J2274)/$F2274))</f>
        <v/>
      </c>
      <c r="H2274" t="str">
        <f t="shared" si="99"/>
        <v/>
      </c>
      <c r="I2274" t="str">
        <f>IF($J2274="","",INDEX('2_Review &amp; Audit'!$AD:$AD,$J2274))</f>
        <v/>
      </c>
      <c r="AB2274" t="str">
        <f>IF($D2274="","",MAX(0,N(#REF!)-N($X2274)))</f>
        <v/>
      </c>
      <c r="AC2274" t="str">
        <f>IF(OR($D2274="",$AB2274="",N($AB2274)&lt;=0),"",IFERROR(MATCH(1,INDEX(('2_Review &amp; Audit'!$F$6:$F$505=$A2274)*('2_Review &amp; Audit'!$I$6:$I$505&gt;=$E2274-30)*('2_Review &amp; Audit'!$I$6:$I$505&lt;=$E2274+30)*('2_Review &amp; Audit'!$R$6:$R$505&gt;0)*(ROW('2_Review &amp; Audit'!$R$6:$R$505)&gt;$T2274),0),0)+5,""))</f>
        <v/>
      </c>
      <c r="AG2274" t="str">
        <f>IF(OR($D2274="",$AB2274="",$AF2274=""),"",MIN($AB2274,$AF2274))</f>
        <v/>
      </c>
      <c r="AK2274" t="str">
        <f>IF($D2274="","",MAX(0,N($AB2274)-N($AG2274)))</f>
        <v/>
      </c>
      <c r="AL2274" t="str">
        <f>IF(OR($D2274="",$AK2274="",N($AK2274)&lt;=0),"",IFERROR(MATCH(1,INDEX(('2_Review &amp; Audit'!$F$6:$F$505=$A2274)*('2_Review &amp; Audit'!$I$6:$I$505&gt;=$E2274-30)*('2_Review &amp; Audit'!$I$6:$I$505&lt;=$E2274+30)*('2_Review &amp; Audit'!$R$6:$R$505&gt;0)*(ROW('2_Review &amp; Audit'!$R$6:$R$505)&gt;$AC2274),0),0)+5,""))</f>
        <v/>
      </c>
      <c r="AP2274" t="str">
        <f>IF(OR($D2274="",$AK2274="",$AO2274=""),"",MIN($AK2274,$AO2274))</f>
        <v/>
      </c>
    </row>
    <row r="2275" spans="1:42" ht="12.75" customHeight="1" x14ac:dyDescent="0.2">
      <c r="A2275" t="str">
        <f>IF($J2275="","",INDEX('2_Review &amp; Audit'!$F:$F,$J2275))</f>
        <v/>
      </c>
      <c r="B2275" t="str">
        <f>IF($J2275="","",INDEX('2_Review &amp; Audit'!$C:$C,$J2275))</f>
        <v/>
      </c>
      <c r="C2275" t="str">
        <f>IF($J2275="","",INDEX('2_Review &amp; Audit'!$D:$D,$J2275))</f>
        <v/>
      </c>
      <c r="D2275" s="60" t="str">
        <f>IF($J2275="","",INDEX('2_Review &amp; Audit'!$U:$U,$J2275))</f>
        <v/>
      </c>
      <c r="E2275" t="str">
        <f>IF($J2275="","",INDEX('2_Review &amp; Audit'!$M:$M,$J2275))</f>
        <v/>
      </c>
      <c r="F2275" t="str">
        <f>IF($J2275="","",INDEX('2_Review &amp; Audit'!$N:$N,$J2275))</f>
        <v/>
      </c>
      <c r="G2275" t="str">
        <f>IF(OR($J2275="",$F2275=""),"",ABS(INDEX('2_Review &amp; Audit'!$B:$B,$J2275)/$F2275))</f>
        <v/>
      </c>
      <c r="H2275" t="str">
        <f t="shared" si="99"/>
        <v/>
      </c>
      <c r="I2275" t="str">
        <f>IF($J2275="","",INDEX('2_Review &amp; Audit'!$AD:$AD,$J2275))</f>
        <v/>
      </c>
      <c r="AB2275" t="str">
        <f>IF($D2275="","",MAX(0,N(#REF!)-N($X2275)))</f>
        <v/>
      </c>
      <c r="AC2275" t="str">
        <f>IF(OR($D2275="",$AB2275="",N($AB2275)&lt;=0),"",IFERROR(MATCH(1,INDEX(('2_Review &amp; Audit'!$F$6:$F$505=$A2275)*('2_Review &amp; Audit'!$I$6:$I$505&gt;=$E2275-30)*('2_Review &amp; Audit'!$I$6:$I$505&lt;=$E2275+30)*('2_Review &amp; Audit'!$R$6:$R$505&gt;0)*(ROW('2_Review &amp; Audit'!$R$6:$R$505)&gt;$T2275),0),0)+5,""))</f>
        <v/>
      </c>
      <c r="AG2275" t="str">
        <f>IF(OR($D2275="",$AB2275="",$AF2275=""),"",MIN($AB2275,$AF2275))</f>
        <v/>
      </c>
      <c r="AK2275" t="str">
        <f>IF($D2275="","",MAX(0,N($AB2275)-N($AG2275)))</f>
        <v/>
      </c>
      <c r="AL2275" t="str">
        <f>IF(OR($D2275="",$AK2275="",N($AK2275)&lt;=0),"",IFERROR(MATCH(1,INDEX(('2_Review &amp; Audit'!$F$6:$F$505=$A2275)*('2_Review &amp; Audit'!$I$6:$I$505&gt;=$E2275-30)*('2_Review &amp; Audit'!$I$6:$I$505&lt;=$E2275+30)*('2_Review &amp; Audit'!$R$6:$R$505&gt;0)*(ROW('2_Review &amp; Audit'!$R$6:$R$505)&gt;$AC2275),0),0)+5,""))</f>
        <v/>
      </c>
      <c r="AP2275" t="str">
        <f>IF(OR($D2275="",$AK2275="",$AO2275=""),"",MIN($AK2275,$AO2275))</f>
        <v/>
      </c>
    </row>
    <row r="2276" spans="1:42" ht="12.75" customHeight="1" x14ac:dyDescent="0.2">
      <c r="A2276" t="str">
        <f>IF($J2276="","",INDEX('2_Review &amp; Audit'!$F:$F,$J2276))</f>
        <v/>
      </c>
      <c r="B2276" t="str">
        <f>IF($J2276="","",INDEX('2_Review &amp; Audit'!$C:$C,$J2276))</f>
        <v/>
      </c>
      <c r="C2276" t="str">
        <f>IF($J2276="","",INDEX('2_Review &amp; Audit'!$D:$D,$J2276))</f>
        <v/>
      </c>
      <c r="D2276" s="60" t="str">
        <f>IF($J2276="","",INDEX('2_Review &amp; Audit'!$U:$U,$J2276))</f>
        <v/>
      </c>
      <c r="E2276" t="str">
        <f>IF($J2276="","",INDEX('2_Review &amp; Audit'!$M:$M,$J2276))</f>
        <v/>
      </c>
      <c r="F2276" t="str">
        <f>IF($J2276="","",INDEX('2_Review &amp; Audit'!$N:$N,$J2276))</f>
        <v/>
      </c>
      <c r="G2276" t="str">
        <f>IF(OR($J2276="",$F2276=""),"",ABS(INDEX('2_Review &amp; Audit'!$B:$B,$J2276)/$F2276))</f>
        <v/>
      </c>
      <c r="H2276" t="str">
        <f t="shared" si="99"/>
        <v/>
      </c>
      <c r="I2276" t="str">
        <f>IF($J2276="","",INDEX('2_Review &amp; Audit'!$AD:$AD,$J2276))</f>
        <v/>
      </c>
      <c r="AB2276" t="str">
        <f>IF($D2276="","",MAX(0,N(#REF!)-N($X2276)))</f>
        <v/>
      </c>
      <c r="AC2276" t="str">
        <f>IF(OR($D2276="",$AB2276="",N($AB2276)&lt;=0),"",IFERROR(MATCH(1,INDEX(('2_Review &amp; Audit'!$F$6:$F$505=$A2276)*('2_Review &amp; Audit'!$I$6:$I$505&gt;=$E2276-30)*('2_Review &amp; Audit'!$I$6:$I$505&lt;=$E2276+30)*('2_Review &amp; Audit'!$R$6:$R$505&gt;0)*(ROW('2_Review &amp; Audit'!$R$6:$R$505)&gt;$T2276),0),0)+5,""))</f>
        <v/>
      </c>
      <c r="AG2276" t="str">
        <f>IF(OR($D2276="",$AB2276="",$AF2276=""),"",MIN($AB2276,$AF2276))</f>
        <v/>
      </c>
      <c r="AK2276" t="str">
        <f>IF($D2276="","",MAX(0,N($AB2276)-N($AG2276)))</f>
        <v/>
      </c>
      <c r="AL2276" t="str">
        <f>IF(OR($D2276="",$AK2276="",N($AK2276)&lt;=0),"",IFERROR(MATCH(1,INDEX(('2_Review &amp; Audit'!$F$6:$F$505=$A2276)*('2_Review &amp; Audit'!$I$6:$I$505&gt;=$E2276-30)*('2_Review &amp; Audit'!$I$6:$I$505&lt;=$E2276+30)*('2_Review &amp; Audit'!$R$6:$R$505&gt;0)*(ROW('2_Review &amp; Audit'!$R$6:$R$505)&gt;$AC2276),0),0)+5,""))</f>
        <v/>
      </c>
      <c r="AP2276" t="str">
        <f>IF(OR($D2276="",$AK2276="",$AO2276=""),"",MIN($AK2276,$AO2276))</f>
        <v/>
      </c>
    </row>
    <row r="2277" spans="1:42" ht="12.75" customHeight="1" x14ac:dyDescent="0.2">
      <c r="A2277" t="str">
        <f>IF($J2277="","",INDEX('2_Review &amp; Audit'!$F:$F,$J2277))</f>
        <v/>
      </c>
      <c r="B2277" t="str">
        <f>IF($J2277="","",INDEX('2_Review &amp; Audit'!$C:$C,$J2277))</f>
        <v/>
      </c>
      <c r="C2277" t="str">
        <f>IF($J2277="","",INDEX('2_Review &amp; Audit'!$D:$D,$J2277))</f>
        <v/>
      </c>
      <c r="D2277" s="60" t="str">
        <f>IF($J2277="","",INDEX('2_Review &amp; Audit'!$U:$U,$J2277))</f>
        <v/>
      </c>
      <c r="E2277" t="str">
        <f>IF($J2277="","",INDEX('2_Review &amp; Audit'!$M:$M,$J2277))</f>
        <v/>
      </c>
      <c r="F2277" t="str">
        <f>IF($J2277="","",INDEX('2_Review &amp; Audit'!$N:$N,$J2277))</f>
        <v/>
      </c>
      <c r="G2277" t="str">
        <f>IF(OR($J2277="",$F2277=""),"",ABS(INDEX('2_Review &amp; Audit'!$B:$B,$J2277)/$F2277))</f>
        <v/>
      </c>
      <c r="H2277" t="str">
        <f t="shared" si="99"/>
        <v/>
      </c>
      <c r="I2277" t="str">
        <f>IF($J2277="","",INDEX('2_Review &amp; Audit'!$AD:$AD,$J2277))</f>
        <v/>
      </c>
      <c r="AB2277" t="str">
        <f>IF($D2277="","",MAX(0,N(#REF!)-N($X2277)))</f>
        <v/>
      </c>
      <c r="AC2277" t="str">
        <f>IF(OR($D2277="",$AB2277="",N($AB2277)&lt;=0),"",IFERROR(MATCH(1,INDEX(('2_Review &amp; Audit'!$F$6:$F$505=$A2277)*('2_Review &amp; Audit'!$I$6:$I$505&gt;=$E2277-30)*('2_Review &amp; Audit'!$I$6:$I$505&lt;=$E2277+30)*('2_Review &amp; Audit'!$R$6:$R$505&gt;0)*(ROW('2_Review &amp; Audit'!$R$6:$R$505)&gt;$T2277),0),0)+5,""))</f>
        <v/>
      </c>
      <c r="AG2277" t="str">
        <f>IF(OR($D2277="",$AB2277="",$AF2277=""),"",MIN($AB2277,$AF2277))</f>
        <v/>
      </c>
      <c r="AK2277" t="str">
        <f>IF($D2277="","",MAX(0,N($AB2277)-N($AG2277)))</f>
        <v/>
      </c>
      <c r="AL2277" t="str">
        <f>IF(OR($D2277="",$AK2277="",N($AK2277)&lt;=0),"",IFERROR(MATCH(1,INDEX(('2_Review &amp; Audit'!$F$6:$F$505=$A2277)*('2_Review &amp; Audit'!$I$6:$I$505&gt;=$E2277-30)*('2_Review &amp; Audit'!$I$6:$I$505&lt;=$E2277+30)*('2_Review &amp; Audit'!$R$6:$R$505&gt;0)*(ROW('2_Review &amp; Audit'!$R$6:$R$505)&gt;$AC2277),0),0)+5,""))</f>
        <v/>
      </c>
      <c r="AP2277" t="str">
        <f>IF(OR($D2277="",$AK2277="",$AO2277=""),"",MIN($AK2277,$AO2277))</f>
        <v/>
      </c>
    </row>
    <row r="2278" spans="1:42" ht="12.75" customHeight="1" x14ac:dyDescent="0.2">
      <c r="A2278" t="str">
        <f>IF($J2278="","",INDEX('2_Review &amp; Audit'!$F:$F,$J2278))</f>
        <v/>
      </c>
      <c r="B2278" t="str">
        <f>IF($J2278="","",INDEX('2_Review &amp; Audit'!$C:$C,$J2278))</f>
        <v/>
      </c>
      <c r="C2278" t="str">
        <f>IF($J2278="","",INDEX('2_Review &amp; Audit'!$D:$D,$J2278))</f>
        <v/>
      </c>
      <c r="D2278" s="60" t="str">
        <f>IF($J2278="","",INDEX('2_Review &amp; Audit'!$U:$U,$J2278))</f>
        <v/>
      </c>
      <c r="E2278" t="str">
        <f>IF($J2278="","",INDEX('2_Review &amp; Audit'!$M:$M,$J2278))</f>
        <v/>
      </c>
      <c r="F2278" t="str">
        <f>IF($J2278="","",INDEX('2_Review &amp; Audit'!$N:$N,$J2278))</f>
        <v/>
      </c>
      <c r="G2278" t="str">
        <f>IF(OR($J2278="",$F2278=""),"",ABS(INDEX('2_Review &amp; Audit'!$B:$B,$J2278)/$F2278))</f>
        <v/>
      </c>
      <c r="H2278" t="str">
        <f t="shared" si="99"/>
        <v/>
      </c>
      <c r="I2278" t="str">
        <f>IF($J2278="","",INDEX('2_Review &amp; Audit'!$AD:$AD,$J2278))</f>
        <v/>
      </c>
      <c r="AB2278" t="str">
        <f>IF($D2278="","",MAX(0,N(#REF!)-N($X2278)))</f>
        <v/>
      </c>
      <c r="AC2278" t="str">
        <f>IF(OR($D2278="",$AB2278="",N($AB2278)&lt;=0),"",IFERROR(MATCH(1,INDEX(('2_Review &amp; Audit'!$F$6:$F$505=$A2278)*('2_Review &amp; Audit'!$I$6:$I$505&gt;=$E2278-30)*('2_Review &amp; Audit'!$I$6:$I$505&lt;=$E2278+30)*('2_Review &amp; Audit'!$R$6:$R$505&gt;0)*(ROW('2_Review &amp; Audit'!$R$6:$R$505)&gt;$T2278),0),0)+5,""))</f>
        <v/>
      </c>
      <c r="AG2278" t="str">
        <f>IF(OR($D2278="",$AB2278="",$AF2278=""),"",MIN($AB2278,$AF2278))</f>
        <v/>
      </c>
      <c r="AK2278" t="str">
        <f>IF($D2278="","",MAX(0,N($AB2278)-N($AG2278)))</f>
        <v/>
      </c>
      <c r="AL2278" t="str">
        <f>IF(OR($D2278="",$AK2278="",N($AK2278)&lt;=0),"",IFERROR(MATCH(1,INDEX(('2_Review &amp; Audit'!$F$6:$F$505=$A2278)*('2_Review &amp; Audit'!$I$6:$I$505&gt;=$E2278-30)*('2_Review &amp; Audit'!$I$6:$I$505&lt;=$E2278+30)*('2_Review &amp; Audit'!$R$6:$R$505&gt;0)*(ROW('2_Review &amp; Audit'!$R$6:$R$505)&gt;$AC2278),0),0)+5,""))</f>
        <v/>
      </c>
      <c r="AP2278" t="str">
        <f>IF(OR($D2278="",$AK2278="",$AO2278=""),"",MIN($AK2278,$AO2278))</f>
        <v/>
      </c>
    </row>
    <row r="2279" spans="1:42" ht="12.75" customHeight="1" x14ac:dyDescent="0.2">
      <c r="A2279" t="str">
        <f>IF($J2279="","",INDEX('2_Review &amp; Audit'!$F:$F,$J2279))</f>
        <v/>
      </c>
      <c r="B2279" t="str">
        <f>IF($J2279="","",INDEX('2_Review &amp; Audit'!$C:$C,$J2279))</f>
        <v/>
      </c>
      <c r="C2279" t="str">
        <f>IF($J2279="","",INDEX('2_Review &amp; Audit'!$D:$D,$J2279))</f>
        <v/>
      </c>
      <c r="D2279" s="60" t="str">
        <f>IF($J2279="","",INDEX('2_Review &amp; Audit'!$U:$U,$J2279))</f>
        <v/>
      </c>
      <c r="E2279" t="str">
        <f>IF($J2279="","",INDEX('2_Review &amp; Audit'!$M:$M,$J2279))</f>
        <v/>
      </c>
      <c r="F2279" t="str">
        <f>IF($J2279="","",INDEX('2_Review &amp; Audit'!$N:$N,$J2279))</f>
        <v/>
      </c>
      <c r="G2279" t="str">
        <f>IF(OR($J2279="",$F2279=""),"",ABS(INDEX('2_Review &amp; Audit'!$B:$B,$J2279)/$F2279))</f>
        <v/>
      </c>
      <c r="H2279" t="str">
        <f t="shared" si="99"/>
        <v/>
      </c>
      <c r="I2279" t="str">
        <f>IF($J2279="","",INDEX('2_Review &amp; Audit'!$AD:$AD,$J2279))</f>
        <v/>
      </c>
      <c r="AB2279" t="str">
        <f>IF($D2279="","",MAX(0,N(#REF!)-N($X2279)))</f>
        <v/>
      </c>
      <c r="AC2279" t="str">
        <f>IF(OR($D2279="",$AB2279="",N($AB2279)&lt;=0),"",IFERROR(MATCH(1,INDEX(('2_Review &amp; Audit'!$F$6:$F$505=$A2279)*('2_Review &amp; Audit'!$I$6:$I$505&gt;=$E2279-30)*('2_Review &amp; Audit'!$I$6:$I$505&lt;=$E2279+30)*('2_Review &amp; Audit'!$R$6:$R$505&gt;0)*(ROW('2_Review &amp; Audit'!$R$6:$R$505)&gt;$T2279),0),0)+5,""))</f>
        <v/>
      </c>
      <c r="AG2279" t="str">
        <f>IF(OR($D2279="",$AB2279="",$AF2279=""),"",MIN($AB2279,$AF2279))</f>
        <v/>
      </c>
      <c r="AK2279" t="str">
        <f>IF($D2279="","",MAX(0,N($AB2279)-N($AG2279)))</f>
        <v/>
      </c>
      <c r="AL2279" t="str">
        <f>IF(OR($D2279="",$AK2279="",N($AK2279)&lt;=0),"",IFERROR(MATCH(1,INDEX(('2_Review &amp; Audit'!$F$6:$F$505=$A2279)*('2_Review &amp; Audit'!$I$6:$I$505&gt;=$E2279-30)*('2_Review &amp; Audit'!$I$6:$I$505&lt;=$E2279+30)*('2_Review &amp; Audit'!$R$6:$R$505&gt;0)*(ROW('2_Review &amp; Audit'!$R$6:$R$505)&gt;$AC2279),0),0)+5,""))</f>
        <v/>
      </c>
      <c r="AP2279" t="str">
        <f>IF(OR($D2279="",$AK2279="",$AO2279=""),"",MIN($AK2279,$AO2279))</f>
        <v/>
      </c>
    </row>
    <row r="2280" spans="1:42" ht="12.75" customHeight="1" x14ac:dyDescent="0.2">
      <c r="A2280" t="str">
        <f>IF($J2280="","",INDEX('2_Review &amp; Audit'!$F:$F,$J2280))</f>
        <v/>
      </c>
      <c r="B2280" t="str">
        <f>IF($J2280="","",INDEX('2_Review &amp; Audit'!$C:$C,$J2280))</f>
        <v/>
      </c>
      <c r="C2280" t="str">
        <f>IF($J2280="","",INDEX('2_Review &amp; Audit'!$D:$D,$J2280))</f>
        <v/>
      </c>
      <c r="D2280" s="60" t="str">
        <f>IF($J2280="","",INDEX('2_Review &amp; Audit'!$U:$U,$J2280))</f>
        <v/>
      </c>
      <c r="E2280" t="str">
        <f>IF($J2280="","",INDEX('2_Review &amp; Audit'!$M:$M,$J2280))</f>
        <v/>
      </c>
      <c r="F2280" t="str">
        <f>IF($J2280="","",INDEX('2_Review &amp; Audit'!$N:$N,$J2280))</f>
        <v/>
      </c>
      <c r="G2280" t="str">
        <f>IF(OR($J2280="",$F2280=""),"",ABS(INDEX('2_Review &amp; Audit'!$B:$B,$J2280)/$F2280))</f>
        <v/>
      </c>
      <c r="H2280" t="str">
        <f t="shared" si="99"/>
        <v/>
      </c>
      <c r="I2280" t="str">
        <f>IF($J2280="","",INDEX('2_Review &amp; Audit'!$AD:$AD,$J2280))</f>
        <v/>
      </c>
      <c r="AB2280" t="str">
        <f>IF($D2280="","",MAX(0,N(#REF!)-N($X2280)))</f>
        <v/>
      </c>
      <c r="AC2280" t="str">
        <f>IF(OR($D2280="",$AB2280="",N($AB2280)&lt;=0),"",IFERROR(MATCH(1,INDEX(('2_Review &amp; Audit'!$F$6:$F$505=$A2280)*('2_Review &amp; Audit'!$I$6:$I$505&gt;=$E2280-30)*('2_Review &amp; Audit'!$I$6:$I$505&lt;=$E2280+30)*('2_Review &amp; Audit'!$R$6:$R$505&gt;0)*(ROW('2_Review &amp; Audit'!$R$6:$R$505)&gt;$T2280),0),0)+5,""))</f>
        <v/>
      </c>
      <c r="AG2280" t="str">
        <f>IF(OR($D2280="",$AB2280="",$AF2280=""),"",MIN($AB2280,$AF2280))</f>
        <v/>
      </c>
      <c r="AK2280" t="str">
        <f>IF($D2280="","",MAX(0,N($AB2280)-N($AG2280)))</f>
        <v/>
      </c>
      <c r="AL2280" t="str">
        <f>IF(OR($D2280="",$AK2280="",N($AK2280)&lt;=0),"",IFERROR(MATCH(1,INDEX(('2_Review &amp; Audit'!$F$6:$F$505=$A2280)*('2_Review &amp; Audit'!$I$6:$I$505&gt;=$E2280-30)*('2_Review &amp; Audit'!$I$6:$I$505&lt;=$E2280+30)*('2_Review &amp; Audit'!$R$6:$R$505&gt;0)*(ROW('2_Review &amp; Audit'!$R$6:$R$505)&gt;$AC2280),0),0)+5,""))</f>
        <v/>
      </c>
      <c r="AP2280" t="str">
        <f>IF(OR($D2280="",$AK2280="",$AO2280=""),"",MIN($AK2280,$AO2280))</f>
        <v/>
      </c>
    </row>
    <row r="2281" spans="1:42" ht="12.75" customHeight="1" x14ac:dyDescent="0.2">
      <c r="A2281" t="str">
        <f>IF($J2281="","",INDEX('2_Review &amp; Audit'!$F:$F,$J2281))</f>
        <v/>
      </c>
      <c r="B2281" t="str">
        <f>IF($J2281="","",INDEX('2_Review &amp; Audit'!$C:$C,$J2281))</f>
        <v/>
      </c>
      <c r="C2281" t="str">
        <f>IF($J2281="","",INDEX('2_Review &amp; Audit'!$D:$D,$J2281))</f>
        <v/>
      </c>
      <c r="D2281" s="60" t="str">
        <f>IF($J2281="","",INDEX('2_Review &amp; Audit'!$U:$U,$J2281))</f>
        <v/>
      </c>
      <c r="E2281" t="str">
        <f>IF($J2281="","",INDEX('2_Review &amp; Audit'!$M:$M,$J2281))</f>
        <v/>
      </c>
      <c r="F2281" t="str">
        <f>IF($J2281="","",INDEX('2_Review &amp; Audit'!$N:$N,$J2281))</f>
        <v/>
      </c>
      <c r="G2281" t="str">
        <f>IF(OR($J2281="",$F2281=""),"",ABS(INDEX('2_Review &amp; Audit'!$B:$B,$J2281)/$F2281))</f>
        <v/>
      </c>
      <c r="H2281" t="str">
        <f t="shared" si="99"/>
        <v/>
      </c>
      <c r="I2281" t="str">
        <f>IF($J2281="","",INDEX('2_Review &amp; Audit'!$AD:$AD,$J2281))</f>
        <v/>
      </c>
      <c r="AB2281" t="str">
        <f>IF($D2281="","",MAX(0,N(#REF!)-N($X2281)))</f>
        <v/>
      </c>
      <c r="AC2281" t="str">
        <f>IF(OR($D2281="",$AB2281="",N($AB2281)&lt;=0),"",IFERROR(MATCH(1,INDEX(('2_Review &amp; Audit'!$F$6:$F$505=$A2281)*('2_Review &amp; Audit'!$I$6:$I$505&gt;=$E2281-30)*('2_Review &amp; Audit'!$I$6:$I$505&lt;=$E2281+30)*('2_Review &amp; Audit'!$R$6:$R$505&gt;0)*(ROW('2_Review &amp; Audit'!$R$6:$R$505)&gt;$T2281),0),0)+5,""))</f>
        <v/>
      </c>
      <c r="AG2281" t="str">
        <f>IF(OR($D2281="",$AB2281="",$AF2281=""),"",MIN($AB2281,$AF2281))</f>
        <v/>
      </c>
      <c r="AK2281" t="str">
        <f>IF($D2281="","",MAX(0,N($AB2281)-N($AG2281)))</f>
        <v/>
      </c>
      <c r="AL2281" t="str">
        <f>IF(OR($D2281="",$AK2281="",N($AK2281)&lt;=0),"",IFERROR(MATCH(1,INDEX(('2_Review &amp; Audit'!$F$6:$F$505=$A2281)*('2_Review &amp; Audit'!$I$6:$I$505&gt;=$E2281-30)*('2_Review &amp; Audit'!$I$6:$I$505&lt;=$E2281+30)*('2_Review &amp; Audit'!$R$6:$R$505&gt;0)*(ROW('2_Review &amp; Audit'!$R$6:$R$505)&gt;$AC2281),0),0)+5,""))</f>
        <v/>
      </c>
      <c r="AP2281" t="str">
        <f>IF(OR($D2281="",$AK2281="",$AO2281=""),"",MIN($AK2281,$AO2281))</f>
        <v/>
      </c>
    </row>
    <row r="2282" spans="1:42" ht="12.75" customHeight="1" x14ac:dyDescent="0.2">
      <c r="A2282" t="str">
        <f>IF($J2282="","",INDEX('2_Review &amp; Audit'!$F:$F,$J2282))</f>
        <v/>
      </c>
      <c r="B2282" t="str">
        <f>IF($J2282="","",INDEX('2_Review &amp; Audit'!$C:$C,$J2282))</f>
        <v/>
      </c>
      <c r="C2282" t="str">
        <f>IF($J2282="","",INDEX('2_Review &amp; Audit'!$D:$D,$J2282))</f>
        <v/>
      </c>
      <c r="D2282" s="60" t="str">
        <f>IF($J2282="","",INDEX('2_Review &amp; Audit'!$U:$U,$J2282))</f>
        <v/>
      </c>
      <c r="E2282" t="str">
        <f>IF($J2282="","",INDEX('2_Review &amp; Audit'!$M:$M,$J2282))</f>
        <v/>
      </c>
      <c r="F2282" t="str">
        <f>IF($J2282="","",INDEX('2_Review &amp; Audit'!$N:$N,$J2282))</f>
        <v/>
      </c>
      <c r="G2282" t="str">
        <f>IF(OR($J2282="",$F2282=""),"",ABS(INDEX('2_Review &amp; Audit'!$B:$B,$J2282)/$F2282))</f>
        <v/>
      </c>
      <c r="H2282" t="str">
        <f t="shared" si="99"/>
        <v/>
      </c>
      <c r="I2282" t="str">
        <f>IF($J2282="","",INDEX('2_Review &amp; Audit'!$AD:$AD,$J2282))</f>
        <v/>
      </c>
      <c r="AB2282" t="str">
        <f>IF($D2282="","",MAX(0,N(#REF!)-N($X2282)))</f>
        <v/>
      </c>
      <c r="AC2282" t="str">
        <f>IF(OR($D2282="",$AB2282="",N($AB2282)&lt;=0),"",IFERROR(MATCH(1,INDEX(('2_Review &amp; Audit'!$F$6:$F$505=$A2282)*('2_Review &amp; Audit'!$I$6:$I$505&gt;=$E2282-30)*('2_Review &amp; Audit'!$I$6:$I$505&lt;=$E2282+30)*('2_Review &amp; Audit'!$R$6:$R$505&gt;0)*(ROW('2_Review &amp; Audit'!$R$6:$R$505)&gt;$T2282),0),0)+5,""))</f>
        <v/>
      </c>
      <c r="AG2282" t="str">
        <f>IF(OR($D2282="",$AB2282="",$AF2282=""),"",MIN($AB2282,$AF2282))</f>
        <v/>
      </c>
      <c r="AK2282" t="str">
        <f>IF($D2282="","",MAX(0,N($AB2282)-N($AG2282)))</f>
        <v/>
      </c>
      <c r="AL2282" t="str">
        <f>IF(OR($D2282="",$AK2282="",N($AK2282)&lt;=0),"",IFERROR(MATCH(1,INDEX(('2_Review &amp; Audit'!$F$6:$F$505=$A2282)*('2_Review &amp; Audit'!$I$6:$I$505&gt;=$E2282-30)*('2_Review &amp; Audit'!$I$6:$I$505&lt;=$E2282+30)*('2_Review &amp; Audit'!$R$6:$R$505&gt;0)*(ROW('2_Review &amp; Audit'!$R$6:$R$505)&gt;$AC2282),0),0)+5,""))</f>
        <v/>
      </c>
      <c r="AP2282" t="str">
        <f>IF(OR($D2282="",$AK2282="",$AO2282=""),"",MIN($AK2282,$AO2282))</f>
        <v/>
      </c>
    </row>
    <row r="2283" spans="1:42" ht="12.75" customHeight="1" x14ac:dyDescent="0.2">
      <c r="A2283" t="str">
        <f>IF($J2283="","",INDEX('2_Review &amp; Audit'!$F:$F,$J2283))</f>
        <v/>
      </c>
      <c r="B2283" t="str">
        <f>IF($J2283="","",INDEX('2_Review &amp; Audit'!$C:$C,$J2283))</f>
        <v/>
      </c>
      <c r="C2283" t="str">
        <f>IF($J2283="","",INDEX('2_Review &amp; Audit'!$D:$D,$J2283))</f>
        <v/>
      </c>
      <c r="D2283" s="60" t="str">
        <f>IF($J2283="","",INDEX('2_Review &amp; Audit'!$U:$U,$J2283))</f>
        <v/>
      </c>
      <c r="E2283" t="str">
        <f>IF($J2283="","",INDEX('2_Review &amp; Audit'!$M:$M,$J2283))</f>
        <v/>
      </c>
      <c r="F2283" t="str">
        <f>IF($J2283="","",INDEX('2_Review &amp; Audit'!$N:$N,$J2283))</f>
        <v/>
      </c>
      <c r="G2283" t="str">
        <f>IF(OR($J2283="",$F2283=""),"",ABS(INDEX('2_Review &amp; Audit'!$B:$B,$J2283)/$F2283))</f>
        <v/>
      </c>
      <c r="H2283" t="str">
        <f t="shared" si="99"/>
        <v/>
      </c>
      <c r="I2283" t="str">
        <f>IF($J2283="","",INDEX('2_Review &amp; Audit'!$AD:$AD,$J2283))</f>
        <v/>
      </c>
      <c r="AB2283" t="str">
        <f>IF($D2283="","",MAX(0,N(#REF!)-N($X2283)))</f>
        <v/>
      </c>
      <c r="AC2283" t="str">
        <f>IF(OR($D2283="",$AB2283="",N($AB2283)&lt;=0),"",IFERROR(MATCH(1,INDEX(('2_Review &amp; Audit'!$F$6:$F$505=$A2283)*('2_Review &amp; Audit'!$I$6:$I$505&gt;=$E2283-30)*('2_Review &amp; Audit'!$I$6:$I$505&lt;=$E2283+30)*('2_Review &amp; Audit'!$R$6:$R$505&gt;0)*(ROW('2_Review &amp; Audit'!$R$6:$R$505)&gt;$T2283),0),0)+5,""))</f>
        <v/>
      </c>
      <c r="AG2283" t="str">
        <f>IF(OR($D2283="",$AB2283="",$AF2283=""),"",MIN($AB2283,$AF2283))</f>
        <v/>
      </c>
      <c r="AK2283" t="str">
        <f>IF($D2283="","",MAX(0,N($AB2283)-N($AG2283)))</f>
        <v/>
      </c>
      <c r="AL2283" t="str">
        <f>IF(OR($D2283="",$AK2283="",N($AK2283)&lt;=0),"",IFERROR(MATCH(1,INDEX(('2_Review &amp; Audit'!$F$6:$F$505=$A2283)*('2_Review &amp; Audit'!$I$6:$I$505&gt;=$E2283-30)*('2_Review &amp; Audit'!$I$6:$I$505&lt;=$E2283+30)*('2_Review &amp; Audit'!$R$6:$R$505&gt;0)*(ROW('2_Review &amp; Audit'!$R$6:$R$505)&gt;$AC2283),0),0)+5,""))</f>
        <v/>
      </c>
      <c r="AP2283" t="str">
        <f>IF(OR($D2283="",$AK2283="",$AO2283=""),"",MIN($AK2283,$AO2283))</f>
        <v/>
      </c>
    </row>
    <row r="2284" spans="1:42" ht="12.75" customHeight="1" x14ac:dyDescent="0.2">
      <c r="A2284" t="str">
        <f>IF($J2284="","",INDEX('2_Review &amp; Audit'!$F:$F,$J2284))</f>
        <v/>
      </c>
      <c r="B2284" t="str">
        <f>IF($J2284="","",INDEX('2_Review &amp; Audit'!$C:$C,$J2284))</f>
        <v/>
      </c>
      <c r="C2284" t="str">
        <f>IF($J2284="","",INDEX('2_Review &amp; Audit'!$D:$D,$J2284))</f>
        <v/>
      </c>
      <c r="D2284" s="60" t="str">
        <f>IF($J2284="","",INDEX('2_Review &amp; Audit'!$U:$U,$J2284))</f>
        <v/>
      </c>
      <c r="E2284" t="str">
        <f>IF($J2284="","",INDEX('2_Review &amp; Audit'!$M:$M,$J2284))</f>
        <v/>
      </c>
      <c r="F2284" t="str">
        <f>IF($J2284="","",INDEX('2_Review &amp; Audit'!$N:$N,$J2284))</f>
        <v/>
      </c>
      <c r="G2284" t="str">
        <f>IF(OR($J2284="",$F2284=""),"",ABS(INDEX('2_Review &amp; Audit'!$B:$B,$J2284)/$F2284))</f>
        <v/>
      </c>
      <c r="H2284" t="str">
        <f t="shared" si="99"/>
        <v/>
      </c>
      <c r="I2284" t="str">
        <f>IF($J2284="","",INDEX('2_Review &amp; Audit'!$AD:$AD,$J2284))</f>
        <v/>
      </c>
      <c r="AB2284" t="str">
        <f>IF($D2284="","",MAX(0,N(#REF!)-N($X2284)))</f>
        <v/>
      </c>
      <c r="AC2284" t="str">
        <f>IF(OR($D2284="",$AB2284="",N($AB2284)&lt;=0),"",IFERROR(MATCH(1,INDEX(('2_Review &amp; Audit'!$F$6:$F$505=$A2284)*('2_Review &amp; Audit'!$I$6:$I$505&gt;=$E2284-30)*('2_Review &amp; Audit'!$I$6:$I$505&lt;=$E2284+30)*('2_Review &amp; Audit'!$R$6:$R$505&gt;0)*(ROW('2_Review &amp; Audit'!$R$6:$R$505)&gt;$T2284),0),0)+5,""))</f>
        <v/>
      </c>
      <c r="AG2284" t="str">
        <f>IF(OR($D2284="",$AB2284="",$AF2284=""),"",MIN($AB2284,$AF2284))</f>
        <v/>
      </c>
      <c r="AK2284" t="str">
        <f>IF($D2284="","",MAX(0,N($AB2284)-N($AG2284)))</f>
        <v/>
      </c>
      <c r="AL2284" t="str">
        <f>IF(OR($D2284="",$AK2284="",N($AK2284)&lt;=0),"",IFERROR(MATCH(1,INDEX(('2_Review &amp; Audit'!$F$6:$F$505=$A2284)*('2_Review &amp; Audit'!$I$6:$I$505&gt;=$E2284-30)*('2_Review &amp; Audit'!$I$6:$I$505&lt;=$E2284+30)*('2_Review &amp; Audit'!$R$6:$R$505&gt;0)*(ROW('2_Review &amp; Audit'!$R$6:$R$505)&gt;$AC2284),0),0)+5,""))</f>
        <v/>
      </c>
      <c r="AP2284" t="str">
        <f>IF(OR($D2284="",$AK2284="",$AO2284=""),"",MIN($AK2284,$AO2284))</f>
        <v/>
      </c>
    </row>
    <row r="2285" spans="1:42" ht="12.75" customHeight="1" x14ac:dyDescent="0.2">
      <c r="A2285" t="str">
        <f>IF($J2285="","",INDEX('2_Review &amp; Audit'!$F:$F,$J2285))</f>
        <v/>
      </c>
      <c r="B2285" t="str">
        <f>IF($J2285="","",INDEX('2_Review &amp; Audit'!$C:$C,$J2285))</f>
        <v/>
      </c>
      <c r="C2285" t="str">
        <f>IF($J2285="","",INDEX('2_Review &amp; Audit'!$D:$D,$J2285))</f>
        <v/>
      </c>
      <c r="D2285" s="60" t="str">
        <f>IF($J2285="","",INDEX('2_Review &amp; Audit'!$U:$U,$J2285))</f>
        <v/>
      </c>
      <c r="E2285" t="str">
        <f>IF($J2285="","",INDEX('2_Review &amp; Audit'!$M:$M,$J2285))</f>
        <v/>
      </c>
      <c r="F2285" t="str">
        <f>IF($J2285="","",INDEX('2_Review &amp; Audit'!$N:$N,$J2285))</f>
        <v/>
      </c>
      <c r="G2285" t="str">
        <f>IF(OR($J2285="",$F2285=""),"",ABS(INDEX('2_Review &amp; Audit'!$B:$B,$J2285)/$F2285))</f>
        <v/>
      </c>
      <c r="H2285" t="str">
        <f t="shared" si="99"/>
        <v/>
      </c>
      <c r="I2285" t="str">
        <f>IF($J2285="","",INDEX('2_Review &amp; Audit'!$AD:$AD,$J2285))</f>
        <v/>
      </c>
      <c r="AB2285" t="str">
        <f>IF($D2285="","",MAX(0,N(#REF!)-N($X2285)))</f>
        <v/>
      </c>
      <c r="AC2285" t="str">
        <f>IF(OR($D2285="",$AB2285="",N($AB2285)&lt;=0),"",IFERROR(MATCH(1,INDEX(('2_Review &amp; Audit'!$F$6:$F$505=$A2285)*('2_Review &amp; Audit'!$I$6:$I$505&gt;=$E2285-30)*('2_Review &amp; Audit'!$I$6:$I$505&lt;=$E2285+30)*('2_Review &amp; Audit'!$R$6:$R$505&gt;0)*(ROW('2_Review &amp; Audit'!$R$6:$R$505)&gt;$T2285),0),0)+5,""))</f>
        <v/>
      </c>
      <c r="AG2285" t="str">
        <f>IF(OR($D2285="",$AB2285="",$AF2285=""),"",MIN($AB2285,$AF2285))</f>
        <v/>
      </c>
      <c r="AK2285" t="str">
        <f>IF($D2285="","",MAX(0,N($AB2285)-N($AG2285)))</f>
        <v/>
      </c>
      <c r="AL2285" t="str">
        <f>IF(OR($D2285="",$AK2285="",N($AK2285)&lt;=0),"",IFERROR(MATCH(1,INDEX(('2_Review &amp; Audit'!$F$6:$F$505=$A2285)*('2_Review &amp; Audit'!$I$6:$I$505&gt;=$E2285-30)*('2_Review &amp; Audit'!$I$6:$I$505&lt;=$E2285+30)*('2_Review &amp; Audit'!$R$6:$R$505&gt;0)*(ROW('2_Review &amp; Audit'!$R$6:$R$505)&gt;$AC2285),0),0)+5,""))</f>
        <v/>
      </c>
      <c r="AP2285" t="str">
        <f>IF(OR($D2285="",$AK2285="",$AO2285=""),"",MIN($AK2285,$AO2285))</f>
        <v/>
      </c>
    </row>
    <row r="2286" spans="1:42" ht="12.75" customHeight="1" x14ac:dyDescent="0.2">
      <c r="A2286" t="str">
        <f>IF($J2286="","",INDEX('2_Review &amp; Audit'!$F:$F,$J2286))</f>
        <v/>
      </c>
      <c r="B2286" t="str">
        <f>IF($J2286="","",INDEX('2_Review &amp; Audit'!$C:$C,$J2286))</f>
        <v/>
      </c>
      <c r="C2286" t="str">
        <f>IF($J2286="","",INDEX('2_Review &amp; Audit'!$D:$D,$J2286))</f>
        <v/>
      </c>
      <c r="D2286" s="60" t="str">
        <f>IF($J2286="","",INDEX('2_Review &amp; Audit'!$U:$U,$J2286))</f>
        <v/>
      </c>
      <c r="E2286" t="str">
        <f>IF($J2286="","",INDEX('2_Review &amp; Audit'!$M:$M,$J2286))</f>
        <v/>
      </c>
      <c r="F2286" t="str">
        <f>IF($J2286="","",INDEX('2_Review &amp; Audit'!$N:$N,$J2286))</f>
        <v/>
      </c>
      <c r="G2286" t="str">
        <f>IF(OR($J2286="",$F2286=""),"",ABS(INDEX('2_Review &amp; Audit'!$B:$B,$J2286)/$F2286))</f>
        <v/>
      </c>
      <c r="H2286" t="str">
        <f t="shared" si="99"/>
        <v/>
      </c>
      <c r="I2286" t="str">
        <f>IF($J2286="","",INDEX('2_Review &amp; Audit'!$AD:$AD,$J2286))</f>
        <v/>
      </c>
      <c r="AB2286" t="str">
        <f>IF($D2286="","",MAX(0,N(#REF!)-N($X2286)))</f>
        <v/>
      </c>
      <c r="AC2286" t="str">
        <f>IF(OR($D2286="",$AB2286="",N($AB2286)&lt;=0),"",IFERROR(MATCH(1,INDEX(('2_Review &amp; Audit'!$F$6:$F$505=$A2286)*('2_Review &amp; Audit'!$I$6:$I$505&gt;=$E2286-30)*('2_Review &amp; Audit'!$I$6:$I$505&lt;=$E2286+30)*('2_Review &amp; Audit'!$R$6:$R$505&gt;0)*(ROW('2_Review &amp; Audit'!$R$6:$R$505)&gt;$T2286),0),0)+5,""))</f>
        <v/>
      </c>
      <c r="AG2286" t="str">
        <f>IF(OR($D2286="",$AB2286="",$AF2286=""),"",MIN($AB2286,$AF2286))</f>
        <v/>
      </c>
      <c r="AK2286" t="str">
        <f>IF($D2286="","",MAX(0,N($AB2286)-N($AG2286)))</f>
        <v/>
      </c>
      <c r="AL2286" t="str">
        <f>IF(OR($D2286="",$AK2286="",N($AK2286)&lt;=0),"",IFERROR(MATCH(1,INDEX(('2_Review &amp; Audit'!$F$6:$F$505=$A2286)*('2_Review &amp; Audit'!$I$6:$I$505&gt;=$E2286-30)*('2_Review &amp; Audit'!$I$6:$I$505&lt;=$E2286+30)*('2_Review &amp; Audit'!$R$6:$R$505&gt;0)*(ROW('2_Review &amp; Audit'!$R$6:$R$505)&gt;$AC2286),0),0)+5,""))</f>
        <v/>
      </c>
      <c r="AP2286" t="str">
        <f>IF(OR($D2286="",$AK2286="",$AO2286=""),"",MIN($AK2286,$AO2286))</f>
        <v/>
      </c>
    </row>
    <row r="2287" spans="1:42" ht="12.75" customHeight="1" x14ac:dyDescent="0.2">
      <c r="A2287" t="str">
        <f>IF($J2287="","",INDEX('2_Review &amp; Audit'!$F:$F,$J2287))</f>
        <v/>
      </c>
      <c r="B2287" t="str">
        <f>IF($J2287="","",INDEX('2_Review &amp; Audit'!$C:$C,$J2287))</f>
        <v/>
      </c>
      <c r="C2287" t="str">
        <f>IF($J2287="","",INDEX('2_Review &amp; Audit'!$D:$D,$J2287))</f>
        <v/>
      </c>
      <c r="D2287" s="60" t="str">
        <f>IF($J2287="","",INDEX('2_Review &amp; Audit'!$U:$U,$J2287))</f>
        <v/>
      </c>
      <c r="E2287" t="str">
        <f>IF($J2287="","",INDEX('2_Review &amp; Audit'!$M:$M,$J2287))</f>
        <v/>
      </c>
      <c r="F2287" t="str">
        <f>IF($J2287="","",INDEX('2_Review &amp; Audit'!$N:$N,$J2287))</f>
        <v/>
      </c>
      <c r="G2287" t="str">
        <f>IF(OR($J2287="",$F2287=""),"",ABS(INDEX('2_Review &amp; Audit'!$B:$B,$J2287)/$F2287))</f>
        <v/>
      </c>
      <c r="H2287" t="str">
        <f t="shared" si="99"/>
        <v/>
      </c>
      <c r="I2287" t="str">
        <f>IF($J2287="","",INDEX('2_Review &amp; Audit'!$AD:$AD,$J2287))</f>
        <v/>
      </c>
      <c r="AB2287" t="str">
        <f>IF($D2287="","",MAX(0,N(#REF!)-N($X2287)))</f>
        <v/>
      </c>
      <c r="AC2287" t="str">
        <f>IF(OR($D2287="",$AB2287="",N($AB2287)&lt;=0),"",IFERROR(MATCH(1,INDEX(('2_Review &amp; Audit'!$F$6:$F$505=$A2287)*('2_Review &amp; Audit'!$I$6:$I$505&gt;=$E2287-30)*('2_Review &amp; Audit'!$I$6:$I$505&lt;=$E2287+30)*('2_Review &amp; Audit'!$R$6:$R$505&gt;0)*(ROW('2_Review &amp; Audit'!$R$6:$R$505)&gt;$T2287),0),0)+5,""))</f>
        <v/>
      </c>
      <c r="AG2287" t="str">
        <f>IF(OR($D2287="",$AB2287="",$AF2287=""),"",MIN($AB2287,$AF2287))</f>
        <v/>
      </c>
      <c r="AK2287" t="str">
        <f>IF($D2287="","",MAX(0,N($AB2287)-N($AG2287)))</f>
        <v/>
      </c>
      <c r="AL2287" t="str">
        <f>IF(OR($D2287="",$AK2287="",N($AK2287)&lt;=0),"",IFERROR(MATCH(1,INDEX(('2_Review &amp; Audit'!$F$6:$F$505=$A2287)*('2_Review &amp; Audit'!$I$6:$I$505&gt;=$E2287-30)*('2_Review &amp; Audit'!$I$6:$I$505&lt;=$E2287+30)*('2_Review &amp; Audit'!$R$6:$R$505&gt;0)*(ROW('2_Review &amp; Audit'!$R$6:$R$505)&gt;$AC2287),0),0)+5,""))</f>
        <v/>
      </c>
      <c r="AP2287" t="str">
        <f>IF(OR($D2287="",$AK2287="",$AO2287=""),"",MIN($AK2287,$AO2287))</f>
        <v/>
      </c>
    </row>
    <row r="2288" spans="1:42" ht="12.75" customHeight="1" x14ac:dyDescent="0.2">
      <c r="A2288" t="str">
        <f>IF($J2288="","",INDEX('2_Review &amp; Audit'!$F:$F,$J2288))</f>
        <v/>
      </c>
      <c r="B2288" t="str">
        <f>IF($J2288="","",INDEX('2_Review &amp; Audit'!$C:$C,$J2288))</f>
        <v/>
      </c>
      <c r="C2288" t="str">
        <f>IF($J2288="","",INDEX('2_Review &amp; Audit'!$D:$D,$J2288))</f>
        <v/>
      </c>
      <c r="D2288" s="60" t="str">
        <f>IF($J2288="","",INDEX('2_Review &amp; Audit'!$U:$U,$J2288))</f>
        <v/>
      </c>
      <c r="E2288" t="str">
        <f>IF($J2288="","",INDEX('2_Review &amp; Audit'!$M:$M,$J2288))</f>
        <v/>
      </c>
      <c r="F2288" t="str">
        <f>IF($J2288="","",INDEX('2_Review &amp; Audit'!$N:$N,$J2288))</f>
        <v/>
      </c>
      <c r="G2288" t="str">
        <f>IF(OR($J2288="",$F2288=""),"",ABS(INDEX('2_Review &amp; Audit'!$B:$B,$J2288)/$F2288))</f>
        <v/>
      </c>
      <c r="H2288" t="str">
        <f t="shared" si="99"/>
        <v/>
      </c>
      <c r="I2288" t="str">
        <f>IF($J2288="","",INDEX('2_Review &amp; Audit'!$AD:$AD,$J2288))</f>
        <v/>
      </c>
      <c r="AB2288" t="str">
        <f>IF($D2288="","",MAX(0,N(#REF!)-N($X2288)))</f>
        <v/>
      </c>
      <c r="AC2288" t="str">
        <f>IF(OR($D2288="",$AB2288="",N($AB2288)&lt;=0),"",IFERROR(MATCH(1,INDEX(('2_Review &amp; Audit'!$F$6:$F$505=$A2288)*('2_Review &amp; Audit'!$I$6:$I$505&gt;=$E2288-30)*('2_Review &amp; Audit'!$I$6:$I$505&lt;=$E2288+30)*('2_Review &amp; Audit'!$R$6:$R$505&gt;0)*(ROW('2_Review &amp; Audit'!$R$6:$R$505)&gt;$T2288),0),0)+5,""))</f>
        <v/>
      </c>
      <c r="AG2288" t="str">
        <f>IF(OR($D2288="",$AB2288="",$AF2288=""),"",MIN($AB2288,$AF2288))</f>
        <v/>
      </c>
      <c r="AK2288" t="str">
        <f>IF($D2288="","",MAX(0,N($AB2288)-N($AG2288)))</f>
        <v/>
      </c>
      <c r="AL2288" t="str">
        <f>IF(OR($D2288="",$AK2288="",N($AK2288)&lt;=0),"",IFERROR(MATCH(1,INDEX(('2_Review &amp; Audit'!$F$6:$F$505=$A2288)*('2_Review &amp; Audit'!$I$6:$I$505&gt;=$E2288-30)*('2_Review &amp; Audit'!$I$6:$I$505&lt;=$E2288+30)*('2_Review &amp; Audit'!$R$6:$R$505&gt;0)*(ROW('2_Review &amp; Audit'!$R$6:$R$505)&gt;$AC2288),0),0)+5,""))</f>
        <v/>
      </c>
      <c r="AP2288" t="str">
        <f>IF(OR($D2288="",$AK2288="",$AO2288=""),"",MIN($AK2288,$AO2288))</f>
        <v/>
      </c>
    </row>
    <row r="2289" spans="1:42" ht="12.75" customHeight="1" x14ac:dyDescent="0.2">
      <c r="A2289" t="str">
        <f>IF($J2289="","",INDEX('2_Review &amp; Audit'!$F:$F,$J2289))</f>
        <v/>
      </c>
      <c r="B2289" t="str">
        <f>IF($J2289="","",INDEX('2_Review &amp; Audit'!$C:$C,$J2289))</f>
        <v/>
      </c>
      <c r="C2289" t="str">
        <f>IF($J2289="","",INDEX('2_Review &amp; Audit'!$D:$D,$J2289))</f>
        <v/>
      </c>
      <c r="D2289" s="60" t="str">
        <f>IF($J2289="","",INDEX('2_Review &amp; Audit'!$U:$U,$J2289))</f>
        <v/>
      </c>
      <c r="E2289" t="str">
        <f>IF($J2289="","",INDEX('2_Review &amp; Audit'!$M:$M,$J2289))</f>
        <v/>
      </c>
      <c r="F2289" t="str">
        <f>IF($J2289="","",INDEX('2_Review &amp; Audit'!$N:$N,$J2289))</f>
        <v/>
      </c>
      <c r="G2289" t="str">
        <f>IF(OR($J2289="",$F2289=""),"",ABS(INDEX('2_Review &amp; Audit'!$B:$B,$J2289)/$F2289))</f>
        <v/>
      </c>
      <c r="H2289" t="str">
        <f t="shared" si="99"/>
        <v/>
      </c>
      <c r="I2289" t="str">
        <f>IF($J2289="","",INDEX('2_Review &amp; Audit'!$AD:$AD,$J2289))</f>
        <v/>
      </c>
      <c r="AB2289" t="str">
        <f>IF($D2289="","",MAX(0,N(#REF!)-N($X2289)))</f>
        <v/>
      </c>
      <c r="AC2289" t="str">
        <f>IF(OR($D2289="",$AB2289="",N($AB2289)&lt;=0),"",IFERROR(MATCH(1,INDEX(('2_Review &amp; Audit'!$F$6:$F$505=$A2289)*('2_Review &amp; Audit'!$I$6:$I$505&gt;=$E2289-30)*('2_Review &amp; Audit'!$I$6:$I$505&lt;=$E2289+30)*('2_Review &amp; Audit'!$R$6:$R$505&gt;0)*(ROW('2_Review &amp; Audit'!$R$6:$R$505)&gt;$T2289),0),0)+5,""))</f>
        <v/>
      </c>
      <c r="AG2289" t="str">
        <f>IF(OR($D2289="",$AB2289="",$AF2289=""),"",MIN($AB2289,$AF2289))</f>
        <v/>
      </c>
      <c r="AK2289" t="str">
        <f>IF($D2289="","",MAX(0,N($AB2289)-N($AG2289)))</f>
        <v/>
      </c>
      <c r="AL2289" t="str">
        <f>IF(OR($D2289="",$AK2289="",N($AK2289)&lt;=0),"",IFERROR(MATCH(1,INDEX(('2_Review &amp; Audit'!$F$6:$F$505=$A2289)*('2_Review &amp; Audit'!$I$6:$I$505&gt;=$E2289-30)*('2_Review &amp; Audit'!$I$6:$I$505&lt;=$E2289+30)*('2_Review &amp; Audit'!$R$6:$R$505&gt;0)*(ROW('2_Review &amp; Audit'!$R$6:$R$505)&gt;$AC2289),0),0)+5,""))</f>
        <v/>
      </c>
      <c r="AP2289" t="str">
        <f>IF(OR($D2289="",$AK2289="",$AO2289=""),"",MIN($AK2289,$AO2289))</f>
        <v/>
      </c>
    </row>
    <row r="2290" spans="1:42" ht="12.75" customHeight="1" x14ac:dyDescent="0.2">
      <c r="A2290" t="str">
        <f>IF($J2290="","",INDEX('2_Review &amp; Audit'!$F:$F,$J2290))</f>
        <v/>
      </c>
      <c r="B2290" t="str">
        <f>IF($J2290="","",INDEX('2_Review &amp; Audit'!$C:$C,$J2290))</f>
        <v/>
      </c>
      <c r="C2290" t="str">
        <f>IF($J2290="","",INDEX('2_Review &amp; Audit'!$D:$D,$J2290))</f>
        <v/>
      </c>
      <c r="D2290" s="60" t="str">
        <f>IF($J2290="","",INDEX('2_Review &amp; Audit'!$U:$U,$J2290))</f>
        <v/>
      </c>
      <c r="E2290" t="str">
        <f>IF($J2290="","",INDEX('2_Review &amp; Audit'!$M:$M,$J2290))</f>
        <v/>
      </c>
      <c r="F2290" t="str">
        <f>IF($J2290="","",INDEX('2_Review &amp; Audit'!$N:$N,$J2290))</f>
        <v/>
      </c>
      <c r="G2290" t="str">
        <f>IF(OR($J2290="",$F2290=""),"",ABS(INDEX('2_Review &amp; Audit'!$B:$B,$J2290)/$F2290))</f>
        <v/>
      </c>
      <c r="H2290" t="str">
        <f t="shared" si="99"/>
        <v/>
      </c>
      <c r="I2290" t="str">
        <f>IF($J2290="","",INDEX('2_Review &amp; Audit'!$AD:$AD,$J2290))</f>
        <v/>
      </c>
      <c r="AB2290" t="str">
        <f>IF($D2290="","",MAX(0,N(#REF!)-N($X2290)))</f>
        <v/>
      </c>
      <c r="AC2290" t="str">
        <f>IF(OR($D2290="",$AB2290="",N($AB2290)&lt;=0),"",IFERROR(MATCH(1,INDEX(('2_Review &amp; Audit'!$F$6:$F$505=$A2290)*('2_Review &amp; Audit'!$I$6:$I$505&gt;=$E2290-30)*('2_Review &amp; Audit'!$I$6:$I$505&lt;=$E2290+30)*('2_Review &amp; Audit'!$R$6:$R$505&gt;0)*(ROW('2_Review &amp; Audit'!$R$6:$R$505)&gt;$T2290),0),0)+5,""))</f>
        <v/>
      </c>
      <c r="AG2290" t="str">
        <f>IF(OR($D2290="",$AB2290="",$AF2290=""),"",MIN($AB2290,$AF2290))</f>
        <v/>
      </c>
      <c r="AK2290" t="str">
        <f>IF($D2290="","",MAX(0,N($AB2290)-N($AG2290)))</f>
        <v/>
      </c>
      <c r="AL2290" t="str">
        <f>IF(OR($D2290="",$AK2290="",N($AK2290)&lt;=0),"",IFERROR(MATCH(1,INDEX(('2_Review &amp; Audit'!$F$6:$F$505=$A2290)*('2_Review &amp; Audit'!$I$6:$I$505&gt;=$E2290-30)*('2_Review &amp; Audit'!$I$6:$I$505&lt;=$E2290+30)*('2_Review &amp; Audit'!$R$6:$R$505&gt;0)*(ROW('2_Review &amp; Audit'!$R$6:$R$505)&gt;$AC2290),0),0)+5,""))</f>
        <v/>
      </c>
      <c r="AP2290" t="str">
        <f>IF(OR($D2290="",$AK2290="",$AO2290=""),"",MIN($AK2290,$AO2290))</f>
        <v/>
      </c>
    </row>
    <row r="2291" spans="1:42" ht="12.75" customHeight="1" x14ac:dyDescent="0.2">
      <c r="A2291" t="str">
        <f>IF($J2291="","",INDEX('2_Review &amp; Audit'!$F:$F,$J2291))</f>
        <v/>
      </c>
      <c r="B2291" t="str">
        <f>IF($J2291="","",INDEX('2_Review &amp; Audit'!$C:$C,$J2291))</f>
        <v/>
      </c>
      <c r="C2291" t="str">
        <f>IF($J2291="","",INDEX('2_Review &amp; Audit'!$D:$D,$J2291))</f>
        <v/>
      </c>
      <c r="D2291" s="60" t="str">
        <f>IF($J2291="","",INDEX('2_Review &amp; Audit'!$U:$U,$J2291))</f>
        <v/>
      </c>
      <c r="E2291" t="str">
        <f>IF($J2291="","",INDEX('2_Review &amp; Audit'!$M:$M,$J2291))</f>
        <v/>
      </c>
      <c r="F2291" t="str">
        <f>IF($J2291="","",INDEX('2_Review &amp; Audit'!$N:$N,$J2291))</f>
        <v/>
      </c>
      <c r="G2291" t="str">
        <f>IF(OR($J2291="",$F2291=""),"",ABS(INDEX('2_Review &amp; Audit'!$B:$B,$J2291)/$F2291))</f>
        <v/>
      </c>
      <c r="H2291" t="str">
        <f t="shared" si="99"/>
        <v/>
      </c>
      <c r="I2291" t="str">
        <f>IF($J2291="","",INDEX('2_Review &amp; Audit'!$AD:$AD,$J2291))</f>
        <v/>
      </c>
      <c r="AB2291" t="str">
        <f>IF($D2291="","",MAX(0,N(#REF!)-N($X2291)))</f>
        <v/>
      </c>
      <c r="AC2291" t="str">
        <f>IF(OR($D2291="",$AB2291="",N($AB2291)&lt;=0),"",IFERROR(MATCH(1,INDEX(('2_Review &amp; Audit'!$F$6:$F$505=$A2291)*('2_Review &amp; Audit'!$I$6:$I$505&gt;=$E2291-30)*('2_Review &amp; Audit'!$I$6:$I$505&lt;=$E2291+30)*('2_Review &amp; Audit'!$R$6:$R$505&gt;0)*(ROW('2_Review &amp; Audit'!$R$6:$R$505)&gt;$T2291),0),0)+5,""))</f>
        <v/>
      </c>
      <c r="AG2291" t="str">
        <f>IF(OR($D2291="",$AB2291="",$AF2291=""),"",MIN($AB2291,$AF2291))</f>
        <v/>
      </c>
      <c r="AK2291" t="str">
        <f>IF($D2291="","",MAX(0,N($AB2291)-N($AG2291)))</f>
        <v/>
      </c>
      <c r="AL2291" t="str">
        <f>IF(OR($D2291="",$AK2291="",N($AK2291)&lt;=0),"",IFERROR(MATCH(1,INDEX(('2_Review &amp; Audit'!$F$6:$F$505=$A2291)*('2_Review &amp; Audit'!$I$6:$I$505&gt;=$E2291-30)*('2_Review &amp; Audit'!$I$6:$I$505&lt;=$E2291+30)*('2_Review &amp; Audit'!$R$6:$R$505&gt;0)*(ROW('2_Review &amp; Audit'!$R$6:$R$505)&gt;$AC2291),0),0)+5,""))</f>
        <v/>
      </c>
      <c r="AP2291" t="str">
        <f>IF(OR($D2291="",$AK2291="",$AO2291=""),"",MIN($AK2291,$AO2291))</f>
        <v/>
      </c>
    </row>
    <row r="2292" spans="1:42" ht="12.75" customHeight="1" x14ac:dyDescent="0.2">
      <c r="A2292" t="str">
        <f>IF($J2292="","",INDEX('2_Review &amp; Audit'!$F:$F,$J2292))</f>
        <v/>
      </c>
      <c r="B2292" t="str">
        <f>IF($J2292="","",INDEX('2_Review &amp; Audit'!$C:$C,$J2292))</f>
        <v/>
      </c>
      <c r="C2292" t="str">
        <f>IF($J2292="","",INDEX('2_Review &amp; Audit'!$D:$D,$J2292))</f>
        <v/>
      </c>
      <c r="D2292" s="60" t="str">
        <f>IF($J2292="","",INDEX('2_Review &amp; Audit'!$U:$U,$J2292))</f>
        <v/>
      </c>
      <c r="E2292" t="str">
        <f>IF($J2292="","",INDEX('2_Review &amp; Audit'!$M:$M,$J2292))</f>
        <v/>
      </c>
      <c r="F2292" t="str">
        <f>IF($J2292="","",INDEX('2_Review &amp; Audit'!$N:$N,$J2292))</f>
        <v/>
      </c>
      <c r="G2292" t="str">
        <f>IF(OR($J2292="",$F2292=""),"",ABS(INDEX('2_Review &amp; Audit'!$B:$B,$J2292)/$F2292))</f>
        <v/>
      </c>
      <c r="H2292" t="str">
        <f t="shared" si="99"/>
        <v/>
      </c>
      <c r="I2292" t="str">
        <f>IF($J2292="","",INDEX('2_Review &amp; Audit'!$AD:$AD,$J2292))</f>
        <v/>
      </c>
      <c r="AB2292" t="str">
        <f>IF($D2292="","",MAX(0,N(#REF!)-N($X2292)))</f>
        <v/>
      </c>
      <c r="AC2292" t="str">
        <f>IF(OR($D2292="",$AB2292="",N($AB2292)&lt;=0),"",IFERROR(MATCH(1,INDEX(('2_Review &amp; Audit'!$F$6:$F$505=$A2292)*('2_Review &amp; Audit'!$I$6:$I$505&gt;=$E2292-30)*('2_Review &amp; Audit'!$I$6:$I$505&lt;=$E2292+30)*('2_Review &amp; Audit'!$R$6:$R$505&gt;0)*(ROW('2_Review &amp; Audit'!$R$6:$R$505)&gt;$T2292),0),0)+5,""))</f>
        <v/>
      </c>
      <c r="AG2292" t="str">
        <f>IF(OR($D2292="",$AB2292="",$AF2292=""),"",MIN($AB2292,$AF2292))</f>
        <v/>
      </c>
      <c r="AK2292" t="str">
        <f>IF($D2292="","",MAX(0,N($AB2292)-N($AG2292)))</f>
        <v/>
      </c>
      <c r="AL2292" t="str">
        <f>IF(OR($D2292="",$AK2292="",N($AK2292)&lt;=0),"",IFERROR(MATCH(1,INDEX(('2_Review &amp; Audit'!$F$6:$F$505=$A2292)*('2_Review &amp; Audit'!$I$6:$I$505&gt;=$E2292-30)*('2_Review &amp; Audit'!$I$6:$I$505&lt;=$E2292+30)*('2_Review &amp; Audit'!$R$6:$R$505&gt;0)*(ROW('2_Review &amp; Audit'!$R$6:$R$505)&gt;$AC2292),0),0)+5,""))</f>
        <v/>
      </c>
      <c r="AP2292" t="str">
        <f>IF(OR($D2292="",$AK2292="",$AO2292=""),"",MIN($AK2292,$AO2292))</f>
        <v/>
      </c>
    </row>
    <row r="2293" spans="1:42" ht="12.75" customHeight="1" x14ac:dyDescent="0.2">
      <c r="A2293" t="str">
        <f>IF($J2293="","",INDEX('2_Review &amp; Audit'!$F:$F,$J2293))</f>
        <v/>
      </c>
      <c r="B2293" t="str">
        <f>IF($J2293="","",INDEX('2_Review &amp; Audit'!$C:$C,$J2293))</f>
        <v/>
      </c>
      <c r="C2293" t="str">
        <f>IF($J2293="","",INDEX('2_Review &amp; Audit'!$D:$D,$J2293))</f>
        <v/>
      </c>
      <c r="D2293" s="60" t="str">
        <f>IF($J2293="","",INDEX('2_Review &amp; Audit'!$U:$U,$J2293))</f>
        <v/>
      </c>
      <c r="E2293" t="str">
        <f>IF($J2293="","",INDEX('2_Review &amp; Audit'!$M:$M,$J2293))</f>
        <v/>
      </c>
      <c r="F2293" t="str">
        <f>IF($J2293="","",INDEX('2_Review &amp; Audit'!$N:$N,$J2293))</f>
        <v/>
      </c>
      <c r="G2293" t="str">
        <f>IF(OR($J2293="",$F2293=""),"",ABS(INDEX('2_Review &amp; Audit'!$B:$B,$J2293)/$F2293))</f>
        <v/>
      </c>
      <c r="H2293" t="str">
        <f t="shared" si="99"/>
        <v/>
      </c>
      <c r="I2293" t="str">
        <f>IF($J2293="","",INDEX('2_Review &amp; Audit'!$AD:$AD,$J2293))</f>
        <v/>
      </c>
      <c r="AB2293" t="str">
        <f>IF($D2293="","",MAX(0,N(#REF!)-N($X2293)))</f>
        <v/>
      </c>
      <c r="AC2293" t="str">
        <f>IF(OR($D2293="",$AB2293="",N($AB2293)&lt;=0),"",IFERROR(MATCH(1,INDEX(('2_Review &amp; Audit'!$F$6:$F$505=$A2293)*('2_Review &amp; Audit'!$I$6:$I$505&gt;=$E2293-30)*('2_Review &amp; Audit'!$I$6:$I$505&lt;=$E2293+30)*('2_Review &amp; Audit'!$R$6:$R$505&gt;0)*(ROW('2_Review &amp; Audit'!$R$6:$R$505)&gt;$T2293),0),0)+5,""))</f>
        <v/>
      </c>
      <c r="AG2293" t="str">
        <f>IF(OR($D2293="",$AB2293="",$AF2293=""),"",MIN($AB2293,$AF2293))</f>
        <v/>
      </c>
      <c r="AK2293" t="str">
        <f>IF($D2293="","",MAX(0,N($AB2293)-N($AG2293)))</f>
        <v/>
      </c>
      <c r="AL2293" t="str">
        <f>IF(OR($D2293="",$AK2293="",N($AK2293)&lt;=0),"",IFERROR(MATCH(1,INDEX(('2_Review &amp; Audit'!$F$6:$F$505=$A2293)*('2_Review &amp; Audit'!$I$6:$I$505&gt;=$E2293-30)*('2_Review &amp; Audit'!$I$6:$I$505&lt;=$E2293+30)*('2_Review &amp; Audit'!$R$6:$R$505&gt;0)*(ROW('2_Review &amp; Audit'!$R$6:$R$505)&gt;$AC2293),0),0)+5,""))</f>
        <v/>
      </c>
      <c r="AP2293" t="str">
        <f>IF(OR($D2293="",$AK2293="",$AO2293=""),"",MIN($AK2293,$AO2293))</f>
        <v/>
      </c>
    </row>
    <row r="2294" spans="1:42" ht="12.75" customHeight="1" x14ac:dyDescent="0.2">
      <c r="A2294" t="str">
        <f>IF($J2294="","",INDEX('2_Review &amp; Audit'!$F:$F,$J2294))</f>
        <v/>
      </c>
      <c r="B2294" t="str">
        <f>IF($J2294="","",INDEX('2_Review &amp; Audit'!$C:$C,$J2294))</f>
        <v/>
      </c>
      <c r="C2294" t="str">
        <f>IF($J2294="","",INDEX('2_Review &amp; Audit'!$D:$D,$J2294))</f>
        <v/>
      </c>
      <c r="D2294" s="60" t="str">
        <f>IF($J2294="","",INDEX('2_Review &amp; Audit'!$U:$U,$J2294))</f>
        <v/>
      </c>
      <c r="E2294" t="str">
        <f>IF($J2294="","",INDEX('2_Review &amp; Audit'!$M:$M,$J2294))</f>
        <v/>
      </c>
      <c r="F2294" t="str">
        <f>IF($J2294="","",INDEX('2_Review &amp; Audit'!$N:$N,$J2294))</f>
        <v/>
      </c>
      <c r="G2294" t="str">
        <f>IF(OR($J2294="",$F2294=""),"",ABS(INDEX('2_Review &amp; Audit'!$B:$B,$J2294)/$F2294))</f>
        <v/>
      </c>
      <c r="H2294" t="str">
        <f t="shared" si="99"/>
        <v/>
      </c>
      <c r="I2294" t="str">
        <f>IF($J2294="","",INDEX('2_Review &amp; Audit'!$AD:$AD,$J2294))</f>
        <v/>
      </c>
      <c r="AB2294" t="str">
        <f>IF($D2294="","",MAX(0,N(#REF!)-N($X2294)))</f>
        <v/>
      </c>
      <c r="AC2294" t="str">
        <f>IF(OR($D2294="",$AB2294="",N($AB2294)&lt;=0),"",IFERROR(MATCH(1,INDEX(('2_Review &amp; Audit'!$F$6:$F$505=$A2294)*('2_Review &amp; Audit'!$I$6:$I$505&gt;=$E2294-30)*('2_Review &amp; Audit'!$I$6:$I$505&lt;=$E2294+30)*('2_Review &amp; Audit'!$R$6:$R$505&gt;0)*(ROW('2_Review &amp; Audit'!$R$6:$R$505)&gt;$T2294),0),0)+5,""))</f>
        <v/>
      </c>
      <c r="AG2294" t="str">
        <f>IF(OR($D2294="",$AB2294="",$AF2294=""),"",MIN($AB2294,$AF2294))</f>
        <v/>
      </c>
      <c r="AK2294" t="str">
        <f>IF($D2294="","",MAX(0,N($AB2294)-N($AG2294)))</f>
        <v/>
      </c>
      <c r="AL2294" t="str">
        <f>IF(OR($D2294="",$AK2294="",N($AK2294)&lt;=0),"",IFERROR(MATCH(1,INDEX(('2_Review &amp; Audit'!$F$6:$F$505=$A2294)*('2_Review &amp; Audit'!$I$6:$I$505&gt;=$E2294-30)*('2_Review &amp; Audit'!$I$6:$I$505&lt;=$E2294+30)*('2_Review &amp; Audit'!$R$6:$R$505&gt;0)*(ROW('2_Review &amp; Audit'!$R$6:$R$505)&gt;$AC2294),0),0)+5,""))</f>
        <v/>
      </c>
      <c r="AP2294" t="str">
        <f>IF(OR($D2294="",$AK2294="",$AO2294=""),"",MIN($AK2294,$AO2294))</f>
        <v/>
      </c>
    </row>
    <row r="2295" spans="1:42" ht="12.75" customHeight="1" x14ac:dyDescent="0.2">
      <c r="A2295" t="str">
        <f>IF($J2295="","",INDEX('2_Review &amp; Audit'!$F:$F,$J2295))</f>
        <v/>
      </c>
      <c r="B2295" t="str">
        <f>IF($J2295="","",INDEX('2_Review &amp; Audit'!$C:$C,$J2295))</f>
        <v/>
      </c>
      <c r="C2295" t="str">
        <f>IF($J2295="","",INDEX('2_Review &amp; Audit'!$D:$D,$J2295))</f>
        <v/>
      </c>
      <c r="D2295" s="60" t="str">
        <f>IF($J2295="","",INDEX('2_Review &amp; Audit'!$U:$U,$J2295))</f>
        <v/>
      </c>
      <c r="E2295" t="str">
        <f>IF($J2295="","",INDEX('2_Review &amp; Audit'!$M:$M,$J2295))</f>
        <v/>
      </c>
      <c r="F2295" t="str">
        <f>IF($J2295="","",INDEX('2_Review &amp; Audit'!$N:$N,$J2295))</f>
        <v/>
      </c>
      <c r="G2295" t="str">
        <f>IF(OR($J2295="",$F2295=""),"",ABS(INDEX('2_Review &amp; Audit'!$B:$B,$J2295)/$F2295))</f>
        <v/>
      </c>
      <c r="H2295" t="str">
        <f t="shared" si="99"/>
        <v/>
      </c>
      <c r="I2295" t="str">
        <f>IF($J2295="","",INDEX('2_Review &amp; Audit'!$AD:$AD,$J2295))</f>
        <v/>
      </c>
      <c r="AB2295" t="str">
        <f>IF($D2295="","",MAX(0,N(#REF!)-N($X2295)))</f>
        <v/>
      </c>
      <c r="AC2295" t="str">
        <f>IF(OR($D2295="",$AB2295="",N($AB2295)&lt;=0),"",IFERROR(MATCH(1,INDEX(('2_Review &amp; Audit'!$F$6:$F$505=$A2295)*('2_Review &amp; Audit'!$I$6:$I$505&gt;=$E2295-30)*('2_Review &amp; Audit'!$I$6:$I$505&lt;=$E2295+30)*('2_Review &amp; Audit'!$R$6:$R$505&gt;0)*(ROW('2_Review &amp; Audit'!$R$6:$R$505)&gt;$T2295),0),0)+5,""))</f>
        <v/>
      </c>
      <c r="AG2295" t="str">
        <f>IF(OR($D2295="",$AB2295="",$AF2295=""),"",MIN($AB2295,$AF2295))</f>
        <v/>
      </c>
      <c r="AK2295" t="str">
        <f>IF($D2295="","",MAX(0,N($AB2295)-N($AG2295)))</f>
        <v/>
      </c>
      <c r="AL2295" t="str">
        <f>IF(OR($D2295="",$AK2295="",N($AK2295)&lt;=0),"",IFERROR(MATCH(1,INDEX(('2_Review &amp; Audit'!$F$6:$F$505=$A2295)*('2_Review &amp; Audit'!$I$6:$I$505&gt;=$E2295-30)*('2_Review &amp; Audit'!$I$6:$I$505&lt;=$E2295+30)*('2_Review &amp; Audit'!$R$6:$R$505&gt;0)*(ROW('2_Review &amp; Audit'!$R$6:$R$505)&gt;$AC2295),0),0)+5,""))</f>
        <v/>
      </c>
      <c r="AP2295" t="str">
        <f>IF(OR($D2295="",$AK2295="",$AO2295=""),"",MIN($AK2295,$AO2295))</f>
        <v/>
      </c>
    </row>
    <row r="2296" spans="1:42" ht="12.75" customHeight="1" x14ac:dyDescent="0.2">
      <c r="A2296" t="str">
        <f>IF($J2296="","",INDEX('2_Review &amp; Audit'!$F:$F,$J2296))</f>
        <v/>
      </c>
      <c r="B2296" t="str">
        <f>IF($J2296="","",INDEX('2_Review &amp; Audit'!$C:$C,$J2296))</f>
        <v/>
      </c>
      <c r="C2296" t="str">
        <f>IF($J2296="","",INDEX('2_Review &amp; Audit'!$D:$D,$J2296))</f>
        <v/>
      </c>
      <c r="D2296" s="60" t="str">
        <f>IF($J2296="","",INDEX('2_Review &amp; Audit'!$U:$U,$J2296))</f>
        <v/>
      </c>
      <c r="E2296" t="str">
        <f>IF($J2296="","",INDEX('2_Review &amp; Audit'!$M:$M,$J2296))</f>
        <v/>
      </c>
      <c r="F2296" t="str">
        <f>IF($J2296="","",INDEX('2_Review &amp; Audit'!$N:$N,$J2296))</f>
        <v/>
      </c>
      <c r="G2296" t="str">
        <f>IF(OR($J2296="",$F2296=""),"",ABS(INDEX('2_Review &amp; Audit'!$B:$B,$J2296)/$F2296))</f>
        <v/>
      </c>
      <c r="H2296" t="str">
        <f t="shared" si="99"/>
        <v/>
      </c>
      <c r="I2296" t="str">
        <f>IF($J2296="","",INDEX('2_Review &amp; Audit'!$AD:$AD,$J2296))</f>
        <v/>
      </c>
      <c r="AB2296" t="str">
        <f>IF($D2296="","",MAX(0,N(#REF!)-N($X2296)))</f>
        <v/>
      </c>
      <c r="AC2296" t="str">
        <f>IF(OR($D2296="",$AB2296="",N($AB2296)&lt;=0),"",IFERROR(MATCH(1,INDEX(('2_Review &amp; Audit'!$F$6:$F$505=$A2296)*('2_Review &amp; Audit'!$I$6:$I$505&gt;=$E2296-30)*('2_Review &amp; Audit'!$I$6:$I$505&lt;=$E2296+30)*('2_Review &amp; Audit'!$R$6:$R$505&gt;0)*(ROW('2_Review &amp; Audit'!$R$6:$R$505)&gt;$T2296),0),0)+5,""))</f>
        <v/>
      </c>
      <c r="AG2296" t="str">
        <f>IF(OR($D2296="",$AB2296="",$AF2296=""),"",MIN($AB2296,$AF2296))</f>
        <v/>
      </c>
      <c r="AK2296" t="str">
        <f>IF($D2296="","",MAX(0,N($AB2296)-N($AG2296)))</f>
        <v/>
      </c>
      <c r="AL2296" t="str">
        <f>IF(OR($D2296="",$AK2296="",N($AK2296)&lt;=0),"",IFERROR(MATCH(1,INDEX(('2_Review &amp; Audit'!$F$6:$F$505=$A2296)*('2_Review &amp; Audit'!$I$6:$I$505&gt;=$E2296-30)*('2_Review &amp; Audit'!$I$6:$I$505&lt;=$E2296+30)*('2_Review &amp; Audit'!$R$6:$R$505&gt;0)*(ROW('2_Review &amp; Audit'!$R$6:$R$505)&gt;$AC2296),0),0)+5,""))</f>
        <v/>
      </c>
      <c r="AP2296" t="str">
        <f>IF(OR($D2296="",$AK2296="",$AO2296=""),"",MIN($AK2296,$AO2296))</f>
        <v/>
      </c>
    </row>
    <row r="2297" spans="1:42" ht="12.75" customHeight="1" x14ac:dyDescent="0.2">
      <c r="A2297" t="str">
        <f>IF($J2297="","",INDEX('2_Review &amp; Audit'!$F:$F,$J2297))</f>
        <v/>
      </c>
      <c r="B2297" t="str">
        <f>IF($J2297="","",INDEX('2_Review &amp; Audit'!$C:$C,$J2297))</f>
        <v/>
      </c>
      <c r="C2297" t="str">
        <f>IF($J2297="","",INDEX('2_Review &amp; Audit'!$D:$D,$J2297))</f>
        <v/>
      </c>
      <c r="D2297" s="60" t="str">
        <f>IF($J2297="","",INDEX('2_Review &amp; Audit'!$U:$U,$J2297))</f>
        <v/>
      </c>
      <c r="E2297" t="str">
        <f>IF($J2297="","",INDEX('2_Review &amp; Audit'!$M:$M,$J2297))</f>
        <v/>
      </c>
      <c r="F2297" t="str">
        <f>IF($J2297="","",INDEX('2_Review &amp; Audit'!$N:$N,$J2297))</f>
        <v/>
      </c>
      <c r="G2297" t="str">
        <f>IF(OR($J2297="",$F2297=""),"",ABS(INDEX('2_Review &amp; Audit'!$B:$B,$J2297)/$F2297))</f>
        <v/>
      </c>
      <c r="H2297" t="str">
        <f t="shared" si="99"/>
        <v/>
      </c>
      <c r="I2297" t="str">
        <f>IF($J2297="","",INDEX('2_Review &amp; Audit'!$AD:$AD,$J2297))</f>
        <v/>
      </c>
      <c r="AB2297" t="str">
        <f>IF($D2297="","",MAX(0,N(#REF!)-N($X2297)))</f>
        <v/>
      </c>
      <c r="AC2297" t="str">
        <f>IF(OR($D2297="",$AB2297="",N($AB2297)&lt;=0),"",IFERROR(MATCH(1,INDEX(('2_Review &amp; Audit'!$F$6:$F$505=$A2297)*('2_Review &amp; Audit'!$I$6:$I$505&gt;=$E2297-30)*('2_Review &amp; Audit'!$I$6:$I$505&lt;=$E2297+30)*('2_Review &amp; Audit'!$R$6:$R$505&gt;0)*(ROW('2_Review &amp; Audit'!$R$6:$R$505)&gt;$T2297),0),0)+5,""))</f>
        <v/>
      </c>
      <c r="AG2297" t="str">
        <f>IF(OR($D2297="",$AB2297="",$AF2297=""),"",MIN($AB2297,$AF2297))</f>
        <v/>
      </c>
      <c r="AK2297" t="str">
        <f>IF($D2297="","",MAX(0,N($AB2297)-N($AG2297)))</f>
        <v/>
      </c>
      <c r="AL2297" t="str">
        <f>IF(OR($D2297="",$AK2297="",N($AK2297)&lt;=0),"",IFERROR(MATCH(1,INDEX(('2_Review &amp; Audit'!$F$6:$F$505=$A2297)*('2_Review &amp; Audit'!$I$6:$I$505&gt;=$E2297-30)*('2_Review &amp; Audit'!$I$6:$I$505&lt;=$E2297+30)*('2_Review &amp; Audit'!$R$6:$R$505&gt;0)*(ROW('2_Review &amp; Audit'!$R$6:$R$505)&gt;$AC2297),0),0)+5,""))</f>
        <v/>
      </c>
      <c r="AP2297" t="str">
        <f>IF(OR($D2297="",$AK2297="",$AO2297=""),"",MIN($AK2297,$AO2297))</f>
        <v/>
      </c>
    </row>
    <row r="2298" spans="1:42" ht="12.75" customHeight="1" x14ac:dyDescent="0.2">
      <c r="A2298" t="str">
        <f>IF($J2298="","",INDEX('2_Review &amp; Audit'!$F:$F,$J2298))</f>
        <v/>
      </c>
      <c r="B2298" t="str">
        <f>IF($J2298="","",INDEX('2_Review &amp; Audit'!$C:$C,$J2298))</f>
        <v/>
      </c>
      <c r="C2298" t="str">
        <f>IF($J2298="","",INDEX('2_Review &amp; Audit'!$D:$D,$J2298))</f>
        <v/>
      </c>
      <c r="D2298" s="60" t="str">
        <f>IF($J2298="","",INDEX('2_Review &amp; Audit'!$U:$U,$J2298))</f>
        <v/>
      </c>
      <c r="E2298" t="str">
        <f>IF($J2298="","",INDEX('2_Review &amp; Audit'!$M:$M,$J2298))</f>
        <v/>
      </c>
      <c r="F2298" t="str">
        <f>IF($J2298="","",INDEX('2_Review &amp; Audit'!$N:$N,$J2298))</f>
        <v/>
      </c>
      <c r="G2298" t="str">
        <f>IF(OR($J2298="",$F2298=""),"",ABS(INDEX('2_Review &amp; Audit'!$B:$B,$J2298)/$F2298))</f>
        <v/>
      </c>
      <c r="H2298" t="str">
        <f t="shared" si="99"/>
        <v/>
      </c>
      <c r="I2298" t="str">
        <f>IF($J2298="","",INDEX('2_Review &amp; Audit'!$AD:$AD,$J2298))</f>
        <v/>
      </c>
      <c r="AB2298" t="str">
        <f>IF($D2298="","",MAX(0,N(#REF!)-N($X2298)))</f>
        <v/>
      </c>
      <c r="AC2298" t="str">
        <f>IF(OR($D2298="",$AB2298="",N($AB2298)&lt;=0),"",IFERROR(MATCH(1,INDEX(('2_Review &amp; Audit'!$F$6:$F$505=$A2298)*('2_Review &amp; Audit'!$I$6:$I$505&gt;=$E2298-30)*('2_Review &amp; Audit'!$I$6:$I$505&lt;=$E2298+30)*('2_Review &amp; Audit'!$R$6:$R$505&gt;0)*(ROW('2_Review &amp; Audit'!$R$6:$R$505)&gt;$T2298),0),0)+5,""))</f>
        <v/>
      </c>
      <c r="AG2298" t="str">
        <f>IF(OR($D2298="",$AB2298="",$AF2298=""),"",MIN($AB2298,$AF2298))</f>
        <v/>
      </c>
      <c r="AK2298" t="str">
        <f>IF($D2298="","",MAX(0,N($AB2298)-N($AG2298)))</f>
        <v/>
      </c>
      <c r="AL2298" t="str">
        <f>IF(OR($D2298="",$AK2298="",N($AK2298)&lt;=0),"",IFERROR(MATCH(1,INDEX(('2_Review &amp; Audit'!$F$6:$F$505=$A2298)*('2_Review &amp; Audit'!$I$6:$I$505&gt;=$E2298-30)*('2_Review &amp; Audit'!$I$6:$I$505&lt;=$E2298+30)*('2_Review &amp; Audit'!$R$6:$R$505&gt;0)*(ROW('2_Review &amp; Audit'!$R$6:$R$505)&gt;$AC2298),0),0)+5,""))</f>
        <v/>
      </c>
      <c r="AP2298" t="str">
        <f>IF(OR($D2298="",$AK2298="",$AO2298=""),"",MIN($AK2298,$AO2298))</f>
        <v/>
      </c>
    </row>
    <row r="2299" spans="1:42" ht="12.75" customHeight="1" x14ac:dyDescent="0.2">
      <c r="A2299" t="str">
        <f>IF($J2299="","",INDEX('2_Review &amp; Audit'!$F:$F,$J2299))</f>
        <v/>
      </c>
      <c r="B2299" t="str">
        <f>IF($J2299="","",INDEX('2_Review &amp; Audit'!$C:$C,$J2299))</f>
        <v/>
      </c>
      <c r="C2299" t="str">
        <f>IF($J2299="","",INDEX('2_Review &amp; Audit'!$D:$D,$J2299))</f>
        <v/>
      </c>
      <c r="D2299" s="60" t="str">
        <f>IF($J2299="","",INDEX('2_Review &amp; Audit'!$U:$U,$J2299))</f>
        <v/>
      </c>
      <c r="E2299" t="str">
        <f>IF($J2299="","",INDEX('2_Review &amp; Audit'!$M:$M,$J2299))</f>
        <v/>
      </c>
      <c r="F2299" t="str">
        <f>IF($J2299="","",INDEX('2_Review &amp; Audit'!$N:$N,$J2299))</f>
        <v/>
      </c>
      <c r="G2299" t="str">
        <f>IF(OR($J2299="",$F2299=""),"",ABS(INDEX('2_Review &amp; Audit'!$B:$B,$J2299)/$F2299))</f>
        <v/>
      </c>
      <c r="H2299" t="str">
        <f t="shared" ref="H2299:H2362" si="100">IF(OR($F2299="",$G2299=""),"",$F2299*$G2299)</f>
        <v/>
      </c>
      <c r="I2299" t="str">
        <f>IF($J2299="","",INDEX('2_Review &amp; Audit'!$AD:$AD,$J2299))</f>
        <v/>
      </c>
      <c r="AB2299" t="str">
        <f>IF($D2299="","",MAX(0,N(#REF!)-N($X2299)))</f>
        <v/>
      </c>
      <c r="AC2299" t="str">
        <f>IF(OR($D2299="",$AB2299="",N($AB2299)&lt;=0),"",IFERROR(MATCH(1,INDEX(('2_Review &amp; Audit'!$F$6:$F$505=$A2299)*('2_Review &amp; Audit'!$I$6:$I$505&gt;=$E2299-30)*('2_Review &amp; Audit'!$I$6:$I$505&lt;=$E2299+30)*('2_Review &amp; Audit'!$R$6:$R$505&gt;0)*(ROW('2_Review &amp; Audit'!$R$6:$R$505)&gt;$T2299),0),0)+5,""))</f>
        <v/>
      </c>
      <c r="AG2299" t="str">
        <f>IF(OR($D2299="",$AB2299="",$AF2299=""),"",MIN($AB2299,$AF2299))</f>
        <v/>
      </c>
      <c r="AK2299" t="str">
        <f>IF($D2299="","",MAX(0,N($AB2299)-N($AG2299)))</f>
        <v/>
      </c>
      <c r="AL2299" t="str">
        <f>IF(OR($D2299="",$AK2299="",N($AK2299)&lt;=0),"",IFERROR(MATCH(1,INDEX(('2_Review &amp; Audit'!$F$6:$F$505=$A2299)*('2_Review &amp; Audit'!$I$6:$I$505&gt;=$E2299-30)*('2_Review &amp; Audit'!$I$6:$I$505&lt;=$E2299+30)*('2_Review &amp; Audit'!$R$6:$R$505&gt;0)*(ROW('2_Review &amp; Audit'!$R$6:$R$505)&gt;$AC2299),0),0)+5,""))</f>
        <v/>
      </c>
      <c r="AP2299" t="str">
        <f>IF(OR($D2299="",$AK2299="",$AO2299=""),"",MIN($AK2299,$AO2299))</f>
        <v/>
      </c>
    </row>
    <row r="2300" spans="1:42" ht="12.75" customHeight="1" x14ac:dyDescent="0.2">
      <c r="A2300" t="str">
        <f>IF($J2300="","",INDEX('2_Review &amp; Audit'!$F:$F,$J2300))</f>
        <v/>
      </c>
      <c r="B2300" t="str">
        <f>IF($J2300="","",INDEX('2_Review &amp; Audit'!$C:$C,$J2300))</f>
        <v/>
      </c>
      <c r="C2300" t="str">
        <f>IF($J2300="","",INDEX('2_Review &amp; Audit'!$D:$D,$J2300))</f>
        <v/>
      </c>
      <c r="D2300" s="60" t="str">
        <f>IF($J2300="","",INDEX('2_Review &amp; Audit'!$U:$U,$J2300))</f>
        <v/>
      </c>
      <c r="E2300" t="str">
        <f>IF($J2300="","",INDEX('2_Review &amp; Audit'!$M:$M,$J2300))</f>
        <v/>
      </c>
      <c r="F2300" t="str">
        <f>IF($J2300="","",INDEX('2_Review &amp; Audit'!$N:$N,$J2300))</f>
        <v/>
      </c>
      <c r="G2300" t="str">
        <f>IF(OR($J2300="",$F2300=""),"",ABS(INDEX('2_Review &amp; Audit'!$B:$B,$J2300)/$F2300))</f>
        <v/>
      </c>
      <c r="H2300" t="str">
        <f t="shared" si="100"/>
        <v/>
      </c>
      <c r="I2300" t="str">
        <f>IF($J2300="","",INDEX('2_Review &amp; Audit'!$AD:$AD,$J2300))</f>
        <v/>
      </c>
      <c r="AB2300" t="str">
        <f>IF($D2300="","",MAX(0,N(#REF!)-N($X2300)))</f>
        <v/>
      </c>
      <c r="AC2300" t="str">
        <f>IF(OR($D2300="",$AB2300="",N($AB2300)&lt;=0),"",IFERROR(MATCH(1,INDEX(('2_Review &amp; Audit'!$F$6:$F$505=$A2300)*('2_Review &amp; Audit'!$I$6:$I$505&gt;=$E2300-30)*('2_Review &amp; Audit'!$I$6:$I$505&lt;=$E2300+30)*('2_Review &amp; Audit'!$R$6:$R$505&gt;0)*(ROW('2_Review &amp; Audit'!$R$6:$R$505)&gt;$T2300),0),0)+5,""))</f>
        <v/>
      </c>
      <c r="AG2300" t="str">
        <f>IF(OR($D2300="",$AB2300="",$AF2300=""),"",MIN($AB2300,$AF2300))</f>
        <v/>
      </c>
      <c r="AK2300" t="str">
        <f>IF($D2300="","",MAX(0,N($AB2300)-N($AG2300)))</f>
        <v/>
      </c>
      <c r="AL2300" t="str">
        <f>IF(OR($D2300="",$AK2300="",N($AK2300)&lt;=0),"",IFERROR(MATCH(1,INDEX(('2_Review &amp; Audit'!$F$6:$F$505=$A2300)*('2_Review &amp; Audit'!$I$6:$I$505&gt;=$E2300-30)*('2_Review &amp; Audit'!$I$6:$I$505&lt;=$E2300+30)*('2_Review &amp; Audit'!$R$6:$R$505&gt;0)*(ROW('2_Review &amp; Audit'!$R$6:$R$505)&gt;$AC2300),0),0)+5,""))</f>
        <v/>
      </c>
      <c r="AP2300" t="str">
        <f>IF(OR($D2300="",$AK2300="",$AO2300=""),"",MIN($AK2300,$AO2300))</f>
        <v/>
      </c>
    </row>
    <row r="2301" spans="1:42" ht="12.75" customHeight="1" x14ac:dyDescent="0.2">
      <c r="A2301" t="str">
        <f>IF($J2301="","",INDEX('2_Review &amp; Audit'!$F:$F,$J2301))</f>
        <v/>
      </c>
      <c r="B2301" t="str">
        <f>IF($J2301="","",INDEX('2_Review &amp; Audit'!$C:$C,$J2301))</f>
        <v/>
      </c>
      <c r="C2301" t="str">
        <f>IF($J2301="","",INDEX('2_Review &amp; Audit'!$D:$D,$J2301))</f>
        <v/>
      </c>
      <c r="D2301" s="60" t="str">
        <f>IF($J2301="","",INDEX('2_Review &amp; Audit'!$U:$U,$J2301))</f>
        <v/>
      </c>
      <c r="E2301" t="str">
        <f>IF($J2301="","",INDEX('2_Review &amp; Audit'!$M:$M,$J2301))</f>
        <v/>
      </c>
      <c r="F2301" t="str">
        <f>IF($J2301="","",INDEX('2_Review &amp; Audit'!$N:$N,$J2301))</f>
        <v/>
      </c>
      <c r="G2301" t="str">
        <f>IF(OR($J2301="",$F2301=""),"",ABS(INDEX('2_Review &amp; Audit'!$B:$B,$J2301)/$F2301))</f>
        <v/>
      </c>
      <c r="H2301" t="str">
        <f t="shared" si="100"/>
        <v/>
      </c>
      <c r="I2301" t="str">
        <f>IF($J2301="","",INDEX('2_Review &amp; Audit'!$AD:$AD,$J2301))</f>
        <v/>
      </c>
      <c r="AB2301" t="str">
        <f>IF($D2301="","",MAX(0,N(#REF!)-N($X2301)))</f>
        <v/>
      </c>
      <c r="AC2301" t="str">
        <f>IF(OR($D2301="",$AB2301="",N($AB2301)&lt;=0),"",IFERROR(MATCH(1,INDEX(('2_Review &amp; Audit'!$F$6:$F$505=$A2301)*('2_Review &amp; Audit'!$I$6:$I$505&gt;=$E2301-30)*('2_Review &amp; Audit'!$I$6:$I$505&lt;=$E2301+30)*('2_Review &amp; Audit'!$R$6:$R$505&gt;0)*(ROW('2_Review &amp; Audit'!$R$6:$R$505)&gt;$T2301),0),0)+5,""))</f>
        <v/>
      </c>
      <c r="AG2301" t="str">
        <f>IF(OR($D2301="",$AB2301="",$AF2301=""),"",MIN($AB2301,$AF2301))</f>
        <v/>
      </c>
      <c r="AK2301" t="str">
        <f>IF($D2301="","",MAX(0,N($AB2301)-N($AG2301)))</f>
        <v/>
      </c>
      <c r="AL2301" t="str">
        <f>IF(OR($D2301="",$AK2301="",N($AK2301)&lt;=0),"",IFERROR(MATCH(1,INDEX(('2_Review &amp; Audit'!$F$6:$F$505=$A2301)*('2_Review &amp; Audit'!$I$6:$I$505&gt;=$E2301-30)*('2_Review &amp; Audit'!$I$6:$I$505&lt;=$E2301+30)*('2_Review &amp; Audit'!$R$6:$R$505&gt;0)*(ROW('2_Review &amp; Audit'!$R$6:$R$505)&gt;$AC2301),0),0)+5,""))</f>
        <v/>
      </c>
      <c r="AP2301" t="str">
        <f>IF(OR($D2301="",$AK2301="",$AO2301=""),"",MIN($AK2301,$AO2301))</f>
        <v/>
      </c>
    </row>
    <row r="2302" spans="1:42" ht="12.75" customHeight="1" x14ac:dyDescent="0.2">
      <c r="A2302" t="str">
        <f>IF($J2302="","",INDEX('2_Review &amp; Audit'!$F:$F,$J2302))</f>
        <v/>
      </c>
      <c r="B2302" t="str">
        <f>IF($J2302="","",INDEX('2_Review &amp; Audit'!$C:$C,$J2302))</f>
        <v/>
      </c>
      <c r="C2302" t="str">
        <f>IF($J2302="","",INDEX('2_Review &amp; Audit'!$D:$D,$J2302))</f>
        <v/>
      </c>
      <c r="D2302" s="60" t="str">
        <f>IF($J2302="","",INDEX('2_Review &amp; Audit'!$U:$U,$J2302))</f>
        <v/>
      </c>
      <c r="E2302" t="str">
        <f>IF($J2302="","",INDEX('2_Review &amp; Audit'!$M:$M,$J2302))</f>
        <v/>
      </c>
      <c r="F2302" t="str">
        <f>IF($J2302="","",INDEX('2_Review &amp; Audit'!$N:$N,$J2302))</f>
        <v/>
      </c>
      <c r="G2302" t="str">
        <f>IF(OR($J2302="",$F2302=""),"",ABS(INDEX('2_Review &amp; Audit'!$B:$B,$J2302)/$F2302))</f>
        <v/>
      </c>
      <c r="H2302" t="str">
        <f t="shared" si="100"/>
        <v/>
      </c>
      <c r="I2302" t="str">
        <f>IF($J2302="","",INDEX('2_Review &amp; Audit'!$AD:$AD,$J2302))</f>
        <v/>
      </c>
      <c r="AB2302" t="str">
        <f>IF($D2302="","",MAX(0,N(#REF!)-N($X2302)))</f>
        <v/>
      </c>
      <c r="AC2302" t="str">
        <f>IF(OR($D2302="",$AB2302="",N($AB2302)&lt;=0),"",IFERROR(MATCH(1,INDEX(('2_Review &amp; Audit'!$F$6:$F$505=$A2302)*('2_Review &amp; Audit'!$I$6:$I$505&gt;=$E2302-30)*('2_Review &amp; Audit'!$I$6:$I$505&lt;=$E2302+30)*('2_Review &amp; Audit'!$R$6:$R$505&gt;0)*(ROW('2_Review &amp; Audit'!$R$6:$R$505)&gt;$T2302),0),0)+5,""))</f>
        <v/>
      </c>
      <c r="AG2302" t="str">
        <f>IF(OR($D2302="",$AB2302="",$AF2302=""),"",MIN($AB2302,$AF2302))</f>
        <v/>
      </c>
      <c r="AK2302" t="str">
        <f>IF($D2302="","",MAX(0,N($AB2302)-N($AG2302)))</f>
        <v/>
      </c>
      <c r="AL2302" t="str">
        <f>IF(OR($D2302="",$AK2302="",N($AK2302)&lt;=0),"",IFERROR(MATCH(1,INDEX(('2_Review &amp; Audit'!$F$6:$F$505=$A2302)*('2_Review &amp; Audit'!$I$6:$I$505&gt;=$E2302-30)*('2_Review &amp; Audit'!$I$6:$I$505&lt;=$E2302+30)*('2_Review &amp; Audit'!$R$6:$R$505&gt;0)*(ROW('2_Review &amp; Audit'!$R$6:$R$505)&gt;$AC2302),0),0)+5,""))</f>
        <v/>
      </c>
      <c r="AP2302" t="str">
        <f>IF(OR($D2302="",$AK2302="",$AO2302=""),"",MIN($AK2302,$AO2302))</f>
        <v/>
      </c>
    </row>
    <row r="2303" spans="1:42" ht="12.75" customHeight="1" x14ac:dyDescent="0.2">
      <c r="A2303" t="str">
        <f>IF($J2303="","",INDEX('2_Review &amp; Audit'!$F:$F,$J2303))</f>
        <v/>
      </c>
      <c r="B2303" t="str">
        <f>IF($J2303="","",INDEX('2_Review &amp; Audit'!$C:$C,$J2303))</f>
        <v/>
      </c>
      <c r="C2303" t="str">
        <f>IF($J2303="","",INDEX('2_Review &amp; Audit'!$D:$D,$J2303))</f>
        <v/>
      </c>
      <c r="D2303" s="60" t="str">
        <f>IF($J2303="","",INDEX('2_Review &amp; Audit'!$U:$U,$J2303))</f>
        <v/>
      </c>
      <c r="E2303" t="str">
        <f>IF($J2303="","",INDEX('2_Review &amp; Audit'!$M:$M,$J2303))</f>
        <v/>
      </c>
      <c r="F2303" t="str">
        <f>IF($J2303="","",INDEX('2_Review &amp; Audit'!$N:$N,$J2303))</f>
        <v/>
      </c>
      <c r="G2303" t="str">
        <f>IF(OR($J2303="",$F2303=""),"",ABS(INDEX('2_Review &amp; Audit'!$B:$B,$J2303)/$F2303))</f>
        <v/>
      </c>
      <c r="H2303" t="str">
        <f t="shared" si="100"/>
        <v/>
      </c>
      <c r="I2303" t="str">
        <f>IF($J2303="","",INDEX('2_Review &amp; Audit'!$AD:$AD,$J2303))</f>
        <v/>
      </c>
      <c r="AB2303" t="str">
        <f>IF($D2303="","",MAX(0,N(#REF!)-N($X2303)))</f>
        <v/>
      </c>
      <c r="AC2303" t="str">
        <f>IF(OR($D2303="",$AB2303="",N($AB2303)&lt;=0),"",IFERROR(MATCH(1,INDEX(('2_Review &amp; Audit'!$F$6:$F$505=$A2303)*('2_Review &amp; Audit'!$I$6:$I$505&gt;=$E2303-30)*('2_Review &amp; Audit'!$I$6:$I$505&lt;=$E2303+30)*('2_Review &amp; Audit'!$R$6:$R$505&gt;0)*(ROW('2_Review &amp; Audit'!$R$6:$R$505)&gt;$T2303),0),0)+5,""))</f>
        <v/>
      </c>
      <c r="AG2303" t="str">
        <f>IF(OR($D2303="",$AB2303="",$AF2303=""),"",MIN($AB2303,$AF2303))</f>
        <v/>
      </c>
      <c r="AK2303" t="str">
        <f>IF($D2303="","",MAX(0,N($AB2303)-N($AG2303)))</f>
        <v/>
      </c>
      <c r="AL2303" t="str">
        <f>IF(OR($D2303="",$AK2303="",N($AK2303)&lt;=0),"",IFERROR(MATCH(1,INDEX(('2_Review &amp; Audit'!$F$6:$F$505=$A2303)*('2_Review &amp; Audit'!$I$6:$I$505&gt;=$E2303-30)*('2_Review &amp; Audit'!$I$6:$I$505&lt;=$E2303+30)*('2_Review &amp; Audit'!$R$6:$R$505&gt;0)*(ROW('2_Review &amp; Audit'!$R$6:$R$505)&gt;$AC2303),0),0)+5,""))</f>
        <v/>
      </c>
      <c r="AP2303" t="str">
        <f>IF(OR($D2303="",$AK2303="",$AO2303=""),"",MIN($AK2303,$AO2303))</f>
        <v/>
      </c>
    </row>
    <row r="2304" spans="1:42" ht="12.75" customHeight="1" x14ac:dyDescent="0.2">
      <c r="A2304" t="str">
        <f>IF($J2304="","",INDEX('2_Review &amp; Audit'!$F:$F,$J2304))</f>
        <v/>
      </c>
      <c r="B2304" t="str">
        <f>IF($J2304="","",INDEX('2_Review &amp; Audit'!$C:$C,$J2304))</f>
        <v/>
      </c>
      <c r="C2304" t="str">
        <f>IF($J2304="","",INDEX('2_Review &amp; Audit'!$D:$D,$J2304))</f>
        <v/>
      </c>
      <c r="D2304" s="60" t="str">
        <f>IF($J2304="","",INDEX('2_Review &amp; Audit'!$U:$U,$J2304))</f>
        <v/>
      </c>
      <c r="E2304" t="str">
        <f>IF($J2304="","",INDEX('2_Review &amp; Audit'!$M:$M,$J2304))</f>
        <v/>
      </c>
      <c r="F2304" t="str">
        <f>IF($J2304="","",INDEX('2_Review &amp; Audit'!$N:$N,$J2304))</f>
        <v/>
      </c>
      <c r="G2304" t="str">
        <f>IF(OR($J2304="",$F2304=""),"",ABS(INDEX('2_Review &amp; Audit'!$B:$B,$J2304)/$F2304))</f>
        <v/>
      </c>
      <c r="H2304" t="str">
        <f t="shared" si="100"/>
        <v/>
      </c>
      <c r="I2304" t="str">
        <f>IF($J2304="","",INDEX('2_Review &amp; Audit'!$AD:$AD,$J2304))</f>
        <v/>
      </c>
      <c r="AB2304" t="str">
        <f>IF($D2304="","",MAX(0,N(#REF!)-N($X2304)))</f>
        <v/>
      </c>
      <c r="AC2304" t="str">
        <f>IF(OR($D2304="",$AB2304="",N($AB2304)&lt;=0),"",IFERROR(MATCH(1,INDEX(('2_Review &amp; Audit'!$F$6:$F$505=$A2304)*('2_Review &amp; Audit'!$I$6:$I$505&gt;=$E2304-30)*('2_Review &amp; Audit'!$I$6:$I$505&lt;=$E2304+30)*('2_Review &amp; Audit'!$R$6:$R$505&gt;0)*(ROW('2_Review &amp; Audit'!$R$6:$R$505)&gt;$T2304),0),0)+5,""))</f>
        <v/>
      </c>
      <c r="AG2304" t="str">
        <f>IF(OR($D2304="",$AB2304="",$AF2304=""),"",MIN($AB2304,$AF2304))</f>
        <v/>
      </c>
      <c r="AK2304" t="str">
        <f>IF($D2304="","",MAX(0,N($AB2304)-N($AG2304)))</f>
        <v/>
      </c>
      <c r="AL2304" t="str">
        <f>IF(OR($D2304="",$AK2304="",N($AK2304)&lt;=0),"",IFERROR(MATCH(1,INDEX(('2_Review &amp; Audit'!$F$6:$F$505=$A2304)*('2_Review &amp; Audit'!$I$6:$I$505&gt;=$E2304-30)*('2_Review &amp; Audit'!$I$6:$I$505&lt;=$E2304+30)*('2_Review &amp; Audit'!$R$6:$R$505&gt;0)*(ROW('2_Review &amp; Audit'!$R$6:$R$505)&gt;$AC2304),0),0)+5,""))</f>
        <v/>
      </c>
      <c r="AP2304" t="str">
        <f>IF(OR($D2304="",$AK2304="",$AO2304=""),"",MIN($AK2304,$AO2304))</f>
        <v/>
      </c>
    </row>
    <row r="2305" spans="1:42" ht="12.75" customHeight="1" x14ac:dyDescent="0.2">
      <c r="A2305" t="str">
        <f>IF($J2305="","",INDEX('2_Review &amp; Audit'!$F:$F,$J2305))</f>
        <v/>
      </c>
      <c r="B2305" t="str">
        <f>IF($J2305="","",INDEX('2_Review &amp; Audit'!$C:$C,$J2305))</f>
        <v/>
      </c>
      <c r="C2305" t="str">
        <f>IF($J2305="","",INDEX('2_Review &amp; Audit'!$D:$D,$J2305))</f>
        <v/>
      </c>
      <c r="D2305" s="60" t="str">
        <f>IF($J2305="","",INDEX('2_Review &amp; Audit'!$U:$U,$J2305))</f>
        <v/>
      </c>
      <c r="E2305" t="str">
        <f>IF($J2305="","",INDEX('2_Review &amp; Audit'!$M:$M,$J2305))</f>
        <v/>
      </c>
      <c r="F2305" t="str">
        <f>IF($J2305="","",INDEX('2_Review &amp; Audit'!$N:$N,$J2305))</f>
        <v/>
      </c>
      <c r="G2305" t="str">
        <f>IF(OR($J2305="",$F2305=""),"",ABS(INDEX('2_Review &amp; Audit'!$B:$B,$J2305)/$F2305))</f>
        <v/>
      </c>
      <c r="H2305" t="str">
        <f t="shared" si="100"/>
        <v/>
      </c>
      <c r="I2305" t="str">
        <f>IF($J2305="","",INDEX('2_Review &amp; Audit'!$AD:$AD,$J2305))</f>
        <v/>
      </c>
      <c r="AB2305" t="str">
        <f>IF($D2305="","",MAX(0,N(#REF!)-N($X2305)))</f>
        <v/>
      </c>
      <c r="AC2305" t="str">
        <f>IF(OR($D2305="",$AB2305="",N($AB2305)&lt;=0),"",IFERROR(MATCH(1,INDEX(('2_Review &amp; Audit'!$F$6:$F$505=$A2305)*('2_Review &amp; Audit'!$I$6:$I$505&gt;=$E2305-30)*('2_Review &amp; Audit'!$I$6:$I$505&lt;=$E2305+30)*('2_Review &amp; Audit'!$R$6:$R$505&gt;0)*(ROW('2_Review &amp; Audit'!$R$6:$R$505)&gt;$T2305),0),0)+5,""))</f>
        <v/>
      </c>
      <c r="AG2305" t="str">
        <f>IF(OR($D2305="",$AB2305="",$AF2305=""),"",MIN($AB2305,$AF2305))</f>
        <v/>
      </c>
      <c r="AK2305" t="str">
        <f>IF($D2305="","",MAX(0,N($AB2305)-N($AG2305)))</f>
        <v/>
      </c>
      <c r="AL2305" t="str">
        <f>IF(OR($D2305="",$AK2305="",N($AK2305)&lt;=0),"",IFERROR(MATCH(1,INDEX(('2_Review &amp; Audit'!$F$6:$F$505=$A2305)*('2_Review &amp; Audit'!$I$6:$I$505&gt;=$E2305-30)*('2_Review &amp; Audit'!$I$6:$I$505&lt;=$E2305+30)*('2_Review &amp; Audit'!$R$6:$R$505&gt;0)*(ROW('2_Review &amp; Audit'!$R$6:$R$505)&gt;$AC2305),0),0)+5,""))</f>
        <v/>
      </c>
      <c r="AP2305" t="str">
        <f>IF(OR($D2305="",$AK2305="",$AO2305=""),"",MIN($AK2305,$AO2305))</f>
        <v/>
      </c>
    </row>
    <row r="2306" spans="1:42" ht="12.75" customHeight="1" x14ac:dyDescent="0.2">
      <c r="A2306" t="str">
        <f>IF($J2306="","",INDEX('2_Review &amp; Audit'!$F:$F,$J2306))</f>
        <v/>
      </c>
      <c r="B2306" t="str">
        <f>IF($J2306="","",INDEX('2_Review &amp; Audit'!$C:$C,$J2306))</f>
        <v/>
      </c>
      <c r="C2306" t="str">
        <f>IF($J2306="","",INDEX('2_Review &amp; Audit'!$D:$D,$J2306))</f>
        <v/>
      </c>
      <c r="D2306" s="60" t="str">
        <f>IF($J2306="","",INDEX('2_Review &amp; Audit'!$U:$U,$J2306))</f>
        <v/>
      </c>
      <c r="E2306" t="str">
        <f>IF($J2306="","",INDEX('2_Review &amp; Audit'!$M:$M,$J2306))</f>
        <v/>
      </c>
      <c r="F2306" t="str">
        <f>IF($J2306="","",INDEX('2_Review &amp; Audit'!$N:$N,$J2306))</f>
        <v/>
      </c>
      <c r="G2306" t="str">
        <f>IF(OR($J2306="",$F2306=""),"",ABS(INDEX('2_Review &amp; Audit'!$B:$B,$J2306)/$F2306))</f>
        <v/>
      </c>
      <c r="H2306" t="str">
        <f t="shared" si="100"/>
        <v/>
      </c>
      <c r="I2306" t="str">
        <f>IF($J2306="","",INDEX('2_Review &amp; Audit'!$AD:$AD,$J2306))</f>
        <v/>
      </c>
      <c r="AB2306" t="str">
        <f>IF($D2306="","",MAX(0,N(#REF!)-N($X2306)))</f>
        <v/>
      </c>
      <c r="AC2306" t="str">
        <f>IF(OR($D2306="",$AB2306="",N($AB2306)&lt;=0),"",IFERROR(MATCH(1,INDEX(('2_Review &amp; Audit'!$F$6:$F$505=$A2306)*('2_Review &amp; Audit'!$I$6:$I$505&gt;=$E2306-30)*('2_Review &amp; Audit'!$I$6:$I$505&lt;=$E2306+30)*('2_Review &amp; Audit'!$R$6:$R$505&gt;0)*(ROW('2_Review &amp; Audit'!$R$6:$R$505)&gt;$T2306),0),0)+5,""))</f>
        <v/>
      </c>
      <c r="AG2306" t="str">
        <f>IF(OR($D2306="",$AB2306="",$AF2306=""),"",MIN($AB2306,$AF2306))</f>
        <v/>
      </c>
      <c r="AK2306" t="str">
        <f>IF($D2306="","",MAX(0,N($AB2306)-N($AG2306)))</f>
        <v/>
      </c>
      <c r="AL2306" t="str">
        <f>IF(OR($D2306="",$AK2306="",N($AK2306)&lt;=0),"",IFERROR(MATCH(1,INDEX(('2_Review &amp; Audit'!$F$6:$F$505=$A2306)*('2_Review &amp; Audit'!$I$6:$I$505&gt;=$E2306-30)*('2_Review &amp; Audit'!$I$6:$I$505&lt;=$E2306+30)*('2_Review &amp; Audit'!$R$6:$R$505&gt;0)*(ROW('2_Review &amp; Audit'!$R$6:$R$505)&gt;$AC2306),0),0)+5,""))</f>
        <v/>
      </c>
      <c r="AP2306" t="str">
        <f>IF(OR($D2306="",$AK2306="",$AO2306=""),"",MIN($AK2306,$AO2306))</f>
        <v/>
      </c>
    </row>
    <row r="2307" spans="1:42" ht="12.75" customHeight="1" x14ac:dyDescent="0.2">
      <c r="A2307" t="str">
        <f>IF($J2307="","",INDEX('2_Review &amp; Audit'!$F:$F,$J2307))</f>
        <v/>
      </c>
      <c r="B2307" t="str">
        <f>IF($J2307="","",INDEX('2_Review &amp; Audit'!$C:$C,$J2307))</f>
        <v/>
      </c>
      <c r="C2307" t="str">
        <f>IF($J2307="","",INDEX('2_Review &amp; Audit'!$D:$D,$J2307))</f>
        <v/>
      </c>
      <c r="D2307" s="60" t="str">
        <f>IF($J2307="","",INDEX('2_Review &amp; Audit'!$U:$U,$J2307))</f>
        <v/>
      </c>
      <c r="E2307" t="str">
        <f>IF($J2307="","",INDEX('2_Review &amp; Audit'!$M:$M,$J2307))</f>
        <v/>
      </c>
      <c r="F2307" t="str">
        <f>IF($J2307="","",INDEX('2_Review &amp; Audit'!$N:$N,$J2307))</f>
        <v/>
      </c>
      <c r="G2307" t="str">
        <f>IF(OR($J2307="",$F2307=""),"",ABS(INDEX('2_Review &amp; Audit'!$B:$B,$J2307)/$F2307))</f>
        <v/>
      </c>
      <c r="H2307" t="str">
        <f t="shared" si="100"/>
        <v/>
      </c>
      <c r="I2307" t="str">
        <f>IF($J2307="","",INDEX('2_Review &amp; Audit'!$AD:$AD,$J2307))</f>
        <v/>
      </c>
      <c r="AB2307" t="str">
        <f>IF($D2307="","",MAX(0,N(#REF!)-N($X2307)))</f>
        <v/>
      </c>
      <c r="AC2307" t="str">
        <f>IF(OR($D2307="",$AB2307="",N($AB2307)&lt;=0),"",IFERROR(MATCH(1,INDEX(('2_Review &amp; Audit'!$F$6:$F$505=$A2307)*('2_Review &amp; Audit'!$I$6:$I$505&gt;=$E2307-30)*('2_Review &amp; Audit'!$I$6:$I$505&lt;=$E2307+30)*('2_Review &amp; Audit'!$R$6:$R$505&gt;0)*(ROW('2_Review &amp; Audit'!$R$6:$R$505)&gt;$T2307),0),0)+5,""))</f>
        <v/>
      </c>
      <c r="AG2307" t="str">
        <f>IF(OR($D2307="",$AB2307="",$AF2307=""),"",MIN($AB2307,$AF2307))</f>
        <v/>
      </c>
      <c r="AK2307" t="str">
        <f>IF($D2307="","",MAX(0,N($AB2307)-N($AG2307)))</f>
        <v/>
      </c>
      <c r="AL2307" t="str">
        <f>IF(OR($D2307="",$AK2307="",N($AK2307)&lt;=0),"",IFERROR(MATCH(1,INDEX(('2_Review &amp; Audit'!$F$6:$F$505=$A2307)*('2_Review &amp; Audit'!$I$6:$I$505&gt;=$E2307-30)*('2_Review &amp; Audit'!$I$6:$I$505&lt;=$E2307+30)*('2_Review &amp; Audit'!$R$6:$R$505&gt;0)*(ROW('2_Review &amp; Audit'!$R$6:$R$505)&gt;$AC2307),0),0)+5,""))</f>
        <v/>
      </c>
      <c r="AP2307" t="str">
        <f>IF(OR($D2307="",$AK2307="",$AO2307=""),"",MIN($AK2307,$AO2307))</f>
        <v/>
      </c>
    </row>
    <row r="2308" spans="1:42" ht="12.75" customHeight="1" x14ac:dyDescent="0.2">
      <c r="A2308" t="str">
        <f>IF($J2308="","",INDEX('2_Review &amp; Audit'!$F:$F,$J2308))</f>
        <v/>
      </c>
      <c r="B2308" t="str">
        <f>IF($J2308="","",INDEX('2_Review &amp; Audit'!$C:$C,$J2308))</f>
        <v/>
      </c>
      <c r="C2308" t="str">
        <f>IF($J2308="","",INDEX('2_Review &amp; Audit'!$D:$D,$J2308))</f>
        <v/>
      </c>
      <c r="D2308" s="60" t="str">
        <f>IF($J2308="","",INDEX('2_Review &amp; Audit'!$U:$U,$J2308))</f>
        <v/>
      </c>
      <c r="E2308" t="str">
        <f>IF($J2308="","",INDEX('2_Review &amp; Audit'!$M:$M,$J2308))</f>
        <v/>
      </c>
      <c r="F2308" t="str">
        <f>IF($J2308="","",INDEX('2_Review &amp; Audit'!$N:$N,$J2308))</f>
        <v/>
      </c>
      <c r="G2308" t="str">
        <f>IF(OR($J2308="",$F2308=""),"",ABS(INDEX('2_Review &amp; Audit'!$B:$B,$J2308)/$F2308))</f>
        <v/>
      </c>
      <c r="H2308" t="str">
        <f t="shared" si="100"/>
        <v/>
      </c>
      <c r="I2308" t="str">
        <f>IF($J2308="","",INDEX('2_Review &amp; Audit'!$AD:$AD,$J2308))</f>
        <v/>
      </c>
      <c r="AB2308" t="str">
        <f>IF($D2308="","",MAX(0,N(#REF!)-N($X2308)))</f>
        <v/>
      </c>
      <c r="AC2308" t="str">
        <f>IF(OR($D2308="",$AB2308="",N($AB2308)&lt;=0),"",IFERROR(MATCH(1,INDEX(('2_Review &amp; Audit'!$F$6:$F$505=$A2308)*('2_Review &amp; Audit'!$I$6:$I$505&gt;=$E2308-30)*('2_Review &amp; Audit'!$I$6:$I$505&lt;=$E2308+30)*('2_Review &amp; Audit'!$R$6:$R$505&gt;0)*(ROW('2_Review &amp; Audit'!$R$6:$R$505)&gt;$T2308),0),0)+5,""))</f>
        <v/>
      </c>
      <c r="AG2308" t="str">
        <f>IF(OR($D2308="",$AB2308="",$AF2308=""),"",MIN($AB2308,$AF2308))</f>
        <v/>
      </c>
      <c r="AK2308" t="str">
        <f>IF($D2308="","",MAX(0,N($AB2308)-N($AG2308)))</f>
        <v/>
      </c>
      <c r="AL2308" t="str">
        <f>IF(OR($D2308="",$AK2308="",N($AK2308)&lt;=0),"",IFERROR(MATCH(1,INDEX(('2_Review &amp; Audit'!$F$6:$F$505=$A2308)*('2_Review &amp; Audit'!$I$6:$I$505&gt;=$E2308-30)*('2_Review &amp; Audit'!$I$6:$I$505&lt;=$E2308+30)*('2_Review &amp; Audit'!$R$6:$R$505&gt;0)*(ROW('2_Review &amp; Audit'!$R$6:$R$505)&gt;$AC2308),0),0)+5,""))</f>
        <v/>
      </c>
      <c r="AP2308" t="str">
        <f>IF(OR($D2308="",$AK2308="",$AO2308=""),"",MIN($AK2308,$AO2308))</f>
        <v/>
      </c>
    </row>
    <row r="2309" spans="1:42" ht="12.75" customHeight="1" x14ac:dyDescent="0.2">
      <c r="A2309" t="str">
        <f>IF($J2309="","",INDEX('2_Review &amp; Audit'!$F:$F,$J2309))</f>
        <v/>
      </c>
      <c r="B2309" t="str">
        <f>IF($J2309="","",INDEX('2_Review &amp; Audit'!$C:$C,$J2309))</f>
        <v/>
      </c>
      <c r="C2309" t="str">
        <f>IF($J2309="","",INDEX('2_Review &amp; Audit'!$D:$D,$J2309))</f>
        <v/>
      </c>
      <c r="D2309" s="60" t="str">
        <f>IF($J2309="","",INDEX('2_Review &amp; Audit'!$U:$U,$J2309))</f>
        <v/>
      </c>
      <c r="E2309" t="str">
        <f>IF($J2309="","",INDEX('2_Review &amp; Audit'!$M:$M,$J2309))</f>
        <v/>
      </c>
      <c r="F2309" t="str">
        <f>IF($J2309="","",INDEX('2_Review &amp; Audit'!$N:$N,$J2309))</f>
        <v/>
      </c>
      <c r="G2309" t="str">
        <f>IF(OR($J2309="",$F2309=""),"",ABS(INDEX('2_Review &amp; Audit'!$B:$B,$J2309)/$F2309))</f>
        <v/>
      </c>
      <c r="H2309" t="str">
        <f t="shared" si="100"/>
        <v/>
      </c>
      <c r="I2309" t="str">
        <f>IF($J2309="","",INDEX('2_Review &amp; Audit'!$AD:$AD,$J2309))</f>
        <v/>
      </c>
      <c r="AB2309" t="str">
        <f>IF($D2309="","",MAX(0,N(#REF!)-N($X2309)))</f>
        <v/>
      </c>
      <c r="AC2309" t="str">
        <f>IF(OR($D2309="",$AB2309="",N($AB2309)&lt;=0),"",IFERROR(MATCH(1,INDEX(('2_Review &amp; Audit'!$F$6:$F$505=$A2309)*('2_Review &amp; Audit'!$I$6:$I$505&gt;=$E2309-30)*('2_Review &amp; Audit'!$I$6:$I$505&lt;=$E2309+30)*('2_Review &amp; Audit'!$R$6:$R$505&gt;0)*(ROW('2_Review &amp; Audit'!$R$6:$R$505)&gt;$T2309),0),0)+5,""))</f>
        <v/>
      </c>
      <c r="AG2309" t="str">
        <f>IF(OR($D2309="",$AB2309="",$AF2309=""),"",MIN($AB2309,$AF2309))</f>
        <v/>
      </c>
      <c r="AK2309" t="str">
        <f>IF($D2309="","",MAX(0,N($AB2309)-N($AG2309)))</f>
        <v/>
      </c>
      <c r="AL2309" t="str">
        <f>IF(OR($D2309="",$AK2309="",N($AK2309)&lt;=0),"",IFERROR(MATCH(1,INDEX(('2_Review &amp; Audit'!$F$6:$F$505=$A2309)*('2_Review &amp; Audit'!$I$6:$I$505&gt;=$E2309-30)*('2_Review &amp; Audit'!$I$6:$I$505&lt;=$E2309+30)*('2_Review &amp; Audit'!$R$6:$R$505&gt;0)*(ROW('2_Review &amp; Audit'!$R$6:$R$505)&gt;$AC2309),0),0)+5,""))</f>
        <v/>
      </c>
      <c r="AP2309" t="str">
        <f>IF(OR($D2309="",$AK2309="",$AO2309=""),"",MIN($AK2309,$AO2309))</f>
        <v/>
      </c>
    </row>
    <row r="2310" spans="1:42" ht="12.75" customHeight="1" x14ac:dyDescent="0.2">
      <c r="A2310" t="str">
        <f>IF($J2310="","",INDEX('2_Review &amp; Audit'!$F:$F,$J2310))</f>
        <v/>
      </c>
      <c r="B2310" t="str">
        <f>IF($J2310="","",INDEX('2_Review &amp; Audit'!$C:$C,$J2310))</f>
        <v/>
      </c>
      <c r="C2310" t="str">
        <f>IF($J2310="","",INDEX('2_Review &amp; Audit'!$D:$D,$J2310))</f>
        <v/>
      </c>
      <c r="D2310" s="60" t="str">
        <f>IF($J2310="","",INDEX('2_Review &amp; Audit'!$U:$U,$J2310))</f>
        <v/>
      </c>
      <c r="E2310" t="str">
        <f>IF($J2310="","",INDEX('2_Review &amp; Audit'!$M:$M,$J2310))</f>
        <v/>
      </c>
      <c r="F2310" t="str">
        <f>IF($J2310="","",INDEX('2_Review &amp; Audit'!$N:$N,$J2310))</f>
        <v/>
      </c>
      <c r="G2310" t="str">
        <f>IF(OR($J2310="",$F2310=""),"",ABS(INDEX('2_Review &amp; Audit'!$B:$B,$J2310)/$F2310))</f>
        <v/>
      </c>
      <c r="H2310" t="str">
        <f t="shared" si="100"/>
        <v/>
      </c>
      <c r="I2310" t="str">
        <f>IF($J2310="","",INDEX('2_Review &amp; Audit'!$AD:$AD,$J2310))</f>
        <v/>
      </c>
      <c r="AB2310" t="str">
        <f>IF($D2310="","",MAX(0,N(#REF!)-N($X2310)))</f>
        <v/>
      </c>
      <c r="AC2310" t="str">
        <f>IF(OR($D2310="",$AB2310="",N($AB2310)&lt;=0),"",IFERROR(MATCH(1,INDEX(('2_Review &amp; Audit'!$F$6:$F$505=$A2310)*('2_Review &amp; Audit'!$I$6:$I$505&gt;=$E2310-30)*('2_Review &amp; Audit'!$I$6:$I$505&lt;=$E2310+30)*('2_Review &amp; Audit'!$R$6:$R$505&gt;0)*(ROW('2_Review &amp; Audit'!$R$6:$R$505)&gt;$T2310),0),0)+5,""))</f>
        <v/>
      </c>
      <c r="AG2310" t="str">
        <f>IF(OR($D2310="",$AB2310="",$AF2310=""),"",MIN($AB2310,$AF2310))</f>
        <v/>
      </c>
      <c r="AK2310" t="str">
        <f>IF($D2310="","",MAX(0,N($AB2310)-N($AG2310)))</f>
        <v/>
      </c>
      <c r="AL2310" t="str">
        <f>IF(OR($D2310="",$AK2310="",N($AK2310)&lt;=0),"",IFERROR(MATCH(1,INDEX(('2_Review &amp; Audit'!$F$6:$F$505=$A2310)*('2_Review &amp; Audit'!$I$6:$I$505&gt;=$E2310-30)*('2_Review &amp; Audit'!$I$6:$I$505&lt;=$E2310+30)*('2_Review &amp; Audit'!$R$6:$R$505&gt;0)*(ROW('2_Review &amp; Audit'!$R$6:$R$505)&gt;$AC2310),0),0)+5,""))</f>
        <v/>
      </c>
      <c r="AP2310" t="str">
        <f>IF(OR($D2310="",$AK2310="",$AO2310=""),"",MIN($AK2310,$AO2310))</f>
        <v/>
      </c>
    </row>
    <row r="2311" spans="1:42" ht="12.75" customHeight="1" x14ac:dyDescent="0.2">
      <c r="A2311" t="str">
        <f>IF($J2311="","",INDEX('2_Review &amp; Audit'!$F:$F,$J2311))</f>
        <v/>
      </c>
      <c r="B2311" t="str">
        <f>IF($J2311="","",INDEX('2_Review &amp; Audit'!$C:$C,$J2311))</f>
        <v/>
      </c>
      <c r="C2311" t="str">
        <f>IF($J2311="","",INDEX('2_Review &amp; Audit'!$D:$D,$J2311))</f>
        <v/>
      </c>
      <c r="D2311" s="60" t="str">
        <f>IF($J2311="","",INDEX('2_Review &amp; Audit'!$U:$U,$J2311))</f>
        <v/>
      </c>
      <c r="E2311" t="str">
        <f>IF($J2311="","",INDEX('2_Review &amp; Audit'!$M:$M,$J2311))</f>
        <v/>
      </c>
      <c r="F2311" t="str">
        <f>IF($J2311="","",INDEX('2_Review &amp; Audit'!$N:$N,$J2311))</f>
        <v/>
      </c>
      <c r="G2311" t="str">
        <f>IF(OR($J2311="",$F2311=""),"",ABS(INDEX('2_Review &amp; Audit'!$B:$B,$J2311)/$F2311))</f>
        <v/>
      </c>
      <c r="H2311" t="str">
        <f t="shared" si="100"/>
        <v/>
      </c>
      <c r="I2311" t="str">
        <f>IF($J2311="","",INDEX('2_Review &amp; Audit'!$AD:$AD,$J2311))</f>
        <v/>
      </c>
      <c r="AB2311" t="str">
        <f>IF($D2311="","",MAX(0,N(#REF!)-N($X2311)))</f>
        <v/>
      </c>
      <c r="AC2311" t="str">
        <f>IF(OR($D2311="",$AB2311="",N($AB2311)&lt;=0),"",IFERROR(MATCH(1,INDEX(('2_Review &amp; Audit'!$F$6:$F$505=$A2311)*('2_Review &amp; Audit'!$I$6:$I$505&gt;=$E2311-30)*('2_Review &amp; Audit'!$I$6:$I$505&lt;=$E2311+30)*('2_Review &amp; Audit'!$R$6:$R$505&gt;0)*(ROW('2_Review &amp; Audit'!$R$6:$R$505)&gt;$T2311),0),0)+5,""))</f>
        <v/>
      </c>
      <c r="AG2311" t="str">
        <f>IF(OR($D2311="",$AB2311="",$AF2311=""),"",MIN($AB2311,$AF2311))</f>
        <v/>
      </c>
      <c r="AK2311" t="str">
        <f>IF($D2311="","",MAX(0,N($AB2311)-N($AG2311)))</f>
        <v/>
      </c>
      <c r="AL2311" t="str">
        <f>IF(OR($D2311="",$AK2311="",N($AK2311)&lt;=0),"",IFERROR(MATCH(1,INDEX(('2_Review &amp; Audit'!$F$6:$F$505=$A2311)*('2_Review &amp; Audit'!$I$6:$I$505&gt;=$E2311-30)*('2_Review &amp; Audit'!$I$6:$I$505&lt;=$E2311+30)*('2_Review &amp; Audit'!$R$6:$R$505&gt;0)*(ROW('2_Review &amp; Audit'!$R$6:$R$505)&gt;$AC2311),0),0)+5,""))</f>
        <v/>
      </c>
      <c r="AP2311" t="str">
        <f>IF(OR($D2311="",$AK2311="",$AO2311=""),"",MIN($AK2311,$AO2311))</f>
        <v/>
      </c>
    </row>
    <row r="2312" spans="1:42" ht="12.75" customHeight="1" x14ac:dyDescent="0.2">
      <c r="A2312" t="str">
        <f>IF($J2312="","",INDEX('2_Review &amp; Audit'!$F:$F,$J2312))</f>
        <v/>
      </c>
      <c r="B2312" t="str">
        <f>IF($J2312="","",INDEX('2_Review &amp; Audit'!$C:$C,$J2312))</f>
        <v/>
      </c>
      <c r="C2312" t="str">
        <f>IF($J2312="","",INDEX('2_Review &amp; Audit'!$D:$D,$J2312))</f>
        <v/>
      </c>
      <c r="D2312" s="60" t="str">
        <f>IF($J2312="","",INDEX('2_Review &amp; Audit'!$U:$U,$J2312))</f>
        <v/>
      </c>
      <c r="E2312" t="str">
        <f>IF($J2312="","",INDEX('2_Review &amp; Audit'!$M:$M,$J2312))</f>
        <v/>
      </c>
      <c r="F2312" t="str">
        <f>IF($J2312="","",INDEX('2_Review &amp; Audit'!$N:$N,$J2312))</f>
        <v/>
      </c>
      <c r="G2312" t="str">
        <f>IF(OR($J2312="",$F2312=""),"",ABS(INDEX('2_Review &amp; Audit'!$B:$B,$J2312)/$F2312))</f>
        <v/>
      </c>
      <c r="H2312" t="str">
        <f t="shared" si="100"/>
        <v/>
      </c>
      <c r="I2312" t="str">
        <f>IF($J2312="","",INDEX('2_Review &amp; Audit'!$AD:$AD,$J2312))</f>
        <v/>
      </c>
      <c r="AB2312" t="str">
        <f>IF($D2312="","",MAX(0,N(#REF!)-N($X2312)))</f>
        <v/>
      </c>
      <c r="AC2312" t="str">
        <f>IF(OR($D2312="",$AB2312="",N($AB2312)&lt;=0),"",IFERROR(MATCH(1,INDEX(('2_Review &amp; Audit'!$F$6:$F$505=$A2312)*('2_Review &amp; Audit'!$I$6:$I$505&gt;=$E2312-30)*('2_Review &amp; Audit'!$I$6:$I$505&lt;=$E2312+30)*('2_Review &amp; Audit'!$R$6:$R$505&gt;0)*(ROW('2_Review &amp; Audit'!$R$6:$R$505)&gt;$T2312),0),0)+5,""))</f>
        <v/>
      </c>
      <c r="AG2312" t="str">
        <f>IF(OR($D2312="",$AB2312="",$AF2312=""),"",MIN($AB2312,$AF2312))</f>
        <v/>
      </c>
      <c r="AK2312" t="str">
        <f>IF($D2312="","",MAX(0,N($AB2312)-N($AG2312)))</f>
        <v/>
      </c>
      <c r="AL2312" t="str">
        <f>IF(OR($D2312="",$AK2312="",N($AK2312)&lt;=0),"",IFERROR(MATCH(1,INDEX(('2_Review &amp; Audit'!$F$6:$F$505=$A2312)*('2_Review &amp; Audit'!$I$6:$I$505&gt;=$E2312-30)*('2_Review &amp; Audit'!$I$6:$I$505&lt;=$E2312+30)*('2_Review &amp; Audit'!$R$6:$R$505&gt;0)*(ROW('2_Review &amp; Audit'!$R$6:$R$505)&gt;$AC2312),0),0)+5,""))</f>
        <v/>
      </c>
      <c r="AP2312" t="str">
        <f>IF(OR($D2312="",$AK2312="",$AO2312=""),"",MIN($AK2312,$AO2312))</f>
        <v/>
      </c>
    </row>
    <row r="2313" spans="1:42" ht="12.75" customHeight="1" x14ac:dyDescent="0.2">
      <c r="A2313" t="str">
        <f>IF($J2313="","",INDEX('2_Review &amp; Audit'!$F:$F,$J2313))</f>
        <v/>
      </c>
      <c r="B2313" t="str">
        <f>IF($J2313="","",INDEX('2_Review &amp; Audit'!$C:$C,$J2313))</f>
        <v/>
      </c>
      <c r="C2313" t="str">
        <f>IF($J2313="","",INDEX('2_Review &amp; Audit'!$D:$D,$J2313))</f>
        <v/>
      </c>
      <c r="D2313" s="60" t="str">
        <f>IF($J2313="","",INDEX('2_Review &amp; Audit'!$U:$U,$J2313))</f>
        <v/>
      </c>
      <c r="E2313" t="str">
        <f>IF($J2313="","",INDEX('2_Review &amp; Audit'!$M:$M,$J2313))</f>
        <v/>
      </c>
      <c r="F2313" t="str">
        <f>IF($J2313="","",INDEX('2_Review &amp; Audit'!$N:$N,$J2313))</f>
        <v/>
      </c>
      <c r="G2313" t="str">
        <f>IF(OR($J2313="",$F2313=""),"",ABS(INDEX('2_Review &amp; Audit'!$B:$B,$J2313)/$F2313))</f>
        <v/>
      </c>
      <c r="H2313" t="str">
        <f t="shared" si="100"/>
        <v/>
      </c>
      <c r="I2313" t="str">
        <f>IF($J2313="","",INDEX('2_Review &amp; Audit'!$AD:$AD,$J2313))</f>
        <v/>
      </c>
      <c r="AB2313" t="str">
        <f>IF($D2313="","",MAX(0,N(#REF!)-N($X2313)))</f>
        <v/>
      </c>
      <c r="AC2313" t="str">
        <f>IF(OR($D2313="",$AB2313="",N($AB2313)&lt;=0),"",IFERROR(MATCH(1,INDEX(('2_Review &amp; Audit'!$F$6:$F$505=$A2313)*('2_Review &amp; Audit'!$I$6:$I$505&gt;=$E2313-30)*('2_Review &amp; Audit'!$I$6:$I$505&lt;=$E2313+30)*('2_Review &amp; Audit'!$R$6:$R$505&gt;0)*(ROW('2_Review &amp; Audit'!$R$6:$R$505)&gt;$T2313),0),0)+5,""))</f>
        <v/>
      </c>
      <c r="AG2313" t="str">
        <f>IF(OR($D2313="",$AB2313="",$AF2313=""),"",MIN($AB2313,$AF2313))</f>
        <v/>
      </c>
      <c r="AK2313" t="str">
        <f>IF($D2313="","",MAX(0,N($AB2313)-N($AG2313)))</f>
        <v/>
      </c>
      <c r="AL2313" t="str">
        <f>IF(OR($D2313="",$AK2313="",N($AK2313)&lt;=0),"",IFERROR(MATCH(1,INDEX(('2_Review &amp; Audit'!$F$6:$F$505=$A2313)*('2_Review &amp; Audit'!$I$6:$I$505&gt;=$E2313-30)*('2_Review &amp; Audit'!$I$6:$I$505&lt;=$E2313+30)*('2_Review &amp; Audit'!$R$6:$R$505&gt;0)*(ROW('2_Review &amp; Audit'!$R$6:$R$505)&gt;$AC2313),0),0)+5,""))</f>
        <v/>
      </c>
      <c r="AP2313" t="str">
        <f>IF(OR($D2313="",$AK2313="",$AO2313=""),"",MIN($AK2313,$AO2313))</f>
        <v/>
      </c>
    </row>
    <row r="2314" spans="1:42" ht="12.75" customHeight="1" x14ac:dyDescent="0.2">
      <c r="A2314" t="str">
        <f>IF($J2314="","",INDEX('2_Review &amp; Audit'!$F:$F,$J2314))</f>
        <v/>
      </c>
      <c r="B2314" t="str">
        <f>IF($J2314="","",INDEX('2_Review &amp; Audit'!$C:$C,$J2314))</f>
        <v/>
      </c>
      <c r="C2314" t="str">
        <f>IF($J2314="","",INDEX('2_Review &amp; Audit'!$D:$D,$J2314))</f>
        <v/>
      </c>
      <c r="D2314" s="60" t="str">
        <f>IF($J2314="","",INDEX('2_Review &amp; Audit'!$U:$U,$J2314))</f>
        <v/>
      </c>
      <c r="E2314" t="str">
        <f>IF($J2314="","",INDEX('2_Review &amp; Audit'!$M:$M,$J2314))</f>
        <v/>
      </c>
      <c r="F2314" t="str">
        <f>IF($J2314="","",INDEX('2_Review &amp; Audit'!$N:$N,$J2314))</f>
        <v/>
      </c>
      <c r="G2314" t="str">
        <f>IF(OR($J2314="",$F2314=""),"",ABS(INDEX('2_Review &amp; Audit'!$B:$B,$J2314)/$F2314))</f>
        <v/>
      </c>
      <c r="H2314" t="str">
        <f t="shared" si="100"/>
        <v/>
      </c>
      <c r="I2314" t="str">
        <f>IF($J2314="","",INDEX('2_Review &amp; Audit'!$AD:$AD,$J2314))</f>
        <v/>
      </c>
      <c r="AB2314" t="str">
        <f>IF($D2314="","",MAX(0,N(#REF!)-N($X2314)))</f>
        <v/>
      </c>
      <c r="AC2314" t="str">
        <f>IF(OR($D2314="",$AB2314="",N($AB2314)&lt;=0),"",IFERROR(MATCH(1,INDEX(('2_Review &amp; Audit'!$F$6:$F$505=$A2314)*('2_Review &amp; Audit'!$I$6:$I$505&gt;=$E2314-30)*('2_Review &amp; Audit'!$I$6:$I$505&lt;=$E2314+30)*('2_Review &amp; Audit'!$R$6:$R$505&gt;0)*(ROW('2_Review &amp; Audit'!$R$6:$R$505)&gt;$T2314),0),0)+5,""))</f>
        <v/>
      </c>
      <c r="AG2314" t="str">
        <f>IF(OR($D2314="",$AB2314="",$AF2314=""),"",MIN($AB2314,$AF2314))</f>
        <v/>
      </c>
      <c r="AK2314" t="str">
        <f>IF($D2314="","",MAX(0,N($AB2314)-N($AG2314)))</f>
        <v/>
      </c>
      <c r="AL2314" t="str">
        <f>IF(OR($D2314="",$AK2314="",N($AK2314)&lt;=0),"",IFERROR(MATCH(1,INDEX(('2_Review &amp; Audit'!$F$6:$F$505=$A2314)*('2_Review &amp; Audit'!$I$6:$I$505&gt;=$E2314-30)*('2_Review &amp; Audit'!$I$6:$I$505&lt;=$E2314+30)*('2_Review &amp; Audit'!$R$6:$R$505&gt;0)*(ROW('2_Review &amp; Audit'!$R$6:$R$505)&gt;$AC2314),0),0)+5,""))</f>
        <v/>
      </c>
      <c r="AP2314" t="str">
        <f>IF(OR($D2314="",$AK2314="",$AO2314=""),"",MIN($AK2314,$AO2314))</f>
        <v/>
      </c>
    </row>
    <row r="2315" spans="1:42" ht="12.75" customHeight="1" x14ac:dyDescent="0.2">
      <c r="A2315" t="str">
        <f>IF($J2315="","",INDEX('2_Review &amp; Audit'!$F:$F,$J2315))</f>
        <v/>
      </c>
      <c r="B2315" t="str">
        <f>IF($J2315="","",INDEX('2_Review &amp; Audit'!$C:$C,$J2315))</f>
        <v/>
      </c>
      <c r="C2315" t="str">
        <f>IF($J2315="","",INDEX('2_Review &amp; Audit'!$D:$D,$J2315))</f>
        <v/>
      </c>
      <c r="D2315" s="60" t="str">
        <f>IF($J2315="","",INDEX('2_Review &amp; Audit'!$U:$U,$J2315))</f>
        <v/>
      </c>
      <c r="E2315" t="str">
        <f>IF($J2315="","",INDEX('2_Review &amp; Audit'!$M:$M,$J2315))</f>
        <v/>
      </c>
      <c r="F2315" t="str">
        <f>IF($J2315="","",INDEX('2_Review &amp; Audit'!$N:$N,$J2315))</f>
        <v/>
      </c>
      <c r="G2315" t="str">
        <f>IF(OR($J2315="",$F2315=""),"",ABS(INDEX('2_Review &amp; Audit'!$B:$B,$J2315)/$F2315))</f>
        <v/>
      </c>
      <c r="H2315" t="str">
        <f t="shared" si="100"/>
        <v/>
      </c>
      <c r="I2315" t="str">
        <f>IF($J2315="","",INDEX('2_Review &amp; Audit'!$AD:$AD,$J2315))</f>
        <v/>
      </c>
      <c r="AB2315" t="str">
        <f>IF($D2315="","",MAX(0,N(#REF!)-N($X2315)))</f>
        <v/>
      </c>
      <c r="AC2315" t="str">
        <f>IF(OR($D2315="",$AB2315="",N($AB2315)&lt;=0),"",IFERROR(MATCH(1,INDEX(('2_Review &amp; Audit'!$F$6:$F$505=$A2315)*('2_Review &amp; Audit'!$I$6:$I$505&gt;=$E2315-30)*('2_Review &amp; Audit'!$I$6:$I$505&lt;=$E2315+30)*('2_Review &amp; Audit'!$R$6:$R$505&gt;0)*(ROW('2_Review &amp; Audit'!$R$6:$R$505)&gt;$T2315),0),0)+5,""))</f>
        <v/>
      </c>
      <c r="AG2315" t="str">
        <f>IF(OR($D2315="",$AB2315="",$AF2315=""),"",MIN($AB2315,$AF2315))</f>
        <v/>
      </c>
      <c r="AK2315" t="str">
        <f>IF($D2315="","",MAX(0,N($AB2315)-N($AG2315)))</f>
        <v/>
      </c>
      <c r="AL2315" t="str">
        <f>IF(OR($D2315="",$AK2315="",N($AK2315)&lt;=0),"",IFERROR(MATCH(1,INDEX(('2_Review &amp; Audit'!$F$6:$F$505=$A2315)*('2_Review &amp; Audit'!$I$6:$I$505&gt;=$E2315-30)*('2_Review &amp; Audit'!$I$6:$I$505&lt;=$E2315+30)*('2_Review &amp; Audit'!$R$6:$R$505&gt;0)*(ROW('2_Review &amp; Audit'!$R$6:$R$505)&gt;$AC2315),0),0)+5,""))</f>
        <v/>
      </c>
      <c r="AP2315" t="str">
        <f>IF(OR($D2315="",$AK2315="",$AO2315=""),"",MIN($AK2315,$AO2315))</f>
        <v/>
      </c>
    </row>
    <row r="2316" spans="1:42" ht="12.75" customHeight="1" x14ac:dyDescent="0.2">
      <c r="A2316" t="str">
        <f>IF($J2316="","",INDEX('2_Review &amp; Audit'!$F:$F,$J2316))</f>
        <v/>
      </c>
      <c r="B2316" t="str">
        <f>IF($J2316="","",INDEX('2_Review &amp; Audit'!$C:$C,$J2316))</f>
        <v/>
      </c>
      <c r="C2316" t="str">
        <f>IF($J2316="","",INDEX('2_Review &amp; Audit'!$D:$D,$J2316))</f>
        <v/>
      </c>
      <c r="D2316" s="60" t="str">
        <f>IF($J2316="","",INDEX('2_Review &amp; Audit'!$U:$U,$J2316))</f>
        <v/>
      </c>
      <c r="E2316" t="str">
        <f>IF($J2316="","",INDEX('2_Review &amp; Audit'!$M:$M,$J2316))</f>
        <v/>
      </c>
      <c r="F2316" t="str">
        <f>IF($J2316="","",INDEX('2_Review &amp; Audit'!$N:$N,$J2316))</f>
        <v/>
      </c>
      <c r="G2316" t="str">
        <f>IF(OR($J2316="",$F2316=""),"",ABS(INDEX('2_Review &amp; Audit'!$B:$B,$J2316)/$F2316))</f>
        <v/>
      </c>
      <c r="H2316" t="str">
        <f t="shared" si="100"/>
        <v/>
      </c>
      <c r="I2316" t="str">
        <f>IF($J2316="","",INDEX('2_Review &amp; Audit'!$AD:$AD,$J2316))</f>
        <v/>
      </c>
      <c r="AB2316" t="str">
        <f>IF($D2316="","",MAX(0,N(#REF!)-N($X2316)))</f>
        <v/>
      </c>
      <c r="AC2316" t="str">
        <f>IF(OR($D2316="",$AB2316="",N($AB2316)&lt;=0),"",IFERROR(MATCH(1,INDEX(('2_Review &amp; Audit'!$F$6:$F$505=$A2316)*('2_Review &amp; Audit'!$I$6:$I$505&gt;=$E2316-30)*('2_Review &amp; Audit'!$I$6:$I$505&lt;=$E2316+30)*('2_Review &amp; Audit'!$R$6:$R$505&gt;0)*(ROW('2_Review &amp; Audit'!$R$6:$R$505)&gt;$T2316),0),0)+5,""))</f>
        <v/>
      </c>
      <c r="AG2316" t="str">
        <f>IF(OR($D2316="",$AB2316="",$AF2316=""),"",MIN($AB2316,$AF2316))</f>
        <v/>
      </c>
      <c r="AK2316" t="str">
        <f>IF($D2316="","",MAX(0,N($AB2316)-N($AG2316)))</f>
        <v/>
      </c>
      <c r="AL2316" t="str">
        <f>IF(OR($D2316="",$AK2316="",N($AK2316)&lt;=0),"",IFERROR(MATCH(1,INDEX(('2_Review &amp; Audit'!$F$6:$F$505=$A2316)*('2_Review &amp; Audit'!$I$6:$I$505&gt;=$E2316-30)*('2_Review &amp; Audit'!$I$6:$I$505&lt;=$E2316+30)*('2_Review &amp; Audit'!$R$6:$R$505&gt;0)*(ROW('2_Review &amp; Audit'!$R$6:$R$505)&gt;$AC2316),0),0)+5,""))</f>
        <v/>
      </c>
      <c r="AP2316" t="str">
        <f>IF(OR($D2316="",$AK2316="",$AO2316=""),"",MIN($AK2316,$AO2316))</f>
        <v/>
      </c>
    </row>
    <row r="2317" spans="1:42" ht="12.75" customHeight="1" x14ac:dyDescent="0.2">
      <c r="A2317" t="str">
        <f>IF($J2317="","",INDEX('2_Review &amp; Audit'!$F:$F,$J2317))</f>
        <v/>
      </c>
      <c r="B2317" t="str">
        <f>IF($J2317="","",INDEX('2_Review &amp; Audit'!$C:$C,$J2317))</f>
        <v/>
      </c>
      <c r="C2317" t="str">
        <f>IF($J2317="","",INDEX('2_Review &amp; Audit'!$D:$D,$J2317))</f>
        <v/>
      </c>
      <c r="D2317" s="60" t="str">
        <f>IF($J2317="","",INDEX('2_Review &amp; Audit'!$U:$U,$J2317))</f>
        <v/>
      </c>
      <c r="E2317" t="str">
        <f>IF($J2317="","",INDEX('2_Review &amp; Audit'!$M:$M,$J2317))</f>
        <v/>
      </c>
      <c r="F2317" t="str">
        <f>IF($J2317="","",INDEX('2_Review &amp; Audit'!$N:$N,$J2317))</f>
        <v/>
      </c>
      <c r="G2317" t="str">
        <f>IF(OR($J2317="",$F2317=""),"",ABS(INDEX('2_Review &amp; Audit'!$B:$B,$J2317)/$F2317))</f>
        <v/>
      </c>
      <c r="H2317" t="str">
        <f t="shared" si="100"/>
        <v/>
      </c>
      <c r="I2317" t="str">
        <f>IF($J2317="","",INDEX('2_Review &amp; Audit'!$AD:$AD,$J2317))</f>
        <v/>
      </c>
      <c r="AB2317" t="str">
        <f>IF($D2317="","",MAX(0,N(#REF!)-N($X2317)))</f>
        <v/>
      </c>
      <c r="AC2317" t="str">
        <f>IF(OR($D2317="",$AB2317="",N($AB2317)&lt;=0),"",IFERROR(MATCH(1,INDEX(('2_Review &amp; Audit'!$F$6:$F$505=$A2317)*('2_Review &amp; Audit'!$I$6:$I$505&gt;=$E2317-30)*('2_Review &amp; Audit'!$I$6:$I$505&lt;=$E2317+30)*('2_Review &amp; Audit'!$R$6:$R$505&gt;0)*(ROW('2_Review &amp; Audit'!$R$6:$R$505)&gt;$T2317),0),0)+5,""))</f>
        <v/>
      </c>
      <c r="AG2317" t="str">
        <f>IF(OR($D2317="",$AB2317="",$AF2317=""),"",MIN($AB2317,$AF2317))</f>
        <v/>
      </c>
      <c r="AK2317" t="str">
        <f>IF($D2317="","",MAX(0,N($AB2317)-N($AG2317)))</f>
        <v/>
      </c>
      <c r="AL2317" t="str">
        <f>IF(OR($D2317="",$AK2317="",N($AK2317)&lt;=0),"",IFERROR(MATCH(1,INDEX(('2_Review &amp; Audit'!$F$6:$F$505=$A2317)*('2_Review &amp; Audit'!$I$6:$I$505&gt;=$E2317-30)*('2_Review &amp; Audit'!$I$6:$I$505&lt;=$E2317+30)*('2_Review &amp; Audit'!$R$6:$R$505&gt;0)*(ROW('2_Review &amp; Audit'!$R$6:$R$505)&gt;$AC2317),0),0)+5,""))</f>
        <v/>
      </c>
      <c r="AP2317" t="str">
        <f>IF(OR($D2317="",$AK2317="",$AO2317=""),"",MIN($AK2317,$AO2317))</f>
        <v/>
      </c>
    </row>
    <row r="2318" spans="1:42" ht="12.75" customHeight="1" x14ac:dyDescent="0.2">
      <c r="A2318" t="str">
        <f>IF($J2318="","",INDEX('2_Review &amp; Audit'!$F:$F,$J2318))</f>
        <v/>
      </c>
      <c r="B2318" t="str">
        <f>IF($J2318="","",INDEX('2_Review &amp; Audit'!$C:$C,$J2318))</f>
        <v/>
      </c>
      <c r="C2318" t="str">
        <f>IF($J2318="","",INDEX('2_Review &amp; Audit'!$D:$D,$J2318))</f>
        <v/>
      </c>
      <c r="D2318" s="60" t="str">
        <f>IF($J2318="","",INDEX('2_Review &amp; Audit'!$U:$U,$J2318))</f>
        <v/>
      </c>
      <c r="E2318" t="str">
        <f>IF($J2318="","",INDEX('2_Review &amp; Audit'!$M:$M,$J2318))</f>
        <v/>
      </c>
      <c r="F2318" t="str">
        <f>IF($J2318="","",INDEX('2_Review &amp; Audit'!$N:$N,$J2318))</f>
        <v/>
      </c>
      <c r="G2318" t="str">
        <f>IF(OR($J2318="",$F2318=""),"",ABS(INDEX('2_Review &amp; Audit'!$B:$B,$J2318)/$F2318))</f>
        <v/>
      </c>
      <c r="H2318" t="str">
        <f t="shared" si="100"/>
        <v/>
      </c>
      <c r="I2318" t="str">
        <f>IF($J2318="","",INDEX('2_Review &amp; Audit'!$AD:$AD,$J2318))</f>
        <v/>
      </c>
      <c r="AB2318" t="str">
        <f>IF($D2318="","",MAX(0,N(#REF!)-N($X2318)))</f>
        <v/>
      </c>
      <c r="AC2318" t="str">
        <f>IF(OR($D2318="",$AB2318="",N($AB2318)&lt;=0),"",IFERROR(MATCH(1,INDEX(('2_Review &amp; Audit'!$F$6:$F$505=$A2318)*('2_Review &amp; Audit'!$I$6:$I$505&gt;=$E2318-30)*('2_Review &amp; Audit'!$I$6:$I$505&lt;=$E2318+30)*('2_Review &amp; Audit'!$R$6:$R$505&gt;0)*(ROW('2_Review &amp; Audit'!$R$6:$R$505)&gt;$T2318),0),0)+5,""))</f>
        <v/>
      </c>
      <c r="AG2318" t="str">
        <f>IF(OR($D2318="",$AB2318="",$AF2318=""),"",MIN($AB2318,$AF2318))</f>
        <v/>
      </c>
      <c r="AK2318" t="str">
        <f>IF($D2318="","",MAX(0,N($AB2318)-N($AG2318)))</f>
        <v/>
      </c>
      <c r="AL2318" t="str">
        <f>IF(OR($D2318="",$AK2318="",N($AK2318)&lt;=0),"",IFERROR(MATCH(1,INDEX(('2_Review &amp; Audit'!$F$6:$F$505=$A2318)*('2_Review &amp; Audit'!$I$6:$I$505&gt;=$E2318-30)*('2_Review &amp; Audit'!$I$6:$I$505&lt;=$E2318+30)*('2_Review &amp; Audit'!$R$6:$R$505&gt;0)*(ROW('2_Review &amp; Audit'!$R$6:$R$505)&gt;$AC2318),0),0)+5,""))</f>
        <v/>
      </c>
      <c r="AP2318" t="str">
        <f>IF(OR($D2318="",$AK2318="",$AO2318=""),"",MIN($AK2318,$AO2318))</f>
        <v/>
      </c>
    </row>
    <row r="2319" spans="1:42" ht="12.75" customHeight="1" x14ac:dyDescent="0.2">
      <c r="A2319" t="str">
        <f>IF($J2319="","",INDEX('2_Review &amp; Audit'!$F:$F,$J2319))</f>
        <v/>
      </c>
      <c r="B2319" t="str">
        <f>IF($J2319="","",INDEX('2_Review &amp; Audit'!$C:$C,$J2319))</f>
        <v/>
      </c>
      <c r="C2319" t="str">
        <f>IF($J2319="","",INDEX('2_Review &amp; Audit'!$D:$D,$J2319))</f>
        <v/>
      </c>
      <c r="D2319" s="60" t="str">
        <f>IF($J2319="","",INDEX('2_Review &amp; Audit'!$U:$U,$J2319))</f>
        <v/>
      </c>
      <c r="E2319" t="str">
        <f>IF($J2319="","",INDEX('2_Review &amp; Audit'!$M:$M,$J2319))</f>
        <v/>
      </c>
      <c r="F2319" t="str">
        <f>IF($J2319="","",INDEX('2_Review &amp; Audit'!$N:$N,$J2319))</f>
        <v/>
      </c>
      <c r="G2319" t="str">
        <f>IF(OR($J2319="",$F2319=""),"",ABS(INDEX('2_Review &amp; Audit'!$B:$B,$J2319)/$F2319))</f>
        <v/>
      </c>
      <c r="H2319" t="str">
        <f t="shared" si="100"/>
        <v/>
      </c>
      <c r="I2319" t="str">
        <f>IF($J2319="","",INDEX('2_Review &amp; Audit'!$AD:$AD,$J2319))</f>
        <v/>
      </c>
      <c r="AB2319" t="str">
        <f>IF($D2319="","",MAX(0,N(#REF!)-N($X2319)))</f>
        <v/>
      </c>
      <c r="AC2319" t="str">
        <f>IF(OR($D2319="",$AB2319="",N($AB2319)&lt;=0),"",IFERROR(MATCH(1,INDEX(('2_Review &amp; Audit'!$F$6:$F$505=$A2319)*('2_Review &amp; Audit'!$I$6:$I$505&gt;=$E2319-30)*('2_Review &amp; Audit'!$I$6:$I$505&lt;=$E2319+30)*('2_Review &amp; Audit'!$R$6:$R$505&gt;0)*(ROW('2_Review &amp; Audit'!$R$6:$R$505)&gt;$T2319),0),0)+5,""))</f>
        <v/>
      </c>
      <c r="AG2319" t="str">
        <f>IF(OR($D2319="",$AB2319="",$AF2319=""),"",MIN($AB2319,$AF2319))</f>
        <v/>
      </c>
      <c r="AK2319" t="str">
        <f>IF($D2319="","",MAX(0,N($AB2319)-N($AG2319)))</f>
        <v/>
      </c>
      <c r="AL2319" t="str">
        <f>IF(OR($D2319="",$AK2319="",N($AK2319)&lt;=0),"",IFERROR(MATCH(1,INDEX(('2_Review &amp; Audit'!$F$6:$F$505=$A2319)*('2_Review &amp; Audit'!$I$6:$I$505&gt;=$E2319-30)*('2_Review &amp; Audit'!$I$6:$I$505&lt;=$E2319+30)*('2_Review &amp; Audit'!$R$6:$R$505&gt;0)*(ROW('2_Review &amp; Audit'!$R$6:$R$505)&gt;$AC2319),0),0)+5,""))</f>
        <v/>
      </c>
      <c r="AP2319" t="str">
        <f>IF(OR($D2319="",$AK2319="",$AO2319=""),"",MIN($AK2319,$AO2319))</f>
        <v/>
      </c>
    </row>
    <row r="2320" spans="1:42" ht="12.75" customHeight="1" x14ac:dyDescent="0.2">
      <c r="A2320" t="str">
        <f>IF($J2320="","",INDEX('2_Review &amp; Audit'!$F:$F,$J2320))</f>
        <v/>
      </c>
      <c r="B2320" t="str">
        <f>IF($J2320="","",INDEX('2_Review &amp; Audit'!$C:$C,$J2320))</f>
        <v/>
      </c>
      <c r="C2320" t="str">
        <f>IF($J2320="","",INDEX('2_Review &amp; Audit'!$D:$D,$J2320))</f>
        <v/>
      </c>
      <c r="D2320" s="60" t="str">
        <f>IF($J2320="","",INDEX('2_Review &amp; Audit'!$U:$U,$J2320))</f>
        <v/>
      </c>
      <c r="E2320" t="str">
        <f>IF($J2320="","",INDEX('2_Review &amp; Audit'!$M:$M,$J2320))</f>
        <v/>
      </c>
      <c r="F2320" t="str">
        <f>IF($J2320="","",INDEX('2_Review &amp; Audit'!$N:$N,$J2320))</f>
        <v/>
      </c>
      <c r="G2320" t="str">
        <f>IF(OR($J2320="",$F2320=""),"",ABS(INDEX('2_Review &amp; Audit'!$B:$B,$J2320)/$F2320))</f>
        <v/>
      </c>
      <c r="H2320" t="str">
        <f t="shared" si="100"/>
        <v/>
      </c>
      <c r="I2320" t="str">
        <f>IF($J2320="","",INDEX('2_Review &amp; Audit'!$AD:$AD,$J2320))</f>
        <v/>
      </c>
      <c r="AB2320" t="str">
        <f>IF($D2320="","",MAX(0,N(#REF!)-N($X2320)))</f>
        <v/>
      </c>
      <c r="AC2320" t="str">
        <f>IF(OR($D2320="",$AB2320="",N($AB2320)&lt;=0),"",IFERROR(MATCH(1,INDEX(('2_Review &amp; Audit'!$F$6:$F$505=$A2320)*('2_Review &amp; Audit'!$I$6:$I$505&gt;=$E2320-30)*('2_Review &amp; Audit'!$I$6:$I$505&lt;=$E2320+30)*('2_Review &amp; Audit'!$R$6:$R$505&gt;0)*(ROW('2_Review &amp; Audit'!$R$6:$R$505)&gt;$T2320),0),0)+5,""))</f>
        <v/>
      </c>
      <c r="AG2320" t="str">
        <f>IF(OR($D2320="",$AB2320="",$AF2320=""),"",MIN($AB2320,$AF2320))</f>
        <v/>
      </c>
      <c r="AK2320" t="str">
        <f>IF($D2320="","",MAX(0,N($AB2320)-N($AG2320)))</f>
        <v/>
      </c>
      <c r="AL2320" t="str">
        <f>IF(OR($D2320="",$AK2320="",N($AK2320)&lt;=0),"",IFERROR(MATCH(1,INDEX(('2_Review &amp; Audit'!$F$6:$F$505=$A2320)*('2_Review &amp; Audit'!$I$6:$I$505&gt;=$E2320-30)*('2_Review &amp; Audit'!$I$6:$I$505&lt;=$E2320+30)*('2_Review &amp; Audit'!$R$6:$R$505&gt;0)*(ROW('2_Review &amp; Audit'!$R$6:$R$505)&gt;$AC2320),0),0)+5,""))</f>
        <v/>
      </c>
      <c r="AP2320" t="str">
        <f>IF(OR($D2320="",$AK2320="",$AO2320=""),"",MIN($AK2320,$AO2320))</f>
        <v/>
      </c>
    </row>
    <row r="2321" spans="1:42" ht="12.75" customHeight="1" x14ac:dyDescent="0.2">
      <c r="A2321" t="str">
        <f>IF($J2321="","",INDEX('2_Review &amp; Audit'!$F:$F,$J2321))</f>
        <v/>
      </c>
      <c r="B2321" t="str">
        <f>IF($J2321="","",INDEX('2_Review &amp; Audit'!$C:$C,$J2321))</f>
        <v/>
      </c>
      <c r="C2321" t="str">
        <f>IF($J2321="","",INDEX('2_Review &amp; Audit'!$D:$D,$J2321))</f>
        <v/>
      </c>
      <c r="D2321" s="60" t="str">
        <f>IF($J2321="","",INDEX('2_Review &amp; Audit'!$U:$U,$J2321))</f>
        <v/>
      </c>
      <c r="E2321" t="str">
        <f>IF($J2321="","",INDEX('2_Review &amp; Audit'!$M:$M,$J2321))</f>
        <v/>
      </c>
      <c r="F2321" t="str">
        <f>IF($J2321="","",INDEX('2_Review &amp; Audit'!$N:$N,$J2321))</f>
        <v/>
      </c>
      <c r="G2321" t="str">
        <f>IF(OR($J2321="",$F2321=""),"",ABS(INDEX('2_Review &amp; Audit'!$B:$B,$J2321)/$F2321))</f>
        <v/>
      </c>
      <c r="H2321" t="str">
        <f t="shared" si="100"/>
        <v/>
      </c>
      <c r="I2321" t="str">
        <f>IF($J2321="","",INDEX('2_Review &amp; Audit'!$AD:$AD,$J2321))</f>
        <v/>
      </c>
      <c r="AB2321" t="str">
        <f>IF($D2321="","",MAX(0,N(#REF!)-N($X2321)))</f>
        <v/>
      </c>
      <c r="AC2321" t="str">
        <f>IF(OR($D2321="",$AB2321="",N($AB2321)&lt;=0),"",IFERROR(MATCH(1,INDEX(('2_Review &amp; Audit'!$F$6:$F$505=$A2321)*('2_Review &amp; Audit'!$I$6:$I$505&gt;=$E2321-30)*('2_Review &amp; Audit'!$I$6:$I$505&lt;=$E2321+30)*('2_Review &amp; Audit'!$R$6:$R$505&gt;0)*(ROW('2_Review &amp; Audit'!$R$6:$R$505)&gt;$T2321),0),0)+5,""))</f>
        <v/>
      </c>
      <c r="AG2321" t="str">
        <f>IF(OR($D2321="",$AB2321="",$AF2321=""),"",MIN($AB2321,$AF2321))</f>
        <v/>
      </c>
      <c r="AK2321" t="str">
        <f>IF($D2321="","",MAX(0,N($AB2321)-N($AG2321)))</f>
        <v/>
      </c>
      <c r="AL2321" t="str">
        <f>IF(OR($D2321="",$AK2321="",N($AK2321)&lt;=0),"",IFERROR(MATCH(1,INDEX(('2_Review &amp; Audit'!$F$6:$F$505=$A2321)*('2_Review &amp; Audit'!$I$6:$I$505&gt;=$E2321-30)*('2_Review &amp; Audit'!$I$6:$I$505&lt;=$E2321+30)*('2_Review &amp; Audit'!$R$6:$R$505&gt;0)*(ROW('2_Review &amp; Audit'!$R$6:$R$505)&gt;$AC2321),0),0)+5,""))</f>
        <v/>
      </c>
      <c r="AP2321" t="str">
        <f>IF(OR($D2321="",$AK2321="",$AO2321=""),"",MIN($AK2321,$AO2321))</f>
        <v/>
      </c>
    </row>
    <row r="2322" spans="1:42" ht="12.75" customHeight="1" x14ac:dyDescent="0.2">
      <c r="A2322" t="str">
        <f>IF($J2322="","",INDEX('2_Review &amp; Audit'!$F:$F,$J2322))</f>
        <v/>
      </c>
      <c r="B2322" t="str">
        <f>IF($J2322="","",INDEX('2_Review &amp; Audit'!$C:$C,$J2322))</f>
        <v/>
      </c>
      <c r="C2322" t="str">
        <f>IF($J2322="","",INDEX('2_Review &amp; Audit'!$D:$D,$J2322))</f>
        <v/>
      </c>
      <c r="D2322" s="60" t="str">
        <f>IF($J2322="","",INDEX('2_Review &amp; Audit'!$U:$U,$J2322))</f>
        <v/>
      </c>
      <c r="E2322" t="str">
        <f>IF($J2322="","",INDEX('2_Review &amp; Audit'!$M:$M,$J2322))</f>
        <v/>
      </c>
      <c r="F2322" t="str">
        <f>IF($J2322="","",INDEX('2_Review &amp; Audit'!$N:$N,$J2322))</f>
        <v/>
      </c>
      <c r="G2322" t="str">
        <f>IF(OR($J2322="",$F2322=""),"",ABS(INDEX('2_Review &amp; Audit'!$B:$B,$J2322)/$F2322))</f>
        <v/>
      </c>
      <c r="H2322" t="str">
        <f t="shared" si="100"/>
        <v/>
      </c>
      <c r="I2322" t="str">
        <f>IF($J2322="","",INDEX('2_Review &amp; Audit'!$AD:$AD,$J2322))</f>
        <v/>
      </c>
      <c r="AB2322" t="str">
        <f>IF($D2322="","",MAX(0,N(#REF!)-N($X2322)))</f>
        <v/>
      </c>
      <c r="AC2322" t="str">
        <f>IF(OR($D2322="",$AB2322="",N($AB2322)&lt;=0),"",IFERROR(MATCH(1,INDEX(('2_Review &amp; Audit'!$F$6:$F$505=$A2322)*('2_Review &amp; Audit'!$I$6:$I$505&gt;=$E2322-30)*('2_Review &amp; Audit'!$I$6:$I$505&lt;=$E2322+30)*('2_Review &amp; Audit'!$R$6:$R$505&gt;0)*(ROW('2_Review &amp; Audit'!$R$6:$R$505)&gt;$T2322),0),0)+5,""))</f>
        <v/>
      </c>
      <c r="AG2322" t="str">
        <f>IF(OR($D2322="",$AB2322="",$AF2322=""),"",MIN($AB2322,$AF2322))</f>
        <v/>
      </c>
      <c r="AK2322" t="str">
        <f>IF($D2322="","",MAX(0,N($AB2322)-N($AG2322)))</f>
        <v/>
      </c>
      <c r="AL2322" t="str">
        <f>IF(OR($D2322="",$AK2322="",N($AK2322)&lt;=0),"",IFERROR(MATCH(1,INDEX(('2_Review &amp; Audit'!$F$6:$F$505=$A2322)*('2_Review &amp; Audit'!$I$6:$I$505&gt;=$E2322-30)*('2_Review &amp; Audit'!$I$6:$I$505&lt;=$E2322+30)*('2_Review &amp; Audit'!$R$6:$R$505&gt;0)*(ROW('2_Review &amp; Audit'!$R$6:$R$505)&gt;$AC2322),0),0)+5,""))</f>
        <v/>
      </c>
      <c r="AP2322" t="str">
        <f>IF(OR($D2322="",$AK2322="",$AO2322=""),"",MIN($AK2322,$AO2322))</f>
        <v/>
      </c>
    </row>
    <row r="2323" spans="1:42" ht="12.75" customHeight="1" x14ac:dyDescent="0.2">
      <c r="A2323" t="str">
        <f>IF($J2323="","",INDEX('2_Review &amp; Audit'!$F:$F,$J2323))</f>
        <v/>
      </c>
      <c r="B2323" t="str">
        <f>IF($J2323="","",INDEX('2_Review &amp; Audit'!$C:$C,$J2323))</f>
        <v/>
      </c>
      <c r="C2323" t="str">
        <f>IF($J2323="","",INDEX('2_Review &amp; Audit'!$D:$D,$J2323))</f>
        <v/>
      </c>
      <c r="D2323" s="60" t="str">
        <f>IF($J2323="","",INDEX('2_Review &amp; Audit'!$U:$U,$J2323))</f>
        <v/>
      </c>
      <c r="E2323" t="str">
        <f>IF($J2323="","",INDEX('2_Review &amp; Audit'!$M:$M,$J2323))</f>
        <v/>
      </c>
      <c r="F2323" t="str">
        <f>IF($J2323="","",INDEX('2_Review &amp; Audit'!$N:$N,$J2323))</f>
        <v/>
      </c>
      <c r="G2323" t="str">
        <f>IF(OR($J2323="",$F2323=""),"",ABS(INDEX('2_Review &amp; Audit'!$B:$B,$J2323)/$F2323))</f>
        <v/>
      </c>
      <c r="H2323" t="str">
        <f t="shared" si="100"/>
        <v/>
      </c>
      <c r="I2323" t="str">
        <f>IF($J2323="","",INDEX('2_Review &amp; Audit'!$AD:$AD,$J2323))</f>
        <v/>
      </c>
      <c r="AB2323" t="str">
        <f>IF($D2323="","",MAX(0,N(#REF!)-N($X2323)))</f>
        <v/>
      </c>
      <c r="AC2323" t="str">
        <f>IF(OR($D2323="",$AB2323="",N($AB2323)&lt;=0),"",IFERROR(MATCH(1,INDEX(('2_Review &amp; Audit'!$F$6:$F$505=$A2323)*('2_Review &amp; Audit'!$I$6:$I$505&gt;=$E2323-30)*('2_Review &amp; Audit'!$I$6:$I$505&lt;=$E2323+30)*('2_Review &amp; Audit'!$R$6:$R$505&gt;0)*(ROW('2_Review &amp; Audit'!$R$6:$R$505)&gt;$T2323),0),0)+5,""))</f>
        <v/>
      </c>
      <c r="AG2323" t="str">
        <f>IF(OR($D2323="",$AB2323="",$AF2323=""),"",MIN($AB2323,$AF2323))</f>
        <v/>
      </c>
      <c r="AK2323" t="str">
        <f>IF($D2323="","",MAX(0,N($AB2323)-N($AG2323)))</f>
        <v/>
      </c>
      <c r="AL2323" t="str">
        <f>IF(OR($D2323="",$AK2323="",N($AK2323)&lt;=0),"",IFERROR(MATCH(1,INDEX(('2_Review &amp; Audit'!$F$6:$F$505=$A2323)*('2_Review &amp; Audit'!$I$6:$I$505&gt;=$E2323-30)*('2_Review &amp; Audit'!$I$6:$I$505&lt;=$E2323+30)*('2_Review &amp; Audit'!$R$6:$R$505&gt;0)*(ROW('2_Review &amp; Audit'!$R$6:$R$505)&gt;$AC2323),0),0)+5,""))</f>
        <v/>
      </c>
      <c r="AP2323" t="str">
        <f>IF(OR($D2323="",$AK2323="",$AO2323=""),"",MIN($AK2323,$AO2323))</f>
        <v/>
      </c>
    </row>
    <row r="2324" spans="1:42" ht="12.75" customHeight="1" x14ac:dyDescent="0.2">
      <c r="A2324" t="str">
        <f>IF($J2324="","",INDEX('2_Review &amp; Audit'!$F:$F,$J2324))</f>
        <v/>
      </c>
      <c r="B2324" t="str">
        <f>IF($J2324="","",INDEX('2_Review &amp; Audit'!$C:$C,$J2324))</f>
        <v/>
      </c>
      <c r="C2324" t="str">
        <f>IF($J2324="","",INDEX('2_Review &amp; Audit'!$D:$D,$J2324))</f>
        <v/>
      </c>
      <c r="D2324" s="60" t="str">
        <f>IF($J2324="","",INDEX('2_Review &amp; Audit'!$U:$U,$J2324))</f>
        <v/>
      </c>
      <c r="E2324" t="str">
        <f>IF($J2324="","",INDEX('2_Review &amp; Audit'!$M:$M,$J2324))</f>
        <v/>
      </c>
      <c r="F2324" t="str">
        <f>IF($J2324="","",INDEX('2_Review &amp; Audit'!$N:$N,$J2324))</f>
        <v/>
      </c>
      <c r="G2324" t="str">
        <f>IF(OR($J2324="",$F2324=""),"",ABS(INDEX('2_Review &amp; Audit'!$B:$B,$J2324)/$F2324))</f>
        <v/>
      </c>
      <c r="H2324" t="str">
        <f t="shared" si="100"/>
        <v/>
      </c>
      <c r="I2324" t="str">
        <f>IF($J2324="","",INDEX('2_Review &amp; Audit'!$AD:$AD,$J2324))</f>
        <v/>
      </c>
      <c r="AB2324" t="str">
        <f>IF($D2324="","",MAX(0,N(#REF!)-N($X2324)))</f>
        <v/>
      </c>
      <c r="AC2324" t="str">
        <f>IF(OR($D2324="",$AB2324="",N($AB2324)&lt;=0),"",IFERROR(MATCH(1,INDEX(('2_Review &amp; Audit'!$F$6:$F$505=$A2324)*('2_Review &amp; Audit'!$I$6:$I$505&gt;=$E2324-30)*('2_Review &amp; Audit'!$I$6:$I$505&lt;=$E2324+30)*('2_Review &amp; Audit'!$R$6:$R$505&gt;0)*(ROW('2_Review &amp; Audit'!$R$6:$R$505)&gt;$T2324),0),0)+5,""))</f>
        <v/>
      </c>
      <c r="AG2324" t="str">
        <f>IF(OR($D2324="",$AB2324="",$AF2324=""),"",MIN($AB2324,$AF2324))</f>
        <v/>
      </c>
      <c r="AK2324" t="str">
        <f>IF($D2324="","",MAX(0,N($AB2324)-N($AG2324)))</f>
        <v/>
      </c>
      <c r="AL2324" t="str">
        <f>IF(OR($D2324="",$AK2324="",N($AK2324)&lt;=0),"",IFERROR(MATCH(1,INDEX(('2_Review &amp; Audit'!$F$6:$F$505=$A2324)*('2_Review &amp; Audit'!$I$6:$I$505&gt;=$E2324-30)*('2_Review &amp; Audit'!$I$6:$I$505&lt;=$E2324+30)*('2_Review &amp; Audit'!$R$6:$R$505&gt;0)*(ROW('2_Review &amp; Audit'!$R$6:$R$505)&gt;$AC2324),0),0)+5,""))</f>
        <v/>
      </c>
      <c r="AP2324" t="str">
        <f>IF(OR($D2324="",$AK2324="",$AO2324=""),"",MIN($AK2324,$AO2324))</f>
        <v/>
      </c>
    </row>
    <row r="2325" spans="1:42" ht="12.75" customHeight="1" x14ac:dyDescent="0.2">
      <c r="A2325" t="str">
        <f>IF($J2325="","",INDEX('2_Review &amp; Audit'!$F:$F,$J2325))</f>
        <v/>
      </c>
      <c r="B2325" t="str">
        <f>IF($J2325="","",INDEX('2_Review &amp; Audit'!$C:$C,$J2325))</f>
        <v/>
      </c>
      <c r="C2325" t="str">
        <f>IF($J2325="","",INDEX('2_Review &amp; Audit'!$D:$D,$J2325))</f>
        <v/>
      </c>
      <c r="D2325" s="60" t="str">
        <f>IF($J2325="","",INDEX('2_Review &amp; Audit'!$U:$U,$J2325))</f>
        <v/>
      </c>
      <c r="E2325" t="str">
        <f>IF($J2325="","",INDEX('2_Review &amp; Audit'!$M:$M,$J2325))</f>
        <v/>
      </c>
      <c r="F2325" t="str">
        <f>IF($J2325="","",INDEX('2_Review &amp; Audit'!$N:$N,$J2325))</f>
        <v/>
      </c>
      <c r="G2325" t="str">
        <f>IF(OR($J2325="",$F2325=""),"",ABS(INDEX('2_Review &amp; Audit'!$B:$B,$J2325)/$F2325))</f>
        <v/>
      </c>
      <c r="H2325" t="str">
        <f t="shared" si="100"/>
        <v/>
      </c>
      <c r="I2325" t="str">
        <f>IF($J2325="","",INDEX('2_Review &amp; Audit'!$AD:$AD,$J2325))</f>
        <v/>
      </c>
      <c r="AB2325" t="str">
        <f>IF($D2325="","",MAX(0,N(#REF!)-N($X2325)))</f>
        <v/>
      </c>
      <c r="AC2325" t="str">
        <f>IF(OR($D2325="",$AB2325="",N($AB2325)&lt;=0),"",IFERROR(MATCH(1,INDEX(('2_Review &amp; Audit'!$F$6:$F$505=$A2325)*('2_Review &amp; Audit'!$I$6:$I$505&gt;=$E2325-30)*('2_Review &amp; Audit'!$I$6:$I$505&lt;=$E2325+30)*('2_Review &amp; Audit'!$R$6:$R$505&gt;0)*(ROW('2_Review &amp; Audit'!$R$6:$R$505)&gt;$T2325),0),0)+5,""))</f>
        <v/>
      </c>
      <c r="AG2325" t="str">
        <f>IF(OR($D2325="",$AB2325="",$AF2325=""),"",MIN($AB2325,$AF2325))</f>
        <v/>
      </c>
      <c r="AK2325" t="str">
        <f>IF($D2325="","",MAX(0,N($AB2325)-N($AG2325)))</f>
        <v/>
      </c>
      <c r="AL2325" t="str">
        <f>IF(OR($D2325="",$AK2325="",N($AK2325)&lt;=0),"",IFERROR(MATCH(1,INDEX(('2_Review &amp; Audit'!$F$6:$F$505=$A2325)*('2_Review &amp; Audit'!$I$6:$I$505&gt;=$E2325-30)*('2_Review &amp; Audit'!$I$6:$I$505&lt;=$E2325+30)*('2_Review &amp; Audit'!$R$6:$R$505&gt;0)*(ROW('2_Review &amp; Audit'!$R$6:$R$505)&gt;$AC2325),0),0)+5,""))</f>
        <v/>
      </c>
      <c r="AP2325" t="str">
        <f>IF(OR($D2325="",$AK2325="",$AO2325=""),"",MIN($AK2325,$AO2325))</f>
        <v/>
      </c>
    </row>
    <row r="2326" spans="1:42" ht="12.75" customHeight="1" x14ac:dyDescent="0.2">
      <c r="A2326" t="str">
        <f>IF($J2326="","",INDEX('2_Review &amp; Audit'!$F:$F,$J2326))</f>
        <v/>
      </c>
      <c r="B2326" t="str">
        <f>IF($J2326="","",INDEX('2_Review &amp; Audit'!$C:$C,$J2326))</f>
        <v/>
      </c>
      <c r="C2326" t="str">
        <f>IF($J2326="","",INDEX('2_Review &amp; Audit'!$D:$D,$J2326))</f>
        <v/>
      </c>
      <c r="D2326" s="60" t="str">
        <f>IF($J2326="","",INDEX('2_Review &amp; Audit'!$U:$U,$J2326))</f>
        <v/>
      </c>
      <c r="E2326" t="str">
        <f>IF($J2326="","",INDEX('2_Review &amp; Audit'!$M:$M,$J2326))</f>
        <v/>
      </c>
      <c r="F2326" t="str">
        <f>IF($J2326="","",INDEX('2_Review &amp; Audit'!$N:$N,$J2326))</f>
        <v/>
      </c>
      <c r="G2326" t="str">
        <f>IF(OR($J2326="",$F2326=""),"",ABS(INDEX('2_Review &amp; Audit'!$B:$B,$J2326)/$F2326))</f>
        <v/>
      </c>
      <c r="H2326" t="str">
        <f t="shared" si="100"/>
        <v/>
      </c>
      <c r="I2326" t="str">
        <f>IF($J2326="","",INDEX('2_Review &amp; Audit'!$AD:$AD,$J2326))</f>
        <v/>
      </c>
      <c r="AB2326" t="str">
        <f>IF($D2326="","",MAX(0,N(#REF!)-N($X2326)))</f>
        <v/>
      </c>
      <c r="AC2326" t="str">
        <f>IF(OR($D2326="",$AB2326="",N($AB2326)&lt;=0),"",IFERROR(MATCH(1,INDEX(('2_Review &amp; Audit'!$F$6:$F$505=$A2326)*('2_Review &amp; Audit'!$I$6:$I$505&gt;=$E2326-30)*('2_Review &amp; Audit'!$I$6:$I$505&lt;=$E2326+30)*('2_Review &amp; Audit'!$R$6:$R$505&gt;0)*(ROW('2_Review &amp; Audit'!$R$6:$R$505)&gt;$T2326),0),0)+5,""))</f>
        <v/>
      </c>
      <c r="AG2326" t="str">
        <f>IF(OR($D2326="",$AB2326="",$AF2326=""),"",MIN($AB2326,$AF2326))</f>
        <v/>
      </c>
      <c r="AK2326" t="str">
        <f>IF($D2326="","",MAX(0,N($AB2326)-N($AG2326)))</f>
        <v/>
      </c>
      <c r="AL2326" t="str">
        <f>IF(OR($D2326="",$AK2326="",N($AK2326)&lt;=0),"",IFERROR(MATCH(1,INDEX(('2_Review &amp; Audit'!$F$6:$F$505=$A2326)*('2_Review &amp; Audit'!$I$6:$I$505&gt;=$E2326-30)*('2_Review &amp; Audit'!$I$6:$I$505&lt;=$E2326+30)*('2_Review &amp; Audit'!$R$6:$R$505&gt;0)*(ROW('2_Review &amp; Audit'!$R$6:$R$505)&gt;$AC2326),0),0)+5,""))</f>
        <v/>
      </c>
      <c r="AP2326" t="str">
        <f>IF(OR($D2326="",$AK2326="",$AO2326=""),"",MIN($AK2326,$AO2326))</f>
        <v/>
      </c>
    </row>
    <row r="2327" spans="1:42" ht="12.75" customHeight="1" x14ac:dyDescent="0.2">
      <c r="A2327" t="str">
        <f>IF($J2327="","",INDEX('2_Review &amp; Audit'!$F:$F,$J2327))</f>
        <v/>
      </c>
      <c r="B2327" t="str">
        <f>IF($J2327="","",INDEX('2_Review &amp; Audit'!$C:$C,$J2327))</f>
        <v/>
      </c>
      <c r="C2327" t="str">
        <f>IF($J2327="","",INDEX('2_Review &amp; Audit'!$D:$D,$J2327))</f>
        <v/>
      </c>
      <c r="D2327" s="60" t="str">
        <f>IF($J2327="","",INDEX('2_Review &amp; Audit'!$U:$U,$J2327))</f>
        <v/>
      </c>
      <c r="E2327" t="str">
        <f>IF($J2327="","",INDEX('2_Review &amp; Audit'!$M:$M,$J2327))</f>
        <v/>
      </c>
      <c r="F2327" t="str">
        <f>IF($J2327="","",INDEX('2_Review &amp; Audit'!$N:$N,$J2327))</f>
        <v/>
      </c>
      <c r="G2327" t="str">
        <f>IF(OR($J2327="",$F2327=""),"",ABS(INDEX('2_Review &amp; Audit'!$B:$B,$J2327)/$F2327))</f>
        <v/>
      </c>
      <c r="H2327" t="str">
        <f t="shared" si="100"/>
        <v/>
      </c>
      <c r="I2327" t="str">
        <f>IF($J2327="","",INDEX('2_Review &amp; Audit'!$AD:$AD,$J2327))</f>
        <v/>
      </c>
      <c r="AB2327" t="str">
        <f>IF($D2327="","",MAX(0,N(#REF!)-N($X2327)))</f>
        <v/>
      </c>
      <c r="AC2327" t="str">
        <f>IF(OR($D2327="",$AB2327="",N($AB2327)&lt;=0),"",IFERROR(MATCH(1,INDEX(('2_Review &amp; Audit'!$F$6:$F$505=$A2327)*('2_Review &amp; Audit'!$I$6:$I$505&gt;=$E2327-30)*('2_Review &amp; Audit'!$I$6:$I$505&lt;=$E2327+30)*('2_Review &amp; Audit'!$R$6:$R$505&gt;0)*(ROW('2_Review &amp; Audit'!$R$6:$R$505)&gt;$T2327),0),0)+5,""))</f>
        <v/>
      </c>
      <c r="AG2327" t="str">
        <f>IF(OR($D2327="",$AB2327="",$AF2327=""),"",MIN($AB2327,$AF2327))</f>
        <v/>
      </c>
      <c r="AK2327" t="str">
        <f>IF($D2327="","",MAX(0,N($AB2327)-N($AG2327)))</f>
        <v/>
      </c>
      <c r="AL2327" t="str">
        <f>IF(OR($D2327="",$AK2327="",N($AK2327)&lt;=0),"",IFERROR(MATCH(1,INDEX(('2_Review &amp; Audit'!$F$6:$F$505=$A2327)*('2_Review &amp; Audit'!$I$6:$I$505&gt;=$E2327-30)*('2_Review &amp; Audit'!$I$6:$I$505&lt;=$E2327+30)*('2_Review &amp; Audit'!$R$6:$R$505&gt;0)*(ROW('2_Review &amp; Audit'!$R$6:$R$505)&gt;$AC2327),0),0)+5,""))</f>
        <v/>
      </c>
      <c r="AP2327" t="str">
        <f>IF(OR($D2327="",$AK2327="",$AO2327=""),"",MIN($AK2327,$AO2327))</f>
        <v/>
      </c>
    </row>
    <row r="2328" spans="1:42" ht="12.75" customHeight="1" x14ac:dyDescent="0.2">
      <c r="A2328" t="str">
        <f>IF($J2328="","",INDEX('2_Review &amp; Audit'!$F:$F,$J2328))</f>
        <v/>
      </c>
      <c r="B2328" t="str">
        <f>IF($J2328="","",INDEX('2_Review &amp; Audit'!$C:$C,$J2328))</f>
        <v/>
      </c>
      <c r="C2328" t="str">
        <f>IF($J2328="","",INDEX('2_Review &amp; Audit'!$D:$D,$J2328))</f>
        <v/>
      </c>
      <c r="D2328" s="60" t="str">
        <f>IF($J2328="","",INDEX('2_Review &amp; Audit'!$U:$U,$J2328))</f>
        <v/>
      </c>
      <c r="E2328" t="str">
        <f>IF($J2328="","",INDEX('2_Review &amp; Audit'!$M:$M,$J2328))</f>
        <v/>
      </c>
      <c r="F2328" t="str">
        <f>IF($J2328="","",INDEX('2_Review &amp; Audit'!$N:$N,$J2328))</f>
        <v/>
      </c>
      <c r="G2328" t="str">
        <f>IF(OR($J2328="",$F2328=""),"",ABS(INDEX('2_Review &amp; Audit'!$B:$B,$J2328)/$F2328))</f>
        <v/>
      </c>
      <c r="H2328" t="str">
        <f t="shared" si="100"/>
        <v/>
      </c>
      <c r="I2328" t="str">
        <f>IF($J2328="","",INDEX('2_Review &amp; Audit'!$AD:$AD,$J2328))</f>
        <v/>
      </c>
      <c r="AB2328" t="str">
        <f>IF($D2328="","",MAX(0,N(#REF!)-N($X2328)))</f>
        <v/>
      </c>
      <c r="AC2328" t="str">
        <f>IF(OR($D2328="",$AB2328="",N($AB2328)&lt;=0),"",IFERROR(MATCH(1,INDEX(('2_Review &amp; Audit'!$F$6:$F$505=$A2328)*('2_Review &amp; Audit'!$I$6:$I$505&gt;=$E2328-30)*('2_Review &amp; Audit'!$I$6:$I$505&lt;=$E2328+30)*('2_Review &amp; Audit'!$R$6:$R$505&gt;0)*(ROW('2_Review &amp; Audit'!$R$6:$R$505)&gt;$T2328),0),0)+5,""))</f>
        <v/>
      </c>
      <c r="AG2328" t="str">
        <f>IF(OR($D2328="",$AB2328="",$AF2328=""),"",MIN($AB2328,$AF2328))</f>
        <v/>
      </c>
      <c r="AK2328" t="str">
        <f>IF($D2328="","",MAX(0,N($AB2328)-N($AG2328)))</f>
        <v/>
      </c>
      <c r="AL2328" t="str">
        <f>IF(OR($D2328="",$AK2328="",N($AK2328)&lt;=0),"",IFERROR(MATCH(1,INDEX(('2_Review &amp; Audit'!$F$6:$F$505=$A2328)*('2_Review &amp; Audit'!$I$6:$I$505&gt;=$E2328-30)*('2_Review &amp; Audit'!$I$6:$I$505&lt;=$E2328+30)*('2_Review &amp; Audit'!$R$6:$R$505&gt;0)*(ROW('2_Review &amp; Audit'!$R$6:$R$505)&gt;$AC2328),0),0)+5,""))</f>
        <v/>
      </c>
      <c r="AP2328" t="str">
        <f>IF(OR($D2328="",$AK2328="",$AO2328=""),"",MIN($AK2328,$AO2328))</f>
        <v/>
      </c>
    </row>
    <row r="2329" spans="1:42" ht="12.75" customHeight="1" x14ac:dyDescent="0.2">
      <c r="A2329" t="str">
        <f>IF($J2329="","",INDEX('2_Review &amp; Audit'!$F:$F,$J2329))</f>
        <v/>
      </c>
      <c r="B2329" t="str">
        <f>IF($J2329="","",INDEX('2_Review &amp; Audit'!$C:$C,$J2329))</f>
        <v/>
      </c>
      <c r="C2329" t="str">
        <f>IF($J2329="","",INDEX('2_Review &amp; Audit'!$D:$D,$J2329))</f>
        <v/>
      </c>
      <c r="D2329" s="60" t="str">
        <f>IF($J2329="","",INDEX('2_Review &amp; Audit'!$U:$U,$J2329))</f>
        <v/>
      </c>
      <c r="E2329" t="str">
        <f>IF($J2329="","",INDEX('2_Review &amp; Audit'!$M:$M,$J2329))</f>
        <v/>
      </c>
      <c r="F2329" t="str">
        <f>IF($J2329="","",INDEX('2_Review &amp; Audit'!$N:$N,$J2329))</f>
        <v/>
      </c>
      <c r="G2329" t="str">
        <f>IF(OR($J2329="",$F2329=""),"",ABS(INDEX('2_Review &amp; Audit'!$B:$B,$J2329)/$F2329))</f>
        <v/>
      </c>
      <c r="H2329" t="str">
        <f t="shared" si="100"/>
        <v/>
      </c>
      <c r="I2329" t="str">
        <f>IF($J2329="","",INDEX('2_Review &amp; Audit'!$AD:$AD,$J2329))</f>
        <v/>
      </c>
      <c r="AB2329" t="str">
        <f>IF($D2329="","",MAX(0,N(#REF!)-N($X2329)))</f>
        <v/>
      </c>
      <c r="AC2329" t="str">
        <f>IF(OR($D2329="",$AB2329="",N($AB2329)&lt;=0),"",IFERROR(MATCH(1,INDEX(('2_Review &amp; Audit'!$F$6:$F$505=$A2329)*('2_Review &amp; Audit'!$I$6:$I$505&gt;=$E2329-30)*('2_Review &amp; Audit'!$I$6:$I$505&lt;=$E2329+30)*('2_Review &amp; Audit'!$R$6:$R$505&gt;0)*(ROW('2_Review &amp; Audit'!$R$6:$R$505)&gt;$T2329),0),0)+5,""))</f>
        <v/>
      </c>
      <c r="AG2329" t="str">
        <f>IF(OR($D2329="",$AB2329="",$AF2329=""),"",MIN($AB2329,$AF2329))</f>
        <v/>
      </c>
      <c r="AK2329" t="str">
        <f>IF($D2329="","",MAX(0,N($AB2329)-N($AG2329)))</f>
        <v/>
      </c>
      <c r="AL2329" t="str">
        <f>IF(OR($D2329="",$AK2329="",N($AK2329)&lt;=0),"",IFERROR(MATCH(1,INDEX(('2_Review &amp; Audit'!$F$6:$F$505=$A2329)*('2_Review &amp; Audit'!$I$6:$I$505&gt;=$E2329-30)*('2_Review &amp; Audit'!$I$6:$I$505&lt;=$E2329+30)*('2_Review &amp; Audit'!$R$6:$R$505&gt;0)*(ROW('2_Review &amp; Audit'!$R$6:$R$505)&gt;$AC2329),0),0)+5,""))</f>
        <v/>
      </c>
      <c r="AP2329" t="str">
        <f>IF(OR($D2329="",$AK2329="",$AO2329=""),"",MIN($AK2329,$AO2329))</f>
        <v/>
      </c>
    </row>
    <row r="2330" spans="1:42" ht="12.75" customHeight="1" x14ac:dyDescent="0.2">
      <c r="A2330" t="str">
        <f>IF($J2330="","",INDEX('2_Review &amp; Audit'!$F:$F,$J2330))</f>
        <v/>
      </c>
      <c r="B2330" t="str">
        <f>IF($J2330="","",INDEX('2_Review &amp; Audit'!$C:$C,$J2330))</f>
        <v/>
      </c>
      <c r="C2330" t="str">
        <f>IF($J2330="","",INDEX('2_Review &amp; Audit'!$D:$D,$J2330))</f>
        <v/>
      </c>
      <c r="D2330" s="60" t="str">
        <f>IF($J2330="","",INDEX('2_Review &amp; Audit'!$U:$U,$J2330))</f>
        <v/>
      </c>
      <c r="E2330" t="str">
        <f>IF($J2330="","",INDEX('2_Review &amp; Audit'!$M:$M,$J2330))</f>
        <v/>
      </c>
      <c r="F2330" t="str">
        <f>IF($J2330="","",INDEX('2_Review &amp; Audit'!$N:$N,$J2330))</f>
        <v/>
      </c>
      <c r="G2330" t="str">
        <f>IF(OR($J2330="",$F2330=""),"",ABS(INDEX('2_Review &amp; Audit'!$B:$B,$J2330)/$F2330))</f>
        <v/>
      </c>
      <c r="H2330" t="str">
        <f t="shared" si="100"/>
        <v/>
      </c>
      <c r="I2330" t="str">
        <f>IF($J2330="","",INDEX('2_Review &amp; Audit'!$AD:$AD,$J2330))</f>
        <v/>
      </c>
      <c r="AB2330" t="str">
        <f>IF($D2330="","",MAX(0,N(#REF!)-N($X2330)))</f>
        <v/>
      </c>
      <c r="AC2330" t="str">
        <f>IF(OR($D2330="",$AB2330="",N($AB2330)&lt;=0),"",IFERROR(MATCH(1,INDEX(('2_Review &amp; Audit'!$F$6:$F$505=$A2330)*('2_Review &amp; Audit'!$I$6:$I$505&gt;=$E2330-30)*('2_Review &amp; Audit'!$I$6:$I$505&lt;=$E2330+30)*('2_Review &amp; Audit'!$R$6:$R$505&gt;0)*(ROW('2_Review &amp; Audit'!$R$6:$R$505)&gt;$T2330),0),0)+5,""))</f>
        <v/>
      </c>
      <c r="AG2330" t="str">
        <f>IF(OR($D2330="",$AB2330="",$AF2330=""),"",MIN($AB2330,$AF2330))</f>
        <v/>
      </c>
      <c r="AK2330" t="str">
        <f>IF($D2330="","",MAX(0,N($AB2330)-N($AG2330)))</f>
        <v/>
      </c>
      <c r="AL2330" t="str">
        <f>IF(OR($D2330="",$AK2330="",N($AK2330)&lt;=0),"",IFERROR(MATCH(1,INDEX(('2_Review &amp; Audit'!$F$6:$F$505=$A2330)*('2_Review &amp; Audit'!$I$6:$I$505&gt;=$E2330-30)*('2_Review &amp; Audit'!$I$6:$I$505&lt;=$E2330+30)*('2_Review &amp; Audit'!$R$6:$R$505&gt;0)*(ROW('2_Review &amp; Audit'!$R$6:$R$505)&gt;$AC2330),0),0)+5,""))</f>
        <v/>
      </c>
      <c r="AP2330" t="str">
        <f>IF(OR($D2330="",$AK2330="",$AO2330=""),"",MIN($AK2330,$AO2330))</f>
        <v/>
      </c>
    </row>
    <row r="2331" spans="1:42" ht="12.75" customHeight="1" x14ac:dyDescent="0.2">
      <c r="A2331" t="str">
        <f>IF($J2331="","",INDEX('2_Review &amp; Audit'!$F:$F,$J2331))</f>
        <v/>
      </c>
      <c r="B2331" t="str">
        <f>IF($J2331="","",INDEX('2_Review &amp; Audit'!$C:$C,$J2331))</f>
        <v/>
      </c>
      <c r="C2331" t="str">
        <f>IF($J2331="","",INDEX('2_Review &amp; Audit'!$D:$D,$J2331))</f>
        <v/>
      </c>
      <c r="D2331" s="60" t="str">
        <f>IF($J2331="","",INDEX('2_Review &amp; Audit'!$U:$U,$J2331))</f>
        <v/>
      </c>
      <c r="E2331" t="str">
        <f>IF($J2331="","",INDEX('2_Review &amp; Audit'!$M:$M,$J2331))</f>
        <v/>
      </c>
      <c r="F2331" t="str">
        <f>IF($J2331="","",INDEX('2_Review &amp; Audit'!$N:$N,$J2331))</f>
        <v/>
      </c>
      <c r="G2331" t="str">
        <f>IF(OR($J2331="",$F2331=""),"",ABS(INDEX('2_Review &amp; Audit'!$B:$B,$J2331)/$F2331))</f>
        <v/>
      </c>
      <c r="H2331" t="str">
        <f t="shared" si="100"/>
        <v/>
      </c>
      <c r="I2331" t="str">
        <f>IF($J2331="","",INDEX('2_Review &amp; Audit'!$AD:$AD,$J2331))</f>
        <v/>
      </c>
      <c r="AB2331" t="str">
        <f>IF($D2331="","",MAX(0,N(#REF!)-N($X2331)))</f>
        <v/>
      </c>
      <c r="AC2331" t="str">
        <f>IF(OR($D2331="",$AB2331="",N($AB2331)&lt;=0),"",IFERROR(MATCH(1,INDEX(('2_Review &amp; Audit'!$F$6:$F$505=$A2331)*('2_Review &amp; Audit'!$I$6:$I$505&gt;=$E2331-30)*('2_Review &amp; Audit'!$I$6:$I$505&lt;=$E2331+30)*('2_Review &amp; Audit'!$R$6:$R$505&gt;0)*(ROW('2_Review &amp; Audit'!$R$6:$R$505)&gt;$T2331),0),0)+5,""))</f>
        <v/>
      </c>
      <c r="AG2331" t="str">
        <f>IF(OR($D2331="",$AB2331="",$AF2331=""),"",MIN($AB2331,$AF2331))</f>
        <v/>
      </c>
      <c r="AK2331" t="str">
        <f>IF($D2331="","",MAX(0,N($AB2331)-N($AG2331)))</f>
        <v/>
      </c>
      <c r="AL2331" t="str">
        <f>IF(OR($D2331="",$AK2331="",N($AK2331)&lt;=0),"",IFERROR(MATCH(1,INDEX(('2_Review &amp; Audit'!$F$6:$F$505=$A2331)*('2_Review &amp; Audit'!$I$6:$I$505&gt;=$E2331-30)*('2_Review &amp; Audit'!$I$6:$I$505&lt;=$E2331+30)*('2_Review &amp; Audit'!$R$6:$R$505&gt;0)*(ROW('2_Review &amp; Audit'!$R$6:$R$505)&gt;$AC2331),0),0)+5,""))</f>
        <v/>
      </c>
      <c r="AP2331" t="str">
        <f>IF(OR($D2331="",$AK2331="",$AO2331=""),"",MIN($AK2331,$AO2331))</f>
        <v/>
      </c>
    </row>
    <row r="2332" spans="1:42" ht="12.75" customHeight="1" x14ac:dyDescent="0.2">
      <c r="A2332" t="str">
        <f>IF($J2332="","",INDEX('2_Review &amp; Audit'!$F:$F,$J2332))</f>
        <v/>
      </c>
      <c r="B2332" t="str">
        <f>IF($J2332="","",INDEX('2_Review &amp; Audit'!$C:$C,$J2332))</f>
        <v/>
      </c>
      <c r="C2332" t="str">
        <f>IF($J2332="","",INDEX('2_Review &amp; Audit'!$D:$D,$J2332))</f>
        <v/>
      </c>
      <c r="D2332" s="60" t="str">
        <f>IF($J2332="","",INDEX('2_Review &amp; Audit'!$U:$U,$J2332))</f>
        <v/>
      </c>
      <c r="E2332" t="str">
        <f>IF($J2332="","",INDEX('2_Review &amp; Audit'!$M:$M,$J2332))</f>
        <v/>
      </c>
      <c r="F2332" t="str">
        <f>IF($J2332="","",INDEX('2_Review &amp; Audit'!$N:$N,$J2332))</f>
        <v/>
      </c>
      <c r="G2332" t="str">
        <f>IF(OR($J2332="",$F2332=""),"",ABS(INDEX('2_Review &amp; Audit'!$B:$B,$J2332)/$F2332))</f>
        <v/>
      </c>
      <c r="H2332" t="str">
        <f t="shared" si="100"/>
        <v/>
      </c>
      <c r="I2332" t="str">
        <f>IF($J2332="","",INDEX('2_Review &amp; Audit'!$AD:$AD,$J2332))</f>
        <v/>
      </c>
      <c r="AB2332" t="str">
        <f>IF($D2332="","",MAX(0,N(#REF!)-N($X2332)))</f>
        <v/>
      </c>
      <c r="AC2332" t="str">
        <f>IF(OR($D2332="",$AB2332="",N($AB2332)&lt;=0),"",IFERROR(MATCH(1,INDEX(('2_Review &amp; Audit'!$F$6:$F$505=$A2332)*('2_Review &amp; Audit'!$I$6:$I$505&gt;=$E2332-30)*('2_Review &amp; Audit'!$I$6:$I$505&lt;=$E2332+30)*('2_Review &amp; Audit'!$R$6:$R$505&gt;0)*(ROW('2_Review &amp; Audit'!$R$6:$R$505)&gt;$T2332),0),0)+5,""))</f>
        <v/>
      </c>
      <c r="AG2332" t="str">
        <f>IF(OR($D2332="",$AB2332="",$AF2332=""),"",MIN($AB2332,$AF2332))</f>
        <v/>
      </c>
      <c r="AK2332" t="str">
        <f>IF($D2332="","",MAX(0,N($AB2332)-N($AG2332)))</f>
        <v/>
      </c>
      <c r="AL2332" t="str">
        <f>IF(OR($D2332="",$AK2332="",N($AK2332)&lt;=0),"",IFERROR(MATCH(1,INDEX(('2_Review &amp; Audit'!$F$6:$F$505=$A2332)*('2_Review &amp; Audit'!$I$6:$I$505&gt;=$E2332-30)*('2_Review &amp; Audit'!$I$6:$I$505&lt;=$E2332+30)*('2_Review &amp; Audit'!$R$6:$R$505&gt;0)*(ROW('2_Review &amp; Audit'!$R$6:$R$505)&gt;$AC2332),0),0)+5,""))</f>
        <v/>
      </c>
      <c r="AP2332" t="str">
        <f>IF(OR($D2332="",$AK2332="",$AO2332=""),"",MIN($AK2332,$AO2332))</f>
        <v/>
      </c>
    </row>
    <row r="2333" spans="1:42" ht="12.75" customHeight="1" x14ac:dyDescent="0.2">
      <c r="A2333" t="str">
        <f>IF($J2333="","",INDEX('2_Review &amp; Audit'!$F:$F,$J2333))</f>
        <v/>
      </c>
      <c r="B2333" t="str">
        <f>IF($J2333="","",INDEX('2_Review &amp; Audit'!$C:$C,$J2333))</f>
        <v/>
      </c>
      <c r="C2333" t="str">
        <f>IF($J2333="","",INDEX('2_Review &amp; Audit'!$D:$D,$J2333))</f>
        <v/>
      </c>
      <c r="D2333" s="60" t="str">
        <f>IF($J2333="","",INDEX('2_Review &amp; Audit'!$U:$U,$J2333))</f>
        <v/>
      </c>
      <c r="E2333" t="str">
        <f>IF($J2333="","",INDEX('2_Review &amp; Audit'!$M:$M,$J2333))</f>
        <v/>
      </c>
      <c r="F2333" t="str">
        <f>IF($J2333="","",INDEX('2_Review &amp; Audit'!$N:$N,$J2333))</f>
        <v/>
      </c>
      <c r="G2333" t="str">
        <f>IF(OR($J2333="",$F2333=""),"",ABS(INDEX('2_Review &amp; Audit'!$B:$B,$J2333)/$F2333))</f>
        <v/>
      </c>
      <c r="H2333" t="str">
        <f t="shared" si="100"/>
        <v/>
      </c>
      <c r="I2333" t="str">
        <f>IF($J2333="","",INDEX('2_Review &amp; Audit'!$AD:$AD,$J2333))</f>
        <v/>
      </c>
      <c r="AB2333" t="str">
        <f>IF($D2333="","",MAX(0,N(#REF!)-N($X2333)))</f>
        <v/>
      </c>
      <c r="AC2333" t="str">
        <f>IF(OR($D2333="",$AB2333="",N($AB2333)&lt;=0),"",IFERROR(MATCH(1,INDEX(('2_Review &amp; Audit'!$F$6:$F$505=$A2333)*('2_Review &amp; Audit'!$I$6:$I$505&gt;=$E2333-30)*('2_Review &amp; Audit'!$I$6:$I$505&lt;=$E2333+30)*('2_Review &amp; Audit'!$R$6:$R$505&gt;0)*(ROW('2_Review &amp; Audit'!$R$6:$R$505)&gt;$T2333),0),0)+5,""))</f>
        <v/>
      </c>
      <c r="AG2333" t="str">
        <f>IF(OR($D2333="",$AB2333="",$AF2333=""),"",MIN($AB2333,$AF2333))</f>
        <v/>
      </c>
      <c r="AK2333" t="str">
        <f>IF($D2333="","",MAX(0,N($AB2333)-N($AG2333)))</f>
        <v/>
      </c>
      <c r="AL2333" t="str">
        <f>IF(OR($D2333="",$AK2333="",N($AK2333)&lt;=0),"",IFERROR(MATCH(1,INDEX(('2_Review &amp; Audit'!$F$6:$F$505=$A2333)*('2_Review &amp; Audit'!$I$6:$I$505&gt;=$E2333-30)*('2_Review &amp; Audit'!$I$6:$I$505&lt;=$E2333+30)*('2_Review &amp; Audit'!$R$6:$R$505&gt;0)*(ROW('2_Review &amp; Audit'!$R$6:$R$505)&gt;$AC2333),0),0)+5,""))</f>
        <v/>
      </c>
      <c r="AP2333" t="str">
        <f>IF(OR($D2333="",$AK2333="",$AO2333=""),"",MIN($AK2333,$AO2333))</f>
        <v/>
      </c>
    </row>
    <row r="2334" spans="1:42" ht="12.75" customHeight="1" x14ac:dyDescent="0.2">
      <c r="A2334" t="str">
        <f>IF($J2334="","",INDEX('2_Review &amp; Audit'!$F:$F,$J2334))</f>
        <v/>
      </c>
      <c r="B2334" t="str">
        <f>IF($J2334="","",INDEX('2_Review &amp; Audit'!$C:$C,$J2334))</f>
        <v/>
      </c>
      <c r="C2334" t="str">
        <f>IF($J2334="","",INDEX('2_Review &amp; Audit'!$D:$D,$J2334))</f>
        <v/>
      </c>
      <c r="D2334" s="60" t="str">
        <f>IF($J2334="","",INDEX('2_Review &amp; Audit'!$U:$U,$J2334))</f>
        <v/>
      </c>
      <c r="E2334" t="str">
        <f>IF($J2334="","",INDEX('2_Review &amp; Audit'!$M:$M,$J2334))</f>
        <v/>
      </c>
      <c r="F2334" t="str">
        <f>IF($J2334="","",INDEX('2_Review &amp; Audit'!$N:$N,$J2334))</f>
        <v/>
      </c>
      <c r="G2334" t="str">
        <f>IF(OR($J2334="",$F2334=""),"",ABS(INDEX('2_Review &amp; Audit'!$B:$B,$J2334)/$F2334))</f>
        <v/>
      </c>
      <c r="H2334" t="str">
        <f t="shared" si="100"/>
        <v/>
      </c>
      <c r="I2334" t="str">
        <f>IF($J2334="","",INDEX('2_Review &amp; Audit'!$AD:$AD,$J2334))</f>
        <v/>
      </c>
      <c r="AB2334" t="str">
        <f>IF($D2334="","",MAX(0,N(#REF!)-N($X2334)))</f>
        <v/>
      </c>
      <c r="AC2334" t="str">
        <f>IF(OR($D2334="",$AB2334="",N($AB2334)&lt;=0),"",IFERROR(MATCH(1,INDEX(('2_Review &amp; Audit'!$F$6:$F$505=$A2334)*('2_Review &amp; Audit'!$I$6:$I$505&gt;=$E2334-30)*('2_Review &amp; Audit'!$I$6:$I$505&lt;=$E2334+30)*('2_Review &amp; Audit'!$R$6:$R$505&gt;0)*(ROW('2_Review &amp; Audit'!$R$6:$R$505)&gt;$T2334),0),0)+5,""))</f>
        <v/>
      </c>
      <c r="AG2334" t="str">
        <f>IF(OR($D2334="",$AB2334="",$AF2334=""),"",MIN($AB2334,$AF2334))</f>
        <v/>
      </c>
      <c r="AK2334" t="str">
        <f>IF($D2334="","",MAX(0,N($AB2334)-N($AG2334)))</f>
        <v/>
      </c>
      <c r="AL2334" t="str">
        <f>IF(OR($D2334="",$AK2334="",N($AK2334)&lt;=0),"",IFERROR(MATCH(1,INDEX(('2_Review &amp; Audit'!$F$6:$F$505=$A2334)*('2_Review &amp; Audit'!$I$6:$I$505&gt;=$E2334-30)*('2_Review &amp; Audit'!$I$6:$I$505&lt;=$E2334+30)*('2_Review &amp; Audit'!$R$6:$R$505&gt;0)*(ROW('2_Review &amp; Audit'!$R$6:$R$505)&gt;$AC2334),0),0)+5,""))</f>
        <v/>
      </c>
      <c r="AP2334" t="str">
        <f>IF(OR($D2334="",$AK2334="",$AO2334=""),"",MIN($AK2334,$AO2334))</f>
        <v/>
      </c>
    </row>
    <row r="2335" spans="1:42" ht="12.75" customHeight="1" x14ac:dyDescent="0.2">
      <c r="A2335" t="str">
        <f>IF($J2335="","",INDEX('2_Review &amp; Audit'!$F:$F,$J2335))</f>
        <v/>
      </c>
      <c r="B2335" t="str">
        <f>IF($J2335="","",INDEX('2_Review &amp; Audit'!$C:$C,$J2335))</f>
        <v/>
      </c>
      <c r="C2335" t="str">
        <f>IF($J2335="","",INDEX('2_Review &amp; Audit'!$D:$D,$J2335))</f>
        <v/>
      </c>
      <c r="D2335" s="60" t="str">
        <f>IF($J2335="","",INDEX('2_Review &amp; Audit'!$U:$U,$J2335))</f>
        <v/>
      </c>
      <c r="E2335" t="str">
        <f>IF($J2335="","",INDEX('2_Review &amp; Audit'!$M:$M,$J2335))</f>
        <v/>
      </c>
      <c r="F2335" t="str">
        <f>IF($J2335="","",INDEX('2_Review &amp; Audit'!$N:$N,$J2335))</f>
        <v/>
      </c>
      <c r="G2335" t="str">
        <f>IF(OR($J2335="",$F2335=""),"",ABS(INDEX('2_Review &amp; Audit'!$B:$B,$J2335)/$F2335))</f>
        <v/>
      </c>
      <c r="H2335" t="str">
        <f t="shared" si="100"/>
        <v/>
      </c>
      <c r="I2335" t="str">
        <f>IF($J2335="","",INDEX('2_Review &amp; Audit'!$AD:$AD,$J2335))</f>
        <v/>
      </c>
      <c r="AB2335" t="str">
        <f>IF($D2335="","",MAX(0,N(#REF!)-N($X2335)))</f>
        <v/>
      </c>
      <c r="AC2335" t="str">
        <f>IF(OR($D2335="",$AB2335="",N($AB2335)&lt;=0),"",IFERROR(MATCH(1,INDEX(('2_Review &amp; Audit'!$F$6:$F$505=$A2335)*('2_Review &amp; Audit'!$I$6:$I$505&gt;=$E2335-30)*('2_Review &amp; Audit'!$I$6:$I$505&lt;=$E2335+30)*('2_Review &amp; Audit'!$R$6:$R$505&gt;0)*(ROW('2_Review &amp; Audit'!$R$6:$R$505)&gt;$T2335),0),0)+5,""))</f>
        <v/>
      </c>
      <c r="AG2335" t="str">
        <f>IF(OR($D2335="",$AB2335="",$AF2335=""),"",MIN($AB2335,$AF2335))</f>
        <v/>
      </c>
      <c r="AK2335" t="str">
        <f>IF($D2335="","",MAX(0,N($AB2335)-N($AG2335)))</f>
        <v/>
      </c>
      <c r="AL2335" t="str">
        <f>IF(OR($D2335="",$AK2335="",N($AK2335)&lt;=0),"",IFERROR(MATCH(1,INDEX(('2_Review &amp; Audit'!$F$6:$F$505=$A2335)*('2_Review &amp; Audit'!$I$6:$I$505&gt;=$E2335-30)*('2_Review &amp; Audit'!$I$6:$I$505&lt;=$E2335+30)*('2_Review &amp; Audit'!$R$6:$R$505&gt;0)*(ROW('2_Review &amp; Audit'!$R$6:$R$505)&gt;$AC2335),0),0)+5,""))</f>
        <v/>
      </c>
      <c r="AP2335" t="str">
        <f>IF(OR($D2335="",$AK2335="",$AO2335=""),"",MIN($AK2335,$AO2335))</f>
        <v/>
      </c>
    </row>
    <row r="2336" spans="1:42" ht="12.75" customHeight="1" x14ac:dyDescent="0.2">
      <c r="A2336" t="str">
        <f>IF($J2336="","",INDEX('2_Review &amp; Audit'!$F:$F,$J2336))</f>
        <v/>
      </c>
      <c r="B2336" t="str">
        <f>IF($J2336="","",INDEX('2_Review &amp; Audit'!$C:$C,$J2336))</f>
        <v/>
      </c>
      <c r="C2336" t="str">
        <f>IF($J2336="","",INDEX('2_Review &amp; Audit'!$D:$D,$J2336))</f>
        <v/>
      </c>
      <c r="D2336" s="60" t="str">
        <f>IF($J2336="","",INDEX('2_Review &amp; Audit'!$U:$U,$J2336))</f>
        <v/>
      </c>
      <c r="E2336" t="str">
        <f>IF($J2336="","",INDEX('2_Review &amp; Audit'!$M:$M,$J2336))</f>
        <v/>
      </c>
      <c r="F2336" t="str">
        <f>IF($J2336="","",INDEX('2_Review &amp; Audit'!$N:$N,$J2336))</f>
        <v/>
      </c>
      <c r="G2336" t="str">
        <f>IF(OR($J2336="",$F2336=""),"",ABS(INDEX('2_Review &amp; Audit'!$B:$B,$J2336)/$F2336))</f>
        <v/>
      </c>
      <c r="H2336" t="str">
        <f t="shared" si="100"/>
        <v/>
      </c>
      <c r="I2336" t="str">
        <f>IF($J2336="","",INDEX('2_Review &amp; Audit'!$AD:$AD,$J2336))</f>
        <v/>
      </c>
      <c r="AB2336" t="str">
        <f>IF($D2336="","",MAX(0,N(#REF!)-N($X2336)))</f>
        <v/>
      </c>
      <c r="AC2336" t="str">
        <f>IF(OR($D2336="",$AB2336="",N($AB2336)&lt;=0),"",IFERROR(MATCH(1,INDEX(('2_Review &amp; Audit'!$F$6:$F$505=$A2336)*('2_Review &amp; Audit'!$I$6:$I$505&gt;=$E2336-30)*('2_Review &amp; Audit'!$I$6:$I$505&lt;=$E2336+30)*('2_Review &amp; Audit'!$R$6:$R$505&gt;0)*(ROW('2_Review &amp; Audit'!$R$6:$R$505)&gt;$T2336),0),0)+5,""))</f>
        <v/>
      </c>
      <c r="AG2336" t="str">
        <f>IF(OR($D2336="",$AB2336="",$AF2336=""),"",MIN($AB2336,$AF2336))</f>
        <v/>
      </c>
      <c r="AK2336" t="str">
        <f>IF($D2336="","",MAX(0,N($AB2336)-N($AG2336)))</f>
        <v/>
      </c>
      <c r="AL2336" t="str">
        <f>IF(OR($D2336="",$AK2336="",N($AK2336)&lt;=0),"",IFERROR(MATCH(1,INDEX(('2_Review &amp; Audit'!$F$6:$F$505=$A2336)*('2_Review &amp; Audit'!$I$6:$I$505&gt;=$E2336-30)*('2_Review &amp; Audit'!$I$6:$I$505&lt;=$E2336+30)*('2_Review &amp; Audit'!$R$6:$R$505&gt;0)*(ROW('2_Review &amp; Audit'!$R$6:$R$505)&gt;$AC2336),0),0)+5,""))</f>
        <v/>
      </c>
      <c r="AP2336" t="str">
        <f>IF(OR($D2336="",$AK2336="",$AO2336=""),"",MIN($AK2336,$AO2336))</f>
        <v/>
      </c>
    </row>
    <row r="2337" spans="1:42" ht="12.75" customHeight="1" x14ac:dyDescent="0.2">
      <c r="A2337" t="str">
        <f>IF($J2337="","",INDEX('2_Review &amp; Audit'!$F:$F,$J2337))</f>
        <v/>
      </c>
      <c r="B2337" t="str">
        <f>IF($J2337="","",INDEX('2_Review &amp; Audit'!$C:$C,$J2337))</f>
        <v/>
      </c>
      <c r="C2337" t="str">
        <f>IF($J2337="","",INDEX('2_Review &amp; Audit'!$D:$D,$J2337))</f>
        <v/>
      </c>
      <c r="D2337" s="60" t="str">
        <f>IF($J2337="","",INDEX('2_Review &amp; Audit'!$U:$U,$J2337))</f>
        <v/>
      </c>
      <c r="E2337" t="str">
        <f>IF($J2337="","",INDEX('2_Review &amp; Audit'!$M:$M,$J2337))</f>
        <v/>
      </c>
      <c r="F2337" t="str">
        <f>IF($J2337="","",INDEX('2_Review &amp; Audit'!$N:$N,$J2337))</f>
        <v/>
      </c>
      <c r="G2337" t="str">
        <f>IF(OR($J2337="",$F2337=""),"",ABS(INDEX('2_Review &amp; Audit'!$B:$B,$J2337)/$F2337))</f>
        <v/>
      </c>
      <c r="H2337" t="str">
        <f t="shared" si="100"/>
        <v/>
      </c>
      <c r="I2337" t="str">
        <f>IF($J2337="","",INDEX('2_Review &amp; Audit'!$AD:$AD,$J2337))</f>
        <v/>
      </c>
      <c r="AB2337" t="str">
        <f>IF($D2337="","",MAX(0,N(#REF!)-N($X2337)))</f>
        <v/>
      </c>
      <c r="AC2337" t="str">
        <f>IF(OR($D2337="",$AB2337="",N($AB2337)&lt;=0),"",IFERROR(MATCH(1,INDEX(('2_Review &amp; Audit'!$F$6:$F$505=$A2337)*('2_Review &amp; Audit'!$I$6:$I$505&gt;=$E2337-30)*('2_Review &amp; Audit'!$I$6:$I$505&lt;=$E2337+30)*('2_Review &amp; Audit'!$R$6:$R$505&gt;0)*(ROW('2_Review &amp; Audit'!$R$6:$R$505)&gt;$T2337),0),0)+5,""))</f>
        <v/>
      </c>
      <c r="AG2337" t="str">
        <f>IF(OR($D2337="",$AB2337="",$AF2337=""),"",MIN($AB2337,$AF2337))</f>
        <v/>
      </c>
      <c r="AK2337" t="str">
        <f>IF($D2337="","",MAX(0,N($AB2337)-N($AG2337)))</f>
        <v/>
      </c>
      <c r="AL2337" t="str">
        <f>IF(OR($D2337="",$AK2337="",N($AK2337)&lt;=0),"",IFERROR(MATCH(1,INDEX(('2_Review &amp; Audit'!$F$6:$F$505=$A2337)*('2_Review &amp; Audit'!$I$6:$I$505&gt;=$E2337-30)*('2_Review &amp; Audit'!$I$6:$I$505&lt;=$E2337+30)*('2_Review &amp; Audit'!$R$6:$R$505&gt;0)*(ROW('2_Review &amp; Audit'!$R$6:$R$505)&gt;$AC2337),0),0)+5,""))</f>
        <v/>
      </c>
      <c r="AP2337" t="str">
        <f>IF(OR($D2337="",$AK2337="",$AO2337=""),"",MIN($AK2337,$AO2337))</f>
        <v/>
      </c>
    </row>
    <row r="2338" spans="1:42" ht="12.75" customHeight="1" x14ac:dyDescent="0.2">
      <c r="A2338" t="str">
        <f>IF($J2338="","",INDEX('2_Review &amp; Audit'!$F:$F,$J2338))</f>
        <v/>
      </c>
      <c r="B2338" t="str">
        <f>IF($J2338="","",INDEX('2_Review &amp; Audit'!$C:$C,$J2338))</f>
        <v/>
      </c>
      <c r="C2338" t="str">
        <f>IF($J2338="","",INDEX('2_Review &amp; Audit'!$D:$D,$J2338))</f>
        <v/>
      </c>
      <c r="D2338" s="60" t="str">
        <f>IF($J2338="","",INDEX('2_Review &amp; Audit'!$U:$U,$J2338))</f>
        <v/>
      </c>
      <c r="E2338" t="str">
        <f>IF($J2338="","",INDEX('2_Review &amp; Audit'!$M:$M,$J2338))</f>
        <v/>
      </c>
      <c r="F2338" t="str">
        <f>IF($J2338="","",INDEX('2_Review &amp; Audit'!$N:$N,$J2338))</f>
        <v/>
      </c>
      <c r="G2338" t="str">
        <f>IF(OR($J2338="",$F2338=""),"",ABS(INDEX('2_Review &amp; Audit'!$B:$B,$J2338)/$F2338))</f>
        <v/>
      </c>
      <c r="H2338" t="str">
        <f t="shared" si="100"/>
        <v/>
      </c>
      <c r="I2338" t="str">
        <f>IF($J2338="","",INDEX('2_Review &amp; Audit'!$AD:$AD,$J2338))</f>
        <v/>
      </c>
      <c r="AB2338" t="str">
        <f>IF($D2338="","",MAX(0,N(#REF!)-N($X2338)))</f>
        <v/>
      </c>
      <c r="AC2338" t="str">
        <f>IF(OR($D2338="",$AB2338="",N($AB2338)&lt;=0),"",IFERROR(MATCH(1,INDEX(('2_Review &amp; Audit'!$F$6:$F$505=$A2338)*('2_Review &amp; Audit'!$I$6:$I$505&gt;=$E2338-30)*('2_Review &amp; Audit'!$I$6:$I$505&lt;=$E2338+30)*('2_Review &amp; Audit'!$R$6:$R$505&gt;0)*(ROW('2_Review &amp; Audit'!$R$6:$R$505)&gt;$T2338),0),0)+5,""))</f>
        <v/>
      </c>
      <c r="AG2338" t="str">
        <f>IF(OR($D2338="",$AB2338="",$AF2338=""),"",MIN($AB2338,$AF2338))</f>
        <v/>
      </c>
      <c r="AK2338" t="str">
        <f>IF($D2338="","",MAX(0,N($AB2338)-N($AG2338)))</f>
        <v/>
      </c>
      <c r="AL2338" t="str">
        <f>IF(OR($D2338="",$AK2338="",N($AK2338)&lt;=0),"",IFERROR(MATCH(1,INDEX(('2_Review &amp; Audit'!$F$6:$F$505=$A2338)*('2_Review &amp; Audit'!$I$6:$I$505&gt;=$E2338-30)*('2_Review &amp; Audit'!$I$6:$I$505&lt;=$E2338+30)*('2_Review &amp; Audit'!$R$6:$R$505&gt;0)*(ROW('2_Review &amp; Audit'!$R$6:$R$505)&gt;$AC2338),0),0)+5,""))</f>
        <v/>
      </c>
      <c r="AP2338" t="str">
        <f>IF(OR($D2338="",$AK2338="",$AO2338=""),"",MIN($AK2338,$AO2338))</f>
        <v/>
      </c>
    </row>
    <row r="2339" spans="1:42" ht="12.75" customHeight="1" x14ac:dyDescent="0.2">
      <c r="A2339" t="str">
        <f>IF($J2339="","",INDEX('2_Review &amp; Audit'!$F:$F,$J2339))</f>
        <v/>
      </c>
      <c r="B2339" t="str">
        <f>IF($J2339="","",INDEX('2_Review &amp; Audit'!$C:$C,$J2339))</f>
        <v/>
      </c>
      <c r="C2339" t="str">
        <f>IF($J2339="","",INDEX('2_Review &amp; Audit'!$D:$D,$J2339))</f>
        <v/>
      </c>
      <c r="D2339" s="60" t="str">
        <f>IF($J2339="","",INDEX('2_Review &amp; Audit'!$U:$U,$J2339))</f>
        <v/>
      </c>
      <c r="E2339" t="str">
        <f>IF($J2339="","",INDEX('2_Review &amp; Audit'!$M:$M,$J2339))</f>
        <v/>
      </c>
      <c r="F2339" t="str">
        <f>IF($J2339="","",INDEX('2_Review &amp; Audit'!$N:$N,$J2339))</f>
        <v/>
      </c>
      <c r="G2339" t="str">
        <f>IF(OR($J2339="",$F2339=""),"",ABS(INDEX('2_Review &amp; Audit'!$B:$B,$J2339)/$F2339))</f>
        <v/>
      </c>
      <c r="H2339" t="str">
        <f t="shared" si="100"/>
        <v/>
      </c>
      <c r="I2339" t="str">
        <f>IF($J2339="","",INDEX('2_Review &amp; Audit'!$AD:$AD,$J2339))</f>
        <v/>
      </c>
      <c r="AB2339" t="str">
        <f>IF($D2339="","",MAX(0,N(#REF!)-N($X2339)))</f>
        <v/>
      </c>
      <c r="AC2339" t="str">
        <f>IF(OR($D2339="",$AB2339="",N($AB2339)&lt;=0),"",IFERROR(MATCH(1,INDEX(('2_Review &amp; Audit'!$F$6:$F$505=$A2339)*('2_Review &amp; Audit'!$I$6:$I$505&gt;=$E2339-30)*('2_Review &amp; Audit'!$I$6:$I$505&lt;=$E2339+30)*('2_Review &amp; Audit'!$R$6:$R$505&gt;0)*(ROW('2_Review &amp; Audit'!$R$6:$R$505)&gt;$T2339),0),0)+5,""))</f>
        <v/>
      </c>
      <c r="AG2339" t="str">
        <f>IF(OR($D2339="",$AB2339="",$AF2339=""),"",MIN($AB2339,$AF2339))</f>
        <v/>
      </c>
      <c r="AK2339" t="str">
        <f>IF($D2339="","",MAX(0,N($AB2339)-N($AG2339)))</f>
        <v/>
      </c>
      <c r="AL2339" t="str">
        <f>IF(OR($D2339="",$AK2339="",N($AK2339)&lt;=0),"",IFERROR(MATCH(1,INDEX(('2_Review &amp; Audit'!$F$6:$F$505=$A2339)*('2_Review &amp; Audit'!$I$6:$I$505&gt;=$E2339-30)*('2_Review &amp; Audit'!$I$6:$I$505&lt;=$E2339+30)*('2_Review &amp; Audit'!$R$6:$R$505&gt;0)*(ROW('2_Review &amp; Audit'!$R$6:$R$505)&gt;$AC2339),0),0)+5,""))</f>
        <v/>
      </c>
      <c r="AP2339" t="str">
        <f>IF(OR($D2339="",$AK2339="",$AO2339=""),"",MIN($AK2339,$AO2339))</f>
        <v/>
      </c>
    </row>
    <row r="2340" spans="1:42" ht="12.75" customHeight="1" x14ac:dyDescent="0.2">
      <c r="A2340" t="str">
        <f>IF($J2340="","",INDEX('2_Review &amp; Audit'!$F:$F,$J2340))</f>
        <v/>
      </c>
      <c r="B2340" t="str">
        <f>IF($J2340="","",INDEX('2_Review &amp; Audit'!$C:$C,$J2340))</f>
        <v/>
      </c>
      <c r="C2340" t="str">
        <f>IF($J2340="","",INDEX('2_Review &amp; Audit'!$D:$D,$J2340))</f>
        <v/>
      </c>
      <c r="D2340" s="60" t="str">
        <f>IF($J2340="","",INDEX('2_Review &amp; Audit'!$U:$U,$J2340))</f>
        <v/>
      </c>
      <c r="E2340" t="str">
        <f>IF($J2340="","",INDEX('2_Review &amp; Audit'!$M:$M,$J2340))</f>
        <v/>
      </c>
      <c r="F2340" t="str">
        <f>IF($J2340="","",INDEX('2_Review &amp; Audit'!$N:$N,$J2340))</f>
        <v/>
      </c>
      <c r="G2340" t="str">
        <f>IF(OR($J2340="",$F2340=""),"",ABS(INDEX('2_Review &amp; Audit'!$B:$B,$J2340)/$F2340))</f>
        <v/>
      </c>
      <c r="H2340" t="str">
        <f t="shared" si="100"/>
        <v/>
      </c>
      <c r="I2340" t="str">
        <f>IF($J2340="","",INDEX('2_Review &amp; Audit'!$AD:$AD,$J2340))</f>
        <v/>
      </c>
      <c r="AB2340" t="str">
        <f>IF($D2340="","",MAX(0,N(#REF!)-N($X2340)))</f>
        <v/>
      </c>
      <c r="AC2340" t="str">
        <f>IF(OR($D2340="",$AB2340="",N($AB2340)&lt;=0),"",IFERROR(MATCH(1,INDEX(('2_Review &amp; Audit'!$F$6:$F$505=$A2340)*('2_Review &amp; Audit'!$I$6:$I$505&gt;=$E2340-30)*('2_Review &amp; Audit'!$I$6:$I$505&lt;=$E2340+30)*('2_Review &amp; Audit'!$R$6:$R$505&gt;0)*(ROW('2_Review &amp; Audit'!$R$6:$R$505)&gt;$T2340),0),0)+5,""))</f>
        <v/>
      </c>
      <c r="AG2340" t="str">
        <f>IF(OR($D2340="",$AB2340="",$AF2340=""),"",MIN($AB2340,$AF2340))</f>
        <v/>
      </c>
      <c r="AK2340" t="str">
        <f>IF($D2340="","",MAX(0,N($AB2340)-N($AG2340)))</f>
        <v/>
      </c>
      <c r="AL2340" t="str">
        <f>IF(OR($D2340="",$AK2340="",N($AK2340)&lt;=0),"",IFERROR(MATCH(1,INDEX(('2_Review &amp; Audit'!$F$6:$F$505=$A2340)*('2_Review &amp; Audit'!$I$6:$I$505&gt;=$E2340-30)*('2_Review &amp; Audit'!$I$6:$I$505&lt;=$E2340+30)*('2_Review &amp; Audit'!$R$6:$R$505&gt;0)*(ROW('2_Review &amp; Audit'!$R$6:$R$505)&gt;$AC2340),0),0)+5,""))</f>
        <v/>
      </c>
      <c r="AP2340" t="str">
        <f>IF(OR($D2340="",$AK2340="",$AO2340=""),"",MIN($AK2340,$AO2340))</f>
        <v/>
      </c>
    </row>
    <row r="2341" spans="1:42" ht="12.75" customHeight="1" x14ac:dyDescent="0.2">
      <c r="A2341" t="str">
        <f>IF($J2341="","",INDEX('2_Review &amp; Audit'!$F:$F,$J2341))</f>
        <v/>
      </c>
      <c r="B2341" t="str">
        <f>IF($J2341="","",INDEX('2_Review &amp; Audit'!$C:$C,$J2341))</f>
        <v/>
      </c>
      <c r="C2341" t="str">
        <f>IF($J2341="","",INDEX('2_Review &amp; Audit'!$D:$D,$J2341))</f>
        <v/>
      </c>
      <c r="D2341" s="60" t="str">
        <f>IF($J2341="","",INDEX('2_Review &amp; Audit'!$U:$U,$J2341))</f>
        <v/>
      </c>
      <c r="E2341" t="str">
        <f>IF($J2341="","",INDEX('2_Review &amp; Audit'!$M:$M,$J2341))</f>
        <v/>
      </c>
      <c r="F2341" t="str">
        <f>IF($J2341="","",INDEX('2_Review &amp; Audit'!$N:$N,$J2341))</f>
        <v/>
      </c>
      <c r="G2341" t="str">
        <f>IF(OR($J2341="",$F2341=""),"",ABS(INDEX('2_Review &amp; Audit'!$B:$B,$J2341)/$F2341))</f>
        <v/>
      </c>
      <c r="H2341" t="str">
        <f t="shared" si="100"/>
        <v/>
      </c>
      <c r="I2341" t="str">
        <f>IF($J2341="","",INDEX('2_Review &amp; Audit'!$AD:$AD,$J2341))</f>
        <v/>
      </c>
      <c r="AB2341" t="str">
        <f>IF($D2341="","",MAX(0,N(#REF!)-N($X2341)))</f>
        <v/>
      </c>
      <c r="AC2341" t="str">
        <f>IF(OR($D2341="",$AB2341="",N($AB2341)&lt;=0),"",IFERROR(MATCH(1,INDEX(('2_Review &amp; Audit'!$F$6:$F$505=$A2341)*('2_Review &amp; Audit'!$I$6:$I$505&gt;=$E2341-30)*('2_Review &amp; Audit'!$I$6:$I$505&lt;=$E2341+30)*('2_Review &amp; Audit'!$R$6:$R$505&gt;0)*(ROW('2_Review &amp; Audit'!$R$6:$R$505)&gt;$T2341),0),0)+5,""))</f>
        <v/>
      </c>
      <c r="AG2341" t="str">
        <f>IF(OR($D2341="",$AB2341="",$AF2341=""),"",MIN($AB2341,$AF2341))</f>
        <v/>
      </c>
      <c r="AK2341" t="str">
        <f>IF($D2341="","",MAX(0,N($AB2341)-N($AG2341)))</f>
        <v/>
      </c>
      <c r="AL2341" t="str">
        <f>IF(OR($D2341="",$AK2341="",N($AK2341)&lt;=0),"",IFERROR(MATCH(1,INDEX(('2_Review &amp; Audit'!$F$6:$F$505=$A2341)*('2_Review &amp; Audit'!$I$6:$I$505&gt;=$E2341-30)*('2_Review &amp; Audit'!$I$6:$I$505&lt;=$E2341+30)*('2_Review &amp; Audit'!$R$6:$R$505&gt;0)*(ROW('2_Review &amp; Audit'!$R$6:$R$505)&gt;$AC2341),0),0)+5,""))</f>
        <v/>
      </c>
      <c r="AP2341" t="str">
        <f>IF(OR($D2341="",$AK2341="",$AO2341=""),"",MIN($AK2341,$AO2341))</f>
        <v/>
      </c>
    </row>
    <row r="2342" spans="1:42" ht="12.75" customHeight="1" x14ac:dyDescent="0.2">
      <c r="A2342" t="str">
        <f>IF($J2342="","",INDEX('2_Review &amp; Audit'!$F:$F,$J2342))</f>
        <v/>
      </c>
      <c r="B2342" t="str">
        <f>IF($J2342="","",INDEX('2_Review &amp; Audit'!$C:$C,$J2342))</f>
        <v/>
      </c>
      <c r="C2342" t="str">
        <f>IF($J2342="","",INDEX('2_Review &amp; Audit'!$D:$D,$J2342))</f>
        <v/>
      </c>
      <c r="D2342" s="60" t="str">
        <f>IF($J2342="","",INDEX('2_Review &amp; Audit'!$U:$U,$J2342))</f>
        <v/>
      </c>
      <c r="E2342" t="str">
        <f>IF($J2342="","",INDEX('2_Review &amp; Audit'!$M:$M,$J2342))</f>
        <v/>
      </c>
      <c r="F2342" t="str">
        <f>IF($J2342="","",INDEX('2_Review &amp; Audit'!$N:$N,$J2342))</f>
        <v/>
      </c>
      <c r="G2342" t="str">
        <f>IF(OR($J2342="",$F2342=""),"",ABS(INDEX('2_Review &amp; Audit'!$B:$B,$J2342)/$F2342))</f>
        <v/>
      </c>
      <c r="H2342" t="str">
        <f t="shared" si="100"/>
        <v/>
      </c>
      <c r="I2342" t="str">
        <f>IF($J2342="","",INDEX('2_Review &amp; Audit'!$AD:$AD,$J2342))</f>
        <v/>
      </c>
      <c r="AB2342" t="str">
        <f>IF($D2342="","",MAX(0,N(#REF!)-N($X2342)))</f>
        <v/>
      </c>
      <c r="AC2342" t="str">
        <f>IF(OR($D2342="",$AB2342="",N($AB2342)&lt;=0),"",IFERROR(MATCH(1,INDEX(('2_Review &amp; Audit'!$F$6:$F$505=$A2342)*('2_Review &amp; Audit'!$I$6:$I$505&gt;=$E2342-30)*('2_Review &amp; Audit'!$I$6:$I$505&lt;=$E2342+30)*('2_Review &amp; Audit'!$R$6:$R$505&gt;0)*(ROW('2_Review &amp; Audit'!$R$6:$R$505)&gt;$T2342),0),0)+5,""))</f>
        <v/>
      </c>
      <c r="AG2342" t="str">
        <f>IF(OR($D2342="",$AB2342="",$AF2342=""),"",MIN($AB2342,$AF2342))</f>
        <v/>
      </c>
      <c r="AK2342" t="str">
        <f>IF($D2342="","",MAX(0,N($AB2342)-N($AG2342)))</f>
        <v/>
      </c>
      <c r="AL2342" t="str">
        <f>IF(OR($D2342="",$AK2342="",N($AK2342)&lt;=0),"",IFERROR(MATCH(1,INDEX(('2_Review &amp; Audit'!$F$6:$F$505=$A2342)*('2_Review &amp; Audit'!$I$6:$I$505&gt;=$E2342-30)*('2_Review &amp; Audit'!$I$6:$I$505&lt;=$E2342+30)*('2_Review &amp; Audit'!$R$6:$R$505&gt;0)*(ROW('2_Review &amp; Audit'!$R$6:$R$505)&gt;$AC2342),0),0)+5,""))</f>
        <v/>
      </c>
      <c r="AP2342" t="str">
        <f>IF(OR($D2342="",$AK2342="",$AO2342=""),"",MIN($AK2342,$AO2342))</f>
        <v/>
      </c>
    </row>
    <row r="2343" spans="1:42" ht="12.75" customHeight="1" x14ac:dyDescent="0.2">
      <c r="A2343" t="str">
        <f>IF($J2343="","",INDEX('2_Review &amp; Audit'!$F:$F,$J2343))</f>
        <v/>
      </c>
      <c r="B2343" t="str">
        <f>IF($J2343="","",INDEX('2_Review &amp; Audit'!$C:$C,$J2343))</f>
        <v/>
      </c>
      <c r="C2343" t="str">
        <f>IF($J2343="","",INDEX('2_Review &amp; Audit'!$D:$D,$J2343))</f>
        <v/>
      </c>
      <c r="D2343" s="60" t="str">
        <f>IF($J2343="","",INDEX('2_Review &amp; Audit'!$U:$U,$J2343))</f>
        <v/>
      </c>
      <c r="E2343" t="str">
        <f>IF($J2343="","",INDEX('2_Review &amp; Audit'!$M:$M,$J2343))</f>
        <v/>
      </c>
      <c r="F2343" t="str">
        <f>IF($J2343="","",INDEX('2_Review &amp; Audit'!$N:$N,$J2343))</f>
        <v/>
      </c>
      <c r="G2343" t="str">
        <f>IF(OR($J2343="",$F2343=""),"",ABS(INDEX('2_Review &amp; Audit'!$B:$B,$J2343)/$F2343))</f>
        <v/>
      </c>
      <c r="H2343" t="str">
        <f t="shared" si="100"/>
        <v/>
      </c>
      <c r="I2343" t="str">
        <f>IF($J2343="","",INDEX('2_Review &amp; Audit'!$AD:$AD,$J2343))</f>
        <v/>
      </c>
      <c r="AB2343" t="str">
        <f>IF($D2343="","",MAX(0,N(#REF!)-N($X2343)))</f>
        <v/>
      </c>
      <c r="AC2343" t="str">
        <f>IF(OR($D2343="",$AB2343="",N($AB2343)&lt;=0),"",IFERROR(MATCH(1,INDEX(('2_Review &amp; Audit'!$F$6:$F$505=$A2343)*('2_Review &amp; Audit'!$I$6:$I$505&gt;=$E2343-30)*('2_Review &amp; Audit'!$I$6:$I$505&lt;=$E2343+30)*('2_Review &amp; Audit'!$R$6:$R$505&gt;0)*(ROW('2_Review &amp; Audit'!$R$6:$R$505)&gt;$T2343),0),0)+5,""))</f>
        <v/>
      </c>
      <c r="AG2343" t="str">
        <f>IF(OR($D2343="",$AB2343="",$AF2343=""),"",MIN($AB2343,$AF2343))</f>
        <v/>
      </c>
      <c r="AK2343" t="str">
        <f>IF($D2343="","",MAX(0,N($AB2343)-N($AG2343)))</f>
        <v/>
      </c>
      <c r="AL2343" t="str">
        <f>IF(OR($D2343="",$AK2343="",N($AK2343)&lt;=0),"",IFERROR(MATCH(1,INDEX(('2_Review &amp; Audit'!$F$6:$F$505=$A2343)*('2_Review &amp; Audit'!$I$6:$I$505&gt;=$E2343-30)*('2_Review &amp; Audit'!$I$6:$I$505&lt;=$E2343+30)*('2_Review &amp; Audit'!$R$6:$R$505&gt;0)*(ROW('2_Review &amp; Audit'!$R$6:$R$505)&gt;$AC2343),0),0)+5,""))</f>
        <v/>
      </c>
      <c r="AP2343" t="str">
        <f>IF(OR($D2343="",$AK2343="",$AO2343=""),"",MIN($AK2343,$AO2343))</f>
        <v/>
      </c>
    </row>
    <row r="2344" spans="1:42" ht="12.75" customHeight="1" x14ac:dyDescent="0.2">
      <c r="A2344" t="str">
        <f>IF($J2344="","",INDEX('2_Review &amp; Audit'!$F:$F,$J2344))</f>
        <v/>
      </c>
      <c r="B2344" t="str">
        <f>IF($J2344="","",INDEX('2_Review &amp; Audit'!$C:$C,$J2344))</f>
        <v/>
      </c>
      <c r="C2344" t="str">
        <f>IF($J2344="","",INDEX('2_Review &amp; Audit'!$D:$D,$J2344))</f>
        <v/>
      </c>
      <c r="D2344" s="60" t="str">
        <f>IF($J2344="","",INDEX('2_Review &amp; Audit'!$U:$U,$J2344))</f>
        <v/>
      </c>
      <c r="E2344" t="str">
        <f>IF($J2344="","",INDEX('2_Review &amp; Audit'!$M:$M,$J2344))</f>
        <v/>
      </c>
      <c r="F2344" t="str">
        <f>IF($J2344="","",INDEX('2_Review &amp; Audit'!$N:$N,$J2344))</f>
        <v/>
      </c>
      <c r="G2344" t="str">
        <f>IF(OR($J2344="",$F2344=""),"",ABS(INDEX('2_Review &amp; Audit'!$B:$B,$J2344)/$F2344))</f>
        <v/>
      </c>
      <c r="H2344" t="str">
        <f t="shared" si="100"/>
        <v/>
      </c>
      <c r="I2344" t="str">
        <f>IF($J2344="","",INDEX('2_Review &amp; Audit'!$AD:$AD,$J2344))</f>
        <v/>
      </c>
      <c r="AB2344" t="str">
        <f>IF($D2344="","",MAX(0,N(#REF!)-N($X2344)))</f>
        <v/>
      </c>
      <c r="AC2344" t="str">
        <f>IF(OR($D2344="",$AB2344="",N($AB2344)&lt;=0),"",IFERROR(MATCH(1,INDEX(('2_Review &amp; Audit'!$F$6:$F$505=$A2344)*('2_Review &amp; Audit'!$I$6:$I$505&gt;=$E2344-30)*('2_Review &amp; Audit'!$I$6:$I$505&lt;=$E2344+30)*('2_Review &amp; Audit'!$R$6:$R$505&gt;0)*(ROW('2_Review &amp; Audit'!$R$6:$R$505)&gt;$T2344),0),0)+5,""))</f>
        <v/>
      </c>
      <c r="AG2344" t="str">
        <f>IF(OR($D2344="",$AB2344="",$AF2344=""),"",MIN($AB2344,$AF2344))</f>
        <v/>
      </c>
      <c r="AK2344" t="str">
        <f>IF($D2344="","",MAX(0,N($AB2344)-N($AG2344)))</f>
        <v/>
      </c>
      <c r="AL2344" t="str">
        <f>IF(OR($D2344="",$AK2344="",N($AK2344)&lt;=0),"",IFERROR(MATCH(1,INDEX(('2_Review &amp; Audit'!$F$6:$F$505=$A2344)*('2_Review &amp; Audit'!$I$6:$I$505&gt;=$E2344-30)*('2_Review &amp; Audit'!$I$6:$I$505&lt;=$E2344+30)*('2_Review &amp; Audit'!$R$6:$R$505&gt;0)*(ROW('2_Review &amp; Audit'!$R$6:$R$505)&gt;$AC2344),0),0)+5,""))</f>
        <v/>
      </c>
      <c r="AP2344" t="str">
        <f>IF(OR($D2344="",$AK2344="",$AO2344=""),"",MIN($AK2344,$AO2344))</f>
        <v/>
      </c>
    </row>
    <row r="2345" spans="1:42" ht="12.75" customHeight="1" x14ac:dyDescent="0.2">
      <c r="A2345" t="str">
        <f>IF($J2345="","",INDEX('2_Review &amp; Audit'!$F:$F,$J2345))</f>
        <v/>
      </c>
      <c r="B2345" t="str">
        <f>IF($J2345="","",INDEX('2_Review &amp; Audit'!$C:$C,$J2345))</f>
        <v/>
      </c>
      <c r="C2345" t="str">
        <f>IF($J2345="","",INDEX('2_Review &amp; Audit'!$D:$D,$J2345))</f>
        <v/>
      </c>
      <c r="D2345" s="60" t="str">
        <f>IF($J2345="","",INDEX('2_Review &amp; Audit'!$U:$U,$J2345))</f>
        <v/>
      </c>
      <c r="E2345" t="str">
        <f>IF($J2345="","",INDEX('2_Review &amp; Audit'!$M:$M,$J2345))</f>
        <v/>
      </c>
      <c r="F2345" t="str">
        <f>IF($J2345="","",INDEX('2_Review &amp; Audit'!$N:$N,$J2345))</f>
        <v/>
      </c>
      <c r="G2345" t="str">
        <f>IF(OR($J2345="",$F2345=""),"",ABS(INDEX('2_Review &amp; Audit'!$B:$B,$J2345)/$F2345))</f>
        <v/>
      </c>
      <c r="H2345" t="str">
        <f t="shared" si="100"/>
        <v/>
      </c>
      <c r="I2345" t="str">
        <f>IF($J2345="","",INDEX('2_Review &amp; Audit'!$AD:$AD,$J2345))</f>
        <v/>
      </c>
      <c r="AB2345" t="str">
        <f>IF($D2345="","",MAX(0,N(#REF!)-N($X2345)))</f>
        <v/>
      </c>
      <c r="AC2345" t="str">
        <f>IF(OR($D2345="",$AB2345="",N($AB2345)&lt;=0),"",IFERROR(MATCH(1,INDEX(('2_Review &amp; Audit'!$F$6:$F$505=$A2345)*('2_Review &amp; Audit'!$I$6:$I$505&gt;=$E2345-30)*('2_Review &amp; Audit'!$I$6:$I$505&lt;=$E2345+30)*('2_Review &amp; Audit'!$R$6:$R$505&gt;0)*(ROW('2_Review &amp; Audit'!$R$6:$R$505)&gt;$T2345),0),0)+5,""))</f>
        <v/>
      </c>
      <c r="AG2345" t="str">
        <f>IF(OR($D2345="",$AB2345="",$AF2345=""),"",MIN($AB2345,$AF2345))</f>
        <v/>
      </c>
      <c r="AK2345" t="str">
        <f>IF($D2345="","",MAX(0,N($AB2345)-N($AG2345)))</f>
        <v/>
      </c>
      <c r="AL2345" t="str">
        <f>IF(OR($D2345="",$AK2345="",N($AK2345)&lt;=0),"",IFERROR(MATCH(1,INDEX(('2_Review &amp; Audit'!$F$6:$F$505=$A2345)*('2_Review &amp; Audit'!$I$6:$I$505&gt;=$E2345-30)*('2_Review &amp; Audit'!$I$6:$I$505&lt;=$E2345+30)*('2_Review &amp; Audit'!$R$6:$R$505&gt;0)*(ROW('2_Review &amp; Audit'!$R$6:$R$505)&gt;$AC2345),0),0)+5,""))</f>
        <v/>
      </c>
      <c r="AP2345" t="str">
        <f>IF(OR($D2345="",$AK2345="",$AO2345=""),"",MIN($AK2345,$AO2345))</f>
        <v/>
      </c>
    </row>
    <row r="2346" spans="1:42" ht="12.75" customHeight="1" x14ac:dyDescent="0.2">
      <c r="A2346" t="str">
        <f>IF($J2346="","",INDEX('2_Review &amp; Audit'!$F:$F,$J2346))</f>
        <v/>
      </c>
      <c r="B2346" t="str">
        <f>IF($J2346="","",INDEX('2_Review &amp; Audit'!$C:$C,$J2346))</f>
        <v/>
      </c>
      <c r="C2346" t="str">
        <f>IF($J2346="","",INDEX('2_Review &amp; Audit'!$D:$D,$J2346))</f>
        <v/>
      </c>
      <c r="D2346" s="60" t="str">
        <f>IF($J2346="","",INDEX('2_Review &amp; Audit'!$U:$U,$J2346))</f>
        <v/>
      </c>
      <c r="E2346" t="str">
        <f>IF($J2346="","",INDEX('2_Review &amp; Audit'!$M:$M,$J2346))</f>
        <v/>
      </c>
      <c r="F2346" t="str">
        <f>IF($J2346="","",INDEX('2_Review &amp; Audit'!$N:$N,$J2346))</f>
        <v/>
      </c>
      <c r="G2346" t="str">
        <f>IF(OR($J2346="",$F2346=""),"",ABS(INDEX('2_Review &amp; Audit'!$B:$B,$J2346)/$F2346))</f>
        <v/>
      </c>
      <c r="H2346" t="str">
        <f t="shared" si="100"/>
        <v/>
      </c>
      <c r="I2346" t="str">
        <f>IF($J2346="","",INDEX('2_Review &amp; Audit'!$AD:$AD,$J2346))</f>
        <v/>
      </c>
      <c r="AB2346" t="str">
        <f>IF($D2346="","",MAX(0,N(#REF!)-N($X2346)))</f>
        <v/>
      </c>
      <c r="AC2346" t="str">
        <f>IF(OR($D2346="",$AB2346="",N($AB2346)&lt;=0),"",IFERROR(MATCH(1,INDEX(('2_Review &amp; Audit'!$F$6:$F$505=$A2346)*('2_Review &amp; Audit'!$I$6:$I$505&gt;=$E2346-30)*('2_Review &amp; Audit'!$I$6:$I$505&lt;=$E2346+30)*('2_Review &amp; Audit'!$R$6:$R$505&gt;0)*(ROW('2_Review &amp; Audit'!$R$6:$R$505)&gt;$T2346),0),0)+5,""))</f>
        <v/>
      </c>
      <c r="AG2346" t="str">
        <f>IF(OR($D2346="",$AB2346="",$AF2346=""),"",MIN($AB2346,$AF2346))</f>
        <v/>
      </c>
      <c r="AK2346" t="str">
        <f>IF($D2346="","",MAX(0,N($AB2346)-N($AG2346)))</f>
        <v/>
      </c>
      <c r="AL2346" t="str">
        <f>IF(OR($D2346="",$AK2346="",N($AK2346)&lt;=0),"",IFERROR(MATCH(1,INDEX(('2_Review &amp; Audit'!$F$6:$F$505=$A2346)*('2_Review &amp; Audit'!$I$6:$I$505&gt;=$E2346-30)*('2_Review &amp; Audit'!$I$6:$I$505&lt;=$E2346+30)*('2_Review &amp; Audit'!$R$6:$R$505&gt;0)*(ROW('2_Review &amp; Audit'!$R$6:$R$505)&gt;$AC2346),0),0)+5,""))</f>
        <v/>
      </c>
      <c r="AP2346" t="str">
        <f>IF(OR($D2346="",$AK2346="",$AO2346=""),"",MIN($AK2346,$AO2346))</f>
        <v/>
      </c>
    </row>
    <row r="2347" spans="1:42" ht="12.75" customHeight="1" x14ac:dyDescent="0.2">
      <c r="A2347" t="str">
        <f>IF($J2347="","",INDEX('2_Review &amp; Audit'!$F:$F,$J2347))</f>
        <v/>
      </c>
      <c r="B2347" t="str">
        <f>IF($J2347="","",INDEX('2_Review &amp; Audit'!$C:$C,$J2347))</f>
        <v/>
      </c>
      <c r="C2347" t="str">
        <f>IF($J2347="","",INDEX('2_Review &amp; Audit'!$D:$D,$J2347))</f>
        <v/>
      </c>
      <c r="D2347" s="60" t="str">
        <f>IF($J2347="","",INDEX('2_Review &amp; Audit'!$U:$U,$J2347))</f>
        <v/>
      </c>
      <c r="E2347" t="str">
        <f>IF($J2347="","",INDEX('2_Review &amp; Audit'!$M:$M,$J2347))</f>
        <v/>
      </c>
      <c r="F2347" t="str">
        <f>IF($J2347="","",INDEX('2_Review &amp; Audit'!$N:$N,$J2347))</f>
        <v/>
      </c>
      <c r="G2347" t="str">
        <f>IF(OR($J2347="",$F2347=""),"",ABS(INDEX('2_Review &amp; Audit'!$B:$B,$J2347)/$F2347))</f>
        <v/>
      </c>
      <c r="H2347" t="str">
        <f t="shared" si="100"/>
        <v/>
      </c>
      <c r="I2347" t="str">
        <f>IF($J2347="","",INDEX('2_Review &amp; Audit'!$AD:$AD,$J2347))</f>
        <v/>
      </c>
      <c r="AB2347" t="str">
        <f>IF($D2347="","",MAX(0,N(#REF!)-N($X2347)))</f>
        <v/>
      </c>
      <c r="AC2347" t="str">
        <f>IF(OR($D2347="",$AB2347="",N($AB2347)&lt;=0),"",IFERROR(MATCH(1,INDEX(('2_Review &amp; Audit'!$F$6:$F$505=$A2347)*('2_Review &amp; Audit'!$I$6:$I$505&gt;=$E2347-30)*('2_Review &amp; Audit'!$I$6:$I$505&lt;=$E2347+30)*('2_Review &amp; Audit'!$R$6:$R$505&gt;0)*(ROW('2_Review &amp; Audit'!$R$6:$R$505)&gt;$T2347),0),0)+5,""))</f>
        <v/>
      </c>
      <c r="AG2347" t="str">
        <f>IF(OR($D2347="",$AB2347="",$AF2347=""),"",MIN($AB2347,$AF2347))</f>
        <v/>
      </c>
      <c r="AK2347" t="str">
        <f>IF($D2347="","",MAX(0,N($AB2347)-N($AG2347)))</f>
        <v/>
      </c>
      <c r="AL2347" t="str">
        <f>IF(OR($D2347="",$AK2347="",N($AK2347)&lt;=0),"",IFERROR(MATCH(1,INDEX(('2_Review &amp; Audit'!$F$6:$F$505=$A2347)*('2_Review &amp; Audit'!$I$6:$I$505&gt;=$E2347-30)*('2_Review &amp; Audit'!$I$6:$I$505&lt;=$E2347+30)*('2_Review &amp; Audit'!$R$6:$R$505&gt;0)*(ROW('2_Review &amp; Audit'!$R$6:$R$505)&gt;$AC2347),0),0)+5,""))</f>
        <v/>
      </c>
      <c r="AP2347" t="str">
        <f>IF(OR($D2347="",$AK2347="",$AO2347=""),"",MIN($AK2347,$AO2347))</f>
        <v/>
      </c>
    </row>
    <row r="2348" spans="1:42" ht="12.75" customHeight="1" x14ac:dyDescent="0.2">
      <c r="A2348" t="str">
        <f>IF($J2348="","",INDEX('2_Review &amp; Audit'!$F:$F,$J2348))</f>
        <v/>
      </c>
      <c r="B2348" t="str">
        <f>IF($J2348="","",INDEX('2_Review &amp; Audit'!$C:$C,$J2348))</f>
        <v/>
      </c>
      <c r="C2348" t="str">
        <f>IF($J2348="","",INDEX('2_Review &amp; Audit'!$D:$D,$J2348))</f>
        <v/>
      </c>
      <c r="D2348" s="60" t="str">
        <f>IF($J2348="","",INDEX('2_Review &amp; Audit'!$U:$U,$J2348))</f>
        <v/>
      </c>
      <c r="E2348" t="str">
        <f>IF($J2348="","",INDEX('2_Review &amp; Audit'!$M:$M,$J2348))</f>
        <v/>
      </c>
      <c r="F2348" t="str">
        <f>IF($J2348="","",INDEX('2_Review &amp; Audit'!$N:$N,$J2348))</f>
        <v/>
      </c>
      <c r="G2348" t="str">
        <f>IF(OR($J2348="",$F2348=""),"",ABS(INDEX('2_Review &amp; Audit'!$B:$B,$J2348)/$F2348))</f>
        <v/>
      </c>
      <c r="H2348" t="str">
        <f t="shared" si="100"/>
        <v/>
      </c>
      <c r="I2348" t="str">
        <f>IF($J2348="","",INDEX('2_Review &amp; Audit'!$AD:$AD,$J2348))</f>
        <v/>
      </c>
      <c r="AB2348" t="str">
        <f>IF($D2348="","",MAX(0,N(#REF!)-N($X2348)))</f>
        <v/>
      </c>
      <c r="AC2348" t="str">
        <f>IF(OR($D2348="",$AB2348="",N($AB2348)&lt;=0),"",IFERROR(MATCH(1,INDEX(('2_Review &amp; Audit'!$F$6:$F$505=$A2348)*('2_Review &amp; Audit'!$I$6:$I$505&gt;=$E2348-30)*('2_Review &amp; Audit'!$I$6:$I$505&lt;=$E2348+30)*('2_Review &amp; Audit'!$R$6:$R$505&gt;0)*(ROW('2_Review &amp; Audit'!$R$6:$R$505)&gt;$T2348),0),0)+5,""))</f>
        <v/>
      </c>
      <c r="AG2348" t="str">
        <f>IF(OR($D2348="",$AB2348="",$AF2348=""),"",MIN($AB2348,$AF2348))</f>
        <v/>
      </c>
      <c r="AK2348" t="str">
        <f>IF($D2348="","",MAX(0,N($AB2348)-N($AG2348)))</f>
        <v/>
      </c>
      <c r="AL2348" t="str">
        <f>IF(OR($D2348="",$AK2348="",N($AK2348)&lt;=0),"",IFERROR(MATCH(1,INDEX(('2_Review &amp; Audit'!$F$6:$F$505=$A2348)*('2_Review &amp; Audit'!$I$6:$I$505&gt;=$E2348-30)*('2_Review &amp; Audit'!$I$6:$I$505&lt;=$E2348+30)*('2_Review &amp; Audit'!$R$6:$R$505&gt;0)*(ROW('2_Review &amp; Audit'!$R$6:$R$505)&gt;$AC2348),0),0)+5,""))</f>
        <v/>
      </c>
      <c r="AP2348" t="str">
        <f>IF(OR($D2348="",$AK2348="",$AO2348=""),"",MIN($AK2348,$AO2348))</f>
        <v/>
      </c>
    </row>
    <row r="2349" spans="1:42" ht="12.75" customHeight="1" x14ac:dyDescent="0.2">
      <c r="A2349" t="str">
        <f>IF($J2349="","",INDEX('2_Review &amp; Audit'!$F:$F,$J2349))</f>
        <v/>
      </c>
      <c r="B2349" t="str">
        <f>IF($J2349="","",INDEX('2_Review &amp; Audit'!$C:$C,$J2349))</f>
        <v/>
      </c>
      <c r="C2349" t="str">
        <f>IF($J2349="","",INDEX('2_Review &amp; Audit'!$D:$D,$J2349))</f>
        <v/>
      </c>
      <c r="D2349" s="60" t="str">
        <f>IF($J2349="","",INDEX('2_Review &amp; Audit'!$U:$U,$J2349))</f>
        <v/>
      </c>
      <c r="E2349" t="str">
        <f>IF($J2349="","",INDEX('2_Review &amp; Audit'!$M:$M,$J2349))</f>
        <v/>
      </c>
      <c r="F2349" t="str">
        <f>IF($J2349="","",INDEX('2_Review &amp; Audit'!$N:$N,$J2349))</f>
        <v/>
      </c>
      <c r="G2349" t="str">
        <f>IF(OR($J2349="",$F2349=""),"",ABS(INDEX('2_Review &amp; Audit'!$B:$B,$J2349)/$F2349))</f>
        <v/>
      </c>
      <c r="H2349" t="str">
        <f t="shared" si="100"/>
        <v/>
      </c>
      <c r="I2349" t="str">
        <f>IF($J2349="","",INDEX('2_Review &amp; Audit'!$AD:$AD,$J2349))</f>
        <v/>
      </c>
      <c r="AB2349" t="str">
        <f>IF($D2349="","",MAX(0,N(#REF!)-N($X2349)))</f>
        <v/>
      </c>
      <c r="AC2349" t="str">
        <f>IF(OR($D2349="",$AB2349="",N($AB2349)&lt;=0),"",IFERROR(MATCH(1,INDEX(('2_Review &amp; Audit'!$F$6:$F$505=$A2349)*('2_Review &amp; Audit'!$I$6:$I$505&gt;=$E2349-30)*('2_Review &amp; Audit'!$I$6:$I$505&lt;=$E2349+30)*('2_Review &amp; Audit'!$R$6:$R$505&gt;0)*(ROW('2_Review &amp; Audit'!$R$6:$R$505)&gt;$T2349),0),0)+5,""))</f>
        <v/>
      </c>
      <c r="AG2349" t="str">
        <f>IF(OR($D2349="",$AB2349="",$AF2349=""),"",MIN($AB2349,$AF2349))</f>
        <v/>
      </c>
      <c r="AK2349" t="str">
        <f>IF($D2349="","",MAX(0,N($AB2349)-N($AG2349)))</f>
        <v/>
      </c>
      <c r="AL2349" t="str">
        <f>IF(OR($D2349="",$AK2349="",N($AK2349)&lt;=0),"",IFERROR(MATCH(1,INDEX(('2_Review &amp; Audit'!$F$6:$F$505=$A2349)*('2_Review &amp; Audit'!$I$6:$I$505&gt;=$E2349-30)*('2_Review &amp; Audit'!$I$6:$I$505&lt;=$E2349+30)*('2_Review &amp; Audit'!$R$6:$R$505&gt;0)*(ROW('2_Review &amp; Audit'!$R$6:$R$505)&gt;$AC2349),0),0)+5,""))</f>
        <v/>
      </c>
      <c r="AP2349" t="str">
        <f>IF(OR($D2349="",$AK2349="",$AO2349=""),"",MIN($AK2349,$AO2349))</f>
        <v/>
      </c>
    </row>
    <row r="2350" spans="1:42" ht="12.75" customHeight="1" x14ac:dyDescent="0.2">
      <c r="A2350" t="str">
        <f>IF($J2350="","",INDEX('2_Review &amp; Audit'!$F:$F,$J2350))</f>
        <v/>
      </c>
      <c r="B2350" t="str">
        <f>IF($J2350="","",INDEX('2_Review &amp; Audit'!$C:$C,$J2350))</f>
        <v/>
      </c>
      <c r="C2350" t="str">
        <f>IF($J2350="","",INDEX('2_Review &amp; Audit'!$D:$D,$J2350))</f>
        <v/>
      </c>
      <c r="D2350" s="60" t="str">
        <f>IF($J2350="","",INDEX('2_Review &amp; Audit'!$U:$U,$J2350))</f>
        <v/>
      </c>
      <c r="E2350" t="str">
        <f>IF($J2350="","",INDEX('2_Review &amp; Audit'!$M:$M,$J2350))</f>
        <v/>
      </c>
      <c r="F2350" t="str">
        <f>IF($J2350="","",INDEX('2_Review &amp; Audit'!$N:$N,$J2350))</f>
        <v/>
      </c>
      <c r="G2350" t="str">
        <f>IF(OR($J2350="",$F2350=""),"",ABS(INDEX('2_Review &amp; Audit'!$B:$B,$J2350)/$F2350))</f>
        <v/>
      </c>
      <c r="H2350" t="str">
        <f t="shared" si="100"/>
        <v/>
      </c>
      <c r="I2350" t="str">
        <f>IF($J2350="","",INDEX('2_Review &amp; Audit'!$AD:$AD,$J2350))</f>
        <v/>
      </c>
      <c r="AB2350" t="str">
        <f>IF($D2350="","",MAX(0,N(#REF!)-N($X2350)))</f>
        <v/>
      </c>
      <c r="AC2350" t="str">
        <f>IF(OR($D2350="",$AB2350="",N($AB2350)&lt;=0),"",IFERROR(MATCH(1,INDEX(('2_Review &amp; Audit'!$F$6:$F$505=$A2350)*('2_Review &amp; Audit'!$I$6:$I$505&gt;=$E2350-30)*('2_Review &amp; Audit'!$I$6:$I$505&lt;=$E2350+30)*('2_Review &amp; Audit'!$R$6:$R$505&gt;0)*(ROW('2_Review &amp; Audit'!$R$6:$R$505)&gt;$T2350),0),0)+5,""))</f>
        <v/>
      </c>
      <c r="AG2350" t="str">
        <f>IF(OR($D2350="",$AB2350="",$AF2350=""),"",MIN($AB2350,$AF2350))</f>
        <v/>
      </c>
      <c r="AK2350" t="str">
        <f>IF($D2350="","",MAX(0,N($AB2350)-N($AG2350)))</f>
        <v/>
      </c>
      <c r="AL2350" t="str">
        <f>IF(OR($D2350="",$AK2350="",N($AK2350)&lt;=0),"",IFERROR(MATCH(1,INDEX(('2_Review &amp; Audit'!$F$6:$F$505=$A2350)*('2_Review &amp; Audit'!$I$6:$I$505&gt;=$E2350-30)*('2_Review &amp; Audit'!$I$6:$I$505&lt;=$E2350+30)*('2_Review &amp; Audit'!$R$6:$R$505&gt;0)*(ROW('2_Review &amp; Audit'!$R$6:$R$505)&gt;$AC2350),0),0)+5,""))</f>
        <v/>
      </c>
      <c r="AP2350" t="str">
        <f>IF(OR($D2350="",$AK2350="",$AO2350=""),"",MIN($AK2350,$AO2350))</f>
        <v/>
      </c>
    </row>
    <row r="2351" spans="1:42" ht="12.75" customHeight="1" x14ac:dyDescent="0.2">
      <c r="A2351" t="str">
        <f>IF($J2351="","",INDEX('2_Review &amp; Audit'!$F:$F,$J2351))</f>
        <v/>
      </c>
      <c r="B2351" t="str">
        <f>IF($J2351="","",INDEX('2_Review &amp; Audit'!$C:$C,$J2351))</f>
        <v/>
      </c>
      <c r="C2351" t="str">
        <f>IF($J2351="","",INDEX('2_Review &amp; Audit'!$D:$D,$J2351))</f>
        <v/>
      </c>
      <c r="D2351" s="60" t="str">
        <f>IF($J2351="","",INDEX('2_Review &amp; Audit'!$U:$U,$J2351))</f>
        <v/>
      </c>
      <c r="E2351" t="str">
        <f>IF($J2351="","",INDEX('2_Review &amp; Audit'!$M:$M,$J2351))</f>
        <v/>
      </c>
      <c r="F2351" t="str">
        <f>IF($J2351="","",INDEX('2_Review &amp; Audit'!$N:$N,$J2351))</f>
        <v/>
      </c>
      <c r="G2351" t="str">
        <f>IF(OR($J2351="",$F2351=""),"",ABS(INDEX('2_Review &amp; Audit'!$B:$B,$J2351)/$F2351))</f>
        <v/>
      </c>
      <c r="H2351" t="str">
        <f t="shared" si="100"/>
        <v/>
      </c>
      <c r="I2351" t="str">
        <f>IF($J2351="","",INDEX('2_Review &amp; Audit'!$AD:$AD,$J2351))</f>
        <v/>
      </c>
      <c r="AB2351" t="str">
        <f>IF($D2351="","",MAX(0,N(#REF!)-N($X2351)))</f>
        <v/>
      </c>
      <c r="AC2351" t="str">
        <f>IF(OR($D2351="",$AB2351="",N($AB2351)&lt;=0),"",IFERROR(MATCH(1,INDEX(('2_Review &amp; Audit'!$F$6:$F$505=$A2351)*('2_Review &amp; Audit'!$I$6:$I$505&gt;=$E2351-30)*('2_Review &amp; Audit'!$I$6:$I$505&lt;=$E2351+30)*('2_Review &amp; Audit'!$R$6:$R$505&gt;0)*(ROW('2_Review &amp; Audit'!$R$6:$R$505)&gt;$T2351),0),0)+5,""))</f>
        <v/>
      </c>
      <c r="AG2351" t="str">
        <f>IF(OR($D2351="",$AB2351="",$AF2351=""),"",MIN($AB2351,$AF2351))</f>
        <v/>
      </c>
      <c r="AK2351" t="str">
        <f>IF($D2351="","",MAX(0,N($AB2351)-N($AG2351)))</f>
        <v/>
      </c>
      <c r="AL2351" t="str">
        <f>IF(OR($D2351="",$AK2351="",N($AK2351)&lt;=0),"",IFERROR(MATCH(1,INDEX(('2_Review &amp; Audit'!$F$6:$F$505=$A2351)*('2_Review &amp; Audit'!$I$6:$I$505&gt;=$E2351-30)*('2_Review &amp; Audit'!$I$6:$I$505&lt;=$E2351+30)*('2_Review &amp; Audit'!$R$6:$R$505&gt;0)*(ROW('2_Review &amp; Audit'!$R$6:$R$505)&gt;$AC2351),0),0)+5,""))</f>
        <v/>
      </c>
      <c r="AP2351" t="str">
        <f>IF(OR($D2351="",$AK2351="",$AO2351=""),"",MIN($AK2351,$AO2351))</f>
        <v/>
      </c>
    </row>
    <row r="2352" spans="1:42" ht="12.75" customHeight="1" x14ac:dyDescent="0.2">
      <c r="A2352" t="str">
        <f>IF($J2352="","",INDEX('2_Review &amp; Audit'!$F:$F,$J2352))</f>
        <v/>
      </c>
      <c r="B2352" t="str">
        <f>IF($J2352="","",INDEX('2_Review &amp; Audit'!$C:$C,$J2352))</f>
        <v/>
      </c>
      <c r="C2352" t="str">
        <f>IF($J2352="","",INDEX('2_Review &amp; Audit'!$D:$D,$J2352))</f>
        <v/>
      </c>
      <c r="D2352" s="60" t="str">
        <f>IF($J2352="","",INDEX('2_Review &amp; Audit'!$U:$U,$J2352))</f>
        <v/>
      </c>
      <c r="E2352" t="str">
        <f>IF($J2352="","",INDEX('2_Review &amp; Audit'!$M:$M,$J2352))</f>
        <v/>
      </c>
      <c r="F2352" t="str">
        <f>IF($J2352="","",INDEX('2_Review &amp; Audit'!$N:$N,$J2352))</f>
        <v/>
      </c>
      <c r="G2352" t="str">
        <f>IF(OR($J2352="",$F2352=""),"",ABS(INDEX('2_Review &amp; Audit'!$B:$B,$J2352)/$F2352))</f>
        <v/>
      </c>
      <c r="H2352" t="str">
        <f t="shared" si="100"/>
        <v/>
      </c>
      <c r="I2352" t="str">
        <f>IF($J2352="","",INDEX('2_Review &amp; Audit'!$AD:$AD,$J2352))</f>
        <v/>
      </c>
      <c r="AB2352" t="str">
        <f>IF($D2352="","",MAX(0,N(#REF!)-N($X2352)))</f>
        <v/>
      </c>
      <c r="AC2352" t="str">
        <f>IF(OR($D2352="",$AB2352="",N($AB2352)&lt;=0),"",IFERROR(MATCH(1,INDEX(('2_Review &amp; Audit'!$F$6:$F$505=$A2352)*('2_Review &amp; Audit'!$I$6:$I$505&gt;=$E2352-30)*('2_Review &amp; Audit'!$I$6:$I$505&lt;=$E2352+30)*('2_Review &amp; Audit'!$R$6:$R$505&gt;0)*(ROW('2_Review &amp; Audit'!$R$6:$R$505)&gt;$T2352),0),0)+5,""))</f>
        <v/>
      </c>
      <c r="AG2352" t="str">
        <f>IF(OR($D2352="",$AB2352="",$AF2352=""),"",MIN($AB2352,$AF2352))</f>
        <v/>
      </c>
      <c r="AK2352" t="str">
        <f>IF($D2352="","",MAX(0,N($AB2352)-N($AG2352)))</f>
        <v/>
      </c>
      <c r="AL2352" t="str">
        <f>IF(OR($D2352="",$AK2352="",N($AK2352)&lt;=0),"",IFERROR(MATCH(1,INDEX(('2_Review &amp; Audit'!$F$6:$F$505=$A2352)*('2_Review &amp; Audit'!$I$6:$I$505&gt;=$E2352-30)*('2_Review &amp; Audit'!$I$6:$I$505&lt;=$E2352+30)*('2_Review &amp; Audit'!$R$6:$R$505&gt;0)*(ROW('2_Review &amp; Audit'!$R$6:$R$505)&gt;$AC2352),0),0)+5,""))</f>
        <v/>
      </c>
      <c r="AP2352" t="str">
        <f>IF(OR($D2352="",$AK2352="",$AO2352=""),"",MIN($AK2352,$AO2352))</f>
        <v/>
      </c>
    </row>
    <row r="2353" spans="1:42" ht="12.75" customHeight="1" x14ac:dyDescent="0.2">
      <c r="A2353" t="str">
        <f>IF($J2353="","",INDEX('2_Review &amp; Audit'!$F:$F,$J2353))</f>
        <v/>
      </c>
      <c r="B2353" t="str">
        <f>IF($J2353="","",INDEX('2_Review &amp; Audit'!$C:$C,$J2353))</f>
        <v/>
      </c>
      <c r="C2353" t="str">
        <f>IF($J2353="","",INDEX('2_Review &amp; Audit'!$D:$D,$J2353))</f>
        <v/>
      </c>
      <c r="D2353" s="60" t="str">
        <f>IF($J2353="","",INDEX('2_Review &amp; Audit'!$U:$U,$J2353))</f>
        <v/>
      </c>
      <c r="E2353" t="str">
        <f>IF($J2353="","",INDEX('2_Review &amp; Audit'!$M:$M,$J2353))</f>
        <v/>
      </c>
      <c r="F2353" t="str">
        <f>IF($J2353="","",INDEX('2_Review &amp; Audit'!$N:$N,$J2353))</f>
        <v/>
      </c>
      <c r="G2353" t="str">
        <f>IF(OR($J2353="",$F2353=""),"",ABS(INDEX('2_Review &amp; Audit'!$B:$B,$J2353)/$F2353))</f>
        <v/>
      </c>
      <c r="H2353" t="str">
        <f t="shared" si="100"/>
        <v/>
      </c>
      <c r="I2353" t="str">
        <f>IF($J2353="","",INDEX('2_Review &amp; Audit'!$AD:$AD,$J2353))</f>
        <v/>
      </c>
      <c r="AB2353" t="str">
        <f>IF($D2353="","",MAX(0,N(#REF!)-N($X2353)))</f>
        <v/>
      </c>
      <c r="AC2353" t="str">
        <f>IF(OR($D2353="",$AB2353="",N($AB2353)&lt;=0),"",IFERROR(MATCH(1,INDEX(('2_Review &amp; Audit'!$F$6:$F$505=$A2353)*('2_Review &amp; Audit'!$I$6:$I$505&gt;=$E2353-30)*('2_Review &amp; Audit'!$I$6:$I$505&lt;=$E2353+30)*('2_Review &amp; Audit'!$R$6:$R$505&gt;0)*(ROW('2_Review &amp; Audit'!$R$6:$R$505)&gt;$T2353),0),0)+5,""))</f>
        <v/>
      </c>
      <c r="AG2353" t="str">
        <f>IF(OR($D2353="",$AB2353="",$AF2353=""),"",MIN($AB2353,$AF2353))</f>
        <v/>
      </c>
      <c r="AK2353" t="str">
        <f>IF($D2353="","",MAX(0,N($AB2353)-N($AG2353)))</f>
        <v/>
      </c>
      <c r="AL2353" t="str">
        <f>IF(OR($D2353="",$AK2353="",N($AK2353)&lt;=0),"",IFERROR(MATCH(1,INDEX(('2_Review &amp; Audit'!$F$6:$F$505=$A2353)*('2_Review &amp; Audit'!$I$6:$I$505&gt;=$E2353-30)*('2_Review &amp; Audit'!$I$6:$I$505&lt;=$E2353+30)*('2_Review &amp; Audit'!$R$6:$R$505&gt;0)*(ROW('2_Review &amp; Audit'!$R$6:$R$505)&gt;$AC2353),0),0)+5,""))</f>
        <v/>
      </c>
      <c r="AP2353" t="str">
        <f>IF(OR($D2353="",$AK2353="",$AO2353=""),"",MIN($AK2353,$AO2353))</f>
        <v/>
      </c>
    </row>
    <row r="2354" spans="1:42" ht="12.75" customHeight="1" x14ac:dyDescent="0.2">
      <c r="A2354" t="str">
        <f>IF($J2354="","",INDEX('2_Review &amp; Audit'!$F:$F,$J2354))</f>
        <v/>
      </c>
      <c r="B2354" t="str">
        <f>IF($J2354="","",INDEX('2_Review &amp; Audit'!$C:$C,$J2354))</f>
        <v/>
      </c>
      <c r="C2354" t="str">
        <f>IF($J2354="","",INDEX('2_Review &amp; Audit'!$D:$D,$J2354))</f>
        <v/>
      </c>
      <c r="D2354" s="60" t="str">
        <f>IF($J2354="","",INDEX('2_Review &amp; Audit'!$U:$U,$J2354))</f>
        <v/>
      </c>
      <c r="E2354" t="str">
        <f>IF($J2354="","",INDEX('2_Review &amp; Audit'!$M:$M,$J2354))</f>
        <v/>
      </c>
      <c r="F2354" t="str">
        <f>IF($J2354="","",INDEX('2_Review &amp; Audit'!$N:$N,$J2354))</f>
        <v/>
      </c>
      <c r="G2354" t="str">
        <f>IF(OR($J2354="",$F2354=""),"",ABS(INDEX('2_Review &amp; Audit'!$B:$B,$J2354)/$F2354))</f>
        <v/>
      </c>
      <c r="H2354" t="str">
        <f t="shared" si="100"/>
        <v/>
      </c>
      <c r="I2354" t="str">
        <f>IF($J2354="","",INDEX('2_Review &amp; Audit'!$AD:$AD,$J2354))</f>
        <v/>
      </c>
      <c r="AB2354" t="str">
        <f>IF($D2354="","",MAX(0,N(#REF!)-N($X2354)))</f>
        <v/>
      </c>
      <c r="AC2354" t="str">
        <f>IF(OR($D2354="",$AB2354="",N($AB2354)&lt;=0),"",IFERROR(MATCH(1,INDEX(('2_Review &amp; Audit'!$F$6:$F$505=$A2354)*('2_Review &amp; Audit'!$I$6:$I$505&gt;=$E2354-30)*('2_Review &amp; Audit'!$I$6:$I$505&lt;=$E2354+30)*('2_Review &amp; Audit'!$R$6:$R$505&gt;0)*(ROW('2_Review &amp; Audit'!$R$6:$R$505)&gt;$T2354),0),0)+5,""))</f>
        <v/>
      </c>
      <c r="AG2354" t="str">
        <f>IF(OR($D2354="",$AB2354="",$AF2354=""),"",MIN($AB2354,$AF2354))</f>
        <v/>
      </c>
      <c r="AK2354" t="str">
        <f>IF($D2354="","",MAX(0,N($AB2354)-N($AG2354)))</f>
        <v/>
      </c>
      <c r="AL2354" t="str">
        <f>IF(OR($D2354="",$AK2354="",N($AK2354)&lt;=0),"",IFERROR(MATCH(1,INDEX(('2_Review &amp; Audit'!$F$6:$F$505=$A2354)*('2_Review &amp; Audit'!$I$6:$I$505&gt;=$E2354-30)*('2_Review &amp; Audit'!$I$6:$I$505&lt;=$E2354+30)*('2_Review &amp; Audit'!$R$6:$R$505&gt;0)*(ROW('2_Review &amp; Audit'!$R$6:$R$505)&gt;$AC2354),0),0)+5,""))</f>
        <v/>
      </c>
      <c r="AP2354" t="str">
        <f>IF(OR($D2354="",$AK2354="",$AO2354=""),"",MIN($AK2354,$AO2354))</f>
        <v/>
      </c>
    </row>
    <row r="2355" spans="1:42" ht="12.75" customHeight="1" x14ac:dyDescent="0.2">
      <c r="A2355" t="str">
        <f>IF($J2355="","",INDEX('2_Review &amp; Audit'!$F:$F,$J2355))</f>
        <v/>
      </c>
      <c r="B2355" t="str">
        <f>IF($J2355="","",INDEX('2_Review &amp; Audit'!$C:$C,$J2355))</f>
        <v/>
      </c>
      <c r="C2355" t="str">
        <f>IF($J2355="","",INDEX('2_Review &amp; Audit'!$D:$D,$J2355))</f>
        <v/>
      </c>
      <c r="D2355" s="60" t="str">
        <f>IF($J2355="","",INDEX('2_Review &amp; Audit'!$U:$U,$J2355))</f>
        <v/>
      </c>
      <c r="E2355" t="str">
        <f>IF($J2355="","",INDEX('2_Review &amp; Audit'!$M:$M,$J2355))</f>
        <v/>
      </c>
      <c r="F2355" t="str">
        <f>IF($J2355="","",INDEX('2_Review &amp; Audit'!$N:$N,$J2355))</f>
        <v/>
      </c>
      <c r="G2355" t="str">
        <f>IF(OR($J2355="",$F2355=""),"",ABS(INDEX('2_Review &amp; Audit'!$B:$B,$J2355)/$F2355))</f>
        <v/>
      </c>
      <c r="H2355" t="str">
        <f t="shared" si="100"/>
        <v/>
      </c>
      <c r="I2355" t="str">
        <f>IF($J2355="","",INDEX('2_Review &amp; Audit'!$AD:$AD,$J2355))</f>
        <v/>
      </c>
      <c r="AB2355" t="str">
        <f>IF($D2355="","",MAX(0,N(#REF!)-N($X2355)))</f>
        <v/>
      </c>
      <c r="AC2355" t="str">
        <f>IF(OR($D2355="",$AB2355="",N($AB2355)&lt;=0),"",IFERROR(MATCH(1,INDEX(('2_Review &amp; Audit'!$F$6:$F$505=$A2355)*('2_Review &amp; Audit'!$I$6:$I$505&gt;=$E2355-30)*('2_Review &amp; Audit'!$I$6:$I$505&lt;=$E2355+30)*('2_Review &amp; Audit'!$R$6:$R$505&gt;0)*(ROW('2_Review &amp; Audit'!$R$6:$R$505)&gt;$T2355),0),0)+5,""))</f>
        <v/>
      </c>
      <c r="AG2355" t="str">
        <f>IF(OR($D2355="",$AB2355="",$AF2355=""),"",MIN($AB2355,$AF2355))</f>
        <v/>
      </c>
      <c r="AK2355" t="str">
        <f>IF($D2355="","",MAX(0,N($AB2355)-N($AG2355)))</f>
        <v/>
      </c>
      <c r="AL2355" t="str">
        <f>IF(OR($D2355="",$AK2355="",N($AK2355)&lt;=0),"",IFERROR(MATCH(1,INDEX(('2_Review &amp; Audit'!$F$6:$F$505=$A2355)*('2_Review &amp; Audit'!$I$6:$I$505&gt;=$E2355-30)*('2_Review &amp; Audit'!$I$6:$I$505&lt;=$E2355+30)*('2_Review &amp; Audit'!$R$6:$R$505&gt;0)*(ROW('2_Review &amp; Audit'!$R$6:$R$505)&gt;$AC2355),0),0)+5,""))</f>
        <v/>
      </c>
      <c r="AP2355" t="str">
        <f>IF(OR($D2355="",$AK2355="",$AO2355=""),"",MIN($AK2355,$AO2355))</f>
        <v/>
      </c>
    </row>
    <row r="2356" spans="1:42" ht="12.75" customHeight="1" x14ac:dyDescent="0.2">
      <c r="A2356" t="str">
        <f>IF($J2356="","",INDEX('2_Review &amp; Audit'!$F:$F,$J2356))</f>
        <v/>
      </c>
      <c r="B2356" t="str">
        <f>IF($J2356="","",INDEX('2_Review &amp; Audit'!$C:$C,$J2356))</f>
        <v/>
      </c>
      <c r="C2356" t="str">
        <f>IF($J2356="","",INDEX('2_Review &amp; Audit'!$D:$D,$J2356))</f>
        <v/>
      </c>
      <c r="D2356" s="60" t="str">
        <f>IF($J2356="","",INDEX('2_Review &amp; Audit'!$U:$U,$J2356))</f>
        <v/>
      </c>
      <c r="E2356" t="str">
        <f>IF($J2356="","",INDEX('2_Review &amp; Audit'!$M:$M,$J2356))</f>
        <v/>
      </c>
      <c r="F2356" t="str">
        <f>IF($J2356="","",INDEX('2_Review &amp; Audit'!$N:$N,$J2356))</f>
        <v/>
      </c>
      <c r="G2356" t="str">
        <f>IF(OR($J2356="",$F2356=""),"",ABS(INDEX('2_Review &amp; Audit'!$B:$B,$J2356)/$F2356))</f>
        <v/>
      </c>
      <c r="H2356" t="str">
        <f t="shared" si="100"/>
        <v/>
      </c>
      <c r="I2356" t="str">
        <f>IF($J2356="","",INDEX('2_Review &amp; Audit'!$AD:$AD,$J2356))</f>
        <v/>
      </c>
      <c r="AB2356" t="str">
        <f>IF($D2356="","",MAX(0,N(#REF!)-N($X2356)))</f>
        <v/>
      </c>
      <c r="AC2356" t="str">
        <f>IF(OR($D2356="",$AB2356="",N($AB2356)&lt;=0),"",IFERROR(MATCH(1,INDEX(('2_Review &amp; Audit'!$F$6:$F$505=$A2356)*('2_Review &amp; Audit'!$I$6:$I$505&gt;=$E2356-30)*('2_Review &amp; Audit'!$I$6:$I$505&lt;=$E2356+30)*('2_Review &amp; Audit'!$R$6:$R$505&gt;0)*(ROW('2_Review &amp; Audit'!$R$6:$R$505)&gt;$T2356),0),0)+5,""))</f>
        <v/>
      </c>
      <c r="AG2356" t="str">
        <f>IF(OR($D2356="",$AB2356="",$AF2356=""),"",MIN($AB2356,$AF2356))</f>
        <v/>
      </c>
      <c r="AK2356" t="str">
        <f>IF($D2356="","",MAX(0,N($AB2356)-N($AG2356)))</f>
        <v/>
      </c>
      <c r="AL2356" t="str">
        <f>IF(OR($D2356="",$AK2356="",N($AK2356)&lt;=0),"",IFERROR(MATCH(1,INDEX(('2_Review &amp; Audit'!$F$6:$F$505=$A2356)*('2_Review &amp; Audit'!$I$6:$I$505&gt;=$E2356-30)*('2_Review &amp; Audit'!$I$6:$I$505&lt;=$E2356+30)*('2_Review &amp; Audit'!$R$6:$R$505&gt;0)*(ROW('2_Review &amp; Audit'!$R$6:$R$505)&gt;$AC2356),0),0)+5,""))</f>
        <v/>
      </c>
      <c r="AP2356" t="str">
        <f>IF(OR($D2356="",$AK2356="",$AO2356=""),"",MIN($AK2356,$AO2356))</f>
        <v/>
      </c>
    </row>
    <row r="2357" spans="1:42" ht="12.75" customHeight="1" x14ac:dyDescent="0.2">
      <c r="A2357" t="str">
        <f>IF($J2357="","",INDEX('2_Review &amp; Audit'!$F:$F,$J2357))</f>
        <v/>
      </c>
      <c r="B2357" t="str">
        <f>IF($J2357="","",INDEX('2_Review &amp; Audit'!$C:$C,$J2357))</f>
        <v/>
      </c>
      <c r="C2357" t="str">
        <f>IF($J2357="","",INDEX('2_Review &amp; Audit'!$D:$D,$J2357))</f>
        <v/>
      </c>
      <c r="D2357" s="60" t="str">
        <f>IF($J2357="","",INDEX('2_Review &amp; Audit'!$U:$U,$J2357))</f>
        <v/>
      </c>
      <c r="E2357" t="str">
        <f>IF($J2357="","",INDEX('2_Review &amp; Audit'!$M:$M,$J2357))</f>
        <v/>
      </c>
      <c r="F2357" t="str">
        <f>IF($J2357="","",INDEX('2_Review &amp; Audit'!$N:$N,$J2357))</f>
        <v/>
      </c>
      <c r="G2357" t="str">
        <f>IF(OR($J2357="",$F2357=""),"",ABS(INDEX('2_Review &amp; Audit'!$B:$B,$J2357)/$F2357))</f>
        <v/>
      </c>
      <c r="H2357" t="str">
        <f t="shared" si="100"/>
        <v/>
      </c>
      <c r="I2357" t="str">
        <f>IF($J2357="","",INDEX('2_Review &amp; Audit'!$AD:$AD,$J2357))</f>
        <v/>
      </c>
      <c r="AB2357" t="str">
        <f>IF($D2357="","",MAX(0,N(#REF!)-N($X2357)))</f>
        <v/>
      </c>
      <c r="AC2357" t="str">
        <f>IF(OR($D2357="",$AB2357="",N($AB2357)&lt;=0),"",IFERROR(MATCH(1,INDEX(('2_Review &amp; Audit'!$F$6:$F$505=$A2357)*('2_Review &amp; Audit'!$I$6:$I$505&gt;=$E2357-30)*('2_Review &amp; Audit'!$I$6:$I$505&lt;=$E2357+30)*('2_Review &amp; Audit'!$R$6:$R$505&gt;0)*(ROW('2_Review &amp; Audit'!$R$6:$R$505)&gt;$T2357),0),0)+5,""))</f>
        <v/>
      </c>
      <c r="AG2357" t="str">
        <f>IF(OR($D2357="",$AB2357="",$AF2357=""),"",MIN($AB2357,$AF2357))</f>
        <v/>
      </c>
      <c r="AK2357" t="str">
        <f>IF($D2357="","",MAX(0,N($AB2357)-N($AG2357)))</f>
        <v/>
      </c>
      <c r="AL2357" t="str">
        <f>IF(OR($D2357="",$AK2357="",N($AK2357)&lt;=0),"",IFERROR(MATCH(1,INDEX(('2_Review &amp; Audit'!$F$6:$F$505=$A2357)*('2_Review &amp; Audit'!$I$6:$I$505&gt;=$E2357-30)*('2_Review &amp; Audit'!$I$6:$I$505&lt;=$E2357+30)*('2_Review &amp; Audit'!$R$6:$R$505&gt;0)*(ROW('2_Review &amp; Audit'!$R$6:$R$505)&gt;$AC2357),0),0)+5,""))</f>
        <v/>
      </c>
      <c r="AP2357" t="str">
        <f>IF(OR($D2357="",$AK2357="",$AO2357=""),"",MIN($AK2357,$AO2357))</f>
        <v/>
      </c>
    </row>
    <row r="2358" spans="1:42" ht="12.75" customHeight="1" x14ac:dyDescent="0.2">
      <c r="A2358" t="str">
        <f>IF($J2358="","",INDEX('2_Review &amp; Audit'!$F:$F,$J2358))</f>
        <v/>
      </c>
      <c r="B2358" t="str">
        <f>IF($J2358="","",INDEX('2_Review &amp; Audit'!$C:$C,$J2358))</f>
        <v/>
      </c>
      <c r="C2358" t="str">
        <f>IF($J2358="","",INDEX('2_Review &amp; Audit'!$D:$D,$J2358))</f>
        <v/>
      </c>
      <c r="D2358" s="60" t="str">
        <f>IF($J2358="","",INDEX('2_Review &amp; Audit'!$U:$U,$J2358))</f>
        <v/>
      </c>
      <c r="E2358" t="str">
        <f>IF($J2358="","",INDEX('2_Review &amp; Audit'!$M:$M,$J2358))</f>
        <v/>
      </c>
      <c r="F2358" t="str">
        <f>IF($J2358="","",INDEX('2_Review &amp; Audit'!$N:$N,$J2358))</f>
        <v/>
      </c>
      <c r="G2358" t="str">
        <f>IF(OR($J2358="",$F2358=""),"",ABS(INDEX('2_Review &amp; Audit'!$B:$B,$J2358)/$F2358))</f>
        <v/>
      </c>
      <c r="H2358" t="str">
        <f t="shared" si="100"/>
        <v/>
      </c>
      <c r="I2358" t="str">
        <f>IF($J2358="","",INDEX('2_Review &amp; Audit'!$AD:$AD,$J2358))</f>
        <v/>
      </c>
      <c r="AB2358" t="str">
        <f>IF($D2358="","",MAX(0,N(#REF!)-N($X2358)))</f>
        <v/>
      </c>
      <c r="AC2358" t="str">
        <f>IF(OR($D2358="",$AB2358="",N($AB2358)&lt;=0),"",IFERROR(MATCH(1,INDEX(('2_Review &amp; Audit'!$F$6:$F$505=$A2358)*('2_Review &amp; Audit'!$I$6:$I$505&gt;=$E2358-30)*('2_Review &amp; Audit'!$I$6:$I$505&lt;=$E2358+30)*('2_Review &amp; Audit'!$R$6:$R$505&gt;0)*(ROW('2_Review &amp; Audit'!$R$6:$R$505)&gt;$T2358),0),0)+5,""))</f>
        <v/>
      </c>
      <c r="AG2358" t="str">
        <f>IF(OR($D2358="",$AB2358="",$AF2358=""),"",MIN($AB2358,$AF2358))</f>
        <v/>
      </c>
      <c r="AK2358" t="str">
        <f>IF($D2358="","",MAX(0,N($AB2358)-N($AG2358)))</f>
        <v/>
      </c>
      <c r="AL2358" t="str">
        <f>IF(OR($D2358="",$AK2358="",N($AK2358)&lt;=0),"",IFERROR(MATCH(1,INDEX(('2_Review &amp; Audit'!$F$6:$F$505=$A2358)*('2_Review &amp; Audit'!$I$6:$I$505&gt;=$E2358-30)*('2_Review &amp; Audit'!$I$6:$I$505&lt;=$E2358+30)*('2_Review &amp; Audit'!$R$6:$R$505&gt;0)*(ROW('2_Review &amp; Audit'!$R$6:$R$505)&gt;$AC2358),0),0)+5,""))</f>
        <v/>
      </c>
      <c r="AP2358" t="str">
        <f>IF(OR($D2358="",$AK2358="",$AO2358=""),"",MIN($AK2358,$AO2358))</f>
        <v/>
      </c>
    </row>
    <row r="2359" spans="1:42" ht="12.75" customHeight="1" x14ac:dyDescent="0.2">
      <c r="A2359" t="str">
        <f>IF($J2359="","",INDEX('2_Review &amp; Audit'!$F:$F,$J2359))</f>
        <v/>
      </c>
      <c r="B2359" t="str">
        <f>IF($J2359="","",INDEX('2_Review &amp; Audit'!$C:$C,$J2359))</f>
        <v/>
      </c>
      <c r="C2359" t="str">
        <f>IF($J2359="","",INDEX('2_Review &amp; Audit'!$D:$D,$J2359))</f>
        <v/>
      </c>
      <c r="D2359" s="60" t="str">
        <f>IF($J2359="","",INDEX('2_Review &amp; Audit'!$U:$U,$J2359))</f>
        <v/>
      </c>
      <c r="E2359" t="str">
        <f>IF($J2359="","",INDEX('2_Review &amp; Audit'!$M:$M,$J2359))</f>
        <v/>
      </c>
      <c r="F2359" t="str">
        <f>IF($J2359="","",INDEX('2_Review &amp; Audit'!$N:$N,$J2359))</f>
        <v/>
      </c>
      <c r="G2359" t="str">
        <f>IF(OR($J2359="",$F2359=""),"",ABS(INDEX('2_Review &amp; Audit'!$B:$B,$J2359)/$F2359))</f>
        <v/>
      </c>
      <c r="H2359" t="str">
        <f t="shared" si="100"/>
        <v/>
      </c>
      <c r="I2359" t="str">
        <f>IF($J2359="","",INDEX('2_Review &amp; Audit'!$AD:$AD,$J2359))</f>
        <v/>
      </c>
      <c r="AB2359" t="str">
        <f>IF($D2359="","",MAX(0,N(#REF!)-N($X2359)))</f>
        <v/>
      </c>
      <c r="AC2359" t="str">
        <f>IF(OR($D2359="",$AB2359="",N($AB2359)&lt;=0),"",IFERROR(MATCH(1,INDEX(('2_Review &amp; Audit'!$F$6:$F$505=$A2359)*('2_Review &amp; Audit'!$I$6:$I$505&gt;=$E2359-30)*('2_Review &amp; Audit'!$I$6:$I$505&lt;=$E2359+30)*('2_Review &amp; Audit'!$R$6:$R$505&gt;0)*(ROW('2_Review &amp; Audit'!$R$6:$R$505)&gt;$T2359),0),0)+5,""))</f>
        <v/>
      </c>
      <c r="AG2359" t="str">
        <f>IF(OR($D2359="",$AB2359="",$AF2359=""),"",MIN($AB2359,$AF2359))</f>
        <v/>
      </c>
      <c r="AK2359" t="str">
        <f>IF($D2359="","",MAX(0,N($AB2359)-N($AG2359)))</f>
        <v/>
      </c>
      <c r="AL2359" t="str">
        <f>IF(OR($D2359="",$AK2359="",N($AK2359)&lt;=0),"",IFERROR(MATCH(1,INDEX(('2_Review &amp; Audit'!$F$6:$F$505=$A2359)*('2_Review &amp; Audit'!$I$6:$I$505&gt;=$E2359-30)*('2_Review &amp; Audit'!$I$6:$I$505&lt;=$E2359+30)*('2_Review &amp; Audit'!$R$6:$R$505&gt;0)*(ROW('2_Review &amp; Audit'!$R$6:$R$505)&gt;$AC2359),0),0)+5,""))</f>
        <v/>
      </c>
      <c r="AP2359" t="str">
        <f>IF(OR($D2359="",$AK2359="",$AO2359=""),"",MIN($AK2359,$AO2359))</f>
        <v/>
      </c>
    </row>
    <row r="2360" spans="1:42" ht="12.75" customHeight="1" x14ac:dyDescent="0.2">
      <c r="A2360" t="str">
        <f>IF($J2360="","",INDEX('2_Review &amp; Audit'!$F:$F,$J2360))</f>
        <v/>
      </c>
      <c r="B2360" t="str">
        <f>IF($J2360="","",INDEX('2_Review &amp; Audit'!$C:$C,$J2360))</f>
        <v/>
      </c>
      <c r="C2360" t="str">
        <f>IF($J2360="","",INDEX('2_Review &amp; Audit'!$D:$D,$J2360))</f>
        <v/>
      </c>
      <c r="D2360" s="60" t="str">
        <f>IF($J2360="","",INDEX('2_Review &amp; Audit'!$U:$U,$J2360))</f>
        <v/>
      </c>
      <c r="E2360" t="str">
        <f>IF($J2360="","",INDEX('2_Review &amp; Audit'!$M:$M,$J2360))</f>
        <v/>
      </c>
      <c r="F2360" t="str">
        <f>IF($J2360="","",INDEX('2_Review &amp; Audit'!$N:$N,$J2360))</f>
        <v/>
      </c>
      <c r="G2360" t="str">
        <f>IF(OR($J2360="",$F2360=""),"",ABS(INDEX('2_Review &amp; Audit'!$B:$B,$J2360)/$F2360))</f>
        <v/>
      </c>
      <c r="H2360" t="str">
        <f t="shared" si="100"/>
        <v/>
      </c>
      <c r="I2360" t="str">
        <f>IF($J2360="","",INDEX('2_Review &amp; Audit'!$AD:$AD,$J2360))</f>
        <v/>
      </c>
      <c r="AB2360" t="str">
        <f>IF($D2360="","",MAX(0,N(#REF!)-N($X2360)))</f>
        <v/>
      </c>
      <c r="AC2360" t="str">
        <f>IF(OR($D2360="",$AB2360="",N($AB2360)&lt;=0),"",IFERROR(MATCH(1,INDEX(('2_Review &amp; Audit'!$F$6:$F$505=$A2360)*('2_Review &amp; Audit'!$I$6:$I$505&gt;=$E2360-30)*('2_Review &amp; Audit'!$I$6:$I$505&lt;=$E2360+30)*('2_Review &amp; Audit'!$R$6:$R$505&gt;0)*(ROW('2_Review &amp; Audit'!$R$6:$R$505)&gt;$T2360),0),0)+5,""))</f>
        <v/>
      </c>
      <c r="AG2360" t="str">
        <f>IF(OR($D2360="",$AB2360="",$AF2360=""),"",MIN($AB2360,$AF2360))</f>
        <v/>
      </c>
      <c r="AK2360" t="str">
        <f>IF($D2360="","",MAX(0,N($AB2360)-N($AG2360)))</f>
        <v/>
      </c>
      <c r="AL2360" t="str">
        <f>IF(OR($D2360="",$AK2360="",N($AK2360)&lt;=0),"",IFERROR(MATCH(1,INDEX(('2_Review &amp; Audit'!$F$6:$F$505=$A2360)*('2_Review &amp; Audit'!$I$6:$I$505&gt;=$E2360-30)*('2_Review &amp; Audit'!$I$6:$I$505&lt;=$E2360+30)*('2_Review &amp; Audit'!$R$6:$R$505&gt;0)*(ROW('2_Review &amp; Audit'!$R$6:$R$505)&gt;$AC2360),0),0)+5,""))</f>
        <v/>
      </c>
      <c r="AP2360" t="str">
        <f>IF(OR($D2360="",$AK2360="",$AO2360=""),"",MIN($AK2360,$AO2360))</f>
        <v/>
      </c>
    </row>
    <row r="2361" spans="1:42" ht="12.75" customHeight="1" x14ac:dyDescent="0.2">
      <c r="A2361" t="str">
        <f>IF($J2361="","",INDEX('2_Review &amp; Audit'!$F:$F,$J2361))</f>
        <v/>
      </c>
      <c r="B2361" t="str">
        <f>IF($J2361="","",INDEX('2_Review &amp; Audit'!$C:$C,$J2361))</f>
        <v/>
      </c>
      <c r="C2361" t="str">
        <f>IF($J2361="","",INDEX('2_Review &amp; Audit'!$D:$D,$J2361))</f>
        <v/>
      </c>
      <c r="D2361" s="60" t="str">
        <f>IF($J2361="","",INDEX('2_Review &amp; Audit'!$U:$U,$J2361))</f>
        <v/>
      </c>
      <c r="E2361" t="str">
        <f>IF($J2361="","",INDEX('2_Review &amp; Audit'!$M:$M,$J2361))</f>
        <v/>
      </c>
      <c r="F2361" t="str">
        <f>IF($J2361="","",INDEX('2_Review &amp; Audit'!$N:$N,$J2361))</f>
        <v/>
      </c>
      <c r="G2361" t="str">
        <f>IF(OR($J2361="",$F2361=""),"",ABS(INDEX('2_Review &amp; Audit'!$B:$B,$J2361)/$F2361))</f>
        <v/>
      </c>
      <c r="H2361" t="str">
        <f t="shared" si="100"/>
        <v/>
      </c>
      <c r="I2361" t="str">
        <f>IF($J2361="","",INDEX('2_Review &amp; Audit'!$AD:$AD,$J2361))</f>
        <v/>
      </c>
      <c r="AB2361" t="str">
        <f>IF($D2361="","",MAX(0,N(#REF!)-N($X2361)))</f>
        <v/>
      </c>
      <c r="AC2361" t="str">
        <f>IF(OR($D2361="",$AB2361="",N($AB2361)&lt;=0),"",IFERROR(MATCH(1,INDEX(('2_Review &amp; Audit'!$F$6:$F$505=$A2361)*('2_Review &amp; Audit'!$I$6:$I$505&gt;=$E2361-30)*('2_Review &amp; Audit'!$I$6:$I$505&lt;=$E2361+30)*('2_Review &amp; Audit'!$R$6:$R$505&gt;0)*(ROW('2_Review &amp; Audit'!$R$6:$R$505)&gt;$T2361),0),0)+5,""))</f>
        <v/>
      </c>
      <c r="AG2361" t="str">
        <f>IF(OR($D2361="",$AB2361="",$AF2361=""),"",MIN($AB2361,$AF2361))</f>
        <v/>
      </c>
      <c r="AK2361" t="str">
        <f>IF($D2361="","",MAX(0,N($AB2361)-N($AG2361)))</f>
        <v/>
      </c>
      <c r="AL2361" t="str">
        <f>IF(OR($D2361="",$AK2361="",N($AK2361)&lt;=0),"",IFERROR(MATCH(1,INDEX(('2_Review &amp; Audit'!$F$6:$F$505=$A2361)*('2_Review &amp; Audit'!$I$6:$I$505&gt;=$E2361-30)*('2_Review &amp; Audit'!$I$6:$I$505&lt;=$E2361+30)*('2_Review &amp; Audit'!$R$6:$R$505&gt;0)*(ROW('2_Review &amp; Audit'!$R$6:$R$505)&gt;$AC2361),0),0)+5,""))</f>
        <v/>
      </c>
      <c r="AP2361" t="str">
        <f>IF(OR($D2361="",$AK2361="",$AO2361=""),"",MIN($AK2361,$AO2361))</f>
        <v/>
      </c>
    </row>
    <row r="2362" spans="1:42" ht="12.75" customHeight="1" x14ac:dyDescent="0.2">
      <c r="A2362" t="str">
        <f>IF($J2362="","",INDEX('2_Review &amp; Audit'!$F:$F,$J2362))</f>
        <v/>
      </c>
      <c r="B2362" t="str">
        <f>IF($J2362="","",INDEX('2_Review &amp; Audit'!$C:$C,$J2362))</f>
        <v/>
      </c>
      <c r="C2362" t="str">
        <f>IF($J2362="","",INDEX('2_Review &amp; Audit'!$D:$D,$J2362))</f>
        <v/>
      </c>
      <c r="D2362" s="60" t="str">
        <f>IF($J2362="","",INDEX('2_Review &amp; Audit'!$U:$U,$J2362))</f>
        <v/>
      </c>
      <c r="E2362" t="str">
        <f>IF($J2362="","",INDEX('2_Review &amp; Audit'!$M:$M,$J2362))</f>
        <v/>
      </c>
      <c r="F2362" t="str">
        <f>IF($J2362="","",INDEX('2_Review &amp; Audit'!$N:$N,$J2362))</f>
        <v/>
      </c>
      <c r="G2362" t="str">
        <f>IF(OR($J2362="",$F2362=""),"",ABS(INDEX('2_Review &amp; Audit'!$B:$B,$J2362)/$F2362))</f>
        <v/>
      </c>
      <c r="H2362" t="str">
        <f t="shared" si="100"/>
        <v/>
      </c>
      <c r="I2362" t="str">
        <f>IF($J2362="","",INDEX('2_Review &amp; Audit'!$AD:$AD,$J2362))</f>
        <v/>
      </c>
      <c r="AB2362" t="str">
        <f>IF($D2362="","",MAX(0,N(#REF!)-N($X2362)))</f>
        <v/>
      </c>
      <c r="AC2362" t="str">
        <f>IF(OR($D2362="",$AB2362="",N($AB2362)&lt;=0),"",IFERROR(MATCH(1,INDEX(('2_Review &amp; Audit'!$F$6:$F$505=$A2362)*('2_Review &amp; Audit'!$I$6:$I$505&gt;=$E2362-30)*('2_Review &amp; Audit'!$I$6:$I$505&lt;=$E2362+30)*('2_Review &amp; Audit'!$R$6:$R$505&gt;0)*(ROW('2_Review &amp; Audit'!$R$6:$R$505)&gt;$T2362),0),0)+5,""))</f>
        <v/>
      </c>
      <c r="AG2362" t="str">
        <f>IF(OR($D2362="",$AB2362="",$AF2362=""),"",MIN($AB2362,$AF2362))</f>
        <v/>
      </c>
      <c r="AK2362" t="str">
        <f>IF($D2362="","",MAX(0,N($AB2362)-N($AG2362)))</f>
        <v/>
      </c>
      <c r="AL2362" t="str">
        <f>IF(OR($D2362="",$AK2362="",N($AK2362)&lt;=0),"",IFERROR(MATCH(1,INDEX(('2_Review &amp; Audit'!$F$6:$F$505=$A2362)*('2_Review &amp; Audit'!$I$6:$I$505&gt;=$E2362-30)*('2_Review &amp; Audit'!$I$6:$I$505&lt;=$E2362+30)*('2_Review &amp; Audit'!$R$6:$R$505&gt;0)*(ROW('2_Review &amp; Audit'!$R$6:$R$505)&gt;$AC2362),0),0)+5,""))</f>
        <v/>
      </c>
      <c r="AP2362" t="str">
        <f>IF(OR($D2362="",$AK2362="",$AO2362=""),"",MIN($AK2362,$AO2362))</f>
        <v/>
      </c>
    </row>
    <row r="2363" spans="1:42" ht="12.75" customHeight="1" x14ac:dyDescent="0.2">
      <c r="A2363" t="str">
        <f>IF($J2363="","",INDEX('2_Review &amp; Audit'!$F:$F,$J2363))</f>
        <v/>
      </c>
      <c r="B2363" t="str">
        <f>IF($J2363="","",INDEX('2_Review &amp; Audit'!$C:$C,$J2363))</f>
        <v/>
      </c>
      <c r="C2363" t="str">
        <f>IF($J2363="","",INDEX('2_Review &amp; Audit'!$D:$D,$J2363))</f>
        <v/>
      </c>
      <c r="D2363" s="60" t="str">
        <f>IF($J2363="","",INDEX('2_Review &amp; Audit'!$U:$U,$J2363))</f>
        <v/>
      </c>
      <c r="E2363" t="str">
        <f>IF($J2363="","",INDEX('2_Review &amp; Audit'!$M:$M,$J2363))</f>
        <v/>
      </c>
      <c r="F2363" t="str">
        <f>IF($J2363="","",INDEX('2_Review &amp; Audit'!$N:$N,$J2363))</f>
        <v/>
      </c>
      <c r="G2363" t="str">
        <f>IF(OR($J2363="",$F2363=""),"",ABS(INDEX('2_Review &amp; Audit'!$B:$B,$J2363)/$F2363))</f>
        <v/>
      </c>
      <c r="H2363" t="str">
        <f t="shared" ref="H2363:H2426" si="101">IF(OR($F2363="",$G2363=""),"",$F2363*$G2363)</f>
        <v/>
      </c>
      <c r="I2363" t="str">
        <f>IF($J2363="","",INDEX('2_Review &amp; Audit'!$AD:$AD,$J2363))</f>
        <v/>
      </c>
      <c r="AB2363" t="str">
        <f>IF($D2363="","",MAX(0,N(#REF!)-N($X2363)))</f>
        <v/>
      </c>
      <c r="AC2363" t="str">
        <f>IF(OR($D2363="",$AB2363="",N($AB2363)&lt;=0),"",IFERROR(MATCH(1,INDEX(('2_Review &amp; Audit'!$F$6:$F$505=$A2363)*('2_Review &amp; Audit'!$I$6:$I$505&gt;=$E2363-30)*('2_Review &amp; Audit'!$I$6:$I$505&lt;=$E2363+30)*('2_Review &amp; Audit'!$R$6:$R$505&gt;0)*(ROW('2_Review &amp; Audit'!$R$6:$R$505)&gt;$T2363),0),0)+5,""))</f>
        <v/>
      </c>
      <c r="AG2363" t="str">
        <f>IF(OR($D2363="",$AB2363="",$AF2363=""),"",MIN($AB2363,$AF2363))</f>
        <v/>
      </c>
      <c r="AK2363" t="str">
        <f>IF($D2363="","",MAX(0,N($AB2363)-N($AG2363)))</f>
        <v/>
      </c>
      <c r="AL2363" t="str">
        <f>IF(OR($D2363="",$AK2363="",N($AK2363)&lt;=0),"",IFERROR(MATCH(1,INDEX(('2_Review &amp; Audit'!$F$6:$F$505=$A2363)*('2_Review &amp; Audit'!$I$6:$I$505&gt;=$E2363-30)*('2_Review &amp; Audit'!$I$6:$I$505&lt;=$E2363+30)*('2_Review &amp; Audit'!$R$6:$R$505&gt;0)*(ROW('2_Review &amp; Audit'!$R$6:$R$505)&gt;$AC2363),0),0)+5,""))</f>
        <v/>
      </c>
      <c r="AP2363" t="str">
        <f>IF(OR($D2363="",$AK2363="",$AO2363=""),"",MIN($AK2363,$AO2363))</f>
        <v/>
      </c>
    </row>
    <row r="2364" spans="1:42" ht="12.75" customHeight="1" x14ac:dyDescent="0.2">
      <c r="A2364" t="str">
        <f>IF($J2364="","",INDEX('2_Review &amp; Audit'!$F:$F,$J2364))</f>
        <v/>
      </c>
      <c r="B2364" t="str">
        <f>IF($J2364="","",INDEX('2_Review &amp; Audit'!$C:$C,$J2364))</f>
        <v/>
      </c>
      <c r="C2364" t="str">
        <f>IF($J2364="","",INDEX('2_Review &amp; Audit'!$D:$D,$J2364))</f>
        <v/>
      </c>
      <c r="D2364" s="60" t="str">
        <f>IF($J2364="","",INDEX('2_Review &amp; Audit'!$U:$U,$J2364))</f>
        <v/>
      </c>
      <c r="E2364" t="str">
        <f>IF($J2364="","",INDEX('2_Review &amp; Audit'!$M:$M,$J2364))</f>
        <v/>
      </c>
      <c r="F2364" t="str">
        <f>IF($J2364="","",INDEX('2_Review &amp; Audit'!$N:$N,$J2364))</f>
        <v/>
      </c>
      <c r="G2364" t="str">
        <f>IF(OR($J2364="",$F2364=""),"",ABS(INDEX('2_Review &amp; Audit'!$B:$B,$J2364)/$F2364))</f>
        <v/>
      </c>
      <c r="H2364" t="str">
        <f t="shared" si="101"/>
        <v/>
      </c>
      <c r="I2364" t="str">
        <f>IF($J2364="","",INDEX('2_Review &amp; Audit'!$AD:$AD,$J2364))</f>
        <v/>
      </c>
      <c r="AB2364" t="str">
        <f>IF($D2364="","",MAX(0,N(#REF!)-N($X2364)))</f>
        <v/>
      </c>
      <c r="AC2364" t="str">
        <f>IF(OR($D2364="",$AB2364="",N($AB2364)&lt;=0),"",IFERROR(MATCH(1,INDEX(('2_Review &amp; Audit'!$F$6:$F$505=$A2364)*('2_Review &amp; Audit'!$I$6:$I$505&gt;=$E2364-30)*('2_Review &amp; Audit'!$I$6:$I$505&lt;=$E2364+30)*('2_Review &amp; Audit'!$R$6:$R$505&gt;0)*(ROW('2_Review &amp; Audit'!$R$6:$R$505)&gt;$T2364),0),0)+5,""))</f>
        <v/>
      </c>
      <c r="AG2364" t="str">
        <f>IF(OR($D2364="",$AB2364="",$AF2364=""),"",MIN($AB2364,$AF2364))</f>
        <v/>
      </c>
      <c r="AK2364" t="str">
        <f>IF($D2364="","",MAX(0,N($AB2364)-N($AG2364)))</f>
        <v/>
      </c>
      <c r="AL2364" t="str">
        <f>IF(OR($D2364="",$AK2364="",N($AK2364)&lt;=0),"",IFERROR(MATCH(1,INDEX(('2_Review &amp; Audit'!$F$6:$F$505=$A2364)*('2_Review &amp; Audit'!$I$6:$I$505&gt;=$E2364-30)*('2_Review &amp; Audit'!$I$6:$I$505&lt;=$E2364+30)*('2_Review &amp; Audit'!$R$6:$R$505&gt;0)*(ROW('2_Review &amp; Audit'!$R$6:$R$505)&gt;$AC2364),0),0)+5,""))</f>
        <v/>
      </c>
      <c r="AP2364" t="str">
        <f>IF(OR($D2364="",$AK2364="",$AO2364=""),"",MIN($AK2364,$AO2364))</f>
        <v/>
      </c>
    </row>
    <row r="2365" spans="1:42" ht="12.75" customHeight="1" x14ac:dyDescent="0.2">
      <c r="A2365" t="str">
        <f>IF($J2365="","",INDEX('2_Review &amp; Audit'!$F:$F,$J2365))</f>
        <v/>
      </c>
      <c r="B2365" t="str">
        <f>IF($J2365="","",INDEX('2_Review &amp; Audit'!$C:$C,$J2365))</f>
        <v/>
      </c>
      <c r="C2365" t="str">
        <f>IF($J2365="","",INDEX('2_Review &amp; Audit'!$D:$D,$J2365))</f>
        <v/>
      </c>
      <c r="D2365" s="60" t="str">
        <f>IF($J2365="","",INDEX('2_Review &amp; Audit'!$U:$U,$J2365))</f>
        <v/>
      </c>
      <c r="E2365" t="str">
        <f>IF($J2365="","",INDEX('2_Review &amp; Audit'!$M:$M,$J2365))</f>
        <v/>
      </c>
      <c r="F2365" t="str">
        <f>IF($J2365="","",INDEX('2_Review &amp; Audit'!$N:$N,$J2365))</f>
        <v/>
      </c>
      <c r="G2365" t="str">
        <f>IF(OR($J2365="",$F2365=""),"",ABS(INDEX('2_Review &amp; Audit'!$B:$B,$J2365)/$F2365))</f>
        <v/>
      </c>
      <c r="H2365" t="str">
        <f t="shared" si="101"/>
        <v/>
      </c>
      <c r="I2365" t="str">
        <f>IF($J2365="","",INDEX('2_Review &amp; Audit'!$AD:$AD,$J2365))</f>
        <v/>
      </c>
      <c r="AB2365" t="str">
        <f>IF($D2365="","",MAX(0,N(#REF!)-N($X2365)))</f>
        <v/>
      </c>
      <c r="AC2365" t="str">
        <f>IF(OR($D2365="",$AB2365="",N($AB2365)&lt;=0),"",IFERROR(MATCH(1,INDEX(('2_Review &amp; Audit'!$F$6:$F$505=$A2365)*('2_Review &amp; Audit'!$I$6:$I$505&gt;=$E2365-30)*('2_Review &amp; Audit'!$I$6:$I$505&lt;=$E2365+30)*('2_Review &amp; Audit'!$R$6:$R$505&gt;0)*(ROW('2_Review &amp; Audit'!$R$6:$R$505)&gt;$T2365),0),0)+5,""))</f>
        <v/>
      </c>
      <c r="AG2365" t="str">
        <f>IF(OR($D2365="",$AB2365="",$AF2365=""),"",MIN($AB2365,$AF2365))</f>
        <v/>
      </c>
      <c r="AK2365" t="str">
        <f>IF($D2365="","",MAX(0,N($AB2365)-N($AG2365)))</f>
        <v/>
      </c>
      <c r="AL2365" t="str">
        <f>IF(OR($D2365="",$AK2365="",N($AK2365)&lt;=0),"",IFERROR(MATCH(1,INDEX(('2_Review &amp; Audit'!$F$6:$F$505=$A2365)*('2_Review &amp; Audit'!$I$6:$I$505&gt;=$E2365-30)*('2_Review &amp; Audit'!$I$6:$I$505&lt;=$E2365+30)*('2_Review &amp; Audit'!$R$6:$R$505&gt;0)*(ROW('2_Review &amp; Audit'!$R$6:$R$505)&gt;$AC2365),0),0)+5,""))</f>
        <v/>
      </c>
      <c r="AP2365" t="str">
        <f>IF(OR($D2365="",$AK2365="",$AO2365=""),"",MIN($AK2365,$AO2365))</f>
        <v/>
      </c>
    </row>
    <row r="2366" spans="1:42" ht="12.75" customHeight="1" x14ac:dyDescent="0.2">
      <c r="A2366" t="str">
        <f>IF($J2366="","",INDEX('2_Review &amp; Audit'!$F:$F,$J2366))</f>
        <v/>
      </c>
      <c r="B2366" t="str">
        <f>IF($J2366="","",INDEX('2_Review &amp; Audit'!$C:$C,$J2366))</f>
        <v/>
      </c>
      <c r="C2366" t="str">
        <f>IF($J2366="","",INDEX('2_Review &amp; Audit'!$D:$D,$J2366))</f>
        <v/>
      </c>
      <c r="D2366" s="60" t="str">
        <f>IF($J2366="","",INDEX('2_Review &amp; Audit'!$U:$U,$J2366))</f>
        <v/>
      </c>
      <c r="E2366" t="str">
        <f>IF($J2366="","",INDEX('2_Review &amp; Audit'!$M:$M,$J2366))</f>
        <v/>
      </c>
      <c r="F2366" t="str">
        <f>IF($J2366="","",INDEX('2_Review &amp; Audit'!$N:$N,$J2366))</f>
        <v/>
      </c>
      <c r="G2366" t="str">
        <f>IF(OR($J2366="",$F2366=""),"",ABS(INDEX('2_Review &amp; Audit'!$B:$B,$J2366)/$F2366))</f>
        <v/>
      </c>
      <c r="H2366" t="str">
        <f t="shared" si="101"/>
        <v/>
      </c>
      <c r="I2366" t="str">
        <f>IF($J2366="","",INDEX('2_Review &amp; Audit'!$AD:$AD,$J2366))</f>
        <v/>
      </c>
      <c r="AB2366" t="str">
        <f>IF($D2366="","",MAX(0,N(#REF!)-N($X2366)))</f>
        <v/>
      </c>
      <c r="AC2366" t="str">
        <f>IF(OR($D2366="",$AB2366="",N($AB2366)&lt;=0),"",IFERROR(MATCH(1,INDEX(('2_Review &amp; Audit'!$F$6:$F$505=$A2366)*('2_Review &amp; Audit'!$I$6:$I$505&gt;=$E2366-30)*('2_Review &amp; Audit'!$I$6:$I$505&lt;=$E2366+30)*('2_Review &amp; Audit'!$R$6:$R$505&gt;0)*(ROW('2_Review &amp; Audit'!$R$6:$R$505)&gt;$T2366),0),0)+5,""))</f>
        <v/>
      </c>
      <c r="AG2366" t="str">
        <f>IF(OR($D2366="",$AB2366="",$AF2366=""),"",MIN($AB2366,$AF2366))</f>
        <v/>
      </c>
      <c r="AK2366" t="str">
        <f>IF($D2366="","",MAX(0,N($AB2366)-N($AG2366)))</f>
        <v/>
      </c>
      <c r="AL2366" t="str">
        <f>IF(OR($D2366="",$AK2366="",N($AK2366)&lt;=0),"",IFERROR(MATCH(1,INDEX(('2_Review &amp; Audit'!$F$6:$F$505=$A2366)*('2_Review &amp; Audit'!$I$6:$I$505&gt;=$E2366-30)*('2_Review &amp; Audit'!$I$6:$I$505&lt;=$E2366+30)*('2_Review &amp; Audit'!$R$6:$R$505&gt;0)*(ROW('2_Review &amp; Audit'!$R$6:$R$505)&gt;$AC2366),0),0)+5,""))</f>
        <v/>
      </c>
      <c r="AP2366" t="str">
        <f>IF(OR($D2366="",$AK2366="",$AO2366=""),"",MIN($AK2366,$AO2366))</f>
        <v/>
      </c>
    </row>
    <row r="2367" spans="1:42" ht="12.75" customHeight="1" x14ac:dyDescent="0.2">
      <c r="A2367" t="str">
        <f>IF($J2367="","",INDEX('2_Review &amp; Audit'!$F:$F,$J2367))</f>
        <v/>
      </c>
      <c r="B2367" t="str">
        <f>IF($J2367="","",INDEX('2_Review &amp; Audit'!$C:$C,$J2367))</f>
        <v/>
      </c>
      <c r="C2367" t="str">
        <f>IF($J2367="","",INDEX('2_Review &amp; Audit'!$D:$D,$J2367))</f>
        <v/>
      </c>
      <c r="D2367" s="60" t="str">
        <f>IF($J2367="","",INDEX('2_Review &amp; Audit'!$U:$U,$J2367))</f>
        <v/>
      </c>
      <c r="E2367" t="str">
        <f>IF($J2367="","",INDEX('2_Review &amp; Audit'!$M:$M,$J2367))</f>
        <v/>
      </c>
      <c r="F2367" t="str">
        <f>IF($J2367="","",INDEX('2_Review &amp; Audit'!$N:$N,$J2367))</f>
        <v/>
      </c>
      <c r="G2367" t="str">
        <f>IF(OR($J2367="",$F2367=""),"",ABS(INDEX('2_Review &amp; Audit'!$B:$B,$J2367)/$F2367))</f>
        <v/>
      </c>
      <c r="H2367" t="str">
        <f t="shared" si="101"/>
        <v/>
      </c>
      <c r="I2367" t="str">
        <f>IF($J2367="","",INDEX('2_Review &amp; Audit'!$AD:$AD,$J2367))</f>
        <v/>
      </c>
      <c r="AB2367" t="str">
        <f>IF($D2367="","",MAX(0,N(#REF!)-N($X2367)))</f>
        <v/>
      </c>
      <c r="AC2367" t="str">
        <f>IF(OR($D2367="",$AB2367="",N($AB2367)&lt;=0),"",IFERROR(MATCH(1,INDEX(('2_Review &amp; Audit'!$F$6:$F$505=$A2367)*('2_Review &amp; Audit'!$I$6:$I$505&gt;=$E2367-30)*('2_Review &amp; Audit'!$I$6:$I$505&lt;=$E2367+30)*('2_Review &amp; Audit'!$R$6:$R$505&gt;0)*(ROW('2_Review &amp; Audit'!$R$6:$R$505)&gt;$T2367),0),0)+5,""))</f>
        <v/>
      </c>
      <c r="AG2367" t="str">
        <f>IF(OR($D2367="",$AB2367="",$AF2367=""),"",MIN($AB2367,$AF2367))</f>
        <v/>
      </c>
      <c r="AK2367" t="str">
        <f>IF($D2367="","",MAX(0,N($AB2367)-N($AG2367)))</f>
        <v/>
      </c>
      <c r="AL2367" t="str">
        <f>IF(OR($D2367="",$AK2367="",N($AK2367)&lt;=0),"",IFERROR(MATCH(1,INDEX(('2_Review &amp; Audit'!$F$6:$F$505=$A2367)*('2_Review &amp; Audit'!$I$6:$I$505&gt;=$E2367-30)*('2_Review &amp; Audit'!$I$6:$I$505&lt;=$E2367+30)*('2_Review &amp; Audit'!$R$6:$R$505&gt;0)*(ROW('2_Review &amp; Audit'!$R$6:$R$505)&gt;$AC2367),0),0)+5,""))</f>
        <v/>
      </c>
      <c r="AP2367" t="str">
        <f>IF(OR($D2367="",$AK2367="",$AO2367=""),"",MIN($AK2367,$AO2367))</f>
        <v/>
      </c>
    </row>
    <row r="2368" spans="1:42" ht="12.75" customHeight="1" x14ac:dyDescent="0.2">
      <c r="A2368" t="str">
        <f>IF($J2368="","",INDEX('2_Review &amp; Audit'!$F:$F,$J2368))</f>
        <v/>
      </c>
      <c r="B2368" t="str">
        <f>IF($J2368="","",INDEX('2_Review &amp; Audit'!$C:$C,$J2368))</f>
        <v/>
      </c>
      <c r="C2368" t="str">
        <f>IF($J2368="","",INDEX('2_Review &amp; Audit'!$D:$D,$J2368))</f>
        <v/>
      </c>
      <c r="D2368" s="60" t="str">
        <f>IF($J2368="","",INDEX('2_Review &amp; Audit'!$U:$U,$J2368))</f>
        <v/>
      </c>
      <c r="E2368" t="str">
        <f>IF($J2368="","",INDEX('2_Review &amp; Audit'!$M:$M,$J2368))</f>
        <v/>
      </c>
      <c r="F2368" t="str">
        <f>IF($J2368="","",INDEX('2_Review &amp; Audit'!$N:$N,$J2368))</f>
        <v/>
      </c>
      <c r="G2368" t="str">
        <f>IF(OR($J2368="",$F2368=""),"",ABS(INDEX('2_Review &amp; Audit'!$B:$B,$J2368)/$F2368))</f>
        <v/>
      </c>
      <c r="H2368" t="str">
        <f t="shared" si="101"/>
        <v/>
      </c>
      <c r="I2368" t="str">
        <f>IF($J2368="","",INDEX('2_Review &amp; Audit'!$AD:$AD,$J2368))</f>
        <v/>
      </c>
      <c r="AB2368" t="str">
        <f>IF($D2368="","",MAX(0,N(#REF!)-N($X2368)))</f>
        <v/>
      </c>
      <c r="AC2368" t="str">
        <f>IF(OR($D2368="",$AB2368="",N($AB2368)&lt;=0),"",IFERROR(MATCH(1,INDEX(('2_Review &amp; Audit'!$F$6:$F$505=$A2368)*('2_Review &amp; Audit'!$I$6:$I$505&gt;=$E2368-30)*('2_Review &amp; Audit'!$I$6:$I$505&lt;=$E2368+30)*('2_Review &amp; Audit'!$R$6:$R$505&gt;0)*(ROW('2_Review &amp; Audit'!$R$6:$R$505)&gt;$T2368),0),0)+5,""))</f>
        <v/>
      </c>
      <c r="AG2368" t="str">
        <f>IF(OR($D2368="",$AB2368="",$AF2368=""),"",MIN($AB2368,$AF2368))</f>
        <v/>
      </c>
      <c r="AK2368" t="str">
        <f>IF($D2368="","",MAX(0,N($AB2368)-N($AG2368)))</f>
        <v/>
      </c>
      <c r="AL2368" t="str">
        <f>IF(OR($D2368="",$AK2368="",N($AK2368)&lt;=0),"",IFERROR(MATCH(1,INDEX(('2_Review &amp; Audit'!$F$6:$F$505=$A2368)*('2_Review &amp; Audit'!$I$6:$I$505&gt;=$E2368-30)*('2_Review &amp; Audit'!$I$6:$I$505&lt;=$E2368+30)*('2_Review &amp; Audit'!$R$6:$R$505&gt;0)*(ROW('2_Review &amp; Audit'!$R$6:$R$505)&gt;$AC2368),0),0)+5,""))</f>
        <v/>
      </c>
      <c r="AP2368" t="str">
        <f>IF(OR($D2368="",$AK2368="",$AO2368=""),"",MIN($AK2368,$AO2368))</f>
        <v/>
      </c>
    </row>
    <row r="2369" spans="1:42" ht="12.75" customHeight="1" x14ac:dyDescent="0.2">
      <c r="A2369" t="str">
        <f>IF($J2369="","",INDEX('2_Review &amp; Audit'!$F:$F,$J2369))</f>
        <v/>
      </c>
      <c r="B2369" t="str">
        <f>IF($J2369="","",INDEX('2_Review &amp; Audit'!$C:$C,$J2369))</f>
        <v/>
      </c>
      <c r="C2369" t="str">
        <f>IF($J2369="","",INDEX('2_Review &amp; Audit'!$D:$D,$J2369))</f>
        <v/>
      </c>
      <c r="D2369" s="60" t="str">
        <f>IF($J2369="","",INDEX('2_Review &amp; Audit'!$U:$U,$J2369))</f>
        <v/>
      </c>
      <c r="E2369" t="str">
        <f>IF($J2369="","",INDEX('2_Review &amp; Audit'!$M:$M,$J2369))</f>
        <v/>
      </c>
      <c r="F2369" t="str">
        <f>IF($J2369="","",INDEX('2_Review &amp; Audit'!$N:$N,$J2369))</f>
        <v/>
      </c>
      <c r="G2369" t="str">
        <f>IF(OR($J2369="",$F2369=""),"",ABS(INDEX('2_Review &amp; Audit'!$B:$B,$J2369)/$F2369))</f>
        <v/>
      </c>
      <c r="H2369" t="str">
        <f t="shared" si="101"/>
        <v/>
      </c>
      <c r="I2369" t="str">
        <f>IF($J2369="","",INDEX('2_Review &amp; Audit'!$AD:$AD,$J2369))</f>
        <v/>
      </c>
      <c r="AB2369" t="str">
        <f>IF($D2369="","",MAX(0,N(#REF!)-N($X2369)))</f>
        <v/>
      </c>
      <c r="AC2369" t="str">
        <f>IF(OR($D2369="",$AB2369="",N($AB2369)&lt;=0),"",IFERROR(MATCH(1,INDEX(('2_Review &amp; Audit'!$F$6:$F$505=$A2369)*('2_Review &amp; Audit'!$I$6:$I$505&gt;=$E2369-30)*('2_Review &amp; Audit'!$I$6:$I$505&lt;=$E2369+30)*('2_Review &amp; Audit'!$R$6:$R$505&gt;0)*(ROW('2_Review &amp; Audit'!$R$6:$R$505)&gt;$T2369),0),0)+5,""))</f>
        <v/>
      </c>
      <c r="AG2369" t="str">
        <f>IF(OR($D2369="",$AB2369="",$AF2369=""),"",MIN($AB2369,$AF2369))</f>
        <v/>
      </c>
      <c r="AK2369" t="str">
        <f>IF($D2369="","",MAX(0,N($AB2369)-N($AG2369)))</f>
        <v/>
      </c>
      <c r="AL2369" t="str">
        <f>IF(OR($D2369="",$AK2369="",N($AK2369)&lt;=0),"",IFERROR(MATCH(1,INDEX(('2_Review &amp; Audit'!$F$6:$F$505=$A2369)*('2_Review &amp; Audit'!$I$6:$I$505&gt;=$E2369-30)*('2_Review &amp; Audit'!$I$6:$I$505&lt;=$E2369+30)*('2_Review &amp; Audit'!$R$6:$R$505&gt;0)*(ROW('2_Review &amp; Audit'!$R$6:$R$505)&gt;$AC2369),0),0)+5,""))</f>
        <v/>
      </c>
      <c r="AP2369" t="str">
        <f>IF(OR($D2369="",$AK2369="",$AO2369=""),"",MIN($AK2369,$AO2369))</f>
        <v/>
      </c>
    </row>
    <row r="2370" spans="1:42" ht="12.75" customHeight="1" x14ac:dyDescent="0.2">
      <c r="A2370" t="str">
        <f>IF($J2370="","",INDEX('2_Review &amp; Audit'!$F:$F,$J2370))</f>
        <v/>
      </c>
      <c r="B2370" t="str">
        <f>IF($J2370="","",INDEX('2_Review &amp; Audit'!$C:$C,$J2370))</f>
        <v/>
      </c>
      <c r="C2370" t="str">
        <f>IF($J2370="","",INDEX('2_Review &amp; Audit'!$D:$D,$J2370))</f>
        <v/>
      </c>
      <c r="D2370" s="60" t="str">
        <f>IF($J2370="","",INDEX('2_Review &amp; Audit'!$U:$U,$J2370))</f>
        <v/>
      </c>
      <c r="E2370" t="str">
        <f>IF($J2370="","",INDEX('2_Review &amp; Audit'!$M:$M,$J2370))</f>
        <v/>
      </c>
      <c r="F2370" t="str">
        <f>IF($J2370="","",INDEX('2_Review &amp; Audit'!$N:$N,$J2370))</f>
        <v/>
      </c>
      <c r="G2370" t="str">
        <f>IF(OR($J2370="",$F2370=""),"",ABS(INDEX('2_Review &amp; Audit'!$B:$B,$J2370)/$F2370))</f>
        <v/>
      </c>
      <c r="H2370" t="str">
        <f t="shared" si="101"/>
        <v/>
      </c>
      <c r="I2370" t="str">
        <f>IF($J2370="","",INDEX('2_Review &amp; Audit'!$AD:$AD,$J2370))</f>
        <v/>
      </c>
      <c r="AB2370" t="str">
        <f>IF($D2370="","",MAX(0,N(#REF!)-N($X2370)))</f>
        <v/>
      </c>
      <c r="AC2370" t="str">
        <f>IF(OR($D2370="",$AB2370="",N($AB2370)&lt;=0),"",IFERROR(MATCH(1,INDEX(('2_Review &amp; Audit'!$F$6:$F$505=$A2370)*('2_Review &amp; Audit'!$I$6:$I$505&gt;=$E2370-30)*('2_Review &amp; Audit'!$I$6:$I$505&lt;=$E2370+30)*('2_Review &amp; Audit'!$R$6:$R$505&gt;0)*(ROW('2_Review &amp; Audit'!$R$6:$R$505)&gt;$T2370),0),0)+5,""))</f>
        <v/>
      </c>
      <c r="AG2370" t="str">
        <f>IF(OR($D2370="",$AB2370="",$AF2370=""),"",MIN($AB2370,$AF2370))</f>
        <v/>
      </c>
      <c r="AK2370" t="str">
        <f>IF($D2370="","",MAX(0,N($AB2370)-N($AG2370)))</f>
        <v/>
      </c>
      <c r="AL2370" t="str">
        <f>IF(OR($D2370="",$AK2370="",N($AK2370)&lt;=0),"",IFERROR(MATCH(1,INDEX(('2_Review &amp; Audit'!$F$6:$F$505=$A2370)*('2_Review &amp; Audit'!$I$6:$I$505&gt;=$E2370-30)*('2_Review &amp; Audit'!$I$6:$I$505&lt;=$E2370+30)*('2_Review &amp; Audit'!$R$6:$R$505&gt;0)*(ROW('2_Review &amp; Audit'!$R$6:$R$505)&gt;$AC2370),0),0)+5,""))</f>
        <v/>
      </c>
      <c r="AP2370" t="str">
        <f>IF(OR($D2370="",$AK2370="",$AO2370=""),"",MIN($AK2370,$AO2370))</f>
        <v/>
      </c>
    </row>
    <row r="2371" spans="1:42" ht="12.75" customHeight="1" x14ac:dyDescent="0.2">
      <c r="A2371" t="str">
        <f>IF($J2371="","",INDEX('2_Review &amp; Audit'!$F:$F,$J2371))</f>
        <v/>
      </c>
      <c r="B2371" t="str">
        <f>IF($J2371="","",INDEX('2_Review &amp; Audit'!$C:$C,$J2371))</f>
        <v/>
      </c>
      <c r="C2371" t="str">
        <f>IF($J2371="","",INDEX('2_Review &amp; Audit'!$D:$D,$J2371))</f>
        <v/>
      </c>
      <c r="D2371" s="60" t="str">
        <f>IF($J2371="","",INDEX('2_Review &amp; Audit'!$U:$U,$J2371))</f>
        <v/>
      </c>
      <c r="E2371" t="str">
        <f>IF($J2371="","",INDEX('2_Review &amp; Audit'!$M:$M,$J2371))</f>
        <v/>
      </c>
      <c r="F2371" t="str">
        <f>IF($J2371="","",INDEX('2_Review &amp; Audit'!$N:$N,$J2371))</f>
        <v/>
      </c>
      <c r="G2371" t="str">
        <f>IF(OR($J2371="",$F2371=""),"",ABS(INDEX('2_Review &amp; Audit'!$B:$B,$J2371)/$F2371))</f>
        <v/>
      </c>
      <c r="H2371" t="str">
        <f t="shared" si="101"/>
        <v/>
      </c>
      <c r="I2371" t="str">
        <f>IF($J2371="","",INDEX('2_Review &amp; Audit'!$AD:$AD,$J2371))</f>
        <v/>
      </c>
      <c r="AB2371" t="str">
        <f>IF($D2371="","",MAX(0,N(#REF!)-N($X2371)))</f>
        <v/>
      </c>
      <c r="AC2371" t="str">
        <f>IF(OR($D2371="",$AB2371="",N($AB2371)&lt;=0),"",IFERROR(MATCH(1,INDEX(('2_Review &amp; Audit'!$F$6:$F$505=$A2371)*('2_Review &amp; Audit'!$I$6:$I$505&gt;=$E2371-30)*('2_Review &amp; Audit'!$I$6:$I$505&lt;=$E2371+30)*('2_Review &amp; Audit'!$R$6:$R$505&gt;0)*(ROW('2_Review &amp; Audit'!$R$6:$R$505)&gt;$T2371),0),0)+5,""))</f>
        <v/>
      </c>
      <c r="AG2371" t="str">
        <f>IF(OR($D2371="",$AB2371="",$AF2371=""),"",MIN($AB2371,$AF2371))</f>
        <v/>
      </c>
      <c r="AK2371" t="str">
        <f>IF($D2371="","",MAX(0,N($AB2371)-N($AG2371)))</f>
        <v/>
      </c>
      <c r="AL2371" t="str">
        <f>IF(OR($D2371="",$AK2371="",N($AK2371)&lt;=0),"",IFERROR(MATCH(1,INDEX(('2_Review &amp; Audit'!$F$6:$F$505=$A2371)*('2_Review &amp; Audit'!$I$6:$I$505&gt;=$E2371-30)*('2_Review &amp; Audit'!$I$6:$I$505&lt;=$E2371+30)*('2_Review &amp; Audit'!$R$6:$R$505&gt;0)*(ROW('2_Review &amp; Audit'!$R$6:$R$505)&gt;$AC2371),0),0)+5,""))</f>
        <v/>
      </c>
      <c r="AP2371" t="str">
        <f>IF(OR($D2371="",$AK2371="",$AO2371=""),"",MIN($AK2371,$AO2371))</f>
        <v/>
      </c>
    </row>
    <row r="2372" spans="1:42" ht="12.75" customHeight="1" x14ac:dyDescent="0.2">
      <c r="A2372" t="str">
        <f>IF($J2372="","",INDEX('2_Review &amp; Audit'!$F:$F,$J2372))</f>
        <v/>
      </c>
      <c r="B2372" t="str">
        <f>IF($J2372="","",INDEX('2_Review &amp; Audit'!$C:$C,$J2372))</f>
        <v/>
      </c>
      <c r="C2372" t="str">
        <f>IF($J2372="","",INDEX('2_Review &amp; Audit'!$D:$D,$J2372))</f>
        <v/>
      </c>
      <c r="D2372" s="60" t="str">
        <f>IF($J2372="","",INDEX('2_Review &amp; Audit'!$U:$U,$J2372))</f>
        <v/>
      </c>
      <c r="E2372" t="str">
        <f>IF($J2372="","",INDEX('2_Review &amp; Audit'!$M:$M,$J2372))</f>
        <v/>
      </c>
      <c r="F2372" t="str">
        <f>IF($J2372="","",INDEX('2_Review &amp; Audit'!$N:$N,$J2372))</f>
        <v/>
      </c>
      <c r="G2372" t="str">
        <f>IF(OR($J2372="",$F2372=""),"",ABS(INDEX('2_Review &amp; Audit'!$B:$B,$J2372)/$F2372))</f>
        <v/>
      </c>
      <c r="H2372" t="str">
        <f t="shared" si="101"/>
        <v/>
      </c>
      <c r="I2372" t="str">
        <f>IF($J2372="","",INDEX('2_Review &amp; Audit'!$AD:$AD,$J2372))</f>
        <v/>
      </c>
      <c r="AB2372" t="str">
        <f>IF($D2372="","",MAX(0,N(#REF!)-N($X2372)))</f>
        <v/>
      </c>
      <c r="AC2372" t="str">
        <f>IF(OR($D2372="",$AB2372="",N($AB2372)&lt;=0),"",IFERROR(MATCH(1,INDEX(('2_Review &amp; Audit'!$F$6:$F$505=$A2372)*('2_Review &amp; Audit'!$I$6:$I$505&gt;=$E2372-30)*('2_Review &amp; Audit'!$I$6:$I$505&lt;=$E2372+30)*('2_Review &amp; Audit'!$R$6:$R$505&gt;0)*(ROW('2_Review &amp; Audit'!$R$6:$R$505)&gt;$T2372),0),0)+5,""))</f>
        <v/>
      </c>
      <c r="AG2372" t="str">
        <f>IF(OR($D2372="",$AB2372="",$AF2372=""),"",MIN($AB2372,$AF2372))</f>
        <v/>
      </c>
      <c r="AK2372" t="str">
        <f>IF($D2372="","",MAX(0,N($AB2372)-N($AG2372)))</f>
        <v/>
      </c>
      <c r="AL2372" t="str">
        <f>IF(OR($D2372="",$AK2372="",N($AK2372)&lt;=0),"",IFERROR(MATCH(1,INDEX(('2_Review &amp; Audit'!$F$6:$F$505=$A2372)*('2_Review &amp; Audit'!$I$6:$I$505&gt;=$E2372-30)*('2_Review &amp; Audit'!$I$6:$I$505&lt;=$E2372+30)*('2_Review &amp; Audit'!$R$6:$R$505&gt;0)*(ROW('2_Review &amp; Audit'!$R$6:$R$505)&gt;$AC2372),0),0)+5,""))</f>
        <v/>
      </c>
      <c r="AP2372" t="str">
        <f>IF(OR($D2372="",$AK2372="",$AO2372=""),"",MIN($AK2372,$AO2372))</f>
        <v/>
      </c>
    </row>
    <row r="2373" spans="1:42" ht="12.75" customHeight="1" x14ac:dyDescent="0.2">
      <c r="A2373" t="str">
        <f>IF($J2373="","",INDEX('2_Review &amp; Audit'!$F:$F,$J2373))</f>
        <v/>
      </c>
      <c r="B2373" t="str">
        <f>IF($J2373="","",INDEX('2_Review &amp; Audit'!$C:$C,$J2373))</f>
        <v/>
      </c>
      <c r="C2373" t="str">
        <f>IF($J2373="","",INDEX('2_Review &amp; Audit'!$D:$D,$J2373))</f>
        <v/>
      </c>
      <c r="D2373" s="60" t="str">
        <f>IF($J2373="","",INDEX('2_Review &amp; Audit'!$U:$U,$J2373))</f>
        <v/>
      </c>
      <c r="E2373" t="str">
        <f>IF($J2373="","",INDEX('2_Review &amp; Audit'!$M:$M,$J2373))</f>
        <v/>
      </c>
      <c r="F2373" t="str">
        <f>IF($J2373="","",INDEX('2_Review &amp; Audit'!$N:$N,$J2373))</f>
        <v/>
      </c>
      <c r="G2373" t="str">
        <f>IF(OR($J2373="",$F2373=""),"",ABS(INDEX('2_Review &amp; Audit'!$B:$B,$J2373)/$F2373))</f>
        <v/>
      </c>
      <c r="H2373" t="str">
        <f t="shared" si="101"/>
        <v/>
      </c>
      <c r="I2373" t="str">
        <f>IF($J2373="","",INDEX('2_Review &amp; Audit'!$AD:$AD,$J2373))</f>
        <v/>
      </c>
      <c r="AB2373" t="str">
        <f>IF($D2373="","",MAX(0,N(#REF!)-N($X2373)))</f>
        <v/>
      </c>
      <c r="AC2373" t="str">
        <f>IF(OR($D2373="",$AB2373="",N($AB2373)&lt;=0),"",IFERROR(MATCH(1,INDEX(('2_Review &amp; Audit'!$F$6:$F$505=$A2373)*('2_Review &amp; Audit'!$I$6:$I$505&gt;=$E2373-30)*('2_Review &amp; Audit'!$I$6:$I$505&lt;=$E2373+30)*('2_Review &amp; Audit'!$R$6:$R$505&gt;0)*(ROW('2_Review &amp; Audit'!$R$6:$R$505)&gt;$T2373),0),0)+5,""))</f>
        <v/>
      </c>
      <c r="AG2373" t="str">
        <f>IF(OR($D2373="",$AB2373="",$AF2373=""),"",MIN($AB2373,$AF2373))</f>
        <v/>
      </c>
      <c r="AK2373" t="str">
        <f>IF($D2373="","",MAX(0,N($AB2373)-N($AG2373)))</f>
        <v/>
      </c>
      <c r="AL2373" t="str">
        <f>IF(OR($D2373="",$AK2373="",N($AK2373)&lt;=0),"",IFERROR(MATCH(1,INDEX(('2_Review &amp; Audit'!$F$6:$F$505=$A2373)*('2_Review &amp; Audit'!$I$6:$I$505&gt;=$E2373-30)*('2_Review &amp; Audit'!$I$6:$I$505&lt;=$E2373+30)*('2_Review &amp; Audit'!$R$6:$R$505&gt;0)*(ROW('2_Review &amp; Audit'!$R$6:$R$505)&gt;$AC2373),0),0)+5,""))</f>
        <v/>
      </c>
      <c r="AP2373" t="str">
        <f>IF(OR($D2373="",$AK2373="",$AO2373=""),"",MIN($AK2373,$AO2373))</f>
        <v/>
      </c>
    </row>
    <row r="2374" spans="1:42" ht="12.75" customHeight="1" x14ac:dyDescent="0.2">
      <c r="A2374" t="str">
        <f>IF($J2374="","",INDEX('2_Review &amp; Audit'!$F:$F,$J2374))</f>
        <v/>
      </c>
      <c r="B2374" t="str">
        <f>IF($J2374="","",INDEX('2_Review &amp; Audit'!$C:$C,$J2374))</f>
        <v/>
      </c>
      <c r="C2374" t="str">
        <f>IF($J2374="","",INDEX('2_Review &amp; Audit'!$D:$D,$J2374))</f>
        <v/>
      </c>
      <c r="D2374" s="60" t="str">
        <f>IF($J2374="","",INDEX('2_Review &amp; Audit'!$U:$U,$J2374))</f>
        <v/>
      </c>
      <c r="E2374" t="str">
        <f>IF($J2374="","",INDEX('2_Review &amp; Audit'!$M:$M,$J2374))</f>
        <v/>
      </c>
      <c r="F2374" t="str">
        <f>IF($J2374="","",INDEX('2_Review &amp; Audit'!$N:$N,$J2374))</f>
        <v/>
      </c>
      <c r="G2374" t="str">
        <f>IF(OR($J2374="",$F2374=""),"",ABS(INDEX('2_Review &amp; Audit'!$B:$B,$J2374)/$F2374))</f>
        <v/>
      </c>
      <c r="H2374" t="str">
        <f t="shared" si="101"/>
        <v/>
      </c>
      <c r="I2374" t="str">
        <f>IF($J2374="","",INDEX('2_Review &amp; Audit'!$AD:$AD,$J2374))</f>
        <v/>
      </c>
      <c r="AB2374" t="str">
        <f>IF($D2374="","",MAX(0,N(#REF!)-N($X2374)))</f>
        <v/>
      </c>
      <c r="AC2374" t="str">
        <f>IF(OR($D2374="",$AB2374="",N($AB2374)&lt;=0),"",IFERROR(MATCH(1,INDEX(('2_Review &amp; Audit'!$F$6:$F$505=$A2374)*('2_Review &amp; Audit'!$I$6:$I$505&gt;=$E2374-30)*('2_Review &amp; Audit'!$I$6:$I$505&lt;=$E2374+30)*('2_Review &amp; Audit'!$R$6:$R$505&gt;0)*(ROW('2_Review &amp; Audit'!$R$6:$R$505)&gt;$T2374),0),0)+5,""))</f>
        <v/>
      </c>
      <c r="AG2374" t="str">
        <f>IF(OR($D2374="",$AB2374="",$AF2374=""),"",MIN($AB2374,$AF2374))</f>
        <v/>
      </c>
      <c r="AK2374" t="str">
        <f>IF($D2374="","",MAX(0,N($AB2374)-N($AG2374)))</f>
        <v/>
      </c>
      <c r="AL2374" t="str">
        <f>IF(OR($D2374="",$AK2374="",N($AK2374)&lt;=0),"",IFERROR(MATCH(1,INDEX(('2_Review &amp; Audit'!$F$6:$F$505=$A2374)*('2_Review &amp; Audit'!$I$6:$I$505&gt;=$E2374-30)*('2_Review &amp; Audit'!$I$6:$I$505&lt;=$E2374+30)*('2_Review &amp; Audit'!$R$6:$R$505&gt;0)*(ROW('2_Review &amp; Audit'!$R$6:$R$505)&gt;$AC2374),0),0)+5,""))</f>
        <v/>
      </c>
      <c r="AP2374" t="str">
        <f>IF(OR($D2374="",$AK2374="",$AO2374=""),"",MIN($AK2374,$AO2374))</f>
        <v/>
      </c>
    </row>
    <row r="2375" spans="1:42" ht="12.75" customHeight="1" x14ac:dyDescent="0.2">
      <c r="A2375" t="str">
        <f>IF($J2375="","",INDEX('2_Review &amp; Audit'!$F:$F,$J2375))</f>
        <v/>
      </c>
      <c r="B2375" t="str">
        <f>IF($J2375="","",INDEX('2_Review &amp; Audit'!$C:$C,$J2375))</f>
        <v/>
      </c>
      <c r="C2375" t="str">
        <f>IF($J2375="","",INDEX('2_Review &amp; Audit'!$D:$D,$J2375))</f>
        <v/>
      </c>
      <c r="D2375" s="60" t="str">
        <f>IF($J2375="","",INDEX('2_Review &amp; Audit'!$U:$U,$J2375))</f>
        <v/>
      </c>
      <c r="E2375" t="str">
        <f>IF($J2375="","",INDEX('2_Review &amp; Audit'!$M:$M,$J2375))</f>
        <v/>
      </c>
      <c r="F2375" t="str">
        <f>IF($J2375="","",INDEX('2_Review &amp; Audit'!$N:$N,$J2375))</f>
        <v/>
      </c>
      <c r="G2375" t="str">
        <f>IF(OR($J2375="",$F2375=""),"",ABS(INDEX('2_Review &amp; Audit'!$B:$B,$J2375)/$F2375))</f>
        <v/>
      </c>
      <c r="H2375" t="str">
        <f t="shared" si="101"/>
        <v/>
      </c>
      <c r="I2375" t="str">
        <f>IF($J2375="","",INDEX('2_Review &amp; Audit'!$AD:$AD,$J2375))</f>
        <v/>
      </c>
      <c r="AB2375" t="str">
        <f>IF($D2375="","",MAX(0,N(#REF!)-N($X2375)))</f>
        <v/>
      </c>
      <c r="AC2375" t="str">
        <f>IF(OR($D2375="",$AB2375="",N($AB2375)&lt;=0),"",IFERROR(MATCH(1,INDEX(('2_Review &amp; Audit'!$F$6:$F$505=$A2375)*('2_Review &amp; Audit'!$I$6:$I$505&gt;=$E2375-30)*('2_Review &amp; Audit'!$I$6:$I$505&lt;=$E2375+30)*('2_Review &amp; Audit'!$R$6:$R$505&gt;0)*(ROW('2_Review &amp; Audit'!$R$6:$R$505)&gt;$T2375),0),0)+5,""))</f>
        <v/>
      </c>
      <c r="AG2375" t="str">
        <f>IF(OR($D2375="",$AB2375="",$AF2375=""),"",MIN($AB2375,$AF2375))</f>
        <v/>
      </c>
      <c r="AK2375" t="str">
        <f>IF($D2375="","",MAX(0,N($AB2375)-N($AG2375)))</f>
        <v/>
      </c>
      <c r="AL2375" t="str">
        <f>IF(OR($D2375="",$AK2375="",N($AK2375)&lt;=0),"",IFERROR(MATCH(1,INDEX(('2_Review &amp; Audit'!$F$6:$F$505=$A2375)*('2_Review &amp; Audit'!$I$6:$I$505&gt;=$E2375-30)*('2_Review &amp; Audit'!$I$6:$I$505&lt;=$E2375+30)*('2_Review &amp; Audit'!$R$6:$R$505&gt;0)*(ROW('2_Review &amp; Audit'!$R$6:$R$505)&gt;$AC2375),0),0)+5,""))</f>
        <v/>
      </c>
      <c r="AP2375" t="str">
        <f>IF(OR($D2375="",$AK2375="",$AO2375=""),"",MIN($AK2375,$AO2375))</f>
        <v/>
      </c>
    </row>
    <row r="2376" spans="1:42" ht="12.75" customHeight="1" x14ac:dyDescent="0.2">
      <c r="A2376" t="str">
        <f>IF($J2376="","",INDEX('2_Review &amp; Audit'!$F:$F,$J2376))</f>
        <v/>
      </c>
      <c r="B2376" t="str">
        <f>IF($J2376="","",INDEX('2_Review &amp; Audit'!$C:$C,$J2376))</f>
        <v/>
      </c>
      <c r="C2376" t="str">
        <f>IF($J2376="","",INDEX('2_Review &amp; Audit'!$D:$D,$J2376))</f>
        <v/>
      </c>
      <c r="D2376" s="60" t="str">
        <f>IF($J2376="","",INDEX('2_Review &amp; Audit'!$U:$U,$J2376))</f>
        <v/>
      </c>
      <c r="E2376" t="str">
        <f>IF($J2376="","",INDEX('2_Review &amp; Audit'!$M:$M,$J2376))</f>
        <v/>
      </c>
      <c r="F2376" t="str">
        <f>IF($J2376="","",INDEX('2_Review &amp; Audit'!$N:$N,$J2376))</f>
        <v/>
      </c>
      <c r="G2376" t="str">
        <f>IF(OR($J2376="",$F2376=""),"",ABS(INDEX('2_Review &amp; Audit'!$B:$B,$J2376)/$F2376))</f>
        <v/>
      </c>
      <c r="H2376" t="str">
        <f t="shared" si="101"/>
        <v/>
      </c>
      <c r="I2376" t="str">
        <f>IF($J2376="","",INDEX('2_Review &amp; Audit'!$AD:$AD,$J2376))</f>
        <v/>
      </c>
      <c r="AB2376" t="str">
        <f>IF($D2376="","",MAX(0,N(#REF!)-N($X2376)))</f>
        <v/>
      </c>
      <c r="AC2376" t="str">
        <f>IF(OR($D2376="",$AB2376="",N($AB2376)&lt;=0),"",IFERROR(MATCH(1,INDEX(('2_Review &amp; Audit'!$F$6:$F$505=$A2376)*('2_Review &amp; Audit'!$I$6:$I$505&gt;=$E2376-30)*('2_Review &amp; Audit'!$I$6:$I$505&lt;=$E2376+30)*('2_Review &amp; Audit'!$R$6:$R$505&gt;0)*(ROW('2_Review &amp; Audit'!$R$6:$R$505)&gt;$T2376),0),0)+5,""))</f>
        <v/>
      </c>
      <c r="AG2376" t="str">
        <f>IF(OR($D2376="",$AB2376="",$AF2376=""),"",MIN($AB2376,$AF2376))</f>
        <v/>
      </c>
      <c r="AK2376" t="str">
        <f>IF($D2376="","",MAX(0,N($AB2376)-N($AG2376)))</f>
        <v/>
      </c>
      <c r="AL2376" t="str">
        <f>IF(OR($D2376="",$AK2376="",N($AK2376)&lt;=0),"",IFERROR(MATCH(1,INDEX(('2_Review &amp; Audit'!$F$6:$F$505=$A2376)*('2_Review &amp; Audit'!$I$6:$I$505&gt;=$E2376-30)*('2_Review &amp; Audit'!$I$6:$I$505&lt;=$E2376+30)*('2_Review &amp; Audit'!$R$6:$R$505&gt;0)*(ROW('2_Review &amp; Audit'!$R$6:$R$505)&gt;$AC2376),0),0)+5,""))</f>
        <v/>
      </c>
      <c r="AP2376" t="str">
        <f>IF(OR($D2376="",$AK2376="",$AO2376=""),"",MIN($AK2376,$AO2376))</f>
        <v/>
      </c>
    </row>
    <row r="2377" spans="1:42" ht="12.75" customHeight="1" x14ac:dyDescent="0.2">
      <c r="A2377" t="str">
        <f>IF($J2377="","",INDEX('2_Review &amp; Audit'!$F:$F,$J2377))</f>
        <v/>
      </c>
      <c r="B2377" t="str">
        <f>IF($J2377="","",INDEX('2_Review &amp; Audit'!$C:$C,$J2377))</f>
        <v/>
      </c>
      <c r="C2377" t="str">
        <f>IF($J2377="","",INDEX('2_Review &amp; Audit'!$D:$D,$J2377))</f>
        <v/>
      </c>
      <c r="D2377" s="60" t="str">
        <f>IF($J2377="","",INDEX('2_Review &amp; Audit'!$U:$U,$J2377))</f>
        <v/>
      </c>
      <c r="E2377" t="str">
        <f>IF($J2377="","",INDEX('2_Review &amp; Audit'!$M:$M,$J2377))</f>
        <v/>
      </c>
      <c r="F2377" t="str">
        <f>IF($J2377="","",INDEX('2_Review &amp; Audit'!$N:$N,$J2377))</f>
        <v/>
      </c>
      <c r="G2377" t="str">
        <f>IF(OR($J2377="",$F2377=""),"",ABS(INDEX('2_Review &amp; Audit'!$B:$B,$J2377)/$F2377))</f>
        <v/>
      </c>
      <c r="H2377" t="str">
        <f t="shared" si="101"/>
        <v/>
      </c>
      <c r="I2377" t="str">
        <f>IF($J2377="","",INDEX('2_Review &amp; Audit'!$AD:$AD,$J2377))</f>
        <v/>
      </c>
      <c r="AB2377" t="str">
        <f>IF($D2377="","",MAX(0,N(#REF!)-N($X2377)))</f>
        <v/>
      </c>
      <c r="AC2377" t="str">
        <f>IF(OR($D2377="",$AB2377="",N($AB2377)&lt;=0),"",IFERROR(MATCH(1,INDEX(('2_Review &amp; Audit'!$F$6:$F$505=$A2377)*('2_Review &amp; Audit'!$I$6:$I$505&gt;=$E2377-30)*('2_Review &amp; Audit'!$I$6:$I$505&lt;=$E2377+30)*('2_Review &amp; Audit'!$R$6:$R$505&gt;0)*(ROW('2_Review &amp; Audit'!$R$6:$R$505)&gt;$T2377),0),0)+5,""))</f>
        <v/>
      </c>
      <c r="AG2377" t="str">
        <f>IF(OR($D2377="",$AB2377="",$AF2377=""),"",MIN($AB2377,$AF2377))</f>
        <v/>
      </c>
      <c r="AK2377" t="str">
        <f>IF($D2377="","",MAX(0,N($AB2377)-N($AG2377)))</f>
        <v/>
      </c>
      <c r="AL2377" t="str">
        <f>IF(OR($D2377="",$AK2377="",N($AK2377)&lt;=0),"",IFERROR(MATCH(1,INDEX(('2_Review &amp; Audit'!$F$6:$F$505=$A2377)*('2_Review &amp; Audit'!$I$6:$I$505&gt;=$E2377-30)*('2_Review &amp; Audit'!$I$6:$I$505&lt;=$E2377+30)*('2_Review &amp; Audit'!$R$6:$R$505&gt;0)*(ROW('2_Review &amp; Audit'!$R$6:$R$505)&gt;$AC2377),0),0)+5,""))</f>
        <v/>
      </c>
      <c r="AP2377" t="str">
        <f>IF(OR($D2377="",$AK2377="",$AO2377=""),"",MIN($AK2377,$AO2377))</f>
        <v/>
      </c>
    </row>
    <row r="2378" spans="1:42" ht="12.75" customHeight="1" x14ac:dyDescent="0.2">
      <c r="A2378" t="str">
        <f>IF($J2378="","",INDEX('2_Review &amp; Audit'!$F:$F,$J2378))</f>
        <v/>
      </c>
      <c r="B2378" t="str">
        <f>IF($J2378="","",INDEX('2_Review &amp; Audit'!$C:$C,$J2378))</f>
        <v/>
      </c>
      <c r="C2378" t="str">
        <f>IF($J2378="","",INDEX('2_Review &amp; Audit'!$D:$D,$J2378))</f>
        <v/>
      </c>
      <c r="D2378" s="60" t="str">
        <f>IF($J2378="","",INDEX('2_Review &amp; Audit'!$U:$U,$J2378))</f>
        <v/>
      </c>
      <c r="E2378" t="str">
        <f>IF($J2378="","",INDEX('2_Review &amp; Audit'!$M:$M,$J2378))</f>
        <v/>
      </c>
      <c r="F2378" t="str">
        <f>IF($J2378="","",INDEX('2_Review &amp; Audit'!$N:$N,$J2378))</f>
        <v/>
      </c>
      <c r="G2378" t="str">
        <f>IF(OR($J2378="",$F2378=""),"",ABS(INDEX('2_Review &amp; Audit'!$B:$B,$J2378)/$F2378))</f>
        <v/>
      </c>
      <c r="H2378" t="str">
        <f t="shared" si="101"/>
        <v/>
      </c>
      <c r="I2378" t="str">
        <f>IF($J2378="","",INDEX('2_Review &amp; Audit'!$AD:$AD,$J2378))</f>
        <v/>
      </c>
      <c r="AB2378" t="str">
        <f>IF($D2378="","",MAX(0,N(#REF!)-N($X2378)))</f>
        <v/>
      </c>
      <c r="AC2378" t="str">
        <f>IF(OR($D2378="",$AB2378="",N($AB2378)&lt;=0),"",IFERROR(MATCH(1,INDEX(('2_Review &amp; Audit'!$F$6:$F$505=$A2378)*('2_Review &amp; Audit'!$I$6:$I$505&gt;=$E2378-30)*('2_Review &amp; Audit'!$I$6:$I$505&lt;=$E2378+30)*('2_Review &amp; Audit'!$R$6:$R$505&gt;0)*(ROW('2_Review &amp; Audit'!$R$6:$R$505)&gt;$T2378),0),0)+5,""))</f>
        <v/>
      </c>
      <c r="AG2378" t="str">
        <f>IF(OR($D2378="",$AB2378="",$AF2378=""),"",MIN($AB2378,$AF2378))</f>
        <v/>
      </c>
      <c r="AK2378" t="str">
        <f>IF($D2378="","",MAX(0,N($AB2378)-N($AG2378)))</f>
        <v/>
      </c>
      <c r="AL2378" t="str">
        <f>IF(OR($D2378="",$AK2378="",N($AK2378)&lt;=0),"",IFERROR(MATCH(1,INDEX(('2_Review &amp; Audit'!$F$6:$F$505=$A2378)*('2_Review &amp; Audit'!$I$6:$I$505&gt;=$E2378-30)*('2_Review &amp; Audit'!$I$6:$I$505&lt;=$E2378+30)*('2_Review &amp; Audit'!$R$6:$R$505&gt;0)*(ROW('2_Review &amp; Audit'!$R$6:$R$505)&gt;$AC2378),0),0)+5,""))</f>
        <v/>
      </c>
      <c r="AP2378" t="str">
        <f>IF(OR($D2378="",$AK2378="",$AO2378=""),"",MIN($AK2378,$AO2378))</f>
        <v/>
      </c>
    </row>
    <row r="2379" spans="1:42" ht="12.75" customHeight="1" x14ac:dyDescent="0.2">
      <c r="A2379" t="str">
        <f>IF($J2379="","",INDEX('2_Review &amp; Audit'!$F:$F,$J2379))</f>
        <v/>
      </c>
      <c r="B2379" t="str">
        <f>IF($J2379="","",INDEX('2_Review &amp; Audit'!$C:$C,$J2379))</f>
        <v/>
      </c>
      <c r="C2379" t="str">
        <f>IF($J2379="","",INDEX('2_Review &amp; Audit'!$D:$D,$J2379))</f>
        <v/>
      </c>
      <c r="D2379" s="60" t="str">
        <f>IF($J2379="","",INDEX('2_Review &amp; Audit'!$U:$U,$J2379))</f>
        <v/>
      </c>
      <c r="E2379" t="str">
        <f>IF($J2379="","",INDEX('2_Review &amp; Audit'!$M:$M,$J2379))</f>
        <v/>
      </c>
      <c r="F2379" t="str">
        <f>IF($J2379="","",INDEX('2_Review &amp; Audit'!$N:$N,$J2379))</f>
        <v/>
      </c>
      <c r="G2379" t="str">
        <f>IF(OR($J2379="",$F2379=""),"",ABS(INDEX('2_Review &amp; Audit'!$B:$B,$J2379)/$F2379))</f>
        <v/>
      </c>
      <c r="H2379" t="str">
        <f t="shared" si="101"/>
        <v/>
      </c>
      <c r="I2379" t="str">
        <f>IF($J2379="","",INDEX('2_Review &amp; Audit'!$AD:$AD,$J2379))</f>
        <v/>
      </c>
      <c r="AB2379" t="str">
        <f>IF($D2379="","",MAX(0,N(#REF!)-N($X2379)))</f>
        <v/>
      </c>
      <c r="AC2379" t="str">
        <f>IF(OR($D2379="",$AB2379="",N($AB2379)&lt;=0),"",IFERROR(MATCH(1,INDEX(('2_Review &amp; Audit'!$F$6:$F$505=$A2379)*('2_Review &amp; Audit'!$I$6:$I$505&gt;=$E2379-30)*('2_Review &amp; Audit'!$I$6:$I$505&lt;=$E2379+30)*('2_Review &amp; Audit'!$R$6:$R$505&gt;0)*(ROW('2_Review &amp; Audit'!$R$6:$R$505)&gt;$T2379),0),0)+5,""))</f>
        <v/>
      </c>
      <c r="AG2379" t="str">
        <f>IF(OR($D2379="",$AB2379="",$AF2379=""),"",MIN($AB2379,$AF2379))</f>
        <v/>
      </c>
      <c r="AK2379" t="str">
        <f>IF($D2379="","",MAX(0,N($AB2379)-N($AG2379)))</f>
        <v/>
      </c>
      <c r="AL2379" t="str">
        <f>IF(OR($D2379="",$AK2379="",N($AK2379)&lt;=0),"",IFERROR(MATCH(1,INDEX(('2_Review &amp; Audit'!$F$6:$F$505=$A2379)*('2_Review &amp; Audit'!$I$6:$I$505&gt;=$E2379-30)*('2_Review &amp; Audit'!$I$6:$I$505&lt;=$E2379+30)*('2_Review &amp; Audit'!$R$6:$R$505&gt;0)*(ROW('2_Review &amp; Audit'!$R$6:$R$505)&gt;$AC2379),0),0)+5,""))</f>
        <v/>
      </c>
      <c r="AP2379" t="str">
        <f>IF(OR($D2379="",$AK2379="",$AO2379=""),"",MIN($AK2379,$AO2379))</f>
        <v/>
      </c>
    </row>
    <row r="2380" spans="1:42" ht="12.75" customHeight="1" x14ac:dyDescent="0.2">
      <c r="A2380" t="str">
        <f>IF($J2380="","",INDEX('2_Review &amp; Audit'!$F:$F,$J2380))</f>
        <v/>
      </c>
      <c r="B2380" t="str">
        <f>IF($J2380="","",INDEX('2_Review &amp; Audit'!$C:$C,$J2380))</f>
        <v/>
      </c>
      <c r="C2380" t="str">
        <f>IF($J2380="","",INDEX('2_Review &amp; Audit'!$D:$D,$J2380))</f>
        <v/>
      </c>
      <c r="D2380" s="60" t="str">
        <f>IF($J2380="","",INDEX('2_Review &amp; Audit'!$U:$U,$J2380))</f>
        <v/>
      </c>
      <c r="E2380" t="str">
        <f>IF($J2380="","",INDEX('2_Review &amp; Audit'!$M:$M,$J2380))</f>
        <v/>
      </c>
      <c r="F2380" t="str">
        <f>IF($J2380="","",INDEX('2_Review &amp; Audit'!$N:$N,$J2380))</f>
        <v/>
      </c>
      <c r="G2380" t="str">
        <f>IF(OR($J2380="",$F2380=""),"",ABS(INDEX('2_Review &amp; Audit'!$B:$B,$J2380)/$F2380))</f>
        <v/>
      </c>
      <c r="H2380" t="str">
        <f t="shared" si="101"/>
        <v/>
      </c>
      <c r="I2380" t="str">
        <f>IF($J2380="","",INDEX('2_Review &amp; Audit'!$AD:$AD,$J2380))</f>
        <v/>
      </c>
      <c r="AB2380" t="str">
        <f>IF($D2380="","",MAX(0,N(#REF!)-N($X2380)))</f>
        <v/>
      </c>
      <c r="AC2380" t="str">
        <f>IF(OR($D2380="",$AB2380="",N($AB2380)&lt;=0),"",IFERROR(MATCH(1,INDEX(('2_Review &amp; Audit'!$F$6:$F$505=$A2380)*('2_Review &amp; Audit'!$I$6:$I$505&gt;=$E2380-30)*('2_Review &amp; Audit'!$I$6:$I$505&lt;=$E2380+30)*('2_Review &amp; Audit'!$R$6:$R$505&gt;0)*(ROW('2_Review &amp; Audit'!$R$6:$R$505)&gt;$T2380),0),0)+5,""))</f>
        <v/>
      </c>
      <c r="AG2380" t="str">
        <f>IF(OR($D2380="",$AB2380="",$AF2380=""),"",MIN($AB2380,$AF2380))</f>
        <v/>
      </c>
      <c r="AK2380" t="str">
        <f>IF($D2380="","",MAX(0,N($AB2380)-N($AG2380)))</f>
        <v/>
      </c>
      <c r="AL2380" t="str">
        <f>IF(OR($D2380="",$AK2380="",N($AK2380)&lt;=0),"",IFERROR(MATCH(1,INDEX(('2_Review &amp; Audit'!$F$6:$F$505=$A2380)*('2_Review &amp; Audit'!$I$6:$I$505&gt;=$E2380-30)*('2_Review &amp; Audit'!$I$6:$I$505&lt;=$E2380+30)*('2_Review &amp; Audit'!$R$6:$R$505&gt;0)*(ROW('2_Review &amp; Audit'!$R$6:$R$505)&gt;$AC2380),0),0)+5,""))</f>
        <v/>
      </c>
      <c r="AP2380" t="str">
        <f>IF(OR($D2380="",$AK2380="",$AO2380=""),"",MIN($AK2380,$AO2380))</f>
        <v/>
      </c>
    </row>
    <row r="2381" spans="1:42" ht="12.75" customHeight="1" x14ac:dyDescent="0.2">
      <c r="A2381" t="str">
        <f>IF($J2381="","",INDEX('2_Review &amp; Audit'!$F:$F,$J2381))</f>
        <v/>
      </c>
      <c r="B2381" t="str">
        <f>IF($J2381="","",INDEX('2_Review &amp; Audit'!$C:$C,$J2381))</f>
        <v/>
      </c>
      <c r="C2381" t="str">
        <f>IF($J2381="","",INDEX('2_Review &amp; Audit'!$D:$D,$J2381))</f>
        <v/>
      </c>
      <c r="D2381" s="60" t="str">
        <f>IF($J2381="","",INDEX('2_Review &amp; Audit'!$U:$U,$J2381))</f>
        <v/>
      </c>
      <c r="E2381" t="str">
        <f>IF($J2381="","",INDEX('2_Review &amp; Audit'!$M:$M,$J2381))</f>
        <v/>
      </c>
      <c r="F2381" t="str">
        <f>IF($J2381="","",INDEX('2_Review &amp; Audit'!$N:$N,$J2381))</f>
        <v/>
      </c>
      <c r="G2381" t="str">
        <f>IF(OR($J2381="",$F2381=""),"",ABS(INDEX('2_Review &amp; Audit'!$B:$B,$J2381)/$F2381))</f>
        <v/>
      </c>
      <c r="H2381" t="str">
        <f t="shared" si="101"/>
        <v/>
      </c>
      <c r="I2381" t="str">
        <f>IF($J2381="","",INDEX('2_Review &amp; Audit'!$AD:$AD,$J2381))</f>
        <v/>
      </c>
      <c r="AB2381" t="str">
        <f>IF($D2381="","",MAX(0,N(#REF!)-N($X2381)))</f>
        <v/>
      </c>
      <c r="AC2381" t="str">
        <f>IF(OR($D2381="",$AB2381="",N($AB2381)&lt;=0),"",IFERROR(MATCH(1,INDEX(('2_Review &amp; Audit'!$F$6:$F$505=$A2381)*('2_Review &amp; Audit'!$I$6:$I$505&gt;=$E2381-30)*('2_Review &amp; Audit'!$I$6:$I$505&lt;=$E2381+30)*('2_Review &amp; Audit'!$R$6:$R$505&gt;0)*(ROW('2_Review &amp; Audit'!$R$6:$R$505)&gt;$T2381),0),0)+5,""))</f>
        <v/>
      </c>
      <c r="AG2381" t="str">
        <f>IF(OR($D2381="",$AB2381="",$AF2381=""),"",MIN($AB2381,$AF2381))</f>
        <v/>
      </c>
      <c r="AK2381" t="str">
        <f>IF($D2381="","",MAX(0,N($AB2381)-N($AG2381)))</f>
        <v/>
      </c>
      <c r="AL2381" t="str">
        <f>IF(OR($D2381="",$AK2381="",N($AK2381)&lt;=0),"",IFERROR(MATCH(1,INDEX(('2_Review &amp; Audit'!$F$6:$F$505=$A2381)*('2_Review &amp; Audit'!$I$6:$I$505&gt;=$E2381-30)*('2_Review &amp; Audit'!$I$6:$I$505&lt;=$E2381+30)*('2_Review &amp; Audit'!$R$6:$R$505&gt;0)*(ROW('2_Review &amp; Audit'!$R$6:$R$505)&gt;$AC2381),0),0)+5,""))</f>
        <v/>
      </c>
      <c r="AP2381" t="str">
        <f>IF(OR($D2381="",$AK2381="",$AO2381=""),"",MIN($AK2381,$AO2381))</f>
        <v/>
      </c>
    </row>
    <row r="2382" spans="1:42" ht="12.75" customHeight="1" x14ac:dyDescent="0.2">
      <c r="A2382" t="str">
        <f>IF($J2382="","",INDEX('2_Review &amp; Audit'!$F:$F,$J2382))</f>
        <v/>
      </c>
      <c r="B2382" t="str">
        <f>IF($J2382="","",INDEX('2_Review &amp; Audit'!$C:$C,$J2382))</f>
        <v/>
      </c>
      <c r="C2382" t="str">
        <f>IF($J2382="","",INDEX('2_Review &amp; Audit'!$D:$D,$J2382))</f>
        <v/>
      </c>
      <c r="D2382" s="60" t="str">
        <f>IF($J2382="","",INDEX('2_Review &amp; Audit'!$U:$U,$J2382))</f>
        <v/>
      </c>
      <c r="E2382" t="str">
        <f>IF($J2382="","",INDEX('2_Review &amp; Audit'!$M:$M,$J2382))</f>
        <v/>
      </c>
      <c r="F2382" t="str">
        <f>IF($J2382="","",INDEX('2_Review &amp; Audit'!$N:$N,$J2382))</f>
        <v/>
      </c>
      <c r="G2382" t="str">
        <f>IF(OR($J2382="",$F2382=""),"",ABS(INDEX('2_Review &amp; Audit'!$B:$B,$J2382)/$F2382))</f>
        <v/>
      </c>
      <c r="H2382" t="str">
        <f t="shared" si="101"/>
        <v/>
      </c>
      <c r="I2382" t="str">
        <f>IF($J2382="","",INDEX('2_Review &amp; Audit'!$AD:$AD,$J2382))</f>
        <v/>
      </c>
      <c r="AB2382" t="str">
        <f>IF($D2382="","",MAX(0,N(#REF!)-N($X2382)))</f>
        <v/>
      </c>
      <c r="AC2382" t="str">
        <f>IF(OR($D2382="",$AB2382="",N($AB2382)&lt;=0),"",IFERROR(MATCH(1,INDEX(('2_Review &amp; Audit'!$F$6:$F$505=$A2382)*('2_Review &amp; Audit'!$I$6:$I$505&gt;=$E2382-30)*('2_Review &amp; Audit'!$I$6:$I$505&lt;=$E2382+30)*('2_Review &amp; Audit'!$R$6:$R$505&gt;0)*(ROW('2_Review &amp; Audit'!$R$6:$R$505)&gt;$T2382),0),0)+5,""))</f>
        <v/>
      </c>
      <c r="AG2382" t="str">
        <f>IF(OR($D2382="",$AB2382="",$AF2382=""),"",MIN($AB2382,$AF2382))</f>
        <v/>
      </c>
      <c r="AK2382" t="str">
        <f>IF($D2382="","",MAX(0,N($AB2382)-N($AG2382)))</f>
        <v/>
      </c>
      <c r="AL2382" t="str">
        <f>IF(OR($D2382="",$AK2382="",N($AK2382)&lt;=0),"",IFERROR(MATCH(1,INDEX(('2_Review &amp; Audit'!$F$6:$F$505=$A2382)*('2_Review &amp; Audit'!$I$6:$I$505&gt;=$E2382-30)*('2_Review &amp; Audit'!$I$6:$I$505&lt;=$E2382+30)*('2_Review &amp; Audit'!$R$6:$R$505&gt;0)*(ROW('2_Review &amp; Audit'!$R$6:$R$505)&gt;$AC2382),0),0)+5,""))</f>
        <v/>
      </c>
      <c r="AP2382" t="str">
        <f>IF(OR($D2382="",$AK2382="",$AO2382=""),"",MIN($AK2382,$AO2382))</f>
        <v/>
      </c>
    </row>
    <row r="2383" spans="1:42" ht="12.75" customHeight="1" x14ac:dyDescent="0.2">
      <c r="A2383" t="str">
        <f>IF($J2383="","",INDEX('2_Review &amp; Audit'!$F:$F,$J2383))</f>
        <v/>
      </c>
      <c r="B2383" t="str">
        <f>IF($J2383="","",INDEX('2_Review &amp; Audit'!$C:$C,$J2383))</f>
        <v/>
      </c>
      <c r="C2383" t="str">
        <f>IF($J2383="","",INDEX('2_Review &amp; Audit'!$D:$D,$J2383))</f>
        <v/>
      </c>
      <c r="D2383" s="60" t="str">
        <f>IF($J2383="","",INDEX('2_Review &amp; Audit'!$U:$U,$J2383))</f>
        <v/>
      </c>
      <c r="E2383" t="str">
        <f>IF($J2383="","",INDEX('2_Review &amp; Audit'!$M:$M,$J2383))</f>
        <v/>
      </c>
      <c r="F2383" t="str">
        <f>IF($J2383="","",INDEX('2_Review &amp; Audit'!$N:$N,$J2383))</f>
        <v/>
      </c>
      <c r="G2383" t="str">
        <f>IF(OR($J2383="",$F2383=""),"",ABS(INDEX('2_Review &amp; Audit'!$B:$B,$J2383)/$F2383))</f>
        <v/>
      </c>
      <c r="H2383" t="str">
        <f t="shared" si="101"/>
        <v/>
      </c>
      <c r="I2383" t="str">
        <f>IF($J2383="","",INDEX('2_Review &amp; Audit'!$AD:$AD,$J2383))</f>
        <v/>
      </c>
      <c r="AB2383" t="str">
        <f>IF($D2383="","",MAX(0,N(#REF!)-N($X2383)))</f>
        <v/>
      </c>
      <c r="AC2383" t="str">
        <f>IF(OR($D2383="",$AB2383="",N($AB2383)&lt;=0),"",IFERROR(MATCH(1,INDEX(('2_Review &amp; Audit'!$F$6:$F$505=$A2383)*('2_Review &amp; Audit'!$I$6:$I$505&gt;=$E2383-30)*('2_Review &amp; Audit'!$I$6:$I$505&lt;=$E2383+30)*('2_Review &amp; Audit'!$R$6:$R$505&gt;0)*(ROW('2_Review &amp; Audit'!$R$6:$R$505)&gt;$T2383),0),0)+5,""))</f>
        <v/>
      </c>
      <c r="AG2383" t="str">
        <f>IF(OR($D2383="",$AB2383="",$AF2383=""),"",MIN($AB2383,$AF2383))</f>
        <v/>
      </c>
      <c r="AK2383" t="str">
        <f>IF($D2383="","",MAX(0,N($AB2383)-N($AG2383)))</f>
        <v/>
      </c>
      <c r="AL2383" t="str">
        <f>IF(OR($D2383="",$AK2383="",N($AK2383)&lt;=0),"",IFERROR(MATCH(1,INDEX(('2_Review &amp; Audit'!$F$6:$F$505=$A2383)*('2_Review &amp; Audit'!$I$6:$I$505&gt;=$E2383-30)*('2_Review &amp; Audit'!$I$6:$I$505&lt;=$E2383+30)*('2_Review &amp; Audit'!$R$6:$R$505&gt;0)*(ROW('2_Review &amp; Audit'!$R$6:$R$505)&gt;$AC2383),0),0)+5,""))</f>
        <v/>
      </c>
      <c r="AP2383" t="str">
        <f>IF(OR($D2383="",$AK2383="",$AO2383=""),"",MIN($AK2383,$AO2383))</f>
        <v/>
      </c>
    </row>
    <row r="2384" spans="1:42" ht="12.75" customHeight="1" x14ac:dyDescent="0.2">
      <c r="A2384" t="str">
        <f>IF($J2384="","",INDEX('2_Review &amp; Audit'!$F:$F,$J2384))</f>
        <v/>
      </c>
      <c r="B2384" t="str">
        <f>IF($J2384="","",INDEX('2_Review &amp; Audit'!$C:$C,$J2384))</f>
        <v/>
      </c>
      <c r="C2384" t="str">
        <f>IF($J2384="","",INDEX('2_Review &amp; Audit'!$D:$D,$J2384))</f>
        <v/>
      </c>
      <c r="D2384" s="60" t="str">
        <f>IF($J2384="","",INDEX('2_Review &amp; Audit'!$U:$U,$J2384))</f>
        <v/>
      </c>
      <c r="E2384" t="str">
        <f>IF($J2384="","",INDEX('2_Review &amp; Audit'!$M:$M,$J2384))</f>
        <v/>
      </c>
      <c r="F2384" t="str">
        <f>IF($J2384="","",INDEX('2_Review &amp; Audit'!$N:$N,$J2384))</f>
        <v/>
      </c>
      <c r="G2384" t="str">
        <f>IF(OR($J2384="",$F2384=""),"",ABS(INDEX('2_Review &amp; Audit'!$B:$B,$J2384)/$F2384))</f>
        <v/>
      </c>
      <c r="H2384" t="str">
        <f t="shared" si="101"/>
        <v/>
      </c>
      <c r="I2384" t="str">
        <f>IF($J2384="","",INDEX('2_Review &amp; Audit'!$AD:$AD,$J2384))</f>
        <v/>
      </c>
      <c r="AB2384" t="str">
        <f>IF($D2384="","",MAX(0,N(#REF!)-N($X2384)))</f>
        <v/>
      </c>
      <c r="AC2384" t="str">
        <f>IF(OR($D2384="",$AB2384="",N($AB2384)&lt;=0),"",IFERROR(MATCH(1,INDEX(('2_Review &amp; Audit'!$F$6:$F$505=$A2384)*('2_Review &amp; Audit'!$I$6:$I$505&gt;=$E2384-30)*('2_Review &amp; Audit'!$I$6:$I$505&lt;=$E2384+30)*('2_Review &amp; Audit'!$R$6:$R$505&gt;0)*(ROW('2_Review &amp; Audit'!$R$6:$R$505)&gt;$T2384),0),0)+5,""))</f>
        <v/>
      </c>
      <c r="AG2384" t="str">
        <f>IF(OR($D2384="",$AB2384="",$AF2384=""),"",MIN($AB2384,$AF2384))</f>
        <v/>
      </c>
      <c r="AK2384" t="str">
        <f>IF($D2384="","",MAX(0,N($AB2384)-N($AG2384)))</f>
        <v/>
      </c>
      <c r="AL2384" t="str">
        <f>IF(OR($D2384="",$AK2384="",N($AK2384)&lt;=0),"",IFERROR(MATCH(1,INDEX(('2_Review &amp; Audit'!$F$6:$F$505=$A2384)*('2_Review &amp; Audit'!$I$6:$I$505&gt;=$E2384-30)*('2_Review &amp; Audit'!$I$6:$I$505&lt;=$E2384+30)*('2_Review &amp; Audit'!$R$6:$R$505&gt;0)*(ROW('2_Review &amp; Audit'!$R$6:$R$505)&gt;$AC2384),0),0)+5,""))</f>
        <v/>
      </c>
      <c r="AP2384" t="str">
        <f>IF(OR($D2384="",$AK2384="",$AO2384=""),"",MIN($AK2384,$AO2384))</f>
        <v/>
      </c>
    </row>
    <row r="2385" spans="1:42" ht="12.75" customHeight="1" x14ac:dyDescent="0.2">
      <c r="A2385" t="str">
        <f>IF($J2385="","",INDEX('2_Review &amp; Audit'!$F:$F,$J2385))</f>
        <v/>
      </c>
      <c r="B2385" t="str">
        <f>IF($J2385="","",INDEX('2_Review &amp; Audit'!$C:$C,$J2385))</f>
        <v/>
      </c>
      <c r="C2385" t="str">
        <f>IF($J2385="","",INDEX('2_Review &amp; Audit'!$D:$D,$J2385))</f>
        <v/>
      </c>
      <c r="D2385" s="60" t="str">
        <f>IF($J2385="","",INDEX('2_Review &amp; Audit'!$U:$U,$J2385))</f>
        <v/>
      </c>
      <c r="E2385" t="str">
        <f>IF($J2385="","",INDEX('2_Review &amp; Audit'!$M:$M,$J2385))</f>
        <v/>
      </c>
      <c r="F2385" t="str">
        <f>IF($J2385="","",INDEX('2_Review &amp; Audit'!$N:$N,$J2385))</f>
        <v/>
      </c>
      <c r="G2385" t="str">
        <f>IF(OR($J2385="",$F2385=""),"",ABS(INDEX('2_Review &amp; Audit'!$B:$B,$J2385)/$F2385))</f>
        <v/>
      </c>
      <c r="H2385" t="str">
        <f t="shared" si="101"/>
        <v/>
      </c>
      <c r="I2385" t="str">
        <f>IF($J2385="","",INDEX('2_Review &amp; Audit'!$AD:$AD,$J2385))</f>
        <v/>
      </c>
      <c r="AB2385" t="str">
        <f>IF($D2385="","",MAX(0,N(#REF!)-N($X2385)))</f>
        <v/>
      </c>
      <c r="AC2385" t="str">
        <f>IF(OR($D2385="",$AB2385="",N($AB2385)&lt;=0),"",IFERROR(MATCH(1,INDEX(('2_Review &amp; Audit'!$F$6:$F$505=$A2385)*('2_Review &amp; Audit'!$I$6:$I$505&gt;=$E2385-30)*('2_Review &amp; Audit'!$I$6:$I$505&lt;=$E2385+30)*('2_Review &amp; Audit'!$R$6:$R$505&gt;0)*(ROW('2_Review &amp; Audit'!$R$6:$R$505)&gt;$T2385),0),0)+5,""))</f>
        <v/>
      </c>
      <c r="AG2385" t="str">
        <f>IF(OR($D2385="",$AB2385="",$AF2385=""),"",MIN($AB2385,$AF2385))</f>
        <v/>
      </c>
      <c r="AK2385" t="str">
        <f>IF($D2385="","",MAX(0,N($AB2385)-N($AG2385)))</f>
        <v/>
      </c>
      <c r="AL2385" t="str">
        <f>IF(OR($D2385="",$AK2385="",N($AK2385)&lt;=0),"",IFERROR(MATCH(1,INDEX(('2_Review &amp; Audit'!$F$6:$F$505=$A2385)*('2_Review &amp; Audit'!$I$6:$I$505&gt;=$E2385-30)*('2_Review &amp; Audit'!$I$6:$I$505&lt;=$E2385+30)*('2_Review &amp; Audit'!$R$6:$R$505&gt;0)*(ROW('2_Review &amp; Audit'!$R$6:$R$505)&gt;$AC2385),0),0)+5,""))</f>
        <v/>
      </c>
      <c r="AP2385" t="str">
        <f>IF(OR($D2385="",$AK2385="",$AO2385=""),"",MIN($AK2385,$AO2385))</f>
        <v/>
      </c>
    </row>
    <row r="2386" spans="1:42" ht="12.75" customHeight="1" x14ac:dyDescent="0.2">
      <c r="A2386" t="str">
        <f>IF($J2386="","",INDEX('2_Review &amp; Audit'!$F:$F,$J2386))</f>
        <v/>
      </c>
      <c r="B2386" t="str">
        <f>IF($J2386="","",INDEX('2_Review &amp; Audit'!$C:$C,$J2386))</f>
        <v/>
      </c>
      <c r="C2386" t="str">
        <f>IF($J2386="","",INDEX('2_Review &amp; Audit'!$D:$D,$J2386))</f>
        <v/>
      </c>
      <c r="D2386" s="60" t="str">
        <f>IF($J2386="","",INDEX('2_Review &amp; Audit'!$U:$U,$J2386))</f>
        <v/>
      </c>
      <c r="E2386" t="str">
        <f>IF($J2386="","",INDEX('2_Review &amp; Audit'!$M:$M,$J2386))</f>
        <v/>
      </c>
      <c r="F2386" t="str">
        <f>IF($J2386="","",INDEX('2_Review &amp; Audit'!$N:$N,$J2386))</f>
        <v/>
      </c>
      <c r="G2386" t="str">
        <f>IF(OR($J2386="",$F2386=""),"",ABS(INDEX('2_Review &amp; Audit'!$B:$B,$J2386)/$F2386))</f>
        <v/>
      </c>
      <c r="H2386" t="str">
        <f t="shared" si="101"/>
        <v/>
      </c>
      <c r="I2386" t="str">
        <f>IF($J2386="","",INDEX('2_Review &amp; Audit'!$AD:$AD,$J2386))</f>
        <v/>
      </c>
      <c r="AB2386" t="str">
        <f>IF($D2386="","",MAX(0,N(#REF!)-N($X2386)))</f>
        <v/>
      </c>
      <c r="AC2386" t="str">
        <f>IF(OR($D2386="",$AB2386="",N($AB2386)&lt;=0),"",IFERROR(MATCH(1,INDEX(('2_Review &amp; Audit'!$F$6:$F$505=$A2386)*('2_Review &amp; Audit'!$I$6:$I$505&gt;=$E2386-30)*('2_Review &amp; Audit'!$I$6:$I$505&lt;=$E2386+30)*('2_Review &amp; Audit'!$R$6:$R$505&gt;0)*(ROW('2_Review &amp; Audit'!$R$6:$R$505)&gt;$T2386),0),0)+5,""))</f>
        <v/>
      </c>
      <c r="AG2386" t="str">
        <f>IF(OR($D2386="",$AB2386="",$AF2386=""),"",MIN($AB2386,$AF2386))</f>
        <v/>
      </c>
      <c r="AK2386" t="str">
        <f>IF($D2386="","",MAX(0,N($AB2386)-N($AG2386)))</f>
        <v/>
      </c>
      <c r="AL2386" t="str">
        <f>IF(OR($D2386="",$AK2386="",N($AK2386)&lt;=0),"",IFERROR(MATCH(1,INDEX(('2_Review &amp; Audit'!$F$6:$F$505=$A2386)*('2_Review &amp; Audit'!$I$6:$I$505&gt;=$E2386-30)*('2_Review &amp; Audit'!$I$6:$I$505&lt;=$E2386+30)*('2_Review &amp; Audit'!$R$6:$R$505&gt;0)*(ROW('2_Review &amp; Audit'!$R$6:$R$505)&gt;$AC2386),0),0)+5,""))</f>
        <v/>
      </c>
      <c r="AP2386" t="str">
        <f>IF(OR($D2386="",$AK2386="",$AO2386=""),"",MIN($AK2386,$AO2386))</f>
        <v/>
      </c>
    </row>
    <row r="2387" spans="1:42" ht="12.75" customHeight="1" x14ac:dyDescent="0.2">
      <c r="A2387" t="str">
        <f>IF($J2387="","",INDEX('2_Review &amp; Audit'!$F:$F,$J2387))</f>
        <v/>
      </c>
      <c r="B2387" t="str">
        <f>IF($J2387="","",INDEX('2_Review &amp; Audit'!$C:$C,$J2387))</f>
        <v/>
      </c>
      <c r="C2387" t="str">
        <f>IF($J2387="","",INDEX('2_Review &amp; Audit'!$D:$D,$J2387))</f>
        <v/>
      </c>
      <c r="D2387" s="60" t="str">
        <f>IF($J2387="","",INDEX('2_Review &amp; Audit'!$U:$U,$J2387))</f>
        <v/>
      </c>
      <c r="E2387" t="str">
        <f>IF($J2387="","",INDEX('2_Review &amp; Audit'!$M:$M,$J2387))</f>
        <v/>
      </c>
      <c r="F2387" t="str">
        <f>IF($J2387="","",INDEX('2_Review &amp; Audit'!$N:$N,$J2387))</f>
        <v/>
      </c>
      <c r="G2387" t="str">
        <f>IF(OR($J2387="",$F2387=""),"",ABS(INDEX('2_Review &amp; Audit'!$B:$B,$J2387)/$F2387))</f>
        <v/>
      </c>
      <c r="H2387" t="str">
        <f t="shared" si="101"/>
        <v/>
      </c>
      <c r="I2387" t="str">
        <f>IF($J2387="","",INDEX('2_Review &amp; Audit'!$AD:$AD,$J2387))</f>
        <v/>
      </c>
      <c r="AB2387" t="str">
        <f>IF($D2387="","",MAX(0,N(#REF!)-N($X2387)))</f>
        <v/>
      </c>
      <c r="AC2387" t="str">
        <f>IF(OR($D2387="",$AB2387="",N($AB2387)&lt;=0),"",IFERROR(MATCH(1,INDEX(('2_Review &amp; Audit'!$F$6:$F$505=$A2387)*('2_Review &amp; Audit'!$I$6:$I$505&gt;=$E2387-30)*('2_Review &amp; Audit'!$I$6:$I$505&lt;=$E2387+30)*('2_Review &amp; Audit'!$R$6:$R$505&gt;0)*(ROW('2_Review &amp; Audit'!$R$6:$R$505)&gt;$T2387),0),0)+5,""))</f>
        <v/>
      </c>
      <c r="AG2387" t="str">
        <f>IF(OR($D2387="",$AB2387="",$AF2387=""),"",MIN($AB2387,$AF2387))</f>
        <v/>
      </c>
      <c r="AK2387" t="str">
        <f>IF($D2387="","",MAX(0,N($AB2387)-N($AG2387)))</f>
        <v/>
      </c>
      <c r="AL2387" t="str">
        <f>IF(OR($D2387="",$AK2387="",N($AK2387)&lt;=0),"",IFERROR(MATCH(1,INDEX(('2_Review &amp; Audit'!$F$6:$F$505=$A2387)*('2_Review &amp; Audit'!$I$6:$I$505&gt;=$E2387-30)*('2_Review &amp; Audit'!$I$6:$I$505&lt;=$E2387+30)*('2_Review &amp; Audit'!$R$6:$R$505&gt;0)*(ROW('2_Review &amp; Audit'!$R$6:$R$505)&gt;$AC2387),0),0)+5,""))</f>
        <v/>
      </c>
      <c r="AP2387" t="str">
        <f>IF(OR($D2387="",$AK2387="",$AO2387=""),"",MIN($AK2387,$AO2387))</f>
        <v/>
      </c>
    </row>
    <row r="2388" spans="1:42" ht="12.75" customHeight="1" x14ac:dyDescent="0.2">
      <c r="A2388" t="str">
        <f>IF($J2388="","",INDEX('2_Review &amp; Audit'!$F:$F,$J2388))</f>
        <v/>
      </c>
      <c r="B2388" t="str">
        <f>IF($J2388="","",INDEX('2_Review &amp; Audit'!$C:$C,$J2388))</f>
        <v/>
      </c>
      <c r="C2388" t="str">
        <f>IF($J2388="","",INDEX('2_Review &amp; Audit'!$D:$D,$J2388))</f>
        <v/>
      </c>
      <c r="D2388" s="60" t="str">
        <f>IF($J2388="","",INDEX('2_Review &amp; Audit'!$U:$U,$J2388))</f>
        <v/>
      </c>
      <c r="E2388" t="str">
        <f>IF($J2388="","",INDEX('2_Review &amp; Audit'!$M:$M,$J2388))</f>
        <v/>
      </c>
      <c r="F2388" t="str">
        <f>IF($J2388="","",INDEX('2_Review &amp; Audit'!$N:$N,$J2388))</f>
        <v/>
      </c>
      <c r="G2388" t="str">
        <f>IF(OR($J2388="",$F2388=""),"",ABS(INDEX('2_Review &amp; Audit'!$B:$B,$J2388)/$F2388))</f>
        <v/>
      </c>
      <c r="H2388" t="str">
        <f t="shared" si="101"/>
        <v/>
      </c>
      <c r="I2388" t="str">
        <f>IF($J2388="","",INDEX('2_Review &amp; Audit'!$AD:$AD,$J2388))</f>
        <v/>
      </c>
      <c r="AB2388" t="str">
        <f>IF($D2388="","",MAX(0,N(#REF!)-N($X2388)))</f>
        <v/>
      </c>
      <c r="AC2388" t="str">
        <f>IF(OR($D2388="",$AB2388="",N($AB2388)&lt;=0),"",IFERROR(MATCH(1,INDEX(('2_Review &amp; Audit'!$F$6:$F$505=$A2388)*('2_Review &amp; Audit'!$I$6:$I$505&gt;=$E2388-30)*('2_Review &amp; Audit'!$I$6:$I$505&lt;=$E2388+30)*('2_Review &amp; Audit'!$R$6:$R$505&gt;0)*(ROW('2_Review &amp; Audit'!$R$6:$R$505)&gt;$T2388),0),0)+5,""))</f>
        <v/>
      </c>
      <c r="AG2388" t="str">
        <f>IF(OR($D2388="",$AB2388="",$AF2388=""),"",MIN($AB2388,$AF2388))</f>
        <v/>
      </c>
      <c r="AK2388" t="str">
        <f>IF($D2388="","",MAX(0,N($AB2388)-N($AG2388)))</f>
        <v/>
      </c>
      <c r="AL2388" t="str">
        <f>IF(OR($D2388="",$AK2388="",N($AK2388)&lt;=0),"",IFERROR(MATCH(1,INDEX(('2_Review &amp; Audit'!$F$6:$F$505=$A2388)*('2_Review &amp; Audit'!$I$6:$I$505&gt;=$E2388-30)*('2_Review &amp; Audit'!$I$6:$I$505&lt;=$E2388+30)*('2_Review &amp; Audit'!$R$6:$R$505&gt;0)*(ROW('2_Review &amp; Audit'!$R$6:$R$505)&gt;$AC2388),0),0)+5,""))</f>
        <v/>
      </c>
      <c r="AP2388" t="str">
        <f>IF(OR($D2388="",$AK2388="",$AO2388=""),"",MIN($AK2388,$AO2388))</f>
        <v/>
      </c>
    </row>
    <row r="2389" spans="1:42" ht="12.75" customHeight="1" x14ac:dyDescent="0.2">
      <c r="A2389" t="str">
        <f>IF($J2389="","",INDEX('2_Review &amp; Audit'!$F:$F,$J2389))</f>
        <v/>
      </c>
      <c r="B2389" t="str">
        <f>IF($J2389="","",INDEX('2_Review &amp; Audit'!$C:$C,$J2389))</f>
        <v/>
      </c>
      <c r="C2389" t="str">
        <f>IF($J2389="","",INDEX('2_Review &amp; Audit'!$D:$D,$J2389))</f>
        <v/>
      </c>
      <c r="D2389" s="60" t="str">
        <f>IF($J2389="","",INDEX('2_Review &amp; Audit'!$U:$U,$J2389))</f>
        <v/>
      </c>
      <c r="E2389" t="str">
        <f>IF($J2389="","",INDEX('2_Review &amp; Audit'!$M:$M,$J2389))</f>
        <v/>
      </c>
      <c r="F2389" t="str">
        <f>IF($J2389="","",INDEX('2_Review &amp; Audit'!$N:$N,$J2389))</f>
        <v/>
      </c>
      <c r="G2389" t="str">
        <f>IF(OR($J2389="",$F2389=""),"",ABS(INDEX('2_Review &amp; Audit'!$B:$B,$J2389)/$F2389))</f>
        <v/>
      </c>
      <c r="H2389" t="str">
        <f t="shared" si="101"/>
        <v/>
      </c>
      <c r="I2389" t="str">
        <f>IF($J2389="","",INDEX('2_Review &amp; Audit'!$AD:$AD,$J2389))</f>
        <v/>
      </c>
      <c r="AB2389" t="str">
        <f>IF($D2389="","",MAX(0,N(#REF!)-N($X2389)))</f>
        <v/>
      </c>
      <c r="AC2389" t="str">
        <f>IF(OR($D2389="",$AB2389="",N($AB2389)&lt;=0),"",IFERROR(MATCH(1,INDEX(('2_Review &amp; Audit'!$F$6:$F$505=$A2389)*('2_Review &amp; Audit'!$I$6:$I$505&gt;=$E2389-30)*('2_Review &amp; Audit'!$I$6:$I$505&lt;=$E2389+30)*('2_Review &amp; Audit'!$R$6:$R$505&gt;0)*(ROW('2_Review &amp; Audit'!$R$6:$R$505)&gt;$T2389),0),0)+5,""))</f>
        <v/>
      </c>
      <c r="AG2389" t="str">
        <f>IF(OR($D2389="",$AB2389="",$AF2389=""),"",MIN($AB2389,$AF2389))</f>
        <v/>
      </c>
      <c r="AK2389" t="str">
        <f>IF($D2389="","",MAX(0,N($AB2389)-N($AG2389)))</f>
        <v/>
      </c>
      <c r="AL2389" t="str">
        <f>IF(OR($D2389="",$AK2389="",N($AK2389)&lt;=0),"",IFERROR(MATCH(1,INDEX(('2_Review &amp; Audit'!$F$6:$F$505=$A2389)*('2_Review &amp; Audit'!$I$6:$I$505&gt;=$E2389-30)*('2_Review &amp; Audit'!$I$6:$I$505&lt;=$E2389+30)*('2_Review &amp; Audit'!$R$6:$R$505&gt;0)*(ROW('2_Review &amp; Audit'!$R$6:$R$505)&gt;$AC2389),0),0)+5,""))</f>
        <v/>
      </c>
      <c r="AP2389" t="str">
        <f>IF(OR($D2389="",$AK2389="",$AO2389=""),"",MIN($AK2389,$AO2389))</f>
        <v/>
      </c>
    </row>
    <row r="2390" spans="1:42" ht="12.75" customHeight="1" x14ac:dyDescent="0.2">
      <c r="A2390" t="str">
        <f>IF($J2390="","",INDEX('2_Review &amp; Audit'!$F:$F,$J2390))</f>
        <v/>
      </c>
      <c r="B2390" t="str">
        <f>IF($J2390="","",INDEX('2_Review &amp; Audit'!$C:$C,$J2390))</f>
        <v/>
      </c>
      <c r="C2390" t="str">
        <f>IF($J2390="","",INDEX('2_Review &amp; Audit'!$D:$D,$J2390))</f>
        <v/>
      </c>
      <c r="D2390" s="60" t="str">
        <f>IF($J2390="","",INDEX('2_Review &amp; Audit'!$U:$U,$J2390))</f>
        <v/>
      </c>
      <c r="E2390" t="str">
        <f>IF($J2390="","",INDEX('2_Review &amp; Audit'!$M:$M,$J2390))</f>
        <v/>
      </c>
      <c r="F2390" t="str">
        <f>IF($J2390="","",INDEX('2_Review &amp; Audit'!$N:$N,$J2390))</f>
        <v/>
      </c>
      <c r="G2390" t="str">
        <f>IF(OR($J2390="",$F2390=""),"",ABS(INDEX('2_Review &amp; Audit'!$B:$B,$J2390)/$F2390))</f>
        <v/>
      </c>
      <c r="H2390" t="str">
        <f t="shared" si="101"/>
        <v/>
      </c>
      <c r="I2390" t="str">
        <f>IF($J2390="","",INDEX('2_Review &amp; Audit'!$AD:$AD,$J2390))</f>
        <v/>
      </c>
      <c r="AB2390" t="str">
        <f>IF($D2390="","",MAX(0,N(#REF!)-N($X2390)))</f>
        <v/>
      </c>
      <c r="AC2390" t="str">
        <f>IF(OR($D2390="",$AB2390="",N($AB2390)&lt;=0),"",IFERROR(MATCH(1,INDEX(('2_Review &amp; Audit'!$F$6:$F$505=$A2390)*('2_Review &amp; Audit'!$I$6:$I$505&gt;=$E2390-30)*('2_Review &amp; Audit'!$I$6:$I$505&lt;=$E2390+30)*('2_Review &amp; Audit'!$R$6:$R$505&gt;0)*(ROW('2_Review &amp; Audit'!$R$6:$R$505)&gt;$T2390),0),0)+5,""))</f>
        <v/>
      </c>
      <c r="AG2390" t="str">
        <f>IF(OR($D2390="",$AB2390="",$AF2390=""),"",MIN($AB2390,$AF2390))</f>
        <v/>
      </c>
      <c r="AK2390" t="str">
        <f>IF($D2390="","",MAX(0,N($AB2390)-N($AG2390)))</f>
        <v/>
      </c>
      <c r="AL2390" t="str">
        <f>IF(OR($D2390="",$AK2390="",N($AK2390)&lt;=0),"",IFERROR(MATCH(1,INDEX(('2_Review &amp; Audit'!$F$6:$F$505=$A2390)*('2_Review &amp; Audit'!$I$6:$I$505&gt;=$E2390-30)*('2_Review &amp; Audit'!$I$6:$I$505&lt;=$E2390+30)*('2_Review &amp; Audit'!$R$6:$R$505&gt;0)*(ROW('2_Review &amp; Audit'!$R$6:$R$505)&gt;$AC2390),0),0)+5,""))</f>
        <v/>
      </c>
      <c r="AP2390" t="str">
        <f>IF(OR($D2390="",$AK2390="",$AO2390=""),"",MIN($AK2390,$AO2390))</f>
        <v/>
      </c>
    </row>
    <row r="2391" spans="1:42" ht="12.75" customHeight="1" x14ac:dyDescent="0.2">
      <c r="A2391" t="str">
        <f>IF($J2391="","",INDEX('2_Review &amp; Audit'!$F:$F,$J2391))</f>
        <v/>
      </c>
      <c r="B2391" t="str">
        <f>IF($J2391="","",INDEX('2_Review &amp; Audit'!$C:$C,$J2391))</f>
        <v/>
      </c>
      <c r="C2391" t="str">
        <f>IF($J2391="","",INDEX('2_Review &amp; Audit'!$D:$D,$J2391))</f>
        <v/>
      </c>
      <c r="D2391" s="60" t="str">
        <f>IF($J2391="","",INDEX('2_Review &amp; Audit'!$U:$U,$J2391))</f>
        <v/>
      </c>
      <c r="E2391" t="str">
        <f>IF($J2391="","",INDEX('2_Review &amp; Audit'!$M:$M,$J2391))</f>
        <v/>
      </c>
      <c r="F2391" t="str">
        <f>IF($J2391="","",INDEX('2_Review &amp; Audit'!$N:$N,$J2391))</f>
        <v/>
      </c>
      <c r="G2391" t="str">
        <f>IF(OR($J2391="",$F2391=""),"",ABS(INDEX('2_Review &amp; Audit'!$B:$B,$J2391)/$F2391))</f>
        <v/>
      </c>
      <c r="H2391" t="str">
        <f t="shared" si="101"/>
        <v/>
      </c>
      <c r="I2391" t="str">
        <f>IF($J2391="","",INDEX('2_Review &amp; Audit'!$AD:$AD,$J2391))</f>
        <v/>
      </c>
      <c r="AB2391" t="str">
        <f>IF($D2391="","",MAX(0,N(#REF!)-N($X2391)))</f>
        <v/>
      </c>
      <c r="AC2391" t="str">
        <f>IF(OR($D2391="",$AB2391="",N($AB2391)&lt;=0),"",IFERROR(MATCH(1,INDEX(('2_Review &amp; Audit'!$F$6:$F$505=$A2391)*('2_Review &amp; Audit'!$I$6:$I$505&gt;=$E2391-30)*('2_Review &amp; Audit'!$I$6:$I$505&lt;=$E2391+30)*('2_Review &amp; Audit'!$R$6:$R$505&gt;0)*(ROW('2_Review &amp; Audit'!$R$6:$R$505)&gt;$T2391),0),0)+5,""))</f>
        <v/>
      </c>
      <c r="AG2391" t="str">
        <f>IF(OR($D2391="",$AB2391="",$AF2391=""),"",MIN($AB2391,$AF2391))</f>
        <v/>
      </c>
      <c r="AK2391" t="str">
        <f>IF($D2391="","",MAX(0,N($AB2391)-N($AG2391)))</f>
        <v/>
      </c>
      <c r="AL2391" t="str">
        <f>IF(OR($D2391="",$AK2391="",N($AK2391)&lt;=0),"",IFERROR(MATCH(1,INDEX(('2_Review &amp; Audit'!$F$6:$F$505=$A2391)*('2_Review &amp; Audit'!$I$6:$I$505&gt;=$E2391-30)*('2_Review &amp; Audit'!$I$6:$I$505&lt;=$E2391+30)*('2_Review &amp; Audit'!$R$6:$R$505&gt;0)*(ROW('2_Review &amp; Audit'!$R$6:$R$505)&gt;$AC2391),0),0)+5,""))</f>
        <v/>
      </c>
      <c r="AP2391" t="str">
        <f>IF(OR($D2391="",$AK2391="",$AO2391=""),"",MIN($AK2391,$AO2391))</f>
        <v/>
      </c>
    </row>
    <row r="2392" spans="1:42" ht="12.75" customHeight="1" x14ac:dyDescent="0.2">
      <c r="A2392" t="str">
        <f>IF($J2392="","",INDEX('2_Review &amp; Audit'!$F:$F,$J2392))</f>
        <v/>
      </c>
      <c r="B2392" t="str">
        <f>IF($J2392="","",INDEX('2_Review &amp; Audit'!$C:$C,$J2392))</f>
        <v/>
      </c>
      <c r="C2392" t="str">
        <f>IF($J2392="","",INDEX('2_Review &amp; Audit'!$D:$D,$J2392))</f>
        <v/>
      </c>
      <c r="D2392" s="60" t="str">
        <f>IF($J2392="","",INDEX('2_Review &amp; Audit'!$U:$U,$J2392))</f>
        <v/>
      </c>
      <c r="E2392" t="str">
        <f>IF($J2392="","",INDEX('2_Review &amp; Audit'!$M:$M,$J2392))</f>
        <v/>
      </c>
      <c r="F2392" t="str">
        <f>IF($J2392="","",INDEX('2_Review &amp; Audit'!$N:$N,$J2392))</f>
        <v/>
      </c>
      <c r="G2392" t="str">
        <f>IF(OR($J2392="",$F2392=""),"",ABS(INDEX('2_Review &amp; Audit'!$B:$B,$J2392)/$F2392))</f>
        <v/>
      </c>
      <c r="H2392" t="str">
        <f t="shared" si="101"/>
        <v/>
      </c>
      <c r="I2392" t="str">
        <f>IF($J2392="","",INDEX('2_Review &amp; Audit'!$AD:$AD,$J2392))</f>
        <v/>
      </c>
      <c r="AB2392" t="str">
        <f>IF($D2392="","",MAX(0,N(#REF!)-N($X2392)))</f>
        <v/>
      </c>
      <c r="AC2392" t="str">
        <f>IF(OR($D2392="",$AB2392="",N($AB2392)&lt;=0),"",IFERROR(MATCH(1,INDEX(('2_Review &amp; Audit'!$F$6:$F$505=$A2392)*('2_Review &amp; Audit'!$I$6:$I$505&gt;=$E2392-30)*('2_Review &amp; Audit'!$I$6:$I$505&lt;=$E2392+30)*('2_Review &amp; Audit'!$R$6:$R$505&gt;0)*(ROW('2_Review &amp; Audit'!$R$6:$R$505)&gt;$T2392),0),0)+5,""))</f>
        <v/>
      </c>
      <c r="AG2392" t="str">
        <f>IF(OR($D2392="",$AB2392="",$AF2392=""),"",MIN($AB2392,$AF2392))</f>
        <v/>
      </c>
      <c r="AK2392" t="str">
        <f>IF($D2392="","",MAX(0,N($AB2392)-N($AG2392)))</f>
        <v/>
      </c>
      <c r="AL2392" t="str">
        <f>IF(OR($D2392="",$AK2392="",N($AK2392)&lt;=0),"",IFERROR(MATCH(1,INDEX(('2_Review &amp; Audit'!$F$6:$F$505=$A2392)*('2_Review &amp; Audit'!$I$6:$I$505&gt;=$E2392-30)*('2_Review &amp; Audit'!$I$6:$I$505&lt;=$E2392+30)*('2_Review &amp; Audit'!$R$6:$R$505&gt;0)*(ROW('2_Review &amp; Audit'!$R$6:$R$505)&gt;$AC2392),0),0)+5,""))</f>
        <v/>
      </c>
      <c r="AP2392" t="str">
        <f>IF(OR($D2392="",$AK2392="",$AO2392=""),"",MIN($AK2392,$AO2392))</f>
        <v/>
      </c>
    </row>
    <row r="2393" spans="1:42" ht="12.75" customHeight="1" x14ac:dyDescent="0.2">
      <c r="A2393" t="str">
        <f>IF($J2393="","",INDEX('2_Review &amp; Audit'!$F:$F,$J2393))</f>
        <v/>
      </c>
      <c r="B2393" t="str">
        <f>IF($J2393="","",INDEX('2_Review &amp; Audit'!$C:$C,$J2393))</f>
        <v/>
      </c>
      <c r="C2393" t="str">
        <f>IF($J2393="","",INDEX('2_Review &amp; Audit'!$D:$D,$J2393))</f>
        <v/>
      </c>
      <c r="D2393" s="60" t="str">
        <f>IF($J2393="","",INDEX('2_Review &amp; Audit'!$U:$U,$J2393))</f>
        <v/>
      </c>
      <c r="E2393" t="str">
        <f>IF($J2393="","",INDEX('2_Review &amp; Audit'!$M:$M,$J2393))</f>
        <v/>
      </c>
      <c r="F2393" t="str">
        <f>IF($J2393="","",INDEX('2_Review &amp; Audit'!$N:$N,$J2393))</f>
        <v/>
      </c>
      <c r="G2393" t="str">
        <f>IF(OR($J2393="",$F2393=""),"",ABS(INDEX('2_Review &amp; Audit'!$B:$B,$J2393)/$F2393))</f>
        <v/>
      </c>
      <c r="H2393" t="str">
        <f t="shared" si="101"/>
        <v/>
      </c>
      <c r="I2393" t="str">
        <f>IF($J2393="","",INDEX('2_Review &amp; Audit'!$AD:$AD,$J2393))</f>
        <v/>
      </c>
      <c r="AB2393" t="str">
        <f>IF($D2393="","",MAX(0,N(#REF!)-N($X2393)))</f>
        <v/>
      </c>
      <c r="AC2393" t="str">
        <f>IF(OR($D2393="",$AB2393="",N($AB2393)&lt;=0),"",IFERROR(MATCH(1,INDEX(('2_Review &amp; Audit'!$F$6:$F$505=$A2393)*('2_Review &amp; Audit'!$I$6:$I$505&gt;=$E2393-30)*('2_Review &amp; Audit'!$I$6:$I$505&lt;=$E2393+30)*('2_Review &amp; Audit'!$R$6:$R$505&gt;0)*(ROW('2_Review &amp; Audit'!$R$6:$R$505)&gt;$T2393),0),0)+5,""))</f>
        <v/>
      </c>
      <c r="AG2393" t="str">
        <f>IF(OR($D2393="",$AB2393="",$AF2393=""),"",MIN($AB2393,$AF2393))</f>
        <v/>
      </c>
      <c r="AK2393" t="str">
        <f>IF($D2393="","",MAX(0,N($AB2393)-N($AG2393)))</f>
        <v/>
      </c>
      <c r="AL2393" t="str">
        <f>IF(OR($D2393="",$AK2393="",N($AK2393)&lt;=0),"",IFERROR(MATCH(1,INDEX(('2_Review &amp; Audit'!$F$6:$F$505=$A2393)*('2_Review &amp; Audit'!$I$6:$I$505&gt;=$E2393-30)*('2_Review &amp; Audit'!$I$6:$I$505&lt;=$E2393+30)*('2_Review &amp; Audit'!$R$6:$R$505&gt;0)*(ROW('2_Review &amp; Audit'!$R$6:$R$505)&gt;$AC2393),0),0)+5,""))</f>
        <v/>
      </c>
      <c r="AP2393" t="str">
        <f>IF(OR($D2393="",$AK2393="",$AO2393=""),"",MIN($AK2393,$AO2393))</f>
        <v/>
      </c>
    </row>
    <row r="2394" spans="1:42" ht="12.75" customHeight="1" x14ac:dyDescent="0.2">
      <c r="A2394" t="str">
        <f>IF($J2394="","",INDEX('2_Review &amp; Audit'!$F:$F,$J2394))</f>
        <v/>
      </c>
      <c r="B2394" t="str">
        <f>IF($J2394="","",INDEX('2_Review &amp; Audit'!$C:$C,$J2394))</f>
        <v/>
      </c>
      <c r="C2394" t="str">
        <f>IF($J2394="","",INDEX('2_Review &amp; Audit'!$D:$D,$J2394))</f>
        <v/>
      </c>
      <c r="D2394" s="60" t="str">
        <f>IF($J2394="","",INDEX('2_Review &amp; Audit'!$U:$U,$J2394))</f>
        <v/>
      </c>
      <c r="E2394" t="str">
        <f>IF($J2394="","",INDEX('2_Review &amp; Audit'!$M:$M,$J2394))</f>
        <v/>
      </c>
      <c r="F2394" t="str">
        <f>IF($J2394="","",INDEX('2_Review &amp; Audit'!$N:$N,$J2394))</f>
        <v/>
      </c>
      <c r="G2394" t="str">
        <f>IF(OR($J2394="",$F2394=""),"",ABS(INDEX('2_Review &amp; Audit'!$B:$B,$J2394)/$F2394))</f>
        <v/>
      </c>
      <c r="H2394" t="str">
        <f t="shared" si="101"/>
        <v/>
      </c>
      <c r="I2394" t="str">
        <f>IF($J2394="","",INDEX('2_Review &amp; Audit'!$AD:$AD,$J2394))</f>
        <v/>
      </c>
      <c r="AB2394" t="str">
        <f>IF($D2394="","",MAX(0,N(#REF!)-N($X2394)))</f>
        <v/>
      </c>
      <c r="AC2394" t="str">
        <f>IF(OR($D2394="",$AB2394="",N($AB2394)&lt;=0),"",IFERROR(MATCH(1,INDEX(('2_Review &amp; Audit'!$F$6:$F$505=$A2394)*('2_Review &amp; Audit'!$I$6:$I$505&gt;=$E2394-30)*('2_Review &amp; Audit'!$I$6:$I$505&lt;=$E2394+30)*('2_Review &amp; Audit'!$R$6:$R$505&gt;0)*(ROW('2_Review &amp; Audit'!$R$6:$R$505)&gt;$T2394),0),0)+5,""))</f>
        <v/>
      </c>
      <c r="AG2394" t="str">
        <f>IF(OR($D2394="",$AB2394="",$AF2394=""),"",MIN($AB2394,$AF2394))</f>
        <v/>
      </c>
      <c r="AK2394" t="str">
        <f>IF($D2394="","",MAX(0,N($AB2394)-N($AG2394)))</f>
        <v/>
      </c>
      <c r="AL2394" t="str">
        <f>IF(OR($D2394="",$AK2394="",N($AK2394)&lt;=0),"",IFERROR(MATCH(1,INDEX(('2_Review &amp; Audit'!$F$6:$F$505=$A2394)*('2_Review &amp; Audit'!$I$6:$I$505&gt;=$E2394-30)*('2_Review &amp; Audit'!$I$6:$I$505&lt;=$E2394+30)*('2_Review &amp; Audit'!$R$6:$R$505&gt;0)*(ROW('2_Review &amp; Audit'!$R$6:$R$505)&gt;$AC2394),0),0)+5,""))</f>
        <v/>
      </c>
      <c r="AP2394" t="str">
        <f>IF(OR($D2394="",$AK2394="",$AO2394=""),"",MIN($AK2394,$AO2394))</f>
        <v/>
      </c>
    </row>
    <row r="2395" spans="1:42" ht="12.75" customHeight="1" x14ac:dyDescent="0.2">
      <c r="A2395" t="str">
        <f>IF($J2395="","",INDEX('2_Review &amp; Audit'!$F:$F,$J2395))</f>
        <v/>
      </c>
      <c r="B2395" t="str">
        <f>IF($J2395="","",INDEX('2_Review &amp; Audit'!$C:$C,$J2395))</f>
        <v/>
      </c>
      <c r="C2395" t="str">
        <f>IF($J2395="","",INDEX('2_Review &amp; Audit'!$D:$D,$J2395))</f>
        <v/>
      </c>
      <c r="D2395" s="60" t="str">
        <f>IF($J2395="","",INDEX('2_Review &amp; Audit'!$U:$U,$J2395))</f>
        <v/>
      </c>
      <c r="E2395" t="str">
        <f>IF($J2395="","",INDEX('2_Review &amp; Audit'!$M:$M,$J2395))</f>
        <v/>
      </c>
      <c r="F2395" t="str">
        <f>IF($J2395="","",INDEX('2_Review &amp; Audit'!$N:$N,$J2395))</f>
        <v/>
      </c>
      <c r="G2395" t="str">
        <f>IF(OR($J2395="",$F2395=""),"",ABS(INDEX('2_Review &amp; Audit'!$B:$B,$J2395)/$F2395))</f>
        <v/>
      </c>
      <c r="H2395" t="str">
        <f t="shared" si="101"/>
        <v/>
      </c>
      <c r="I2395" t="str">
        <f>IF($J2395="","",INDEX('2_Review &amp; Audit'!$AD:$AD,$J2395))</f>
        <v/>
      </c>
      <c r="AB2395" t="str">
        <f>IF($D2395="","",MAX(0,N(#REF!)-N($X2395)))</f>
        <v/>
      </c>
      <c r="AC2395" t="str">
        <f>IF(OR($D2395="",$AB2395="",N($AB2395)&lt;=0),"",IFERROR(MATCH(1,INDEX(('2_Review &amp; Audit'!$F$6:$F$505=$A2395)*('2_Review &amp; Audit'!$I$6:$I$505&gt;=$E2395-30)*('2_Review &amp; Audit'!$I$6:$I$505&lt;=$E2395+30)*('2_Review &amp; Audit'!$R$6:$R$505&gt;0)*(ROW('2_Review &amp; Audit'!$R$6:$R$505)&gt;$T2395),0),0)+5,""))</f>
        <v/>
      </c>
      <c r="AG2395" t="str">
        <f>IF(OR($D2395="",$AB2395="",$AF2395=""),"",MIN($AB2395,$AF2395))</f>
        <v/>
      </c>
      <c r="AK2395" t="str">
        <f>IF($D2395="","",MAX(0,N($AB2395)-N($AG2395)))</f>
        <v/>
      </c>
      <c r="AL2395" t="str">
        <f>IF(OR($D2395="",$AK2395="",N($AK2395)&lt;=0),"",IFERROR(MATCH(1,INDEX(('2_Review &amp; Audit'!$F$6:$F$505=$A2395)*('2_Review &amp; Audit'!$I$6:$I$505&gt;=$E2395-30)*('2_Review &amp; Audit'!$I$6:$I$505&lt;=$E2395+30)*('2_Review &amp; Audit'!$R$6:$R$505&gt;0)*(ROW('2_Review &amp; Audit'!$R$6:$R$505)&gt;$AC2395),0),0)+5,""))</f>
        <v/>
      </c>
      <c r="AP2395" t="str">
        <f>IF(OR($D2395="",$AK2395="",$AO2395=""),"",MIN($AK2395,$AO2395))</f>
        <v/>
      </c>
    </row>
    <row r="2396" spans="1:42" ht="12.75" customHeight="1" x14ac:dyDescent="0.2">
      <c r="A2396" t="str">
        <f>IF($J2396="","",INDEX('2_Review &amp; Audit'!$F:$F,$J2396))</f>
        <v/>
      </c>
      <c r="B2396" t="str">
        <f>IF($J2396="","",INDEX('2_Review &amp; Audit'!$C:$C,$J2396))</f>
        <v/>
      </c>
      <c r="C2396" t="str">
        <f>IF($J2396="","",INDEX('2_Review &amp; Audit'!$D:$D,$J2396))</f>
        <v/>
      </c>
      <c r="D2396" s="60" t="str">
        <f>IF($J2396="","",INDEX('2_Review &amp; Audit'!$U:$U,$J2396))</f>
        <v/>
      </c>
      <c r="E2396" t="str">
        <f>IF($J2396="","",INDEX('2_Review &amp; Audit'!$M:$M,$J2396))</f>
        <v/>
      </c>
      <c r="F2396" t="str">
        <f>IF($J2396="","",INDEX('2_Review &amp; Audit'!$N:$N,$J2396))</f>
        <v/>
      </c>
      <c r="G2396" t="str">
        <f>IF(OR($J2396="",$F2396=""),"",ABS(INDEX('2_Review &amp; Audit'!$B:$B,$J2396)/$F2396))</f>
        <v/>
      </c>
      <c r="H2396" t="str">
        <f t="shared" si="101"/>
        <v/>
      </c>
      <c r="I2396" t="str">
        <f>IF($J2396="","",INDEX('2_Review &amp; Audit'!$AD:$AD,$J2396))</f>
        <v/>
      </c>
      <c r="AB2396" t="str">
        <f>IF($D2396="","",MAX(0,N(#REF!)-N($X2396)))</f>
        <v/>
      </c>
      <c r="AC2396" t="str">
        <f>IF(OR($D2396="",$AB2396="",N($AB2396)&lt;=0),"",IFERROR(MATCH(1,INDEX(('2_Review &amp; Audit'!$F$6:$F$505=$A2396)*('2_Review &amp; Audit'!$I$6:$I$505&gt;=$E2396-30)*('2_Review &amp; Audit'!$I$6:$I$505&lt;=$E2396+30)*('2_Review &amp; Audit'!$R$6:$R$505&gt;0)*(ROW('2_Review &amp; Audit'!$R$6:$R$505)&gt;$T2396),0),0)+5,""))</f>
        <v/>
      </c>
      <c r="AG2396" t="str">
        <f>IF(OR($D2396="",$AB2396="",$AF2396=""),"",MIN($AB2396,$AF2396))</f>
        <v/>
      </c>
      <c r="AK2396" t="str">
        <f>IF($D2396="","",MAX(0,N($AB2396)-N($AG2396)))</f>
        <v/>
      </c>
      <c r="AL2396" t="str">
        <f>IF(OR($D2396="",$AK2396="",N($AK2396)&lt;=0),"",IFERROR(MATCH(1,INDEX(('2_Review &amp; Audit'!$F$6:$F$505=$A2396)*('2_Review &amp; Audit'!$I$6:$I$505&gt;=$E2396-30)*('2_Review &amp; Audit'!$I$6:$I$505&lt;=$E2396+30)*('2_Review &amp; Audit'!$R$6:$R$505&gt;0)*(ROW('2_Review &amp; Audit'!$R$6:$R$505)&gt;$AC2396),0),0)+5,""))</f>
        <v/>
      </c>
      <c r="AP2396" t="str">
        <f>IF(OR($D2396="",$AK2396="",$AO2396=""),"",MIN($AK2396,$AO2396))</f>
        <v/>
      </c>
    </row>
    <row r="2397" spans="1:42" ht="12.75" customHeight="1" x14ac:dyDescent="0.2">
      <c r="A2397" t="str">
        <f>IF($J2397="","",INDEX('2_Review &amp; Audit'!$F:$F,$J2397))</f>
        <v/>
      </c>
      <c r="B2397" t="str">
        <f>IF($J2397="","",INDEX('2_Review &amp; Audit'!$C:$C,$J2397))</f>
        <v/>
      </c>
      <c r="C2397" t="str">
        <f>IF($J2397="","",INDEX('2_Review &amp; Audit'!$D:$D,$J2397))</f>
        <v/>
      </c>
      <c r="D2397" s="60" t="str">
        <f>IF($J2397="","",INDEX('2_Review &amp; Audit'!$U:$U,$J2397))</f>
        <v/>
      </c>
      <c r="E2397" t="str">
        <f>IF($J2397="","",INDEX('2_Review &amp; Audit'!$M:$M,$J2397))</f>
        <v/>
      </c>
      <c r="F2397" t="str">
        <f>IF($J2397="","",INDEX('2_Review &amp; Audit'!$N:$N,$J2397))</f>
        <v/>
      </c>
      <c r="G2397" t="str">
        <f>IF(OR($J2397="",$F2397=""),"",ABS(INDEX('2_Review &amp; Audit'!$B:$B,$J2397)/$F2397))</f>
        <v/>
      </c>
      <c r="H2397" t="str">
        <f t="shared" si="101"/>
        <v/>
      </c>
      <c r="I2397" t="str">
        <f>IF($J2397="","",INDEX('2_Review &amp; Audit'!$AD:$AD,$J2397))</f>
        <v/>
      </c>
      <c r="AB2397" t="str">
        <f>IF($D2397="","",MAX(0,N(#REF!)-N($X2397)))</f>
        <v/>
      </c>
      <c r="AC2397" t="str">
        <f>IF(OR($D2397="",$AB2397="",N($AB2397)&lt;=0),"",IFERROR(MATCH(1,INDEX(('2_Review &amp; Audit'!$F$6:$F$505=$A2397)*('2_Review &amp; Audit'!$I$6:$I$505&gt;=$E2397-30)*('2_Review &amp; Audit'!$I$6:$I$505&lt;=$E2397+30)*('2_Review &amp; Audit'!$R$6:$R$505&gt;0)*(ROW('2_Review &amp; Audit'!$R$6:$R$505)&gt;$T2397),0),0)+5,""))</f>
        <v/>
      </c>
      <c r="AG2397" t="str">
        <f>IF(OR($D2397="",$AB2397="",$AF2397=""),"",MIN($AB2397,$AF2397))</f>
        <v/>
      </c>
      <c r="AK2397" t="str">
        <f>IF($D2397="","",MAX(0,N($AB2397)-N($AG2397)))</f>
        <v/>
      </c>
      <c r="AL2397" t="str">
        <f>IF(OR($D2397="",$AK2397="",N($AK2397)&lt;=0),"",IFERROR(MATCH(1,INDEX(('2_Review &amp; Audit'!$F$6:$F$505=$A2397)*('2_Review &amp; Audit'!$I$6:$I$505&gt;=$E2397-30)*('2_Review &amp; Audit'!$I$6:$I$505&lt;=$E2397+30)*('2_Review &amp; Audit'!$R$6:$R$505&gt;0)*(ROW('2_Review &amp; Audit'!$R$6:$R$505)&gt;$AC2397),0),0)+5,""))</f>
        <v/>
      </c>
      <c r="AP2397" t="str">
        <f>IF(OR($D2397="",$AK2397="",$AO2397=""),"",MIN($AK2397,$AO2397))</f>
        <v/>
      </c>
    </row>
    <row r="2398" spans="1:42" ht="12.75" customHeight="1" x14ac:dyDescent="0.2">
      <c r="A2398" t="str">
        <f>IF($J2398="","",INDEX('2_Review &amp; Audit'!$F:$F,$J2398))</f>
        <v/>
      </c>
      <c r="B2398" t="str">
        <f>IF($J2398="","",INDEX('2_Review &amp; Audit'!$C:$C,$J2398))</f>
        <v/>
      </c>
      <c r="C2398" t="str">
        <f>IF($J2398="","",INDEX('2_Review &amp; Audit'!$D:$D,$J2398))</f>
        <v/>
      </c>
      <c r="D2398" s="60" t="str">
        <f>IF($J2398="","",INDEX('2_Review &amp; Audit'!$U:$U,$J2398))</f>
        <v/>
      </c>
      <c r="E2398" t="str">
        <f>IF($J2398="","",INDEX('2_Review &amp; Audit'!$M:$M,$J2398))</f>
        <v/>
      </c>
      <c r="F2398" t="str">
        <f>IF($J2398="","",INDEX('2_Review &amp; Audit'!$N:$N,$J2398))</f>
        <v/>
      </c>
      <c r="G2398" t="str">
        <f>IF(OR($J2398="",$F2398=""),"",ABS(INDEX('2_Review &amp; Audit'!$B:$B,$J2398)/$F2398))</f>
        <v/>
      </c>
      <c r="H2398" t="str">
        <f t="shared" si="101"/>
        <v/>
      </c>
      <c r="I2398" t="str">
        <f>IF($J2398="","",INDEX('2_Review &amp; Audit'!$AD:$AD,$J2398))</f>
        <v/>
      </c>
      <c r="AB2398" t="str">
        <f>IF($D2398="","",MAX(0,N(#REF!)-N($X2398)))</f>
        <v/>
      </c>
      <c r="AC2398" t="str">
        <f>IF(OR($D2398="",$AB2398="",N($AB2398)&lt;=0),"",IFERROR(MATCH(1,INDEX(('2_Review &amp; Audit'!$F$6:$F$505=$A2398)*('2_Review &amp; Audit'!$I$6:$I$505&gt;=$E2398-30)*('2_Review &amp; Audit'!$I$6:$I$505&lt;=$E2398+30)*('2_Review &amp; Audit'!$R$6:$R$505&gt;0)*(ROW('2_Review &amp; Audit'!$R$6:$R$505)&gt;$T2398),0),0)+5,""))</f>
        <v/>
      </c>
      <c r="AG2398" t="str">
        <f>IF(OR($D2398="",$AB2398="",$AF2398=""),"",MIN($AB2398,$AF2398))</f>
        <v/>
      </c>
      <c r="AK2398" t="str">
        <f>IF($D2398="","",MAX(0,N($AB2398)-N($AG2398)))</f>
        <v/>
      </c>
      <c r="AL2398" t="str">
        <f>IF(OR($D2398="",$AK2398="",N($AK2398)&lt;=0),"",IFERROR(MATCH(1,INDEX(('2_Review &amp; Audit'!$F$6:$F$505=$A2398)*('2_Review &amp; Audit'!$I$6:$I$505&gt;=$E2398-30)*('2_Review &amp; Audit'!$I$6:$I$505&lt;=$E2398+30)*('2_Review &amp; Audit'!$R$6:$R$505&gt;0)*(ROW('2_Review &amp; Audit'!$R$6:$R$505)&gt;$AC2398),0),0)+5,""))</f>
        <v/>
      </c>
      <c r="AP2398" t="str">
        <f>IF(OR($D2398="",$AK2398="",$AO2398=""),"",MIN($AK2398,$AO2398))</f>
        <v/>
      </c>
    </row>
    <row r="2399" spans="1:42" ht="12.75" customHeight="1" x14ac:dyDescent="0.2">
      <c r="A2399" t="str">
        <f>IF($J2399="","",INDEX('2_Review &amp; Audit'!$F:$F,$J2399))</f>
        <v/>
      </c>
      <c r="B2399" t="str">
        <f>IF($J2399="","",INDEX('2_Review &amp; Audit'!$C:$C,$J2399))</f>
        <v/>
      </c>
      <c r="C2399" t="str">
        <f>IF($J2399="","",INDEX('2_Review &amp; Audit'!$D:$D,$J2399))</f>
        <v/>
      </c>
      <c r="D2399" s="60" t="str">
        <f>IF($J2399="","",INDEX('2_Review &amp; Audit'!$U:$U,$J2399))</f>
        <v/>
      </c>
      <c r="E2399" t="str">
        <f>IF($J2399="","",INDEX('2_Review &amp; Audit'!$M:$M,$J2399))</f>
        <v/>
      </c>
      <c r="F2399" t="str">
        <f>IF($J2399="","",INDEX('2_Review &amp; Audit'!$N:$N,$J2399))</f>
        <v/>
      </c>
      <c r="G2399" t="str">
        <f>IF(OR($J2399="",$F2399=""),"",ABS(INDEX('2_Review &amp; Audit'!$B:$B,$J2399)/$F2399))</f>
        <v/>
      </c>
      <c r="H2399" t="str">
        <f t="shared" si="101"/>
        <v/>
      </c>
      <c r="I2399" t="str">
        <f>IF($J2399="","",INDEX('2_Review &amp; Audit'!$AD:$AD,$J2399))</f>
        <v/>
      </c>
      <c r="AB2399" t="str">
        <f>IF($D2399="","",MAX(0,N(#REF!)-N($X2399)))</f>
        <v/>
      </c>
      <c r="AC2399" t="str">
        <f>IF(OR($D2399="",$AB2399="",N($AB2399)&lt;=0),"",IFERROR(MATCH(1,INDEX(('2_Review &amp; Audit'!$F$6:$F$505=$A2399)*('2_Review &amp; Audit'!$I$6:$I$505&gt;=$E2399-30)*('2_Review &amp; Audit'!$I$6:$I$505&lt;=$E2399+30)*('2_Review &amp; Audit'!$R$6:$R$505&gt;0)*(ROW('2_Review &amp; Audit'!$R$6:$R$505)&gt;$T2399),0),0)+5,""))</f>
        <v/>
      </c>
      <c r="AG2399" t="str">
        <f>IF(OR($D2399="",$AB2399="",$AF2399=""),"",MIN($AB2399,$AF2399))</f>
        <v/>
      </c>
      <c r="AK2399" t="str">
        <f>IF($D2399="","",MAX(0,N($AB2399)-N($AG2399)))</f>
        <v/>
      </c>
      <c r="AL2399" t="str">
        <f>IF(OR($D2399="",$AK2399="",N($AK2399)&lt;=0),"",IFERROR(MATCH(1,INDEX(('2_Review &amp; Audit'!$F$6:$F$505=$A2399)*('2_Review &amp; Audit'!$I$6:$I$505&gt;=$E2399-30)*('2_Review &amp; Audit'!$I$6:$I$505&lt;=$E2399+30)*('2_Review &amp; Audit'!$R$6:$R$505&gt;0)*(ROW('2_Review &amp; Audit'!$R$6:$R$505)&gt;$AC2399),0),0)+5,""))</f>
        <v/>
      </c>
      <c r="AP2399" t="str">
        <f>IF(OR($D2399="",$AK2399="",$AO2399=""),"",MIN($AK2399,$AO2399))</f>
        <v/>
      </c>
    </row>
    <row r="2400" spans="1:42" ht="12.75" customHeight="1" x14ac:dyDescent="0.2">
      <c r="A2400" t="str">
        <f>IF($J2400="","",INDEX('2_Review &amp; Audit'!$F:$F,$J2400))</f>
        <v/>
      </c>
      <c r="B2400" t="str">
        <f>IF($J2400="","",INDEX('2_Review &amp; Audit'!$C:$C,$J2400))</f>
        <v/>
      </c>
      <c r="C2400" t="str">
        <f>IF($J2400="","",INDEX('2_Review &amp; Audit'!$D:$D,$J2400))</f>
        <v/>
      </c>
      <c r="D2400" s="60" t="str">
        <f>IF($J2400="","",INDEX('2_Review &amp; Audit'!$U:$U,$J2400))</f>
        <v/>
      </c>
      <c r="E2400" t="str">
        <f>IF($J2400="","",INDEX('2_Review &amp; Audit'!$M:$M,$J2400))</f>
        <v/>
      </c>
      <c r="F2400" t="str">
        <f>IF($J2400="","",INDEX('2_Review &amp; Audit'!$N:$N,$J2400))</f>
        <v/>
      </c>
      <c r="G2400" t="str">
        <f>IF(OR($J2400="",$F2400=""),"",ABS(INDEX('2_Review &amp; Audit'!$B:$B,$J2400)/$F2400))</f>
        <v/>
      </c>
      <c r="H2400" t="str">
        <f t="shared" si="101"/>
        <v/>
      </c>
      <c r="I2400" t="str">
        <f>IF($J2400="","",INDEX('2_Review &amp; Audit'!$AD:$AD,$J2400))</f>
        <v/>
      </c>
      <c r="AB2400" t="str">
        <f>IF($D2400="","",MAX(0,N(#REF!)-N($X2400)))</f>
        <v/>
      </c>
      <c r="AC2400" t="str">
        <f>IF(OR($D2400="",$AB2400="",N($AB2400)&lt;=0),"",IFERROR(MATCH(1,INDEX(('2_Review &amp; Audit'!$F$6:$F$505=$A2400)*('2_Review &amp; Audit'!$I$6:$I$505&gt;=$E2400-30)*('2_Review &amp; Audit'!$I$6:$I$505&lt;=$E2400+30)*('2_Review &amp; Audit'!$R$6:$R$505&gt;0)*(ROW('2_Review &amp; Audit'!$R$6:$R$505)&gt;$T2400),0),0)+5,""))</f>
        <v/>
      </c>
      <c r="AG2400" t="str">
        <f>IF(OR($D2400="",$AB2400="",$AF2400=""),"",MIN($AB2400,$AF2400))</f>
        <v/>
      </c>
      <c r="AK2400" t="str">
        <f>IF($D2400="","",MAX(0,N($AB2400)-N($AG2400)))</f>
        <v/>
      </c>
      <c r="AL2400" t="str">
        <f>IF(OR($D2400="",$AK2400="",N($AK2400)&lt;=0),"",IFERROR(MATCH(1,INDEX(('2_Review &amp; Audit'!$F$6:$F$505=$A2400)*('2_Review &amp; Audit'!$I$6:$I$505&gt;=$E2400-30)*('2_Review &amp; Audit'!$I$6:$I$505&lt;=$E2400+30)*('2_Review &amp; Audit'!$R$6:$R$505&gt;0)*(ROW('2_Review &amp; Audit'!$R$6:$R$505)&gt;$AC2400),0),0)+5,""))</f>
        <v/>
      </c>
      <c r="AP2400" t="str">
        <f>IF(OR($D2400="",$AK2400="",$AO2400=""),"",MIN($AK2400,$AO2400))</f>
        <v/>
      </c>
    </row>
    <row r="2401" spans="1:42" ht="12.75" customHeight="1" x14ac:dyDescent="0.2">
      <c r="A2401" t="str">
        <f>IF($J2401="","",INDEX('2_Review &amp; Audit'!$F:$F,$J2401))</f>
        <v/>
      </c>
      <c r="B2401" t="str">
        <f>IF($J2401="","",INDEX('2_Review &amp; Audit'!$C:$C,$J2401))</f>
        <v/>
      </c>
      <c r="C2401" t="str">
        <f>IF($J2401="","",INDEX('2_Review &amp; Audit'!$D:$D,$J2401))</f>
        <v/>
      </c>
      <c r="D2401" s="60" t="str">
        <f>IF($J2401="","",INDEX('2_Review &amp; Audit'!$U:$U,$J2401))</f>
        <v/>
      </c>
      <c r="E2401" t="str">
        <f>IF($J2401="","",INDEX('2_Review &amp; Audit'!$M:$M,$J2401))</f>
        <v/>
      </c>
      <c r="F2401" t="str">
        <f>IF($J2401="","",INDEX('2_Review &amp; Audit'!$N:$N,$J2401))</f>
        <v/>
      </c>
      <c r="G2401" t="str">
        <f>IF(OR($J2401="",$F2401=""),"",ABS(INDEX('2_Review &amp; Audit'!$B:$B,$J2401)/$F2401))</f>
        <v/>
      </c>
      <c r="H2401" t="str">
        <f t="shared" si="101"/>
        <v/>
      </c>
      <c r="I2401" t="str">
        <f>IF($J2401="","",INDEX('2_Review &amp; Audit'!$AD:$AD,$J2401))</f>
        <v/>
      </c>
      <c r="AB2401" t="str">
        <f>IF($D2401="","",MAX(0,N(#REF!)-N($X2401)))</f>
        <v/>
      </c>
      <c r="AC2401" t="str">
        <f>IF(OR($D2401="",$AB2401="",N($AB2401)&lt;=0),"",IFERROR(MATCH(1,INDEX(('2_Review &amp; Audit'!$F$6:$F$505=$A2401)*('2_Review &amp; Audit'!$I$6:$I$505&gt;=$E2401-30)*('2_Review &amp; Audit'!$I$6:$I$505&lt;=$E2401+30)*('2_Review &amp; Audit'!$R$6:$R$505&gt;0)*(ROW('2_Review &amp; Audit'!$R$6:$R$505)&gt;$T2401),0),0)+5,""))</f>
        <v/>
      </c>
      <c r="AG2401" t="str">
        <f>IF(OR($D2401="",$AB2401="",$AF2401=""),"",MIN($AB2401,$AF2401))</f>
        <v/>
      </c>
      <c r="AK2401" t="str">
        <f>IF($D2401="","",MAX(0,N($AB2401)-N($AG2401)))</f>
        <v/>
      </c>
      <c r="AL2401" t="str">
        <f>IF(OR($D2401="",$AK2401="",N($AK2401)&lt;=0),"",IFERROR(MATCH(1,INDEX(('2_Review &amp; Audit'!$F$6:$F$505=$A2401)*('2_Review &amp; Audit'!$I$6:$I$505&gt;=$E2401-30)*('2_Review &amp; Audit'!$I$6:$I$505&lt;=$E2401+30)*('2_Review &amp; Audit'!$R$6:$R$505&gt;0)*(ROW('2_Review &amp; Audit'!$R$6:$R$505)&gt;$AC2401),0),0)+5,""))</f>
        <v/>
      </c>
      <c r="AP2401" t="str">
        <f>IF(OR($D2401="",$AK2401="",$AO2401=""),"",MIN($AK2401,$AO2401))</f>
        <v/>
      </c>
    </row>
    <row r="2402" spans="1:42" ht="12.75" customHeight="1" x14ac:dyDescent="0.2">
      <c r="A2402" t="str">
        <f>IF($J2402="","",INDEX('2_Review &amp; Audit'!$F:$F,$J2402))</f>
        <v/>
      </c>
      <c r="B2402" t="str">
        <f>IF($J2402="","",INDEX('2_Review &amp; Audit'!$C:$C,$J2402))</f>
        <v/>
      </c>
      <c r="C2402" t="str">
        <f>IF($J2402="","",INDEX('2_Review &amp; Audit'!$D:$D,$J2402))</f>
        <v/>
      </c>
      <c r="D2402" s="60" t="str">
        <f>IF($J2402="","",INDEX('2_Review &amp; Audit'!$U:$U,$J2402))</f>
        <v/>
      </c>
      <c r="E2402" t="str">
        <f>IF($J2402="","",INDEX('2_Review &amp; Audit'!$M:$M,$J2402))</f>
        <v/>
      </c>
      <c r="F2402" t="str">
        <f>IF($J2402="","",INDEX('2_Review &amp; Audit'!$N:$N,$J2402))</f>
        <v/>
      </c>
      <c r="G2402" t="str">
        <f>IF(OR($J2402="",$F2402=""),"",ABS(INDEX('2_Review &amp; Audit'!$B:$B,$J2402)/$F2402))</f>
        <v/>
      </c>
      <c r="H2402" t="str">
        <f t="shared" si="101"/>
        <v/>
      </c>
      <c r="I2402" t="str">
        <f>IF($J2402="","",INDEX('2_Review &amp; Audit'!$AD:$AD,$J2402))</f>
        <v/>
      </c>
      <c r="AB2402" t="str">
        <f>IF($D2402="","",MAX(0,N(#REF!)-N($X2402)))</f>
        <v/>
      </c>
      <c r="AC2402" t="str">
        <f>IF(OR($D2402="",$AB2402="",N($AB2402)&lt;=0),"",IFERROR(MATCH(1,INDEX(('2_Review &amp; Audit'!$F$6:$F$505=$A2402)*('2_Review &amp; Audit'!$I$6:$I$505&gt;=$E2402-30)*('2_Review &amp; Audit'!$I$6:$I$505&lt;=$E2402+30)*('2_Review &amp; Audit'!$R$6:$R$505&gt;0)*(ROW('2_Review &amp; Audit'!$R$6:$R$505)&gt;$T2402),0),0)+5,""))</f>
        <v/>
      </c>
      <c r="AG2402" t="str">
        <f>IF(OR($D2402="",$AB2402="",$AF2402=""),"",MIN($AB2402,$AF2402))</f>
        <v/>
      </c>
      <c r="AK2402" t="str">
        <f>IF($D2402="","",MAX(0,N($AB2402)-N($AG2402)))</f>
        <v/>
      </c>
      <c r="AL2402" t="str">
        <f>IF(OR($D2402="",$AK2402="",N($AK2402)&lt;=0),"",IFERROR(MATCH(1,INDEX(('2_Review &amp; Audit'!$F$6:$F$505=$A2402)*('2_Review &amp; Audit'!$I$6:$I$505&gt;=$E2402-30)*('2_Review &amp; Audit'!$I$6:$I$505&lt;=$E2402+30)*('2_Review &amp; Audit'!$R$6:$R$505&gt;0)*(ROW('2_Review &amp; Audit'!$R$6:$R$505)&gt;$AC2402),0),0)+5,""))</f>
        <v/>
      </c>
      <c r="AP2402" t="str">
        <f>IF(OR($D2402="",$AK2402="",$AO2402=""),"",MIN($AK2402,$AO2402))</f>
        <v/>
      </c>
    </row>
    <row r="2403" spans="1:42" ht="12.75" customHeight="1" x14ac:dyDescent="0.2">
      <c r="A2403" t="str">
        <f>IF($J2403="","",INDEX('2_Review &amp; Audit'!$F:$F,$J2403))</f>
        <v/>
      </c>
      <c r="B2403" t="str">
        <f>IF($J2403="","",INDEX('2_Review &amp; Audit'!$C:$C,$J2403))</f>
        <v/>
      </c>
      <c r="C2403" t="str">
        <f>IF($J2403="","",INDEX('2_Review &amp; Audit'!$D:$D,$J2403))</f>
        <v/>
      </c>
      <c r="D2403" s="60" t="str">
        <f>IF($J2403="","",INDEX('2_Review &amp; Audit'!$U:$U,$J2403))</f>
        <v/>
      </c>
      <c r="E2403" t="str">
        <f>IF($J2403="","",INDEX('2_Review &amp; Audit'!$M:$M,$J2403))</f>
        <v/>
      </c>
      <c r="F2403" t="str">
        <f>IF($J2403="","",INDEX('2_Review &amp; Audit'!$N:$N,$J2403))</f>
        <v/>
      </c>
      <c r="G2403" t="str">
        <f>IF(OR($J2403="",$F2403=""),"",ABS(INDEX('2_Review &amp; Audit'!$B:$B,$J2403)/$F2403))</f>
        <v/>
      </c>
      <c r="H2403" t="str">
        <f t="shared" si="101"/>
        <v/>
      </c>
      <c r="I2403" t="str">
        <f>IF($J2403="","",INDEX('2_Review &amp; Audit'!$AD:$AD,$J2403))</f>
        <v/>
      </c>
      <c r="AB2403" t="str">
        <f>IF($D2403="","",MAX(0,N(#REF!)-N($X2403)))</f>
        <v/>
      </c>
      <c r="AC2403" t="str">
        <f>IF(OR($D2403="",$AB2403="",N($AB2403)&lt;=0),"",IFERROR(MATCH(1,INDEX(('2_Review &amp; Audit'!$F$6:$F$505=$A2403)*('2_Review &amp; Audit'!$I$6:$I$505&gt;=$E2403-30)*('2_Review &amp; Audit'!$I$6:$I$505&lt;=$E2403+30)*('2_Review &amp; Audit'!$R$6:$R$505&gt;0)*(ROW('2_Review &amp; Audit'!$R$6:$R$505)&gt;$T2403),0),0)+5,""))</f>
        <v/>
      </c>
      <c r="AG2403" t="str">
        <f>IF(OR($D2403="",$AB2403="",$AF2403=""),"",MIN($AB2403,$AF2403))</f>
        <v/>
      </c>
      <c r="AK2403" t="str">
        <f>IF($D2403="","",MAX(0,N($AB2403)-N($AG2403)))</f>
        <v/>
      </c>
      <c r="AL2403" t="str">
        <f>IF(OR($D2403="",$AK2403="",N($AK2403)&lt;=0),"",IFERROR(MATCH(1,INDEX(('2_Review &amp; Audit'!$F$6:$F$505=$A2403)*('2_Review &amp; Audit'!$I$6:$I$505&gt;=$E2403-30)*('2_Review &amp; Audit'!$I$6:$I$505&lt;=$E2403+30)*('2_Review &amp; Audit'!$R$6:$R$505&gt;0)*(ROW('2_Review &amp; Audit'!$R$6:$R$505)&gt;$AC2403),0),0)+5,""))</f>
        <v/>
      </c>
      <c r="AP2403" t="str">
        <f>IF(OR($D2403="",$AK2403="",$AO2403=""),"",MIN($AK2403,$AO2403))</f>
        <v/>
      </c>
    </row>
    <row r="2404" spans="1:42" ht="12.75" customHeight="1" x14ac:dyDescent="0.2">
      <c r="A2404" t="str">
        <f>IF($J2404="","",INDEX('2_Review &amp; Audit'!$F:$F,$J2404))</f>
        <v/>
      </c>
      <c r="B2404" t="str">
        <f>IF($J2404="","",INDEX('2_Review &amp; Audit'!$C:$C,$J2404))</f>
        <v/>
      </c>
      <c r="C2404" t="str">
        <f>IF($J2404="","",INDEX('2_Review &amp; Audit'!$D:$D,$J2404))</f>
        <v/>
      </c>
      <c r="D2404" s="60" t="str">
        <f>IF($J2404="","",INDEX('2_Review &amp; Audit'!$U:$U,$J2404))</f>
        <v/>
      </c>
      <c r="E2404" t="str">
        <f>IF($J2404="","",INDEX('2_Review &amp; Audit'!$M:$M,$J2404))</f>
        <v/>
      </c>
      <c r="F2404" t="str">
        <f>IF($J2404="","",INDEX('2_Review &amp; Audit'!$N:$N,$J2404))</f>
        <v/>
      </c>
      <c r="G2404" t="str">
        <f>IF(OR($J2404="",$F2404=""),"",ABS(INDEX('2_Review &amp; Audit'!$B:$B,$J2404)/$F2404))</f>
        <v/>
      </c>
      <c r="H2404" t="str">
        <f t="shared" si="101"/>
        <v/>
      </c>
      <c r="I2404" t="str">
        <f>IF($J2404="","",INDEX('2_Review &amp; Audit'!$AD:$AD,$J2404))</f>
        <v/>
      </c>
      <c r="AB2404" t="str">
        <f>IF($D2404="","",MAX(0,N(#REF!)-N($X2404)))</f>
        <v/>
      </c>
      <c r="AC2404" t="str">
        <f>IF(OR($D2404="",$AB2404="",N($AB2404)&lt;=0),"",IFERROR(MATCH(1,INDEX(('2_Review &amp; Audit'!$F$6:$F$505=$A2404)*('2_Review &amp; Audit'!$I$6:$I$505&gt;=$E2404-30)*('2_Review &amp; Audit'!$I$6:$I$505&lt;=$E2404+30)*('2_Review &amp; Audit'!$R$6:$R$505&gt;0)*(ROW('2_Review &amp; Audit'!$R$6:$R$505)&gt;$T2404),0),0)+5,""))</f>
        <v/>
      </c>
      <c r="AG2404" t="str">
        <f>IF(OR($D2404="",$AB2404="",$AF2404=""),"",MIN($AB2404,$AF2404))</f>
        <v/>
      </c>
      <c r="AK2404" t="str">
        <f>IF($D2404="","",MAX(0,N($AB2404)-N($AG2404)))</f>
        <v/>
      </c>
      <c r="AL2404" t="str">
        <f>IF(OR($D2404="",$AK2404="",N($AK2404)&lt;=0),"",IFERROR(MATCH(1,INDEX(('2_Review &amp; Audit'!$F$6:$F$505=$A2404)*('2_Review &amp; Audit'!$I$6:$I$505&gt;=$E2404-30)*('2_Review &amp; Audit'!$I$6:$I$505&lt;=$E2404+30)*('2_Review &amp; Audit'!$R$6:$R$505&gt;0)*(ROW('2_Review &amp; Audit'!$R$6:$R$505)&gt;$AC2404),0),0)+5,""))</f>
        <v/>
      </c>
      <c r="AP2404" t="str">
        <f>IF(OR($D2404="",$AK2404="",$AO2404=""),"",MIN($AK2404,$AO2404))</f>
        <v/>
      </c>
    </row>
    <row r="2405" spans="1:42" ht="12.75" customHeight="1" x14ac:dyDescent="0.2">
      <c r="A2405" t="str">
        <f>IF($J2405="","",INDEX('2_Review &amp; Audit'!$F:$F,$J2405))</f>
        <v/>
      </c>
      <c r="B2405" t="str">
        <f>IF($J2405="","",INDEX('2_Review &amp; Audit'!$C:$C,$J2405))</f>
        <v/>
      </c>
      <c r="C2405" t="str">
        <f>IF($J2405="","",INDEX('2_Review &amp; Audit'!$D:$D,$J2405))</f>
        <v/>
      </c>
      <c r="D2405" s="60" t="str">
        <f>IF($J2405="","",INDEX('2_Review &amp; Audit'!$U:$U,$J2405))</f>
        <v/>
      </c>
      <c r="E2405" t="str">
        <f>IF($J2405="","",INDEX('2_Review &amp; Audit'!$M:$M,$J2405))</f>
        <v/>
      </c>
      <c r="F2405" t="str">
        <f>IF($J2405="","",INDEX('2_Review &amp; Audit'!$N:$N,$J2405))</f>
        <v/>
      </c>
      <c r="G2405" t="str">
        <f>IF(OR($J2405="",$F2405=""),"",ABS(INDEX('2_Review &amp; Audit'!$B:$B,$J2405)/$F2405))</f>
        <v/>
      </c>
      <c r="H2405" t="str">
        <f t="shared" si="101"/>
        <v/>
      </c>
      <c r="I2405" t="str">
        <f>IF($J2405="","",INDEX('2_Review &amp; Audit'!$AD:$AD,$J2405))</f>
        <v/>
      </c>
      <c r="AB2405" t="str">
        <f>IF($D2405="","",MAX(0,N(#REF!)-N($X2405)))</f>
        <v/>
      </c>
      <c r="AC2405" t="str">
        <f>IF(OR($D2405="",$AB2405="",N($AB2405)&lt;=0),"",IFERROR(MATCH(1,INDEX(('2_Review &amp; Audit'!$F$6:$F$505=$A2405)*('2_Review &amp; Audit'!$I$6:$I$505&gt;=$E2405-30)*('2_Review &amp; Audit'!$I$6:$I$505&lt;=$E2405+30)*('2_Review &amp; Audit'!$R$6:$R$505&gt;0)*(ROW('2_Review &amp; Audit'!$R$6:$R$505)&gt;$T2405),0),0)+5,""))</f>
        <v/>
      </c>
      <c r="AG2405" t="str">
        <f>IF(OR($D2405="",$AB2405="",$AF2405=""),"",MIN($AB2405,$AF2405))</f>
        <v/>
      </c>
      <c r="AK2405" t="str">
        <f>IF($D2405="","",MAX(0,N($AB2405)-N($AG2405)))</f>
        <v/>
      </c>
      <c r="AL2405" t="str">
        <f>IF(OR($D2405="",$AK2405="",N($AK2405)&lt;=0),"",IFERROR(MATCH(1,INDEX(('2_Review &amp; Audit'!$F$6:$F$505=$A2405)*('2_Review &amp; Audit'!$I$6:$I$505&gt;=$E2405-30)*('2_Review &amp; Audit'!$I$6:$I$505&lt;=$E2405+30)*('2_Review &amp; Audit'!$R$6:$R$505&gt;0)*(ROW('2_Review &amp; Audit'!$R$6:$R$505)&gt;$AC2405),0),0)+5,""))</f>
        <v/>
      </c>
      <c r="AP2405" t="str">
        <f>IF(OR($D2405="",$AK2405="",$AO2405=""),"",MIN($AK2405,$AO2405))</f>
        <v/>
      </c>
    </row>
    <row r="2406" spans="1:42" ht="12.75" customHeight="1" x14ac:dyDescent="0.2">
      <c r="A2406" t="str">
        <f>IF($J2406="","",INDEX('2_Review &amp; Audit'!$F:$F,$J2406))</f>
        <v/>
      </c>
      <c r="B2406" t="str">
        <f>IF($J2406="","",INDEX('2_Review &amp; Audit'!$C:$C,$J2406))</f>
        <v/>
      </c>
      <c r="C2406" t="str">
        <f>IF($J2406="","",INDEX('2_Review &amp; Audit'!$D:$D,$J2406))</f>
        <v/>
      </c>
      <c r="D2406" s="60" t="str">
        <f>IF($J2406="","",INDEX('2_Review &amp; Audit'!$U:$U,$J2406))</f>
        <v/>
      </c>
      <c r="E2406" t="str">
        <f>IF($J2406="","",INDEX('2_Review &amp; Audit'!$M:$M,$J2406))</f>
        <v/>
      </c>
      <c r="F2406" t="str">
        <f>IF($J2406="","",INDEX('2_Review &amp; Audit'!$N:$N,$J2406))</f>
        <v/>
      </c>
      <c r="G2406" t="str">
        <f>IF(OR($J2406="",$F2406=""),"",ABS(INDEX('2_Review &amp; Audit'!$B:$B,$J2406)/$F2406))</f>
        <v/>
      </c>
      <c r="H2406" t="str">
        <f t="shared" si="101"/>
        <v/>
      </c>
      <c r="I2406" t="str">
        <f>IF($J2406="","",INDEX('2_Review &amp; Audit'!$AD:$AD,$J2406))</f>
        <v/>
      </c>
      <c r="AB2406" t="str">
        <f>IF($D2406="","",MAX(0,N(#REF!)-N($X2406)))</f>
        <v/>
      </c>
      <c r="AC2406" t="str">
        <f>IF(OR($D2406="",$AB2406="",N($AB2406)&lt;=0),"",IFERROR(MATCH(1,INDEX(('2_Review &amp; Audit'!$F$6:$F$505=$A2406)*('2_Review &amp; Audit'!$I$6:$I$505&gt;=$E2406-30)*('2_Review &amp; Audit'!$I$6:$I$505&lt;=$E2406+30)*('2_Review &amp; Audit'!$R$6:$R$505&gt;0)*(ROW('2_Review &amp; Audit'!$R$6:$R$505)&gt;$T2406),0),0)+5,""))</f>
        <v/>
      </c>
      <c r="AG2406" t="str">
        <f>IF(OR($D2406="",$AB2406="",$AF2406=""),"",MIN($AB2406,$AF2406))</f>
        <v/>
      </c>
      <c r="AK2406" t="str">
        <f>IF($D2406="","",MAX(0,N($AB2406)-N($AG2406)))</f>
        <v/>
      </c>
      <c r="AL2406" t="str">
        <f>IF(OR($D2406="",$AK2406="",N($AK2406)&lt;=0),"",IFERROR(MATCH(1,INDEX(('2_Review &amp; Audit'!$F$6:$F$505=$A2406)*('2_Review &amp; Audit'!$I$6:$I$505&gt;=$E2406-30)*('2_Review &amp; Audit'!$I$6:$I$505&lt;=$E2406+30)*('2_Review &amp; Audit'!$R$6:$R$505&gt;0)*(ROW('2_Review &amp; Audit'!$R$6:$R$505)&gt;$AC2406),0),0)+5,""))</f>
        <v/>
      </c>
      <c r="AP2406" t="str">
        <f>IF(OR($D2406="",$AK2406="",$AO2406=""),"",MIN($AK2406,$AO2406))</f>
        <v/>
      </c>
    </row>
    <row r="2407" spans="1:42" ht="12.75" customHeight="1" x14ac:dyDescent="0.2">
      <c r="A2407" t="str">
        <f>IF($J2407="","",INDEX('2_Review &amp; Audit'!$F:$F,$J2407))</f>
        <v/>
      </c>
      <c r="B2407" t="str">
        <f>IF($J2407="","",INDEX('2_Review &amp; Audit'!$C:$C,$J2407))</f>
        <v/>
      </c>
      <c r="C2407" t="str">
        <f>IF($J2407="","",INDEX('2_Review &amp; Audit'!$D:$D,$J2407))</f>
        <v/>
      </c>
      <c r="D2407" s="60" t="str">
        <f>IF($J2407="","",INDEX('2_Review &amp; Audit'!$U:$U,$J2407))</f>
        <v/>
      </c>
      <c r="E2407" t="str">
        <f>IF($J2407="","",INDEX('2_Review &amp; Audit'!$M:$M,$J2407))</f>
        <v/>
      </c>
      <c r="F2407" t="str">
        <f>IF($J2407="","",INDEX('2_Review &amp; Audit'!$N:$N,$J2407))</f>
        <v/>
      </c>
      <c r="G2407" t="str">
        <f>IF(OR($J2407="",$F2407=""),"",ABS(INDEX('2_Review &amp; Audit'!$B:$B,$J2407)/$F2407))</f>
        <v/>
      </c>
      <c r="H2407" t="str">
        <f t="shared" si="101"/>
        <v/>
      </c>
      <c r="I2407" t="str">
        <f>IF($J2407="","",INDEX('2_Review &amp; Audit'!$AD:$AD,$J2407))</f>
        <v/>
      </c>
      <c r="AB2407" t="str">
        <f>IF($D2407="","",MAX(0,N(#REF!)-N($X2407)))</f>
        <v/>
      </c>
      <c r="AC2407" t="str">
        <f>IF(OR($D2407="",$AB2407="",N($AB2407)&lt;=0),"",IFERROR(MATCH(1,INDEX(('2_Review &amp; Audit'!$F$6:$F$505=$A2407)*('2_Review &amp; Audit'!$I$6:$I$505&gt;=$E2407-30)*('2_Review &amp; Audit'!$I$6:$I$505&lt;=$E2407+30)*('2_Review &amp; Audit'!$R$6:$R$505&gt;0)*(ROW('2_Review &amp; Audit'!$R$6:$R$505)&gt;$T2407),0),0)+5,""))</f>
        <v/>
      </c>
      <c r="AG2407" t="str">
        <f>IF(OR($D2407="",$AB2407="",$AF2407=""),"",MIN($AB2407,$AF2407))</f>
        <v/>
      </c>
      <c r="AK2407" t="str">
        <f>IF($D2407="","",MAX(0,N($AB2407)-N($AG2407)))</f>
        <v/>
      </c>
      <c r="AL2407" t="str">
        <f>IF(OR($D2407="",$AK2407="",N($AK2407)&lt;=0),"",IFERROR(MATCH(1,INDEX(('2_Review &amp; Audit'!$F$6:$F$505=$A2407)*('2_Review &amp; Audit'!$I$6:$I$505&gt;=$E2407-30)*('2_Review &amp; Audit'!$I$6:$I$505&lt;=$E2407+30)*('2_Review &amp; Audit'!$R$6:$R$505&gt;0)*(ROW('2_Review &amp; Audit'!$R$6:$R$505)&gt;$AC2407),0),0)+5,""))</f>
        <v/>
      </c>
      <c r="AP2407" t="str">
        <f>IF(OR($D2407="",$AK2407="",$AO2407=""),"",MIN($AK2407,$AO2407))</f>
        <v/>
      </c>
    </row>
    <row r="2408" spans="1:42" ht="12.75" customHeight="1" x14ac:dyDescent="0.2">
      <c r="A2408" t="str">
        <f>IF($J2408="","",INDEX('2_Review &amp; Audit'!$F:$F,$J2408))</f>
        <v/>
      </c>
      <c r="B2408" t="str">
        <f>IF($J2408="","",INDEX('2_Review &amp; Audit'!$C:$C,$J2408))</f>
        <v/>
      </c>
      <c r="C2408" t="str">
        <f>IF($J2408="","",INDEX('2_Review &amp; Audit'!$D:$D,$J2408))</f>
        <v/>
      </c>
      <c r="D2408" s="60" t="str">
        <f>IF($J2408="","",INDEX('2_Review &amp; Audit'!$U:$U,$J2408))</f>
        <v/>
      </c>
      <c r="E2408" t="str">
        <f>IF($J2408="","",INDEX('2_Review &amp; Audit'!$M:$M,$J2408))</f>
        <v/>
      </c>
      <c r="F2408" t="str">
        <f>IF($J2408="","",INDEX('2_Review &amp; Audit'!$N:$N,$J2408))</f>
        <v/>
      </c>
      <c r="G2408" t="str">
        <f>IF(OR($J2408="",$F2408=""),"",ABS(INDEX('2_Review &amp; Audit'!$B:$B,$J2408)/$F2408))</f>
        <v/>
      </c>
      <c r="H2408" t="str">
        <f t="shared" si="101"/>
        <v/>
      </c>
      <c r="I2408" t="str">
        <f>IF($J2408="","",INDEX('2_Review &amp; Audit'!$AD:$AD,$J2408))</f>
        <v/>
      </c>
      <c r="AB2408" t="str">
        <f>IF($D2408="","",MAX(0,N(#REF!)-N($X2408)))</f>
        <v/>
      </c>
      <c r="AC2408" t="str">
        <f>IF(OR($D2408="",$AB2408="",N($AB2408)&lt;=0),"",IFERROR(MATCH(1,INDEX(('2_Review &amp; Audit'!$F$6:$F$505=$A2408)*('2_Review &amp; Audit'!$I$6:$I$505&gt;=$E2408-30)*('2_Review &amp; Audit'!$I$6:$I$505&lt;=$E2408+30)*('2_Review &amp; Audit'!$R$6:$R$505&gt;0)*(ROW('2_Review &amp; Audit'!$R$6:$R$505)&gt;$T2408),0),0)+5,""))</f>
        <v/>
      </c>
      <c r="AG2408" t="str">
        <f>IF(OR($D2408="",$AB2408="",$AF2408=""),"",MIN($AB2408,$AF2408))</f>
        <v/>
      </c>
      <c r="AK2408" t="str">
        <f>IF($D2408="","",MAX(0,N($AB2408)-N($AG2408)))</f>
        <v/>
      </c>
      <c r="AL2408" t="str">
        <f>IF(OR($D2408="",$AK2408="",N($AK2408)&lt;=0),"",IFERROR(MATCH(1,INDEX(('2_Review &amp; Audit'!$F$6:$F$505=$A2408)*('2_Review &amp; Audit'!$I$6:$I$505&gt;=$E2408-30)*('2_Review &amp; Audit'!$I$6:$I$505&lt;=$E2408+30)*('2_Review &amp; Audit'!$R$6:$R$505&gt;0)*(ROW('2_Review &amp; Audit'!$R$6:$R$505)&gt;$AC2408),0),0)+5,""))</f>
        <v/>
      </c>
      <c r="AP2408" t="str">
        <f>IF(OR($D2408="",$AK2408="",$AO2408=""),"",MIN($AK2408,$AO2408))</f>
        <v/>
      </c>
    </row>
    <row r="2409" spans="1:42" ht="12.75" customHeight="1" x14ac:dyDescent="0.2">
      <c r="A2409" t="str">
        <f>IF($J2409="","",INDEX('2_Review &amp; Audit'!$F:$F,$J2409))</f>
        <v/>
      </c>
      <c r="B2409" t="str">
        <f>IF($J2409="","",INDEX('2_Review &amp; Audit'!$C:$C,$J2409))</f>
        <v/>
      </c>
      <c r="C2409" t="str">
        <f>IF($J2409="","",INDEX('2_Review &amp; Audit'!$D:$D,$J2409))</f>
        <v/>
      </c>
      <c r="D2409" s="60" t="str">
        <f>IF($J2409="","",INDEX('2_Review &amp; Audit'!$U:$U,$J2409))</f>
        <v/>
      </c>
      <c r="E2409" t="str">
        <f>IF($J2409="","",INDEX('2_Review &amp; Audit'!$M:$M,$J2409))</f>
        <v/>
      </c>
      <c r="F2409" t="str">
        <f>IF($J2409="","",INDEX('2_Review &amp; Audit'!$N:$N,$J2409))</f>
        <v/>
      </c>
      <c r="G2409" t="str">
        <f>IF(OR($J2409="",$F2409=""),"",ABS(INDEX('2_Review &amp; Audit'!$B:$B,$J2409)/$F2409))</f>
        <v/>
      </c>
      <c r="H2409" t="str">
        <f t="shared" si="101"/>
        <v/>
      </c>
      <c r="I2409" t="str">
        <f>IF($J2409="","",INDEX('2_Review &amp; Audit'!$AD:$AD,$J2409))</f>
        <v/>
      </c>
      <c r="AB2409" t="str">
        <f>IF($D2409="","",MAX(0,N(#REF!)-N($X2409)))</f>
        <v/>
      </c>
      <c r="AC2409" t="str">
        <f>IF(OR($D2409="",$AB2409="",N($AB2409)&lt;=0),"",IFERROR(MATCH(1,INDEX(('2_Review &amp; Audit'!$F$6:$F$505=$A2409)*('2_Review &amp; Audit'!$I$6:$I$505&gt;=$E2409-30)*('2_Review &amp; Audit'!$I$6:$I$505&lt;=$E2409+30)*('2_Review &amp; Audit'!$R$6:$R$505&gt;0)*(ROW('2_Review &amp; Audit'!$R$6:$R$505)&gt;$T2409),0),0)+5,""))</f>
        <v/>
      </c>
      <c r="AG2409" t="str">
        <f>IF(OR($D2409="",$AB2409="",$AF2409=""),"",MIN($AB2409,$AF2409))</f>
        <v/>
      </c>
      <c r="AK2409" t="str">
        <f>IF($D2409="","",MAX(0,N($AB2409)-N($AG2409)))</f>
        <v/>
      </c>
      <c r="AL2409" t="str">
        <f>IF(OR($D2409="",$AK2409="",N($AK2409)&lt;=0),"",IFERROR(MATCH(1,INDEX(('2_Review &amp; Audit'!$F$6:$F$505=$A2409)*('2_Review &amp; Audit'!$I$6:$I$505&gt;=$E2409-30)*('2_Review &amp; Audit'!$I$6:$I$505&lt;=$E2409+30)*('2_Review &amp; Audit'!$R$6:$R$505&gt;0)*(ROW('2_Review &amp; Audit'!$R$6:$R$505)&gt;$AC2409),0),0)+5,""))</f>
        <v/>
      </c>
      <c r="AP2409" t="str">
        <f>IF(OR($D2409="",$AK2409="",$AO2409=""),"",MIN($AK2409,$AO2409))</f>
        <v/>
      </c>
    </row>
    <row r="2410" spans="1:42" ht="12.75" customHeight="1" x14ac:dyDescent="0.2">
      <c r="A2410" t="str">
        <f>IF($J2410="","",INDEX('2_Review &amp; Audit'!$F:$F,$J2410))</f>
        <v/>
      </c>
      <c r="B2410" t="str">
        <f>IF($J2410="","",INDEX('2_Review &amp; Audit'!$C:$C,$J2410))</f>
        <v/>
      </c>
      <c r="C2410" t="str">
        <f>IF($J2410="","",INDEX('2_Review &amp; Audit'!$D:$D,$J2410))</f>
        <v/>
      </c>
      <c r="D2410" s="60" t="str">
        <f>IF($J2410="","",INDEX('2_Review &amp; Audit'!$U:$U,$J2410))</f>
        <v/>
      </c>
      <c r="E2410" t="str">
        <f>IF($J2410="","",INDEX('2_Review &amp; Audit'!$M:$M,$J2410))</f>
        <v/>
      </c>
      <c r="F2410" t="str">
        <f>IF($J2410="","",INDEX('2_Review &amp; Audit'!$N:$N,$J2410))</f>
        <v/>
      </c>
      <c r="G2410" t="str">
        <f>IF(OR($J2410="",$F2410=""),"",ABS(INDEX('2_Review &amp; Audit'!$B:$B,$J2410)/$F2410))</f>
        <v/>
      </c>
      <c r="H2410" t="str">
        <f t="shared" si="101"/>
        <v/>
      </c>
      <c r="I2410" t="str">
        <f>IF($J2410="","",INDEX('2_Review &amp; Audit'!$AD:$AD,$J2410))</f>
        <v/>
      </c>
      <c r="AB2410" t="str">
        <f>IF($D2410="","",MAX(0,N(#REF!)-N($X2410)))</f>
        <v/>
      </c>
      <c r="AC2410" t="str">
        <f>IF(OR($D2410="",$AB2410="",N($AB2410)&lt;=0),"",IFERROR(MATCH(1,INDEX(('2_Review &amp; Audit'!$F$6:$F$505=$A2410)*('2_Review &amp; Audit'!$I$6:$I$505&gt;=$E2410-30)*('2_Review &amp; Audit'!$I$6:$I$505&lt;=$E2410+30)*('2_Review &amp; Audit'!$R$6:$R$505&gt;0)*(ROW('2_Review &amp; Audit'!$R$6:$R$505)&gt;$T2410),0),0)+5,""))</f>
        <v/>
      </c>
      <c r="AG2410" t="str">
        <f>IF(OR($D2410="",$AB2410="",$AF2410=""),"",MIN($AB2410,$AF2410))</f>
        <v/>
      </c>
      <c r="AK2410" t="str">
        <f>IF($D2410="","",MAX(0,N($AB2410)-N($AG2410)))</f>
        <v/>
      </c>
      <c r="AL2410" t="str">
        <f>IF(OR($D2410="",$AK2410="",N($AK2410)&lt;=0),"",IFERROR(MATCH(1,INDEX(('2_Review &amp; Audit'!$F$6:$F$505=$A2410)*('2_Review &amp; Audit'!$I$6:$I$505&gt;=$E2410-30)*('2_Review &amp; Audit'!$I$6:$I$505&lt;=$E2410+30)*('2_Review &amp; Audit'!$R$6:$R$505&gt;0)*(ROW('2_Review &amp; Audit'!$R$6:$R$505)&gt;$AC2410),0),0)+5,""))</f>
        <v/>
      </c>
      <c r="AP2410" t="str">
        <f>IF(OR($D2410="",$AK2410="",$AO2410=""),"",MIN($AK2410,$AO2410))</f>
        <v/>
      </c>
    </row>
    <row r="2411" spans="1:42" ht="12.75" customHeight="1" x14ac:dyDescent="0.2">
      <c r="A2411" t="str">
        <f>IF($J2411="","",INDEX('2_Review &amp; Audit'!$F:$F,$J2411))</f>
        <v/>
      </c>
      <c r="B2411" t="str">
        <f>IF($J2411="","",INDEX('2_Review &amp; Audit'!$C:$C,$J2411))</f>
        <v/>
      </c>
      <c r="C2411" t="str">
        <f>IF($J2411="","",INDEX('2_Review &amp; Audit'!$D:$D,$J2411))</f>
        <v/>
      </c>
      <c r="D2411" s="60" t="str">
        <f>IF($J2411="","",INDEX('2_Review &amp; Audit'!$U:$U,$J2411))</f>
        <v/>
      </c>
      <c r="E2411" t="str">
        <f>IF($J2411="","",INDEX('2_Review &amp; Audit'!$M:$M,$J2411))</f>
        <v/>
      </c>
      <c r="F2411" t="str">
        <f>IF($J2411="","",INDEX('2_Review &amp; Audit'!$N:$N,$J2411))</f>
        <v/>
      </c>
      <c r="G2411" t="str">
        <f>IF(OR($J2411="",$F2411=""),"",ABS(INDEX('2_Review &amp; Audit'!$B:$B,$J2411)/$F2411))</f>
        <v/>
      </c>
      <c r="H2411" t="str">
        <f t="shared" si="101"/>
        <v/>
      </c>
      <c r="I2411" t="str">
        <f>IF($J2411="","",INDEX('2_Review &amp; Audit'!$AD:$AD,$J2411))</f>
        <v/>
      </c>
      <c r="AB2411" t="str">
        <f>IF($D2411="","",MAX(0,N(#REF!)-N($X2411)))</f>
        <v/>
      </c>
      <c r="AC2411" t="str">
        <f>IF(OR($D2411="",$AB2411="",N($AB2411)&lt;=0),"",IFERROR(MATCH(1,INDEX(('2_Review &amp; Audit'!$F$6:$F$505=$A2411)*('2_Review &amp; Audit'!$I$6:$I$505&gt;=$E2411-30)*('2_Review &amp; Audit'!$I$6:$I$505&lt;=$E2411+30)*('2_Review &amp; Audit'!$R$6:$R$505&gt;0)*(ROW('2_Review &amp; Audit'!$R$6:$R$505)&gt;$T2411),0),0)+5,""))</f>
        <v/>
      </c>
      <c r="AG2411" t="str">
        <f>IF(OR($D2411="",$AB2411="",$AF2411=""),"",MIN($AB2411,$AF2411))</f>
        <v/>
      </c>
      <c r="AK2411" t="str">
        <f>IF($D2411="","",MAX(0,N($AB2411)-N($AG2411)))</f>
        <v/>
      </c>
      <c r="AL2411" t="str">
        <f>IF(OR($D2411="",$AK2411="",N($AK2411)&lt;=0),"",IFERROR(MATCH(1,INDEX(('2_Review &amp; Audit'!$F$6:$F$505=$A2411)*('2_Review &amp; Audit'!$I$6:$I$505&gt;=$E2411-30)*('2_Review &amp; Audit'!$I$6:$I$505&lt;=$E2411+30)*('2_Review &amp; Audit'!$R$6:$R$505&gt;0)*(ROW('2_Review &amp; Audit'!$R$6:$R$505)&gt;$AC2411),0),0)+5,""))</f>
        <v/>
      </c>
      <c r="AP2411" t="str">
        <f>IF(OR($D2411="",$AK2411="",$AO2411=""),"",MIN($AK2411,$AO2411))</f>
        <v/>
      </c>
    </row>
    <row r="2412" spans="1:42" ht="12.75" customHeight="1" x14ac:dyDescent="0.2">
      <c r="A2412" t="str">
        <f>IF($J2412="","",INDEX('2_Review &amp; Audit'!$F:$F,$J2412))</f>
        <v/>
      </c>
      <c r="B2412" t="str">
        <f>IF($J2412="","",INDEX('2_Review &amp; Audit'!$C:$C,$J2412))</f>
        <v/>
      </c>
      <c r="C2412" t="str">
        <f>IF($J2412="","",INDEX('2_Review &amp; Audit'!$D:$D,$J2412))</f>
        <v/>
      </c>
      <c r="D2412" s="60" t="str">
        <f>IF($J2412="","",INDEX('2_Review &amp; Audit'!$U:$U,$J2412))</f>
        <v/>
      </c>
      <c r="E2412" t="str">
        <f>IF($J2412="","",INDEX('2_Review &amp; Audit'!$M:$M,$J2412))</f>
        <v/>
      </c>
      <c r="F2412" t="str">
        <f>IF($J2412="","",INDEX('2_Review &amp; Audit'!$N:$N,$J2412))</f>
        <v/>
      </c>
      <c r="G2412" t="str">
        <f>IF(OR($J2412="",$F2412=""),"",ABS(INDEX('2_Review &amp; Audit'!$B:$B,$J2412)/$F2412))</f>
        <v/>
      </c>
      <c r="H2412" t="str">
        <f t="shared" si="101"/>
        <v/>
      </c>
      <c r="I2412" t="str">
        <f>IF($J2412="","",INDEX('2_Review &amp; Audit'!$AD:$AD,$J2412))</f>
        <v/>
      </c>
      <c r="AB2412" t="str">
        <f>IF($D2412="","",MAX(0,N(#REF!)-N($X2412)))</f>
        <v/>
      </c>
      <c r="AC2412" t="str">
        <f>IF(OR($D2412="",$AB2412="",N($AB2412)&lt;=0),"",IFERROR(MATCH(1,INDEX(('2_Review &amp; Audit'!$F$6:$F$505=$A2412)*('2_Review &amp; Audit'!$I$6:$I$505&gt;=$E2412-30)*('2_Review &amp; Audit'!$I$6:$I$505&lt;=$E2412+30)*('2_Review &amp; Audit'!$R$6:$R$505&gt;0)*(ROW('2_Review &amp; Audit'!$R$6:$R$505)&gt;$T2412),0),0)+5,""))</f>
        <v/>
      </c>
      <c r="AG2412" t="str">
        <f>IF(OR($D2412="",$AB2412="",$AF2412=""),"",MIN($AB2412,$AF2412))</f>
        <v/>
      </c>
      <c r="AK2412" t="str">
        <f>IF($D2412="","",MAX(0,N($AB2412)-N($AG2412)))</f>
        <v/>
      </c>
      <c r="AL2412" t="str">
        <f>IF(OR($D2412="",$AK2412="",N($AK2412)&lt;=0),"",IFERROR(MATCH(1,INDEX(('2_Review &amp; Audit'!$F$6:$F$505=$A2412)*('2_Review &amp; Audit'!$I$6:$I$505&gt;=$E2412-30)*('2_Review &amp; Audit'!$I$6:$I$505&lt;=$E2412+30)*('2_Review &amp; Audit'!$R$6:$R$505&gt;0)*(ROW('2_Review &amp; Audit'!$R$6:$R$505)&gt;$AC2412),0),0)+5,""))</f>
        <v/>
      </c>
      <c r="AP2412" t="str">
        <f>IF(OR($D2412="",$AK2412="",$AO2412=""),"",MIN($AK2412,$AO2412))</f>
        <v/>
      </c>
    </row>
    <row r="2413" spans="1:42" ht="12.75" customHeight="1" x14ac:dyDescent="0.2">
      <c r="A2413" t="str">
        <f>IF($J2413="","",INDEX('2_Review &amp; Audit'!$F:$F,$J2413))</f>
        <v/>
      </c>
      <c r="B2413" t="str">
        <f>IF($J2413="","",INDEX('2_Review &amp; Audit'!$C:$C,$J2413))</f>
        <v/>
      </c>
      <c r="C2413" t="str">
        <f>IF($J2413="","",INDEX('2_Review &amp; Audit'!$D:$D,$J2413))</f>
        <v/>
      </c>
      <c r="D2413" s="60" t="str">
        <f>IF($J2413="","",INDEX('2_Review &amp; Audit'!$U:$U,$J2413))</f>
        <v/>
      </c>
      <c r="E2413" t="str">
        <f>IF($J2413="","",INDEX('2_Review &amp; Audit'!$M:$M,$J2413))</f>
        <v/>
      </c>
      <c r="F2413" t="str">
        <f>IF($J2413="","",INDEX('2_Review &amp; Audit'!$N:$N,$J2413))</f>
        <v/>
      </c>
      <c r="G2413" t="str">
        <f>IF(OR($J2413="",$F2413=""),"",ABS(INDEX('2_Review &amp; Audit'!$B:$B,$J2413)/$F2413))</f>
        <v/>
      </c>
      <c r="H2413" t="str">
        <f t="shared" si="101"/>
        <v/>
      </c>
      <c r="I2413" t="str">
        <f>IF($J2413="","",INDEX('2_Review &amp; Audit'!$AD:$AD,$J2413))</f>
        <v/>
      </c>
      <c r="AB2413" t="str">
        <f>IF($D2413="","",MAX(0,N(#REF!)-N($X2413)))</f>
        <v/>
      </c>
      <c r="AC2413" t="str">
        <f>IF(OR($D2413="",$AB2413="",N($AB2413)&lt;=0),"",IFERROR(MATCH(1,INDEX(('2_Review &amp; Audit'!$F$6:$F$505=$A2413)*('2_Review &amp; Audit'!$I$6:$I$505&gt;=$E2413-30)*('2_Review &amp; Audit'!$I$6:$I$505&lt;=$E2413+30)*('2_Review &amp; Audit'!$R$6:$R$505&gt;0)*(ROW('2_Review &amp; Audit'!$R$6:$R$505)&gt;$T2413),0),0)+5,""))</f>
        <v/>
      </c>
      <c r="AG2413" t="str">
        <f>IF(OR($D2413="",$AB2413="",$AF2413=""),"",MIN($AB2413,$AF2413))</f>
        <v/>
      </c>
      <c r="AK2413" t="str">
        <f>IF($D2413="","",MAX(0,N($AB2413)-N($AG2413)))</f>
        <v/>
      </c>
      <c r="AL2413" t="str">
        <f>IF(OR($D2413="",$AK2413="",N($AK2413)&lt;=0),"",IFERROR(MATCH(1,INDEX(('2_Review &amp; Audit'!$F$6:$F$505=$A2413)*('2_Review &amp; Audit'!$I$6:$I$505&gt;=$E2413-30)*('2_Review &amp; Audit'!$I$6:$I$505&lt;=$E2413+30)*('2_Review &amp; Audit'!$R$6:$R$505&gt;0)*(ROW('2_Review &amp; Audit'!$R$6:$R$505)&gt;$AC2413),0),0)+5,""))</f>
        <v/>
      </c>
      <c r="AP2413" t="str">
        <f>IF(OR($D2413="",$AK2413="",$AO2413=""),"",MIN($AK2413,$AO2413))</f>
        <v/>
      </c>
    </row>
    <row r="2414" spans="1:42" ht="12.75" customHeight="1" x14ac:dyDescent="0.2">
      <c r="A2414" t="str">
        <f>IF($J2414="","",INDEX('2_Review &amp; Audit'!$F:$F,$J2414))</f>
        <v/>
      </c>
      <c r="B2414" t="str">
        <f>IF($J2414="","",INDEX('2_Review &amp; Audit'!$C:$C,$J2414))</f>
        <v/>
      </c>
      <c r="C2414" t="str">
        <f>IF($J2414="","",INDEX('2_Review &amp; Audit'!$D:$D,$J2414))</f>
        <v/>
      </c>
      <c r="D2414" s="60" t="str">
        <f>IF($J2414="","",INDEX('2_Review &amp; Audit'!$U:$U,$J2414))</f>
        <v/>
      </c>
      <c r="E2414" t="str">
        <f>IF($J2414="","",INDEX('2_Review &amp; Audit'!$M:$M,$J2414))</f>
        <v/>
      </c>
      <c r="F2414" t="str">
        <f>IF($J2414="","",INDEX('2_Review &amp; Audit'!$N:$N,$J2414))</f>
        <v/>
      </c>
      <c r="G2414" t="str">
        <f>IF(OR($J2414="",$F2414=""),"",ABS(INDEX('2_Review &amp; Audit'!$B:$B,$J2414)/$F2414))</f>
        <v/>
      </c>
      <c r="H2414" t="str">
        <f t="shared" si="101"/>
        <v/>
      </c>
      <c r="I2414" t="str">
        <f>IF($J2414="","",INDEX('2_Review &amp; Audit'!$AD:$AD,$J2414))</f>
        <v/>
      </c>
      <c r="AB2414" t="str">
        <f>IF($D2414="","",MAX(0,N(#REF!)-N($X2414)))</f>
        <v/>
      </c>
      <c r="AC2414" t="str">
        <f>IF(OR($D2414="",$AB2414="",N($AB2414)&lt;=0),"",IFERROR(MATCH(1,INDEX(('2_Review &amp; Audit'!$F$6:$F$505=$A2414)*('2_Review &amp; Audit'!$I$6:$I$505&gt;=$E2414-30)*('2_Review &amp; Audit'!$I$6:$I$505&lt;=$E2414+30)*('2_Review &amp; Audit'!$R$6:$R$505&gt;0)*(ROW('2_Review &amp; Audit'!$R$6:$R$505)&gt;$T2414),0),0)+5,""))</f>
        <v/>
      </c>
      <c r="AG2414" t="str">
        <f>IF(OR($D2414="",$AB2414="",$AF2414=""),"",MIN($AB2414,$AF2414))</f>
        <v/>
      </c>
      <c r="AK2414" t="str">
        <f>IF($D2414="","",MAX(0,N($AB2414)-N($AG2414)))</f>
        <v/>
      </c>
      <c r="AL2414" t="str">
        <f>IF(OR($D2414="",$AK2414="",N($AK2414)&lt;=0),"",IFERROR(MATCH(1,INDEX(('2_Review &amp; Audit'!$F$6:$F$505=$A2414)*('2_Review &amp; Audit'!$I$6:$I$505&gt;=$E2414-30)*('2_Review &amp; Audit'!$I$6:$I$505&lt;=$E2414+30)*('2_Review &amp; Audit'!$R$6:$R$505&gt;0)*(ROW('2_Review &amp; Audit'!$R$6:$R$505)&gt;$AC2414),0),0)+5,""))</f>
        <v/>
      </c>
      <c r="AP2414" t="str">
        <f>IF(OR($D2414="",$AK2414="",$AO2414=""),"",MIN($AK2414,$AO2414))</f>
        <v/>
      </c>
    </row>
    <row r="2415" spans="1:42" ht="12.75" customHeight="1" x14ac:dyDescent="0.2">
      <c r="A2415" t="str">
        <f>IF($J2415="","",INDEX('2_Review &amp; Audit'!$F:$F,$J2415))</f>
        <v/>
      </c>
      <c r="B2415" t="str">
        <f>IF($J2415="","",INDEX('2_Review &amp; Audit'!$C:$C,$J2415))</f>
        <v/>
      </c>
      <c r="C2415" t="str">
        <f>IF($J2415="","",INDEX('2_Review &amp; Audit'!$D:$D,$J2415))</f>
        <v/>
      </c>
      <c r="D2415" s="60" t="str">
        <f>IF($J2415="","",INDEX('2_Review &amp; Audit'!$U:$U,$J2415))</f>
        <v/>
      </c>
      <c r="E2415" t="str">
        <f>IF($J2415="","",INDEX('2_Review &amp; Audit'!$M:$M,$J2415))</f>
        <v/>
      </c>
      <c r="F2415" t="str">
        <f>IF($J2415="","",INDEX('2_Review &amp; Audit'!$N:$N,$J2415))</f>
        <v/>
      </c>
      <c r="G2415" t="str">
        <f>IF(OR($J2415="",$F2415=""),"",ABS(INDEX('2_Review &amp; Audit'!$B:$B,$J2415)/$F2415))</f>
        <v/>
      </c>
      <c r="H2415" t="str">
        <f t="shared" si="101"/>
        <v/>
      </c>
      <c r="I2415" t="str">
        <f>IF($J2415="","",INDEX('2_Review &amp; Audit'!$AD:$AD,$J2415))</f>
        <v/>
      </c>
      <c r="AB2415" t="str">
        <f>IF($D2415="","",MAX(0,N(#REF!)-N($X2415)))</f>
        <v/>
      </c>
      <c r="AC2415" t="str">
        <f>IF(OR($D2415="",$AB2415="",N($AB2415)&lt;=0),"",IFERROR(MATCH(1,INDEX(('2_Review &amp; Audit'!$F$6:$F$505=$A2415)*('2_Review &amp; Audit'!$I$6:$I$505&gt;=$E2415-30)*('2_Review &amp; Audit'!$I$6:$I$505&lt;=$E2415+30)*('2_Review &amp; Audit'!$R$6:$R$505&gt;0)*(ROW('2_Review &amp; Audit'!$R$6:$R$505)&gt;$T2415),0),0)+5,""))</f>
        <v/>
      </c>
      <c r="AG2415" t="str">
        <f>IF(OR($D2415="",$AB2415="",$AF2415=""),"",MIN($AB2415,$AF2415))</f>
        <v/>
      </c>
      <c r="AK2415" t="str">
        <f>IF($D2415="","",MAX(0,N($AB2415)-N($AG2415)))</f>
        <v/>
      </c>
      <c r="AL2415" t="str">
        <f>IF(OR($D2415="",$AK2415="",N($AK2415)&lt;=0),"",IFERROR(MATCH(1,INDEX(('2_Review &amp; Audit'!$F$6:$F$505=$A2415)*('2_Review &amp; Audit'!$I$6:$I$505&gt;=$E2415-30)*('2_Review &amp; Audit'!$I$6:$I$505&lt;=$E2415+30)*('2_Review &amp; Audit'!$R$6:$R$505&gt;0)*(ROW('2_Review &amp; Audit'!$R$6:$R$505)&gt;$AC2415),0),0)+5,""))</f>
        <v/>
      </c>
      <c r="AP2415" t="str">
        <f>IF(OR($D2415="",$AK2415="",$AO2415=""),"",MIN($AK2415,$AO2415))</f>
        <v/>
      </c>
    </row>
    <row r="2416" spans="1:42" ht="12.75" customHeight="1" x14ac:dyDescent="0.2">
      <c r="A2416" t="str">
        <f>IF($J2416="","",INDEX('2_Review &amp; Audit'!$F:$F,$J2416))</f>
        <v/>
      </c>
      <c r="B2416" t="str">
        <f>IF($J2416="","",INDEX('2_Review &amp; Audit'!$C:$C,$J2416))</f>
        <v/>
      </c>
      <c r="C2416" t="str">
        <f>IF($J2416="","",INDEX('2_Review &amp; Audit'!$D:$D,$J2416))</f>
        <v/>
      </c>
      <c r="D2416" s="60" t="str">
        <f>IF($J2416="","",INDEX('2_Review &amp; Audit'!$U:$U,$J2416))</f>
        <v/>
      </c>
      <c r="E2416" t="str">
        <f>IF($J2416="","",INDEX('2_Review &amp; Audit'!$M:$M,$J2416))</f>
        <v/>
      </c>
      <c r="F2416" t="str">
        <f>IF($J2416="","",INDEX('2_Review &amp; Audit'!$N:$N,$J2416))</f>
        <v/>
      </c>
      <c r="G2416" t="str">
        <f>IF(OR($J2416="",$F2416=""),"",ABS(INDEX('2_Review &amp; Audit'!$B:$B,$J2416)/$F2416))</f>
        <v/>
      </c>
      <c r="H2416" t="str">
        <f t="shared" si="101"/>
        <v/>
      </c>
      <c r="I2416" t="str">
        <f>IF($J2416="","",INDEX('2_Review &amp; Audit'!$AD:$AD,$J2416))</f>
        <v/>
      </c>
      <c r="AB2416" t="str">
        <f>IF($D2416="","",MAX(0,N(#REF!)-N($X2416)))</f>
        <v/>
      </c>
      <c r="AC2416" t="str">
        <f>IF(OR($D2416="",$AB2416="",N($AB2416)&lt;=0),"",IFERROR(MATCH(1,INDEX(('2_Review &amp; Audit'!$F$6:$F$505=$A2416)*('2_Review &amp; Audit'!$I$6:$I$505&gt;=$E2416-30)*('2_Review &amp; Audit'!$I$6:$I$505&lt;=$E2416+30)*('2_Review &amp; Audit'!$R$6:$R$505&gt;0)*(ROW('2_Review &amp; Audit'!$R$6:$R$505)&gt;$T2416),0),0)+5,""))</f>
        <v/>
      </c>
      <c r="AG2416" t="str">
        <f>IF(OR($D2416="",$AB2416="",$AF2416=""),"",MIN($AB2416,$AF2416))</f>
        <v/>
      </c>
      <c r="AK2416" t="str">
        <f>IF($D2416="","",MAX(0,N($AB2416)-N($AG2416)))</f>
        <v/>
      </c>
      <c r="AL2416" t="str">
        <f>IF(OR($D2416="",$AK2416="",N($AK2416)&lt;=0),"",IFERROR(MATCH(1,INDEX(('2_Review &amp; Audit'!$F$6:$F$505=$A2416)*('2_Review &amp; Audit'!$I$6:$I$505&gt;=$E2416-30)*('2_Review &amp; Audit'!$I$6:$I$505&lt;=$E2416+30)*('2_Review &amp; Audit'!$R$6:$R$505&gt;0)*(ROW('2_Review &amp; Audit'!$R$6:$R$505)&gt;$AC2416),0),0)+5,""))</f>
        <v/>
      </c>
      <c r="AP2416" t="str">
        <f>IF(OR($D2416="",$AK2416="",$AO2416=""),"",MIN($AK2416,$AO2416))</f>
        <v/>
      </c>
    </row>
    <row r="2417" spans="1:42" ht="12.75" customHeight="1" x14ac:dyDescent="0.2">
      <c r="A2417" t="str">
        <f>IF($J2417="","",INDEX('2_Review &amp; Audit'!$F:$F,$J2417))</f>
        <v/>
      </c>
      <c r="B2417" t="str">
        <f>IF($J2417="","",INDEX('2_Review &amp; Audit'!$C:$C,$J2417))</f>
        <v/>
      </c>
      <c r="C2417" t="str">
        <f>IF($J2417="","",INDEX('2_Review &amp; Audit'!$D:$D,$J2417))</f>
        <v/>
      </c>
      <c r="D2417" s="60" t="str">
        <f>IF($J2417="","",INDEX('2_Review &amp; Audit'!$U:$U,$J2417))</f>
        <v/>
      </c>
      <c r="E2417" t="str">
        <f>IF($J2417="","",INDEX('2_Review &amp; Audit'!$M:$M,$J2417))</f>
        <v/>
      </c>
      <c r="F2417" t="str">
        <f>IF($J2417="","",INDEX('2_Review &amp; Audit'!$N:$N,$J2417))</f>
        <v/>
      </c>
      <c r="G2417" t="str">
        <f>IF(OR($J2417="",$F2417=""),"",ABS(INDEX('2_Review &amp; Audit'!$B:$B,$J2417)/$F2417))</f>
        <v/>
      </c>
      <c r="H2417" t="str">
        <f t="shared" si="101"/>
        <v/>
      </c>
      <c r="I2417" t="str">
        <f>IF($J2417="","",INDEX('2_Review &amp; Audit'!$AD:$AD,$J2417))</f>
        <v/>
      </c>
      <c r="AB2417" t="str">
        <f>IF($D2417="","",MAX(0,N(#REF!)-N($X2417)))</f>
        <v/>
      </c>
      <c r="AC2417" t="str">
        <f>IF(OR($D2417="",$AB2417="",N($AB2417)&lt;=0),"",IFERROR(MATCH(1,INDEX(('2_Review &amp; Audit'!$F$6:$F$505=$A2417)*('2_Review &amp; Audit'!$I$6:$I$505&gt;=$E2417-30)*('2_Review &amp; Audit'!$I$6:$I$505&lt;=$E2417+30)*('2_Review &amp; Audit'!$R$6:$R$505&gt;0)*(ROW('2_Review &amp; Audit'!$R$6:$R$505)&gt;$T2417),0),0)+5,""))</f>
        <v/>
      </c>
      <c r="AG2417" t="str">
        <f>IF(OR($D2417="",$AB2417="",$AF2417=""),"",MIN($AB2417,$AF2417))</f>
        <v/>
      </c>
      <c r="AK2417" t="str">
        <f>IF($D2417="","",MAX(0,N($AB2417)-N($AG2417)))</f>
        <v/>
      </c>
      <c r="AL2417" t="str">
        <f>IF(OR($D2417="",$AK2417="",N($AK2417)&lt;=0),"",IFERROR(MATCH(1,INDEX(('2_Review &amp; Audit'!$F$6:$F$505=$A2417)*('2_Review &amp; Audit'!$I$6:$I$505&gt;=$E2417-30)*('2_Review &amp; Audit'!$I$6:$I$505&lt;=$E2417+30)*('2_Review &amp; Audit'!$R$6:$R$505&gt;0)*(ROW('2_Review &amp; Audit'!$R$6:$R$505)&gt;$AC2417),0),0)+5,""))</f>
        <v/>
      </c>
      <c r="AP2417" t="str">
        <f>IF(OR($D2417="",$AK2417="",$AO2417=""),"",MIN($AK2417,$AO2417))</f>
        <v/>
      </c>
    </row>
    <row r="2418" spans="1:42" ht="12.75" customHeight="1" x14ac:dyDescent="0.2">
      <c r="A2418" t="str">
        <f>IF($J2418="","",INDEX('2_Review &amp; Audit'!$F:$F,$J2418))</f>
        <v/>
      </c>
      <c r="B2418" t="str">
        <f>IF($J2418="","",INDEX('2_Review &amp; Audit'!$C:$C,$J2418))</f>
        <v/>
      </c>
      <c r="C2418" t="str">
        <f>IF($J2418="","",INDEX('2_Review &amp; Audit'!$D:$D,$J2418))</f>
        <v/>
      </c>
      <c r="D2418" s="60" t="str">
        <f>IF($J2418="","",INDEX('2_Review &amp; Audit'!$U:$U,$J2418))</f>
        <v/>
      </c>
      <c r="E2418" t="str">
        <f>IF($J2418="","",INDEX('2_Review &amp; Audit'!$M:$M,$J2418))</f>
        <v/>
      </c>
      <c r="F2418" t="str">
        <f>IF($J2418="","",INDEX('2_Review &amp; Audit'!$N:$N,$J2418))</f>
        <v/>
      </c>
      <c r="G2418" t="str">
        <f>IF(OR($J2418="",$F2418=""),"",ABS(INDEX('2_Review &amp; Audit'!$B:$B,$J2418)/$F2418))</f>
        <v/>
      </c>
      <c r="H2418" t="str">
        <f t="shared" si="101"/>
        <v/>
      </c>
      <c r="I2418" t="str">
        <f>IF($J2418="","",INDEX('2_Review &amp; Audit'!$AD:$AD,$J2418))</f>
        <v/>
      </c>
      <c r="AB2418" t="str">
        <f>IF($D2418="","",MAX(0,N(#REF!)-N($X2418)))</f>
        <v/>
      </c>
      <c r="AC2418" t="str">
        <f>IF(OR($D2418="",$AB2418="",N($AB2418)&lt;=0),"",IFERROR(MATCH(1,INDEX(('2_Review &amp; Audit'!$F$6:$F$505=$A2418)*('2_Review &amp; Audit'!$I$6:$I$505&gt;=$E2418-30)*('2_Review &amp; Audit'!$I$6:$I$505&lt;=$E2418+30)*('2_Review &amp; Audit'!$R$6:$R$505&gt;0)*(ROW('2_Review &amp; Audit'!$R$6:$R$505)&gt;$T2418),0),0)+5,""))</f>
        <v/>
      </c>
      <c r="AG2418" t="str">
        <f>IF(OR($D2418="",$AB2418="",$AF2418=""),"",MIN($AB2418,$AF2418))</f>
        <v/>
      </c>
      <c r="AK2418" t="str">
        <f>IF($D2418="","",MAX(0,N($AB2418)-N($AG2418)))</f>
        <v/>
      </c>
      <c r="AL2418" t="str">
        <f>IF(OR($D2418="",$AK2418="",N($AK2418)&lt;=0),"",IFERROR(MATCH(1,INDEX(('2_Review &amp; Audit'!$F$6:$F$505=$A2418)*('2_Review &amp; Audit'!$I$6:$I$505&gt;=$E2418-30)*('2_Review &amp; Audit'!$I$6:$I$505&lt;=$E2418+30)*('2_Review &amp; Audit'!$R$6:$R$505&gt;0)*(ROW('2_Review &amp; Audit'!$R$6:$R$505)&gt;$AC2418),0),0)+5,""))</f>
        <v/>
      </c>
      <c r="AP2418" t="str">
        <f>IF(OR($D2418="",$AK2418="",$AO2418=""),"",MIN($AK2418,$AO2418))</f>
        <v/>
      </c>
    </row>
    <row r="2419" spans="1:42" ht="12.75" customHeight="1" x14ac:dyDescent="0.2">
      <c r="A2419" t="str">
        <f>IF($J2419="","",INDEX('2_Review &amp; Audit'!$F:$F,$J2419))</f>
        <v/>
      </c>
      <c r="B2419" t="str">
        <f>IF($J2419="","",INDEX('2_Review &amp; Audit'!$C:$C,$J2419))</f>
        <v/>
      </c>
      <c r="C2419" t="str">
        <f>IF($J2419="","",INDEX('2_Review &amp; Audit'!$D:$D,$J2419))</f>
        <v/>
      </c>
      <c r="D2419" s="60" t="str">
        <f>IF($J2419="","",INDEX('2_Review &amp; Audit'!$U:$U,$J2419))</f>
        <v/>
      </c>
      <c r="E2419" t="str">
        <f>IF($J2419="","",INDEX('2_Review &amp; Audit'!$M:$M,$J2419))</f>
        <v/>
      </c>
      <c r="F2419" t="str">
        <f>IF($J2419="","",INDEX('2_Review &amp; Audit'!$N:$N,$J2419))</f>
        <v/>
      </c>
      <c r="G2419" t="str">
        <f>IF(OR($J2419="",$F2419=""),"",ABS(INDEX('2_Review &amp; Audit'!$B:$B,$J2419)/$F2419))</f>
        <v/>
      </c>
      <c r="H2419" t="str">
        <f t="shared" si="101"/>
        <v/>
      </c>
      <c r="I2419" t="str">
        <f>IF($J2419="","",INDEX('2_Review &amp; Audit'!$AD:$AD,$J2419))</f>
        <v/>
      </c>
      <c r="AB2419" t="str">
        <f>IF($D2419="","",MAX(0,N(#REF!)-N($X2419)))</f>
        <v/>
      </c>
      <c r="AC2419" t="str">
        <f>IF(OR($D2419="",$AB2419="",N($AB2419)&lt;=0),"",IFERROR(MATCH(1,INDEX(('2_Review &amp; Audit'!$F$6:$F$505=$A2419)*('2_Review &amp; Audit'!$I$6:$I$505&gt;=$E2419-30)*('2_Review &amp; Audit'!$I$6:$I$505&lt;=$E2419+30)*('2_Review &amp; Audit'!$R$6:$R$505&gt;0)*(ROW('2_Review &amp; Audit'!$R$6:$R$505)&gt;$T2419),0),0)+5,""))</f>
        <v/>
      </c>
      <c r="AG2419" t="str">
        <f>IF(OR($D2419="",$AB2419="",$AF2419=""),"",MIN($AB2419,$AF2419))</f>
        <v/>
      </c>
      <c r="AK2419" t="str">
        <f>IF($D2419="","",MAX(0,N($AB2419)-N($AG2419)))</f>
        <v/>
      </c>
      <c r="AL2419" t="str">
        <f>IF(OR($D2419="",$AK2419="",N($AK2419)&lt;=0),"",IFERROR(MATCH(1,INDEX(('2_Review &amp; Audit'!$F$6:$F$505=$A2419)*('2_Review &amp; Audit'!$I$6:$I$505&gt;=$E2419-30)*('2_Review &amp; Audit'!$I$6:$I$505&lt;=$E2419+30)*('2_Review &amp; Audit'!$R$6:$R$505&gt;0)*(ROW('2_Review &amp; Audit'!$R$6:$R$505)&gt;$AC2419),0),0)+5,""))</f>
        <v/>
      </c>
      <c r="AP2419" t="str">
        <f>IF(OR($D2419="",$AK2419="",$AO2419=""),"",MIN($AK2419,$AO2419))</f>
        <v/>
      </c>
    </row>
    <row r="2420" spans="1:42" ht="12.75" customHeight="1" x14ac:dyDescent="0.2">
      <c r="A2420" t="str">
        <f>IF($J2420="","",INDEX('2_Review &amp; Audit'!$F:$F,$J2420))</f>
        <v/>
      </c>
      <c r="B2420" t="str">
        <f>IF($J2420="","",INDEX('2_Review &amp; Audit'!$C:$C,$J2420))</f>
        <v/>
      </c>
      <c r="C2420" t="str">
        <f>IF($J2420="","",INDEX('2_Review &amp; Audit'!$D:$D,$J2420))</f>
        <v/>
      </c>
      <c r="D2420" s="60" t="str">
        <f>IF($J2420="","",INDEX('2_Review &amp; Audit'!$U:$U,$J2420))</f>
        <v/>
      </c>
      <c r="E2420" t="str">
        <f>IF($J2420="","",INDEX('2_Review &amp; Audit'!$M:$M,$J2420))</f>
        <v/>
      </c>
      <c r="F2420" t="str">
        <f>IF($J2420="","",INDEX('2_Review &amp; Audit'!$N:$N,$J2420))</f>
        <v/>
      </c>
      <c r="G2420" t="str">
        <f>IF(OR($J2420="",$F2420=""),"",ABS(INDEX('2_Review &amp; Audit'!$B:$B,$J2420)/$F2420))</f>
        <v/>
      </c>
      <c r="H2420" t="str">
        <f t="shared" si="101"/>
        <v/>
      </c>
      <c r="I2420" t="str">
        <f>IF($J2420="","",INDEX('2_Review &amp; Audit'!$AD:$AD,$J2420))</f>
        <v/>
      </c>
      <c r="AB2420" t="str">
        <f>IF($D2420="","",MAX(0,N(#REF!)-N($X2420)))</f>
        <v/>
      </c>
      <c r="AC2420" t="str">
        <f>IF(OR($D2420="",$AB2420="",N($AB2420)&lt;=0),"",IFERROR(MATCH(1,INDEX(('2_Review &amp; Audit'!$F$6:$F$505=$A2420)*('2_Review &amp; Audit'!$I$6:$I$505&gt;=$E2420-30)*('2_Review &amp; Audit'!$I$6:$I$505&lt;=$E2420+30)*('2_Review &amp; Audit'!$R$6:$R$505&gt;0)*(ROW('2_Review &amp; Audit'!$R$6:$R$505)&gt;$T2420),0),0)+5,""))</f>
        <v/>
      </c>
      <c r="AG2420" t="str">
        <f>IF(OR($D2420="",$AB2420="",$AF2420=""),"",MIN($AB2420,$AF2420))</f>
        <v/>
      </c>
      <c r="AK2420" t="str">
        <f>IF($D2420="","",MAX(0,N($AB2420)-N($AG2420)))</f>
        <v/>
      </c>
      <c r="AL2420" t="str">
        <f>IF(OR($D2420="",$AK2420="",N($AK2420)&lt;=0),"",IFERROR(MATCH(1,INDEX(('2_Review &amp; Audit'!$F$6:$F$505=$A2420)*('2_Review &amp; Audit'!$I$6:$I$505&gt;=$E2420-30)*('2_Review &amp; Audit'!$I$6:$I$505&lt;=$E2420+30)*('2_Review &amp; Audit'!$R$6:$R$505&gt;0)*(ROW('2_Review &amp; Audit'!$R$6:$R$505)&gt;$AC2420),0),0)+5,""))</f>
        <v/>
      </c>
      <c r="AP2420" t="str">
        <f>IF(OR($D2420="",$AK2420="",$AO2420=""),"",MIN($AK2420,$AO2420))</f>
        <v/>
      </c>
    </row>
    <row r="2421" spans="1:42" ht="12.75" customHeight="1" x14ac:dyDescent="0.2">
      <c r="A2421" t="str">
        <f>IF($J2421="","",INDEX('2_Review &amp; Audit'!$F:$F,$J2421))</f>
        <v/>
      </c>
      <c r="B2421" t="str">
        <f>IF($J2421="","",INDEX('2_Review &amp; Audit'!$C:$C,$J2421))</f>
        <v/>
      </c>
      <c r="C2421" t="str">
        <f>IF($J2421="","",INDEX('2_Review &amp; Audit'!$D:$D,$J2421))</f>
        <v/>
      </c>
      <c r="D2421" s="60" t="str">
        <f>IF($J2421="","",INDEX('2_Review &amp; Audit'!$U:$U,$J2421))</f>
        <v/>
      </c>
      <c r="E2421" t="str">
        <f>IF($J2421="","",INDEX('2_Review &amp; Audit'!$M:$M,$J2421))</f>
        <v/>
      </c>
      <c r="F2421" t="str">
        <f>IF($J2421="","",INDEX('2_Review &amp; Audit'!$N:$N,$J2421))</f>
        <v/>
      </c>
      <c r="G2421" t="str">
        <f>IF(OR($J2421="",$F2421=""),"",ABS(INDEX('2_Review &amp; Audit'!$B:$B,$J2421)/$F2421))</f>
        <v/>
      </c>
      <c r="H2421" t="str">
        <f t="shared" si="101"/>
        <v/>
      </c>
      <c r="I2421" t="str">
        <f>IF($J2421="","",INDEX('2_Review &amp; Audit'!$AD:$AD,$J2421))</f>
        <v/>
      </c>
      <c r="AB2421" t="str">
        <f>IF($D2421="","",MAX(0,N(#REF!)-N($X2421)))</f>
        <v/>
      </c>
      <c r="AC2421" t="str">
        <f>IF(OR($D2421="",$AB2421="",N($AB2421)&lt;=0),"",IFERROR(MATCH(1,INDEX(('2_Review &amp; Audit'!$F$6:$F$505=$A2421)*('2_Review &amp; Audit'!$I$6:$I$505&gt;=$E2421-30)*('2_Review &amp; Audit'!$I$6:$I$505&lt;=$E2421+30)*('2_Review &amp; Audit'!$R$6:$R$505&gt;0)*(ROW('2_Review &amp; Audit'!$R$6:$R$505)&gt;$T2421),0),0)+5,""))</f>
        <v/>
      </c>
      <c r="AG2421" t="str">
        <f>IF(OR($D2421="",$AB2421="",$AF2421=""),"",MIN($AB2421,$AF2421))</f>
        <v/>
      </c>
      <c r="AK2421" t="str">
        <f>IF($D2421="","",MAX(0,N($AB2421)-N($AG2421)))</f>
        <v/>
      </c>
      <c r="AL2421" t="str">
        <f>IF(OR($D2421="",$AK2421="",N($AK2421)&lt;=0),"",IFERROR(MATCH(1,INDEX(('2_Review &amp; Audit'!$F$6:$F$505=$A2421)*('2_Review &amp; Audit'!$I$6:$I$505&gt;=$E2421-30)*('2_Review &amp; Audit'!$I$6:$I$505&lt;=$E2421+30)*('2_Review &amp; Audit'!$R$6:$R$505&gt;0)*(ROW('2_Review &amp; Audit'!$R$6:$R$505)&gt;$AC2421),0),0)+5,""))</f>
        <v/>
      </c>
      <c r="AP2421" t="str">
        <f>IF(OR($D2421="",$AK2421="",$AO2421=""),"",MIN($AK2421,$AO2421))</f>
        <v/>
      </c>
    </row>
    <row r="2422" spans="1:42" ht="12.75" customHeight="1" x14ac:dyDescent="0.2">
      <c r="A2422" t="str">
        <f>IF($J2422="","",INDEX('2_Review &amp; Audit'!$F:$F,$J2422))</f>
        <v/>
      </c>
      <c r="B2422" t="str">
        <f>IF($J2422="","",INDEX('2_Review &amp; Audit'!$C:$C,$J2422))</f>
        <v/>
      </c>
      <c r="C2422" t="str">
        <f>IF($J2422="","",INDEX('2_Review &amp; Audit'!$D:$D,$J2422))</f>
        <v/>
      </c>
      <c r="D2422" s="60" t="str">
        <f>IF($J2422="","",INDEX('2_Review &amp; Audit'!$U:$U,$J2422))</f>
        <v/>
      </c>
      <c r="E2422" t="str">
        <f>IF($J2422="","",INDEX('2_Review &amp; Audit'!$M:$M,$J2422))</f>
        <v/>
      </c>
      <c r="F2422" t="str">
        <f>IF($J2422="","",INDEX('2_Review &amp; Audit'!$N:$N,$J2422))</f>
        <v/>
      </c>
      <c r="G2422" t="str">
        <f>IF(OR($J2422="",$F2422=""),"",ABS(INDEX('2_Review &amp; Audit'!$B:$B,$J2422)/$F2422))</f>
        <v/>
      </c>
      <c r="H2422" t="str">
        <f t="shared" si="101"/>
        <v/>
      </c>
      <c r="I2422" t="str">
        <f>IF($J2422="","",INDEX('2_Review &amp; Audit'!$AD:$AD,$J2422))</f>
        <v/>
      </c>
      <c r="AB2422" t="str">
        <f>IF($D2422="","",MAX(0,N(#REF!)-N($X2422)))</f>
        <v/>
      </c>
      <c r="AC2422" t="str">
        <f>IF(OR($D2422="",$AB2422="",N($AB2422)&lt;=0),"",IFERROR(MATCH(1,INDEX(('2_Review &amp; Audit'!$F$6:$F$505=$A2422)*('2_Review &amp; Audit'!$I$6:$I$505&gt;=$E2422-30)*('2_Review &amp; Audit'!$I$6:$I$505&lt;=$E2422+30)*('2_Review &amp; Audit'!$R$6:$R$505&gt;0)*(ROW('2_Review &amp; Audit'!$R$6:$R$505)&gt;$T2422),0),0)+5,""))</f>
        <v/>
      </c>
      <c r="AG2422" t="str">
        <f>IF(OR($D2422="",$AB2422="",$AF2422=""),"",MIN($AB2422,$AF2422))</f>
        <v/>
      </c>
      <c r="AK2422" t="str">
        <f>IF($D2422="","",MAX(0,N($AB2422)-N($AG2422)))</f>
        <v/>
      </c>
      <c r="AL2422" t="str">
        <f>IF(OR($D2422="",$AK2422="",N($AK2422)&lt;=0),"",IFERROR(MATCH(1,INDEX(('2_Review &amp; Audit'!$F$6:$F$505=$A2422)*('2_Review &amp; Audit'!$I$6:$I$505&gt;=$E2422-30)*('2_Review &amp; Audit'!$I$6:$I$505&lt;=$E2422+30)*('2_Review &amp; Audit'!$R$6:$R$505&gt;0)*(ROW('2_Review &amp; Audit'!$R$6:$R$505)&gt;$AC2422),0),0)+5,""))</f>
        <v/>
      </c>
      <c r="AP2422" t="str">
        <f>IF(OR($D2422="",$AK2422="",$AO2422=""),"",MIN($AK2422,$AO2422))</f>
        <v/>
      </c>
    </row>
    <row r="2423" spans="1:42" ht="12.75" customHeight="1" x14ac:dyDescent="0.2">
      <c r="A2423" t="str">
        <f>IF($J2423="","",INDEX('2_Review &amp; Audit'!$F:$F,$J2423))</f>
        <v/>
      </c>
      <c r="B2423" t="str">
        <f>IF($J2423="","",INDEX('2_Review &amp; Audit'!$C:$C,$J2423))</f>
        <v/>
      </c>
      <c r="C2423" t="str">
        <f>IF($J2423="","",INDEX('2_Review &amp; Audit'!$D:$D,$J2423))</f>
        <v/>
      </c>
      <c r="D2423" s="60" t="str">
        <f>IF($J2423="","",INDEX('2_Review &amp; Audit'!$U:$U,$J2423))</f>
        <v/>
      </c>
      <c r="E2423" t="str">
        <f>IF($J2423="","",INDEX('2_Review &amp; Audit'!$M:$M,$J2423))</f>
        <v/>
      </c>
      <c r="F2423" t="str">
        <f>IF($J2423="","",INDEX('2_Review &amp; Audit'!$N:$N,$J2423))</f>
        <v/>
      </c>
      <c r="G2423" t="str">
        <f>IF(OR($J2423="",$F2423=""),"",ABS(INDEX('2_Review &amp; Audit'!$B:$B,$J2423)/$F2423))</f>
        <v/>
      </c>
      <c r="H2423" t="str">
        <f t="shared" si="101"/>
        <v/>
      </c>
      <c r="I2423" t="str">
        <f>IF($J2423="","",INDEX('2_Review &amp; Audit'!$AD:$AD,$J2423))</f>
        <v/>
      </c>
      <c r="AB2423" t="str">
        <f>IF($D2423="","",MAX(0,N(#REF!)-N($X2423)))</f>
        <v/>
      </c>
      <c r="AC2423" t="str">
        <f>IF(OR($D2423="",$AB2423="",N($AB2423)&lt;=0),"",IFERROR(MATCH(1,INDEX(('2_Review &amp; Audit'!$F$6:$F$505=$A2423)*('2_Review &amp; Audit'!$I$6:$I$505&gt;=$E2423-30)*('2_Review &amp; Audit'!$I$6:$I$505&lt;=$E2423+30)*('2_Review &amp; Audit'!$R$6:$R$505&gt;0)*(ROW('2_Review &amp; Audit'!$R$6:$R$505)&gt;$T2423),0),0)+5,""))</f>
        <v/>
      </c>
      <c r="AG2423" t="str">
        <f>IF(OR($D2423="",$AB2423="",$AF2423=""),"",MIN($AB2423,$AF2423))</f>
        <v/>
      </c>
      <c r="AK2423" t="str">
        <f>IF($D2423="","",MAX(0,N($AB2423)-N($AG2423)))</f>
        <v/>
      </c>
      <c r="AL2423" t="str">
        <f>IF(OR($D2423="",$AK2423="",N($AK2423)&lt;=0),"",IFERROR(MATCH(1,INDEX(('2_Review &amp; Audit'!$F$6:$F$505=$A2423)*('2_Review &amp; Audit'!$I$6:$I$505&gt;=$E2423-30)*('2_Review &amp; Audit'!$I$6:$I$505&lt;=$E2423+30)*('2_Review &amp; Audit'!$R$6:$R$505&gt;0)*(ROW('2_Review &amp; Audit'!$R$6:$R$505)&gt;$AC2423),0),0)+5,""))</f>
        <v/>
      </c>
      <c r="AP2423" t="str">
        <f>IF(OR($D2423="",$AK2423="",$AO2423=""),"",MIN($AK2423,$AO2423))</f>
        <v/>
      </c>
    </row>
    <row r="2424" spans="1:42" ht="12.75" customHeight="1" x14ac:dyDescent="0.2">
      <c r="A2424" t="str">
        <f>IF($J2424="","",INDEX('2_Review &amp; Audit'!$F:$F,$J2424))</f>
        <v/>
      </c>
      <c r="B2424" t="str">
        <f>IF($J2424="","",INDEX('2_Review &amp; Audit'!$C:$C,$J2424))</f>
        <v/>
      </c>
      <c r="C2424" t="str">
        <f>IF($J2424="","",INDEX('2_Review &amp; Audit'!$D:$D,$J2424))</f>
        <v/>
      </c>
      <c r="D2424" s="60" t="str">
        <f>IF($J2424="","",INDEX('2_Review &amp; Audit'!$U:$U,$J2424))</f>
        <v/>
      </c>
      <c r="E2424" t="str">
        <f>IF($J2424="","",INDEX('2_Review &amp; Audit'!$M:$M,$J2424))</f>
        <v/>
      </c>
      <c r="F2424" t="str">
        <f>IF($J2424="","",INDEX('2_Review &amp; Audit'!$N:$N,$J2424))</f>
        <v/>
      </c>
      <c r="G2424" t="str">
        <f>IF(OR($J2424="",$F2424=""),"",ABS(INDEX('2_Review &amp; Audit'!$B:$B,$J2424)/$F2424))</f>
        <v/>
      </c>
      <c r="H2424" t="str">
        <f t="shared" si="101"/>
        <v/>
      </c>
      <c r="I2424" t="str">
        <f>IF($J2424="","",INDEX('2_Review &amp; Audit'!$AD:$AD,$J2424))</f>
        <v/>
      </c>
      <c r="AB2424" t="str">
        <f>IF($D2424="","",MAX(0,N(#REF!)-N($X2424)))</f>
        <v/>
      </c>
      <c r="AC2424" t="str">
        <f>IF(OR($D2424="",$AB2424="",N($AB2424)&lt;=0),"",IFERROR(MATCH(1,INDEX(('2_Review &amp; Audit'!$F$6:$F$505=$A2424)*('2_Review &amp; Audit'!$I$6:$I$505&gt;=$E2424-30)*('2_Review &amp; Audit'!$I$6:$I$505&lt;=$E2424+30)*('2_Review &amp; Audit'!$R$6:$R$505&gt;0)*(ROW('2_Review &amp; Audit'!$R$6:$R$505)&gt;$T2424),0),0)+5,""))</f>
        <v/>
      </c>
      <c r="AG2424" t="str">
        <f>IF(OR($D2424="",$AB2424="",$AF2424=""),"",MIN($AB2424,$AF2424))</f>
        <v/>
      </c>
      <c r="AK2424" t="str">
        <f>IF($D2424="","",MAX(0,N($AB2424)-N($AG2424)))</f>
        <v/>
      </c>
      <c r="AL2424" t="str">
        <f>IF(OR($D2424="",$AK2424="",N($AK2424)&lt;=0),"",IFERROR(MATCH(1,INDEX(('2_Review &amp; Audit'!$F$6:$F$505=$A2424)*('2_Review &amp; Audit'!$I$6:$I$505&gt;=$E2424-30)*('2_Review &amp; Audit'!$I$6:$I$505&lt;=$E2424+30)*('2_Review &amp; Audit'!$R$6:$R$505&gt;0)*(ROW('2_Review &amp; Audit'!$R$6:$R$505)&gt;$AC2424),0),0)+5,""))</f>
        <v/>
      </c>
      <c r="AP2424" t="str">
        <f>IF(OR($D2424="",$AK2424="",$AO2424=""),"",MIN($AK2424,$AO2424))</f>
        <v/>
      </c>
    </row>
    <row r="2425" spans="1:42" ht="12.75" customHeight="1" x14ac:dyDescent="0.2">
      <c r="A2425" t="str">
        <f>IF($J2425="","",INDEX('2_Review &amp; Audit'!$F:$F,$J2425))</f>
        <v/>
      </c>
      <c r="B2425" t="str">
        <f>IF($J2425="","",INDEX('2_Review &amp; Audit'!$C:$C,$J2425))</f>
        <v/>
      </c>
      <c r="C2425" t="str">
        <f>IF($J2425="","",INDEX('2_Review &amp; Audit'!$D:$D,$J2425))</f>
        <v/>
      </c>
      <c r="D2425" s="60" t="str">
        <f>IF($J2425="","",INDEX('2_Review &amp; Audit'!$U:$U,$J2425))</f>
        <v/>
      </c>
      <c r="E2425" t="str">
        <f>IF($J2425="","",INDEX('2_Review &amp; Audit'!$M:$M,$J2425))</f>
        <v/>
      </c>
      <c r="F2425" t="str">
        <f>IF($J2425="","",INDEX('2_Review &amp; Audit'!$N:$N,$J2425))</f>
        <v/>
      </c>
      <c r="G2425" t="str">
        <f>IF(OR($J2425="",$F2425=""),"",ABS(INDEX('2_Review &amp; Audit'!$B:$B,$J2425)/$F2425))</f>
        <v/>
      </c>
      <c r="H2425" t="str">
        <f t="shared" si="101"/>
        <v/>
      </c>
      <c r="I2425" t="str">
        <f>IF($J2425="","",INDEX('2_Review &amp; Audit'!$AD:$AD,$J2425))</f>
        <v/>
      </c>
      <c r="AB2425" t="str">
        <f>IF($D2425="","",MAX(0,N(#REF!)-N($X2425)))</f>
        <v/>
      </c>
      <c r="AC2425" t="str">
        <f>IF(OR($D2425="",$AB2425="",N($AB2425)&lt;=0),"",IFERROR(MATCH(1,INDEX(('2_Review &amp; Audit'!$F$6:$F$505=$A2425)*('2_Review &amp; Audit'!$I$6:$I$505&gt;=$E2425-30)*('2_Review &amp; Audit'!$I$6:$I$505&lt;=$E2425+30)*('2_Review &amp; Audit'!$R$6:$R$505&gt;0)*(ROW('2_Review &amp; Audit'!$R$6:$R$505)&gt;$T2425),0),0)+5,""))</f>
        <v/>
      </c>
      <c r="AG2425" t="str">
        <f>IF(OR($D2425="",$AB2425="",$AF2425=""),"",MIN($AB2425,$AF2425))</f>
        <v/>
      </c>
      <c r="AK2425" t="str">
        <f>IF($D2425="","",MAX(0,N($AB2425)-N($AG2425)))</f>
        <v/>
      </c>
      <c r="AL2425" t="str">
        <f>IF(OR($D2425="",$AK2425="",N($AK2425)&lt;=0),"",IFERROR(MATCH(1,INDEX(('2_Review &amp; Audit'!$F$6:$F$505=$A2425)*('2_Review &amp; Audit'!$I$6:$I$505&gt;=$E2425-30)*('2_Review &amp; Audit'!$I$6:$I$505&lt;=$E2425+30)*('2_Review &amp; Audit'!$R$6:$R$505&gt;0)*(ROW('2_Review &amp; Audit'!$R$6:$R$505)&gt;$AC2425),0),0)+5,""))</f>
        <v/>
      </c>
      <c r="AP2425" t="str">
        <f>IF(OR($D2425="",$AK2425="",$AO2425=""),"",MIN($AK2425,$AO2425))</f>
        <v/>
      </c>
    </row>
    <row r="2426" spans="1:42" ht="12.75" customHeight="1" x14ac:dyDescent="0.2">
      <c r="A2426" t="str">
        <f>IF($J2426="","",INDEX('2_Review &amp; Audit'!$F:$F,$J2426))</f>
        <v/>
      </c>
      <c r="B2426" t="str">
        <f>IF($J2426="","",INDEX('2_Review &amp; Audit'!$C:$C,$J2426))</f>
        <v/>
      </c>
      <c r="C2426" t="str">
        <f>IF($J2426="","",INDEX('2_Review &amp; Audit'!$D:$D,$J2426))</f>
        <v/>
      </c>
      <c r="D2426" s="60" t="str">
        <f>IF($J2426="","",INDEX('2_Review &amp; Audit'!$U:$U,$J2426))</f>
        <v/>
      </c>
      <c r="E2426" t="str">
        <f>IF($J2426="","",INDEX('2_Review &amp; Audit'!$M:$M,$J2426))</f>
        <v/>
      </c>
      <c r="F2426" t="str">
        <f>IF($J2426="","",INDEX('2_Review &amp; Audit'!$N:$N,$J2426))</f>
        <v/>
      </c>
      <c r="G2426" t="str">
        <f>IF(OR($J2426="",$F2426=""),"",ABS(INDEX('2_Review &amp; Audit'!$B:$B,$J2426)/$F2426))</f>
        <v/>
      </c>
      <c r="H2426" t="str">
        <f t="shared" si="101"/>
        <v/>
      </c>
      <c r="I2426" t="str">
        <f>IF($J2426="","",INDEX('2_Review &amp; Audit'!$AD:$AD,$J2426))</f>
        <v/>
      </c>
      <c r="AB2426" t="str">
        <f>IF($D2426="","",MAX(0,N(#REF!)-N($X2426)))</f>
        <v/>
      </c>
      <c r="AC2426" t="str">
        <f>IF(OR($D2426="",$AB2426="",N($AB2426)&lt;=0),"",IFERROR(MATCH(1,INDEX(('2_Review &amp; Audit'!$F$6:$F$505=$A2426)*('2_Review &amp; Audit'!$I$6:$I$505&gt;=$E2426-30)*('2_Review &amp; Audit'!$I$6:$I$505&lt;=$E2426+30)*('2_Review &amp; Audit'!$R$6:$R$505&gt;0)*(ROW('2_Review &amp; Audit'!$R$6:$R$505)&gt;$T2426),0),0)+5,""))</f>
        <v/>
      </c>
      <c r="AG2426" t="str">
        <f>IF(OR($D2426="",$AB2426="",$AF2426=""),"",MIN($AB2426,$AF2426))</f>
        <v/>
      </c>
      <c r="AK2426" t="str">
        <f>IF($D2426="","",MAX(0,N($AB2426)-N($AG2426)))</f>
        <v/>
      </c>
      <c r="AL2426" t="str">
        <f>IF(OR($D2426="",$AK2426="",N($AK2426)&lt;=0),"",IFERROR(MATCH(1,INDEX(('2_Review &amp; Audit'!$F$6:$F$505=$A2426)*('2_Review &amp; Audit'!$I$6:$I$505&gt;=$E2426-30)*('2_Review &amp; Audit'!$I$6:$I$505&lt;=$E2426+30)*('2_Review &amp; Audit'!$R$6:$R$505&gt;0)*(ROW('2_Review &amp; Audit'!$R$6:$R$505)&gt;$AC2426),0),0)+5,""))</f>
        <v/>
      </c>
      <c r="AP2426" t="str">
        <f>IF(OR($D2426="",$AK2426="",$AO2426=""),"",MIN($AK2426,$AO2426))</f>
        <v/>
      </c>
    </row>
    <row r="2427" spans="1:42" ht="12.75" customHeight="1" x14ac:dyDescent="0.2">
      <c r="A2427" t="str">
        <f>IF($J2427="","",INDEX('2_Review &amp; Audit'!$F:$F,$J2427))</f>
        <v/>
      </c>
      <c r="B2427" t="str">
        <f>IF($J2427="","",INDEX('2_Review &amp; Audit'!$C:$C,$J2427))</f>
        <v/>
      </c>
      <c r="C2427" t="str">
        <f>IF($J2427="","",INDEX('2_Review &amp; Audit'!$D:$D,$J2427))</f>
        <v/>
      </c>
      <c r="D2427" s="60" t="str">
        <f>IF($J2427="","",INDEX('2_Review &amp; Audit'!$U:$U,$J2427))</f>
        <v/>
      </c>
      <c r="E2427" t="str">
        <f>IF($J2427="","",INDEX('2_Review &amp; Audit'!$M:$M,$J2427))</f>
        <v/>
      </c>
      <c r="F2427" t="str">
        <f>IF($J2427="","",INDEX('2_Review &amp; Audit'!$N:$N,$J2427))</f>
        <v/>
      </c>
      <c r="G2427" t="str">
        <f>IF(OR($J2427="",$F2427=""),"",ABS(INDEX('2_Review &amp; Audit'!$B:$B,$J2427)/$F2427))</f>
        <v/>
      </c>
      <c r="H2427" t="str">
        <f t="shared" ref="H2427:H2490" si="102">IF(OR($F2427="",$G2427=""),"",$F2427*$G2427)</f>
        <v/>
      </c>
      <c r="I2427" t="str">
        <f>IF($J2427="","",INDEX('2_Review &amp; Audit'!$AD:$AD,$J2427))</f>
        <v/>
      </c>
      <c r="AB2427" t="str">
        <f>IF($D2427="","",MAX(0,N(#REF!)-N($X2427)))</f>
        <v/>
      </c>
      <c r="AC2427" t="str">
        <f>IF(OR($D2427="",$AB2427="",N($AB2427)&lt;=0),"",IFERROR(MATCH(1,INDEX(('2_Review &amp; Audit'!$F$6:$F$505=$A2427)*('2_Review &amp; Audit'!$I$6:$I$505&gt;=$E2427-30)*('2_Review &amp; Audit'!$I$6:$I$505&lt;=$E2427+30)*('2_Review &amp; Audit'!$R$6:$R$505&gt;0)*(ROW('2_Review &amp; Audit'!$R$6:$R$505)&gt;$T2427),0),0)+5,""))</f>
        <v/>
      </c>
      <c r="AG2427" t="str">
        <f>IF(OR($D2427="",$AB2427="",$AF2427=""),"",MIN($AB2427,$AF2427))</f>
        <v/>
      </c>
      <c r="AK2427" t="str">
        <f>IF($D2427="","",MAX(0,N($AB2427)-N($AG2427)))</f>
        <v/>
      </c>
      <c r="AL2427" t="str">
        <f>IF(OR($D2427="",$AK2427="",N($AK2427)&lt;=0),"",IFERROR(MATCH(1,INDEX(('2_Review &amp; Audit'!$F$6:$F$505=$A2427)*('2_Review &amp; Audit'!$I$6:$I$505&gt;=$E2427-30)*('2_Review &amp; Audit'!$I$6:$I$505&lt;=$E2427+30)*('2_Review &amp; Audit'!$R$6:$R$505&gt;0)*(ROW('2_Review &amp; Audit'!$R$6:$R$505)&gt;$AC2427),0),0)+5,""))</f>
        <v/>
      </c>
      <c r="AP2427" t="str">
        <f>IF(OR($D2427="",$AK2427="",$AO2427=""),"",MIN($AK2427,$AO2427))</f>
        <v/>
      </c>
    </row>
    <row r="2428" spans="1:42" ht="12.75" customHeight="1" x14ac:dyDescent="0.2">
      <c r="A2428" t="str">
        <f>IF($J2428="","",INDEX('2_Review &amp; Audit'!$F:$F,$J2428))</f>
        <v/>
      </c>
      <c r="B2428" t="str">
        <f>IF($J2428="","",INDEX('2_Review &amp; Audit'!$C:$C,$J2428))</f>
        <v/>
      </c>
      <c r="C2428" t="str">
        <f>IF($J2428="","",INDEX('2_Review &amp; Audit'!$D:$D,$J2428))</f>
        <v/>
      </c>
      <c r="D2428" s="60" t="str">
        <f>IF($J2428="","",INDEX('2_Review &amp; Audit'!$U:$U,$J2428))</f>
        <v/>
      </c>
      <c r="E2428" t="str">
        <f>IF($J2428="","",INDEX('2_Review &amp; Audit'!$M:$M,$J2428))</f>
        <v/>
      </c>
      <c r="F2428" t="str">
        <f>IF($J2428="","",INDEX('2_Review &amp; Audit'!$N:$N,$J2428))</f>
        <v/>
      </c>
      <c r="G2428" t="str">
        <f>IF(OR($J2428="",$F2428=""),"",ABS(INDEX('2_Review &amp; Audit'!$B:$B,$J2428)/$F2428))</f>
        <v/>
      </c>
      <c r="H2428" t="str">
        <f t="shared" si="102"/>
        <v/>
      </c>
      <c r="I2428" t="str">
        <f>IF($J2428="","",INDEX('2_Review &amp; Audit'!$AD:$AD,$J2428))</f>
        <v/>
      </c>
      <c r="AB2428" t="str">
        <f>IF($D2428="","",MAX(0,N(#REF!)-N($X2428)))</f>
        <v/>
      </c>
      <c r="AC2428" t="str">
        <f>IF(OR($D2428="",$AB2428="",N($AB2428)&lt;=0),"",IFERROR(MATCH(1,INDEX(('2_Review &amp; Audit'!$F$6:$F$505=$A2428)*('2_Review &amp; Audit'!$I$6:$I$505&gt;=$E2428-30)*('2_Review &amp; Audit'!$I$6:$I$505&lt;=$E2428+30)*('2_Review &amp; Audit'!$R$6:$R$505&gt;0)*(ROW('2_Review &amp; Audit'!$R$6:$R$505)&gt;$T2428),0),0)+5,""))</f>
        <v/>
      </c>
      <c r="AG2428" t="str">
        <f>IF(OR($D2428="",$AB2428="",$AF2428=""),"",MIN($AB2428,$AF2428))</f>
        <v/>
      </c>
      <c r="AK2428" t="str">
        <f>IF($D2428="","",MAX(0,N($AB2428)-N($AG2428)))</f>
        <v/>
      </c>
      <c r="AL2428" t="str">
        <f>IF(OR($D2428="",$AK2428="",N($AK2428)&lt;=0),"",IFERROR(MATCH(1,INDEX(('2_Review &amp; Audit'!$F$6:$F$505=$A2428)*('2_Review &amp; Audit'!$I$6:$I$505&gt;=$E2428-30)*('2_Review &amp; Audit'!$I$6:$I$505&lt;=$E2428+30)*('2_Review &amp; Audit'!$R$6:$R$505&gt;0)*(ROW('2_Review &amp; Audit'!$R$6:$R$505)&gt;$AC2428),0),0)+5,""))</f>
        <v/>
      </c>
      <c r="AP2428" t="str">
        <f>IF(OR($D2428="",$AK2428="",$AO2428=""),"",MIN($AK2428,$AO2428))</f>
        <v/>
      </c>
    </row>
    <row r="2429" spans="1:42" ht="12.75" customHeight="1" x14ac:dyDescent="0.2">
      <c r="A2429" t="str">
        <f>IF($J2429="","",INDEX('2_Review &amp; Audit'!$F:$F,$J2429))</f>
        <v/>
      </c>
      <c r="B2429" t="str">
        <f>IF($J2429="","",INDEX('2_Review &amp; Audit'!$C:$C,$J2429))</f>
        <v/>
      </c>
      <c r="C2429" t="str">
        <f>IF($J2429="","",INDEX('2_Review &amp; Audit'!$D:$D,$J2429))</f>
        <v/>
      </c>
      <c r="D2429" s="60" t="str">
        <f>IF($J2429="","",INDEX('2_Review &amp; Audit'!$U:$U,$J2429))</f>
        <v/>
      </c>
      <c r="E2429" t="str">
        <f>IF($J2429="","",INDEX('2_Review &amp; Audit'!$M:$M,$J2429))</f>
        <v/>
      </c>
      <c r="F2429" t="str">
        <f>IF($J2429="","",INDEX('2_Review &amp; Audit'!$N:$N,$J2429))</f>
        <v/>
      </c>
      <c r="G2429" t="str">
        <f>IF(OR($J2429="",$F2429=""),"",ABS(INDEX('2_Review &amp; Audit'!$B:$B,$J2429)/$F2429))</f>
        <v/>
      </c>
      <c r="H2429" t="str">
        <f t="shared" si="102"/>
        <v/>
      </c>
      <c r="I2429" t="str">
        <f>IF($J2429="","",INDEX('2_Review &amp; Audit'!$AD:$AD,$J2429))</f>
        <v/>
      </c>
      <c r="AB2429" t="str">
        <f>IF($D2429="","",MAX(0,N(#REF!)-N($X2429)))</f>
        <v/>
      </c>
      <c r="AC2429" t="str">
        <f>IF(OR($D2429="",$AB2429="",N($AB2429)&lt;=0),"",IFERROR(MATCH(1,INDEX(('2_Review &amp; Audit'!$F$6:$F$505=$A2429)*('2_Review &amp; Audit'!$I$6:$I$505&gt;=$E2429-30)*('2_Review &amp; Audit'!$I$6:$I$505&lt;=$E2429+30)*('2_Review &amp; Audit'!$R$6:$R$505&gt;0)*(ROW('2_Review &amp; Audit'!$R$6:$R$505)&gt;$T2429),0),0)+5,""))</f>
        <v/>
      </c>
      <c r="AG2429" t="str">
        <f>IF(OR($D2429="",$AB2429="",$AF2429=""),"",MIN($AB2429,$AF2429))</f>
        <v/>
      </c>
      <c r="AK2429" t="str">
        <f>IF($D2429="","",MAX(0,N($AB2429)-N($AG2429)))</f>
        <v/>
      </c>
      <c r="AL2429" t="str">
        <f>IF(OR($D2429="",$AK2429="",N($AK2429)&lt;=0),"",IFERROR(MATCH(1,INDEX(('2_Review &amp; Audit'!$F$6:$F$505=$A2429)*('2_Review &amp; Audit'!$I$6:$I$505&gt;=$E2429-30)*('2_Review &amp; Audit'!$I$6:$I$505&lt;=$E2429+30)*('2_Review &amp; Audit'!$R$6:$R$505&gt;0)*(ROW('2_Review &amp; Audit'!$R$6:$R$505)&gt;$AC2429),0),0)+5,""))</f>
        <v/>
      </c>
      <c r="AP2429" t="str">
        <f>IF(OR($D2429="",$AK2429="",$AO2429=""),"",MIN($AK2429,$AO2429))</f>
        <v/>
      </c>
    </row>
    <row r="2430" spans="1:42" ht="12.75" customHeight="1" x14ac:dyDescent="0.2">
      <c r="A2430" t="str">
        <f>IF($J2430="","",INDEX('2_Review &amp; Audit'!$F:$F,$J2430))</f>
        <v/>
      </c>
      <c r="B2430" t="str">
        <f>IF($J2430="","",INDEX('2_Review &amp; Audit'!$C:$C,$J2430))</f>
        <v/>
      </c>
      <c r="C2430" t="str">
        <f>IF($J2430="","",INDEX('2_Review &amp; Audit'!$D:$D,$J2430))</f>
        <v/>
      </c>
      <c r="D2430" s="60" t="str">
        <f>IF($J2430="","",INDEX('2_Review &amp; Audit'!$U:$U,$J2430))</f>
        <v/>
      </c>
      <c r="E2430" t="str">
        <f>IF($J2430="","",INDEX('2_Review &amp; Audit'!$M:$M,$J2430))</f>
        <v/>
      </c>
      <c r="F2430" t="str">
        <f>IF($J2430="","",INDEX('2_Review &amp; Audit'!$N:$N,$J2430))</f>
        <v/>
      </c>
      <c r="G2430" t="str">
        <f>IF(OR($J2430="",$F2430=""),"",ABS(INDEX('2_Review &amp; Audit'!$B:$B,$J2430)/$F2430))</f>
        <v/>
      </c>
      <c r="H2430" t="str">
        <f t="shared" si="102"/>
        <v/>
      </c>
      <c r="I2430" t="str">
        <f>IF($J2430="","",INDEX('2_Review &amp; Audit'!$AD:$AD,$J2430))</f>
        <v/>
      </c>
      <c r="AB2430" t="str">
        <f>IF($D2430="","",MAX(0,N(#REF!)-N($X2430)))</f>
        <v/>
      </c>
      <c r="AC2430" t="str">
        <f>IF(OR($D2430="",$AB2430="",N($AB2430)&lt;=0),"",IFERROR(MATCH(1,INDEX(('2_Review &amp; Audit'!$F$6:$F$505=$A2430)*('2_Review &amp; Audit'!$I$6:$I$505&gt;=$E2430-30)*('2_Review &amp; Audit'!$I$6:$I$505&lt;=$E2430+30)*('2_Review &amp; Audit'!$R$6:$R$505&gt;0)*(ROW('2_Review &amp; Audit'!$R$6:$R$505)&gt;$T2430),0),0)+5,""))</f>
        <v/>
      </c>
      <c r="AG2430" t="str">
        <f>IF(OR($D2430="",$AB2430="",$AF2430=""),"",MIN($AB2430,$AF2430))</f>
        <v/>
      </c>
      <c r="AK2430" t="str">
        <f>IF($D2430="","",MAX(0,N($AB2430)-N($AG2430)))</f>
        <v/>
      </c>
      <c r="AL2430" t="str">
        <f>IF(OR($D2430="",$AK2430="",N($AK2430)&lt;=0),"",IFERROR(MATCH(1,INDEX(('2_Review &amp; Audit'!$F$6:$F$505=$A2430)*('2_Review &amp; Audit'!$I$6:$I$505&gt;=$E2430-30)*('2_Review &amp; Audit'!$I$6:$I$505&lt;=$E2430+30)*('2_Review &amp; Audit'!$R$6:$R$505&gt;0)*(ROW('2_Review &amp; Audit'!$R$6:$R$505)&gt;$AC2430),0),0)+5,""))</f>
        <v/>
      </c>
      <c r="AP2430" t="str">
        <f>IF(OR($D2430="",$AK2430="",$AO2430=""),"",MIN($AK2430,$AO2430))</f>
        <v/>
      </c>
    </row>
    <row r="2431" spans="1:42" ht="12.75" customHeight="1" x14ac:dyDescent="0.2">
      <c r="A2431" t="str">
        <f>IF($J2431="","",INDEX('2_Review &amp; Audit'!$F:$F,$J2431))</f>
        <v/>
      </c>
      <c r="B2431" t="str">
        <f>IF($J2431="","",INDEX('2_Review &amp; Audit'!$C:$C,$J2431))</f>
        <v/>
      </c>
      <c r="C2431" t="str">
        <f>IF($J2431="","",INDEX('2_Review &amp; Audit'!$D:$D,$J2431))</f>
        <v/>
      </c>
      <c r="D2431" s="60" t="str">
        <f>IF($J2431="","",INDEX('2_Review &amp; Audit'!$U:$U,$J2431))</f>
        <v/>
      </c>
      <c r="E2431" t="str">
        <f>IF($J2431="","",INDEX('2_Review &amp; Audit'!$M:$M,$J2431))</f>
        <v/>
      </c>
      <c r="F2431" t="str">
        <f>IF($J2431="","",INDEX('2_Review &amp; Audit'!$N:$N,$J2431))</f>
        <v/>
      </c>
      <c r="G2431" t="str">
        <f>IF(OR($J2431="",$F2431=""),"",ABS(INDEX('2_Review &amp; Audit'!$B:$B,$J2431)/$F2431))</f>
        <v/>
      </c>
      <c r="H2431" t="str">
        <f t="shared" si="102"/>
        <v/>
      </c>
      <c r="I2431" t="str">
        <f>IF($J2431="","",INDEX('2_Review &amp; Audit'!$AD:$AD,$J2431))</f>
        <v/>
      </c>
      <c r="AB2431" t="str">
        <f>IF($D2431="","",MAX(0,N(#REF!)-N($X2431)))</f>
        <v/>
      </c>
      <c r="AC2431" t="str">
        <f>IF(OR($D2431="",$AB2431="",N($AB2431)&lt;=0),"",IFERROR(MATCH(1,INDEX(('2_Review &amp; Audit'!$F$6:$F$505=$A2431)*('2_Review &amp; Audit'!$I$6:$I$505&gt;=$E2431-30)*('2_Review &amp; Audit'!$I$6:$I$505&lt;=$E2431+30)*('2_Review &amp; Audit'!$R$6:$R$505&gt;0)*(ROW('2_Review &amp; Audit'!$R$6:$R$505)&gt;$T2431),0),0)+5,""))</f>
        <v/>
      </c>
      <c r="AG2431" t="str">
        <f>IF(OR($D2431="",$AB2431="",$AF2431=""),"",MIN($AB2431,$AF2431))</f>
        <v/>
      </c>
      <c r="AK2431" t="str">
        <f>IF($D2431="","",MAX(0,N($AB2431)-N($AG2431)))</f>
        <v/>
      </c>
      <c r="AL2431" t="str">
        <f>IF(OR($D2431="",$AK2431="",N($AK2431)&lt;=0),"",IFERROR(MATCH(1,INDEX(('2_Review &amp; Audit'!$F$6:$F$505=$A2431)*('2_Review &amp; Audit'!$I$6:$I$505&gt;=$E2431-30)*('2_Review &amp; Audit'!$I$6:$I$505&lt;=$E2431+30)*('2_Review &amp; Audit'!$R$6:$R$505&gt;0)*(ROW('2_Review &amp; Audit'!$R$6:$R$505)&gt;$AC2431),0),0)+5,""))</f>
        <v/>
      </c>
      <c r="AP2431" t="str">
        <f>IF(OR($D2431="",$AK2431="",$AO2431=""),"",MIN($AK2431,$AO2431))</f>
        <v/>
      </c>
    </row>
    <row r="2432" spans="1:42" ht="12.75" customHeight="1" x14ac:dyDescent="0.2">
      <c r="A2432" t="str">
        <f>IF($J2432="","",INDEX('2_Review &amp; Audit'!$F:$F,$J2432))</f>
        <v/>
      </c>
      <c r="B2432" t="str">
        <f>IF($J2432="","",INDEX('2_Review &amp; Audit'!$C:$C,$J2432))</f>
        <v/>
      </c>
      <c r="C2432" t="str">
        <f>IF($J2432="","",INDEX('2_Review &amp; Audit'!$D:$D,$J2432))</f>
        <v/>
      </c>
      <c r="D2432" s="60" t="str">
        <f>IF($J2432="","",INDEX('2_Review &amp; Audit'!$U:$U,$J2432))</f>
        <v/>
      </c>
      <c r="E2432" t="str">
        <f>IF($J2432="","",INDEX('2_Review &amp; Audit'!$M:$M,$J2432))</f>
        <v/>
      </c>
      <c r="F2432" t="str">
        <f>IF($J2432="","",INDEX('2_Review &amp; Audit'!$N:$N,$J2432))</f>
        <v/>
      </c>
      <c r="G2432" t="str">
        <f>IF(OR($J2432="",$F2432=""),"",ABS(INDEX('2_Review &amp; Audit'!$B:$B,$J2432)/$F2432))</f>
        <v/>
      </c>
      <c r="H2432" t="str">
        <f t="shared" si="102"/>
        <v/>
      </c>
      <c r="I2432" t="str">
        <f>IF($J2432="","",INDEX('2_Review &amp; Audit'!$AD:$AD,$J2432))</f>
        <v/>
      </c>
      <c r="AB2432" t="str">
        <f>IF($D2432="","",MAX(0,N(#REF!)-N($X2432)))</f>
        <v/>
      </c>
      <c r="AC2432" t="str">
        <f>IF(OR($D2432="",$AB2432="",N($AB2432)&lt;=0),"",IFERROR(MATCH(1,INDEX(('2_Review &amp; Audit'!$F$6:$F$505=$A2432)*('2_Review &amp; Audit'!$I$6:$I$505&gt;=$E2432-30)*('2_Review &amp; Audit'!$I$6:$I$505&lt;=$E2432+30)*('2_Review &amp; Audit'!$R$6:$R$505&gt;0)*(ROW('2_Review &amp; Audit'!$R$6:$R$505)&gt;$T2432),0),0)+5,""))</f>
        <v/>
      </c>
      <c r="AG2432" t="str">
        <f>IF(OR($D2432="",$AB2432="",$AF2432=""),"",MIN($AB2432,$AF2432))</f>
        <v/>
      </c>
      <c r="AK2432" t="str">
        <f>IF($D2432="","",MAX(0,N($AB2432)-N($AG2432)))</f>
        <v/>
      </c>
      <c r="AL2432" t="str">
        <f>IF(OR($D2432="",$AK2432="",N($AK2432)&lt;=0),"",IFERROR(MATCH(1,INDEX(('2_Review &amp; Audit'!$F$6:$F$505=$A2432)*('2_Review &amp; Audit'!$I$6:$I$505&gt;=$E2432-30)*('2_Review &amp; Audit'!$I$6:$I$505&lt;=$E2432+30)*('2_Review &amp; Audit'!$R$6:$R$505&gt;0)*(ROW('2_Review &amp; Audit'!$R$6:$R$505)&gt;$AC2432),0),0)+5,""))</f>
        <v/>
      </c>
      <c r="AP2432" t="str">
        <f>IF(OR($D2432="",$AK2432="",$AO2432=""),"",MIN($AK2432,$AO2432))</f>
        <v/>
      </c>
    </row>
    <row r="2433" spans="1:42" ht="12.75" customHeight="1" x14ac:dyDescent="0.2">
      <c r="A2433" t="str">
        <f>IF($J2433="","",INDEX('2_Review &amp; Audit'!$F:$F,$J2433))</f>
        <v/>
      </c>
      <c r="B2433" t="str">
        <f>IF($J2433="","",INDEX('2_Review &amp; Audit'!$C:$C,$J2433))</f>
        <v/>
      </c>
      <c r="C2433" t="str">
        <f>IF($J2433="","",INDEX('2_Review &amp; Audit'!$D:$D,$J2433))</f>
        <v/>
      </c>
      <c r="D2433" s="60" t="str">
        <f>IF($J2433="","",INDEX('2_Review &amp; Audit'!$U:$U,$J2433))</f>
        <v/>
      </c>
      <c r="E2433" t="str">
        <f>IF($J2433="","",INDEX('2_Review &amp; Audit'!$M:$M,$J2433))</f>
        <v/>
      </c>
      <c r="F2433" t="str">
        <f>IF($J2433="","",INDEX('2_Review &amp; Audit'!$N:$N,$J2433))</f>
        <v/>
      </c>
      <c r="G2433" t="str">
        <f>IF(OR($J2433="",$F2433=""),"",ABS(INDEX('2_Review &amp; Audit'!$B:$B,$J2433)/$F2433))</f>
        <v/>
      </c>
      <c r="H2433" t="str">
        <f t="shared" si="102"/>
        <v/>
      </c>
      <c r="I2433" t="str">
        <f>IF($J2433="","",INDEX('2_Review &amp; Audit'!$AD:$AD,$J2433))</f>
        <v/>
      </c>
      <c r="AB2433" t="str">
        <f>IF($D2433="","",MAX(0,N(#REF!)-N($X2433)))</f>
        <v/>
      </c>
      <c r="AC2433" t="str">
        <f>IF(OR($D2433="",$AB2433="",N($AB2433)&lt;=0),"",IFERROR(MATCH(1,INDEX(('2_Review &amp; Audit'!$F$6:$F$505=$A2433)*('2_Review &amp; Audit'!$I$6:$I$505&gt;=$E2433-30)*('2_Review &amp; Audit'!$I$6:$I$505&lt;=$E2433+30)*('2_Review &amp; Audit'!$R$6:$R$505&gt;0)*(ROW('2_Review &amp; Audit'!$R$6:$R$505)&gt;$T2433),0),0)+5,""))</f>
        <v/>
      </c>
      <c r="AG2433" t="str">
        <f>IF(OR($D2433="",$AB2433="",$AF2433=""),"",MIN($AB2433,$AF2433))</f>
        <v/>
      </c>
      <c r="AK2433" t="str">
        <f>IF($D2433="","",MAX(0,N($AB2433)-N($AG2433)))</f>
        <v/>
      </c>
      <c r="AL2433" t="str">
        <f>IF(OR($D2433="",$AK2433="",N($AK2433)&lt;=0),"",IFERROR(MATCH(1,INDEX(('2_Review &amp; Audit'!$F$6:$F$505=$A2433)*('2_Review &amp; Audit'!$I$6:$I$505&gt;=$E2433-30)*('2_Review &amp; Audit'!$I$6:$I$505&lt;=$E2433+30)*('2_Review &amp; Audit'!$R$6:$R$505&gt;0)*(ROW('2_Review &amp; Audit'!$R$6:$R$505)&gt;$AC2433),0),0)+5,""))</f>
        <v/>
      </c>
      <c r="AP2433" t="str">
        <f>IF(OR($D2433="",$AK2433="",$AO2433=""),"",MIN($AK2433,$AO2433))</f>
        <v/>
      </c>
    </row>
    <row r="2434" spans="1:42" ht="12.75" customHeight="1" x14ac:dyDescent="0.2">
      <c r="A2434" t="str">
        <f>IF($J2434="","",INDEX('2_Review &amp; Audit'!$F:$F,$J2434))</f>
        <v/>
      </c>
      <c r="B2434" t="str">
        <f>IF($J2434="","",INDEX('2_Review &amp; Audit'!$C:$C,$J2434))</f>
        <v/>
      </c>
      <c r="C2434" t="str">
        <f>IF($J2434="","",INDEX('2_Review &amp; Audit'!$D:$D,$J2434))</f>
        <v/>
      </c>
      <c r="D2434" s="60" t="str">
        <f>IF($J2434="","",INDEX('2_Review &amp; Audit'!$U:$U,$J2434))</f>
        <v/>
      </c>
      <c r="E2434" t="str">
        <f>IF($J2434="","",INDEX('2_Review &amp; Audit'!$M:$M,$J2434))</f>
        <v/>
      </c>
      <c r="F2434" t="str">
        <f>IF($J2434="","",INDEX('2_Review &amp; Audit'!$N:$N,$J2434))</f>
        <v/>
      </c>
      <c r="G2434" t="str">
        <f>IF(OR($J2434="",$F2434=""),"",ABS(INDEX('2_Review &amp; Audit'!$B:$B,$J2434)/$F2434))</f>
        <v/>
      </c>
      <c r="H2434" t="str">
        <f t="shared" si="102"/>
        <v/>
      </c>
      <c r="I2434" t="str">
        <f>IF($J2434="","",INDEX('2_Review &amp; Audit'!$AD:$AD,$J2434))</f>
        <v/>
      </c>
      <c r="AB2434" t="str">
        <f>IF($D2434="","",MAX(0,N(#REF!)-N($X2434)))</f>
        <v/>
      </c>
      <c r="AC2434" t="str">
        <f>IF(OR($D2434="",$AB2434="",N($AB2434)&lt;=0),"",IFERROR(MATCH(1,INDEX(('2_Review &amp; Audit'!$F$6:$F$505=$A2434)*('2_Review &amp; Audit'!$I$6:$I$505&gt;=$E2434-30)*('2_Review &amp; Audit'!$I$6:$I$505&lt;=$E2434+30)*('2_Review &amp; Audit'!$R$6:$R$505&gt;0)*(ROW('2_Review &amp; Audit'!$R$6:$R$505)&gt;$T2434),0),0)+5,""))</f>
        <v/>
      </c>
      <c r="AG2434" t="str">
        <f>IF(OR($D2434="",$AB2434="",$AF2434=""),"",MIN($AB2434,$AF2434))</f>
        <v/>
      </c>
      <c r="AK2434" t="str">
        <f>IF($D2434="","",MAX(0,N($AB2434)-N($AG2434)))</f>
        <v/>
      </c>
      <c r="AL2434" t="str">
        <f>IF(OR($D2434="",$AK2434="",N($AK2434)&lt;=0),"",IFERROR(MATCH(1,INDEX(('2_Review &amp; Audit'!$F$6:$F$505=$A2434)*('2_Review &amp; Audit'!$I$6:$I$505&gt;=$E2434-30)*('2_Review &amp; Audit'!$I$6:$I$505&lt;=$E2434+30)*('2_Review &amp; Audit'!$R$6:$R$505&gt;0)*(ROW('2_Review &amp; Audit'!$R$6:$R$505)&gt;$AC2434),0),0)+5,""))</f>
        <v/>
      </c>
      <c r="AP2434" t="str">
        <f>IF(OR($D2434="",$AK2434="",$AO2434=""),"",MIN($AK2434,$AO2434))</f>
        <v/>
      </c>
    </row>
    <row r="2435" spans="1:42" ht="12.75" customHeight="1" x14ac:dyDescent="0.2">
      <c r="A2435" t="str">
        <f>IF($J2435="","",INDEX('2_Review &amp; Audit'!$F:$F,$J2435))</f>
        <v/>
      </c>
      <c r="B2435" t="str">
        <f>IF($J2435="","",INDEX('2_Review &amp; Audit'!$C:$C,$J2435))</f>
        <v/>
      </c>
      <c r="C2435" t="str">
        <f>IF($J2435="","",INDEX('2_Review &amp; Audit'!$D:$D,$J2435))</f>
        <v/>
      </c>
      <c r="D2435" s="60" t="str">
        <f>IF($J2435="","",INDEX('2_Review &amp; Audit'!$U:$U,$J2435))</f>
        <v/>
      </c>
      <c r="E2435" t="str">
        <f>IF($J2435="","",INDEX('2_Review &amp; Audit'!$M:$M,$J2435))</f>
        <v/>
      </c>
      <c r="F2435" t="str">
        <f>IF($J2435="","",INDEX('2_Review &amp; Audit'!$N:$N,$J2435))</f>
        <v/>
      </c>
      <c r="G2435" t="str">
        <f>IF(OR($J2435="",$F2435=""),"",ABS(INDEX('2_Review &amp; Audit'!$B:$B,$J2435)/$F2435))</f>
        <v/>
      </c>
      <c r="H2435" t="str">
        <f t="shared" si="102"/>
        <v/>
      </c>
      <c r="I2435" t="str">
        <f>IF($J2435="","",INDEX('2_Review &amp; Audit'!$AD:$AD,$J2435))</f>
        <v/>
      </c>
      <c r="AB2435" t="str">
        <f>IF($D2435="","",MAX(0,N(#REF!)-N($X2435)))</f>
        <v/>
      </c>
      <c r="AC2435" t="str">
        <f>IF(OR($D2435="",$AB2435="",N($AB2435)&lt;=0),"",IFERROR(MATCH(1,INDEX(('2_Review &amp; Audit'!$F$6:$F$505=$A2435)*('2_Review &amp; Audit'!$I$6:$I$505&gt;=$E2435-30)*('2_Review &amp; Audit'!$I$6:$I$505&lt;=$E2435+30)*('2_Review &amp; Audit'!$R$6:$R$505&gt;0)*(ROW('2_Review &amp; Audit'!$R$6:$R$505)&gt;$T2435),0),0)+5,""))</f>
        <v/>
      </c>
      <c r="AG2435" t="str">
        <f>IF(OR($D2435="",$AB2435="",$AF2435=""),"",MIN($AB2435,$AF2435))</f>
        <v/>
      </c>
      <c r="AK2435" t="str">
        <f>IF($D2435="","",MAX(0,N($AB2435)-N($AG2435)))</f>
        <v/>
      </c>
      <c r="AL2435" t="str">
        <f>IF(OR($D2435="",$AK2435="",N($AK2435)&lt;=0),"",IFERROR(MATCH(1,INDEX(('2_Review &amp; Audit'!$F$6:$F$505=$A2435)*('2_Review &amp; Audit'!$I$6:$I$505&gt;=$E2435-30)*('2_Review &amp; Audit'!$I$6:$I$505&lt;=$E2435+30)*('2_Review &amp; Audit'!$R$6:$R$505&gt;0)*(ROW('2_Review &amp; Audit'!$R$6:$R$505)&gt;$AC2435),0),0)+5,""))</f>
        <v/>
      </c>
      <c r="AP2435" t="str">
        <f>IF(OR($D2435="",$AK2435="",$AO2435=""),"",MIN($AK2435,$AO2435))</f>
        <v/>
      </c>
    </row>
    <row r="2436" spans="1:42" ht="12.75" customHeight="1" x14ac:dyDescent="0.2">
      <c r="A2436" t="str">
        <f>IF($J2436="","",INDEX('2_Review &amp; Audit'!$F:$F,$J2436))</f>
        <v/>
      </c>
      <c r="B2436" t="str">
        <f>IF($J2436="","",INDEX('2_Review &amp; Audit'!$C:$C,$J2436))</f>
        <v/>
      </c>
      <c r="C2436" t="str">
        <f>IF($J2436="","",INDEX('2_Review &amp; Audit'!$D:$D,$J2436))</f>
        <v/>
      </c>
      <c r="D2436" s="60" t="str">
        <f>IF($J2436="","",INDEX('2_Review &amp; Audit'!$U:$U,$J2436))</f>
        <v/>
      </c>
      <c r="E2436" t="str">
        <f>IF($J2436="","",INDEX('2_Review &amp; Audit'!$M:$M,$J2436))</f>
        <v/>
      </c>
      <c r="F2436" t="str">
        <f>IF($J2436="","",INDEX('2_Review &amp; Audit'!$N:$N,$J2436))</f>
        <v/>
      </c>
      <c r="G2436" t="str">
        <f>IF(OR($J2436="",$F2436=""),"",ABS(INDEX('2_Review &amp; Audit'!$B:$B,$J2436)/$F2436))</f>
        <v/>
      </c>
      <c r="H2436" t="str">
        <f t="shared" si="102"/>
        <v/>
      </c>
      <c r="I2436" t="str">
        <f>IF($J2436="","",INDEX('2_Review &amp; Audit'!$AD:$AD,$J2436))</f>
        <v/>
      </c>
      <c r="AB2436" t="str">
        <f>IF($D2436="","",MAX(0,N(#REF!)-N($X2436)))</f>
        <v/>
      </c>
      <c r="AC2436" t="str">
        <f>IF(OR($D2436="",$AB2436="",N($AB2436)&lt;=0),"",IFERROR(MATCH(1,INDEX(('2_Review &amp; Audit'!$F$6:$F$505=$A2436)*('2_Review &amp; Audit'!$I$6:$I$505&gt;=$E2436-30)*('2_Review &amp; Audit'!$I$6:$I$505&lt;=$E2436+30)*('2_Review &amp; Audit'!$R$6:$R$505&gt;0)*(ROW('2_Review &amp; Audit'!$R$6:$R$505)&gt;$T2436),0),0)+5,""))</f>
        <v/>
      </c>
      <c r="AG2436" t="str">
        <f>IF(OR($D2436="",$AB2436="",$AF2436=""),"",MIN($AB2436,$AF2436))</f>
        <v/>
      </c>
      <c r="AK2436" t="str">
        <f>IF($D2436="","",MAX(0,N($AB2436)-N($AG2436)))</f>
        <v/>
      </c>
      <c r="AL2436" t="str">
        <f>IF(OR($D2436="",$AK2436="",N($AK2436)&lt;=0),"",IFERROR(MATCH(1,INDEX(('2_Review &amp; Audit'!$F$6:$F$505=$A2436)*('2_Review &amp; Audit'!$I$6:$I$505&gt;=$E2436-30)*('2_Review &amp; Audit'!$I$6:$I$505&lt;=$E2436+30)*('2_Review &amp; Audit'!$R$6:$R$505&gt;0)*(ROW('2_Review &amp; Audit'!$R$6:$R$505)&gt;$AC2436),0),0)+5,""))</f>
        <v/>
      </c>
      <c r="AP2436" t="str">
        <f>IF(OR($D2436="",$AK2436="",$AO2436=""),"",MIN($AK2436,$AO2436))</f>
        <v/>
      </c>
    </row>
    <row r="2437" spans="1:42" ht="12.75" customHeight="1" x14ac:dyDescent="0.2">
      <c r="A2437" t="str">
        <f>IF($J2437="","",INDEX('2_Review &amp; Audit'!$F:$F,$J2437))</f>
        <v/>
      </c>
      <c r="B2437" t="str">
        <f>IF($J2437="","",INDEX('2_Review &amp; Audit'!$C:$C,$J2437))</f>
        <v/>
      </c>
      <c r="C2437" t="str">
        <f>IF($J2437="","",INDEX('2_Review &amp; Audit'!$D:$D,$J2437))</f>
        <v/>
      </c>
      <c r="D2437" s="60" t="str">
        <f>IF($J2437="","",INDEX('2_Review &amp; Audit'!$U:$U,$J2437))</f>
        <v/>
      </c>
      <c r="E2437" t="str">
        <f>IF($J2437="","",INDEX('2_Review &amp; Audit'!$M:$M,$J2437))</f>
        <v/>
      </c>
      <c r="F2437" t="str">
        <f>IF($J2437="","",INDEX('2_Review &amp; Audit'!$N:$N,$J2437))</f>
        <v/>
      </c>
      <c r="G2437" t="str">
        <f>IF(OR($J2437="",$F2437=""),"",ABS(INDEX('2_Review &amp; Audit'!$B:$B,$J2437)/$F2437))</f>
        <v/>
      </c>
      <c r="H2437" t="str">
        <f t="shared" si="102"/>
        <v/>
      </c>
      <c r="I2437" t="str">
        <f>IF($J2437="","",INDEX('2_Review &amp; Audit'!$AD:$AD,$J2437))</f>
        <v/>
      </c>
      <c r="AB2437" t="str">
        <f>IF($D2437="","",MAX(0,N(#REF!)-N($X2437)))</f>
        <v/>
      </c>
      <c r="AC2437" t="str">
        <f>IF(OR($D2437="",$AB2437="",N($AB2437)&lt;=0),"",IFERROR(MATCH(1,INDEX(('2_Review &amp; Audit'!$F$6:$F$505=$A2437)*('2_Review &amp; Audit'!$I$6:$I$505&gt;=$E2437-30)*('2_Review &amp; Audit'!$I$6:$I$505&lt;=$E2437+30)*('2_Review &amp; Audit'!$R$6:$R$505&gt;0)*(ROW('2_Review &amp; Audit'!$R$6:$R$505)&gt;$T2437),0),0)+5,""))</f>
        <v/>
      </c>
      <c r="AG2437" t="str">
        <f>IF(OR($D2437="",$AB2437="",$AF2437=""),"",MIN($AB2437,$AF2437))</f>
        <v/>
      </c>
      <c r="AK2437" t="str">
        <f>IF($D2437="","",MAX(0,N($AB2437)-N($AG2437)))</f>
        <v/>
      </c>
      <c r="AL2437" t="str">
        <f>IF(OR($D2437="",$AK2437="",N($AK2437)&lt;=0),"",IFERROR(MATCH(1,INDEX(('2_Review &amp; Audit'!$F$6:$F$505=$A2437)*('2_Review &amp; Audit'!$I$6:$I$505&gt;=$E2437-30)*('2_Review &amp; Audit'!$I$6:$I$505&lt;=$E2437+30)*('2_Review &amp; Audit'!$R$6:$R$505&gt;0)*(ROW('2_Review &amp; Audit'!$R$6:$R$505)&gt;$AC2437),0),0)+5,""))</f>
        <v/>
      </c>
      <c r="AP2437" t="str">
        <f>IF(OR($D2437="",$AK2437="",$AO2437=""),"",MIN($AK2437,$AO2437))</f>
        <v/>
      </c>
    </row>
    <row r="2438" spans="1:42" ht="12.75" customHeight="1" x14ac:dyDescent="0.2">
      <c r="A2438" t="str">
        <f>IF($J2438="","",INDEX('2_Review &amp; Audit'!$F:$F,$J2438))</f>
        <v/>
      </c>
      <c r="B2438" t="str">
        <f>IF($J2438="","",INDEX('2_Review &amp; Audit'!$C:$C,$J2438))</f>
        <v/>
      </c>
      <c r="C2438" t="str">
        <f>IF($J2438="","",INDEX('2_Review &amp; Audit'!$D:$D,$J2438))</f>
        <v/>
      </c>
      <c r="D2438" s="60" t="str">
        <f>IF($J2438="","",INDEX('2_Review &amp; Audit'!$U:$U,$J2438))</f>
        <v/>
      </c>
      <c r="E2438" t="str">
        <f>IF($J2438="","",INDEX('2_Review &amp; Audit'!$M:$M,$J2438))</f>
        <v/>
      </c>
      <c r="F2438" t="str">
        <f>IF($J2438="","",INDEX('2_Review &amp; Audit'!$N:$N,$J2438))</f>
        <v/>
      </c>
      <c r="G2438" t="str">
        <f>IF(OR($J2438="",$F2438=""),"",ABS(INDEX('2_Review &amp; Audit'!$B:$B,$J2438)/$F2438))</f>
        <v/>
      </c>
      <c r="H2438" t="str">
        <f t="shared" si="102"/>
        <v/>
      </c>
      <c r="I2438" t="str">
        <f>IF($J2438="","",INDEX('2_Review &amp; Audit'!$AD:$AD,$J2438))</f>
        <v/>
      </c>
      <c r="AB2438" t="str">
        <f>IF($D2438="","",MAX(0,N(#REF!)-N($X2438)))</f>
        <v/>
      </c>
      <c r="AC2438" t="str">
        <f>IF(OR($D2438="",$AB2438="",N($AB2438)&lt;=0),"",IFERROR(MATCH(1,INDEX(('2_Review &amp; Audit'!$F$6:$F$505=$A2438)*('2_Review &amp; Audit'!$I$6:$I$505&gt;=$E2438-30)*('2_Review &amp; Audit'!$I$6:$I$505&lt;=$E2438+30)*('2_Review &amp; Audit'!$R$6:$R$505&gt;0)*(ROW('2_Review &amp; Audit'!$R$6:$R$505)&gt;$T2438),0),0)+5,""))</f>
        <v/>
      </c>
      <c r="AG2438" t="str">
        <f>IF(OR($D2438="",$AB2438="",$AF2438=""),"",MIN($AB2438,$AF2438))</f>
        <v/>
      </c>
      <c r="AK2438" t="str">
        <f>IF($D2438="","",MAX(0,N($AB2438)-N($AG2438)))</f>
        <v/>
      </c>
      <c r="AL2438" t="str">
        <f>IF(OR($D2438="",$AK2438="",N($AK2438)&lt;=0),"",IFERROR(MATCH(1,INDEX(('2_Review &amp; Audit'!$F$6:$F$505=$A2438)*('2_Review &amp; Audit'!$I$6:$I$505&gt;=$E2438-30)*('2_Review &amp; Audit'!$I$6:$I$505&lt;=$E2438+30)*('2_Review &amp; Audit'!$R$6:$R$505&gt;0)*(ROW('2_Review &amp; Audit'!$R$6:$R$505)&gt;$AC2438),0),0)+5,""))</f>
        <v/>
      </c>
      <c r="AP2438" t="str">
        <f>IF(OR($D2438="",$AK2438="",$AO2438=""),"",MIN($AK2438,$AO2438))</f>
        <v/>
      </c>
    </row>
    <row r="2439" spans="1:42" ht="12.75" customHeight="1" x14ac:dyDescent="0.2">
      <c r="A2439" t="str">
        <f>IF($J2439="","",INDEX('2_Review &amp; Audit'!$F:$F,$J2439))</f>
        <v/>
      </c>
      <c r="B2439" t="str">
        <f>IF($J2439="","",INDEX('2_Review &amp; Audit'!$C:$C,$J2439))</f>
        <v/>
      </c>
      <c r="C2439" t="str">
        <f>IF($J2439="","",INDEX('2_Review &amp; Audit'!$D:$D,$J2439))</f>
        <v/>
      </c>
      <c r="D2439" s="60" t="str">
        <f>IF($J2439="","",INDEX('2_Review &amp; Audit'!$U:$U,$J2439))</f>
        <v/>
      </c>
      <c r="E2439" t="str">
        <f>IF($J2439="","",INDEX('2_Review &amp; Audit'!$M:$M,$J2439))</f>
        <v/>
      </c>
      <c r="F2439" t="str">
        <f>IF($J2439="","",INDEX('2_Review &amp; Audit'!$N:$N,$J2439))</f>
        <v/>
      </c>
      <c r="G2439" t="str">
        <f>IF(OR($J2439="",$F2439=""),"",ABS(INDEX('2_Review &amp; Audit'!$B:$B,$J2439)/$F2439))</f>
        <v/>
      </c>
      <c r="H2439" t="str">
        <f t="shared" si="102"/>
        <v/>
      </c>
      <c r="I2439" t="str">
        <f>IF($J2439="","",INDEX('2_Review &amp; Audit'!$AD:$AD,$J2439))</f>
        <v/>
      </c>
      <c r="AB2439" t="str">
        <f>IF($D2439="","",MAX(0,N(#REF!)-N($X2439)))</f>
        <v/>
      </c>
      <c r="AC2439" t="str">
        <f>IF(OR($D2439="",$AB2439="",N($AB2439)&lt;=0),"",IFERROR(MATCH(1,INDEX(('2_Review &amp; Audit'!$F$6:$F$505=$A2439)*('2_Review &amp; Audit'!$I$6:$I$505&gt;=$E2439-30)*('2_Review &amp; Audit'!$I$6:$I$505&lt;=$E2439+30)*('2_Review &amp; Audit'!$R$6:$R$505&gt;0)*(ROW('2_Review &amp; Audit'!$R$6:$R$505)&gt;$T2439),0),0)+5,""))</f>
        <v/>
      </c>
      <c r="AG2439" t="str">
        <f>IF(OR($D2439="",$AB2439="",$AF2439=""),"",MIN($AB2439,$AF2439))</f>
        <v/>
      </c>
      <c r="AK2439" t="str">
        <f>IF($D2439="","",MAX(0,N($AB2439)-N($AG2439)))</f>
        <v/>
      </c>
      <c r="AL2439" t="str">
        <f>IF(OR($D2439="",$AK2439="",N($AK2439)&lt;=0),"",IFERROR(MATCH(1,INDEX(('2_Review &amp; Audit'!$F$6:$F$505=$A2439)*('2_Review &amp; Audit'!$I$6:$I$505&gt;=$E2439-30)*('2_Review &amp; Audit'!$I$6:$I$505&lt;=$E2439+30)*('2_Review &amp; Audit'!$R$6:$R$505&gt;0)*(ROW('2_Review &amp; Audit'!$R$6:$R$505)&gt;$AC2439),0),0)+5,""))</f>
        <v/>
      </c>
      <c r="AP2439" t="str">
        <f>IF(OR($D2439="",$AK2439="",$AO2439=""),"",MIN($AK2439,$AO2439))</f>
        <v/>
      </c>
    </row>
    <row r="2440" spans="1:42" ht="12.75" customHeight="1" x14ac:dyDescent="0.2">
      <c r="A2440" t="str">
        <f>IF($J2440="","",INDEX('2_Review &amp; Audit'!$F:$F,$J2440))</f>
        <v/>
      </c>
      <c r="B2440" t="str">
        <f>IF($J2440="","",INDEX('2_Review &amp; Audit'!$C:$C,$J2440))</f>
        <v/>
      </c>
      <c r="C2440" t="str">
        <f>IF($J2440="","",INDEX('2_Review &amp; Audit'!$D:$D,$J2440))</f>
        <v/>
      </c>
      <c r="D2440" s="60" t="str">
        <f>IF($J2440="","",INDEX('2_Review &amp; Audit'!$U:$U,$J2440))</f>
        <v/>
      </c>
      <c r="E2440" t="str">
        <f>IF($J2440="","",INDEX('2_Review &amp; Audit'!$M:$M,$J2440))</f>
        <v/>
      </c>
      <c r="F2440" t="str">
        <f>IF($J2440="","",INDEX('2_Review &amp; Audit'!$N:$N,$J2440))</f>
        <v/>
      </c>
      <c r="G2440" t="str">
        <f>IF(OR($J2440="",$F2440=""),"",ABS(INDEX('2_Review &amp; Audit'!$B:$B,$J2440)/$F2440))</f>
        <v/>
      </c>
      <c r="H2440" t="str">
        <f t="shared" si="102"/>
        <v/>
      </c>
      <c r="I2440" t="str">
        <f>IF($J2440="","",INDEX('2_Review &amp; Audit'!$AD:$AD,$J2440))</f>
        <v/>
      </c>
      <c r="AB2440" t="str">
        <f>IF($D2440="","",MAX(0,N(#REF!)-N($X2440)))</f>
        <v/>
      </c>
      <c r="AC2440" t="str">
        <f>IF(OR($D2440="",$AB2440="",N($AB2440)&lt;=0),"",IFERROR(MATCH(1,INDEX(('2_Review &amp; Audit'!$F$6:$F$505=$A2440)*('2_Review &amp; Audit'!$I$6:$I$505&gt;=$E2440-30)*('2_Review &amp; Audit'!$I$6:$I$505&lt;=$E2440+30)*('2_Review &amp; Audit'!$R$6:$R$505&gt;0)*(ROW('2_Review &amp; Audit'!$R$6:$R$505)&gt;$T2440),0),0)+5,""))</f>
        <v/>
      </c>
      <c r="AG2440" t="str">
        <f>IF(OR($D2440="",$AB2440="",$AF2440=""),"",MIN($AB2440,$AF2440))</f>
        <v/>
      </c>
      <c r="AK2440" t="str">
        <f>IF($D2440="","",MAX(0,N($AB2440)-N($AG2440)))</f>
        <v/>
      </c>
      <c r="AL2440" t="str">
        <f>IF(OR($D2440="",$AK2440="",N($AK2440)&lt;=0),"",IFERROR(MATCH(1,INDEX(('2_Review &amp; Audit'!$F$6:$F$505=$A2440)*('2_Review &amp; Audit'!$I$6:$I$505&gt;=$E2440-30)*('2_Review &amp; Audit'!$I$6:$I$505&lt;=$E2440+30)*('2_Review &amp; Audit'!$R$6:$R$505&gt;0)*(ROW('2_Review &amp; Audit'!$R$6:$R$505)&gt;$AC2440),0),0)+5,""))</f>
        <v/>
      </c>
      <c r="AP2440" t="str">
        <f>IF(OR($D2440="",$AK2440="",$AO2440=""),"",MIN($AK2440,$AO2440))</f>
        <v/>
      </c>
    </row>
    <row r="2441" spans="1:42" ht="12.75" customHeight="1" x14ac:dyDescent="0.2">
      <c r="A2441" t="str">
        <f>IF($J2441="","",INDEX('2_Review &amp; Audit'!$F:$F,$J2441))</f>
        <v/>
      </c>
      <c r="B2441" t="str">
        <f>IF($J2441="","",INDEX('2_Review &amp; Audit'!$C:$C,$J2441))</f>
        <v/>
      </c>
      <c r="C2441" t="str">
        <f>IF($J2441="","",INDEX('2_Review &amp; Audit'!$D:$D,$J2441))</f>
        <v/>
      </c>
      <c r="D2441" s="60" t="str">
        <f>IF($J2441="","",INDEX('2_Review &amp; Audit'!$U:$U,$J2441))</f>
        <v/>
      </c>
      <c r="E2441" t="str">
        <f>IF($J2441="","",INDEX('2_Review &amp; Audit'!$M:$M,$J2441))</f>
        <v/>
      </c>
      <c r="F2441" t="str">
        <f>IF($J2441="","",INDEX('2_Review &amp; Audit'!$N:$N,$J2441))</f>
        <v/>
      </c>
      <c r="G2441" t="str">
        <f>IF(OR($J2441="",$F2441=""),"",ABS(INDEX('2_Review &amp; Audit'!$B:$B,$J2441)/$F2441))</f>
        <v/>
      </c>
      <c r="H2441" t="str">
        <f t="shared" si="102"/>
        <v/>
      </c>
      <c r="I2441" t="str">
        <f>IF($J2441="","",INDEX('2_Review &amp; Audit'!$AD:$AD,$J2441))</f>
        <v/>
      </c>
      <c r="AB2441" t="str">
        <f>IF($D2441="","",MAX(0,N(#REF!)-N($X2441)))</f>
        <v/>
      </c>
      <c r="AC2441" t="str">
        <f>IF(OR($D2441="",$AB2441="",N($AB2441)&lt;=0),"",IFERROR(MATCH(1,INDEX(('2_Review &amp; Audit'!$F$6:$F$505=$A2441)*('2_Review &amp; Audit'!$I$6:$I$505&gt;=$E2441-30)*('2_Review &amp; Audit'!$I$6:$I$505&lt;=$E2441+30)*('2_Review &amp; Audit'!$R$6:$R$505&gt;0)*(ROW('2_Review &amp; Audit'!$R$6:$R$505)&gt;$T2441),0),0)+5,""))</f>
        <v/>
      </c>
      <c r="AG2441" t="str">
        <f>IF(OR($D2441="",$AB2441="",$AF2441=""),"",MIN($AB2441,$AF2441))</f>
        <v/>
      </c>
      <c r="AK2441" t="str">
        <f>IF($D2441="","",MAX(0,N($AB2441)-N($AG2441)))</f>
        <v/>
      </c>
      <c r="AL2441" t="str">
        <f>IF(OR($D2441="",$AK2441="",N($AK2441)&lt;=0),"",IFERROR(MATCH(1,INDEX(('2_Review &amp; Audit'!$F$6:$F$505=$A2441)*('2_Review &amp; Audit'!$I$6:$I$505&gt;=$E2441-30)*('2_Review &amp; Audit'!$I$6:$I$505&lt;=$E2441+30)*('2_Review &amp; Audit'!$R$6:$R$505&gt;0)*(ROW('2_Review &amp; Audit'!$R$6:$R$505)&gt;$AC2441),0),0)+5,""))</f>
        <v/>
      </c>
      <c r="AP2441" t="str">
        <f>IF(OR($D2441="",$AK2441="",$AO2441=""),"",MIN($AK2441,$AO2441))</f>
        <v/>
      </c>
    </row>
    <row r="2442" spans="1:42" ht="12.75" customHeight="1" x14ac:dyDescent="0.2">
      <c r="A2442" t="str">
        <f>IF($J2442="","",INDEX('2_Review &amp; Audit'!$F:$F,$J2442))</f>
        <v/>
      </c>
      <c r="B2442" t="str">
        <f>IF($J2442="","",INDEX('2_Review &amp; Audit'!$C:$C,$J2442))</f>
        <v/>
      </c>
      <c r="C2442" t="str">
        <f>IF($J2442="","",INDEX('2_Review &amp; Audit'!$D:$D,$J2442))</f>
        <v/>
      </c>
      <c r="D2442" s="60" t="str">
        <f>IF($J2442="","",INDEX('2_Review &amp; Audit'!$U:$U,$J2442))</f>
        <v/>
      </c>
      <c r="E2442" t="str">
        <f>IF($J2442="","",INDEX('2_Review &amp; Audit'!$M:$M,$J2442))</f>
        <v/>
      </c>
      <c r="F2442" t="str">
        <f>IF($J2442="","",INDEX('2_Review &amp; Audit'!$N:$N,$J2442))</f>
        <v/>
      </c>
      <c r="G2442" t="str">
        <f>IF(OR($J2442="",$F2442=""),"",ABS(INDEX('2_Review &amp; Audit'!$B:$B,$J2442)/$F2442))</f>
        <v/>
      </c>
      <c r="H2442" t="str">
        <f t="shared" si="102"/>
        <v/>
      </c>
      <c r="I2442" t="str">
        <f>IF($J2442="","",INDEX('2_Review &amp; Audit'!$AD:$AD,$J2442))</f>
        <v/>
      </c>
      <c r="AB2442" t="str">
        <f>IF($D2442="","",MAX(0,N(#REF!)-N($X2442)))</f>
        <v/>
      </c>
      <c r="AC2442" t="str">
        <f>IF(OR($D2442="",$AB2442="",N($AB2442)&lt;=0),"",IFERROR(MATCH(1,INDEX(('2_Review &amp; Audit'!$F$6:$F$505=$A2442)*('2_Review &amp; Audit'!$I$6:$I$505&gt;=$E2442-30)*('2_Review &amp; Audit'!$I$6:$I$505&lt;=$E2442+30)*('2_Review &amp; Audit'!$R$6:$R$505&gt;0)*(ROW('2_Review &amp; Audit'!$R$6:$R$505)&gt;$T2442),0),0)+5,""))</f>
        <v/>
      </c>
      <c r="AG2442" t="str">
        <f>IF(OR($D2442="",$AB2442="",$AF2442=""),"",MIN($AB2442,$AF2442))</f>
        <v/>
      </c>
      <c r="AK2442" t="str">
        <f>IF($D2442="","",MAX(0,N($AB2442)-N($AG2442)))</f>
        <v/>
      </c>
      <c r="AL2442" t="str">
        <f>IF(OR($D2442="",$AK2442="",N($AK2442)&lt;=0),"",IFERROR(MATCH(1,INDEX(('2_Review &amp; Audit'!$F$6:$F$505=$A2442)*('2_Review &amp; Audit'!$I$6:$I$505&gt;=$E2442-30)*('2_Review &amp; Audit'!$I$6:$I$505&lt;=$E2442+30)*('2_Review &amp; Audit'!$R$6:$R$505&gt;0)*(ROW('2_Review &amp; Audit'!$R$6:$R$505)&gt;$AC2442),0),0)+5,""))</f>
        <v/>
      </c>
      <c r="AP2442" t="str">
        <f>IF(OR($D2442="",$AK2442="",$AO2442=""),"",MIN($AK2442,$AO2442))</f>
        <v/>
      </c>
    </row>
    <row r="2443" spans="1:42" ht="12.75" customHeight="1" x14ac:dyDescent="0.2">
      <c r="A2443" t="str">
        <f>IF($J2443="","",INDEX('2_Review &amp; Audit'!$F:$F,$J2443))</f>
        <v/>
      </c>
      <c r="B2443" t="str">
        <f>IF($J2443="","",INDEX('2_Review &amp; Audit'!$C:$C,$J2443))</f>
        <v/>
      </c>
      <c r="C2443" t="str">
        <f>IF($J2443="","",INDEX('2_Review &amp; Audit'!$D:$D,$J2443))</f>
        <v/>
      </c>
      <c r="D2443" s="60" t="str">
        <f>IF($J2443="","",INDEX('2_Review &amp; Audit'!$U:$U,$J2443))</f>
        <v/>
      </c>
      <c r="E2443" t="str">
        <f>IF($J2443="","",INDEX('2_Review &amp; Audit'!$M:$M,$J2443))</f>
        <v/>
      </c>
      <c r="F2443" t="str">
        <f>IF($J2443="","",INDEX('2_Review &amp; Audit'!$N:$N,$J2443))</f>
        <v/>
      </c>
      <c r="G2443" t="str">
        <f>IF(OR($J2443="",$F2443=""),"",ABS(INDEX('2_Review &amp; Audit'!$B:$B,$J2443)/$F2443))</f>
        <v/>
      </c>
      <c r="H2443" t="str">
        <f t="shared" si="102"/>
        <v/>
      </c>
      <c r="I2443" t="str">
        <f>IF($J2443="","",INDEX('2_Review &amp; Audit'!$AD:$AD,$J2443))</f>
        <v/>
      </c>
      <c r="AB2443" t="str">
        <f>IF($D2443="","",MAX(0,N(#REF!)-N($X2443)))</f>
        <v/>
      </c>
      <c r="AC2443" t="str">
        <f>IF(OR($D2443="",$AB2443="",N($AB2443)&lt;=0),"",IFERROR(MATCH(1,INDEX(('2_Review &amp; Audit'!$F$6:$F$505=$A2443)*('2_Review &amp; Audit'!$I$6:$I$505&gt;=$E2443-30)*('2_Review &amp; Audit'!$I$6:$I$505&lt;=$E2443+30)*('2_Review &amp; Audit'!$R$6:$R$505&gt;0)*(ROW('2_Review &amp; Audit'!$R$6:$R$505)&gt;$T2443),0),0)+5,""))</f>
        <v/>
      </c>
      <c r="AG2443" t="str">
        <f>IF(OR($D2443="",$AB2443="",$AF2443=""),"",MIN($AB2443,$AF2443))</f>
        <v/>
      </c>
      <c r="AK2443" t="str">
        <f>IF($D2443="","",MAX(0,N($AB2443)-N($AG2443)))</f>
        <v/>
      </c>
      <c r="AL2443" t="str">
        <f>IF(OR($D2443="",$AK2443="",N($AK2443)&lt;=0),"",IFERROR(MATCH(1,INDEX(('2_Review &amp; Audit'!$F$6:$F$505=$A2443)*('2_Review &amp; Audit'!$I$6:$I$505&gt;=$E2443-30)*('2_Review &amp; Audit'!$I$6:$I$505&lt;=$E2443+30)*('2_Review &amp; Audit'!$R$6:$R$505&gt;0)*(ROW('2_Review &amp; Audit'!$R$6:$R$505)&gt;$AC2443),0),0)+5,""))</f>
        <v/>
      </c>
      <c r="AP2443" t="str">
        <f>IF(OR($D2443="",$AK2443="",$AO2443=""),"",MIN($AK2443,$AO2443))</f>
        <v/>
      </c>
    </row>
    <row r="2444" spans="1:42" ht="12.75" customHeight="1" x14ac:dyDescent="0.2">
      <c r="A2444" t="str">
        <f>IF($J2444="","",INDEX('2_Review &amp; Audit'!$F:$F,$J2444))</f>
        <v/>
      </c>
      <c r="B2444" t="str">
        <f>IF($J2444="","",INDEX('2_Review &amp; Audit'!$C:$C,$J2444))</f>
        <v/>
      </c>
      <c r="C2444" t="str">
        <f>IF($J2444="","",INDEX('2_Review &amp; Audit'!$D:$D,$J2444))</f>
        <v/>
      </c>
      <c r="D2444" s="60" t="str">
        <f>IF($J2444="","",INDEX('2_Review &amp; Audit'!$U:$U,$J2444))</f>
        <v/>
      </c>
      <c r="E2444" t="str">
        <f>IF($J2444="","",INDEX('2_Review &amp; Audit'!$M:$M,$J2444))</f>
        <v/>
      </c>
      <c r="F2444" t="str">
        <f>IF($J2444="","",INDEX('2_Review &amp; Audit'!$N:$N,$J2444))</f>
        <v/>
      </c>
      <c r="G2444" t="str">
        <f>IF(OR($J2444="",$F2444=""),"",ABS(INDEX('2_Review &amp; Audit'!$B:$B,$J2444)/$F2444))</f>
        <v/>
      </c>
      <c r="H2444" t="str">
        <f t="shared" si="102"/>
        <v/>
      </c>
      <c r="I2444" t="str">
        <f>IF($J2444="","",INDEX('2_Review &amp; Audit'!$AD:$AD,$J2444))</f>
        <v/>
      </c>
      <c r="AB2444" t="str">
        <f>IF($D2444="","",MAX(0,N(#REF!)-N($X2444)))</f>
        <v/>
      </c>
      <c r="AC2444" t="str">
        <f>IF(OR($D2444="",$AB2444="",N($AB2444)&lt;=0),"",IFERROR(MATCH(1,INDEX(('2_Review &amp; Audit'!$F$6:$F$505=$A2444)*('2_Review &amp; Audit'!$I$6:$I$505&gt;=$E2444-30)*('2_Review &amp; Audit'!$I$6:$I$505&lt;=$E2444+30)*('2_Review &amp; Audit'!$R$6:$R$505&gt;0)*(ROW('2_Review &amp; Audit'!$R$6:$R$505)&gt;$T2444),0),0)+5,""))</f>
        <v/>
      </c>
      <c r="AG2444" t="str">
        <f>IF(OR($D2444="",$AB2444="",$AF2444=""),"",MIN($AB2444,$AF2444))</f>
        <v/>
      </c>
      <c r="AK2444" t="str">
        <f>IF($D2444="","",MAX(0,N($AB2444)-N($AG2444)))</f>
        <v/>
      </c>
      <c r="AL2444" t="str">
        <f>IF(OR($D2444="",$AK2444="",N($AK2444)&lt;=0),"",IFERROR(MATCH(1,INDEX(('2_Review &amp; Audit'!$F$6:$F$505=$A2444)*('2_Review &amp; Audit'!$I$6:$I$505&gt;=$E2444-30)*('2_Review &amp; Audit'!$I$6:$I$505&lt;=$E2444+30)*('2_Review &amp; Audit'!$R$6:$R$505&gt;0)*(ROW('2_Review &amp; Audit'!$R$6:$R$505)&gt;$AC2444),0),0)+5,""))</f>
        <v/>
      </c>
      <c r="AP2444" t="str">
        <f>IF(OR($D2444="",$AK2444="",$AO2444=""),"",MIN($AK2444,$AO2444))</f>
        <v/>
      </c>
    </row>
    <row r="2445" spans="1:42" ht="12.75" customHeight="1" x14ac:dyDescent="0.2">
      <c r="A2445" t="str">
        <f>IF($J2445="","",INDEX('2_Review &amp; Audit'!$F:$F,$J2445))</f>
        <v/>
      </c>
      <c r="B2445" t="str">
        <f>IF($J2445="","",INDEX('2_Review &amp; Audit'!$C:$C,$J2445))</f>
        <v/>
      </c>
      <c r="C2445" t="str">
        <f>IF($J2445="","",INDEX('2_Review &amp; Audit'!$D:$D,$J2445))</f>
        <v/>
      </c>
      <c r="D2445" s="60" t="str">
        <f>IF($J2445="","",INDEX('2_Review &amp; Audit'!$U:$U,$J2445))</f>
        <v/>
      </c>
      <c r="E2445" t="str">
        <f>IF($J2445="","",INDEX('2_Review &amp; Audit'!$M:$M,$J2445))</f>
        <v/>
      </c>
      <c r="F2445" t="str">
        <f>IF($J2445="","",INDEX('2_Review &amp; Audit'!$N:$N,$J2445))</f>
        <v/>
      </c>
      <c r="G2445" t="str">
        <f>IF(OR($J2445="",$F2445=""),"",ABS(INDEX('2_Review &amp; Audit'!$B:$B,$J2445)/$F2445))</f>
        <v/>
      </c>
      <c r="H2445" t="str">
        <f t="shared" si="102"/>
        <v/>
      </c>
      <c r="I2445" t="str">
        <f>IF($J2445="","",INDEX('2_Review &amp; Audit'!$AD:$AD,$J2445))</f>
        <v/>
      </c>
      <c r="AB2445" t="str">
        <f>IF($D2445="","",MAX(0,N(#REF!)-N($X2445)))</f>
        <v/>
      </c>
      <c r="AC2445" t="str">
        <f>IF(OR($D2445="",$AB2445="",N($AB2445)&lt;=0),"",IFERROR(MATCH(1,INDEX(('2_Review &amp; Audit'!$F$6:$F$505=$A2445)*('2_Review &amp; Audit'!$I$6:$I$505&gt;=$E2445-30)*('2_Review &amp; Audit'!$I$6:$I$505&lt;=$E2445+30)*('2_Review &amp; Audit'!$R$6:$R$505&gt;0)*(ROW('2_Review &amp; Audit'!$R$6:$R$505)&gt;$T2445),0),0)+5,""))</f>
        <v/>
      </c>
      <c r="AG2445" t="str">
        <f>IF(OR($D2445="",$AB2445="",$AF2445=""),"",MIN($AB2445,$AF2445))</f>
        <v/>
      </c>
      <c r="AK2445" t="str">
        <f>IF($D2445="","",MAX(0,N($AB2445)-N($AG2445)))</f>
        <v/>
      </c>
      <c r="AL2445" t="str">
        <f>IF(OR($D2445="",$AK2445="",N($AK2445)&lt;=0),"",IFERROR(MATCH(1,INDEX(('2_Review &amp; Audit'!$F$6:$F$505=$A2445)*('2_Review &amp; Audit'!$I$6:$I$505&gt;=$E2445-30)*('2_Review &amp; Audit'!$I$6:$I$505&lt;=$E2445+30)*('2_Review &amp; Audit'!$R$6:$R$505&gt;0)*(ROW('2_Review &amp; Audit'!$R$6:$R$505)&gt;$AC2445),0),0)+5,""))</f>
        <v/>
      </c>
      <c r="AP2445" t="str">
        <f>IF(OR($D2445="",$AK2445="",$AO2445=""),"",MIN($AK2445,$AO2445))</f>
        <v/>
      </c>
    </row>
    <row r="2446" spans="1:42" ht="12.75" customHeight="1" x14ac:dyDescent="0.2">
      <c r="A2446" t="str">
        <f>IF($J2446="","",INDEX('2_Review &amp; Audit'!$F:$F,$J2446))</f>
        <v/>
      </c>
      <c r="B2446" t="str">
        <f>IF($J2446="","",INDEX('2_Review &amp; Audit'!$C:$C,$J2446))</f>
        <v/>
      </c>
      <c r="C2446" t="str">
        <f>IF($J2446="","",INDEX('2_Review &amp; Audit'!$D:$D,$J2446))</f>
        <v/>
      </c>
      <c r="D2446" s="60" t="str">
        <f>IF($J2446="","",INDEX('2_Review &amp; Audit'!$U:$U,$J2446))</f>
        <v/>
      </c>
      <c r="E2446" t="str">
        <f>IF($J2446="","",INDEX('2_Review &amp; Audit'!$M:$M,$J2446))</f>
        <v/>
      </c>
      <c r="F2446" t="str">
        <f>IF($J2446="","",INDEX('2_Review &amp; Audit'!$N:$N,$J2446))</f>
        <v/>
      </c>
      <c r="G2446" t="str">
        <f>IF(OR($J2446="",$F2446=""),"",ABS(INDEX('2_Review &amp; Audit'!$B:$B,$J2446)/$F2446))</f>
        <v/>
      </c>
      <c r="H2446" t="str">
        <f t="shared" si="102"/>
        <v/>
      </c>
      <c r="I2446" t="str">
        <f>IF($J2446="","",INDEX('2_Review &amp; Audit'!$AD:$AD,$J2446))</f>
        <v/>
      </c>
      <c r="AB2446" t="str">
        <f>IF($D2446="","",MAX(0,N(#REF!)-N($X2446)))</f>
        <v/>
      </c>
      <c r="AC2446" t="str">
        <f>IF(OR($D2446="",$AB2446="",N($AB2446)&lt;=0),"",IFERROR(MATCH(1,INDEX(('2_Review &amp; Audit'!$F$6:$F$505=$A2446)*('2_Review &amp; Audit'!$I$6:$I$505&gt;=$E2446-30)*('2_Review &amp; Audit'!$I$6:$I$505&lt;=$E2446+30)*('2_Review &amp; Audit'!$R$6:$R$505&gt;0)*(ROW('2_Review &amp; Audit'!$R$6:$R$505)&gt;$T2446),0),0)+5,""))</f>
        <v/>
      </c>
      <c r="AG2446" t="str">
        <f>IF(OR($D2446="",$AB2446="",$AF2446=""),"",MIN($AB2446,$AF2446))</f>
        <v/>
      </c>
      <c r="AK2446" t="str">
        <f>IF($D2446="","",MAX(0,N($AB2446)-N($AG2446)))</f>
        <v/>
      </c>
      <c r="AL2446" t="str">
        <f>IF(OR($D2446="",$AK2446="",N($AK2446)&lt;=0),"",IFERROR(MATCH(1,INDEX(('2_Review &amp; Audit'!$F$6:$F$505=$A2446)*('2_Review &amp; Audit'!$I$6:$I$505&gt;=$E2446-30)*('2_Review &amp; Audit'!$I$6:$I$505&lt;=$E2446+30)*('2_Review &amp; Audit'!$R$6:$R$505&gt;0)*(ROW('2_Review &amp; Audit'!$R$6:$R$505)&gt;$AC2446),0),0)+5,""))</f>
        <v/>
      </c>
      <c r="AP2446" t="str">
        <f>IF(OR($D2446="",$AK2446="",$AO2446=""),"",MIN($AK2446,$AO2446))</f>
        <v/>
      </c>
    </row>
    <row r="2447" spans="1:42" ht="12.75" customHeight="1" x14ac:dyDescent="0.2">
      <c r="A2447" t="str">
        <f>IF($J2447="","",INDEX('2_Review &amp; Audit'!$F:$F,$J2447))</f>
        <v/>
      </c>
      <c r="B2447" t="str">
        <f>IF($J2447="","",INDEX('2_Review &amp; Audit'!$C:$C,$J2447))</f>
        <v/>
      </c>
      <c r="C2447" t="str">
        <f>IF($J2447="","",INDEX('2_Review &amp; Audit'!$D:$D,$J2447))</f>
        <v/>
      </c>
      <c r="D2447" s="60" t="str">
        <f>IF($J2447="","",INDEX('2_Review &amp; Audit'!$U:$U,$J2447))</f>
        <v/>
      </c>
      <c r="E2447" t="str">
        <f>IF($J2447="","",INDEX('2_Review &amp; Audit'!$M:$M,$J2447))</f>
        <v/>
      </c>
      <c r="F2447" t="str">
        <f>IF($J2447="","",INDEX('2_Review &amp; Audit'!$N:$N,$J2447))</f>
        <v/>
      </c>
      <c r="G2447" t="str">
        <f>IF(OR($J2447="",$F2447=""),"",ABS(INDEX('2_Review &amp; Audit'!$B:$B,$J2447)/$F2447))</f>
        <v/>
      </c>
      <c r="H2447" t="str">
        <f t="shared" si="102"/>
        <v/>
      </c>
      <c r="I2447" t="str">
        <f>IF($J2447="","",INDEX('2_Review &amp; Audit'!$AD:$AD,$J2447))</f>
        <v/>
      </c>
      <c r="AB2447" t="str">
        <f>IF($D2447="","",MAX(0,N(#REF!)-N($X2447)))</f>
        <v/>
      </c>
      <c r="AC2447" t="str">
        <f>IF(OR($D2447="",$AB2447="",N($AB2447)&lt;=0),"",IFERROR(MATCH(1,INDEX(('2_Review &amp; Audit'!$F$6:$F$505=$A2447)*('2_Review &amp; Audit'!$I$6:$I$505&gt;=$E2447-30)*('2_Review &amp; Audit'!$I$6:$I$505&lt;=$E2447+30)*('2_Review &amp; Audit'!$R$6:$R$505&gt;0)*(ROW('2_Review &amp; Audit'!$R$6:$R$505)&gt;$T2447),0),0)+5,""))</f>
        <v/>
      </c>
      <c r="AG2447" t="str">
        <f>IF(OR($D2447="",$AB2447="",$AF2447=""),"",MIN($AB2447,$AF2447))</f>
        <v/>
      </c>
      <c r="AK2447" t="str">
        <f>IF($D2447="","",MAX(0,N($AB2447)-N($AG2447)))</f>
        <v/>
      </c>
      <c r="AL2447" t="str">
        <f>IF(OR($D2447="",$AK2447="",N($AK2447)&lt;=0),"",IFERROR(MATCH(1,INDEX(('2_Review &amp; Audit'!$F$6:$F$505=$A2447)*('2_Review &amp; Audit'!$I$6:$I$505&gt;=$E2447-30)*('2_Review &amp; Audit'!$I$6:$I$505&lt;=$E2447+30)*('2_Review &amp; Audit'!$R$6:$R$505&gt;0)*(ROW('2_Review &amp; Audit'!$R$6:$R$505)&gt;$AC2447),0),0)+5,""))</f>
        <v/>
      </c>
      <c r="AP2447" t="str">
        <f>IF(OR($D2447="",$AK2447="",$AO2447=""),"",MIN($AK2447,$AO2447))</f>
        <v/>
      </c>
    </row>
    <row r="2448" spans="1:42" ht="12.75" customHeight="1" x14ac:dyDescent="0.2">
      <c r="A2448" t="str">
        <f>IF($J2448="","",INDEX('2_Review &amp; Audit'!$F:$F,$J2448))</f>
        <v/>
      </c>
      <c r="B2448" t="str">
        <f>IF($J2448="","",INDEX('2_Review &amp; Audit'!$C:$C,$J2448))</f>
        <v/>
      </c>
      <c r="C2448" t="str">
        <f>IF($J2448="","",INDEX('2_Review &amp; Audit'!$D:$D,$J2448))</f>
        <v/>
      </c>
      <c r="D2448" s="60" t="str">
        <f>IF($J2448="","",INDEX('2_Review &amp; Audit'!$U:$U,$J2448))</f>
        <v/>
      </c>
      <c r="E2448" t="str">
        <f>IF($J2448="","",INDEX('2_Review &amp; Audit'!$M:$M,$J2448))</f>
        <v/>
      </c>
      <c r="F2448" t="str">
        <f>IF($J2448="","",INDEX('2_Review &amp; Audit'!$N:$N,$J2448))</f>
        <v/>
      </c>
      <c r="G2448" t="str">
        <f>IF(OR($J2448="",$F2448=""),"",ABS(INDEX('2_Review &amp; Audit'!$B:$B,$J2448)/$F2448))</f>
        <v/>
      </c>
      <c r="H2448" t="str">
        <f t="shared" si="102"/>
        <v/>
      </c>
      <c r="I2448" t="str">
        <f>IF($J2448="","",INDEX('2_Review &amp; Audit'!$AD:$AD,$J2448))</f>
        <v/>
      </c>
      <c r="AB2448" t="str">
        <f>IF($D2448="","",MAX(0,N(#REF!)-N($X2448)))</f>
        <v/>
      </c>
      <c r="AC2448" t="str">
        <f>IF(OR($D2448="",$AB2448="",N($AB2448)&lt;=0),"",IFERROR(MATCH(1,INDEX(('2_Review &amp; Audit'!$F$6:$F$505=$A2448)*('2_Review &amp; Audit'!$I$6:$I$505&gt;=$E2448-30)*('2_Review &amp; Audit'!$I$6:$I$505&lt;=$E2448+30)*('2_Review &amp; Audit'!$R$6:$R$505&gt;0)*(ROW('2_Review &amp; Audit'!$R$6:$R$505)&gt;$T2448),0),0)+5,""))</f>
        <v/>
      </c>
      <c r="AG2448" t="str">
        <f>IF(OR($D2448="",$AB2448="",$AF2448=""),"",MIN($AB2448,$AF2448))</f>
        <v/>
      </c>
      <c r="AK2448" t="str">
        <f>IF($D2448="","",MAX(0,N($AB2448)-N($AG2448)))</f>
        <v/>
      </c>
      <c r="AL2448" t="str">
        <f>IF(OR($D2448="",$AK2448="",N($AK2448)&lt;=0),"",IFERROR(MATCH(1,INDEX(('2_Review &amp; Audit'!$F$6:$F$505=$A2448)*('2_Review &amp; Audit'!$I$6:$I$505&gt;=$E2448-30)*('2_Review &amp; Audit'!$I$6:$I$505&lt;=$E2448+30)*('2_Review &amp; Audit'!$R$6:$R$505&gt;0)*(ROW('2_Review &amp; Audit'!$R$6:$R$505)&gt;$AC2448),0),0)+5,""))</f>
        <v/>
      </c>
      <c r="AP2448" t="str">
        <f>IF(OR($D2448="",$AK2448="",$AO2448=""),"",MIN($AK2448,$AO2448))</f>
        <v/>
      </c>
    </row>
    <row r="2449" spans="1:42" ht="12.75" customHeight="1" x14ac:dyDescent="0.2">
      <c r="A2449" t="str">
        <f>IF($J2449="","",INDEX('2_Review &amp; Audit'!$F:$F,$J2449))</f>
        <v/>
      </c>
      <c r="B2449" t="str">
        <f>IF($J2449="","",INDEX('2_Review &amp; Audit'!$C:$C,$J2449))</f>
        <v/>
      </c>
      <c r="C2449" t="str">
        <f>IF($J2449="","",INDEX('2_Review &amp; Audit'!$D:$D,$J2449))</f>
        <v/>
      </c>
      <c r="D2449" s="60" t="str">
        <f>IF($J2449="","",INDEX('2_Review &amp; Audit'!$U:$U,$J2449))</f>
        <v/>
      </c>
      <c r="E2449" t="str">
        <f>IF($J2449="","",INDEX('2_Review &amp; Audit'!$M:$M,$J2449))</f>
        <v/>
      </c>
      <c r="F2449" t="str">
        <f>IF($J2449="","",INDEX('2_Review &amp; Audit'!$N:$N,$J2449))</f>
        <v/>
      </c>
      <c r="G2449" t="str">
        <f>IF(OR($J2449="",$F2449=""),"",ABS(INDEX('2_Review &amp; Audit'!$B:$B,$J2449)/$F2449))</f>
        <v/>
      </c>
      <c r="H2449" t="str">
        <f t="shared" si="102"/>
        <v/>
      </c>
      <c r="I2449" t="str">
        <f>IF($J2449="","",INDEX('2_Review &amp; Audit'!$AD:$AD,$J2449))</f>
        <v/>
      </c>
      <c r="AB2449" t="str">
        <f>IF($D2449="","",MAX(0,N(#REF!)-N($X2449)))</f>
        <v/>
      </c>
      <c r="AC2449" t="str">
        <f>IF(OR($D2449="",$AB2449="",N($AB2449)&lt;=0),"",IFERROR(MATCH(1,INDEX(('2_Review &amp; Audit'!$F$6:$F$505=$A2449)*('2_Review &amp; Audit'!$I$6:$I$505&gt;=$E2449-30)*('2_Review &amp; Audit'!$I$6:$I$505&lt;=$E2449+30)*('2_Review &amp; Audit'!$R$6:$R$505&gt;0)*(ROW('2_Review &amp; Audit'!$R$6:$R$505)&gt;$T2449),0),0)+5,""))</f>
        <v/>
      </c>
      <c r="AG2449" t="str">
        <f>IF(OR($D2449="",$AB2449="",$AF2449=""),"",MIN($AB2449,$AF2449))</f>
        <v/>
      </c>
      <c r="AK2449" t="str">
        <f>IF($D2449="","",MAX(0,N($AB2449)-N($AG2449)))</f>
        <v/>
      </c>
      <c r="AL2449" t="str">
        <f>IF(OR($D2449="",$AK2449="",N($AK2449)&lt;=0),"",IFERROR(MATCH(1,INDEX(('2_Review &amp; Audit'!$F$6:$F$505=$A2449)*('2_Review &amp; Audit'!$I$6:$I$505&gt;=$E2449-30)*('2_Review &amp; Audit'!$I$6:$I$505&lt;=$E2449+30)*('2_Review &amp; Audit'!$R$6:$R$505&gt;0)*(ROW('2_Review &amp; Audit'!$R$6:$R$505)&gt;$AC2449),0),0)+5,""))</f>
        <v/>
      </c>
      <c r="AP2449" t="str">
        <f>IF(OR($D2449="",$AK2449="",$AO2449=""),"",MIN($AK2449,$AO2449))</f>
        <v/>
      </c>
    </row>
    <row r="2450" spans="1:42" ht="12.75" customHeight="1" x14ac:dyDescent="0.2">
      <c r="A2450" t="str">
        <f>IF($J2450="","",INDEX('2_Review &amp; Audit'!$F:$F,$J2450))</f>
        <v/>
      </c>
      <c r="B2450" t="str">
        <f>IF($J2450="","",INDEX('2_Review &amp; Audit'!$C:$C,$J2450))</f>
        <v/>
      </c>
      <c r="C2450" t="str">
        <f>IF($J2450="","",INDEX('2_Review &amp; Audit'!$D:$D,$J2450))</f>
        <v/>
      </c>
      <c r="D2450" s="60" t="str">
        <f>IF($J2450="","",INDEX('2_Review &amp; Audit'!$U:$U,$J2450))</f>
        <v/>
      </c>
      <c r="E2450" t="str">
        <f>IF($J2450="","",INDEX('2_Review &amp; Audit'!$M:$M,$J2450))</f>
        <v/>
      </c>
      <c r="F2450" t="str">
        <f>IF($J2450="","",INDEX('2_Review &amp; Audit'!$N:$N,$J2450))</f>
        <v/>
      </c>
      <c r="G2450" t="str">
        <f>IF(OR($J2450="",$F2450=""),"",ABS(INDEX('2_Review &amp; Audit'!$B:$B,$J2450)/$F2450))</f>
        <v/>
      </c>
      <c r="H2450" t="str">
        <f t="shared" si="102"/>
        <v/>
      </c>
      <c r="I2450" t="str">
        <f>IF($J2450="","",INDEX('2_Review &amp; Audit'!$AD:$AD,$J2450))</f>
        <v/>
      </c>
      <c r="AB2450" t="str">
        <f>IF($D2450="","",MAX(0,N(#REF!)-N($X2450)))</f>
        <v/>
      </c>
      <c r="AC2450" t="str">
        <f>IF(OR($D2450="",$AB2450="",N($AB2450)&lt;=0),"",IFERROR(MATCH(1,INDEX(('2_Review &amp; Audit'!$F$6:$F$505=$A2450)*('2_Review &amp; Audit'!$I$6:$I$505&gt;=$E2450-30)*('2_Review &amp; Audit'!$I$6:$I$505&lt;=$E2450+30)*('2_Review &amp; Audit'!$R$6:$R$505&gt;0)*(ROW('2_Review &amp; Audit'!$R$6:$R$505)&gt;$T2450),0),0)+5,""))</f>
        <v/>
      </c>
      <c r="AG2450" t="str">
        <f>IF(OR($D2450="",$AB2450="",$AF2450=""),"",MIN($AB2450,$AF2450))</f>
        <v/>
      </c>
      <c r="AK2450" t="str">
        <f>IF($D2450="","",MAX(0,N($AB2450)-N($AG2450)))</f>
        <v/>
      </c>
      <c r="AL2450" t="str">
        <f>IF(OR($D2450="",$AK2450="",N($AK2450)&lt;=0),"",IFERROR(MATCH(1,INDEX(('2_Review &amp; Audit'!$F$6:$F$505=$A2450)*('2_Review &amp; Audit'!$I$6:$I$505&gt;=$E2450-30)*('2_Review &amp; Audit'!$I$6:$I$505&lt;=$E2450+30)*('2_Review &amp; Audit'!$R$6:$R$505&gt;0)*(ROW('2_Review &amp; Audit'!$R$6:$R$505)&gt;$AC2450),0),0)+5,""))</f>
        <v/>
      </c>
      <c r="AP2450" t="str">
        <f>IF(OR($D2450="",$AK2450="",$AO2450=""),"",MIN($AK2450,$AO2450))</f>
        <v/>
      </c>
    </row>
    <row r="2451" spans="1:42" ht="12.75" customHeight="1" x14ac:dyDescent="0.2">
      <c r="A2451" t="str">
        <f>IF($J2451="","",INDEX('2_Review &amp; Audit'!$F:$F,$J2451))</f>
        <v/>
      </c>
      <c r="B2451" t="str">
        <f>IF($J2451="","",INDEX('2_Review &amp; Audit'!$C:$C,$J2451))</f>
        <v/>
      </c>
      <c r="C2451" t="str">
        <f>IF($J2451="","",INDEX('2_Review &amp; Audit'!$D:$D,$J2451))</f>
        <v/>
      </c>
      <c r="D2451" s="60" t="str">
        <f>IF($J2451="","",INDEX('2_Review &amp; Audit'!$U:$U,$J2451))</f>
        <v/>
      </c>
      <c r="E2451" t="str">
        <f>IF($J2451="","",INDEX('2_Review &amp; Audit'!$M:$M,$J2451))</f>
        <v/>
      </c>
      <c r="F2451" t="str">
        <f>IF($J2451="","",INDEX('2_Review &amp; Audit'!$N:$N,$J2451))</f>
        <v/>
      </c>
      <c r="G2451" t="str">
        <f>IF(OR($J2451="",$F2451=""),"",ABS(INDEX('2_Review &amp; Audit'!$B:$B,$J2451)/$F2451))</f>
        <v/>
      </c>
      <c r="H2451" t="str">
        <f t="shared" si="102"/>
        <v/>
      </c>
      <c r="I2451" t="str">
        <f>IF($J2451="","",INDEX('2_Review &amp; Audit'!$AD:$AD,$J2451))</f>
        <v/>
      </c>
      <c r="AB2451" t="str">
        <f>IF($D2451="","",MAX(0,N(#REF!)-N($X2451)))</f>
        <v/>
      </c>
      <c r="AC2451" t="str">
        <f>IF(OR($D2451="",$AB2451="",N($AB2451)&lt;=0),"",IFERROR(MATCH(1,INDEX(('2_Review &amp; Audit'!$F$6:$F$505=$A2451)*('2_Review &amp; Audit'!$I$6:$I$505&gt;=$E2451-30)*('2_Review &amp; Audit'!$I$6:$I$505&lt;=$E2451+30)*('2_Review &amp; Audit'!$R$6:$R$505&gt;0)*(ROW('2_Review &amp; Audit'!$R$6:$R$505)&gt;$T2451),0),0)+5,""))</f>
        <v/>
      </c>
      <c r="AG2451" t="str">
        <f>IF(OR($D2451="",$AB2451="",$AF2451=""),"",MIN($AB2451,$AF2451))</f>
        <v/>
      </c>
      <c r="AK2451" t="str">
        <f>IF($D2451="","",MAX(0,N($AB2451)-N($AG2451)))</f>
        <v/>
      </c>
      <c r="AL2451" t="str">
        <f>IF(OR($D2451="",$AK2451="",N($AK2451)&lt;=0),"",IFERROR(MATCH(1,INDEX(('2_Review &amp; Audit'!$F$6:$F$505=$A2451)*('2_Review &amp; Audit'!$I$6:$I$505&gt;=$E2451-30)*('2_Review &amp; Audit'!$I$6:$I$505&lt;=$E2451+30)*('2_Review &amp; Audit'!$R$6:$R$505&gt;0)*(ROW('2_Review &amp; Audit'!$R$6:$R$505)&gt;$AC2451),0),0)+5,""))</f>
        <v/>
      </c>
      <c r="AP2451" t="str">
        <f>IF(OR($D2451="",$AK2451="",$AO2451=""),"",MIN($AK2451,$AO2451))</f>
        <v/>
      </c>
    </row>
    <row r="2452" spans="1:42" ht="12.75" customHeight="1" x14ac:dyDescent="0.2">
      <c r="A2452" t="str">
        <f>IF($J2452="","",INDEX('2_Review &amp; Audit'!$F:$F,$J2452))</f>
        <v/>
      </c>
      <c r="B2452" t="str">
        <f>IF($J2452="","",INDEX('2_Review &amp; Audit'!$C:$C,$J2452))</f>
        <v/>
      </c>
      <c r="C2452" t="str">
        <f>IF($J2452="","",INDEX('2_Review &amp; Audit'!$D:$D,$J2452))</f>
        <v/>
      </c>
      <c r="D2452" s="60" t="str">
        <f>IF($J2452="","",INDEX('2_Review &amp; Audit'!$U:$U,$J2452))</f>
        <v/>
      </c>
      <c r="E2452" t="str">
        <f>IF($J2452="","",INDEX('2_Review &amp; Audit'!$M:$M,$J2452))</f>
        <v/>
      </c>
      <c r="F2452" t="str">
        <f>IF($J2452="","",INDEX('2_Review &amp; Audit'!$N:$N,$J2452))</f>
        <v/>
      </c>
      <c r="G2452" t="str">
        <f>IF(OR($J2452="",$F2452=""),"",ABS(INDEX('2_Review &amp; Audit'!$B:$B,$J2452)/$F2452))</f>
        <v/>
      </c>
      <c r="H2452" t="str">
        <f t="shared" si="102"/>
        <v/>
      </c>
      <c r="I2452" t="str">
        <f>IF($J2452="","",INDEX('2_Review &amp; Audit'!$AD:$AD,$J2452))</f>
        <v/>
      </c>
      <c r="AB2452" t="str">
        <f>IF($D2452="","",MAX(0,N(#REF!)-N($X2452)))</f>
        <v/>
      </c>
      <c r="AC2452" t="str">
        <f>IF(OR($D2452="",$AB2452="",N($AB2452)&lt;=0),"",IFERROR(MATCH(1,INDEX(('2_Review &amp; Audit'!$F$6:$F$505=$A2452)*('2_Review &amp; Audit'!$I$6:$I$505&gt;=$E2452-30)*('2_Review &amp; Audit'!$I$6:$I$505&lt;=$E2452+30)*('2_Review &amp; Audit'!$R$6:$R$505&gt;0)*(ROW('2_Review &amp; Audit'!$R$6:$R$505)&gt;$T2452),0),0)+5,""))</f>
        <v/>
      </c>
      <c r="AG2452" t="str">
        <f>IF(OR($D2452="",$AB2452="",$AF2452=""),"",MIN($AB2452,$AF2452))</f>
        <v/>
      </c>
      <c r="AK2452" t="str">
        <f>IF($D2452="","",MAX(0,N($AB2452)-N($AG2452)))</f>
        <v/>
      </c>
      <c r="AL2452" t="str">
        <f>IF(OR($D2452="",$AK2452="",N($AK2452)&lt;=0),"",IFERROR(MATCH(1,INDEX(('2_Review &amp; Audit'!$F$6:$F$505=$A2452)*('2_Review &amp; Audit'!$I$6:$I$505&gt;=$E2452-30)*('2_Review &amp; Audit'!$I$6:$I$505&lt;=$E2452+30)*('2_Review &amp; Audit'!$R$6:$R$505&gt;0)*(ROW('2_Review &amp; Audit'!$R$6:$R$505)&gt;$AC2452),0),0)+5,""))</f>
        <v/>
      </c>
      <c r="AP2452" t="str">
        <f>IF(OR($D2452="",$AK2452="",$AO2452=""),"",MIN($AK2452,$AO2452))</f>
        <v/>
      </c>
    </row>
    <row r="2453" spans="1:42" ht="12.75" customHeight="1" x14ac:dyDescent="0.2">
      <c r="A2453" t="str">
        <f>IF($J2453="","",INDEX('2_Review &amp; Audit'!$F:$F,$J2453))</f>
        <v/>
      </c>
      <c r="B2453" t="str">
        <f>IF($J2453="","",INDEX('2_Review &amp; Audit'!$C:$C,$J2453))</f>
        <v/>
      </c>
      <c r="C2453" t="str">
        <f>IF($J2453="","",INDEX('2_Review &amp; Audit'!$D:$D,$J2453))</f>
        <v/>
      </c>
      <c r="D2453" s="60" t="str">
        <f>IF($J2453="","",INDEX('2_Review &amp; Audit'!$U:$U,$J2453))</f>
        <v/>
      </c>
      <c r="E2453" t="str">
        <f>IF($J2453="","",INDEX('2_Review &amp; Audit'!$M:$M,$J2453))</f>
        <v/>
      </c>
      <c r="F2453" t="str">
        <f>IF($J2453="","",INDEX('2_Review &amp; Audit'!$N:$N,$J2453))</f>
        <v/>
      </c>
      <c r="G2453" t="str">
        <f>IF(OR($J2453="",$F2453=""),"",ABS(INDEX('2_Review &amp; Audit'!$B:$B,$J2453)/$F2453))</f>
        <v/>
      </c>
      <c r="H2453" t="str">
        <f t="shared" si="102"/>
        <v/>
      </c>
      <c r="I2453" t="str">
        <f>IF($J2453="","",INDEX('2_Review &amp; Audit'!$AD:$AD,$J2453))</f>
        <v/>
      </c>
      <c r="AB2453" t="str">
        <f>IF($D2453="","",MAX(0,N(#REF!)-N($X2453)))</f>
        <v/>
      </c>
      <c r="AC2453" t="str">
        <f>IF(OR($D2453="",$AB2453="",N($AB2453)&lt;=0),"",IFERROR(MATCH(1,INDEX(('2_Review &amp; Audit'!$F$6:$F$505=$A2453)*('2_Review &amp; Audit'!$I$6:$I$505&gt;=$E2453-30)*('2_Review &amp; Audit'!$I$6:$I$505&lt;=$E2453+30)*('2_Review &amp; Audit'!$R$6:$R$505&gt;0)*(ROW('2_Review &amp; Audit'!$R$6:$R$505)&gt;$T2453),0),0)+5,""))</f>
        <v/>
      </c>
      <c r="AG2453" t="str">
        <f>IF(OR($D2453="",$AB2453="",$AF2453=""),"",MIN($AB2453,$AF2453))</f>
        <v/>
      </c>
      <c r="AK2453" t="str">
        <f>IF($D2453="","",MAX(0,N($AB2453)-N($AG2453)))</f>
        <v/>
      </c>
      <c r="AL2453" t="str">
        <f>IF(OR($D2453="",$AK2453="",N($AK2453)&lt;=0),"",IFERROR(MATCH(1,INDEX(('2_Review &amp; Audit'!$F$6:$F$505=$A2453)*('2_Review &amp; Audit'!$I$6:$I$505&gt;=$E2453-30)*('2_Review &amp; Audit'!$I$6:$I$505&lt;=$E2453+30)*('2_Review &amp; Audit'!$R$6:$R$505&gt;0)*(ROW('2_Review &amp; Audit'!$R$6:$R$505)&gt;$AC2453),0),0)+5,""))</f>
        <v/>
      </c>
      <c r="AP2453" t="str">
        <f>IF(OR($D2453="",$AK2453="",$AO2453=""),"",MIN($AK2453,$AO2453))</f>
        <v/>
      </c>
    </row>
    <row r="2454" spans="1:42" ht="12.75" customHeight="1" x14ac:dyDescent="0.2">
      <c r="A2454" t="str">
        <f>IF($J2454="","",INDEX('2_Review &amp; Audit'!$F:$F,$J2454))</f>
        <v/>
      </c>
      <c r="B2454" t="str">
        <f>IF($J2454="","",INDEX('2_Review &amp; Audit'!$C:$C,$J2454))</f>
        <v/>
      </c>
      <c r="C2454" t="str">
        <f>IF($J2454="","",INDEX('2_Review &amp; Audit'!$D:$D,$J2454))</f>
        <v/>
      </c>
      <c r="D2454" s="60" t="str">
        <f>IF($J2454="","",INDEX('2_Review &amp; Audit'!$U:$U,$J2454))</f>
        <v/>
      </c>
      <c r="E2454" t="str">
        <f>IF($J2454="","",INDEX('2_Review &amp; Audit'!$M:$M,$J2454))</f>
        <v/>
      </c>
      <c r="F2454" t="str">
        <f>IF($J2454="","",INDEX('2_Review &amp; Audit'!$N:$N,$J2454))</f>
        <v/>
      </c>
      <c r="G2454" t="str">
        <f>IF(OR($J2454="",$F2454=""),"",ABS(INDEX('2_Review &amp; Audit'!$B:$B,$J2454)/$F2454))</f>
        <v/>
      </c>
      <c r="H2454" t="str">
        <f t="shared" si="102"/>
        <v/>
      </c>
      <c r="I2454" t="str">
        <f>IF($J2454="","",INDEX('2_Review &amp; Audit'!$AD:$AD,$J2454))</f>
        <v/>
      </c>
      <c r="AB2454" t="str">
        <f>IF($D2454="","",MAX(0,N(#REF!)-N($X2454)))</f>
        <v/>
      </c>
      <c r="AC2454" t="str">
        <f>IF(OR($D2454="",$AB2454="",N($AB2454)&lt;=0),"",IFERROR(MATCH(1,INDEX(('2_Review &amp; Audit'!$F$6:$F$505=$A2454)*('2_Review &amp; Audit'!$I$6:$I$505&gt;=$E2454-30)*('2_Review &amp; Audit'!$I$6:$I$505&lt;=$E2454+30)*('2_Review &amp; Audit'!$R$6:$R$505&gt;0)*(ROW('2_Review &amp; Audit'!$R$6:$R$505)&gt;$T2454),0),0)+5,""))</f>
        <v/>
      </c>
      <c r="AG2454" t="str">
        <f>IF(OR($D2454="",$AB2454="",$AF2454=""),"",MIN($AB2454,$AF2454))</f>
        <v/>
      </c>
      <c r="AK2454" t="str">
        <f>IF($D2454="","",MAX(0,N($AB2454)-N($AG2454)))</f>
        <v/>
      </c>
      <c r="AL2454" t="str">
        <f>IF(OR($D2454="",$AK2454="",N($AK2454)&lt;=0),"",IFERROR(MATCH(1,INDEX(('2_Review &amp; Audit'!$F$6:$F$505=$A2454)*('2_Review &amp; Audit'!$I$6:$I$505&gt;=$E2454-30)*('2_Review &amp; Audit'!$I$6:$I$505&lt;=$E2454+30)*('2_Review &amp; Audit'!$R$6:$R$505&gt;0)*(ROW('2_Review &amp; Audit'!$R$6:$R$505)&gt;$AC2454),0),0)+5,""))</f>
        <v/>
      </c>
      <c r="AP2454" t="str">
        <f>IF(OR($D2454="",$AK2454="",$AO2454=""),"",MIN($AK2454,$AO2454))</f>
        <v/>
      </c>
    </row>
    <row r="2455" spans="1:42" ht="12.75" customHeight="1" x14ac:dyDescent="0.2">
      <c r="A2455" t="str">
        <f>IF($J2455="","",INDEX('2_Review &amp; Audit'!$F:$F,$J2455))</f>
        <v/>
      </c>
      <c r="B2455" t="str">
        <f>IF($J2455="","",INDEX('2_Review &amp; Audit'!$C:$C,$J2455))</f>
        <v/>
      </c>
      <c r="C2455" t="str">
        <f>IF($J2455="","",INDEX('2_Review &amp; Audit'!$D:$D,$J2455))</f>
        <v/>
      </c>
      <c r="D2455" s="60" t="str">
        <f>IF($J2455="","",INDEX('2_Review &amp; Audit'!$U:$U,$J2455))</f>
        <v/>
      </c>
      <c r="E2455" t="str">
        <f>IF($J2455="","",INDEX('2_Review &amp; Audit'!$M:$M,$J2455))</f>
        <v/>
      </c>
      <c r="F2455" t="str">
        <f>IF($J2455="","",INDEX('2_Review &amp; Audit'!$N:$N,$J2455))</f>
        <v/>
      </c>
      <c r="G2455" t="str">
        <f>IF(OR($J2455="",$F2455=""),"",ABS(INDEX('2_Review &amp; Audit'!$B:$B,$J2455)/$F2455))</f>
        <v/>
      </c>
      <c r="H2455" t="str">
        <f t="shared" si="102"/>
        <v/>
      </c>
      <c r="I2455" t="str">
        <f>IF($J2455="","",INDEX('2_Review &amp; Audit'!$AD:$AD,$J2455))</f>
        <v/>
      </c>
      <c r="AB2455" t="str">
        <f>IF($D2455="","",MAX(0,N(#REF!)-N($X2455)))</f>
        <v/>
      </c>
      <c r="AC2455" t="str">
        <f>IF(OR($D2455="",$AB2455="",N($AB2455)&lt;=0),"",IFERROR(MATCH(1,INDEX(('2_Review &amp; Audit'!$F$6:$F$505=$A2455)*('2_Review &amp; Audit'!$I$6:$I$505&gt;=$E2455-30)*('2_Review &amp; Audit'!$I$6:$I$505&lt;=$E2455+30)*('2_Review &amp; Audit'!$R$6:$R$505&gt;0)*(ROW('2_Review &amp; Audit'!$R$6:$R$505)&gt;$T2455),0),0)+5,""))</f>
        <v/>
      </c>
      <c r="AG2455" t="str">
        <f>IF(OR($D2455="",$AB2455="",$AF2455=""),"",MIN($AB2455,$AF2455))</f>
        <v/>
      </c>
      <c r="AK2455" t="str">
        <f>IF($D2455="","",MAX(0,N($AB2455)-N($AG2455)))</f>
        <v/>
      </c>
      <c r="AL2455" t="str">
        <f>IF(OR($D2455="",$AK2455="",N($AK2455)&lt;=0),"",IFERROR(MATCH(1,INDEX(('2_Review &amp; Audit'!$F$6:$F$505=$A2455)*('2_Review &amp; Audit'!$I$6:$I$505&gt;=$E2455-30)*('2_Review &amp; Audit'!$I$6:$I$505&lt;=$E2455+30)*('2_Review &amp; Audit'!$R$6:$R$505&gt;0)*(ROW('2_Review &amp; Audit'!$R$6:$R$505)&gt;$AC2455),0),0)+5,""))</f>
        <v/>
      </c>
      <c r="AP2455" t="str">
        <f>IF(OR($D2455="",$AK2455="",$AO2455=""),"",MIN($AK2455,$AO2455))</f>
        <v/>
      </c>
    </row>
    <row r="2456" spans="1:42" ht="12.75" customHeight="1" x14ac:dyDescent="0.2">
      <c r="A2456" t="str">
        <f>IF($J2456="","",INDEX('2_Review &amp; Audit'!$F:$F,$J2456))</f>
        <v/>
      </c>
      <c r="B2456" t="str">
        <f>IF($J2456="","",INDEX('2_Review &amp; Audit'!$C:$C,$J2456))</f>
        <v/>
      </c>
      <c r="C2456" t="str">
        <f>IF($J2456="","",INDEX('2_Review &amp; Audit'!$D:$D,$J2456))</f>
        <v/>
      </c>
      <c r="D2456" s="60" t="str">
        <f>IF($J2456="","",INDEX('2_Review &amp; Audit'!$U:$U,$J2456))</f>
        <v/>
      </c>
      <c r="E2456" t="str">
        <f>IF($J2456="","",INDEX('2_Review &amp; Audit'!$M:$M,$J2456))</f>
        <v/>
      </c>
      <c r="F2456" t="str">
        <f>IF($J2456="","",INDEX('2_Review &amp; Audit'!$N:$N,$J2456))</f>
        <v/>
      </c>
      <c r="G2456" t="str">
        <f>IF(OR($J2456="",$F2456=""),"",ABS(INDEX('2_Review &amp; Audit'!$B:$B,$J2456)/$F2456))</f>
        <v/>
      </c>
      <c r="H2456" t="str">
        <f t="shared" si="102"/>
        <v/>
      </c>
      <c r="I2456" t="str">
        <f>IF($J2456="","",INDEX('2_Review &amp; Audit'!$AD:$AD,$J2456))</f>
        <v/>
      </c>
      <c r="AB2456" t="str">
        <f>IF($D2456="","",MAX(0,N(#REF!)-N($X2456)))</f>
        <v/>
      </c>
      <c r="AC2456" t="str">
        <f>IF(OR($D2456="",$AB2456="",N($AB2456)&lt;=0),"",IFERROR(MATCH(1,INDEX(('2_Review &amp; Audit'!$F$6:$F$505=$A2456)*('2_Review &amp; Audit'!$I$6:$I$505&gt;=$E2456-30)*('2_Review &amp; Audit'!$I$6:$I$505&lt;=$E2456+30)*('2_Review &amp; Audit'!$R$6:$R$505&gt;0)*(ROW('2_Review &amp; Audit'!$R$6:$R$505)&gt;$T2456),0),0)+5,""))</f>
        <v/>
      </c>
      <c r="AG2456" t="str">
        <f>IF(OR($D2456="",$AB2456="",$AF2456=""),"",MIN($AB2456,$AF2456))</f>
        <v/>
      </c>
      <c r="AK2456" t="str">
        <f>IF($D2456="","",MAX(0,N($AB2456)-N($AG2456)))</f>
        <v/>
      </c>
      <c r="AL2456" t="str">
        <f>IF(OR($D2456="",$AK2456="",N($AK2456)&lt;=0),"",IFERROR(MATCH(1,INDEX(('2_Review &amp; Audit'!$F$6:$F$505=$A2456)*('2_Review &amp; Audit'!$I$6:$I$505&gt;=$E2456-30)*('2_Review &amp; Audit'!$I$6:$I$505&lt;=$E2456+30)*('2_Review &amp; Audit'!$R$6:$R$505&gt;0)*(ROW('2_Review &amp; Audit'!$R$6:$R$505)&gt;$AC2456),0),0)+5,""))</f>
        <v/>
      </c>
      <c r="AP2456" t="str">
        <f>IF(OR($D2456="",$AK2456="",$AO2456=""),"",MIN($AK2456,$AO2456))</f>
        <v/>
      </c>
    </row>
    <row r="2457" spans="1:42" ht="12.75" customHeight="1" x14ac:dyDescent="0.2">
      <c r="A2457" t="str">
        <f>IF($J2457="","",INDEX('2_Review &amp; Audit'!$F:$F,$J2457))</f>
        <v/>
      </c>
      <c r="B2457" t="str">
        <f>IF($J2457="","",INDEX('2_Review &amp; Audit'!$C:$C,$J2457))</f>
        <v/>
      </c>
      <c r="C2457" t="str">
        <f>IF($J2457="","",INDEX('2_Review &amp; Audit'!$D:$D,$J2457))</f>
        <v/>
      </c>
      <c r="D2457" s="60" t="str">
        <f>IF($J2457="","",INDEX('2_Review &amp; Audit'!$U:$U,$J2457))</f>
        <v/>
      </c>
      <c r="E2457" t="str">
        <f>IF($J2457="","",INDEX('2_Review &amp; Audit'!$M:$M,$J2457))</f>
        <v/>
      </c>
      <c r="F2457" t="str">
        <f>IF($J2457="","",INDEX('2_Review &amp; Audit'!$N:$N,$J2457))</f>
        <v/>
      </c>
      <c r="G2457" t="str">
        <f>IF(OR($J2457="",$F2457=""),"",ABS(INDEX('2_Review &amp; Audit'!$B:$B,$J2457)/$F2457))</f>
        <v/>
      </c>
      <c r="H2457" t="str">
        <f t="shared" si="102"/>
        <v/>
      </c>
      <c r="I2457" t="str">
        <f>IF($J2457="","",INDEX('2_Review &amp; Audit'!$AD:$AD,$J2457))</f>
        <v/>
      </c>
      <c r="AB2457" t="str">
        <f>IF($D2457="","",MAX(0,N(#REF!)-N($X2457)))</f>
        <v/>
      </c>
      <c r="AC2457" t="str">
        <f>IF(OR($D2457="",$AB2457="",N($AB2457)&lt;=0),"",IFERROR(MATCH(1,INDEX(('2_Review &amp; Audit'!$F$6:$F$505=$A2457)*('2_Review &amp; Audit'!$I$6:$I$505&gt;=$E2457-30)*('2_Review &amp; Audit'!$I$6:$I$505&lt;=$E2457+30)*('2_Review &amp; Audit'!$R$6:$R$505&gt;0)*(ROW('2_Review &amp; Audit'!$R$6:$R$505)&gt;$T2457),0),0)+5,""))</f>
        <v/>
      </c>
      <c r="AG2457" t="str">
        <f>IF(OR($D2457="",$AB2457="",$AF2457=""),"",MIN($AB2457,$AF2457))</f>
        <v/>
      </c>
      <c r="AK2457" t="str">
        <f>IF($D2457="","",MAX(0,N($AB2457)-N($AG2457)))</f>
        <v/>
      </c>
      <c r="AL2457" t="str">
        <f>IF(OR($D2457="",$AK2457="",N($AK2457)&lt;=0),"",IFERROR(MATCH(1,INDEX(('2_Review &amp; Audit'!$F$6:$F$505=$A2457)*('2_Review &amp; Audit'!$I$6:$I$505&gt;=$E2457-30)*('2_Review &amp; Audit'!$I$6:$I$505&lt;=$E2457+30)*('2_Review &amp; Audit'!$R$6:$R$505&gt;0)*(ROW('2_Review &amp; Audit'!$R$6:$R$505)&gt;$AC2457),0),0)+5,""))</f>
        <v/>
      </c>
      <c r="AP2457" t="str">
        <f>IF(OR($D2457="",$AK2457="",$AO2457=""),"",MIN($AK2457,$AO2457))</f>
        <v/>
      </c>
    </row>
    <row r="2458" spans="1:42" ht="12.75" customHeight="1" x14ac:dyDescent="0.2">
      <c r="A2458" t="str">
        <f>IF($J2458="","",INDEX('2_Review &amp; Audit'!$F:$F,$J2458))</f>
        <v/>
      </c>
      <c r="B2458" t="str">
        <f>IF($J2458="","",INDEX('2_Review &amp; Audit'!$C:$C,$J2458))</f>
        <v/>
      </c>
      <c r="C2458" t="str">
        <f>IF($J2458="","",INDEX('2_Review &amp; Audit'!$D:$D,$J2458))</f>
        <v/>
      </c>
      <c r="D2458" s="60" t="str">
        <f>IF($J2458="","",INDEX('2_Review &amp; Audit'!$U:$U,$J2458))</f>
        <v/>
      </c>
      <c r="E2458" t="str">
        <f>IF($J2458="","",INDEX('2_Review &amp; Audit'!$M:$M,$J2458))</f>
        <v/>
      </c>
      <c r="F2458" t="str">
        <f>IF($J2458="","",INDEX('2_Review &amp; Audit'!$N:$N,$J2458))</f>
        <v/>
      </c>
      <c r="G2458" t="str">
        <f>IF(OR($J2458="",$F2458=""),"",ABS(INDEX('2_Review &amp; Audit'!$B:$B,$J2458)/$F2458))</f>
        <v/>
      </c>
      <c r="H2458" t="str">
        <f t="shared" si="102"/>
        <v/>
      </c>
      <c r="I2458" t="str">
        <f>IF($J2458="","",INDEX('2_Review &amp; Audit'!$AD:$AD,$J2458))</f>
        <v/>
      </c>
      <c r="AB2458" t="str">
        <f>IF($D2458="","",MAX(0,N(#REF!)-N($X2458)))</f>
        <v/>
      </c>
      <c r="AC2458" t="str">
        <f>IF(OR($D2458="",$AB2458="",N($AB2458)&lt;=0),"",IFERROR(MATCH(1,INDEX(('2_Review &amp; Audit'!$F$6:$F$505=$A2458)*('2_Review &amp; Audit'!$I$6:$I$505&gt;=$E2458-30)*('2_Review &amp; Audit'!$I$6:$I$505&lt;=$E2458+30)*('2_Review &amp; Audit'!$R$6:$R$505&gt;0)*(ROW('2_Review &amp; Audit'!$R$6:$R$505)&gt;$T2458),0),0)+5,""))</f>
        <v/>
      </c>
      <c r="AG2458" t="str">
        <f>IF(OR($D2458="",$AB2458="",$AF2458=""),"",MIN($AB2458,$AF2458))</f>
        <v/>
      </c>
      <c r="AK2458" t="str">
        <f>IF($D2458="","",MAX(0,N($AB2458)-N($AG2458)))</f>
        <v/>
      </c>
      <c r="AL2458" t="str">
        <f>IF(OR($D2458="",$AK2458="",N($AK2458)&lt;=0),"",IFERROR(MATCH(1,INDEX(('2_Review &amp; Audit'!$F$6:$F$505=$A2458)*('2_Review &amp; Audit'!$I$6:$I$505&gt;=$E2458-30)*('2_Review &amp; Audit'!$I$6:$I$505&lt;=$E2458+30)*('2_Review &amp; Audit'!$R$6:$R$505&gt;0)*(ROW('2_Review &amp; Audit'!$R$6:$R$505)&gt;$AC2458),0),0)+5,""))</f>
        <v/>
      </c>
      <c r="AP2458" t="str">
        <f>IF(OR($D2458="",$AK2458="",$AO2458=""),"",MIN($AK2458,$AO2458))</f>
        <v/>
      </c>
    </row>
    <row r="2459" spans="1:42" ht="12.75" customHeight="1" x14ac:dyDescent="0.2">
      <c r="A2459" t="str">
        <f>IF($J2459="","",INDEX('2_Review &amp; Audit'!$F:$F,$J2459))</f>
        <v/>
      </c>
      <c r="B2459" t="str">
        <f>IF($J2459="","",INDEX('2_Review &amp; Audit'!$C:$C,$J2459))</f>
        <v/>
      </c>
      <c r="C2459" t="str">
        <f>IF($J2459="","",INDEX('2_Review &amp; Audit'!$D:$D,$J2459))</f>
        <v/>
      </c>
      <c r="D2459" s="60" t="str">
        <f>IF($J2459="","",INDEX('2_Review &amp; Audit'!$U:$U,$J2459))</f>
        <v/>
      </c>
      <c r="E2459" t="str">
        <f>IF($J2459="","",INDEX('2_Review &amp; Audit'!$M:$M,$J2459))</f>
        <v/>
      </c>
      <c r="F2459" t="str">
        <f>IF($J2459="","",INDEX('2_Review &amp; Audit'!$N:$N,$J2459))</f>
        <v/>
      </c>
      <c r="G2459" t="str">
        <f>IF(OR($J2459="",$F2459=""),"",ABS(INDEX('2_Review &amp; Audit'!$B:$B,$J2459)/$F2459))</f>
        <v/>
      </c>
      <c r="H2459" t="str">
        <f t="shared" si="102"/>
        <v/>
      </c>
      <c r="I2459" t="str">
        <f>IF($J2459="","",INDEX('2_Review &amp; Audit'!$AD:$AD,$J2459))</f>
        <v/>
      </c>
      <c r="AB2459" t="str">
        <f>IF($D2459="","",MAX(0,N(#REF!)-N($X2459)))</f>
        <v/>
      </c>
      <c r="AC2459" t="str">
        <f>IF(OR($D2459="",$AB2459="",N($AB2459)&lt;=0),"",IFERROR(MATCH(1,INDEX(('2_Review &amp; Audit'!$F$6:$F$505=$A2459)*('2_Review &amp; Audit'!$I$6:$I$505&gt;=$E2459-30)*('2_Review &amp; Audit'!$I$6:$I$505&lt;=$E2459+30)*('2_Review &amp; Audit'!$R$6:$R$505&gt;0)*(ROW('2_Review &amp; Audit'!$R$6:$R$505)&gt;$T2459),0),0)+5,""))</f>
        <v/>
      </c>
      <c r="AG2459" t="str">
        <f>IF(OR($D2459="",$AB2459="",$AF2459=""),"",MIN($AB2459,$AF2459))</f>
        <v/>
      </c>
      <c r="AK2459" t="str">
        <f>IF($D2459="","",MAX(0,N($AB2459)-N($AG2459)))</f>
        <v/>
      </c>
      <c r="AL2459" t="str">
        <f>IF(OR($D2459="",$AK2459="",N($AK2459)&lt;=0),"",IFERROR(MATCH(1,INDEX(('2_Review &amp; Audit'!$F$6:$F$505=$A2459)*('2_Review &amp; Audit'!$I$6:$I$505&gt;=$E2459-30)*('2_Review &amp; Audit'!$I$6:$I$505&lt;=$E2459+30)*('2_Review &amp; Audit'!$R$6:$R$505&gt;0)*(ROW('2_Review &amp; Audit'!$R$6:$R$505)&gt;$AC2459),0),0)+5,""))</f>
        <v/>
      </c>
      <c r="AP2459" t="str">
        <f>IF(OR($D2459="",$AK2459="",$AO2459=""),"",MIN($AK2459,$AO2459))</f>
        <v/>
      </c>
    </row>
    <row r="2460" spans="1:42" ht="12.75" customHeight="1" x14ac:dyDescent="0.2">
      <c r="A2460" t="str">
        <f>IF($J2460="","",INDEX('2_Review &amp; Audit'!$F:$F,$J2460))</f>
        <v/>
      </c>
      <c r="B2460" t="str">
        <f>IF($J2460="","",INDEX('2_Review &amp; Audit'!$C:$C,$J2460))</f>
        <v/>
      </c>
      <c r="C2460" t="str">
        <f>IF($J2460="","",INDEX('2_Review &amp; Audit'!$D:$D,$J2460))</f>
        <v/>
      </c>
      <c r="D2460" s="60" t="str">
        <f>IF($J2460="","",INDEX('2_Review &amp; Audit'!$U:$U,$J2460))</f>
        <v/>
      </c>
      <c r="E2460" t="str">
        <f>IF($J2460="","",INDEX('2_Review &amp; Audit'!$M:$M,$J2460))</f>
        <v/>
      </c>
      <c r="F2460" t="str">
        <f>IF($J2460="","",INDEX('2_Review &amp; Audit'!$N:$N,$J2460))</f>
        <v/>
      </c>
      <c r="G2460" t="str">
        <f>IF(OR($J2460="",$F2460=""),"",ABS(INDEX('2_Review &amp; Audit'!$B:$B,$J2460)/$F2460))</f>
        <v/>
      </c>
      <c r="H2460" t="str">
        <f t="shared" si="102"/>
        <v/>
      </c>
      <c r="I2460" t="str">
        <f>IF($J2460="","",INDEX('2_Review &amp; Audit'!$AD:$AD,$J2460))</f>
        <v/>
      </c>
      <c r="AB2460" t="str">
        <f>IF($D2460="","",MAX(0,N(#REF!)-N($X2460)))</f>
        <v/>
      </c>
      <c r="AC2460" t="str">
        <f>IF(OR($D2460="",$AB2460="",N($AB2460)&lt;=0),"",IFERROR(MATCH(1,INDEX(('2_Review &amp; Audit'!$F$6:$F$505=$A2460)*('2_Review &amp; Audit'!$I$6:$I$505&gt;=$E2460-30)*('2_Review &amp; Audit'!$I$6:$I$505&lt;=$E2460+30)*('2_Review &amp; Audit'!$R$6:$R$505&gt;0)*(ROW('2_Review &amp; Audit'!$R$6:$R$505)&gt;$T2460),0),0)+5,""))</f>
        <v/>
      </c>
      <c r="AG2460" t="str">
        <f>IF(OR($D2460="",$AB2460="",$AF2460=""),"",MIN($AB2460,$AF2460))</f>
        <v/>
      </c>
      <c r="AK2460" t="str">
        <f>IF($D2460="","",MAX(0,N($AB2460)-N($AG2460)))</f>
        <v/>
      </c>
      <c r="AL2460" t="str">
        <f>IF(OR($D2460="",$AK2460="",N($AK2460)&lt;=0),"",IFERROR(MATCH(1,INDEX(('2_Review &amp; Audit'!$F$6:$F$505=$A2460)*('2_Review &amp; Audit'!$I$6:$I$505&gt;=$E2460-30)*('2_Review &amp; Audit'!$I$6:$I$505&lt;=$E2460+30)*('2_Review &amp; Audit'!$R$6:$R$505&gt;0)*(ROW('2_Review &amp; Audit'!$R$6:$R$505)&gt;$AC2460),0),0)+5,""))</f>
        <v/>
      </c>
      <c r="AP2460" t="str">
        <f>IF(OR($D2460="",$AK2460="",$AO2460=""),"",MIN($AK2460,$AO2460))</f>
        <v/>
      </c>
    </row>
    <row r="2461" spans="1:42" ht="12.75" customHeight="1" x14ac:dyDescent="0.2">
      <c r="A2461" t="str">
        <f>IF($J2461="","",INDEX('2_Review &amp; Audit'!$F:$F,$J2461))</f>
        <v/>
      </c>
      <c r="B2461" t="str">
        <f>IF($J2461="","",INDEX('2_Review &amp; Audit'!$C:$C,$J2461))</f>
        <v/>
      </c>
      <c r="C2461" t="str">
        <f>IF($J2461="","",INDEX('2_Review &amp; Audit'!$D:$D,$J2461))</f>
        <v/>
      </c>
      <c r="D2461" s="60" t="str">
        <f>IF($J2461="","",INDEX('2_Review &amp; Audit'!$U:$U,$J2461))</f>
        <v/>
      </c>
      <c r="E2461" t="str">
        <f>IF($J2461="","",INDEX('2_Review &amp; Audit'!$M:$M,$J2461))</f>
        <v/>
      </c>
      <c r="F2461" t="str">
        <f>IF($J2461="","",INDEX('2_Review &amp; Audit'!$N:$N,$J2461))</f>
        <v/>
      </c>
      <c r="G2461" t="str">
        <f>IF(OR($J2461="",$F2461=""),"",ABS(INDEX('2_Review &amp; Audit'!$B:$B,$J2461)/$F2461))</f>
        <v/>
      </c>
      <c r="H2461" t="str">
        <f t="shared" si="102"/>
        <v/>
      </c>
      <c r="I2461" t="str">
        <f>IF($J2461="","",INDEX('2_Review &amp; Audit'!$AD:$AD,$J2461))</f>
        <v/>
      </c>
      <c r="AB2461" t="str">
        <f>IF($D2461="","",MAX(0,N(#REF!)-N($X2461)))</f>
        <v/>
      </c>
      <c r="AC2461" t="str">
        <f>IF(OR($D2461="",$AB2461="",N($AB2461)&lt;=0),"",IFERROR(MATCH(1,INDEX(('2_Review &amp; Audit'!$F$6:$F$505=$A2461)*('2_Review &amp; Audit'!$I$6:$I$505&gt;=$E2461-30)*('2_Review &amp; Audit'!$I$6:$I$505&lt;=$E2461+30)*('2_Review &amp; Audit'!$R$6:$R$505&gt;0)*(ROW('2_Review &amp; Audit'!$R$6:$R$505)&gt;$T2461),0),0)+5,""))</f>
        <v/>
      </c>
      <c r="AG2461" t="str">
        <f>IF(OR($D2461="",$AB2461="",$AF2461=""),"",MIN($AB2461,$AF2461))</f>
        <v/>
      </c>
      <c r="AK2461" t="str">
        <f>IF($D2461="","",MAX(0,N($AB2461)-N($AG2461)))</f>
        <v/>
      </c>
      <c r="AL2461" t="str">
        <f>IF(OR($D2461="",$AK2461="",N($AK2461)&lt;=0),"",IFERROR(MATCH(1,INDEX(('2_Review &amp; Audit'!$F$6:$F$505=$A2461)*('2_Review &amp; Audit'!$I$6:$I$505&gt;=$E2461-30)*('2_Review &amp; Audit'!$I$6:$I$505&lt;=$E2461+30)*('2_Review &amp; Audit'!$R$6:$R$505&gt;0)*(ROW('2_Review &amp; Audit'!$R$6:$R$505)&gt;$AC2461),0),0)+5,""))</f>
        <v/>
      </c>
      <c r="AP2461" t="str">
        <f>IF(OR($D2461="",$AK2461="",$AO2461=""),"",MIN($AK2461,$AO2461))</f>
        <v/>
      </c>
    </row>
    <row r="2462" spans="1:42" ht="12.75" customHeight="1" x14ac:dyDescent="0.2">
      <c r="A2462" t="str">
        <f>IF($J2462="","",INDEX('2_Review &amp; Audit'!$F:$F,$J2462))</f>
        <v/>
      </c>
      <c r="B2462" t="str">
        <f>IF($J2462="","",INDEX('2_Review &amp; Audit'!$C:$C,$J2462))</f>
        <v/>
      </c>
      <c r="C2462" t="str">
        <f>IF($J2462="","",INDEX('2_Review &amp; Audit'!$D:$D,$J2462))</f>
        <v/>
      </c>
      <c r="D2462" s="60" t="str">
        <f>IF($J2462="","",INDEX('2_Review &amp; Audit'!$U:$U,$J2462))</f>
        <v/>
      </c>
      <c r="E2462" t="str">
        <f>IF($J2462="","",INDEX('2_Review &amp; Audit'!$M:$M,$J2462))</f>
        <v/>
      </c>
      <c r="F2462" t="str">
        <f>IF($J2462="","",INDEX('2_Review &amp; Audit'!$N:$N,$J2462))</f>
        <v/>
      </c>
      <c r="G2462" t="str">
        <f>IF(OR($J2462="",$F2462=""),"",ABS(INDEX('2_Review &amp; Audit'!$B:$B,$J2462)/$F2462))</f>
        <v/>
      </c>
      <c r="H2462" t="str">
        <f t="shared" si="102"/>
        <v/>
      </c>
      <c r="I2462" t="str">
        <f>IF($J2462="","",INDEX('2_Review &amp; Audit'!$AD:$AD,$J2462))</f>
        <v/>
      </c>
      <c r="AB2462" t="str">
        <f>IF($D2462="","",MAX(0,N(#REF!)-N($X2462)))</f>
        <v/>
      </c>
      <c r="AC2462" t="str">
        <f>IF(OR($D2462="",$AB2462="",N($AB2462)&lt;=0),"",IFERROR(MATCH(1,INDEX(('2_Review &amp; Audit'!$F$6:$F$505=$A2462)*('2_Review &amp; Audit'!$I$6:$I$505&gt;=$E2462-30)*('2_Review &amp; Audit'!$I$6:$I$505&lt;=$E2462+30)*('2_Review &amp; Audit'!$R$6:$R$505&gt;0)*(ROW('2_Review &amp; Audit'!$R$6:$R$505)&gt;$T2462),0),0)+5,""))</f>
        <v/>
      </c>
      <c r="AG2462" t="str">
        <f>IF(OR($D2462="",$AB2462="",$AF2462=""),"",MIN($AB2462,$AF2462))</f>
        <v/>
      </c>
      <c r="AK2462" t="str">
        <f>IF($D2462="","",MAX(0,N($AB2462)-N($AG2462)))</f>
        <v/>
      </c>
      <c r="AL2462" t="str">
        <f>IF(OR($D2462="",$AK2462="",N($AK2462)&lt;=0),"",IFERROR(MATCH(1,INDEX(('2_Review &amp; Audit'!$F$6:$F$505=$A2462)*('2_Review &amp; Audit'!$I$6:$I$505&gt;=$E2462-30)*('2_Review &amp; Audit'!$I$6:$I$505&lt;=$E2462+30)*('2_Review &amp; Audit'!$R$6:$R$505&gt;0)*(ROW('2_Review &amp; Audit'!$R$6:$R$505)&gt;$AC2462),0),0)+5,""))</f>
        <v/>
      </c>
      <c r="AP2462" t="str">
        <f>IF(OR($D2462="",$AK2462="",$AO2462=""),"",MIN($AK2462,$AO2462))</f>
        <v/>
      </c>
    </row>
    <row r="2463" spans="1:42" ht="12.75" customHeight="1" x14ac:dyDescent="0.2">
      <c r="A2463" t="str">
        <f>IF($J2463="","",INDEX('2_Review &amp; Audit'!$F:$F,$J2463))</f>
        <v/>
      </c>
      <c r="B2463" t="str">
        <f>IF($J2463="","",INDEX('2_Review &amp; Audit'!$C:$C,$J2463))</f>
        <v/>
      </c>
      <c r="C2463" t="str">
        <f>IF($J2463="","",INDEX('2_Review &amp; Audit'!$D:$D,$J2463))</f>
        <v/>
      </c>
      <c r="D2463" s="60" t="str">
        <f>IF($J2463="","",INDEX('2_Review &amp; Audit'!$U:$U,$J2463))</f>
        <v/>
      </c>
      <c r="E2463" t="str">
        <f>IF($J2463="","",INDEX('2_Review &amp; Audit'!$M:$M,$J2463))</f>
        <v/>
      </c>
      <c r="F2463" t="str">
        <f>IF($J2463="","",INDEX('2_Review &amp; Audit'!$N:$N,$J2463))</f>
        <v/>
      </c>
      <c r="G2463" t="str">
        <f>IF(OR($J2463="",$F2463=""),"",ABS(INDEX('2_Review &amp; Audit'!$B:$B,$J2463)/$F2463))</f>
        <v/>
      </c>
      <c r="H2463" t="str">
        <f t="shared" si="102"/>
        <v/>
      </c>
      <c r="I2463" t="str">
        <f>IF($J2463="","",INDEX('2_Review &amp; Audit'!$AD:$AD,$J2463))</f>
        <v/>
      </c>
      <c r="AB2463" t="str">
        <f>IF($D2463="","",MAX(0,N(#REF!)-N($X2463)))</f>
        <v/>
      </c>
      <c r="AC2463" t="str">
        <f>IF(OR($D2463="",$AB2463="",N($AB2463)&lt;=0),"",IFERROR(MATCH(1,INDEX(('2_Review &amp; Audit'!$F$6:$F$505=$A2463)*('2_Review &amp; Audit'!$I$6:$I$505&gt;=$E2463-30)*('2_Review &amp; Audit'!$I$6:$I$505&lt;=$E2463+30)*('2_Review &amp; Audit'!$R$6:$R$505&gt;0)*(ROW('2_Review &amp; Audit'!$R$6:$R$505)&gt;$T2463),0),0)+5,""))</f>
        <v/>
      </c>
      <c r="AG2463" t="str">
        <f>IF(OR($D2463="",$AB2463="",$AF2463=""),"",MIN($AB2463,$AF2463))</f>
        <v/>
      </c>
      <c r="AK2463" t="str">
        <f>IF($D2463="","",MAX(0,N($AB2463)-N($AG2463)))</f>
        <v/>
      </c>
      <c r="AL2463" t="str">
        <f>IF(OR($D2463="",$AK2463="",N($AK2463)&lt;=0),"",IFERROR(MATCH(1,INDEX(('2_Review &amp; Audit'!$F$6:$F$505=$A2463)*('2_Review &amp; Audit'!$I$6:$I$505&gt;=$E2463-30)*('2_Review &amp; Audit'!$I$6:$I$505&lt;=$E2463+30)*('2_Review &amp; Audit'!$R$6:$R$505&gt;0)*(ROW('2_Review &amp; Audit'!$R$6:$R$505)&gt;$AC2463),0),0)+5,""))</f>
        <v/>
      </c>
      <c r="AP2463" t="str">
        <f>IF(OR($D2463="",$AK2463="",$AO2463=""),"",MIN($AK2463,$AO2463))</f>
        <v/>
      </c>
    </row>
    <row r="2464" spans="1:42" ht="12.75" customHeight="1" x14ac:dyDescent="0.2">
      <c r="A2464" t="str">
        <f>IF($J2464="","",INDEX('2_Review &amp; Audit'!$F:$F,$J2464))</f>
        <v/>
      </c>
      <c r="B2464" t="str">
        <f>IF($J2464="","",INDEX('2_Review &amp; Audit'!$C:$C,$J2464))</f>
        <v/>
      </c>
      <c r="C2464" t="str">
        <f>IF($J2464="","",INDEX('2_Review &amp; Audit'!$D:$D,$J2464))</f>
        <v/>
      </c>
      <c r="D2464" s="60" t="str">
        <f>IF($J2464="","",INDEX('2_Review &amp; Audit'!$U:$U,$J2464))</f>
        <v/>
      </c>
      <c r="E2464" t="str">
        <f>IF($J2464="","",INDEX('2_Review &amp; Audit'!$M:$M,$J2464))</f>
        <v/>
      </c>
      <c r="F2464" t="str">
        <f>IF($J2464="","",INDEX('2_Review &amp; Audit'!$N:$N,$J2464))</f>
        <v/>
      </c>
      <c r="G2464" t="str">
        <f>IF(OR($J2464="",$F2464=""),"",ABS(INDEX('2_Review &amp; Audit'!$B:$B,$J2464)/$F2464))</f>
        <v/>
      </c>
      <c r="H2464" t="str">
        <f t="shared" si="102"/>
        <v/>
      </c>
      <c r="I2464" t="str">
        <f>IF($J2464="","",INDEX('2_Review &amp; Audit'!$AD:$AD,$J2464))</f>
        <v/>
      </c>
      <c r="AB2464" t="str">
        <f>IF($D2464="","",MAX(0,N(#REF!)-N($X2464)))</f>
        <v/>
      </c>
      <c r="AC2464" t="str">
        <f>IF(OR($D2464="",$AB2464="",N($AB2464)&lt;=0),"",IFERROR(MATCH(1,INDEX(('2_Review &amp; Audit'!$F$6:$F$505=$A2464)*('2_Review &amp; Audit'!$I$6:$I$505&gt;=$E2464-30)*('2_Review &amp; Audit'!$I$6:$I$505&lt;=$E2464+30)*('2_Review &amp; Audit'!$R$6:$R$505&gt;0)*(ROW('2_Review &amp; Audit'!$R$6:$R$505)&gt;$T2464),0),0)+5,""))</f>
        <v/>
      </c>
      <c r="AG2464" t="str">
        <f>IF(OR($D2464="",$AB2464="",$AF2464=""),"",MIN($AB2464,$AF2464))</f>
        <v/>
      </c>
      <c r="AK2464" t="str">
        <f>IF($D2464="","",MAX(0,N($AB2464)-N($AG2464)))</f>
        <v/>
      </c>
      <c r="AL2464" t="str">
        <f>IF(OR($D2464="",$AK2464="",N($AK2464)&lt;=0),"",IFERROR(MATCH(1,INDEX(('2_Review &amp; Audit'!$F$6:$F$505=$A2464)*('2_Review &amp; Audit'!$I$6:$I$505&gt;=$E2464-30)*('2_Review &amp; Audit'!$I$6:$I$505&lt;=$E2464+30)*('2_Review &amp; Audit'!$R$6:$R$505&gt;0)*(ROW('2_Review &amp; Audit'!$R$6:$R$505)&gt;$AC2464),0),0)+5,""))</f>
        <v/>
      </c>
      <c r="AP2464" t="str">
        <f>IF(OR($D2464="",$AK2464="",$AO2464=""),"",MIN($AK2464,$AO2464))</f>
        <v/>
      </c>
    </row>
    <row r="2465" spans="1:42" ht="12.75" customHeight="1" x14ac:dyDescent="0.2">
      <c r="A2465" t="str">
        <f>IF($J2465="","",INDEX('2_Review &amp; Audit'!$F:$F,$J2465))</f>
        <v/>
      </c>
      <c r="B2465" t="str">
        <f>IF($J2465="","",INDEX('2_Review &amp; Audit'!$C:$C,$J2465))</f>
        <v/>
      </c>
      <c r="C2465" t="str">
        <f>IF($J2465="","",INDEX('2_Review &amp; Audit'!$D:$D,$J2465))</f>
        <v/>
      </c>
      <c r="D2465" s="60" t="str">
        <f>IF($J2465="","",INDEX('2_Review &amp; Audit'!$U:$U,$J2465))</f>
        <v/>
      </c>
      <c r="E2465" t="str">
        <f>IF($J2465="","",INDEX('2_Review &amp; Audit'!$M:$M,$J2465))</f>
        <v/>
      </c>
      <c r="F2465" t="str">
        <f>IF($J2465="","",INDEX('2_Review &amp; Audit'!$N:$N,$J2465))</f>
        <v/>
      </c>
      <c r="G2465" t="str">
        <f>IF(OR($J2465="",$F2465=""),"",ABS(INDEX('2_Review &amp; Audit'!$B:$B,$J2465)/$F2465))</f>
        <v/>
      </c>
      <c r="H2465" t="str">
        <f t="shared" si="102"/>
        <v/>
      </c>
      <c r="I2465" t="str">
        <f>IF($J2465="","",INDEX('2_Review &amp; Audit'!$AD:$AD,$J2465))</f>
        <v/>
      </c>
      <c r="AB2465" t="str">
        <f>IF($D2465="","",MAX(0,N(#REF!)-N($X2465)))</f>
        <v/>
      </c>
      <c r="AC2465" t="str">
        <f>IF(OR($D2465="",$AB2465="",N($AB2465)&lt;=0),"",IFERROR(MATCH(1,INDEX(('2_Review &amp; Audit'!$F$6:$F$505=$A2465)*('2_Review &amp; Audit'!$I$6:$I$505&gt;=$E2465-30)*('2_Review &amp; Audit'!$I$6:$I$505&lt;=$E2465+30)*('2_Review &amp; Audit'!$R$6:$R$505&gt;0)*(ROW('2_Review &amp; Audit'!$R$6:$R$505)&gt;$T2465),0),0)+5,""))</f>
        <v/>
      </c>
      <c r="AG2465" t="str">
        <f>IF(OR($D2465="",$AB2465="",$AF2465=""),"",MIN($AB2465,$AF2465))</f>
        <v/>
      </c>
      <c r="AK2465" t="str">
        <f>IF($D2465="","",MAX(0,N($AB2465)-N($AG2465)))</f>
        <v/>
      </c>
      <c r="AL2465" t="str">
        <f>IF(OR($D2465="",$AK2465="",N($AK2465)&lt;=0),"",IFERROR(MATCH(1,INDEX(('2_Review &amp; Audit'!$F$6:$F$505=$A2465)*('2_Review &amp; Audit'!$I$6:$I$505&gt;=$E2465-30)*('2_Review &amp; Audit'!$I$6:$I$505&lt;=$E2465+30)*('2_Review &amp; Audit'!$R$6:$R$505&gt;0)*(ROW('2_Review &amp; Audit'!$R$6:$R$505)&gt;$AC2465),0),0)+5,""))</f>
        <v/>
      </c>
      <c r="AP2465" t="str">
        <f>IF(OR($D2465="",$AK2465="",$AO2465=""),"",MIN($AK2465,$AO2465))</f>
        <v/>
      </c>
    </row>
    <row r="2466" spans="1:42" ht="12.75" customHeight="1" x14ac:dyDescent="0.2">
      <c r="A2466" t="str">
        <f>IF($J2466="","",INDEX('2_Review &amp; Audit'!$F:$F,$J2466))</f>
        <v/>
      </c>
      <c r="B2466" t="str">
        <f>IF($J2466="","",INDEX('2_Review &amp; Audit'!$C:$C,$J2466))</f>
        <v/>
      </c>
      <c r="C2466" t="str">
        <f>IF($J2466="","",INDEX('2_Review &amp; Audit'!$D:$D,$J2466))</f>
        <v/>
      </c>
      <c r="D2466" s="60" t="str">
        <f>IF($J2466="","",INDEX('2_Review &amp; Audit'!$U:$U,$J2466))</f>
        <v/>
      </c>
      <c r="E2466" t="str">
        <f>IF($J2466="","",INDEX('2_Review &amp; Audit'!$M:$M,$J2466))</f>
        <v/>
      </c>
      <c r="F2466" t="str">
        <f>IF($J2466="","",INDEX('2_Review &amp; Audit'!$N:$N,$J2466))</f>
        <v/>
      </c>
      <c r="G2466" t="str">
        <f>IF(OR($J2466="",$F2466=""),"",ABS(INDEX('2_Review &amp; Audit'!$B:$B,$J2466)/$F2466))</f>
        <v/>
      </c>
      <c r="H2466" t="str">
        <f t="shared" si="102"/>
        <v/>
      </c>
      <c r="I2466" t="str">
        <f>IF($J2466="","",INDEX('2_Review &amp; Audit'!$AD:$AD,$J2466))</f>
        <v/>
      </c>
      <c r="AB2466" t="str">
        <f>IF($D2466="","",MAX(0,N(#REF!)-N($X2466)))</f>
        <v/>
      </c>
      <c r="AC2466" t="str">
        <f>IF(OR($D2466="",$AB2466="",N($AB2466)&lt;=0),"",IFERROR(MATCH(1,INDEX(('2_Review &amp; Audit'!$F$6:$F$505=$A2466)*('2_Review &amp; Audit'!$I$6:$I$505&gt;=$E2466-30)*('2_Review &amp; Audit'!$I$6:$I$505&lt;=$E2466+30)*('2_Review &amp; Audit'!$R$6:$R$505&gt;0)*(ROW('2_Review &amp; Audit'!$R$6:$R$505)&gt;$T2466),0),0)+5,""))</f>
        <v/>
      </c>
      <c r="AG2466" t="str">
        <f>IF(OR($D2466="",$AB2466="",$AF2466=""),"",MIN($AB2466,$AF2466))</f>
        <v/>
      </c>
      <c r="AK2466" t="str">
        <f>IF($D2466="","",MAX(0,N($AB2466)-N($AG2466)))</f>
        <v/>
      </c>
      <c r="AL2466" t="str">
        <f>IF(OR($D2466="",$AK2466="",N($AK2466)&lt;=0),"",IFERROR(MATCH(1,INDEX(('2_Review &amp; Audit'!$F$6:$F$505=$A2466)*('2_Review &amp; Audit'!$I$6:$I$505&gt;=$E2466-30)*('2_Review &amp; Audit'!$I$6:$I$505&lt;=$E2466+30)*('2_Review &amp; Audit'!$R$6:$R$505&gt;0)*(ROW('2_Review &amp; Audit'!$R$6:$R$505)&gt;$AC2466),0),0)+5,""))</f>
        <v/>
      </c>
      <c r="AP2466" t="str">
        <f>IF(OR($D2466="",$AK2466="",$AO2466=""),"",MIN($AK2466,$AO2466))</f>
        <v/>
      </c>
    </row>
    <row r="2467" spans="1:42" ht="12.75" customHeight="1" x14ac:dyDescent="0.2">
      <c r="A2467" t="str">
        <f>IF($J2467="","",INDEX('2_Review &amp; Audit'!$F:$F,$J2467))</f>
        <v/>
      </c>
      <c r="B2467" t="str">
        <f>IF($J2467="","",INDEX('2_Review &amp; Audit'!$C:$C,$J2467))</f>
        <v/>
      </c>
      <c r="C2467" t="str">
        <f>IF($J2467="","",INDEX('2_Review &amp; Audit'!$D:$D,$J2467))</f>
        <v/>
      </c>
      <c r="D2467" s="60" t="str">
        <f>IF($J2467="","",INDEX('2_Review &amp; Audit'!$U:$U,$J2467))</f>
        <v/>
      </c>
      <c r="E2467" t="str">
        <f>IF($J2467="","",INDEX('2_Review &amp; Audit'!$M:$M,$J2467))</f>
        <v/>
      </c>
      <c r="F2467" t="str">
        <f>IF($J2467="","",INDEX('2_Review &amp; Audit'!$N:$N,$J2467))</f>
        <v/>
      </c>
      <c r="G2467" t="str">
        <f>IF(OR($J2467="",$F2467=""),"",ABS(INDEX('2_Review &amp; Audit'!$B:$B,$J2467)/$F2467))</f>
        <v/>
      </c>
      <c r="H2467" t="str">
        <f t="shared" si="102"/>
        <v/>
      </c>
      <c r="I2467" t="str">
        <f>IF($J2467="","",INDEX('2_Review &amp; Audit'!$AD:$AD,$J2467))</f>
        <v/>
      </c>
      <c r="AB2467" t="str">
        <f>IF($D2467="","",MAX(0,N(#REF!)-N($X2467)))</f>
        <v/>
      </c>
      <c r="AC2467" t="str">
        <f>IF(OR($D2467="",$AB2467="",N($AB2467)&lt;=0),"",IFERROR(MATCH(1,INDEX(('2_Review &amp; Audit'!$F$6:$F$505=$A2467)*('2_Review &amp; Audit'!$I$6:$I$505&gt;=$E2467-30)*('2_Review &amp; Audit'!$I$6:$I$505&lt;=$E2467+30)*('2_Review &amp; Audit'!$R$6:$R$505&gt;0)*(ROW('2_Review &amp; Audit'!$R$6:$R$505)&gt;$T2467),0),0)+5,""))</f>
        <v/>
      </c>
      <c r="AG2467" t="str">
        <f>IF(OR($D2467="",$AB2467="",$AF2467=""),"",MIN($AB2467,$AF2467))</f>
        <v/>
      </c>
      <c r="AK2467" t="str">
        <f>IF($D2467="","",MAX(0,N($AB2467)-N($AG2467)))</f>
        <v/>
      </c>
      <c r="AL2467" t="str">
        <f>IF(OR($D2467="",$AK2467="",N($AK2467)&lt;=0),"",IFERROR(MATCH(1,INDEX(('2_Review &amp; Audit'!$F$6:$F$505=$A2467)*('2_Review &amp; Audit'!$I$6:$I$505&gt;=$E2467-30)*('2_Review &amp; Audit'!$I$6:$I$505&lt;=$E2467+30)*('2_Review &amp; Audit'!$R$6:$R$505&gt;0)*(ROW('2_Review &amp; Audit'!$R$6:$R$505)&gt;$AC2467),0),0)+5,""))</f>
        <v/>
      </c>
      <c r="AP2467" t="str">
        <f>IF(OR($D2467="",$AK2467="",$AO2467=""),"",MIN($AK2467,$AO2467))</f>
        <v/>
      </c>
    </row>
    <row r="2468" spans="1:42" ht="12.75" customHeight="1" x14ac:dyDescent="0.2">
      <c r="A2468" t="str">
        <f>IF($J2468="","",INDEX('2_Review &amp; Audit'!$F:$F,$J2468))</f>
        <v/>
      </c>
      <c r="B2468" t="str">
        <f>IF($J2468="","",INDEX('2_Review &amp; Audit'!$C:$C,$J2468))</f>
        <v/>
      </c>
      <c r="C2468" t="str">
        <f>IF($J2468="","",INDEX('2_Review &amp; Audit'!$D:$D,$J2468))</f>
        <v/>
      </c>
      <c r="D2468" s="60" t="str">
        <f>IF($J2468="","",INDEX('2_Review &amp; Audit'!$U:$U,$J2468))</f>
        <v/>
      </c>
      <c r="E2468" t="str">
        <f>IF($J2468="","",INDEX('2_Review &amp; Audit'!$M:$M,$J2468))</f>
        <v/>
      </c>
      <c r="F2468" t="str">
        <f>IF($J2468="","",INDEX('2_Review &amp; Audit'!$N:$N,$J2468))</f>
        <v/>
      </c>
      <c r="G2468" t="str">
        <f>IF(OR($J2468="",$F2468=""),"",ABS(INDEX('2_Review &amp; Audit'!$B:$B,$J2468)/$F2468))</f>
        <v/>
      </c>
      <c r="H2468" t="str">
        <f t="shared" si="102"/>
        <v/>
      </c>
      <c r="I2468" t="str">
        <f>IF($J2468="","",INDEX('2_Review &amp; Audit'!$AD:$AD,$J2468))</f>
        <v/>
      </c>
      <c r="AB2468" t="str">
        <f>IF($D2468="","",MAX(0,N(#REF!)-N($X2468)))</f>
        <v/>
      </c>
      <c r="AC2468" t="str">
        <f>IF(OR($D2468="",$AB2468="",N($AB2468)&lt;=0),"",IFERROR(MATCH(1,INDEX(('2_Review &amp; Audit'!$F$6:$F$505=$A2468)*('2_Review &amp; Audit'!$I$6:$I$505&gt;=$E2468-30)*('2_Review &amp; Audit'!$I$6:$I$505&lt;=$E2468+30)*('2_Review &amp; Audit'!$R$6:$R$505&gt;0)*(ROW('2_Review &amp; Audit'!$R$6:$R$505)&gt;$T2468),0),0)+5,""))</f>
        <v/>
      </c>
      <c r="AG2468" t="str">
        <f>IF(OR($D2468="",$AB2468="",$AF2468=""),"",MIN($AB2468,$AF2468))</f>
        <v/>
      </c>
      <c r="AK2468" t="str">
        <f>IF($D2468="","",MAX(0,N($AB2468)-N($AG2468)))</f>
        <v/>
      </c>
      <c r="AL2468" t="str">
        <f>IF(OR($D2468="",$AK2468="",N($AK2468)&lt;=0),"",IFERROR(MATCH(1,INDEX(('2_Review &amp; Audit'!$F$6:$F$505=$A2468)*('2_Review &amp; Audit'!$I$6:$I$505&gt;=$E2468-30)*('2_Review &amp; Audit'!$I$6:$I$505&lt;=$E2468+30)*('2_Review &amp; Audit'!$R$6:$R$505&gt;0)*(ROW('2_Review &amp; Audit'!$R$6:$R$505)&gt;$AC2468),0),0)+5,""))</f>
        <v/>
      </c>
      <c r="AP2468" t="str">
        <f>IF(OR($D2468="",$AK2468="",$AO2468=""),"",MIN($AK2468,$AO2468))</f>
        <v/>
      </c>
    </row>
    <row r="2469" spans="1:42" ht="12.75" customHeight="1" x14ac:dyDescent="0.2">
      <c r="A2469" t="str">
        <f>IF($J2469="","",INDEX('2_Review &amp; Audit'!$F:$F,$J2469))</f>
        <v/>
      </c>
      <c r="B2469" t="str">
        <f>IF($J2469="","",INDEX('2_Review &amp; Audit'!$C:$C,$J2469))</f>
        <v/>
      </c>
      <c r="C2469" t="str">
        <f>IF($J2469="","",INDEX('2_Review &amp; Audit'!$D:$D,$J2469))</f>
        <v/>
      </c>
      <c r="D2469" s="60" t="str">
        <f>IF($J2469="","",INDEX('2_Review &amp; Audit'!$U:$U,$J2469))</f>
        <v/>
      </c>
      <c r="E2469" t="str">
        <f>IF($J2469="","",INDEX('2_Review &amp; Audit'!$M:$M,$J2469))</f>
        <v/>
      </c>
      <c r="F2469" t="str">
        <f>IF($J2469="","",INDEX('2_Review &amp; Audit'!$N:$N,$J2469))</f>
        <v/>
      </c>
      <c r="G2469" t="str">
        <f>IF(OR($J2469="",$F2469=""),"",ABS(INDEX('2_Review &amp; Audit'!$B:$B,$J2469)/$F2469))</f>
        <v/>
      </c>
      <c r="H2469" t="str">
        <f t="shared" si="102"/>
        <v/>
      </c>
      <c r="I2469" t="str">
        <f>IF($J2469="","",INDEX('2_Review &amp; Audit'!$AD:$AD,$J2469))</f>
        <v/>
      </c>
      <c r="AB2469" t="str">
        <f>IF($D2469="","",MAX(0,N(#REF!)-N($X2469)))</f>
        <v/>
      </c>
      <c r="AC2469" t="str">
        <f>IF(OR($D2469="",$AB2469="",N($AB2469)&lt;=0),"",IFERROR(MATCH(1,INDEX(('2_Review &amp; Audit'!$F$6:$F$505=$A2469)*('2_Review &amp; Audit'!$I$6:$I$505&gt;=$E2469-30)*('2_Review &amp; Audit'!$I$6:$I$505&lt;=$E2469+30)*('2_Review &amp; Audit'!$R$6:$R$505&gt;0)*(ROW('2_Review &amp; Audit'!$R$6:$R$505)&gt;$T2469),0),0)+5,""))</f>
        <v/>
      </c>
      <c r="AG2469" t="str">
        <f>IF(OR($D2469="",$AB2469="",$AF2469=""),"",MIN($AB2469,$AF2469))</f>
        <v/>
      </c>
      <c r="AK2469" t="str">
        <f>IF($D2469="","",MAX(0,N($AB2469)-N($AG2469)))</f>
        <v/>
      </c>
      <c r="AL2469" t="str">
        <f>IF(OR($D2469="",$AK2469="",N($AK2469)&lt;=0),"",IFERROR(MATCH(1,INDEX(('2_Review &amp; Audit'!$F$6:$F$505=$A2469)*('2_Review &amp; Audit'!$I$6:$I$505&gt;=$E2469-30)*('2_Review &amp; Audit'!$I$6:$I$505&lt;=$E2469+30)*('2_Review &amp; Audit'!$R$6:$R$505&gt;0)*(ROW('2_Review &amp; Audit'!$R$6:$R$505)&gt;$AC2469),0),0)+5,""))</f>
        <v/>
      </c>
      <c r="AP2469" t="str">
        <f>IF(OR($D2469="",$AK2469="",$AO2469=""),"",MIN($AK2469,$AO2469))</f>
        <v/>
      </c>
    </row>
    <row r="2470" spans="1:42" ht="12.75" customHeight="1" x14ac:dyDescent="0.2">
      <c r="A2470" t="str">
        <f>IF($J2470="","",INDEX('2_Review &amp; Audit'!$F:$F,$J2470))</f>
        <v/>
      </c>
      <c r="B2470" t="str">
        <f>IF($J2470="","",INDEX('2_Review &amp; Audit'!$C:$C,$J2470))</f>
        <v/>
      </c>
      <c r="C2470" t="str">
        <f>IF($J2470="","",INDEX('2_Review &amp; Audit'!$D:$D,$J2470))</f>
        <v/>
      </c>
      <c r="D2470" s="60" t="str">
        <f>IF($J2470="","",INDEX('2_Review &amp; Audit'!$U:$U,$J2470))</f>
        <v/>
      </c>
      <c r="E2470" t="str">
        <f>IF($J2470="","",INDEX('2_Review &amp; Audit'!$M:$M,$J2470))</f>
        <v/>
      </c>
      <c r="F2470" t="str">
        <f>IF($J2470="","",INDEX('2_Review &amp; Audit'!$N:$N,$J2470))</f>
        <v/>
      </c>
      <c r="G2470" t="str">
        <f>IF(OR($J2470="",$F2470=""),"",ABS(INDEX('2_Review &amp; Audit'!$B:$B,$J2470)/$F2470))</f>
        <v/>
      </c>
      <c r="H2470" t="str">
        <f t="shared" si="102"/>
        <v/>
      </c>
      <c r="I2470" t="str">
        <f>IF($J2470="","",INDEX('2_Review &amp; Audit'!$AD:$AD,$J2470))</f>
        <v/>
      </c>
      <c r="AB2470" t="str">
        <f>IF($D2470="","",MAX(0,N(#REF!)-N($X2470)))</f>
        <v/>
      </c>
      <c r="AC2470" t="str">
        <f>IF(OR($D2470="",$AB2470="",N($AB2470)&lt;=0),"",IFERROR(MATCH(1,INDEX(('2_Review &amp; Audit'!$F$6:$F$505=$A2470)*('2_Review &amp; Audit'!$I$6:$I$505&gt;=$E2470-30)*('2_Review &amp; Audit'!$I$6:$I$505&lt;=$E2470+30)*('2_Review &amp; Audit'!$R$6:$R$505&gt;0)*(ROW('2_Review &amp; Audit'!$R$6:$R$505)&gt;$T2470),0),0)+5,""))</f>
        <v/>
      </c>
      <c r="AG2470" t="str">
        <f>IF(OR($D2470="",$AB2470="",$AF2470=""),"",MIN($AB2470,$AF2470))</f>
        <v/>
      </c>
      <c r="AK2470" t="str">
        <f>IF($D2470="","",MAX(0,N($AB2470)-N($AG2470)))</f>
        <v/>
      </c>
      <c r="AL2470" t="str">
        <f>IF(OR($D2470="",$AK2470="",N($AK2470)&lt;=0),"",IFERROR(MATCH(1,INDEX(('2_Review &amp; Audit'!$F$6:$F$505=$A2470)*('2_Review &amp; Audit'!$I$6:$I$505&gt;=$E2470-30)*('2_Review &amp; Audit'!$I$6:$I$505&lt;=$E2470+30)*('2_Review &amp; Audit'!$R$6:$R$505&gt;0)*(ROW('2_Review &amp; Audit'!$R$6:$R$505)&gt;$AC2470),0),0)+5,""))</f>
        <v/>
      </c>
      <c r="AP2470" t="str">
        <f>IF(OR($D2470="",$AK2470="",$AO2470=""),"",MIN($AK2470,$AO2470))</f>
        <v/>
      </c>
    </row>
    <row r="2471" spans="1:42" ht="12.75" customHeight="1" x14ac:dyDescent="0.2">
      <c r="A2471" t="str">
        <f>IF($J2471="","",INDEX('2_Review &amp; Audit'!$F:$F,$J2471))</f>
        <v/>
      </c>
      <c r="B2471" t="str">
        <f>IF($J2471="","",INDEX('2_Review &amp; Audit'!$C:$C,$J2471))</f>
        <v/>
      </c>
      <c r="C2471" t="str">
        <f>IF($J2471="","",INDEX('2_Review &amp; Audit'!$D:$D,$J2471))</f>
        <v/>
      </c>
      <c r="D2471" s="60" t="str">
        <f>IF($J2471="","",INDEX('2_Review &amp; Audit'!$U:$U,$J2471))</f>
        <v/>
      </c>
      <c r="E2471" t="str">
        <f>IF($J2471="","",INDEX('2_Review &amp; Audit'!$M:$M,$J2471))</f>
        <v/>
      </c>
      <c r="F2471" t="str">
        <f>IF($J2471="","",INDEX('2_Review &amp; Audit'!$N:$N,$J2471))</f>
        <v/>
      </c>
      <c r="G2471" t="str">
        <f>IF(OR($J2471="",$F2471=""),"",ABS(INDEX('2_Review &amp; Audit'!$B:$B,$J2471)/$F2471))</f>
        <v/>
      </c>
      <c r="H2471" t="str">
        <f t="shared" si="102"/>
        <v/>
      </c>
      <c r="I2471" t="str">
        <f>IF($J2471="","",INDEX('2_Review &amp; Audit'!$AD:$AD,$J2471))</f>
        <v/>
      </c>
      <c r="AB2471" t="str">
        <f>IF($D2471="","",MAX(0,N(#REF!)-N($X2471)))</f>
        <v/>
      </c>
      <c r="AC2471" t="str">
        <f>IF(OR($D2471="",$AB2471="",N($AB2471)&lt;=0),"",IFERROR(MATCH(1,INDEX(('2_Review &amp; Audit'!$F$6:$F$505=$A2471)*('2_Review &amp; Audit'!$I$6:$I$505&gt;=$E2471-30)*('2_Review &amp; Audit'!$I$6:$I$505&lt;=$E2471+30)*('2_Review &amp; Audit'!$R$6:$R$505&gt;0)*(ROW('2_Review &amp; Audit'!$R$6:$R$505)&gt;$T2471),0),0)+5,""))</f>
        <v/>
      </c>
      <c r="AG2471" t="str">
        <f>IF(OR($D2471="",$AB2471="",$AF2471=""),"",MIN($AB2471,$AF2471))</f>
        <v/>
      </c>
      <c r="AK2471" t="str">
        <f>IF($D2471="","",MAX(0,N($AB2471)-N($AG2471)))</f>
        <v/>
      </c>
      <c r="AL2471" t="str">
        <f>IF(OR($D2471="",$AK2471="",N($AK2471)&lt;=0),"",IFERROR(MATCH(1,INDEX(('2_Review &amp; Audit'!$F$6:$F$505=$A2471)*('2_Review &amp; Audit'!$I$6:$I$505&gt;=$E2471-30)*('2_Review &amp; Audit'!$I$6:$I$505&lt;=$E2471+30)*('2_Review &amp; Audit'!$R$6:$R$505&gt;0)*(ROW('2_Review &amp; Audit'!$R$6:$R$505)&gt;$AC2471),0),0)+5,""))</f>
        <v/>
      </c>
      <c r="AP2471" t="str">
        <f>IF(OR($D2471="",$AK2471="",$AO2471=""),"",MIN($AK2471,$AO2471))</f>
        <v/>
      </c>
    </row>
    <row r="2472" spans="1:42" ht="12.75" customHeight="1" x14ac:dyDescent="0.2">
      <c r="A2472" t="str">
        <f>IF($J2472="","",INDEX('2_Review &amp; Audit'!$F:$F,$J2472))</f>
        <v/>
      </c>
      <c r="B2472" t="str">
        <f>IF($J2472="","",INDEX('2_Review &amp; Audit'!$C:$C,$J2472))</f>
        <v/>
      </c>
      <c r="C2472" t="str">
        <f>IF($J2472="","",INDEX('2_Review &amp; Audit'!$D:$D,$J2472))</f>
        <v/>
      </c>
      <c r="D2472" s="60" t="str">
        <f>IF($J2472="","",INDEX('2_Review &amp; Audit'!$U:$U,$J2472))</f>
        <v/>
      </c>
      <c r="E2472" t="str">
        <f>IF($J2472="","",INDEX('2_Review &amp; Audit'!$M:$M,$J2472))</f>
        <v/>
      </c>
      <c r="F2472" t="str">
        <f>IF($J2472="","",INDEX('2_Review &amp; Audit'!$N:$N,$J2472))</f>
        <v/>
      </c>
      <c r="G2472" t="str">
        <f>IF(OR($J2472="",$F2472=""),"",ABS(INDEX('2_Review &amp; Audit'!$B:$B,$J2472)/$F2472))</f>
        <v/>
      </c>
      <c r="H2472" t="str">
        <f t="shared" si="102"/>
        <v/>
      </c>
      <c r="I2472" t="str">
        <f>IF($J2472="","",INDEX('2_Review &amp; Audit'!$AD:$AD,$J2472))</f>
        <v/>
      </c>
      <c r="AB2472" t="str">
        <f>IF($D2472="","",MAX(0,N(#REF!)-N($X2472)))</f>
        <v/>
      </c>
      <c r="AC2472" t="str">
        <f>IF(OR($D2472="",$AB2472="",N($AB2472)&lt;=0),"",IFERROR(MATCH(1,INDEX(('2_Review &amp; Audit'!$F$6:$F$505=$A2472)*('2_Review &amp; Audit'!$I$6:$I$505&gt;=$E2472-30)*('2_Review &amp; Audit'!$I$6:$I$505&lt;=$E2472+30)*('2_Review &amp; Audit'!$R$6:$R$505&gt;0)*(ROW('2_Review &amp; Audit'!$R$6:$R$505)&gt;$T2472),0),0)+5,""))</f>
        <v/>
      </c>
      <c r="AG2472" t="str">
        <f>IF(OR($D2472="",$AB2472="",$AF2472=""),"",MIN($AB2472,$AF2472))</f>
        <v/>
      </c>
      <c r="AK2472" t="str">
        <f>IF($D2472="","",MAX(0,N($AB2472)-N($AG2472)))</f>
        <v/>
      </c>
      <c r="AL2472" t="str">
        <f>IF(OR($D2472="",$AK2472="",N($AK2472)&lt;=0),"",IFERROR(MATCH(1,INDEX(('2_Review &amp; Audit'!$F$6:$F$505=$A2472)*('2_Review &amp; Audit'!$I$6:$I$505&gt;=$E2472-30)*('2_Review &amp; Audit'!$I$6:$I$505&lt;=$E2472+30)*('2_Review &amp; Audit'!$R$6:$R$505&gt;0)*(ROW('2_Review &amp; Audit'!$R$6:$R$505)&gt;$AC2472),0),0)+5,""))</f>
        <v/>
      </c>
      <c r="AP2472" t="str">
        <f>IF(OR($D2472="",$AK2472="",$AO2472=""),"",MIN($AK2472,$AO2472))</f>
        <v/>
      </c>
    </row>
    <row r="2473" spans="1:42" ht="12.75" customHeight="1" x14ac:dyDescent="0.2">
      <c r="A2473" t="str">
        <f>IF($J2473="","",INDEX('2_Review &amp; Audit'!$F:$F,$J2473))</f>
        <v/>
      </c>
      <c r="B2473" t="str">
        <f>IF($J2473="","",INDEX('2_Review &amp; Audit'!$C:$C,$J2473))</f>
        <v/>
      </c>
      <c r="C2473" t="str">
        <f>IF($J2473="","",INDEX('2_Review &amp; Audit'!$D:$D,$J2473))</f>
        <v/>
      </c>
      <c r="D2473" s="60" t="str">
        <f>IF($J2473="","",INDEX('2_Review &amp; Audit'!$U:$U,$J2473))</f>
        <v/>
      </c>
      <c r="E2473" t="str">
        <f>IF($J2473="","",INDEX('2_Review &amp; Audit'!$M:$M,$J2473))</f>
        <v/>
      </c>
      <c r="F2473" t="str">
        <f>IF($J2473="","",INDEX('2_Review &amp; Audit'!$N:$N,$J2473))</f>
        <v/>
      </c>
      <c r="G2473" t="str">
        <f>IF(OR($J2473="",$F2473=""),"",ABS(INDEX('2_Review &amp; Audit'!$B:$B,$J2473)/$F2473))</f>
        <v/>
      </c>
      <c r="H2473" t="str">
        <f t="shared" si="102"/>
        <v/>
      </c>
      <c r="I2473" t="str">
        <f>IF($J2473="","",INDEX('2_Review &amp; Audit'!$AD:$AD,$J2473))</f>
        <v/>
      </c>
      <c r="AB2473" t="str">
        <f>IF($D2473="","",MAX(0,N(#REF!)-N($X2473)))</f>
        <v/>
      </c>
      <c r="AC2473" t="str">
        <f>IF(OR($D2473="",$AB2473="",N($AB2473)&lt;=0),"",IFERROR(MATCH(1,INDEX(('2_Review &amp; Audit'!$F$6:$F$505=$A2473)*('2_Review &amp; Audit'!$I$6:$I$505&gt;=$E2473-30)*('2_Review &amp; Audit'!$I$6:$I$505&lt;=$E2473+30)*('2_Review &amp; Audit'!$R$6:$R$505&gt;0)*(ROW('2_Review &amp; Audit'!$R$6:$R$505)&gt;$T2473),0),0)+5,""))</f>
        <v/>
      </c>
      <c r="AG2473" t="str">
        <f>IF(OR($D2473="",$AB2473="",$AF2473=""),"",MIN($AB2473,$AF2473))</f>
        <v/>
      </c>
      <c r="AK2473" t="str">
        <f>IF($D2473="","",MAX(0,N($AB2473)-N($AG2473)))</f>
        <v/>
      </c>
      <c r="AL2473" t="str">
        <f>IF(OR($D2473="",$AK2473="",N($AK2473)&lt;=0),"",IFERROR(MATCH(1,INDEX(('2_Review &amp; Audit'!$F$6:$F$505=$A2473)*('2_Review &amp; Audit'!$I$6:$I$505&gt;=$E2473-30)*('2_Review &amp; Audit'!$I$6:$I$505&lt;=$E2473+30)*('2_Review &amp; Audit'!$R$6:$R$505&gt;0)*(ROW('2_Review &amp; Audit'!$R$6:$R$505)&gt;$AC2473),0),0)+5,""))</f>
        <v/>
      </c>
      <c r="AP2473" t="str">
        <f>IF(OR($D2473="",$AK2473="",$AO2473=""),"",MIN($AK2473,$AO2473))</f>
        <v/>
      </c>
    </row>
    <row r="2474" spans="1:42" ht="12.75" customHeight="1" x14ac:dyDescent="0.2">
      <c r="A2474" t="str">
        <f>IF($J2474="","",INDEX('2_Review &amp; Audit'!$F:$F,$J2474))</f>
        <v/>
      </c>
      <c r="B2474" t="str">
        <f>IF($J2474="","",INDEX('2_Review &amp; Audit'!$C:$C,$J2474))</f>
        <v/>
      </c>
      <c r="C2474" t="str">
        <f>IF($J2474="","",INDEX('2_Review &amp; Audit'!$D:$D,$J2474))</f>
        <v/>
      </c>
      <c r="D2474" s="60" t="str">
        <f>IF($J2474="","",INDEX('2_Review &amp; Audit'!$U:$U,$J2474))</f>
        <v/>
      </c>
      <c r="E2474" t="str">
        <f>IF($J2474="","",INDEX('2_Review &amp; Audit'!$M:$M,$J2474))</f>
        <v/>
      </c>
      <c r="F2474" t="str">
        <f>IF($J2474="","",INDEX('2_Review &amp; Audit'!$N:$N,$J2474))</f>
        <v/>
      </c>
      <c r="G2474" t="str">
        <f>IF(OR($J2474="",$F2474=""),"",ABS(INDEX('2_Review &amp; Audit'!$B:$B,$J2474)/$F2474))</f>
        <v/>
      </c>
      <c r="H2474" t="str">
        <f t="shared" si="102"/>
        <v/>
      </c>
      <c r="I2474" t="str">
        <f>IF($J2474="","",INDEX('2_Review &amp; Audit'!$AD:$AD,$J2474))</f>
        <v/>
      </c>
      <c r="AB2474" t="str">
        <f>IF($D2474="","",MAX(0,N(#REF!)-N($X2474)))</f>
        <v/>
      </c>
      <c r="AC2474" t="str">
        <f>IF(OR($D2474="",$AB2474="",N($AB2474)&lt;=0),"",IFERROR(MATCH(1,INDEX(('2_Review &amp; Audit'!$F$6:$F$505=$A2474)*('2_Review &amp; Audit'!$I$6:$I$505&gt;=$E2474-30)*('2_Review &amp; Audit'!$I$6:$I$505&lt;=$E2474+30)*('2_Review &amp; Audit'!$R$6:$R$505&gt;0)*(ROW('2_Review &amp; Audit'!$R$6:$R$505)&gt;$T2474),0),0)+5,""))</f>
        <v/>
      </c>
      <c r="AG2474" t="str">
        <f>IF(OR($D2474="",$AB2474="",$AF2474=""),"",MIN($AB2474,$AF2474))</f>
        <v/>
      </c>
      <c r="AK2474" t="str">
        <f>IF($D2474="","",MAX(0,N($AB2474)-N($AG2474)))</f>
        <v/>
      </c>
      <c r="AL2474" t="str">
        <f>IF(OR($D2474="",$AK2474="",N($AK2474)&lt;=0),"",IFERROR(MATCH(1,INDEX(('2_Review &amp; Audit'!$F$6:$F$505=$A2474)*('2_Review &amp; Audit'!$I$6:$I$505&gt;=$E2474-30)*('2_Review &amp; Audit'!$I$6:$I$505&lt;=$E2474+30)*('2_Review &amp; Audit'!$R$6:$R$505&gt;0)*(ROW('2_Review &amp; Audit'!$R$6:$R$505)&gt;$AC2474),0),0)+5,""))</f>
        <v/>
      </c>
      <c r="AP2474" t="str">
        <f>IF(OR($D2474="",$AK2474="",$AO2474=""),"",MIN($AK2474,$AO2474))</f>
        <v/>
      </c>
    </row>
    <row r="2475" spans="1:42" ht="12.75" customHeight="1" x14ac:dyDescent="0.2">
      <c r="A2475" t="str">
        <f>IF($J2475="","",INDEX('2_Review &amp; Audit'!$F:$F,$J2475))</f>
        <v/>
      </c>
      <c r="B2475" t="str">
        <f>IF($J2475="","",INDEX('2_Review &amp; Audit'!$C:$C,$J2475))</f>
        <v/>
      </c>
      <c r="C2475" t="str">
        <f>IF($J2475="","",INDEX('2_Review &amp; Audit'!$D:$D,$J2475))</f>
        <v/>
      </c>
      <c r="D2475" s="60" t="str">
        <f>IF($J2475="","",INDEX('2_Review &amp; Audit'!$U:$U,$J2475))</f>
        <v/>
      </c>
      <c r="E2475" t="str">
        <f>IF($J2475="","",INDEX('2_Review &amp; Audit'!$M:$M,$J2475))</f>
        <v/>
      </c>
      <c r="F2475" t="str">
        <f>IF($J2475="","",INDEX('2_Review &amp; Audit'!$N:$N,$J2475))</f>
        <v/>
      </c>
      <c r="G2475" t="str">
        <f>IF(OR($J2475="",$F2475=""),"",ABS(INDEX('2_Review &amp; Audit'!$B:$B,$J2475)/$F2475))</f>
        <v/>
      </c>
      <c r="H2475" t="str">
        <f t="shared" si="102"/>
        <v/>
      </c>
      <c r="I2475" t="str">
        <f>IF($J2475="","",INDEX('2_Review &amp; Audit'!$AD:$AD,$J2475))</f>
        <v/>
      </c>
      <c r="AB2475" t="str">
        <f>IF($D2475="","",MAX(0,N(#REF!)-N($X2475)))</f>
        <v/>
      </c>
      <c r="AC2475" t="str">
        <f>IF(OR($D2475="",$AB2475="",N($AB2475)&lt;=0),"",IFERROR(MATCH(1,INDEX(('2_Review &amp; Audit'!$F$6:$F$505=$A2475)*('2_Review &amp; Audit'!$I$6:$I$505&gt;=$E2475-30)*('2_Review &amp; Audit'!$I$6:$I$505&lt;=$E2475+30)*('2_Review &amp; Audit'!$R$6:$R$505&gt;0)*(ROW('2_Review &amp; Audit'!$R$6:$R$505)&gt;$T2475),0),0)+5,""))</f>
        <v/>
      </c>
      <c r="AG2475" t="str">
        <f>IF(OR($D2475="",$AB2475="",$AF2475=""),"",MIN($AB2475,$AF2475))</f>
        <v/>
      </c>
      <c r="AK2475" t="str">
        <f>IF($D2475="","",MAX(0,N($AB2475)-N($AG2475)))</f>
        <v/>
      </c>
      <c r="AL2475" t="str">
        <f>IF(OR($D2475="",$AK2475="",N($AK2475)&lt;=0),"",IFERROR(MATCH(1,INDEX(('2_Review &amp; Audit'!$F$6:$F$505=$A2475)*('2_Review &amp; Audit'!$I$6:$I$505&gt;=$E2475-30)*('2_Review &amp; Audit'!$I$6:$I$505&lt;=$E2475+30)*('2_Review &amp; Audit'!$R$6:$R$505&gt;0)*(ROW('2_Review &amp; Audit'!$R$6:$R$505)&gt;$AC2475),0),0)+5,""))</f>
        <v/>
      </c>
      <c r="AP2475" t="str">
        <f>IF(OR($D2475="",$AK2475="",$AO2475=""),"",MIN($AK2475,$AO2475))</f>
        <v/>
      </c>
    </row>
    <row r="2476" spans="1:42" ht="12.75" customHeight="1" x14ac:dyDescent="0.2">
      <c r="A2476" t="str">
        <f>IF($J2476="","",INDEX('2_Review &amp; Audit'!$F:$F,$J2476))</f>
        <v/>
      </c>
      <c r="B2476" t="str">
        <f>IF($J2476="","",INDEX('2_Review &amp; Audit'!$C:$C,$J2476))</f>
        <v/>
      </c>
      <c r="C2476" t="str">
        <f>IF($J2476="","",INDEX('2_Review &amp; Audit'!$D:$D,$J2476))</f>
        <v/>
      </c>
      <c r="D2476" s="60" t="str">
        <f>IF($J2476="","",INDEX('2_Review &amp; Audit'!$U:$U,$J2476))</f>
        <v/>
      </c>
      <c r="E2476" t="str">
        <f>IF($J2476="","",INDEX('2_Review &amp; Audit'!$M:$M,$J2476))</f>
        <v/>
      </c>
      <c r="F2476" t="str">
        <f>IF($J2476="","",INDEX('2_Review &amp; Audit'!$N:$N,$J2476))</f>
        <v/>
      </c>
      <c r="G2476" t="str">
        <f>IF(OR($J2476="",$F2476=""),"",ABS(INDEX('2_Review &amp; Audit'!$B:$B,$J2476)/$F2476))</f>
        <v/>
      </c>
      <c r="H2476" t="str">
        <f t="shared" si="102"/>
        <v/>
      </c>
      <c r="I2476" t="str">
        <f>IF($J2476="","",INDEX('2_Review &amp; Audit'!$AD:$AD,$J2476))</f>
        <v/>
      </c>
      <c r="AB2476" t="str">
        <f>IF($D2476="","",MAX(0,N(#REF!)-N($X2476)))</f>
        <v/>
      </c>
      <c r="AC2476" t="str">
        <f>IF(OR($D2476="",$AB2476="",N($AB2476)&lt;=0),"",IFERROR(MATCH(1,INDEX(('2_Review &amp; Audit'!$F$6:$F$505=$A2476)*('2_Review &amp; Audit'!$I$6:$I$505&gt;=$E2476-30)*('2_Review &amp; Audit'!$I$6:$I$505&lt;=$E2476+30)*('2_Review &amp; Audit'!$R$6:$R$505&gt;0)*(ROW('2_Review &amp; Audit'!$R$6:$R$505)&gt;$T2476),0),0)+5,""))</f>
        <v/>
      </c>
      <c r="AG2476" t="str">
        <f>IF(OR($D2476="",$AB2476="",$AF2476=""),"",MIN($AB2476,$AF2476))</f>
        <v/>
      </c>
      <c r="AK2476" t="str">
        <f>IF($D2476="","",MAX(0,N($AB2476)-N($AG2476)))</f>
        <v/>
      </c>
      <c r="AL2476" t="str">
        <f>IF(OR($D2476="",$AK2476="",N($AK2476)&lt;=0),"",IFERROR(MATCH(1,INDEX(('2_Review &amp; Audit'!$F$6:$F$505=$A2476)*('2_Review &amp; Audit'!$I$6:$I$505&gt;=$E2476-30)*('2_Review &amp; Audit'!$I$6:$I$505&lt;=$E2476+30)*('2_Review &amp; Audit'!$R$6:$R$505&gt;0)*(ROW('2_Review &amp; Audit'!$R$6:$R$505)&gt;$AC2476),0),0)+5,""))</f>
        <v/>
      </c>
      <c r="AP2476" t="str">
        <f>IF(OR($D2476="",$AK2476="",$AO2476=""),"",MIN($AK2476,$AO2476))</f>
        <v/>
      </c>
    </row>
    <row r="2477" spans="1:42" ht="12.75" customHeight="1" x14ac:dyDescent="0.2">
      <c r="A2477" t="str">
        <f>IF($J2477="","",INDEX('2_Review &amp; Audit'!$F:$F,$J2477))</f>
        <v/>
      </c>
      <c r="B2477" t="str">
        <f>IF($J2477="","",INDEX('2_Review &amp; Audit'!$C:$C,$J2477))</f>
        <v/>
      </c>
      <c r="C2477" t="str">
        <f>IF($J2477="","",INDEX('2_Review &amp; Audit'!$D:$D,$J2477))</f>
        <v/>
      </c>
      <c r="D2477" s="60" t="str">
        <f>IF($J2477="","",INDEX('2_Review &amp; Audit'!$U:$U,$J2477))</f>
        <v/>
      </c>
      <c r="E2477" t="str">
        <f>IF($J2477="","",INDEX('2_Review &amp; Audit'!$M:$M,$J2477))</f>
        <v/>
      </c>
      <c r="F2477" t="str">
        <f>IF($J2477="","",INDEX('2_Review &amp; Audit'!$N:$N,$J2477))</f>
        <v/>
      </c>
      <c r="G2477" t="str">
        <f>IF(OR($J2477="",$F2477=""),"",ABS(INDEX('2_Review &amp; Audit'!$B:$B,$J2477)/$F2477))</f>
        <v/>
      </c>
      <c r="H2477" t="str">
        <f t="shared" si="102"/>
        <v/>
      </c>
      <c r="I2477" t="str">
        <f>IF($J2477="","",INDEX('2_Review &amp; Audit'!$AD:$AD,$J2477))</f>
        <v/>
      </c>
      <c r="AB2477" t="str">
        <f>IF($D2477="","",MAX(0,N(#REF!)-N($X2477)))</f>
        <v/>
      </c>
      <c r="AC2477" t="str">
        <f>IF(OR($D2477="",$AB2477="",N($AB2477)&lt;=0),"",IFERROR(MATCH(1,INDEX(('2_Review &amp; Audit'!$F$6:$F$505=$A2477)*('2_Review &amp; Audit'!$I$6:$I$505&gt;=$E2477-30)*('2_Review &amp; Audit'!$I$6:$I$505&lt;=$E2477+30)*('2_Review &amp; Audit'!$R$6:$R$505&gt;0)*(ROW('2_Review &amp; Audit'!$R$6:$R$505)&gt;$T2477),0),0)+5,""))</f>
        <v/>
      </c>
      <c r="AG2477" t="str">
        <f>IF(OR($D2477="",$AB2477="",$AF2477=""),"",MIN($AB2477,$AF2477))</f>
        <v/>
      </c>
      <c r="AK2477" t="str">
        <f>IF($D2477="","",MAX(0,N($AB2477)-N($AG2477)))</f>
        <v/>
      </c>
      <c r="AL2477" t="str">
        <f>IF(OR($D2477="",$AK2477="",N($AK2477)&lt;=0),"",IFERROR(MATCH(1,INDEX(('2_Review &amp; Audit'!$F$6:$F$505=$A2477)*('2_Review &amp; Audit'!$I$6:$I$505&gt;=$E2477-30)*('2_Review &amp; Audit'!$I$6:$I$505&lt;=$E2477+30)*('2_Review &amp; Audit'!$R$6:$R$505&gt;0)*(ROW('2_Review &amp; Audit'!$R$6:$R$505)&gt;$AC2477),0),0)+5,""))</f>
        <v/>
      </c>
      <c r="AP2477" t="str">
        <f>IF(OR($D2477="",$AK2477="",$AO2477=""),"",MIN($AK2477,$AO2477))</f>
        <v/>
      </c>
    </row>
    <row r="2478" spans="1:42" ht="12.75" customHeight="1" x14ac:dyDescent="0.2">
      <c r="A2478" t="str">
        <f>IF($J2478="","",INDEX('2_Review &amp; Audit'!$F:$F,$J2478))</f>
        <v/>
      </c>
      <c r="B2478" t="str">
        <f>IF($J2478="","",INDEX('2_Review &amp; Audit'!$C:$C,$J2478))</f>
        <v/>
      </c>
      <c r="C2478" t="str">
        <f>IF($J2478="","",INDEX('2_Review &amp; Audit'!$D:$D,$J2478))</f>
        <v/>
      </c>
      <c r="D2478" s="60" t="str">
        <f>IF($J2478="","",INDEX('2_Review &amp; Audit'!$U:$U,$J2478))</f>
        <v/>
      </c>
      <c r="E2478" t="str">
        <f>IF($J2478="","",INDEX('2_Review &amp; Audit'!$M:$M,$J2478))</f>
        <v/>
      </c>
      <c r="F2478" t="str">
        <f>IF($J2478="","",INDEX('2_Review &amp; Audit'!$N:$N,$J2478))</f>
        <v/>
      </c>
      <c r="G2478" t="str">
        <f>IF(OR($J2478="",$F2478=""),"",ABS(INDEX('2_Review &amp; Audit'!$B:$B,$J2478)/$F2478))</f>
        <v/>
      </c>
      <c r="H2478" t="str">
        <f t="shared" si="102"/>
        <v/>
      </c>
      <c r="I2478" t="str">
        <f>IF($J2478="","",INDEX('2_Review &amp; Audit'!$AD:$AD,$J2478))</f>
        <v/>
      </c>
      <c r="AB2478" t="str">
        <f>IF($D2478="","",MAX(0,N(#REF!)-N($X2478)))</f>
        <v/>
      </c>
      <c r="AC2478" t="str">
        <f>IF(OR($D2478="",$AB2478="",N($AB2478)&lt;=0),"",IFERROR(MATCH(1,INDEX(('2_Review &amp; Audit'!$F$6:$F$505=$A2478)*('2_Review &amp; Audit'!$I$6:$I$505&gt;=$E2478-30)*('2_Review &amp; Audit'!$I$6:$I$505&lt;=$E2478+30)*('2_Review &amp; Audit'!$R$6:$R$505&gt;0)*(ROW('2_Review &amp; Audit'!$R$6:$R$505)&gt;$T2478),0),0)+5,""))</f>
        <v/>
      </c>
      <c r="AG2478" t="str">
        <f>IF(OR($D2478="",$AB2478="",$AF2478=""),"",MIN($AB2478,$AF2478))</f>
        <v/>
      </c>
      <c r="AK2478" t="str">
        <f>IF($D2478="","",MAX(0,N($AB2478)-N($AG2478)))</f>
        <v/>
      </c>
      <c r="AL2478" t="str">
        <f>IF(OR($D2478="",$AK2478="",N($AK2478)&lt;=0),"",IFERROR(MATCH(1,INDEX(('2_Review &amp; Audit'!$F$6:$F$505=$A2478)*('2_Review &amp; Audit'!$I$6:$I$505&gt;=$E2478-30)*('2_Review &amp; Audit'!$I$6:$I$505&lt;=$E2478+30)*('2_Review &amp; Audit'!$R$6:$R$505&gt;0)*(ROW('2_Review &amp; Audit'!$R$6:$R$505)&gt;$AC2478),0),0)+5,""))</f>
        <v/>
      </c>
      <c r="AP2478" t="str">
        <f>IF(OR($D2478="",$AK2478="",$AO2478=""),"",MIN($AK2478,$AO2478))</f>
        <v/>
      </c>
    </row>
    <row r="2479" spans="1:42" ht="12.75" customHeight="1" x14ac:dyDescent="0.2">
      <c r="A2479" t="str">
        <f>IF($J2479="","",INDEX('2_Review &amp; Audit'!$F:$F,$J2479))</f>
        <v/>
      </c>
      <c r="B2479" t="str">
        <f>IF($J2479="","",INDEX('2_Review &amp; Audit'!$C:$C,$J2479))</f>
        <v/>
      </c>
      <c r="C2479" t="str">
        <f>IF($J2479="","",INDEX('2_Review &amp; Audit'!$D:$D,$J2479))</f>
        <v/>
      </c>
      <c r="D2479" s="60" t="str">
        <f>IF($J2479="","",INDEX('2_Review &amp; Audit'!$U:$U,$J2479))</f>
        <v/>
      </c>
      <c r="E2479" t="str">
        <f>IF($J2479="","",INDEX('2_Review &amp; Audit'!$M:$M,$J2479))</f>
        <v/>
      </c>
      <c r="F2479" t="str">
        <f>IF($J2479="","",INDEX('2_Review &amp; Audit'!$N:$N,$J2479))</f>
        <v/>
      </c>
      <c r="G2479" t="str">
        <f>IF(OR($J2479="",$F2479=""),"",ABS(INDEX('2_Review &amp; Audit'!$B:$B,$J2479)/$F2479))</f>
        <v/>
      </c>
      <c r="H2479" t="str">
        <f t="shared" si="102"/>
        <v/>
      </c>
      <c r="I2479" t="str">
        <f>IF($J2479="","",INDEX('2_Review &amp; Audit'!$AD:$AD,$J2479))</f>
        <v/>
      </c>
      <c r="AB2479" t="str">
        <f>IF($D2479="","",MAX(0,N(#REF!)-N($X2479)))</f>
        <v/>
      </c>
      <c r="AC2479" t="str">
        <f>IF(OR($D2479="",$AB2479="",N($AB2479)&lt;=0),"",IFERROR(MATCH(1,INDEX(('2_Review &amp; Audit'!$F$6:$F$505=$A2479)*('2_Review &amp; Audit'!$I$6:$I$505&gt;=$E2479-30)*('2_Review &amp; Audit'!$I$6:$I$505&lt;=$E2479+30)*('2_Review &amp; Audit'!$R$6:$R$505&gt;0)*(ROW('2_Review &amp; Audit'!$R$6:$R$505)&gt;$T2479),0),0)+5,""))</f>
        <v/>
      </c>
      <c r="AG2479" t="str">
        <f>IF(OR($D2479="",$AB2479="",$AF2479=""),"",MIN($AB2479,$AF2479))</f>
        <v/>
      </c>
      <c r="AK2479" t="str">
        <f>IF($D2479="","",MAX(0,N($AB2479)-N($AG2479)))</f>
        <v/>
      </c>
      <c r="AL2479" t="str">
        <f>IF(OR($D2479="",$AK2479="",N($AK2479)&lt;=0),"",IFERROR(MATCH(1,INDEX(('2_Review &amp; Audit'!$F$6:$F$505=$A2479)*('2_Review &amp; Audit'!$I$6:$I$505&gt;=$E2479-30)*('2_Review &amp; Audit'!$I$6:$I$505&lt;=$E2479+30)*('2_Review &amp; Audit'!$R$6:$R$505&gt;0)*(ROW('2_Review &amp; Audit'!$R$6:$R$505)&gt;$AC2479),0),0)+5,""))</f>
        <v/>
      </c>
      <c r="AP2479" t="str">
        <f>IF(OR($D2479="",$AK2479="",$AO2479=""),"",MIN($AK2479,$AO2479))</f>
        <v/>
      </c>
    </row>
    <row r="2480" spans="1:42" ht="12.75" customHeight="1" x14ac:dyDescent="0.2">
      <c r="A2480" t="str">
        <f>IF($J2480="","",INDEX('2_Review &amp; Audit'!$F:$F,$J2480))</f>
        <v/>
      </c>
      <c r="B2480" t="str">
        <f>IF($J2480="","",INDEX('2_Review &amp; Audit'!$C:$C,$J2480))</f>
        <v/>
      </c>
      <c r="C2480" t="str">
        <f>IF($J2480="","",INDEX('2_Review &amp; Audit'!$D:$D,$J2480))</f>
        <v/>
      </c>
      <c r="D2480" s="60" t="str">
        <f>IF($J2480="","",INDEX('2_Review &amp; Audit'!$U:$U,$J2480))</f>
        <v/>
      </c>
      <c r="E2480" t="str">
        <f>IF($J2480="","",INDEX('2_Review &amp; Audit'!$M:$M,$J2480))</f>
        <v/>
      </c>
      <c r="F2480" t="str">
        <f>IF($J2480="","",INDEX('2_Review &amp; Audit'!$N:$N,$J2480))</f>
        <v/>
      </c>
      <c r="G2480" t="str">
        <f>IF(OR($J2480="",$F2480=""),"",ABS(INDEX('2_Review &amp; Audit'!$B:$B,$J2480)/$F2480))</f>
        <v/>
      </c>
      <c r="H2480" t="str">
        <f t="shared" si="102"/>
        <v/>
      </c>
      <c r="I2480" t="str">
        <f>IF($J2480="","",INDEX('2_Review &amp; Audit'!$AD:$AD,$J2480))</f>
        <v/>
      </c>
      <c r="AB2480" t="str">
        <f>IF($D2480="","",MAX(0,N(#REF!)-N($X2480)))</f>
        <v/>
      </c>
      <c r="AC2480" t="str">
        <f>IF(OR($D2480="",$AB2480="",N($AB2480)&lt;=0),"",IFERROR(MATCH(1,INDEX(('2_Review &amp; Audit'!$F$6:$F$505=$A2480)*('2_Review &amp; Audit'!$I$6:$I$505&gt;=$E2480-30)*('2_Review &amp; Audit'!$I$6:$I$505&lt;=$E2480+30)*('2_Review &amp; Audit'!$R$6:$R$505&gt;0)*(ROW('2_Review &amp; Audit'!$R$6:$R$505)&gt;$T2480),0),0)+5,""))</f>
        <v/>
      </c>
      <c r="AG2480" t="str">
        <f>IF(OR($D2480="",$AB2480="",$AF2480=""),"",MIN($AB2480,$AF2480))</f>
        <v/>
      </c>
      <c r="AK2480" t="str">
        <f>IF($D2480="","",MAX(0,N($AB2480)-N($AG2480)))</f>
        <v/>
      </c>
      <c r="AL2480" t="str">
        <f>IF(OR($D2480="",$AK2480="",N($AK2480)&lt;=0),"",IFERROR(MATCH(1,INDEX(('2_Review &amp; Audit'!$F$6:$F$505=$A2480)*('2_Review &amp; Audit'!$I$6:$I$505&gt;=$E2480-30)*('2_Review &amp; Audit'!$I$6:$I$505&lt;=$E2480+30)*('2_Review &amp; Audit'!$R$6:$R$505&gt;0)*(ROW('2_Review &amp; Audit'!$R$6:$R$505)&gt;$AC2480),0),0)+5,""))</f>
        <v/>
      </c>
      <c r="AP2480" t="str">
        <f>IF(OR($D2480="",$AK2480="",$AO2480=""),"",MIN($AK2480,$AO2480))</f>
        <v/>
      </c>
    </row>
    <row r="2481" spans="1:42" ht="12.75" customHeight="1" x14ac:dyDescent="0.2">
      <c r="A2481" t="str">
        <f>IF($J2481="","",INDEX('2_Review &amp; Audit'!$F:$F,$J2481))</f>
        <v/>
      </c>
      <c r="B2481" t="str">
        <f>IF($J2481="","",INDEX('2_Review &amp; Audit'!$C:$C,$J2481))</f>
        <v/>
      </c>
      <c r="C2481" t="str">
        <f>IF($J2481="","",INDEX('2_Review &amp; Audit'!$D:$D,$J2481))</f>
        <v/>
      </c>
      <c r="D2481" s="60" t="str">
        <f>IF($J2481="","",INDEX('2_Review &amp; Audit'!$U:$U,$J2481))</f>
        <v/>
      </c>
      <c r="E2481" t="str">
        <f>IF($J2481="","",INDEX('2_Review &amp; Audit'!$M:$M,$J2481))</f>
        <v/>
      </c>
      <c r="F2481" t="str">
        <f>IF($J2481="","",INDEX('2_Review &amp; Audit'!$N:$N,$J2481))</f>
        <v/>
      </c>
      <c r="G2481" t="str">
        <f>IF(OR($J2481="",$F2481=""),"",ABS(INDEX('2_Review &amp; Audit'!$B:$B,$J2481)/$F2481))</f>
        <v/>
      </c>
      <c r="H2481" t="str">
        <f t="shared" si="102"/>
        <v/>
      </c>
      <c r="I2481" t="str">
        <f>IF($J2481="","",INDEX('2_Review &amp; Audit'!$AD:$AD,$J2481))</f>
        <v/>
      </c>
      <c r="AB2481" t="str">
        <f>IF($D2481="","",MAX(0,N(#REF!)-N($X2481)))</f>
        <v/>
      </c>
      <c r="AC2481" t="str">
        <f>IF(OR($D2481="",$AB2481="",N($AB2481)&lt;=0),"",IFERROR(MATCH(1,INDEX(('2_Review &amp; Audit'!$F$6:$F$505=$A2481)*('2_Review &amp; Audit'!$I$6:$I$505&gt;=$E2481-30)*('2_Review &amp; Audit'!$I$6:$I$505&lt;=$E2481+30)*('2_Review &amp; Audit'!$R$6:$R$505&gt;0)*(ROW('2_Review &amp; Audit'!$R$6:$R$505)&gt;$T2481),0),0)+5,""))</f>
        <v/>
      </c>
      <c r="AG2481" t="str">
        <f>IF(OR($D2481="",$AB2481="",$AF2481=""),"",MIN($AB2481,$AF2481))</f>
        <v/>
      </c>
      <c r="AK2481" t="str">
        <f>IF($D2481="","",MAX(0,N($AB2481)-N($AG2481)))</f>
        <v/>
      </c>
      <c r="AL2481" t="str">
        <f>IF(OR($D2481="",$AK2481="",N($AK2481)&lt;=0),"",IFERROR(MATCH(1,INDEX(('2_Review &amp; Audit'!$F$6:$F$505=$A2481)*('2_Review &amp; Audit'!$I$6:$I$505&gt;=$E2481-30)*('2_Review &amp; Audit'!$I$6:$I$505&lt;=$E2481+30)*('2_Review &amp; Audit'!$R$6:$R$505&gt;0)*(ROW('2_Review &amp; Audit'!$R$6:$R$505)&gt;$AC2481),0),0)+5,""))</f>
        <v/>
      </c>
      <c r="AP2481" t="str">
        <f>IF(OR($D2481="",$AK2481="",$AO2481=""),"",MIN($AK2481,$AO2481))</f>
        <v/>
      </c>
    </row>
    <row r="2482" spans="1:42" ht="12.75" customHeight="1" x14ac:dyDescent="0.2">
      <c r="A2482" t="str">
        <f>IF($J2482="","",INDEX('2_Review &amp; Audit'!$F:$F,$J2482))</f>
        <v/>
      </c>
      <c r="B2482" t="str">
        <f>IF($J2482="","",INDEX('2_Review &amp; Audit'!$C:$C,$J2482))</f>
        <v/>
      </c>
      <c r="C2482" t="str">
        <f>IF($J2482="","",INDEX('2_Review &amp; Audit'!$D:$D,$J2482))</f>
        <v/>
      </c>
      <c r="D2482" s="60" t="str">
        <f>IF($J2482="","",INDEX('2_Review &amp; Audit'!$U:$U,$J2482))</f>
        <v/>
      </c>
      <c r="E2482" t="str">
        <f>IF($J2482="","",INDEX('2_Review &amp; Audit'!$M:$M,$J2482))</f>
        <v/>
      </c>
      <c r="F2482" t="str">
        <f>IF($J2482="","",INDEX('2_Review &amp; Audit'!$N:$N,$J2482))</f>
        <v/>
      </c>
      <c r="G2482" t="str">
        <f>IF(OR($J2482="",$F2482=""),"",ABS(INDEX('2_Review &amp; Audit'!$B:$B,$J2482)/$F2482))</f>
        <v/>
      </c>
      <c r="H2482" t="str">
        <f t="shared" si="102"/>
        <v/>
      </c>
      <c r="I2482" t="str">
        <f>IF($J2482="","",INDEX('2_Review &amp; Audit'!$AD:$AD,$J2482))</f>
        <v/>
      </c>
      <c r="AB2482" t="str">
        <f>IF($D2482="","",MAX(0,N(#REF!)-N($X2482)))</f>
        <v/>
      </c>
      <c r="AC2482" t="str">
        <f>IF(OR($D2482="",$AB2482="",N($AB2482)&lt;=0),"",IFERROR(MATCH(1,INDEX(('2_Review &amp; Audit'!$F$6:$F$505=$A2482)*('2_Review &amp; Audit'!$I$6:$I$505&gt;=$E2482-30)*('2_Review &amp; Audit'!$I$6:$I$505&lt;=$E2482+30)*('2_Review &amp; Audit'!$R$6:$R$505&gt;0)*(ROW('2_Review &amp; Audit'!$R$6:$R$505)&gt;$T2482),0),0)+5,""))</f>
        <v/>
      </c>
      <c r="AG2482" t="str">
        <f>IF(OR($D2482="",$AB2482="",$AF2482=""),"",MIN($AB2482,$AF2482))</f>
        <v/>
      </c>
      <c r="AK2482" t="str">
        <f>IF($D2482="","",MAX(0,N($AB2482)-N($AG2482)))</f>
        <v/>
      </c>
      <c r="AL2482" t="str">
        <f>IF(OR($D2482="",$AK2482="",N($AK2482)&lt;=0),"",IFERROR(MATCH(1,INDEX(('2_Review &amp; Audit'!$F$6:$F$505=$A2482)*('2_Review &amp; Audit'!$I$6:$I$505&gt;=$E2482-30)*('2_Review &amp; Audit'!$I$6:$I$505&lt;=$E2482+30)*('2_Review &amp; Audit'!$R$6:$R$505&gt;0)*(ROW('2_Review &amp; Audit'!$R$6:$R$505)&gt;$AC2482),0),0)+5,""))</f>
        <v/>
      </c>
      <c r="AP2482" t="str">
        <f>IF(OR($D2482="",$AK2482="",$AO2482=""),"",MIN($AK2482,$AO2482))</f>
        <v/>
      </c>
    </row>
    <row r="2483" spans="1:42" ht="12.75" customHeight="1" x14ac:dyDescent="0.2">
      <c r="A2483" t="str">
        <f>IF($J2483="","",INDEX('2_Review &amp; Audit'!$F:$F,$J2483))</f>
        <v/>
      </c>
      <c r="B2483" t="str">
        <f>IF($J2483="","",INDEX('2_Review &amp; Audit'!$C:$C,$J2483))</f>
        <v/>
      </c>
      <c r="C2483" t="str">
        <f>IF($J2483="","",INDEX('2_Review &amp; Audit'!$D:$D,$J2483))</f>
        <v/>
      </c>
      <c r="D2483" s="60" t="str">
        <f>IF($J2483="","",INDEX('2_Review &amp; Audit'!$U:$U,$J2483))</f>
        <v/>
      </c>
      <c r="E2483" t="str">
        <f>IF($J2483="","",INDEX('2_Review &amp; Audit'!$M:$M,$J2483))</f>
        <v/>
      </c>
      <c r="F2483" t="str">
        <f>IF($J2483="","",INDEX('2_Review &amp; Audit'!$N:$N,$J2483))</f>
        <v/>
      </c>
      <c r="G2483" t="str">
        <f>IF(OR($J2483="",$F2483=""),"",ABS(INDEX('2_Review &amp; Audit'!$B:$B,$J2483)/$F2483))</f>
        <v/>
      </c>
      <c r="H2483" t="str">
        <f t="shared" si="102"/>
        <v/>
      </c>
      <c r="I2483" t="str">
        <f>IF($J2483="","",INDEX('2_Review &amp; Audit'!$AD:$AD,$J2483))</f>
        <v/>
      </c>
      <c r="AB2483" t="str">
        <f>IF($D2483="","",MAX(0,N(#REF!)-N($X2483)))</f>
        <v/>
      </c>
      <c r="AC2483" t="str">
        <f>IF(OR($D2483="",$AB2483="",N($AB2483)&lt;=0),"",IFERROR(MATCH(1,INDEX(('2_Review &amp; Audit'!$F$6:$F$505=$A2483)*('2_Review &amp; Audit'!$I$6:$I$505&gt;=$E2483-30)*('2_Review &amp; Audit'!$I$6:$I$505&lt;=$E2483+30)*('2_Review &amp; Audit'!$R$6:$R$505&gt;0)*(ROW('2_Review &amp; Audit'!$R$6:$R$505)&gt;$T2483),0),0)+5,""))</f>
        <v/>
      </c>
      <c r="AG2483" t="str">
        <f>IF(OR($D2483="",$AB2483="",$AF2483=""),"",MIN($AB2483,$AF2483))</f>
        <v/>
      </c>
      <c r="AK2483" t="str">
        <f>IF($D2483="","",MAX(0,N($AB2483)-N($AG2483)))</f>
        <v/>
      </c>
      <c r="AL2483" t="str">
        <f>IF(OR($D2483="",$AK2483="",N($AK2483)&lt;=0),"",IFERROR(MATCH(1,INDEX(('2_Review &amp; Audit'!$F$6:$F$505=$A2483)*('2_Review &amp; Audit'!$I$6:$I$505&gt;=$E2483-30)*('2_Review &amp; Audit'!$I$6:$I$505&lt;=$E2483+30)*('2_Review &amp; Audit'!$R$6:$R$505&gt;0)*(ROW('2_Review &amp; Audit'!$R$6:$R$505)&gt;$AC2483),0),0)+5,""))</f>
        <v/>
      </c>
      <c r="AP2483" t="str">
        <f>IF(OR($D2483="",$AK2483="",$AO2483=""),"",MIN($AK2483,$AO2483))</f>
        <v/>
      </c>
    </row>
    <row r="2484" spans="1:42" ht="12.75" customHeight="1" x14ac:dyDescent="0.2">
      <c r="A2484" t="str">
        <f>IF($J2484="","",INDEX('2_Review &amp; Audit'!$F:$F,$J2484))</f>
        <v/>
      </c>
      <c r="B2484" t="str">
        <f>IF($J2484="","",INDEX('2_Review &amp; Audit'!$C:$C,$J2484))</f>
        <v/>
      </c>
      <c r="C2484" t="str">
        <f>IF($J2484="","",INDEX('2_Review &amp; Audit'!$D:$D,$J2484))</f>
        <v/>
      </c>
      <c r="D2484" s="60" t="str">
        <f>IF($J2484="","",INDEX('2_Review &amp; Audit'!$U:$U,$J2484))</f>
        <v/>
      </c>
      <c r="E2484" t="str">
        <f>IF($J2484="","",INDEX('2_Review &amp; Audit'!$M:$M,$J2484))</f>
        <v/>
      </c>
      <c r="F2484" t="str">
        <f>IF($J2484="","",INDEX('2_Review &amp; Audit'!$N:$N,$J2484))</f>
        <v/>
      </c>
      <c r="G2484" t="str">
        <f>IF(OR($J2484="",$F2484=""),"",ABS(INDEX('2_Review &amp; Audit'!$B:$B,$J2484)/$F2484))</f>
        <v/>
      </c>
      <c r="H2484" t="str">
        <f t="shared" si="102"/>
        <v/>
      </c>
      <c r="I2484" t="str">
        <f>IF($J2484="","",INDEX('2_Review &amp; Audit'!$AD:$AD,$J2484))</f>
        <v/>
      </c>
      <c r="AB2484" t="str">
        <f>IF($D2484="","",MAX(0,N(#REF!)-N($X2484)))</f>
        <v/>
      </c>
      <c r="AC2484" t="str">
        <f>IF(OR($D2484="",$AB2484="",N($AB2484)&lt;=0),"",IFERROR(MATCH(1,INDEX(('2_Review &amp; Audit'!$F$6:$F$505=$A2484)*('2_Review &amp; Audit'!$I$6:$I$505&gt;=$E2484-30)*('2_Review &amp; Audit'!$I$6:$I$505&lt;=$E2484+30)*('2_Review &amp; Audit'!$R$6:$R$505&gt;0)*(ROW('2_Review &amp; Audit'!$R$6:$R$505)&gt;$T2484),0),0)+5,""))</f>
        <v/>
      </c>
      <c r="AG2484" t="str">
        <f>IF(OR($D2484="",$AB2484="",$AF2484=""),"",MIN($AB2484,$AF2484))</f>
        <v/>
      </c>
      <c r="AK2484" t="str">
        <f>IF($D2484="","",MAX(0,N($AB2484)-N($AG2484)))</f>
        <v/>
      </c>
      <c r="AL2484" t="str">
        <f>IF(OR($D2484="",$AK2484="",N($AK2484)&lt;=0),"",IFERROR(MATCH(1,INDEX(('2_Review &amp; Audit'!$F$6:$F$505=$A2484)*('2_Review &amp; Audit'!$I$6:$I$505&gt;=$E2484-30)*('2_Review &amp; Audit'!$I$6:$I$505&lt;=$E2484+30)*('2_Review &amp; Audit'!$R$6:$R$505&gt;0)*(ROW('2_Review &amp; Audit'!$R$6:$R$505)&gt;$AC2484),0),0)+5,""))</f>
        <v/>
      </c>
      <c r="AP2484" t="str">
        <f>IF(OR($D2484="",$AK2484="",$AO2484=""),"",MIN($AK2484,$AO2484))</f>
        <v/>
      </c>
    </row>
    <row r="2485" spans="1:42" ht="12.75" customHeight="1" x14ac:dyDescent="0.2">
      <c r="A2485" t="str">
        <f>IF($J2485="","",INDEX('2_Review &amp; Audit'!$F:$F,$J2485))</f>
        <v/>
      </c>
      <c r="B2485" t="str">
        <f>IF($J2485="","",INDEX('2_Review &amp; Audit'!$C:$C,$J2485))</f>
        <v/>
      </c>
      <c r="C2485" t="str">
        <f>IF($J2485="","",INDEX('2_Review &amp; Audit'!$D:$D,$J2485))</f>
        <v/>
      </c>
      <c r="D2485" s="60" t="str">
        <f>IF($J2485="","",INDEX('2_Review &amp; Audit'!$U:$U,$J2485))</f>
        <v/>
      </c>
      <c r="E2485" t="str">
        <f>IF($J2485="","",INDEX('2_Review &amp; Audit'!$M:$M,$J2485))</f>
        <v/>
      </c>
      <c r="F2485" t="str">
        <f>IF($J2485="","",INDEX('2_Review &amp; Audit'!$N:$N,$J2485))</f>
        <v/>
      </c>
      <c r="G2485" t="str">
        <f>IF(OR($J2485="",$F2485=""),"",ABS(INDEX('2_Review &amp; Audit'!$B:$B,$J2485)/$F2485))</f>
        <v/>
      </c>
      <c r="H2485" t="str">
        <f t="shared" si="102"/>
        <v/>
      </c>
      <c r="I2485" t="str">
        <f>IF($J2485="","",INDEX('2_Review &amp; Audit'!$AD:$AD,$J2485))</f>
        <v/>
      </c>
      <c r="AB2485" t="str">
        <f>IF($D2485="","",MAX(0,N(#REF!)-N($X2485)))</f>
        <v/>
      </c>
      <c r="AC2485" t="str">
        <f>IF(OR($D2485="",$AB2485="",N($AB2485)&lt;=0),"",IFERROR(MATCH(1,INDEX(('2_Review &amp; Audit'!$F$6:$F$505=$A2485)*('2_Review &amp; Audit'!$I$6:$I$505&gt;=$E2485-30)*('2_Review &amp; Audit'!$I$6:$I$505&lt;=$E2485+30)*('2_Review &amp; Audit'!$R$6:$R$505&gt;0)*(ROW('2_Review &amp; Audit'!$R$6:$R$505)&gt;$T2485),0),0)+5,""))</f>
        <v/>
      </c>
      <c r="AG2485" t="str">
        <f>IF(OR($D2485="",$AB2485="",$AF2485=""),"",MIN($AB2485,$AF2485))</f>
        <v/>
      </c>
      <c r="AK2485" t="str">
        <f>IF($D2485="","",MAX(0,N($AB2485)-N($AG2485)))</f>
        <v/>
      </c>
      <c r="AL2485" t="str">
        <f>IF(OR($D2485="",$AK2485="",N($AK2485)&lt;=0),"",IFERROR(MATCH(1,INDEX(('2_Review &amp; Audit'!$F$6:$F$505=$A2485)*('2_Review &amp; Audit'!$I$6:$I$505&gt;=$E2485-30)*('2_Review &amp; Audit'!$I$6:$I$505&lt;=$E2485+30)*('2_Review &amp; Audit'!$R$6:$R$505&gt;0)*(ROW('2_Review &amp; Audit'!$R$6:$R$505)&gt;$AC2485),0),0)+5,""))</f>
        <v/>
      </c>
      <c r="AP2485" t="str">
        <f>IF(OR($D2485="",$AK2485="",$AO2485=""),"",MIN($AK2485,$AO2485))</f>
        <v/>
      </c>
    </row>
    <row r="2486" spans="1:42" ht="12.75" customHeight="1" x14ac:dyDescent="0.2">
      <c r="A2486" t="str">
        <f>IF($J2486="","",INDEX('2_Review &amp; Audit'!$F:$F,$J2486))</f>
        <v/>
      </c>
      <c r="B2486" t="str">
        <f>IF($J2486="","",INDEX('2_Review &amp; Audit'!$C:$C,$J2486))</f>
        <v/>
      </c>
      <c r="C2486" t="str">
        <f>IF($J2486="","",INDEX('2_Review &amp; Audit'!$D:$D,$J2486))</f>
        <v/>
      </c>
      <c r="D2486" s="60" t="str">
        <f>IF($J2486="","",INDEX('2_Review &amp; Audit'!$U:$U,$J2486))</f>
        <v/>
      </c>
      <c r="E2486" t="str">
        <f>IF($J2486="","",INDEX('2_Review &amp; Audit'!$M:$M,$J2486))</f>
        <v/>
      </c>
      <c r="F2486" t="str">
        <f>IF($J2486="","",INDEX('2_Review &amp; Audit'!$N:$N,$J2486))</f>
        <v/>
      </c>
      <c r="G2486" t="str">
        <f>IF(OR($J2486="",$F2486=""),"",ABS(INDEX('2_Review &amp; Audit'!$B:$B,$J2486)/$F2486))</f>
        <v/>
      </c>
      <c r="H2486" t="str">
        <f t="shared" si="102"/>
        <v/>
      </c>
      <c r="I2486" t="str">
        <f>IF($J2486="","",INDEX('2_Review &amp; Audit'!$AD:$AD,$J2486))</f>
        <v/>
      </c>
      <c r="AB2486" t="str">
        <f>IF($D2486="","",MAX(0,N(#REF!)-N($X2486)))</f>
        <v/>
      </c>
      <c r="AC2486" t="str">
        <f>IF(OR($D2486="",$AB2486="",N($AB2486)&lt;=0),"",IFERROR(MATCH(1,INDEX(('2_Review &amp; Audit'!$F$6:$F$505=$A2486)*('2_Review &amp; Audit'!$I$6:$I$505&gt;=$E2486-30)*('2_Review &amp; Audit'!$I$6:$I$505&lt;=$E2486+30)*('2_Review &amp; Audit'!$R$6:$R$505&gt;0)*(ROW('2_Review &amp; Audit'!$R$6:$R$505)&gt;$T2486),0),0)+5,""))</f>
        <v/>
      </c>
      <c r="AG2486" t="str">
        <f>IF(OR($D2486="",$AB2486="",$AF2486=""),"",MIN($AB2486,$AF2486))</f>
        <v/>
      </c>
      <c r="AK2486" t="str">
        <f>IF($D2486="","",MAX(0,N($AB2486)-N($AG2486)))</f>
        <v/>
      </c>
      <c r="AL2486" t="str">
        <f>IF(OR($D2486="",$AK2486="",N($AK2486)&lt;=0),"",IFERROR(MATCH(1,INDEX(('2_Review &amp; Audit'!$F$6:$F$505=$A2486)*('2_Review &amp; Audit'!$I$6:$I$505&gt;=$E2486-30)*('2_Review &amp; Audit'!$I$6:$I$505&lt;=$E2486+30)*('2_Review &amp; Audit'!$R$6:$R$505&gt;0)*(ROW('2_Review &amp; Audit'!$R$6:$R$505)&gt;$AC2486),0),0)+5,""))</f>
        <v/>
      </c>
      <c r="AP2486" t="str">
        <f>IF(OR($D2486="",$AK2486="",$AO2486=""),"",MIN($AK2486,$AO2486))</f>
        <v/>
      </c>
    </row>
    <row r="2487" spans="1:42" ht="12.75" customHeight="1" x14ac:dyDescent="0.2">
      <c r="A2487" t="str">
        <f>IF($J2487="","",INDEX('2_Review &amp; Audit'!$F:$F,$J2487))</f>
        <v/>
      </c>
      <c r="B2487" t="str">
        <f>IF($J2487="","",INDEX('2_Review &amp; Audit'!$C:$C,$J2487))</f>
        <v/>
      </c>
      <c r="C2487" t="str">
        <f>IF($J2487="","",INDEX('2_Review &amp; Audit'!$D:$D,$J2487))</f>
        <v/>
      </c>
      <c r="D2487" s="60" t="str">
        <f>IF($J2487="","",INDEX('2_Review &amp; Audit'!$U:$U,$J2487))</f>
        <v/>
      </c>
      <c r="E2487" t="str">
        <f>IF($J2487="","",INDEX('2_Review &amp; Audit'!$M:$M,$J2487))</f>
        <v/>
      </c>
      <c r="F2487" t="str">
        <f>IF($J2487="","",INDEX('2_Review &amp; Audit'!$N:$N,$J2487))</f>
        <v/>
      </c>
      <c r="G2487" t="str">
        <f>IF(OR($J2487="",$F2487=""),"",ABS(INDEX('2_Review &amp; Audit'!$B:$B,$J2487)/$F2487))</f>
        <v/>
      </c>
      <c r="H2487" t="str">
        <f t="shared" si="102"/>
        <v/>
      </c>
      <c r="I2487" t="str">
        <f>IF($J2487="","",INDEX('2_Review &amp; Audit'!$AD:$AD,$J2487))</f>
        <v/>
      </c>
      <c r="AB2487" t="str">
        <f>IF($D2487="","",MAX(0,N(#REF!)-N($X2487)))</f>
        <v/>
      </c>
      <c r="AC2487" t="str">
        <f>IF(OR($D2487="",$AB2487="",N($AB2487)&lt;=0),"",IFERROR(MATCH(1,INDEX(('2_Review &amp; Audit'!$F$6:$F$505=$A2487)*('2_Review &amp; Audit'!$I$6:$I$505&gt;=$E2487-30)*('2_Review &amp; Audit'!$I$6:$I$505&lt;=$E2487+30)*('2_Review &amp; Audit'!$R$6:$R$505&gt;0)*(ROW('2_Review &amp; Audit'!$R$6:$R$505)&gt;$T2487),0),0)+5,""))</f>
        <v/>
      </c>
      <c r="AG2487" t="str">
        <f>IF(OR($D2487="",$AB2487="",$AF2487=""),"",MIN($AB2487,$AF2487))</f>
        <v/>
      </c>
      <c r="AK2487" t="str">
        <f>IF($D2487="","",MAX(0,N($AB2487)-N($AG2487)))</f>
        <v/>
      </c>
      <c r="AL2487" t="str">
        <f>IF(OR($D2487="",$AK2487="",N($AK2487)&lt;=0),"",IFERROR(MATCH(1,INDEX(('2_Review &amp; Audit'!$F$6:$F$505=$A2487)*('2_Review &amp; Audit'!$I$6:$I$505&gt;=$E2487-30)*('2_Review &amp; Audit'!$I$6:$I$505&lt;=$E2487+30)*('2_Review &amp; Audit'!$R$6:$R$505&gt;0)*(ROW('2_Review &amp; Audit'!$R$6:$R$505)&gt;$AC2487),0),0)+5,""))</f>
        <v/>
      </c>
      <c r="AP2487" t="str">
        <f>IF(OR($D2487="",$AK2487="",$AO2487=""),"",MIN($AK2487,$AO2487))</f>
        <v/>
      </c>
    </row>
    <row r="2488" spans="1:42" ht="12.75" customHeight="1" x14ac:dyDescent="0.2">
      <c r="A2488" t="str">
        <f>IF($J2488="","",INDEX('2_Review &amp; Audit'!$F:$F,$J2488))</f>
        <v/>
      </c>
      <c r="B2488" t="str">
        <f>IF($J2488="","",INDEX('2_Review &amp; Audit'!$C:$C,$J2488))</f>
        <v/>
      </c>
      <c r="C2488" t="str">
        <f>IF($J2488="","",INDEX('2_Review &amp; Audit'!$D:$D,$J2488))</f>
        <v/>
      </c>
      <c r="D2488" s="60" t="str">
        <f>IF($J2488="","",INDEX('2_Review &amp; Audit'!$U:$U,$J2488))</f>
        <v/>
      </c>
      <c r="E2488" t="str">
        <f>IF($J2488="","",INDEX('2_Review &amp; Audit'!$M:$M,$J2488))</f>
        <v/>
      </c>
      <c r="F2488" t="str">
        <f>IF($J2488="","",INDEX('2_Review &amp; Audit'!$N:$N,$J2488))</f>
        <v/>
      </c>
      <c r="G2488" t="str">
        <f>IF(OR($J2488="",$F2488=""),"",ABS(INDEX('2_Review &amp; Audit'!$B:$B,$J2488)/$F2488))</f>
        <v/>
      </c>
      <c r="H2488" t="str">
        <f t="shared" si="102"/>
        <v/>
      </c>
      <c r="I2488" t="str">
        <f>IF($J2488="","",INDEX('2_Review &amp; Audit'!$AD:$AD,$J2488))</f>
        <v/>
      </c>
      <c r="AB2488" t="str">
        <f>IF($D2488="","",MAX(0,N(#REF!)-N($X2488)))</f>
        <v/>
      </c>
      <c r="AC2488" t="str">
        <f>IF(OR($D2488="",$AB2488="",N($AB2488)&lt;=0),"",IFERROR(MATCH(1,INDEX(('2_Review &amp; Audit'!$F$6:$F$505=$A2488)*('2_Review &amp; Audit'!$I$6:$I$505&gt;=$E2488-30)*('2_Review &amp; Audit'!$I$6:$I$505&lt;=$E2488+30)*('2_Review &amp; Audit'!$R$6:$R$505&gt;0)*(ROW('2_Review &amp; Audit'!$R$6:$R$505)&gt;$T2488),0),0)+5,""))</f>
        <v/>
      </c>
      <c r="AG2488" t="str">
        <f>IF(OR($D2488="",$AB2488="",$AF2488=""),"",MIN($AB2488,$AF2488))</f>
        <v/>
      </c>
      <c r="AK2488" t="str">
        <f>IF($D2488="","",MAX(0,N($AB2488)-N($AG2488)))</f>
        <v/>
      </c>
      <c r="AL2488" t="str">
        <f>IF(OR($D2488="",$AK2488="",N($AK2488)&lt;=0),"",IFERROR(MATCH(1,INDEX(('2_Review &amp; Audit'!$F$6:$F$505=$A2488)*('2_Review &amp; Audit'!$I$6:$I$505&gt;=$E2488-30)*('2_Review &amp; Audit'!$I$6:$I$505&lt;=$E2488+30)*('2_Review &amp; Audit'!$R$6:$R$505&gt;0)*(ROW('2_Review &amp; Audit'!$R$6:$R$505)&gt;$AC2488),0),0)+5,""))</f>
        <v/>
      </c>
      <c r="AP2488" t="str">
        <f>IF(OR($D2488="",$AK2488="",$AO2488=""),"",MIN($AK2488,$AO2488))</f>
        <v/>
      </c>
    </row>
    <row r="2489" spans="1:42" ht="12.75" customHeight="1" x14ac:dyDescent="0.2">
      <c r="A2489" t="str">
        <f>IF($J2489="","",INDEX('2_Review &amp; Audit'!$F:$F,$J2489))</f>
        <v/>
      </c>
      <c r="B2489" t="str">
        <f>IF($J2489="","",INDEX('2_Review &amp; Audit'!$C:$C,$J2489))</f>
        <v/>
      </c>
      <c r="C2489" t="str">
        <f>IF($J2489="","",INDEX('2_Review &amp; Audit'!$D:$D,$J2489))</f>
        <v/>
      </c>
      <c r="D2489" s="60" t="str">
        <f>IF($J2489="","",INDEX('2_Review &amp; Audit'!$U:$U,$J2489))</f>
        <v/>
      </c>
      <c r="E2489" t="str">
        <f>IF($J2489="","",INDEX('2_Review &amp; Audit'!$M:$M,$J2489))</f>
        <v/>
      </c>
      <c r="F2489" t="str">
        <f>IF($J2489="","",INDEX('2_Review &amp; Audit'!$N:$N,$J2489))</f>
        <v/>
      </c>
      <c r="G2489" t="str">
        <f>IF(OR($J2489="",$F2489=""),"",ABS(INDEX('2_Review &amp; Audit'!$B:$B,$J2489)/$F2489))</f>
        <v/>
      </c>
      <c r="H2489" t="str">
        <f t="shared" si="102"/>
        <v/>
      </c>
      <c r="I2489" t="str">
        <f>IF($J2489="","",INDEX('2_Review &amp; Audit'!$AD:$AD,$J2489))</f>
        <v/>
      </c>
      <c r="AB2489" t="str">
        <f>IF($D2489="","",MAX(0,N(#REF!)-N($X2489)))</f>
        <v/>
      </c>
      <c r="AC2489" t="str">
        <f>IF(OR($D2489="",$AB2489="",N($AB2489)&lt;=0),"",IFERROR(MATCH(1,INDEX(('2_Review &amp; Audit'!$F$6:$F$505=$A2489)*('2_Review &amp; Audit'!$I$6:$I$505&gt;=$E2489-30)*('2_Review &amp; Audit'!$I$6:$I$505&lt;=$E2489+30)*('2_Review &amp; Audit'!$R$6:$R$505&gt;0)*(ROW('2_Review &amp; Audit'!$R$6:$R$505)&gt;$T2489),0),0)+5,""))</f>
        <v/>
      </c>
      <c r="AG2489" t="str">
        <f>IF(OR($D2489="",$AB2489="",$AF2489=""),"",MIN($AB2489,$AF2489))</f>
        <v/>
      </c>
      <c r="AK2489" t="str">
        <f>IF($D2489="","",MAX(0,N($AB2489)-N($AG2489)))</f>
        <v/>
      </c>
      <c r="AL2489" t="str">
        <f>IF(OR($D2489="",$AK2489="",N($AK2489)&lt;=0),"",IFERROR(MATCH(1,INDEX(('2_Review &amp; Audit'!$F$6:$F$505=$A2489)*('2_Review &amp; Audit'!$I$6:$I$505&gt;=$E2489-30)*('2_Review &amp; Audit'!$I$6:$I$505&lt;=$E2489+30)*('2_Review &amp; Audit'!$R$6:$R$505&gt;0)*(ROW('2_Review &amp; Audit'!$R$6:$R$505)&gt;$AC2489),0),0)+5,""))</f>
        <v/>
      </c>
      <c r="AP2489" t="str">
        <f>IF(OR($D2489="",$AK2489="",$AO2489=""),"",MIN($AK2489,$AO2489))</f>
        <v/>
      </c>
    </row>
    <row r="2490" spans="1:42" ht="12.75" customHeight="1" x14ac:dyDescent="0.2">
      <c r="A2490" t="str">
        <f>IF($J2490="","",INDEX('2_Review &amp; Audit'!$F:$F,$J2490))</f>
        <v/>
      </c>
      <c r="B2490" t="str">
        <f>IF($J2490="","",INDEX('2_Review &amp; Audit'!$C:$C,$J2490))</f>
        <v/>
      </c>
      <c r="C2490" t="str">
        <f>IF($J2490="","",INDEX('2_Review &amp; Audit'!$D:$D,$J2490))</f>
        <v/>
      </c>
      <c r="D2490" s="60" t="str">
        <f>IF($J2490="","",INDEX('2_Review &amp; Audit'!$U:$U,$J2490))</f>
        <v/>
      </c>
      <c r="E2490" t="str">
        <f>IF($J2490="","",INDEX('2_Review &amp; Audit'!$M:$M,$J2490))</f>
        <v/>
      </c>
      <c r="F2490" t="str">
        <f>IF($J2490="","",INDEX('2_Review &amp; Audit'!$N:$N,$J2490))</f>
        <v/>
      </c>
      <c r="G2490" t="str">
        <f>IF(OR($J2490="",$F2490=""),"",ABS(INDEX('2_Review &amp; Audit'!$B:$B,$J2490)/$F2490))</f>
        <v/>
      </c>
      <c r="H2490" t="str">
        <f t="shared" si="102"/>
        <v/>
      </c>
      <c r="I2490" t="str">
        <f>IF($J2490="","",INDEX('2_Review &amp; Audit'!$AD:$AD,$J2490))</f>
        <v/>
      </c>
      <c r="AB2490" t="str">
        <f>IF($D2490="","",MAX(0,N(#REF!)-N($X2490)))</f>
        <v/>
      </c>
      <c r="AC2490" t="str">
        <f>IF(OR($D2490="",$AB2490="",N($AB2490)&lt;=0),"",IFERROR(MATCH(1,INDEX(('2_Review &amp; Audit'!$F$6:$F$505=$A2490)*('2_Review &amp; Audit'!$I$6:$I$505&gt;=$E2490-30)*('2_Review &amp; Audit'!$I$6:$I$505&lt;=$E2490+30)*('2_Review &amp; Audit'!$R$6:$R$505&gt;0)*(ROW('2_Review &amp; Audit'!$R$6:$R$505)&gt;$T2490),0),0)+5,""))</f>
        <v/>
      </c>
      <c r="AG2490" t="str">
        <f>IF(OR($D2490="",$AB2490="",$AF2490=""),"",MIN($AB2490,$AF2490))</f>
        <v/>
      </c>
      <c r="AK2490" t="str">
        <f>IF($D2490="","",MAX(0,N($AB2490)-N($AG2490)))</f>
        <v/>
      </c>
      <c r="AL2490" t="str">
        <f>IF(OR($D2490="",$AK2490="",N($AK2490)&lt;=0),"",IFERROR(MATCH(1,INDEX(('2_Review &amp; Audit'!$F$6:$F$505=$A2490)*('2_Review &amp; Audit'!$I$6:$I$505&gt;=$E2490-30)*('2_Review &amp; Audit'!$I$6:$I$505&lt;=$E2490+30)*('2_Review &amp; Audit'!$R$6:$R$505&gt;0)*(ROW('2_Review &amp; Audit'!$R$6:$R$505)&gt;$AC2490),0),0)+5,""))</f>
        <v/>
      </c>
      <c r="AP2490" t="str">
        <f>IF(OR($D2490="",$AK2490="",$AO2490=""),"",MIN($AK2490,$AO2490))</f>
        <v/>
      </c>
    </row>
    <row r="2491" spans="1:42" ht="12.75" customHeight="1" x14ac:dyDescent="0.2">
      <c r="A2491" t="str">
        <f>IF($J2491="","",INDEX('2_Review &amp; Audit'!$F:$F,$J2491))</f>
        <v/>
      </c>
      <c r="B2491" t="str">
        <f>IF($J2491="","",INDEX('2_Review &amp; Audit'!$C:$C,$J2491))</f>
        <v/>
      </c>
      <c r="C2491" t="str">
        <f>IF($J2491="","",INDEX('2_Review &amp; Audit'!$D:$D,$J2491))</f>
        <v/>
      </c>
      <c r="D2491" s="60" t="str">
        <f>IF($J2491="","",INDEX('2_Review &amp; Audit'!$U:$U,$J2491))</f>
        <v/>
      </c>
      <c r="E2491" t="str">
        <f>IF($J2491="","",INDEX('2_Review &amp; Audit'!$M:$M,$J2491))</f>
        <v/>
      </c>
      <c r="F2491" t="str">
        <f>IF($J2491="","",INDEX('2_Review &amp; Audit'!$N:$N,$J2491))</f>
        <v/>
      </c>
      <c r="G2491" t="str">
        <f>IF(OR($J2491="",$F2491=""),"",ABS(INDEX('2_Review &amp; Audit'!$B:$B,$J2491)/$F2491))</f>
        <v/>
      </c>
      <c r="H2491" t="str">
        <f t="shared" ref="H2491:H2554" si="103">IF(OR($F2491="",$G2491=""),"",$F2491*$G2491)</f>
        <v/>
      </c>
      <c r="I2491" t="str">
        <f>IF($J2491="","",INDEX('2_Review &amp; Audit'!$AD:$AD,$J2491))</f>
        <v/>
      </c>
      <c r="AB2491" t="str">
        <f>IF($D2491="","",MAX(0,N(#REF!)-N($X2491)))</f>
        <v/>
      </c>
      <c r="AC2491" t="str">
        <f>IF(OR($D2491="",$AB2491="",N($AB2491)&lt;=0),"",IFERROR(MATCH(1,INDEX(('2_Review &amp; Audit'!$F$6:$F$505=$A2491)*('2_Review &amp; Audit'!$I$6:$I$505&gt;=$E2491-30)*('2_Review &amp; Audit'!$I$6:$I$505&lt;=$E2491+30)*('2_Review &amp; Audit'!$R$6:$R$505&gt;0)*(ROW('2_Review &amp; Audit'!$R$6:$R$505)&gt;$T2491),0),0)+5,""))</f>
        <v/>
      </c>
      <c r="AG2491" t="str">
        <f>IF(OR($D2491="",$AB2491="",$AF2491=""),"",MIN($AB2491,$AF2491))</f>
        <v/>
      </c>
      <c r="AK2491" t="str">
        <f>IF($D2491="","",MAX(0,N($AB2491)-N($AG2491)))</f>
        <v/>
      </c>
      <c r="AL2491" t="str">
        <f>IF(OR($D2491="",$AK2491="",N($AK2491)&lt;=0),"",IFERROR(MATCH(1,INDEX(('2_Review &amp; Audit'!$F$6:$F$505=$A2491)*('2_Review &amp; Audit'!$I$6:$I$505&gt;=$E2491-30)*('2_Review &amp; Audit'!$I$6:$I$505&lt;=$E2491+30)*('2_Review &amp; Audit'!$R$6:$R$505&gt;0)*(ROW('2_Review &amp; Audit'!$R$6:$R$505)&gt;$AC2491),0),0)+5,""))</f>
        <v/>
      </c>
      <c r="AP2491" t="str">
        <f>IF(OR($D2491="",$AK2491="",$AO2491=""),"",MIN($AK2491,$AO2491))</f>
        <v/>
      </c>
    </row>
    <row r="2492" spans="1:42" ht="12.75" customHeight="1" x14ac:dyDescent="0.2">
      <c r="A2492" t="str">
        <f>IF($J2492="","",INDEX('2_Review &amp; Audit'!$F:$F,$J2492))</f>
        <v/>
      </c>
      <c r="B2492" t="str">
        <f>IF($J2492="","",INDEX('2_Review &amp; Audit'!$C:$C,$J2492))</f>
        <v/>
      </c>
      <c r="C2492" t="str">
        <f>IF($J2492="","",INDEX('2_Review &amp; Audit'!$D:$D,$J2492))</f>
        <v/>
      </c>
      <c r="D2492" s="60" t="str">
        <f>IF($J2492="","",INDEX('2_Review &amp; Audit'!$U:$U,$J2492))</f>
        <v/>
      </c>
      <c r="E2492" t="str">
        <f>IF($J2492="","",INDEX('2_Review &amp; Audit'!$M:$M,$J2492))</f>
        <v/>
      </c>
      <c r="F2492" t="str">
        <f>IF($J2492="","",INDEX('2_Review &amp; Audit'!$N:$N,$J2492))</f>
        <v/>
      </c>
      <c r="G2492" t="str">
        <f>IF(OR($J2492="",$F2492=""),"",ABS(INDEX('2_Review &amp; Audit'!$B:$B,$J2492)/$F2492))</f>
        <v/>
      </c>
      <c r="H2492" t="str">
        <f t="shared" si="103"/>
        <v/>
      </c>
      <c r="I2492" t="str">
        <f>IF($J2492="","",INDEX('2_Review &amp; Audit'!$AD:$AD,$J2492))</f>
        <v/>
      </c>
      <c r="AB2492" t="str">
        <f>IF($D2492="","",MAX(0,N(#REF!)-N($X2492)))</f>
        <v/>
      </c>
      <c r="AC2492" t="str">
        <f>IF(OR($D2492="",$AB2492="",N($AB2492)&lt;=0),"",IFERROR(MATCH(1,INDEX(('2_Review &amp; Audit'!$F$6:$F$505=$A2492)*('2_Review &amp; Audit'!$I$6:$I$505&gt;=$E2492-30)*('2_Review &amp; Audit'!$I$6:$I$505&lt;=$E2492+30)*('2_Review &amp; Audit'!$R$6:$R$505&gt;0)*(ROW('2_Review &amp; Audit'!$R$6:$R$505)&gt;$T2492),0),0)+5,""))</f>
        <v/>
      </c>
      <c r="AG2492" t="str">
        <f>IF(OR($D2492="",$AB2492="",$AF2492=""),"",MIN($AB2492,$AF2492))</f>
        <v/>
      </c>
      <c r="AK2492" t="str">
        <f>IF($D2492="","",MAX(0,N($AB2492)-N($AG2492)))</f>
        <v/>
      </c>
      <c r="AL2492" t="str">
        <f>IF(OR($D2492="",$AK2492="",N($AK2492)&lt;=0),"",IFERROR(MATCH(1,INDEX(('2_Review &amp; Audit'!$F$6:$F$505=$A2492)*('2_Review &amp; Audit'!$I$6:$I$505&gt;=$E2492-30)*('2_Review &amp; Audit'!$I$6:$I$505&lt;=$E2492+30)*('2_Review &amp; Audit'!$R$6:$R$505&gt;0)*(ROW('2_Review &amp; Audit'!$R$6:$R$505)&gt;$AC2492),0),0)+5,""))</f>
        <v/>
      </c>
      <c r="AP2492" t="str">
        <f>IF(OR($D2492="",$AK2492="",$AO2492=""),"",MIN($AK2492,$AO2492))</f>
        <v/>
      </c>
    </row>
    <row r="2493" spans="1:42" ht="12.75" customHeight="1" x14ac:dyDescent="0.2">
      <c r="A2493" t="str">
        <f>IF($J2493="","",INDEX('2_Review &amp; Audit'!$F:$F,$J2493))</f>
        <v/>
      </c>
      <c r="B2493" t="str">
        <f>IF($J2493="","",INDEX('2_Review &amp; Audit'!$C:$C,$J2493))</f>
        <v/>
      </c>
      <c r="C2493" t="str">
        <f>IF($J2493="","",INDEX('2_Review &amp; Audit'!$D:$D,$J2493))</f>
        <v/>
      </c>
      <c r="D2493" s="60" t="str">
        <f>IF($J2493="","",INDEX('2_Review &amp; Audit'!$U:$U,$J2493))</f>
        <v/>
      </c>
      <c r="E2493" t="str">
        <f>IF($J2493="","",INDEX('2_Review &amp; Audit'!$M:$M,$J2493))</f>
        <v/>
      </c>
      <c r="F2493" t="str">
        <f>IF($J2493="","",INDEX('2_Review &amp; Audit'!$N:$N,$J2493))</f>
        <v/>
      </c>
      <c r="G2493" t="str">
        <f>IF(OR($J2493="",$F2493=""),"",ABS(INDEX('2_Review &amp; Audit'!$B:$B,$J2493)/$F2493))</f>
        <v/>
      </c>
      <c r="H2493" t="str">
        <f t="shared" si="103"/>
        <v/>
      </c>
      <c r="I2493" t="str">
        <f>IF($J2493="","",INDEX('2_Review &amp; Audit'!$AD:$AD,$J2493))</f>
        <v/>
      </c>
      <c r="AB2493" t="str">
        <f>IF($D2493="","",MAX(0,N(#REF!)-N($X2493)))</f>
        <v/>
      </c>
      <c r="AC2493" t="str">
        <f>IF(OR($D2493="",$AB2493="",N($AB2493)&lt;=0),"",IFERROR(MATCH(1,INDEX(('2_Review &amp; Audit'!$F$6:$F$505=$A2493)*('2_Review &amp; Audit'!$I$6:$I$505&gt;=$E2493-30)*('2_Review &amp; Audit'!$I$6:$I$505&lt;=$E2493+30)*('2_Review &amp; Audit'!$R$6:$R$505&gt;0)*(ROW('2_Review &amp; Audit'!$R$6:$R$505)&gt;$T2493),0),0)+5,""))</f>
        <v/>
      </c>
      <c r="AG2493" t="str">
        <f>IF(OR($D2493="",$AB2493="",$AF2493=""),"",MIN($AB2493,$AF2493))</f>
        <v/>
      </c>
      <c r="AK2493" t="str">
        <f>IF($D2493="","",MAX(0,N($AB2493)-N($AG2493)))</f>
        <v/>
      </c>
      <c r="AL2493" t="str">
        <f>IF(OR($D2493="",$AK2493="",N($AK2493)&lt;=0),"",IFERROR(MATCH(1,INDEX(('2_Review &amp; Audit'!$F$6:$F$505=$A2493)*('2_Review &amp; Audit'!$I$6:$I$505&gt;=$E2493-30)*('2_Review &amp; Audit'!$I$6:$I$505&lt;=$E2493+30)*('2_Review &amp; Audit'!$R$6:$R$505&gt;0)*(ROW('2_Review &amp; Audit'!$R$6:$R$505)&gt;$AC2493),0),0)+5,""))</f>
        <v/>
      </c>
      <c r="AP2493" t="str">
        <f>IF(OR($D2493="",$AK2493="",$AO2493=""),"",MIN($AK2493,$AO2493))</f>
        <v/>
      </c>
    </row>
    <row r="2494" spans="1:42" ht="12.75" customHeight="1" x14ac:dyDescent="0.2">
      <c r="A2494" t="str">
        <f>IF($J2494="","",INDEX('2_Review &amp; Audit'!$F:$F,$J2494))</f>
        <v/>
      </c>
      <c r="B2494" t="str">
        <f>IF($J2494="","",INDEX('2_Review &amp; Audit'!$C:$C,$J2494))</f>
        <v/>
      </c>
      <c r="C2494" t="str">
        <f>IF($J2494="","",INDEX('2_Review &amp; Audit'!$D:$D,$J2494))</f>
        <v/>
      </c>
      <c r="D2494" s="60" t="str">
        <f>IF($J2494="","",INDEX('2_Review &amp; Audit'!$U:$U,$J2494))</f>
        <v/>
      </c>
      <c r="E2494" t="str">
        <f>IF($J2494="","",INDEX('2_Review &amp; Audit'!$M:$M,$J2494))</f>
        <v/>
      </c>
      <c r="F2494" t="str">
        <f>IF($J2494="","",INDEX('2_Review &amp; Audit'!$N:$N,$J2494))</f>
        <v/>
      </c>
      <c r="G2494" t="str">
        <f>IF(OR($J2494="",$F2494=""),"",ABS(INDEX('2_Review &amp; Audit'!$B:$B,$J2494)/$F2494))</f>
        <v/>
      </c>
      <c r="H2494" t="str">
        <f t="shared" si="103"/>
        <v/>
      </c>
      <c r="I2494" t="str">
        <f>IF($J2494="","",INDEX('2_Review &amp; Audit'!$AD:$AD,$J2494))</f>
        <v/>
      </c>
      <c r="AB2494" t="str">
        <f>IF($D2494="","",MAX(0,N(#REF!)-N($X2494)))</f>
        <v/>
      </c>
      <c r="AC2494" t="str">
        <f>IF(OR($D2494="",$AB2494="",N($AB2494)&lt;=0),"",IFERROR(MATCH(1,INDEX(('2_Review &amp; Audit'!$F$6:$F$505=$A2494)*('2_Review &amp; Audit'!$I$6:$I$505&gt;=$E2494-30)*('2_Review &amp; Audit'!$I$6:$I$505&lt;=$E2494+30)*('2_Review &amp; Audit'!$R$6:$R$505&gt;0)*(ROW('2_Review &amp; Audit'!$R$6:$R$505)&gt;$T2494),0),0)+5,""))</f>
        <v/>
      </c>
      <c r="AG2494" t="str">
        <f>IF(OR($D2494="",$AB2494="",$AF2494=""),"",MIN($AB2494,$AF2494))</f>
        <v/>
      </c>
      <c r="AK2494" t="str">
        <f>IF($D2494="","",MAX(0,N($AB2494)-N($AG2494)))</f>
        <v/>
      </c>
      <c r="AL2494" t="str">
        <f>IF(OR($D2494="",$AK2494="",N($AK2494)&lt;=0),"",IFERROR(MATCH(1,INDEX(('2_Review &amp; Audit'!$F$6:$F$505=$A2494)*('2_Review &amp; Audit'!$I$6:$I$505&gt;=$E2494-30)*('2_Review &amp; Audit'!$I$6:$I$505&lt;=$E2494+30)*('2_Review &amp; Audit'!$R$6:$R$505&gt;0)*(ROW('2_Review &amp; Audit'!$R$6:$R$505)&gt;$AC2494),0),0)+5,""))</f>
        <v/>
      </c>
      <c r="AP2494" t="str">
        <f>IF(OR($D2494="",$AK2494="",$AO2494=""),"",MIN($AK2494,$AO2494))</f>
        <v/>
      </c>
    </row>
    <row r="2495" spans="1:42" ht="12.75" customHeight="1" x14ac:dyDescent="0.2">
      <c r="A2495" t="str">
        <f>IF($J2495="","",INDEX('2_Review &amp; Audit'!$F:$F,$J2495))</f>
        <v/>
      </c>
      <c r="B2495" t="str">
        <f>IF($J2495="","",INDEX('2_Review &amp; Audit'!$C:$C,$J2495))</f>
        <v/>
      </c>
      <c r="C2495" t="str">
        <f>IF($J2495="","",INDEX('2_Review &amp; Audit'!$D:$D,$J2495))</f>
        <v/>
      </c>
      <c r="D2495" s="60" t="str">
        <f>IF($J2495="","",INDEX('2_Review &amp; Audit'!$U:$U,$J2495))</f>
        <v/>
      </c>
      <c r="E2495" t="str">
        <f>IF($J2495="","",INDEX('2_Review &amp; Audit'!$M:$M,$J2495))</f>
        <v/>
      </c>
      <c r="F2495" t="str">
        <f>IF($J2495="","",INDEX('2_Review &amp; Audit'!$N:$N,$J2495))</f>
        <v/>
      </c>
      <c r="G2495" t="str">
        <f>IF(OR($J2495="",$F2495=""),"",ABS(INDEX('2_Review &amp; Audit'!$B:$B,$J2495)/$F2495))</f>
        <v/>
      </c>
      <c r="H2495" t="str">
        <f t="shared" si="103"/>
        <v/>
      </c>
      <c r="I2495" t="str">
        <f>IF($J2495="","",INDEX('2_Review &amp; Audit'!$AD:$AD,$J2495))</f>
        <v/>
      </c>
      <c r="AB2495" t="str">
        <f>IF($D2495="","",MAX(0,N(#REF!)-N($X2495)))</f>
        <v/>
      </c>
      <c r="AC2495" t="str">
        <f>IF(OR($D2495="",$AB2495="",N($AB2495)&lt;=0),"",IFERROR(MATCH(1,INDEX(('2_Review &amp; Audit'!$F$6:$F$505=$A2495)*('2_Review &amp; Audit'!$I$6:$I$505&gt;=$E2495-30)*('2_Review &amp; Audit'!$I$6:$I$505&lt;=$E2495+30)*('2_Review &amp; Audit'!$R$6:$R$505&gt;0)*(ROW('2_Review &amp; Audit'!$R$6:$R$505)&gt;$T2495),0),0)+5,""))</f>
        <v/>
      </c>
      <c r="AG2495" t="str">
        <f>IF(OR($D2495="",$AB2495="",$AF2495=""),"",MIN($AB2495,$AF2495))</f>
        <v/>
      </c>
      <c r="AK2495" t="str">
        <f>IF($D2495="","",MAX(0,N($AB2495)-N($AG2495)))</f>
        <v/>
      </c>
      <c r="AL2495" t="str">
        <f>IF(OR($D2495="",$AK2495="",N($AK2495)&lt;=0),"",IFERROR(MATCH(1,INDEX(('2_Review &amp; Audit'!$F$6:$F$505=$A2495)*('2_Review &amp; Audit'!$I$6:$I$505&gt;=$E2495-30)*('2_Review &amp; Audit'!$I$6:$I$505&lt;=$E2495+30)*('2_Review &amp; Audit'!$R$6:$R$505&gt;0)*(ROW('2_Review &amp; Audit'!$R$6:$R$505)&gt;$AC2495),0),0)+5,""))</f>
        <v/>
      </c>
      <c r="AP2495" t="str">
        <f>IF(OR($D2495="",$AK2495="",$AO2495=""),"",MIN($AK2495,$AO2495))</f>
        <v/>
      </c>
    </row>
    <row r="2496" spans="1:42" ht="12.75" customHeight="1" x14ac:dyDescent="0.2">
      <c r="A2496" t="str">
        <f>IF($J2496="","",INDEX('2_Review &amp; Audit'!$F:$F,$J2496))</f>
        <v/>
      </c>
      <c r="B2496" t="str">
        <f>IF($J2496="","",INDEX('2_Review &amp; Audit'!$C:$C,$J2496))</f>
        <v/>
      </c>
      <c r="C2496" t="str">
        <f>IF($J2496="","",INDEX('2_Review &amp; Audit'!$D:$D,$J2496))</f>
        <v/>
      </c>
      <c r="D2496" s="60" t="str">
        <f>IF($J2496="","",INDEX('2_Review &amp; Audit'!$U:$U,$J2496))</f>
        <v/>
      </c>
      <c r="E2496" t="str">
        <f>IF($J2496="","",INDEX('2_Review &amp; Audit'!$M:$M,$J2496))</f>
        <v/>
      </c>
      <c r="F2496" t="str">
        <f>IF($J2496="","",INDEX('2_Review &amp; Audit'!$N:$N,$J2496))</f>
        <v/>
      </c>
      <c r="G2496" t="str">
        <f>IF(OR($J2496="",$F2496=""),"",ABS(INDEX('2_Review &amp; Audit'!$B:$B,$J2496)/$F2496))</f>
        <v/>
      </c>
      <c r="H2496" t="str">
        <f t="shared" si="103"/>
        <v/>
      </c>
      <c r="I2496" t="str">
        <f>IF($J2496="","",INDEX('2_Review &amp; Audit'!$AD:$AD,$J2496))</f>
        <v/>
      </c>
      <c r="AB2496" t="str">
        <f>IF($D2496="","",MAX(0,N(#REF!)-N($X2496)))</f>
        <v/>
      </c>
      <c r="AC2496" t="str">
        <f>IF(OR($D2496="",$AB2496="",N($AB2496)&lt;=0),"",IFERROR(MATCH(1,INDEX(('2_Review &amp; Audit'!$F$6:$F$505=$A2496)*('2_Review &amp; Audit'!$I$6:$I$505&gt;=$E2496-30)*('2_Review &amp; Audit'!$I$6:$I$505&lt;=$E2496+30)*('2_Review &amp; Audit'!$R$6:$R$505&gt;0)*(ROW('2_Review &amp; Audit'!$R$6:$R$505)&gt;$T2496),0),0)+5,""))</f>
        <v/>
      </c>
      <c r="AG2496" t="str">
        <f>IF(OR($D2496="",$AB2496="",$AF2496=""),"",MIN($AB2496,$AF2496))</f>
        <v/>
      </c>
      <c r="AK2496" t="str">
        <f>IF($D2496="","",MAX(0,N($AB2496)-N($AG2496)))</f>
        <v/>
      </c>
      <c r="AL2496" t="str">
        <f>IF(OR($D2496="",$AK2496="",N($AK2496)&lt;=0),"",IFERROR(MATCH(1,INDEX(('2_Review &amp; Audit'!$F$6:$F$505=$A2496)*('2_Review &amp; Audit'!$I$6:$I$505&gt;=$E2496-30)*('2_Review &amp; Audit'!$I$6:$I$505&lt;=$E2496+30)*('2_Review &amp; Audit'!$R$6:$R$505&gt;0)*(ROW('2_Review &amp; Audit'!$R$6:$R$505)&gt;$AC2496),0),0)+5,""))</f>
        <v/>
      </c>
      <c r="AP2496" t="str">
        <f>IF(OR($D2496="",$AK2496="",$AO2496=""),"",MIN($AK2496,$AO2496))</f>
        <v/>
      </c>
    </row>
    <row r="2497" spans="1:42" ht="12.75" customHeight="1" x14ac:dyDescent="0.2">
      <c r="A2497" t="str">
        <f>IF($J2497="","",INDEX('2_Review &amp; Audit'!$F:$F,$J2497))</f>
        <v/>
      </c>
      <c r="B2497" t="str">
        <f>IF($J2497="","",INDEX('2_Review &amp; Audit'!$C:$C,$J2497))</f>
        <v/>
      </c>
      <c r="C2497" t="str">
        <f>IF($J2497="","",INDEX('2_Review &amp; Audit'!$D:$D,$J2497))</f>
        <v/>
      </c>
      <c r="D2497" s="60" t="str">
        <f>IF($J2497="","",INDEX('2_Review &amp; Audit'!$U:$U,$J2497))</f>
        <v/>
      </c>
      <c r="E2497" t="str">
        <f>IF($J2497="","",INDEX('2_Review &amp; Audit'!$M:$M,$J2497))</f>
        <v/>
      </c>
      <c r="F2497" t="str">
        <f>IF($J2497="","",INDEX('2_Review &amp; Audit'!$N:$N,$J2497))</f>
        <v/>
      </c>
      <c r="G2497" t="str">
        <f>IF(OR($J2497="",$F2497=""),"",ABS(INDEX('2_Review &amp; Audit'!$B:$B,$J2497)/$F2497))</f>
        <v/>
      </c>
      <c r="H2497" t="str">
        <f t="shared" si="103"/>
        <v/>
      </c>
      <c r="I2497" t="str">
        <f>IF($J2497="","",INDEX('2_Review &amp; Audit'!$AD:$AD,$J2497))</f>
        <v/>
      </c>
      <c r="AB2497" t="str">
        <f>IF($D2497="","",MAX(0,N(#REF!)-N($X2497)))</f>
        <v/>
      </c>
      <c r="AC2497" t="str">
        <f>IF(OR($D2497="",$AB2497="",N($AB2497)&lt;=0),"",IFERROR(MATCH(1,INDEX(('2_Review &amp; Audit'!$F$6:$F$505=$A2497)*('2_Review &amp; Audit'!$I$6:$I$505&gt;=$E2497-30)*('2_Review &amp; Audit'!$I$6:$I$505&lt;=$E2497+30)*('2_Review &amp; Audit'!$R$6:$R$505&gt;0)*(ROW('2_Review &amp; Audit'!$R$6:$R$505)&gt;$T2497),0),0)+5,""))</f>
        <v/>
      </c>
      <c r="AG2497" t="str">
        <f>IF(OR($D2497="",$AB2497="",$AF2497=""),"",MIN($AB2497,$AF2497))</f>
        <v/>
      </c>
      <c r="AK2497" t="str">
        <f>IF($D2497="","",MAX(0,N($AB2497)-N($AG2497)))</f>
        <v/>
      </c>
      <c r="AL2497" t="str">
        <f>IF(OR($D2497="",$AK2497="",N($AK2497)&lt;=0),"",IFERROR(MATCH(1,INDEX(('2_Review &amp; Audit'!$F$6:$F$505=$A2497)*('2_Review &amp; Audit'!$I$6:$I$505&gt;=$E2497-30)*('2_Review &amp; Audit'!$I$6:$I$505&lt;=$E2497+30)*('2_Review &amp; Audit'!$R$6:$R$505&gt;0)*(ROW('2_Review &amp; Audit'!$R$6:$R$505)&gt;$AC2497),0),0)+5,""))</f>
        <v/>
      </c>
      <c r="AP2497" t="str">
        <f>IF(OR($D2497="",$AK2497="",$AO2497=""),"",MIN($AK2497,$AO2497))</f>
        <v/>
      </c>
    </row>
    <row r="2498" spans="1:42" ht="12.75" customHeight="1" x14ac:dyDescent="0.2">
      <c r="A2498" t="str">
        <f>IF($J2498="","",INDEX('2_Review &amp; Audit'!$F:$F,$J2498))</f>
        <v/>
      </c>
      <c r="B2498" t="str">
        <f>IF($J2498="","",INDEX('2_Review &amp; Audit'!$C:$C,$J2498))</f>
        <v/>
      </c>
      <c r="C2498" t="str">
        <f>IF($J2498="","",INDEX('2_Review &amp; Audit'!$D:$D,$J2498))</f>
        <v/>
      </c>
      <c r="D2498" s="60" t="str">
        <f>IF($J2498="","",INDEX('2_Review &amp; Audit'!$U:$U,$J2498))</f>
        <v/>
      </c>
      <c r="E2498" t="str">
        <f>IF($J2498="","",INDEX('2_Review &amp; Audit'!$M:$M,$J2498))</f>
        <v/>
      </c>
      <c r="F2498" t="str">
        <f>IF($J2498="","",INDEX('2_Review &amp; Audit'!$N:$N,$J2498))</f>
        <v/>
      </c>
      <c r="G2498" t="str">
        <f>IF(OR($J2498="",$F2498=""),"",ABS(INDEX('2_Review &amp; Audit'!$B:$B,$J2498)/$F2498))</f>
        <v/>
      </c>
      <c r="H2498" t="str">
        <f t="shared" si="103"/>
        <v/>
      </c>
      <c r="I2498" t="str">
        <f>IF($J2498="","",INDEX('2_Review &amp; Audit'!$AD:$AD,$J2498))</f>
        <v/>
      </c>
      <c r="AB2498" t="str">
        <f>IF($D2498="","",MAX(0,N(#REF!)-N($X2498)))</f>
        <v/>
      </c>
      <c r="AC2498" t="str">
        <f>IF(OR($D2498="",$AB2498="",N($AB2498)&lt;=0),"",IFERROR(MATCH(1,INDEX(('2_Review &amp; Audit'!$F$6:$F$505=$A2498)*('2_Review &amp; Audit'!$I$6:$I$505&gt;=$E2498-30)*('2_Review &amp; Audit'!$I$6:$I$505&lt;=$E2498+30)*('2_Review &amp; Audit'!$R$6:$R$505&gt;0)*(ROW('2_Review &amp; Audit'!$R$6:$R$505)&gt;$T2498),0),0)+5,""))</f>
        <v/>
      </c>
      <c r="AG2498" t="str">
        <f>IF(OR($D2498="",$AB2498="",$AF2498=""),"",MIN($AB2498,$AF2498))</f>
        <v/>
      </c>
      <c r="AK2498" t="str">
        <f>IF($D2498="","",MAX(0,N($AB2498)-N($AG2498)))</f>
        <v/>
      </c>
      <c r="AL2498" t="str">
        <f>IF(OR($D2498="",$AK2498="",N($AK2498)&lt;=0),"",IFERROR(MATCH(1,INDEX(('2_Review &amp; Audit'!$F$6:$F$505=$A2498)*('2_Review &amp; Audit'!$I$6:$I$505&gt;=$E2498-30)*('2_Review &amp; Audit'!$I$6:$I$505&lt;=$E2498+30)*('2_Review &amp; Audit'!$R$6:$R$505&gt;0)*(ROW('2_Review &amp; Audit'!$R$6:$R$505)&gt;$AC2498),0),0)+5,""))</f>
        <v/>
      </c>
      <c r="AP2498" t="str">
        <f>IF(OR($D2498="",$AK2498="",$AO2498=""),"",MIN($AK2498,$AO2498))</f>
        <v/>
      </c>
    </row>
    <row r="2499" spans="1:42" ht="12.75" customHeight="1" x14ac:dyDescent="0.2">
      <c r="A2499" t="str">
        <f>IF($J2499="","",INDEX('2_Review &amp; Audit'!$F:$F,$J2499))</f>
        <v/>
      </c>
      <c r="B2499" t="str">
        <f>IF($J2499="","",INDEX('2_Review &amp; Audit'!$C:$C,$J2499))</f>
        <v/>
      </c>
      <c r="C2499" t="str">
        <f>IF($J2499="","",INDEX('2_Review &amp; Audit'!$D:$D,$J2499))</f>
        <v/>
      </c>
      <c r="D2499" s="60" t="str">
        <f>IF($J2499="","",INDEX('2_Review &amp; Audit'!$U:$U,$J2499))</f>
        <v/>
      </c>
      <c r="E2499" t="str">
        <f>IF($J2499="","",INDEX('2_Review &amp; Audit'!$M:$M,$J2499))</f>
        <v/>
      </c>
      <c r="F2499" t="str">
        <f>IF($J2499="","",INDEX('2_Review &amp; Audit'!$N:$N,$J2499))</f>
        <v/>
      </c>
      <c r="G2499" t="str">
        <f>IF(OR($J2499="",$F2499=""),"",ABS(INDEX('2_Review &amp; Audit'!$B:$B,$J2499)/$F2499))</f>
        <v/>
      </c>
      <c r="H2499" t="str">
        <f t="shared" si="103"/>
        <v/>
      </c>
      <c r="I2499" t="str">
        <f>IF($J2499="","",INDEX('2_Review &amp; Audit'!$AD:$AD,$J2499))</f>
        <v/>
      </c>
      <c r="AB2499" t="str">
        <f>IF($D2499="","",MAX(0,N(#REF!)-N($X2499)))</f>
        <v/>
      </c>
      <c r="AC2499" t="str">
        <f>IF(OR($D2499="",$AB2499="",N($AB2499)&lt;=0),"",IFERROR(MATCH(1,INDEX(('2_Review &amp; Audit'!$F$6:$F$505=$A2499)*('2_Review &amp; Audit'!$I$6:$I$505&gt;=$E2499-30)*('2_Review &amp; Audit'!$I$6:$I$505&lt;=$E2499+30)*('2_Review &amp; Audit'!$R$6:$R$505&gt;0)*(ROW('2_Review &amp; Audit'!$R$6:$R$505)&gt;$T2499),0),0)+5,""))</f>
        <v/>
      </c>
      <c r="AG2499" t="str">
        <f>IF(OR($D2499="",$AB2499="",$AF2499=""),"",MIN($AB2499,$AF2499))</f>
        <v/>
      </c>
      <c r="AK2499" t="str">
        <f>IF($D2499="","",MAX(0,N($AB2499)-N($AG2499)))</f>
        <v/>
      </c>
      <c r="AL2499" t="str">
        <f>IF(OR($D2499="",$AK2499="",N($AK2499)&lt;=0),"",IFERROR(MATCH(1,INDEX(('2_Review &amp; Audit'!$F$6:$F$505=$A2499)*('2_Review &amp; Audit'!$I$6:$I$505&gt;=$E2499-30)*('2_Review &amp; Audit'!$I$6:$I$505&lt;=$E2499+30)*('2_Review &amp; Audit'!$R$6:$R$505&gt;0)*(ROW('2_Review &amp; Audit'!$R$6:$R$505)&gt;$AC2499),0),0)+5,""))</f>
        <v/>
      </c>
      <c r="AP2499" t="str">
        <f>IF(OR($D2499="",$AK2499="",$AO2499=""),"",MIN($AK2499,$AO2499))</f>
        <v/>
      </c>
    </row>
    <row r="2500" spans="1:42" ht="12.75" customHeight="1" x14ac:dyDescent="0.2">
      <c r="A2500" t="str">
        <f>IF($J2500="","",INDEX('2_Review &amp; Audit'!$F:$F,$J2500))</f>
        <v/>
      </c>
      <c r="B2500" t="str">
        <f>IF($J2500="","",INDEX('2_Review &amp; Audit'!$C:$C,$J2500))</f>
        <v/>
      </c>
      <c r="C2500" t="str">
        <f>IF($J2500="","",INDEX('2_Review &amp; Audit'!$D:$D,$J2500))</f>
        <v/>
      </c>
      <c r="D2500" s="60" t="str">
        <f>IF($J2500="","",INDEX('2_Review &amp; Audit'!$U:$U,$J2500))</f>
        <v/>
      </c>
      <c r="E2500" t="str">
        <f>IF($J2500="","",INDEX('2_Review &amp; Audit'!$M:$M,$J2500))</f>
        <v/>
      </c>
      <c r="F2500" t="str">
        <f>IF($J2500="","",INDEX('2_Review &amp; Audit'!$N:$N,$J2500))</f>
        <v/>
      </c>
      <c r="G2500" t="str">
        <f>IF(OR($J2500="",$F2500=""),"",ABS(INDEX('2_Review &amp; Audit'!$B:$B,$J2500)/$F2500))</f>
        <v/>
      </c>
      <c r="H2500" t="str">
        <f t="shared" si="103"/>
        <v/>
      </c>
      <c r="I2500" t="str">
        <f>IF($J2500="","",INDEX('2_Review &amp; Audit'!$AD:$AD,$J2500))</f>
        <v/>
      </c>
      <c r="AB2500" t="str">
        <f>IF($D2500="","",MAX(0,N(#REF!)-N($X2500)))</f>
        <v/>
      </c>
      <c r="AC2500" t="str">
        <f>IF(OR($D2500="",$AB2500="",N($AB2500)&lt;=0),"",IFERROR(MATCH(1,INDEX(('2_Review &amp; Audit'!$F$6:$F$505=$A2500)*('2_Review &amp; Audit'!$I$6:$I$505&gt;=$E2500-30)*('2_Review &amp; Audit'!$I$6:$I$505&lt;=$E2500+30)*('2_Review &amp; Audit'!$R$6:$R$505&gt;0)*(ROW('2_Review &amp; Audit'!$R$6:$R$505)&gt;$T2500),0),0)+5,""))</f>
        <v/>
      </c>
      <c r="AG2500" t="str">
        <f>IF(OR($D2500="",$AB2500="",$AF2500=""),"",MIN($AB2500,$AF2500))</f>
        <v/>
      </c>
      <c r="AK2500" t="str">
        <f>IF($D2500="","",MAX(0,N($AB2500)-N($AG2500)))</f>
        <v/>
      </c>
      <c r="AL2500" t="str">
        <f>IF(OR($D2500="",$AK2500="",N($AK2500)&lt;=0),"",IFERROR(MATCH(1,INDEX(('2_Review &amp; Audit'!$F$6:$F$505=$A2500)*('2_Review &amp; Audit'!$I$6:$I$505&gt;=$E2500-30)*('2_Review &amp; Audit'!$I$6:$I$505&lt;=$E2500+30)*('2_Review &amp; Audit'!$R$6:$R$505&gt;0)*(ROW('2_Review &amp; Audit'!$R$6:$R$505)&gt;$AC2500),0),0)+5,""))</f>
        <v/>
      </c>
      <c r="AP2500" t="str">
        <f>IF(OR($D2500="",$AK2500="",$AO2500=""),"",MIN($AK2500,$AO2500))</f>
        <v/>
      </c>
    </row>
    <row r="2501" spans="1:42" ht="12.75" customHeight="1" x14ac:dyDescent="0.2">
      <c r="A2501" t="str">
        <f>IF($J2501="","",INDEX('2_Review &amp; Audit'!$F:$F,$J2501))</f>
        <v/>
      </c>
      <c r="B2501" t="str">
        <f>IF($J2501="","",INDEX('2_Review &amp; Audit'!$C:$C,$J2501))</f>
        <v/>
      </c>
      <c r="C2501" t="str">
        <f>IF($J2501="","",INDEX('2_Review &amp; Audit'!$D:$D,$J2501))</f>
        <v/>
      </c>
      <c r="D2501" s="60" t="str">
        <f>IF($J2501="","",INDEX('2_Review &amp; Audit'!$U:$U,$J2501))</f>
        <v/>
      </c>
      <c r="E2501" t="str">
        <f>IF($J2501="","",INDEX('2_Review &amp; Audit'!$M:$M,$J2501))</f>
        <v/>
      </c>
      <c r="F2501" t="str">
        <f>IF($J2501="","",INDEX('2_Review &amp; Audit'!$N:$N,$J2501))</f>
        <v/>
      </c>
      <c r="G2501" t="str">
        <f>IF(OR($J2501="",$F2501=""),"",ABS(INDEX('2_Review &amp; Audit'!$B:$B,$J2501)/$F2501))</f>
        <v/>
      </c>
      <c r="H2501" t="str">
        <f t="shared" si="103"/>
        <v/>
      </c>
      <c r="I2501" t="str">
        <f>IF($J2501="","",INDEX('2_Review &amp; Audit'!$AD:$AD,$J2501))</f>
        <v/>
      </c>
      <c r="AB2501" t="str">
        <f>IF($D2501="","",MAX(0,N(#REF!)-N($X2501)))</f>
        <v/>
      </c>
      <c r="AC2501" t="str">
        <f>IF(OR($D2501="",$AB2501="",N($AB2501)&lt;=0),"",IFERROR(MATCH(1,INDEX(('2_Review &amp; Audit'!$F$6:$F$505=$A2501)*('2_Review &amp; Audit'!$I$6:$I$505&gt;=$E2501-30)*('2_Review &amp; Audit'!$I$6:$I$505&lt;=$E2501+30)*('2_Review &amp; Audit'!$R$6:$R$505&gt;0)*(ROW('2_Review &amp; Audit'!$R$6:$R$505)&gt;$T2501),0),0)+5,""))</f>
        <v/>
      </c>
      <c r="AG2501" t="str">
        <f>IF(OR($D2501="",$AB2501="",$AF2501=""),"",MIN($AB2501,$AF2501))</f>
        <v/>
      </c>
      <c r="AK2501" t="str">
        <f>IF($D2501="","",MAX(0,N($AB2501)-N($AG2501)))</f>
        <v/>
      </c>
      <c r="AL2501" t="str">
        <f>IF(OR($D2501="",$AK2501="",N($AK2501)&lt;=0),"",IFERROR(MATCH(1,INDEX(('2_Review &amp; Audit'!$F$6:$F$505=$A2501)*('2_Review &amp; Audit'!$I$6:$I$505&gt;=$E2501-30)*('2_Review &amp; Audit'!$I$6:$I$505&lt;=$E2501+30)*('2_Review &amp; Audit'!$R$6:$R$505&gt;0)*(ROW('2_Review &amp; Audit'!$R$6:$R$505)&gt;$AC2501),0),0)+5,""))</f>
        <v/>
      </c>
      <c r="AP2501" t="str">
        <f>IF(OR($D2501="",$AK2501="",$AO2501=""),"",MIN($AK2501,$AO2501))</f>
        <v/>
      </c>
    </row>
    <row r="2502" spans="1:42" ht="12.75" customHeight="1" x14ac:dyDescent="0.2">
      <c r="A2502" t="str">
        <f>IF($J2502="","",INDEX('2_Review &amp; Audit'!$F:$F,$J2502))</f>
        <v/>
      </c>
      <c r="B2502" t="str">
        <f>IF($J2502="","",INDEX('2_Review &amp; Audit'!$C:$C,$J2502))</f>
        <v/>
      </c>
      <c r="C2502" t="str">
        <f>IF($J2502="","",INDEX('2_Review &amp; Audit'!$D:$D,$J2502))</f>
        <v/>
      </c>
      <c r="D2502" s="60" t="str">
        <f>IF($J2502="","",INDEX('2_Review &amp; Audit'!$U:$U,$J2502))</f>
        <v/>
      </c>
      <c r="E2502" t="str">
        <f>IF($J2502="","",INDEX('2_Review &amp; Audit'!$M:$M,$J2502))</f>
        <v/>
      </c>
      <c r="F2502" t="str">
        <f>IF($J2502="","",INDEX('2_Review &amp; Audit'!$N:$N,$J2502))</f>
        <v/>
      </c>
      <c r="G2502" t="str">
        <f>IF(OR($J2502="",$F2502=""),"",ABS(INDEX('2_Review &amp; Audit'!$B:$B,$J2502)/$F2502))</f>
        <v/>
      </c>
      <c r="H2502" t="str">
        <f t="shared" si="103"/>
        <v/>
      </c>
      <c r="I2502" t="str">
        <f>IF($J2502="","",INDEX('2_Review &amp; Audit'!$AD:$AD,$J2502))</f>
        <v/>
      </c>
      <c r="AB2502" t="str">
        <f>IF($D2502="","",MAX(0,N(#REF!)-N($X2502)))</f>
        <v/>
      </c>
      <c r="AC2502" t="str">
        <f>IF(OR($D2502="",$AB2502="",N($AB2502)&lt;=0),"",IFERROR(MATCH(1,INDEX(('2_Review &amp; Audit'!$F$6:$F$505=$A2502)*('2_Review &amp; Audit'!$I$6:$I$505&gt;=$E2502-30)*('2_Review &amp; Audit'!$I$6:$I$505&lt;=$E2502+30)*('2_Review &amp; Audit'!$R$6:$R$505&gt;0)*(ROW('2_Review &amp; Audit'!$R$6:$R$505)&gt;$T2502),0),0)+5,""))</f>
        <v/>
      </c>
      <c r="AG2502" t="str">
        <f>IF(OR($D2502="",$AB2502="",$AF2502=""),"",MIN($AB2502,$AF2502))</f>
        <v/>
      </c>
      <c r="AK2502" t="str">
        <f>IF($D2502="","",MAX(0,N($AB2502)-N($AG2502)))</f>
        <v/>
      </c>
      <c r="AL2502" t="str">
        <f>IF(OR($D2502="",$AK2502="",N($AK2502)&lt;=0),"",IFERROR(MATCH(1,INDEX(('2_Review &amp; Audit'!$F$6:$F$505=$A2502)*('2_Review &amp; Audit'!$I$6:$I$505&gt;=$E2502-30)*('2_Review &amp; Audit'!$I$6:$I$505&lt;=$E2502+30)*('2_Review &amp; Audit'!$R$6:$R$505&gt;0)*(ROW('2_Review &amp; Audit'!$R$6:$R$505)&gt;$AC2502),0),0)+5,""))</f>
        <v/>
      </c>
      <c r="AP2502" t="str">
        <f>IF(OR($D2502="",$AK2502="",$AO2502=""),"",MIN($AK2502,$AO2502))</f>
        <v/>
      </c>
    </row>
    <row r="2503" spans="1:42" ht="12.75" customHeight="1" x14ac:dyDescent="0.2">
      <c r="A2503" t="str">
        <f>IF($J2503="","",INDEX('2_Review &amp; Audit'!$F:$F,$J2503))</f>
        <v/>
      </c>
      <c r="B2503" t="str">
        <f>IF($J2503="","",INDEX('2_Review &amp; Audit'!$C:$C,$J2503))</f>
        <v/>
      </c>
      <c r="C2503" t="str">
        <f>IF($J2503="","",INDEX('2_Review &amp; Audit'!$D:$D,$J2503))</f>
        <v/>
      </c>
      <c r="D2503" s="60" t="str">
        <f>IF($J2503="","",INDEX('2_Review &amp; Audit'!$U:$U,$J2503))</f>
        <v/>
      </c>
      <c r="E2503" t="str">
        <f>IF($J2503="","",INDEX('2_Review &amp; Audit'!$M:$M,$J2503))</f>
        <v/>
      </c>
      <c r="F2503" t="str">
        <f>IF($J2503="","",INDEX('2_Review &amp; Audit'!$N:$N,$J2503))</f>
        <v/>
      </c>
      <c r="G2503" t="str">
        <f>IF(OR($J2503="",$F2503=""),"",ABS(INDEX('2_Review &amp; Audit'!$B:$B,$J2503)/$F2503))</f>
        <v/>
      </c>
      <c r="H2503" t="str">
        <f t="shared" si="103"/>
        <v/>
      </c>
      <c r="I2503" t="str">
        <f>IF($J2503="","",INDEX('2_Review &amp; Audit'!$AD:$AD,$J2503))</f>
        <v/>
      </c>
      <c r="AB2503" t="str">
        <f>IF($D2503="","",MAX(0,N(#REF!)-N($X2503)))</f>
        <v/>
      </c>
      <c r="AC2503" t="str">
        <f>IF(OR($D2503="",$AB2503="",N($AB2503)&lt;=0),"",IFERROR(MATCH(1,INDEX(('2_Review &amp; Audit'!$F$6:$F$505=$A2503)*('2_Review &amp; Audit'!$I$6:$I$505&gt;=$E2503-30)*('2_Review &amp; Audit'!$I$6:$I$505&lt;=$E2503+30)*('2_Review &amp; Audit'!$R$6:$R$505&gt;0)*(ROW('2_Review &amp; Audit'!$R$6:$R$505)&gt;$T2503),0),0)+5,""))</f>
        <v/>
      </c>
      <c r="AG2503" t="str">
        <f>IF(OR($D2503="",$AB2503="",$AF2503=""),"",MIN($AB2503,$AF2503))</f>
        <v/>
      </c>
      <c r="AK2503" t="str">
        <f>IF($D2503="","",MAX(0,N($AB2503)-N($AG2503)))</f>
        <v/>
      </c>
      <c r="AL2503" t="str">
        <f>IF(OR($D2503="",$AK2503="",N($AK2503)&lt;=0),"",IFERROR(MATCH(1,INDEX(('2_Review &amp; Audit'!$F$6:$F$505=$A2503)*('2_Review &amp; Audit'!$I$6:$I$505&gt;=$E2503-30)*('2_Review &amp; Audit'!$I$6:$I$505&lt;=$E2503+30)*('2_Review &amp; Audit'!$R$6:$R$505&gt;0)*(ROW('2_Review &amp; Audit'!$R$6:$R$505)&gt;$AC2503),0),0)+5,""))</f>
        <v/>
      </c>
      <c r="AP2503" t="str">
        <f>IF(OR($D2503="",$AK2503="",$AO2503=""),"",MIN($AK2503,$AO2503))</f>
        <v/>
      </c>
    </row>
    <row r="2504" spans="1:42" ht="12.75" customHeight="1" x14ac:dyDescent="0.2">
      <c r="A2504" t="str">
        <f>IF($J2504="","",INDEX('2_Review &amp; Audit'!$F:$F,$J2504))</f>
        <v/>
      </c>
      <c r="B2504" t="str">
        <f>IF($J2504="","",INDEX('2_Review &amp; Audit'!$C:$C,$J2504))</f>
        <v/>
      </c>
      <c r="C2504" t="str">
        <f>IF($J2504="","",INDEX('2_Review &amp; Audit'!$D:$D,$J2504))</f>
        <v/>
      </c>
      <c r="D2504" s="60" t="str">
        <f>IF($J2504="","",INDEX('2_Review &amp; Audit'!$U:$U,$J2504))</f>
        <v/>
      </c>
      <c r="E2504" t="str">
        <f>IF($J2504="","",INDEX('2_Review &amp; Audit'!$M:$M,$J2504))</f>
        <v/>
      </c>
      <c r="F2504" t="str">
        <f>IF($J2504="","",INDEX('2_Review &amp; Audit'!$N:$N,$J2504))</f>
        <v/>
      </c>
      <c r="G2504" t="str">
        <f>IF(OR($J2504="",$F2504=""),"",ABS(INDEX('2_Review &amp; Audit'!$B:$B,$J2504)/$F2504))</f>
        <v/>
      </c>
      <c r="H2504" t="str">
        <f t="shared" si="103"/>
        <v/>
      </c>
      <c r="I2504" t="str">
        <f>IF($J2504="","",INDEX('2_Review &amp; Audit'!$AD:$AD,$J2504))</f>
        <v/>
      </c>
      <c r="AB2504" t="str">
        <f>IF($D2504="","",MAX(0,N(#REF!)-N($X2504)))</f>
        <v/>
      </c>
      <c r="AC2504" t="str">
        <f>IF(OR($D2504="",$AB2504="",N($AB2504)&lt;=0),"",IFERROR(MATCH(1,INDEX(('2_Review &amp; Audit'!$F$6:$F$505=$A2504)*('2_Review &amp; Audit'!$I$6:$I$505&gt;=$E2504-30)*('2_Review &amp; Audit'!$I$6:$I$505&lt;=$E2504+30)*('2_Review &amp; Audit'!$R$6:$R$505&gt;0)*(ROW('2_Review &amp; Audit'!$R$6:$R$505)&gt;$T2504),0),0)+5,""))</f>
        <v/>
      </c>
      <c r="AG2504" t="str">
        <f>IF(OR($D2504="",$AB2504="",$AF2504=""),"",MIN($AB2504,$AF2504))</f>
        <v/>
      </c>
      <c r="AK2504" t="str">
        <f>IF($D2504="","",MAX(0,N($AB2504)-N($AG2504)))</f>
        <v/>
      </c>
      <c r="AL2504" t="str">
        <f>IF(OR($D2504="",$AK2504="",N($AK2504)&lt;=0),"",IFERROR(MATCH(1,INDEX(('2_Review &amp; Audit'!$F$6:$F$505=$A2504)*('2_Review &amp; Audit'!$I$6:$I$505&gt;=$E2504-30)*('2_Review &amp; Audit'!$I$6:$I$505&lt;=$E2504+30)*('2_Review &amp; Audit'!$R$6:$R$505&gt;0)*(ROW('2_Review &amp; Audit'!$R$6:$R$505)&gt;$AC2504),0),0)+5,""))</f>
        <v/>
      </c>
      <c r="AP2504" t="str">
        <f>IF(OR($D2504="",$AK2504="",$AO2504=""),"",MIN($AK2504,$AO2504))</f>
        <v/>
      </c>
    </row>
    <row r="2505" spans="1:42" ht="12.75" customHeight="1" x14ac:dyDescent="0.2">
      <c r="A2505" t="str">
        <f>IF($J2505="","",INDEX('2_Review &amp; Audit'!$F:$F,$J2505))</f>
        <v/>
      </c>
      <c r="B2505" t="str">
        <f>IF($J2505="","",INDEX('2_Review &amp; Audit'!$C:$C,$J2505))</f>
        <v/>
      </c>
      <c r="C2505" t="str">
        <f>IF($J2505="","",INDEX('2_Review &amp; Audit'!$D:$D,$J2505))</f>
        <v/>
      </c>
      <c r="D2505" s="60" t="str">
        <f>IF($J2505="","",INDEX('2_Review &amp; Audit'!$U:$U,$J2505))</f>
        <v/>
      </c>
      <c r="E2505" t="str">
        <f>IF($J2505="","",INDEX('2_Review &amp; Audit'!$M:$M,$J2505))</f>
        <v/>
      </c>
      <c r="F2505" t="str">
        <f>IF($J2505="","",INDEX('2_Review &amp; Audit'!$N:$N,$J2505))</f>
        <v/>
      </c>
      <c r="G2505" t="str">
        <f>IF(OR($J2505="",$F2505=""),"",ABS(INDEX('2_Review &amp; Audit'!$B:$B,$J2505)/$F2505))</f>
        <v/>
      </c>
      <c r="H2505" t="str">
        <f t="shared" si="103"/>
        <v/>
      </c>
      <c r="I2505" t="str">
        <f>IF($J2505="","",INDEX('2_Review &amp; Audit'!$AD:$AD,$J2505))</f>
        <v/>
      </c>
      <c r="AB2505" t="str">
        <f>IF($D2505="","",MAX(0,N(#REF!)-N($X2505)))</f>
        <v/>
      </c>
      <c r="AC2505" t="str">
        <f>IF(OR($D2505="",$AB2505="",N($AB2505)&lt;=0),"",IFERROR(MATCH(1,INDEX(('2_Review &amp; Audit'!$F$6:$F$505=$A2505)*('2_Review &amp; Audit'!$I$6:$I$505&gt;=$E2505-30)*('2_Review &amp; Audit'!$I$6:$I$505&lt;=$E2505+30)*('2_Review &amp; Audit'!$R$6:$R$505&gt;0)*(ROW('2_Review &amp; Audit'!$R$6:$R$505)&gt;$T2505),0),0)+5,""))</f>
        <v/>
      </c>
      <c r="AG2505" t="str">
        <f>IF(OR($D2505="",$AB2505="",$AF2505=""),"",MIN($AB2505,$AF2505))</f>
        <v/>
      </c>
      <c r="AK2505" t="str">
        <f>IF($D2505="","",MAX(0,N($AB2505)-N($AG2505)))</f>
        <v/>
      </c>
      <c r="AL2505" t="str">
        <f>IF(OR($D2505="",$AK2505="",N($AK2505)&lt;=0),"",IFERROR(MATCH(1,INDEX(('2_Review &amp; Audit'!$F$6:$F$505=$A2505)*('2_Review &amp; Audit'!$I$6:$I$505&gt;=$E2505-30)*('2_Review &amp; Audit'!$I$6:$I$505&lt;=$E2505+30)*('2_Review &amp; Audit'!$R$6:$R$505&gt;0)*(ROW('2_Review &amp; Audit'!$R$6:$R$505)&gt;$AC2505),0),0)+5,""))</f>
        <v/>
      </c>
      <c r="AP2505" t="str">
        <f>IF(OR($D2505="",$AK2505="",$AO2505=""),"",MIN($AK2505,$AO2505))</f>
        <v/>
      </c>
    </row>
    <row r="2506" spans="1:42" ht="12.75" customHeight="1" x14ac:dyDescent="0.2">
      <c r="A2506" t="str">
        <f>IF($J2506="","",INDEX('2_Review &amp; Audit'!$F:$F,$J2506))</f>
        <v/>
      </c>
      <c r="B2506" t="str">
        <f>IF($J2506="","",INDEX('2_Review &amp; Audit'!$C:$C,$J2506))</f>
        <v/>
      </c>
      <c r="C2506" t="str">
        <f>IF($J2506="","",INDEX('2_Review &amp; Audit'!$D:$D,$J2506))</f>
        <v/>
      </c>
      <c r="D2506" s="60" t="str">
        <f>IF($J2506="","",INDEX('2_Review &amp; Audit'!$U:$U,$J2506))</f>
        <v/>
      </c>
      <c r="E2506" t="str">
        <f>IF($J2506="","",INDEX('2_Review &amp; Audit'!$M:$M,$J2506))</f>
        <v/>
      </c>
      <c r="F2506" t="str">
        <f>IF($J2506="","",INDEX('2_Review &amp; Audit'!$N:$N,$J2506))</f>
        <v/>
      </c>
      <c r="G2506" t="str">
        <f>IF(OR($J2506="",$F2506=""),"",ABS(INDEX('2_Review &amp; Audit'!$B:$B,$J2506)/$F2506))</f>
        <v/>
      </c>
      <c r="H2506" t="str">
        <f t="shared" si="103"/>
        <v/>
      </c>
      <c r="I2506" t="str">
        <f>IF($J2506="","",INDEX('2_Review &amp; Audit'!$AD:$AD,$J2506))</f>
        <v/>
      </c>
      <c r="AB2506" t="str">
        <f>IF($D2506="","",MAX(0,N(#REF!)-N($X2506)))</f>
        <v/>
      </c>
      <c r="AC2506" t="str">
        <f>IF(OR($D2506="",$AB2506="",N($AB2506)&lt;=0),"",IFERROR(MATCH(1,INDEX(('2_Review &amp; Audit'!$F$6:$F$505=$A2506)*('2_Review &amp; Audit'!$I$6:$I$505&gt;=$E2506-30)*('2_Review &amp; Audit'!$I$6:$I$505&lt;=$E2506+30)*('2_Review &amp; Audit'!$R$6:$R$505&gt;0)*(ROW('2_Review &amp; Audit'!$R$6:$R$505)&gt;$T2506),0),0)+5,""))</f>
        <v/>
      </c>
      <c r="AG2506" t="str">
        <f>IF(OR($D2506="",$AB2506="",$AF2506=""),"",MIN($AB2506,$AF2506))</f>
        <v/>
      </c>
      <c r="AK2506" t="str">
        <f>IF($D2506="","",MAX(0,N($AB2506)-N($AG2506)))</f>
        <v/>
      </c>
      <c r="AL2506" t="str">
        <f>IF(OR($D2506="",$AK2506="",N($AK2506)&lt;=0),"",IFERROR(MATCH(1,INDEX(('2_Review &amp; Audit'!$F$6:$F$505=$A2506)*('2_Review &amp; Audit'!$I$6:$I$505&gt;=$E2506-30)*('2_Review &amp; Audit'!$I$6:$I$505&lt;=$E2506+30)*('2_Review &amp; Audit'!$R$6:$R$505&gt;0)*(ROW('2_Review &amp; Audit'!$R$6:$R$505)&gt;$AC2506),0),0)+5,""))</f>
        <v/>
      </c>
      <c r="AP2506" t="str">
        <f>IF(OR($D2506="",$AK2506="",$AO2506=""),"",MIN($AK2506,$AO2506))</f>
        <v/>
      </c>
    </row>
    <row r="2507" spans="1:42" ht="12.75" customHeight="1" x14ac:dyDescent="0.2">
      <c r="A2507" t="str">
        <f>IF($J2507="","",INDEX('2_Review &amp; Audit'!$F:$F,$J2507))</f>
        <v/>
      </c>
      <c r="B2507" t="str">
        <f>IF($J2507="","",INDEX('2_Review &amp; Audit'!$C:$C,$J2507))</f>
        <v/>
      </c>
      <c r="C2507" t="str">
        <f>IF($J2507="","",INDEX('2_Review &amp; Audit'!$D:$D,$J2507))</f>
        <v/>
      </c>
      <c r="D2507" s="60" t="str">
        <f>IF($J2507="","",INDEX('2_Review &amp; Audit'!$U:$U,$J2507))</f>
        <v/>
      </c>
      <c r="E2507" t="str">
        <f>IF($J2507="","",INDEX('2_Review &amp; Audit'!$M:$M,$J2507))</f>
        <v/>
      </c>
      <c r="F2507" t="str">
        <f>IF($J2507="","",INDEX('2_Review &amp; Audit'!$N:$N,$J2507))</f>
        <v/>
      </c>
      <c r="G2507" t="str">
        <f>IF(OR($J2507="",$F2507=""),"",ABS(INDEX('2_Review &amp; Audit'!$B:$B,$J2507)/$F2507))</f>
        <v/>
      </c>
      <c r="H2507" t="str">
        <f t="shared" si="103"/>
        <v/>
      </c>
      <c r="I2507" t="str">
        <f>IF($J2507="","",INDEX('2_Review &amp; Audit'!$AD:$AD,$J2507))</f>
        <v/>
      </c>
      <c r="AB2507" t="str">
        <f>IF($D2507="","",MAX(0,N(#REF!)-N($X2507)))</f>
        <v/>
      </c>
      <c r="AC2507" t="str">
        <f>IF(OR($D2507="",$AB2507="",N($AB2507)&lt;=0),"",IFERROR(MATCH(1,INDEX(('2_Review &amp; Audit'!$F$6:$F$505=$A2507)*('2_Review &amp; Audit'!$I$6:$I$505&gt;=$E2507-30)*('2_Review &amp; Audit'!$I$6:$I$505&lt;=$E2507+30)*('2_Review &amp; Audit'!$R$6:$R$505&gt;0)*(ROW('2_Review &amp; Audit'!$R$6:$R$505)&gt;$T2507),0),0)+5,""))</f>
        <v/>
      </c>
      <c r="AG2507" t="str">
        <f>IF(OR($D2507="",$AB2507="",$AF2507=""),"",MIN($AB2507,$AF2507))</f>
        <v/>
      </c>
      <c r="AK2507" t="str">
        <f>IF($D2507="","",MAX(0,N($AB2507)-N($AG2507)))</f>
        <v/>
      </c>
      <c r="AL2507" t="str">
        <f>IF(OR($D2507="",$AK2507="",N($AK2507)&lt;=0),"",IFERROR(MATCH(1,INDEX(('2_Review &amp; Audit'!$F$6:$F$505=$A2507)*('2_Review &amp; Audit'!$I$6:$I$505&gt;=$E2507-30)*('2_Review &amp; Audit'!$I$6:$I$505&lt;=$E2507+30)*('2_Review &amp; Audit'!$R$6:$R$505&gt;0)*(ROW('2_Review &amp; Audit'!$R$6:$R$505)&gt;$AC2507),0),0)+5,""))</f>
        <v/>
      </c>
      <c r="AP2507" t="str">
        <f>IF(OR($D2507="",$AK2507="",$AO2507=""),"",MIN($AK2507,$AO2507))</f>
        <v/>
      </c>
    </row>
    <row r="2508" spans="1:42" ht="12.75" customHeight="1" x14ac:dyDescent="0.2">
      <c r="A2508" t="str">
        <f>IF($J2508="","",INDEX('2_Review &amp; Audit'!$F:$F,$J2508))</f>
        <v/>
      </c>
      <c r="B2508" t="str">
        <f>IF($J2508="","",INDEX('2_Review &amp; Audit'!$C:$C,$J2508))</f>
        <v/>
      </c>
      <c r="C2508" t="str">
        <f>IF($J2508="","",INDEX('2_Review &amp; Audit'!$D:$D,$J2508))</f>
        <v/>
      </c>
      <c r="D2508" s="60" t="str">
        <f>IF($J2508="","",INDEX('2_Review &amp; Audit'!$U:$U,$J2508))</f>
        <v/>
      </c>
      <c r="E2508" t="str">
        <f>IF($J2508="","",INDEX('2_Review &amp; Audit'!$M:$M,$J2508))</f>
        <v/>
      </c>
      <c r="F2508" t="str">
        <f>IF($J2508="","",INDEX('2_Review &amp; Audit'!$N:$N,$J2508))</f>
        <v/>
      </c>
      <c r="G2508" t="str">
        <f>IF(OR($J2508="",$F2508=""),"",ABS(INDEX('2_Review &amp; Audit'!$B:$B,$J2508)/$F2508))</f>
        <v/>
      </c>
      <c r="H2508" t="str">
        <f t="shared" si="103"/>
        <v/>
      </c>
      <c r="I2508" t="str">
        <f>IF($J2508="","",INDEX('2_Review &amp; Audit'!$AD:$AD,$J2508))</f>
        <v/>
      </c>
      <c r="AB2508" t="str">
        <f>IF($D2508="","",MAX(0,N(#REF!)-N($X2508)))</f>
        <v/>
      </c>
      <c r="AC2508" t="str">
        <f>IF(OR($D2508="",$AB2508="",N($AB2508)&lt;=0),"",IFERROR(MATCH(1,INDEX(('2_Review &amp; Audit'!$F$6:$F$505=$A2508)*('2_Review &amp; Audit'!$I$6:$I$505&gt;=$E2508-30)*('2_Review &amp; Audit'!$I$6:$I$505&lt;=$E2508+30)*('2_Review &amp; Audit'!$R$6:$R$505&gt;0)*(ROW('2_Review &amp; Audit'!$R$6:$R$505)&gt;$T2508),0),0)+5,""))</f>
        <v/>
      </c>
      <c r="AG2508" t="str">
        <f>IF(OR($D2508="",$AB2508="",$AF2508=""),"",MIN($AB2508,$AF2508))</f>
        <v/>
      </c>
      <c r="AK2508" t="str">
        <f>IF($D2508="","",MAX(0,N($AB2508)-N($AG2508)))</f>
        <v/>
      </c>
      <c r="AL2508" t="str">
        <f>IF(OR($D2508="",$AK2508="",N($AK2508)&lt;=0),"",IFERROR(MATCH(1,INDEX(('2_Review &amp; Audit'!$F$6:$F$505=$A2508)*('2_Review &amp; Audit'!$I$6:$I$505&gt;=$E2508-30)*('2_Review &amp; Audit'!$I$6:$I$505&lt;=$E2508+30)*('2_Review &amp; Audit'!$R$6:$R$505&gt;0)*(ROW('2_Review &amp; Audit'!$R$6:$R$505)&gt;$AC2508),0),0)+5,""))</f>
        <v/>
      </c>
      <c r="AP2508" t="str">
        <f>IF(OR($D2508="",$AK2508="",$AO2508=""),"",MIN($AK2508,$AO2508))</f>
        <v/>
      </c>
    </row>
    <row r="2509" spans="1:42" ht="12.75" customHeight="1" x14ac:dyDescent="0.2">
      <c r="A2509" t="str">
        <f>IF($J2509="","",INDEX('2_Review &amp; Audit'!$F:$F,$J2509))</f>
        <v/>
      </c>
      <c r="B2509" t="str">
        <f>IF($J2509="","",INDEX('2_Review &amp; Audit'!$C:$C,$J2509))</f>
        <v/>
      </c>
      <c r="C2509" t="str">
        <f>IF($J2509="","",INDEX('2_Review &amp; Audit'!$D:$D,$J2509))</f>
        <v/>
      </c>
      <c r="D2509" s="60" t="str">
        <f>IF($J2509="","",INDEX('2_Review &amp; Audit'!$U:$U,$J2509))</f>
        <v/>
      </c>
      <c r="E2509" t="str">
        <f>IF($J2509="","",INDEX('2_Review &amp; Audit'!$M:$M,$J2509))</f>
        <v/>
      </c>
      <c r="F2509" t="str">
        <f>IF($J2509="","",INDEX('2_Review &amp; Audit'!$N:$N,$J2509))</f>
        <v/>
      </c>
      <c r="G2509" t="str">
        <f>IF(OR($J2509="",$F2509=""),"",ABS(INDEX('2_Review &amp; Audit'!$B:$B,$J2509)/$F2509))</f>
        <v/>
      </c>
      <c r="H2509" t="str">
        <f t="shared" si="103"/>
        <v/>
      </c>
      <c r="I2509" t="str">
        <f>IF($J2509="","",INDEX('2_Review &amp; Audit'!$AD:$AD,$J2509))</f>
        <v/>
      </c>
      <c r="AB2509" t="str">
        <f>IF($D2509="","",MAX(0,N(#REF!)-N($X2509)))</f>
        <v/>
      </c>
      <c r="AC2509" t="str">
        <f>IF(OR($D2509="",$AB2509="",N($AB2509)&lt;=0),"",IFERROR(MATCH(1,INDEX(('2_Review &amp; Audit'!$F$6:$F$505=$A2509)*('2_Review &amp; Audit'!$I$6:$I$505&gt;=$E2509-30)*('2_Review &amp; Audit'!$I$6:$I$505&lt;=$E2509+30)*('2_Review &amp; Audit'!$R$6:$R$505&gt;0)*(ROW('2_Review &amp; Audit'!$R$6:$R$505)&gt;$T2509),0),0)+5,""))</f>
        <v/>
      </c>
      <c r="AG2509" t="str">
        <f>IF(OR($D2509="",$AB2509="",$AF2509=""),"",MIN($AB2509,$AF2509))</f>
        <v/>
      </c>
      <c r="AK2509" t="str">
        <f>IF($D2509="","",MAX(0,N($AB2509)-N($AG2509)))</f>
        <v/>
      </c>
      <c r="AL2509" t="str">
        <f>IF(OR($D2509="",$AK2509="",N($AK2509)&lt;=0),"",IFERROR(MATCH(1,INDEX(('2_Review &amp; Audit'!$F$6:$F$505=$A2509)*('2_Review &amp; Audit'!$I$6:$I$505&gt;=$E2509-30)*('2_Review &amp; Audit'!$I$6:$I$505&lt;=$E2509+30)*('2_Review &amp; Audit'!$R$6:$R$505&gt;0)*(ROW('2_Review &amp; Audit'!$R$6:$R$505)&gt;$AC2509),0),0)+5,""))</f>
        <v/>
      </c>
      <c r="AP2509" t="str">
        <f>IF(OR($D2509="",$AK2509="",$AO2509=""),"",MIN($AK2509,$AO2509))</f>
        <v/>
      </c>
    </row>
    <row r="2510" spans="1:42" ht="12.75" customHeight="1" x14ac:dyDescent="0.2">
      <c r="A2510" t="str">
        <f>IF($J2510="","",INDEX('2_Review &amp; Audit'!$F:$F,$J2510))</f>
        <v/>
      </c>
      <c r="B2510" t="str">
        <f>IF($J2510="","",INDEX('2_Review &amp; Audit'!$C:$C,$J2510))</f>
        <v/>
      </c>
      <c r="C2510" t="str">
        <f>IF($J2510="","",INDEX('2_Review &amp; Audit'!$D:$D,$J2510))</f>
        <v/>
      </c>
      <c r="D2510" s="60" t="str">
        <f>IF($J2510="","",INDEX('2_Review &amp; Audit'!$U:$U,$J2510))</f>
        <v/>
      </c>
      <c r="E2510" t="str">
        <f>IF($J2510="","",INDEX('2_Review &amp; Audit'!$M:$M,$J2510))</f>
        <v/>
      </c>
      <c r="F2510" t="str">
        <f>IF($J2510="","",INDEX('2_Review &amp; Audit'!$N:$N,$J2510))</f>
        <v/>
      </c>
      <c r="G2510" t="str">
        <f>IF(OR($J2510="",$F2510=""),"",ABS(INDEX('2_Review &amp; Audit'!$B:$B,$J2510)/$F2510))</f>
        <v/>
      </c>
      <c r="H2510" t="str">
        <f t="shared" si="103"/>
        <v/>
      </c>
      <c r="I2510" t="str">
        <f>IF($J2510="","",INDEX('2_Review &amp; Audit'!$AD:$AD,$J2510))</f>
        <v/>
      </c>
      <c r="AB2510" t="str">
        <f>IF($D2510="","",MAX(0,N(#REF!)-N($X2510)))</f>
        <v/>
      </c>
      <c r="AC2510" t="str">
        <f>IF(OR($D2510="",$AB2510="",N($AB2510)&lt;=0),"",IFERROR(MATCH(1,INDEX(('2_Review &amp; Audit'!$F$6:$F$505=$A2510)*('2_Review &amp; Audit'!$I$6:$I$505&gt;=$E2510-30)*('2_Review &amp; Audit'!$I$6:$I$505&lt;=$E2510+30)*('2_Review &amp; Audit'!$R$6:$R$505&gt;0)*(ROW('2_Review &amp; Audit'!$R$6:$R$505)&gt;$T2510),0),0)+5,""))</f>
        <v/>
      </c>
      <c r="AG2510" t="str">
        <f>IF(OR($D2510="",$AB2510="",$AF2510=""),"",MIN($AB2510,$AF2510))</f>
        <v/>
      </c>
      <c r="AK2510" t="str">
        <f>IF($D2510="","",MAX(0,N($AB2510)-N($AG2510)))</f>
        <v/>
      </c>
      <c r="AL2510" t="str">
        <f>IF(OR($D2510="",$AK2510="",N($AK2510)&lt;=0),"",IFERROR(MATCH(1,INDEX(('2_Review &amp; Audit'!$F$6:$F$505=$A2510)*('2_Review &amp; Audit'!$I$6:$I$505&gt;=$E2510-30)*('2_Review &amp; Audit'!$I$6:$I$505&lt;=$E2510+30)*('2_Review &amp; Audit'!$R$6:$R$505&gt;0)*(ROW('2_Review &amp; Audit'!$R$6:$R$505)&gt;$AC2510),0),0)+5,""))</f>
        <v/>
      </c>
      <c r="AP2510" t="str">
        <f>IF(OR($D2510="",$AK2510="",$AO2510=""),"",MIN($AK2510,$AO2510))</f>
        <v/>
      </c>
    </row>
    <row r="2511" spans="1:42" ht="12.75" customHeight="1" x14ac:dyDescent="0.2">
      <c r="A2511" t="str">
        <f>IF($J2511="","",INDEX('2_Review &amp; Audit'!$F:$F,$J2511))</f>
        <v/>
      </c>
      <c r="B2511" t="str">
        <f>IF($J2511="","",INDEX('2_Review &amp; Audit'!$C:$C,$J2511))</f>
        <v/>
      </c>
      <c r="C2511" t="str">
        <f>IF($J2511="","",INDEX('2_Review &amp; Audit'!$D:$D,$J2511))</f>
        <v/>
      </c>
      <c r="D2511" s="60" t="str">
        <f>IF($J2511="","",INDEX('2_Review &amp; Audit'!$U:$U,$J2511))</f>
        <v/>
      </c>
      <c r="E2511" t="str">
        <f>IF($J2511="","",INDEX('2_Review &amp; Audit'!$M:$M,$J2511))</f>
        <v/>
      </c>
      <c r="F2511" t="str">
        <f>IF($J2511="","",INDEX('2_Review &amp; Audit'!$N:$N,$J2511))</f>
        <v/>
      </c>
      <c r="G2511" t="str">
        <f>IF(OR($J2511="",$F2511=""),"",ABS(INDEX('2_Review &amp; Audit'!$B:$B,$J2511)/$F2511))</f>
        <v/>
      </c>
      <c r="H2511" t="str">
        <f t="shared" si="103"/>
        <v/>
      </c>
      <c r="I2511" t="str">
        <f>IF($J2511="","",INDEX('2_Review &amp; Audit'!$AD:$AD,$J2511))</f>
        <v/>
      </c>
      <c r="AB2511" t="str">
        <f>IF($D2511="","",MAX(0,N(#REF!)-N($X2511)))</f>
        <v/>
      </c>
      <c r="AC2511" t="str">
        <f>IF(OR($D2511="",$AB2511="",N($AB2511)&lt;=0),"",IFERROR(MATCH(1,INDEX(('2_Review &amp; Audit'!$F$6:$F$505=$A2511)*('2_Review &amp; Audit'!$I$6:$I$505&gt;=$E2511-30)*('2_Review &amp; Audit'!$I$6:$I$505&lt;=$E2511+30)*('2_Review &amp; Audit'!$R$6:$R$505&gt;0)*(ROW('2_Review &amp; Audit'!$R$6:$R$505)&gt;$T2511),0),0)+5,""))</f>
        <v/>
      </c>
      <c r="AG2511" t="str">
        <f>IF(OR($D2511="",$AB2511="",$AF2511=""),"",MIN($AB2511,$AF2511))</f>
        <v/>
      </c>
      <c r="AK2511" t="str">
        <f>IF($D2511="","",MAX(0,N($AB2511)-N($AG2511)))</f>
        <v/>
      </c>
      <c r="AL2511" t="str">
        <f>IF(OR($D2511="",$AK2511="",N($AK2511)&lt;=0),"",IFERROR(MATCH(1,INDEX(('2_Review &amp; Audit'!$F$6:$F$505=$A2511)*('2_Review &amp; Audit'!$I$6:$I$505&gt;=$E2511-30)*('2_Review &amp; Audit'!$I$6:$I$505&lt;=$E2511+30)*('2_Review &amp; Audit'!$R$6:$R$505&gt;0)*(ROW('2_Review &amp; Audit'!$R$6:$R$505)&gt;$AC2511),0),0)+5,""))</f>
        <v/>
      </c>
      <c r="AP2511" t="str">
        <f>IF(OR($D2511="",$AK2511="",$AO2511=""),"",MIN($AK2511,$AO2511))</f>
        <v/>
      </c>
    </row>
    <row r="2512" spans="1:42" ht="12.75" customHeight="1" x14ac:dyDescent="0.2">
      <c r="A2512" t="str">
        <f>IF($J2512="","",INDEX('2_Review &amp; Audit'!$F:$F,$J2512))</f>
        <v/>
      </c>
      <c r="B2512" t="str">
        <f>IF($J2512="","",INDEX('2_Review &amp; Audit'!$C:$C,$J2512))</f>
        <v/>
      </c>
      <c r="C2512" t="str">
        <f>IF($J2512="","",INDEX('2_Review &amp; Audit'!$D:$D,$J2512))</f>
        <v/>
      </c>
      <c r="D2512" s="60" t="str">
        <f>IF($J2512="","",INDEX('2_Review &amp; Audit'!$U:$U,$J2512))</f>
        <v/>
      </c>
      <c r="E2512" t="str">
        <f>IF($J2512="","",INDEX('2_Review &amp; Audit'!$M:$M,$J2512))</f>
        <v/>
      </c>
      <c r="F2512" t="str">
        <f>IF($J2512="","",INDEX('2_Review &amp; Audit'!$N:$N,$J2512))</f>
        <v/>
      </c>
      <c r="G2512" t="str">
        <f>IF(OR($J2512="",$F2512=""),"",ABS(INDEX('2_Review &amp; Audit'!$B:$B,$J2512)/$F2512))</f>
        <v/>
      </c>
      <c r="H2512" t="str">
        <f t="shared" si="103"/>
        <v/>
      </c>
      <c r="I2512" t="str">
        <f>IF($J2512="","",INDEX('2_Review &amp; Audit'!$AD:$AD,$J2512))</f>
        <v/>
      </c>
      <c r="AB2512" t="str">
        <f>IF($D2512="","",MAX(0,N(#REF!)-N($X2512)))</f>
        <v/>
      </c>
      <c r="AC2512" t="str">
        <f>IF(OR($D2512="",$AB2512="",N($AB2512)&lt;=0),"",IFERROR(MATCH(1,INDEX(('2_Review &amp; Audit'!$F$6:$F$505=$A2512)*('2_Review &amp; Audit'!$I$6:$I$505&gt;=$E2512-30)*('2_Review &amp; Audit'!$I$6:$I$505&lt;=$E2512+30)*('2_Review &amp; Audit'!$R$6:$R$505&gt;0)*(ROW('2_Review &amp; Audit'!$R$6:$R$505)&gt;$T2512),0),0)+5,""))</f>
        <v/>
      </c>
      <c r="AG2512" t="str">
        <f>IF(OR($D2512="",$AB2512="",$AF2512=""),"",MIN($AB2512,$AF2512))</f>
        <v/>
      </c>
      <c r="AK2512" t="str">
        <f>IF($D2512="","",MAX(0,N($AB2512)-N($AG2512)))</f>
        <v/>
      </c>
      <c r="AL2512" t="str">
        <f>IF(OR($D2512="",$AK2512="",N($AK2512)&lt;=0),"",IFERROR(MATCH(1,INDEX(('2_Review &amp; Audit'!$F$6:$F$505=$A2512)*('2_Review &amp; Audit'!$I$6:$I$505&gt;=$E2512-30)*('2_Review &amp; Audit'!$I$6:$I$505&lt;=$E2512+30)*('2_Review &amp; Audit'!$R$6:$R$505&gt;0)*(ROW('2_Review &amp; Audit'!$R$6:$R$505)&gt;$AC2512),0),0)+5,""))</f>
        <v/>
      </c>
      <c r="AP2512" t="str">
        <f>IF(OR($D2512="",$AK2512="",$AO2512=""),"",MIN($AK2512,$AO2512))</f>
        <v/>
      </c>
    </row>
    <row r="2513" spans="1:42" ht="12.75" customHeight="1" x14ac:dyDescent="0.2">
      <c r="A2513" t="str">
        <f>IF($J2513="","",INDEX('2_Review &amp; Audit'!$F:$F,$J2513))</f>
        <v/>
      </c>
      <c r="B2513" t="str">
        <f>IF($J2513="","",INDEX('2_Review &amp; Audit'!$C:$C,$J2513))</f>
        <v/>
      </c>
      <c r="C2513" t="str">
        <f>IF($J2513="","",INDEX('2_Review &amp; Audit'!$D:$D,$J2513))</f>
        <v/>
      </c>
      <c r="D2513" s="60" t="str">
        <f>IF($J2513="","",INDEX('2_Review &amp; Audit'!$U:$U,$J2513))</f>
        <v/>
      </c>
      <c r="E2513" t="str">
        <f>IF($J2513="","",INDEX('2_Review &amp; Audit'!$M:$M,$J2513))</f>
        <v/>
      </c>
      <c r="F2513" t="str">
        <f>IF($J2513="","",INDEX('2_Review &amp; Audit'!$N:$N,$J2513))</f>
        <v/>
      </c>
      <c r="G2513" t="str">
        <f>IF(OR($J2513="",$F2513=""),"",ABS(INDEX('2_Review &amp; Audit'!$B:$B,$J2513)/$F2513))</f>
        <v/>
      </c>
      <c r="H2513" t="str">
        <f t="shared" si="103"/>
        <v/>
      </c>
      <c r="I2513" t="str">
        <f>IF($J2513="","",INDEX('2_Review &amp; Audit'!$AD:$AD,$J2513))</f>
        <v/>
      </c>
      <c r="AB2513" t="str">
        <f>IF($D2513="","",MAX(0,N(#REF!)-N($X2513)))</f>
        <v/>
      </c>
      <c r="AC2513" t="str">
        <f>IF(OR($D2513="",$AB2513="",N($AB2513)&lt;=0),"",IFERROR(MATCH(1,INDEX(('2_Review &amp; Audit'!$F$6:$F$505=$A2513)*('2_Review &amp; Audit'!$I$6:$I$505&gt;=$E2513-30)*('2_Review &amp; Audit'!$I$6:$I$505&lt;=$E2513+30)*('2_Review &amp; Audit'!$R$6:$R$505&gt;0)*(ROW('2_Review &amp; Audit'!$R$6:$R$505)&gt;$T2513),0),0)+5,""))</f>
        <v/>
      </c>
      <c r="AG2513" t="str">
        <f>IF(OR($D2513="",$AB2513="",$AF2513=""),"",MIN($AB2513,$AF2513))</f>
        <v/>
      </c>
      <c r="AK2513" t="str">
        <f>IF($D2513="","",MAX(0,N($AB2513)-N($AG2513)))</f>
        <v/>
      </c>
      <c r="AL2513" t="str">
        <f>IF(OR($D2513="",$AK2513="",N($AK2513)&lt;=0),"",IFERROR(MATCH(1,INDEX(('2_Review &amp; Audit'!$F$6:$F$505=$A2513)*('2_Review &amp; Audit'!$I$6:$I$505&gt;=$E2513-30)*('2_Review &amp; Audit'!$I$6:$I$505&lt;=$E2513+30)*('2_Review &amp; Audit'!$R$6:$R$505&gt;0)*(ROW('2_Review &amp; Audit'!$R$6:$R$505)&gt;$AC2513),0),0)+5,""))</f>
        <v/>
      </c>
      <c r="AP2513" t="str">
        <f>IF(OR($D2513="",$AK2513="",$AO2513=""),"",MIN($AK2513,$AO2513))</f>
        <v/>
      </c>
    </row>
    <row r="2514" spans="1:42" ht="12.75" customHeight="1" x14ac:dyDescent="0.2">
      <c r="A2514" t="str">
        <f>IF($J2514="","",INDEX('2_Review &amp; Audit'!$F:$F,$J2514))</f>
        <v/>
      </c>
      <c r="B2514" t="str">
        <f>IF($J2514="","",INDEX('2_Review &amp; Audit'!$C:$C,$J2514))</f>
        <v/>
      </c>
      <c r="C2514" t="str">
        <f>IF($J2514="","",INDEX('2_Review &amp; Audit'!$D:$D,$J2514))</f>
        <v/>
      </c>
      <c r="D2514" s="60" t="str">
        <f>IF($J2514="","",INDEX('2_Review &amp; Audit'!$U:$U,$J2514))</f>
        <v/>
      </c>
      <c r="E2514" t="str">
        <f>IF($J2514="","",INDEX('2_Review &amp; Audit'!$M:$M,$J2514))</f>
        <v/>
      </c>
      <c r="F2514" t="str">
        <f>IF($J2514="","",INDEX('2_Review &amp; Audit'!$N:$N,$J2514))</f>
        <v/>
      </c>
      <c r="G2514" t="str">
        <f>IF(OR($J2514="",$F2514=""),"",ABS(INDEX('2_Review &amp; Audit'!$B:$B,$J2514)/$F2514))</f>
        <v/>
      </c>
      <c r="H2514" t="str">
        <f t="shared" si="103"/>
        <v/>
      </c>
      <c r="I2514" t="str">
        <f>IF($J2514="","",INDEX('2_Review &amp; Audit'!$AD:$AD,$J2514))</f>
        <v/>
      </c>
      <c r="AB2514" t="str">
        <f>IF($D2514="","",MAX(0,N(#REF!)-N($X2514)))</f>
        <v/>
      </c>
      <c r="AC2514" t="str">
        <f>IF(OR($D2514="",$AB2514="",N($AB2514)&lt;=0),"",IFERROR(MATCH(1,INDEX(('2_Review &amp; Audit'!$F$6:$F$505=$A2514)*('2_Review &amp; Audit'!$I$6:$I$505&gt;=$E2514-30)*('2_Review &amp; Audit'!$I$6:$I$505&lt;=$E2514+30)*('2_Review &amp; Audit'!$R$6:$R$505&gt;0)*(ROW('2_Review &amp; Audit'!$R$6:$R$505)&gt;$T2514),0),0)+5,""))</f>
        <v/>
      </c>
      <c r="AG2514" t="str">
        <f>IF(OR($D2514="",$AB2514="",$AF2514=""),"",MIN($AB2514,$AF2514))</f>
        <v/>
      </c>
      <c r="AK2514" t="str">
        <f>IF($D2514="","",MAX(0,N($AB2514)-N($AG2514)))</f>
        <v/>
      </c>
      <c r="AL2514" t="str">
        <f>IF(OR($D2514="",$AK2514="",N($AK2514)&lt;=0),"",IFERROR(MATCH(1,INDEX(('2_Review &amp; Audit'!$F$6:$F$505=$A2514)*('2_Review &amp; Audit'!$I$6:$I$505&gt;=$E2514-30)*('2_Review &amp; Audit'!$I$6:$I$505&lt;=$E2514+30)*('2_Review &amp; Audit'!$R$6:$R$505&gt;0)*(ROW('2_Review &amp; Audit'!$R$6:$R$505)&gt;$AC2514),0),0)+5,""))</f>
        <v/>
      </c>
      <c r="AP2514" t="str">
        <f>IF(OR($D2514="",$AK2514="",$AO2514=""),"",MIN($AK2514,$AO2514))</f>
        <v/>
      </c>
    </row>
    <row r="2515" spans="1:42" ht="12.75" customHeight="1" x14ac:dyDescent="0.2">
      <c r="A2515" t="str">
        <f>IF($J2515="","",INDEX('2_Review &amp; Audit'!$F:$F,$J2515))</f>
        <v/>
      </c>
      <c r="B2515" t="str">
        <f>IF($J2515="","",INDEX('2_Review &amp; Audit'!$C:$C,$J2515))</f>
        <v/>
      </c>
      <c r="C2515" t="str">
        <f>IF($J2515="","",INDEX('2_Review &amp; Audit'!$D:$D,$J2515))</f>
        <v/>
      </c>
      <c r="D2515" s="60" t="str">
        <f>IF($J2515="","",INDEX('2_Review &amp; Audit'!$U:$U,$J2515))</f>
        <v/>
      </c>
      <c r="E2515" t="str">
        <f>IF($J2515="","",INDEX('2_Review &amp; Audit'!$M:$M,$J2515))</f>
        <v/>
      </c>
      <c r="F2515" t="str">
        <f>IF($J2515="","",INDEX('2_Review &amp; Audit'!$N:$N,$J2515))</f>
        <v/>
      </c>
      <c r="G2515" t="str">
        <f>IF(OR($J2515="",$F2515=""),"",ABS(INDEX('2_Review &amp; Audit'!$B:$B,$J2515)/$F2515))</f>
        <v/>
      </c>
      <c r="H2515" t="str">
        <f t="shared" si="103"/>
        <v/>
      </c>
      <c r="I2515" t="str">
        <f>IF($J2515="","",INDEX('2_Review &amp; Audit'!$AD:$AD,$J2515))</f>
        <v/>
      </c>
      <c r="AB2515" t="str">
        <f>IF($D2515="","",MAX(0,N(#REF!)-N($X2515)))</f>
        <v/>
      </c>
      <c r="AC2515" t="str">
        <f>IF(OR($D2515="",$AB2515="",N($AB2515)&lt;=0),"",IFERROR(MATCH(1,INDEX(('2_Review &amp; Audit'!$F$6:$F$505=$A2515)*('2_Review &amp; Audit'!$I$6:$I$505&gt;=$E2515-30)*('2_Review &amp; Audit'!$I$6:$I$505&lt;=$E2515+30)*('2_Review &amp; Audit'!$R$6:$R$505&gt;0)*(ROW('2_Review &amp; Audit'!$R$6:$R$505)&gt;$T2515),0),0)+5,""))</f>
        <v/>
      </c>
      <c r="AG2515" t="str">
        <f>IF(OR($D2515="",$AB2515="",$AF2515=""),"",MIN($AB2515,$AF2515))</f>
        <v/>
      </c>
      <c r="AK2515" t="str">
        <f>IF($D2515="","",MAX(0,N($AB2515)-N($AG2515)))</f>
        <v/>
      </c>
      <c r="AL2515" t="str">
        <f>IF(OR($D2515="",$AK2515="",N($AK2515)&lt;=0),"",IFERROR(MATCH(1,INDEX(('2_Review &amp; Audit'!$F$6:$F$505=$A2515)*('2_Review &amp; Audit'!$I$6:$I$505&gt;=$E2515-30)*('2_Review &amp; Audit'!$I$6:$I$505&lt;=$E2515+30)*('2_Review &amp; Audit'!$R$6:$R$505&gt;0)*(ROW('2_Review &amp; Audit'!$R$6:$R$505)&gt;$AC2515),0),0)+5,""))</f>
        <v/>
      </c>
      <c r="AP2515" t="str">
        <f>IF(OR($D2515="",$AK2515="",$AO2515=""),"",MIN($AK2515,$AO2515))</f>
        <v/>
      </c>
    </row>
    <row r="2516" spans="1:42" ht="12.75" customHeight="1" x14ac:dyDescent="0.2">
      <c r="A2516" t="str">
        <f>IF($J2516="","",INDEX('2_Review &amp; Audit'!$F:$F,$J2516))</f>
        <v/>
      </c>
      <c r="B2516" t="str">
        <f>IF($J2516="","",INDEX('2_Review &amp; Audit'!$C:$C,$J2516))</f>
        <v/>
      </c>
      <c r="C2516" t="str">
        <f>IF($J2516="","",INDEX('2_Review &amp; Audit'!$D:$D,$J2516))</f>
        <v/>
      </c>
      <c r="D2516" s="60" t="str">
        <f>IF($J2516="","",INDEX('2_Review &amp; Audit'!$U:$U,$J2516))</f>
        <v/>
      </c>
      <c r="E2516" t="str">
        <f>IF($J2516="","",INDEX('2_Review &amp; Audit'!$M:$M,$J2516))</f>
        <v/>
      </c>
      <c r="F2516" t="str">
        <f>IF($J2516="","",INDEX('2_Review &amp; Audit'!$N:$N,$J2516))</f>
        <v/>
      </c>
      <c r="G2516" t="str">
        <f>IF(OR($J2516="",$F2516=""),"",ABS(INDEX('2_Review &amp; Audit'!$B:$B,$J2516)/$F2516))</f>
        <v/>
      </c>
      <c r="H2516" t="str">
        <f t="shared" si="103"/>
        <v/>
      </c>
      <c r="I2516" t="str">
        <f>IF($J2516="","",INDEX('2_Review &amp; Audit'!$AD:$AD,$J2516))</f>
        <v/>
      </c>
      <c r="AB2516" t="str">
        <f>IF($D2516="","",MAX(0,N(#REF!)-N($X2516)))</f>
        <v/>
      </c>
      <c r="AC2516" t="str">
        <f>IF(OR($D2516="",$AB2516="",N($AB2516)&lt;=0),"",IFERROR(MATCH(1,INDEX(('2_Review &amp; Audit'!$F$6:$F$505=$A2516)*('2_Review &amp; Audit'!$I$6:$I$505&gt;=$E2516-30)*('2_Review &amp; Audit'!$I$6:$I$505&lt;=$E2516+30)*('2_Review &amp; Audit'!$R$6:$R$505&gt;0)*(ROW('2_Review &amp; Audit'!$R$6:$R$505)&gt;$T2516),0),0)+5,""))</f>
        <v/>
      </c>
      <c r="AG2516" t="str">
        <f>IF(OR($D2516="",$AB2516="",$AF2516=""),"",MIN($AB2516,$AF2516))</f>
        <v/>
      </c>
      <c r="AK2516" t="str">
        <f>IF($D2516="","",MAX(0,N($AB2516)-N($AG2516)))</f>
        <v/>
      </c>
      <c r="AL2516" t="str">
        <f>IF(OR($D2516="",$AK2516="",N($AK2516)&lt;=0),"",IFERROR(MATCH(1,INDEX(('2_Review &amp; Audit'!$F$6:$F$505=$A2516)*('2_Review &amp; Audit'!$I$6:$I$505&gt;=$E2516-30)*('2_Review &amp; Audit'!$I$6:$I$505&lt;=$E2516+30)*('2_Review &amp; Audit'!$R$6:$R$505&gt;0)*(ROW('2_Review &amp; Audit'!$R$6:$R$505)&gt;$AC2516),0),0)+5,""))</f>
        <v/>
      </c>
      <c r="AP2516" t="str">
        <f>IF(OR($D2516="",$AK2516="",$AO2516=""),"",MIN($AK2516,$AO2516))</f>
        <v/>
      </c>
    </row>
    <row r="2517" spans="1:42" ht="12.75" customHeight="1" x14ac:dyDescent="0.2">
      <c r="A2517" t="str">
        <f>IF($J2517="","",INDEX('2_Review &amp; Audit'!$F:$F,$J2517))</f>
        <v/>
      </c>
      <c r="B2517" t="str">
        <f>IF($J2517="","",INDEX('2_Review &amp; Audit'!$C:$C,$J2517))</f>
        <v/>
      </c>
      <c r="C2517" t="str">
        <f>IF($J2517="","",INDEX('2_Review &amp; Audit'!$D:$D,$J2517))</f>
        <v/>
      </c>
      <c r="D2517" s="60" t="str">
        <f>IF($J2517="","",INDEX('2_Review &amp; Audit'!$U:$U,$J2517))</f>
        <v/>
      </c>
      <c r="E2517" t="str">
        <f>IF($J2517="","",INDEX('2_Review &amp; Audit'!$M:$M,$J2517))</f>
        <v/>
      </c>
      <c r="F2517" t="str">
        <f>IF($J2517="","",INDEX('2_Review &amp; Audit'!$N:$N,$J2517))</f>
        <v/>
      </c>
      <c r="G2517" t="str">
        <f>IF(OR($J2517="",$F2517=""),"",ABS(INDEX('2_Review &amp; Audit'!$B:$B,$J2517)/$F2517))</f>
        <v/>
      </c>
      <c r="H2517" t="str">
        <f t="shared" si="103"/>
        <v/>
      </c>
      <c r="I2517" t="str">
        <f>IF($J2517="","",INDEX('2_Review &amp; Audit'!$AD:$AD,$J2517))</f>
        <v/>
      </c>
      <c r="AB2517" t="str">
        <f>IF($D2517="","",MAX(0,N(#REF!)-N($X2517)))</f>
        <v/>
      </c>
      <c r="AC2517" t="str">
        <f>IF(OR($D2517="",$AB2517="",N($AB2517)&lt;=0),"",IFERROR(MATCH(1,INDEX(('2_Review &amp; Audit'!$F$6:$F$505=$A2517)*('2_Review &amp; Audit'!$I$6:$I$505&gt;=$E2517-30)*('2_Review &amp; Audit'!$I$6:$I$505&lt;=$E2517+30)*('2_Review &amp; Audit'!$R$6:$R$505&gt;0)*(ROW('2_Review &amp; Audit'!$R$6:$R$505)&gt;$T2517),0),0)+5,""))</f>
        <v/>
      </c>
      <c r="AG2517" t="str">
        <f>IF(OR($D2517="",$AB2517="",$AF2517=""),"",MIN($AB2517,$AF2517))</f>
        <v/>
      </c>
      <c r="AK2517" t="str">
        <f>IF($D2517="","",MAX(0,N($AB2517)-N($AG2517)))</f>
        <v/>
      </c>
      <c r="AL2517" t="str">
        <f>IF(OR($D2517="",$AK2517="",N($AK2517)&lt;=0),"",IFERROR(MATCH(1,INDEX(('2_Review &amp; Audit'!$F$6:$F$505=$A2517)*('2_Review &amp; Audit'!$I$6:$I$505&gt;=$E2517-30)*('2_Review &amp; Audit'!$I$6:$I$505&lt;=$E2517+30)*('2_Review &amp; Audit'!$R$6:$R$505&gt;0)*(ROW('2_Review &amp; Audit'!$R$6:$R$505)&gt;$AC2517),0),0)+5,""))</f>
        <v/>
      </c>
      <c r="AP2517" t="str">
        <f>IF(OR($D2517="",$AK2517="",$AO2517=""),"",MIN($AK2517,$AO2517))</f>
        <v/>
      </c>
    </row>
    <row r="2518" spans="1:42" ht="12.75" customHeight="1" x14ac:dyDescent="0.2">
      <c r="A2518" t="str">
        <f>IF($J2518="","",INDEX('2_Review &amp; Audit'!$F:$F,$J2518))</f>
        <v/>
      </c>
      <c r="B2518" t="str">
        <f>IF($J2518="","",INDEX('2_Review &amp; Audit'!$C:$C,$J2518))</f>
        <v/>
      </c>
      <c r="C2518" t="str">
        <f>IF($J2518="","",INDEX('2_Review &amp; Audit'!$D:$D,$J2518))</f>
        <v/>
      </c>
      <c r="D2518" s="60" t="str">
        <f>IF($J2518="","",INDEX('2_Review &amp; Audit'!$U:$U,$J2518))</f>
        <v/>
      </c>
      <c r="E2518" t="str">
        <f>IF($J2518="","",INDEX('2_Review &amp; Audit'!$M:$M,$J2518))</f>
        <v/>
      </c>
      <c r="F2518" t="str">
        <f>IF($J2518="","",INDEX('2_Review &amp; Audit'!$N:$N,$J2518))</f>
        <v/>
      </c>
      <c r="G2518" t="str">
        <f>IF(OR($J2518="",$F2518=""),"",ABS(INDEX('2_Review &amp; Audit'!$B:$B,$J2518)/$F2518))</f>
        <v/>
      </c>
      <c r="H2518" t="str">
        <f t="shared" si="103"/>
        <v/>
      </c>
      <c r="I2518" t="str">
        <f>IF($J2518="","",INDEX('2_Review &amp; Audit'!$AD:$AD,$J2518))</f>
        <v/>
      </c>
      <c r="AB2518" t="str">
        <f>IF($D2518="","",MAX(0,N(#REF!)-N($X2518)))</f>
        <v/>
      </c>
      <c r="AC2518" t="str">
        <f>IF(OR($D2518="",$AB2518="",N($AB2518)&lt;=0),"",IFERROR(MATCH(1,INDEX(('2_Review &amp; Audit'!$F$6:$F$505=$A2518)*('2_Review &amp; Audit'!$I$6:$I$505&gt;=$E2518-30)*('2_Review &amp; Audit'!$I$6:$I$505&lt;=$E2518+30)*('2_Review &amp; Audit'!$R$6:$R$505&gt;0)*(ROW('2_Review &amp; Audit'!$R$6:$R$505)&gt;$T2518),0),0)+5,""))</f>
        <v/>
      </c>
      <c r="AG2518" t="str">
        <f>IF(OR($D2518="",$AB2518="",$AF2518=""),"",MIN($AB2518,$AF2518))</f>
        <v/>
      </c>
      <c r="AK2518" t="str">
        <f>IF($D2518="","",MAX(0,N($AB2518)-N($AG2518)))</f>
        <v/>
      </c>
      <c r="AL2518" t="str">
        <f>IF(OR($D2518="",$AK2518="",N($AK2518)&lt;=0),"",IFERROR(MATCH(1,INDEX(('2_Review &amp; Audit'!$F$6:$F$505=$A2518)*('2_Review &amp; Audit'!$I$6:$I$505&gt;=$E2518-30)*('2_Review &amp; Audit'!$I$6:$I$505&lt;=$E2518+30)*('2_Review &amp; Audit'!$R$6:$R$505&gt;0)*(ROW('2_Review &amp; Audit'!$R$6:$R$505)&gt;$AC2518),0),0)+5,""))</f>
        <v/>
      </c>
      <c r="AP2518" t="str">
        <f>IF(OR($D2518="",$AK2518="",$AO2518=""),"",MIN($AK2518,$AO2518))</f>
        <v/>
      </c>
    </row>
    <row r="2519" spans="1:42" ht="12.75" customHeight="1" x14ac:dyDescent="0.2">
      <c r="A2519" t="str">
        <f>IF($J2519="","",INDEX('2_Review &amp; Audit'!$F:$F,$J2519))</f>
        <v/>
      </c>
      <c r="B2519" t="str">
        <f>IF($J2519="","",INDEX('2_Review &amp; Audit'!$C:$C,$J2519))</f>
        <v/>
      </c>
      <c r="C2519" t="str">
        <f>IF($J2519="","",INDEX('2_Review &amp; Audit'!$D:$D,$J2519))</f>
        <v/>
      </c>
      <c r="D2519" s="60" t="str">
        <f>IF($J2519="","",INDEX('2_Review &amp; Audit'!$U:$U,$J2519))</f>
        <v/>
      </c>
      <c r="E2519" t="str">
        <f>IF($J2519="","",INDEX('2_Review &amp; Audit'!$M:$M,$J2519))</f>
        <v/>
      </c>
      <c r="F2519" t="str">
        <f>IF($J2519="","",INDEX('2_Review &amp; Audit'!$N:$N,$J2519))</f>
        <v/>
      </c>
      <c r="G2519" t="str">
        <f>IF(OR($J2519="",$F2519=""),"",ABS(INDEX('2_Review &amp; Audit'!$B:$B,$J2519)/$F2519))</f>
        <v/>
      </c>
      <c r="H2519" t="str">
        <f t="shared" si="103"/>
        <v/>
      </c>
      <c r="I2519" t="str">
        <f>IF($J2519="","",INDEX('2_Review &amp; Audit'!$AD:$AD,$J2519))</f>
        <v/>
      </c>
      <c r="AB2519" t="str">
        <f>IF($D2519="","",MAX(0,N(#REF!)-N($X2519)))</f>
        <v/>
      </c>
      <c r="AC2519" t="str">
        <f>IF(OR($D2519="",$AB2519="",N($AB2519)&lt;=0),"",IFERROR(MATCH(1,INDEX(('2_Review &amp; Audit'!$F$6:$F$505=$A2519)*('2_Review &amp; Audit'!$I$6:$I$505&gt;=$E2519-30)*('2_Review &amp; Audit'!$I$6:$I$505&lt;=$E2519+30)*('2_Review &amp; Audit'!$R$6:$R$505&gt;0)*(ROW('2_Review &amp; Audit'!$R$6:$R$505)&gt;$T2519),0),0)+5,""))</f>
        <v/>
      </c>
      <c r="AG2519" t="str">
        <f>IF(OR($D2519="",$AB2519="",$AF2519=""),"",MIN($AB2519,$AF2519))</f>
        <v/>
      </c>
      <c r="AK2519" t="str">
        <f>IF($D2519="","",MAX(0,N($AB2519)-N($AG2519)))</f>
        <v/>
      </c>
      <c r="AL2519" t="str">
        <f>IF(OR($D2519="",$AK2519="",N($AK2519)&lt;=0),"",IFERROR(MATCH(1,INDEX(('2_Review &amp; Audit'!$F$6:$F$505=$A2519)*('2_Review &amp; Audit'!$I$6:$I$505&gt;=$E2519-30)*('2_Review &amp; Audit'!$I$6:$I$505&lt;=$E2519+30)*('2_Review &amp; Audit'!$R$6:$R$505&gt;0)*(ROW('2_Review &amp; Audit'!$R$6:$R$505)&gt;$AC2519),0),0)+5,""))</f>
        <v/>
      </c>
      <c r="AP2519" t="str">
        <f>IF(OR($D2519="",$AK2519="",$AO2519=""),"",MIN($AK2519,$AO2519))</f>
        <v/>
      </c>
    </row>
    <row r="2520" spans="1:42" ht="12.75" customHeight="1" x14ac:dyDescent="0.2">
      <c r="A2520" t="str">
        <f>IF($J2520="","",INDEX('2_Review &amp; Audit'!$F:$F,$J2520))</f>
        <v/>
      </c>
      <c r="B2520" t="str">
        <f>IF($J2520="","",INDEX('2_Review &amp; Audit'!$C:$C,$J2520))</f>
        <v/>
      </c>
      <c r="C2520" t="str">
        <f>IF($J2520="","",INDEX('2_Review &amp; Audit'!$D:$D,$J2520))</f>
        <v/>
      </c>
      <c r="D2520" s="60" t="str">
        <f>IF($J2520="","",INDEX('2_Review &amp; Audit'!$U:$U,$J2520))</f>
        <v/>
      </c>
      <c r="E2520" t="str">
        <f>IF($J2520="","",INDEX('2_Review &amp; Audit'!$M:$M,$J2520))</f>
        <v/>
      </c>
      <c r="F2520" t="str">
        <f>IF($J2520="","",INDEX('2_Review &amp; Audit'!$N:$N,$J2520))</f>
        <v/>
      </c>
      <c r="G2520" t="str">
        <f>IF(OR($J2520="",$F2520=""),"",ABS(INDEX('2_Review &amp; Audit'!$B:$B,$J2520)/$F2520))</f>
        <v/>
      </c>
      <c r="H2520" t="str">
        <f t="shared" si="103"/>
        <v/>
      </c>
      <c r="I2520" t="str">
        <f>IF($J2520="","",INDEX('2_Review &amp; Audit'!$AD:$AD,$J2520))</f>
        <v/>
      </c>
      <c r="AB2520" t="str">
        <f>IF($D2520="","",MAX(0,N(#REF!)-N($X2520)))</f>
        <v/>
      </c>
      <c r="AC2520" t="str">
        <f>IF(OR($D2520="",$AB2520="",N($AB2520)&lt;=0),"",IFERROR(MATCH(1,INDEX(('2_Review &amp; Audit'!$F$6:$F$505=$A2520)*('2_Review &amp; Audit'!$I$6:$I$505&gt;=$E2520-30)*('2_Review &amp; Audit'!$I$6:$I$505&lt;=$E2520+30)*('2_Review &amp; Audit'!$R$6:$R$505&gt;0)*(ROW('2_Review &amp; Audit'!$R$6:$R$505)&gt;$T2520),0),0)+5,""))</f>
        <v/>
      </c>
      <c r="AG2520" t="str">
        <f>IF(OR($D2520="",$AB2520="",$AF2520=""),"",MIN($AB2520,$AF2520))</f>
        <v/>
      </c>
      <c r="AK2520" t="str">
        <f>IF($D2520="","",MAX(0,N($AB2520)-N($AG2520)))</f>
        <v/>
      </c>
      <c r="AL2520" t="str">
        <f>IF(OR($D2520="",$AK2520="",N($AK2520)&lt;=0),"",IFERROR(MATCH(1,INDEX(('2_Review &amp; Audit'!$F$6:$F$505=$A2520)*('2_Review &amp; Audit'!$I$6:$I$505&gt;=$E2520-30)*('2_Review &amp; Audit'!$I$6:$I$505&lt;=$E2520+30)*('2_Review &amp; Audit'!$R$6:$R$505&gt;0)*(ROW('2_Review &amp; Audit'!$R$6:$R$505)&gt;$AC2520),0),0)+5,""))</f>
        <v/>
      </c>
      <c r="AP2520" t="str">
        <f>IF(OR($D2520="",$AK2520="",$AO2520=""),"",MIN($AK2520,$AO2520))</f>
        <v/>
      </c>
    </row>
    <row r="2521" spans="1:42" ht="12.75" customHeight="1" x14ac:dyDescent="0.2">
      <c r="A2521" t="str">
        <f>IF($J2521="","",INDEX('2_Review &amp; Audit'!$F:$F,$J2521))</f>
        <v/>
      </c>
      <c r="B2521" t="str">
        <f>IF($J2521="","",INDEX('2_Review &amp; Audit'!$C:$C,$J2521))</f>
        <v/>
      </c>
      <c r="C2521" t="str">
        <f>IF($J2521="","",INDEX('2_Review &amp; Audit'!$D:$D,$J2521))</f>
        <v/>
      </c>
      <c r="D2521" s="60" t="str">
        <f>IF($J2521="","",INDEX('2_Review &amp; Audit'!$U:$U,$J2521))</f>
        <v/>
      </c>
      <c r="E2521" t="str">
        <f>IF($J2521="","",INDEX('2_Review &amp; Audit'!$M:$M,$J2521))</f>
        <v/>
      </c>
      <c r="F2521" t="str">
        <f>IF($J2521="","",INDEX('2_Review &amp; Audit'!$N:$N,$J2521))</f>
        <v/>
      </c>
      <c r="G2521" t="str">
        <f>IF(OR($J2521="",$F2521=""),"",ABS(INDEX('2_Review &amp; Audit'!$B:$B,$J2521)/$F2521))</f>
        <v/>
      </c>
      <c r="H2521" t="str">
        <f t="shared" si="103"/>
        <v/>
      </c>
      <c r="I2521" t="str">
        <f>IF($J2521="","",INDEX('2_Review &amp; Audit'!$AD:$AD,$J2521))</f>
        <v/>
      </c>
      <c r="AB2521" t="str">
        <f>IF($D2521="","",MAX(0,N(#REF!)-N($X2521)))</f>
        <v/>
      </c>
      <c r="AC2521" t="str">
        <f>IF(OR($D2521="",$AB2521="",N($AB2521)&lt;=0),"",IFERROR(MATCH(1,INDEX(('2_Review &amp; Audit'!$F$6:$F$505=$A2521)*('2_Review &amp; Audit'!$I$6:$I$505&gt;=$E2521-30)*('2_Review &amp; Audit'!$I$6:$I$505&lt;=$E2521+30)*('2_Review &amp; Audit'!$R$6:$R$505&gt;0)*(ROW('2_Review &amp; Audit'!$R$6:$R$505)&gt;$T2521),0),0)+5,""))</f>
        <v/>
      </c>
      <c r="AG2521" t="str">
        <f>IF(OR($D2521="",$AB2521="",$AF2521=""),"",MIN($AB2521,$AF2521))</f>
        <v/>
      </c>
      <c r="AK2521" t="str">
        <f>IF($D2521="","",MAX(0,N($AB2521)-N($AG2521)))</f>
        <v/>
      </c>
      <c r="AL2521" t="str">
        <f>IF(OR($D2521="",$AK2521="",N($AK2521)&lt;=0),"",IFERROR(MATCH(1,INDEX(('2_Review &amp; Audit'!$F$6:$F$505=$A2521)*('2_Review &amp; Audit'!$I$6:$I$505&gt;=$E2521-30)*('2_Review &amp; Audit'!$I$6:$I$505&lt;=$E2521+30)*('2_Review &amp; Audit'!$R$6:$R$505&gt;0)*(ROW('2_Review &amp; Audit'!$R$6:$R$505)&gt;$AC2521),0),0)+5,""))</f>
        <v/>
      </c>
      <c r="AP2521" t="str">
        <f>IF(OR($D2521="",$AK2521="",$AO2521=""),"",MIN($AK2521,$AO2521))</f>
        <v/>
      </c>
    </row>
    <row r="2522" spans="1:42" ht="12.75" customHeight="1" x14ac:dyDescent="0.2">
      <c r="A2522" t="str">
        <f>IF($J2522="","",INDEX('2_Review &amp; Audit'!$F:$F,$J2522))</f>
        <v/>
      </c>
      <c r="B2522" t="str">
        <f>IF($J2522="","",INDEX('2_Review &amp; Audit'!$C:$C,$J2522))</f>
        <v/>
      </c>
      <c r="C2522" t="str">
        <f>IF($J2522="","",INDEX('2_Review &amp; Audit'!$D:$D,$J2522))</f>
        <v/>
      </c>
      <c r="D2522" s="60" t="str">
        <f>IF($J2522="","",INDEX('2_Review &amp; Audit'!$U:$U,$J2522))</f>
        <v/>
      </c>
      <c r="E2522" t="str">
        <f>IF($J2522="","",INDEX('2_Review &amp; Audit'!$M:$M,$J2522))</f>
        <v/>
      </c>
      <c r="F2522" t="str">
        <f>IF($J2522="","",INDEX('2_Review &amp; Audit'!$N:$N,$J2522))</f>
        <v/>
      </c>
      <c r="G2522" t="str">
        <f>IF(OR($J2522="",$F2522=""),"",ABS(INDEX('2_Review &amp; Audit'!$B:$B,$J2522)/$F2522))</f>
        <v/>
      </c>
      <c r="H2522" t="str">
        <f t="shared" si="103"/>
        <v/>
      </c>
      <c r="I2522" t="str">
        <f>IF($J2522="","",INDEX('2_Review &amp; Audit'!$AD:$AD,$J2522))</f>
        <v/>
      </c>
      <c r="AB2522" t="str">
        <f>IF($D2522="","",MAX(0,N(#REF!)-N($X2522)))</f>
        <v/>
      </c>
      <c r="AC2522" t="str">
        <f>IF(OR($D2522="",$AB2522="",N($AB2522)&lt;=0),"",IFERROR(MATCH(1,INDEX(('2_Review &amp; Audit'!$F$6:$F$505=$A2522)*('2_Review &amp; Audit'!$I$6:$I$505&gt;=$E2522-30)*('2_Review &amp; Audit'!$I$6:$I$505&lt;=$E2522+30)*('2_Review &amp; Audit'!$R$6:$R$505&gt;0)*(ROW('2_Review &amp; Audit'!$R$6:$R$505)&gt;$T2522),0),0)+5,""))</f>
        <v/>
      </c>
      <c r="AG2522" t="str">
        <f>IF(OR($D2522="",$AB2522="",$AF2522=""),"",MIN($AB2522,$AF2522))</f>
        <v/>
      </c>
      <c r="AK2522" t="str">
        <f>IF($D2522="","",MAX(0,N($AB2522)-N($AG2522)))</f>
        <v/>
      </c>
      <c r="AL2522" t="str">
        <f>IF(OR($D2522="",$AK2522="",N($AK2522)&lt;=0),"",IFERROR(MATCH(1,INDEX(('2_Review &amp; Audit'!$F$6:$F$505=$A2522)*('2_Review &amp; Audit'!$I$6:$I$505&gt;=$E2522-30)*('2_Review &amp; Audit'!$I$6:$I$505&lt;=$E2522+30)*('2_Review &amp; Audit'!$R$6:$R$505&gt;0)*(ROW('2_Review &amp; Audit'!$R$6:$R$505)&gt;$AC2522),0),0)+5,""))</f>
        <v/>
      </c>
      <c r="AP2522" t="str">
        <f>IF(OR($D2522="",$AK2522="",$AO2522=""),"",MIN($AK2522,$AO2522))</f>
        <v/>
      </c>
    </row>
    <row r="2523" spans="1:42" ht="12.75" customHeight="1" x14ac:dyDescent="0.2">
      <c r="A2523" t="str">
        <f>IF($J2523="","",INDEX('2_Review &amp; Audit'!$F:$F,$J2523))</f>
        <v/>
      </c>
      <c r="B2523" t="str">
        <f>IF($J2523="","",INDEX('2_Review &amp; Audit'!$C:$C,$J2523))</f>
        <v/>
      </c>
      <c r="C2523" t="str">
        <f>IF($J2523="","",INDEX('2_Review &amp; Audit'!$D:$D,$J2523))</f>
        <v/>
      </c>
      <c r="D2523" s="60" t="str">
        <f>IF($J2523="","",INDEX('2_Review &amp; Audit'!$U:$U,$J2523))</f>
        <v/>
      </c>
      <c r="E2523" t="str">
        <f>IF($J2523="","",INDEX('2_Review &amp; Audit'!$M:$M,$J2523))</f>
        <v/>
      </c>
      <c r="F2523" t="str">
        <f>IF($J2523="","",INDEX('2_Review &amp; Audit'!$N:$N,$J2523))</f>
        <v/>
      </c>
      <c r="G2523" t="str">
        <f>IF(OR($J2523="",$F2523=""),"",ABS(INDEX('2_Review &amp; Audit'!$B:$B,$J2523)/$F2523))</f>
        <v/>
      </c>
      <c r="H2523" t="str">
        <f t="shared" si="103"/>
        <v/>
      </c>
      <c r="I2523" t="str">
        <f>IF($J2523="","",INDEX('2_Review &amp; Audit'!$AD:$AD,$J2523))</f>
        <v/>
      </c>
      <c r="AB2523" t="str">
        <f>IF($D2523="","",MAX(0,N(#REF!)-N($X2523)))</f>
        <v/>
      </c>
      <c r="AC2523" t="str">
        <f>IF(OR($D2523="",$AB2523="",N($AB2523)&lt;=0),"",IFERROR(MATCH(1,INDEX(('2_Review &amp; Audit'!$F$6:$F$505=$A2523)*('2_Review &amp; Audit'!$I$6:$I$505&gt;=$E2523-30)*('2_Review &amp; Audit'!$I$6:$I$505&lt;=$E2523+30)*('2_Review &amp; Audit'!$R$6:$R$505&gt;0)*(ROW('2_Review &amp; Audit'!$R$6:$R$505)&gt;$T2523),0),0)+5,""))</f>
        <v/>
      </c>
      <c r="AG2523" t="str">
        <f>IF(OR($D2523="",$AB2523="",$AF2523=""),"",MIN($AB2523,$AF2523))</f>
        <v/>
      </c>
      <c r="AK2523" t="str">
        <f>IF($D2523="","",MAX(0,N($AB2523)-N($AG2523)))</f>
        <v/>
      </c>
      <c r="AL2523" t="str">
        <f>IF(OR($D2523="",$AK2523="",N($AK2523)&lt;=0),"",IFERROR(MATCH(1,INDEX(('2_Review &amp; Audit'!$F$6:$F$505=$A2523)*('2_Review &amp; Audit'!$I$6:$I$505&gt;=$E2523-30)*('2_Review &amp; Audit'!$I$6:$I$505&lt;=$E2523+30)*('2_Review &amp; Audit'!$R$6:$R$505&gt;0)*(ROW('2_Review &amp; Audit'!$R$6:$R$505)&gt;$AC2523),0),0)+5,""))</f>
        <v/>
      </c>
      <c r="AP2523" t="str">
        <f>IF(OR($D2523="",$AK2523="",$AO2523=""),"",MIN($AK2523,$AO2523))</f>
        <v/>
      </c>
    </row>
    <row r="2524" spans="1:42" ht="12.75" customHeight="1" x14ac:dyDescent="0.2">
      <c r="A2524" t="str">
        <f>IF($J2524="","",INDEX('2_Review &amp; Audit'!$F:$F,$J2524))</f>
        <v/>
      </c>
      <c r="B2524" t="str">
        <f>IF($J2524="","",INDEX('2_Review &amp; Audit'!$C:$C,$J2524))</f>
        <v/>
      </c>
      <c r="C2524" t="str">
        <f>IF($J2524="","",INDEX('2_Review &amp; Audit'!$D:$D,$J2524))</f>
        <v/>
      </c>
      <c r="D2524" s="60" t="str">
        <f>IF($J2524="","",INDEX('2_Review &amp; Audit'!$U:$U,$J2524))</f>
        <v/>
      </c>
      <c r="E2524" t="str">
        <f>IF($J2524="","",INDEX('2_Review &amp; Audit'!$M:$M,$J2524))</f>
        <v/>
      </c>
      <c r="F2524" t="str">
        <f>IF($J2524="","",INDEX('2_Review &amp; Audit'!$N:$N,$J2524))</f>
        <v/>
      </c>
      <c r="G2524" t="str">
        <f>IF(OR($J2524="",$F2524=""),"",ABS(INDEX('2_Review &amp; Audit'!$B:$B,$J2524)/$F2524))</f>
        <v/>
      </c>
      <c r="H2524" t="str">
        <f t="shared" si="103"/>
        <v/>
      </c>
      <c r="I2524" t="str">
        <f>IF($J2524="","",INDEX('2_Review &amp; Audit'!$AD:$AD,$J2524))</f>
        <v/>
      </c>
      <c r="AB2524" t="str">
        <f>IF($D2524="","",MAX(0,N(#REF!)-N($X2524)))</f>
        <v/>
      </c>
      <c r="AC2524" t="str">
        <f>IF(OR($D2524="",$AB2524="",N($AB2524)&lt;=0),"",IFERROR(MATCH(1,INDEX(('2_Review &amp; Audit'!$F$6:$F$505=$A2524)*('2_Review &amp; Audit'!$I$6:$I$505&gt;=$E2524-30)*('2_Review &amp; Audit'!$I$6:$I$505&lt;=$E2524+30)*('2_Review &amp; Audit'!$R$6:$R$505&gt;0)*(ROW('2_Review &amp; Audit'!$R$6:$R$505)&gt;$T2524),0),0)+5,""))</f>
        <v/>
      </c>
      <c r="AG2524" t="str">
        <f>IF(OR($D2524="",$AB2524="",$AF2524=""),"",MIN($AB2524,$AF2524))</f>
        <v/>
      </c>
      <c r="AK2524" t="str">
        <f>IF($D2524="","",MAX(0,N($AB2524)-N($AG2524)))</f>
        <v/>
      </c>
      <c r="AL2524" t="str">
        <f>IF(OR($D2524="",$AK2524="",N($AK2524)&lt;=0),"",IFERROR(MATCH(1,INDEX(('2_Review &amp; Audit'!$F$6:$F$505=$A2524)*('2_Review &amp; Audit'!$I$6:$I$505&gt;=$E2524-30)*('2_Review &amp; Audit'!$I$6:$I$505&lt;=$E2524+30)*('2_Review &amp; Audit'!$R$6:$R$505&gt;0)*(ROW('2_Review &amp; Audit'!$R$6:$R$505)&gt;$AC2524),0),0)+5,""))</f>
        <v/>
      </c>
      <c r="AP2524" t="str">
        <f>IF(OR($D2524="",$AK2524="",$AO2524=""),"",MIN($AK2524,$AO2524))</f>
        <v/>
      </c>
    </row>
    <row r="2525" spans="1:42" ht="12.75" customHeight="1" x14ac:dyDescent="0.2">
      <c r="A2525" t="str">
        <f>IF($J2525="","",INDEX('2_Review &amp; Audit'!$F:$F,$J2525))</f>
        <v/>
      </c>
      <c r="B2525" t="str">
        <f>IF($J2525="","",INDEX('2_Review &amp; Audit'!$C:$C,$J2525))</f>
        <v/>
      </c>
      <c r="C2525" t="str">
        <f>IF($J2525="","",INDEX('2_Review &amp; Audit'!$D:$D,$J2525))</f>
        <v/>
      </c>
      <c r="D2525" s="60" t="str">
        <f>IF($J2525="","",INDEX('2_Review &amp; Audit'!$U:$U,$J2525))</f>
        <v/>
      </c>
      <c r="E2525" t="str">
        <f>IF($J2525="","",INDEX('2_Review &amp; Audit'!$M:$M,$J2525))</f>
        <v/>
      </c>
      <c r="F2525" t="str">
        <f>IF($J2525="","",INDEX('2_Review &amp; Audit'!$N:$N,$J2525))</f>
        <v/>
      </c>
      <c r="G2525" t="str">
        <f>IF(OR($J2525="",$F2525=""),"",ABS(INDEX('2_Review &amp; Audit'!$B:$B,$J2525)/$F2525))</f>
        <v/>
      </c>
      <c r="H2525" t="str">
        <f t="shared" si="103"/>
        <v/>
      </c>
      <c r="I2525" t="str">
        <f>IF($J2525="","",INDEX('2_Review &amp; Audit'!$AD:$AD,$J2525))</f>
        <v/>
      </c>
      <c r="AB2525" t="str">
        <f>IF($D2525="","",MAX(0,N(#REF!)-N($X2525)))</f>
        <v/>
      </c>
      <c r="AC2525" t="str">
        <f>IF(OR($D2525="",$AB2525="",N($AB2525)&lt;=0),"",IFERROR(MATCH(1,INDEX(('2_Review &amp; Audit'!$F$6:$F$505=$A2525)*('2_Review &amp; Audit'!$I$6:$I$505&gt;=$E2525-30)*('2_Review &amp; Audit'!$I$6:$I$505&lt;=$E2525+30)*('2_Review &amp; Audit'!$R$6:$R$505&gt;0)*(ROW('2_Review &amp; Audit'!$R$6:$R$505)&gt;$T2525),0),0)+5,""))</f>
        <v/>
      </c>
      <c r="AG2525" t="str">
        <f>IF(OR($D2525="",$AB2525="",$AF2525=""),"",MIN($AB2525,$AF2525))</f>
        <v/>
      </c>
      <c r="AK2525" t="str">
        <f>IF($D2525="","",MAX(0,N($AB2525)-N($AG2525)))</f>
        <v/>
      </c>
      <c r="AL2525" t="str">
        <f>IF(OR($D2525="",$AK2525="",N($AK2525)&lt;=0),"",IFERROR(MATCH(1,INDEX(('2_Review &amp; Audit'!$F$6:$F$505=$A2525)*('2_Review &amp; Audit'!$I$6:$I$505&gt;=$E2525-30)*('2_Review &amp; Audit'!$I$6:$I$505&lt;=$E2525+30)*('2_Review &amp; Audit'!$R$6:$R$505&gt;0)*(ROW('2_Review &amp; Audit'!$R$6:$R$505)&gt;$AC2525),0),0)+5,""))</f>
        <v/>
      </c>
      <c r="AP2525" t="str">
        <f>IF(OR($D2525="",$AK2525="",$AO2525=""),"",MIN($AK2525,$AO2525))</f>
        <v/>
      </c>
    </row>
    <row r="2526" spans="1:42" ht="12.75" customHeight="1" x14ac:dyDescent="0.2">
      <c r="A2526" t="str">
        <f>IF($J2526="","",INDEX('2_Review &amp; Audit'!$F:$F,$J2526))</f>
        <v/>
      </c>
      <c r="B2526" t="str">
        <f>IF($J2526="","",INDEX('2_Review &amp; Audit'!$C:$C,$J2526))</f>
        <v/>
      </c>
      <c r="C2526" t="str">
        <f>IF($J2526="","",INDEX('2_Review &amp; Audit'!$D:$D,$J2526))</f>
        <v/>
      </c>
      <c r="D2526" s="60" t="str">
        <f>IF($J2526="","",INDEX('2_Review &amp; Audit'!$U:$U,$J2526))</f>
        <v/>
      </c>
      <c r="E2526" t="str">
        <f>IF($J2526="","",INDEX('2_Review &amp; Audit'!$M:$M,$J2526))</f>
        <v/>
      </c>
      <c r="F2526" t="str">
        <f>IF($J2526="","",INDEX('2_Review &amp; Audit'!$N:$N,$J2526))</f>
        <v/>
      </c>
      <c r="G2526" t="str">
        <f>IF(OR($J2526="",$F2526=""),"",ABS(INDEX('2_Review &amp; Audit'!$B:$B,$J2526)/$F2526))</f>
        <v/>
      </c>
      <c r="H2526" t="str">
        <f t="shared" si="103"/>
        <v/>
      </c>
      <c r="I2526" t="str">
        <f>IF($J2526="","",INDEX('2_Review &amp; Audit'!$AD:$AD,$J2526))</f>
        <v/>
      </c>
      <c r="AB2526" t="str">
        <f>IF($D2526="","",MAX(0,N(#REF!)-N($X2526)))</f>
        <v/>
      </c>
      <c r="AC2526" t="str">
        <f>IF(OR($D2526="",$AB2526="",N($AB2526)&lt;=0),"",IFERROR(MATCH(1,INDEX(('2_Review &amp; Audit'!$F$6:$F$505=$A2526)*('2_Review &amp; Audit'!$I$6:$I$505&gt;=$E2526-30)*('2_Review &amp; Audit'!$I$6:$I$505&lt;=$E2526+30)*('2_Review &amp; Audit'!$R$6:$R$505&gt;0)*(ROW('2_Review &amp; Audit'!$R$6:$R$505)&gt;$T2526),0),0)+5,""))</f>
        <v/>
      </c>
      <c r="AG2526" t="str">
        <f>IF(OR($D2526="",$AB2526="",$AF2526=""),"",MIN($AB2526,$AF2526))</f>
        <v/>
      </c>
      <c r="AK2526" t="str">
        <f>IF($D2526="","",MAX(0,N($AB2526)-N($AG2526)))</f>
        <v/>
      </c>
      <c r="AL2526" t="str">
        <f>IF(OR($D2526="",$AK2526="",N($AK2526)&lt;=0),"",IFERROR(MATCH(1,INDEX(('2_Review &amp; Audit'!$F$6:$F$505=$A2526)*('2_Review &amp; Audit'!$I$6:$I$505&gt;=$E2526-30)*('2_Review &amp; Audit'!$I$6:$I$505&lt;=$E2526+30)*('2_Review &amp; Audit'!$R$6:$R$505&gt;0)*(ROW('2_Review &amp; Audit'!$R$6:$R$505)&gt;$AC2526),0),0)+5,""))</f>
        <v/>
      </c>
      <c r="AP2526" t="str">
        <f>IF(OR($D2526="",$AK2526="",$AO2526=""),"",MIN($AK2526,$AO2526))</f>
        <v/>
      </c>
    </row>
    <row r="2527" spans="1:42" ht="12.75" customHeight="1" x14ac:dyDescent="0.2">
      <c r="A2527" t="str">
        <f>IF($J2527="","",INDEX('2_Review &amp; Audit'!$F:$F,$J2527))</f>
        <v/>
      </c>
      <c r="B2527" t="str">
        <f>IF($J2527="","",INDEX('2_Review &amp; Audit'!$C:$C,$J2527))</f>
        <v/>
      </c>
      <c r="C2527" t="str">
        <f>IF($J2527="","",INDEX('2_Review &amp; Audit'!$D:$D,$J2527))</f>
        <v/>
      </c>
      <c r="D2527" s="60" t="str">
        <f>IF($J2527="","",INDEX('2_Review &amp; Audit'!$U:$U,$J2527))</f>
        <v/>
      </c>
      <c r="E2527" t="str">
        <f>IF($J2527="","",INDEX('2_Review &amp; Audit'!$M:$M,$J2527))</f>
        <v/>
      </c>
      <c r="F2527" t="str">
        <f>IF($J2527="","",INDEX('2_Review &amp; Audit'!$N:$N,$J2527))</f>
        <v/>
      </c>
      <c r="G2527" t="str">
        <f>IF(OR($J2527="",$F2527=""),"",ABS(INDEX('2_Review &amp; Audit'!$B:$B,$J2527)/$F2527))</f>
        <v/>
      </c>
      <c r="H2527" t="str">
        <f t="shared" si="103"/>
        <v/>
      </c>
      <c r="I2527" t="str">
        <f>IF($J2527="","",INDEX('2_Review &amp; Audit'!$AD:$AD,$J2527))</f>
        <v/>
      </c>
      <c r="AB2527" t="str">
        <f>IF($D2527="","",MAX(0,N(#REF!)-N($X2527)))</f>
        <v/>
      </c>
      <c r="AC2527" t="str">
        <f>IF(OR($D2527="",$AB2527="",N($AB2527)&lt;=0),"",IFERROR(MATCH(1,INDEX(('2_Review &amp; Audit'!$F$6:$F$505=$A2527)*('2_Review &amp; Audit'!$I$6:$I$505&gt;=$E2527-30)*('2_Review &amp; Audit'!$I$6:$I$505&lt;=$E2527+30)*('2_Review &amp; Audit'!$R$6:$R$505&gt;0)*(ROW('2_Review &amp; Audit'!$R$6:$R$505)&gt;$T2527),0),0)+5,""))</f>
        <v/>
      </c>
      <c r="AG2527" t="str">
        <f>IF(OR($D2527="",$AB2527="",$AF2527=""),"",MIN($AB2527,$AF2527))</f>
        <v/>
      </c>
      <c r="AK2527" t="str">
        <f>IF($D2527="","",MAX(0,N($AB2527)-N($AG2527)))</f>
        <v/>
      </c>
      <c r="AL2527" t="str">
        <f>IF(OR($D2527="",$AK2527="",N($AK2527)&lt;=0),"",IFERROR(MATCH(1,INDEX(('2_Review &amp; Audit'!$F$6:$F$505=$A2527)*('2_Review &amp; Audit'!$I$6:$I$505&gt;=$E2527-30)*('2_Review &amp; Audit'!$I$6:$I$505&lt;=$E2527+30)*('2_Review &amp; Audit'!$R$6:$R$505&gt;0)*(ROW('2_Review &amp; Audit'!$R$6:$R$505)&gt;$AC2527),0),0)+5,""))</f>
        <v/>
      </c>
      <c r="AP2527" t="str">
        <f>IF(OR($D2527="",$AK2527="",$AO2527=""),"",MIN($AK2527,$AO2527))</f>
        <v/>
      </c>
    </row>
    <row r="2528" spans="1:42" ht="12.75" customHeight="1" x14ac:dyDescent="0.2">
      <c r="A2528" t="str">
        <f>IF($J2528="","",INDEX('2_Review &amp; Audit'!$F:$F,$J2528))</f>
        <v/>
      </c>
      <c r="B2528" t="str">
        <f>IF($J2528="","",INDEX('2_Review &amp; Audit'!$C:$C,$J2528))</f>
        <v/>
      </c>
      <c r="C2528" t="str">
        <f>IF($J2528="","",INDEX('2_Review &amp; Audit'!$D:$D,$J2528))</f>
        <v/>
      </c>
      <c r="D2528" s="60" t="str">
        <f>IF($J2528="","",INDEX('2_Review &amp; Audit'!$U:$U,$J2528))</f>
        <v/>
      </c>
      <c r="E2528" t="str">
        <f>IF($J2528="","",INDEX('2_Review &amp; Audit'!$M:$M,$J2528))</f>
        <v/>
      </c>
      <c r="F2528" t="str">
        <f>IF($J2528="","",INDEX('2_Review &amp; Audit'!$N:$N,$J2528))</f>
        <v/>
      </c>
      <c r="G2528" t="str">
        <f>IF(OR($J2528="",$F2528=""),"",ABS(INDEX('2_Review &amp; Audit'!$B:$B,$J2528)/$F2528))</f>
        <v/>
      </c>
      <c r="H2528" t="str">
        <f t="shared" si="103"/>
        <v/>
      </c>
      <c r="I2528" t="str">
        <f>IF($J2528="","",INDEX('2_Review &amp; Audit'!$AD:$AD,$J2528))</f>
        <v/>
      </c>
      <c r="AB2528" t="str">
        <f>IF($D2528="","",MAX(0,N(#REF!)-N($X2528)))</f>
        <v/>
      </c>
      <c r="AC2528" t="str">
        <f>IF(OR($D2528="",$AB2528="",N($AB2528)&lt;=0),"",IFERROR(MATCH(1,INDEX(('2_Review &amp; Audit'!$F$6:$F$505=$A2528)*('2_Review &amp; Audit'!$I$6:$I$505&gt;=$E2528-30)*('2_Review &amp; Audit'!$I$6:$I$505&lt;=$E2528+30)*('2_Review &amp; Audit'!$R$6:$R$505&gt;0)*(ROW('2_Review &amp; Audit'!$R$6:$R$505)&gt;$T2528),0),0)+5,""))</f>
        <v/>
      </c>
      <c r="AG2528" t="str">
        <f>IF(OR($D2528="",$AB2528="",$AF2528=""),"",MIN($AB2528,$AF2528))</f>
        <v/>
      </c>
      <c r="AK2528" t="str">
        <f>IF($D2528="","",MAX(0,N($AB2528)-N($AG2528)))</f>
        <v/>
      </c>
      <c r="AL2528" t="str">
        <f>IF(OR($D2528="",$AK2528="",N($AK2528)&lt;=0),"",IFERROR(MATCH(1,INDEX(('2_Review &amp; Audit'!$F$6:$F$505=$A2528)*('2_Review &amp; Audit'!$I$6:$I$505&gt;=$E2528-30)*('2_Review &amp; Audit'!$I$6:$I$505&lt;=$E2528+30)*('2_Review &amp; Audit'!$R$6:$R$505&gt;0)*(ROW('2_Review &amp; Audit'!$R$6:$R$505)&gt;$AC2528),0),0)+5,""))</f>
        <v/>
      </c>
      <c r="AP2528" t="str">
        <f>IF(OR($D2528="",$AK2528="",$AO2528=""),"",MIN($AK2528,$AO2528))</f>
        <v/>
      </c>
    </row>
    <row r="2529" spans="1:42" ht="12.75" customHeight="1" x14ac:dyDescent="0.2">
      <c r="A2529" t="str">
        <f>IF($J2529="","",INDEX('2_Review &amp; Audit'!$F:$F,$J2529))</f>
        <v/>
      </c>
      <c r="B2529" t="str">
        <f>IF($J2529="","",INDEX('2_Review &amp; Audit'!$C:$C,$J2529))</f>
        <v/>
      </c>
      <c r="C2529" t="str">
        <f>IF($J2529="","",INDEX('2_Review &amp; Audit'!$D:$D,$J2529))</f>
        <v/>
      </c>
      <c r="D2529" s="60" t="str">
        <f>IF($J2529="","",INDEX('2_Review &amp; Audit'!$U:$U,$J2529))</f>
        <v/>
      </c>
      <c r="E2529" t="str">
        <f>IF($J2529="","",INDEX('2_Review &amp; Audit'!$M:$M,$J2529))</f>
        <v/>
      </c>
      <c r="F2529" t="str">
        <f>IF($J2529="","",INDEX('2_Review &amp; Audit'!$N:$N,$J2529))</f>
        <v/>
      </c>
      <c r="G2529" t="str">
        <f>IF(OR($J2529="",$F2529=""),"",ABS(INDEX('2_Review &amp; Audit'!$B:$B,$J2529)/$F2529))</f>
        <v/>
      </c>
      <c r="H2529" t="str">
        <f t="shared" si="103"/>
        <v/>
      </c>
      <c r="I2529" t="str">
        <f>IF($J2529="","",INDEX('2_Review &amp; Audit'!$AD:$AD,$J2529))</f>
        <v/>
      </c>
      <c r="AB2529" t="str">
        <f>IF($D2529="","",MAX(0,N(#REF!)-N($X2529)))</f>
        <v/>
      </c>
      <c r="AC2529" t="str">
        <f>IF(OR($D2529="",$AB2529="",N($AB2529)&lt;=0),"",IFERROR(MATCH(1,INDEX(('2_Review &amp; Audit'!$F$6:$F$505=$A2529)*('2_Review &amp; Audit'!$I$6:$I$505&gt;=$E2529-30)*('2_Review &amp; Audit'!$I$6:$I$505&lt;=$E2529+30)*('2_Review &amp; Audit'!$R$6:$R$505&gt;0)*(ROW('2_Review &amp; Audit'!$R$6:$R$505)&gt;$T2529),0),0)+5,""))</f>
        <v/>
      </c>
      <c r="AG2529" t="str">
        <f>IF(OR($D2529="",$AB2529="",$AF2529=""),"",MIN($AB2529,$AF2529))</f>
        <v/>
      </c>
      <c r="AK2529" t="str">
        <f>IF($D2529="","",MAX(0,N($AB2529)-N($AG2529)))</f>
        <v/>
      </c>
      <c r="AL2529" t="str">
        <f>IF(OR($D2529="",$AK2529="",N($AK2529)&lt;=0),"",IFERROR(MATCH(1,INDEX(('2_Review &amp; Audit'!$F$6:$F$505=$A2529)*('2_Review &amp; Audit'!$I$6:$I$505&gt;=$E2529-30)*('2_Review &amp; Audit'!$I$6:$I$505&lt;=$E2529+30)*('2_Review &amp; Audit'!$R$6:$R$505&gt;0)*(ROW('2_Review &amp; Audit'!$R$6:$R$505)&gt;$AC2529),0),0)+5,""))</f>
        <v/>
      </c>
      <c r="AP2529" t="str">
        <f>IF(OR($D2529="",$AK2529="",$AO2529=""),"",MIN($AK2529,$AO2529))</f>
        <v/>
      </c>
    </row>
    <row r="2530" spans="1:42" ht="12.75" customHeight="1" x14ac:dyDescent="0.2">
      <c r="A2530" t="str">
        <f>IF($J2530="","",INDEX('2_Review &amp; Audit'!$F:$F,$J2530))</f>
        <v/>
      </c>
      <c r="B2530" t="str">
        <f>IF($J2530="","",INDEX('2_Review &amp; Audit'!$C:$C,$J2530))</f>
        <v/>
      </c>
      <c r="C2530" t="str">
        <f>IF($J2530="","",INDEX('2_Review &amp; Audit'!$D:$D,$J2530))</f>
        <v/>
      </c>
      <c r="D2530" s="60" t="str">
        <f>IF($J2530="","",INDEX('2_Review &amp; Audit'!$U:$U,$J2530))</f>
        <v/>
      </c>
      <c r="E2530" t="str">
        <f>IF($J2530="","",INDEX('2_Review &amp; Audit'!$M:$M,$J2530))</f>
        <v/>
      </c>
      <c r="F2530" t="str">
        <f>IF($J2530="","",INDEX('2_Review &amp; Audit'!$N:$N,$J2530))</f>
        <v/>
      </c>
      <c r="G2530" t="str">
        <f>IF(OR($J2530="",$F2530=""),"",ABS(INDEX('2_Review &amp; Audit'!$B:$B,$J2530)/$F2530))</f>
        <v/>
      </c>
      <c r="H2530" t="str">
        <f t="shared" si="103"/>
        <v/>
      </c>
      <c r="I2530" t="str">
        <f>IF($J2530="","",INDEX('2_Review &amp; Audit'!$AD:$AD,$J2530))</f>
        <v/>
      </c>
      <c r="AB2530" t="str">
        <f>IF($D2530="","",MAX(0,N(#REF!)-N($X2530)))</f>
        <v/>
      </c>
      <c r="AC2530" t="str">
        <f>IF(OR($D2530="",$AB2530="",N($AB2530)&lt;=0),"",IFERROR(MATCH(1,INDEX(('2_Review &amp; Audit'!$F$6:$F$505=$A2530)*('2_Review &amp; Audit'!$I$6:$I$505&gt;=$E2530-30)*('2_Review &amp; Audit'!$I$6:$I$505&lt;=$E2530+30)*('2_Review &amp; Audit'!$R$6:$R$505&gt;0)*(ROW('2_Review &amp; Audit'!$R$6:$R$505)&gt;$T2530),0),0)+5,""))</f>
        <v/>
      </c>
      <c r="AG2530" t="str">
        <f>IF(OR($D2530="",$AB2530="",$AF2530=""),"",MIN($AB2530,$AF2530))</f>
        <v/>
      </c>
      <c r="AK2530" t="str">
        <f>IF($D2530="","",MAX(0,N($AB2530)-N($AG2530)))</f>
        <v/>
      </c>
      <c r="AL2530" t="str">
        <f>IF(OR($D2530="",$AK2530="",N($AK2530)&lt;=0),"",IFERROR(MATCH(1,INDEX(('2_Review &amp; Audit'!$F$6:$F$505=$A2530)*('2_Review &amp; Audit'!$I$6:$I$505&gt;=$E2530-30)*('2_Review &amp; Audit'!$I$6:$I$505&lt;=$E2530+30)*('2_Review &amp; Audit'!$R$6:$R$505&gt;0)*(ROW('2_Review &amp; Audit'!$R$6:$R$505)&gt;$AC2530),0),0)+5,""))</f>
        <v/>
      </c>
      <c r="AP2530" t="str">
        <f>IF(OR($D2530="",$AK2530="",$AO2530=""),"",MIN($AK2530,$AO2530))</f>
        <v/>
      </c>
    </row>
    <row r="2531" spans="1:42" ht="12.75" customHeight="1" x14ac:dyDescent="0.2">
      <c r="A2531" t="str">
        <f>IF($J2531="","",INDEX('2_Review &amp; Audit'!$F:$F,$J2531))</f>
        <v/>
      </c>
      <c r="B2531" t="str">
        <f>IF($J2531="","",INDEX('2_Review &amp; Audit'!$C:$C,$J2531))</f>
        <v/>
      </c>
      <c r="C2531" t="str">
        <f>IF($J2531="","",INDEX('2_Review &amp; Audit'!$D:$D,$J2531))</f>
        <v/>
      </c>
      <c r="D2531" s="60" t="str">
        <f>IF($J2531="","",INDEX('2_Review &amp; Audit'!$U:$U,$J2531))</f>
        <v/>
      </c>
      <c r="E2531" t="str">
        <f>IF($J2531="","",INDEX('2_Review &amp; Audit'!$M:$M,$J2531))</f>
        <v/>
      </c>
      <c r="F2531" t="str">
        <f>IF($J2531="","",INDEX('2_Review &amp; Audit'!$N:$N,$J2531))</f>
        <v/>
      </c>
      <c r="G2531" t="str">
        <f>IF(OR($J2531="",$F2531=""),"",ABS(INDEX('2_Review &amp; Audit'!$B:$B,$J2531)/$F2531))</f>
        <v/>
      </c>
      <c r="H2531" t="str">
        <f t="shared" si="103"/>
        <v/>
      </c>
      <c r="I2531" t="str">
        <f>IF($J2531="","",INDEX('2_Review &amp; Audit'!$AD:$AD,$J2531))</f>
        <v/>
      </c>
      <c r="AB2531" t="str">
        <f>IF($D2531="","",MAX(0,N(#REF!)-N($X2531)))</f>
        <v/>
      </c>
      <c r="AC2531" t="str">
        <f>IF(OR($D2531="",$AB2531="",N($AB2531)&lt;=0),"",IFERROR(MATCH(1,INDEX(('2_Review &amp; Audit'!$F$6:$F$505=$A2531)*('2_Review &amp; Audit'!$I$6:$I$505&gt;=$E2531-30)*('2_Review &amp; Audit'!$I$6:$I$505&lt;=$E2531+30)*('2_Review &amp; Audit'!$R$6:$R$505&gt;0)*(ROW('2_Review &amp; Audit'!$R$6:$R$505)&gt;$T2531),0),0)+5,""))</f>
        <v/>
      </c>
      <c r="AG2531" t="str">
        <f>IF(OR($D2531="",$AB2531="",$AF2531=""),"",MIN($AB2531,$AF2531))</f>
        <v/>
      </c>
      <c r="AK2531" t="str">
        <f>IF($D2531="","",MAX(0,N($AB2531)-N($AG2531)))</f>
        <v/>
      </c>
      <c r="AL2531" t="str">
        <f>IF(OR($D2531="",$AK2531="",N($AK2531)&lt;=0),"",IFERROR(MATCH(1,INDEX(('2_Review &amp; Audit'!$F$6:$F$505=$A2531)*('2_Review &amp; Audit'!$I$6:$I$505&gt;=$E2531-30)*('2_Review &amp; Audit'!$I$6:$I$505&lt;=$E2531+30)*('2_Review &amp; Audit'!$R$6:$R$505&gt;0)*(ROW('2_Review &amp; Audit'!$R$6:$R$505)&gt;$AC2531),0),0)+5,""))</f>
        <v/>
      </c>
      <c r="AP2531" t="str">
        <f>IF(OR($D2531="",$AK2531="",$AO2531=""),"",MIN($AK2531,$AO2531))</f>
        <v/>
      </c>
    </row>
    <row r="2532" spans="1:42" ht="12.75" customHeight="1" x14ac:dyDescent="0.2">
      <c r="A2532" t="str">
        <f>IF($J2532="","",INDEX('2_Review &amp; Audit'!$F:$F,$J2532))</f>
        <v/>
      </c>
      <c r="B2532" t="str">
        <f>IF($J2532="","",INDEX('2_Review &amp; Audit'!$C:$C,$J2532))</f>
        <v/>
      </c>
      <c r="C2532" t="str">
        <f>IF($J2532="","",INDEX('2_Review &amp; Audit'!$D:$D,$J2532))</f>
        <v/>
      </c>
      <c r="D2532" s="60" t="str">
        <f>IF($J2532="","",INDEX('2_Review &amp; Audit'!$U:$U,$J2532))</f>
        <v/>
      </c>
      <c r="E2532" t="str">
        <f>IF($J2532="","",INDEX('2_Review &amp; Audit'!$M:$M,$J2532))</f>
        <v/>
      </c>
      <c r="F2532" t="str">
        <f>IF($J2532="","",INDEX('2_Review &amp; Audit'!$N:$N,$J2532))</f>
        <v/>
      </c>
      <c r="G2532" t="str">
        <f>IF(OR($J2532="",$F2532=""),"",ABS(INDEX('2_Review &amp; Audit'!$B:$B,$J2532)/$F2532))</f>
        <v/>
      </c>
      <c r="H2532" t="str">
        <f t="shared" si="103"/>
        <v/>
      </c>
      <c r="I2532" t="str">
        <f>IF($J2532="","",INDEX('2_Review &amp; Audit'!$AD:$AD,$J2532))</f>
        <v/>
      </c>
      <c r="AB2532" t="str">
        <f>IF($D2532="","",MAX(0,N(#REF!)-N($X2532)))</f>
        <v/>
      </c>
      <c r="AC2532" t="str">
        <f>IF(OR($D2532="",$AB2532="",N($AB2532)&lt;=0),"",IFERROR(MATCH(1,INDEX(('2_Review &amp; Audit'!$F$6:$F$505=$A2532)*('2_Review &amp; Audit'!$I$6:$I$505&gt;=$E2532-30)*('2_Review &amp; Audit'!$I$6:$I$505&lt;=$E2532+30)*('2_Review &amp; Audit'!$R$6:$R$505&gt;0)*(ROW('2_Review &amp; Audit'!$R$6:$R$505)&gt;$T2532),0),0)+5,""))</f>
        <v/>
      </c>
      <c r="AG2532" t="str">
        <f>IF(OR($D2532="",$AB2532="",$AF2532=""),"",MIN($AB2532,$AF2532))</f>
        <v/>
      </c>
      <c r="AK2532" t="str">
        <f>IF($D2532="","",MAX(0,N($AB2532)-N($AG2532)))</f>
        <v/>
      </c>
      <c r="AL2532" t="str">
        <f>IF(OR($D2532="",$AK2532="",N($AK2532)&lt;=0),"",IFERROR(MATCH(1,INDEX(('2_Review &amp; Audit'!$F$6:$F$505=$A2532)*('2_Review &amp; Audit'!$I$6:$I$505&gt;=$E2532-30)*('2_Review &amp; Audit'!$I$6:$I$505&lt;=$E2532+30)*('2_Review &amp; Audit'!$R$6:$R$505&gt;0)*(ROW('2_Review &amp; Audit'!$R$6:$R$505)&gt;$AC2532),0),0)+5,""))</f>
        <v/>
      </c>
      <c r="AP2532" t="str">
        <f>IF(OR($D2532="",$AK2532="",$AO2532=""),"",MIN($AK2532,$AO2532))</f>
        <v/>
      </c>
    </row>
    <row r="2533" spans="1:42" ht="12.75" customHeight="1" x14ac:dyDescent="0.2">
      <c r="A2533" t="str">
        <f>IF($J2533="","",INDEX('2_Review &amp; Audit'!$F:$F,$J2533))</f>
        <v/>
      </c>
      <c r="B2533" t="str">
        <f>IF($J2533="","",INDEX('2_Review &amp; Audit'!$C:$C,$J2533))</f>
        <v/>
      </c>
      <c r="C2533" t="str">
        <f>IF($J2533="","",INDEX('2_Review &amp; Audit'!$D:$D,$J2533))</f>
        <v/>
      </c>
      <c r="D2533" s="60" t="str">
        <f>IF($J2533="","",INDEX('2_Review &amp; Audit'!$U:$U,$J2533))</f>
        <v/>
      </c>
      <c r="E2533" t="str">
        <f>IF($J2533="","",INDEX('2_Review &amp; Audit'!$M:$M,$J2533))</f>
        <v/>
      </c>
      <c r="F2533" t="str">
        <f>IF($J2533="","",INDEX('2_Review &amp; Audit'!$N:$N,$J2533))</f>
        <v/>
      </c>
      <c r="G2533" t="str">
        <f>IF(OR($J2533="",$F2533=""),"",ABS(INDEX('2_Review &amp; Audit'!$B:$B,$J2533)/$F2533))</f>
        <v/>
      </c>
      <c r="H2533" t="str">
        <f t="shared" si="103"/>
        <v/>
      </c>
      <c r="I2533" t="str">
        <f>IF($J2533="","",INDEX('2_Review &amp; Audit'!$AD:$AD,$J2533))</f>
        <v/>
      </c>
      <c r="AB2533" t="str">
        <f>IF($D2533="","",MAX(0,N(#REF!)-N($X2533)))</f>
        <v/>
      </c>
      <c r="AC2533" t="str">
        <f>IF(OR($D2533="",$AB2533="",N($AB2533)&lt;=0),"",IFERROR(MATCH(1,INDEX(('2_Review &amp; Audit'!$F$6:$F$505=$A2533)*('2_Review &amp; Audit'!$I$6:$I$505&gt;=$E2533-30)*('2_Review &amp; Audit'!$I$6:$I$505&lt;=$E2533+30)*('2_Review &amp; Audit'!$R$6:$R$505&gt;0)*(ROW('2_Review &amp; Audit'!$R$6:$R$505)&gt;$T2533),0),0)+5,""))</f>
        <v/>
      </c>
      <c r="AG2533" t="str">
        <f>IF(OR($D2533="",$AB2533="",$AF2533=""),"",MIN($AB2533,$AF2533))</f>
        <v/>
      </c>
      <c r="AK2533" t="str">
        <f>IF($D2533="","",MAX(0,N($AB2533)-N($AG2533)))</f>
        <v/>
      </c>
      <c r="AL2533" t="str">
        <f>IF(OR($D2533="",$AK2533="",N($AK2533)&lt;=0),"",IFERROR(MATCH(1,INDEX(('2_Review &amp; Audit'!$F$6:$F$505=$A2533)*('2_Review &amp; Audit'!$I$6:$I$505&gt;=$E2533-30)*('2_Review &amp; Audit'!$I$6:$I$505&lt;=$E2533+30)*('2_Review &amp; Audit'!$R$6:$R$505&gt;0)*(ROW('2_Review &amp; Audit'!$R$6:$R$505)&gt;$AC2533),0),0)+5,""))</f>
        <v/>
      </c>
      <c r="AP2533" t="str">
        <f>IF(OR($D2533="",$AK2533="",$AO2533=""),"",MIN($AK2533,$AO2533))</f>
        <v/>
      </c>
    </row>
    <row r="2534" spans="1:42" ht="12.75" customHeight="1" x14ac:dyDescent="0.2">
      <c r="A2534" t="str">
        <f>IF($J2534="","",INDEX('2_Review &amp; Audit'!$F:$F,$J2534))</f>
        <v/>
      </c>
      <c r="B2534" t="str">
        <f>IF($J2534="","",INDEX('2_Review &amp; Audit'!$C:$C,$J2534))</f>
        <v/>
      </c>
      <c r="C2534" t="str">
        <f>IF($J2534="","",INDEX('2_Review &amp; Audit'!$D:$D,$J2534))</f>
        <v/>
      </c>
      <c r="D2534" s="60" t="str">
        <f>IF($J2534="","",INDEX('2_Review &amp; Audit'!$U:$U,$J2534))</f>
        <v/>
      </c>
      <c r="E2534" t="str">
        <f>IF($J2534="","",INDEX('2_Review &amp; Audit'!$M:$M,$J2534))</f>
        <v/>
      </c>
      <c r="F2534" t="str">
        <f>IF($J2534="","",INDEX('2_Review &amp; Audit'!$N:$N,$J2534))</f>
        <v/>
      </c>
      <c r="G2534" t="str">
        <f>IF(OR($J2534="",$F2534=""),"",ABS(INDEX('2_Review &amp; Audit'!$B:$B,$J2534)/$F2534))</f>
        <v/>
      </c>
      <c r="H2534" t="str">
        <f t="shared" si="103"/>
        <v/>
      </c>
      <c r="I2534" t="str">
        <f>IF($J2534="","",INDEX('2_Review &amp; Audit'!$AD:$AD,$J2534))</f>
        <v/>
      </c>
      <c r="AB2534" t="str">
        <f>IF($D2534="","",MAX(0,N(#REF!)-N($X2534)))</f>
        <v/>
      </c>
      <c r="AC2534" t="str">
        <f>IF(OR($D2534="",$AB2534="",N($AB2534)&lt;=0),"",IFERROR(MATCH(1,INDEX(('2_Review &amp; Audit'!$F$6:$F$505=$A2534)*('2_Review &amp; Audit'!$I$6:$I$505&gt;=$E2534-30)*('2_Review &amp; Audit'!$I$6:$I$505&lt;=$E2534+30)*('2_Review &amp; Audit'!$R$6:$R$505&gt;0)*(ROW('2_Review &amp; Audit'!$R$6:$R$505)&gt;$T2534),0),0)+5,""))</f>
        <v/>
      </c>
      <c r="AG2534" t="str">
        <f>IF(OR($D2534="",$AB2534="",$AF2534=""),"",MIN($AB2534,$AF2534))</f>
        <v/>
      </c>
      <c r="AK2534" t="str">
        <f>IF($D2534="","",MAX(0,N($AB2534)-N($AG2534)))</f>
        <v/>
      </c>
      <c r="AL2534" t="str">
        <f>IF(OR($D2534="",$AK2534="",N($AK2534)&lt;=0),"",IFERROR(MATCH(1,INDEX(('2_Review &amp; Audit'!$F$6:$F$505=$A2534)*('2_Review &amp; Audit'!$I$6:$I$505&gt;=$E2534-30)*('2_Review &amp; Audit'!$I$6:$I$505&lt;=$E2534+30)*('2_Review &amp; Audit'!$R$6:$R$505&gt;0)*(ROW('2_Review &amp; Audit'!$R$6:$R$505)&gt;$AC2534),0),0)+5,""))</f>
        <v/>
      </c>
      <c r="AP2534" t="str">
        <f>IF(OR($D2534="",$AK2534="",$AO2534=""),"",MIN($AK2534,$AO2534))</f>
        <v/>
      </c>
    </row>
    <row r="2535" spans="1:42" ht="12.75" customHeight="1" x14ac:dyDescent="0.2">
      <c r="A2535" t="str">
        <f>IF($J2535="","",INDEX('2_Review &amp; Audit'!$F:$F,$J2535))</f>
        <v/>
      </c>
      <c r="B2535" t="str">
        <f>IF($J2535="","",INDEX('2_Review &amp; Audit'!$C:$C,$J2535))</f>
        <v/>
      </c>
      <c r="C2535" t="str">
        <f>IF($J2535="","",INDEX('2_Review &amp; Audit'!$D:$D,$J2535))</f>
        <v/>
      </c>
      <c r="D2535" s="60" t="str">
        <f>IF($J2535="","",INDEX('2_Review &amp; Audit'!$U:$U,$J2535))</f>
        <v/>
      </c>
      <c r="E2535" t="str">
        <f>IF($J2535="","",INDEX('2_Review &amp; Audit'!$M:$M,$J2535))</f>
        <v/>
      </c>
      <c r="F2535" t="str">
        <f>IF($J2535="","",INDEX('2_Review &amp; Audit'!$N:$N,$J2535))</f>
        <v/>
      </c>
      <c r="G2535" t="str">
        <f>IF(OR($J2535="",$F2535=""),"",ABS(INDEX('2_Review &amp; Audit'!$B:$B,$J2535)/$F2535))</f>
        <v/>
      </c>
      <c r="H2535" t="str">
        <f t="shared" si="103"/>
        <v/>
      </c>
      <c r="I2535" t="str">
        <f>IF($J2535="","",INDEX('2_Review &amp; Audit'!$AD:$AD,$J2535))</f>
        <v/>
      </c>
      <c r="AB2535" t="str">
        <f>IF($D2535="","",MAX(0,N(#REF!)-N($X2535)))</f>
        <v/>
      </c>
      <c r="AC2535" t="str">
        <f>IF(OR($D2535="",$AB2535="",N($AB2535)&lt;=0),"",IFERROR(MATCH(1,INDEX(('2_Review &amp; Audit'!$F$6:$F$505=$A2535)*('2_Review &amp; Audit'!$I$6:$I$505&gt;=$E2535-30)*('2_Review &amp; Audit'!$I$6:$I$505&lt;=$E2535+30)*('2_Review &amp; Audit'!$R$6:$R$505&gt;0)*(ROW('2_Review &amp; Audit'!$R$6:$R$505)&gt;$T2535),0),0)+5,""))</f>
        <v/>
      </c>
      <c r="AG2535" t="str">
        <f>IF(OR($D2535="",$AB2535="",$AF2535=""),"",MIN($AB2535,$AF2535))</f>
        <v/>
      </c>
      <c r="AK2535" t="str">
        <f>IF($D2535="","",MAX(0,N($AB2535)-N($AG2535)))</f>
        <v/>
      </c>
      <c r="AL2535" t="str">
        <f>IF(OR($D2535="",$AK2535="",N($AK2535)&lt;=0),"",IFERROR(MATCH(1,INDEX(('2_Review &amp; Audit'!$F$6:$F$505=$A2535)*('2_Review &amp; Audit'!$I$6:$I$505&gt;=$E2535-30)*('2_Review &amp; Audit'!$I$6:$I$505&lt;=$E2535+30)*('2_Review &amp; Audit'!$R$6:$R$505&gt;0)*(ROW('2_Review &amp; Audit'!$R$6:$R$505)&gt;$AC2535),0),0)+5,""))</f>
        <v/>
      </c>
      <c r="AP2535" t="str">
        <f>IF(OR($D2535="",$AK2535="",$AO2535=""),"",MIN($AK2535,$AO2535))</f>
        <v/>
      </c>
    </row>
    <row r="2536" spans="1:42" ht="12.75" customHeight="1" x14ac:dyDescent="0.2">
      <c r="A2536" t="str">
        <f>IF($J2536="","",INDEX('2_Review &amp; Audit'!$F:$F,$J2536))</f>
        <v/>
      </c>
      <c r="B2536" t="str">
        <f>IF($J2536="","",INDEX('2_Review &amp; Audit'!$C:$C,$J2536))</f>
        <v/>
      </c>
      <c r="C2536" t="str">
        <f>IF($J2536="","",INDEX('2_Review &amp; Audit'!$D:$D,$J2536))</f>
        <v/>
      </c>
      <c r="D2536" s="60" t="str">
        <f>IF($J2536="","",INDEX('2_Review &amp; Audit'!$U:$U,$J2536))</f>
        <v/>
      </c>
      <c r="E2536" t="str">
        <f>IF($J2536="","",INDEX('2_Review &amp; Audit'!$M:$M,$J2536))</f>
        <v/>
      </c>
      <c r="F2536" t="str">
        <f>IF($J2536="","",INDEX('2_Review &amp; Audit'!$N:$N,$J2536))</f>
        <v/>
      </c>
      <c r="G2536" t="str">
        <f>IF(OR($J2536="",$F2536=""),"",ABS(INDEX('2_Review &amp; Audit'!$B:$B,$J2536)/$F2536))</f>
        <v/>
      </c>
      <c r="H2536" t="str">
        <f t="shared" si="103"/>
        <v/>
      </c>
      <c r="I2536" t="str">
        <f>IF($J2536="","",INDEX('2_Review &amp; Audit'!$AD:$AD,$J2536))</f>
        <v/>
      </c>
      <c r="AB2536" t="str">
        <f>IF($D2536="","",MAX(0,N(#REF!)-N($X2536)))</f>
        <v/>
      </c>
      <c r="AC2536" t="str">
        <f>IF(OR($D2536="",$AB2536="",N($AB2536)&lt;=0),"",IFERROR(MATCH(1,INDEX(('2_Review &amp; Audit'!$F$6:$F$505=$A2536)*('2_Review &amp; Audit'!$I$6:$I$505&gt;=$E2536-30)*('2_Review &amp; Audit'!$I$6:$I$505&lt;=$E2536+30)*('2_Review &amp; Audit'!$R$6:$R$505&gt;0)*(ROW('2_Review &amp; Audit'!$R$6:$R$505)&gt;$T2536),0),0)+5,""))</f>
        <v/>
      </c>
      <c r="AG2536" t="str">
        <f>IF(OR($D2536="",$AB2536="",$AF2536=""),"",MIN($AB2536,$AF2536))</f>
        <v/>
      </c>
      <c r="AK2536" t="str">
        <f>IF($D2536="","",MAX(0,N($AB2536)-N($AG2536)))</f>
        <v/>
      </c>
      <c r="AL2536" t="str">
        <f>IF(OR($D2536="",$AK2536="",N($AK2536)&lt;=0),"",IFERROR(MATCH(1,INDEX(('2_Review &amp; Audit'!$F$6:$F$505=$A2536)*('2_Review &amp; Audit'!$I$6:$I$505&gt;=$E2536-30)*('2_Review &amp; Audit'!$I$6:$I$505&lt;=$E2536+30)*('2_Review &amp; Audit'!$R$6:$R$505&gt;0)*(ROW('2_Review &amp; Audit'!$R$6:$R$505)&gt;$AC2536),0),0)+5,""))</f>
        <v/>
      </c>
      <c r="AP2536" t="str">
        <f>IF(OR($D2536="",$AK2536="",$AO2536=""),"",MIN($AK2536,$AO2536))</f>
        <v/>
      </c>
    </row>
    <row r="2537" spans="1:42" ht="12.75" customHeight="1" x14ac:dyDescent="0.2">
      <c r="A2537" t="str">
        <f>IF($J2537="","",INDEX('2_Review &amp; Audit'!$F:$F,$J2537))</f>
        <v/>
      </c>
      <c r="B2537" t="str">
        <f>IF($J2537="","",INDEX('2_Review &amp; Audit'!$C:$C,$J2537))</f>
        <v/>
      </c>
      <c r="C2537" t="str">
        <f>IF($J2537="","",INDEX('2_Review &amp; Audit'!$D:$D,$J2537))</f>
        <v/>
      </c>
      <c r="D2537" s="60" t="str">
        <f>IF($J2537="","",INDEX('2_Review &amp; Audit'!$U:$U,$J2537))</f>
        <v/>
      </c>
      <c r="E2537" t="str">
        <f>IF($J2537="","",INDEX('2_Review &amp; Audit'!$M:$M,$J2537))</f>
        <v/>
      </c>
      <c r="F2537" t="str">
        <f>IF($J2537="","",INDEX('2_Review &amp; Audit'!$N:$N,$J2537))</f>
        <v/>
      </c>
      <c r="G2537" t="str">
        <f>IF(OR($J2537="",$F2537=""),"",ABS(INDEX('2_Review &amp; Audit'!$B:$B,$J2537)/$F2537))</f>
        <v/>
      </c>
      <c r="H2537" t="str">
        <f t="shared" si="103"/>
        <v/>
      </c>
      <c r="I2537" t="str">
        <f>IF($J2537="","",INDEX('2_Review &amp; Audit'!$AD:$AD,$J2537))</f>
        <v/>
      </c>
      <c r="AB2537" t="str">
        <f>IF($D2537="","",MAX(0,N(#REF!)-N($X2537)))</f>
        <v/>
      </c>
      <c r="AC2537" t="str">
        <f>IF(OR($D2537="",$AB2537="",N($AB2537)&lt;=0),"",IFERROR(MATCH(1,INDEX(('2_Review &amp; Audit'!$F$6:$F$505=$A2537)*('2_Review &amp; Audit'!$I$6:$I$505&gt;=$E2537-30)*('2_Review &amp; Audit'!$I$6:$I$505&lt;=$E2537+30)*('2_Review &amp; Audit'!$R$6:$R$505&gt;0)*(ROW('2_Review &amp; Audit'!$R$6:$R$505)&gt;$T2537),0),0)+5,""))</f>
        <v/>
      </c>
      <c r="AG2537" t="str">
        <f>IF(OR($D2537="",$AB2537="",$AF2537=""),"",MIN($AB2537,$AF2537))</f>
        <v/>
      </c>
      <c r="AK2537" t="str">
        <f>IF($D2537="","",MAX(0,N($AB2537)-N($AG2537)))</f>
        <v/>
      </c>
      <c r="AL2537" t="str">
        <f>IF(OR($D2537="",$AK2537="",N($AK2537)&lt;=0),"",IFERROR(MATCH(1,INDEX(('2_Review &amp; Audit'!$F$6:$F$505=$A2537)*('2_Review &amp; Audit'!$I$6:$I$505&gt;=$E2537-30)*('2_Review &amp; Audit'!$I$6:$I$505&lt;=$E2537+30)*('2_Review &amp; Audit'!$R$6:$R$505&gt;0)*(ROW('2_Review &amp; Audit'!$R$6:$R$505)&gt;$AC2537),0),0)+5,""))</f>
        <v/>
      </c>
      <c r="AP2537" t="str">
        <f>IF(OR($D2537="",$AK2537="",$AO2537=""),"",MIN($AK2537,$AO2537))</f>
        <v/>
      </c>
    </row>
    <row r="2538" spans="1:42" ht="12.75" customHeight="1" x14ac:dyDescent="0.2">
      <c r="A2538" t="str">
        <f>IF($J2538="","",INDEX('2_Review &amp; Audit'!$F:$F,$J2538))</f>
        <v/>
      </c>
      <c r="B2538" t="str">
        <f>IF($J2538="","",INDEX('2_Review &amp; Audit'!$C:$C,$J2538))</f>
        <v/>
      </c>
      <c r="C2538" t="str">
        <f>IF($J2538="","",INDEX('2_Review &amp; Audit'!$D:$D,$J2538))</f>
        <v/>
      </c>
      <c r="D2538" s="60" t="str">
        <f>IF($J2538="","",INDEX('2_Review &amp; Audit'!$U:$U,$J2538))</f>
        <v/>
      </c>
      <c r="E2538" t="str">
        <f>IF($J2538="","",INDEX('2_Review &amp; Audit'!$M:$M,$J2538))</f>
        <v/>
      </c>
      <c r="F2538" t="str">
        <f>IF($J2538="","",INDEX('2_Review &amp; Audit'!$N:$N,$J2538))</f>
        <v/>
      </c>
      <c r="G2538" t="str">
        <f>IF(OR($J2538="",$F2538=""),"",ABS(INDEX('2_Review &amp; Audit'!$B:$B,$J2538)/$F2538))</f>
        <v/>
      </c>
      <c r="H2538" t="str">
        <f t="shared" si="103"/>
        <v/>
      </c>
      <c r="I2538" t="str">
        <f>IF($J2538="","",INDEX('2_Review &amp; Audit'!$AD:$AD,$J2538))</f>
        <v/>
      </c>
      <c r="AB2538" t="str">
        <f>IF($D2538="","",MAX(0,N(#REF!)-N($X2538)))</f>
        <v/>
      </c>
      <c r="AC2538" t="str">
        <f>IF(OR($D2538="",$AB2538="",N($AB2538)&lt;=0),"",IFERROR(MATCH(1,INDEX(('2_Review &amp; Audit'!$F$6:$F$505=$A2538)*('2_Review &amp; Audit'!$I$6:$I$505&gt;=$E2538-30)*('2_Review &amp; Audit'!$I$6:$I$505&lt;=$E2538+30)*('2_Review &amp; Audit'!$R$6:$R$505&gt;0)*(ROW('2_Review &amp; Audit'!$R$6:$R$505)&gt;$T2538),0),0)+5,""))</f>
        <v/>
      </c>
      <c r="AG2538" t="str">
        <f>IF(OR($D2538="",$AB2538="",$AF2538=""),"",MIN($AB2538,$AF2538))</f>
        <v/>
      </c>
      <c r="AK2538" t="str">
        <f>IF($D2538="","",MAX(0,N($AB2538)-N($AG2538)))</f>
        <v/>
      </c>
      <c r="AL2538" t="str">
        <f>IF(OR($D2538="",$AK2538="",N($AK2538)&lt;=0),"",IFERROR(MATCH(1,INDEX(('2_Review &amp; Audit'!$F$6:$F$505=$A2538)*('2_Review &amp; Audit'!$I$6:$I$505&gt;=$E2538-30)*('2_Review &amp; Audit'!$I$6:$I$505&lt;=$E2538+30)*('2_Review &amp; Audit'!$R$6:$R$505&gt;0)*(ROW('2_Review &amp; Audit'!$R$6:$R$505)&gt;$AC2538),0),0)+5,""))</f>
        <v/>
      </c>
      <c r="AP2538" t="str">
        <f>IF(OR($D2538="",$AK2538="",$AO2538=""),"",MIN($AK2538,$AO2538))</f>
        <v/>
      </c>
    </row>
    <row r="2539" spans="1:42" ht="12.75" customHeight="1" x14ac:dyDescent="0.2">
      <c r="A2539" t="str">
        <f>IF($J2539="","",INDEX('2_Review &amp; Audit'!$F:$F,$J2539))</f>
        <v/>
      </c>
      <c r="B2539" t="str">
        <f>IF($J2539="","",INDEX('2_Review &amp; Audit'!$C:$C,$J2539))</f>
        <v/>
      </c>
      <c r="C2539" t="str">
        <f>IF($J2539="","",INDEX('2_Review &amp; Audit'!$D:$D,$J2539))</f>
        <v/>
      </c>
      <c r="D2539" s="60" t="str">
        <f>IF($J2539="","",INDEX('2_Review &amp; Audit'!$U:$U,$J2539))</f>
        <v/>
      </c>
      <c r="E2539" t="str">
        <f>IF($J2539="","",INDEX('2_Review &amp; Audit'!$M:$M,$J2539))</f>
        <v/>
      </c>
      <c r="F2539" t="str">
        <f>IF($J2539="","",INDEX('2_Review &amp; Audit'!$N:$N,$J2539))</f>
        <v/>
      </c>
      <c r="G2539" t="str">
        <f>IF(OR($J2539="",$F2539=""),"",ABS(INDEX('2_Review &amp; Audit'!$B:$B,$J2539)/$F2539))</f>
        <v/>
      </c>
      <c r="H2539" t="str">
        <f t="shared" si="103"/>
        <v/>
      </c>
      <c r="I2539" t="str">
        <f>IF($J2539="","",INDEX('2_Review &amp; Audit'!$AD:$AD,$J2539))</f>
        <v/>
      </c>
      <c r="AB2539" t="str">
        <f>IF($D2539="","",MAX(0,N(#REF!)-N($X2539)))</f>
        <v/>
      </c>
      <c r="AC2539" t="str">
        <f>IF(OR($D2539="",$AB2539="",N($AB2539)&lt;=0),"",IFERROR(MATCH(1,INDEX(('2_Review &amp; Audit'!$F$6:$F$505=$A2539)*('2_Review &amp; Audit'!$I$6:$I$505&gt;=$E2539-30)*('2_Review &amp; Audit'!$I$6:$I$505&lt;=$E2539+30)*('2_Review &amp; Audit'!$R$6:$R$505&gt;0)*(ROW('2_Review &amp; Audit'!$R$6:$R$505)&gt;$T2539),0),0)+5,""))</f>
        <v/>
      </c>
      <c r="AG2539" t="str">
        <f>IF(OR($D2539="",$AB2539="",$AF2539=""),"",MIN($AB2539,$AF2539))</f>
        <v/>
      </c>
      <c r="AK2539" t="str">
        <f>IF($D2539="","",MAX(0,N($AB2539)-N($AG2539)))</f>
        <v/>
      </c>
      <c r="AL2539" t="str">
        <f>IF(OR($D2539="",$AK2539="",N($AK2539)&lt;=0),"",IFERROR(MATCH(1,INDEX(('2_Review &amp; Audit'!$F$6:$F$505=$A2539)*('2_Review &amp; Audit'!$I$6:$I$505&gt;=$E2539-30)*('2_Review &amp; Audit'!$I$6:$I$505&lt;=$E2539+30)*('2_Review &amp; Audit'!$R$6:$R$505&gt;0)*(ROW('2_Review &amp; Audit'!$R$6:$R$505)&gt;$AC2539),0),0)+5,""))</f>
        <v/>
      </c>
      <c r="AP2539" t="str">
        <f>IF(OR($D2539="",$AK2539="",$AO2539=""),"",MIN($AK2539,$AO2539))</f>
        <v/>
      </c>
    </row>
    <row r="2540" spans="1:42" ht="12.75" customHeight="1" x14ac:dyDescent="0.2">
      <c r="A2540" t="str">
        <f>IF($J2540="","",INDEX('2_Review &amp; Audit'!$F:$F,$J2540))</f>
        <v/>
      </c>
      <c r="B2540" t="str">
        <f>IF($J2540="","",INDEX('2_Review &amp; Audit'!$C:$C,$J2540))</f>
        <v/>
      </c>
      <c r="C2540" t="str">
        <f>IF($J2540="","",INDEX('2_Review &amp; Audit'!$D:$D,$J2540))</f>
        <v/>
      </c>
      <c r="D2540" s="60" t="str">
        <f>IF($J2540="","",INDEX('2_Review &amp; Audit'!$U:$U,$J2540))</f>
        <v/>
      </c>
      <c r="E2540" t="str">
        <f>IF($J2540="","",INDEX('2_Review &amp; Audit'!$M:$M,$J2540))</f>
        <v/>
      </c>
      <c r="F2540" t="str">
        <f>IF($J2540="","",INDEX('2_Review &amp; Audit'!$N:$N,$J2540))</f>
        <v/>
      </c>
      <c r="G2540" t="str">
        <f>IF(OR($J2540="",$F2540=""),"",ABS(INDEX('2_Review &amp; Audit'!$B:$B,$J2540)/$F2540))</f>
        <v/>
      </c>
      <c r="H2540" t="str">
        <f t="shared" si="103"/>
        <v/>
      </c>
      <c r="I2540" t="str">
        <f>IF($J2540="","",INDEX('2_Review &amp; Audit'!$AD:$AD,$J2540))</f>
        <v/>
      </c>
      <c r="AB2540" t="str">
        <f>IF($D2540="","",MAX(0,N(#REF!)-N($X2540)))</f>
        <v/>
      </c>
      <c r="AC2540" t="str">
        <f>IF(OR($D2540="",$AB2540="",N($AB2540)&lt;=0),"",IFERROR(MATCH(1,INDEX(('2_Review &amp; Audit'!$F$6:$F$505=$A2540)*('2_Review &amp; Audit'!$I$6:$I$505&gt;=$E2540-30)*('2_Review &amp; Audit'!$I$6:$I$505&lt;=$E2540+30)*('2_Review &amp; Audit'!$R$6:$R$505&gt;0)*(ROW('2_Review &amp; Audit'!$R$6:$R$505)&gt;$T2540),0),0)+5,""))</f>
        <v/>
      </c>
      <c r="AG2540" t="str">
        <f>IF(OR($D2540="",$AB2540="",$AF2540=""),"",MIN($AB2540,$AF2540))</f>
        <v/>
      </c>
      <c r="AK2540" t="str">
        <f>IF($D2540="","",MAX(0,N($AB2540)-N($AG2540)))</f>
        <v/>
      </c>
      <c r="AL2540" t="str">
        <f>IF(OR($D2540="",$AK2540="",N($AK2540)&lt;=0),"",IFERROR(MATCH(1,INDEX(('2_Review &amp; Audit'!$F$6:$F$505=$A2540)*('2_Review &amp; Audit'!$I$6:$I$505&gt;=$E2540-30)*('2_Review &amp; Audit'!$I$6:$I$505&lt;=$E2540+30)*('2_Review &amp; Audit'!$R$6:$R$505&gt;0)*(ROW('2_Review &amp; Audit'!$R$6:$R$505)&gt;$AC2540),0),0)+5,""))</f>
        <v/>
      </c>
      <c r="AP2540" t="str">
        <f>IF(OR($D2540="",$AK2540="",$AO2540=""),"",MIN($AK2540,$AO2540))</f>
        <v/>
      </c>
    </row>
    <row r="2541" spans="1:42" ht="12.75" customHeight="1" x14ac:dyDescent="0.2">
      <c r="A2541" t="str">
        <f>IF($J2541="","",INDEX('2_Review &amp; Audit'!$F:$F,$J2541))</f>
        <v/>
      </c>
      <c r="B2541" t="str">
        <f>IF($J2541="","",INDEX('2_Review &amp; Audit'!$C:$C,$J2541))</f>
        <v/>
      </c>
      <c r="C2541" t="str">
        <f>IF($J2541="","",INDEX('2_Review &amp; Audit'!$D:$D,$J2541))</f>
        <v/>
      </c>
      <c r="D2541" s="60" t="str">
        <f>IF($J2541="","",INDEX('2_Review &amp; Audit'!$U:$U,$J2541))</f>
        <v/>
      </c>
      <c r="E2541" t="str">
        <f>IF($J2541="","",INDEX('2_Review &amp; Audit'!$M:$M,$J2541))</f>
        <v/>
      </c>
      <c r="F2541" t="str">
        <f>IF($J2541="","",INDEX('2_Review &amp; Audit'!$N:$N,$J2541))</f>
        <v/>
      </c>
      <c r="G2541" t="str">
        <f>IF(OR($J2541="",$F2541=""),"",ABS(INDEX('2_Review &amp; Audit'!$B:$B,$J2541)/$F2541))</f>
        <v/>
      </c>
      <c r="H2541" t="str">
        <f t="shared" si="103"/>
        <v/>
      </c>
      <c r="I2541" t="str">
        <f>IF($J2541="","",INDEX('2_Review &amp; Audit'!$AD:$AD,$J2541))</f>
        <v/>
      </c>
      <c r="AB2541" t="str">
        <f>IF($D2541="","",MAX(0,N(#REF!)-N($X2541)))</f>
        <v/>
      </c>
      <c r="AC2541" t="str">
        <f>IF(OR($D2541="",$AB2541="",N($AB2541)&lt;=0),"",IFERROR(MATCH(1,INDEX(('2_Review &amp; Audit'!$F$6:$F$505=$A2541)*('2_Review &amp; Audit'!$I$6:$I$505&gt;=$E2541-30)*('2_Review &amp; Audit'!$I$6:$I$505&lt;=$E2541+30)*('2_Review &amp; Audit'!$R$6:$R$505&gt;0)*(ROW('2_Review &amp; Audit'!$R$6:$R$505)&gt;$T2541),0),0)+5,""))</f>
        <v/>
      </c>
      <c r="AG2541" t="str">
        <f>IF(OR($D2541="",$AB2541="",$AF2541=""),"",MIN($AB2541,$AF2541))</f>
        <v/>
      </c>
      <c r="AK2541" t="str">
        <f>IF($D2541="","",MAX(0,N($AB2541)-N($AG2541)))</f>
        <v/>
      </c>
      <c r="AL2541" t="str">
        <f>IF(OR($D2541="",$AK2541="",N($AK2541)&lt;=0),"",IFERROR(MATCH(1,INDEX(('2_Review &amp; Audit'!$F$6:$F$505=$A2541)*('2_Review &amp; Audit'!$I$6:$I$505&gt;=$E2541-30)*('2_Review &amp; Audit'!$I$6:$I$505&lt;=$E2541+30)*('2_Review &amp; Audit'!$R$6:$R$505&gt;0)*(ROW('2_Review &amp; Audit'!$R$6:$R$505)&gt;$AC2541),0),0)+5,""))</f>
        <v/>
      </c>
      <c r="AP2541" t="str">
        <f>IF(OR($D2541="",$AK2541="",$AO2541=""),"",MIN($AK2541,$AO2541))</f>
        <v/>
      </c>
    </row>
    <row r="2542" spans="1:42" ht="12.75" customHeight="1" x14ac:dyDescent="0.2">
      <c r="A2542" t="str">
        <f>IF($J2542="","",INDEX('2_Review &amp; Audit'!$F:$F,$J2542))</f>
        <v/>
      </c>
      <c r="B2542" t="str">
        <f>IF($J2542="","",INDEX('2_Review &amp; Audit'!$C:$C,$J2542))</f>
        <v/>
      </c>
      <c r="C2542" t="str">
        <f>IF($J2542="","",INDEX('2_Review &amp; Audit'!$D:$D,$J2542))</f>
        <v/>
      </c>
      <c r="D2542" s="60" t="str">
        <f>IF($J2542="","",INDEX('2_Review &amp; Audit'!$U:$U,$J2542))</f>
        <v/>
      </c>
      <c r="E2542" t="str">
        <f>IF($J2542="","",INDEX('2_Review &amp; Audit'!$M:$M,$J2542))</f>
        <v/>
      </c>
      <c r="F2542" t="str">
        <f>IF($J2542="","",INDEX('2_Review &amp; Audit'!$N:$N,$J2542))</f>
        <v/>
      </c>
      <c r="G2542" t="str">
        <f>IF(OR($J2542="",$F2542=""),"",ABS(INDEX('2_Review &amp; Audit'!$B:$B,$J2542)/$F2542))</f>
        <v/>
      </c>
      <c r="H2542" t="str">
        <f t="shared" si="103"/>
        <v/>
      </c>
      <c r="I2542" t="str">
        <f>IF($J2542="","",INDEX('2_Review &amp; Audit'!$AD:$AD,$J2542))</f>
        <v/>
      </c>
      <c r="AB2542" t="str">
        <f>IF($D2542="","",MAX(0,N(#REF!)-N($X2542)))</f>
        <v/>
      </c>
      <c r="AC2542" t="str">
        <f>IF(OR($D2542="",$AB2542="",N($AB2542)&lt;=0),"",IFERROR(MATCH(1,INDEX(('2_Review &amp; Audit'!$F$6:$F$505=$A2542)*('2_Review &amp; Audit'!$I$6:$I$505&gt;=$E2542-30)*('2_Review &amp; Audit'!$I$6:$I$505&lt;=$E2542+30)*('2_Review &amp; Audit'!$R$6:$R$505&gt;0)*(ROW('2_Review &amp; Audit'!$R$6:$R$505)&gt;$T2542),0),0)+5,""))</f>
        <v/>
      </c>
      <c r="AG2542" t="str">
        <f>IF(OR($D2542="",$AB2542="",$AF2542=""),"",MIN($AB2542,$AF2542))</f>
        <v/>
      </c>
      <c r="AK2542" t="str">
        <f>IF($D2542="","",MAX(0,N($AB2542)-N($AG2542)))</f>
        <v/>
      </c>
      <c r="AL2542" t="str">
        <f>IF(OR($D2542="",$AK2542="",N($AK2542)&lt;=0),"",IFERROR(MATCH(1,INDEX(('2_Review &amp; Audit'!$F$6:$F$505=$A2542)*('2_Review &amp; Audit'!$I$6:$I$505&gt;=$E2542-30)*('2_Review &amp; Audit'!$I$6:$I$505&lt;=$E2542+30)*('2_Review &amp; Audit'!$R$6:$R$505&gt;0)*(ROW('2_Review &amp; Audit'!$R$6:$R$505)&gt;$AC2542),0),0)+5,""))</f>
        <v/>
      </c>
      <c r="AP2542" t="str">
        <f>IF(OR($D2542="",$AK2542="",$AO2542=""),"",MIN($AK2542,$AO2542))</f>
        <v/>
      </c>
    </row>
    <row r="2543" spans="1:42" ht="12.75" customHeight="1" x14ac:dyDescent="0.2">
      <c r="A2543" t="str">
        <f>IF($J2543="","",INDEX('2_Review &amp; Audit'!$F:$F,$J2543))</f>
        <v/>
      </c>
      <c r="B2543" t="str">
        <f>IF($J2543="","",INDEX('2_Review &amp; Audit'!$C:$C,$J2543))</f>
        <v/>
      </c>
      <c r="C2543" t="str">
        <f>IF($J2543="","",INDEX('2_Review &amp; Audit'!$D:$D,$J2543))</f>
        <v/>
      </c>
      <c r="D2543" s="60" t="str">
        <f>IF($J2543="","",INDEX('2_Review &amp; Audit'!$U:$U,$J2543))</f>
        <v/>
      </c>
      <c r="E2543" t="str">
        <f>IF($J2543="","",INDEX('2_Review &amp; Audit'!$M:$M,$J2543))</f>
        <v/>
      </c>
      <c r="F2543" t="str">
        <f>IF($J2543="","",INDEX('2_Review &amp; Audit'!$N:$N,$J2543))</f>
        <v/>
      </c>
      <c r="G2543" t="str">
        <f>IF(OR($J2543="",$F2543=""),"",ABS(INDEX('2_Review &amp; Audit'!$B:$B,$J2543)/$F2543))</f>
        <v/>
      </c>
      <c r="H2543" t="str">
        <f t="shared" si="103"/>
        <v/>
      </c>
      <c r="I2543" t="str">
        <f>IF($J2543="","",INDEX('2_Review &amp; Audit'!$AD:$AD,$J2543))</f>
        <v/>
      </c>
      <c r="AB2543" t="str">
        <f>IF($D2543="","",MAX(0,N(#REF!)-N($X2543)))</f>
        <v/>
      </c>
      <c r="AC2543" t="str">
        <f>IF(OR($D2543="",$AB2543="",N($AB2543)&lt;=0),"",IFERROR(MATCH(1,INDEX(('2_Review &amp; Audit'!$F$6:$F$505=$A2543)*('2_Review &amp; Audit'!$I$6:$I$505&gt;=$E2543-30)*('2_Review &amp; Audit'!$I$6:$I$505&lt;=$E2543+30)*('2_Review &amp; Audit'!$R$6:$R$505&gt;0)*(ROW('2_Review &amp; Audit'!$R$6:$R$505)&gt;$T2543),0),0)+5,""))</f>
        <v/>
      </c>
      <c r="AG2543" t="str">
        <f>IF(OR($D2543="",$AB2543="",$AF2543=""),"",MIN($AB2543,$AF2543))</f>
        <v/>
      </c>
      <c r="AK2543" t="str">
        <f>IF($D2543="","",MAX(0,N($AB2543)-N($AG2543)))</f>
        <v/>
      </c>
      <c r="AL2543" t="str">
        <f>IF(OR($D2543="",$AK2543="",N($AK2543)&lt;=0),"",IFERROR(MATCH(1,INDEX(('2_Review &amp; Audit'!$F$6:$F$505=$A2543)*('2_Review &amp; Audit'!$I$6:$I$505&gt;=$E2543-30)*('2_Review &amp; Audit'!$I$6:$I$505&lt;=$E2543+30)*('2_Review &amp; Audit'!$R$6:$R$505&gt;0)*(ROW('2_Review &amp; Audit'!$R$6:$R$505)&gt;$AC2543),0),0)+5,""))</f>
        <v/>
      </c>
      <c r="AP2543" t="str">
        <f>IF(OR($D2543="",$AK2543="",$AO2543=""),"",MIN($AK2543,$AO2543))</f>
        <v/>
      </c>
    </row>
    <row r="2544" spans="1:42" ht="12.75" customHeight="1" x14ac:dyDescent="0.2">
      <c r="A2544" t="str">
        <f>IF($J2544="","",INDEX('2_Review &amp; Audit'!$F:$F,$J2544))</f>
        <v/>
      </c>
      <c r="B2544" t="str">
        <f>IF($J2544="","",INDEX('2_Review &amp; Audit'!$C:$C,$J2544))</f>
        <v/>
      </c>
      <c r="C2544" t="str">
        <f>IF($J2544="","",INDEX('2_Review &amp; Audit'!$D:$D,$J2544))</f>
        <v/>
      </c>
      <c r="D2544" s="60" t="str">
        <f>IF($J2544="","",INDEX('2_Review &amp; Audit'!$U:$U,$J2544))</f>
        <v/>
      </c>
      <c r="E2544" t="str">
        <f>IF($J2544="","",INDEX('2_Review &amp; Audit'!$M:$M,$J2544))</f>
        <v/>
      </c>
      <c r="F2544" t="str">
        <f>IF($J2544="","",INDEX('2_Review &amp; Audit'!$N:$N,$J2544))</f>
        <v/>
      </c>
      <c r="G2544" t="str">
        <f>IF(OR($J2544="",$F2544=""),"",ABS(INDEX('2_Review &amp; Audit'!$B:$B,$J2544)/$F2544))</f>
        <v/>
      </c>
      <c r="H2544" t="str">
        <f t="shared" si="103"/>
        <v/>
      </c>
      <c r="I2544" t="str">
        <f>IF($J2544="","",INDEX('2_Review &amp; Audit'!$AD:$AD,$J2544))</f>
        <v/>
      </c>
      <c r="AB2544" t="str">
        <f>IF($D2544="","",MAX(0,N(#REF!)-N($X2544)))</f>
        <v/>
      </c>
      <c r="AC2544" t="str">
        <f>IF(OR($D2544="",$AB2544="",N($AB2544)&lt;=0),"",IFERROR(MATCH(1,INDEX(('2_Review &amp; Audit'!$F$6:$F$505=$A2544)*('2_Review &amp; Audit'!$I$6:$I$505&gt;=$E2544-30)*('2_Review &amp; Audit'!$I$6:$I$505&lt;=$E2544+30)*('2_Review &amp; Audit'!$R$6:$R$505&gt;0)*(ROW('2_Review &amp; Audit'!$R$6:$R$505)&gt;$T2544),0),0)+5,""))</f>
        <v/>
      </c>
      <c r="AG2544" t="str">
        <f>IF(OR($D2544="",$AB2544="",$AF2544=""),"",MIN($AB2544,$AF2544))</f>
        <v/>
      </c>
      <c r="AK2544" t="str">
        <f>IF($D2544="","",MAX(0,N($AB2544)-N($AG2544)))</f>
        <v/>
      </c>
      <c r="AL2544" t="str">
        <f>IF(OR($D2544="",$AK2544="",N($AK2544)&lt;=0),"",IFERROR(MATCH(1,INDEX(('2_Review &amp; Audit'!$F$6:$F$505=$A2544)*('2_Review &amp; Audit'!$I$6:$I$505&gt;=$E2544-30)*('2_Review &amp; Audit'!$I$6:$I$505&lt;=$E2544+30)*('2_Review &amp; Audit'!$R$6:$R$505&gt;0)*(ROW('2_Review &amp; Audit'!$R$6:$R$505)&gt;$AC2544),0),0)+5,""))</f>
        <v/>
      </c>
      <c r="AP2544" t="str">
        <f>IF(OR($D2544="",$AK2544="",$AO2544=""),"",MIN($AK2544,$AO2544))</f>
        <v/>
      </c>
    </row>
    <row r="2545" spans="1:42" ht="12.75" customHeight="1" x14ac:dyDescent="0.2">
      <c r="A2545" t="str">
        <f>IF($J2545="","",INDEX('2_Review &amp; Audit'!$F:$F,$J2545))</f>
        <v/>
      </c>
      <c r="B2545" t="str">
        <f>IF($J2545="","",INDEX('2_Review &amp; Audit'!$C:$C,$J2545))</f>
        <v/>
      </c>
      <c r="C2545" t="str">
        <f>IF($J2545="","",INDEX('2_Review &amp; Audit'!$D:$D,$J2545))</f>
        <v/>
      </c>
      <c r="D2545" s="60" t="str">
        <f>IF($J2545="","",INDEX('2_Review &amp; Audit'!$U:$U,$J2545))</f>
        <v/>
      </c>
      <c r="E2545" t="str">
        <f>IF($J2545="","",INDEX('2_Review &amp; Audit'!$M:$M,$J2545))</f>
        <v/>
      </c>
      <c r="F2545" t="str">
        <f>IF($J2545="","",INDEX('2_Review &amp; Audit'!$N:$N,$J2545))</f>
        <v/>
      </c>
      <c r="G2545" t="str">
        <f>IF(OR($J2545="",$F2545=""),"",ABS(INDEX('2_Review &amp; Audit'!$B:$B,$J2545)/$F2545))</f>
        <v/>
      </c>
      <c r="H2545" t="str">
        <f t="shared" si="103"/>
        <v/>
      </c>
      <c r="I2545" t="str">
        <f>IF($J2545="","",INDEX('2_Review &amp; Audit'!$AD:$AD,$J2545))</f>
        <v/>
      </c>
      <c r="AB2545" t="str">
        <f>IF($D2545="","",MAX(0,N(#REF!)-N($X2545)))</f>
        <v/>
      </c>
      <c r="AC2545" t="str">
        <f>IF(OR($D2545="",$AB2545="",N($AB2545)&lt;=0),"",IFERROR(MATCH(1,INDEX(('2_Review &amp; Audit'!$F$6:$F$505=$A2545)*('2_Review &amp; Audit'!$I$6:$I$505&gt;=$E2545-30)*('2_Review &amp; Audit'!$I$6:$I$505&lt;=$E2545+30)*('2_Review &amp; Audit'!$R$6:$R$505&gt;0)*(ROW('2_Review &amp; Audit'!$R$6:$R$505)&gt;$T2545),0),0)+5,""))</f>
        <v/>
      </c>
      <c r="AG2545" t="str">
        <f>IF(OR($D2545="",$AB2545="",$AF2545=""),"",MIN($AB2545,$AF2545))</f>
        <v/>
      </c>
      <c r="AK2545" t="str">
        <f>IF($D2545="","",MAX(0,N($AB2545)-N($AG2545)))</f>
        <v/>
      </c>
      <c r="AL2545" t="str">
        <f>IF(OR($D2545="",$AK2545="",N($AK2545)&lt;=0),"",IFERROR(MATCH(1,INDEX(('2_Review &amp; Audit'!$F$6:$F$505=$A2545)*('2_Review &amp; Audit'!$I$6:$I$505&gt;=$E2545-30)*('2_Review &amp; Audit'!$I$6:$I$505&lt;=$E2545+30)*('2_Review &amp; Audit'!$R$6:$R$505&gt;0)*(ROW('2_Review &amp; Audit'!$R$6:$R$505)&gt;$AC2545),0),0)+5,""))</f>
        <v/>
      </c>
      <c r="AP2545" t="str">
        <f>IF(OR($D2545="",$AK2545="",$AO2545=""),"",MIN($AK2545,$AO2545))</f>
        <v/>
      </c>
    </row>
    <row r="2546" spans="1:42" ht="12.75" customHeight="1" x14ac:dyDescent="0.2">
      <c r="A2546" t="str">
        <f>IF($J2546="","",INDEX('2_Review &amp; Audit'!$F:$F,$J2546))</f>
        <v/>
      </c>
      <c r="B2546" t="str">
        <f>IF($J2546="","",INDEX('2_Review &amp; Audit'!$C:$C,$J2546))</f>
        <v/>
      </c>
      <c r="C2546" t="str">
        <f>IF($J2546="","",INDEX('2_Review &amp; Audit'!$D:$D,$J2546))</f>
        <v/>
      </c>
      <c r="D2546" s="60" t="str">
        <f>IF($J2546="","",INDEX('2_Review &amp; Audit'!$U:$U,$J2546))</f>
        <v/>
      </c>
      <c r="E2546" t="str">
        <f>IF($J2546="","",INDEX('2_Review &amp; Audit'!$M:$M,$J2546))</f>
        <v/>
      </c>
      <c r="F2546" t="str">
        <f>IF($J2546="","",INDEX('2_Review &amp; Audit'!$N:$N,$J2546))</f>
        <v/>
      </c>
      <c r="G2546" t="str">
        <f>IF(OR($J2546="",$F2546=""),"",ABS(INDEX('2_Review &amp; Audit'!$B:$B,$J2546)/$F2546))</f>
        <v/>
      </c>
      <c r="H2546" t="str">
        <f t="shared" si="103"/>
        <v/>
      </c>
      <c r="I2546" t="str">
        <f>IF($J2546="","",INDEX('2_Review &amp; Audit'!$AD:$AD,$J2546))</f>
        <v/>
      </c>
      <c r="AB2546" t="str">
        <f>IF($D2546="","",MAX(0,N(#REF!)-N($X2546)))</f>
        <v/>
      </c>
      <c r="AC2546" t="str">
        <f>IF(OR($D2546="",$AB2546="",N($AB2546)&lt;=0),"",IFERROR(MATCH(1,INDEX(('2_Review &amp; Audit'!$F$6:$F$505=$A2546)*('2_Review &amp; Audit'!$I$6:$I$505&gt;=$E2546-30)*('2_Review &amp; Audit'!$I$6:$I$505&lt;=$E2546+30)*('2_Review &amp; Audit'!$R$6:$R$505&gt;0)*(ROW('2_Review &amp; Audit'!$R$6:$R$505)&gt;$T2546),0),0)+5,""))</f>
        <v/>
      </c>
      <c r="AG2546" t="str">
        <f>IF(OR($D2546="",$AB2546="",$AF2546=""),"",MIN($AB2546,$AF2546))</f>
        <v/>
      </c>
      <c r="AK2546" t="str">
        <f>IF($D2546="","",MAX(0,N($AB2546)-N($AG2546)))</f>
        <v/>
      </c>
      <c r="AL2546" t="str">
        <f>IF(OR($D2546="",$AK2546="",N($AK2546)&lt;=0),"",IFERROR(MATCH(1,INDEX(('2_Review &amp; Audit'!$F$6:$F$505=$A2546)*('2_Review &amp; Audit'!$I$6:$I$505&gt;=$E2546-30)*('2_Review &amp; Audit'!$I$6:$I$505&lt;=$E2546+30)*('2_Review &amp; Audit'!$R$6:$R$505&gt;0)*(ROW('2_Review &amp; Audit'!$R$6:$R$505)&gt;$AC2546),0),0)+5,""))</f>
        <v/>
      </c>
      <c r="AP2546" t="str">
        <f>IF(OR($D2546="",$AK2546="",$AO2546=""),"",MIN($AK2546,$AO2546))</f>
        <v/>
      </c>
    </row>
    <row r="2547" spans="1:42" ht="12.75" customHeight="1" x14ac:dyDescent="0.2">
      <c r="A2547" t="str">
        <f>IF($J2547="","",INDEX('2_Review &amp; Audit'!$F:$F,$J2547))</f>
        <v/>
      </c>
      <c r="B2547" t="str">
        <f>IF($J2547="","",INDEX('2_Review &amp; Audit'!$C:$C,$J2547))</f>
        <v/>
      </c>
      <c r="C2547" t="str">
        <f>IF($J2547="","",INDEX('2_Review &amp; Audit'!$D:$D,$J2547))</f>
        <v/>
      </c>
      <c r="D2547" s="60" t="str">
        <f>IF($J2547="","",INDEX('2_Review &amp; Audit'!$U:$U,$J2547))</f>
        <v/>
      </c>
      <c r="E2547" t="str">
        <f>IF($J2547="","",INDEX('2_Review &amp; Audit'!$M:$M,$J2547))</f>
        <v/>
      </c>
      <c r="F2547" t="str">
        <f>IF($J2547="","",INDEX('2_Review &amp; Audit'!$N:$N,$J2547))</f>
        <v/>
      </c>
      <c r="G2547" t="str">
        <f>IF(OR($J2547="",$F2547=""),"",ABS(INDEX('2_Review &amp; Audit'!$B:$B,$J2547)/$F2547))</f>
        <v/>
      </c>
      <c r="H2547" t="str">
        <f t="shared" si="103"/>
        <v/>
      </c>
      <c r="I2547" t="str">
        <f>IF($J2547="","",INDEX('2_Review &amp; Audit'!$AD:$AD,$J2547))</f>
        <v/>
      </c>
      <c r="AB2547" t="str">
        <f>IF($D2547="","",MAX(0,N(#REF!)-N($X2547)))</f>
        <v/>
      </c>
      <c r="AC2547" t="str">
        <f>IF(OR($D2547="",$AB2547="",N($AB2547)&lt;=0),"",IFERROR(MATCH(1,INDEX(('2_Review &amp; Audit'!$F$6:$F$505=$A2547)*('2_Review &amp; Audit'!$I$6:$I$505&gt;=$E2547-30)*('2_Review &amp; Audit'!$I$6:$I$505&lt;=$E2547+30)*('2_Review &amp; Audit'!$R$6:$R$505&gt;0)*(ROW('2_Review &amp; Audit'!$R$6:$R$505)&gt;$T2547),0),0)+5,""))</f>
        <v/>
      </c>
      <c r="AG2547" t="str">
        <f>IF(OR($D2547="",$AB2547="",$AF2547=""),"",MIN($AB2547,$AF2547))</f>
        <v/>
      </c>
      <c r="AK2547" t="str">
        <f>IF($D2547="","",MAX(0,N($AB2547)-N($AG2547)))</f>
        <v/>
      </c>
      <c r="AL2547" t="str">
        <f>IF(OR($D2547="",$AK2547="",N($AK2547)&lt;=0),"",IFERROR(MATCH(1,INDEX(('2_Review &amp; Audit'!$F$6:$F$505=$A2547)*('2_Review &amp; Audit'!$I$6:$I$505&gt;=$E2547-30)*('2_Review &amp; Audit'!$I$6:$I$505&lt;=$E2547+30)*('2_Review &amp; Audit'!$R$6:$R$505&gt;0)*(ROW('2_Review &amp; Audit'!$R$6:$R$505)&gt;$AC2547),0),0)+5,""))</f>
        <v/>
      </c>
      <c r="AP2547" t="str">
        <f>IF(OR($D2547="",$AK2547="",$AO2547=""),"",MIN($AK2547,$AO2547))</f>
        <v/>
      </c>
    </row>
    <row r="2548" spans="1:42" ht="12.75" customHeight="1" x14ac:dyDescent="0.2">
      <c r="A2548" t="str">
        <f>IF($J2548="","",INDEX('2_Review &amp; Audit'!$F:$F,$J2548))</f>
        <v/>
      </c>
      <c r="B2548" t="str">
        <f>IF($J2548="","",INDEX('2_Review &amp; Audit'!$C:$C,$J2548))</f>
        <v/>
      </c>
      <c r="C2548" t="str">
        <f>IF($J2548="","",INDEX('2_Review &amp; Audit'!$D:$D,$J2548))</f>
        <v/>
      </c>
      <c r="D2548" s="60" t="str">
        <f>IF($J2548="","",INDEX('2_Review &amp; Audit'!$U:$U,$J2548))</f>
        <v/>
      </c>
      <c r="E2548" t="str">
        <f>IF($J2548="","",INDEX('2_Review &amp; Audit'!$M:$M,$J2548))</f>
        <v/>
      </c>
      <c r="F2548" t="str">
        <f>IF($J2548="","",INDEX('2_Review &amp; Audit'!$N:$N,$J2548))</f>
        <v/>
      </c>
      <c r="G2548" t="str">
        <f>IF(OR($J2548="",$F2548=""),"",ABS(INDEX('2_Review &amp; Audit'!$B:$B,$J2548)/$F2548))</f>
        <v/>
      </c>
      <c r="H2548" t="str">
        <f t="shared" si="103"/>
        <v/>
      </c>
      <c r="I2548" t="str">
        <f>IF($J2548="","",INDEX('2_Review &amp; Audit'!$AD:$AD,$J2548))</f>
        <v/>
      </c>
      <c r="AB2548" t="str">
        <f>IF($D2548="","",MAX(0,N(#REF!)-N($X2548)))</f>
        <v/>
      </c>
      <c r="AC2548" t="str">
        <f>IF(OR($D2548="",$AB2548="",N($AB2548)&lt;=0),"",IFERROR(MATCH(1,INDEX(('2_Review &amp; Audit'!$F$6:$F$505=$A2548)*('2_Review &amp; Audit'!$I$6:$I$505&gt;=$E2548-30)*('2_Review &amp; Audit'!$I$6:$I$505&lt;=$E2548+30)*('2_Review &amp; Audit'!$R$6:$R$505&gt;0)*(ROW('2_Review &amp; Audit'!$R$6:$R$505)&gt;$T2548),0),0)+5,""))</f>
        <v/>
      </c>
      <c r="AG2548" t="str">
        <f>IF(OR($D2548="",$AB2548="",$AF2548=""),"",MIN($AB2548,$AF2548))</f>
        <v/>
      </c>
      <c r="AK2548" t="str">
        <f>IF($D2548="","",MAX(0,N($AB2548)-N($AG2548)))</f>
        <v/>
      </c>
      <c r="AL2548" t="str">
        <f>IF(OR($D2548="",$AK2548="",N($AK2548)&lt;=0),"",IFERROR(MATCH(1,INDEX(('2_Review &amp; Audit'!$F$6:$F$505=$A2548)*('2_Review &amp; Audit'!$I$6:$I$505&gt;=$E2548-30)*('2_Review &amp; Audit'!$I$6:$I$505&lt;=$E2548+30)*('2_Review &amp; Audit'!$R$6:$R$505&gt;0)*(ROW('2_Review &amp; Audit'!$R$6:$R$505)&gt;$AC2548),0),0)+5,""))</f>
        <v/>
      </c>
      <c r="AP2548" t="str">
        <f>IF(OR($D2548="",$AK2548="",$AO2548=""),"",MIN($AK2548,$AO2548))</f>
        <v/>
      </c>
    </row>
    <row r="2549" spans="1:42" ht="12.75" customHeight="1" x14ac:dyDescent="0.2">
      <c r="A2549" t="str">
        <f>IF($J2549="","",INDEX('2_Review &amp; Audit'!$F:$F,$J2549))</f>
        <v/>
      </c>
      <c r="B2549" t="str">
        <f>IF($J2549="","",INDEX('2_Review &amp; Audit'!$C:$C,$J2549))</f>
        <v/>
      </c>
      <c r="C2549" t="str">
        <f>IF($J2549="","",INDEX('2_Review &amp; Audit'!$D:$D,$J2549))</f>
        <v/>
      </c>
      <c r="D2549" s="60" t="str">
        <f>IF($J2549="","",INDEX('2_Review &amp; Audit'!$U:$U,$J2549))</f>
        <v/>
      </c>
      <c r="E2549" t="str">
        <f>IF($J2549="","",INDEX('2_Review &amp; Audit'!$M:$M,$J2549))</f>
        <v/>
      </c>
      <c r="F2549" t="str">
        <f>IF($J2549="","",INDEX('2_Review &amp; Audit'!$N:$N,$J2549))</f>
        <v/>
      </c>
      <c r="G2549" t="str">
        <f>IF(OR($J2549="",$F2549=""),"",ABS(INDEX('2_Review &amp; Audit'!$B:$B,$J2549)/$F2549))</f>
        <v/>
      </c>
      <c r="H2549" t="str">
        <f t="shared" si="103"/>
        <v/>
      </c>
      <c r="I2549" t="str">
        <f>IF($J2549="","",INDEX('2_Review &amp; Audit'!$AD:$AD,$J2549))</f>
        <v/>
      </c>
      <c r="AB2549" t="str">
        <f>IF($D2549="","",MAX(0,N(#REF!)-N($X2549)))</f>
        <v/>
      </c>
      <c r="AC2549" t="str">
        <f>IF(OR($D2549="",$AB2549="",N($AB2549)&lt;=0),"",IFERROR(MATCH(1,INDEX(('2_Review &amp; Audit'!$F$6:$F$505=$A2549)*('2_Review &amp; Audit'!$I$6:$I$505&gt;=$E2549-30)*('2_Review &amp; Audit'!$I$6:$I$505&lt;=$E2549+30)*('2_Review &amp; Audit'!$R$6:$R$505&gt;0)*(ROW('2_Review &amp; Audit'!$R$6:$R$505)&gt;$T2549),0),0)+5,""))</f>
        <v/>
      </c>
      <c r="AG2549" t="str">
        <f>IF(OR($D2549="",$AB2549="",$AF2549=""),"",MIN($AB2549,$AF2549))</f>
        <v/>
      </c>
      <c r="AK2549" t="str">
        <f>IF($D2549="","",MAX(0,N($AB2549)-N($AG2549)))</f>
        <v/>
      </c>
      <c r="AL2549" t="str">
        <f>IF(OR($D2549="",$AK2549="",N($AK2549)&lt;=0),"",IFERROR(MATCH(1,INDEX(('2_Review &amp; Audit'!$F$6:$F$505=$A2549)*('2_Review &amp; Audit'!$I$6:$I$505&gt;=$E2549-30)*('2_Review &amp; Audit'!$I$6:$I$505&lt;=$E2549+30)*('2_Review &amp; Audit'!$R$6:$R$505&gt;0)*(ROW('2_Review &amp; Audit'!$R$6:$R$505)&gt;$AC2549),0),0)+5,""))</f>
        <v/>
      </c>
      <c r="AP2549" t="str">
        <f>IF(OR($D2549="",$AK2549="",$AO2549=""),"",MIN($AK2549,$AO2549))</f>
        <v/>
      </c>
    </row>
    <row r="2550" spans="1:42" ht="12.75" customHeight="1" x14ac:dyDescent="0.2">
      <c r="A2550" t="str">
        <f>IF($J2550="","",INDEX('2_Review &amp; Audit'!$F:$F,$J2550))</f>
        <v/>
      </c>
      <c r="B2550" t="str">
        <f>IF($J2550="","",INDEX('2_Review &amp; Audit'!$C:$C,$J2550))</f>
        <v/>
      </c>
      <c r="C2550" t="str">
        <f>IF($J2550="","",INDEX('2_Review &amp; Audit'!$D:$D,$J2550))</f>
        <v/>
      </c>
      <c r="D2550" s="60" t="str">
        <f>IF($J2550="","",INDEX('2_Review &amp; Audit'!$U:$U,$J2550))</f>
        <v/>
      </c>
      <c r="E2550" t="str">
        <f>IF($J2550="","",INDEX('2_Review &amp; Audit'!$M:$M,$J2550))</f>
        <v/>
      </c>
      <c r="F2550" t="str">
        <f>IF($J2550="","",INDEX('2_Review &amp; Audit'!$N:$N,$J2550))</f>
        <v/>
      </c>
      <c r="G2550" t="str">
        <f>IF(OR($J2550="",$F2550=""),"",ABS(INDEX('2_Review &amp; Audit'!$B:$B,$J2550)/$F2550))</f>
        <v/>
      </c>
      <c r="H2550" t="str">
        <f t="shared" si="103"/>
        <v/>
      </c>
      <c r="I2550" t="str">
        <f>IF($J2550="","",INDEX('2_Review &amp; Audit'!$AD:$AD,$J2550))</f>
        <v/>
      </c>
      <c r="AB2550" t="str">
        <f>IF($D2550="","",MAX(0,N(#REF!)-N($X2550)))</f>
        <v/>
      </c>
      <c r="AC2550" t="str">
        <f>IF(OR($D2550="",$AB2550="",N($AB2550)&lt;=0),"",IFERROR(MATCH(1,INDEX(('2_Review &amp; Audit'!$F$6:$F$505=$A2550)*('2_Review &amp; Audit'!$I$6:$I$505&gt;=$E2550-30)*('2_Review &amp; Audit'!$I$6:$I$505&lt;=$E2550+30)*('2_Review &amp; Audit'!$R$6:$R$505&gt;0)*(ROW('2_Review &amp; Audit'!$R$6:$R$505)&gt;$T2550),0),0)+5,""))</f>
        <v/>
      </c>
      <c r="AG2550" t="str">
        <f>IF(OR($D2550="",$AB2550="",$AF2550=""),"",MIN($AB2550,$AF2550))</f>
        <v/>
      </c>
      <c r="AK2550" t="str">
        <f>IF($D2550="","",MAX(0,N($AB2550)-N($AG2550)))</f>
        <v/>
      </c>
      <c r="AL2550" t="str">
        <f>IF(OR($D2550="",$AK2550="",N($AK2550)&lt;=0),"",IFERROR(MATCH(1,INDEX(('2_Review &amp; Audit'!$F$6:$F$505=$A2550)*('2_Review &amp; Audit'!$I$6:$I$505&gt;=$E2550-30)*('2_Review &amp; Audit'!$I$6:$I$505&lt;=$E2550+30)*('2_Review &amp; Audit'!$R$6:$R$505&gt;0)*(ROW('2_Review &amp; Audit'!$R$6:$R$505)&gt;$AC2550),0),0)+5,""))</f>
        <v/>
      </c>
      <c r="AP2550" t="str">
        <f>IF(OR($D2550="",$AK2550="",$AO2550=""),"",MIN($AK2550,$AO2550))</f>
        <v/>
      </c>
    </row>
    <row r="2551" spans="1:42" ht="12.75" customHeight="1" x14ac:dyDescent="0.2">
      <c r="A2551" t="str">
        <f>IF($J2551="","",INDEX('2_Review &amp; Audit'!$F:$F,$J2551))</f>
        <v/>
      </c>
      <c r="B2551" t="str">
        <f>IF($J2551="","",INDEX('2_Review &amp; Audit'!$C:$C,$J2551))</f>
        <v/>
      </c>
      <c r="C2551" t="str">
        <f>IF($J2551="","",INDEX('2_Review &amp; Audit'!$D:$D,$J2551))</f>
        <v/>
      </c>
      <c r="D2551" s="60" t="str">
        <f>IF($J2551="","",INDEX('2_Review &amp; Audit'!$U:$U,$J2551))</f>
        <v/>
      </c>
      <c r="E2551" t="str">
        <f>IF($J2551="","",INDEX('2_Review &amp; Audit'!$M:$M,$J2551))</f>
        <v/>
      </c>
      <c r="F2551" t="str">
        <f>IF($J2551="","",INDEX('2_Review &amp; Audit'!$N:$N,$J2551))</f>
        <v/>
      </c>
      <c r="G2551" t="str">
        <f>IF(OR($J2551="",$F2551=""),"",ABS(INDEX('2_Review &amp; Audit'!$B:$B,$J2551)/$F2551))</f>
        <v/>
      </c>
      <c r="H2551" t="str">
        <f t="shared" si="103"/>
        <v/>
      </c>
      <c r="I2551" t="str">
        <f>IF($J2551="","",INDEX('2_Review &amp; Audit'!$AD:$AD,$J2551))</f>
        <v/>
      </c>
      <c r="AB2551" t="str">
        <f>IF($D2551="","",MAX(0,N(#REF!)-N($X2551)))</f>
        <v/>
      </c>
      <c r="AC2551" t="str">
        <f>IF(OR($D2551="",$AB2551="",N($AB2551)&lt;=0),"",IFERROR(MATCH(1,INDEX(('2_Review &amp; Audit'!$F$6:$F$505=$A2551)*('2_Review &amp; Audit'!$I$6:$I$505&gt;=$E2551-30)*('2_Review &amp; Audit'!$I$6:$I$505&lt;=$E2551+30)*('2_Review &amp; Audit'!$R$6:$R$505&gt;0)*(ROW('2_Review &amp; Audit'!$R$6:$R$505)&gt;$T2551),0),0)+5,""))</f>
        <v/>
      </c>
      <c r="AG2551" t="str">
        <f>IF(OR($D2551="",$AB2551="",$AF2551=""),"",MIN($AB2551,$AF2551))</f>
        <v/>
      </c>
      <c r="AK2551" t="str">
        <f>IF($D2551="","",MAX(0,N($AB2551)-N($AG2551)))</f>
        <v/>
      </c>
      <c r="AL2551" t="str">
        <f>IF(OR($D2551="",$AK2551="",N($AK2551)&lt;=0),"",IFERROR(MATCH(1,INDEX(('2_Review &amp; Audit'!$F$6:$F$505=$A2551)*('2_Review &amp; Audit'!$I$6:$I$505&gt;=$E2551-30)*('2_Review &amp; Audit'!$I$6:$I$505&lt;=$E2551+30)*('2_Review &amp; Audit'!$R$6:$R$505&gt;0)*(ROW('2_Review &amp; Audit'!$R$6:$R$505)&gt;$AC2551),0),0)+5,""))</f>
        <v/>
      </c>
      <c r="AP2551" t="str">
        <f>IF(OR($D2551="",$AK2551="",$AO2551=""),"",MIN($AK2551,$AO2551))</f>
        <v/>
      </c>
    </row>
    <row r="2552" spans="1:42" ht="12.75" customHeight="1" x14ac:dyDescent="0.2">
      <c r="A2552" t="str">
        <f>IF($J2552="","",INDEX('2_Review &amp; Audit'!$F:$F,$J2552))</f>
        <v/>
      </c>
      <c r="B2552" t="str">
        <f>IF($J2552="","",INDEX('2_Review &amp; Audit'!$C:$C,$J2552))</f>
        <v/>
      </c>
      <c r="C2552" t="str">
        <f>IF($J2552="","",INDEX('2_Review &amp; Audit'!$D:$D,$J2552))</f>
        <v/>
      </c>
      <c r="D2552" s="60" t="str">
        <f>IF($J2552="","",INDEX('2_Review &amp; Audit'!$U:$U,$J2552))</f>
        <v/>
      </c>
      <c r="E2552" t="str">
        <f>IF($J2552="","",INDEX('2_Review &amp; Audit'!$M:$M,$J2552))</f>
        <v/>
      </c>
      <c r="F2552" t="str">
        <f>IF($J2552="","",INDEX('2_Review &amp; Audit'!$N:$N,$J2552))</f>
        <v/>
      </c>
      <c r="G2552" t="str">
        <f>IF(OR($J2552="",$F2552=""),"",ABS(INDEX('2_Review &amp; Audit'!$B:$B,$J2552)/$F2552))</f>
        <v/>
      </c>
      <c r="H2552" t="str">
        <f t="shared" si="103"/>
        <v/>
      </c>
      <c r="I2552" t="str">
        <f>IF($J2552="","",INDEX('2_Review &amp; Audit'!$AD:$AD,$J2552))</f>
        <v/>
      </c>
      <c r="AB2552" t="str">
        <f>IF($D2552="","",MAX(0,N(#REF!)-N($X2552)))</f>
        <v/>
      </c>
      <c r="AC2552" t="str">
        <f>IF(OR($D2552="",$AB2552="",N($AB2552)&lt;=0),"",IFERROR(MATCH(1,INDEX(('2_Review &amp; Audit'!$F$6:$F$505=$A2552)*('2_Review &amp; Audit'!$I$6:$I$505&gt;=$E2552-30)*('2_Review &amp; Audit'!$I$6:$I$505&lt;=$E2552+30)*('2_Review &amp; Audit'!$R$6:$R$505&gt;0)*(ROW('2_Review &amp; Audit'!$R$6:$R$505)&gt;$T2552),0),0)+5,""))</f>
        <v/>
      </c>
      <c r="AG2552" t="str">
        <f>IF(OR($D2552="",$AB2552="",$AF2552=""),"",MIN($AB2552,$AF2552))</f>
        <v/>
      </c>
      <c r="AK2552" t="str">
        <f>IF($D2552="","",MAX(0,N($AB2552)-N($AG2552)))</f>
        <v/>
      </c>
      <c r="AL2552" t="str">
        <f>IF(OR($D2552="",$AK2552="",N($AK2552)&lt;=0),"",IFERROR(MATCH(1,INDEX(('2_Review &amp; Audit'!$F$6:$F$505=$A2552)*('2_Review &amp; Audit'!$I$6:$I$505&gt;=$E2552-30)*('2_Review &amp; Audit'!$I$6:$I$505&lt;=$E2552+30)*('2_Review &amp; Audit'!$R$6:$R$505&gt;0)*(ROW('2_Review &amp; Audit'!$R$6:$R$505)&gt;$AC2552),0),0)+5,""))</f>
        <v/>
      </c>
      <c r="AP2552" t="str">
        <f>IF(OR($D2552="",$AK2552="",$AO2552=""),"",MIN($AK2552,$AO2552))</f>
        <v/>
      </c>
    </row>
    <row r="2553" spans="1:42" ht="12.75" customHeight="1" x14ac:dyDescent="0.2">
      <c r="A2553" t="str">
        <f>IF($J2553="","",INDEX('2_Review &amp; Audit'!$F:$F,$J2553))</f>
        <v/>
      </c>
      <c r="B2553" t="str">
        <f>IF($J2553="","",INDEX('2_Review &amp; Audit'!$C:$C,$J2553))</f>
        <v/>
      </c>
      <c r="C2553" t="str">
        <f>IF($J2553="","",INDEX('2_Review &amp; Audit'!$D:$D,$J2553))</f>
        <v/>
      </c>
      <c r="D2553" s="60" t="str">
        <f>IF($J2553="","",INDEX('2_Review &amp; Audit'!$U:$U,$J2553))</f>
        <v/>
      </c>
      <c r="E2553" t="str">
        <f>IF($J2553="","",INDEX('2_Review &amp; Audit'!$M:$M,$J2553))</f>
        <v/>
      </c>
      <c r="F2553" t="str">
        <f>IF($J2553="","",INDEX('2_Review &amp; Audit'!$N:$N,$J2553))</f>
        <v/>
      </c>
      <c r="G2553" t="str">
        <f>IF(OR($J2553="",$F2553=""),"",ABS(INDEX('2_Review &amp; Audit'!$B:$B,$J2553)/$F2553))</f>
        <v/>
      </c>
      <c r="H2553" t="str">
        <f t="shared" si="103"/>
        <v/>
      </c>
      <c r="I2553" t="str">
        <f>IF($J2553="","",INDEX('2_Review &amp; Audit'!$AD:$AD,$J2553))</f>
        <v/>
      </c>
      <c r="AB2553" t="str">
        <f>IF($D2553="","",MAX(0,N(#REF!)-N($X2553)))</f>
        <v/>
      </c>
      <c r="AC2553" t="str">
        <f>IF(OR($D2553="",$AB2553="",N($AB2553)&lt;=0),"",IFERROR(MATCH(1,INDEX(('2_Review &amp; Audit'!$F$6:$F$505=$A2553)*('2_Review &amp; Audit'!$I$6:$I$505&gt;=$E2553-30)*('2_Review &amp; Audit'!$I$6:$I$505&lt;=$E2553+30)*('2_Review &amp; Audit'!$R$6:$R$505&gt;0)*(ROW('2_Review &amp; Audit'!$R$6:$R$505)&gt;$T2553),0),0)+5,""))</f>
        <v/>
      </c>
      <c r="AG2553" t="str">
        <f>IF(OR($D2553="",$AB2553="",$AF2553=""),"",MIN($AB2553,$AF2553))</f>
        <v/>
      </c>
      <c r="AK2553" t="str">
        <f>IF($D2553="","",MAX(0,N($AB2553)-N($AG2553)))</f>
        <v/>
      </c>
      <c r="AL2553" t="str">
        <f>IF(OR($D2553="",$AK2553="",N($AK2553)&lt;=0),"",IFERROR(MATCH(1,INDEX(('2_Review &amp; Audit'!$F$6:$F$505=$A2553)*('2_Review &amp; Audit'!$I$6:$I$505&gt;=$E2553-30)*('2_Review &amp; Audit'!$I$6:$I$505&lt;=$E2553+30)*('2_Review &amp; Audit'!$R$6:$R$505&gt;0)*(ROW('2_Review &amp; Audit'!$R$6:$R$505)&gt;$AC2553),0),0)+5,""))</f>
        <v/>
      </c>
      <c r="AP2553" t="str">
        <f>IF(OR($D2553="",$AK2553="",$AO2553=""),"",MIN($AK2553,$AO2553))</f>
        <v/>
      </c>
    </row>
    <row r="2554" spans="1:42" ht="12.75" customHeight="1" x14ac:dyDescent="0.2">
      <c r="A2554" t="str">
        <f>IF($J2554="","",INDEX('2_Review &amp; Audit'!$F:$F,$J2554))</f>
        <v/>
      </c>
      <c r="B2554" t="str">
        <f>IF($J2554="","",INDEX('2_Review &amp; Audit'!$C:$C,$J2554))</f>
        <v/>
      </c>
      <c r="C2554" t="str">
        <f>IF($J2554="","",INDEX('2_Review &amp; Audit'!$D:$D,$J2554))</f>
        <v/>
      </c>
      <c r="D2554" s="60" t="str">
        <f>IF($J2554="","",INDEX('2_Review &amp; Audit'!$U:$U,$J2554))</f>
        <v/>
      </c>
      <c r="E2554" t="str">
        <f>IF($J2554="","",INDEX('2_Review &amp; Audit'!$M:$M,$J2554))</f>
        <v/>
      </c>
      <c r="F2554" t="str">
        <f>IF($J2554="","",INDEX('2_Review &amp; Audit'!$N:$N,$J2554))</f>
        <v/>
      </c>
      <c r="G2554" t="str">
        <f>IF(OR($J2554="",$F2554=""),"",ABS(INDEX('2_Review &amp; Audit'!$B:$B,$J2554)/$F2554))</f>
        <v/>
      </c>
      <c r="H2554" t="str">
        <f t="shared" si="103"/>
        <v/>
      </c>
      <c r="I2554" t="str">
        <f>IF($J2554="","",INDEX('2_Review &amp; Audit'!$AD:$AD,$J2554))</f>
        <v/>
      </c>
      <c r="AB2554" t="str">
        <f>IF($D2554="","",MAX(0,N(#REF!)-N($X2554)))</f>
        <v/>
      </c>
      <c r="AC2554" t="str">
        <f>IF(OR($D2554="",$AB2554="",N($AB2554)&lt;=0),"",IFERROR(MATCH(1,INDEX(('2_Review &amp; Audit'!$F$6:$F$505=$A2554)*('2_Review &amp; Audit'!$I$6:$I$505&gt;=$E2554-30)*('2_Review &amp; Audit'!$I$6:$I$505&lt;=$E2554+30)*('2_Review &amp; Audit'!$R$6:$R$505&gt;0)*(ROW('2_Review &amp; Audit'!$R$6:$R$505)&gt;$T2554),0),0)+5,""))</f>
        <v/>
      </c>
      <c r="AG2554" t="str">
        <f>IF(OR($D2554="",$AB2554="",$AF2554=""),"",MIN($AB2554,$AF2554))</f>
        <v/>
      </c>
      <c r="AK2554" t="str">
        <f>IF($D2554="","",MAX(0,N($AB2554)-N($AG2554)))</f>
        <v/>
      </c>
      <c r="AL2554" t="str">
        <f>IF(OR($D2554="",$AK2554="",N($AK2554)&lt;=0),"",IFERROR(MATCH(1,INDEX(('2_Review &amp; Audit'!$F$6:$F$505=$A2554)*('2_Review &amp; Audit'!$I$6:$I$505&gt;=$E2554-30)*('2_Review &amp; Audit'!$I$6:$I$505&lt;=$E2554+30)*('2_Review &amp; Audit'!$R$6:$R$505&gt;0)*(ROW('2_Review &amp; Audit'!$R$6:$R$505)&gt;$AC2554),0),0)+5,""))</f>
        <v/>
      </c>
      <c r="AP2554" t="str">
        <f>IF(OR($D2554="",$AK2554="",$AO2554=""),"",MIN($AK2554,$AO2554))</f>
        <v/>
      </c>
    </row>
    <row r="2555" spans="1:42" ht="12.75" customHeight="1" x14ac:dyDescent="0.2">
      <c r="A2555" t="str">
        <f>IF($J2555="","",INDEX('2_Review &amp; Audit'!$F:$F,$J2555))</f>
        <v/>
      </c>
      <c r="B2555" t="str">
        <f>IF($J2555="","",INDEX('2_Review &amp; Audit'!$C:$C,$J2555))</f>
        <v/>
      </c>
      <c r="C2555" t="str">
        <f>IF($J2555="","",INDEX('2_Review &amp; Audit'!$D:$D,$J2555))</f>
        <v/>
      </c>
      <c r="D2555" s="60" t="str">
        <f>IF($J2555="","",INDEX('2_Review &amp; Audit'!$U:$U,$J2555))</f>
        <v/>
      </c>
      <c r="E2555" t="str">
        <f>IF($J2555="","",INDEX('2_Review &amp; Audit'!$M:$M,$J2555))</f>
        <v/>
      </c>
      <c r="F2555" t="str">
        <f>IF($J2555="","",INDEX('2_Review &amp; Audit'!$N:$N,$J2555))</f>
        <v/>
      </c>
      <c r="G2555" t="str">
        <f>IF(OR($J2555="",$F2555=""),"",ABS(INDEX('2_Review &amp; Audit'!$B:$B,$J2555)/$F2555))</f>
        <v/>
      </c>
      <c r="H2555" t="str">
        <f t="shared" ref="H2555:H2618" si="104">IF(OR($F2555="",$G2555=""),"",$F2555*$G2555)</f>
        <v/>
      </c>
      <c r="I2555" t="str">
        <f>IF($J2555="","",INDEX('2_Review &amp; Audit'!$AD:$AD,$J2555))</f>
        <v/>
      </c>
      <c r="AB2555" t="str">
        <f>IF($D2555="","",MAX(0,N(#REF!)-N($X2555)))</f>
        <v/>
      </c>
      <c r="AC2555" t="str">
        <f>IF(OR($D2555="",$AB2555="",N($AB2555)&lt;=0),"",IFERROR(MATCH(1,INDEX(('2_Review &amp; Audit'!$F$6:$F$505=$A2555)*('2_Review &amp; Audit'!$I$6:$I$505&gt;=$E2555-30)*('2_Review &amp; Audit'!$I$6:$I$505&lt;=$E2555+30)*('2_Review &amp; Audit'!$R$6:$R$505&gt;0)*(ROW('2_Review &amp; Audit'!$R$6:$R$505)&gt;$T2555),0),0)+5,""))</f>
        <v/>
      </c>
      <c r="AG2555" t="str">
        <f>IF(OR($D2555="",$AB2555="",$AF2555=""),"",MIN($AB2555,$AF2555))</f>
        <v/>
      </c>
      <c r="AK2555" t="str">
        <f>IF($D2555="","",MAX(0,N($AB2555)-N($AG2555)))</f>
        <v/>
      </c>
      <c r="AL2555" t="str">
        <f>IF(OR($D2555="",$AK2555="",N($AK2555)&lt;=0),"",IFERROR(MATCH(1,INDEX(('2_Review &amp; Audit'!$F$6:$F$505=$A2555)*('2_Review &amp; Audit'!$I$6:$I$505&gt;=$E2555-30)*('2_Review &amp; Audit'!$I$6:$I$505&lt;=$E2555+30)*('2_Review &amp; Audit'!$R$6:$R$505&gt;0)*(ROW('2_Review &amp; Audit'!$R$6:$R$505)&gt;$AC2555),0),0)+5,""))</f>
        <v/>
      </c>
      <c r="AP2555" t="str">
        <f>IF(OR($D2555="",$AK2555="",$AO2555=""),"",MIN($AK2555,$AO2555))</f>
        <v/>
      </c>
    </row>
    <row r="2556" spans="1:42" ht="12.75" customHeight="1" x14ac:dyDescent="0.2">
      <c r="A2556" t="str">
        <f>IF($J2556="","",INDEX('2_Review &amp; Audit'!$F:$F,$J2556))</f>
        <v/>
      </c>
      <c r="B2556" t="str">
        <f>IF($J2556="","",INDEX('2_Review &amp; Audit'!$C:$C,$J2556))</f>
        <v/>
      </c>
      <c r="C2556" t="str">
        <f>IF($J2556="","",INDEX('2_Review &amp; Audit'!$D:$D,$J2556))</f>
        <v/>
      </c>
      <c r="D2556" s="60" t="str">
        <f>IF($J2556="","",INDEX('2_Review &amp; Audit'!$U:$U,$J2556))</f>
        <v/>
      </c>
      <c r="E2556" t="str">
        <f>IF($J2556="","",INDEX('2_Review &amp; Audit'!$M:$M,$J2556))</f>
        <v/>
      </c>
      <c r="F2556" t="str">
        <f>IF($J2556="","",INDEX('2_Review &amp; Audit'!$N:$N,$J2556))</f>
        <v/>
      </c>
      <c r="G2556" t="str">
        <f>IF(OR($J2556="",$F2556=""),"",ABS(INDEX('2_Review &amp; Audit'!$B:$B,$J2556)/$F2556))</f>
        <v/>
      </c>
      <c r="H2556" t="str">
        <f t="shared" si="104"/>
        <v/>
      </c>
      <c r="I2556" t="str">
        <f>IF($J2556="","",INDEX('2_Review &amp; Audit'!$AD:$AD,$J2556))</f>
        <v/>
      </c>
      <c r="AB2556" t="str">
        <f>IF($D2556="","",MAX(0,N(#REF!)-N($X2556)))</f>
        <v/>
      </c>
      <c r="AC2556" t="str">
        <f>IF(OR($D2556="",$AB2556="",N($AB2556)&lt;=0),"",IFERROR(MATCH(1,INDEX(('2_Review &amp; Audit'!$F$6:$F$505=$A2556)*('2_Review &amp; Audit'!$I$6:$I$505&gt;=$E2556-30)*('2_Review &amp; Audit'!$I$6:$I$505&lt;=$E2556+30)*('2_Review &amp; Audit'!$R$6:$R$505&gt;0)*(ROW('2_Review &amp; Audit'!$R$6:$R$505)&gt;$T2556),0),0)+5,""))</f>
        <v/>
      </c>
      <c r="AG2556" t="str">
        <f>IF(OR($D2556="",$AB2556="",$AF2556=""),"",MIN($AB2556,$AF2556))</f>
        <v/>
      </c>
      <c r="AK2556" t="str">
        <f>IF($D2556="","",MAX(0,N($AB2556)-N($AG2556)))</f>
        <v/>
      </c>
      <c r="AL2556" t="str">
        <f>IF(OR($D2556="",$AK2556="",N($AK2556)&lt;=0),"",IFERROR(MATCH(1,INDEX(('2_Review &amp; Audit'!$F$6:$F$505=$A2556)*('2_Review &amp; Audit'!$I$6:$I$505&gt;=$E2556-30)*('2_Review &amp; Audit'!$I$6:$I$505&lt;=$E2556+30)*('2_Review &amp; Audit'!$R$6:$R$505&gt;0)*(ROW('2_Review &amp; Audit'!$R$6:$R$505)&gt;$AC2556),0),0)+5,""))</f>
        <v/>
      </c>
      <c r="AP2556" t="str">
        <f>IF(OR($D2556="",$AK2556="",$AO2556=""),"",MIN($AK2556,$AO2556))</f>
        <v/>
      </c>
    </row>
    <row r="2557" spans="1:42" ht="12.75" customHeight="1" x14ac:dyDescent="0.2">
      <c r="A2557" t="str">
        <f>IF($J2557="","",INDEX('2_Review &amp; Audit'!$F:$F,$J2557))</f>
        <v/>
      </c>
      <c r="B2557" t="str">
        <f>IF($J2557="","",INDEX('2_Review &amp; Audit'!$C:$C,$J2557))</f>
        <v/>
      </c>
      <c r="C2557" t="str">
        <f>IF($J2557="","",INDEX('2_Review &amp; Audit'!$D:$D,$J2557))</f>
        <v/>
      </c>
      <c r="D2557" s="60" t="str">
        <f>IF($J2557="","",INDEX('2_Review &amp; Audit'!$U:$U,$J2557))</f>
        <v/>
      </c>
      <c r="E2557" t="str">
        <f>IF($J2557="","",INDEX('2_Review &amp; Audit'!$M:$M,$J2557))</f>
        <v/>
      </c>
      <c r="F2557" t="str">
        <f>IF($J2557="","",INDEX('2_Review &amp; Audit'!$N:$N,$J2557))</f>
        <v/>
      </c>
      <c r="G2557" t="str">
        <f>IF(OR($J2557="",$F2557=""),"",ABS(INDEX('2_Review &amp; Audit'!$B:$B,$J2557)/$F2557))</f>
        <v/>
      </c>
      <c r="H2557" t="str">
        <f t="shared" si="104"/>
        <v/>
      </c>
      <c r="I2557" t="str">
        <f>IF($J2557="","",INDEX('2_Review &amp; Audit'!$AD:$AD,$J2557))</f>
        <v/>
      </c>
      <c r="AB2557" t="str">
        <f>IF($D2557="","",MAX(0,N(#REF!)-N($X2557)))</f>
        <v/>
      </c>
      <c r="AC2557" t="str">
        <f>IF(OR($D2557="",$AB2557="",N($AB2557)&lt;=0),"",IFERROR(MATCH(1,INDEX(('2_Review &amp; Audit'!$F$6:$F$505=$A2557)*('2_Review &amp; Audit'!$I$6:$I$505&gt;=$E2557-30)*('2_Review &amp; Audit'!$I$6:$I$505&lt;=$E2557+30)*('2_Review &amp; Audit'!$R$6:$R$505&gt;0)*(ROW('2_Review &amp; Audit'!$R$6:$R$505)&gt;$T2557),0),0)+5,""))</f>
        <v/>
      </c>
      <c r="AG2557" t="str">
        <f>IF(OR($D2557="",$AB2557="",$AF2557=""),"",MIN($AB2557,$AF2557))</f>
        <v/>
      </c>
      <c r="AK2557" t="str">
        <f>IF($D2557="","",MAX(0,N($AB2557)-N($AG2557)))</f>
        <v/>
      </c>
      <c r="AL2557" t="str">
        <f>IF(OR($D2557="",$AK2557="",N($AK2557)&lt;=0),"",IFERROR(MATCH(1,INDEX(('2_Review &amp; Audit'!$F$6:$F$505=$A2557)*('2_Review &amp; Audit'!$I$6:$I$505&gt;=$E2557-30)*('2_Review &amp; Audit'!$I$6:$I$505&lt;=$E2557+30)*('2_Review &amp; Audit'!$R$6:$R$505&gt;0)*(ROW('2_Review &amp; Audit'!$R$6:$R$505)&gt;$AC2557),0),0)+5,""))</f>
        <v/>
      </c>
      <c r="AP2557" t="str">
        <f>IF(OR($D2557="",$AK2557="",$AO2557=""),"",MIN($AK2557,$AO2557))</f>
        <v/>
      </c>
    </row>
    <row r="2558" spans="1:42" ht="12.75" customHeight="1" x14ac:dyDescent="0.2">
      <c r="A2558" t="str">
        <f>IF($J2558="","",INDEX('2_Review &amp; Audit'!$F:$F,$J2558))</f>
        <v/>
      </c>
      <c r="B2558" t="str">
        <f>IF($J2558="","",INDEX('2_Review &amp; Audit'!$C:$C,$J2558))</f>
        <v/>
      </c>
      <c r="C2558" t="str">
        <f>IF($J2558="","",INDEX('2_Review &amp; Audit'!$D:$D,$J2558))</f>
        <v/>
      </c>
      <c r="D2558" s="60" t="str">
        <f>IF($J2558="","",INDEX('2_Review &amp; Audit'!$U:$U,$J2558))</f>
        <v/>
      </c>
      <c r="E2558" t="str">
        <f>IF($J2558="","",INDEX('2_Review &amp; Audit'!$M:$M,$J2558))</f>
        <v/>
      </c>
      <c r="F2558" t="str">
        <f>IF($J2558="","",INDEX('2_Review &amp; Audit'!$N:$N,$J2558))</f>
        <v/>
      </c>
      <c r="G2558" t="str">
        <f>IF(OR($J2558="",$F2558=""),"",ABS(INDEX('2_Review &amp; Audit'!$B:$B,$J2558)/$F2558))</f>
        <v/>
      </c>
      <c r="H2558" t="str">
        <f t="shared" si="104"/>
        <v/>
      </c>
      <c r="I2558" t="str">
        <f>IF($J2558="","",INDEX('2_Review &amp; Audit'!$AD:$AD,$J2558))</f>
        <v/>
      </c>
      <c r="AB2558" t="str">
        <f>IF($D2558="","",MAX(0,N(#REF!)-N($X2558)))</f>
        <v/>
      </c>
      <c r="AC2558" t="str">
        <f>IF(OR($D2558="",$AB2558="",N($AB2558)&lt;=0),"",IFERROR(MATCH(1,INDEX(('2_Review &amp; Audit'!$F$6:$F$505=$A2558)*('2_Review &amp; Audit'!$I$6:$I$505&gt;=$E2558-30)*('2_Review &amp; Audit'!$I$6:$I$505&lt;=$E2558+30)*('2_Review &amp; Audit'!$R$6:$R$505&gt;0)*(ROW('2_Review &amp; Audit'!$R$6:$R$505)&gt;$T2558),0),0)+5,""))</f>
        <v/>
      </c>
      <c r="AG2558" t="str">
        <f>IF(OR($D2558="",$AB2558="",$AF2558=""),"",MIN($AB2558,$AF2558))</f>
        <v/>
      </c>
      <c r="AK2558" t="str">
        <f>IF($D2558="","",MAX(0,N($AB2558)-N($AG2558)))</f>
        <v/>
      </c>
      <c r="AL2558" t="str">
        <f>IF(OR($D2558="",$AK2558="",N($AK2558)&lt;=0),"",IFERROR(MATCH(1,INDEX(('2_Review &amp; Audit'!$F$6:$F$505=$A2558)*('2_Review &amp; Audit'!$I$6:$I$505&gt;=$E2558-30)*('2_Review &amp; Audit'!$I$6:$I$505&lt;=$E2558+30)*('2_Review &amp; Audit'!$R$6:$R$505&gt;0)*(ROW('2_Review &amp; Audit'!$R$6:$R$505)&gt;$AC2558),0),0)+5,""))</f>
        <v/>
      </c>
      <c r="AP2558" t="str">
        <f>IF(OR($D2558="",$AK2558="",$AO2558=""),"",MIN($AK2558,$AO2558))</f>
        <v/>
      </c>
    </row>
    <row r="2559" spans="1:42" ht="12.75" customHeight="1" x14ac:dyDescent="0.2">
      <c r="A2559" t="str">
        <f>IF($J2559="","",INDEX('2_Review &amp; Audit'!$F:$F,$J2559))</f>
        <v/>
      </c>
      <c r="B2559" t="str">
        <f>IF($J2559="","",INDEX('2_Review &amp; Audit'!$C:$C,$J2559))</f>
        <v/>
      </c>
      <c r="C2559" t="str">
        <f>IF($J2559="","",INDEX('2_Review &amp; Audit'!$D:$D,$J2559))</f>
        <v/>
      </c>
      <c r="D2559" s="60" t="str">
        <f>IF($J2559="","",INDEX('2_Review &amp; Audit'!$U:$U,$J2559))</f>
        <v/>
      </c>
      <c r="E2559" t="str">
        <f>IF($J2559="","",INDEX('2_Review &amp; Audit'!$M:$M,$J2559))</f>
        <v/>
      </c>
      <c r="F2559" t="str">
        <f>IF($J2559="","",INDEX('2_Review &amp; Audit'!$N:$N,$J2559))</f>
        <v/>
      </c>
      <c r="G2559" t="str">
        <f>IF(OR($J2559="",$F2559=""),"",ABS(INDEX('2_Review &amp; Audit'!$B:$B,$J2559)/$F2559))</f>
        <v/>
      </c>
      <c r="H2559" t="str">
        <f t="shared" si="104"/>
        <v/>
      </c>
      <c r="I2559" t="str">
        <f>IF($J2559="","",INDEX('2_Review &amp; Audit'!$AD:$AD,$J2559))</f>
        <v/>
      </c>
      <c r="AB2559" t="str">
        <f>IF($D2559="","",MAX(0,N(#REF!)-N($X2559)))</f>
        <v/>
      </c>
      <c r="AC2559" t="str">
        <f>IF(OR($D2559="",$AB2559="",N($AB2559)&lt;=0),"",IFERROR(MATCH(1,INDEX(('2_Review &amp; Audit'!$F$6:$F$505=$A2559)*('2_Review &amp; Audit'!$I$6:$I$505&gt;=$E2559-30)*('2_Review &amp; Audit'!$I$6:$I$505&lt;=$E2559+30)*('2_Review &amp; Audit'!$R$6:$R$505&gt;0)*(ROW('2_Review &amp; Audit'!$R$6:$R$505)&gt;$T2559),0),0)+5,""))</f>
        <v/>
      </c>
      <c r="AG2559" t="str">
        <f>IF(OR($D2559="",$AB2559="",$AF2559=""),"",MIN($AB2559,$AF2559))</f>
        <v/>
      </c>
      <c r="AK2559" t="str">
        <f>IF($D2559="","",MAX(0,N($AB2559)-N($AG2559)))</f>
        <v/>
      </c>
      <c r="AL2559" t="str">
        <f>IF(OR($D2559="",$AK2559="",N($AK2559)&lt;=0),"",IFERROR(MATCH(1,INDEX(('2_Review &amp; Audit'!$F$6:$F$505=$A2559)*('2_Review &amp; Audit'!$I$6:$I$505&gt;=$E2559-30)*('2_Review &amp; Audit'!$I$6:$I$505&lt;=$E2559+30)*('2_Review &amp; Audit'!$R$6:$R$505&gt;0)*(ROW('2_Review &amp; Audit'!$R$6:$R$505)&gt;$AC2559),0),0)+5,""))</f>
        <v/>
      </c>
      <c r="AP2559" t="str">
        <f>IF(OR($D2559="",$AK2559="",$AO2559=""),"",MIN($AK2559,$AO2559))</f>
        <v/>
      </c>
    </row>
    <row r="2560" spans="1:42" ht="12.75" customHeight="1" x14ac:dyDescent="0.2">
      <c r="A2560" t="str">
        <f>IF($J2560="","",INDEX('2_Review &amp; Audit'!$F:$F,$J2560))</f>
        <v/>
      </c>
      <c r="B2560" t="str">
        <f>IF($J2560="","",INDEX('2_Review &amp; Audit'!$C:$C,$J2560))</f>
        <v/>
      </c>
      <c r="C2560" t="str">
        <f>IF($J2560="","",INDEX('2_Review &amp; Audit'!$D:$D,$J2560))</f>
        <v/>
      </c>
      <c r="D2560" s="60" t="str">
        <f>IF($J2560="","",INDEX('2_Review &amp; Audit'!$U:$U,$J2560))</f>
        <v/>
      </c>
      <c r="E2560" t="str">
        <f>IF($J2560="","",INDEX('2_Review &amp; Audit'!$M:$M,$J2560))</f>
        <v/>
      </c>
      <c r="F2560" t="str">
        <f>IF($J2560="","",INDEX('2_Review &amp; Audit'!$N:$N,$J2560))</f>
        <v/>
      </c>
      <c r="G2560" t="str">
        <f>IF(OR($J2560="",$F2560=""),"",ABS(INDEX('2_Review &amp; Audit'!$B:$B,$J2560)/$F2560))</f>
        <v/>
      </c>
      <c r="H2560" t="str">
        <f t="shared" si="104"/>
        <v/>
      </c>
      <c r="I2560" t="str">
        <f>IF($J2560="","",INDEX('2_Review &amp; Audit'!$AD:$AD,$J2560))</f>
        <v/>
      </c>
      <c r="AB2560" t="str">
        <f>IF($D2560="","",MAX(0,N(#REF!)-N($X2560)))</f>
        <v/>
      </c>
      <c r="AC2560" t="str">
        <f>IF(OR($D2560="",$AB2560="",N($AB2560)&lt;=0),"",IFERROR(MATCH(1,INDEX(('2_Review &amp; Audit'!$F$6:$F$505=$A2560)*('2_Review &amp; Audit'!$I$6:$I$505&gt;=$E2560-30)*('2_Review &amp; Audit'!$I$6:$I$505&lt;=$E2560+30)*('2_Review &amp; Audit'!$R$6:$R$505&gt;0)*(ROW('2_Review &amp; Audit'!$R$6:$R$505)&gt;$T2560),0),0)+5,""))</f>
        <v/>
      </c>
      <c r="AG2560" t="str">
        <f>IF(OR($D2560="",$AB2560="",$AF2560=""),"",MIN($AB2560,$AF2560))</f>
        <v/>
      </c>
      <c r="AK2560" t="str">
        <f>IF($D2560="","",MAX(0,N($AB2560)-N($AG2560)))</f>
        <v/>
      </c>
      <c r="AL2560" t="str">
        <f>IF(OR($D2560="",$AK2560="",N($AK2560)&lt;=0),"",IFERROR(MATCH(1,INDEX(('2_Review &amp; Audit'!$F$6:$F$505=$A2560)*('2_Review &amp; Audit'!$I$6:$I$505&gt;=$E2560-30)*('2_Review &amp; Audit'!$I$6:$I$505&lt;=$E2560+30)*('2_Review &amp; Audit'!$R$6:$R$505&gt;0)*(ROW('2_Review &amp; Audit'!$R$6:$R$505)&gt;$AC2560),0),0)+5,""))</f>
        <v/>
      </c>
      <c r="AP2560" t="str">
        <f>IF(OR($D2560="",$AK2560="",$AO2560=""),"",MIN($AK2560,$AO2560))</f>
        <v/>
      </c>
    </row>
    <row r="2561" spans="1:42" ht="12.75" customHeight="1" x14ac:dyDescent="0.2">
      <c r="A2561" t="str">
        <f>IF($J2561="","",INDEX('2_Review &amp; Audit'!$F:$F,$J2561))</f>
        <v/>
      </c>
      <c r="B2561" t="str">
        <f>IF($J2561="","",INDEX('2_Review &amp; Audit'!$C:$C,$J2561))</f>
        <v/>
      </c>
      <c r="C2561" t="str">
        <f>IF($J2561="","",INDEX('2_Review &amp; Audit'!$D:$D,$J2561))</f>
        <v/>
      </c>
      <c r="D2561" s="60" t="str">
        <f>IF($J2561="","",INDEX('2_Review &amp; Audit'!$U:$U,$J2561))</f>
        <v/>
      </c>
      <c r="E2561" t="str">
        <f>IF($J2561="","",INDEX('2_Review &amp; Audit'!$M:$M,$J2561))</f>
        <v/>
      </c>
      <c r="F2561" t="str">
        <f>IF($J2561="","",INDEX('2_Review &amp; Audit'!$N:$N,$J2561))</f>
        <v/>
      </c>
      <c r="G2561" t="str">
        <f>IF(OR($J2561="",$F2561=""),"",ABS(INDEX('2_Review &amp; Audit'!$B:$B,$J2561)/$F2561))</f>
        <v/>
      </c>
      <c r="H2561" t="str">
        <f t="shared" si="104"/>
        <v/>
      </c>
      <c r="I2561" t="str">
        <f>IF($J2561="","",INDEX('2_Review &amp; Audit'!$AD:$AD,$J2561))</f>
        <v/>
      </c>
      <c r="AB2561" t="str">
        <f>IF($D2561="","",MAX(0,N(#REF!)-N($X2561)))</f>
        <v/>
      </c>
      <c r="AC2561" t="str">
        <f>IF(OR($D2561="",$AB2561="",N($AB2561)&lt;=0),"",IFERROR(MATCH(1,INDEX(('2_Review &amp; Audit'!$F$6:$F$505=$A2561)*('2_Review &amp; Audit'!$I$6:$I$505&gt;=$E2561-30)*('2_Review &amp; Audit'!$I$6:$I$505&lt;=$E2561+30)*('2_Review &amp; Audit'!$R$6:$R$505&gt;0)*(ROW('2_Review &amp; Audit'!$R$6:$R$505)&gt;$T2561),0),0)+5,""))</f>
        <v/>
      </c>
      <c r="AG2561" t="str">
        <f>IF(OR($D2561="",$AB2561="",$AF2561=""),"",MIN($AB2561,$AF2561))</f>
        <v/>
      </c>
      <c r="AK2561" t="str">
        <f>IF($D2561="","",MAX(0,N($AB2561)-N($AG2561)))</f>
        <v/>
      </c>
      <c r="AL2561" t="str">
        <f>IF(OR($D2561="",$AK2561="",N($AK2561)&lt;=0),"",IFERROR(MATCH(1,INDEX(('2_Review &amp; Audit'!$F$6:$F$505=$A2561)*('2_Review &amp; Audit'!$I$6:$I$505&gt;=$E2561-30)*('2_Review &amp; Audit'!$I$6:$I$505&lt;=$E2561+30)*('2_Review &amp; Audit'!$R$6:$R$505&gt;0)*(ROW('2_Review &amp; Audit'!$R$6:$R$505)&gt;$AC2561),0),0)+5,""))</f>
        <v/>
      </c>
      <c r="AP2561" t="str">
        <f>IF(OR($D2561="",$AK2561="",$AO2561=""),"",MIN($AK2561,$AO2561))</f>
        <v/>
      </c>
    </row>
    <row r="2562" spans="1:42" ht="12.75" customHeight="1" x14ac:dyDescent="0.2">
      <c r="A2562" t="str">
        <f>IF($J2562="","",INDEX('2_Review &amp; Audit'!$F:$F,$J2562))</f>
        <v/>
      </c>
      <c r="B2562" t="str">
        <f>IF($J2562="","",INDEX('2_Review &amp; Audit'!$C:$C,$J2562))</f>
        <v/>
      </c>
      <c r="C2562" t="str">
        <f>IF($J2562="","",INDEX('2_Review &amp; Audit'!$D:$D,$J2562))</f>
        <v/>
      </c>
      <c r="D2562" s="60" t="str">
        <f>IF($J2562="","",INDEX('2_Review &amp; Audit'!$U:$U,$J2562))</f>
        <v/>
      </c>
      <c r="E2562" t="str">
        <f>IF($J2562="","",INDEX('2_Review &amp; Audit'!$M:$M,$J2562))</f>
        <v/>
      </c>
      <c r="F2562" t="str">
        <f>IF($J2562="","",INDEX('2_Review &amp; Audit'!$N:$N,$J2562))</f>
        <v/>
      </c>
      <c r="G2562" t="str">
        <f>IF(OR($J2562="",$F2562=""),"",ABS(INDEX('2_Review &amp; Audit'!$B:$B,$J2562)/$F2562))</f>
        <v/>
      </c>
      <c r="H2562" t="str">
        <f t="shared" si="104"/>
        <v/>
      </c>
      <c r="I2562" t="str">
        <f>IF($J2562="","",INDEX('2_Review &amp; Audit'!$AD:$AD,$J2562))</f>
        <v/>
      </c>
      <c r="AB2562" t="str">
        <f>IF($D2562="","",MAX(0,N(#REF!)-N($X2562)))</f>
        <v/>
      </c>
      <c r="AC2562" t="str">
        <f>IF(OR($D2562="",$AB2562="",N($AB2562)&lt;=0),"",IFERROR(MATCH(1,INDEX(('2_Review &amp; Audit'!$F$6:$F$505=$A2562)*('2_Review &amp; Audit'!$I$6:$I$505&gt;=$E2562-30)*('2_Review &amp; Audit'!$I$6:$I$505&lt;=$E2562+30)*('2_Review &amp; Audit'!$R$6:$R$505&gt;0)*(ROW('2_Review &amp; Audit'!$R$6:$R$505)&gt;$T2562),0),0)+5,""))</f>
        <v/>
      </c>
      <c r="AG2562" t="str">
        <f>IF(OR($D2562="",$AB2562="",$AF2562=""),"",MIN($AB2562,$AF2562))</f>
        <v/>
      </c>
      <c r="AK2562" t="str">
        <f>IF($D2562="","",MAX(0,N($AB2562)-N($AG2562)))</f>
        <v/>
      </c>
      <c r="AL2562" t="str">
        <f>IF(OR($D2562="",$AK2562="",N($AK2562)&lt;=0),"",IFERROR(MATCH(1,INDEX(('2_Review &amp; Audit'!$F$6:$F$505=$A2562)*('2_Review &amp; Audit'!$I$6:$I$505&gt;=$E2562-30)*('2_Review &amp; Audit'!$I$6:$I$505&lt;=$E2562+30)*('2_Review &amp; Audit'!$R$6:$R$505&gt;0)*(ROW('2_Review &amp; Audit'!$R$6:$R$505)&gt;$AC2562),0),0)+5,""))</f>
        <v/>
      </c>
      <c r="AP2562" t="str">
        <f>IF(OR($D2562="",$AK2562="",$AO2562=""),"",MIN($AK2562,$AO2562))</f>
        <v/>
      </c>
    </row>
    <row r="2563" spans="1:42" ht="12.75" customHeight="1" x14ac:dyDescent="0.2">
      <c r="A2563" t="str">
        <f>IF($J2563="","",INDEX('2_Review &amp; Audit'!$F:$F,$J2563))</f>
        <v/>
      </c>
      <c r="B2563" t="str">
        <f>IF($J2563="","",INDEX('2_Review &amp; Audit'!$C:$C,$J2563))</f>
        <v/>
      </c>
      <c r="C2563" t="str">
        <f>IF($J2563="","",INDEX('2_Review &amp; Audit'!$D:$D,$J2563))</f>
        <v/>
      </c>
      <c r="D2563" s="60" t="str">
        <f>IF($J2563="","",INDEX('2_Review &amp; Audit'!$U:$U,$J2563))</f>
        <v/>
      </c>
      <c r="E2563" t="str">
        <f>IF($J2563="","",INDEX('2_Review &amp; Audit'!$M:$M,$J2563))</f>
        <v/>
      </c>
      <c r="F2563" t="str">
        <f>IF($J2563="","",INDEX('2_Review &amp; Audit'!$N:$N,$J2563))</f>
        <v/>
      </c>
      <c r="G2563" t="str">
        <f>IF(OR($J2563="",$F2563=""),"",ABS(INDEX('2_Review &amp; Audit'!$B:$B,$J2563)/$F2563))</f>
        <v/>
      </c>
      <c r="H2563" t="str">
        <f t="shared" si="104"/>
        <v/>
      </c>
      <c r="I2563" t="str">
        <f>IF($J2563="","",INDEX('2_Review &amp; Audit'!$AD:$AD,$J2563))</f>
        <v/>
      </c>
      <c r="AB2563" t="str">
        <f>IF($D2563="","",MAX(0,N(#REF!)-N($X2563)))</f>
        <v/>
      </c>
      <c r="AC2563" t="str">
        <f>IF(OR($D2563="",$AB2563="",N($AB2563)&lt;=0),"",IFERROR(MATCH(1,INDEX(('2_Review &amp; Audit'!$F$6:$F$505=$A2563)*('2_Review &amp; Audit'!$I$6:$I$505&gt;=$E2563-30)*('2_Review &amp; Audit'!$I$6:$I$505&lt;=$E2563+30)*('2_Review &amp; Audit'!$R$6:$R$505&gt;0)*(ROW('2_Review &amp; Audit'!$R$6:$R$505)&gt;$T2563),0),0)+5,""))</f>
        <v/>
      </c>
      <c r="AG2563" t="str">
        <f>IF(OR($D2563="",$AB2563="",$AF2563=""),"",MIN($AB2563,$AF2563))</f>
        <v/>
      </c>
      <c r="AK2563" t="str">
        <f>IF($D2563="","",MAX(0,N($AB2563)-N($AG2563)))</f>
        <v/>
      </c>
      <c r="AL2563" t="str">
        <f>IF(OR($D2563="",$AK2563="",N($AK2563)&lt;=0),"",IFERROR(MATCH(1,INDEX(('2_Review &amp; Audit'!$F$6:$F$505=$A2563)*('2_Review &amp; Audit'!$I$6:$I$505&gt;=$E2563-30)*('2_Review &amp; Audit'!$I$6:$I$505&lt;=$E2563+30)*('2_Review &amp; Audit'!$R$6:$R$505&gt;0)*(ROW('2_Review &amp; Audit'!$R$6:$R$505)&gt;$AC2563),0),0)+5,""))</f>
        <v/>
      </c>
      <c r="AP2563" t="str">
        <f>IF(OR($D2563="",$AK2563="",$AO2563=""),"",MIN($AK2563,$AO2563))</f>
        <v/>
      </c>
    </row>
    <row r="2564" spans="1:42" ht="12.75" customHeight="1" x14ac:dyDescent="0.2">
      <c r="A2564" t="str">
        <f>IF($J2564="","",INDEX('2_Review &amp; Audit'!$F:$F,$J2564))</f>
        <v/>
      </c>
      <c r="B2564" t="str">
        <f>IF($J2564="","",INDEX('2_Review &amp; Audit'!$C:$C,$J2564))</f>
        <v/>
      </c>
      <c r="C2564" t="str">
        <f>IF($J2564="","",INDEX('2_Review &amp; Audit'!$D:$D,$J2564))</f>
        <v/>
      </c>
      <c r="D2564" s="60" t="str">
        <f>IF($J2564="","",INDEX('2_Review &amp; Audit'!$U:$U,$J2564))</f>
        <v/>
      </c>
      <c r="E2564" t="str">
        <f>IF($J2564="","",INDEX('2_Review &amp; Audit'!$M:$M,$J2564))</f>
        <v/>
      </c>
      <c r="F2564" t="str">
        <f>IF($J2564="","",INDEX('2_Review &amp; Audit'!$N:$N,$J2564))</f>
        <v/>
      </c>
      <c r="G2564" t="str">
        <f>IF(OR($J2564="",$F2564=""),"",ABS(INDEX('2_Review &amp; Audit'!$B:$B,$J2564)/$F2564))</f>
        <v/>
      </c>
      <c r="H2564" t="str">
        <f t="shared" si="104"/>
        <v/>
      </c>
      <c r="I2564" t="str">
        <f>IF($J2564="","",INDEX('2_Review &amp; Audit'!$AD:$AD,$J2564))</f>
        <v/>
      </c>
      <c r="AB2564" t="str">
        <f>IF($D2564="","",MAX(0,N(#REF!)-N($X2564)))</f>
        <v/>
      </c>
      <c r="AC2564" t="str">
        <f>IF(OR($D2564="",$AB2564="",N($AB2564)&lt;=0),"",IFERROR(MATCH(1,INDEX(('2_Review &amp; Audit'!$F$6:$F$505=$A2564)*('2_Review &amp; Audit'!$I$6:$I$505&gt;=$E2564-30)*('2_Review &amp; Audit'!$I$6:$I$505&lt;=$E2564+30)*('2_Review &amp; Audit'!$R$6:$R$505&gt;0)*(ROW('2_Review &amp; Audit'!$R$6:$R$505)&gt;$T2564),0),0)+5,""))</f>
        <v/>
      </c>
      <c r="AG2564" t="str">
        <f>IF(OR($D2564="",$AB2564="",$AF2564=""),"",MIN($AB2564,$AF2564))</f>
        <v/>
      </c>
      <c r="AK2564" t="str">
        <f>IF($D2564="","",MAX(0,N($AB2564)-N($AG2564)))</f>
        <v/>
      </c>
      <c r="AL2564" t="str">
        <f>IF(OR($D2564="",$AK2564="",N($AK2564)&lt;=0),"",IFERROR(MATCH(1,INDEX(('2_Review &amp; Audit'!$F$6:$F$505=$A2564)*('2_Review &amp; Audit'!$I$6:$I$505&gt;=$E2564-30)*('2_Review &amp; Audit'!$I$6:$I$505&lt;=$E2564+30)*('2_Review &amp; Audit'!$R$6:$R$505&gt;0)*(ROW('2_Review &amp; Audit'!$R$6:$R$505)&gt;$AC2564),0),0)+5,""))</f>
        <v/>
      </c>
      <c r="AP2564" t="str">
        <f>IF(OR($D2564="",$AK2564="",$AO2564=""),"",MIN($AK2564,$AO2564))</f>
        <v/>
      </c>
    </row>
    <row r="2565" spans="1:42" ht="12.75" customHeight="1" x14ac:dyDescent="0.2">
      <c r="A2565" t="str">
        <f>IF($J2565="","",INDEX('2_Review &amp; Audit'!$F:$F,$J2565))</f>
        <v/>
      </c>
      <c r="B2565" t="str">
        <f>IF($J2565="","",INDEX('2_Review &amp; Audit'!$C:$C,$J2565))</f>
        <v/>
      </c>
      <c r="C2565" t="str">
        <f>IF($J2565="","",INDEX('2_Review &amp; Audit'!$D:$D,$J2565))</f>
        <v/>
      </c>
      <c r="D2565" s="60" t="str">
        <f>IF($J2565="","",INDEX('2_Review &amp; Audit'!$U:$U,$J2565))</f>
        <v/>
      </c>
      <c r="E2565" t="str">
        <f>IF($J2565="","",INDEX('2_Review &amp; Audit'!$M:$M,$J2565))</f>
        <v/>
      </c>
      <c r="F2565" t="str">
        <f>IF($J2565="","",INDEX('2_Review &amp; Audit'!$N:$N,$J2565))</f>
        <v/>
      </c>
      <c r="G2565" t="str">
        <f>IF(OR($J2565="",$F2565=""),"",ABS(INDEX('2_Review &amp; Audit'!$B:$B,$J2565)/$F2565))</f>
        <v/>
      </c>
      <c r="H2565" t="str">
        <f t="shared" si="104"/>
        <v/>
      </c>
      <c r="I2565" t="str">
        <f>IF($J2565="","",INDEX('2_Review &amp; Audit'!$AD:$AD,$J2565))</f>
        <v/>
      </c>
      <c r="AB2565" t="str">
        <f>IF($D2565="","",MAX(0,N(#REF!)-N($X2565)))</f>
        <v/>
      </c>
      <c r="AC2565" t="str">
        <f>IF(OR($D2565="",$AB2565="",N($AB2565)&lt;=0),"",IFERROR(MATCH(1,INDEX(('2_Review &amp; Audit'!$F$6:$F$505=$A2565)*('2_Review &amp; Audit'!$I$6:$I$505&gt;=$E2565-30)*('2_Review &amp; Audit'!$I$6:$I$505&lt;=$E2565+30)*('2_Review &amp; Audit'!$R$6:$R$505&gt;0)*(ROW('2_Review &amp; Audit'!$R$6:$R$505)&gt;$T2565),0),0)+5,""))</f>
        <v/>
      </c>
      <c r="AG2565" t="str">
        <f>IF(OR($D2565="",$AB2565="",$AF2565=""),"",MIN($AB2565,$AF2565))</f>
        <v/>
      </c>
      <c r="AK2565" t="str">
        <f>IF($D2565="","",MAX(0,N($AB2565)-N($AG2565)))</f>
        <v/>
      </c>
      <c r="AL2565" t="str">
        <f>IF(OR($D2565="",$AK2565="",N($AK2565)&lt;=0),"",IFERROR(MATCH(1,INDEX(('2_Review &amp; Audit'!$F$6:$F$505=$A2565)*('2_Review &amp; Audit'!$I$6:$I$505&gt;=$E2565-30)*('2_Review &amp; Audit'!$I$6:$I$505&lt;=$E2565+30)*('2_Review &amp; Audit'!$R$6:$R$505&gt;0)*(ROW('2_Review &amp; Audit'!$R$6:$R$505)&gt;$AC2565),0),0)+5,""))</f>
        <v/>
      </c>
      <c r="AP2565" t="str">
        <f>IF(OR($D2565="",$AK2565="",$AO2565=""),"",MIN($AK2565,$AO2565))</f>
        <v/>
      </c>
    </row>
    <row r="2566" spans="1:42" ht="12.75" customHeight="1" x14ac:dyDescent="0.2">
      <c r="A2566" t="str">
        <f>IF($J2566="","",INDEX('2_Review &amp; Audit'!$F:$F,$J2566))</f>
        <v/>
      </c>
      <c r="B2566" t="str">
        <f>IF($J2566="","",INDEX('2_Review &amp; Audit'!$C:$C,$J2566))</f>
        <v/>
      </c>
      <c r="C2566" t="str">
        <f>IF($J2566="","",INDEX('2_Review &amp; Audit'!$D:$D,$J2566))</f>
        <v/>
      </c>
      <c r="D2566" s="60" t="str">
        <f>IF($J2566="","",INDEX('2_Review &amp; Audit'!$U:$U,$J2566))</f>
        <v/>
      </c>
      <c r="E2566" t="str">
        <f>IF($J2566="","",INDEX('2_Review &amp; Audit'!$M:$M,$J2566))</f>
        <v/>
      </c>
      <c r="F2566" t="str">
        <f>IF($J2566="","",INDEX('2_Review &amp; Audit'!$N:$N,$J2566))</f>
        <v/>
      </c>
      <c r="G2566" t="str">
        <f>IF(OR($J2566="",$F2566=""),"",ABS(INDEX('2_Review &amp; Audit'!$B:$B,$J2566)/$F2566))</f>
        <v/>
      </c>
      <c r="H2566" t="str">
        <f t="shared" si="104"/>
        <v/>
      </c>
      <c r="I2566" t="str">
        <f>IF($J2566="","",INDEX('2_Review &amp; Audit'!$AD:$AD,$J2566))</f>
        <v/>
      </c>
      <c r="AB2566" t="str">
        <f>IF($D2566="","",MAX(0,N(#REF!)-N($X2566)))</f>
        <v/>
      </c>
      <c r="AC2566" t="str">
        <f>IF(OR($D2566="",$AB2566="",N($AB2566)&lt;=0),"",IFERROR(MATCH(1,INDEX(('2_Review &amp; Audit'!$F$6:$F$505=$A2566)*('2_Review &amp; Audit'!$I$6:$I$505&gt;=$E2566-30)*('2_Review &amp; Audit'!$I$6:$I$505&lt;=$E2566+30)*('2_Review &amp; Audit'!$R$6:$R$505&gt;0)*(ROW('2_Review &amp; Audit'!$R$6:$R$505)&gt;$T2566),0),0)+5,""))</f>
        <v/>
      </c>
      <c r="AG2566" t="str">
        <f>IF(OR($D2566="",$AB2566="",$AF2566=""),"",MIN($AB2566,$AF2566))</f>
        <v/>
      </c>
      <c r="AK2566" t="str">
        <f>IF($D2566="","",MAX(0,N($AB2566)-N($AG2566)))</f>
        <v/>
      </c>
      <c r="AL2566" t="str">
        <f>IF(OR($D2566="",$AK2566="",N($AK2566)&lt;=0),"",IFERROR(MATCH(1,INDEX(('2_Review &amp; Audit'!$F$6:$F$505=$A2566)*('2_Review &amp; Audit'!$I$6:$I$505&gt;=$E2566-30)*('2_Review &amp; Audit'!$I$6:$I$505&lt;=$E2566+30)*('2_Review &amp; Audit'!$R$6:$R$505&gt;0)*(ROW('2_Review &amp; Audit'!$R$6:$R$505)&gt;$AC2566),0),0)+5,""))</f>
        <v/>
      </c>
      <c r="AP2566" t="str">
        <f>IF(OR($D2566="",$AK2566="",$AO2566=""),"",MIN($AK2566,$AO2566))</f>
        <v/>
      </c>
    </row>
    <row r="2567" spans="1:42" ht="12.75" customHeight="1" x14ac:dyDescent="0.2">
      <c r="A2567" t="str">
        <f>IF($J2567="","",INDEX('2_Review &amp; Audit'!$F:$F,$J2567))</f>
        <v/>
      </c>
      <c r="B2567" t="str">
        <f>IF($J2567="","",INDEX('2_Review &amp; Audit'!$C:$C,$J2567))</f>
        <v/>
      </c>
      <c r="C2567" t="str">
        <f>IF($J2567="","",INDEX('2_Review &amp; Audit'!$D:$D,$J2567))</f>
        <v/>
      </c>
      <c r="D2567" s="60" t="str">
        <f>IF($J2567="","",INDEX('2_Review &amp; Audit'!$U:$U,$J2567))</f>
        <v/>
      </c>
      <c r="E2567" t="str">
        <f>IF($J2567="","",INDEX('2_Review &amp; Audit'!$M:$M,$J2567))</f>
        <v/>
      </c>
      <c r="F2567" t="str">
        <f>IF($J2567="","",INDEX('2_Review &amp; Audit'!$N:$N,$J2567))</f>
        <v/>
      </c>
      <c r="G2567" t="str">
        <f>IF(OR($J2567="",$F2567=""),"",ABS(INDEX('2_Review &amp; Audit'!$B:$B,$J2567)/$F2567))</f>
        <v/>
      </c>
      <c r="H2567" t="str">
        <f t="shared" si="104"/>
        <v/>
      </c>
      <c r="I2567" t="str">
        <f>IF($J2567="","",INDEX('2_Review &amp; Audit'!$AD:$AD,$J2567))</f>
        <v/>
      </c>
      <c r="AB2567" t="str">
        <f>IF($D2567="","",MAX(0,N(#REF!)-N($X2567)))</f>
        <v/>
      </c>
      <c r="AC2567" t="str">
        <f>IF(OR($D2567="",$AB2567="",N($AB2567)&lt;=0),"",IFERROR(MATCH(1,INDEX(('2_Review &amp; Audit'!$F$6:$F$505=$A2567)*('2_Review &amp; Audit'!$I$6:$I$505&gt;=$E2567-30)*('2_Review &amp; Audit'!$I$6:$I$505&lt;=$E2567+30)*('2_Review &amp; Audit'!$R$6:$R$505&gt;0)*(ROW('2_Review &amp; Audit'!$R$6:$R$505)&gt;$T2567),0),0)+5,""))</f>
        <v/>
      </c>
      <c r="AG2567" t="str">
        <f>IF(OR($D2567="",$AB2567="",$AF2567=""),"",MIN($AB2567,$AF2567))</f>
        <v/>
      </c>
      <c r="AK2567" t="str">
        <f>IF($D2567="","",MAX(0,N($AB2567)-N($AG2567)))</f>
        <v/>
      </c>
      <c r="AL2567" t="str">
        <f>IF(OR($D2567="",$AK2567="",N($AK2567)&lt;=0),"",IFERROR(MATCH(1,INDEX(('2_Review &amp; Audit'!$F$6:$F$505=$A2567)*('2_Review &amp; Audit'!$I$6:$I$505&gt;=$E2567-30)*('2_Review &amp; Audit'!$I$6:$I$505&lt;=$E2567+30)*('2_Review &amp; Audit'!$R$6:$R$505&gt;0)*(ROW('2_Review &amp; Audit'!$R$6:$R$505)&gt;$AC2567),0),0)+5,""))</f>
        <v/>
      </c>
      <c r="AP2567" t="str">
        <f>IF(OR($D2567="",$AK2567="",$AO2567=""),"",MIN($AK2567,$AO2567))</f>
        <v/>
      </c>
    </row>
    <row r="2568" spans="1:42" ht="12.75" customHeight="1" x14ac:dyDescent="0.2">
      <c r="A2568" t="str">
        <f>IF($J2568="","",INDEX('2_Review &amp; Audit'!$F:$F,$J2568))</f>
        <v/>
      </c>
      <c r="B2568" t="str">
        <f>IF($J2568="","",INDEX('2_Review &amp; Audit'!$C:$C,$J2568))</f>
        <v/>
      </c>
      <c r="C2568" t="str">
        <f>IF($J2568="","",INDEX('2_Review &amp; Audit'!$D:$D,$J2568))</f>
        <v/>
      </c>
      <c r="D2568" s="60" t="str">
        <f>IF($J2568="","",INDEX('2_Review &amp; Audit'!$U:$U,$J2568))</f>
        <v/>
      </c>
      <c r="E2568" t="str">
        <f>IF($J2568="","",INDEX('2_Review &amp; Audit'!$M:$M,$J2568))</f>
        <v/>
      </c>
      <c r="F2568" t="str">
        <f>IF($J2568="","",INDEX('2_Review &amp; Audit'!$N:$N,$J2568))</f>
        <v/>
      </c>
      <c r="G2568" t="str">
        <f>IF(OR($J2568="",$F2568=""),"",ABS(INDEX('2_Review &amp; Audit'!$B:$B,$J2568)/$F2568))</f>
        <v/>
      </c>
      <c r="H2568" t="str">
        <f t="shared" si="104"/>
        <v/>
      </c>
      <c r="I2568" t="str">
        <f>IF($J2568="","",INDEX('2_Review &amp; Audit'!$AD:$AD,$J2568))</f>
        <v/>
      </c>
      <c r="AB2568" t="str">
        <f>IF($D2568="","",MAX(0,N(#REF!)-N($X2568)))</f>
        <v/>
      </c>
      <c r="AC2568" t="str">
        <f>IF(OR($D2568="",$AB2568="",N($AB2568)&lt;=0),"",IFERROR(MATCH(1,INDEX(('2_Review &amp; Audit'!$F$6:$F$505=$A2568)*('2_Review &amp; Audit'!$I$6:$I$505&gt;=$E2568-30)*('2_Review &amp; Audit'!$I$6:$I$505&lt;=$E2568+30)*('2_Review &amp; Audit'!$R$6:$R$505&gt;0)*(ROW('2_Review &amp; Audit'!$R$6:$R$505)&gt;$T2568),0),0)+5,""))</f>
        <v/>
      </c>
      <c r="AG2568" t="str">
        <f>IF(OR($D2568="",$AB2568="",$AF2568=""),"",MIN($AB2568,$AF2568))</f>
        <v/>
      </c>
      <c r="AK2568" t="str">
        <f>IF($D2568="","",MAX(0,N($AB2568)-N($AG2568)))</f>
        <v/>
      </c>
      <c r="AL2568" t="str">
        <f>IF(OR($D2568="",$AK2568="",N($AK2568)&lt;=0),"",IFERROR(MATCH(1,INDEX(('2_Review &amp; Audit'!$F$6:$F$505=$A2568)*('2_Review &amp; Audit'!$I$6:$I$505&gt;=$E2568-30)*('2_Review &amp; Audit'!$I$6:$I$505&lt;=$E2568+30)*('2_Review &amp; Audit'!$R$6:$R$505&gt;0)*(ROW('2_Review &amp; Audit'!$R$6:$R$505)&gt;$AC2568),0),0)+5,""))</f>
        <v/>
      </c>
      <c r="AP2568" t="str">
        <f>IF(OR($D2568="",$AK2568="",$AO2568=""),"",MIN($AK2568,$AO2568))</f>
        <v/>
      </c>
    </row>
    <row r="2569" spans="1:42" ht="12.75" customHeight="1" x14ac:dyDescent="0.2">
      <c r="A2569" t="str">
        <f>IF($J2569="","",INDEX('2_Review &amp; Audit'!$F:$F,$J2569))</f>
        <v/>
      </c>
      <c r="B2569" t="str">
        <f>IF($J2569="","",INDEX('2_Review &amp; Audit'!$C:$C,$J2569))</f>
        <v/>
      </c>
      <c r="C2569" t="str">
        <f>IF($J2569="","",INDEX('2_Review &amp; Audit'!$D:$D,$J2569))</f>
        <v/>
      </c>
      <c r="D2569" s="60" t="str">
        <f>IF($J2569="","",INDEX('2_Review &amp; Audit'!$U:$U,$J2569))</f>
        <v/>
      </c>
      <c r="E2569" t="str">
        <f>IF($J2569="","",INDEX('2_Review &amp; Audit'!$M:$M,$J2569))</f>
        <v/>
      </c>
      <c r="F2569" t="str">
        <f>IF($J2569="","",INDEX('2_Review &amp; Audit'!$N:$N,$J2569))</f>
        <v/>
      </c>
      <c r="G2569" t="str">
        <f>IF(OR($J2569="",$F2569=""),"",ABS(INDEX('2_Review &amp; Audit'!$B:$B,$J2569)/$F2569))</f>
        <v/>
      </c>
      <c r="H2569" t="str">
        <f t="shared" si="104"/>
        <v/>
      </c>
      <c r="I2569" t="str">
        <f>IF($J2569="","",INDEX('2_Review &amp; Audit'!$AD:$AD,$J2569))</f>
        <v/>
      </c>
      <c r="AB2569" t="str">
        <f>IF($D2569="","",MAX(0,N(#REF!)-N($X2569)))</f>
        <v/>
      </c>
      <c r="AC2569" t="str">
        <f>IF(OR($D2569="",$AB2569="",N($AB2569)&lt;=0),"",IFERROR(MATCH(1,INDEX(('2_Review &amp; Audit'!$F$6:$F$505=$A2569)*('2_Review &amp; Audit'!$I$6:$I$505&gt;=$E2569-30)*('2_Review &amp; Audit'!$I$6:$I$505&lt;=$E2569+30)*('2_Review &amp; Audit'!$R$6:$R$505&gt;0)*(ROW('2_Review &amp; Audit'!$R$6:$R$505)&gt;$T2569),0),0)+5,""))</f>
        <v/>
      </c>
      <c r="AG2569" t="str">
        <f>IF(OR($D2569="",$AB2569="",$AF2569=""),"",MIN($AB2569,$AF2569))</f>
        <v/>
      </c>
      <c r="AK2569" t="str">
        <f>IF($D2569="","",MAX(0,N($AB2569)-N($AG2569)))</f>
        <v/>
      </c>
      <c r="AL2569" t="str">
        <f>IF(OR($D2569="",$AK2569="",N($AK2569)&lt;=0),"",IFERROR(MATCH(1,INDEX(('2_Review &amp; Audit'!$F$6:$F$505=$A2569)*('2_Review &amp; Audit'!$I$6:$I$505&gt;=$E2569-30)*('2_Review &amp; Audit'!$I$6:$I$505&lt;=$E2569+30)*('2_Review &amp; Audit'!$R$6:$R$505&gt;0)*(ROW('2_Review &amp; Audit'!$R$6:$R$505)&gt;$AC2569),0),0)+5,""))</f>
        <v/>
      </c>
      <c r="AP2569" t="str">
        <f>IF(OR($D2569="",$AK2569="",$AO2569=""),"",MIN($AK2569,$AO2569))</f>
        <v/>
      </c>
    </row>
    <row r="2570" spans="1:42" ht="12.75" customHeight="1" x14ac:dyDescent="0.2">
      <c r="A2570" t="str">
        <f>IF($J2570="","",INDEX('2_Review &amp; Audit'!$F:$F,$J2570))</f>
        <v/>
      </c>
      <c r="B2570" t="str">
        <f>IF($J2570="","",INDEX('2_Review &amp; Audit'!$C:$C,$J2570))</f>
        <v/>
      </c>
      <c r="C2570" t="str">
        <f>IF($J2570="","",INDEX('2_Review &amp; Audit'!$D:$D,$J2570))</f>
        <v/>
      </c>
      <c r="D2570" s="60" t="str">
        <f>IF($J2570="","",INDEX('2_Review &amp; Audit'!$U:$U,$J2570))</f>
        <v/>
      </c>
      <c r="E2570" t="str">
        <f>IF($J2570="","",INDEX('2_Review &amp; Audit'!$M:$M,$J2570))</f>
        <v/>
      </c>
      <c r="F2570" t="str">
        <f>IF($J2570="","",INDEX('2_Review &amp; Audit'!$N:$N,$J2570))</f>
        <v/>
      </c>
      <c r="G2570" t="str">
        <f>IF(OR($J2570="",$F2570=""),"",ABS(INDEX('2_Review &amp; Audit'!$B:$B,$J2570)/$F2570))</f>
        <v/>
      </c>
      <c r="H2570" t="str">
        <f t="shared" si="104"/>
        <v/>
      </c>
      <c r="I2570" t="str">
        <f>IF($J2570="","",INDEX('2_Review &amp; Audit'!$AD:$AD,$J2570))</f>
        <v/>
      </c>
      <c r="AB2570" t="str">
        <f>IF($D2570="","",MAX(0,N(#REF!)-N($X2570)))</f>
        <v/>
      </c>
      <c r="AC2570" t="str">
        <f>IF(OR($D2570="",$AB2570="",N($AB2570)&lt;=0),"",IFERROR(MATCH(1,INDEX(('2_Review &amp; Audit'!$F$6:$F$505=$A2570)*('2_Review &amp; Audit'!$I$6:$I$505&gt;=$E2570-30)*('2_Review &amp; Audit'!$I$6:$I$505&lt;=$E2570+30)*('2_Review &amp; Audit'!$R$6:$R$505&gt;0)*(ROW('2_Review &amp; Audit'!$R$6:$R$505)&gt;$T2570),0),0)+5,""))</f>
        <v/>
      </c>
      <c r="AG2570" t="str">
        <f>IF(OR($D2570="",$AB2570="",$AF2570=""),"",MIN($AB2570,$AF2570))</f>
        <v/>
      </c>
      <c r="AK2570" t="str">
        <f>IF($D2570="","",MAX(0,N($AB2570)-N($AG2570)))</f>
        <v/>
      </c>
      <c r="AL2570" t="str">
        <f>IF(OR($D2570="",$AK2570="",N($AK2570)&lt;=0),"",IFERROR(MATCH(1,INDEX(('2_Review &amp; Audit'!$F$6:$F$505=$A2570)*('2_Review &amp; Audit'!$I$6:$I$505&gt;=$E2570-30)*('2_Review &amp; Audit'!$I$6:$I$505&lt;=$E2570+30)*('2_Review &amp; Audit'!$R$6:$R$505&gt;0)*(ROW('2_Review &amp; Audit'!$R$6:$R$505)&gt;$AC2570),0),0)+5,""))</f>
        <v/>
      </c>
      <c r="AP2570" t="str">
        <f>IF(OR($D2570="",$AK2570="",$AO2570=""),"",MIN($AK2570,$AO2570))</f>
        <v/>
      </c>
    </row>
    <row r="2571" spans="1:42" ht="12.75" customHeight="1" x14ac:dyDescent="0.2">
      <c r="A2571" t="str">
        <f>IF($J2571="","",INDEX('2_Review &amp; Audit'!$F:$F,$J2571))</f>
        <v/>
      </c>
      <c r="B2571" t="str">
        <f>IF($J2571="","",INDEX('2_Review &amp; Audit'!$C:$C,$J2571))</f>
        <v/>
      </c>
      <c r="C2571" t="str">
        <f>IF($J2571="","",INDEX('2_Review &amp; Audit'!$D:$D,$J2571))</f>
        <v/>
      </c>
      <c r="D2571" s="60" t="str">
        <f>IF($J2571="","",INDEX('2_Review &amp; Audit'!$U:$U,$J2571))</f>
        <v/>
      </c>
      <c r="E2571" t="str">
        <f>IF($J2571="","",INDEX('2_Review &amp; Audit'!$M:$M,$J2571))</f>
        <v/>
      </c>
      <c r="F2571" t="str">
        <f>IF($J2571="","",INDEX('2_Review &amp; Audit'!$N:$N,$J2571))</f>
        <v/>
      </c>
      <c r="G2571" t="str">
        <f>IF(OR($J2571="",$F2571=""),"",ABS(INDEX('2_Review &amp; Audit'!$B:$B,$J2571)/$F2571))</f>
        <v/>
      </c>
      <c r="H2571" t="str">
        <f t="shared" si="104"/>
        <v/>
      </c>
      <c r="I2571" t="str">
        <f>IF($J2571="","",INDEX('2_Review &amp; Audit'!$AD:$AD,$J2571))</f>
        <v/>
      </c>
      <c r="AB2571" t="str">
        <f>IF($D2571="","",MAX(0,N(#REF!)-N($X2571)))</f>
        <v/>
      </c>
      <c r="AC2571" t="str">
        <f>IF(OR($D2571="",$AB2571="",N($AB2571)&lt;=0),"",IFERROR(MATCH(1,INDEX(('2_Review &amp; Audit'!$F$6:$F$505=$A2571)*('2_Review &amp; Audit'!$I$6:$I$505&gt;=$E2571-30)*('2_Review &amp; Audit'!$I$6:$I$505&lt;=$E2571+30)*('2_Review &amp; Audit'!$R$6:$R$505&gt;0)*(ROW('2_Review &amp; Audit'!$R$6:$R$505)&gt;$T2571),0),0)+5,""))</f>
        <v/>
      </c>
      <c r="AG2571" t="str">
        <f>IF(OR($D2571="",$AB2571="",$AF2571=""),"",MIN($AB2571,$AF2571))</f>
        <v/>
      </c>
      <c r="AK2571" t="str">
        <f>IF($D2571="","",MAX(0,N($AB2571)-N($AG2571)))</f>
        <v/>
      </c>
      <c r="AL2571" t="str">
        <f>IF(OR($D2571="",$AK2571="",N($AK2571)&lt;=0),"",IFERROR(MATCH(1,INDEX(('2_Review &amp; Audit'!$F$6:$F$505=$A2571)*('2_Review &amp; Audit'!$I$6:$I$505&gt;=$E2571-30)*('2_Review &amp; Audit'!$I$6:$I$505&lt;=$E2571+30)*('2_Review &amp; Audit'!$R$6:$R$505&gt;0)*(ROW('2_Review &amp; Audit'!$R$6:$R$505)&gt;$AC2571),0),0)+5,""))</f>
        <v/>
      </c>
      <c r="AP2571" t="str">
        <f>IF(OR($D2571="",$AK2571="",$AO2571=""),"",MIN($AK2571,$AO2571))</f>
        <v/>
      </c>
    </row>
    <row r="2572" spans="1:42" ht="12.75" customHeight="1" x14ac:dyDescent="0.2">
      <c r="A2572" t="str">
        <f>IF($J2572="","",INDEX('2_Review &amp; Audit'!$F:$F,$J2572))</f>
        <v/>
      </c>
      <c r="B2572" t="str">
        <f>IF($J2572="","",INDEX('2_Review &amp; Audit'!$C:$C,$J2572))</f>
        <v/>
      </c>
      <c r="C2572" t="str">
        <f>IF($J2572="","",INDEX('2_Review &amp; Audit'!$D:$D,$J2572))</f>
        <v/>
      </c>
      <c r="D2572" s="60" t="str">
        <f>IF($J2572="","",INDEX('2_Review &amp; Audit'!$U:$U,$J2572))</f>
        <v/>
      </c>
      <c r="E2572" t="str">
        <f>IF($J2572="","",INDEX('2_Review &amp; Audit'!$M:$M,$J2572))</f>
        <v/>
      </c>
      <c r="F2572" t="str">
        <f>IF($J2572="","",INDEX('2_Review &amp; Audit'!$N:$N,$J2572))</f>
        <v/>
      </c>
      <c r="G2572" t="str">
        <f>IF(OR($J2572="",$F2572=""),"",ABS(INDEX('2_Review &amp; Audit'!$B:$B,$J2572)/$F2572))</f>
        <v/>
      </c>
      <c r="H2572" t="str">
        <f t="shared" si="104"/>
        <v/>
      </c>
      <c r="I2572" t="str">
        <f>IF($J2572="","",INDEX('2_Review &amp; Audit'!$AD:$AD,$J2572))</f>
        <v/>
      </c>
      <c r="AB2572" t="str">
        <f>IF($D2572="","",MAX(0,N(#REF!)-N($X2572)))</f>
        <v/>
      </c>
      <c r="AC2572" t="str">
        <f>IF(OR($D2572="",$AB2572="",N($AB2572)&lt;=0),"",IFERROR(MATCH(1,INDEX(('2_Review &amp; Audit'!$F$6:$F$505=$A2572)*('2_Review &amp; Audit'!$I$6:$I$505&gt;=$E2572-30)*('2_Review &amp; Audit'!$I$6:$I$505&lt;=$E2572+30)*('2_Review &amp; Audit'!$R$6:$R$505&gt;0)*(ROW('2_Review &amp; Audit'!$R$6:$R$505)&gt;$T2572),0),0)+5,""))</f>
        <v/>
      </c>
      <c r="AG2572" t="str">
        <f>IF(OR($D2572="",$AB2572="",$AF2572=""),"",MIN($AB2572,$AF2572))</f>
        <v/>
      </c>
      <c r="AK2572" t="str">
        <f>IF($D2572="","",MAX(0,N($AB2572)-N($AG2572)))</f>
        <v/>
      </c>
      <c r="AL2572" t="str">
        <f>IF(OR($D2572="",$AK2572="",N($AK2572)&lt;=0),"",IFERROR(MATCH(1,INDEX(('2_Review &amp; Audit'!$F$6:$F$505=$A2572)*('2_Review &amp; Audit'!$I$6:$I$505&gt;=$E2572-30)*('2_Review &amp; Audit'!$I$6:$I$505&lt;=$E2572+30)*('2_Review &amp; Audit'!$R$6:$R$505&gt;0)*(ROW('2_Review &amp; Audit'!$R$6:$R$505)&gt;$AC2572),0),0)+5,""))</f>
        <v/>
      </c>
      <c r="AP2572" t="str">
        <f>IF(OR($D2572="",$AK2572="",$AO2572=""),"",MIN($AK2572,$AO2572))</f>
        <v/>
      </c>
    </row>
    <row r="2573" spans="1:42" ht="12.75" customHeight="1" x14ac:dyDescent="0.2">
      <c r="A2573" t="str">
        <f>IF($J2573="","",INDEX('2_Review &amp; Audit'!$F:$F,$J2573))</f>
        <v/>
      </c>
      <c r="B2573" t="str">
        <f>IF($J2573="","",INDEX('2_Review &amp; Audit'!$C:$C,$J2573))</f>
        <v/>
      </c>
      <c r="C2573" t="str">
        <f>IF($J2573="","",INDEX('2_Review &amp; Audit'!$D:$D,$J2573))</f>
        <v/>
      </c>
      <c r="D2573" s="60" t="str">
        <f>IF($J2573="","",INDEX('2_Review &amp; Audit'!$U:$U,$J2573))</f>
        <v/>
      </c>
      <c r="E2573" t="str">
        <f>IF($J2573="","",INDEX('2_Review &amp; Audit'!$M:$M,$J2573))</f>
        <v/>
      </c>
      <c r="F2573" t="str">
        <f>IF($J2573="","",INDEX('2_Review &amp; Audit'!$N:$N,$J2573))</f>
        <v/>
      </c>
      <c r="G2573" t="str">
        <f>IF(OR($J2573="",$F2573=""),"",ABS(INDEX('2_Review &amp; Audit'!$B:$B,$J2573)/$F2573))</f>
        <v/>
      </c>
      <c r="H2573" t="str">
        <f t="shared" si="104"/>
        <v/>
      </c>
      <c r="I2573" t="str">
        <f>IF($J2573="","",INDEX('2_Review &amp; Audit'!$AD:$AD,$J2573))</f>
        <v/>
      </c>
      <c r="AB2573" t="str">
        <f>IF($D2573="","",MAX(0,N(#REF!)-N($X2573)))</f>
        <v/>
      </c>
      <c r="AC2573" t="str">
        <f>IF(OR($D2573="",$AB2573="",N($AB2573)&lt;=0),"",IFERROR(MATCH(1,INDEX(('2_Review &amp; Audit'!$F$6:$F$505=$A2573)*('2_Review &amp; Audit'!$I$6:$I$505&gt;=$E2573-30)*('2_Review &amp; Audit'!$I$6:$I$505&lt;=$E2573+30)*('2_Review &amp; Audit'!$R$6:$R$505&gt;0)*(ROW('2_Review &amp; Audit'!$R$6:$R$505)&gt;$T2573),0),0)+5,""))</f>
        <v/>
      </c>
      <c r="AG2573" t="str">
        <f>IF(OR($D2573="",$AB2573="",$AF2573=""),"",MIN($AB2573,$AF2573))</f>
        <v/>
      </c>
      <c r="AK2573" t="str">
        <f>IF($D2573="","",MAX(0,N($AB2573)-N($AG2573)))</f>
        <v/>
      </c>
      <c r="AL2573" t="str">
        <f>IF(OR($D2573="",$AK2573="",N($AK2573)&lt;=0),"",IFERROR(MATCH(1,INDEX(('2_Review &amp; Audit'!$F$6:$F$505=$A2573)*('2_Review &amp; Audit'!$I$6:$I$505&gt;=$E2573-30)*('2_Review &amp; Audit'!$I$6:$I$505&lt;=$E2573+30)*('2_Review &amp; Audit'!$R$6:$R$505&gt;0)*(ROW('2_Review &amp; Audit'!$R$6:$R$505)&gt;$AC2573),0),0)+5,""))</f>
        <v/>
      </c>
      <c r="AP2573" t="str">
        <f>IF(OR($D2573="",$AK2573="",$AO2573=""),"",MIN($AK2573,$AO2573))</f>
        <v/>
      </c>
    </row>
    <row r="2574" spans="1:42" ht="12.75" customHeight="1" x14ac:dyDescent="0.2">
      <c r="A2574" t="str">
        <f>IF($J2574="","",INDEX('2_Review &amp; Audit'!$F:$F,$J2574))</f>
        <v/>
      </c>
      <c r="B2574" t="str">
        <f>IF($J2574="","",INDEX('2_Review &amp; Audit'!$C:$C,$J2574))</f>
        <v/>
      </c>
      <c r="C2574" t="str">
        <f>IF($J2574="","",INDEX('2_Review &amp; Audit'!$D:$D,$J2574))</f>
        <v/>
      </c>
      <c r="D2574" s="60" t="str">
        <f>IF($J2574="","",INDEX('2_Review &amp; Audit'!$U:$U,$J2574))</f>
        <v/>
      </c>
      <c r="E2574" t="str">
        <f>IF($J2574="","",INDEX('2_Review &amp; Audit'!$M:$M,$J2574))</f>
        <v/>
      </c>
      <c r="F2574" t="str">
        <f>IF($J2574="","",INDEX('2_Review &amp; Audit'!$N:$N,$J2574))</f>
        <v/>
      </c>
      <c r="G2574" t="str">
        <f>IF(OR($J2574="",$F2574=""),"",ABS(INDEX('2_Review &amp; Audit'!$B:$B,$J2574)/$F2574))</f>
        <v/>
      </c>
      <c r="H2574" t="str">
        <f t="shared" si="104"/>
        <v/>
      </c>
      <c r="I2574" t="str">
        <f>IF($J2574="","",INDEX('2_Review &amp; Audit'!$AD:$AD,$J2574))</f>
        <v/>
      </c>
      <c r="AB2574" t="str">
        <f>IF($D2574="","",MAX(0,N(#REF!)-N($X2574)))</f>
        <v/>
      </c>
      <c r="AC2574" t="str">
        <f>IF(OR($D2574="",$AB2574="",N($AB2574)&lt;=0),"",IFERROR(MATCH(1,INDEX(('2_Review &amp; Audit'!$F$6:$F$505=$A2574)*('2_Review &amp; Audit'!$I$6:$I$505&gt;=$E2574-30)*('2_Review &amp; Audit'!$I$6:$I$505&lt;=$E2574+30)*('2_Review &amp; Audit'!$R$6:$R$505&gt;0)*(ROW('2_Review &amp; Audit'!$R$6:$R$505)&gt;$T2574),0),0)+5,""))</f>
        <v/>
      </c>
      <c r="AG2574" t="str">
        <f>IF(OR($D2574="",$AB2574="",$AF2574=""),"",MIN($AB2574,$AF2574))</f>
        <v/>
      </c>
      <c r="AK2574" t="str">
        <f>IF($D2574="","",MAX(0,N($AB2574)-N($AG2574)))</f>
        <v/>
      </c>
      <c r="AL2574" t="str">
        <f>IF(OR($D2574="",$AK2574="",N($AK2574)&lt;=0),"",IFERROR(MATCH(1,INDEX(('2_Review &amp; Audit'!$F$6:$F$505=$A2574)*('2_Review &amp; Audit'!$I$6:$I$505&gt;=$E2574-30)*('2_Review &amp; Audit'!$I$6:$I$505&lt;=$E2574+30)*('2_Review &amp; Audit'!$R$6:$R$505&gt;0)*(ROW('2_Review &amp; Audit'!$R$6:$R$505)&gt;$AC2574),0),0)+5,""))</f>
        <v/>
      </c>
      <c r="AP2574" t="str">
        <f>IF(OR($D2574="",$AK2574="",$AO2574=""),"",MIN($AK2574,$AO2574))</f>
        <v/>
      </c>
    </row>
    <row r="2575" spans="1:42" ht="12.75" customHeight="1" x14ac:dyDescent="0.2">
      <c r="A2575" t="str">
        <f>IF($J2575="","",INDEX('2_Review &amp; Audit'!$F:$F,$J2575))</f>
        <v/>
      </c>
      <c r="B2575" t="str">
        <f>IF($J2575="","",INDEX('2_Review &amp; Audit'!$C:$C,$J2575))</f>
        <v/>
      </c>
      <c r="C2575" t="str">
        <f>IF($J2575="","",INDEX('2_Review &amp; Audit'!$D:$D,$J2575))</f>
        <v/>
      </c>
      <c r="D2575" s="60" t="str">
        <f>IF($J2575="","",INDEX('2_Review &amp; Audit'!$U:$U,$J2575))</f>
        <v/>
      </c>
      <c r="E2575" t="str">
        <f>IF($J2575="","",INDEX('2_Review &amp; Audit'!$M:$M,$J2575))</f>
        <v/>
      </c>
      <c r="F2575" t="str">
        <f>IF($J2575="","",INDEX('2_Review &amp; Audit'!$N:$N,$J2575))</f>
        <v/>
      </c>
      <c r="G2575" t="str">
        <f>IF(OR($J2575="",$F2575=""),"",ABS(INDEX('2_Review &amp; Audit'!$B:$B,$J2575)/$F2575))</f>
        <v/>
      </c>
      <c r="H2575" t="str">
        <f t="shared" si="104"/>
        <v/>
      </c>
      <c r="I2575" t="str">
        <f>IF($J2575="","",INDEX('2_Review &amp; Audit'!$AD:$AD,$J2575))</f>
        <v/>
      </c>
      <c r="AB2575" t="str">
        <f>IF($D2575="","",MAX(0,N(#REF!)-N($X2575)))</f>
        <v/>
      </c>
      <c r="AC2575" t="str">
        <f>IF(OR($D2575="",$AB2575="",N($AB2575)&lt;=0),"",IFERROR(MATCH(1,INDEX(('2_Review &amp; Audit'!$F$6:$F$505=$A2575)*('2_Review &amp; Audit'!$I$6:$I$505&gt;=$E2575-30)*('2_Review &amp; Audit'!$I$6:$I$505&lt;=$E2575+30)*('2_Review &amp; Audit'!$R$6:$R$505&gt;0)*(ROW('2_Review &amp; Audit'!$R$6:$R$505)&gt;$T2575),0),0)+5,""))</f>
        <v/>
      </c>
      <c r="AG2575" t="str">
        <f>IF(OR($D2575="",$AB2575="",$AF2575=""),"",MIN($AB2575,$AF2575))</f>
        <v/>
      </c>
      <c r="AK2575" t="str">
        <f>IF($D2575="","",MAX(0,N($AB2575)-N($AG2575)))</f>
        <v/>
      </c>
      <c r="AL2575" t="str">
        <f>IF(OR($D2575="",$AK2575="",N($AK2575)&lt;=0),"",IFERROR(MATCH(1,INDEX(('2_Review &amp; Audit'!$F$6:$F$505=$A2575)*('2_Review &amp; Audit'!$I$6:$I$505&gt;=$E2575-30)*('2_Review &amp; Audit'!$I$6:$I$505&lt;=$E2575+30)*('2_Review &amp; Audit'!$R$6:$R$505&gt;0)*(ROW('2_Review &amp; Audit'!$R$6:$R$505)&gt;$AC2575),0),0)+5,""))</f>
        <v/>
      </c>
      <c r="AP2575" t="str">
        <f>IF(OR($D2575="",$AK2575="",$AO2575=""),"",MIN($AK2575,$AO2575))</f>
        <v/>
      </c>
    </row>
    <row r="2576" spans="1:42" ht="12.75" customHeight="1" x14ac:dyDescent="0.2">
      <c r="A2576" t="str">
        <f>IF($J2576="","",INDEX('2_Review &amp; Audit'!$F:$F,$J2576))</f>
        <v/>
      </c>
      <c r="B2576" t="str">
        <f>IF($J2576="","",INDEX('2_Review &amp; Audit'!$C:$C,$J2576))</f>
        <v/>
      </c>
      <c r="C2576" t="str">
        <f>IF($J2576="","",INDEX('2_Review &amp; Audit'!$D:$D,$J2576))</f>
        <v/>
      </c>
      <c r="D2576" s="60" t="str">
        <f>IF($J2576="","",INDEX('2_Review &amp; Audit'!$U:$U,$J2576))</f>
        <v/>
      </c>
      <c r="E2576" t="str">
        <f>IF($J2576="","",INDEX('2_Review &amp; Audit'!$M:$M,$J2576))</f>
        <v/>
      </c>
      <c r="F2576" t="str">
        <f>IF($J2576="","",INDEX('2_Review &amp; Audit'!$N:$N,$J2576))</f>
        <v/>
      </c>
      <c r="G2576" t="str">
        <f>IF(OR($J2576="",$F2576=""),"",ABS(INDEX('2_Review &amp; Audit'!$B:$B,$J2576)/$F2576))</f>
        <v/>
      </c>
      <c r="H2576" t="str">
        <f t="shared" si="104"/>
        <v/>
      </c>
      <c r="I2576" t="str">
        <f>IF($J2576="","",INDEX('2_Review &amp; Audit'!$AD:$AD,$J2576))</f>
        <v/>
      </c>
      <c r="AB2576" t="str">
        <f>IF($D2576="","",MAX(0,N(#REF!)-N($X2576)))</f>
        <v/>
      </c>
      <c r="AC2576" t="str">
        <f>IF(OR($D2576="",$AB2576="",N($AB2576)&lt;=0),"",IFERROR(MATCH(1,INDEX(('2_Review &amp; Audit'!$F$6:$F$505=$A2576)*('2_Review &amp; Audit'!$I$6:$I$505&gt;=$E2576-30)*('2_Review &amp; Audit'!$I$6:$I$505&lt;=$E2576+30)*('2_Review &amp; Audit'!$R$6:$R$505&gt;0)*(ROW('2_Review &amp; Audit'!$R$6:$R$505)&gt;$T2576),0),0)+5,""))</f>
        <v/>
      </c>
      <c r="AG2576" t="str">
        <f>IF(OR($D2576="",$AB2576="",$AF2576=""),"",MIN($AB2576,$AF2576))</f>
        <v/>
      </c>
      <c r="AK2576" t="str">
        <f>IF($D2576="","",MAX(0,N($AB2576)-N($AG2576)))</f>
        <v/>
      </c>
      <c r="AL2576" t="str">
        <f>IF(OR($D2576="",$AK2576="",N($AK2576)&lt;=0),"",IFERROR(MATCH(1,INDEX(('2_Review &amp; Audit'!$F$6:$F$505=$A2576)*('2_Review &amp; Audit'!$I$6:$I$505&gt;=$E2576-30)*('2_Review &amp; Audit'!$I$6:$I$505&lt;=$E2576+30)*('2_Review &amp; Audit'!$R$6:$R$505&gt;0)*(ROW('2_Review &amp; Audit'!$R$6:$R$505)&gt;$AC2576),0),0)+5,""))</f>
        <v/>
      </c>
      <c r="AP2576" t="str">
        <f>IF(OR($D2576="",$AK2576="",$AO2576=""),"",MIN($AK2576,$AO2576))</f>
        <v/>
      </c>
    </row>
    <row r="2577" spans="1:42" ht="12.75" customHeight="1" x14ac:dyDescent="0.2">
      <c r="A2577" t="str">
        <f>IF($J2577="","",INDEX('2_Review &amp; Audit'!$F:$F,$J2577))</f>
        <v/>
      </c>
      <c r="B2577" t="str">
        <f>IF($J2577="","",INDEX('2_Review &amp; Audit'!$C:$C,$J2577))</f>
        <v/>
      </c>
      <c r="C2577" t="str">
        <f>IF($J2577="","",INDEX('2_Review &amp; Audit'!$D:$D,$J2577))</f>
        <v/>
      </c>
      <c r="D2577" s="60" t="str">
        <f>IF($J2577="","",INDEX('2_Review &amp; Audit'!$U:$U,$J2577))</f>
        <v/>
      </c>
      <c r="E2577" t="str">
        <f>IF($J2577="","",INDEX('2_Review &amp; Audit'!$M:$M,$J2577))</f>
        <v/>
      </c>
      <c r="F2577" t="str">
        <f>IF($J2577="","",INDEX('2_Review &amp; Audit'!$N:$N,$J2577))</f>
        <v/>
      </c>
      <c r="G2577" t="str">
        <f>IF(OR($J2577="",$F2577=""),"",ABS(INDEX('2_Review &amp; Audit'!$B:$B,$J2577)/$F2577))</f>
        <v/>
      </c>
      <c r="H2577" t="str">
        <f t="shared" si="104"/>
        <v/>
      </c>
      <c r="I2577" t="str">
        <f>IF($J2577="","",INDEX('2_Review &amp; Audit'!$AD:$AD,$J2577))</f>
        <v/>
      </c>
      <c r="AB2577" t="str">
        <f>IF($D2577="","",MAX(0,N(#REF!)-N($X2577)))</f>
        <v/>
      </c>
      <c r="AC2577" t="str">
        <f>IF(OR($D2577="",$AB2577="",N($AB2577)&lt;=0),"",IFERROR(MATCH(1,INDEX(('2_Review &amp; Audit'!$F$6:$F$505=$A2577)*('2_Review &amp; Audit'!$I$6:$I$505&gt;=$E2577-30)*('2_Review &amp; Audit'!$I$6:$I$505&lt;=$E2577+30)*('2_Review &amp; Audit'!$R$6:$R$505&gt;0)*(ROW('2_Review &amp; Audit'!$R$6:$R$505)&gt;$T2577),0),0)+5,""))</f>
        <v/>
      </c>
      <c r="AG2577" t="str">
        <f>IF(OR($D2577="",$AB2577="",$AF2577=""),"",MIN($AB2577,$AF2577))</f>
        <v/>
      </c>
      <c r="AK2577" t="str">
        <f>IF($D2577="","",MAX(0,N($AB2577)-N($AG2577)))</f>
        <v/>
      </c>
      <c r="AL2577" t="str">
        <f>IF(OR($D2577="",$AK2577="",N($AK2577)&lt;=0),"",IFERROR(MATCH(1,INDEX(('2_Review &amp; Audit'!$F$6:$F$505=$A2577)*('2_Review &amp; Audit'!$I$6:$I$505&gt;=$E2577-30)*('2_Review &amp; Audit'!$I$6:$I$505&lt;=$E2577+30)*('2_Review &amp; Audit'!$R$6:$R$505&gt;0)*(ROW('2_Review &amp; Audit'!$R$6:$R$505)&gt;$AC2577),0),0)+5,""))</f>
        <v/>
      </c>
      <c r="AP2577" t="str">
        <f>IF(OR($D2577="",$AK2577="",$AO2577=""),"",MIN($AK2577,$AO2577))</f>
        <v/>
      </c>
    </row>
    <row r="2578" spans="1:42" ht="12.75" customHeight="1" x14ac:dyDescent="0.2">
      <c r="A2578" t="str">
        <f>IF($J2578="","",INDEX('2_Review &amp; Audit'!$F:$F,$J2578))</f>
        <v/>
      </c>
      <c r="B2578" t="str">
        <f>IF($J2578="","",INDEX('2_Review &amp; Audit'!$C:$C,$J2578))</f>
        <v/>
      </c>
      <c r="C2578" t="str">
        <f>IF($J2578="","",INDEX('2_Review &amp; Audit'!$D:$D,$J2578))</f>
        <v/>
      </c>
      <c r="D2578" s="60" t="str">
        <f>IF($J2578="","",INDEX('2_Review &amp; Audit'!$U:$U,$J2578))</f>
        <v/>
      </c>
      <c r="E2578" t="str">
        <f>IF($J2578="","",INDEX('2_Review &amp; Audit'!$M:$M,$J2578))</f>
        <v/>
      </c>
      <c r="F2578" t="str">
        <f>IF($J2578="","",INDEX('2_Review &amp; Audit'!$N:$N,$J2578))</f>
        <v/>
      </c>
      <c r="G2578" t="str">
        <f>IF(OR($J2578="",$F2578=""),"",ABS(INDEX('2_Review &amp; Audit'!$B:$B,$J2578)/$F2578))</f>
        <v/>
      </c>
      <c r="H2578" t="str">
        <f t="shared" si="104"/>
        <v/>
      </c>
      <c r="I2578" t="str">
        <f>IF($J2578="","",INDEX('2_Review &amp; Audit'!$AD:$AD,$J2578))</f>
        <v/>
      </c>
      <c r="AB2578" t="str">
        <f>IF($D2578="","",MAX(0,N(#REF!)-N($X2578)))</f>
        <v/>
      </c>
      <c r="AC2578" t="str">
        <f>IF(OR($D2578="",$AB2578="",N($AB2578)&lt;=0),"",IFERROR(MATCH(1,INDEX(('2_Review &amp; Audit'!$F$6:$F$505=$A2578)*('2_Review &amp; Audit'!$I$6:$I$505&gt;=$E2578-30)*('2_Review &amp; Audit'!$I$6:$I$505&lt;=$E2578+30)*('2_Review &amp; Audit'!$R$6:$R$505&gt;0)*(ROW('2_Review &amp; Audit'!$R$6:$R$505)&gt;$T2578),0),0)+5,""))</f>
        <v/>
      </c>
      <c r="AG2578" t="str">
        <f>IF(OR($D2578="",$AB2578="",$AF2578=""),"",MIN($AB2578,$AF2578))</f>
        <v/>
      </c>
      <c r="AK2578" t="str">
        <f>IF($D2578="","",MAX(0,N($AB2578)-N($AG2578)))</f>
        <v/>
      </c>
      <c r="AL2578" t="str">
        <f>IF(OR($D2578="",$AK2578="",N($AK2578)&lt;=0),"",IFERROR(MATCH(1,INDEX(('2_Review &amp; Audit'!$F$6:$F$505=$A2578)*('2_Review &amp; Audit'!$I$6:$I$505&gt;=$E2578-30)*('2_Review &amp; Audit'!$I$6:$I$505&lt;=$E2578+30)*('2_Review &amp; Audit'!$R$6:$R$505&gt;0)*(ROW('2_Review &amp; Audit'!$R$6:$R$505)&gt;$AC2578),0),0)+5,""))</f>
        <v/>
      </c>
      <c r="AP2578" t="str">
        <f>IF(OR($D2578="",$AK2578="",$AO2578=""),"",MIN($AK2578,$AO2578))</f>
        <v/>
      </c>
    </row>
    <row r="2579" spans="1:42" ht="12.75" customHeight="1" x14ac:dyDescent="0.2">
      <c r="A2579" t="str">
        <f>IF($J2579="","",INDEX('2_Review &amp; Audit'!$F:$F,$J2579))</f>
        <v/>
      </c>
      <c r="B2579" t="str">
        <f>IF($J2579="","",INDEX('2_Review &amp; Audit'!$C:$C,$J2579))</f>
        <v/>
      </c>
      <c r="C2579" t="str">
        <f>IF($J2579="","",INDEX('2_Review &amp; Audit'!$D:$D,$J2579))</f>
        <v/>
      </c>
      <c r="D2579" s="60" t="str">
        <f>IF($J2579="","",INDEX('2_Review &amp; Audit'!$U:$U,$J2579))</f>
        <v/>
      </c>
      <c r="E2579" t="str">
        <f>IF($J2579="","",INDEX('2_Review &amp; Audit'!$M:$M,$J2579))</f>
        <v/>
      </c>
      <c r="F2579" t="str">
        <f>IF($J2579="","",INDEX('2_Review &amp; Audit'!$N:$N,$J2579))</f>
        <v/>
      </c>
      <c r="G2579" t="str">
        <f>IF(OR($J2579="",$F2579=""),"",ABS(INDEX('2_Review &amp; Audit'!$B:$B,$J2579)/$F2579))</f>
        <v/>
      </c>
      <c r="H2579" t="str">
        <f t="shared" si="104"/>
        <v/>
      </c>
      <c r="I2579" t="str">
        <f>IF($J2579="","",INDEX('2_Review &amp; Audit'!$AD:$AD,$J2579))</f>
        <v/>
      </c>
      <c r="AB2579" t="str">
        <f>IF($D2579="","",MAX(0,N(#REF!)-N($X2579)))</f>
        <v/>
      </c>
      <c r="AC2579" t="str">
        <f>IF(OR($D2579="",$AB2579="",N($AB2579)&lt;=0),"",IFERROR(MATCH(1,INDEX(('2_Review &amp; Audit'!$F$6:$F$505=$A2579)*('2_Review &amp; Audit'!$I$6:$I$505&gt;=$E2579-30)*('2_Review &amp; Audit'!$I$6:$I$505&lt;=$E2579+30)*('2_Review &amp; Audit'!$R$6:$R$505&gt;0)*(ROW('2_Review &amp; Audit'!$R$6:$R$505)&gt;$T2579),0),0)+5,""))</f>
        <v/>
      </c>
      <c r="AG2579" t="str">
        <f>IF(OR($D2579="",$AB2579="",$AF2579=""),"",MIN($AB2579,$AF2579))</f>
        <v/>
      </c>
      <c r="AK2579" t="str">
        <f>IF($D2579="","",MAX(0,N($AB2579)-N($AG2579)))</f>
        <v/>
      </c>
      <c r="AL2579" t="str">
        <f>IF(OR($D2579="",$AK2579="",N($AK2579)&lt;=0),"",IFERROR(MATCH(1,INDEX(('2_Review &amp; Audit'!$F$6:$F$505=$A2579)*('2_Review &amp; Audit'!$I$6:$I$505&gt;=$E2579-30)*('2_Review &amp; Audit'!$I$6:$I$505&lt;=$E2579+30)*('2_Review &amp; Audit'!$R$6:$R$505&gt;0)*(ROW('2_Review &amp; Audit'!$R$6:$R$505)&gt;$AC2579),0),0)+5,""))</f>
        <v/>
      </c>
      <c r="AP2579" t="str">
        <f>IF(OR($D2579="",$AK2579="",$AO2579=""),"",MIN($AK2579,$AO2579))</f>
        <v/>
      </c>
    </row>
    <row r="2580" spans="1:42" ht="12.75" customHeight="1" x14ac:dyDescent="0.2">
      <c r="A2580" t="str">
        <f>IF($J2580="","",INDEX('2_Review &amp; Audit'!$F:$F,$J2580))</f>
        <v/>
      </c>
      <c r="B2580" t="str">
        <f>IF($J2580="","",INDEX('2_Review &amp; Audit'!$C:$C,$J2580))</f>
        <v/>
      </c>
      <c r="C2580" t="str">
        <f>IF($J2580="","",INDEX('2_Review &amp; Audit'!$D:$D,$J2580))</f>
        <v/>
      </c>
      <c r="D2580" s="60" t="str">
        <f>IF($J2580="","",INDEX('2_Review &amp; Audit'!$U:$U,$J2580))</f>
        <v/>
      </c>
      <c r="E2580" t="str">
        <f>IF($J2580="","",INDEX('2_Review &amp; Audit'!$M:$M,$J2580))</f>
        <v/>
      </c>
      <c r="F2580" t="str">
        <f>IF($J2580="","",INDEX('2_Review &amp; Audit'!$N:$N,$J2580))</f>
        <v/>
      </c>
      <c r="G2580" t="str">
        <f>IF(OR($J2580="",$F2580=""),"",ABS(INDEX('2_Review &amp; Audit'!$B:$B,$J2580)/$F2580))</f>
        <v/>
      </c>
      <c r="H2580" t="str">
        <f t="shared" si="104"/>
        <v/>
      </c>
      <c r="I2580" t="str">
        <f>IF($J2580="","",INDEX('2_Review &amp; Audit'!$AD:$AD,$J2580))</f>
        <v/>
      </c>
      <c r="AB2580" t="str">
        <f>IF($D2580="","",MAX(0,N(#REF!)-N($X2580)))</f>
        <v/>
      </c>
      <c r="AC2580" t="str">
        <f>IF(OR($D2580="",$AB2580="",N($AB2580)&lt;=0),"",IFERROR(MATCH(1,INDEX(('2_Review &amp; Audit'!$F$6:$F$505=$A2580)*('2_Review &amp; Audit'!$I$6:$I$505&gt;=$E2580-30)*('2_Review &amp; Audit'!$I$6:$I$505&lt;=$E2580+30)*('2_Review &amp; Audit'!$R$6:$R$505&gt;0)*(ROW('2_Review &amp; Audit'!$R$6:$R$505)&gt;$T2580),0),0)+5,""))</f>
        <v/>
      </c>
      <c r="AG2580" t="str">
        <f>IF(OR($D2580="",$AB2580="",$AF2580=""),"",MIN($AB2580,$AF2580))</f>
        <v/>
      </c>
      <c r="AK2580" t="str">
        <f>IF($D2580="","",MAX(0,N($AB2580)-N($AG2580)))</f>
        <v/>
      </c>
      <c r="AL2580" t="str">
        <f>IF(OR($D2580="",$AK2580="",N($AK2580)&lt;=0),"",IFERROR(MATCH(1,INDEX(('2_Review &amp; Audit'!$F$6:$F$505=$A2580)*('2_Review &amp; Audit'!$I$6:$I$505&gt;=$E2580-30)*('2_Review &amp; Audit'!$I$6:$I$505&lt;=$E2580+30)*('2_Review &amp; Audit'!$R$6:$R$505&gt;0)*(ROW('2_Review &amp; Audit'!$R$6:$R$505)&gt;$AC2580),0),0)+5,""))</f>
        <v/>
      </c>
      <c r="AP2580" t="str">
        <f>IF(OR($D2580="",$AK2580="",$AO2580=""),"",MIN($AK2580,$AO2580))</f>
        <v/>
      </c>
    </row>
    <row r="2581" spans="1:42" ht="12.75" customHeight="1" x14ac:dyDescent="0.2">
      <c r="A2581" t="str">
        <f>IF($J2581="","",INDEX('2_Review &amp; Audit'!$F:$F,$J2581))</f>
        <v/>
      </c>
      <c r="B2581" t="str">
        <f>IF($J2581="","",INDEX('2_Review &amp; Audit'!$C:$C,$J2581))</f>
        <v/>
      </c>
      <c r="C2581" t="str">
        <f>IF($J2581="","",INDEX('2_Review &amp; Audit'!$D:$D,$J2581))</f>
        <v/>
      </c>
      <c r="D2581" s="60" t="str">
        <f>IF($J2581="","",INDEX('2_Review &amp; Audit'!$U:$U,$J2581))</f>
        <v/>
      </c>
      <c r="E2581" t="str">
        <f>IF($J2581="","",INDEX('2_Review &amp; Audit'!$M:$M,$J2581))</f>
        <v/>
      </c>
      <c r="F2581" t="str">
        <f>IF($J2581="","",INDEX('2_Review &amp; Audit'!$N:$N,$J2581))</f>
        <v/>
      </c>
      <c r="G2581" t="str">
        <f>IF(OR($J2581="",$F2581=""),"",ABS(INDEX('2_Review &amp; Audit'!$B:$B,$J2581)/$F2581))</f>
        <v/>
      </c>
      <c r="H2581" t="str">
        <f t="shared" si="104"/>
        <v/>
      </c>
      <c r="I2581" t="str">
        <f>IF($J2581="","",INDEX('2_Review &amp; Audit'!$AD:$AD,$J2581))</f>
        <v/>
      </c>
      <c r="AB2581" t="str">
        <f>IF($D2581="","",MAX(0,N(#REF!)-N($X2581)))</f>
        <v/>
      </c>
      <c r="AC2581" t="str">
        <f>IF(OR($D2581="",$AB2581="",N($AB2581)&lt;=0),"",IFERROR(MATCH(1,INDEX(('2_Review &amp; Audit'!$F$6:$F$505=$A2581)*('2_Review &amp; Audit'!$I$6:$I$505&gt;=$E2581-30)*('2_Review &amp; Audit'!$I$6:$I$505&lt;=$E2581+30)*('2_Review &amp; Audit'!$R$6:$R$505&gt;0)*(ROW('2_Review &amp; Audit'!$R$6:$R$505)&gt;$T2581),0),0)+5,""))</f>
        <v/>
      </c>
      <c r="AG2581" t="str">
        <f>IF(OR($D2581="",$AB2581="",$AF2581=""),"",MIN($AB2581,$AF2581))</f>
        <v/>
      </c>
      <c r="AK2581" t="str">
        <f>IF($D2581="","",MAX(0,N($AB2581)-N($AG2581)))</f>
        <v/>
      </c>
      <c r="AL2581" t="str">
        <f>IF(OR($D2581="",$AK2581="",N($AK2581)&lt;=0),"",IFERROR(MATCH(1,INDEX(('2_Review &amp; Audit'!$F$6:$F$505=$A2581)*('2_Review &amp; Audit'!$I$6:$I$505&gt;=$E2581-30)*('2_Review &amp; Audit'!$I$6:$I$505&lt;=$E2581+30)*('2_Review &amp; Audit'!$R$6:$R$505&gt;0)*(ROW('2_Review &amp; Audit'!$R$6:$R$505)&gt;$AC2581),0),0)+5,""))</f>
        <v/>
      </c>
      <c r="AP2581" t="str">
        <f>IF(OR($D2581="",$AK2581="",$AO2581=""),"",MIN($AK2581,$AO2581))</f>
        <v/>
      </c>
    </row>
    <row r="2582" spans="1:42" ht="12.75" customHeight="1" x14ac:dyDescent="0.2">
      <c r="A2582" t="str">
        <f>IF($J2582="","",INDEX('2_Review &amp; Audit'!$F:$F,$J2582))</f>
        <v/>
      </c>
      <c r="B2582" t="str">
        <f>IF($J2582="","",INDEX('2_Review &amp; Audit'!$C:$C,$J2582))</f>
        <v/>
      </c>
      <c r="C2582" t="str">
        <f>IF($J2582="","",INDEX('2_Review &amp; Audit'!$D:$D,$J2582))</f>
        <v/>
      </c>
      <c r="D2582" s="60" t="str">
        <f>IF($J2582="","",INDEX('2_Review &amp; Audit'!$U:$U,$J2582))</f>
        <v/>
      </c>
      <c r="E2582" t="str">
        <f>IF($J2582="","",INDEX('2_Review &amp; Audit'!$M:$M,$J2582))</f>
        <v/>
      </c>
      <c r="F2582" t="str">
        <f>IF($J2582="","",INDEX('2_Review &amp; Audit'!$N:$N,$J2582))</f>
        <v/>
      </c>
      <c r="G2582" t="str">
        <f>IF(OR($J2582="",$F2582=""),"",ABS(INDEX('2_Review &amp; Audit'!$B:$B,$J2582)/$F2582))</f>
        <v/>
      </c>
      <c r="H2582" t="str">
        <f t="shared" si="104"/>
        <v/>
      </c>
      <c r="I2582" t="str">
        <f>IF($J2582="","",INDEX('2_Review &amp; Audit'!$AD:$AD,$J2582))</f>
        <v/>
      </c>
      <c r="AB2582" t="str">
        <f>IF($D2582="","",MAX(0,N(#REF!)-N($X2582)))</f>
        <v/>
      </c>
      <c r="AC2582" t="str">
        <f>IF(OR($D2582="",$AB2582="",N($AB2582)&lt;=0),"",IFERROR(MATCH(1,INDEX(('2_Review &amp; Audit'!$F$6:$F$505=$A2582)*('2_Review &amp; Audit'!$I$6:$I$505&gt;=$E2582-30)*('2_Review &amp; Audit'!$I$6:$I$505&lt;=$E2582+30)*('2_Review &amp; Audit'!$R$6:$R$505&gt;0)*(ROW('2_Review &amp; Audit'!$R$6:$R$505)&gt;$T2582),0),0)+5,""))</f>
        <v/>
      </c>
      <c r="AG2582" t="str">
        <f>IF(OR($D2582="",$AB2582="",$AF2582=""),"",MIN($AB2582,$AF2582))</f>
        <v/>
      </c>
      <c r="AK2582" t="str">
        <f>IF($D2582="","",MAX(0,N($AB2582)-N($AG2582)))</f>
        <v/>
      </c>
      <c r="AL2582" t="str">
        <f>IF(OR($D2582="",$AK2582="",N($AK2582)&lt;=0),"",IFERROR(MATCH(1,INDEX(('2_Review &amp; Audit'!$F$6:$F$505=$A2582)*('2_Review &amp; Audit'!$I$6:$I$505&gt;=$E2582-30)*('2_Review &amp; Audit'!$I$6:$I$505&lt;=$E2582+30)*('2_Review &amp; Audit'!$R$6:$R$505&gt;0)*(ROW('2_Review &amp; Audit'!$R$6:$R$505)&gt;$AC2582),0),0)+5,""))</f>
        <v/>
      </c>
      <c r="AP2582" t="str">
        <f>IF(OR($D2582="",$AK2582="",$AO2582=""),"",MIN($AK2582,$AO2582))</f>
        <v/>
      </c>
    </row>
    <row r="2583" spans="1:42" ht="12.75" customHeight="1" x14ac:dyDescent="0.2">
      <c r="A2583" t="str">
        <f>IF($J2583="","",INDEX('2_Review &amp; Audit'!$F:$F,$J2583))</f>
        <v/>
      </c>
      <c r="B2583" t="str">
        <f>IF($J2583="","",INDEX('2_Review &amp; Audit'!$C:$C,$J2583))</f>
        <v/>
      </c>
      <c r="C2583" t="str">
        <f>IF($J2583="","",INDEX('2_Review &amp; Audit'!$D:$D,$J2583))</f>
        <v/>
      </c>
      <c r="D2583" s="60" t="str">
        <f>IF($J2583="","",INDEX('2_Review &amp; Audit'!$U:$U,$J2583))</f>
        <v/>
      </c>
      <c r="E2583" t="str">
        <f>IF($J2583="","",INDEX('2_Review &amp; Audit'!$M:$M,$J2583))</f>
        <v/>
      </c>
      <c r="F2583" t="str">
        <f>IF($J2583="","",INDEX('2_Review &amp; Audit'!$N:$N,$J2583))</f>
        <v/>
      </c>
      <c r="G2583" t="str">
        <f>IF(OR($J2583="",$F2583=""),"",ABS(INDEX('2_Review &amp; Audit'!$B:$B,$J2583)/$F2583))</f>
        <v/>
      </c>
      <c r="H2583" t="str">
        <f t="shared" si="104"/>
        <v/>
      </c>
      <c r="I2583" t="str">
        <f>IF($J2583="","",INDEX('2_Review &amp; Audit'!$AD:$AD,$J2583))</f>
        <v/>
      </c>
      <c r="AB2583" t="str">
        <f>IF($D2583="","",MAX(0,N(#REF!)-N($X2583)))</f>
        <v/>
      </c>
      <c r="AC2583" t="str">
        <f>IF(OR($D2583="",$AB2583="",N($AB2583)&lt;=0),"",IFERROR(MATCH(1,INDEX(('2_Review &amp; Audit'!$F$6:$F$505=$A2583)*('2_Review &amp; Audit'!$I$6:$I$505&gt;=$E2583-30)*('2_Review &amp; Audit'!$I$6:$I$505&lt;=$E2583+30)*('2_Review &amp; Audit'!$R$6:$R$505&gt;0)*(ROW('2_Review &amp; Audit'!$R$6:$R$505)&gt;$T2583),0),0)+5,""))</f>
        <v/>
      </c>
      <c r="AG2583" t="str">
        <f>IF(OR($D2583="",$AB2583="",$AF2583=""),"",MIN($AB2583,$AF2583))</f>
        <v/>
      </c>
      <c r="AK2583" t="str">
        <f>IF($D2583="","",MAX(0,N($AB2583)-N($AG2583)))</f>
        <v/>
      </c>
      <c r="AL2583" t="str">
        <f>IF(OR($D2583="",$AK2583="",N($AK2583)&lt;=0),"",IFERROR(MATCH(1,INDEX(('2_Review &amp; Audit'!$F$6:$F$505=$A2583)*('2_Review &amp; Audit'!$I$6:$I$505&gt;=$E2583-30)*('2_Review &amp; Audit'!$I$6:$I$505&lt;=$E2583+30)*('2_Review &amp; Audit'!$R$6:$R$505&gt;0)*(ROW('2_Review &amp; Audit'!$R$6:$R$505)&gt;$AC2583),0),0)+5,""))</f>
        <v/>
      </c>
      <c r="AP2583" t="str">
        <f>IF(OR($D2583="",$AK2583="",$AO2583=""),"",MIN($AK2583,$AO2583))</f>
        <v/>
      </c>
    </row>
    <row r="2584" spans="1:42" ht="12.75" customHeight="1" x14ac:dyDescent="0.2">
      <c r="A2584" t="str">
        <f>IF($J2584="","",INDEX('2_Review &amp; Audit'!$F:$F,$J2584))</f>
        <v/>
      </c>
      <c r="B2584" t="str">
        <f>IF($J2584="","",INDEX('2_Review &amp; Audit'!$C:$C,$J2584))</f>
        <v/>
      </c>
      <c r="C2584" t="str">
        <f>IF($J2584="","",INDEX('2_Review &amp; Audit'!$D:$D,$J2584))</f>
        <v/>
      </c>
      <c r="D2584" s="60" t="str">
        <f>IF($J2584="","",INDEX('2_Review &amp; Audit'!$U:$U,$J2584))</f>
        <v/>
      </c>
      <c r="E2584" t="str">
        <f>IF($J2584="","",INDEX('2_Review &amp; Audit'!$M:$M,$J2584))</f>
        <v/>
      </c>
      <c r="F2584" t="str">
        <f>IF($J2584="","",INDEX('2_Review &amp; Audit'!$N:$N,$J2584))</f>
        <v/>
      </c>
      <c r="G2584" t="str">
        <f>IF(OR($J2584="",$F2584=""),"",ABS(INDEX('2_Review &amp; Audit'!$B:$B,$J2584)/$F2584))</f>
        <v/>
      </c>
      <c r="H2584" t="str">
        <f t="shared" si="104"/>
        <v/>
      </c>
      <c r="I2584" t="str">
        <f>IF($J2584="","",INDEX('2_Review &amp; Audit'!$AD:$AD,$J2584))</f>
        <v/>
      </c>
      <c r="AB2584" t="str">
        <f>IF($D2584="","",MAX(0,N(#REF!)-N($X2584)))</f>
        <v/>
      </c>
      <c r="AC2584" t="str">
        <f>IF(OR($D2584="",$AB2584="",N($AB2584)&lt;=0),"",IFERROR(MATCH(1,INDEX(('2_Review &amp; Audit'!$F$6:$F$505=$A2584)*('2_Review &amp; Audit'!$I$6:$I$505&gt;=$E2584-30)*('2_Review &amp; Audit'!$I$6:$I$505&lt;=$E2584+30)*('2_Review &amp; Audit'!$R$6:$R$505&gt;0)*(ROW('2_Review &amp; Audit'!$R$6:$R$505)&gt;$T2584),0),0)+5,""))</f>
        <v/>
      </c>
      <c r="AG2584" t="str">
        <f>IF(OR($D2584="",$AB2584="",$AF2584=""),"",MIN($AB2584,$AF2584))</f>
        <v/>
      </c>
      <c r="AK2584" t="str">
        <f>IF($D2584="","",MAX(0,N($AB2584)-N($AG2584)))</f>
        <v/>
      </c>
      <c r="AL2584" t="str">
        <f>IF(OR($D2584="",$AK2584="",N($AK2584)&lt;=0),"",IFERROR(MATCH(1,INDEX(('2_Review &amp; Audit'!$F$6:$F$505=$A2584)*('2_Review &amp; Audit'!$I$6:$I$505&gt;=$E2584-30)*('2_Review &amp; Audit'!$I$6:$I$505&lt;=$E2584+30)*('2_Review &amp; Audit'!$R$6:$R$505&gt;0)*(ROW('2_Review &amp; Audit'!$R$6:$R$505)&gt;$AC2584),0),0)+5,""))</f>
        <v/>
      </c>
      <c r="AP2584" t="str">
        <f>IF(OR($D2584="",$AK2584="",$AO2584=""),"",MIN($AK2584,$AO2584))</f>
        <v/>
      </c>
    </row>
    <row r="2585" spans="1:42" ht="12.75" customHeight="1" x14ac:dyDescent="0.2">
      <c r="A2585" t="str">
        <f>IF($J2585="","",INDEX('2_Review &amp; Audit'!$F:$F,$J2585))</f>
        <v/>
      </c>
      <c r="B2585" t="str">
        <f>IF($J2585="","",INDEX('2_Review &amp; Audit'!$C:$C,$J2585))</f>
        <v/>
      </c>
      <c r="C2585" t="str">
        <f>IF($J2585="","",INDEX('2_Review &amp; Audit'!$D:$D,$J2585))</f>
        <v/>
      </c>
      <c r="D2585" s="60" t="str">
        <f>IF($J2585="","",INDEX('2_Review &amp; Audit'!$U:$U,$J2585))</f>
        <v/>
      </c>
      <c r="E2585" t="str">
        <f>IF($J2585="","",INDEX('2_Review &amp; Audit'!$M:$M,$J2585))</f>
        <v/>
      </c>
      <c r="F2585" t="str">
        <f>IF($J2585="","",INDEX('2_Review &amp; Audit'!$N:$N,$J2585))</f>
        <v/>
      </c>
      <c r="G2585" t="str">
        <f>IF(OR($J2585="",$F2585=""),"",ABS(INDEX('2_Review &amp; Audit'!$B:$B,$J2585)/$F2585))</f>
        <v/>
      </c>
      <c r="H2585" t="str">
        <f t="shared" si="104"/>
        <v/>
      </c>
      <c r="I2585" t="str">
        <f>IF($J2585="","",INDEX('2_Review &amp; Audit'!$AD:$AD,$J2585))</f>
        <v/>
      </c>
      <c r="AB2585" t="str">
        <f>IF($D2585="","",MAX(0,N(#REF!)-N($X2585)))</f>
        <v/>
      </c>
      <c r="AC2585" t="str">
        <f>IF(OR($D2585="",$AB2585="",N($AB2585)&lt;=0),"",IFERROR(MATCH(1,INDEX(('2_Review &amp; Audit'!$F$6:$F$505=$A2585)*('2_Review &amp; Audit'!$I$6:$I$505&gt;=$E2585-30)*('2_Review &amp; Audit'!$I$6:$I$505&lt;=$E2585+30)*('2_Review &amp; Audit'!$R$6:$R$505&gt;0)*(ROW('2_Review &amp; Audit'!$R$6:$R$505)&gt;$T2585),0),0)+5,""))</f>
        <v/>
      </c>
      <c r="AG2585" t="str">
        <f>IF(OR($D2585="",$AB2585="",$AF2585=""),"",MIN($AB2585,$AF2585))</f>
        <v/>
      </c>
      <c r="AK2585" t="str">
        <f>IF($D2585="","",MAX(0,N($AB2585)-N($AG2585)))</f>
        <v/>
      </c>
      <c r="AL2585" t="str">
        <f>IF(OR($D2585="",$AK2585="",N($AK2585)&lt;=0),"",IFERROR(MATCH(1,INDEX(('2_Review &amp; Audit'!$F$6:$F$505=$A2585)*('2_Review &amp; Audit'!$I$6:$I$505&gt;=$E2585-30)*('2_Review &amp; Audit'!$I$6:$I$505&lt;=$E2585+30)*('2_Review &amp; Audit'!$R$6:$R$505&gt;0)*(ROW('2_Review &amp; Audit'!$R$6:$R$505)&gt;$AC2585),0),0)+5,""))</f>
        <v/>
      </c>
      <c r="AP2585" t="str">
        <f>IF(OR($D2585="",$AK2585="",$AO2585=""),"",MIN($AK2585,$AO2585))</f>
        <v/>
      </c>
    </row>
    <row r="2586" spans="1:42" ht="12.75" customHeight="1" x14ac:dyDescent="0.2">
      <c r="A2586" t="str">
        <f>IF($J2586="","",INDEX('2_Review &amp; Audit'!$F:$F,$J2586))</f>
        <v/>
      </c>
      <c r="B2586" t="str">
        <f>IF($J2586="","",INDEX('2_Review &amp; Audit'!$C:$C,$J2586))</f>
        <v/>
      </c>
      <c r="C2586" t="str">
        <f>IF($J2586="","",INDEX('2_Review &amp; Audit'!$D:$D,$J2586))</f>
        <v/>
      </c>
      <c r="D2586" s="60" t="str">
        <f>IF($J2586="","",INDEX('2_Review &amp; Audit'!$U:$U,$J2586))</f>
        <v/>
      </c>
      <c r="E2586" t="str">
        <f>IF($J2586="","",INDEX('2_Review &amp; Audit'!$M:$M,$J2586))</f>
        <v/>
      </c>
      <c r="F2586" t="str">
        <f>IF($J2586="","",INDEX('2_Review &amp; Audit'!$N:$N,$J2586))</f>
        <v/>
      </c>
      <c r="G2586" t="str">
        <f>IF(OR($J2586="",$F2586=""),"",ABS(INDEX('2_Review &amp; Audit'!$B:$B,$J2586)/$F2586))</f>
        <v/>
      </c>
      <c r="H2586" t="str">
        <f t="shared" si="104"/>
        <v/>
      </c>
      <c r="I2586" t="str">
        <f>IF($J2586="","",INDEX('2_Review &amp; Audit'!$AD:$AD,$J2586))</f>
        <v/>
      </c>
      <c r="AB2586" t="str">
        <f>IF($D2586="","",MAX(0,N(#REF!)-N($X2586)))</f>
        <v/>
      </c>
      <c r="AC2586" t="str">
        <f>IF(OR($D2586="",$AB2586="",N($AB2586)&lt;=0),"",IFERROR(MATCH(1,INDEX(('2_Review &amp; Audit'!$F$6:$F$505=$A2586)*('2_Review &amp; Audit'!$I$6:$I$505&gt;=$E2586-30)*('2_Review &amp; Audit'!$I$6:$I$505&lt;=$E2586+30)*('2_Review &amp; Audit'!$R$6:$R$505&gt;0)*(ROW('2_Review &amp; Audit'!$R$6:$R$505)&gt;$T2586),0),0)+5,""))</f>
        <v/>
      </c>
      <c r="AG2586" t="str">
        <f>IF(OR($D2586="",$AB2586="",$AF2586=""),"",MIN($AB2586,$AF2586))</f>
        <v/>
      </c>
      <c r="AK2586" t="str">
        <f>IF($D2586="","",MAX(0,N($AB2586)-N($AG2586)))</f>
        <v/>
      </c>
      <c r="AL2586" t="str">
        <f>IF(OR($D2586="",$AK2586="",N($AK2586)&lt;=0),"",IFERROR(MATCH(1,INDEX(('2_Review &amp; Audit'!$F$6:$F$505=$A2586)*('2_Review &amp; Audit'!$I$6:$I$505&gt;=$E2586-30)*('2_Review &amp; Audit'!$I$6:$I$505&lt;=$E2586+30)*('2_Review &amp; Audit'!$R$6:$R$505&gt;0)*(ROW('2_Review &amp; Audit'!$R$6:$R$505)&gt;$AC2586),0),0)+5,""))</f>
        <v/>
      </c>
      <c r="AP2586" t="str">
        <f>IF(OR($D2586="",$AK2586="",$AO2586=""),"",MIN($AK2586,$AO2586))</f>
        <v/>
      </c>
    </row>
    <row r="2587" spans="1:42" ht="12.75" customHeight="1" x14ac:dyDescent="0.2">
      <c r="A2587" t="str">
        <f>IF($J2587="","",INDEX('2_Review &amp; Audit'!$F:$F,$J2587))</f>
        <v/>
      </c>
      <c r="B2587" t="str">
        <f>IF($J2587="","",INDEX('2_Review &amp; Audit'!$C:$C,$J2587))</f>
        <v/>
      </c>
      <c r="C2587" t="str">
        <f>IF($J2587="","",INDEX('2_Review &amp; Audit'!$D:$D,$J2587))</f>
        <v/>
      </c>
      <c r="D2587" s="60" t="str">
        <f>IF($J2587="","",INDEX('2_Review &amp; Audit'!$U:$U,$J2587))</f>
        <v/>
      </c>
      <c r="E2587" t="str">
        <f>IF($J2587="","",INDEX('2_Review &amp; Audit'!$M:$M,$J2587))</f>
        <v/>
      </c>
      <c r="F2587" t="str">
        <f>IF($J2587="","",INDEX('2_Review &amp; Audit'!$N:$N,$J2587))</f>
        <v/>
      </c>
      <c r="G2587" t="str">
        <f>IF(OR($J2587="",$F2587=""),"",ABS(INDEX('2_Review &amp; Audit'!$B:$B,$J2587)/$F2587))</f>
        <v/>
      </c>
      <c r="H2587" t="str">
        <f t="shared" si="104"/>
        <v/>
      </c>
      <c r="I2587" t="str">
        <f>IF($J2587="","",INDEX('2_Review &amp; Audit'!$AD:$AD,$J2587))</f>
        <v/>
      </c>
      <c r="AB2587" t="str">
        <f>IF($D2587="","",MAX(0,N(#REF!)-N($X2587)))</f>
        <v/>
      </c>
      <c r="AC2587" t="str">
        <f>IF(OR($D2587="",$AB2587="",N($AB2587)&lt;=0),"",IFERROR(MATCH(1,INDEX(('2_Review &amp; Audit'!$F$6:$F$505=$A2587)*('2_Review &amp; Audit'!$I$6:$I$505&gt;=$E2587-30)*('2_Review &amp; Audit'!$I$6:$I$505&lt;=$E2587+30)*('2_Review &amp; Audit'!$R$6:$R$505&gt;0)*(ROW('2_Review &amp; Audit'!$R$6:$R$505)&gt;$T2587),0),0)+5,""))</f>
        <v/>
      </c>
      <c r="AG2587" t="str">
        <f>IF(OR($D2587="",$AB2587="",$AF2587=""),"",MIN($AB2587,$AF2587))</f>
        <v/>
      </c>
      <c r="AK2587" t="str">
        <f>IF($D2587="","",MAX(0,N($AB2587)-N($AG2587)))</f>
        <v/>
      </c>
      <c r="AL2587" t="str">
        <f>IF(OR($D2587="",$AK2587="",N($AK2587)&lt;=0),"",IFERROR(MATCH(1,INDEX(('2_Review &amp; Audit'!$F$6:$F$505=$A2587)*('2_Review &amp; Audit'!$I$6:$I$505&gt;=$E2587-30)*('2_Review &amp; Audit'!$I$6:$I$505&lt;=$E2587+30)*('2_Review &amp; Audit'!$R$6:$R$505&gt;0)*(ROW('2_Review &amp; Audit'!$R$6:$R$505)&gt;$AC2587),0),0)+5,""))</f>
        <v/>
      </c>
      <c r="AP2587" t="str">
        <f>IF(OR($D2587="",$AK2587="",$AO2587=""),"",MIN($AK2587,$AO2587))</f>
        <v/>
      </c>
    </row>
    <row r="2588" spans="1:42" ht="12.75" customHeight="1" x14ac:dyDescent="0.2">
      <c r="A2588" t="str">
        <f>IF($J2588="","",INDEX('2_Review &amp; Audit'!$F:$F,$J2588))</f>
        <v/>
      </c>
      <c r="B2588" t="str">
        <f>IF($J2588="","",INDEX('2_Review &amp; Audit'!$C:$C,$J2588))</f>
        <v/>
      </c>
      <c r="C2588" t="str">
        <f>IF($J2588="","",INDEX('2_Review &amp; Audit'!$D:$D,$J2588))</f>
        <v/>
      </c>
      <c r="D2588" s="60" t="str">
        <f>IF($J2588="","",INDEX('2_Review &amp; Audit'!$U:$U,$J2588))</f>
        <v/>
      </c>
      <c r="E2588" t="str">
        <f>IF($J2588="","",INDEX('2_Review &amp; Audit'!$M:$M,$J2588))</f>
        <v/>
      </c>
      <c r="F2588" t="str">
        <f>IF($J2588="","",INDEX('2_Review &amp; Audit'!$N:$N,$J2588))</f>
        <v/>
      </c>
      <c r="G2588" t="str">
        <f>IF(OR($J2588="",$F2588=""),"",ABS(INDEX('2_Review &amp; Audit'!$B:$B,$J2588)/$F2588))</f>
        <v/>
      </c>
      <c r="H2588" t="str">
        <f t="shared" si="104"/>
        <v/>
      </c>
      <c r="I2588" t="str">
        <f>IF($J2588="","",INDEX('2_Review &amp; Audit'!$AD:$AD,$J2588))</f>
        <v/>
      </c>
      <c r="AB2588" t="str">
        <f>IF($D2588="","",MAX(0,N(#REF!)-N($X2588)))</f>
        <v/>
      </c>
      <c r="AC2588" t="str">
        <f>IF(OR($D2588="",$AB2588="",N($AB2588)&lt;=0),"",IFERROR(MATCH(1,INDEX(('2_Review &amp; Audit'!$F$6:$F$505=$A2588)*('2_Review &amp; Audit'!$I$6:$I$505&gt;=$E2588-30)*('2_Review &amp; Audit'!$I$6:$I$505&lt;=$E2588+30)*('2_Review &amp; Audit'!$R$6:$R$505&gt;0)*(ROW('2_Review &amp; Audit'!$R$6:$R$505)&gt;$T2588),0),0)+5,""))</f>
        <v/>
      </c>
      <c r="AG2588" t="str">
        <f>IF(OR($D2588="",$AB2588="",$AF2588=""),"",MIN($AB2588,$AF2588))</f>
        <v/>
      </c>
      <c r="AK2588" t="str">
        <f>IF($D2588="","",MAX(0,N($AB2588)-N($AG2588)))</f>
        <v/>
      </c>
      <c r="AL2588" t="str">
        <f>IF(OR($D2588="",$AK2588="",N($AK2588)&lt;=0),"",IFERROR(MATCH(1,INDEX(('2_Review &amp; Audit'!$F$6:$F$505=$A2588)*('2_Review &amp; Audit'!$I$6:$I$505&gt;=$E2588-30)*('2_Review &amp; Audit'!$I$6:$I$505&lt;=$E2588+30)*('2_Review &amp; Audit'!$R$6:$R$505&gt;0)*(ROW('2_Review &amp; Audit'!$R$6:$R$505)&gt;$AC2588),0),0)+5,""))</f>
        <v/>
      </c>
      <c r="AP2588" t="str">
        <f>IF(OR($D2588="",$AK2588="",$AO2588=""),"",MIN($AK2588,$AO2588))</f>
        <v/>
      </c>
    </row>
    <row r="2589" spans="1:42" ht="12.75" customHeight="1" x14ac:dyDescent="0.2">
      <c r="A2589" t="str">
        <f>IF($J2589="","",INDEX('2_Review &amp; Audit'!$F:$F,$J2589))</f>
        <v/>
      </c>
      <c r="B2589" t="str">
        <f>IF($J2589="","",INDEX('2_Review &amp; Audit'!$C:$C,$J2589))</f>
        <v/>
      </c>
      <c r="C2589" t="str">
        <f>IF($J2589="","",INDEX('2_Review &amp; Audit'!$D:$D,$J2589))</f>
        <v/>
      </c>
      <c r="D2589" s="60" t="str">
        <f>IF($J2589="","",INDEX('2_Review &amp; Audit'!$U:$U,$J2589))</f>
        <v/>
      </c>
      <c r="E2589" t="str">
        <f>IF($J2589="","",INDEX('2_Review &amp; Audit'!$M:$M,$J2589))</f>
        <v/>
      </c>
      <c r="F2589" t="str">
        <f>IF($J2589="","",INDEX('2_Review &amp; Audit'!$N:$N,$J2589))</f>
        <v/>
      </c>
      <c r="G2589" t="str">
        <f>IF(OR($J2589="",$F2589=""),"",ABS(INDEX('2_Review &amp; Audit'!$B:$B,$J2589)/$F2589))</f>
        <v/>
      </c>
      <c r="H2589" t="str">
        <f t="shared" si="104"/>
        <v/>
      </c>
      <c r="I2589" t="str">
        <f>IF($J2589="","",INDEX('2_Review &amp; Audit'!$AD:$AD,$J2589))</f>
        <v/>
      </c>
      <c r="AB2589" t="str">
        <f>IF($D2589="","",MAX(0,N(#REF!)-N($X2589)))</f>
        <v/>
      </c>
      <c r="AC2589" t="str">
        <f>IF(OR($D2589="",$AB2589="",N($AB2589)&lt;=0),"",IFERROR(MATCH(1,INDEX(('2_Review &amp; Audit'!$F$6:$F$505=$A2589)*('2_Review &amp; Audit'!$I$6:$I$505&gt;=$E2589-30)*('2_Review &amp; Audit'!$I$6:$I$505&lt;=$E2589+30)*('2_Review &amp; Audit'!$R$6:$R$505&gt;0)*(ROW('2_Review &amp; Audit'!$R$6:$R$505)&gt;$T2589),0),0)+5,""))</f>
        <v/>
      </c>
      <c r="AG2589" t="str">
        <f>IF(OR($D2589="",$AB2589="",$AF2589=""),"",MIN($AB2589,$AF2589))</f>
        <v/>
      </c>
      <c r="AK2589" t="str">
        <f>IF($D2589="","",MAX(0,N($AB2589)-N($AG2589)))</f>
        <v/>
      </c>
      <c r="AL2589" t="str">
        <f>IF(OR($D2589="",$AK2589="",N($AK2589)&lt;=0),"",IFERROR(MATCH(1,INDEX(('2_Review &amp; Audit'!$F$6:$F$505=$A2589)*('2_Review &amp; Audit'!$I$6:$I$505&gt;=$E2589-30)*('2_Review &amp; Audit'!$I$6:$I$505&lt;=$E2589+30)*('2_Review &amp; Audit'!$R$6:$R$505&gt;0)*(ROW('2_Review &amp; Audit'!$R$6:$R$505)&gt;$AC2589),0),0)+5,""))</f>
        <v/>
      </c>
      <c r="AP2589" t="str">
        <f>IF(OR($D2589="",$AK2589="",$AO2589=""),"",MIN($AK2589,$AO2589))</f>
        <v/>
      </c>
    </row>
    <row r="2590" spans="1:42" ht="12.75" customHeight="1" x14ac:dyDescent="0.2">
      <c r="A2590" t="str">
        <f>IF($J2590="","",INDEX('2_Review &amp; Audit'!$F:$F,$J2590))</f>
        <v/>
      </c>
      <c r="B2590" t="str">
        <f>IF($J2590="","",INDEX('2_Review &amp; Audit'!$C:$C,$J2590))</f>
        <v/>
      </c>
      <c r="C2590" t="str">
        <f>IF($J2590="","",INDEX('2_Review &amp; Audit'!$D:$D,$J2590))</f>
        <v/>
      </c>
      <c r="D2590" s="60" t="str">
        <f>IF($J2590="","",INDEX('2_Review &amp; Audit'!$U:$U,$J2590))</f>
        <v/>
      </c>
      <c r="E2590" t="str">
        <f>IF($J2590="","",INDEX('2_Review &amp; Audit'!$M:$M,$J2590))</f>
        <v/>
      </c>
      <c r="F2590" t="str">
        <f>IF($J2590="","",INDEX('2_Review &amp; Audit'!$N:$N,$J2590))</f>
        <v/>
      </c>
      <c r="G2590" t="str">
        <f>IF(OR($J2590="",$F2590=""),"",ABS(INDEX('2_Review &amp; Audit'!$B:$B,$J2590)/$F2590))</f>
        <v/>
      </c>
      <c r="H2590" t="str">
        <f t="shared" si="104"/>
        <v/>
      </c>
      <c r="I2590" t="str">
        <f>IF($J2590="","",INDEX('2_Review &amp; Audit'!$AD:$AD,$J2590))</f>
        <v/>
      </c>
      <c r="AB2590" t="str">
        <f>IF($D2590="","",MAX(0,N(#REF!)-N($X2590)))</f>
        <v/>
      </c>
      <c r="AC2590" t="str">
        <f>IF(OR($D2590="",$AB2590="",N($AB2590)&lt;=0),"",IFERROR(MATCH(1,INDEX(('2_Review &amp; Audit'!$F$6:$F$505=$A2590)*('2_Review &amp; Audit'!$I$6:$I$505&gt;=$E2590-30)*('2_Review &amp; Audit'!$I$6:$I$505&lt;=$E2590+30)*('2_Review &amp; Audit'!$R$6:$R$505&gt;0)*(ROW('2_Review &amp; Audit'!$R$6:$R$505)&gt;$T2590),0),0)+5,""))</f>
        <v/>
      </c>
      <c r="AG2590" t="str">
        <f>IF(OR($D2590="",$AB2590="",$AF2590=""),"",MIN($AB2590,$AF2590))</f>
        <v/>
      </c>
      <c r="AK2590" t="str">
        <f>IF($D2590="","",MAX(0,N($AB2590)-N($AG2590)))</f>
        <v/>
      </c>
      <c r="AL2590" t="str">
        <f>IF(OR($D2590="",$AK2590="",N($AK2590)&lt;=0),"",IFERROR(MATCH(1,INDEX(('2_Review &amp; Audit'!$F$6:$F$505=$A2590)*('2_Review &amp; Audit'!$I$6:$I$505&gt;=$E2590-30)*('2_Review &amp; Audit'!$I$6:$I$505&lt;=$E2590+30)*('2_Review &amp; Audit'!$R$6:$R$505&gt;0)*(ROW('2_Review &amp; Audit'!$R$6:$R$505)&gt;$AC2590),0),0)+5,""))</f>
        <v/>
      </c>
      <c r="AP2590" t="str">
        <f>IF(OR($D2590="",$AK2590="",$AO2590=""),"",MIN($AK2590,$AO2590))</f>
        <v/>
      </c>
    </row>
    <row r="2591" spans="1:42" ht="12.75" customHeight="1" x14ac:dyDescent="0.2">
      <c r="A2591" t="str">
        <f>IF($J2591="","",INDEX('2_Review &amp; Audit'!$F:$F,$J2591))</f>
        <v/>
      </c>
      <c r="B2591" t="str">
        <f>IF($J2591="","",INDEX('2_Review &amp; Audit'!$C:$C,$J2591))</f>
        <v/>
      </c>
      <c r="C2591" t="str">
        <f>IF($J2591="","",INDEX('2_Review &amp; Audit'!$D:$D,$J2591))</f>
        <v/>
      </c>
      <c r="D2591" s="60" t="str">
        <f>IF($J2591="","",INDEX('2_Review &amp; Audit'!$U:$U,$J2591))</f>
        <v/>
      </c>
      <c r="E2591" t="str">
        <f>IF($J2591="","",INDEX('2_Review &amp; Audit'!$M:$M,$J2591))</f>
        <v/>
      </c>
      <c r="F2591" t="str">
        <f>IF($J2591="","",INDEX('2_Review &amp; Audit'!$N:$N,$J2591))</f>
        <v/>
      </c>
      <c r="G2591" t="str">
        <f>IF(OR($J2591="",$F2591=""),"",ABS(INDEX('2_Review &amp; Audit'!$B:$B,$J2591)/$F2591))</f>
        <v/>
      </c>
      <c r="H2591" t="str">
        <f t="shared" si="104"/>
        <v/>
      </c>
      <c r="I2591" t="str">
        <f>IF($J2591="","",INDEX('2_Review &amp; Audit'!$AD:$AD,$J2591))</f>
        <v/>
      </c>
      <c r="AB2591" t="str">
        <f>IF($D2591="","",MAX(0,N(#REF!)-N($X2591)))</f>
        <v/>
      </c>
      <c r="AC2591" t="str">
        <f>IF(OR($D2591="",$AB2591="",N($AB2591)&lt;=0),"",IFERROR(MATCH(1,INDEX(('2_Review &amp; Audit'!$F$6:$F$505=$A2591)*('2_Review &amp; Audit'!$I$6:$I$505&gt;=$E2591-30)*('2_Review &amp; Audit'!$I$6:$I$505&lt;=$E2591+30)*('2_Review &amp; Audit'!$R$6:$R$505&gt;0)*(ROW('2_Review &amp; Audit'!$R$6:$R$505)&gt;$T2591),0),0)+5,""))</f>
        <v/>
      </c>
      <c r="AG2591" t="str">
        <f>IF(OR($D2591="",$AB2591="",$AF2591=""),"",MIN($AB2591,$AF2591))</f>
        <v/>
      </c>
      <c r="AK2591" t="str">
        <f>IF($D2591="","",MAX(0,N($AB2591)-N($AG2591)))</f>
        <v/>
      </c>
      <c r="AL2591" t="str">
        <f>IF(OR($D2591="",$AK2591="",N($AK2591)&lt;=0),"",IFERROR(MATCH(1,INDEX(('2_Review &amp; Audit'!$F$6:$F$505=$A2591)*('2_Review &amp; Audit'!$I$6:$I$505&gt;=$E2591-30)*('2_Review &amp; Audit'!$I$6:$I$505&lt;=$E2591+30)*('2_Review &amp; Audit'!$R$6:$R$505&gt;0)*(ROW('2_Review &amp; Audit'!$R$6:$R$505)&gt;$AC2591),0),0)+5,""))</f>
        <v/>
      </c>
      <c r="AP2591" t="str">
        <f>IF(OR($D2591="",$AK2591="",$AO2591=""),"",MIN($AK2591,$AO2591))</f>
        <v/>
      </c>
    </row>
    <row r="2592" spans="1:42" ht="12.75" customHeight="1" x14ac:dyDescent="0.2">
      <c r="A2592" t="str">
        <f>IF($J2592="","",INDEX('2_Review &amp; Audit'!$F:$F,$J2592))</f>
        <v/>
      </c>
      <c r="B2592" t="str">
        <f>IF($J2592="","",INDEX('2_Review &amp; Audit'!$C:$C,$J2592))</f>
        <v/>
      </c>
      <c r="C2592" t="str">
        <f>IF($J2592="","",INDEX('2_Review &amp; Audit'!$D:$D,$J2592))</f>
        <v/>
      </c>
      <c r="D2592" s="60" t="str">
        <f>IF($J2592="","",INDEX('2_Review &amp; Audit'!$U:$U,$J2592))</f>
        <v/>
      </c>
      <c r="E2592" t="str">
        <f>IF($J2592="","",INDEX('2_Review &amp; Audit'!$M:$M,$J2592))</f>
        <v/>
      </c>
      <c r="F2592" t="str">
        <f>IF($J2592="","",INDEX('2_Review &amp; Audit'!$N:$N,$J2592))</f>
        <v/>
      </c>
      <c r="G2592" t="str">
        <f>IF(OR($J2592="",$F2592=""),"",ABS(INDEX('2_Review &amp; Audit'!$B:$B,$J2592)/$F2592))</f>
        <v/>
      </c>
      <c r="H2592" t="str">
        <f t="shared" si="104"/>
        <v/>
      </c>
      <c r="I2592" t="str">
        <f>IF($J2592="","",INDEX('2_Review &amp; Audit'!$AD:$AD,$J2592))</f>
        <v/>
      </c>
      <c r="AB2592" t="str">
        <f>IF($D2592="","",MAX(0,N(#REF!)-N($X2592)))</f>
        <v/>
      </c>
      <c r="AC2592" t="str">
        <f>IF(OR($D2592="",$AB2592="",N($AB2592)&lt;=0),"",IFERROR(MATCH(1,INDEX(('2_Review &amp; Audit'!$F$6:$F$505=$A2592)*('2_Review &amp; Audit'!$I$6:$I$505&gt;=$E2592-30)*('2_Review &amp; Audit'!$I$6:$I$505&lt;=$E2592+30)*('2_Review &amp; Audit'!$R$6:$R$505&gt;0)*(ROW('2_Review &amp; Audit'!$R$6:$R$505)&gt;$T2592),0),0)+5,""))</f>
        <v/>
      </c>
      <c r="AG2592" t="str">
        <f>IF(OR($D2592="",$AB2592="",$AF2592=""),"",MIN($AB2592,$AF2592))</f>
        <v/>
      </c>
      <c r="AK2592" t="str">
        <f>IF($D2592="","",MAX(0,N($AB2592)-N($AG2592)))</f>
        <v/>
      </c>
      <c r="AL2592" t="str">
        <f>IF(OR($D2592="",$AK2592="",N($AK2592)&lt;=0),"",IFERROR(MATCH(1,INDEX(('2_Review &amp; Audit'!$F$6:$F$505=$A2592)*('2_Review &amp; Audit'!$I$6:$I$505&gt;=$E2592-30)*('2_Review &amp; Audit'!$I$6:$I$505&lt;=$E2592+30)*('2_Review &amp; Audit'!$R$6:$R$505&gt;0)*(ROW('2_Review &amp; Audit'!$R$6:$R$505)&gt;$AC2592),0),0)+5,""))</f>
        <v/>
      </c>
      <c r="AP2592" t="str">
        <f>IF(OR($D2592="",$AK2592="",$AO2592=""),"",MIN($AK2592,$AO2592))</f>
        <v/>
      </c>
    </row>
    <row r="2593" spans="1:42" ht="12.75" customHeight="1" x14ac:dyDescent="0.2">
      <c r="A2593" t="str">
        <f>IF($J2593="","",INDEX('2_Review &amp; Audit'!$F:$F,$J2593))</f>
        <v/>
      </c>
      <c r="B2593" t="str">
        <f>IF($J2593="","",INDEX('2_Review &amp; Audit'!$C:$C,$J2593))</f>
        <v/>
      </c>
      <c r="C2593" t="str">
        <f>IF($J2593="","",INDEX('2_Review &amp; Audit'!$D:$D,$J2593))</f>
        <v/>
      </c>
      <c r="D2593" s="60" t="str">
        <f>IF($J2593="","",INDEX('2_Review &amp; Audit'!$U:$U,$J2593))</f>
        <v/>
      </c>
      <c r="E2593" t="str">
        <f>IF($J2593="","",INDEX('2_Review &amp; Audit'!$M:$M,$J2593))</f>
        <v/>
      </c>
      <c r="F2593" t="str">
        <f>IF($J2593="","",INDEX('2_Review &amp; Audit'!$N:$N,$J2593))</f>
        <v/>
      </c>
      <c r="G2593" t="str">
        <f>IF(OR($J2593="",$F2593=""),"",ABS(INDEX('2_Review &amp; Audit'!$B:$B,$J2593)/$F2593))</f>
        <v/>
      </c>
      <c r="H2593" t="str">
        <f t="shared" si="104"/>
        <v/>
      </c>
      <c r="I2593" t="str">
        <f>IF($J2593="","",INDEX('2_Review &amp; Audit'!$AD:$AD,$J2593))</f>
        <v/>
      </c>
      <c r="AB2593" t="str">
        <f>IF($D2593="","",MAX(0,N(#REF!)-N($X2593)))</f>
        <v/>
      </c>
      <c r="AC2593" t="str">
        <f>IF(OR($D2593="",$AB2593="",N($AB2593)&lt;=0),"",IFERROR(MATCH(1,INDEX(('2_Review &amp; Audit'!$F$6:$F$505=$A2593)*('2_Review &amp; Audit'!$I$6:$I$505&gt;=$E2593-30)*('2_Review &amp; Audit'!$I$6:$I$505&lt;=$E2593+30)*('2_Review &amp; Audit'!$R$6:$R$505&gt;0)*(ROW('2_Review &amp; Audit'!$R$6:$R$505)&gt;$T2593),0),0)+5,""))</f>
        <v/>
      </c>
      <c r="AG2593" t="str">
        <f>IF(OR($D2593="",$AB2593="",$AF2593=""),"",MIN($AB2593,$AF2593))</f>
        <v/>
      </c>
      <c r="AK2593" t="str">
        <f>IF($D2593="","",MAX(0,N($AB2593)-N($AG2593)))</f>
        <v/>
      </c>
      <c r="AL2593" t="str">
        <f>IF(OR($D2593="",$AK2593="",N($AK2593)&lt;=0),"",IFERROR(MATCH(1,INDEX(('2_Review &amp; Audit'!$F$6:$F$505=$A2593)*('2_Review &amp; Audit'!$I$6:$I$505&gt;=$E2593-30)*('2_Review &amp; Audit'!$I$6:$I$505&lt;=$E2593+30)*('2_Review &amp; Audit'!$R$6:$R$505&gt;0)*(ROW('2_Review &amp; Audit'!$R$6:$R$505)&gt;$AC2593),0),0)+5,""))</f>
        <v/>
      </c>
      <c r="AP2593" t="str">
        <f>IF(OR($D2593="",$AK2593="",$AO2593=""),"",MIN($AK2593,$AO2593))</f>
        <v/>
      </c>
    </row>
    <row r="2594" spans="1:42" ht="12.75" customHeight="1" x14ac:dyDescent="0.2">
      <c r="A2594" t="str">
        <f>IF($J2594="","",INDEX('2_Review &amp; Audit'!$F:$F,$J2594))</f>
        <v/>
      </c>
      <c r="B2594" t="str">
        <f>IF($J2594="","",INDEX('2_Review &amp; Audit'!$C:$C,$J2594))</f>
        <v/>
      </c>
      <c r="C2594" t="str">
        <f>IF($J2594="","",INDEX('2_Review &amp; Audit'!$D:$D,$J2594))</f>
        <v/>
      </c>
      <c r="D2594" s="60" t="str">
        <f>IF($J2594="","",INDEX('2_Review &amp; Audit'!$U:$U,$J2594))</f>
        <v/>
      </c>
      <c r="E2594" t="str">
        <f>IF($J2594="","",INDEX('2_Review &amp; Audit'!$M:$M,$J2594))</f>
        <v/>
      </c>
      <c r="F2594" t="str">
        <f>IF($J2594="","",INDEX('2_Review &amp; Audit'!$N:$N,$J2594))</f>
        <v/>
      </c>
      <c r="G2594" t="str">
        <f>IF(OR($J2594="",$F2594=""),"",ABS(INDEX('2_Review &amp; Audit'!$B:$B,$J2594)/$F2594))</f>
        <v/>
      </c>
      <c r="H2594" t="str">
        <f t="shared" si="104"/>
        <v/>
      </c>
      <c r="I2594" t="str">
        <f>IF($J2594="","",INDEX('2_Review &amp; Audit'!$AD:$AD,$J2594))</f>
        <v/>
      </c>
      <c r="AB2594" t="str">
        <f>IF($D2594="","",MAX(0,N(#REF!)-N($X2594)))</f>
        <v/>
      </c>
      <c r="AC2594" t="str">
        <f>IF(OR($D2594="",$AB2594="",N($AB2594)&lt;=0),"",IFERROR(MATCH(1,INDEX(('2_Review &amp; Audit'!$F$6:$F$505=$A2594)*('2_Review &amp; Audit'!$I$6:$I$505&gt;=$E2594-30)*('2_Review &amp; Audit'!$I$6:$I$505&lt;=$E2594+30)*('2_Review &amp; Audit'!$R$6:$R$505&gt;0)*(ROW('2_Review &amp; Audit'!$R$6:$R$505)&gt;$T2594),0),0)+5,""))</f>
        <v/>
      </c>
      <c r="AG2594" t="str">
        <f>IF(OR($D2594="",$AB2594="",$AF2594=""),"",MIN($AB2594,$AF2594))</f>
        <v/>
      </c>
      <c r="AK2594" t="str">
        <f>IF($D2594="","",MAX(0,N($AB2594)-N($AG2594)))</f>
        <v/>
      </c>
      <c r="AL2594" t="str">
        <f>IF(OR($D2594="",$AK2594="",N($AK2594)&lt;=0),"",IFERROR(MATCH(1,INDEX(('2_Review &amp; Audit'!$F$6:$F$505=$A2594)*('2_Review &amp; Audit'!$I$6:$I$505&gt;=$E2594-30)*('2_Review &amp; Audit'!$I$6:$I$505&lt;=$E2594+30)*('2_Review &amp; Audit'!$R$6:$R$505&gt;0)*(ROW('2_Review &amp; Audit'!$R$6:$R$505)&gt;$AC2594),0),0)+5,""))</f>
        <v/>
      </c>
      <c r="AP2594" t="str">
        <f>IF(OR($D2594="",$AK2594="",$AO2594=""),"",MIN($AK2594,$AO2594))</f>
        <v/>
      </c>
    </row>
    <row r="2595" spans="1:42" ht="12.75" customHeight="1" x14ac:dyDescent="0.2">
      <c r="A2595" t="str">
        <f>IF($J2595="","",INDEX('2_Review &amp; Audit'!$F:$F,$J2595))</f>
        <v/>
      </c>
      <c r="B2595" t="str">
        <f>IF($J2595="","",INDEX('2_Review &amp; Audit'!$C:$C,$J2595))</f>
        <v/>
      </c>
      <c r="C2595" t="str">
        <f>IF($J2595="","",INDEX('2_Review &amp; Audit'!$D:$D,$J2595))</f>
        <v/>
      </c>
      <c r="D2595" s="60" t="str">
        <f>IF($J2595="","",INDEX('2_Review &amp; Audit'!$U:$U,$J2595))</f>
        <v/>
      </c>
      <c r="E2595" t="str">
        <f>IF($J2595="","",INDEX('2_Review &amp; Audit'!$M:$M,$J2595))</f>
        <v/>
      </c>
      <c r="F2595" t="str">
        <f>IF($J2595="","",INDEX('2_Review &amp; Audit'!$N:$N,$J2595))</f>
        <v/>
      </c>
      <c r="G2595" t="str">
        <f>IF(OR($J2595="",$F2595=""),"",ABS(INDEX('2_Review &amp; Audit'!$B:$B,$J2595)/$F2595))</f>
        <v/>
      </c>
      <c r="H2595" t="str">
        <f t="shared" si="104"/>
        <v/>
      </c>
      <c r="I2595" t="str">
        <f>IF($J2595="","",INDEX('2_Review &amp; Audit'!$AD:$AD,$J2595))</f>
        <v/>
      </c>
      <c r="AB2595" t="str">
        <f>IF($D2595="","",MAX(0,N(#REF!)-N($X2595)))</f>
        <v/>
      </c>
      <c r="AC2595" t="str">
        <f>IF(OR($D2595="",$AB2595="",N($AB2595)&lt;=0),"",IFERROR(MATCH(1,INDEX(('2_Review &amp; Audit'!$F$6:$F$505=$A2595)*('2_Review &amp; Audit'!$I$6:$I$505&gt;=$E2595-30)*('2_Review &amp; Audit'!$I$6:$I$505&lt;=$E2595+30)*('2_Review &amp; Audit'!$R$6:$R$505&gt;0)*(ROW('2_Review &amp; Audit'!$R$6:$R$505)&gt;$T2595),0),0)+5,""))</f>
        <v/>
      </c>
      <c r="AG2595" t="str">
        <f>IF(OR($D2595="",$AB2595="",$AF2595=""),"",MIN($AB2595,$AF2595))</f>
        <v/>
      </c>
      <c r="AK2595" t="str">
        <f>IF($D2595="","",MAX(0,N($AB2595)-N($AG2595)))</f>
        <v/>
      </c>
      <c r="AL2595" t="str">
        <f>IF(OR($D2595="",$AK2595="",N($AK2595)&lt;=0),"",IFERROR(MATCH(1,INDEX(('2_Review &amp; Audit'!$F$6:$F$505=$A2595)*('2_Review &amp; Audit'!$I$6:$I$505&gt;=$E2595-30)*('2_Review &amp; Audit'!$I$6:$I$505&lt;=$E2595+30)*('2_Review &amp; Audit'!$R$6:$R$505&gt;0)*(ROW('2_Review &amp; Audit'!$R$6:$R$505)&gt;$AC2595),0),0)+5,""))</f>
        <v/>
      </c>
      <c r="AP2595" t="str">
        <f>IF(OR($D2595="",$AK2595="",$AO2595=""),"",MIN($AK2595,$AO2595))</f>
        <v/>
      </c>
    </row>
    <row r="2596" spans="1:42" ht="12.75" customHeight="1" x14ac:dyDescent="0.2">
      <c r="A2596" t="str">
        <f>IF($J2596="","",INDEX('2_Review &amp; Audit'!$F:$F,$J2596))</f>
        <v/>
      </c>
      <c r="B2596" t="str">
        <f>IF($J2596="","",INDEX('2_Review &amp; Audit'!$C:$C,$J2596))</f>
        <v/>
      </c>
      <c r="C2596" t="str">
        <f>IF($J2596="","",INDEX('2_Review &amp; Audit'!$D:$D,$J2596))</f>
        <v/>
      </c>
      <c r="D2596" s="60" t="str">
        <f>IF($J2596="","",INDEX('2_Review &amp; Audit'!$U:$U,$J2596))</f>
        <v/>
      </c>
      <c r="E2596" t="str">
        <f>IF($J2596="","",INDEX('2_Review &amp; Audit'!$M:$M,$J2596))</f>
        <v/>
      </c>
      <c r="F2596" t="str">
        <f>IF($J2596="","",INDEX('2_Review &amp; Audit'!$N:$N,$J2596))</f>
        <v/>
      </c>
      <c r="G2596" t="str">
        <f>IF(OR($J2596="",$F2596=""),"",ABS(INDEX('2_Review &amp; Audit'!$B:$B,$J2596)/$F2596))</f>
        <v/>
      </c>
      <c r="H2596" t="str">
        <f t="shared" si="104"/>
        <v/>
      </c>
      <c r="I2596" t="str">
        <f>IF($J2596="","",INDEX('2_Review &amp; Audit'!$AD:$AD,$J2596))</f>
        <v/>
      </c>
      <c r="AB2596" t="str">
        <f>IF($D2596="","",MAX(0,N(#REF!)-N($X2596)))</f>
        <v/>
      </c>
      <c r="AC2596" t="str">
        <f>IF(OR($D2596="",$AB2596="",N($AB2596)&lt;=0),"",IFERROR(MATCH(1,INDEX(('2_Review &amp; Audit'!$F$6:$F$505=$A2596)*('2_Review &amp; Audit'!$I$6:$I$505&gt;=$E2596-30)*('2_Review &amp; Audit'!$I$6:$I$505&lt;=$E2596+30)*('2_Review &amp; Audit'!$R$6:$R$505&gt;0)*(ROW('2_Review &amp; Audit'!$R$6:$R$505)&gt;$T2596),0),0)+5,""))</f>
        <v/>
      </c>
      <c r="AG2596" t="str">
        <f>IF(OR($D2596="",$AB2596="",$AF2596=""),"",MIN($AB2596,$AF2596))</f>
        <v/>
      </c>
      <c r="AK2596" t="str">
        <f>IF($D2596="","",MAX(0,N($AB2596)-N($AG2596)))</f>
        <v/>
      </c>
      <c r="AL2596" t="str">
        <f>IF(OR($D2596="",$AK2596="",N($AK2596)&lt;=0),"",IFERROR(MATCH(1,INDEX(('2_Review &amp; Audit'!$F$6:$F$505=$A2596)*('2_Review &amp; Audit'!$I$6:$I$505&gt;=$E2596-30)*('2_Review &amp; Audit'!$I$6:$I$505&lt;=$E2596+30)*('2_Review &amp; Audit'!$R$6:$R$505&gt;0)*(ROW('2_Review &amp; Audit'!$R$6:$R$505)&gt;$AC2596),0),0)+5,""))</f>
        <v/>
      </c>
      <c r="AP2596" t="str">
        <f>IF(OR($D2596="",$AK2596="",$AO2596=""),"",MIN($AK2596,$AO2596))</f>
        <v/>
      </c>
    </row>
    <row r="2597" spans="1:42" ht="12.75" customHeight="1" x14ac:dyDescent="0.2">
      <c r="A2597" t="str">
        <f>IF($J2597="","",INDEX('2_Review &amp; Audit'!$F:$F,$J2597))</f>
        <v/>
      </c>
      <c r="B2597" t="str">
        <f>IF($J2597="","",INDEX('2_Review &amp; Audit'!$C:$C,$J2597))</f>
        <v/>
      </c>
      <c r="C2597" t="str">
        <f>IF($J2597="","",INDEX('2_Review &amp; Audit'!$D:$D,$J2597))</f>
        <v/>
      </c>
      <c r="D2597" s="60" t="str">
        <f>IF($J2597="","",INDEX('2_Review &amp; Audit'!$U:$U,$J2597))</f>
        <v/>
      </c>
      <c r="E2597" t="str">
        <f>IF($J2597="","",INDEX('2_Review &amp; Audit'!$M:$M,$J2597))</f>
        <v/>
      </c>
      <c r="F2597" t="str">
        <f>IF($J2597="","",INDEX('2_Review &amp; Audit'!$N:$N,$J2597))</f>
        <v/>
      </c>
      <c r="G2597" t="str">
        <f>IF(OR($J2597="",$F2597=""),"",ABS(INDEX('2_Review &amp; Audit'!$B:$B,$J2597)/$F2597))</f>
        <v/>
      </c>
      <c r="H2597" t="str">
        <f t="shared" si="104"/>
        <v/>
      </c>
      <c r="I2597" t="str">
        <f>IF($J2597="","",INDEX('2_Review &amp; Audit'!$AD:$AD,$J2597))</f>
        <v/>
      </c>
      <c r="AB2597" t="str">
        <f>IF($D2597="","",MAX(0,N(#REF!)-N($X2597)))</f>
        <v/>
      </c>
      <c r="AC2597" t="str">
        <f>IF(OR($D2597="",$AB2597="",N($AB2597)&lt;=0),"",IFERROR(MATCH(1,INDEX(('2_Review &amp; Audit'!$F$6:$F$505=$A2597)*('2_Review &amp; Audit'!$I$6:$I$505&gt;=$E2597-30)*('2_Review &amp; Audit'!$I$6:$I$505&lt;=$E2597+30)*('2_Review &amp; Audit'!$R$6:$R$505&gt;0)*(ROW('2_Review &amp; Audit'!$R$6:$R$505)&gt;$T2597),0),0)+5,""))</f>
        <v/>
      </c>
      <c r="AG2597" t="str">
        <f>IF(OR($D2597="",$AB2597="",$AF2597=""),"",MIN($AB2597,$AF2597))</f>
        <v/>
      </c>
      <c r="AK2597" t="str">
        <f>IF($D2597="","",MAX(0,N($AB2597)-N($AG2597)))</f>
        <v/>
      </c>
      <c r="AL2597" t="str">
        <f>IF(OR($D2597="",$AK2597="",N($AK2597)&lt;=0),"",IFERROR(MATCH(1,INDEX(('2_Review &amp; Audit'!$F$6:$F$505=$A2597)*('2_Review &amp; Audit'!$I$6:$I$505&gt;=$E2597-30)*('2_Review &amp; Audit'!$I$6:$I$505&lt;=$E2597+30)*('2_Review &amp; Audit'!$R$6:$R$505&gt;0)*(ROW('2_Review &amp; Audit'!$R$6:$R$505)&gt;$AC2597),0),0)+5,""))</f>
        <v/>
      </c>
      <c r="AP2597" t="str">
        <f>IF(OR($D2597="",$AK2597="",$AO2597=""),"",MIN($AK2597,$AO2597))</f>
        <v/>
      </c>
    </row>
    <row r="2598" spans="1:42" ht="12.75" customHeight="1" x14ac:dyDescent="0.2">
      <c r="A2598" t="str">
        <f>IF($J2598="","",INDEX('2_Review &amp; Audit'!$F:$F,$J2598))</f>
        <v/>
      </c>
      <c r="B2598" t="str">
        <f>IF($J2598="","",INDEX('2_Review &amp; Audit'!$C:$C,$J2598))</f>
        <v/>
      </c>
      <c r="C2598" t="str">
        <f>IF($J2598="","",INDEX('2_Review &amp; Audit'!$D:$D,$J2598))</f>
        <v/>
      </c>
      <c r="D2598" s="60" t="str">
        <f>IF($J2598="","",INDEX('2_Review &amp; Audit'!$U:$U,$J2598))</f>
        <v/>
      </c>
      <c r="E2598" t="str">
        <f>IF($J2598="","",INDEX('2_Review &amp; Audit'!$M:$M,$J2598))</f>
        <v/>
      </c>
      <c r="F2598" t="str">
        <f>IF($J2598="","",INDEX('2_Review &amp; Audit'!$N:$N,$J2598))</f>
        <v/>
      </c>
      <c r="G2598" t="str">
        <f>IF(OR($J2598="",$F2598=""),"",ABS(INDEX('2_Review &amp; Audit'!$B:$B,$J2598)/$F2598))</f>
        <v/>
      </c>
      <c r="H2598" t="str">
        <f t="shared" si="104"/>
        <v/>
      </c>
      <c r="I2598" t="str">
        <f>IF($J2598="","",INDEX('2_Review &amp; Audit'!$AD:$AD,$J2598))</f>
        <v/>
      </c>
      <c r="AB2598" t="str">
        <f>IF($D2598="","",MAX(0,N(#REF!)-N($X2598)))</f>
        <v/>
      </c>
      <c r="AC2598" t="str">
        <f>IF(OR($D2598="",$AB2598="",N($AB2598)&lt;=0),"",IFERROR(MATCH(1,INDEX(('2_Review &amp; Audit'!$F$6:$F$505=$A2598)*('2_Review &amp; Audit'!$I$6:$I$505&gt;=$E2598-30)*('2_Review &amp; Audit'!$I$6:$I$505&lt;=$E2598+30)*('2_Review &amp; Audit'!$R$6:$R$505&gt;0)*(ROW('2_Review &amp; Audit'!$R$6:$R$505)&gt;$T2598),0),0)+5,""))</f>
        <v/>
      </c>
      <c r="AG2598" t="str">
        <f>IF(OR($D2598="",$AB2598="",$AF2598=""),"",MIN($AB2598,$AF2598))</f>
        <v/>
      </c>
      <c r="AK2598" t="str">
        <f>IF($D2598="","",MAX(0,N($AB2598)-N($AG2598)))</f>
        <v/>
      </c>
      <c r="AL2598" t="str">
        <f>IF(OR($D2598="",$AK2598="",N($AK2598)&lt;=0),"",IFERROR(MATCH(1,INDEX(('2_Review &amp; Audit'!$F$6:$F$505=$A2598)*('2_Review &amp; Audit'!$I$6:$I$505&gt;=$E2598-30)*('2_Review &amp; Audit'!$I$6:$I$505&lt;=$E2598+30)*('2_Review &amp; Audit'!$R$6:$R$505&gt;0)*(ROW('2_Review &amp; Audit'!$R$6:$R$505)&gt;$AC2598),0),0)+5,""))</f>
        <v/>
      </c>
      <c r="AP2598" t="str">
        <f>IF(OR($D2598="",$AK2598="",$AO2598=""),"",MIN($AK2598,$AO2598))</f>
        <v/>
      </c>
    </row>
    <row r="2599" spans="1:42" ht="12.75" customHeight="1" x14ac:dyDescent="0.2">
      <c r="A2599" t="str">
        <f>IF($J2599="","",INDEX('2_Review &amp; Audit'!$F:$F,$J2599))</f>
        <v/>
      </c>
      <c r="B2599" t="str">
        <f>IF($J2599="","",INDEX('2_Review &amp; Audit'!$C:$C,$J2599))</f>
        <v/>
      </c>
      <c r="C2599" t="str">
        <f>IF($J2599="","",INDEX('2_Review &amp; Audit'!$D:$D,$J2599))</f>
        <v/>
      </c>
      <c r="D2599" s="60" t="str">
        <f>IF($J2599="","",INDEX('2_Review &amp; Audit'!$U:$U,$J2599))</f>
        <v/>
      </c>
      <c r="E2599" t="str">
        <f>IF($J2599="","",INDEX('2_Review &amp; Audit'!$M:$M,$J2599))</f>
        <v/>
      </c>
      <c r="F2599" t="str">
        <f>IF($J2599="","",INDEX('2_Review &amp; Audit'!$N:$N,$J2599))</f>
        <v/>
      </c>
      <c r="G2599" t="str">
        <f>IF(OR($J2599="",$F2599=""),"",ABS(INDEX('2_Review &amp; Audit'!$B:$B,$J2599)/$F2599))</f>
        <v/>
      </c>
      <c r="H2599" t="str">
        <f t="shared" si="104"/>
        <v/>
      </c>
      <c r="I2599" t="str">
        <f>IF($J2599="","",INDEX('2_Review &amp; Audit'!$AD:$AD,$J2599))</f>
        <v/>
      </c>
      <c r="AB2599" t="str">
        <f>IF($D2599="","",MAX(0,N(#REF!)-N($X2599)))</f>
        <v/>
      </c>
      <c r="AC2599" t="str">
        <f>IF(OR($D2599="",$AB2599="",N($AB2599)&lt;=0),"",IFERROR(MATCH(1,INDEX(('2_Review &amp; Audit'!$F$6:$F$505=$A2599)*('2_Review &amp; Audit'!$I$6:$I$505&gt;=$E2599-30)*('2_Review &amp; Audit'!$I$6:$I$505&lt;=$E2599+30)*('2_Review &amp; Audit'!$R$6:$R$505&gt;0)*(ROW('2_Review &amp; Audit'!$R$6:$R$505)&gt;$T2599),0),0)+5,""))</f>
        <v/>
      </c>
      <c r="AG2599" t="str">
        <f>IF(OR($D2599="",$AB2599="",$AF2599=""),"",MIN($AB2599,$AF2599))</f>
        <v/>
      </c>
      <c r="AK2599" t="str">
        <f>IF($D2599="","",MAX(0,N($AB2599)-N($AG2599)))</f>
        <v/>
      </c>
      <c r="AL2599" t="str">
        <f>IF(OR($D2599="",$AK2599="",N($AK2599)&lt;=0),"",IFERROR(MATCH(1,INDEX(('2_Review &amp; Audit'!$F$6:$F$505=$A2599)*('2_Review &amp; Audit'!$I$6:$I$505&gt;=$E2599-30)*('2_Review &amp; Audit'!$I$6:$I$505&lt;=$E2599+30)*('2_Review &amp; Audit'!$R$6:$R$505&gt;0)*(ROW('2_Review &amp; Audit'!$R$6:$R$505)&gt;$AC2599),0),0)+5,""))</f>
        <v/>
      </c>
      <c r="AP2599" t="str">
        <f>IF(OR($D2599="",$AK2599="",$AO2599=""),"",MIN($AK2599,$AO2599))</f>
        <v/>
      </c>
    </row>
    <row r="2600" spans="1:42" ht="12.75" customHeight="1" x14ac:dyDescent="0.2">
      <c r="A2600" t="str">
        <f>IF($J2600="","",INDEX('2_Review &amp; Audit'!$F:$F,$J2600))</f>
        <v/>
      </c>
      <c r="B2600" t="str">
        <f>IF($J2600="","",INDEX('2_Review &amp; Audit'!$C:$C,$J2600))</f>
        <v/>
      </c>
      <c r="C2600" t="str">
        <f>IF($J2600="","",INDEX('2_Review &amp; Audit'!$D:$D,$J2600))</f>
        <v/>
      </c>
      <c r="D2600" s="60" t="str">
        <f>IF($J2600="","",INDEX('2_Review &amp; Audit'!$U:$U,$J2600))</f>
        <v/>
      </c>
      <c r="E2600" t="str">
        <f>IF($J2600="","",INDEX('2_Review &amp; Audit'!$M:$M,$J2600))</f>
        <v/>
      </c>
      <c r="F2600" t="str">
        <f>IF($J2600="","",INDEX('2_Review &amp; Audit'!$N:$N,$J2600))</f>
        <v/>
      </c>
      <c r="G2600" t="str">
        <f>IF(OR($J2600="",$F2600=""),"",ABS(INDEX('2_Review &amp; Audit'!$B:$B,$J2600)/$F2600))</f>
        <v/>
      </c>
      <c r="H2600" t="str">
        <f t="shared" si="104"/>
        <v/>
      </c>
      <c r="I2600" t="str">
        <f>IF($J2600="","",INDEX('2_Review &amp; Audit'!$AD:$AD,$J2600))</f>
        <v/>
      </c>
      <c r="AB2600" t="str">
        <f>IF($D2600="","",MAX(0,N(#REF!)-N($X2600)))</f>
        <v/>
      </c>
      <c r="AC2600" t="str">
        <f>IF(OR($D2600="",$AB2600="",N($AB2600)&lt;=0),"",IFERROR(MATCH(1,INDEX(('2_Review &amp; Audit'!$F$6:$F$505=$A2600)*('2_Review &amp; Audit'!$I$6:$I$505&gt;=$E2600-30)*('2_Review &amp; Audit'!$I$6:$I$505&lt;=$E2600+30)*('2_Review &amp; Audit'!$R$6:$R$505&gt;0)*(ROW('2_Review &amp; Audit'!$R$6:$R$505)&gt;$T2600),0),0)+5,""))</f>
        <v/>
      </c>
      <c r="AG2600" t="str">
        <f>IF(OR($D2600="",$AB2600="",$AF2600=""),"",MIN($AB2600,$AF2600))</f>
        <v/>
      </c>
      <c r="AK2600" t="str">
        <f>IF($D2600="","",MAX(0,N($AB2600)-N($AG2600)))</f>
        <v/>
      </c>
      <c r="AL2600" t="str">
        <f>IF(OR($D2600="",$AK2600="",N($AK2600)&lt;=0),"",IFERROR(MATCH(1,INDEX(('2_Review &amp; Audit'!$F$6:$F$505=$A2600)*('2_Review &amp; Audit'!$I$6:$I$505&gt;=$E2600-30)*('2_Review &amp; Audit'!$I$6:$I$505&lt;=$E2600+30)*('2_Review &amp; Audit'!$R$6:$R$505&gt;0)*(ROW('2_Review &amp; Audit'!$R$6:$R$505)&gt;$AC2600),0),0)+5,""))</f>
        <v/>
      </c>
      <c r="AP2600" t="str">
        <f>IF(OR($D2600="",$AK2600="",$AO2600=""),"",MIN($AK2600,$AO2600))</f>
        <v/>
      </c>
    </row>
    <row r="2601" spans="1:42" ht="12.75" customHeight="1" x14ac:dyDescent="0.2">
      <c r="A2601" t="str">
        <f>IF($J2601="","",INDEX('2_Review &amp; Audit'!$F:$F,$J2601))</f>
        <v/>
      </c>
      <c r="B2601" t="str">
        <f>IF($J2601="","",INDEX('2_Review &amp; Audit'!$C:$C,$J2601))</f>
        <v/>
      </c>
      <c r="C2601" t="str">
        <f>IF($J2601="","",INDEX('2_Review &amp; Audit'!$D:$D,$J2601))</f>
        <v/>
      </c>
      <c r="D2601" s="60" t="str">
        <f>IF($J2601="","",INDEX('2_Review &amp; Audit'!$U:$U,$J2601))</f>
        <v/>
      </c>
      <c r="E2601" t="str">
        <f>IF($J2601="","",INDEX('2_Review &amp; Audit'!$M:$M,$J2601))</f>
        <v/>
      </c>
      <c r="F2601" t="str">
        <f>IF($J2601="","",INDEX('2_Review &amp; Audit'!$N:$N,$J2601))</f>
        <v/>
      </c>
      <c r="G2601" t="str">
        <f>IF(OR($J2601="",$F2601=""),"",ABS(INDEX('2_Review &amp; Audit'!$B:$B,$J2601)/$F2601))</f>
        <v/>
      </c>
      <c r="H2601" t="str">
        <f t="shared" si="104"/>
        <v/>
      </c>
      <c r="I2601" t="str">
        <f>IF($J2601="","",INDEX('2_Review &amp; Audit'!$AD:$AD,$J2601))</f>
        <v/>
      </c>
      <c r="AB2601" t="str">
        <f>IF($D2601="","",MAX(0,N(#REF!)-N($X2601)))</f>
        <v/>
      </c>
      <c r="AC2601" t="str">
        <f>IF(OR($D2601="",$AB2601="",N($AB2601)&lt;=0),"",IFERROR(MATCH(1,INDEX(('2_Review &amp; Audit'!$F$6:$F$505=$A2601)*('2_Review &amp; Audit'!$I$6:$I$505&gt;=$E2601-30)*('2_Review &amp; Audit'!$I$6:$I$505&lt;=$E2601+30)*('2_Review &amp; Audit'!$R$6:$R$505&gt;0)*(ROW('2_Review &amp; Audit'!$R$6:$R$505)&gt;$T2601),0),0)+5,""))</f>
        <v/>
      </c>
      <c r="AG2601" t="str">
        <f>IF(OR($D2601="",$AB2601="",$AF2601=""),"",MIN($AB2601,$AF2601))</f>
        <v/>
      </c>
      <c r="AK2601" t="str">
        <f>IF($D2601="","",MAX(0,N($AB2601)-N($AG2601)))</f>
        <v/>
      </c>
      <c r="AL2601" t="str">
        <f>IF(OR($D2601="",$AK2601="",N($AK2601)&lt;=0),"",IFERROR(MATCH(1,INDEX(('2_Review &amp; Audit'!$F$6:$F$505=$A2601)*('2_Review &amp; Audit'!$I$6:$I$505&gt;=$E2601-30)*('2_Review &amp; Audit'!$I$6:$I$505&lt;=$E2601+30)*('2_Review &amp; Audit'!$R$6:$R$505&gt;0)*(ROW('2_Review &amp; Audit'!$R$6:$R$505)&gt;$AC2601),0),0)+5,""))</f>
        <v/>
      </c>
      <c r="AP2601" t="str">
        <f>IF(OR($D2601="",$AK2601="",$AO2601=""),"",MIN($AK2601,$AO2601))</f>
        <v/>
      </c>
    </row>
    <row r="2602" spans="1:42" ht="12.75" customHeight="1" x14ac:dyDescent="0.2">
      <c r="A2602" t="str">
        <f>IF($J2602="","",INDEX('2_Review &amp; Audit'!$F:$F,$J2602))</f>
        <v/>
      </c>
      <c r="B2602" t="str">
        <f>IF($J2602="","",INDEX('2_Review &amp; Audit'!$C:$C,$J2602))</f>
        <v/>
      </c>
      <c r="C2602" t="str">
        <f>IF($J2602="","",INDEX('2_Review &amp; Audit'!$D:$D,$J2602))</f>
        <v/>
      </c>
      <c r="D2602" s="60" t="str">
        <f>IF($J2602="","",INDEX('2_Review &amp; Audit'!$U:$U,$J2602))</f>
        <v/>
      </c>
      <c r="E2602" t="str">
        <f>IF($J2602="","",INDEX('2_Review &amp; Audit'!$M:$M,$J2602))</f>
        <v/>
      </c>
      <c r="F2602" t="str">
        <f>IF($J2602="","",INDEX('2_Review &amp; Audit'!$N:$N,$J2602))</f>
        <v/>
      </c>
      <c r="G2602" t="str">
        <f>IF(OR($J2602="",$F2602=""),"",ABS(INDEX('2_Review &amp; Audit'!$B:$B,$J2602)/$F2602))</f>
        <v/>
      </c>
      <c r="H2602" t="str">
        <f t="shared" si="104"/>
        <v/>
      </c>
      <c r="I2602" t="str">
        <f>IF($J2602="","",INDEX('2_Review &amp; Audit'!$AD:$AD,$J2602))</f>
        <v/>
      </c>
      <c r="AB2602" t="str">
        <f>IF($D2602="","",MAX(0,N(#REF!)-N($X2602)))</f>
        <v/>
      </c>
      <c r="AC2602" t="str">
        <f>IF(OR($D2602="",$AB2602="",N($AB2602)&lt;=0),"",IFERROR(MATCH(1,INDEX(('2_Review &amp; Audit'!$F$6:$F$505=$A2602)*('2_Review &amp; Audit'!$I$6:$I$505&gt;=$E2602-30)*('2_Review &amp; Audit'!$I$6:$I$505&lt;=$E2602+30)*('2_Review &amp; Audit'!$R$6:$R$505&gt;0)*(ROW('2_Review &amp; Audit'!$R$6:$R$505)&gt;$T2602),0),0)+5,""))</f>
        <v/>
      </c>
      <c r="AG2602" t="str">
        <f>IF(OR($D2602="",$AB2602="",$AF2602=""),"",MIN($AB2602,$AF2602))</f>
        <v/>
      </c>
      <c r="AK2602" t="str">
        <f>IF($D2602="","",MAX(0,N($AB2602)-N($AG2602)))</f>
        <v/>
      </c>
      <c r="AL2602" t="str">
        <f>IF(OR($D2602="",$AK2602="",N($AK2602)&lt;=0),"",IFERROR(MATCH(1,INDEX(('2_Review &amp; Audit'!$F$6:$F$505=$A2602)*('2_Review &amp; Audit'!$I$6:$I$505&gt;=$E2602-30)*('2_Review &amp; Audit'!$I$6:$I$505&lt;=$E2602+30)*('2_Review &amp; Audit'!$R$6:$R$505&gt;0)*(ROW('2_Review &amp; Audit'!$R$6:$R$505)&gt;$AC2602),0),0)+5,""))</f>
        <v/>
      </c>
      <c r="AP2602" t="str">
        <f>IF(OR($D2602="",$AK2602="",$AO2602=""),"",MIN($AK2602,$AO2602))</f>
        <v/>
      </c>
    </row>
    <row r="2603" spans="1:42" ht="12.75" customHeight="1" x14ac:dyDescent="0.2">
      <c r="A2603" t="str">
        <f>IF($J2603="","",INDEX('2_Review &amp; Audit'!$F:$F,$J2603))</f>
        <v/>
      </c>
      <c r="B2603" t="str">
        <f>IF($J2603="","",INDEX('2_Review &amp; Audit'!$C:$C,$J2603))</f>
        <v/>
      </c>
      <c r="C2603" t="str">
        <f>IF($J2603="","",INDEX('2_Review &amp; Audit'!$D:$D,$J2603))</f>
        <v/>
      </c>
      <c r="D2603" s="60" t="str">
        <f>IF($J2603="","",INDEX('2_Review &amp; Audit'!$U:$U,$J2603))</f>
        <v/>
      </c>
      <c r="E2603" t="str">
        <f>IF($J2603="","",INDEX('2_Review &amp; Audit'!$M:$M,$J2603))</f>
        <v/>
      </c>
      <c r="F2603" t="str">
        <f>IF($J2603="","",INDEX('2_Review &amp; Audit'!$N:$N,$J2603))</f>
        <v/>
      </c>
      <c r="G2603" t="str">
        <f>IF(OR($J2603="",$F2603=""),"",ABS(INDEX('2_Review &amp; Audit'!$B:$B,$J2603)/$F2603))</f>
        <v/>
      </c>
      <c r="H2603" t="str">
        <f t="shared" si="104"/>
        <v/>
      </c>
      <c r="I2603" t="str">
        <f>IF($J2603="","",INDEX('2_Review &amp; Audit'!$AD:$AD,$J2603))</f>
        <v/>
      </c>
      <c r="AB2603" t="str">
        <f>IF($D2603="","",MAX(0,N(#REF!)-N($X2603)))</f>
        <v/>
      </c>
      <c r="AC2603" t="str">
        <f>IF(OR($D2603="",$AB2603="",N($AB2603)&lt;=0),"",IFERROR(MATCH(1,INDEX(('2_Review &amp; Audit'!$F$6:$F$505=$A2603)*('2_Review &amp; Audit'!$I$6:$I$505&gt;=$E2603-30)*('2_Review &amp; Audit'!$I$6:$I$505&lt;=$E2603+30)*('2_Review &amp; Audit'!$R$6:$R$505&gt;0)*(ROW('2_Review &amp; Audit'!$R$6:$R$505)&gt;$T2603),0),0)+5,""))</f>
        <v/>
      </c>
      <c r="AG2603" t="str">
        <f>IF(OR($D2603="",$AB2603="",$AF2603=""),"",MIN($AB2603,$AF2603))</f>
        <v/>
      </c>
      <c r="AK2603" t="str">
        <f>IF($D2603="","",MAX(0,N($AB2603)-N($AG2603)))</f>
        <v/>
      </c>
      <c r="AL2603" t="str">
        <f>IF(OR($D2603="",$AK2603="",N($AK2603)&lt;=0),"",IFERROR(MATCH(1,INDEX(('2_Review &amp; Audit'!$F$6:$F$505=$A2603)*('2_Review &amp; Audit'!$I$6:$I$505&gt;=$E2603-30)*('2_Review &amp; Audit'!$I$6:$I$505&lt;=$E2603+30)*('2_Review &amp; Audit'!$R$6:$R$505&gt;0)*(ROW('2_Review &amp; Audit'!$R$6:$R$505)&gt;$AC2603),0),0)+5,""))</f>
        <v/>
      </c>
      <c r="AP2603" t="str">
        <f>IF(OR($D2603="",$AK2603="",$AO2603=""),"",MIN($AK2603,$AO2603))</f>
        <v/>
      </c>
    </row>
    <row r="2604" spans="1:42" ht="12.75" customHeight="1" x14ac:dyDescent="0.2">
      <c r="A2604" t="str">
        <f>IF($J2604="","",INDEX('2_Review &amp; Audit'!$F:$F,$J2604))</f>
        <v/>
      </c>
      <c r="B2604" t="str">
        <f>IF($J2604="","",INDEX('2_Review &amp; Audit'!$C:$C,$J2604))</f>
        <v/>
      </c>
      <c r="C2604" t="str">
        <f>IF($J2604="","",INDEX('2_Review &amp; Audit'!$D:$D,$J2604))</f>
        <v/>
      </c>
      <c r="D2604" s="60" t="str">
        <f>IF($J2604="","",INDEX('2_Review &amp; Audit'!$U:$U,$J2604))</f>
        <v/>
      </c>
      <c r="E2604" t="str">
        <f>IF($J2604="","",INDEX('2_Review &amp; Audit'!$M:$M,$J2604))</f>
        <v/>
      </c>
      <c r="F2604" t="str">
        <f>IF($J2604="","",INDEX('2_Review &amp; Audit'!$N:$N,$J2604))</f>
        <v/>
      </c>
      <c r="G2604" t="str">
        <f>IF(OR($J2604="",$F2604=""),"",ABS(INDEX('2_Review &amp; Audit'!$B:$B,$J2604)/$F2604))</f>
        <v/>
      </c>
      <c r="H2604" t="str">
        <f t="shared" si="104"/>
        <v/>
      </c>
      <c r="I2604" t="str">
        <f>IF($J2604="","",INDEX('2_Review &amp; Audit'!$AD:$AD,$J2604))</f>
        <v/>
      </c>
      <c r="AB2604" t="str">
        <f>IF($D2604="","",MAX(0,N(#REF!)-N($X2604)))</f>
        <v/>
      </c>
      <c r="AC2604" t="str">
        <f>IF(OR($D2604="",$AB2604="",N($AB2604)&lt;=0),"",IFERROR(MATCH(1,INDEX(('2_Review &amp; Audit'!$F$6:$F$505=$A2604)*('2_Review &amp; Audit'!$I$6:$I$505&gt;=$E2604-30)*('2_Review &amp; Audit'!$I$6:$I$505&lt;=$E2604+30)*('2_Review &amp; Audit'!$R$6:$R$505&gt;0)*(ROW('2_Review &amp; Audit'!$R$6:$R$505)&gt;$T2604),0),0)+5,""))</f>
        <v/>
      </c>
      <c r="AG2604" t="str">
        <f>IF(OR($D2604="",$AB2604="",$AF2604=""),"",MIN($AB2604,$AF2604))</f>
        <v/>
      </c>
      <c r="AK2604" t="str">
        <f>IF($D2604="","",MAX(0,N($AB2604)-N($AG2604)))</f>
        <v/>
      </c>
      <c r="AL2604" t="str">
        <f>IF(OR($D2604="",$AK2604="",N($AK2604)&lt;=0),"",IFERROR(MATCH(1,INDEX(('2_Review &amp; Audit'!$F$6:$F$505=$A2604)*('2_Review &amp; Audit'!$I$6:$I$505&gt;=$E2604-30)*('2_Review &amp; Audit'!$I$6:$I$505&lt;=$E2604+30)*('2_Review &amp; Audit'!$R$6:$R$505&gt;0)*(ROW('2_Review &amp; Audit'!$R$6:$R$505)&gt;$AC2604),0),0)+5,""))</f>
        <v/>
      </c>
      <c r="AP2604" t="str">
        <f>IF(OR($D2604="",$AK2604="",$AO2604=""),"",MIN($AK2604,$AO2604))</f>
        <v/>
      </c>
    </row>
    <row r="2605" spans="1:42" ht="12.75" customHeight="1" x14ac:dyDescent="0.2">
      <c r="A2605" t="str">
        <f>IF($J2605="","",INDEX('2_Review &amp; Audit'!$F:$F,$J2605))</f>
        <v/>
      </c>
      <c r="B2605" t="str">
        <f>IF($J2605="","",INDEX('2_Review &amp; Audit'!$C:$C,$J2605))</f>
        <v/>
      </c>
      <c r="C2605" t="str">
        <f>IF($J2605="","",INDEX('2_Review &amp; Audit'!$D:$D,$J2605))</f>
        <v/>
      </c>
      <c r="D2605" s="60" t="str">
        <f>IF($J2605="","",INDEX('2_Review &amp; Audit'!$U:$U,$J2605))</f>
        <v/>
      </c>
      <c r="E2605" t="str">
        <f>IF($J2605="","",INDEX('2_Review &amp; Audit'!$M:$M,$J2605))</f>
        <v/>
      </c>
      <c r="F2605" t="str">
        <f>IF($J2605="","",INDEX('2_Review &amp; Audit'!$N:$N,$J2605))</f>
        <v/>
      </c>
      <c r="G2605" t="str">
        <f>IF(OR($J2605="",$F2605=""),"",ABS(INDEX('2_Review &amp; Audit'!$B:$B,$J2605)/$F2605))</f>
        <v/>
      </c>
      <c r="H2605" t="str">
        <f t="shared" si="104"/>
        <v/>
      </c>
      <c r="I2605" t="str">
        <f>IF($J2605="","",INDEX('2_Review &amp; Audit'!$AD:$AD,$J2605))</f>
        <v/>
      </c>
      <c r="AB2605" t="str">
        <f>IF($D2605="","",MAX(0,N(#REF!)-N($X2605)))</f>
        <v/>
      </c>
      <c r="AC2605" t="str">
        <f>IF(OR($D2605="",$AB2605="",N($AB2605)&lt;=0),"",IFERROR(MATCH(1,INDEX(('2_Review &amp; Audit'!$F$6:$F$505=$A2605)*('2_Review &amp; Audit'!$I$6:$I$505&gt;=$E2605-30)*('2_Review &amp; Audit'!$I$6:$I$505&lt;=$E2605+30)*('2_Review &amp; Audit'!$R$6:$R$505&gt;0)*(ROW('2_Review &amp; Audit'!$R$6:$R$505)&gt;$T2605),0),0)+5,""))</f>
        <v/>
      </c>
      <c r="AG2605" t="str">
        <f>IF(OR($D2605="",$AB2605="",$AF2605=""),"",MIN($AB2605,$AF2605))</f>
        <v/>
      </c>
      <c r="AK2605" t="str">
        <f>IF($D2605="","",MAX(0,N($AB2605)-N($AG2605)))</f>
        <v/>
      </c>
      <c r="AL2605" t="str">
        <f>IF(OR($D2605="",$AK2605="",N($AK2605)&lt;=0),"",IFERROR(MATCH(1,INDEX(('2_Review &amp; Audit'!$F$6:$F$505=$A2605)*('2_Review &amp; Audit'!$I$6:$I$505&gt;=$E2605-30)*('2_Review &amp; Audit'!$I$6:$I$505&lt;=$E2605+30)*('2_Review &amp; Audit'!$R$6:$R$505&gt;0)*(ROW('2_Review &amp; Audit'!$R$6:$R$505)&gt;$AC2605),0),0)+5,""))</f>
        <v/>
      </c>
      <c r="AP2605" t="str">
        <f>IF(OR($D2605="",$AK2605="",$AO2605=""),"",MIN($AK2605,$AO2605))</f>
        <v/>
      </c>
    </row>
    <row r="2606" spans="1:42" ht="12.75" customHeight="1" x14ac:dyDescent="0.2">
      <c r="A2606" t="str">
        <f>IF($J2606="","",INDEX('2_Review &amp; Audit'!$F:$F,$J2606))</f>
        <v/>
      </c>
      <c r="B2606" t="str">
        <f>IF($J2606="","",INDEX('2_Review &amp; Audit'!$C:$C,$J2606))</f>
        <v/>
      </c>
      <c r="C2606" t="str">
        <f>IF($J2606="","",INDEX('2_Review &amp; Audit'!$D:$D,$J2606))</f>
        <v/>
      </c>
      <c r="D2606" s="60" t="str">
        <f>IF($J2606="","",INDEX('2_Review &amp; Audit'!$U:$U,$J2606))</f>
        <v/>
      </c>
      <c r="E2606" t="str">
        <f>IF($J2606="","",INDEX('2_Review &amp; Audit'!$M:$M,$J2606))</f>
        <v/>
      </c>
      <c r="F2606" t="str">
        <f>IF($J2606="","",INDEX('2_Review &amp; Audit'!$N:$N,$J2606))</f>
        <v/>
      </c>
      <c r="G2606" t="str">
        <f>IF(OR($J2606="",$F2606=""),"",ABS(INDEX('2_Review &amp; Audit'!$B:$B,$J2606)/$F2606))</f>
        <v/>
      </c>
      <c r="H2606" t="str">
        <f t="shared" si="104"/>
        <v/>
      </c>
      <c r="I2606" t="str">
        <f>IF($J2606="","",INDEX('2_Review &amp; Audit'!$AD:$AD,$J2606))</f>
        <v/>
      </c>
      <c r="AB2606" t="str">
        <f>IF($D2606="","",MAX(0,N(#REF!)-N($X2606)))</f>
        <v/>
      </c>
      <c r="AC2606" t="str">
        <f>IF(OR($D2606="",$AB2606="",N($AB2606)&lt;=0),"",IFERROR(MATCH(1,INDEX(('2_Review &amp; Audit'!$F$6:$F$505=$A2606)*('2_Review &amp; Audit'!$I$6:$I$505&gt;=$E2606-30)*('2_Review &amp; Audit'!$I$6:$I$505&lt;=$E2606+30)*('2_Review &amp; Audit'!$R$6:$R$505&gt;0)*(ROW('2_Review &amp; Audit'!$R$6:$R$505)&gt;$T2606),0),0)+5,""))</f>
        <v/>
      </c>
      <c r="AG2606" t="str">
        <f>IF(OR($D2606="",$AB2606="",$AF2606=""),"",MIN($AB2606,$AF2606))</f>
        <v/>
      </c>
      <c r="AK2606" t="str">
        <f>IF($D2606="","",MAX(0,N($AB2606)-N($AG2606)))</f>
        <v/>
      </c>
      <c r="AL2606" t="str">
        <f>IF(OR($D2606="",$AK2606="",N($AK2606)&lt;=0),"",IFERROR(MATCH(1,INDEX(('2_Review &amp; Audit'!$F$6:$F$505=$A2606)*('2_Review &amp; Audit'!$I$6:$I$505&gt;=$E2606-30)*('2_Review &amp; Audit'!$I$6:$I$505&lt;=$E2606+30)*('2_Review &amp; Audit'!$R$6:$R$505&gt;0)*(ROW('2_Review &amp; Audit'!$R$6:$R$505)&gt;$AC2606),0),0)+5,""))</f>
        <v/>
      </c>
      <c r="AP2606" t="str">
        <f>IF(OR($D2606="",$AK2606="",$AO2606=""),"",MIN($AK2606,$AO2606))</f>
        <v/>
      </c>
    </row>
    <row r="2607" spans="1:42" ht="12.75" customHeight="1" x14ac:dyDescent="0.2">
      <c r="A2607" t="str">
        <f>IF($J2607="","",INDEX('2_Review &amp; Audit'!$F:$F,$J2607))</f>
        <v/>
      </c>
      <c r="B2607" t="str">
        <f>IF($J2607="","",INDEX('2_Review &amp; Audit'!$C:$C,$J2607))</f>
        <v/>
      </c>
      <c r="C2607" t="str">
        <f>IF($J2607="","",INDEX('2_Review &amp; Audit'!$D:$D,$J2607))</f>
        <v/>
      </c>
      <c r="D2607" s="60" t="str">
        <f>IF($J2607="","",INDEX('2_Review &amp; Audit'!$U:$U,$J2607))</f>
        <v/>
      </c>
      <c r="E2607" t="str">
        <f>IF($J2607="","",INDEX('2_Review &amp; Audit'!$M:$M,$J2607))</f>
        <v/>
      </c>
      <c r="F2607" t="str">
        <f>IF($J2607="","",INDEX('2_Review &amp; Audit'!$N:$N,$J2607))</f>
        <v/>
      </c>
      <c r="G2607" t="str">
        <f>IF(OR($J2607="",$F2607=""),"",ABS(INDEX('2_Review &amp; Audit'!$B:$B,$J2607)/$F2607))</f>
        <v/>
      </c>
      <c r="H2607" t="str">
        <f t="shared" si="104"/>
        <v/>
      </c>
      <c r="I2607" t="str">
        <f>IF($J2607="","",INDEX('2_Review &amp; Audit'!$AD:$AD,$J2607))</f>
        <v/>
      </c>
      <c r="AB2607" t="str">
        <f>IF($D2607="","",MAX(0,N(#REF!)-N($X2607)))</f>
        <v/>
      </c>
      <c r="AC2607" t="str">
        <f>IF(OR($D2607="",$AB2607="",N($AB2607)&lt;=0),"",IFERROR(MATCH(1,INDEX(('2_Review &amp; Audit'!$F$6:$F$505=$A2607)*('2_Review &amp; Audit'!$I$6:$I$505&gt;=$E2607-30)*('2_Review &amp; Audit'!$I$6:$I$505&lt;=$E2607+30)*('2_Review &amp; Audit'!$R$6:$R$505&gt;0)*(ROW('2_Review &amp; Audit'!$R$6:$R$505)&gt;$T2607),0),0)+5,""))</f>
        <v/>
      </c>
      <c r="AG2607" t="str">
        <f>IF(OR($D2607="",$AB2607="",$AF2607=""),"",MIN($AB2607,$AF2607))</f>
        <v/>
      </c>
      <c r="AK2607" t="str">
        <f>IF($D2607="","",MAX(0,N($AB2607)-N($AG2607)))</f>
        <v/>
      </c>
      <c r="AL2607" t="str">
        <f>IF(OR($D2607="",$AK2607="",N($AK2607)&lt;=0),"",IFERROR(MATCH(1,INDEX(('2_Review &amp; Audit'!$F$6:$F$505=$A2607)*('2_Review &amp; Audit'!$I$6:$I$505&gt;=$E2607-30)*('2_Review &amp; Audit'!$I$6:$I$505&lt;=$E2607+30)*('2_Review &amp; Audit'!$R$6:$R$505&gt;0)*(ROW('2_Review &amp; Audit'!$R$6:$R$505)&gt;$AC2607),0),0)+5,""))</f>
        <v/>
      </c>
      <c r="AP2607" t="str">
        <f>IF(OR($D2607="",$AK2607="",$AO2607=""),"",MIN($AK2607,$AO2607))</f>
        <v/>
      </c>
    </row>
    <row r="2608" spans="1:42" ht="12.75" customHeight="1" x14ac:dyDescent="0.2">
      <c r="A2608" t="str">
        <f>IF($J2608="","",INDEX('2_Review &amp; Audit'!$F:$F,$J2608))</f>
        <v/>
      </c>
      <c r="B2608" t="str">
        <f>IF($J2608="","",INDEX('2_Review &amp; Audit'!$C:$C,$J2608))</f>
        <v/>
      </c>
      <c r="C2608" t="str">
        <f>IF($J2608="","",INDEX('2_Review &amp; Audit'!$D:$D,$J2608))</f>
        <v/>
      </c>
      <c r="D2608" s="60" t="str">
        <f>IF($J2608="","",INDEX('2_Review &amp; Audit'!$U:$U,$J2608))</f>
        <v/>
      </c>
      <c r="E2608" t="str">
        <f>IF($J2608="","",INDEX('2_Review &amp; Audit'!$M:$M,$J2608))</f>
        <v/>
      </c>
      <c r="F2608" t="str">
        <f>IF($J2608="","",INDEX('2_Review &amp; Audit'!$N:$N,$J2608))</f>
        <v/>
      </c>
      <c r="G2608" t="str">
        <f>IF(OR($J2608="",$F2608=""),"",ABS(INDEX('2_Review &amp; Audit'!$B:$B,$J2608)/$F2608))</f>
        <v/>
      </c>
      <c r="H2608" t="str">
        <f t="shared" si="104"/>
        <v/>
      </c>
      <c r="I2608" t="str">
        <f>IF($J2608="","",INDEX('2_Review &amp; Audit'!$AD:$AD,$J2608))</f>
        <v/>
      </c>
      <c r="AB2608" t="str">
        <f>IF($D2608="","",MAX(0,N(#REF!)-N($X2608)))</f>
        <v/>
      </c>
      <c r="AC2608" t="str">
        <f>IF(OR($D2608="",$AB2608="",N($AB2608)&lt;=0),"",IFERROR(MATCH(1,INDEX(('2_Review &amp; Audit'!$F$6:$F$505=$A2608)*('2_Review &amp; Audit'!$I$6:$I$505&gt;=$E2608-30)*('2_Review &amp; Audit'!$I$6:$I$505&lt;=$E2608+30)*('2_Review &amp; Audit'!$R$6:$R$505&gt;0)*(ROW('2_Review &amp; Audit'!$R$6:$R$505)&gt;$T2608),0),0)+5,""))</f>
        <v/>
      </c>
      <c r="AG2608" t="str">
        <f>IF(OR($D2608="",$AB2608="",$AF2608=""),"",MIN($AB2608,$AF2608))</f>
        <v/>
      </c>
      <c r="AK2608" t="str">
        <f>IF($D2608="","",MAX(0,N($AB2608)-N($AG2608)))</f>
        <v/>
      </c>
      <c r="AL2608" t="str">
        <f>IF(OR($D2608="",$AK2608="",N($AK2608)&lt;=0),"",IFERROR(MATCH(1,INDEX(('2_Review &amp; Audit'!$F$6:$F$505=$A2608)*('2_Review &amp; Audit'!$I$6:$I$505&gt;=$E2608-30)*('2_Review &amp; Audit'!$I$6:$I$505&lt;=$E2608+30)*('2_Review &amp; Audit'!$R$6:$R$505&gt;0)*(ROW('2_Review &amp; Audit'!$R$6:$R$505)&gt;$AC2608),0),0)+5,""))</f>
        <v/>
      </c>
      <c r="AP2608" t="str">
        <f>IF(OR($D2608="",$AK2608="",$AO2608=""),"",MIN($AK2608,$AO2608))</f>
        <v/>
      </c>
    </row>
    <row r="2609" spans="1:42" ht="12.75" customHeight="1" x14ac:dyDescent="0.2">
      <c r="A2609" t="str">
        <f>IF($J2609="","",INDEX('2_Review &amp; Audit'!$F:$F,$J2609))</f>
        <v/>
      </c>
      <c r="B2609" t="str">
        <f>IF($J2609="","",INDEX('2_Review &amp; Audit'!$C:$C,$J2609))</f>
        <v/>
      </c>
      <c r="C2609" t="str">
        <f>IF($J2609="","",INDEX('2_Review &amp; Audit'!$D:$D,$J2609))</f>
        <v/>
      </c>
      <c r="D2609" s="60" t="str">
        <f>IF($J2609="","",INDEX('2_Review &amp; Audit'!$U:$U,$J2609))</f>
        <v/>
      </c>
      <c r="E2609" t="str">
        <f>IF($J2609="","",INDEX('2_Review &amp; Audit'!$M:$M,$J2609))</f>
        <v/>
      </c>
      <c r="F2609" t="str">
        <f>IF($J2609="","",INDEX('2_Review &amp; Audit'!$N:$N,$J2609))</f>
        <v/>
      </c>
      <c r="G2609" t="str">
        <f>IF(OR($J2609="",$F2609=""),"",ABS(INDEX('2_Review &amp; Audit'!$B:$B,$J2609)/$F2609))</f>
        <v/>
      </c>
      <c r="H2609" t="str">
        <f t="shared" si="104"/>
        <v/>
      </c>
      <c r="I2609" t="str">
        <f>IF($J2609="","",INDEX('2_Review &amp; Audit'!$AD:$AD,$J2609))</f>
        <v/>
      </c>
      <c r="AB2609" t="str">
        <f>IF($D2609="","",MAX(0,N(#REF!)-N($X2609)))</f>
        <v/>
      </c>
      <c r="AC2609" t="str">
        <f>IF(OR($D2609="",$AB2609="",N($AB2609)&lt;=0),"",IFERROR(MATCH(1,INDEX(('2_Review &amp; Audit'!$F$6:$F$505=$A2609)*('2_Review &amp; Audit'!$I$6:$I$505&gt;=$E2609-30)*('2_Review &amp; Audit'!$I$6:$I$505&lt;=$E2609+30)*('2_Review &amp; Audit'!$R$6:$R$505&gt;0)*(ROW('2_Review &amp; Audit'!$R$6:$R$505)&gt;$T2609),0),0)+5,""))</f>
        <v/>
      </c>
      <c r="AG2609" t="str">
        <f>IF(OR($D2609="",$AB2609="",$AF2609=""),"",MIN($AB2609,$AF2609))</f>
        <v/>
      </c>
      <c r="AK2609" t="str">
        <f>IF($D2609="","",MAX(0,N($AB2609)-N($AG2609)))</f>
        <v/>
      </c>
      <c r="AL2609" t="str">
        <f>IF(OR($D2609="",$AK2609="",N($AK2609)&lt;=0),"",IFERROR(MATCH(1,INDEX(('2_Review &amp; Audit'!$F$6:$F$505=$A2609)*('2_Review &amp; Audit'!$I$6:$I$505&gt;=$E2609-30)*('2_Review &amp; Audit'!$I$6:$I$505&lt;=$E2609+30)*('2_Review &amp; Audit'!$R$6:$R$505&gt;0)*(ROW('2_Review &amp; Audit'!$R$6:$R$505)&gt;$AC2609),0),0)+5,""))</f>
        <v/>
      </c>
      <c r="AP2609" t="str">
        <f>IF(OR($D2609="",$AK2609="",$AO2609=""),"",MIN($AK2609,$AO2609))</f>
        <v/>
      </c>
    </row>
    <row r="2610" spans="1:42" ht="12.75" customHeight="1" x14ac:dyDescent="0.2">
      <c r="A2610" t="str">
        <f>IF($J2610="","",INDEX('2_Review &amp; Audit'!$F:$F,$J2610))</f>
        <v/>
      </c>
      <c r="B2610" t="str">
        <f>IF($J2610="","",INDEX('2_Review &amp; Audit'!$C:$C,$J2610))</f>
        <v/>
      </c>
      <c r="C2610" t="str">
        <f>IF($J2610="","",INDEX('2_Review &amp; Audit'!$D:$D,$J2610))</f>
        <v/>
      </c>
      <c r="D2610" s="60" t="str">
        <f>IF($J2610="","",INDEX('2_Review &amp; Audit'!$U:$U,$J2610))</f>
        <v/>
      </c>
      <c r="E2610" t="str">
        <f>IF($J2610="","",INDEX('2_Review &amp; Audit'!$M:$M,$J2610))</f>
        <v/>
      </c>
      <c r="F2610" t="str">
        <f>IF($J2610="","",INDEX('2_Review &amp; Audit'!$N:$N,$J2610))</f>
        <v/>
      </c>
      <c r="G2610" t="str">
        <f>IF(OR($J2610="",$F2610=""),"",ABS(INDEX('2_Review &amp; Audit'!$B:$B,$J2610)/$F2610))</f>
        <v/>
      </c>
      <c r="H2610" t="str">
        <f t="shared" si="104"/>
        <v/>
      </c>
      <c r="I2610" t="str">
        <f>IF($J2610="","",INDEX('2_Review &amp; Audit'!$AD:$AD,$J2610))</f>
        <v/>
      </c>
      <c r="AB2610" t="str">
        <f>IF($D2610="","",MAX(0,N(#REF!)-N($X2610)))</f>
        <v/>
      </c>
      <c r="AC2610" t="str">
        <f>IF(OR($D2610="",$AB2610="",N($AB2610)&lt;=0),"",IFERROR(MATCH(1,INDEX(('2_Review &amp; Audit'!$F$6:$F$505=$A2610)*('2_Review &amp; Audit'!$I$6:$I$505&gt;=$E2610-30)*('2_Review &amp; Audit'!$I$6:$I$505&lt;=$E2610+30)*('2_Review &amp; Audit'!$R$6:$R$505&gt;0)*(ROW('2_Review &amp; Audit'!$R$6:$R$505)&gt;$T2610),0),0)+5,""))</f>
        <v/>
      </c>
      <c r="AG2610" t="str">
        <f>IF(OR($D2610="",$AB2610="",$AF2610=""),"",MIN($AB2610,$AF2610))</f>
        <v/>
      </c>
      <c r="AK2610" t="str">
        <f>IF($D2610="","",MAX(0,N($AB2610)-N($AG2610)))</f>
        <v/>
      </c>
      <c r="AL2610" t="str">
        <f>IF(OR($D2610="",$AK2610="",N($AK2610)&lt;=0),"",IFERROR(MATCH(1,INDEX(('2_Review &amp; Audit'!$F$6:$F$505=$A2610)*('2_Review &amp; Audit'!$I$6:$I$505&gt;=$E2610-30)*('2_Review &amp; Audit'!$I$6:$I$505&lt;=$E2610+30)*('2_Review &amp; Audit'!$R$6:$R$505&gt;0)*(ROW('2_Review &amp; Audit'!$R$6:$R$505)&gt;$AC2610),0),0)+5,""))</f>
        <v/>
      </c>
      <c r="AP2610" t="str">
        <f>IF(OR($D2610="",$AK2610="",$AO2610=""),"",MIN($AK2610,$AO2610))</f>
        <v/>
      </c>
    </row>
    <row r="2611" spans="1:42" ht="12.75" customHeight="1" x14ac:dyDescent="0.2">
      <c r="A2611" t="str">
        <f>IF($J2611="","",INDEX('2_Review &amp; Audit'!$F:$F,$J2611))</f>
        <v/>
      </c>
      <c r="B2611" t="str">
        <f>IF($J2611="","",INDEX('2_Review &amp; Audit'!$C:$C,$J2611))</f>
        <v/>
      </c>
      <c r="C2611" t="str">
        <f>IF($J2611="","",INDEX('2_Review &amp; Audit'!$D:$D,$J2611))</f>
        <v/>
      </c>
      <c r="D2611" s="60" t="str">
        <f>IF($J2611="","",INDEX('2_Review &amp; Audit'!$U:$U,$J2611))</f>
        <v/>
      </c>
      <c r="E2611" t="str">
        <f>IF($J2611="","",INDEX('2_Review &amp; Audit'!$M:$M,$J2611))</f>
        <v/>
      </c>
      <c r="F2611" t="str">
        <f>IF($J2611="","",INDEX('2_Review &amp; Audit'!$N:$N,$J2611))</f>
        <v/>
      </c>
      <c r="G2611" t="str">
        <f>IF(OR($J2611="",$F2611=""),"",ABS(INDEX('2_Review &amp; Audit'!$B:$B,$J2611)/$F2611))</f>
        <v/>
      </c>
      <c r="H2611" t="str">
        <f t="shared" si="104"/>
        <v/>
      </c>
      <c r="I2611" t="str">
        <f>IF($J2611="","",INDEX('2_Review &amp; Audit'!$AD:$AD,$J2611))</f>
        <v/>
      </c>
      <c r="AB2611" t="str">
        <f>IF($D2611="","",MAX(0,N(#REF!)-N($X2611)))</f>
        <v/>
      </c>
      <c r="AC2611" t="str">
        <f>IF(OR($D2611="",$AB2611="",N($AB2611)&lt;=0),"",IFERROR(MATCH(1,INDEX(('2_Review &amp; Audit'!$F$6:$F$505=$A2611)*('2_Review &amp; Audit'!$I$6:$I$505&gt;=$E2611-30)*('2_Review &amp; Audit'!$I$6:$I$505&lt;=$E2611+30)*('2_Review &amp; Audit'!$R$6:$R$505&gt;0)*(ROW('2_Review &amp; Audit'!$R$6:$R$505)&gt;$T2611),0),0)+5,""))</f>
        <v/>
      </c>
      <c r="AG2611" t="str">
        <f>IF(OR($D2611="",$AB2611="",$AF2611=""),"",MIN($AB2611,$AF2611))</f>
        <v/>
      </c>
      <c r="AK2611" t="str">
        <f>IF($D2611="","",MAX(0,N($AB2611)-N($AG2611)))</f>
        <v/>
      </c>
      <c r="AL2611" t="str">
        <f>IF(OR($D2611="",$AK2611="",N($AK2611)&lt;=0),"",IFERROR(MATCH(1,INDEX(('2_Review &amp; Audit'!$F$6:$F$505=$A2611)*('2_Review &amp; Audit'!$I$6:$I$505&gt;=$E2611-30)*('2_Review &amp; Audit'!$I$6:$I$505&lt;=$E2611+30)*('2_Review &amp; Audit'!$R$6:$R$505&gt;0)*(ROW('2_Review &amp; Audit'!$R$6:$R$505)&gt;$AC2611),0),0)+5,""))</f>
        <v/>
      </c>
      <c r="AP2611" t="str">
        <f>IF(OR($D2611="",$AK2611="",$AO2611=""),"",MIN($AK2611,$AO2611))</f>
        <v/>
      </c>
    </row>
    <row r="2612" spans="1:42" ht="12.75" customHeight="1" x14ac:dyDescent="0.2">
      <c r="A2612" t="str">
        <f>IF($J2612="","",INDEX('2_Review &amp; Audit'!$F:$F,$J2612))</f>
        <v/>
      </c>
      <c r="B2612" t="str">
        <f>IF($J2612="","",INDEX('2_Review &amp; Audit'!$C:$C,$J2612))</f>
        <v/>
      </c>
      <c r="C2612" t="str">
        <f>IF($J2612="","",INDEX('2_Review &amp; Audit'!$D:$D,$J2612))</f>
        <v/>
      </c>
      <c r="D2612" s="60" t="str">
        <f>IF($J2612="","",INDEX('2_Review &amp; Audit'!$U:$U,$J2612))</f>
        <v/>
      </c>
      <c r="E2612" t="str">
        <f>IF($J2612="","",INDEX('2_Review &amp; Audit'!$M:$M,$J2612))</f>
        <v/>
      </c>
      <c r="F2612" t="str">
        <f>IF($J2612="","",INDEX('2_Review &amp; Audit'!$N:$N,$J2612))</f>
        <v/>
      </c>
      <c r="G2612" t="str">
        <f>IF(OR($J2612="",$F2612=""),"",ABS(INDEX('2_Review &amp; Audit'!$B:$B,$J2612)/$F2612))</f>
        <v/>
      </c>
      <c r="H2612" t="str">
        <f t="shared" si="104"/>
        <v/>
      </c>
      <c r="I2612" t="str">
        <f>IF($J2612="","",INDEX('2_Review &amp; Audit'!$AD:$AD,$J2612))</f>
        <v/>
      </c>
      <c r="AB2612" t="str">
        <f>IF($D2612="","",MAX(0,N(#REF!)-N($X2612)))</f>
        <v/>
      </c>
      <c r="AC2612" t="str">
        <f>IF(OR($D2612="",$AB2612="",N($AB2612)&lt;=0),"",IFERROR(MATCH(1,INDEX(('2_Review &amp; Audit'!$F$6:$F$505=$A2612)*('2_Review &amp; Audit'!$I$6:$I$505&gt;=$E2612-30)*('2_Review &amp; Audit'!$I$6:$I$505&lt;=$E2612+30)*('2_Review &amp; Audit'!$R$6:$R$505&gt;0)*(ROW('2_Review &amp; Audit'!$R$6:$R$505)&gt;$T2612),0),0)+5,""))</f>
        <v/>
      </c>
      <c r="AG2612" t="str">
        <f>IF(OR($D2612="",$AB2612="",$AF2612=""),"",MIN($AB2612,$AF2612))</f>
        <v/>
      </c>
      <c r="AK2612" t="str">
        <f>IF($D2612="","",MAX(0,N($AB2612)-N($AG2612)))</f>
        <v/>
      </c>
      <c r="AL2612" t="str">
        <f>IF(OR($D2612="",$AK2612="",N($AK2612)&lt;=0),"",IFERROR(MATCH(1,INDEX(('2_Review &amp; Audit'!$F$6:$F$505=$A2612)*('2_Review &amp; Audit'!$I$6:$I$505&gt;=$E2612-30)*('2_Review &amp; Audit'!$I$6:$I$505&lt;=$E2612+30)*('2_Review &amp; Audit'!$R$6:$R$505&gt;0)*(ROW('2_Review &amp; Audit'!$R$6:$R$505)&gt;$AC2612),0),0)+5,""))</f>
        <v/>
      </c>
      <c r="AP2612" t="str">
        <f>IF(OR($D2612="",$AK2612="",$AO2612=""),"",MIN($AK2612,$AO2612))</f>
        <v/>
      </c>
    </row>
    <row r="2613" spans="1:42" ht="12.75" customHeight="1" x14ac:dyDescent="0.2">
      <c r="A2613" t="str">
        <f>IF($J2613="","",INDEX('2_Review &amp; Audit'!$F:$F,$J2613))</f>
        <v/>
      </c>
      <c r="B2613" t="str">
        <f>IF($J2613="","",INDEX('2_Review &amp; Audit'!$C:$C,$J2613))</f>
        <v/>
      </c>
      <c r="C2613" t="str">
        <f>IF($J2613="","",INDEX('2_Review &amp; Audit'!$D:$D,$J2613))</f>
        <v/>
      </c>
      <c r="D2613" s="60" t="str">
        <f>IF($J2613="","",INDEX('2_Review &amp; Audit'!$U:$U,$J2613))</f>
        <v/>
      </c>
      <c r="E2613" t="str">
        <f>IF($J2613="","",INDEX('2_Review &amp; Audit'!$M:$M,$J2613))</f>
        <v/>
      </c>
      <c r="F2613" t="str">
        <f>IF($J2613="","",INDEX('2_Review &amp; Audit'!$N:$N,$J2613))</f>
        <v/>
      </c>
      <c r="G2613" t="str">
        <f>IF(OR($J2613="",$F2613=""),"",ABS(INDEX('2_Review &amp; Audit'!$B:$B,$J2613)/$F2613))</f>
        <v/>
      </c>
      <c r="H2613" t="str">
        <f t="shared" si="104"/>
        <v/>
      </c>
      <c r="I2613" t="str">
        <f>IF($J2613="","",INDEX('2_Review &amp; Audit'!$AD:$AD,$J2613))</f>
        <v/>
      </c>
      <c r="AB2613" t="str">
        <f>IF($D2613="","",MAX(0,N(#REF!)-N($X2613)))</f>
        <v/>
      </c>
      <c r="AC2613" t="str">
        <f>IF(OR($D2613="",$AB2613="",N($AB2613)&lt;=0),"",IFERROR(MATCH(1,INDEX(('2_Review &amp; Audit'!$F$6:$F$505=$A2613)*('2_Review &amp; Audit'!$I$6:$I$505&gt;=$E2613-30)*('2_Review &amp; Audit'!$I$6:$I$505&lt;=$E2613+30)*('2_Review &amp; Audit'!$R$6:$R$505&gt;0)*(ROW('2_Review &amp; Audit'!$R$6:$R$505)&gt;$T2613),0),0)+5,""))</f>
        <v/>
      </c>
      <c r="AG2613" t="str">
        <f>IF(OR($D2613="",$AB2613="",$AF2613=""),"",MIN($AB2613,$AF2613))</f>
        <v/>
      </c>
      <c r="AK2613" t="str">
        <f>IF($D2613="","",MAX(0,N($AB2613)-N($AG2613)))</f>
        <v/>
      </c>
      <c r="AL2613" t="str">
        <f>IF(OR($D2613="",$AK2613="",N($AK2613)&lt;=0),"",IFERROR(MATCH(1,INDEX(('2_Review &amp; Audit'!$F$6:$F$505=$A2613)*('2_Review &amp; Audit'!$I$6:$I$505&gt;=$E2613-30)*('2_Review &amp; Audit'!$I$6:$I$505&lt;=$E2613+30)*('2_Review &amp; Audit'!$R$6:$R$505&gt;0)*(ROW('2_Review &amp; Audit'!$R$6:$R$505)&gt;$AC2613),0),0)+5,""))</f>
        <v/>
      </c>
      <c r="AP2613" t="str">
        <f>IF(OR($D2613="",$AK2613="",$AO2613=""),"",MIN($AK2613,$AO2613))</f>
        <v/>
      </c>
    </row>
    <row r="2614" spans="1:42" ht="12.75" customHeight="1" x14ac:dyDescent="0.2">
      <c r="A2614" t="str">
        <f>IF($J2614="","",INDEX('2_Review &amp; Audit'!$F:$F,$J2614))</f>
        <v/>
      </c>
      <c r="B2614" t="str">
        <f>IF($J2614="","",INDEX('2_Review &amp; Audit'!$C:$C,$J2614))</f>
        <v/>
      </c>
      <c r="C2614" t="str">
        <f>IF($J2614="","",INDEX('2_Review &amp; Audit'!$D:$D,$J2614))</f>
        <v/>
      </c>
      <c r="D2614" s="60" t="str">
        <f>IF($J2614="","",INDEX('2_Review &amp; Audit'!$U:$U,$J2614))</f>
        <v/>
      </c>
      <c r="E2614" t="str">
        <f>IF($J2614="","",INDEX('2_Review &amp; Audit'!$M:$M,$J2614))</f>
        <v/>
      </c>
      <c r="F2614" t="str">
        <f>IF($J2614="","",INDEX('2_Review &amp; Audit'!$N:$N,$J2614))</f>
        <v/>
      </c>
      <c r="G2614" t="str">
        <f>IF(OR($J2614="",$F2614=""),"",ABS(INDEX('2_Review &amp; Audit'!$B:$B,$J2614)/$F2614))</f>
        <v/>
      </c>
      <c r="H2614" t="str">
        <f t="shared" si="104"/>
        <v/>
      </c>
      <c r="I2614" t="str">
        <f>IF($J2614="","",INDEX('2_Review &amp; Audit'!$AD:$AD,$J2614))</f>
        <v/>
      </c>
      <c r="AB2614" t="str">
        <f>IF($D2614="","",MAX(0,N(#REF!)-N($X2614)))</f>
        <v/>
      </c>
      <c r="AC2614" t="str">
        <f>IF(OR($D2614="",$AB2614="",N($AB2614)&lt;=0),"",IFERROR(MATCH(1,INDEX(('2_Review &amp; Audit'!$F$6:$F$505=$A2614)*('2_Review &amp; Audit'!$I$6:$I$505&gt;=$E2614-30)*('2_Review &amp; Audit'!$I$6:$I$505&lt;=$E2614+30)*('2_Review &amp; Audit'!$R$6:$R$505&gt;0)*(ROW('2_Review &amp; Audit'!$R$6:$R$505)&gt;$T2614),0),0)+5,""))</f>
        <v/>
      </c>
      <c r="AG2614" t="str">
        <f>IF(OR($D2614="",$AB2614="",$AF2614=""),"",MIN($AB2614,$AF2614))</f>
        <v/>
      </c>
      <c r="AK2614" t="str">
        <f>IF($D2614="","",MAX(0,N($AB2614)-N($AG2614)))</f>
        <v/>
      </c>
      <c r="AL2614" t="str">
        <f>IF(OR($D2614="",$AK2614="",N($AK2614)&lt;=0),"",IFERROR(MATCH(1,INDEX(('2_Review &amp; Audit'!$F$6:$F$505=$A2614)*('2_Review &amp; Audit'!$I$6:$I$505&gt;=$E2614-30)*('2_Review &amp; Audit'!$I$6:$I$505&lt;=$E2614+30)*('2_Review &amp; Audit'!$R$6:$R$505&gt;0)*(ROW('2_Review &amp; Audit'!$R$6:$R$505)&gt;$AC2614),0),0)+5,""))</f>
        <v/>
      </c>
      <c r="AP2614" t="str">
        <f>IF(OR($D2614="",$AK2614="",$AO2614=""),"",MIN($AK2614,$AO2614))</f>
        <v/>
      </c>
    </row>
    <row r="2615" spans="1:42" ht="12.75" customHeight="1" x14ac:dyDescent="0.2">
      <c r="A2615" t="str">
        <f>IF($J2615="","",INDEX('2_Review &amp; Audit'!$F:$F,$J2615))</f>
        <v/>
      </c>
      <c r="B2615" t="str">
        <f>IF($J2615="","",INDEX('2_Review &amp; Audit'!$C:$C,$J2615))</f>
        <v/>
      </c>
      <c r="C2615" t="str">
        <f>IF($J2615="","",INDEX('2_Review &amp; Audit'!$D:$D,$J2615))</f>
        <v/>
      </c>
      <c r="D2615" s="60" t="str">
        <f>IF($J2615="","",INDEX('2_Review &amp; Audit'!$U:$U,$J2615))</f>
        <v/>
      </c>
      <c r="E2615" t="str">
        <f>IF($J2615="","",INDEX('2_Review &amp; Audit'!$M:$M,$J2615))</f>
        <v/>
      </c>
      <c r="F2615" t="str">
        <f>IF($J2615="","",INDEX('2_Review &amp; Audit'!$N:$N,$J2615))</f>
        <v/>
      </c>
      <c r="G2615" t="str">
        <f>IF(OR($J2615="",$F2615=""),"",ABS(INDEX('2_Review &amp; Audit'!$B:$B,$J2615)/$F2615))</f>
        <v/>
      </c>
      <c r="H2615" t="str">
        <f t="shared" si="104"/>
        <v/>
      </c>
      <c r="I2615" t="str">
        <f>IF($J2615="","",INDEX('2_Review &amp; Audit'!$AD:$AD,$J2615))</f>
        <v/>
      </c>
      <c r="AB2615" t="str">
        <f>IF($D2615="","",MAX(0,N(#REF!)-N($X2615)))</f>
        <v/>
      </c>
      <c r="AC2615" t="str">
        <f>IF(OR($D2615="",$AB2615="",N($AB2615)&lt;=0),"",IFERROR(MATCH(1,INDEX(('2_Review &amp; Audit'!$F$6:$F$505=$A2615)*('2_Review &amp; Audit'!$I$6:$I$505&gt;=$E2615-30)*('2_Review &amp; Audit'!$I$6:$I$505&lt;=$E2615+30)*('2_Review &amp; Audit'!$R$6:$R$505&gt;0)*(ROW('2_Review &amp; Audit'!$R$6:$R$505)&gt;$T2615),0),0)+5,""))</f>
        <v/>
      </c>
      <c r="AG2615" t="str">
        <f>IF(OR($D2615="",$AB2615="",$AF2615=""),"",MIN($AB2615,$AF2615))</f>
        <v/>
      </c>
      <c r="AK2615" t="str">
        <f>IF($D2615="","",MAX(0,N($AB2615)-N($AG2615)))</f>
        <v/>
      </c>
      <c r="AL2615" t="str">
        <f>IF(OR($D2615="",$AK2615="",N($AK2615)&lt;=0),"",IFERROR(MATCH(1,INDEX(('2_Review &amp; Audit'!$F$6:$F$505=$A2615)*('2_Review &amp; Audit'!$I$6:$I$505&gt;=$E2615-30)*('2_Review &amp; Audit'!$I$6:$I$505&lt;=$E2615+30)*('2_Review &amp; Audit'!$R$6:$R$505&gt;0)*(ROW('2_Review &amp; Audit'!$R$6:$R$505)&gt;$AC2615),0),0)+5,""))</f>
        <v/>
      </c>
      <c r="AP2615" t="str">
        <f>IF(OR($D2615="",$AK2615="",$AO2615=""),"",MIN($AK2615,$AO2615))</f>
        <v/>
      </c>
    </row>
    <row r="2616" spans="1:42" ht="12.75" customHeight="1" x14ac:dyDescent="0.2">
      <c r="A2616" t="str">
        <f>IF($J2616="","",INDEX('2_Review &amp; Audit'!$F:$F,$J2616))</f>
        <v/>
      </c>
      <c r="B2616" t="str">
        <f>IF($J2616="","",INDEX('2_Review &amp; Audit'!$C:$C,$J2616))</f>
        <v/>
      </c>
      <c r="C2616" t="str">
        <f>IF($J2616="","",INDEX('2_Review &amp; Audit'!$D:$D,$J2616))</f>
        <v/>
      </c>
      <c r="D2616" s="60" t="str">
        <f>IF($J2616="","",INDEX('2_Review &amp; Audit'!$U:$U,$J2616))</f>
        <v/>
      </c>
      <c r="E2616" t="str">
        <f>IF($J2616="","",INDEX('2_Review &amp; Audit'!$M:$M,$J2616))</f>
        <v/>
      </c>
      <c r="F2616" t="str">
        <f>IF($J2616="","",INDEX('2_Review &amp; Audit'!$N:$N,$J2616))</f>
        <v/>
      </c>
      <c r="G2616" t="str">
        <f>IF(OR($J2616="",$F2616=""),"",ABS(INDEX('2_Review &amp; Audit'!$B:$B,$J2616)/$F2616))</f>
        <v/>
      </c>
      <c r="H2616" t="str">
        <f t="shared" si="104"/>
        <v/>
      </c>
      <c r="I2616" t="str">
        <f>IF($J2616="","",INDEX('2_Review &amp; Audit'!$AD:$AD,$J2616))</f>
        <v/>
      </c>
      <c r="AB2616" t="str">
        <f>IF($D2616="","",MAX(0,N(#REF!)-N($X2616)))</f>
        <v/>
      </c>
      <c r="AC2616" t="str">
        <f>IF(OR($D2616="",$AB2616="",N($AB2616)&lt;=0),"",IFERROR(MATCH(1,INDEX(('2_Review &amp; Audit'!$F$6:$F$505=$A2616)*('2_Review &amp; Audit'!$I$6:$I$505&gt;=$E2616-30)*('2_Review &amp; Audit'!$I$6:$I$505&lt;=$E2616+30)*('2_Review &amp; Audit'!$R$6:$R$505&gt;0)*(ROW('2_Review &amp; Audit'!$R$6:$R$505)&gt;$T2616),0),0)+5,""))</f>
        <v/>
      </c>
      <c r="AG2616" t="str">
        <f>IF(OR($D2616="",$AB2616="",$AF2616=""),"",MIN($AB2616,$AF2616))</f>
        <v/>
      </c>
      <c r="AK2616" t="str">
        <f>IF($D2616="","",MAX(0,N($AB2616)-N($AG2616)))</f>
        <v/>
      </c>
      <c r="AL2616" t="str">
        <f>IF(OR($D2616="",$AK2616="",N($AK2616)&lt;=0),"",IFERROR(MATCH(1,INDEX(('2_Review &amp; Audit'!$F$6:$F$505=$A2616)*('2_Review &amp; Audit'!$I$6:$I$505&gt;=$E2616-30)*('2_Review &amp; Audit'!$I$6:$I$505&lt;=$E2616+30)*('2_Review &amp; Audit'!$R$6:$R$505&gt;0)*(ROW('2_Review &amp; Audit'!$R$6:$R$505)&gt;$AC2616),0),0)+5,""))</f>
        <v/>
      </c>
      <c r="AP2616" t="str">
        <f>IF(OR($D2616="",$AK2616="",$AO2616=""),"",MIN($AK2616,$AO2616))</f>
        <v/>
      </c>
    </row>
    <row r="2617" spans="1:42" ht="12.75" customHeight="1" x14ac:dyDescent="0.2">
      <c r="A2617" t="str">
        <f>IF($J2617="","",INDEX('2_Review &amp; Audit'!$F:$F,$J2617))</f>
        <v/>
      </c>
      <c r="B2617" t="str">
        <f>IF($J2617="","",INDEX('2_Review &amp; Audit'!$C:$C,$J2617))</f>
        <v/>
      </c>
      <c r="C2617" t="str">
        <f>IF($J2617="","",INDEX('2_Review &amp; Audit'!$D:$D,$J2617))</f>
        <v/>
      </c>
      <c r="D2617" s="60" t="str">
        <f>IF($J2617="","",INDEX('2_Review &amp; Audit'!$U:$U,$J2617))</f>
        <v/>
      </c>
      <c r="E2617" t="str">
        <f>IF($J2617="","",INDEX('2_Review &amp; Audit'!$M:$M,$J2617))</f>
        <v/>
      </c>
      <c r="F2617" t="str">
        <f>IF($J2617="","",INDEX('2_Review &amp; Audit'!$N:$N,$J2617))</f>
        <v/>
      </c>
      <c r="G2617" t="str">
        <f>IF(OR($J2617="",$F2617=""),"",ABS(INDEX('2_Review &amp; Audit'!$B:$B,$J2617)/$F2617))</f>
        <v/>
      </c>
      <c r="H2617" t="str">
        <f t="shared" si="104"/>
        <v/>
      </c>
      <c r="I2617" t="str">
        <f>IF($J2617="","",INDEX('2_Review &amp; Audit'!$AD:$AD,$J2617))</f>
        <v/>
      </c>
      <c r="AB2617" t="str">
        <f>IF($D2617="","",MAX(0,N(#REF!)-N($X2617)))</f>
        <v/>
      </c>
      <c r="AC2617" t="str">
        <f>IF(OR($D2617="",$AB2617="",N($AB2617)&lt;=0),"",IFERROR(MATCH(1,INDEX(('2_Review &amp; Audit'!$F$6:$F$505=$A2617)*('2_Review &amp; Audit'!$I$6:$I$505&gt;=$E2617-30)*('2_Review &amp; Audit'!$I$6:$I$505&lt;=$E2617+30)*('2_Review &amp; Audit'!$R$6:$R$505&gt;0)*(ROW('2_Review &amp; Audit'!$R$6:$R$505)&gt;$T2617),0),0)+5,""))</f>
        <v/>
      </c>
      <c r="AG2617" t="str">
        <f>IF(OR($D2617="",$AB2617="",$AF2617=""),"",MIN($AB2617,$AF2617))</f>
        <v/>
      </c>
      <c r="AK2617" t="str">
        <f>IF($D2617="","",MAX(0,N($AB2617)-N($AG2617)))</f>
        <v/>
      </c>
      <c r="AL2617" t="str">
        <f>IF(OR($D2617="",$AK2617="",N($AK2617)&lt;=0),"",IFERROR(MATCH(1,INDEX(('2_Review &amp; Audit'!$F$6:$F$505=$A2617)*('2_Review &amp; Audit'!$I$6:$I$505&gt;=$E2617-30)*('2_Review &amp; Audit'!$I$6:$I$505&lt;=$E2617+30)*('2_Review &amp; Audit'!$R$6:$R$505&gt;0)*(ROW('2_Review &amp; Audit'!$R$6:$R$505)&gt;$AC2617),0),0)+5,""))</f>
        <v/>
      </c>
      <c r="AP2617" t="str">
        <f>IF(OR($D2617="",$AK2617="",$AO2617=""),"",MIN($AK2617,$AO2617))</f>
        <v/>
      </c>
    </row>
    <row r="2618" spans="1:42" ht="12.75" customHeight="1" x14ac:dyDescent="0.2">
      <c r="A2618" t="str">
        <f>IF($J2618="","",INDEX('2_Review &amp; Audit'!$F:$F,$J2618))</f>
        <v/>
      </c>
      <c r="B2618" t="str">
        <f>IF($J2618="","",INDEX('2_Review &amp; Audit'!$C:$C,$J2618))</f>
        <v/>
      </c>
      <c r="C2618" t="str">
        <f>IF($J2618="","",INDEX('2_Review &amp; Audit'!$D:$D,$J2618))</f>
        <v/>
      </c>
      <c r="D2618" s="60" t="str">
        <f>IF($J2618="","",INDEX('2_Review &amp; Audit'!$U:$U,$J2618))</f>
        <v/>
      </c>
      <c r="E2618" t="str">
        <f>IF($J2618="","",INDEX('2_Review &amp; Audit'!$M:$M,$J2618))</f>
        <v/>
      </c>
      <c r="F2618" t="str">
        <f>IF($J2618="","",INDEX('2_Review &amp; Audit'!$N:$N,$J2618))</f>
        <v/>
      </c>
      <c r="G2618" t="str">
        <f>IF(OR($J2618="",$F2618=""),"",ABS(INDEX('2_Review &amp; Audit'!$B:$B,$J2618)/$F2618))</f>
        <v/>
      </c>
      <c r="H2618" t="str">
        <f t="shared" si="104"/>
        <v/>
      </c>
      <c r="I2618" t="str">
        <f>IF($J2618="","",INDEX('2_Review &amp; Audit'!$AD:$AD,$J2618))</f>
        <v/>
      </c>
      <c r="AB2618" t="str">
        <f>IF($D2618="","",MAX(0,N(#REF!)-N($X2618)))</f>
        <v/>
      </c>
      <c r="AC2618" t="str">
        <f>IF(OR($D2618="",$AB2618="",N($AB2618)&lt;=0),"",IFERROR(MATCH(1,INDEX(('2_Review &amp; Audit'!$F$6:$F$505=$A2618)*('2_Review &amp; Audit'!$I$6:$I$505&gt;=$E2618-30)*('2_Review &amp; Audit'!$I$6:$I$505&lt;=$E2618+30)*('2_Review &amp; Audit'!$R$6:$R$505&gt;0)*(ROW('2_Review &amp; Audit'!$R$6:$R$505)&gt;$T2618),0),0)+5,""))</f>
        <v/>
      </c>
      <c r="AG2618" t="str">
        <f>IF(OR($D2618="",$AB2618="",$AF2618=""),"",MIN($AB2618,$AF2618))</f>
        <v/>
      </c>
      <c r="AK2618" t="str">
        <f>IF($D2618="","",MAX(0,N($AB2618)-N($AG2618)))</f>
        <v/>
      </c>
      <c r="AL2618" t="str">
        <f>IF(OR($D2618="",$AK2618="",N($AK2618)&lt;=0),"",IFERROR(MATCH(1,INDEX(('2_Review &amp; Audit'!$F$6:$F$505=$A2618)*('2_Review &amp; Audit'!$I$6:$I$505&gt;=$E2618-30)*('2_Review &amp; Audit'!$I$6:$I$505&lt;=$E2618+30)*('2_Review &amp; Audit'!$R$6:$R$505&gt;0)*(ROW('2_Review &amp; Audit'!$R$6:$R$505)&gt;$AC2618),0),0)+5,""))</f>
        <v/>
      </c>
      <c r="AP2618" t="str">
        <f>IF(OR($D2618="",$AK2618="",$AO2618=""),"",MIN($AK2618,$AO2618))</f>
        <v/>
      </c>
    </row>
    <row r="2619" spans="1:42" ht="12.75" customHeight="1" x14ac:dyDescent="0.2">
      <c r="A2619" t="str">
        <f>IF($J2619="","",INDEX('2_Review &amp; Audit'!$F:$F,$J2619))</f>
        <v/>
      </c>
      <c r="B2619" t="str">
        <f>IF($J2619="","",INDEX('2_Review &amp; Audit'!$C:$C,$J2619))</f>
        <v/>
      </c>
      <c r="C2619" t="str">
        <f>IF($J2619="","",INDEX('2_Review &amp; Audit'!$D:$D,$J2619))</f>
        <v/>
      </c>
      <c r="D2619" s="60" t="str">
        <f>IF($J2619="","",INDEX('2_Review &amp; Audit'!$U:$U,$J2619))</f>
        <v/>
      </c>
      <c r="E2619" t="str">
        <f>IF($J2619="","",INDEX('2_Review &amp; Audit'!$M:$M,$J2619))</f>
        <v/>
      </c>
      <c r="F2619" t="str">
        <f>IF($J2619="","",INDEX('2_Review &amp; Audit'!$N:$N,$J2619))</f>
        <v/>
      </c>
      <c r="G2619" t="str">
        <f>IF(OR($J2619="",$F2619=""),"",ABS(INDEX('2_Review &amp; Audit'!$B:$B,$J2619)/$F2619))</f>
        <v/>
      </c>
      <c r="H2619" t="str">
        <f t="shared" ref="H2619:H2682" si="105">IF(OR($F2619="",$G2619=""),"",$F2619*$G2619)</f>
        <v/>
      </c>
      <c r="I2619" t="str">
        <f>IF($J2619="","",INDEX('2_Review &amp; Audit'!$AD:$AD,$J2619))</f>
        <v/>
      </c>
      <c r="AB2619" t="str">
        <f>IF($D2619="","",MAX(0,N(#REF!)-N($X2619)))</f>
        <v/>
      </c>
      <c r="AC2619" t="str">
        <f>IF(OR($D2619="",$AB2619="",N($AB2619)&lt;=0),"",IFERROR(MATCH(1,INDEX(('2_Review &amp; Audit'!$F$6:$F$505=$A2619)*('2_Review &amp; Audit'!$I$6:$I$505&gt;=$E2619-30)*('2_Review &amp; Audit'!$I$6:$I$505&lt;=$E2619+30)*('2_Review &amp; Audit'!$R$6:$R$505&gt;0)*(ROW('2_Review &amp; Audit'!$R$6:$R$505)&gt;$T2619),0),0)+5,""))</f>
        <v/>
      </c>
      <c r="AG2619" t="str">
        <f>IF(OR($D2619="",$AB2619="",$AF2619=""),"",MIN($AB2619,$AF2619))</f>
        <v/>
      </c>
      <c r="AK2619" t="str">
        <f>IF($D2619="","",MAX(0,N($AB2619)-N($AG2619)))</f>
        <v/>
      </c>
      <c r="AL2619" t="str">
        <f>IF(OR($D2619="",$AK2619="",N($AK2619)&lt;=0),"",IFERROR(MATCH(1,INDEX(('2_Review &amp; Audit'!$F$6:$F$505=$A2619)*('2_Review &amp; Audit'!$I$6:$I$505&gt;=$E2619-30)*('2_Review &amp; Audit'!$I$6:$I$505&lt;=$E2619+30)*('2_Review &amp; Audit'!$R$6:$R$505&gt;0)*(ROW('2_Review &amp; Audit'!$R$6:$R$505)&gt;$AC2619),0),0)+5,""))</f>
        <v/>
      </c>
      <c r="AP2619" t="str">
        <f>IF(OR($D2619="",$AK2619="",$AO2619=""),"",MIN($AK2619,$AO2619))</f>
        <v/>
      </c>
    </row>
    <row r="2620" spans="1:42" ht="12.75" customHeight="1" x14ac:dyDescent="0.2">
      <c r="A2620" t="str">
        <f>IF($J2620="","",INDEX('2_Review &amp; Audit'!$F:$F,$J2620))</f>
        <v/>
      </c>
      <c r="B2620" t="str">
        <f>IF($J2620="","",INDEX('2_Review &amp; Audit'!$C:$C,$J2620))</f>
        <v/>
      </c>
      <c r="C2620" t="str">
        <f>IF($J2620="","",INDEX('2_Review &amp; Audit'!$D:$D,$J2620))</f>
        <v/>
      </c>
      <c r="D2620" s="60" t="str">
        <f>IF($J2620="","",INDEX('2_Review &amp; Audit'!$U:$U,$J2620))</f>
        <v/>
      </c>
      <c r="E2620" t="str">
        <f>IF($J2620="","",INDEX('2_Review &amp; Audit'!$M:$M,$J2620))</f>
        <v/>
      </c>
      <c r="F2620" t="str">
        <f>IF($J2620="","",INDEX('2_Review &amp; Audit'!$N:$N,$J2620))</f>
        <v/>
      </c>
      <c r="G2620" t="str">
        <f>IF(OR($J2620="",$F2620=""),"",ABS(INDEX('2_Review &amp; Audit'!$B:$B,$J2620)/$F2620))</f>
        <v/>
      </c>
      <c r="H2620" t="str">
        <f t="shared" si="105"/>
        <v/>
      </c>
      <c r="I2620" t="str">
        <f>IF($J2620="","",INDEX('2_Review &amp; Audit'!$AD:$AD,$J2620))</f>
        <v/>
      </c>
      <c r="AB2620" t="str">
        <f>IF($D2620="","",MAX(0,N(#REF!)-N($X2620)))</f>
        <v/>
      </c>
      <c r="AC2620" t="str">
        <f>IF(OR($D2620="",$AB2620="",N($AB2620)&lt;=0),"",IFERROR(MATCH(1,INDEX(('2_Review &amp; Audit'!$F$6:$F$505=$A2620)*('2_Review &amp; Audit'!$I$6:$I$505&gt;=$E2620-30)*('2_Review &amp; Audit'!$I$6:$I$505&lt;=$E2620+30)*('2_Review &amp; Audit'!$R$6:$R$505&gt;0)*(ROW('2_Review &amp; Audit'!$R$6:$R$505)&gt;$T2620),0),0)+5,""))</f>
        <v/>
      </c>
      <c r="AG2620" t="str">
        <f>IF(OR($D2620="",$AB2620="",$AF2620=""),"",MIN($AB2620,$AF2620))</f>
        <v/>
      </c>
      <c r="AK2620" t="str">
        <f>IF($D2620="","",MAX(0,N($AB2620)-N($AG2620)))</f>
        <v/>
      </c>
      <c r="AL2620" t="str">
        <f>IF(OR($D2620="",$AK2620="",N($AK2620)&lt;=0),"",IFERROR(MATCH(1,INDEX(('2_Review &amp; Audit'!$F$6:$F$505=$A2620)*('2_Review &amp; Audit'!$I$6:$I$505&gt;=$E2620-30)*('2_Review &amp; Audit'!$I$6:$I$505&lt;=$E2620+30)*('2_Review &amp; Audit'!$R$6:$R$505&gt;0)*(ROW('2_Review &amp; Audit'!$R$6:$R$505)&gt;$AC2620),0),0)+5,""))</f>
        <v/>
      </c>
      <c r="AP2620" t="str">
        <f>IF(OR($D2620="",$AK2620="",$AO2620=""),"",MIN($AK2620,$AO2620))</f>
        <v/>
      </c>
    </row>
    <row r="2621" spans="1:42" ht="12.75" customHeight="1" x14ac:dyDescent="0.2">
      <c r="A2621" t="str">
        <f>IF($J2621="","",INDEX('2_Review &amp; Audit'!$F:$F,$J2621))</f>
        <v/>
      </c>
      <c r="B2621" t="str">
        <f>IF($J2621="","",INDEX('2_Review &amp; Audit'!$C:$C,$J2621))</f>
        <v/>
      </c>
      <c r="C2621" t="str">
        <f>IF($J2621="","",INDEX('2_Review &amp; Audit'!$D:$D,$J2621))</f>
        <v/>
      </c>
      <c r="D2621" s="60" t="str">
        <f>IF($J2621="","",INDEX('2_Review &amp; Audit'!$U:$U,$J2621))</f>
        <v/>
      </c>
      <c r="E2621" t="str">
        <f>IF($J2621="","",INDEX('2_Review &amp; Audit'!$M:$M,$J2621))</f>
        <v/>
      </c>
      <c r="F2621" t="str">
        <f>IF($J2621="","",INDEX('2_Review &amp; Audit'!$N:$N,$J2621))</f>
        <v/>
      </c>
      <c r="G2621" t="str">
        <f>IF(OR($J2621="",$F2621=""),"",ABS(INDEX('2_Review &amp; Audit'!$B:$B,$J2621)/$F2621))</f>
        <v/>
      </c>
      <c r="H2621" t="str">
        <f t="shared" si="105"/>
        <v/>
      </c>
      <c r="I2621" t="str">
        <f>IF($J2621="","",INDEX('2_Review &amp; Audit'!$AD:$AD,$J2621))</f>
        <v/>
      </c>
      <c r="AB2621" t="str">
        <f>IF($D2621="","",MAX(0,N(#REF!)-N($X2621)))</f>
        <v/>
      </c>
      <c r="AC2621" t="str">
        <f>IF(OR($D2621="",$AB2621="",N($AB2621)&lt;=0),"",IFERROR(MATCH(1,INDEX(('2_Review &amp; Audit'!$F$6:$F$505=$A2621)*('2_Review &amp; Audit'!$I$6:$I$505&gt;=$E2621-30)*('2_Review &amp; Audit'!$I$6:$I$505&lt;=$E2621+30)*('2_Review &amp; Audit'!$R$6:$R$505&gt;0)*(ROW('2_Review &amp; Audit'!$R$6:$R$505)&gt;$T2621),0),0)+5,""))</f>
        <v/>
      </c>
      <c r="AG2621" t="str">
        <f>IF(OR($D2621="",$AB2621="",$AF2621=""),"",MIN($AB2621,$AF2621))</f>
        <v/>
      </c>
      <c r="AK2621" t="str">
        <f>IF($D2621="","",MAX(0,N($AB2621)-N($AG2621)))</f>
        <v/>
      </c>
      <c r="AL2621" t="str">
        <f>IF(OR($D2621="",$AK2621="",N($AK2621)&lt;=0),"",IFERROR(MATCH(1,INDEX(('2_Review &amp; Audit'!$F$6:$F$505=$A2621)*('2_Review &amp; Audit'!$I$6:$I$505&gt;=$E2621-30)*('2_Review &amp; Audit'!$I$6:$I$505&lt;=$E2621+30)*('2_Review &amp; Audit'!$R$6:$R$505&gt;0)*(ROW('2_Review &amp; Audit'!$R$6:$R$505)&gt;$AC2621),0),0)+5,""))</f>
        <v/>
      </c>
      <c r="AP2621" t="str">
        <f>IF(OR($D2621="",$AK2621="",$AO2621=""),"",MIN($AK2621,$AO2621))</f>
        <v/>
      </c>
    </row>
    <row r="2622" spans="1:42" ht="12.75" customHeight="1" x14ac:dyDescent="0.2">
      <c r="A2622" t="str">
        <f>IF($J2622="","",INDEX('2_Review &amp; Audit'!$F:$F,$J2622))</f>
        <v/>
      </c>
      <c r="B2622" t="str">
        <f>IF($J2622="","",INDEX('2_Review &amp; Audit'!$C:$C,$J2622))</f>
        <v/>
      </c>
      <c r="C2622" t="str">
        <f>IF($J2622="","",INDEX('2_Review &amp; Audit'!$D:$D,$J2622))</f>
        <v/>
      </c>
      <c r="D2622" s="60" t="str">
        <f>IF($J2622="","",INDEX('2_Review &amp; Audit'!$U:$U,$J2622))</f>
        <v/>
      </c>
      <c r="E2622" t="str">
        <f>IF($J2622="","",INDEX('2_Review &amp; Audit'!$M:$M,$J2622))</f>
        <v/>
      </c>
      <c r="F2622" t="str">
        <f>IF($J2622="","",INDEX('2_Review &amp; Audit'!$N:$N,$J2622))</f>
        <v/>
      </c>
      <c r="G2622" t="str">
        <f>IF(OR($J2622="",$F2622=""),"",ABS(INDEX('2_Review &amp; Audit'!$B:$B,$J2622)/$F2622))</f>
        <v/>
      </c>
      <c r="H2622" t="str">
        <f t="shared" si="105"/>
        <v/>
      </c>
      <c r="I2622" t="str">
        <f>IF($J2622="","",INDEX('2_Review &amp; Audit'!$AD:$AD,$J2622))</f>
        <v/>
      </c>
      <c r="AB2622" t="str">
        <f>IF($D2622="","",MAX(0,N(#REF!)-N($X2622)))</f>
        <v/>
      </c>
      <c r="AC2622" t="str">
        <f>IF(OR($D2622="",$AB2622="",N($AB2622)&lt;=0),"",IFERROR(MATCH(1,INDEX(('2_Review &amp; Audit'!$F$6:$F$505=$A2622)*('2_Review &amp; Audit'!$I$6:$I$505&gt;=$E2622-30)*('2_Review &amp; Audit'!$I$6:$I$505&lt;=$E2622+30)*('2_Review &amp; Audit'!$R$6:$R$505&gt;0)*(ROW('2_Review &amp; Audit'!$R$6:$R$505)&gt;$T2622),0),0)+5,""))</f>
        <v/>
      </c>
      <c r="AG2622" t="str">
        <f>IF(OR($D2622="",$AB2622="",$AF2622=""),"",MIN($AB2622,$AF2622))</f>
        <v/>
      </c>
      <c r="AK2622" t="str">
        <f>IF($D2622="","",MAX(0,N($AB2622)-N($AG2622)))</f>
        <v/>
      </c>
      <c r="AL2622" t="str">
        <f>IF(OR($D2622="",$AK2622="",N($AK2622)&lt;=0),"",IFERROR(MATCH(1,INDEX(('2_Review &amp; Audit'!$F$6:$F$505=$A2622)*('2_Review &amp; Audit'!$I$6:$I$505&gt;=$E2622-30)*('2_Review &amp; Audit'!$I$6:$I$505&lt;=$E2622+30)*('2_Review &amp; Audit'!$R$6:$R$505&gt;0)*(ROW('2_Review &amp; Audit'!$R$6:$R$505)&gt;$AC2622),0),0)+5,""))</f>
        <v/>
      </c>
      <c r="AP2622" t="str">
        <f>IF(OR($D2622="",$AK2622="",$AO2622=""),"",MIN($AK2622,$AO2622))</f>
        <v/>
      </c>
    </row>
    <row r="2623" spans="1:42" ht="12.75" customHeight="1" x14ac:dyDescent="0.2">
      <c r="A2623" t="str">
        <f>IF($J2623="","",INDEX('2_Review &amp; Audit'!$F:$F,$J2623))</f>
        <v/>
      </c>
      <c r="B2623" t="str">
        <f>IF($J2623="","",INDEX('2_Review &amp; Audit'!$C:$C,$J2623))</f>
        <v/>
      </c>
      <c r="C2623" t="str">
        <f>IF($J2623="","",INDEX('2_Review &amp; Audit'!$D:$D,$J2623))</f>
        <v/>
      </c>
      <c r="D2623" s="60" t="str">
        <f>IF($J2623="","",INDEX('2_Review &amp; Audit'!$U:$U,$J2623))</f>
        <v/>
      </c>
      <c r="E2623" t="str">
        <f>IF($J2623="","",INDEX('2_Review &amp; Audit'!$M:$M,$J2623))</f>
        <v/>
      </c>
      <c r="F2623" t="str">
        <f>IF($J2623="","",INDEX('2_Review &amp; Audit'!$N:$N,$J2623))</f>
        <v/>
      </c>
      <c r="G2623" t="str">
        <f>IF(OR($J2623="",$F2623=""),"",ABS(INDEX('2_Review &amp; Audit'!$B:$B,$J2623)/$F2623))</f>
        <v/>
      </c>
      <c r="H2623" t="str">
        <f t="shared" si="105"/>
        <v/>
      </c>
      <c r="I2623" t="str">
        <f>IF($J2623="","",INDEX('2_Review &amp; Audit'!$AD:$AD,$J2623))</f>
        <v/>
      </c>
      <c r="AB2623" t="str">
        <f>IF($D2623="","",MAX(0,N(#REF!)-N($X2623)))</f>
        <v/>
      </c>
      <c r="AC2623" t="str">
        <f>IF(OR($D2623="",$AB2623="",N($AB2623)&lt;=0),"",IFERROR(MATCH(1,INDEX(('2_Review &amp; Audit'!$F$6:$F$505=$A2623)*('2_Review &amp; Audit'!$I$6:$I$505&gt;=$E2623-30)*('2_Review &amp; Audit'!$I$6:$I$505&lt;=$E2623+30)*('2_Review &amp; Audit'!$R$6:$R$505&gt;0)*(ROW('2_Review &amp; Audit'!$R$6:$R$505)&gt;$T2623),0),0)+5,""))</f>
        <v/>
      </c>
      <c r="AG2623" t="str">
        <f>IF(OR($D2623="",$AB2623="",$AF2623=""),"",MIN($AB2623,$AF2623))</f>
        <v/>
      </c>
      <c r="AK2623" t="str">
        <f>IF($D2623="","",MAX(0,N($AB2623)-N($AG2623)))</f>
        <v/>
      </c>
      <c r="AL2623" t="str">
        <f>IF(OR($D2623="",$AK2623="",N($AK2623)&lt;=0),"",IFERROR(MATCH(1,INDEX(('2_Review &amp; Audit'!$F$6:$F$505=$A2623)*('2_Review &amp; Audit'!$I$6:$I$505&gt;=$E2623-30)*('2_Review &amp; Audit'!$I$6:$I$505&lt;=$E2623+30)*('2_Review &amp; Audit'!$R$6:$R$505&gt;0)*(ROW('2_Review &amp; Audit'!$R$6:$R$505)&gt;$AC2623),0),0)+5,""))</f>
        <v/>
      </c>
      <c r="AP2623" t="str">
        <f>IF(OR($D2623="",$AK2623="",$AO2623=""),"",MIN($AK2623,$AO2623))</f>
        <v/>
      </c>
    </row>
    <row r="2624" spans="1:42" ht="12.75" customHeight="1" x14ac:dyDescent="0.2">
      <c r="A2624" t="str">
        <f>IF($J2624="","",INDEX('2_Review &amp; Audit'!$F:$F,$J2624))</f>
        <v/>
      </c>
      <c r="B2624" t="str">
        <f>IF($J2624="","",INDEX('2_Review &amp; Audit'!$C:$C,$J2624))</f>
        <v/>
      </c>
      <c r="C2624" t="str">
        <f>IF($J2624="","",INDEX('2_Review &amp; Audit'!$D:$D,$J2624))</f>
        <v/>
      </c>
      <c r="D2624" s="60" t="str">
        <f>IF($J2624="","",INDEX('2_Review &amp; Audit'!$U:$U,$J2624))</f>
        <v/>
      </c>
      <c r="E2624" t="str">
        <f>IF($J2624="","",INDEX('2_Review &amp; Audit'!$M:$M,$J2624))</f>
        <v/>
      </c>
      <c r="F2624" t="str">
        <f>IF($J2624="","",INDEX('2_Review &amp; Audit'!$N:$N,$J2624))</f>
        <v/>
      </c>
      <c r="G2624" t="str">
        <f>IF(OR($J2624="",$F2624=""),"",ABS(INDEX('2_Review &amp; Audit'!$B:$B,$J2624)/$F2624))</f>
        <v/>
      </c>
      <c r="H2624" t="str">
        <f t="shared" si="105"/>
        <v/>
      </c>
      <c r="I2624" t="str">
        <f>IF($J2624="","",INDEX('2_Review &amp; Audit'!$AD:$AD,$J2624))</f>
        <v/>
      </c>
      <c r="AB2624" t="str">
        <f>IF($D2624="","",MAX(0,N(#REF!)-N($X2624)))</f>
        <v/>
      </c>
      <c r="AC2624" t="str">
        <f>IF(OR($D2624="",$AB2624="",N($AB2624)&lt;=0),"",IFERROR(MATCH(1,INDEX(('2_Review &amp; Audit'!$F$6:$F$505=$A2624)*('2_Review &amp; Audit'!$I$6:$I$505&gt;=$E2624-30)*('2_Review &amp; Audit'!$I$6:$I$505&lt;=$E2624+30)*('2_Review &amp; Audit'!$R$6:$R$505&gt;0)*(ROW('2_Review &amp; Audit'!$R$6:$R$505)&gt;$T2624),0),0)+5,""))</f>
        <v/>
      </c>
      <c r="AG2624" t="str">
        <f>IF(OR($D2624="",$AB2624="",$AF2624=""),"",MIN($AB2624,$AF2624))</f>
        <v/>
      </c>
      <c r="AK2624" t="str">
        <f>IF($D2624="","",MAX(0,N($AB2624)-N($AG2624)))</f>
        <v/>
      </c>
      <c r="AL2624" t="str">
        <f>IF(OR($D2624="",$AK2624="",N($AK2624)&lt;=0),"",IFERROR(MATCH(1,INDEX(('2_Review &amp; Audit'!$F$6:$F$505=$A2624)*('2_Review &amp; Audit'!$I$6:$I$505&gt;=$E2624-30)*('2_Review &amp; Audit'!$I$6:$I$505&lt;=$E2624+30)*('2_Review &amp; Audit'!$R$6:$R$505&gt;0)*(ROW('2_Review &amp; Audit'!$R$6:$R$505)&gt;$AC2624),0),0)+5,""))</f>
        <v/>
      </c>
      <c r="AP2624" t="str">
        <f>IF(OR($D2624="",$AK2624="",$AO2624=""),"",MIN($AK2624,$AO2624))</f>
        <v/>
      </c>
    </row>
    <row r="2625" spans="1:42" ht="12.75" customHeight="1" x14ac:dyDescent="0.2">
      <c r="A2625" t="str">
        <f>IF($J2625="","",INDEX('2_Review &amp; Audit'!$F:$F,$J2625))</f>
        <v/>
      </c>
      <c r="B2625" t="str">
        <f>IF($J2625="","",INDEX('2_Review &amp; Audit'!$C:$C,$J2625))</f>
        <v/>
      </c>
      <c r="C2625" t="str">
        <f>IF($J2625="","",INDEX('2_Review &amp; Audit'!$D:$D,$J2625))</f>
        <v/>
      </c>
      <c r="D2625" s="60" t="str">
        <f>IF($J2625="","",INDEX('2_Review &amp; Audit'!$U:$U,$J2625))</f>
        <v/>
      </c>
      <c r="E2625" t="str">
        <f>IF($J2625="","",INDEX('2_Review &amp; Audit'!$M:$M,$J2625))</f>
        <v/>
      </c>
      <c r="F2625" t="str">
        <f>IF($J2625="","",INDEX('2_Review &amp; Audit'!$N:$N,$J2625))</f>
        <v/>
      </c>
      <c r="G2625" t="str">
        <f>IF(OR($J2625="",$F2625=""),"",ABS(INDEX('2_Review &amp; Audit'!$B:$B,$J2625)/$F2625))</f>
        <v/>
      </c>
      <c r="H2625" t="str">
        <f t="shared" si="105"/>
        <v/>
      </c>
      <c r="I2625" t="str">
        <f>IF($J2625="","",INDEX('2_Review &amp; Audit'!$AD:$AD,$J2625))</f>
        <v/>
      </c>
      <c r="AB2625" t="str">
        <f>IF($D2625="","",MAX(0,N(#REF!)-N($X2625)))</f>
        <v/>
      </c>
      <c r="AC2625" t="str">
        <f>IF(OR($D2625="",$AB2625="",N($AB2625)&lt;=0),"",IFERROR(MATCH(1,INDEX(('2_Review &amp; Audit'!$F$6:$F$505=$A2625)*('2_Review &amp; Audit'!$I$6:$I$505&gt;=$E2625-30)*('2_Review &amp; Audit'!$I$6:$I$505&lt;=$E2625+30)*('2_Review &amp; Audit'!$R$6:$R$505&gt;0)*(ROW('2_Review &amp; Audit'!$R$6:$R$505)&gt;$T2625),0),0)+5,""))</f>
        <v/>
      </c>
      <c r="AG2625" t="str">
        <f>IF(OR($D2625="",$AB2625="",$AF2625=""),"",MIN($AB2625,$AF2625))</f>
        <v/>
      </c>
      <c r="AK2625" t="str">
        <f>IF($D2625="","",MAX(0,N($AB2625)-N($AG2625)))</f>
        <v/>
      </c>
      <c r="AL2625" t="str">
        <f>IF(OR($D2625="",$AK2625="",N($AK2625)&lt;=0),"",IFERROR(MATCH(1,INDEX(('2_Review &amp; Audit'!$F$6:$F$505=$A2625)*('2_Review &amp; Audit'!$I$6:$I$505&gt;=$E2625-30)*('2_Review &amp; Audit'!$I$6:$I$505&lt;=$E2625+30)*('2_Review &amp; Audit'!$R$6:$R$505&gt;0)*(ROW('2_Review &amp; Audit'!$R$6:$R$505)&gt;$AC2625),0),0)+5,""))</f>
        <v/>
      </c>
      <c r="AP2625" t="str">
        <f>IF(OR($D2625="",$AK2625="",$AO2625=""),"",MIN($AK2625,$AO2625))</f>
        <v/>
      </c>
    </row>
    <row r="2626" spans="1:42" ht="12.75" customHeight="1" x14ac:dyDescent="0.2">
      <c r="A2626" t="str">
        <f>IF($J2626="","",INDEX('2_Review &amp; Audit'!$F:$F,$J2626))</f>
        <v/>
      </c>
      <c r="B2626" t="str">
        <f>IF($J2626="","",INDEX('2_Review &amp; Audit'!$C:$C,$J2626))</f>
        <v/>
      </c>
      <c r="C2626" t="str">
        <f>IF($J2626="","",INDEX('2_Review &amp; Audit'!$D:$D,$J2626))</f>
        <v/>
      </c>
      <c r="D2626" s="60" t="str">
        <f>IF($J2626="","",INDEX('2_Review &amp; Audit'!$U:$U,$J2626))</f>
        <v/>
      </c>
      <c r="E2626" t="str">
        <f>IF($J2626="","",INDEX('2_Review &amp; Audit'!$M:$M,$J2626))</f>
        <v/>
      </c>
      <c r="F2626" t="str">
        <f>IF($J2626="","",INDEX('2_Review &amp; Audit'!$N:$N,$J2626))</f>
        <v/>
      </c>
      <c r="G2626" t="str">
        <f>IF(OR($J2626="",$F2626=""),"",ABS(INDEX('2_Review &amp; Audit'!$B:$B,$J2626)/$F2626))</f>
        <v/>
      </c>
      <c r="H2626" t="str">
        <f t="shared" si="105"/>
        <v/>
      </c>
      <c r="I2626" t="str">
        <f>IF($J2626="","",INDEX('2_Review &amp; Audit'!$AD:$AD,$J2626))</f>
        <v/>
      </c>
      <c r="AB2626" t="str">
        <f>IF($D2626="","",MAX(0,N(#REF!)-N($X2626)))</f>
        <v/>
      </c>
      <c r="AC2626" t="str">
        <f>IF(OR($D2626="",$AB2626="",N($AB2626)&lt;=0),"",IFERROR(MATCH(1,INDEX(('2_Review &amp; Audit'!$F$6:$F$505=$A2626)*('2_Review &amp; Audit'!$I$6:$I$505&gt;=$E2626-30)*('2_Review &amp; Audit'!$I$6:$I$505&lt;=$E2626+30)*('2_Review &amp; Audit'!$R$6:$R$505&gt;0)*(ROW('2_Review &amp; Audit'!$R$6:$R$505)&gt;$T2626),0),0)+5,""))</f>
        <v/>
      </c>
      <c r="AG2626" t="str">
        <f>IF(OR($D2626="",$AB2626="",$AF2626=""),"",MIN($AB2626,$AF2626))</f>
        <v/>
      </c>
      <c r="AK2626" t="str">
        <f>IF($D2626="","",MAX(0,N($AB2626)-N($AG2626)))</f>
        <v/>
      </c>
      <c r="AL2626" t="str">
        <f>IF(OR($D2626="",$AK2626="",N($AK2626)&lt;=0),"",IFERROR(MATCH(1,INDEX(('2_Review &amp; Audit'!$F$6:$F$505=$A2626)*('2_Review &amp; Audit'!$I$6:$I$505&gt;=$E2626-30)*('2_Review &amp; Audit'!$I$6:$I$505&lt;=$E2626+30)*('2_Review &amp; Audit'!$R$6:$R$505&gt;0)*(ROW('2_Review &amp; Audit'!$R$6:$R$505)&gt;$AC2626),0),0)+5,""))</f>
        <v/>
      </c>
      <c r="AP2626" t="str">
        <f>IF(OR($D2626="",$AK2626="",$AO2626=""),"",MIN($AK2626,$AO2626))</f>
        <v/>
      </c>
    </row>
    <row r="2627" spans="1:42" ht="12.75" customHeight="1" x14ac:dyDescent="0.2">
      <c r="A2627" t="str">
        <f>IF($J2627="","",INDEX('2_Review &amp; Audit'!$F:$F,$J2627))</f>
        <v/>
      </c>
      <c r="B2627" t="str">
        <f>IF($J2627="","",INDEX('2_Review &amp; Audit'!$C:$C,$J2627))</f>
        <v/>
      </c>
      <c r="C2627" t="str">
        <f>IF($J2627="","",INDEX('2_Review &amp; Audit'!$D:$D,$J2627))</f>
        <v/>
      </c>
      <c r="D2627" s="60" t="str">
        <f>IF($J2627="","",INDEX('2_Review &amp; Audit'!$U:$U,$J2627))</f>
        <v/>
      </c>
      <c r="E2627" t="str">
        <f>IF($J2627="","",INDEX('2_Review &amp; Audit'!$M:$M,$J2627))</f>
        <v/>
      </c>
      <c r="F2627" t="str">
        <f>IF($J2627="","",INDEX('2_Review &amp; Audit'!$N:$N,$J2627))</f>
        <v/>
      </c>
      <c r="G2627" t="str">
        <f>IF(OR($J2627="",$F2627=""),"",ABS(INDEX('2_Review &amp; Audit'!$B:$B,$J2627)/$F2627))</f>
        <v/>
      </c>
      <c r="H2627" t="str">
        <f t="shared" si="105"/>
        <v/>
      </c>
      <c r="I2627" t="str">
        <f>IF($J2627="","",INDEX('2_Review &amp; Audit'!$AD:$AD,$J2627))</f>
        <v/>
      </c>
      <c r="AB2627" t="str">
        <f>IF($D2627="","",MAX(0,N(#REF!)-N($X2627)))</f>
        <v/>
      </c>
      <c r="AC2627" t="str">
        <f>IF(OR($D2627="",$AB2627="",N($AB2627)&lt;=0),"",IFERROR(MATCH(1,INDEX(('2_Review &amp; Audit'!$F$6:$F$505=$A2627)*('2_Review &amp; Audit'!$I$6:$I$505&gt;=$E2627-30)*('2_Review &amp; Audit'!$I$6:$I$505&lt;=$E2627+30)*('2_Review &amp; Audit'!$R$6:$R$505&gt;0)*(ROW('2_Review &amp; Audit'!$R$6:$R$505)&gt;$T2627),0),0)+5,""))</f>
        <v/>
      </c>
      <c r="AG2627" t="str">
        <f>IF(OR($D2627="",$AB2627="",$AF2627=""),"",MIN($AB2627,$AF2627))</f>
        <v/>
      </c>
      <c r="AK2627" t="str">
        <f>IF($D2627="","",MAX(0,N($AB2627)-N($AG2627)))</f>
        <v/>
      </c>
      <c r="AL2627" t="str">
        <f>IF(OR($D2627="",$AK2627="",N($AK2627)&lt;=0),"",IFERROR(MATCH(1,INDEX(('2_Review &amp; Audit'!$F$6:$F$505=$A2627)*('2_Review &amp; Audit'!$I$6:$I$505&gt;=$E2627-30)*('2_Review &amp; Audit'!$I$6:$I$505&lt;=$E2627+30)*('2_Review &amp; Audit'!$R$6:$R$505&gt;0)*(ROW('2_Review &amp; Audit'!$R$6:$R$505)&gt;$AC2627),0),0)+5,""))</f>
        <v/>
      </c>
      <c r="AP2627" t="str">
        <f>IF(OR($D2627="",$AK2627="",$AO2627=""),"",MIN($AK2627,$AO2627))</f>
        <v/>
      </c>
    </row>
    <row r="2628" spans="1:42" ht="12.75" customHeight="1" x14ac:dyDescent="0.2">
      <c r="A2628" t="str">
        <f>IF($J2628="","",INDEX('2_Review &amp; Audit'!$F:$F,$J2628))</f>
        <v/>
      </c>
      <c r="B2628" t="str">
        <f>IF($J2628="","",INDEX('2_Review &amp; Audit'!$C:$C,$J2628))</f>
        <v/>
      </c>
      <c r="C2628" t="str">
        <f>IF($J2628="","",INDEX('2_Review &amp; Audit'!$D:$D,$J2628))</f>
        <v/>
      </c>
      <c r="D2628" s="60" t="str">
        <f>IF($J2628="","",INDEX('2_Review &amp; Audit'!$U:$U,$J2628))</f>
        <v/>
      </c>
      <c r="E2628" t="str">
        <f>IF($J2628="","",INDEX('2_Review &amp; Audit'!$M:$M,$J2628))</f>
        <v/>
      </c>
      <c r="F2628" t="str">
        <f>IF($J2628="","",INDEX('2_Review &amp; Audit'!$N:$N,$J2628))</f>
        <v/>
      </c>
      <c r="G2628" t="str">
        <f>IF(OR($J2628="",$F2628=""),"",ABS(INDEX('2_Review &amp; Audit'!$B:$B,$J2628)/$F2628))</f>
        <v/>
      </c>
      <c r="H2628" t="str">
        <f t="shared" si="105"/>
        <v/>
      </c>
      <c r="I2628" t="str">
        <f>IF($J2628="","",INDEX('2_Review &amp; Audit'!$AD:$AD,$J2628))</f>
        <v/>
      </c>
      <c r="AB2628" t="str">
        <f>IF($D2628="","",MAX(0,N(#REF!)-N($X2628)))</f>
        <v/>
      </c>
      <c r="AC2628" t="str">
        <f>IF(OR($D2628="",$AB2628="",N($AB2628)&lt;=0),"",IFERROR(MATCH(1,INDEX(('2_Review &amp; Audit'!$F$6:$F$505=$A2628)*('2_Review &amp; Audit'!$I$6:$I$505&gt;=$E2628-30)*('2_Review &amp; Audit'!$I$6:$I$505&lt;=$E2628+30)*('2_Review &amp; Audit'!$R$6:$R$505&gt;0)*(ROW('2_Review &amp; Audit'!$R$6:$R$505)&gt;$T2628),0),0)+5,""))</f>
        <v/>
      </c>
      <c r="AG2628" t="str">
        <f>IF(OR($D2628="",$AB2628="",$AF2628=""),"",MIN($AB2628,$AF2628))</f>
        <v/>
      </c>
      <c r="AK2628" t="str">
        <f>IF($D2628="","",MAX(0,N($AB2628)-N($AG2628)))</f>
        <v/>
      </c>
      <c r="AL2628" t="str">
        <f>IF(OR($D2628="",$AK2628="",N($AK2628)&lt;=0),"",IFERROR(MATCH(1,INDEX(('2_Review &amp; Audit'!$F$6:$F$505=$A2628)*('2_Review &amp; Audit'!$I$6:$I$505&gt;=$E2628-30)*('2_Review &amp; Audit'!$I$6:$I$505&lt;=$E2628+30)*('2_Review &amp; Audit'!$R$6:$R$505&gt;0)*(ROW('2_Review &amp; Audit'!$R$6:$R$505)&gt;$AC2628),0),0)+5,""))</f>
        <v/>
      </c>
      <c r="AP2628" t="str">
        <f>IF(OR($D2628="",$AK2628="",$AO2628=""),"",MIN($AK2628,$AO2628))</f>
        <v/>
      </c>
    </row>
    <row r="2629" spans="1:42" ht="12.75" customHeight="1" x14ac:dyDescent="0.2">
      <c r="A2629" t="str">
        <f>IF($J2629="","",INDEX('2_Review &amp; Audit'!$F:$F,$J2629))</f>
        <v/>
      </c>
      <c r="B2629" t="str">
        <f>IF($J2629="","",INDEX('2_Review &amp; Audit'!$C:$C,$J2629))</f>
        <v/>
      </c>
      <c r="C2629" t="str">
        <f>IF($J2629="","",INDEX('2_Review &amp; Audit'!$D:$D,$J2629))</f>
        <v/>
      </c>
      <c r="D2629" s="60" t="str">
        <f>IF($J2629="","",INDEX('2_Review &amp; Audit'!$U:$U,$J2629))</f>
        <v/>
      </c>
      <c r="E2629" t="str">
        <f>IF($J2629="","",INDEX('2_Review &amp; Audit'!$M:$M,$J2629))</f>
        <v/>
      </c>
      <c r="F2629" t="str">
        <f>IF($J2629="","",INDEX('2_Review &amp; Audit'!$N:$N,$J2629))</f>
        <v/>
      </c>
      <c r="G2629" t="str">
        <f>IF(OR($J2629="",$F2629=""),"",ABS(INDEX('2_Review &amp; Audit'!$B:$B,$J2629)/$F2629))</f>
        <v/>
      </c>
      <c r="H2629" t="str">
        <f t="shared" si="105"/>
        <v/>
      </c>
      <c r="I2629" t="str">
        <f>IF($J2629="","",INDEX('2_Review &amp; Audit'!$AD:$AD,$J2629))</f>
        <v/>
      </c>
      <c r="AB2629" t="str">
        <f>IF($D2629="","",MAX(0,N(#REF!)-N($X2629)))</f>
        <v/>
      </c>
      <c r="AC2629" t="str">
        <f>IF(OR($D2629="",$AB2629="",N($AB2629)&lt;=0),"",IFERROR(MATCH(1,INDEX(('2_Review &amp; Audit'!$F$6:$F$505=$A2629)*('2_Review &amp; Audit'!$I$6:$I$505&gt;=$E2629-30)*('2_Review &amp; Audit'!$I$6:$I$505&lt;=$E2629+30)*('2_Review &amp; Audit'!$R$6:$R$505&gt;0)*(ROW('2_Review &amp; Audit'!$R$6:$R$505)&gt;$T2629),0),0)+5,""))</f>
        <v/>
      </c>
      <c r="AG2629" t="str">
        <f>IF(OR($D2629="",$AB2629="",$AF2629=""),"",MIN($AB2629,$AF2629))</f>
        <v/>
      </c>
      <c r="AK2629" t="str">
        <f>IF($D2629="","",MAX(0,N($AB2629)-N($AG2629)))</f>
        <v/>
      </c>
      <c r="AL2629" t="str">
        <f>IF(OR($D2629="",$AK2629="",N($AK2629)&lt;=0),"",IFERROR(MATCH(1,INDEX(('2_Review &amp; Audit'!$F$6:$F$505=$A2629)*('2_Review &amp; Audit'!$I$6:$I$505&gt;=$E2629-30)*('2_Review &amp; Audit'!$I$6:$I$505&lt;=$E2629+30)*('2_Review &amp; Audit'!$R$6:$R$505&gt;0)*(ROW('2_Review &amp; Audit'!$R$6:$R$505)&gt;$AC2629),0),0)+5,""))</f>
        <v/>
      </c>
      <c r="AP2629" t="str">
        <f>IF(OR($D2629="",$AK2629="",$AO2629=""),"",MIN($AK2629,$AO2629))</f>
        <v/>
      </c>
    </row>
    <row r="2630" spans="1:42" ht="12.75" customHeight="1" x14ac:dyDescent="0.2">
      <c r="A2630" t="str">
        <f>IF($J2630="","",INDEX('2_Review &amp; Audit'!$F:$F,$J2630))</f>
        <v/>
      </c>
      <c r="B2630" t="str">
        <f>IF($J2630="","",INDEX('2_Review &amp; Audit'!$C:$C,$J2630))</f>
        <v/>
      </c>
      <c r="C2630" t="str">
        <f>IF($J2630="","",INDEX('2_Review &amp; Audit'!$D:$D,$J2630))</f>
        <v/>
      </c>
      <c r="D2630" s="60" t="str">
        <f>IF($J2630="","",INDEX('2_Review &amp; Audit'!$U:$U,$J2630))</f>
        <v/>
      </c>
      <c r="E2630" t="str">
        <f>IF($J2630="","",INDEX('2_Review &amp; Audit'!$M:$M,$J2630))</f>
        <v/>
      </c>
      <c r="F2630" t="str">
        <f>IF($J2630="","",INDEX('2_Review &amp; Audit'!$N:$N,$J2630))</f>
        <v/>
      </c>
      <c r="G2630" t="str">
        <f>IF(OR($J2630="",$F2630=""),"",ABS(INDEX('2_Review &amp; Audit'!$B:$B,$J2630)/$F2630))</f>
        <v/>
      </c>
      <c r="H2630" t="str">
        <f t="shared" si="105"/>
        <v/>
      </c>
      <c r="I2630" t="str">
        <f>IF($J2630="","",INDEX('2_Review &amp; Audit'!$AD:$AD,$J2630))</f>
        <v/>
      </c>
      <c r="AB2630" t="str">
        <f>IF($D2630="","",MAX(0,N(#REF!)-N($X2630)))</f>
        <v/>
      </c>
      <c r="AC2630" t="str">
        <f>IF(OR($D2630="",$AB2630="",N($AB2630)&lt;=0),"",IFERROR(MATCH(1,INDEX(('2_Review &amp; Audit'!$F$6:$F$505=$A2630)*('2_Review &amp; Audit'!$I$6:$I$505&gt;=$E2630-30)*('2_Review &amp; Audit'!$I$6:$I$505&lt;=$E2630+30)*('2_Review &amp; Audit'!$R$6:$R$505&gt;0)*(ROW('2_Review &amp; Audit'!$R$6:$R$505)&gt;$T2630),0),0)+5,""))</f>
        <v/>
      </c>
      <c r="AG2630" t="str">
        <f>IF(OR($D2630="",$AB2630="",$AF2630=""),"",MIN($AB2630,$AF2630))</f>
        <v/>
      </c>
      <c r="AK2630" t="str">
        <f>IF($D2630="","",MAX(0,N($AB2630)-N($AG2630)))</f>
        <v/>
      </c>
      <c r="AL2630" t="str">
        <f>IF(OR($D2630="",$AK2630="",N($AK2630)&lt;=0),"",IFERROR(MATCH(1,INDEX(('2_Review &amp; Audit'!$F$6:$F$505=$A2630)*('2_Review &amp; Audit'!$I$6:$I$505&gt;=$E2630-30)*('2_Review &amp; Audit'!$I$6:$I$505&lt;=$E2630+30)*('2_Review &amp; Audit'!$R$6:$R$505&gt;0)*(ROW('2_Review &amp; Audit'!$R$6:$R$505)&gt;$AC2630),0),0)+5,""))</f>
        <v/>
      </c>
      <c r="AP2630" t="str">
        <f>IF(OR($D2630="",$AK2630="",$AO2630=""),"",MIN($AK2630,$AO2630))</f>
        <v/>
      </c>
    </row>
    <row r="2631" spans="1:42" ht="12.75" customHeight="1" x14ac:dyDescent="0.2">
      <c r="A2631" t="str">
        <f>IF($J2631="","",INDEX('2_Review &amp; Audit'!$F:$F,$J2631))</f>
        <v/>
      </c>
      <c r="B2631" t="str">
        <f>IF($J2631="","",INDEX('2_Review &amp; Audit'!$C:$C,$J2631))</f>
        <v/>
      </c>
      <c r="C2631" t="str">
        <f>IF($J2631="","",INDEX('2_Review &amp; Audit'!$D:$D,$J2631))</f>
        <v/>
      </c>
      <c r="D2631" s="60" t="str">
        <f>IF($J2631="","",INDEX('2_Review &amp; Audit'!$U:$U,$J2631))</f>
        <v/>
      </c>
      <c r="E2631" t="str">
        <f>IF($J2631="","",INDEX('2_Review &amp; Audit'!$M:$M,$J2631))</f>
        <v/>
      </c>
      <c r="F2631" t="str">
        <f>IF($J2631="","",INDEX('2_Review &amp; Audit'!$N:$N,$J2631))</f>
        <v/>
      </c>
      <c r="G2631" t="str">
        <f>IF(OR($J2631="",$F2631=""),"",ABS(INDEX('2_Review &amp; Audit'!$B:$B,$J2631)/$F2631))</f>
        <v/>
      </c>
      <c r="H2631" t="str">
        <f t="shared" si="105"/>
        <v/>
      </c>
      <c r="I2631" t="str">
        <f>IF($J2631="","",INDEX('2_Review &amp; Audit'!$AD:$AD,$J2631))</f>
        <v/>
      </c>
      <c r="AB2631" t="str">
        <f>IF($D2631="","",MAX(0,N(#REF!)-N($X2631)))</f>
        <v/>
      </c>
      <c r="AC2631" t="str">
        <f>IF(OR($D2631="",$AB2631="",N($AB2631)&lt;=0),"",IFERROR(MATCH(1,INDEX(('2_Review &amp; Audit'!$F$6:$F$505=$A2631)*('2_Review &amp; Audit'!$I$6:$I$505&gt;=$E2631-30)*('2_Review &amp; Audit'!$I$6:$I$505&lt;=$E2631+30)*('2_Review &amp; Audit'!$R$6:$R$505&gt;0)*(ROW('2_Review &amp; Audit'!$R$6:$R$505)&gt;$T2631),0),0)+5,""))</f>
        <v/>
      </c>
      <c r="AG2631" t="str">
        <f>IF(OR($D2631="",$AB2631="",$AF2631=""),"",MIN($AB2631,$AF2631))</f>
        <v/>
      </c>
      <c r="AK2631" t="str">
        <f>IF($D2631="","",MAX(0,N($AB2631)-N($AG2631)))</f>
        <v/>
      </c>
      <c r="AL2631" t="str">
        <f>IF(OR($D2631="",$AK2631="",N($AK2631)&lt;=0),"",IFERROR(MATCH(1,INDEX(('2_Review &amp; Audit'!$F$6:$F$505=$A2631)*('2_Review &amp; Audit'!$I$6:$I$505&gt;=$E2631-30)*('2_Review &amp; Audit'!$I$6:$I$505&lt;=$E2631+30)*('2_Review &amp; Audit'!$R$6:$R$505&gt;0)*(ROW('2_Review &amp; Audit'!$R$6:$R$505)&gt;$AC2631),0),0)+5,""))</f>
        <v/>
      </c>
      <c r="AP2631" t="str">
        <f>IF(OR($D2631="",$AK2631="",$AO2631=""),"",MIN($AK2631,$AO2631))</f>
        <v/>
      </c>
    </row>
    <row r="2632" spans="1:42" ht="12.75" customHeight="1" x14ac:dyDescent="0.2">
      <c r="A2632" t="str">
        <f>IF($J2632="","",INDEX('2_Review &amp; Audit'!$F:$F,$J2632))</f>
        <v/>
      </c>
      <c r="B2632" t="str">
        <f>IF($J2632="","",INDEX('2_Review &amp; Audit'!$C:$C,$J2632))</f>
        <v/>
      </c>
      <c r="C2632" t="str">
        <f>IF($J2632="","",INDEX('2_Review &amp; Audit'!$D:$D,$J2632))</f>
        <v/>
      </c>
      <c r="D2632" s="60" t="str">
        <f>IF($J2632="","",INDEX('2_Review &amp; Audit'!$U:$U,$J2632))</f>
        <v/>
      </c>
      <c r="E2632" t="str">
        <f>IF($J2632="","",INDEX('2_Review &amp; Audit'!$M:$M,$J2632))</f>
        <v/>
      </c>
      <c r="F2632" t="str">
        <f>IF($J2632="","",INDEX('2_Review &amp; Audit'!$N:$N,$J2632))</f>
        <v/>
      </c>
      <c r="G2632" t="str">
        <f>IF(OR($J2632="",$F2632=""),"",ABS(INDEX('2_Review &amp; Audit'!$B:$B,$J2632)/$F2632))</f>
        <v/>
      </c>
      <c r="H2632" t="str">
        <f t="shared" si="105"/>
        <v/>
      </c>
      <c r="I2632" t="str">
        <f>IF($J2632="","",INDEX('2_Review &amp; Audit'!$AD:$AD,$J2632))</f>
        <v/>
      </c>
      <c r="AB2632" t="str">
        <f>IF($D2632="","",MAX(0,N(#REF!)-N($X2632)))</f>
        <v/>
      </c>
      <c r="AC2632" t="str">
        <f>IF(OR($D2632="",$AB2632="",N($AB2632)&lt;=0),"",IFERROR(MATCH(1,INDEX(('2_Review &amp; Audit'!$F$6:$F$505=$A2632)*('2_Review &amp; Audit'!$I$6:$I$505&gt;=$E2632-30)*('2_Review &amp; Audit'!$I$6:$I$505&lt;=$E2632+30)*('2_Review &amp; Audit'!$R$6:$R$505&gt;0)*(ROW('2_Review &amp; Audit'!$R$6:$R$505)&gt;$T2632),0),0)+5,""))</f>
        <v/>
      </c>
      <c r="AG2632" t="str">
        <f>IF(OR($D2632="",$AB2632="",$AF2632=""),"",MIN($AB2632,$AF2632))</f>
        <v/>
      </c>
      <c r="AK2632" t="str">
        <f>IF($D2632="","",MAX(0,N($AB2632)-N($AG2632)))</f>
        <v/>
      </c>
      <c r="AL2632" t="str">
        <f>IF(OR($D2632="",$AK2632="",N($AK2632)&lt;=0),"",IFERROR(MATCH(1,INDEX(('2_Review &amp; Audit'!$F$6:$F$505=$A2632)*('2_Review &amp; Audit'!$I$6:$I$505&gt;=$E2632-30)*('2_Review &amp; Audit'!$I$6:$I$505&lt;=$E2632+30)*('2_Review &amp; Audit'!$R$6:$R$505&gt;0)*(ROW('2_Review &amp; Audit'!$R$6:$R$505)&gt;$AC2632),0),0)+5,""))</f>
        <v/>
      </c>
      <c r="AP2632" t="str">
        <f>IF(OR($D2632="",$AK2632="",$AO2632=""),"",MIN($AK2632,$AO2632))</f>
        <v/>
      </c>
    </row>
    <row r="2633" spans="1:42" ht="12.75" customHeight="1" x14ac:dyDescent="0.2">
      <c r="A2633" t="str">
        <f>IF($J2633="","",INDEX('2_Review &amp; Audit'!$F:$F,$J2633))</f>
        <v/>
      </c>
      <c r="B2633" t="str">
        <f>IF($J2633="","",INDEX('2_Review &amp; Audit'!$C:$C,$J2633))</f>
        <v/>
      </c>
      <c r="C2633" t="str">
        <f>IF($J2633="","",INDEX('2_Review &amp; Audit'!$D:$D,$J2633))</f>
        <v/>
      </c>
      <c r="D2633" s="60" t="str">
        <f>IF($J2633="","",INDEX('2_Review &amp; Audit'!$U:$U,$J2633))</f>
        <v/>
      </c>
      <c r="E2633" t="str">
        <f>IF($J2633="","",INDEX('2_Review &amp; Audit'!$M:$M,$J2633))</f>
        <v/>
      </c>
      <c r="F2633" t="str">
        <f>IF($J2633="","",INDEX('2_Review &amp; Audit'!$N:$N,$J2633))</f>
        <v/>
      </c>
      <c r="G2633" t="str">
        <f>IF(OR($J2633="",$F2633=""),"",ABS(INDEX('2_Review &amp; Audit'!$B:$B,$J2633)/$F2633))</f>
        <v/>
      </c>
      <c r="H2633" t="str">
        <f t="shared" si="105"/>
        <v/>
      </c>
      <c r="I2633" t="str">
        <f>IF($J2633="","",INDEX('2_Review &amp; Audit'!$AD:$AD,$J2633))</f>
        <v/>
      </c>
      <c r="AB2633" t="str">
        <f>IF($D2633="","",MAX(0,N(#REF!)-N($X2633)))</f>
        <v/>
      </c>
      <c r="AC2633" t="str">
        <f>IF(OR($D2633="",$AB2633="",N($AB2633)&lt;=0),"",IFERROR(MATCH(1,INDEX(('2_Review &amp; Audit'!$F$6:$F$505=$A2633)*('2_Review &amp; Audit'!$I$6:$I$505&gt;=$E2633-30)*('2_Review &amp; Audit'!$I$6:$I$505&lt;=$E2633+30)*('2_Review &amp; Audit'!$R$6:$R$505&gt;0)*(ROW('2_Review &amp; Audit'!$R$6:$R$505)&gt;$T2633),0),0)+5,""))</f>
        <v/>
      </c>
      <c r="AG2633" t="str">
        <f>IF(OR($D2633="",$AB2633="",$AF2633=""),"",MIN($AB2633,$AF2633))</f>
        <v/>
      </c>
      <c r="AK2633" t="str">
        <f>IF($D2633="","",MAX(0,N($AB2633)-N($AG2633)))</f>
        <v/>
      </c>
      <c r="AL2633" t="str">
        <f>IF(OR($D2633="",$AK2633="",N($AK2633)&lt;=0),"",IFERROR(MATCH(1,INDEX(('2_Review &amp; Audit'!$F$6:$F$505=$A2633)*('2_Review &amp; Audit'!$I$6:$I$505&gt;=$E2633-30)*('2_Review &amp; Audit'!$I$6:$I$505&lt;=$E2633+30)*('2_Review &amp; Audit'!$R$6:$R$505&gt;0)*(ROW('2_Review &amp; Audit'!$R$6:$R$505)&gt;$AC2633),0),0)+5,""))</f>
        <v/>
      </c>
      <c r="AP2633" t="str">
        <f>IF(OR($D2633="",$AK2633="",$AO2633=""),"",MIN($AK2633,$AO2633))</f>
        <v/>
      </c>
    </row>
    <row r="2634" spans="1:42" ht="12.75" customHeight="1" x14ac:dyDescent="0.2">
      <c r="A2634" t="str">
        <f>IF($J2634="","",INDEX('2_Review &amp; Audit'!$F:$F,$J2634))</f>
        <v/>
      </c>
      <c r="B2634" t="str">
        <f>IF($J2634="","",INDEX('2_Review &amp; Audit'!$C:$C,$J2634))</f>
        <v/>
      </c>
      <c r="C2634" t="str">
        <f>IF($J2634="","",INDEX('2_Review &amp; Audit'!$D:$D,$J2634))</f>
        <v/>
      </c>
      <c r="D2634" s="60" t="str">
        <f>IF($J2634="","",INDEX('2_Review &amp; Audit'!$U:$U,$J2634))</f>
        <v/>
      </c>
      <c r="E2634" t="str">
        <f>IF($J2634="","",INDEX('2_Review &amp; Audit'!$M:$M,$J2634))</f>
        <v/>
      </c>
      <c r="F2634" t="str">
        <f>IF($J2634="","",INDEX('2_Review &amp; Audit'!$N:$N,$J2634))</f>
        <v/>
      </c>
      <c r="G2634" t="str">
        <f>IF(OR($J2634="",$F2634=""),"",ABS(INDEX('2_Review &amp; Audit'!$B:$B,$J2634)/$F2634))</f>
        <v/>
      </c>
      <c r="H2634" t="str">
        <f t="shared" si="105"/>
        <v/>
      </c>
      <c r="I2634" t="str">
        <f>IF($J2634="","",INDEX('2_Review &amp; Audit'!$AD:$AD,$J2634))</f>
        <v/>
      </c>
      <c r="AB2634" t="str">
        <f>IF($D2634="","",MAX(0,N(#REF!)-N($X2634)))</f>
        <v/>
      </c>
      <c r="AC2634" t="str">
        <f>IF(OR($D2634="",$AB2634="",N($AB2634)&lt;=0),"",IFERROR(MATCH(1,INDEX(('2_Review &amp; Audit'!$F$6:$F$505=$A2634)*('2_Review &amp; Audit'!$I$6:$I$505&gt;=$E2634-30)*('2_Review &amp; Audit'!$I$6:$I$505&lt;=$E2634+30)*('2_Review &amp; Audit'!$R$6:$R$505&gt;0)*(ROW('2_Review &amp; Audit'!$R$6:$R$505)&gt;$T2634),0),0)+5,""))</f>
        <v/>
      </c>
      <c r="AG2634" t="str">
        <f>IF(OR($D2634="",$AB2634="",$AF2634=""),"",MIN($AB2634,$AF2634))</f>
        <v/>
      </c>
      <c r="AK2634" t="str">
        <f>IF($D2634="","",MAX(0,N($AB2634)-N($AG2634)))</f>
        <v/>
      </c>
      <c r="AL2634" t="str">
        <f>IF(OR($D2634="",$AK2634="",N($AK2634)&lt;=0),"",IFERROR(MATCH(1,INDEX(('2_Review &amp; Audit'!$F$6:$F$505=$A2634)*('2_Review &amp; Audit'!$I$6:$I$505&gt;=$E2634-30)*('2_Review &amp; Audit'!$I$6:$I$505&lt;=$E2634+30)*('2_Review &amp; Audit'!$R$6:$R$505&gt;0)*(ROW('2_Review &amp; Audit'!$R$6:$R$505)&gt;$AC2634),0),0)+5,""))</f>
        <v/>
      </c>
      <c r="AP2634" t="str">
        <f>IF(OR($D2634="",$AK2634="",$AO2634=""),"",MIN($AK2634,$AO2634))</f>
        <v/>
      </c>
    </row>
    <row r="2635" spans="1:42" ht="12.75" customHeight="1" x14ac:dyDescent="0.2">
      <c r="A2635" t="str">
        <f>IF($J2635="","",INDEX('2_Review &amp; Audit'!$F:$F,$J2635))</f>
        <v/>
      </c>
      <c r="B2635" t="str">
        <f>IF($J2635="","",INDEX('2_Review &amp; Audit'!$C:$C,$J2635))</f>
        <v/>
      </c>
      <c r="C2635" t="str">
        <f>IF($J2635="","",INDEX('2_Review &amp; Audit'!$D:$D,$J2635))</f>
        <v/>
      </c>
      <c r="D2635" s="60" t="str">
        <f>IF($J2635="","",INDEX('2_Review &amp; Audit'!$U:$U,$J2635))</f>
        <v/>
      </c>
      <c r="E2635" t="str">
        <f>IF($J2635="","",INDEX('2_Review &amp; Audit'!$M:$M,$J2635))</f>
        <v/>
      </c>
      <c r="F2635" t="str">
        <f>IF($J2635="","",INDEX('2_Review &amp; Audit'!$N:$N,$J2635))</f>
        <v/>
      </c>
      <c r="G2635" t="str">
        <f>IF(OR($J2635="",$F2635=""),"",ABS(INDEX('2_Review &amp; Audit'!$B:$B,$J2635)/$F2635))</f>
        <v/>
      </c>
      <c r="H2635" t="str">
        <f t="shared" si="105"/>
        <v/>
      </c>
      <c r="I2635" t="str">
        <f>IF($J2635="","",INDEX('2_Review &amp; Audit'!$AD:$AD,$J2635))</f>
        <v/>
      </c>
      <c r="AB2635" t="str">
        <f>IF($D2635="","",MAX(0,N(#REF!)-N($X2635)))</f>
        <v/>
      </c>
      <c r="AC2635" t="str">
        <f>IF(OR($D2635="",$AB2635="",N($AB2635)&lt;=0),"",IFERROR(MATCH(1,INDEX(('2_Review &amp; Audit'!$F$6:$F$505=$A2635)*('2_Review &amp; Audit'!$I$6:$I$505&gt;=$E2635-30)*('2_Review &amp; Audit'!$I$6:$I$505&lt;=$E2635+30)*('2_Review &amp; Audit'!$R$6:$R$505&gt;0)*(ROW('2_Review &amp; Audit'!$R$6:$R$505)&gt;$T2635),0),0)+5,""))</f>
        <v/>
      </c>
      <c r="AG2635" t="str">
        <f>IF(OR($D2635="",$AB2635="",$AF2635=""),"",MIN($AB2635,$AF2635))</f>
        <v/>
      </c>
      <c r="AK2635" t="str">
        <f>IF($D2635="","",MAX(0,N($AB2635)-N($AG2635)))</f>
        <v/>
      </c>
      <c r="AL2635" t="str">
        <f>IF(OR($D2635="",$AK2635="",N($AK2635)&lt;=0),"",IFERROR(MATCH(1,INDEX(('2_Review &amp; Audit'!$F$6:$F$505=$A2635)*('2_Review &amp; Audit'!$I$6:$I$505&gt;=$E2635-30)*('2_Review &amp; Audit'!$I$6:$I$505&lt;=$E2635+30)*('2_Review &amp; Audit'!$R$6:$R$505&gt;0)*(ROW('2_Review &amp; Audit'!$R$6:$R$505)&gt;$AC2635),0),0)+5,""))</f>
        <v/>
      </c>
      <c r="AP2635" t="str">
        <f>IF(OR($D2635="",$AK2635="",$AO2635=""),"",MIN($AK2635,$AO2635))</f>
        <v/>
      </c>
    </row>
    <row r="2636" spans="1:42" ht="12.75" customHeight="1" x14ac:dyDescent="0.2">
      <c r="A2636" t="str">
        <f>IF($J2636="","",INDEX('2_Review &amp; Audit'!$F:$F,$J2636))</f>
        <v/>
      </c>
      <c r="B2636" t="str">
        <f>IF($J2636="","",INDEX('2_Review &amp; Audit'!$C:$C,$J2636))</f>
        <v/>
      </c>
      <c r="C2636" t="str">
        <f>IF($J2636="","",INDEX('2_Review &amp; Audit'!$D:$D,$J2636))</f>
        <v/>
      </c>
      <c r="D2636" s="60" t="str">
        <f>IF($J2636="","",INDEX('2_Review &amp; Audit'!$U:$U,$J2636))</f>
        <v/>
      </c>
      <c r="E2636" t="str">
        <f>IF($J2636="","",INDEX('2_Review &amp; Audit'!$M:$M,$J2636))</f>
        <v/>
      </c>
      <c r="F2636" t="str">
        <f>IF($J2636="","",INDEX('2_Review &amp; Audit'!$N:$N,$J2636))</f>
        <v/>
      </c>
      <c r="G2636" t="str">
        <f>IF(OR($J2636="",$F2636=""),"",ABS(INDEX('2_Review &amp; Audit'!$B:$B,$J2636)/$F2636))</f>
        <v/>
      </c>
      <c r="H2636" t="str">
        <f t="shared" si="105"/>
        <v/>
      </c>
      <c r="I2636" t="str">
        <f>IF($J2636="","",INDEX('2_Review &amp; Audit'!$AD:$AD,$J2636))</f>
        <v/>
      </c>
      <c r="AB2636" t="str">
        <f>IF($D2636="","",MAX(0,N(#REF!)-N($X2636)))</f>
        <v/>
      </c>
      <c r="AC2636" t="str">
        <f>IF(OR($D2636="",$AB2636="",N($AB2636)&lt;=0),"",IFERROR(MATCH(1,INDEX(('2_Review &amp; Audit'!$F$6:$F$505=$A2636)*('2_Review &amp; Audit'!$I$6:$I$505&gt;=$E2636-30)*('2_Review &amp; Audit'!$I$6:$I$505&lt;=$E2636+30)*('2_Review &amp; Audit'!$R$6:$R$505&gt;0)*(ROW('2_Review &amp; Audit'!$R$6:$R$505)&gt;$T2636),0),0)+5,""))</f>
        <v/>
      </c>
      <c r="AG2636" t="str">
        <f>IF(OR($D2636="",$AB2636="",$AF2636=""),"",MIN($AB2636,$AF2636))</f>
        <v/>
      </c>
      <c r="AK2636" t="str">
        <f>IF($D2636="","",MAX(0,N($AB2636)-N($AG2636)))</f>
        <v/>
      </c>
      <c r="AL2636" t="str">
        <f>IF(OR($D2636="",$AK2636="",N($AK2636)&lt;=0),"",IFERROR(MATCH(1,INDEX(('2_Review &amp; Audit'!$F$6:$F$505=$A2636)*('2_Review &amp; Audit'!$I$6:$I$505&gt;=$E2636-30)*('2_Review &amp; Audit'!$I$6:$I$505&lt;=$E2636+30)*('2_Review &amp; Audit'!$R$6:$R$505&gt;0)*(ROW('2_Review &amp; Audit'!$R$6:$R$505)&gt;$AC2636),0),0)+5,""))</f>
        <v/>
      </c>
      <c r="AP2636" t="str">
        <f>IF(OR($D2636="",$AK2636="",$AO2636=""),"",MIN($AK2636,$AO2636))</f>
        <v/>
      </c>
    </row>
    <row r="2637" spans="1:42" ht="12.75" customHeight="1" x14ac:dyDescent="0.2">
      <c r="A2637" t="str">
        <f>IF($J2637="","",INDEX('2_Review &amp; Audit'!$F:$F,$J2637))</f>
        <v/>
      </c>
      <c r="B2637" t="str">
        <f>IF($J2637="","",INDEX('2_Review &amp; Audit'!$C:$C,$J2637))</f>
        <v/>
      </c>
      <c r="C2637" t="str">
        <f>IF($J2637="","",INDEX('2_Review &amp; Audit'!$D:$D,$J2637))</f>
        <v/>
      </c>
      <c r="D2637" s="60" t="str">
        <f>IF($J2637="","",INDEX('2_Review &amp; Audit'!$U:$U,$J2637))</f>
        <v/>
      </c>
      <c r="E2637" t="str">
        <f>IF($J2637="","",INDEX('2_Review &amp; Audit'!$M:$M,$J2637))</f>
        <v/>
      </c>
      <c r="F2637" t="str">
        <f>IF($J2637="","",INDEX('2_Review &amp; Audit'!$N:$N,$J2637))</f>
        <v/>
      </c>
      <c r="G2637" t="str">
        <f>IF(OR($J2637="",$F2637=""),"",ABS(INDEX('2_Review &amp; Audit'!$B:$B,$J2637)/$F2637))</f>
        <v/>
      </c>
      <c r="H2637" t="str">
        <f t="shared" si="105"/>
        <v/>
      </c>
      <c r="I2637" t="str">
        <f>IF($J2637="","",INDEX('2_Review &amp; Audit'!$AD:$AD,$J2637))</f>
        <v/>
      </c>
      <c r="AB2637" t="str">
        <f>IF($D2637="","",MAX(0,N(#REF!)-N($X2637)))</f>
        <v/>
      </c>
      <c r="AC2637" t="str">
        <f>IF(OR($D2637="",$AB2637="",N($AB2637)&lt;=0),"",IFERROR(MATCH(1,INDEX(('2_Review &amp; Audit'!$F$6:$F$505=$A2637)*('2_Review &amp; Audit'!$I$6:$I$505&gt;=$E2637-30)*('2_Review &amp; Audit'!$I$6:$I$505&lt;=$E2637+30)*('2_Review &amp; Audit'!$R$6:$R$505&gt;0)*(ROW('2_Review &amp; Audit'!$R$6:$R$505)&gt;$T2637),0),0)+5,""))</f>
        <v/>
      </c>
      <c r="AG2637" t="str">
        <f>IF(OR($D2637="",$AB2637="",$AF2637=""),"",MIN($AB2637,$AF2637))</f>
        <v/>
      </c>
      <c r="AK2637" t="str">
        <f>IF($D2637="","",MAX(0,N($AB2637)-N($AG2637)))</f>
        <v/>
      </c>
      <c r="AL2637" t="str">
        <f>IF(OR($D2637="",$AK2637="",N($AK2637)&lt;=0),"",IFERROR(MATCH(1,INDEX(('2_Review &amp; Audit'!$F$6:$F$505=$A2637)*('2_Review &amp; Audit'!$I$6:$I$505&gt;=$E2637-30)*('2_Review &amp; Audit'!$I$6:$I$505&lt;=$E2637+30)*('2_Review &amp; Audit'!$R$6:$R$505&gt;0)*(ROW('2_Review &amp; Audit'!$R$6:$R$505)&gt;$AC2637),0),0)+5,""))</f>
        <v/>
      </c>
      <c r="AP2637" t="str">
        <f>IF(OR($D2637="",$AK2637="",$AO2637=""),"",MIN($AK2637,$AO2637))</f>
        <v/>
      </c>
    </row>
    <row r="2638" spans="1:42" ht="12.75" customHeight="1" x14ac:dyDescent="0.2">
      <c r="A2638" t="str">
        <f>IF($J2638="","",INDEX('2_Review &amp; Audit'!$F:$F,$J2638))</f>
        <v/>
      </c>
      <c r="B2638" t="str">
        <f>IF($J2638="","",INDEX('2_Review &amp; Audit'!$C:$C,$J2638))</f>
        <v/>
      </c>
      <c r="C2638" t="str">
        <f>IF($J2638="","",INDEX('2_Review &amp; Audit'!$D:$D,$J2638))</f>
        <v/>
      </c>
      <c r="D2638" s="60" t="str">
        <f>IF($J2638="","",INDEX('2_Review &amp; Audit'!$U:$U,$J2638))</f>
        <v/>
      </c>
      <c r="E2638" t="str">
        <f>IF($J2638="","",INDEX('2_Review &amp; Audit'!$M:$M,$J2638))</f>
        <v/>
      </c>
      <c r="F2638" t="str">
        <f>IF($J2638="","",INDEX('2_Review &amp; Audit'!$N:$N,$J2638))</f>
        <v/>
      </c>
      <c r="G2638" t="str">
        <f>IF(OR($J2638="",$F2638=""),"",ABS(INDEX('2_Review &amp; Audit'!$B:$B,$J2638)/$F2638))</f>
        <v/>
      </c>
      <c r="H2638" t="str">
        <f t="shared" si="105"/>
        <v/>
      </c>
      <c r="I2638" t="str">
        <f>IF($J2638="","",INDEX('2_Review &amp; Audit'!$AD:$AD,$J2638))</f>
        <v/>
      </c>
      <c r="AB2638" t="str">
        <f>IF($D2638="","",MAX(0,N(#REF!)-N($X2638)))</f>
        <v/>
      </c>
      <c r="AC2638" t="str">
        <f>IF(OR($D2638="",$AB2638="",N($AB2638)&lt;=0),"",IFERROR(MATCH(1,INDEX(('2_Review &amp; Audit'!$F$6:$F$505=$A2638)*('2_Review &amp; Audit'!$I$6:$I$505&gt;=$E2638-30)*('2_Review &amp; Audit'!$I$6:$I$505&lt;=$E2638+30)*('2_Review &amp; Audit'!$R$6:$R$505&gt;0)*(ROW('2_Review &amp; Audit'!$R$6:$R$505)&gt;$T2638),0),0)+5,""))</f>
        <v/>
      </c>
      <c r="AG2638" t="str">
        <f>IF(OR($D2638="",$AB2638="",$AF2638=""),"",MIN($AB2638,$AF2638))</f>
        <v/>
      </c>
      <c r="AK2638" t="str">
        <f>IF($D2638="","",MAX(0,N($AB2638)-N($AG2638)))</f>
        <v/>
      </c>
      <c r="AL2638" t="str">
        <f>IF(OR($D2638="",$AK2638="",N($AK2638)&lt;=0),"",IFERROR(MATCH(1,INDEX(('2_Review &amp; Audit'!$F$6:$F$505=$A2638)*('2_Review &amp; Audit'!$I$6:$I$505&gt;=$E2638-30)*('2_Review &amp; Audit'!$I$6:$I$505&lt;=$E2638+30)*('2_Review &amp; Audit'!$R$6:$R$505&gt;0)*(ROW('2_Review &amp; Audit'!$R$6:$R$505)&gt;$AC2638),0),0)+5,""))</f>
        <v/>
      </c>
      <c r="AP2638" t="str">
        <f>IF(OR($D2638="",$AK2638="",$AO2638=""),"",MIN($AK2638,$AO2638))</f>
        <v/>
      </c>
    </row>
    <row r="2639" spans="1:42" ht="12.75" customHeight="1" x14ac:dyDescent="0.2">
      <c r="A2639" t="str">
        <f>IF($J2639="","",INDEX('2_Review &amp; Audit'!$F:$F,$J2639))</f>
        <v/>
      </c>
      <c r="B2639" t="str">
        <f>IF($J2639="","",INDEX('2_Review &amp; Audit'!$C:$C,$J2639))</f>
        <v/>
      </c>
      <c r="C2639" t="str">
        <f>IF($J2639="","",INDEX('2_Review &amp; Audit'!$D:$D,$J2639))</f>
        <v/>
      </c>
      <c r="D2639" s="60" t="str">
        <f>IF($J2639="","",INDEX('2_Review &amp; Audit'!$U:$U,$J2639))</f>
        <v/>
      </c>
      <c r="E2639" t="str">
        <f>IF($J2639="","",INDEX('2_Review &amp; Audit'!$M:$M,$J2639))</f>
        <v/>
      </c>
      <c r="F2639" t="str">
        <f>IF($J2639="","",INDEX('2_Review &amp; Audit'!$N:$N,$J2639))</f>
        <v/>
      </c>
      <c r="G2639" t="str">
        <f>IF(OR($J2639="",$F2639=""),"",ABS(INDEX('2_Review &amp; Audit'!$B:$B,$J2639)/$F2639))</f>
        <v/>
      </c>
      <c r="H2639" t="str">
        <f t="shared" si="105"/>
        <v/>
      </c>
      <c r="I2639" t="str">
        <f>IF($J2639="","",INDEX('2_Review &amp; Audit'!$AD:$AD,$J2639))</f>
        <v/>
      </c>
      <c r="AB2639" t="str">
        <f>IF($D2639="","",MAX(0,N(#REF!)-N($X2639)))</f>
        <v/>
      </c>
      <c r="AC2639" t="str">
        <f>IF(OR($D2639="",$AB2639="",N($AB2639)&lt;=0),"",IFERROR(MATCH(1,INDEX(('2_Review &amp; Audit'!$F$6:$F$505=$A2639)*('2_Review &amp; Audit'!$I$6:$I$505&gt;=$E2639-30)*('2_Review &amp; Audit'!$I$6:$I$505&lt;=$E2639+30)*('2_Review &amp; Audit'!$R$6:$R$505&gt;0)*(ROW('2_Review &amp; Audit'!$R$6:$R$505)&gt;$T2639),0),0)+5,""))</f>
        <v/>
      </c>
      <c r="AG2639" t="str">
        <f>IF(OR($D2639="",$AB2639="",$AF2639=""),"",MIN($AB2639,$AF2639))</f>
        <v/>
      </c>
      <c r="AK2639" t="str">
        <f>IF($D2639="","",MAX(0,N($AB2639)-N($AG2639)))</f>
        <v/>
      </c>
      <c r="AL2639" t="str">
        <f>IF(OR($D2639="",$AK2639="",N($AK2639)&lt;=0),"",IFERROR(MATCH(1,INDEX(('2_Review &amp; Audit'!$F$6:$F$505=$A2639)*('2_Review &amp; Audit'!$I$6:$I$505&gt;=$E2639-30)*('2_Review &amp; Audit'!$I$6:$I$505&lt;=$E2639+30)*('2_Review &amp; Audit'!$R$6:$R$505&gt;0)*(ROW('2_Review &amp; Audit'!$R$6:$R$505)&gt;$AC2639),0),0)+5,""))</f>
        <v/>
      </c>
      <c r="AP2639" t="str">
        <f>IF(OR($D2639="",$AK2639="",$AO2639=""),"",MIN($AK2639,$AO2639))</f>
        <v/>
      </c>
    </row>
    <row r="2640" spans="1:42" ht="12.75" customHeight="1" x14ac:dyDescent="0.2">
      <c r="A2640" t="str">
        <f>IF($J2640="","",INDEX('2_Review &amp; Audit'!$F:$F,$J2640))</f>
        <v/>
      </c>
      <c r="B2640" t="str">
        <f>IF($J2640="","",INDEX('2_Review &amp; Audit'!$C:$C,$J2640))</f>
        <v/>
      </c>
      <c r="C2640" t="str">
        <f>IF($J2640="","",INDEX('2_Review &amp; Audit'!$D:$D,$J2640))</f>
        <v/>
      </c>
      <c r="D2640" s="60" t="str">
        <f>IF($J2640="","",INDEX('2_Review &amp; Audit'!$U:$U,$J2640))</f>
        <v/>
      </c>
      <c r="E2640" t="str">
        <f>IF($J2640="","",INDEX('2_Review &amp; Audit'!$M:$M,$J2640))</f>
        <v/>
      </c>
      <c r="F2640" t="str">
        <f>IF($J2640="","",INDEX('2_Review &amp; Audit'!$N:$N,$J2640))</f>
        <v/>
      </c>
      <c r="G2640" t="str">
        <f>IF(OR($J2640="",$F2640=""),"",ABS(INDEX('2_Review &amp; Audit'!$B:$B,$J2640)/$F2640))</f>
        <v/>
      </c>
      <c r="H2640" t="str">
        <f t="shared" si="105"/>
        <v/>
      </c>
      <c r="I2640" t="str">
        <f>IF($J2640="","",INDEX('2_Review &amp; Audit'!$AD:$AD,$J2640))</f>
        <v/>
      </c>
      <c r="AB2640" t="str">
        <f>IF($D2640="","",MAX(0,N(#REF!)-N($X2640)))</f>
        <v/>
      </c>
      <c r="AC2640" t="str">
        <f>IF(OR($D2640="",$AB2640="",N($AB2640)&lt;=0),"",IFERROR(MATCH(1,INDEX(('2_Review &amp; Audit'!$F$6:$F$505=$A2640)*('2_Review &amp; Audit'!$I$6:$I$505&gt;=$E2640-30)*('2_Review &amp; Audit'!$I$6:$I$505&lt;=$E2640+30)*('2_Review &amp; Audit'!$R$6:$R$505&gt;0)*(ROW('2_Review &amp; Audit'!$R$6:$R$505)&gt;$T2640),0),0)+5,""))</f>
        <v/>
      </c>
      <c r="AG2640" t="str">
        <f>IF(OR($D2640="",$AB2640="",$AF2640=""),"",MIN($AB2640,$AF2640))</f>
        <v/>
      </c>
      <c r="AK2640" t="str">
        <f>IF($D2640="","",MAX(0,N($AB2640)-N($AG2640)))</f>
        <v/>
      </c>
      <c r="AL2640" t="str">
        <f>IF(OR($D2640="",$AK2640="",N($AK2640)&lt;=0),"",IFERROR(MATCH(1,INDEX(('2_Review &amp; Audit'!$F$6:$F$505=$A2640)*('2_Review &amp; Audit'!$I$6:$I$505&gt;=$E2640-30)*('2_Review &amp; Audit'!$I$6:$I$505&lt;=$E2640+30)*('2_Review &amp; Audit'!$R$6:$R$505&gt;0)*(ROW('2_Review &amp; Audit'!$R$6:$R$505)&gt;$AC2640),0),0)+5,""))</f>
        <v/>
      </c>
      <c r="AP2640" t="str">
        <f>IF(OR($D2640="",$AK2640="",$AO2640=""),"",MIN($AK2640,$AO2640))</f>
        <v/>
      </c>
    </row>
    <row r="2641" spans="1:42" ht="12.75" customHeight="1" x14ac:dyDescent="0.2">
      <c r="A2641" t="str">
        <f>IF($J2641="","",INDEX('2_Review &amp; Audit'!$F:$F,$J2641))</f>
        <v/>
      </c>
      <c r="B2641" t="str">
        <f>IF($J2641="","",INDEX('2_Review &amp; Audit'!$C:$C,$J2641))</f>
        <v/>
      </c>
      <c r="C2641" t="str">
        <f>IF($J2641="","",INDEX('2_Review &amp; Audit'!$D:$D,$J2641))</f>
        <v/>
      </c>
      <c r="D2641" s="60" t="str">
        <f>IF($J2641="","",INDEX('2_Review &amp; Audit'!$U:$U,$J2641))</f>
        <v/>
      </c>
      <c r="E2641" t="str">
        <f>IF($J2641="","",INDEX('2_Review &amp; Audit'!$M:$M,$J2641))</f>
        <v/>
      </c>
      <c r="F2641" t="str">
        <f>IF($J2641="","",INDEX('2_Review &amp; Audit'!$N:$N,$J2641))</f>
        <v/>
      </c>
      <c r="G2641" t="str">
        <f>IF(OR($J2641="",$F2641=""),"",ABS(INDEX('2_Review &amp; Audit'!$B:$B,$J2641)/$F2641))</f>
        <v/>
      </c>
      <c r="H2641" t="str">
        <f t="shared" si="105"/>
        <v/>
      </c>
      <c r="I2641" t="str">
        <f>IF($J2641="","",INDEX('2_Review &amp; Audit'!$AD:$AD,$J2641))</f>
        <v/>
      </c>
      <c r="AB2641" t="str">
        <f>IF($D2641="","",MAX(0,N(#REF!)-N($X2641)))</f>
        <v/>
      </c>
      <c r="AC2641" t="str">
        <f>IF(OR($D2641="",$AB2641="",N($AB2641)&lt;=0),"",IFERROR(MATCH(1,INDEX(('2_Review &amp; Audit'!$F$6:$F$505=$A2641)*('2_Review &amp; Audit'!$I$6:$I$505&gt;=$E2641-30)*('2_Review &amp; Audit'!$I$6:$I$505&lt;=$E2641+30)*('2_Review &amp; Audit'!$R$6:$R$505&gt;0)*(ROW('2_Review &amp; Audit'!$R$6:$R$505)&gt;$T2641),0),0)+5,""))</f>
        <v/>
      </c>
      <c r="AG2641" t="str">
        <f>IF(OR($D2641="",$AB2641="",$AF2641=""),"",MIN($AB2641,$AF2641))</f>
        <v/>
      </c>
      <c r="AK2641" t="str">
        <f>IF($D2641="","",MAX(0,N($AB2641)-N($AG2641)))</f>
        <v/>
      </c>
      <c r="AL2641" t="str">
        <f>IF(OR($D2641="",$AK2641="",N($AK2641)&lt;=0),"",IFERROR(MATCH(1,INDEX(('2_Review &amp; Audit'!$F$6:$F$505=$A2641)*('2_Review &amp; Audit'!$I$6:$I$505&gt;=$E2641-30)*('2_Review &amp; Audit'!$I$6:$I$505&lt;=$E2641+30)*('2_Review &amp; Audit'!$R$6:$R$505&gt;0)*(ROW('2_Review &amp; Audit'!$R$6:$R$505)&gt;$AC2641),0),0)+5,""))</f>
        <v/>
      </c>
      <c r="AP2641" t="str">
        <f>IF(OR($D2641="",$AK2641="",$AO2641=""),"",MIN($AK2641,$AO2641))</f>
        <v/>
      </c>
    </row>
    <row r="2642" spans="1:42" ht="12.75" customHeight="1" x14ac:dyDescent="0.2">
      <c r="A2642" t="str">
        <f>IF($J2642="","",INDEX('2_Review &amp; Audit'!$F:$F,$J2642))</f>
        <v/>
      </c>
      <c r="B2642" t="str">
        <f>IF($J2642="","",INDEX('2_Review &amp; Audit'!$C:$C,$J2642))</f>
        <v/>
      </c>
      <c r="C2642" t="str">
        <f>IF($J2642="","",INDEX('2_Review &amp; Audit'!$D:$D,$J2642))</f>
        <v/>
      </c>
      <c r="D2642" s="60" t="str">
        <f>IF($J2642="","",INDEX('2_Review &amp; Audit'!$U:$U,$J2642))</f>
        <v/>
      </c>
      <c r="E2642" t="str">
        <f>IF($J2642="","",INDEX('2_Review &amp; Audit'!$M:$M,$J2642))</f>
        <v/>
      </c>
      <c r="F2642" t="str">
        <f>IF($J2642="","",INDEX('2_Review &amp; Audit'!$N:$N,$J2642))</f>
        <v/>
      </c>
      <c r="G2642" t="str">
        <f>IF(OR($J2642="",$F2642=""),"",ABS(INDEX('2_Review &amp; Audit'!$B:$B,$J2642)/$F2642))</f>
        <v/>
      </c>
      <c r="H2642" t="str">
        <f t="shared" si="105"/>
        <v/>
      </c>
      <c r="I2642" t="str">
        <f>IF($J2642="","",INDEX('2_Review &amp; Audit'!$AD:$AD,$J2642))</f>
        <v/>
      </c>
      <c r="AB2642" t="str">
        <f>IF($D2642="","",MAX(0,N(#REF!)-N($X2642)))</f>
        <v/>
      </c>
      <c r="AC2642" t="str">
        <f>IF(OR($D2642="",$AB2642="",N($AB2642)&lt;=0),"",IFERROR(MATCH(1,INDEX(('2_Review &amp; Audit'!$F$6:$F$505=$A2642)*('2_Review &amp; Audit'!$I$6:$I$505&gt;=$E2642-30)*('2_Review &amp; Audit'!$I$6:$I$505&lt;=$E2642+30)*('2_Review &amp; Audit'!$R$6:$R$505&gt;0)*(ROW('2_Review &amp; Audit'!$R$6:$R$505)&gt;$T2642),0),0)+5,""))</f>
        <v/>
      </c>
      <c r="AG2642" t="str">
        <f>IF(OR($D2642="",$AB2642="",$AF2642=""),"",MIN($AB2642,$AF2642))</f>
        <v/>
      </c>
      <c r="AK2642" t="str">
        <f>IF($D2642="","",MAX(0,N($AB2642)-N($AG2642)))</f>
        <v/>
      </c>
      <c r="AL2642" t="str">
        <f>IF(OR($D2642="",$AK2642="",N($AK2642)&lt;=0),"",IFERROR(MATCH(1,INDEX(('2_Review &amp; Audit'!$F$6:$F$505=$A2642)*('2_Review &amp; Audit'!$I$6:$I$505&gt;=$E2642-30)*('2_Review &amp; Audit'!$I$6:$I$505&lt;=$E2642+30)*('2_Review &amp; Audit'!$R$6:$R$505&gt;0)*(ROW('2_Review &amp; Audit'!$R$6:$R$505)&gt;$AC2642),0),0)+5,""))</f>
        <v/>
      </c>
      <c r="AP2642" t="str">
        <f>IF(OR($D2642="",$AK2642="",$AO2642=""),"",MIN($AK2642,$AO2642))</f>
        <v/>
      </c>
    </row>
    <row r="2643" spans="1:42" ht="12.75" customHeight="1" x14ac:dyDescent="0.2">
      <c r="A2643" t="str">
        <f>IF($J2643="","",INDEX('2_Review &amp; Audit'!$F:$F,$J2643))</f>
        <v/>
      </c>
      <c r="B2643" t="str">
        <f>IF($J2643="","",INDEX('2_Review &amp; Audit'!$C:$C,$J2643))</f>
        <v/>
      </c>
      <c r="C2643" t="str">
        <f>IF($J2643="","",INDEX('2_Review &amp; Audit'!$D:$D,$J2643))</f>
        <v/>
      </c>
      <c r="D2643" s="60" t="str">
        <f>IF($J2643="","",INDEX('2_Review &amp; Audit'!$U:$U,$J2643))</f>
        <v/>
      </c>
      <c r="E2643" t="str">
        <f>IF($J2643="","",INDEX('2_Review &amp; Audit'!$M:$M,$J2643))</f>
        <v/>
      </c>
      <c r="F2643" t="str">
        <f>IF($J2643="","",INDEX('2_Review &amp; Audit'!$N:$N,$J2643))</f>
        <v/>
      </c>
      <c r="G2643" t="str">
        <f>IF(OR($J2643="",$F2643=""),"",ABS(INDEX('2_Review &amp; Audit'!$B:$B,$J2643)/$F2643))</f>
        <v/>
      </c>
      <c r="H2643" t="str">
        <f t="shared" si="105"/>
        <v/>
      </c>
      <c r="I2643" t="str">
        <f>IF($J2643="","",INDEX('2_Review &amp; Audit'!$AD:$AD,$J2643))</f>
        <v/>
      </c>
      <c r="AB2643" t="str">
        <f>IF($D2643="","",MAX(0,N(#REF!)-N($X2643)))</f>
        <v/>
      </c>
      <c r="AC2643" t="str">
        <f>IF(OR($D2643="",$AB2643="",N($AB2643)&lt;=0),"",IFERROR(MATCH(1,INDEX(('2_Review &amp; Audit'!$F$6:$F$505=$A2643)*('2_Review &amp; Audit'!$I$6:$I$505&gt;=$E2643-30)*('2_Review &amp; Audit'!$I$6:$I$505&lt;=$E2643+30)*('2_Review &amp; Audit'!$R$6:$R$505&gt;0)*(ROW('2_Review &amp; Audit'!$R$6:$R$505)&gt;$T2643),0),0)+5,""))</f>
        <v/>
      </c>
      <c r="AG2643" t="str">
        <f>IF(OR($D2643="",$AB2643="",$AF2643=""),"",MIN($AB2643,$AF2643))</f>
        <v/>
      </c>
      <c r="AK2643" t="str">
        <f>IF($D2643="","",MAX(0,N($AB2643)-N($AG2643)))</f>
        <v/>
      </c>
      <c r="AL2643" t="str">
        <f>IF(OR($D2643="",$AK2643="",N($AK2643)&lt;=0),"",IFERROR(MATCH(1,INDEX(('2_Review &amp; Audit'!$F$6:$F$505=$A2643)*('2_Review &amp; Audit'!$I$6:$I$505&gt;=$E2643-30)*('2_Review &amp; Audit'!$I$6:$I$505&lt;=$E2643+30)*('2_Review &amp; Audit'!$R$6:$R$505&gt;0)*(ROW('2_Review &amp; Audit'!$R$6:$R$505)&gt;$AC2643),0),0)+5,""))</f>
        <v/>
      </c>
      <c r="AP2643" t="str">
        <f>IF(OR($D2643="",$AK2643="",$AO2643=""),"",MIN($AK2643,$AO2643))</f>
        <v/>
      </c>
    </row>
    <row r="2644" spans="1:42" ht="12.75" customHeight="1" x14ac:dyDescent="0.2">
      <c r="A2644" t="str">
        <f>IF($J2644="","",INDEX('2_Review &amp; Audit'!$F:$F,$J2644))</f>
        <v/>
      </c>
      <c r="B2644" t="str">
        <f>IF($J2644="","",INDEX('2_Review &amp; Audit'!$C:$C,$J2644))</f>
        <v/>
      </c>
      <c r="C2644" t="str">
        <f>IF($J2644="","",INDEX('2_Review &amp; Audit'!$D:$D,$J2644))</f>
        <v/>
      </c>
      <c r="D2644" s="60" t="str">
        <f>IF($J2644="","",INDEX('2_Review &amp; Audit'!$U:$U,$J2644))</f>
        <v/>
      </c>
      <c r="E2644" t="str">
        <f>IF($J2644="","",INDEX('2_Review &amp; Audit'!$M:$M,$J2644))</f>
        <v/>
      </c>
      <c r="F2644" t="str">
        <f>IF($J2644="","",INDEX('2_Review &amp; Audit'!$N:$N,$J2644))</f>
        <v/>
      </c>
      <c r="G2644" t="str">
        <f>IF(OR($J2644="",$F2644=""),"",ABS(INDEX('2_Review &amp; Audit'!$B:$B,$J2644)/$F2644))</f>
        <v/>
      </c>
      <c r="H2644" t="str">
        <f t="shared" si="105"/>
        <v/>
      </c>
      <c r="I2644" t="str">
        <f>IF($J2644="","",INDEX('2_Review &amp; Audit'!$AD:$AD,$J2644))</f>
        <v/>
      </c>
      <c r="AB2644" t="str">
        <f>IF($D2644="","",MAX(0,N(#REF!)-N($X2644)))</f>
        <v/>
      </c>
      <c r="AC2644" t="str">
        <f>IF(OR($D2644="",$AB2644="",N($AB2644)&lt;=0),"",IFERROR(MATCH(1,INDEX(('2_Review &amp; Audit'!$F$6:$F$505=$A2644)*('2_Review &amp; Audit'!$I$6:$I$505&gt;=$E2644-30)*('2_Review &amp; Audit'!$I$6:$I$505&lt;=$E2644+30)*('2_Review &amp; Audit'!$R$6:$R$505&gt;0)*(ROW('2_Review &amp; Audit'!$R$6:$R$505)&gt;$T2644),0),0)+5,""))</f>
        <v/>
      </c>
      <c r="AG2644" t="str">
        <f>IF(OR($D2644="",$AB2644="",$AF2644=""),"",MIN($AB2644,$AF2644))</f>
        <v/>
      </c>
      <c r="AK2644" t="str">
        <f>IF($D2644="","",MAX(0,N($AB2644)-N($AG2644)))</f>
        <v/>
      </c>
      <c r="AL2644" t="str">
        <f>IF(OR($D2644="",$AK2644="",N($AK2644)&lt;=0),"",IFERROR(MATCH(1,INDEX(('2_Review &amp; Audit'!$F$6:$F$505=$A2644)*('2_Review &amp; Audit'!$I$6:$I$505&gt;=$E2644-30)*('2_Review &amp; Audit'!$I$6:$I$505&lt;=$E2644+30)*('2_Review &amp; Audit'!$R$6:$R$505&gt;0)*(ROW('2_Review &amp; Audit'!$R$6:$R$505)&gt;$AC2644),0),0)+5,""))</f>
        <v/>
      </c>
      <c r="AP2644" t="str">
        <f>IF(OR($D2644="",$AK2644="",$AO2644=""),"",MIN($AK2644,$AO2644))</f>
        <v/>
      </c>
    </row>
    <row r="2645" spans="1:42" ht="12.75" customHeight="1" x14ac:dyDescent="0.2">
      <c r="A2645" t="str">
        <f>IF($J2645="","",INDEX('2_Review &amp; Audit'!$F:$F,$J2645))</f>
        <v/>
      </c>
      <c r="B2645" t="str">
        <f>IF($J2645="","",INDEX('2_Review &amp; Audit'!$C:$C,$J2645))</f>
        <v/>
      </c>
      <c r="C2645" t="str">
        <f>IF($J2645="","",INDEX('2_Review &amp; Audit'!$D:$D,$J2645))</f>
        <v/>
      </c>
      <c r="D2645" s="60" t="str">
        <f>IF($J2645="","",INDEX('2_Review &amp; Audit'!$U:$U,$J2645))</f>
        <v/>
      </c>
      <c r="E2645" t="str">
        <f>IF($J2645="","",INDEX('2_Review &amp; Audit'!$M:$M,$J2645))</f>
        <v/>
      </c>
      <c r="F2645" t="str">
        <f>IF($J2645="","",INDEX('2_Review &amp; Audit'!$N:$N,$J2645))</f>
        <v/>
      </c>
      <c r="G2645" t="str">
        <f>IF(OR($J2645="",$F2645=""),"",ABS(INDEX('2_Review &amp; Audit'!$B:$B,$J2645)/$F2645))</f>
        <v/>
      </c>
      <c r="H2645" t="str">
        <f t="shared" si="105"/>
        <v/>
      </c>
      <c r="I2645" t="str">
        <f>IF($J2645="","",INDEX('2_Review &amp; Audit'!$AD:$AD,$J2645))</f>
        <v/>
      </c>
      <c r="AB2645" t="str">
        <f>IF($D2645="","",MAX(0,N(#REF!)-N($X2645)))</f>
        <v/>
      </c>
      <c r="AC2645" t="str">
        <f>IF(OR($D2645="",$AB2645="",N($AB2645)&lt;=0),"",IFERROR(MATCH(1,INDEX(('2_Review &amp; Audit'!$F$6:$F$505=$A2645)*('2_Review &amp; Audit'!$I$6:$I$505&gt;=$E2645-30)*('2_Review &amp; Audit'!$I$6:$I$505&lt;=$E2645+30)*('2_Review &amp; Audit'!$R$6:$R$505&gt;0)*(ROW('2_Review &amp; Audit'!$R$6:$R$505)&gt;$T2645),0),0)+5,""))</f>
        <v/>
      </c>
      <c r="AG2645" t="str">
        <f>IF(OR($D2645="",$AB2645="",$AF2645=""),"",MIN($AB2645,$AF2645))</f>
        <v/>
      </c>
      <c r="AK2645" t="str">
        <f>IF($D2645="","",MAX(0,N($AB2645)-N($AG2645)))</f>
        <v/>
      </c>
      <c r="AL2645" t="str">
        <f>IF(OR($D2645="",$AK2645="",N($AK2645)&lt;=0),"",IFERROR(MATCH(1,INDEX(('2_Review &amp; Audit'!$F$6:$F$505=$A2645)*('2_Review &amp; Audit'!$I$6:$I$505&gt;=$E2645-30)*('2_Review &amp; Audit'!$I$6:$I$505&lt;=$E2645+30)*('2_Review &amp; Audit'!$R$6:$R$505&gt;0)*(ROW('2_Review &amp; Audit'!$R$6:$R$505)&gt;$AC2645),0),0)+5,""))</f>
        <v/>
      </c>
      <c r="AP2645" t="str">
        <f>IF(OR($D2645="",$AK2645="",$AO2645=""),"",MIN($AK2645,$AO2645))</f>
        <v/>
      </c>
    </row>
    <row r="2646" spans="1:42" ht="12.75" customHeight="1" x14ac:dyDescent="0.2">
      <c r="A2646" t="str">
        <f>IF($J2646="","",INDEX('2_Review &amp; Audit'!$F:$F,$J2646))</f>
        <v/>
      </c>
      <c r="B2646" t="str">
        <f>IF($J2646="","",INDEX('2_Review &amp; Audit'!$C:$C,$J2646))</f>
        <v/>
      </c>
      <c r="C2646" t="str">
        <f>IF($J2646="","",INDEX('2_Review &amp; Audit'!$D:$D,$J2646))</f>
        <v/>
      </c>
      <c r="D2646" s="60" t="str">
        <f>IF($J2646="","",INDEX('2_Review &amp; Audit'!$U:$U,$J2646))</f>
        <v/>
      </c>
      <c r="E2646" t="str">
        <f>IF($J2646="","",INDEX('2_Review &amp; Audit'!$M:$M,$J2646))</f>
        <v/>
      </c>
      <c r="F2646" t="str">
        <f>IF($J2646="","",INDEX('2_Review &amp; Audit'!$N:$N,$J2646))</f>
        <v/>
      </c>
      <c r="G2646" t="str">
        <f>IF(OR($J2646="",$F2646=""),"",ABS(INDEX('2_Review &amp; Audit'!$B:$B,$J2646)/$F2646))</f>
        <v/>
      </c>
      <c r="H2646" t="str">
        <f t="shared" si="105"/>
        <v/>
      </c>
      <c r="I2646" t="str">
        <f>IF($J2646="","",INDEX('2_Review &amp; Audit'!$AD:$AD,$J2646))</f>
        <v/>
      </c>
      <c r="AB2646" t="str">
        <f>IF($D2646="","",MAX(0,N(#REF!)-N($X2646)))</f>
        <v/>
      </c>
      <c r="AC2646" t="str">
        <f>IF(OR($D2646="",$AB2646="",N($AB2646)&lt;=0),"",IFERROR(MATCH(1,INDEX(('2_Review &amp; Audit'!$F$6:$F$505=$A2646)*('2_Review &amp; Audit'!$I$6:$I$505&gt;=$E2646-30)*('2_Review &amp; Audit'!$I$6:$I$505&lt;=$E2646+30)*('2_Review &amp; Audit'!$R$6:$R$505&gt;0)*(ROW('2_Review &amp; Audit'!$R$6:$R$505)&gt;$T2646),0),0)+5,""))</f>
        <v/>
      </c>
      <c r="AG2646" t="str">
        <f>IF(OR($D2646="",$AB2646="",$AF2646=""),"",MIN($AB2646,$AF2646))</f>
        <v/>
      </c>
      <c r="AK2646" t="str">
        <f>IF($D2646="","",MAX(0,N($AB2646)-N($AG2646)))</f>
        <v/>
      </c>
      <c r="AL2646" t="str">
        <f>IF(OR($D2646="",$AK2646="",N($AK2646)&lt;=0),"",IFERROR(MATCH(1,INDEX(('2_Review &amp; Audit'!$F$6:$F$505=$A2646)*('2_Review &amp; Audit'!$I$6:$I$505&gt;=$E2646-30)*('2_Review &amp; Audit'!$I$6:$I$505&lt;=$E2646+30)*('2_Review &amp; Audit'!$R$6:$R$505&gt;0)*(ROW('2_Review &amp; Audit'!$R$6:$R$505)&gt;$AC2646),0),0)+5,""))</f>
        <v/>
      </c>
      <c r="AP2646" t="str">
        <f>IF(OR($D2646="",$AK2646="",$AO2646=""),"",MIN($AK2646,$AO2646))</f>
        <v/>
      </c>
    </row>
    <row r="2647" spans="1:42" ht="12.75" customHeight="1" x14ac:dyDescent="0.2">
      <c r="A2647" t="str">
        <f>IF($J2647="","",INDEX('2_Review &amp; Audit'!$F:$F,$J2647))</f>
        <v/>
      </c>
      <c r="B2647" t="str">
        <f>IF($J2647="","",INDEX('2_Review &amp; Audit'!$C:$C,$J2647))</f>
        <v/>
      </c>
      <c r="C2647" t="str">
        <f>IF($J2647="","",INDEX('2_Review &amp; Audit'!$D:$D,$J2647))</f>
        <v/>
      </c>
      <c r="D2647" s="60" t="str">
        <f>IF($J2647="","",INDEX('2_Review &amp; Audit'!$U:$U,$J2647))</f>
        <v/>
      </c>
      <c r="E2647" t="str">
        <f>IF($J2647="","",INDEX('2_Review &amp; Audit'!$M:$M,$J2647))</f>
        <v/>
      </c>
      <c r="F2647" t="str">
        <f>IF($J2647="","",INDEX('2_Review &amp; Audit'!$N:$N,$J2647))</f>
        <v/>
      </c>
      <c r="G2647" t="str">
        <f>IF(OR($J2647="",$F2647=""),"",ABS(INDEX('2_Review &amp; Audit'!$B:$B,$J2647)/$F2647))</f>
        <v/>
      </c>
      <c r="H2647" t="str">
        <f t="shared" si="105"/>
        <v/>
      </c>
      <c r="I2647" t="str">
        <f>IF($J2647="","",INDEX('2_Review &amp; Audit'!$AD:$AD,$J2647))</f>
        <v/>
      </c>
      <c r="AB2647" t="str">
        <f>IF($D2647="","",MAX(0,N(#REF!)-N($X2647)))</f>
        <v/>
      </c>
      <c r="AC2647" t="str">
        <f>IF(OR($D2647="",$AB2647="",N($AB2647)&lt;=0),"",IFERROR(MATCH(1,INDEX(('2_Review &amp; Audit'!$F$6:$F$505=$A2647)*('2_Review &amp; Audit'!$I$6:$I$505&gt;=$E2647-30)*('2_Review &amp; Audit'!$I$6:$I$505&lt;=$E2647+30)*('2_Review &amp; Audit'!$R$6:$R$505&gt;0)*(ROW('2_Review &amp; Audit'!$R$6:$R$505)&gt;$T2647),0),0)+5,""))</f>
        <v/>
      </c>
      <c r="AG2647" t="str">
        <f>IF(OR($D2647="",$AB2647="",$AF2647=""),"",MIN($AB2647,$AF2647))</f>
        <v/>
      </c>
      <c r="AK2647" t="str">
        <f>IF($D2647="","",MAX(0,N($AB2647)-N($AG2647)))</f>
        <v/>
      </c>
      <c r="AL2647" t="str">
        <f>IF(OR($D2647="",$AK2647="",N($AK2647)&lt;=0),"",IFERROR(MATCH(1,INDEX(('2_Review &amp; Audit'!$F$6:$F$505=$A2647)*('2_Review &amp; Audit'!$I$6:$I$505&gt;=$E2647-30)*('2_Review &amp; Audit'!$I$6:$I$505&lt;=$E2647+30)*('2_Review &amp; Audit'!$R$6:$R$505&gt;0)*(ROW('2_Review &amp; Audit'!$R$6:$R$505)&gt;$AC2647),0),0)+5,""))</f>
        <v/>
      </c>
      <c r="AP2647" t="str">
        <f>IF(OR($D2647="",$AK2647="",$AO2647=""),"",MIN($AK2647,$AO2647))</f>
        <v/>
      </c>
    </row>
    <row r="2648" spans="1:42" ht="12.75" customHeight="1" x14ac:dyDescent="0.2">
      <c r="A2648" t="str">
        <f>IF($J2648="","",INDEX('2_Review &amp; Audit'!$F:$F,$J2648))</f>
        <v/>
      </c>
      <c r="B2648" t="str">
        <f>IF($J2648="","",INDEX('2_Review &amp; Audit'!$C:$C,$J2648))</f>
        <v/>
      </c>
      <c r="C2648" t="str">
        <f>IF($J2648="","",INDEX('2_Review &amp; Audit'!$D:$D,$J2648))</f>
        <v/>
      </c>
      <c r="D2648" s="60" t="str">
        <f>IF($J2648="","",INDEX('2_Review &amp; Audit'!$U:$U,$J2648))</f>
        <v/>
      </c>
      <c r="E2648" t="str">
        <f>IF($J2648="","",INDEX('2_Review &amp; Audit'!$M:$M,$J2648))</f>
        <v/>
      </c>
      <c r="F2648" t="str">
        <f>IF($J2648="","",INDEX('2_Review &amp; Audit'!$N:$N,$J2648))</f>
        <v/>
      </c>
      <c r="G2648" t="str">
        <f>IF(OR($J2648="",$F2648=""),"",ABS(INDEX('2_Review &amp; Audit'!$B:$B,$J2648)/$F2648))</f>
        <v/>
      </c>
      <c r="H2648" t="str">
        <f t="shared" si="105"/>
        <v/>
      </c>
      <c r="I2648" t="str">
        <f>IF($J2648="","",INDEX('2_Review &amp; Audit'!$AD:$AD,$J2648))</f>
        <v/>
      </c>
      <c r="AB2648" t="str">
        <f>IF($D2648="","",MAX(0,N(#REF!)-N($X2648)))</f>
        <v/>
      </c>
      <c r="AC2648" t="str">
        <f>IF(OR($D2648="",$AB2648="",N($AB2648)&lt;=0),"",IFERROR(MATCH(1,INDEX(('2_Review &amp; Audit'!$F$6:$F$505=$A2648)*('2_Review &amp; Audit'!$I$6:$I$505&gt;=$E2648-30)*('2_Review &amp; Audit'!$I$6:$I$505&lt;=$E2648+30)*('2_Review &amp; Audit'!$R$6:$R$505&gt;0)*(ROW('2_Review &amp; Audit'!$R$6:$R$505)&gt;$T2648),0),0)+5,""))</f>
        <v/>
      </c>
      <c r="AG2648" t="str">
        <f>IF(OR($D2648="",$AB2648="",$AF2648=""),"",MIN($AB2648,$AF2648))</f>
        <v/>
      </c>
      <c r="AK2648" t="str">
        <f>IF($D2648="","",MAX(0,N($AB2648)-N($AG2648)))</f>
        <v/>
      </c>
      <c r="AL2648" t="str">
        <f>IF(OR($D2648="",$AK2648="",N($AK2648)&lt;=0),"",IFERROR(MATCH(1,INDEX(('2_Review &amp; Audit'!$F$6:$F$505=$A2648)*('2_Review &amp; Audit'!$I$6:$I$505&gt;=$E2648-30)*('2_Review &amp; Audit'!$I$6:$I$505&lt;=$E2648+30)*('2_Review &amp; Audit'!$R$6:$R$505&gt;0)*(ROW('2_Review &amp; Audit'!$R$6:$R$505)&gt;$AC2648),0),0)+5,""))</f>
        <v/>
      </c>
      <c r="AP2648" t="str">
        <f>IF(OR($D2648="",$AK2648="",$AO2648=""),"",MIN($AK2648,$AO2648))</f>
        <v/>
      </c>
    </row>
    <row r="2649" spans="1:42" ht="12.75" customHeight="1" x14ac:dyDescent="0.2">
      <c r="A2649" t="str">
        <f>IF($J2649="","",INDEX('2_Review &amp; Audit'!$F:$F,$J2649))</f>
        <v/>
      </c>
      <c r="B2649" t="str">
        <f>IF($J2649="","",INDEX('2_Review &amp; Audit'!$C:$C,$J2649))</f>
        <v/>
      </c>
      <c r="C2649" t="str">
        <f>IF($J2649="","",INDEX('2_Review &amp; Audit'!$D:$D,$J2649))</f>
        <v/>
      </c>
      <c r="D2649" s="60" t="str">
        <f>IF($J2649="","",INDEX('2_Review &amp; Audit'!$U:$U,$J2649))</f>
        <v/>
      </c>
      <c r="E2649" t="str">
        <f>IF($J2649="","",INDEX('2_Review &amp; Audit'!$M:$M,$J2649))</f>
        <v/>
      </c>
      <c r="F2649" t="str">
        <f>IF($J2649="","",INDEX('2_Review &amp; Audit'!$N:$N,$J2649))</f>
        <v/>
      </c>
      <c r="G2649" t="str">
        <f>IF(OR($J2649="",$F2649=""),"",ABS(INDEX('2_Review &amp; Audit'!$B:$B,$J2649)/$F2649))</f>
        <v/>
      </c>
      <c r="H2649" t="str">
        <f t="shared" si="105"/>
        <v/>
      </c>
      <c r="I2649" t="str">
        <f>IF($J2649="","",INDEX('2_Review &amp; Audit'!$AD:$AD,$J2649))</f>
        <v/>
      </c>
      <c r="AB2649" t="str">
        <f>IF($D2649="","",MAX(0,N(#REF!)-N($X2649)))</f>
        <v/>
      </c>
      <c r="AC2649" t="str">
        <f>IF(OR($D2649="",$AB2649="",N($AB2649)&lt;=0),"",IFERROR(MATCH(1,INDEX(('2_Review &amp; Audit'!$F$6:$F$505=$A2649)*('2_Review &amp; Audit'!$I$6:$I$505&gt;=$E2649-30)*('2_Review &amp; Audit'!$I$6:$I$505&lt;=$E2649+30)*('2_Review &amp; Audit'!$R$6:$R$505&gt;0)*(ROW('2_Review &amp; Audit'!$R$6:$R$505)&gt;$T2649),0),0)+5,""))</f>
        <v/>
      </c>
      <c r="AG2649" t="str">
        <f>IF(OR($D2649="",$AB2649="",$AF2649=""),"",MIN($AB2649,$AF2649))</f>
        <v/>
      </c>
      <c r="AK2649" t="str">
        <f>IF($D2649="","",MAX(0,N($AB2649)-N($AG2649)))</f>
        <v/>
      </c>
      <c r="AL2649" t="str">
        <f>IF(OR($D2649="",$AK2649="",N($AK2649)&lt;=0),"",IFERROR(MATCH(1,INDEX(('2_Review &amp; Audit'!$F$6:$F$505=$A2649)*('2_Review &amp; Audit'!$I$6:$I$505&gt;=$E2649-30)*('2_Review &amp; Audit'!$I$6:$I$505&lt;=$E2649+30)*('2_Review &amp; Audit'!$R$6:$R$505&gt;0)*(ROW('2_Review &amp; Audit'!$R$6:$R$505)&gt;$AC2649),0),0)+5,""))</f>
        <v/>
      </c>
      <c r="AP2649" t="str">
        <f>IF(OR($D2649="",$AK2649="",$AO2649=""),"",MIN($AK2649,$AO2649))</f>
        <v/>
      </c>
    </row>
    <row r="2650" spans="1:42" ht="12.75" customHeight="1" x14ac:dyDescent="0.2">
      <c r="A2650" t="str">
        <f>IF($J2650="","",INDEX('2_Review &amp; Audit'!$F:$F,$J2650))</f>
        <v/>
      </c>
      <c r="B2650" t="str">
        <f>IF($J2650="","",INDEX('2_Review &amp; Audit'!$C:$C,$J2650))</f>
        <v/>
      </c>
      <c r="C2650" t="str">
        <f>IF($J2650="","",INDEX('2_Review &amp; Audit'!$D:$D,$J2650))</f>
        <v/>
      </c>
      <c r="D2650" s="60" t="str">
        <f>IF($J2650="","",INDEX('2_Review &amp; Audit'!$U:$U,$J2650))</f>
        <v/>
      </c>
      <c r="E2650" t="str">
        <f>IF($J2650="","",INDEX('2_Review &amp; Audit'!$M:$M,$J2650))</f>
        <v/>
      </c>
      <c r="F2650" t="str">
        <f>IF($J2650="","",INDEX('2_Review &amp; Audit'!$N:$N,$J2650))</f>
        <v/>
      </c>
      <c r="G2650" t="str">
        <f>IF(OR($J2650="",$F2650=""),"",ABS(INDEX('2_Review &amp; Audit'!$B:$B,$J2650)/$F2650))</f>
        <v/>
      </c>
      <c r="H2650" t="str">
        <f t="shared" si="105"/>
        <v/>
      </c>
      <c r="I2650" t="str">
        <f>IF($J2650="","",INDEX('2_Review &amp; Audit'!$AD:$AD,$J2650))</f>
        <v/>
      </c>
      <c r="AB2650" t="str">
        <f>IF($D2650="","",MAX(0,N(#REF!)-N($X2650)))</f>
        <v/>
      </c>
      <c r="AC2650" t="str">
        <f>IF(OR($D2650="",$AB2650="",N($AB2650)&lt;=0),"",IFERROR(MATCH(1,INDEX(('2_Review &amp; Audit'!$F$6:$F$505=$A2650)*('2_Review &amp; Audit'!$I$6:$I$505&gt;=$E2650-30)*('2_Review &amp; Audit'!$I$6:$I$505&lt;=$E2650+30)*('2_Review &amp; Audit'!$R$6:$R$505&gt;0)*(ROW('2_Review &amp; Audit'!$R$6:$R$505)&gt;$T2650),0),0)+5,""))</f>
        <v/>
      </c>
      <c r="AG2650" t="str">
        <f>IF(OR($D2650="",$AB2650="",$AF2650=""),"",MIN($AB2650,$AF2650))</f>
        <v/>
      </c>
      <c r="AK2650" t="str">
        <f>IF($D2650="","",MAX(0,N($AB2650)-N($AG2650)))</f>
        <v/>
      </c>
      <c r="AL2650" t="str">
        <f>IF(OR($D2650="",$AK2650="",N($AK2650)&lt;=0),"",IFERROR(MATCH(1,INDEX(('2_Review &amp; Audit'!$F$6:$F$505=$A2650)*('2_Review &amp; Audit'!$I$6:$I$505&gt;=$E2650-30)*('2_Review &amp; Audit'!$I$6:$I$505&lt;=$E2650+30)*('2_Review &amp; Audit'!$R$6:$R$505&gt;0)*(ROW('2_Review &amp; Audit'!$R$6:$R$505)&gt;$AC2650),0),0)+5,""))</f>
        <v/>
      </c>
      <c r="AP2650" t="str">
        <f>IF(OR($D2650="",$AK2650="",$AO2650=""),"",MIN($AK2650,$AO2650))</f>
        <v/>
      </c>
    </row>
    <row r="2651" spans="1:42" ht="12.75" customHeight="1" x14ac:dyDescent="0.2">
      <c r="A2651" t="str">
        <f>IF($J2651="","",INDEX('2_Review &amp; Audit'!$F:$F,$J2651))</f>
        <v/>
      </c>
      <c r="B2651" t="str">
        <f>IF($J2651="","",INDEX('2_Review &amp; Audit'!$C:$C,$J2651))</f>
        <v/>
      </c>
      <c r="C2651" t="str">
        <f>IF($J2651="","",INDEX('2_Review &amp; Audit'!$D:$D,$J2651))</f>
        <v/>
      </c>
      <c r="D2651" s="60" t="str">
        <f>IF($J2651="","",INDEX('2_Review &amp; Audit'!$U:$U,$J2651))</f>
        <v/>
      </c>
      <c r="E2651" t="str">
        <f>IF($J2651="","",INDEX('2_Review &amp; Audit'!$M:$M,$J2651))</f>
        <v/>
      </c>
      <c r="F2651" t="str">
        <f>IF($J2651="","",INDEX('2_Review &amp; Audit'!$N:$N,$J2651))</f>
        <v/>
      </c>
      <c r="G2651" t="str">
        <f>IF(OR($J2651="",$F2651=""),"",ABS(INDEX('2_Review &amp; Audit'!$B:$B,$J2651)/$F2651))</f>
        <v/>
      </c>
      <c r="H2651" t="str">
        <f t="shared" si="105"/>
        <v/>
      </c>
      <c r="I2651" t="str">
        <f>IF($J2651="","",INDEX('2_Review &amp; Audit'!$AD:$AD,$J2651))</f>
        <v/>
      </c>
      <c r="AB2651" t="str">
        <f>IF($D2651="","",MAX(0,N(#REF!)-N($X2651)))</f>
        <v/>
      </c>
      <c r="AC2651" t="str">
        <f>IF(OR($D2651="",$AB2651="",N($AB2651)&lt;=0),"",IFERROR(MATCH(1,INDEX(('2_Review &amp; Audit'!$F$6:$F$505=$A2651)*('2_Review &amp; Audit'!$I$6:$I$505&gt;=$E2651-30)*('2_Review &amp; Audit'!$I$6:$I$505&lt;=$E2651+30)*('2_Review &amp; Audit'!$R$6:$R$505&gt;0)*(ROW('2_Review &amp; Audit'!$R$6:$R$505)&gt;$T2651),0),0)+5,""))</f>
        <v/>
      </c>
      <c r="AG2651" t="str">
        <f>IF(OR($D2651="",$AB2651="",$AF2651=""),"",MIN($AB2651,$AF2651))</f>
        <v/>
      </c>
      <c r="AK2651" t="str">
        <f>IF($D2651="","",MAX(0,N($AB2651)-N($AG2651)))</f>
        <v/>
      </c>
      <c r="AL2651" t="str">
        <f>IF(OR($D2651="",$AK2651="",N($AK2651)&lt;=0),"",IFERROR(MATCH(1,INDEX(('2_Review &amp; Audit'!$F$6:$F$505=$A2651)*('2_Review &amp; Audit'!$I$6:$I$505&gt;=$E2651-30)*('2_Review &amp; Audit'!$I$6:$I$505&lt;=$E2651+30)*('2_Review &amp; Audit'!$R$6:$R$505&gt;0)*(ROW('2_Review &amp; Audit'!$R$6:$R$505)&gt;$AC2651),0),0)+5,""))</f>
        <v/>
      </c>
      <c r="AP2651" t="str">
        <f>IF(OR($D2651="",$AK2651="",$AO2651=""),"",MIN($AK2651,$AO2651))</f>
        <v/>
      </c>
    </row>
    <row r="2652" spans="1:42" ht="12.75" customHeight="1" x14ac:dyDescent="0.2">
      <c r="A2652" t="str">
        <f>IF($J2652="","",INDEX('2_Review &amp; Audit'!$F:$F,$J2652))</f>
        <v/>
      </c>
      <c r="B2652" t="str">
        <f>IF($J2652="","",INDEX('2_Review &amp; Audit'!$C:$C,$J2652))</f>
        <v/>
      </c>
      <c r="C2652" t="str">
        <f>IF($J2652="","",INDEX('2_Review &amp; Audit'!$D:$D,$J2652))</f>
        <v/>
      </c>
      <c r="D2652" s="60" t="str">
        <f>IF($J2652="","",INDEX('2_Review &amp; Audit'!$U:$U,$J2652))</f>
        <v/>
      </c>
      <c r="E2652" t="str">
        <f>IF($J2652="","",INDEX('2_Review &amp; Audit'!$M:$M,$J2652))</f>
        <v/>
      </c>
      <c r="F2652" t="str">
        <f>IF($J2652="","",INDEX('2_Review &amp; Audit'!$N:$N,$J2652))</f>
        <v/>
      </c>
      <c r="G2652" t="str">
        <f>IF(OR($J2652="",$F2652=""),"",ABS(INDEX('2_Review &amp; Audit'!$B:$B,$J2652)/$F2652))</f>
        <v/>
      </c>
      <c r="H2652" t="str">
        <f t="shared" si="105"/>
        <v/>
      </c>
      <c r="I2652" t="str">
        <f>IF($J2652="","",INDEX('2_Review &amp; Audit'!$AD:$AD,$J2652))</f>
        <v/>
      </c>
      <c r="AB2652" t="str">
        <f>IF($D2652="","",MAX(0,N(#REF!)-N($X2652)))</f>
        <v/>
      </c>
      <c r="AC2652" t="str">
        <f>IF(OR($D2652="",$AB2652="",N($AB2652)&lt;=0),"",IFERROR(MATCH(1,INDEX(('2_Review &amp; Audit'!$F$6:$F$505=$A2652)*('2_Review &amp; Audit'!$I$6:$I$505&gt;=$E2652-30)*('2_Review &amp; Audit'!$I$6:$I$505&lt;=$E2652+30)*('2_Review &amp; Audit'!$R$6:$R$505&gt;0)*(ROW('2_Review &amp; Audit'!$R$6:$R$505)&gt;$T2652),0),0)+5,""))</f>
        <v/>
      </c>
      <c r="AG2652" t="str">
        <f>IF(OR($D2652="",$AB2652="",$AF2652=""),"",MIN($AB2652,$AF2652))</f>
        <v/>
      </c>
      <c r="AK2652" t="str">
        <f>IF($D2652="","",MAX(0,N($AB2652)-N($AG2652)))</f>
        <v/>
      </c>
      <c r="AL2652" t="str">
        <f>IF(OR($D2652="",$AK2652="",N($AK2652)&lt;=0),"",IFERROR(MATCH(1,INDEX(('2_Review &amp; Audit'!$F$6:$F$505=$A2652)*('2_Review &amp; Audit'!$I$6:$I$505&gt;=$E2652-30)*('2_Review &amp; Audit'!$I$6:$I$505&lt;=$E2652+30)*('2_Review &amp; Audit'!$R$6:$R$505&gt;0)*(ROW('2_Review &amp; Audit'!$R$6:$R$505)&gt;$AC2652),0),0)+5,""))</f>
        <v/>
      </c>
      <c r="AP2652" t="str">
        <f>IF(OR($D2652="",$AK2652="",$AO2652=""),"",MIN($AK2652,$AO2652))</f>
        <v/>
      </c>
    </row>
    <row r="2653" spans="1:42" ht="12.75" customHeight="1" x14ac:dyDescent="0.2">
      <c r="A2653" t="str">
        <f>IF($J2653="","",INDEX('2_Review &amp; Audit'!$F:$F,$J2653))</f>
        <v/>
      </c>
      <c r="B2653" t="str">
        <f>IF($J2653="","",INDEX('2_Review &amp; Audit'!$C:$C,$J2653))</f>
        <v/>
      </c>
      <c r="C2653" t="str">
        <f>IF($J2653="","",INDEX('2_Review &amp; Audit'!$D:$D,$J2653))</f>
        <v/>
      </c>
      <c r="D2653" s="60" t="str">
        <f>IF($J2653="","",INDEX('2_Review &amp; Audit'!$U:$U,$J2653))</f>
        <v/>
      </c>
      <c r="E2653" t="str">
        <f>IF($J2653="","",INDEX('2_Review &amp; Audit'!$M:$M,$J2653))</f>
        <v/>
      </c>
      <c r="F2653" t="str">
        <f>IF($J2653="","",INDEX('2_Review &amp; Audit'!$N:$N,$J2653))</f>
        <v/>
      </c>
      <c r="G2653" t="str">
        <f>IF(OR($J2653="",$F2653=""),"",ABS(INDEX('2_Review &amp; Audit'!$B:$B,$J2653)/$F2653))</f>
        <v/>
      </c>
      <c r="H2653" t="str">
        <f t="shared" si="105"/>
        <v/>
      </c>
      <c r="I2653" t="str">
        <f>IF($J2653="","",INDEX('2_Review &amp; Audit'!$AD:$AD,$J2653))</f>
        <v/>
      </c>
      <c r="AB2653" t="str">
        <f>IF($D2653="","",MAX(0,N(#REF!)-N($X2653)))</f>
        <v/>
      </c>
      <c r="AC2653" t="str">
        <f>IF(OR($D2653="",$AB2653="",N($AB2653)&lt;=0),"",IFERROR(MATCH(1,INDEX(('2_Review &amp; Audit'!$F$6:$F$505=$A2653)*('2_Review &amp; Audit'!$I$6:$I$505&gt;=$E2653-30)*('2_Review &amp; Audit'!$I$6:$I$505&lt;=$E2653+30)*('2_Review &amp; Audit'!$R$6:$R$505&gt;0)*(ROW('2_Review &amp; Audit'!$R$6:$R$505)&gt;$T2653),0),0)+5,""))</f>
        <v/>
      </c>
      <c r="AG2653" t="str">
        <f>IF(OR($D2653="",$AB2653="",$AF2653=""),"",MIN($AB2653,$AF2653))</f>
        <v/>
      </c>
      <c r="AK2653" t="str">
        <f>IF($D2653="","",MAX(0,N($AB2653)-N($AG2653)))</f>
        <v/>
      </c>
      <c r="AL2653" t="str">
        <f>IF(OR($D2653="",$AK2653="",N($AK2653)&lt;=0),"",IFERROR(MATCH(1,INDEX(('2_Review &amp; Audit'!$F$6:$F$505=$A2653)*('2_Review &amp; Audit'!$I$6:$I$505&gt;=$E2653-30)*('2_Review &amp; Audit'!$I$6:$I$505&lt;=$E2653+30)*('2_Review &amp; Audit'!$R$6:$R$505&gt;0)*(ROW('2_Review &amp; Audit'!$R$6:$R$505)&gt;$AC2653),0),0)+5,""))</f>
        <v/>
      </c>
      <c r="AP2653" t="str">
        <f>IF(OR($D2653="",$AK2653="",$AO2653=""),"",MIN($AK2653,$AO2653))</f>
        <v/>
      </c>
    </row>
    <row r="2654" spans="1:42" ht="12.75" customHeight="1" x14ac:dyDescent="0.2">
      <c r="A2654" t="str">
        <f>IF($J2654="","",INDEX('2_Review &amp; Audit'!$F:$F,$J2654))</f>
        <v/>
      </c>
      <c r="B2654" t="str">
        <f>IF($J2654="","",INDEX('2_Review &amp; Audit'!$C:$C,$J2654))</f>
        <v/>
      </c>
      <c r="C2654" t="str">
        <f>IF($J2654="","",INDEX('2_Review &amp; Audit'!$D:$D,$J2654))</f>
        <v/>
      </c>
      <c r="D2654" s="60" t="str">
        <f>IF($J2654="","",INDEX('2_Review &amp; Audit'!$U:$U,$J2654))</f>
        <v/>
      </c>
      <c r="E2654" t="str">
        <f>IF($J2654="","",INDEX('2_Review &amp; Audit'!$M:$M,$J2654))</f>
        <v/>
      </c>
      <c r="F2654" t="str">
        <f>IF($J2654="","",INDEX('2_Review &amp; Audit'!$N:$N,$J2654))</f>
        <v/>
      </c>
      <c r="G2654" t="str">
        <f>IF(OR($J2654="",$F2654=""),"",ABS(INDEX('2_Review &amp; Audit'!$B:$B,$J2654)/$F2654))</f>
        <v/>
      </c>
      <c r="H2654" t="str">
        <f t="shared" si="105"/>
        <v/>
      </c>
      <c r="I2654" t="str">
        <f>IF($J2654="","",INDEX('2_Review &amp; Audit'!$AD:$AD,$J2654))</f>
        <v/>
      </c>
      <c r="AB2654" t="str">
        <f>IF($D2654="","",MAX(0,N(#REF!)-N($X2654)))</f>
        <v/>
      </c>
      <c r="AC2654" t="str">
        <f>IF(OR($D2654="",$AB2654="",N($AB2654)&lt;=0),"",IFERROR(MATCH(1,INDEX(('2_Review &amp; Audit'!$F$6:$F$505=$A2654)*('2_Review &amp; Audit'!$I$6:$I$505&gt;=$E2654-30)*('2_Review &amp; Audit'!$I$6:$I$505&lt;=$E2654+30)*('2_Review &amp; Audit'!$R$6:$R$505&gt;0)*(ROW('2_Review &amp; Audit'!$R$6:$R$505)&gt;$T2654),0),0)+5,""))</f>
        <v/>
      </c>
      <c r="AG2654" t="str">
        <f>IF(OR($D2654="",$AB2654="",$AF2654=""),"",MIN($AB2654,$AF2654))</f>
        <v/>
      </c>
      <c r="AK2654" t="str">
        <f>IF($D2654="","",MAX(0,N($AB2654)-N($AG2654)))</f>
        <v/>
      </c>
      <c r="AL2654" t="str">
        <f>IF(OR($D2654="",$AK2654="",N($AK2654)&lt;=0),"",IFERROR(MATCH(1,INDEX(('2_Review &amp; Audit'!$F$6:$F$505=$A2654)*('2_Review &amp; Audit'!$I$6:$I$505&gt;=$E2654-30)*('2_Review &amp; Audit'!$I$6:$I$505&lt;=$E2654+30)*('2_Review &amp; Audit'!$R$6:$R$505&gt;0)*(ROW('2_Review &amp; Audit'!$R$6:$R$505)&gt;$AC2654),0),0)+5,""))</f>
        <v/>
      </c>
      <c r="AP2654" t="str">
        <f>IF(OR($D2654="",$AK2654="",$AO2654=""),"",MIN($AK2654,$AO2654))</f>
        <v/>
      </c>
    </row>
    <row r="2655" spans="1:42" ht="12.75" customHeight="1" x14ac:dyDescent="0.2">
      <c r="A2655" t="str">
        <f>IF($J2655="","",INDEX('2_Review &amp; Audit'!$F:$F,$J2655))</f>
        <v/>
      </c>
      <c r="B2655" t="str">
        <f>IF($J2655="","",INDEX('2_Review &amp; Audit'!$C:$C,$J2655))</f>
        <v/>
      </c>
      <c r="C2655" t="str">
        <f>IF($J2655="","",INDEX('2_Review &amp; Audit'!$D:$D,$J2655))</f>
        <v/>
      </c>
      <c r="D2655" s="60" t="str">
        <f>IF($J2655="","",INDEX('2_Review &amp; Audit'!$U:$U,$J2655))</f>
        <v/>
      </c>
      <c r="E2655" t="str">
        <f>IF($J2655="","",INDEX('2_Review &amp; Audit'!$M:$M,$J2655))</f>
        <v/>
      </c>
      <c r="F2655" t="str">
        <f>IF($J2655="","",INDEX('2_Review &amp; Audit'!$N:$N,$J2655))</f>
        <v/>
      </c>
      <c r="G2655" t="str">
        <f>IF(OR($J2655="",$F2655=""),"",ABS(INDEX('2_Review &amp; Audit'!$B:$B,$J2655)/$F2655))</f>
        <v/>
      </c>
      <c r="H2655" t="str">
        <f t="shared" si="105"/>
        <v/>
      </c>
      <c r="I2655" t="str">
        <f>IF($J2655="","",INDEX('2_Review &amp; Audit'!$AD:$AD,$J2655))</f>
        <v/>
      </c>
      <c r="AB2655" t="str">
        <f>IF($D2655="","",MAX(0,N(#REF!)-N($X2655)))</f>
        <v/>
      </c>
      <c r="AC2655" t="str">
        <f>IF(OR($D2655="",$AB2655="",N($AB2655)&lt;=0),"",IFERROR(MATCH(1,INDEX(('2_Review &amp; Audit'!$F$6:$F$505=$A2655)*('2_Review &amp; Audit'!$I$6:$I$505&gt;=$E2655-30)*('2_Review &amp; Audit'!$I$6:$I$505&lt;=$E2655+30)*('2_Review &amp; Audit'!$R$6:$R$505&gt;0)*(ROW('2_Review &amp; Audit'!$R$6:$R$505)&gt;$T2655),0),0)+5,""))</f>
        <v/>
      </c>
      <c r="AG2655" t="str">
        <f>IF(OR($D2655="",$AB2655="",$AF2655=""),"",MIN($AB2655,$AF2655))</f>
        <v/>
      </c>
      <c r="AK2655" t="str">
        <f>IF($D2655="","",MAX(0,N($AB2655)-N($AG2655)))</f>
        <v/>
      </c>
      <c r="AL2655" t="str">
        <f>IF(OR($D2655="",$AK2655="",N($AK2655)&lt;=0),"",IFERROR(MATCH(1,INDEX(('2_Review &amp; Audit'!$F$6:$F$505=$A2655)*('2_Review &amp; Audit'!$I$6:$I$505&gt;=$E2655-30)*('2_Review &amp; Audit'!$I$6:$I$505&lt;=$E2655+30)*('2_Review &amp; Audit'!$R$6:$R$505&gt;0)*(ROW('2_Review &amp; Audit'!$R$6:$R$505)&gt;$AC2655),0),0)+5,""))</f>
        <v/>
      </c>
      <c r="AP2655" t="str">
        <f>IF(OR($D2655="",$AK2655="",$AO2655=""),"",MIN($AK2655,$AO2655))</f>
        <v/>
      </c>
    </row>
    <row r="2656" spans="1:42" ht="12.75" customHeight="1" x14ac:dyDescent="0.2">
      <c r="A2656" t="str">
        <f>IF($J2656="","",INDEX('2_Review &amp; Audit'!$F:$F,$J2656))</f>
        <v/>
      </c>
      <c r="B2656" t="str">
        <f>IF($J2656="","",INDEX('2_Review &amp; Audit'!$C:$C,$J2656))</f>
        <v/>
      </c>
      <c r="C2656" t="str">
        <f>IF($J2656="","",INDEX('2_Review &amp; Audit'!$D:$D,$J2656))</f>
        <v/>
      </c>
      <c r="D2656" s="60" t="str">
        <f>IF($J2656="","",INDEX('2_Review &amp; Audit'!$U:$U,$J2656))</f>
        <v/>
      </c>
      <c r="E2656" t="str">
        <f>IF($J2656="","",INDEX('2_Review &amp; Audit'!$M:$M,$J2656))</f>
        <v/>
      </c>
      <c r="F2656" t="str">
        <f>IF($J2656="","",INDEX('2_Review &amp; Audit'!$N:$N,$J2656))</f>
        <v/>
      </c>
      <c r="G2656" t="str">
        <f>IF(OR($J2656="",$F2656=""),"",ABS(INDEX('2_Review &amp; Audit'!$B:$B,$J2656)/$F2656))</f>
        <v/>
      </c>
      <c r="H2656" t="str">
        <f t="shared" si="105"/>
        <v/>
      </c>
      <c r="I2656" t="str">
        <f>IF($J2656="","",INDEX('2_Review &amp; Audit'!$AD:$AD,$J2656))</f>
        <v/>
      </c>
      <c r="AB2656" t="str">
        <f>IF($D2656="","",MAX(0,N(#REF!)-N($X2656)))</f>
        <v/>
      </c>
      <c r="AC2656" t="str">
        <f>IF(OR($D2656="",$AB2656="",N($AB2656)&lt;=0),"",IFERROR(MATCH(1,INDEX(('2_Review &amp; Audit'!$F$6:$F$505=$A2656)*('2_Review &amp; Audit'!$I$6:$I$505&gt;=$E2656-30)*('2_Review &amp; Audit'!$I$6:$I$505&lt;=$E2656+30)*('2_Review &amp; Audit'!$R$6:$R$505&gt;0)*(ROW('2_Review &amp; Audit'!$R$6:$R$505)&gt;$T2656),0),0)+5,""))</f>
        <v/>
      </c>
      <c r="AG2656" t="str">
        <f>IF(OR($D2656="",$AB2656="",$AF2656=""),"",MIN($AB2656,$AF2656))</f>
        <v/>
      </c>
      <c r="AK2656" t="str">
        <f>IF($D2656="","",MAX(0,N($AB2656)-N($AG2656)))</f>
        <v/>
      </c>
      <c r="AL2656" t="str">
        <f>IF(OR($D2656="",$AK2656="",N($AK2656)&lt;=0),"",IFERROR(MATCH(1,INDEX(('2_Review &amp; Audit'!$F$6:$F$505=$A2656)*('2_Review &amp; Audit'!$I$6:$I$505&gt;=$E2656-30)*('2_Review &amp; Audit'!$I$6:$I$505&lt;=$E2656+30)*('2_Review &amp; Audit'!$R$6:$R$505&gt;0)*(ROW('2_Review &amp; Audit'!$R$6:$R$505)&gt;$AC2656),0),0)+5,""))</f>
        <v/>
      </c>
      <c r="AP2656" t="str">
        <f>IF(OR($D2656="",$AK2656="",$AO2656=""),"",MIN($AK2656,$AO2656))</f>
        <v/>
      </c>
    </row>
    <row r="2657" spans="1:42" ht="12.75" customHeight="1" x14ac:dyDescent="0.2">
      <c r="A2657" t="str">
        <f>IF($J2657="","",INDEX('2_Review &amp; Audit'!$F:$F,$J2657))</f>
        <v/>
      </c>
      <c r="B2657" t="str">
        <f>IF($J2657="","",INDEX('2_Review &amp; Audit'!$C:$C,$J2657))</f>
        <v/>
      </c>
      <c r="C2657" t="str">
        <f>IF($J2657="","",INDEX('2_Review &amp; Audit'!$D:$D,$J2657))</f>
        <v/>
      </c>
      <c r="D2657" s="60" t="str">
        <f>IF($J2657="","",INDEX('2_Review &amp; Audit'!$U:$U,$J2657))</f>
        <v/>
      </c>
      <c r="E2657" t="str">
        <f>IF($J2657="","",INDEX('2_Review &amp; Audit'!$M:$M,$J2657))</f>
        <v/>
      </c>
      <c r="F2657" t="str">
        <f>IF($J2657="","",INDEX('2_Review &amp; Audit'!$N:$N,$J2657))</f>
        <v/>
      </c>
      <c r="G2657" t="str">
        <f>IF(OR($J2657="",$F2657=""),"",ABS(INDEX('2_Review &amp; Audit'!$B:$B,$J2657)/$F2657))</f>
        <v/>
      </c>
      <c r="H2657" t="str">
        <f t="shared" si="105"/>
        <v/>
      </c>
      <c r="I2657" t="str">
        <f>IF($J2657="","",INDEX('2_Review &amp; Audit'!$AD:$AD,$J2657))</f>
        <v/>
      </c>
      <c r="AB2657" t="str">
        <f>IF($D2657="","",MAX(0,N(#REF!)-N($X2657)))</f>
        <v/>
      </c>
      <c r="AC2657" t="str">
        <f>IF(OR($D2657="",$AB2657="",N($AB2657)&lt;=0),"",IFERROR(MATCH(1,INDEX(('2_Review &amp; Audit'!$F$6:$F$505=$A2657)*('2_Review &amp; Audit'!$I$6:$I$505&gt;=$E2657-30)*('2_Review &amp; Audit'!$I$6:$I$505&lt;=$E2657+30)*('2_Review &amp; Audit'!$R$6:$R$505&gt;0)*(ROW('2_Review &amp; Audit'!$R$6:$R$505)&gt;$T2657),0),0)+5,""))</f>
        <v/>
      </c>
      <c r="AG2657" t="str">
        <f>IF(OR($D2657="",$AB2657="",$AF2657=""),"",MIN($AB2657,$AF2657))</f>
        <v/>
      </c>
      <c r="AK2657" t="str">
        <f>IF($D2657="","",MAX(0,N($AB2657)-N($AG2657)))</f>
        <v/>
      </c>
      <c r="AL2657" t="str">
        <f>IF(OR($D2657="",$AK2657="",N($AK2657)&lt;=0),"",IFERROR(MATCH(1,INDEX(('2_Review &amp; Audit'!$F$6:$F$505=$A2657)*('2_Review &amp; Audit'!$I$6:$I$505&gt;=$E2657-30)*('2_Review &amp; Audit'!$I$6:$I$505&lt;=$E2657+30)*('2_Review &amp; Audit'!$R$6:$R$505&gt;0)*(ROW('2_Review &amp; Audit'!$R$6:$R$505)&gt;$AC2657),0),0)+5,""))</f>
        <v/>
      </c>
      <c r="AP2657" t="str">
        <f>IF(OR($D2657="",$AK2657="",$AO2657=""),"",MIN($AK2657,$AO2657))</f>
        <v/>
      </c>
    </row>
    <row r="2658" spans="1:42" ht="12.75" customHeight="1" x14ac:dyDescent="0.2">
      <c r="A2658" t="str">
        <f>IF($J2658="","",INDEX('2_Review &amp; Audit'!$F:$F,$J2658))</f>
        <v/>
      </c>
      <c r="B2658" t="str">
        <f>IF($J2658="","",INDEX('2_Review &amp; Audit'!$C:$C,$J2658))</f>
        <v/>
      </c>
      <c r="C2658" t="str">
        <f>IF($J2658="","",INDEX('2_Review &amp; Audit'!$D:$D,$J2658))</f>
        <v/>
      </c>
      <c r="D2658" s="60" t="str">
        <f>IF($J2658="","",INDEX('2_Review &amp; Audit'!$U:$U,$J2658))</f>
        <v/>
      </c>
      <c r="E2658" t="str">
        <f>IF($J2658="","",INDEX('2_Review &amp; Audit'!$M:$M,$J2658))</f>
        <v/>
      </c>
      <c r="F2658" t="str">
        <f>IF($J2658="","",INDEX('2_Review &amp; Audit'!$N:$N,$J2658))</f>
        <v/>
      </c>
      <c r="G2658" t="str">
        <f>IF(OR($J2658="",$F2658=""),"",ABS(INDEX('2_Review &amp; Audit'!$B:$B,$J2658)/$F2658))</f>
        <v/>
      </c>
      <c r="H2658" t="str">
        <f t="shared" si="105"/>
        <v/>
      </c>
      <c r="I2658" t="str">
        <f>IF($J2658="","",INDEX('2_Review &amp; Audit'!$AD:$AD,$J2658))</f>
        <v/>
      </c>
      <c r="AB2658" t="str">
        <f>IF($D2658="","",MAX(0,N(#REF!)-N($X2658)))</f>
        <v/>
      </c>
      <c r="AC2658" t="str">
        <f>IF(OR($D2658="",$AB2658="",N($AB2658)&lt;=0),"",IFERROR(MATCH(1,INDEX(('2_Review &amp; Audit'!$F$6:$F$505=$A2658)*('2_Review &amp; Audit'!$I$6:$I$505&gt;=$E2658-30)*('2_Review &amp; Audit'!$I$6:$I$505&lt;=$E2658+30)*('2_Review &amp; Audit'!$R$6:$R$505&gt;0)*(ROW('2_Review &amp; Audit'!$R$6:$R$505)&gt;$T2658),0),0)+5,""))</f>
        <v/>
      </c>
      <c r="AG2658" t="str">
        <f>IF(OR($D2658="",$AB2658="",$AF2658=""),"",MIN($AB2658,$AF2658))</f>
        <v/>
      </c>
      <c r="AK2658" t="str">
        <f>IF($D2658="","",MAX(0,N($AB2658)-N($AG2658)))</f>
        <v/>
      </c>
      <c r="AL2658" t="str">
        <f>IF(OR($D2658="",$AK2658="",N($AK2658)&lt;=0),"",IFERROR(MATCH(1,INDEX(('2_Review &amp; Audit'!$F$6:$F$505=$A2658)*('2_Review &amp; Audit'!$I$6:$I$505&gt;=$E2658-30)*('2_Review &amp; Audit'!$I$6:$I$505&lt;=$E2658+30)*('2_Review &amp; Audit'!$R$6:$R$505&gt;0)*(ROW('2_Review &amp; Audit'!$R$6:$R$505)&gt;$AC2658),0),0)+5,""))</f>
        <v/>
      </c>
      <c r="AP2658" t="str">
        <f>IF(OR($D2658="",$AK2658="",$AO2658=""),"",MIN($AK2658,$AO2658))</f>
        <v/>
      </c>
    </row>
    <row r="2659" spans="1:42" ht="12.75" customHeight="1" x14ac:dyDescent="0.2">
      <c r="A2659" t="str">
        <f>IF($J2659="","",INDEX('2_Review &amp; Audit'!$F:$F,$J2659))</f>
        <v/>
      </c>
      <c r="B2659" t="str">
        <f>IF($J2659="","",INDEX('2_Review &amp; Audit'!$C:$C,$J2659))</f>
        <v/>
      </c>
      <c r="C2659" t="str">
        <f>IF($J2659="","",INDEX('2_Review &amp; Audit'!$D:$D,$J2659))</f>
        <v/>
      </c>
      <c r="D2659" s="60" t="str">
        <f>IF($J2659="","",INDEX('2_Review &amp; Audit'!$U:$U,$J2659))</f>
        <v/>
      </c>
      <c r="E2659" t="str">
        <f>IF($J2659="","",INDEX('2_Review &amp; Audit'!$M:$M,$J2659))</f>
        <v/>
      </c>
      <c r="F2659" t="str">
        <f>IF($J2659="","",INDEX('2_Review &amp; Audit'!$N:$N,$J2659))</f>
        <v/>
      </c>
      <c r="G2659" t="str">
        <f>IF(OR($J2659="",$F2659=""),"",ABS(INDEX('2_Review &amp; Audit'!$B:$B,$J2659)/$F2659))</f>
        <v/>
      </c>
      <c r="H2659" t="str">
        <f t="shared" si="105"/>
        <v/>
      </c>
      <c r="I2659" t="str">
        <f>IF($J2659="","",INDEX('2_Review &amp; Audit'!$AD:$AD,$J2659))</f>
        <v/>
      </c>
      <c r="AB2659" t="str">
        <f>IF($D2659="","",MAX(0,N(#REF!)-N($X2659)))</f>
        <v/>
      </c>
      <c r="AC2659" t="str">
        <f>IF(OR($D2659="",$AB2659="",N($AB2659)&lt;=0),"",IFERROR(MATCH(1,INDEX(('2_Review &amp; Audit'!$F$6:$F$505=$A2659)*('2_Review &amp; Audit'!$I$6:$I$505&gt;=$E2659-30)*('2_Review &amp; Audit'!$I$6:$I$505&lt;=$E2659+30)*('2_Review &amp; Audit'!$R$6:$R$505&gt;0)*(ROW('2_Review &amp; Audit'!$R$6:$R$505)&gt;$T2659),0),0)+5,""))</f>
        <v/>
      </c>
      <c r="AG2659" t="str">
        <f>IF(OR($D2659="",$AB2659="",$AF2659=""),"",MIN($AB2659,$AF2659))</f>
        <v/>
      </c>
      <c r="AK2659" t="str">
        <f>IF($D2659="","",MAX(0,N($AB2659)-N($AG2659)))</f>
        <v/>
      </c>
      <c r="AL2659" t="str">
        <f>IF(OR($D2659="",$AK2659="",N($AK2659)&lt;=0),"",IFERROR(MATCH(1,INDEX(('2_Review &amp; Audit'!$F$6:$F$505=$A2659)*('2_Review &amp; Audit'!$I$6:$I$505&gt;=$E2659-30)*('2_Review &amp; Audit'!$I$6:$I$505&lt;=$E2659+30)*('2_Review &amp; Audit'!$R$6:$R$505&gt;0)*(ROW('2_Review &amp; Audit'!$R$6:$R$505)&gt;$AC2659),0),0)+5,""))</f>
        <v/>
      </c>
      <c r="AP2659" t="str">
        <f>IF(OR($D2659="",$AK2659="",$AO2659=""),"",MIN($AK2659,$AO2659))</f>
        <v/>
      </c>
    </row>
    <row r="2660" spans="1:42" ht="12.75" customHeight="1" x14ac:dyDescent="0.2">
      <c r="A2660" t="str">
        <f>IF($J2660="","",INDEX('2_Review &amp; Audit'!$F:$F,$J2660))</f>
        <v/>
      </c>
      <c r="B2660" t="str">
        <f>IF($J2660="","",INDEX('2_Review &amp; Audit'!$C:$C,$J2660))</f>
        <v/>
      </c>
      <c r="C2660" t="str">
        <f>IF($J2660="","",INDEX('2_Review &amp; Audit'!$D:$D,$J2660))</f>
        <v/>
      </c>
      <c r="D2660" s="60" t="str">
        <f>IF($J2660="","",INDEX('2_Review &amp; Audit'!$U:$U,$J2660))</f>
        <v/>
      </c>
      <c r="E2660" t="str">
        <f>IF($J2660="","",INDEX('2_Review &amp; Audit'!$M:$M,$J2660))</f>
        <v/>
      </c>
      <c r="F2660" t="str">
        <f>IF($J2660="","",INDEX('2_Review &amp; Audit'!$N:$N,$J2660))</f>
        <v/>
      </c>
      <c r="G2660" t="str">
        <f>IF(OR($J2660="",$F2660=""),"",ABS(INDEX('2_Review &amp; Audit'!$B:$B,$J2660)/$F2660))</f>
        <v/>
      </c>
      <c r="H2660" t="str">
        <f t="shared" si="105"/>
        <v/>
      </c>
      <c r="I2660" t="str">
        <f>IF($J2660="","",INDEX('2_Review &amp; Audit'!$AD:$AD,$J2660))</f>
        <v/>
      </c>
      <c r="AB2660" t="str">
        <f>IF($D2660="","",MAX(0,N(#REF!)-N($X2660)))</f>
        <v/>
      </c>
      <c r="AC2660" t="str">
        <f>IF(OR($D2660="",$AB2660="",N($AB2660)&lt;=0),"",IFERROR(MATCH(1,INDEX(('2_Review &amp; Audit'!$F$6:$F$505=$A2660)*('2_Review &amp; Audit'!$I$6:$I$505&gt;=$E2660-30)*('2_Review &amp; Audit'!$I$6:$I$505&lt;=$E2660+30)*('2_Review &amp; Audit'!$R$6:$R$505&gt;0)*(ROW('2_Review &amp; Audit'!$R$6:$R$505)&gt;$T2660),0),0)+5,""))</f>
        <v/>
      </c>
      <c r="AG2660" t="str">
        <f>IF(OR($D2660="",$AB2660="",$AF2660=""),"",MIN($AB2660,$AF2660))</f>
        <v/>
      </c>
      <c r="AK2660" t="str">
        <f>IF($D2660="","",MAX(0,N($AB2660)-N($AG2660)))</f>
        <v/>
      </c>
      <c r="AL2660" t="str">
        <f>IF(OR($D2660="",$AK2660="",N($AK2660)&lt;=0),"",IFERROR(MATCH(1,INDEX(('2_Review &amp; Audit'!$F$6:$F$505=$A2660)*('2_Review &amp; Audit'!$I$6:$I$505&gt;=$E2660-30)*('2_Review &amp; Audit'!$I$6:$I$505&lt;=$E2660+30)*('2_Review &amp; Audit'!$R$6:$R$505&gt;0)*(ROW('2_Review &amp; Audit'!$R$6:$R$505)&gt;$AC2660),0),0)+5,""))</f>
        <v/>
      </c>
      <c r="AP2660" t="str">
        <f>IF(OR($D2660="",$AK2660="",$AO2660=""),"",MIN($AK2660,$AO2660))</f>
        <v/>
      </c>
    </row>
    <row r="2661" spans="1:42" ht="12.75" customHeight="1" x14ac:dyDescent="0.2">
      <c r="A2661" t="str">
        <f>IF($J2661="","",INDEX('2_Review &amp; Audit'!$F:$F,$J2661))</f>
        <v/>
      </c>
      <c r="B2661" t="str">
        <f>IF($J2661="","",INDEX('2_Review &amp; Audit'!$C:$C,$J2661))</f>
        <v/>
      </c>
      <c r="C2661" t="str">
        <f>IF($J2661="","",INDEX('2_Review &amp; Audit'!$D:$D,$J2661))</f>
        <v/>
      </c>
      <c r="D2661" s="60" t="str">
        <f>IF($J2661="","",INDEX('2_Review &amp; Audit'!$U:$U,$J2661))</f>
        <v/>
      </c>
      <c r="E2661" t="str">
        <f>IF($J2661="","",INDEX('2_Review &amp; Audit'!$M:$M,$J2661))</f>
        <v/>
      </c>
      <c r="F2661" t="str">
        <f>IF($J2661="","",INDEX('2_Review &amp; Audit'!$N:$N,$J2661))</f>
        <v/>
      </c>
      <c r="G2661" t="str">
        <f>IF(OR($J2661="",$F2661=""),"",ABS(INDEX('2_Review &amp; Audit'!$B:$B,$J2661)/$F2661))</f>
        <v/>
      </c>
      <c r="H2661" t="str">
        <f t="shared" si="105"/>
        <v/>
      </c>
      <c r="I2661" t="str">
        <f>IF($J2661="","",INDEX('2_Review &amp; Audit'!$AD:$AD,$J2661))</f>
        <v/>
      </c>
      <c r="AB2661" t="str">
        <f>IF($D2661="","",MAX(0,N(#REF!)-N($X2661)))</f>
        <v/>
      </c>
      <c r="AC2661" t="str">
        <f>IF(OR($D2661="",$AB2661="",N($AB2661)&lt;=0),"",IFERROR(MATCH(1,INDEX(('2_Review &amp; Audit'!$F$6:$F$505=$A2661)*('2_Review &amp; Audit'!$I$6:$I$505&gt;=$E2661-30)*('2_Review &amp; Audit'!$I$6:$I$505&lt;=$E2661+30)*('2_Review &amp; Audit'!$R$6:$R$505&gt;0)*(ROW('2_Review &amp; Audit'!$R$6:$R$505)&gt;$T2661),0),0)+5,""))</f>
        <v/>
      </c>
      <c r="AG2661" t="str">
        <f>IF(OR($D2661="",$AB2661="",$AF2661=""),"",MIN($AB2661,$AF2661))</f>
        <v/>
      </c>
      <c r="AK2661" t="str">
        <f>IF($D2661="","",MAX(0,N($AB2661)-N($AG2661)))</f>
        <v/>
      </c>
      <c r="AL2661" t="str">
        <f>IF(OR($D2661="",$AK2661="",N($AK2661)&lt;=0),"",IFERROR(MATCH(1,INDEX(('2_Review &amp; Audit'!$F$6:$F$505=$A2661)*('2_Review &amp; Audit'!$I$6:$I$505&gt;=$E2661-30)*('2_Review &amp; Audit'!$I$6:$I$505&lt;=$E2661+30)*('2_Review &amp; Audit'!$R$6:$R$505&gt;0)*(ROW('2_Review &amp; Audit'!$R$6:$R$505)&gt;$AC2661),0),0)+5,""))</f>
        <v/>
      </c>
      <c r="AP2661" t="str">
        <f>IF(OR($D2661="",$AK2661="",$AO2661=""),"",MIN($AK2661,$AO2661))</f>
        <v/>
      </c>
    </row>
    <row r="2662" spans="1:42" ht="12.75" customHeight="1" x14ac:dyDescent="0.2">
      <c r="A2662" t="str">
        <f>IF($J2662="","",INDEX('2_Review &amp; Audit'!$F:$F,$J2662))</f>
        <v/>
      </c>
      <c r="B2662" t="str">
        <f>IF($J2662="","",INDEX('2_Review &amp; Audit'!$C:$C,$J2662))</f>
        <v/>
      </c>
      <c r="C2662" t="str">
        <f>IF($J2662="","",INDEX('2_Review &amp; Audit'!$D:$D,$J2662))</f>
        <v/>
      </c>
      <c r="D2662" s="60" t="str">
        <f>IF($J2662="","",INDEX('2_Review &amp; Audit'!$U:$U,$J2662))</f>
        <v/>
      </c>
      <c r="E2662" t="str">
        <f>IF($J2662="","",INDEX('2_Review &amp; Audit'!$M:$M,$J2662))</f>
        <v/>
      </c>
      <c r="F2662" t="str">
        <f>IF($J2662="","",INDEX('2_Review &amp; Audit'!$N:$N,$J2662))</f>
        <v/>
      </c>
      <c r="G2662" t="str">
        <f>IF(OR($J2662="",$F2662=""),"",ABS(INDEX('2_Review &amp; Audit'!$B:$B,$J2662)/$F2662))</f>
        <v/>
      </c>
      <c r="H2662" t="str">
        <f t="shared" si="105"/>
        <v/>
      </c>
      <c r="I2662" t="str">
        <f>IF($J2662="","",INDEX('2_Review &amp; Audit'!$AD:$AD,$J2662))</f>
        <v/>
      </c>
      <c r="AB2662" t="str">
        <f>IF($D2662="","",MAX(0,N(#REF!)-N($X2662)))</f>
        <v/>
      </c>
      <c r="AC2662" t="str">
        <f>IF(OR($D2662="",$AB2662="",N($AB2662)&lt;=0),"",IFERROR(MATCH(1,INDEX(('2_Review &amp; Audit'!$F$6:$F$505=$A2662)*('2_Review &amp; Audit'!$I$6:$I$505&gt;=$E2662-30)*('2_Review &amp; Audit'!$I$6:$I$505&lt;=$E2662+30)*('2_Review &amp; Audit'!$R$6:$R$505&gt;0)*(ROW('2_Review &amp; Audit'!$R$6:$R$505)&gt;$T2662),0),0)+5,""))</f>
        <v/>
      </c>
      <c r="AG2662" t="str">
        <f>IF(OR($D2662="",$AB2662="",$AF2662=""),"",MIN($AB2662,$AF2662))</f>
        <v/>
      </c>
      <c r="AK2662" t="str">
        <f>IF($D2662="","",MAX(0,N($AB2662)-N($AG2662)))</f>
        <v/>
      </c>
      <c r="AL2662" t="str">
        <f>IF(OR($D2662="",$AK2662="",N($AK2662)&lt;=0),"",IFERROR(MATCH(1,INDEX(('2_Review &amp; Audit'!$F$6:$F$505=$A2662)*('2_Review &amp; Audit'!$I$6:$I$505&gt;=$E2662-30)*('2_Review &amp; Audit'!$I$6:$I$505&lt;=$E2662+30)*('2_Review &amp; Audit'!$R$6:$R$505&gt;0)*(ROW('2_Review &amp; Audit'!$R$6:$R$505)&gt;$AC2662),0),0)+5,""))</f>
        <v/>
      </c>
      <c r="AP2662" t="str">
        <f>IF(OR($D2662="",$AK2662="",$AO2662=""),"",MIN($AK2662,$AO2662))</f>
        <v/>
      </c>
    </row>
    <row r="2663" spans="1:42" ht="12.75" customHeight="1" x14ac:dyDescent="0.2">
      <c r="A2663" t="str">
        <f>IF($J2663="","",INDEX('2_Review &amp; Audit'!$F:$F,$J2663))</f>
        <v/>
      </c>
      <c r="B2663" t="str">
        <f>IF($J2663="","",INDEX('2_Review &amp; Audit'!$C:$C,$J2663))</f>
        <v/>
      </c>
      <c r="C2663" t="str">
        <f>IF($J2663="","",INDEX('2_Review &amp; Audit'!$D:$D,$J2663))</f>
        <v/>
      </c>
      <c r="D2663" s="60" t="str">
        <f>IF($J2663="","",INDEX('2_Review &amp; Audit'!$U:$U,$J2663))</f>
        <v/>
      </c>
      <c r="E2663" t="str">
        <f>IF($J2663="","",INDEX('2_Review &amp; Audit'!$M:$M,$J2663))</f>
        <v/>
      </c>
      <c r="F2663" t="str">
        <f>IF($J2663="","",INDEX('2_Review &amp; Audit'!$N:$N,$J2663))</f>
        <v/>
      </c>
      <c r="G2663" t="str">
        <f>IF(OR($J2663="",$F2663=""),"",ABS(INDEX('2_Review &amp; Audit'!$B:$B,$J2663)/$F2663))</f>
        <v/>
      </c>
      <c r="H2663" t="str">
        <f t="shared" si="105"/>
        <v/>
      </c>
      <c r="I2663" t="str">
        <f>IF($J2663="","",INDEX('2_Review &amp; Audit'!$AD:$AD,$J2663))</f>
        <v/>
      </c>
      <c r="AB2663" t="str">
        <f>IF($D2663="","",MAX(0,N(#REF!)-N($X2663)))</f>
        <v/>
      </c>
      <c r="AC2663" t="str">
        <f>IF(OR($D2663="",$AB2663="",N($AB2663)&lt;=0),"",IFERROR(MATCH(1,INDEX(('2_Review &amp; Audit'!$F$6:$F$505=$A2663)*('2_Review &amp; Audit'!$I$6:$I$505&gt;=$E2663-30)*('2_Review &amp; Audit'!$I$6:$I$505&lt;=$E2663+30)*('2_Review &amp; Audit'!$R$6:$R$505&gt;0)*(ROW('2_Review &amp; Audit'!$R$6:$R$505)&gt;$T2663),0),0)+5,""))</f>
        <v/>
      </c>
      <c r="AG2663" t="str">
        <f>IF(OR($D2663="",$AB2663="",$AF2663=""),"",MIN($AB2663,$AF2663))</f>
        <v/>
      </c>
      <c r="AK2663" t="str">
        <f>IF($D2663="","",MAX(0,N($AB2663)-N($AG2663)))</f>
        <v/>
      </c>
      <c r="AL2663" t="str">
        <f>IF(OR($D2663="",$AK2663="",N($AK2663)&lt;=0),"",IFERROR(MATCH(1,INDEX(('2_Review &amp; Audit'!$F$6:$F$505=$A2663)*('2_Review &amp; Audit'!$I$6:$I$505&gt;=$E2663-30)*('2_Review &amp; Audit'!$I$6:$I$505&lt;=$E2663+30)*('2_Review &amp; Audit'!$R$6:$R$505&gt;0)*(ROW('2_Review &amp; Audit'!$R$6:$R$505)&gt;$AC2663),0),0)+5,""))</f>
        <v/>
      </c>
      <c r="AP2663" t="str">
        <f>IF(OR($D2663="",$AK2663="",$AO2663=""),"",MIN($AK2663,$AO2663))</f>
        <v/>
      </c>
    </row>
    <row r="2664" spans="1:42" ht="12.75" customHeight="1" x14ac:dyDescent="0.2">
      <c r="A2664" t="str">
        <f>IF($J2664="","",INDEX('2_Review &amp; Audit'!$F:$F,$J2664))</f>
        <v/>
      </c>
      <c r="B2664" t="str">
        <f>IF($J2664="","",INDEX('2_Review &amp; Audit'!$C:$C,$J2664))</f>
        <v/>
      </c>
      <c r="C2664" t="str">
        <f>IF($J2664="","",INDEX('2_Review &amp; Audit'!$D:$D,$J2664))</f>
        <v/>
      </c>
      <c r="D2664" s="60" t="str">
        <f>IF($J2664="","",INDEX('2_Review &amp; Audit'!$U:$U,$J2664))</f>
        <v/>
      </c>
      <c r="E2664" t="str">
        <f>IF($J2664="","",INDEX('2_Review &amp; Audit'!$M:$M,$J2664))</f>
        <v/>
      </c>
      <c r="F2664" t="str">
        <f>IF($J2664="","",INDEX('2_Review &amp; Audit'!$N:$N,$J2664))</f>
        <v/>
      </c>
      <c r="G2664" t="str">
        <f>IF(OR($J2664="",$F2664=""),"",ABS(INDEX('2_Review &amp; Audit'!$B:$B,$J2664)/$F2664))</f>
        <v/>
      </c>
      <c r="H2664" t="str">
        <f t="shared" si="105"/>
        <v/>
      </c>
      <c r="I2664" t="str">
        <f>IF($J2664="","",INDEX('2_Review &amp; Audit'!$AD:$AD,$J2664))</f>
        <v/>
      </c>
      <c r="AB2664" t="str">
        <f>IF($D2664="","",MAX(0,N(#REF!)-N($X2664)))</f>
        <v/>
      </c>
      <c r="AC2664" t="str">
        <f>IF(OR($D2664="",$AB2664="",N($AB2664)&lt;=0),"",IFERROR(MATCH(1,INDEX(('2_Review &amp; Audit'!$F$6:$F$505=$A2664)*('2_Review &amp; Audit'!$I$6:$I$505&gt;=$E2664-30)*('2_Review &amp; Audit'!$I$6:$I$505&lt;=$E2664+30)*('2_Review &amp; Audit'!$R$6:$R$505&gt;0)*(ROW('2_Review &amp; Audit'!$R$6:$R$505)&gt;$T2664),0),0)+5,""))</f>
        <v/>
      </c>
      <c r="AG2664" t="str">
        <f>IF(OR($D2664="",$AB2664="",$AF2664=""),"",MIN($AB2664,$AF2664))</f>
        <v/>
      </c>
      <c r="AK2664" t="str">
        <f>IF($D2664="","",MAX(0,N($AB2664)-N($AG2664)))</f>
        <v/>
      </c>
      <c r="AL2664" t="str">
        <f>IF(OR($D2664="",$AK2664="",N($AK2664)&lt;=0),"",IFERROR(MATCH(1,INDEX(('2_Review &amp; Audit'!$F$6:$F$505=$A2664)*('2_Review &amp; Audit'!$I$6:$I$505&gt;=$E2664-30)*('2_Review &amp; Audit'!$I$6:$I$505&lt;=$E2664+30)*('2_Review &amp; Audit'!$R$6:$R$505&gt;0)*(ROW('2_Review &amp; Audit'!$R$6:$R$505)&gt;$AC2664),0),0)+5,""))</f>
        <v/>
      </c>
      <c r="AP2664" t="str">
        <f>IF(OR($D2664="",$AK2664="",$AO2664=""),"",MIN($AK2664,$AO2664))</f>
        <v/>
      </c>
    </row>
    <row r="2665" spans="1:42" ht="12.75" customHeight="1" x14ac:dyDescent="0.2">
      <c r="A2665" t="str">
        <f>IF($J2665="","",INDEX('2_Review &amp; Audit'!$F:$F,$J2665))</f>
        <v/>
      </c>
      <c r="B2665" t="str">
        <f>IF($J2665="","",INDEX('2_Review &amp; Audit'!$C:$C,$J2665))</f>
        <v/>
      </c>
      <c r="C2665" t="str">
        <f>IF($J2665="","",INDEX('2_Review &amp; Audit'!$D:$D,$J2665))</f>
        <v/>
      </c>
      <c r="D2665" s="60" t="str">
        <f>IF($J2665="","",INDEX('2_Review &amp; Audit'!$U:$U,$J2665))</f>
        <v/>
      </c>
      <c r="E2665" t="str">
        <f>IF($J2665="","",INDEX('2_Review &amp; Audit'!$M:$M,$J2665))</f>
        <v/>
      </c>
      <c r="F2665" t="str">
        <f>IF($J2665="","",INDEX('2_Review &amp; Audit'!$N:$N,$J2665))</f>
        <v/>
      </c>
      <c r="G2665" t="str">
        <f>IF(OR($J2665="",$F2665=""),"",ABS(INDEX('2_Review &amp; Audit'!$B:$B,$J2665)/$F2665))</f>
        <v/>
      </c>
      <c r="H2665" t="str">
        <f t="shared" si="105"/>
        <v/>
      </c>
      <c r="I2665" t="str">
        <f>IF($J2665="","",INDEX('2_Review &amp; Audit'!$AD:$AD,$J2665))</f>
        <v/>
      </c>
      <c r="AB2665" t="str">
        <f>IF($D2665="","",MAX(0,N(#REF!)-N($X2665)))</f>
        <v/>
      </c>
      <c r="AC2665" t="str">
        <f>IF(OR($D2665="",$AB2665="",N($AB2665)&lt;=0),"",IFERROR(MATCH(1,INDEX(('2_Review &amp; Audit'!$F$6:$F$505=$A2665)*('2_Review &amp; Audit'!$I$6:$I$505&gt;=$E2665-30)*('2_Review &amp; Audit'!$I$6:$I$505&lt;=$E2665+30)*('2_Review &amp; Audit'!$R$6:$R$505&gt;0)*(ROW('2_Review &amp; Audit'!$R$6:$R$505)&gt;$T2665),0),0)+5,""))</f>
        <v/>
      </c>
      <c r="AG2665" t="str">
        <f>IF(OR($D2665="",$AB2665="",$AF2665=""),"",MIN($AB2665,$AF2665))</f>
        <v/>
      </c>
      <c r="AK2665" t="str">
        <f>IF($D2665="","",MAX(0,N($AB2665)-N($AG2665)))</f>
        <v/>
      </c>
      <c r="AL2665" t="str">
        <f>IF(OR($D2665="",$AK2665="",N($AK2665)&lt;=0),"",IFERROR(MATCH(1,INDEX(('2_Review &amp; Audit'!$F$6:$F$505=$A2665)*('2_Review &amp; Audit'!$I$6:$I$505&gt;=$E2665-30)*('2_Review &amp; Audit'!$I$6:$I$505&lt;=$E2665+30)*('2_Review &amp; Audit'!$R$6:$R$505&gt;0)*(ROW('2_Review &amp; Audit'!$R$6:$R$505)&gt;$AC2665),0),0)+5,""))</f>
        <v/>
      </c>
      <c r="AP2665" t="str">
        <f>IF(OR($D2665="",$AK2665="",$AO2665=""),"",MIN($AK2665,$AO2665))</f>
        <v/>
      </c>
    </row>
    <row r="2666" spans="1:42" ht="12.75" customHeight="1" x14ac:dyDescent="0.2">
      <c r="A2666" t="str">
        <f>IF($J2666="","",INDEX('2_Review &amp; Audit'!$F:$F,$J2666))</f>
        <v/>
      </c>
      <c r="B2666" t="str">
        <f>IF($J2666="","",INDEX('2_Review &amp; Audit'!$C:$C,$J2666))</f>
        <v/>
      </c>
      <c r="C2666" t="str">
        <f>IF($J2666="","",INDEX('2_Review &amp; Audit'!$D:$D,$J2666))</f>
        <v/>
      </c>
      <c r="D2666" s="60" t="str">
        <f>IF($J2666="","",INDEX('2_Review &amp; Audit'!$U:$U,$J2666))</f>
        <v/>
      </c>
      <c r="E2666" t="str">
        <f>IF($J2666="","",INDEX('2_Review &amp; Audit'!$M:$M,$J2666))</f>
        <v/>
      </c>
      <c r="F2666" t="str">
        <f>IF($J2666="","",INDEX('2_Review &amp; Audit'!$N:$N,$J2666))</f>
        <v/>
      </c>
      <c r="G2666" t="str">
        <f>IF(OR($J2666="",$F2666=""),"",ABS(INDEX('2_Review &amp; Audit'!$B:$B,$J2666)/$F2666))</f>
        <v/>
      </c>
      <c r="H2666" t="str">
        <f t="shared" si="105"/>
        <v/>
      </c>
      <c r="I2666" t="str">
        <f>IF($J2666="","",INDEX('2_Review &amp; Audit'!$AD:$AD,$J2666))</f>
        <v/>
      </c>
      <c r="AB2666" t="str">
        <f>IF($D2666="","",MAX(0,N(#REF!)-N($X2666)))</f>
        <v/>
      </c>
      <c r="AC2666" t="str">
        <f>IF(OR($D2666="",$AB2666="",N($AB2666)&lt;=0),"",IFERROR(MATCH(1,INDEX(('2_Review &amp; Audit'!$F$6:$F$505=$A2666)*('2_Review &amp; Audit'!$I$6:$I$505&gt;=$E2666-30)*('2_Review &amp; Audit'!$I$6:$I$505&lt;=$E2666+30)*('2_Review &amp; Audit'!$R$6:$R$505&gt;0)*(ROW('2_Review &amp; Audit'!$R$6:$R$505)&gt;$T2666),0),0)+5,""))</f>
        <v/>
      </c>
      <c r="AG2666" t="str">
        <f>IF(OR($D2666="",$AB2666="",$AF2666=""),"",MIN($AB2666,$AF2666))</f>
        <v/>
      </c>
      <c r="AK2666" t="str">
        <f>IF($D2666="","",MAX(0,N($AB2666)-N($AG2666)))</f>
        <v/>
      </c>
      <c r="AL2666" t="str">
        <f>IF(OR($D2666="",$AK2666="",N($AK2666)&lt;=0),"",IFERROR(MATCH(1,INDEX(('2_Review &amp; Audit'!$F$6:$F$505=$A2666)*('2_Review &amp; Audit'!$I$6:$I$505&gt;=$E2666-30)*('2_Review &amp; Audit'!$I$6:$I$505&lt;=$E2666+30)*('2_Review &amp; Audit'!$R$6:$R$505&gt;0)*(ROW('2_Review &amp; Audit'!$R$6:$R$505)&gt;$AC2666),0),0)+5,""))</f>
        <v/>
      </c>
      <c r="AP2666" t="str">
        <f>IF(OR($D2666="",$AK2666="",$AO2666=""),"",MIN($AK2666,$AO2666))</f>
        <v/>
      </c>
    </row>
    <row r="2667" spans="1:42" ht="12.75" customHeight="1" x14ac:dyDescent="0.2">
      <c r="A2667" t="str">
        <f>IF($J2667="","",INDEX('2_Review &amp; Audit'!$F:$F,$J2667))</f>
        <v/>
      </c>
      <c r="B2667" t="str">
        <f>IF($J2667="","",INDEX('2_Review &amp; Audit'!$C:$C,$J2667))</f>
        <v/>
      </c>
      <c r="C2667" t="str">
        <f>IF($J2667="","",INDEX('2_Review &amp; Audit'!$D:$D,$J2667))</f>
        <v/>
      </c>
      <c r="D2667" s="60" t="str">
        <f>IF($J2667="","",INDEX('2_Review &amp; Audit'!$U:$U,$J2667))</f>
        <v/>
      </c>
      <c r="E2667" t="str">
        <f>IF($J2667="","",INDEX('2_Review &amp; Audit'!$M:$M,$J2667))</f>
        <v/>
      </c>
      <c r="F2667" t="str">
        <f>IF($J2667="","",INDEX('2_Review &amp; Audit'!$N:$N,$J2667))</f>
        <v/>
      </c>
      <c r="G2667" t="str">
        <f>IF(OR($J2667="",$F2667=""),"",ABS(INDEX('2_Review &amp; Audit'!$B:$B,$J2667)/$F2667))</f>
        <v/>
      </c>
      <c r="H2667" t="str">
        <f t="shared" si="105"/>
        <v/>
      </c>
      <c r="I2667" t="str">
        <f>IF($J2667="","",INDEX('2_Review &amp; Audit'!$AD:$AD,$J2667))</f>
        <v/>
      </c>
      <c r="AB2667" t="str">
        <f>IF($D2667="","",MAX(0,N(#REF!)-N($X2667)))</f>
        <v/>
      </c>
      <c r="AC2667" t="str">
        <f>IF(OR($D2667="",$AB2667="",N($AB2667)&lt;=0),"",IFERROR(MATCH(1,INDEX(('2_Review &amp; Audit'!$F$6:$F$505=$A2667)*('2_Review &amp; Audit'!$I$6:$I$505&gt;=$E2667-30)*('2_Review &amp; Audit'!$I$6:$I$505&lt;=$E2667+30)*('2_Review &amp; Audit'!$R$6:$R$505&gt;0)*(ROW('2_Review &amp; Audit'!$R$6:$R$505)&gt;$T2667),0),0)+5,""))</f>
        <v/>
      </c>
      <c r="AG2667" t="str">
        <f>IF(OR($D2667="",$AB2667="",$AF2667=""),"",MIN($AB2667,$AF2667))</f>
        <v/>
      </c>
      <c r="AK2667" t="str">
        <f>IF($D2667="","",MAX(0,N($AB2667)-N($AG2667)))</f>
        <v/>
      </c>
      <c r="AL2667" t="str">
        <f>IF(OR($D2667="",$AK2667="",N($AK2667)&lt;=0),"",IFERROR(MATCH(1,INDEX(('2_Review &amp; Audit'!$F$6:$F$505=$A2667)*('2_Review &amp; Audit'!$I$6:$I$505&gt;=$E2667-30)*('2_Review &amp; Audit'!$I$6:$I$505&lt;=$E2667+30)*('2_Review &amp; Audit'!$R$6:$R$505&gt;0)*(ROW('2_Review &amp; Audit'!$R$6:$R$505)&gt;$AC2667),0),0)+5,""))</f>
        <v/>
      </c>
      <c r="AP2667" t="str">
        <f>IF(OR($D2667="",$AK2667="",$AO2667=""),"",MIN($AK2667,$AO2667))</f>
        <v/>
      </c>
    </row>
    <row r="2668" spans="1:42" ht="12.75" customHeight="1" x14ac:dyDescent="0.2">
      <c r="A2668" t="str">
        <f>IF($J2668="","",INDEX('2_Review &amp; Audit'!$F:$F,$J2668))</f>
        <v/>
      </c>
      <c r="B2668" t="str">
        <f>IF($J2668="","",INDEX('2_Review &amp; Audit'!$C:$C,$J2668))</f>
        <v/>
      </c>
      <c r="C2668" t="str">
        <f>IF($J2668="","",INDEX('2_Review &amp; Audit'!$D:$D,$J2668))</f>
        <v/>
      </c>
      <c r="D2668" s="60" t="str">
        <f>IF($J2668="","",INDEX('2_Review &amp; Audit'!$U:$U,$J2668))</f>
        <v/>
      </c>
      <c r="E2668" t="str">
        <f>IF($J2668="","",INDEX('2_Review &amp; Audit'!$M:$M,$J2668))</f>
        <v/>
      </c>
      <c r="F2668" t="str">
        <f>IF($J2668="","",INDEX('2_Review &amp; Audit'!$N:$N,$J2668))</f>
        <v/>
      </c>
      <c r="G2668" t="str">
        <f>IF(OR($J2668="",$F2668=""),"",ABS(INDEX('2_Review &amp; Audit'!$B:$B,$J2668)/$F2668))</f>
        <v/>
      </c>
      <c r="H2668" t="str">
        <f t="shared" si="105"/>
        <v/>
      </c>
      <c r="I2668" t="str">
        <f>IF($J2668="","",INDEX('2_Review &amp; Audit'!$AD:$AD,$J2668))</f>
        <v/>
      </c>
      <c r="AB2668" t="str">
        <f>IF($D2668="","",MAX(0,N(#REF!)-N($X2668)))</f>
        <v/>
      </c>
      <c r="AC2668" t="str">
        <f>IF(OR($D2668="",$AB2668="",N($AB2668)&lt;=0),"",IFERROR(MATCH(1,INDEX(('2_Review &amp; Audit'!$F$6:$F$505=$A2668)*('2_Review &amp; Audit'!$I$6:$I$505&gt;=$E2668-30)*('2_Review &amp; Audit'!$I$6:$I$505&lt;=$E2668+30)*('2_Review &amp; Audit'!$R$6:$R$505&gt;0)*(ROW('2_Review &amp; Audit'!$R$6:$R$505)&gt;$T2668),0),0)+5,""))</f>
        <v/>
      </c>
      <c r="AG2668" t="str">
        <f>IF(OR($D2668="",$AB2668="",$AF2668=""),"",MIN($AB2668,$AF2668))</f>
        <v/>
      </c>
      <c r="AK2668" t="str">
        <f>IF($D2668="","",MAX(0,N($AB2668)-N($AG2668)))</f>
        <v/>
      </c>
      <c r="AL2668" t="str">
        <f>IF(OR($D2668="",$AK2668="",N($AK2668)&lt;=0),"",IFERROR(MATCH(1,INDEX(('2_Review &amp; Audit'!$F$6:$F$505=$A2668)*('2_Review &amp; Audit'!$I$6:$I$505&gt;=$E2668-30)*('2_Review &amp; Audit'!$I$6:$I$505&lt;=$E2668+30)*('2_Review &amp; Audit'!$R$6:$R$505&gt;0)*(ROW('2_Review &amp; Audit'!$R$6:$R$505)&gt;$AC2668),0),0)+5,""))</f>
        <v/>
      </c>
      <c r="AP2668" t="str">
        <f>IF(OR($D2668="",$AK2668="",$AO2668=""),"",MIN($AK2668,$AO2668))</f>
        <v/>
      </c>
    </row>
    <row r="2669" spans="1:42" ht="12.75" customHeight="1" x14ac:dyDescent="0.2">
      <c r="A2669" t="str">
        <f>IF($J2669="","",INDEX('2_Review &amp; Audit'!$F:$F,$J2669))</f>
        <v/>
      </c>
      <c r="B2669" t="str">
        <f>IF($J2669="","",INDEX('2_Review &amp; Audit'!$C:$C,$J2669))</f>
        <v/>
      </c>
      <c r="C2669" t="str">
        <f>IF($J2669="","",INDEX('2_Review &amp; Audit'!$D:$D,$J2669))</f>
        <v/>
      </c>
      <c r="D2669" s="60" t="str">
        <f>IF($J2669="","",INDEX('2_Review &amp; Audit'!$U:$U,$J2669))</f>
        <v/>
      </c>
      <c r="E2669" t="str">
        <f>IF($J2669="","",INDEX('2_Review &amp; Audit'!$M:$M,$J2669))</f>
        <v/>
      </c>
      <c r="F2669" t="str">
        <f>IF($J2669="","",INDEX('2_Review &amp; Audit'!$N:$N,$J2669))</f>
        <v/>
      </c>
      <c r="G2669" t="str">
        <f>IF(OR($J2669="",$F2669=""),"",ABS(INDEX('2_Review &amp; Audit'!$B:$B,$J2669)/$F2669))</f>
        <v/>
      </c>
      <c r="H2669" t="str">
        <f t="shared" si="105"/>
        <v/>
      </c>
      <c r="I2669" t="str">
        <f>IF($J2669="","",INDEX('2_Review &amp; Audit'!$AD:$AD,$J2669))</f>
        <v/>
      </c>
      <c r="AB2669" t="str">
        <f>IF($D2669="","",MAX(0,N(#REF!)-N($X2669)))</f>
        <v/>
      </c>
      <c r="AC2669" t="str">
        <f>IF(OR($D2669="",$AB2669="",N($AB2669)&lt;=0),"",IFERROR(MATCH(1,INDEX(('2_Review &amp; Audit'!$F$6:$F$505=$A2669)*('2_Review &amp; Audit'!$I$6:$I$505&gt;=$E2669-30)*('2_Review &amp; Audit'!$I$6:$I$505&lt;=$E2669+30)*('2_Review &amp; Audit'!$R$6:$R$505&gt;0)*(ROW('2_Review &amp; Audit'!$R$6:$R$505)&gt;$T2669),0),0)+5,""))</f>
        <v/>
      </c>
      <c r="AG2669" t="str">
        <f>IF(OR($D2669="",$AB2669="",$AF2669=""),"",MIN($AB2669,$AF2669))</f>
        <v/>
      </c>
      <c r="AK2669" t="str">
        <f>IF($D2669="","",MAX(0,N($AB2669)-N($AG2669)))</f>
        <v/>
      </c>
      <c r="AL2669" t="str">
        <f>IF(OR($D2669="",$AK2669="",N($AK2669)&lt;=0),"",IFERROR(MATCH(1,INDEX(('2_Review &amp; Audit'!$F$6:$F$505=$A2669)*('2_Review &amp; Audit'!$I$6:$I$505&gt;=$E2669-30)*('2_Review &amp; Audit'!$I$6:$I$505&lt;=$E2669+30)*('2_Review &amp; Audit'!$R$6:$R$505&gt;0)*(ROW('2_Review &amp; Audit'!$R$6:$R$505)&gt;$AC2669),0),0)+5,""))</f>
        <v/>
      </c>
      <c r="AP2669" t="str">
        <f>IF(OR($D2669="",$AK2669="",$AO2669=""),"",MIN($AK2669,$AO2669))</f>
        <v/>
      </c>
    </row>
    <row r="2670" spans="1:42" ht="12.75" customHeight="1" x14ac:dyDescent="0.2">
      <c r="A2670" t="str">
        <f>IF($J2670="","",INDEX('2_Review &amp; Audit'!$F:$F,$J2670))</f>
        <v/>
      </c>
      <c r="B2670" t="str">
        <f>IF($J2670="","",INDEX('2_Review &amp; Audit'!$C:$C,$J2670))</f>
        <v/>
      </c>
      <c r="C2670" t="str">
        <f>IF($J2670="","",INDEX('2_Review &amp; Audit'!$D:$D,$J2670))</f>
        <v/>
      </c>
      <c r="D2670" s="60" t="str">
        <f>IF($J2670="","",INDEX('2_Review &amp; Audit'!$U:$U,$J2670))</f>
        <v/>
      </c>
      <c r="E2670" t="str">
        <f>IF($J2670="","",INDEX('2_Review &amp; Audit'!$M:$M,$J2670))</f>
        <v/>
      </c>
      <c r="F2670" t="str">
        <f>IF($J2670="","",INDEX('2_Review &amp; Audit'!$N:$N,$J2670))</f>
        <v/>
      </c>
      <c r="G2670" t="str">
        <f>IF(OR($J2670="",$F2670=""),"",ABS(INDEX('2_Review &amp; Audit'!$B:$B,$J2670)/$F2670))</f>
        <v/>
      </c>
      <c r="H2670" t="str">
        <f t="shared" si="105"/>
        <v/>
      </c>
      <c r="I2670" t="str">
        <f>IF($J2670="","",INDEX('2_Review &amp; Audit'!$AD:$AD,$J2670))</f>
        <v/>
      </c>
      <c r="AB2670" t="str">
        <f>IF($D2670="","",MAX(0,N(#REF!)-N($X2670)))</f>
        <v/>
      </c>
      <c r="AC2670" t="str">
        <f>IF(OR($D2670="",$AB2670="",N($AB2670)&lt;=0),"",IFERROR(MATCH(1,INDEX(('2_Review &amp; Audit'!$F$6:$F$505=$A2670)*('2_Review &amp; Audit'!$I$6:$I$505&gt;=$E2670-30)*('2_Review &amp; Audit'!$I$6:$I$505&lt;=$E2670+30)*('2_Review &amp; Audit'!$R$6:$R$505&gt;0)*(ROW('2_Review &amp; Audit'!$R$6:$R$505)&gt;$T2670),0),0)+5,""))</f>
        <v/>
      </c>
      <c r="AG2670" t="str">
        <f>IF(OR($D2670="",$AB2670="",$AF2670=""),"",MIN($AB2670,$AF2670))</f>
        <v/>
      </c>
      <c r="AK2670" t="str">
        <f>IF($D2670="","",MAX(0,N($AB2670)-N($AG2670)))</f>
        <v/>
      </c>
      <c r="AL2670" t="str">
        <f>IF(OR($D2670="",$AK2670="",N($AK2670)&lt;=0),"",IFERROR(MATCH(1,INDEX(('2_Review &amp; Audit'!$F$6:$F$505=$A2670)*('2_Review &amp; Audit'!$I$6:$I$505&gt;=$E2670-30)*('2_Review &amp; Audit'!$I$6:$I$505&lt;=$E2670+30)*('2_Review &amp; Audit'!$R$6:$R$505&gt;0)*(ROW('2_Review &amp; Audit'!$R$6:$R$505)&gt;$AC2670),0),0)+5,""))</f>
        <v/>
      </c>
      <c r="AP2670" t="str">
        <f>IF(OR($D2670="",$AK2670="",$AO2670=""),"",MIN($AK2670,$AO2670))</f>
        <v/>
      </c>
    </row>
    <row r="2671" spans="1:42" ht="12.75" customHeight="1" x14ac:dyDescent="0.2">
      <c r="A2671" t="str">
        <f>IF($J2671="","",INDEX('2_Review &amp; Audit'!$F:$F,$J2671))</f>
        <v/>
      </c>
      <c r="B2671" t="str">
        <f>IF($J2671="","",INDEX('2_Review &amp; Audit'!$C:$C,$J2671))</f>
        <v/>
      </c>
      <c r="C2671" t="str">
        <f>IF($J2671="","",INDEX('2_Review &amp; Audit'!$D:$D,$J2671))</f>
        <v/>
      </c>
      <c r="D2671" s="60" t="str">
        <f>IF($J2671="","",INDEX('2_Review &amp; Audit'!$U:$U,$J2671))</f>
        <v/>
      </c>
      <c r="E2671" t="str">
        <f>IF($J2671="","",INDEX('2_Review &amp; Audit'!$M:$M,$J2671))</f>
        <v/>
      </c>
      <c r="F2671" t="str">
        <f>IF($J2671="","",INDEX('2_Review &amp; Audit'!$N:$N,$J2671))</f>
        <v/>
      </c>
      <c r="G2671" t="str">
        <f>IF(OR($J2671="",$F2671=""),"",ABS(INDEX('2_Review &amp; Audit'!$B:$B,$J2671)/$F2671))</f>
        <v/>
      </c>
      <c r="H2671" t="str">
        <f t="shared" si="105"/>
        <v/>
      </c>
      <c r="I2671" t="str">
        <f>IF($J2671="","",INDEX('2_Review &amp; Audit'!$AD:$AD,$J2671))</f>
        <v/>
      </c>
      <c r="AB2671" t="str">
        <f>IF($D2671="","",MAX(0,N(#REF!)-N($X2671)))</f>
        <v/>
      </c>
      <c r="AC2671" t="str">
        <f>IF(OR($D2671="",$AB2671="",N($AB2671)&lt;=0),"",IFERROR(MATCH(1,INDEX(('2_Review &amp; Audit'!$F$6:$F$505=$A2671)*('2_Review &amp; Audit'!$I$6:$I$505&gt;=$E2671-30)*('2_Review &amp; Audit'!$I$6:$I$505&lt;=$E2671+30)*('2_Review &amp; Audit'!$R$6:$R$505&gt;0)*(ROW('2_Review &amp; Audit'!$R$6:$R$505)&gt;$T2671),0),0)+5,""))</f>
        <v/>
      </c>
      <c r="AG2671" t="str">
        <f>IF(OR($D2671="",$AB2671="",$AF2671=""),"",MIN($AB2671,$AF2671))</f>
        <v/>
      </c>
      <c r="AK2671" t="str">
        <f>IF($D2671="","",MAX(0,N($AB2671)-N($AG2671)))</f>
        <v/>
      </c>
      <c r="AL2671" t="str">
        <f>IF(OR($D2671="",$AK2671="",N($AK2671)&lt;=0),"",IFERROR(MATCH(1,INDEX(('2_Review &amp; Audit'!$F$6:$F$505=$A2671)*('2_Review &amp; Audit'!$I$6:$I$505&gt;=$E2671-30)*('2_Review &amp; Audit'!$I$6:$I$505&lt;=$E2671+30)*('2_Review &amp; Audit'!$R$6:$R$505&gt;0)*(ROW('2_Review &amp; Audit'!$R$6:$R$505)&gt;$AC2671),0),0)+5,""))</f>
        <v/>
      </c>
      <c r="AP2671" t="str">
        <f>IF(OR($D2671="",$AK2671="",$AO2671=""),"",MIN($AK2671,$AO2671))</f>
        <v/>
      </c>
    </row>
    <row r="2672" spans="1:42" ht="12.75" customHeight="1" x14ac:dyDescent="0.2">
      <c r="A2672" t="str">
        <f>IF($J2672="","",INDEX('2_Review &amp; Audit'!$F:$F,$J2672))</f>
        <v/>
      </c>
      <c r="B2672" t="str">
        <f>IF($J2672="","",INDEX('2_Review &amp; Audit'!$C:$C,$J2672))</f>
        <v/>
      </c>
      <c r="C2672" t="str">
        <f>IF($J2672="","",INDEX('2_Review &amp; Audit'!$D:$D,$J2672))</f>
        <v/>
      </c>
      <c r="D2672" s="60" t="str">
        <f>IF($J2672="","",INDEX('2_Review &amp; Audit'!$U:$U,$J2672))</f>
        <v/>
      </c>
      <c r="E2672" t="str">
        <f>IF($J2672="","",INDEX('2_Review &amp; Audit'!$M:$M,$J2672))</f>
        <v/>
      </c>
      <c r="F2672" t="str">
        <f>IF($J2672="","",INDEX('2_Review &amp; Audit'!$N:$N,$J2672))</f>
        <v/>
      </c>
      <c r="G2672" t="str">
        <f>IF(OR($J2672="",$F2672=""),"",ABS(INDEX('2_Review &amp; Audit'!$B:$B,$J2672)/$F2672))</f>
        <v/>
      </c>
      <c r="H2672" t="str">
        <f t="shared" si="105"/>
        <v/>
      </c>
      <c r="I2672" t="str">
        <f>IF($J2672="","",INDEX('2_Review &amp; Audit'!$AD:$AD,$J2672))</f>
        <v/>
      </c>
      <c r="AB2672" t="str">
        <f>IF($D2672="","",MAX(0,N(#REF!)-N($X2672)))</f>
        <v/>
      </c>
      <c r="AC2672" t="str">
        <f>IF(OR($D2672="",$AB2672="",N($AB2672)&lt;=0),"",IFERROR(MATCH(1,INDEX(('2_Review &amp; Audit'!$F$6:$F$505=$A2672)*('2_Review &amp; Audit'!$I$6:$I$505&gt;=$E2672-30)*('2_Review &amp; Audit'!$I$6:$I$505&lt;=$E2672+30)*('2_Review &amp; Audit'!$R$6:$R$505&gt;0)*(ROW('2_Review &amp; Audit'!$R$6:$R$505)&gt;$T2672),0),0)+5,""))</f>
        <v/>
      </c>
      <c r="AG2672" t="str">
        <f>IF(OR($D2672="",$AB2672="",$AF2672=""),"",MIN($AB2672,$AF2672))</f>
        <v/>
      </c>
      <c r="AK2672" t="str">
        <f>IF($D2672="","",MAX(0,N($AB2672)-N($AG2672)))</f>
        <v/>
      </c>
      <c r="AL2672" t="str">
        <f>IF(OR($D2672="",$AK2672="",N($AK2672)&lt;=0),"",IFERROR(MATCH(1,INDEX(('2_Review &amp; Audit'!$F$6:$F$505=$A2672)*('2_Review &amp; Audit'!$I$6:$I$505&gt;=$E2672-30)*('2_Review &amp; Audit'!$I$6:$I$505&lt;=$E2672+30)*('2_Review &amp; Audit'!$R$6:$R$505&gt;0)*(ROW('2_Review &amp; Audit'!$R$6:$R$505)&gt;$AC2672),0),0)+5,""))</f>
        <v/>
      </c>
      <c r="AP2672" t="str">
        <f>IF(OR($D2672="",$AK2672="",$AO2672=""),"",MIN($AK2672,$AO2672))</f>
        <v/>
      </c>
    </row>
    <row r="2673" spans="1:42" ht="12.75" customHeight="1" x14ac:dyDescent="0.2">
      <c r="A2673" t="str">
        <f>IF($J2673="","",INDEX('2_Review &amp; Audit'!$F:$F,$J2673))</f>
        <v/>
      </c>
      <c r="B2673" t="str">
        <f>IF($J2673="","",INDEX('2_Review &amp; Audit'!$C:$C,$J2673))</f>
        <v/>
      </c>
      <c r="C2673" t="str">
        <f>IF($J2673="","",INDEX('2_Review &amp; Audit'!$D:$D,$J2673))</f>
        <v/>
      </c>
      <c r="D2673" s="60" t="str">
        <f>IF($J2673="","",INDEX('2_Review &amp; Audit'!$U:$U,$J2673))</f>
        <v/>
      </c>
      <c r="E2673" t="str">
        <f>IF($J2673="","",INDEX('2_Review &amp; Audit'!$M:$M,$J2673))</f>
        <v/>
      </c>
      <c r="F2673" t="str">
        <f>IF($J2673="","",INDEX('2_Review &amp; Audit'!$N:$N,$J2673))</f>
        <v/>
      </c>
      <c r="G2673" t="str">
        <f>IF(OR($J2673="",$F2673=""),"",ABS(INDEX('2_Review &amp; Audit'!$B:$B,$J2673)/$F2673))</f>
        <v/>
      </c>
      <c r="H2673" t="str">
        <f t="shared" si="105"/>
        <v/>
      </c>
      <c r="I2673" t="str">
        <f>IF($J2673="","",INDEX('2_Review &amp; Audit'!$AD:$AD,$J2673))</f>
        <v/>
      </c>
      <c r="AB2673" t="str">
        <f>IF($D2673="","",MAX(0,N(#REF!)-N($X2673)))</f>
        <v/>
      </c>
      <c r="AC2673" t="str">
        <f>IF(OR($D2673="",$AB2673="",N($AB2673)&lt;=0),"",IFERROR(MATCH(1,INDEX(('2_Review &amp; Audit'!$F$6:$F$505=$A2673)*('2_Review &amp; Audit'!$I$6:$I$505&gt;=$E2673-30)*('2_Review &amp; Audit'!$I$6:$I$505&lt;=$E2673+30)*('2_Review &amp; Audit'!$R$6:$R$505&gt;0)*(ROW('2_Review &amp; Audit'!$R$6:$R$505)&gt;$T2673),0),0)+5,""))</f>
        <v/>
      </c>
      <c r="AG2673" t="str">
        <f>IF(OR($D2673="",$AB2673="",$AF2673=""),"",MIN($AB2673,$AF2673))</f>
        <v/>
      </c>
      <c r="AK2673" t="str">
        <f>IF($D2673="","",MAX(0,N($AB2673)-N($AG2673)))</f>
        <v/>
      </c>
      <c r="AL2673" t="str">
        <f>IF(OR($D2673="",$AK2673="",N($AK2673)&lt;=0),"",IFERROR(MATCH(1,INDEX(('2_Review &amp; Audit'!$F$6:$F$505=$A2673)*('2_Review &amp; Audit'!$I$6:$I$505&gt;=$E2673-30)*('2_Review &amp; Audit'!$I$6:$I$505&lt;=$E2673+30)*('2_Review &amp; Audit'!$R$6:$R$505&gt;0)*(ROW('2_Review &amp; Audit'!$R$6:$R$505)&gt;$AC2673),0),0)+5,""))</f>
        <v/>
      </c>
      <c r="AP2673" t="str">
        <f>IF(OR($D2673="",$AK2673="",$AO2673=""),"",MIN($AK2673,$AO2673))</f>
        <v/>
      </c>
    </row>
    <row r="2674" spans="1:42" ht="12.75" customHeight="1" x14ac:dyDescent="0.2">
      <c r="A2674" t="str">
        <f>IF($J2674="","",INDEX('2_Review &amp; Audit'!$F:$F,$J2674))</f>
        <v/>
      </c>
      <c r="B2674" t="str">
        <f>IF($J2674="","",INDEX('2_Review &amp; Audit'!$C:$C,$J2674))</f>
        <v/>
      </c>
      <c r="C2674" t="str">
        <f>IF($J2674="","",INDEX('2_Review &amp; Audit'!$D:$D,$J2674))</f>
        <v/>
      </c>
      <c r="D2674" s="60" t="str">
        <f>IF($J2674="","",INDEX('2_Review &amp; Audit'!$U:$U,$J2674))</f>
        <v/>
      </c>
      <c r="E2674" t="str">
        <f>IF($J2674="","",INDEX('2_Review &amp; Audit'!$M:$M,$J2674))</f>
        <v/>
      </c>
      <c r="F2674" t="str">
        <f>IF($J2674="","",INDEX('2_Review &amp; Audit'!$N:$N,$J2674))</f>
        <v/>
      </c>
      <c r="G2674" t="str">
        <f>IF(OR($J2674="",$F2674=""),"",ABS(INDEX('2_Review &amp; Audit'!$B:$B,$J2674)/$F2674))</f>
        <v/>
      </c>
      <c r="H2674" t="str">
        <f t="shared" si="105"/>
        <v/>
      </c>
      <c r="I2674" t="str">
        <f>IF($J2674="","",INDEX('2_Review &amp; Audit'!$AD:$AD,$J2674))</f>
        <v/>
      </c>
      <c r="AB2674" t="str">
        <f>IF($D2674="","",MAX(0,N(#REF!)-N($X2674)))</f>
        <v/>
      </c>
      <c r="AC2674" t="str">
        <f>IF(OR($D2674="",$AB2674="",N($AB2674)&lt;=0),"",IFERROR(MATCH(1,INDEX(('2_Review &amp; Audit'!$F$6:$F$505=$A2674)*('2_Review &amp; Audit'!$I$6:$I$505&gt;=$E2674-30)*('2_Review &amp; Audit'!$I$6:$I$505&lt;=$E2674+30)*('2_Review &amp; Audit'!$R$6:$R$505&gt;0)*(ROW('2_Review &amp; Audit'!$R$6:$R$505)&gt;$T2674),0),0)+5,""))</f>
        <v/>
      </c>
      <c r="AG2674" t="str">
        <f>IF(OR($D2674="",$AB2674="",$AF2674=""),"",MIN($AB2674,$AF2674))</f>
        <v/>
      </c>
      <c r="AK2674" t="str">
        <f>IF($D2674="","",MAX(0,N($AB2674)-N($AG2674)))</f>
        <v/>
      </c>
      <c r="AL2674" t="str">
        <f>IF(OR($D2674="",$AK2674="",N($AK2674)&lt;=0),"",IFERROR(MATCH(1,INDEX(('2_Review &amp; Audit'!$F$6:$F$505=$A2674)*('2_Review &amp; Audit'!$I$6:$I$505&gt;=$E2674-30)*('2_Review &amp; Audit'!$I$6:$I$505&lt;=$E2674+30)*('2_Review &amp; Audit'!$R$6:$R$505&gt;0)*(ROW('2_Review &amp; Audit'!$R$6:$R$505)&gt;$AC2674),0),0)+5,""))</f>
        <v/>
      </c>
      <c r="AP2674" t="str">
        <f>IF(OR($D2674="",$AK2674="",$AO2674=""),"",MIN($AK2674,$AO2674))</f>
        <v/>
      </c>
    </row>
    <row r="2675" spans="1:42" ht="12.75" customHeight="1" x14ac:dyDescent="0.2">
      <c r="A2675" t="str">
        <f>IF($J2675="","",INDEX('2_Review &amp; Audit'!$F:$F,$J2675))</f>
        <v/>
      </c>
      <c r="B2675" t="str">
        <f>IF($J2675="","",INDEX('2_Review &amp; Audit'!$C:$C,$J2675))</f>
        <v/>
      </c>
      <c r="C2675" t="str">
        <f>IF($J2675="","",INDEX('2_Review &amp; Audit'!$D:$D,$J2675))</f>
        <v/>
      </c>
      <c r="D2675" s="60" t="str">
        <f>IF($J2675="","",INDEX('2_Review &amp; Audit'!$U:$U,$J2675))</f>
        <v/>
      </c>
      <c r="E2675" t="str">
        <f>IF($J2675="","",INDEX('2_Review &amp; Audit'!$M:$M,$J2675))</f>
        <v/>
      </c>
      <c r="F2675" t="str">
        <f>IF($J2675="","",INDEX('2_Review &amp; Audit'!$N:$N,$J2675))</f>
        <v/>
      </c>
      <c r="G2675" t="str">
        <f>IF(OR($J2675="",$F2675=""),"",ABS(INDEX('2_Review &amp; Audit'!$B:$B,$J2675)/$F2675))</f>
        <v/>
      </c>
      <c r="H2675" t="str">
        <f t="shared" si="105"/>
        <v/>
      </c>
      <c r="I2675" t="str">
        <f>IF($J2675="","",INDEX('2_Review &amp; Audit'!$AD:$AD,$J2675))</f>
        <v/>
      </c>
      <c r="AB2675" t="str">
        <f>IF($D2675="","",MAX(0,N(#REF!)-N($X2675)))</f>
        <v/>
      </c>
      <c r="AC2675" t="str">
        <f>IF(OR($D2675="",$AB2675="",N($AB2675)&lt;=0),"",IFERROR(MATCH(1,INDEX(('2_Review &amp; Audit'!$F$6:$F$505=$A2675)*('2_Review &amp; Audit'!$I$6:$I$505&gt;=$E2675-30)*('2_Review &amp; Audit'!$I$6:$I$505&lt;=$E2675+30)*('2_Review &amp; Audit'!$R$6:$R$505&gt;0)*(ROW('2_Review &amp; Audit'!$R$6:$R$505)&gt;$T2675),0),0)+5,""))</f>
        <v/>
      </c>
      <c r="AG2675" t="str">
        <f>IF(OR($D2675="",$AB2675="",$AF2675=""),"",MIN($AB2675,$AF2675))</f>
        <v/>
      </c>
      <c r="AK2675" t="str">
        <f>IF($D2675="","",MAX(0,N($AB2675)-N($AG2675)))</f>
        <v/>
      </c>
      <c r="AL2675" t="str">
        <f>IF(OR($D2675="",$AK2675="",N($AK2675)&lt;=0),"",IFERROR(MATCH(1,INDEX(('2_Review &amp; Audit'!$F$6:$F$505=$A2675)*('2_Review &amp; Audit'!$I$6:$I$505&gt;=$E2675-30)*('2_Review &amp; Audit'!$I$6:$I$505&lt;=$E2675+30)*('2_Review &amp; Audit'!$R$6:$R$505&gt;0)*(ROW('2_Review &amp; Audit'!$R$6:$R$505)&gt;$AC2675),0),0)+5,""))</f>
        <v/>
      </c>
      <c r="AP2675" t="str">
        <f>IF(OR($D2675="",$AK2675="",$AO2675=""),"",MIN($AK2675,$AO2675))</f>
        <v/>
      </c>
    </row>
    <row r="2676" spans="1:42" ht="12.75" customHeight="1" x14ac:dyDescent="0.2">
      <c r="A2676" t="str">
        <f>IF($J2676="","",INDEX('2_Review &amp; Audit'!$F:$F,$J2676))</f>
        <v/>
      </c>
      <c r="B2676" t="str">
        <f>IF($J2676="","",INDEX('2_Review &amp; Audit'!$C:$C,$J2676))</f>
        <v/>
      </c>
      <c r="C2676" t="str">
        <f>IF($J2676="","",INDEX('2_Review &amp; Audit'!$D:$D,$J2676))</f>
        <v/>
      </c>
      <c r="D2676" s="60" t="str">
        <f>IF($J2676="","",INDEX('2_Review &amp; Audit'!$U:$U,$J2676))</f>
        <v/>
      </c>
      <c r="E2676" t="str">
        <f>IF($J2676="","",INDEX('2_Review &amp; Audit'!$M:$M,$J2676))</f>
        <v/>
      </c>
      <c r="F2676" t="str">
        <f>IF($J2676="","",INDEX('2_Review &amp; Audit'!$N:$N,$J2676))</f>
        <v/>
      </c>
      <c r="G2676" t="str">
        <f>IF(OR($J2676="",$F2676=""),"",ABS(INDEX('2_Review &amp; Audit'!$B:$B,$J2676)/$F2676))</f>
        <v/>
      </c>
      <c r="H2676" t="str">
        <f t="shared" si="105"/>
        <v/>
      </c>
      <c r="I2676" t="str">
        <f>IF($J2676="","",INDEX('2_Review &amp; Audit'!$AD:$AD,$J2676))</f>
        <v/>
      </c>
      <c r="AB2676" t="str">
        <f>IF($D2676="","",MAX(0,N(#REF!)-N($X2676)))</f>
        <v/>
      </c>
      <c r="AC2676" t="str">
        <f>IF(OR($D2676="",$AB2676="",N($AB2676)&lt;=0),"",IFERROR(MATCH(1,INDEX(('2_Review &amp; Audit'!$F$6:$F$505=$A2676)*('2_Review &amp; Audit'!$I$6:$I$505&gt;=$E2676-30)*('2_Review &amp; Audit'!$I$6:$I$505&lt;=$E2676+30)*('2_Review &amp; Audit'!$R$6:$R$505&gt;0)*(ROW('2_Review &amp; Audit'!$R$6:$R$505)&gt;$T2676),0),0)+5,""))</f>
        <v/>
      </c>
      <c r="AG2676" t="str">
        <f>IF(OR($D2676="",$AB2676="",$AF2676=""),"",MIN($AB2676,$AF2676))</f>
        <v/>
      </c>
      <c r="AK2676" t="str">
        <f>IF($D2676="","",MAX(0,N($AB2676)-N($AG2676)))</f>
        <v/>
      </c>
      <c r="AL2676" t="str">
        <f>IF(OR($D2676="",$AK2676="",N($AK2676)&lt;=0),"",IFERROR(MATCH(1,INDEX(('2_Review &amp; Audit'!$F$6:$F$505=$A2676)*('2_Review &amp; Audit'!$I$6:$I$505&gt;=$E2676-30)*('2_Review &amp; Audit'!$I$6:$I$505&lt;=$E2676+30)*('2_Review &amp; Audit'!$R$6:$R$505&gt;0)*(ROW('2_Review &amp; Audit'!$R$6:$R$505)&gt;$AC2676),0),0)+5,""))</f>
        <v/>
      </c>
      <c r="AP2676" t="str">
        <f>IF(OR($D2676="",$AK2676="",$AO2676=""),"",MIN($AK2676,$AO2676))</f>
        <v/>
      </c>
    </row>
    <row r="2677" spans="1:42" ht="12.75" customHeight="1" x14ac:dyDescent="0.2">
      <c r="A2677" t="str">
        <f>IF($J2677="","",INDEX('2_Review &amp; Audit'!$F:$F,$J2677))</f>
        <v/>
      </c>
      <c r="B2677" t="str">
        <f>IF($J2677="","",INDEX('2_Review &amp; Audit'!$C:$C,$J2677))</f>
        <v/>
      </c>
      <c r="C2677" t="str">
        <f>IF($J2677="","",INDEX('2_Review &amp; Audit'!$D:$D,$J2677))</f>
        <v/>
      </c>
      <c r="D2677" s="60" t="str">
        <f>IF($J2677="","",INDEX('2_Review &amp; Audit'!$U:$U,$J2677))</f>
        <v/>
      </c>
      <c r="E2677" t="str">
        <f>IF($J2677="","",INDEX('2_Review &amp; Audit'!$M:$M,$J2677))</f>
        <v/>
      </c>
      <c r="F2677" t="str">
        <f>IF($J2677="","",INDEX('2_Review &amp; Audit'!$N:$N,$J2677))</f>
        <v/>
      </c>
      <c r="G2677" t="str">
        <f>IF(OR($J2677="",$F2677=""),"",ABS(INDEX('2_Review &amp; Audit'!$B:$B,$J2677)/$F2677))</f>
        <v/>
      </c>
      <c r="H2677" t="str">
        <f t="shared" si="105"/>
        <v/>
      </c>
      <c r="I2677" t="str">
        <f>IF($J2677="","",INDEX('2_Review &amp; Audit'!$AD:$AD,$J2677))</f>
        <v/>
      </c>
      <c r="AB2677" t="str">
        <f>IF($D2677="","",MAX(0,N(#REF!)-N($X2677)))</f>
        <v/>
      </c>
      <c r="AC2677" t="str">
        <f>IF(OR($D2677="",$AB2677="",N($AB2677)&lt;=0),"",IFERROR(MATCH(1,INDEX(('2_Review &amp; Audit'!$F$6:$F$505=$A2677)*('2_Review &amp; Audit'!$I$6:$I$505&gt;=$E2677-30)*('2_Review &amp; Audit'!$I$6:$I$505&lt;=$E2677+30)*('2_Review &amp; Audit'!$R$6:$R$505&gt;0)*(ROW('2_Review &amp; Audit'!$R$6:$R$505)&gt;$T2677),0),0)+5,""))</f>
        <v/>
      </c>
      <c r="AG2677" t="str">
        <f>IF(OR($D2677="",$AB2677="",$AF2677=""),"",MIN($AB2677,$AF2677))</f>
        <v/>
      </c>
      <c r="AK2677" t="str">
        <f>IF($D2677="","",MAX(0,N($AB2677)-N($AG2677)))</f>
        <v/>
      </c>
      <c r="AL2677" t="str">
        <f>IF(OR($D2677="",$AK2677="",N($AK2677)&lt;=0),"",IFERROR(MATCH(1,INDEX(('2_Review &amp; Audit'!$F$6:$F$505=$A2677)*('2_Review &amp; Audit'!$I$6:$I$505&gt;=$E2677-30)*('2_Review &amp; Audit'!$I$6:$I$505&lt;=$E2677+30)*('2_Review &amp; Audit'!$R$6:$R$505&gt;0)*(ROW('2_Review &amp; Audit'!$R$6:$R$505)&gt;$AC2677),0),0)+5,""))</f>
        <v/>
      </c>
      <c r="AP2677" t="str">
        <f>IF(OR($D2677="",$AK2677="",$AO2677=""),"",MIN($AK2677,$AO2677))</f>
        <v/>
      </c>
    </row>
    <row r="2678" spans="1:42" ht="12.75" customHeight="1" x14ac:dyDescent="0.2">
      <c r="A2678" t="str">
        <f>IF($J2678="","",INDEX('2_Review &amp; Audit'!$F:$F,$J2678))</f>
        <v/>
      </c>
      <c r="B2678" t="str">
        <f>IF($J2678="","",INDEX('2_Review &amp; Audit'!$C:$C,$J2678))</f>
        <v/>
      </c>
      <c r="C2678" t="str">
        <f>IF($J2678="","",INDEX('2_Review &amp; Audit'!$D:$D,$J2678))</f>
        <v/>
      </c>
      <c r="D2678" s="60" t="str">
        <f>IF($J2678="","",INDEX('2_Review &amp; Audit'!$U:$U,$J2678))</f>
        <v/>
      </c>
      <c r="E2678" t="str">
        <f>IF($J2678="","",INDEX('2_Review &amp; Audit'!$M:$M,$J2678))</f>
        <v/>
      </c>
      <c r="F2678" t="str">
        <f>IF($J2678="","",INDEX('2_Review &amp; Audit'!$N:$N,$J2678))</f>
        <v/>
      </c>
      <c r="G2678" t="str">
        <f>IF(OR($J2678="",$F2678=""),"",ABS(INDEX('2_Review &amp; Audit'!$B:$B,$J2678)/$F2678))</f>
        <v/>
      </c>
      <c r="H2678" t="str">
        <f t="shared" si="105"/>
        <v/>
      </c>
      <c r="I2678" t="str">
        <f>IF($J2678="","",INDEX('2_Review &amp; Audit'!$AD:$AD,$J2678))</f>
        <v/>
      </c>
      <c r="AB2678" t="str">
        <f>IF($D2678="","",MAX(0,N(#REF!)-N($X2678)))</f>
        <v/>
      </c>
      <c r="AC2678" t="str">
        <f>IF(OR($D2678="",$AB2678="",N($AB2678)&lt;=0),"",IFERROR(MATCH(1,INDEX(('2_Review &amp; Audit'!$F$6:$F$505=$A2678)*('2_Review &amp; Audit'!$I$6:$I$505&gt;=$E2678-30)*('2_Review &amp; Audit'!$I$6:$I$505&lt;=$E2678+30)*('2_Review &amp; Audit'!$R$6:$R$505&gt;0)*(ROW('2_Review &amp; Audit'!$R$6:$R$505)&gt;$T2678),0),0)+5,""))</f>
        <v/>
      </c>
      <c r="AG2678" t="str">
        <f>IF(OR($D2678="",$AB2678="",$AF2678=""),"",MIN($AB2678,$AF2678))</f>
        <v/>
      </c>
      <c r="AK2678" t="str">
        <f>IF($D2678="","",MAX(0,N($AB2678)-N($AG2678)))</f>
        <v/>
      </c>
      <c r="AL2678" t="str">
        <f>IF(OR($D2678="",$AK2678="",N($AK2678)&lt;=0),"",IFERROR(MATCH(1,INDEX(('2_Review &amp; Audit'!$F$6:$F$505=$A2678)*('2_Review &amp; Audit'!$I$6:$I$505&gt;=$E2678-30)*('2_Review &amp; Audit'!$I$6:$I$505&lt;=$E2678+30)*('2_Review &amp; Audit'!$R$6:$R$505&gt;0)*(ROW('2_Review &amp; Audit'!$R$6:$R$505)&gt;$AC2678),0),0)+5,""))</f>
        <v/>
      </c>
      <c r="AP2678" t="str">
        <f>IF(OR($D2678="",$AK2678="",$AO2678=""),"",MIN($AK2678,$AO2678))</f>
        <v/>
      </c>
    </row>
    <row r="2679" spans="1:42" ht="12.75" customHeight="1" x14ac:dyDescent="0.2">
      <c r="A2679" t="str">
        <f>IF($J2679="","",INDEX('2_Review &amp; Audit'!$F:$F,$J2679))</f>
        <v/>
      </c>
      <c r="B2679" t="str">
        <f>IF($J2679="","",INDEX('2_Review &amp; Audit'!$C:$C,$J2679))</f>
        <v/>
      </c>
      <c r="C2679" t="str">
        <f>IF($J2679="","",INDEX('2_Review &amp; Audit'!$D:$D,$J2679))</f>
        <v/>
      </c>
      <c r="D2679" s="60" t="str">
        <f>IF($J2679="","",INDEX('2_Review &amp; Audit'!$U:$U,$J2679))</f>
        <v/>
      </c>
      <c r="E2679" t="str">
        <f>IF($J2679="","",INDEX('2_Review &amp; Audit'!$M:$M,$J2679))</f>
        <v/>
      </c>
      <c r="F2679" t="str">
        <f>IF($J2679="","",INDEX('2_Review &amp; Audit'!$N:$N,$J2679))</f>
        <v/>
      </c>
      <c r="G2679" t="str">
        <f>IF(OR($J2679="",$F2679=""),"",ABS(INDEX('2_Review &amp; Audit'!$B:$B,$J2679)/$F2679))</f>
        <v/>
      </c>
      <c r="H2679" t="str">
        <f t="shared" si="105"/>
        <v/>
      </c>
      <c r="I2679" t="str">
        <f>IF($J2679="","",INDEX('2_Review &amp; Audit'!$AD:$AD,$J2679))</f>
        <v/>
      </c>
      <c r="AB2679" t="str">
        <f>IF($D2679="","",MAX(0,N(#REF!)-N($X2679)))</f>
        <v/>
      </c>
      <c r="AC2679" t="str">
        <f>IF(OR($D2679="",$AB2679="",N($AB2679)&lt;=0),"",IFERROR(MATCH(1,INDEX(('2_Review &amp; Audit'!$F$6:$F$505=$A2679)*('2_Review &amp; Audit'!$I$6:$I$505&gt;=$E2679-30)*('2_Review &amp; Audit'!$I$6:$I$505&lt;=$E2679+30)*('2_Review &amp; Audit'!$R$6:$R$505&gt;0)*(ROW('2_Review &amp; Audit'!$R$6:$R$505)&gt;$T2679),0),0)+5,""))</f>
        <v/>
      </c>
      <c r="AG2679" t="str">
        <f>IF(OR($D2679="",$AB2679="",$AF2679=""),"",MIN($AB2679,$AF2679))</f>
        <v/>
      </c>
      <c r="AK2679" t="str">
        <f>IF($D2679="","",MAX(0,N($AB2679)-N($AG2679)))</f>
        <v/>
      </c>
      <c r="AL2679" t="str">
        <f>IF(OR($D2679="",$AK2679="",N($AK2679)&lt;=0),"",IFERROR(MATCH(1,INDEX(('2_Review &amp; Audit'!$F$6:$F$505=$A2679)*('2_Review &amp; Audit'!$I$6:$I$505&gt;=$E2679-30)*('2_Review &amp; Audit'!$I$6:$I$505&lt;=$E2679+30)*('2_Review &amp; Audit'!$R$6:$R$505&gt;0)*(ROW('2_Review &amp; Audit'!$R$6:$R$505)&gt;$AC2679),0),0)+5,""))</f>
        <v/>
      </c>
      <c r="AP2679" t="str">
        <f>IF(OR($D2679="",$AK2679="",$AO2679=""),"",MIN($AK2679,$AO2679))</f>
        <v/>
      </c>
    </row>
    <row r="2680" spans="1:42" ht="12.75" customHeight="1" x14ac:dyDescent="0.2">
      <c r="A2680" t="str">
        <f>IF($J2680="","",INDEX('2_Review &amp; Audit'!$F:$F,$J2680))</f>
        <v/>
      </c>
      <c r="B2680" t="str">
        <f>IF($J2680="","",INDEX('2_Review &amp; Audit'!$C:$C,$J2680))</f>
        <v/>
      </c>
      <c r="C2680" t="str">
        <f>IF($J2680="","",INDEX('2_Review &amp; Audit'!$D:$D,$J2680))</f>
        <v/>
      </c>
      <c r="D2680" s="60" t="str">
        <f>IF($J2680="","",INDEX('2_Review &amp; Audit'!$U:$U,$J2680))</f>
        <v/>
      </c>
      <c r="E2680" t="str">
        <f>IF($J2680="","",INDEX('2_Review &amp; Audit'!$M:$M,$J2680))</f>
        <v/>
      </c>
      <c r="F2680" t="str">
        <f>IF($J2680="","",INDEX('2_Review &amp; Audit'!$N:$N,$J2680))</f>
        <v/>
      </c>
      <c r="G2680" t="str">
        <f>IF(OR($J2680="",$F2680=""),"",ABS(INDEX('2_Review &amp; Audit'!$B:$B,$J2680)/$F2680))</f>
        <v/>
      </c>
      <c r="H2680" t="str">
        <f t="shared" si="105"/>
        <v/>
      </c>
      <c r="I2680" t="str">
        <f>IF($J2680="","",INDEX('2_Review &amp; Audit'!$AD:$AD,$J2680))</f>
        <v/>
      </c>
      <c r="AB2680" t="str">
        <f>IF($D2680="","",MAX(0,N(#REF!)-N($X2680)))</f>
        <v/>
      </c>
      <c r="AC2680" t="str">
        <f>IF(OR($D2680="",$AB2680="",N($AB2680)&lt;=0),"",IFERROR(MATCH(1,INDEX(('2_Review &amp; Audit'!$F$6:$F$505=$A2680)*('2_Review &amp; Audit'!$I$6:$I$505&gt;=$E2680-30)*('2_Review &amp; Audit'!$I$6:$I$505&lt;=$E2680+30)*('2_Review &amp; Audit'!$R$6:$R$505&gt;0)*(ROW('2_Review &amp; Audit'!$R$6:$R$505)&gt;$T2680),0),0)+5,""))</f>
        <v/>
      </c>
      <c r="AG2680" t="str">
        <f>IF(OR($D2680="",$AB2680="",$AF2680=""),"",MIN($AB2680,$AF2680))</f>
        <v/>
      </c>
      <c r="AK2680" t="str">
        <f>IF($D2680="","",MAX(0,N($AB2680)-N($AG2680)))</f>
        <v/>
      </c>
      <c r="AL2680" t="str">
        <f>IF(OR($D2680="",$AK2680="",N($AK2680)&lt;=0),"",IFERROR(MATCH(1,INDEX(('2_Review &amp; Audit'!$F$6:$F$505=$A2680)*('2_Review &amp; Audit'!$I$6:$I$505&gt;=$E2680-30)*('2_Review &amp; Audit'!$I$6:$I$505&lt;=$E2680+30)*('2_Review &amp; Audit'!$R$6:$R$505&gt;0)*(ROW('2_Review &amp; Audit'!$R$6:$R$505)&gt;$AC2680),0),0)+5,""))</f>
        <v/>
      </c>
      <c r="AP2680" t="str">
        <f>IF(OR($D2680="",$AK2680="",$AO2680=""),"",MIN($AK2680,$AO2680))</f>
        <v/>
      </c>
    </row>
    <row r="2681" spans="1:42" ht="12.75" customHeight="1" x14ac:dyDescent="0.2">
      <c r="A2681" t="str">
        <f>IF($J2681="","",INDEX('2_Review &amp; Audit'!$F:$F,$J2681))</f>
        <v/>
      </c>
      <c r="B2681" t="str">
        <f>IF($J2681="","",INDEX('2_Review &amp; Audit'!$C:$C,$J2681))</f>
        <v/>
      </c>
      <c r="C2681" t="str">
        <f>IF($J2681="","",INDEX('2_Review &amp; Audit'!$D:$D,$J2681))</f>
        <v/>
      </c>
      <c r="D2681" s="60" t="str">
        <f>IF($J2681="","",INDEX('2_Review &amp; Audit'!$U:$U,$J2681))</f>
        <v/>
      </c>
      <c r="E2681" t="str">
        <f>IF($J2681="","",INDEX('2_Review &amp; Audit'!$M:$M,$J2681))</f>
        <v/>
      </c>
      <c r="F2681" t="str">
        <f>IF($J2681="","",INDEX('2_Review &amp; Audit'!$N:$N,$J2681))</f>
        <v/>
      </c>
      <c r="G2681" t="str">
        <f>IF(OR($J2681="",$F2681=""),"",ABS(INDEX('2_Review &amp; Audit'!$B:$B,$J2681)/$F2681))</f>
        <v/>
      </c>
      <c r="H2681" t="str">
        <f t="shared" si="105"/>
        <v/>
      </c>
      <c r="I2681" t="str">
        <f>IF($J2681="","",INDEX('2_Review &amp; Audit'!$AD:$AD,$J2681))</f>
        <v/>
      </c>
      <c r="AB2681" t="str">
        <f>IF($D2681="","",MAX(0,N(#REF!)-N($X2681)))</f>
        <v/>
      </c>
      <c r="AC2681" t="str">
        <f>IF(OR($D2681="",$AB2681="",N($AB2681)&lt;=0),"",IFERROR(MATCH(1,INDEX(('2_Review &amp; Audit'!$F$6:$F$505=$A2681)*('2_Review &amp; Audit'!$I$6:$I$505&gt;=$E2681-30)*('2_Review &amp; Audit'!$I$6:$I$505&lt;=$E2681+30)*('2_Review &amp; Audit'!$R$6:$R$505&gt;0)*(ROW('2_Review &amp; Audit'!$R$6:$R$505)&gt;$T2681),0),0)+5,""))</f>
        <v/>
      </c>
      <c r="AG2681" t="str">
        <f>IF(OR($D2681="",$AB2681="",$AF2681=""),"",MIN($AB2681,$AF2681))</f>
        <v/>
      </c>
      <c r="AK2681" t="str">
        <f>IF($D2681="","",MAX(0,N($AB2681)-N($AG2681)))</f>
        <v/>
      </c>
      <c r="AL2681" t="str">
        <f>IF(OR($D2681="",$AK2681="",N($AK2681)&lt;=0),"",IFERROR(MATCH(1,INDEX(('2_Review &amp; Audit'!$F$6:$F$505=$A2681)*('2_Review &amp; Audit'!$I$6:$I$505&gt;=$E2681-30)*('2_Review &amp; Audit'!$I$6:$I$505&lt;=$E2681+30)*('2_Review &amp; Audit'!$R$6:$R$505&gt;0)*(ROW('2_Review &amp; Audit'!$R$6:$R$505)&gt;$AC2681),0),0)+5,""))</f>
        <v/>
      </c>
      <c r="AP2681" t="str">
        <f>IF(OR($D2681="",$AK2681="",$AO2681=""),"",MIN($AK2681,$AO2681))</f>
        <v/>
      </c>
    </row>
    <row r="2682" spans="1:42" ht="12.75" customHeight="1" x14ac:dyDescent="0.2">
      <c r="A2682" t="str">
        <f>IF($J2682="","",INDEX('2_Review &amp; Audit'!$F:$F,$J2682))</f>
        <v/>
      </c>
      <c r="B2682" t="str">
        <f>IF($J2682="","",INDEX('2_Review &amp; Audit'!$C:$C,$J2682))</f>
        <v/>
      </c>
      <c r="C2682" t="str">
        <f>IF($J2682="","",INDEX('2_Review &amp; Audit'!$D:$D,$J2682))</f>
        <v/>
      </c>
      <c r="D2682" s="60" t="str">
        <f>IF($J2682="","",INDEX('2_Review &amp; Audit'!$U:$U,$J2682))</f>
        <v/>
      </c>
      <c r="E2682" t="str">
        <f>IF($J2682="","",INDEX('2_Review &amp; Audit'!$M:$M,$J2682))</f>
        <v/>
      </c>
      <c r="F2682" t="str">
        <f>IF($J2682="","",INDEX('2_Review &amp; Audit'!$N:$N,$J2682))</f>
        <v/>
      </c>
      <c r="G2682" t="str">
        <f>IF(OR($J2682="",$F2682=""),"",ABS(INDEX('2_Review &amp; Audit'!$B:$B,$J2682)/$F2682))</f>
        <v/>
      </c>
      <c r="H2682" t="str">
        <f t="shared" si="105"/>
        <v/>
      </c>
      <c r="I2682" t="str">
        <f>IF($J2682="","",INDEX('2_Review &amp; Audit'!$AD:$AD,$J2682))</f>
        <v/>
      </c>
      <c r="AB2682" t="str">
        <f>IF($D2682="","",MAX(0,N(#REF!)-N($X2682)))</f>
        <v/>
      </c>
      <c r="AC2682" t="str">
        <f>IF(OR($D2682="",$AB2682="",N($AB2682)&lt;=0),"",IFERROR(MATCH(1,INDEX(('2_Review &amp; Audit'!$F$6:$F$505=$A2682)*('2_Review &amp; Audit'!$I$6:$I$505&gt;=$E2682-30)*('2_Review &amp; Audit'!$I$6:$I$505&lt;=$E2682+30)*('2_Review &amp; Audit'!$R$6:$R$505&gt;0)*(ROW('2_Review &amp; Audit'!$R$6:$R$505)&gt;$T2682),0),0)+5,""))</f>
        <v/>
      </c>
      <c r="AG2682" t="str">
        <f>IF(OR($D2682="",$AB2682="",$AF2682=""),"",MIN($AB2682,$AF2682))</f>
        <v/>
      </c>
      <c r="AK2682" t="str">
        <f>IF($D2682="","",MAX(0,N($AB2682)-N($AG2682)))</f>
        <v/>
      </c>
      <c r="AL2682" t="str">
        <f>IF(OR($D2682="",$AK2682="",N($AK2682)&lt;=0),"",IFERROR(MATCH(1,INDEX(('2_Review &amp; Audit'!$F$6:$F$505=$A2682)*('2_Review &amp; Audit'!$I$6:$I$505&gt;=$E2682-30)*('2_Review &amp; Audit'!$I$6:$I$505&lt;=$E2682+30)*('2_Review &amp; Audit'!$R$6:$R$505&gt;0)*(ROW('2_Review &amp; Audit'!$R$6:$R$505)&gt;$AC2682),0),0)+5,""))</f>
        <v/>
      </c>
      <c r="AP2682" t="str">
        <f>IF(OR($D2682="",$AK2682="",$AO2682=""),"",MIN($AK2682,$AO2682))</f>
        <v/>
      </c>
    </row>
    <row r="2683" spans="1:42" ht="12.75" customHeight="1" x14ac:dyDescent="0.2">
      <c r="A2683" t="str">
        <f>IF($J2683="","",INDEX('2_Review &amp; Audit'!$F:$F,$J2683))</f>
        <v/>
      </c>
      <c r="B2683" t="str">
        <f>IF($J2683="","",INDEX('2_Review &amp; Audit'!$C:$C,$J2683))</f>
        <v/>
      </c>
      <c r="C2683" t="str">
        <f>IF($J2683="","",INDEX('2_Review &amp; Audit'!$D:$D,$J2683))</f>
        <v/>
      </c>
      <c r="D2683" s="60" t="str">
        <f>IF($J2683="","",INDEX('2_Review &amp; Audit'!$U:$U,$J2683))</f>
        <v/>
      </c>
      <c r="E2683" t="str">
        <f>IF($J2683="","",INDEX('2_Review &amp; Audit'!$M:$M,$J2683))</f>
        <v/>
      </c>
      <c r="F2683" t="str">
        <f>IF($J2683="","",INDEX('2_Review &amp; Audit'!$N:$N,$J2683))</f>
        <v/>
      </c>
      <c r="G2683" t="str">
        <f>IF(OR($J2683="",$F2683=""),"",ABS(INDEX('2_Review &amp; Audit'!$B:$B,$J2683)/$F2683))</f>
        <v/>
      </c>
      <c r="H2683" t="str">
        <f t="shared" ref="H2683:H2746" si="106">IF(OR($F2683="",$G2683=""),"",$F2683*$G2683)</f>
        <v/>
      </c>
      <c r="I2683" t="str">
        <f>IF($J2683="","",INDEX('2_Review &amp; Audit'!$AD:$AD,$J2683))</f>
        <v/>
      </c>
      <c r="AB2683" t="str">
        <f>IF($D2683="","",MAX(0,N(#REF!)-N($X2683)))</f>
        <v/>
      </c>
      <c r="AC2683" t="str">
        <f>IF(OR($D2683="",$AB2683="",N($AB2683)&lt;=0),"",IFERROR(MATCH(1,INDEX(('2_Review &amp; Audit'!$F$6:$F$505=$A2683)*('2_Review &amp; Audit'!$I$6:$I$505&gt;=$E2683-30)*('2_Review &amp; Audit'!$I$6:$I$505&lt;=$E2683+30)*('2_Review &amp; Audit'!$R$6:$R$505&gt;0)*(ROW('2_Review &amp; Audit'!$R$6:$R$505)&gt;$T2683),0),0)+5,""))</f>
        <v/>
      </c>
      <c r="AG2683" t="str">
        <f>IF(OR($D2683="",$AB2683="",$AF2683=""),"",MIN($AB2683,$AF2683))</f>
        <v/>
      </c>
      <c r="AK2683" t="str">
        <f>IF($D2683="","",MAX(0,N($AB2683)-N($AG2683)))</f>
        <v/>
      </c>
      <c r="AL2683" t="str">
        <f>IF(OR($D2683="",$AK2683="",N($AK2683)&lt;=0),"",IFERROR(MATCH(1,INDEX(('2_Review &amp; Audit'!$F$6:$F$505=$A2683)*('2_Review &amp; Audit'!$I$6:$I$505&gt;=$E2683-30)*('2_Review &amp; Audit'!$I$6:$I$505&lt;=$E2683+30)*('2_Review &amp; Audit'!$R$6:$R$505&gt;0)*(ROW('2_Review &amp; Audit'!$R$6:$R$505)&gt;$AC2683),0),0)+5,""))</f>
        <v/>
      </c>
      <c r="AP2683" t="str">
        <f>IF(OR($D2683="",$AK2683="",$AO2683=""),"",MIN($AK2683,$AO2683))</f>
        <v/>
      </c>
    </row>
    <row r="2684" spans="1:42" ht="12.75" customHeight="1" x14ac:dyDescent="0.2">
      <c r="A2684" t="str">
        <f>IF($J2684="","",INDEX('2_Review &amp; Audit'!$F:$F,$J2684))</f>
        <v/>
      </c>
      <c r="B2684" t="str">
        <f>IF($J2684="","",INDEX('2_Review &amp; Audit'!$C:$C,$J2684))</f>
        <v/>
      </c>
      <c r="C2684" t="str">
        <f>IF($J2684="","",INDEX('2_Review &amp; Audit'!$D:$D,$J2684))</f>
        <v/>
      </c>
      <c r="D2684" s="60" t="str">
        <f>IF($J2684="","",INDEX('2_Review &amp; Audit'!$U:$U,$J2684))</f>
        <v/>
      </c>
      <c r="E2684" t="str">
        <f>IF($J2684="","",INDEX('2_Review &amp; Audit'!$M:$M,$J2684))</f>
        <v/>
      </c>
      <c r="F2684" t="str">
        <f>IF($J2684="","",INDEX('2_Review &amp; Audit'!$N:$N,$J2684))</f>
        <v/>
      </c>
      <c r="G2684" t="str">
        <f>IF(OR($J2684="",$F2684=""),"",ABS(INDEX('2_Review &amp; Audit'!$B:$B,$J2684)/$F2684))</f>
        <v/>
      </c>
      <c r="H2684" t="str">
        <f t="shared" si="106"/>
        <v/>
      </c>
      <c r="I2684" t="str">
        <f>IF($J2684="","",INDEX('2_Review &amp; Audit'!$AD:$AD,$J2684))</f>
        <v/>
      </c>
      <c r="AB2684" t="str">
        <f>IF($D2684="","",MAX(0,N(#REF!)-N($X2684)))</f>
        <v/>
      </c>
      <c r="AC2684" t="str">
        <f>IF(OR($D2684="",$AB2684="",N($AB2684)&lt;=0),"",IFERROR(MATCH(1,INDEX(('2_Review &amp; Audit'!$F$6:$F$505=$A2684)*('2_Review &amp; Audit'!$I$6:$I$505&gt;=$E2684-30)*('2_Review &amp; Audit'!$I$6:$I$505&lt;=$E2684+30)*('2_Review &amp; Audit'!$R$6:$R$505&gt;0)*(ROW('2_Review &amp; Audit'!$R$6:$R$505)&gt;$T2684),0),0)+5,""))</f>
        <v/>
      </c>
      <c r="AG2684" t="str">
        <f>IF(OR($D2684="",$AB2684="",$AF2684=""),"",MIN($AB2684,$AF2684))</f>
        <v/>
      </c>
      <c r="AK2684" t="str">
        <f>IF($D2684="","",MAX(0,N($AB2684)-N($AG2684)))</f>
        <v/>
      </c>
      <c r="AL2684" t="str">
        <f>IF(OR($D2684="",$AK2684="",N($AK2684)&lt;=0),"",IFERROR(MATCH(1,INDEX(('2_Review &amp; Audit'!$F$6:$F$505=$A2684)*('2_Review &amp; Audit'!$I$6:$I$505&gt;=$E2684-30)*('2_Review &amp; Audit'!$I$6:$I$505&lt;=$E2684+30)*('2_Review &amp; Audit'!$R$6:$R$505&gt;0)*(ROW('2_Review &amp; Audit'!$R$6:$R$505)&gt;$AC2684),0),0)+5,""))</f>
        <v/>
      </c>
      <c r="AP2684" t="str">
        <f>IF(OR($D2684="",$AK2684="",$AO2684=""),"",MIN($AK2684,$AO2684))</f>
        <v/>
      </c>
    </row>
    <row r="2685" spans="1:42" ht="12.75" customHeight="1" x14ac:dyDescent="0.2">
      <c r="A2685" t="str">
        <f>IF($J2685="","",INDEX('2_Review &amp; Audit'!$F:$F,$J2685))</f>
        <v/>
      </c>
      <c r="B2685" t="str">
        <f>IF($J2685="","",INDEX('2_Review &amp; Audit'!$C:$C,$J2685))</f>
        <v/>
      </c>
      <c r="C2685" t="str">
        <f>IF($J2685="","",INDEX('2_Review &amp; Audit'!$D:$D,$J2685))</f>
        <v/>
      </c>
      <c r="D2685" s="60" t="str">
        <f>IF($J2685="","",INDEX('2_Review &amp; Audit'!$U:$U,$J2685))</f>
        <v/>
      </c>
      <c r="E2685" t="str">
        <f>IF($J2685="","",INDEX('2_Review &amp; Audit'!$M:$M,$J2685))</f>
        <v/>
      </c>
      <c r="F2685" t="str">
        <f>IF($J2685="","",INDEX('2_Review &amp; Audit'!$N:$N,$J2685))</f>
        <v/>
      </c>
      <c r="G2685" t="str">
        <f>IF(OR($J2685="",$F2685=""),"",ABS(INDEX('2_Review &amp; Audit'!$B:$B,$J2685)/$F2685))</f>
        <v/>
      </c>
      <c r="H2685" t="str">
        <f t="shared" si="106"/>
        <v/>
      </c>
      <c r="I2685" t="str">
        <f>IF($J2685="","",INDEX('2_Review &amp; Audit'!$AD:$AD,$J2685))</f>
        <v/>
      </c>
      <c r="AB2685" t="str">
        <f>IF($D2685="","",MAX(0,N(#REF!)-N($X2685)))</f>
        <v/>
      </c>
      <c r="AC2685" t="str">
        <f>IF(OR($D2685="",$AB2685="",N($AB2685)&lt;=0),"",IFERROR(MATCH(1,INDEX(('2_Review &amp; Audit'!$F$6:$F$505=$A2685)*('2_Review &amp; Audit'!$I$6:$I$505&gt;=$E2685-30)*('2_Review &amp; Audit'!$I$6:$I$505&lt;=$E2685+30)*('2_Review &amp; Audit'!$R$6:$R$505&gt;0)*(ROW('2_Review &amp; Audit'!$R$6:$R$505)&gt;$T2685),0),0)+5,""))</f>
        <v/>
      </c>
      <c r="AG2685" t="str">
        <f>IF(OR($D2685="",$AB2685="",$AF2685=""),"",MIN($AB2685,$AF2685))</f>
        <v/>
      </c>
      <c r="AK2685" t="str">
        <f>IF($D2685="","",MAX(0,N($AB2685)-N($AG2685)))</f>
        <v/>
      </c>
      <c r="AL2685" t="str">
        <f>IF(OR($D2685="",$AK2685="",N($AK2685)&lt;=0),"",IFERROR(MATCH(1,INDEX(('2_Review &amp; Audit'!$F$6:$F$505=$A2685)*('2_Review &amp; Audit'!$I$6:$I$505&gt;=$E2685-30)*('2_Review &amp; Audit'!$I$6:$I$505&lt;=$E2685+30)*('2_Review &amp; Audit'!$R$6:$R$505&gt;0)*(ROW('2_Review &amp; Audit'!$R$6:$R$505)&gt;$AC2685),0),0)+5,""))</f>
        <v/>
      </c>
      <c r="AP2685" t="str">
        <f>IF(OR($D2685="",$AK2685="",$AO2685=""),"",MIN($AK2685,$AO2685))</f>
        <v/>
      </c>
    </row>
    <row r="2686" spans="1:42" ht="12.75" customHeight="1" x14ac:dyDescent="0.2">
      <c r="A2686" t="str">
        <f>IF($J2686="","",INDEX('2_Review &amp; Audit'!$F:$F,$J2686))</f>
        <v/>
      </c>
      <c r="B2686" t="str">
        <f>IF($J2686="","",INDEX('2_Review &amp; Audit'!$C:$C,$J2686))</f>
        <v/>
      </c>
      <c r="C2686" t="str">
        <f>IF($J2686="","",INDEX('2_Review &amp; Audit'!$D:$D,$J2686))</f>
        <v/>
      </c>
      <c r="D2686" s="60" t="str">
        <f>IF($J2686="","",INDEX('2_Review &amp; Audit'!$U:$U,$J2686))</f>
        <v/>
      </c>
      <c r="E2686" t="str">
        <f>IF($J2686="","",INDEX('2_Review &amp; Audit'!$M:$M,$J2686))</f>
        <v/>
      </c>
      <c r="F2686" t="str">
        <f>IF($J2686="","",INDEX('2_Review &amp; Audit'!$N:$N,$J2686))</f>
        <v/>
      </c>
      <c r="G2686" t="str">
        <f>IF(OR($J2686="",$F2686=""),"",ABS(INDEX('2_Review &amp; Audit'!$B:$B,$J2686)/$F2686))</f>
        <v/>
      </c>
      <c r="H2686" t="str">
        <f t="shared" si="106"/>
        <v/>
      </c>
      <c r="I2686" t="str">
        <f>IF($J2686="","",INDEX('2_Review &amp; Audit'!$AD:$AD,$J2686))</f>
        <v/>
      </c>
      <c r="AB2686" t="str">
        <f>IF($D2686="","",MAX(0,N(#REF!)-N($X2686)))</f>
        <v/>
      </c>
      <c r="AC2686" t="str">
        <f>IF(OR($D2686="",$AB2686="",N($AB2686)&lt;=0),"",IFERROR(MATCH(1,INDEX(('2_Review &amp; Audit'!$F$6:$F$505=$A2686)*('2_Review &amp; Audit'!$I$6:$I$505&gt;=$E2686-30)*('2_Review &amp; Audit'!$I$6:$I$505&lt;=$E2686+30)*('2_Review &amp; Audit'!$R$6:$R$505&gt;0)*(ROW('2_Review &amp; Audit'!$R$6:$R$505)&gt;$T2686),0),0)+5,""))</f>
        <v/>
      </c>
      <c r="AG2686" t="str">
        <f>IF(OR($D2686="",$AB2686="",$AF2686=""),"",MIN($AB2686,$AF2686))</f>
        <v/>
      </c>
      <c r="AK2686" t="str">
        <f>IF($D2686="","",MAX(0,N($AB2686)-N($AG2686)))</f>
        <v/>
      </c>
      <c r="AL2686" t="str">
        <f>IF(OR($D2686="",$AK2686="",N($AK2686)&lt;=0),"",IFERROR(MATCH(1,INDEX(('2_Review &amp; Audit'!$F$6:$F$505=$A2686)*('2_Review &amp; Audit'!$I$6:$I$505&gt;=$E2686-30)*('2_Review &amp; Audit'!$I$6:$I$505&lt;=$E2686+30)*('2_Review &amp; Audit'!$R$6:$R$505&gt;0)*(ROW('2_Review &amp; Audit'!$R$6:$R$505)&gt;$AC2686),0),0)+5,""))</f>
        <v/>
      </c>
      <c r="AP2686" t="str">
        <f>IF(OR($D2686="",$AK2686="",$AO2686=""),"",MIN($AK2686,$AO2686))</f>
        <v/>
      </c>
    </row>
    <row r="2687" spans="1:42" ht="12.75" customHeight="1" x14ac:dyDescent="0.2">
      <c r="A2687" t="str">
        <f>IF($J2687="","",INDEX('2_Review &amp; Audit'!$F:$F,$J2687))</f>
        <v/>
      </c>
      <c r="B2687" t="str">
        <f>IF($J2687="","",INDEX('2_Review &amp; Audit'!$C:$C,$J2687))</f>
        <v/>
      </c>
      <c r="C2687" t="str">
        <f>IF($J2687="","",INDEX('2_Review &amp; Audit'!$D:$D,$J2687))</f>
        <v/>
      </c>
      <c r="D2687" s="60" t="str">
        <f>IF($J2687="","",INDEX('2_Review &amp; Audit'!$U:$U,$J2687))</f>
        <v/>
      </c>
      <c r="E2687" t="str">
        <f>IF($J2687="","",INDEX('2_Review &amp; Audit'!$M:$M,$J2687))</f>
        <v/>
      </c>
      <c r="F2687" t="str">
        <f>IF($J2687="","",INDEX('2_Review &amp; Audit'!$N:$N,$J2687))</f>
        <v/>
      </c>
      <c r="G2687" t="str">
        <f>IF(OR($J2687="",$F2687=""),"",ABS(INDEX('2_Review &amp; Audit'!$B:$B,$J2687)/$F2687))</f>
        <v/>
      </c>
      <c r="H2687" t="str">
        <f t="shared" si="106"/>
        <v/>
      </c>
      <c r="I2687" t="str">
        <f>IF($J2687="","",INDEX('2_Review &amp; Audit'!$AD:$AD,$J2687))</f>
        <v/>
      </c>
      <c r="AB2687" t="str">
        <f>IF($D2687="","",MAX(0,N(#REF!)-N($X2687)))</f>
        <v/>
      </c>
      <c r="AC2687" t="str">
        <f>IF(OR($D2687="",$AB2687="",N($AB2687)&lt;=0),"",IFERROR(MATCH(1,INDEX(('2_Review &amp; Audit'!$F$6:$F$505=$A2687)*('2_Review &amp; Audit'!$I$6:$I$505&gt;=$E2687-30)*('2_Review &amp; Audit'!$I$6:$I$505&lt;=$E2687+30)*('2_Review &amp; Audit'!$R$6:$R$505&gt;0)*(ROW('2_Review &amp; Audit'!$R$6:$R$505)&gt;$T2687),0),0)+5,""))</f>
        <v/>
      </c>
      <c r="AG2687" t="str">
        <f>IF(OR($D2687="",$AB2687="",$AF2687=""),"",MIN($AB2687,$AF2687))</f>
        <v/>
      </c>
      <c r="AK2687" t="str">
        <f>IF($D2687="","",MAX(0,N($AB2687)-N($AG2687)))</f>
        <v/>
      </c>
      <c r="AL2687" t="str">
        <f>IF(OR($D2687="",$AK2687="",N($AK2687)&lt;=0),"",IFERROR(MATCH(1,INDEX(('2_Review &amp; Audit'!$F$6:$F$505=$A2687)*('2_Review &amp; Audit'!$I$6:$I$505&gt;=$E2687-30)*('2_Review &amp; Audit'!$I$6:$I$505&lt;=$E2687+30)*('2_Review &amp; Audit'!$R$6:$R$505&gt;0)*(ROW('2_Review &amp; Audit'!$R$6:$R$505)&gt;$AC2687),0),0)+5,""))</f>
        <v/>
      </c>
      <c r="AP2687" t="str">
        <f>IF(OR($D2687="",$AK2687="",$AO2687=""),"",MIN($AK2687,$AO2687))</f>
        <v/>
      </c>
    </row>
    <row r="2688" spans="1:42" ht="12.75" customHeight="1" x14ac:dyDescent="0.2">
      <c r="A2688" t="str">
        <f>IF($J2688="","",INDEX('2_Review &amp; Audit'!$F:$F,$J2688))</f>
        <v/>
      </c>
      <c r="B2688" t="str">
        <f>IF($J2688="","",INDEX('2_Review &amp; Audit'!$C:$C,$J2688))</f>
        <v/>
      </c>
      <c r="C2688" t="str">
        <f>IF($J2688="","",INDEX('2_Review &amp; Audit'!$D:$D,$J2688))</f>
        <v/>
      </c>
      <c r="D2688" s="60" t="str">
        <f>IF($J2688="","",INDEX('2_Review &amp; Audit'!$U:$U,$J2688))</f>
        <v/>
      </c>
      <c r="E2688" t="str">
        <f>IF($J2688="","",INDEX('2_Review &amp; Audit'!$M:$M,$J2688))</f>
        <v/>
      </c>
      <c r="F2688" t="str">
        <f>IF($J2688="","",INDEX('2_Review &amp; Audit'!$N:$N,$J2688))</f>
        <v/>
      </c>
      <c r="G2688" t="str">
        <f>IF(OR($J2688="",$F2688=""),"",ABS(INDEX('2_Review &amp; Audit'!$B:$B,$J2688)/$F2688))</f>
        <v/>
      </c>
      <c r="H2688" t="str">
        <f t="shared" si="106"/>
        <v/>
      </c>
      <c r="I2688" t="str">
        <f>IF($J2688="","",INDEX('2_Review &amp; Audit'!$AD:$AD,$J2688))</f>
        <v/>
      </c>
      <c r="AB2688" t="str">
        <f>IF($D2688="","",MAX(0,N(#REF!)-N($X2688)))</f>
        <v/>
      </c>
      <c r="AC2688" t="str">
        <f>IF(OR($D2688="",$AB2688="",N($AB2688)&lt;=0),"",IFERROR(MATCH(1,INDEX(('2_Review &amp; Audit'!$F$6:$F$505=$A2688)*('2_Review &amp; Audit'!$I$6:$I$505&gt;=$E2688-30)*('2_Review &amp; Audit'!$I$6:$I$505&lt;=$E2688+30)*('2_Review &amp; Audit'!$R$6:$R$505&gt;0)*(ROW('2_Review &amp; Audit'!$R$6:$R$505)&gt;$T2688),0),0)+5,""))</f>
        <v/>
      </c>
      <c r="AG2688" t="str">
        <f>IF(OR($D2688="",$AB2688="",$AF2688=""),"",MIN($AB2688,$AF2688))</f>
        <v/>
      </c>
      <c r="AK2688" t="str">
        <f>IF($D2688="","",MAX(0,N($AB2688)-N($AG2688)))</f>
        <v/>
      </c>
      <c r="AL2688" t="str">
        <f>IF(OR($D2688="",$AK2688="",N($AK2688)&lt;=0),"",IFERROR(MATCH(1,INDEX(('2_Review &amp; Audit'!$F$6:$F$505=$A2688)*('2_Review &amp; Audit'!$I$6:$I$505&gt;=$E2688-30)*('2_Review &amp; Audit'!$I$6:$I$505&lt;=$E2688+30)*('2_Review &amp; Audit'!$R$6:$R$505&gt;0)*(ROW('2_Review &amp; Audit'!$R$6:$R$505)&gt;$AC2688),0),0)+5,""))</f>
        <v/>
      </c>
      <c r="AP2688" t="str">
        <f>IF(OR($D2688="",$AK2688="",$AO2688=""),"",MIN($AK2688,$AO2688))</f>
        <v/>
      </c>
    </row>
    <row r="2689" spans="1:42" ht="12.75" customHeight="1" x14ac:dyDescent="0.2">
      <c r="A2689" t="str">
        <f>IF($J2689="","",INDEX('2_Review &amp; Audit'!$F:$F,$J2689))</f>
        <v/>
      </c>
      <c r="B2689" t="str">
        <f>IF($J2689="","",INDEX('2_Review &amp; Audit'!$C:$C,$J2689))</f>
        <v/>
      </c>
      <c r="C2689" t="str">
        <f>IF($J2689="","",INDEX('2_Review &amp; Audit'!$D:$D,$J2689))</f>
        <v/>
      </c>
      <c r="D2689" s="60" t="str">
        <f>IF($J2689="","",INDEX('2_Review &amp; Audit'!$U:$U,$J2689))</f>
        <v/>
      </c>
      <c r="E2689" t="str">
        <f>IF($J2689="","",INDEX('2_Review &amp; Audit'!$M:$M,$J2689))</f>
        <v/>
      </c>
      <c r="F2689" t="str">
        <f>IF($J2689="","",INDEX('2_Review &amp; Audit'!$N:$N,$J2689))</f>
        <v/>
      </c>
      <c r="G2689" t="str">
        <f>IF(OR($J2689="",$F2689=""),"",ABS(INDEX('2_Review &amp; Audit'!$B:$B,$J2689)/$F2689))</f>
        <v/>
      </c>
      <c r="H2689" t="str">
        <f t="shared" si="106"/>
        <v/>
      </c>
      <c r="I2689" t="str">
        <f>IF($J2689="","",INDEX('2_Review &amp; Audit'!$AD:$AD,$J2689))</f>
        <v/>
      </c>
      <c r="AB2689" t="str">
        <f>IF($D2689="","",MAX(0,N(#REF!)-N($X2689)))</f>
        <v/>
      </c>
      <c r="AC2689" t="str">
        <f>IF(OR($D2689="",$AB2689="",N($AB2689)&lt;=0),"",IFERROR(MATCH(1,INDEX(('2_Review &amp; Audit'!$F$6:$F$505=$A2689)*('2_Review &amp; Audit'!$I$6:$I$505&gt;=$E2689-30)*('2_Review &amp; Audit'!$I$6:$I$505&lt;=$E2689+30)*('2_Review &amp; Audit'!$R$6:$R$505&gt;0)*(ROW('2_Review &amp; Audit'!$R$6:$R$505)&gt;$T2689),0),0)+5,""))</f>
        <v/>
      </c>
      <c r="AG2689" t="str">
        <f>IF(OR($D2689="",$AB2689="",$AF2689=""),"",MIN($AB2689,$AF2689))</f>
        <v/>
      </c>
      <c r="AK2689" t="str">
        <f>IF($D2689="","",MAX(0,N($AB2689)-N($AG2689)))</f>
        <v/>
      </c>
      <c r="AL2689" t="str">
        <f>IF(OR($D2689="",$AK2689="",N($AK2689)&lt;=0),"",IFERROR(MATCH(1,INDEX(('2_Review &amp; Audit'!$F$6:$F$505=$A2689)*('2_Review &amp; Audit'!$I$6:$I$505&gt;=$E2689-30)*('2_Review &amp; Audit'!$I$6:$I$505&lt;=$E2689+30)*('2_Review &amp; Audit'!$R$6:$R$505&gt;0)*(ROW('2_Review &amp; Audit'!$R$6:$R$505)&gt;$AC2689),0),0)+5,""))</f>
        <v/>
      </c>
      <c r="AP2689" t="str">
        <f>IF(OR($D2689="",$AK2689="",$AO2689=""),"",MIN($AK2689,$AO2689))</f>
        <v/>
      </c>
    </row>
    <row r="2690" spans="1:42" ht="12.75" customHeight="1" x14ac:dyDescent="0.2">
      <c r="A2690" t="str">
        <f>IF($J2690="","",INDEX('2_Review &amp; Audit'!$F:$F,$J2690))</f>
        <v/>
      </c>
      <c r="B2690" t="str">
        <f>IF($J2690="","",INDEX('2_Review &amp; Audit'!$C:$C,$J2690))</f>
        <v/>
      </c>
      <c r="C2690" t="str">
        <f>IF($J2690="","",INDEX('2_Review &amp; Audit'!$D:$D,$J2690))</f>
        <v/>
      </c>
      <c r="D2690" s="60" t="str">
        <f>IF($J2690="","",INDEX('2_Review &amp; Audit'!$U:$U,$J2690))</f>
        <v/>
      </c>
      <c r="E2690" t="str">
        <f>IF($J2690="","",INDEX('2_Review &amp; Audit'!$M:$M,$J2690))</f>
        <v/>
      </c>
      <c r="F2690" t="str">
        <f>IF($J2690="","",INDEX('2_Review &amp; Audit'!$N:$N,$J2690))</f>
        <v/>
      </c>
      <c r="G2690" t="str">
        <f>IF(OR($J2690="",$F2690=""),"",ABS(INDEX('2_Review &amp; Audit'!$B:$B,$J2690)/$F2690))</f>
        <v/>
      </c>
      <c r="H2690" t="str">
        <f t="shared" si="106"/>
        <v/>
      </c>
      <c r="I2690" t="str">
        <f>IF($J2690="","",INDEX('2_Review &amp; Audit'!$AD:$AD,$J2690))</f>
        <v/>
      </c>
      <c r="AB2690" t="str">
        <f>IF($D2690="","",MAX(0,N(#REF!)-N($X2690)))</f>
        <v/>
      </c>
      <c r="AC2690" t="str">
        <f>IF(OR($D2690="",$AB2690="",N($AB2690)&lt;=0),"",IFERROR(MATCH(1,INDEX(('2_Review &amp; Audit'!$F$6:$F$505=$A2690)*('2_Review &amp; Audit'!$I$6:$I$505&gt;=$E2690-30)*('2_Review &amp; Audit'!$I$6:$I$505&lt;=$E2690+30)*('2_Review &amp; Audit'!$R$6:$R$505&gt;0)*(ROW('2_Review &amp; Audit'!$R$6:$R$505)&gt;$T2690),0),0)+5,""))</f>
        <v/>
      </c>
      <c r="AG2690" t="str">
        <f>IF(OR($D2690="",$AB2690="",$AF2690=""),"",MIN($AB2690,$AF2690))</f>
        <v/>
      </c>
      <c r="AK2690" t="str">
        <f>IF($D2690="","",MAX(0,N($AB2690)-N($AG2690)))</f>
        <v/>
      </c>
      <c r="AL2690" t="str">
        <f>IF(OR($D2690="",$AK2690="",N($AK2690)&lt;=0),"",IFERROR(MATCH(1,INDEX(('2_Review &amp; Audit'!$F$6:$F$505=$A2690)*('2_Review &amp; Audit'!$I$6:$I$505&gt;=$E2690-30)*('2_Review &amp; Audit'!$I$6:$I$505&lt;=$E2690+30)*('2_Review &amp; Audit'!$R$6:$R$505&gt;0)*(ROW('2_Review &amp; Audit'!$R$6:$R$505)&gt;$AC2690),0),0)+5,""))</f>
        <v/>
      </c>
      <c r="AP2690" t="str">
        <f>IF(OR($D2690="",$AK2690="",$AO2690=""),"",MIN($AK2690,$AO2690))</f>
        <v/>
      </c>
    </row>
    <row r="2691" spans="1:42" ht="12.75" customHeight="1" x14ac:dyDescent="0.2">
      <c r="A2691" t="str">
        <f>IF($J2691="","",INDEX('2_Review &amp; Audit'!$F:$F,$J2691))</f>
        <v/>
      </c>
      <c r="B2691" t="str">
        <f>IF($J2691="","",INDEX('2_Review &amp; Audit'!$C:$C,$J2691))</f>
        <v/>
      </c>
      <c r="C2691" t="str">
        <f>IF($J2691="","",INDEX('2_Review &amp; Audit'!$D:$D,$J2691))</f>
        <v/>
      </c>
      <c r="D2691" s="60" t="str">
        <f>IF($J2691="","",INDEX('2_Review &amp; Audit'!$U:$U,$J2691))</f>
        <v/>
      </c>
      <c r="E2691" t="str">
        <f>IF($J2691="","",INDEX('2_Review &amp; Audit'!$M:$M,$J2691))</f>
        <v/>
      </c>
      <c r="F2691" t="str">
        <f>IF($J2691="","",INDEX('2_Review &amp; Audit'!$N:$N,$J2691))</f>
        <v/>
      </c>
      <c r="G2691" t="str">
        <f>IF(OR($J2691="",$F2691=""),"",ABS(INDEX('2_Review &amp; Audit'!$B:$B,$J2691)/$F2691))</f>
        <v/>
      </c>
      <c r="H2691" t="str">
        <f t="shared" si="106"/>
        <v/>
      </c>
      <c r="I2691" t="str">
        <f>IF($J2691="","",INDEX('2_Review &amp; Audit'!$AD:$AD,$J2691))</f>
        <v/>
      </c>
      <c r="AB2691" t="str">
        <f>IF($D2691="","",MAX(0,N(#REF!)-N($X2691)))</f>
        <v/>
      </c>
      <c r="AC2691" t="str">
        <f>IF(OR($D2691="",$AB2691="",N($AB2691)&lt;=0),"",IFERROR(MATCH(1,INDEX(('2_Review &amp; Audit'!$F$6:$F$505=$A2691)*('2_Review &amp; Audit'!$I$6:$I$505&gt;=$E2691-30)*('2_Review &amp; Audit'!$I$6:$I$505&lt;=$E2691+30)*('2_Review &amp; Audit'!$R$6:$R$505&gt;0)*(ROW('2_Review &amp; Audit'!$R$6:$R$505)&gt;$T2691),0),0)+5,""))</f>
        <v/>
      </c>
      <c r="AG2691" t="str">
        <f>IF(OR($D2691="",$AB2691="",$AF2691=""),"",MIN($AB2691,$AF2691))</f>
        <v/>
      </c>
      <c r="AK2691" t="str">
        <f>IF($D2691="","",MAX(0,N($AB2691)-N($AG2691)))</f>
        <v/>
      </c>
      <c r="AL2691" t="str">
        <f>IF(OR($D2691="",$AK2691="",N($AK2691)&lt;=0),"",IFERROR(MATCH(1,INDEX(('2_Review &amp; Audit'!$F$6:$F$505=$A2691)*('2_Review &amp; Audit'!$I$6:$I$505&gt;=$E2691-30)*('2_Review &amp; Audit'!$I$6:$I$505&lt;=$E2691+30)*('2_Review &amp; Audit'!$R$6:$R$505&gt;0)*(ROW('2_Review &amp; Audit'!$R$6:$R$505)&gt;$AC2691),0),0)+5,""))</f>
        <v/>
      </c>
      <c r="AP2691" t="str">
        <f>IF(OR($D2691="",$AK2691="",$AO2691=""),"",MIN($AK2691,$AO2691))</f>
        <v/>
      </c>
    </row>
    <row r="2692" spans="1:42" ht="12.75" customHeight="1" x14ac:dyDescent="0.2">
      <c r="A2692" t="str">
        <f>IF($J2692="","",INDEX('2_Review &amp; Audit'!$F:$F,$J2692))</f>
        <v/>
      </c>
      <c r="B2692" t="str">
        <f>IF($J2692="","",INDEX('2_Review &amp; Audit'!$C:$C,$J2692))</f>
        <v/>
      </c>
      <c r="C2692" t="str">
        <f>IF($J2692="","",INDEX('2_Review &amp; Audit'!$D:$D,$J2692))</f>
        <v/>
      </c>
      <c r="D2692" s="60" t="str">
        <f>IF($J2692="","",INDEX('2_Review &amp; Audit'!$U:$U,$J2692))</f>
        <v/>
      </c>
      <c r="E2692" t="str">
        <f>IF($J2692="","",INDEX('2_Review &amp; Audit'!$M:$M,$J2692))</f>
        <v/>
      </c>
      <c r="F2692" t="str">
        <f>IF($J2692="","",INDEX('2_Review &amp; Audit'!$N:$N,$J2692))</f>
        <v/>
      </c>
      <c r="G2692" t="str">
        <f>IF(OR($J2692="",$F2692=""),"",ABS(INDEX('2_Review &amp; Audit'!$B:$B,$J2692)/$F2692))</f>
        <v/>
      </c>
      <c r="H2692" t="str">
        <f t="shared" si="106"/>
        <v/>
      </c>
      <c r="I2692" t="str">
        <f>IF($J2692="","",INDEX('2_Review &amp; Audit'!$AD:$AD,$J2692))</f>
        <v/>
      </c>
      <c r="AB2692" t="str">
        <f>IF($D2692="","",MAX(0,N(#REF!)-N($X2692)))</f>
        <v/>
      </c>
      <c r="AC2692" t="str">
        <f>IF(OR($D2692="",$AB2692="",N($AB2692)&lt;=0),"",IFERROR(MATCH(1,INDEX(('2_Review &amp; Audit'!$F$6:$F$505=$A2692)*('2_Review &amp; Audit'!$I$6:$I$505&gt;=$E2692-30)*('2_Review &amp; Audit'!$I$6:$I$505&lt;=$E2692+30)*('2_Review &amp; Audit'!$R$6:$R$505&gt;0)*(ROW('2_Review &amp; Audit'!$R$6:$R$505)&gt;$T2692),0),0)+5,""))</f>
        <v/>
      </c>
      <c r="AG2692" t="str">
        <f>IF(OR($D2692="",$AB2692="",$AF2692=""),"",MIN($AB2692,$AF2692))</f>
        <v/>
      </c>
      <c r="AK2692" t="str">
        <f>IF($D2692="","",MAX(0,N($AB2692)-N($AG2692)))</f>
        <v/>
      </c>
      <c r="AL2692" t="str">
        <f>IF(OR($D2692="",$AK2692="",N($AK2692)&lt;=0),"",IFERROR(MATCH(1,INDEX(('2_Review &amp; Audit'!$F$6:$F$505=$A2692)*('2_Review &amp; Audit'!$I$6:$I$505&gt;=$E2692-30)*('2_Review &amp; Audit'!$I$6:$I$505&lt;=$E2692+30)*('2_Review &amp; Audit'!$R$6:$R$505&gt;0)*(ROW('2_Review &amp; Audit'!$R$6:$R$505)&gt;$AC2692),0),0)+5,""))</f>
        <v/>
      </c>
      <c r="AP2692" t="str">
        <f>IF(OR($D2692="",$AK2692="",$AO2692=""),"",MIN($AK2692,$AO2692))</f>
        <v/>
      </c>
    </row>
    <row r="2693" spans="1:42" ht="12.75" customHeight="1" x14ac:dyDescent="0.2">
      <c r="A2693" t="str">
        <f>IF($J2693="","",INDEX('2_Review &amp; Audit'!$F:$F,$J2693))</f>
        <v/>
      </c>
      <c r="B2693" t="str">
        <f>IF($J2693="","",INDEX('2_Review &amp; Audit'!$C:$C,$J2693))</f>
        <v/>
      </c>
      <c r="C2693" t="str">
        <f>IF($J2693="","",INDEX('2_Review &amp; Audit'!$D:$D,$J2693))</f>
        <v/>
      </c>
      <c r="D2693" s="60" t="str">
        <f>IF($J2693="","",INDEX('2_Review &amp; Audit'!$U:$U,$J2693))</f>
        <v/>
      </c>
      <c r="E2693" t="str">
        <f>IF($J2693="","",INDEX('2_Review &amp; Audit'!$M:$M,$J2693))</f>
        <v/>
      </c>
      <c r="F2693" t="str">
        <f>IF($J2693="","",INDEX('2_Review &amp; Audit'!$N:$N,$J2693))</f>
        <v/>
      </c>
      <c r="G2693" t="str">
        <f>IF(OR($J2693="",$F2693=""),"",ABS(INDEX('2_Review &amp; Audit'!$B:$B,$J2693)/$F2693))</f>
        <v/>
      </c>
      <c r="H2693" t="str">
        <f t="shared" si="106"/>
        <v/>
      </c>
      <c r="I2693" t="str">
        <f>IF($J2693="","",INDEX('2_Review &amp; Audit'!$AD:$AD,$J2693))</f>
        <v/>
      </c>
      <c r="AB2693" t="str">
        <f>IF($D2693="","",MAX(0,N(#REF!)-N($X2693)))</f>
        <v/>
      </c>
      <c r="AC2693" t="str">
        <f>IF(OR($D2693="",$AB2693="",N($AB2693)&lt;=0),"",IFERROR(MATCH(1,INDEX(('2_Review &amp; Audit'!$F$6:$F$505=$A2693)*('2_Review &amp; Audit'!$I$6:$I$505&gt;=$E2693-30)*('2_Review &amp; Audit'!$I$6:$I$505&lt;=$E2693+30)*('2_Review &amp; Audit'!$R$6:$R$505&gt;0)*(ROW('2_Review &amp; Audit'!$R$6:$R$505)&gt;$T2693),0),0)+5,""))</f>
        <v/>
      </c>
      <c r="AG2693" t="str">
        <f>IF(OR($D2693="",$AB2693="",$AF2693=""),"",MIN($AB2693,$AF2693))</f>
        <v/>
      </c>
      <c r="AK2693" t="str">
        <f>IF($D2693="","",MAX(0,N($AB2693)-N($AG2693)))</f>
        <v/>
      </c>
      <c r="AL2693" t="str">
        <f>IF(OR($D2693="",$AK2693="",N($AK2693)&lt;=0),"",IFERROR(MATCH(1,INDEX(('2_Review &amp; Audit'!$F$6:$F$505=$A2693)*('2_Review &amp; Audit'!$I$6:$I$505&gt;=$E2693-30)*('2_Review &amp; Audit'!$I$6:$I$505&lt;=$E2693+30)*('2_Review &amp; Audit'!$R$6:$R$505&gt;0)*(ROW('2_Review &amp; Audit'!$R$6:$R$505)&gt;$AC2693),0),0)+5,""))</f>
        <v/>
      </c>
      <c r="AP2693" t="str">
        <f>IF(OR($D2693="",$AK2693="",$AO2693=""),"",MIN($AK2693,$AO2693))</f>
        <v/>
      </c>
    </row>
    <row r="2694" spans="1:42" ht="12.75" customHeight="1" x14ac:dyDescent="0.2">
      <c r="A2694" t="str">
        <f>IF($J2694="","",INDEX('2_Review &amp; Audit'!$F:$F,$J2694))</f>
        <v/>
      </c>
      <c r="B2694" t="str">
        <f>IF($J2694="","",INDEX('2_Review &amp; Audit'!$C:$C,$J2694))</f>
        <v/>
      </c>
      <c r="C2694" t="str">
        <f>IF($J2694="","",INDEX('2_Review &amp; Audit'!$D:$D,$J2694))</f>
        <v/>
      </c>
      <c r="D2694" s="60" t="str">
        <f>IF($J2694="","",INDEX('2_Review &amp; Audit'!$U:$U,$J2694))</f>
        <v/>
      </c>
      <c r="E2694" t="str">
        <f>IF($J2694="","",INDEX('2_Review &amp; Audit'!$M:$M,$J2694))</f>
        <v/>
      </c>
      <c r="F2694" t="str">
        <f>IF($J2694="","",INDEX('2_Review &amp; Audit'!$N:$N,$J2694))</f>
        <v/>
      </c>
      <c r="G2694" t="str">
        <f>IF(OR($J2694="",$F2694=""),"",ABS(INDEX('2_Review &amp; Audit'!$B:$B,$J2694)/$F2694))</f>
        <v/>
      </c>
      <c r="H2694" t="str">
        <f t="shared" si="106"/>
        <v/>
      </c>
      <c r="I2694" t="str">
        <f>IF($J2694="","",INDEX('2_Review &amp; Audit'!$AD:$AD,$J2694))</f>
        <v/>
      </c>
      <c r="AB2694" t="str">
        <f>IF($D2694="","",MAX(0,N(#REF!)-N($X2694)))</f>
        <v/>
      </c>
      <c r="AC2694" t="str">
        <f>IF(OR($D2694="",$AB2694="",N($AB2694)&lt;=0),"",IFERROR(MATCH(1,INDEX(('2_Review &amp; Audit'!$F$6:$F$505=$A2694)*('2_Review &amp; Audit'!$I$6:$I$505&gt;=$E2694-30)*('2_Review &amp; Audit'!$I$6:$I$505&lt;=$E2694+30)*('2_Review &amp; Audit'!$R$6:$R$505&gt;0)*(ROW('2_Review &amp; Audit'!$R$6:$R$505)&gt;$T2694),0),0)+5,""))</f>
        <v/>
      </c>
      <c r="AG2694" t="str">
        <f>IF(OR($D2694="",$AB2694="",$AF2694=""),"",MIN($AB2694,$AF2694))</f>
        <v/>
      </c>
      <c r="AK2694" t="str">
        <f>IF($D2694="","",MAX(0,N($AB2694)-N($AG2694)))</f>
        <v/>
      </c>
      <c r="AL2694" t="str">
        <f>IF(OR($D2694="",$AK2694="",N($AK2694)&lt;=0),"",IFERROR(MATCH(1,INDEX(('2_Review &amp; Audit'!$F$6:$F$505=$A2694)*('2_Review &amp; Audit'!$I$6:$I$505&gt;=$E2694-30)*('2_Review &amp; Audit'!$I$6:$I$505&lt;=$E2694+30)*('2_Review &amp; Audit'!$R$6:$R$505&gt;0)*(ROW('2_Review &amp; Audit'!$R$6:$R$505)&gt;$AC2694),0),0)+5,""))</f>
        <v/>
      </c>
      <c r="AP2694" t="str">
        <f>IF(OR($D2694="",$AK2694="",$AO2694=""),"",MIN($AK2694,$AO2694))</f>
        <v/>
      </c>
    </row>
    <row r="2695" spans="1:42" ht="12.75" customHeight="1" x14ac:dyDescent="0.2">
      <c r="A2695" t="str">
        <f>IF($J2695="","",INDEX('2_Review &amp; Audit'!$F:$F,$J2695))</f>
        <v/>
      </c>
      <c r="B2695" t="str">
        <f>IF($J2695="","",INDEX('2_Review &amp; Audit'!$C:$C,$J2695))</f>
        <v/>
      </c>
      <c r="C2695" t="str">
        <f>IF($J2695="","",INDEX('2_Review &amp; Audit'!$D:$D,$J2695))</f>
        <v/>
      </c>
      <c r="D2695" s="60" t="str">
        <f>IF($J2695="","",INDEX('2_Review &amp; Audit'!$U:$U,$J2695))</f>
        <v/>
      </c>
      <c r="E2695" t="str">
        <f>IF($J2695="","",INDEX('2_Review &amp; Audit'!$M:$M,$J2695))</f>
        <v/>
      </c>
      <c r="F2695" t="str">
        <f>IF($J2695="","",INDEX('2_Review &amp; Audit'!$N:$N,$J2695))</f>
        <v/>
      </c>
      <c r="G2695" t="str">
        <f>IF(OR($J2695="",$F2695=""),"",ABS(INDEX('2_Review &amp; Audit'!$B:$B,$J2695)/$F2695))</f>
        <v/>
      </c>
      <c r="H2695" t="str">
        <f t="shared" si="106"/>
        <v/>
      </c>
      <c r="I2695" t="str">
        <f>IF($J2695="","",INDEX('2_Review &amp; Audit'!$AD:$AD,$J2695))</f>
        <v/>
      </c>
      <c r="AB2695" t="str">
        <f>IF($D2695="","",MAX(0,N(#REF!)-N($X2695)))</f>
        <v/>
      </c>
      <c r="AC2695" t="str">
        <f>IF(OR($D2695="",$AB2695="",N($AB2695)&lt;=0),"",IFERROR(MATCH(1,INDEX(('2_Review &amp; Audit'!$F$6:$F$505=$A2695)*('2_Review &amp; Audit'!$I$6:$I$505&gt;=$E2695-30)*('2_Review &amp; Audit'!$I$6:$I$505&lt;=$E2695+30)*('2_Review &amp; Audit'!$R$6:$R$505&gt;0)*(ROW('2_Review &amp; Audit'!$R$6:$R$505)&gt;$T2695),0),0)+5,""))</f>
        <v/>
      </c>
      <c r="AG2695" t="str">
        <f>IF(OR($D2695="",$AB2695="",$AF2695=""),"",MIN($AB2695,$AF2695))</f>
        <v/>
      </c>
      <c r="AK2695" t="str">
        <f>IF($D2695="","",MAX(0,N($AB2695)-N($AG2695)))</f>
        <v/>
      </c>
      <c r="AL2695" t="str">
        <f>IF(OR($D2695="",$AK2695="",N($AK2695)&lt;=0),"",IFERROR(MATCH(1,INDEX(('2_Review &amp; Audit'!$F$6:$F$505=$A2695)*('2_Review &amp; Audit'!$I$6:$I$505&gt;=$E2695-30)*('2_Review &amp; Audit'!$I$6:$I$505&lt;=$E2695+30)*('2_Review &amp; Audit'!$R$6:$R$505&gt;0)*(ROW('2_Review &amp; Audit'!$R$6:$R$505)&gt;$AC2695),0),0)+5,""))</f>
        <v/>
      </c>
      <c r="AP2695" t="str">
        <f>IF(OR($D2695="",$AK2695="",$AO2695=""),"",MIN($AK2695,$AO2695))</f>
        <v/>
      </c>
    </row>
    <row r="2696" spans="1:42" ht="12.75" customHeight="1" x14ac:dyDescent="0.2">
      <c r="A2696" t="str">
        <f>IF($J2696="","",INDEX('2_Review &amp; Audit'!$F:$F,$J2696))</f>
        <v/>
      </c>
      <c r="B2696" t="str">
        <f>IF($J2696="","",INDEX('2_Review &amp; Audit'!$C:$C,$J2696))</f>
        <v/>
      </c>
      <c r="C2696" t="str">
        <f>IF($J2696="","",INDEX('2_Review &amp; Audit'!$D:$D,$J2696))</f>
        <v/>
      </c>
      <c r="D2696" s="60" t="str">
        <f>IF($J2696="","",INDEX('2_Review &amp; Audit'!$U:$U,$J2696))</f>
        <v/>
      </c>
      <c r="E2696" t="str">
        <f>IF($J2696="","",INDEX('2_Review &amp; Audit'!$M:$M,$J2696))</f>
        <v/>
      </c>
      <c r="F2696" t="str">
        <f>IF($J2696="","",INDEX('2_Review &amp; Audit'!$N:$N,$J2696))</f>
        <v/>
      </c>
      <c r="G2696" t="str">
        <f>IF(OR($J2696="",$F2696=""),"",ABS(INDEX('2_Review &amp; Audit'!$B:$B,$J2696)/$F2696))</f>
        <v/>
      </c>
      <c r="H2696" t="str">
        <f t="shared" si="106"/>
        <v/>
      </c>
      <c r="I2696" t="str">
        <f>IF($J2696="","",INDEX('2_Review &amp; Audit'!$AD:$AD,$J2696))</f>
        <v/>
      </c>
      <c r="AB2696" t="str">
        <f>IF($D2696="","",MAX(0,N(#REF!)-N($X2696)))</f>
        <v/>
      </c>
      <c r="AC2696" t="str">
        <f>IF(OR($D2696="",$AB2696="",N($AB2696)&lt;=0),"",IFERROR(MATCH(1,INDEX(('2_Review &amp; Audit'!$F$6:$F$505=$A2696)*('2_Review &amp; Audit'!$I$6:$I$505&gt;=$E2696-30)*('2_Review &amp; Audit'!$I$6:$I$505&lt;=$E2696+30)*('2_Review &amp; Audit'!$R$6:$R$505&gt;0)*(ROW('2_Review &amp; Audit'!$R$6:$R$505)&gt;$T2696),0),0)+5,""))</f>
        <v/>
      </c>
      <c r="AG2696" t="str">
        <f>IF(OR($D2696="",$AB2696="",$AF2696=""),"",MIN($AB2696,$AF2696))</f>
        <v/>
      </c>
      <c r="AK2696" t="str">
        <f>IF($D2696="","",MAX(0,N($AB2696)-N($AG2696)))</f>
        <v/>
      </c>
      <c r="AL2696" t="str">
        <f>IF(OR($D2696="",$AK2696="",N($AK2696)&lt;=0),"",IFERROR(MATCH(1,INDEX(('2_Review &amp; Audit'!$F$6:$F$505=$A2696)*('2_Review &amp; Audit'!$I$6:$I$505&gt;=$E2696-30)*('2_Review &amp; Audit'!$I$6:$I$505&lt;=$E2696+30)*('2_Review &amp; Audit'!$R$6:$R$505&gt;0)*(ROW('2_Review &amp; Audit'!$R$6:$R$505)&gt;$AC2696),0),0)+5,""))</f>
        <v/>
      </c>
      <c r="AP2696" t="str">
        <f>IF(OR($D2696="",$AK2696="",$AO2696=""),"",MIN($AK2696,$AO2696))</f>
        <v/>
      </c>
    </row>
    <row r="2697" spans="1:42" ht="12.75" customHeight="1" x14ac:dyDescent="0.2">
      <c r="A2697" t="str">
        <f>IF($J2697="","",INDEX('2_Review &amp; Audit'!$F:$F,$J2697))</f>
        <v/>
      </c>
      <c r="B2697" t="str">
        <f>IF($J2697="","",INDEX('2_Review &amp; Audit'!$C:$C,$J2697))</f>
        <v/>
      </c>
      <c r="C2697" t="str">
        <f>IF($J2697="","",INDEX('2_Review &amp; Audit'!$D:$D,$J2697))</f>
        <v/>
      </c>
      <c r="D2697" s="60" t="str">
        <f>IF($J2697="","",INDEX('2_Review &amp; Audit'!$U:$U,$J2697))</f>
        <v/>
      </c>
      <c r="E2697" t="str">
        <f>IF($J2697="","",INDEX('2_Review &amp; Audit'!$M:$M,$J2697))</f>
        <v/>
      </c>
      <c r="F2697" t="str">
        <f>IF($J2697="","",INDEX('2_Review &amp; Audit'!$N:$N,$J2697))</f>
        <v/>
      </c>
      <c r="G2697" t="str">
        <f>IF(OR($J2697="",$F2697=""),"",ABS(INDEX('2_Review &amp; Audit'!$B:$B,$J2697)/$F2697))</f>
        <v/>
      </c>
      <c r="H2697" t="str">
        <f t="shared" si="106"/>
        <v/>
      </c>
      <c r="I2697" t="str">
        <f>IF($J2697="","",INDEX('2_Review &amp; Audit'!$AD:$AD,$J2697))</f>
        <v/>
      </c>
      <c r="AB2697" t="str">
        <f>IF($D2697="","",MAX(0,N(#REF!)-N($X2697)))</f>
        <v/>
      </c>
      <c r="AC2697" t="str">
        <f>IF(OR($D2697="",$AB2697="",N($AB2697)&lt;=0),"",IFERROR(MATCH(1,INDEX(('2_Review &amp; Audit'!$F$6:$F$505=$A2697)*('2_Review &amp; Audit'!$I$6:$I$505&gt;=$E2697-30)*('2_Review &amp; Audit'!$I$6:$I$505&lt;=$E2697+30)*('2_Review &amp; Audit'!$R$6:$R$505&gt;0)*(ROW('2_Review &amp; Audit'!$R$6:$R$505)&gt;$T2697),0),0)+5,""))</f>
        <v/>
      </c>
      <c r="AG2697" t="str">
        <f>IF(OR($D2697="",$AB2697="",$AF2697=""),"",MIN($AB2697,$AF2697))</f>
        <v/>
      </c>
      <c r="AK2697" t="str">
        <f>IF($D2697="","",MAX(0,N($AB2697)-N($AG2697)))</f>
        <v/>
      </c>
      <c r="AL2697" t="str">
        <f>IF(OR($D2697="",$AK2697="",N($AK2697)&lt;=0),"",IFERROR(MATCH(1,INDEX(('2_Review &amp; Audit'!$F$6:$F$505=$A2697)*('2_Review &amp; Audit'!$I$6:$I$505&gt;=$E2697-30)*('2_Review &amp; Audit'!$I$6:$I$505&lt;=$E2697+30)*('2_Review &amp; Audit'!$R$6:$R$505&gt;0)*(ROW('2_Review &amp; Audit'!$R$6:$R$505)&gt;$AC2697),0),0)+5,""))</f>
        <v/>
      </c>
      <c r="AP2697" t="str">
        <f>IF(OR($D2697="",$AK2697="",$AO2697=""),"",MIN($AK2697,$AO2697))</f>
        <v/>
      </c>
    </row>
    <row r="2698" spans="1:42" ht="12.75" customHeight="1" x14ac:dyDescent="0.2">
      <c r="A2698" t="str">
        <f>IF($J2698="","",INDEX('2_Review &amp; Audit'!$F:$F,$J2698))</f>
        <v/>
      </c>
      <c r="B2698" t="str">
        <f>IF($J2698="","",INDEX('2_Review &amp; Audit'!$C:$C,$J2698))</f>
        <v/>
      </c>
      <c r="C2698" t="str">
        <f>IF($J2698="","",INDEX('2_Review &amp; Audit'!$D:$D,$J2698))</f>
        <v/>
      </c>
      <c r="D2698" s="60" t="str">
        <f>IF($J2698="","",INDEX('2_Review &amp; Audit'!$U:$U,$J2698))</f>
        <v/>
      </c>
      <c r="E2698" t="str">
        <f>IF($J2698="","",INDEX('2_Review &amp; Audit'!$M:$M,$J2698))</f>
        <v/>
      </c>
      <c r="F2698" t="str">
        <f>IF($J2698="","",INDEX('2_Review &amp; Audit'!$N:$N,$J2698))</f>
        <v/>
      </c>
      <c r="G2698" t="str">
        <f>IF(OR($J2698="",$F2698=""),"",ABS(INDEX('2_Review &amp; Audit'!$B:$B,$J2698)/$F2698))</f>
        <v/>
      </c>
      <c r="H2698" t="str">
        <f t="shared" si="106"/>
        <v/>
      </c>
      <c r="I2698" t="str">
        <f>IF($J2698="","",INDEX('2_Review &amp; Audit'!$AD:$AD,$J2698))</f>
        <v/>
      </c>
      <c r="AB2698" t="str">
        <f>IF($D2698="","",MAX(0,N(#REF!)-N($X2698)))</f>
        <v/>
      </c>
      <c r="AC2698" t="str">
        <f>IF(OR($D2698="",$AB2698="",N($AB2698)&lt;=0),"",IFERROR(MATCH(1,INDEX(('2_Review &amp; Audit'!$F$6:$F$505=$A2698)*('2_Review &amp; Audit'!$I$6:$I$505&gt;=$E2698-30)*('2_Review &amp; Audit'!$I$6:$I$505&lt;=$E2698+30)*('2_Review &amp; Audit'!$R$6:$R$505&gt;0)*(ROW('2_Review &amp; Audit'!$R$6:$R$505)&gt;$T2698),0),0)+5,""))</f>
        <v/>
      </c>
      <c r="AG2698" t="str">
        <f>IF(OR($D2698="",$AB2698="",$AF2698=""),"",MIN($AB2698,$AF2698))</f>
        <v/>
      </c>
      <c r="AK2698" t="str">
        <f>IF($D2698="","",MAX(0,N($AB2698)-N($AG2698)))</f>
        <v/>
      </c>
      <c r="AL2698" t="str">
        <f>IF(OR($D2698="",$AK2698="",N($AK2698)&lt;=0),"",IFERROR(MATCH(1,INDEX(('2_Review &amp; Audit'!$F$6:$F$505=$A2698)*('2_Review &amp; Audit'!$I$6:$I$505&gt;=$E2698-30)*('2_Review &amp; Audit'!$I$6:$I$505&lt;=$E2698+30)*('2_Review &amp; Audit'!$R$6:$R$505&gt;0)*(ROW('2_Review &amp; Audit'!$R$6:$R$505)&gt;$AC2698),0),0)+5,""))</f>
        <v/>
      </c>
      <c r="AP2698" t="str">
        <f>IF(OR($D2698="",$AK2698="",$AO2698=""),"",MIN($AK2698,$AO2698))</f>
        <v/>
      </c>
    </row>
    <row r="2699" spans="1:42" ht="12.75" customHeight="1" x14ac:dyDescent="0.2">
      <c r="A2699" t="str">
        <f>IF($J2699="","",INDEX('2_Review &amp; Audit'!$F:$F,$J2699))</f>
        <v/>
      </c>
      <c r="B2699" t="str">
        <f>IF($J2699="","",INDEX('2_Review &amp; Audit'!$C:$C,$J2699))</f>
        <v/>
      </c>
      <c r="C2699" t="str">
        <f>IF($J2699="","",INDEX('2_Review &amp; Audit'!$D:$D,$J2699))</f>
        <v/>
      </c>
      <c r="D2699" s="60" t="str">
        <f>IF($J2699="","",INDEX('2_Review &amp; Audit'!$U:$U,$J2699))</f>
        <v/>
      </c>
      <c r="E2699" t="str">
        <f>IF($J2699="","",INDEX('2_Review &amp; Audit'!$M:$M,$J2699))</f>
        <v/>
      </c>
      <c r="F2699" t="str">
        <f>IF($J2699="","",INDEX('2_Review &amp; Audit'!$N:$N,$J2699))</f>
        <v/>
      </c>
      <c r="G2699" t="str">
        <f>IF(OR($J2699="",$F2699=""),"",ABS(INDEX('2_Review &amp; Audit'!$B:$B,$J2699)/$F2699))</f>
        <v/>
      </c>
      <c r="H2699" t="str">
        <f t="shared" si="106"/>
        <v/>
      </c>
      <c r="I2699" t="str">
        <f>IF($J2699="","",INDEX('2_Review &amp; Audit'!$AD:$AD,$J2699))</f>
        <v/>
      </c>
      <c r="AB2699" t="str">
        <f>IF($D2699="","",MAX(0,N(#REF!)-N($X2699)))</f>
        <v/>
      </c>
      <c r="AC2699" t="str">
        <f>IF(OR($D2699="",$AB2699="",N($AB2699)&lt;=0),"",IFERROR(MATCH(1,INDEX(('2_Review &amp; Audit'!$F$6:$F$505=$A2699)*('2_Review &amp; Audit'!$I$6:$I$505&gt;=$E2699-30)*('2_Review &amp; Audit'!$I$6:$I$505&lt;=$E2699+30)*('2_Review &amp; Audit'!$R$6:$R$505&gt;0)*(ROW('2_Review &amp; Audit'!$R$6:$R$505)&gt;$T2699),0),0)+5,""))</f>
        <v/>
      </c>
      <c r="AG2699" t="str">
        <f>IF(OR($D2699="",$AB2699="",$AF2699=""),"",MIN($AB2699,$AF2699))</f>
        <v/>
      </c>
      <c r="AK2699" t="str">
        <f>IF($D2699="","",MAX(0,N($AB2699)-N($AG2699)))</f>
        <v/>
      </c>
      <c r="AL2699" t="str">
        <f>IF(OR($D2699="",$AK2699="",N($AK2699)&lt;=0),"",IFERROR(MATCH(1,INDEX(('2_Review &amp; Audit'!$F$6:$F$505=$A2699)*('2_Review &amp; Audit'!$I$6:$I$505&gt;=$E2699-30)*('2_Review &amp; Audit'!$I$6:$I$505&lt;=$E2699+30)*('2_Review &amp; Audit'!$R$6:$R$505&gt;0)*(ROW('2_Review &amp; Audit'!$R$6:$R$505)&gt;$AC2699),0),0)+5,""))</f>
        <v/>
      </c>
      <c r="AP2699" t="str">
        <f>IF(OR($D2699="",$AK2699="",$AO2699=""),"",MIN($AK2699,$AO2699))</f>
        <v/>
      </c>
    </row>
    <row r="2700" spans="1:42" ht="12.75" customHeight="1" x14ac:dyDescent="0.2">
      <c r="A2700" t="str">
        <f>IF($J2700="","",INDEX('2_Review &amp; Audit'!$F:$F,$J2700))</f>
        <v/>
      </c>
      <c r="B2700" t="str">
        <f>IF($J2700="","",INDEX('2_Review &amp; Audit'!$C:$C,$J2700))</f>
        <v/>
      </c>
      <c r="C2700" t="str">
        <f>IF($J2700="","",INDEX('2_Review &amp; Audit'!$D:$D,$J2700))</f>
        <v/>
      </c>
      <c r="D2700" s="60" t="str">
        <f>IF($J2700="","",INDEX('2_Review &amp; Audit'!$U:$U,$J2700))</f>
        <v/>
      </c>
      <c r="E2700" t="str">
        <f>IF($J2700="","",INDEX('2_Review &amp; Audit'!$M:$M,$J2700))</f>
        <v/>
      </c>
      <c r="F2700" t="str">
        <f>IF($J2700="","",INDEX('2_Review &amp; Audit'!$N:$N,$J2700))</f>
        <v/>
      </c>
      <c r="G2700" t="str">
        <f>IF(OR($J2700="",$F2700=""),"",ABS(INDEX('2_Review &amp; Audit'!$B:$B,$J2700)/$F2700))</f>
        <v/>
      </c>
      <c r="H2700" t="str">
        <f t="shared" si="106"/>
        <v/>
      </c>
      <c r="I2700" t="str">
        <f>IF($J2700="","",INDEX('2_Review &amp; Audit'!$AD:$AD,$J2700))</f>
        <v/>
      </c>
      <c r="AB2700" t="str">
        <f>IF($D2700="","",MAX(0,N(#REF!)-N($X2700)))</f>
        <v/>
      </c>
      <c r="AC2700" t="str">
        <f>IF(OR($D2700="",$AB2700="",N($AB2700)&lt;=0),"",IFERROR(MATCH(1,INDEX(('2_Review &amp; Audit'!$F$6:$F$505=$A2700)*('2_Review &amp; Audit'!$I$6:$I$505&gt;=$E2700-30)*('2_Review &amp; Audit'!$I$6:$I$505&lt;=$E2700+30)*('2_Review &amp; Audit'!$R$6:$R$505&gt;0)*(ROW('2_Review &amp; Audit'!$R$6:$R$505)&gt;$T2700),0),0)+5,""))</f>
        <v/>
      </c>
      <c r="AG2700" t="str">
        <f>IF(OR($D2700="",$AB2700="",$AF2700=""),"",MIN($AB2700,$AF2700))</f>
        <v/>
      </c>
      <c r="AK2700" t="str">
        <f>IF($D2700="","",MAX(0,N($AB2700)-N($AG2700)))</f>
        <v/>
      </c>
      <c r="AL2700" t="str">
        <f>IF(OR($D2700="",$AK2700="",N($AK2700)&lt;=0),"",IFERROR(MATCH(1,INDEX(('2_Review &amp; Audit'!$F$6:$F$505=$A2700)*('2_Review &amp; Audit'!$I$6:$I$505&gt;=$E2700-30)*('2_Review &amp; Audit'!$I$6:$I$505&lt;=$E2700+30)*('2_Review &amp; Audit'!$R$6:$R$505&gt;0)*(ROW('2_Review &amp; Audit'!$R$6:$R$505)&gt;$AC2700),0),0)+5,""))</f>
        <v/>
      </c>
      <c r="AP2700" t="str">
        <f>IF(OR($D2700="",$AK2700="",$AO2700=""),"",MIN($AK2700,$AO2700))</f>
        <v/>
      </c>
    </row>
    <row r="2701" spans="1:42" ht="12.75" customHeight="1" x14ac:dyDescent="0.2">
      <c r="A2701" t="str">
        <f>IF($J2701="","",INDEX('2_Review &amp; Audit'!$F:$F,$J2701))</f>
        <v/>
      </c>
      <c r="B2701" t="str">
        <f>IF($J2701="","",INDEX('2_Review &amp; Audit'!$C:$C,$J2701))</f>
        <v/>
      </c>
      <c r="C2701" t="str">
        <f>IF($J2701="","",INDEX('2_Review &amp; Audit'!$D:$D,$J2701))</f>
        <v/>
      </c>
      <c r="D2701" s="60" t="str">
        <f>IF($J2701="","",INDEX('2_Review &amp; Audit'!$U:$U,$J2701))</f>
        <v/>
      </c>
      <c r="E2701" t="str">
        <f>IF($J2701="","",INDEX('2_Review &amp; Audit'!$M:$M,$J2701))</f>
        <v/>
      </c>
      <c r="F2701" t="str">
        <f>IF($J2701="","",INDEX('2_Review &amp; Audit'!$N:$N,$J2701))</f>
        <v/>
      </c>
      <c r="G2701" t="str">
        <f>IF(OR($J2701="",$F2701=""),"",ABS(INDEX('2_Review &amp; Audit'!$B:$B,$J2701)/$F2701))</f>
        <v/>
      </c>
      <c r="H2701" t="str">
        <f t="shared" si="106"/>
        <v/>
      </c>
      <c r="I2701" t="str">
        <f>IF($J2701="","",INDEX('2_Review &amp; Audit'!$AD:$AD,$J2701))</f>
        <v/>
      </c>
      <c r="AB2701" t="str">
        <f>IF($D2701="","",MAX(0,N(#REF!)-N($X2701)))</f>
        <v/>
      </c>
      <c r="AC2701" t="str">
        <f>IF(OR($D2701="",$AB2701="",N($AB2701)&lt;=0),"",IFERROR(MATCH(1,INDEX(('2_Review &amp; Audit'!$F$6:$F$505=$A2701)*('2_Review &amp; Audit'!$I$6:$I$505&gt;=$E2701-30)*('2_Review &amp; Audit'!$I$6:$I$505&lt;=$E2701+30)*('2_Review &amp; Audit'!$R$6:$R$505&gt;0)*(ROW('2_Review &amp; Audit'!$R$6:$R$505)&gt;$T2701),0),0)+5,""))</f>
        <v/>
      </c>
      <c r="AG2701" t="str">
        <f>IF(OR($D2701="",$AB2701="",$AF2701=""),"",MIN($AB2701,$AF2701))</f>
        <v/>
      </c>
      <c r="AK2701" t="str">
        <f>IF($D2701="","",MAX(0,N($AB2701)-N($AG2701)))</f>
        <v/>
      </c>
      <c r="AL2701" t="str">
        <f>IF(OR($D2701="",$AK2701="",N($AK2701)&lt;=0),"",IFERROR(MATCH(1,INDEX(('2_Review &amp; Audit'!$F$6:$F$505=$A2701)*('2_Review &amp; Audit'!$I$6:$I$505&gt;=$E2701-30)*('2_Review &amp; Audit'!$I$6:$I$505&lt;=$E2701+30)*('2_Review &amp; Audit'!$R$6:$R$505&gt;0)*(ROW('2_Review &amp; Audit'!$R$6:$R$505)&gt;$AC2701),0),0)+5,""))</f>
        <v/>
      </c>
      <c r="AP2701" t="str">
        <f>IF(OR($D2701="",$AK2701="",$AO2701=""),"",MIN($AK2701,$AO2701))</f>
        <v/>
      </c>
    </row>
    <row r="2702" spans="1:42" ht="12.75" customHeight="1" x14ac:dyDescent="0.2">
      <c r="A2702" t="str">
        <f>IF($J2702="","",INDEX('2_Review &amp; Audit'!$F:$F,$J2702))</f>
        <v/>
      </c>
      <c r="B2702" t="str">
        <f>IF($J2702="","",INDEX('2_Review &amp; Audit'!$C:$C,$J2702))</f>
        <v/>
      </c>
      <c r="C2702" t="str">
        <f>IF($J2702="","",INDEX('2_Review &amp; Audit'!$D:$D,$J2702))</f>
        <v/>
      </c>
      <c r="D2702" s="60" t="str">
        <f>IF($J2702="","",INDEX('2_Review &amp; Audit'!$U:$U,$J2702))</f>
        <v/>
      </c>
      <c r="E2702" t="str">
        <f>IF($J2702="","",INDEX('2_Review &amp; Audit'!$M:$M,$J2702))</f>
        <v/>
      </c>
      <c r="F2702" t="str">
        <f>IF($J2702="","",INDEX('2_Review &amp; Audit'!$N:$N,$J2702))</f>
        <v/>
      </c>
      <c r="G2702" t="str">
        <f>IF(OR($J2702="",$F2702=""),"",ABS(INDEX('2_Review &amp; Audit'!$B:$B,$J2702)/$F2702))</f>
        <v/>
      </c>
      <c r="H2702" t="str">
        <f t="shared" si="106"/>
        <v/>
      </c>
      <c r="I2702" t="str">
        <f>IF($J2702="","",INDEX('2_Review &amp; Audit'!$AD:$AD,$J2702))</f>
        <v/>
      </c>
      <c r="AB2702" t="str">
        <f>IF($D2702="","",MAX(0,N(#REF!)-N($X2702)))</f>
        <v/>
      </c>
      <c r="AC2702" t="str">
        <f>IF(OR($D2702="",$AB2702="",N($AB2702)&lt;=0),"",IFERROR(MATCH(1,INDEX(('2_Review &amp; Audit'!$F$6:$F$505=$A2702)*('2_Review &amp; Audit'!$I$6:$I$505&gt;=$E2702-30)*('2_Review &amp; Audit'!$I$6:$I$505&lt;=$E2702+30)*('2_Review &amp; Audit'!$R$6:$R$505&gt;0)*(ROW('2_Review &amp; Audit'!$R$6:$R$505)&gt;$T2702),0),0)+5,""))</f>
        <v/>
      </c>
      <c r="AG2702" t="str">
        <f>IF(OR($D2702="",$AB2702="",$AF2702=""),"",MIN($AB2702,$AF2702))</f>
        <v/>
      </c>
      <c r="AK2702" t="str">
        <f>IF($D2702="","",MAX(0,N($AB2702)-N($AG2702)))</f>
        <v/>
      </c>
      <c r="AL2702" t="str">
        <f>IF(OR($D2702="",$AK2702="",N($AK2702)&lt;=0),"",IFERROR(MATCH(1,INDEX(('2_Review &amp; Audit'!$F$6:$F$505=$A2702)*('2_Review &amp; Audit'!$I$6:$I$505&gt;=$E2702-30)*('2_Review &amp; Audit'!$I$6:$I$505&lt;=$E2702+30)*('2_Review &amp; Audit'!$R$6:$R$505&gt;0)*(ROW('2_Review &amp; Audit'!$R$6:$R$505)&gt;$AC2702),0),0)+5,""))</f>
        <v/>
      </c>
      <c r="AP2702" t="str">
        <f>IF(OR($D2702="",$AK2702="",$AO2702=""),"",MIN($AK2702,$AO2702))</f>
        <v/>
      </c>
    </row>
    <row r="2703" spans="1:42" ht="12.75" customHeight="1" x14ac:dyDescent="0.2">
      <c r="A2703" t="str">
        <f>IF($J2703="","",INDEX('2_Review &amp; Audit'!$F:$F,$J2703))</f>
        <v/>
      </c>
      <c r="B2703" t="str">
        <f>IF($J2703="","",INDEX('2_Review &amp; Audit'!$C:$C,$J2703))</f>
        <v/>
      </c>
      <c r="C2703" t="str">
        <f>IF($J2703="","",INDEX('2_Review &amp; Audit'!$D:$D,$J2703))</f>
        <v/>
      </c>
      <c r="D2703" s="60" t="str">
        <f>IF($J2703="","",INDEX('2_Review &amp; Audit'!$U:$U,$J2703))</f>
        <v/>
      </c>
      <c r="E2703" t="str">
        <f>IF($J2703="","",INDEX('2_Review &amp; Audit'!$M:$M,$J2703))</f>
        <v/>
      </c>
      <c r="F2703" t="str">
        <f>IF($J2703="","",INDEX('2_Review &amp; Audit'!$N:$N,$J2703))</f>
        <v/>
      </c>
      <c r="G2703" t="str">
        <f>IF(OR($J2703="",$F2703=""),"",ABS(INDEX('2_Review &amp; Audit'!$B:$B,$J2703)/$F2703))</f>
        <v/>
      </c>
      <c r="H2703" t="str">
        <f t="shared" si="106"/>
        <v/>
      </c>
      <c r="I2703" t="str">
        <f>IF($J2703="","",INDEX('2_Review &amp; Audit'!$AD:$AD,$J2703))</f>
        <v/>
      </c>
      <c r="AB2703" t="str">
        <f>IF($D2703="","",MAX(0,N(#REF!)-N($X2703)))</f>
        <v/>
      </c>
      <c r="AC2703" t="str">
        <f>IF(OR($D2703="",$AB2703="",N($AB2703)&lt;=0),"",IFERROR(MATCH(1,INDEX(('2_Review &amp; Audit'!$F$6:$F$505=$A2703)*('2_Review &amp; Audit'!$I$6:$I$505&gt;=$E2703-30)*('2_Review &amp; Audit'!$I$6:$I$505&lt;=$E2703+30)*('2_Review &amp; Audit'!$R$6:$R$505&gt;0)*(ROW('2_Review &amp; Audit'!$R$6:$R$505)&gt;$T2703),0),0)+5,""))</f>
        <v/>
      </c>
      <c r="AG2703" t="str">
        <f>IF(OR($D2703="",$AB2703="",$AF2703=""),"",MIN($AB2703,$AF2703))</f>
        <v/>
      </c>
      <c r="AK2703" t="str">
        <f>IF($D2703="","",MAX(0,N($AB2703)-N($AG2703)))</f>
        <v/>
      </c>
      <c r="AL2703" t="str">
        <f>IF(OR($D2703="",$AK2703="",N($AK2703)&lt;=0),"",IFERROR(MATCH(1,INDEX(('2_Review &amp; Audit'!$F$6:$F$505=$A2703)*('2_Review &amp; Audit'!$I$6:$I$505&gt;=$E2703-30)*('2_Review &amp; Audit'!$I$6:$I$505&lt;=$E2703+30)*('2_Review &amp; Audit'!$R$6:$R$505&gt;0)*(ROW('2_Review &amp; Audit'!$R$6:$R$505)&gt;$AC2703),0),0)+5,""))</f>
        <v/>
      </c>
      <c r="AP2703" t="str">
        <f>IF(OR($D2703="",$AK2703="",$AO2703=""),"",MIN($AK2703,$AO2703))</f>
        <v/>
      </c>
    </row>
    <row r="2704" spans="1:42" ht="12.75" customHeight="1" x14ac:dyDescent="0.2">
      <c r="A2704" t="str">
        <f>IF($J2704="","",INDEX('2_Review &amp; Audit'!$F:$F,$J2704))</f>
        <v/>
      </c>
      <c r="B2704" t="str">
        <f>IF($J2704="","",INDEX('2_Review &amp; Audit'!$C:$C,$J2704))</f>
        <v/>
      </c>
      <c r="C2704" t="str">
        <f>IF($J2704="","",INDEX('2_Review &amp; Audit'!$D:$D,$J2704))</f>
        <v/>
      </c>
      <c r="D2704" s="60" t="str">
        <f>IF($J2704="","",INDEX('2_Review &amp; Audit'!$U:$U,$J2704))</f>
        <v/>
      </c>
      <c r="E2704" t="str">
        <f>IF($J2704="","",INDEX('2_Review &amp; Audit'!$M:$M,$J2704))</f>
        <v/>
      </c>
      <c r="F2704" t="str">
        <f>IF($J2704="","",INDEX('2_Review &amp; Audit'!$N:$N,$J2704))</f>
        <v/>
      </c>
      <c r="G2704" t="str">
        <f>IF(OR($J2704="",$F2704=""),"",ABS(INDEX('2_Review &amp; Audit'!$B:$B,$J2704)/$F2704))</f>
        <v/>
      </c>
      <c r="H2704" t="str">
        <f t="shared" si="106"/>
        <v/>
      </c>
      <c r="I2704" t="str">
        <f>IF($J2704="","",INDEX('2_Review &amp; Audit'!$AD:$AD,$J2704))</f>
        <v/>
      </c>
      <c r="AB2704" t="str">
        <f>IF($D2704="","",MAX(0,N(#REF!)-N($X2704)))</f>
        <v/>
      </c>
      <c r="AC2704" t="str">
        <f>IF(OR($D2704="",$AB2704="",N($AB2704)&lt;=0),"",IFERROR(MATCH(1,INDEX(('2_Review &amp; Audit'!$F$6:$F$505=$A2704)*('2_Review &amp; Audit'!$I$6:$I$505&gt;=$E2704-30)*('2_Review &amp; Audit'!$I$6:$I$505&lt;=$E2704+30)*('2_Review &amp; Audit'!$R$6:$R$505&gt;0)*(ROW('2_Review &amp; Audit'!$R$6:$R$505)&gt;$T2704),0),0)+5,""))</f>
        <v/>
      </c>
      <c r="AG2704" t="str">
        <f>IF(OR($D2704="",$AB2704="",$AF2704=""),"",MIN($AB2704,$AF2704))</f>
        <v/>
      </c>
      <c r="AK2704" t="str">
        <f>IF($D2704="","",MAX(0,N($AB2704)-N($AG2704)))</f>
        <v/>
      </c>
      <c r="AL2704" t="str">
        <f>IF(OR($D2704="",$AK2704="",N($AK2704)&lt;=0),"",IFERROR(MATCH(1,INDEX(('2_Review &amp; Audit'!$F$6:$F$505=$A2704)*('2_Review &amp; Audit'!$I$6:$I$505&gt;=$E2704-30)*('2_Review &amp; Audit'!$I$6:$I$505&lt;=$E2704+30)*('2_Review &amp; Audit'!$R$6:$R$505&gt;0)*(ROW('2_Review &amp; Audit'!$R$6:$R$505)&gt;$AC2704),0),0)+5,""))</f>
        <v/>
      </c>
      <c r="AP2704" t="str">
        <f>IF(OR($D2704="",$AK2704="",$AO2704=""),"",MIN($AK2704,$AO2704))</f>
        <v/>
      </c>
    </row>
    <row r="2705" spans="1:42" ht="12.75" customHeight="1" x14ac:dyDescent="0.2">
      <c r="A2705" t="str">
        <f>IF($J2705="","",INDEX('2_Review &amp; Audit'!$F:$F,$J2705))</f>
        <v/>
      </c>
      <c r="B2705" t="str">
        <f>IF($J2705="","",INDEX('2_Review &amp; Audit'!$C:$C,$J2705))</f>
        <v/>
      </c>
      <c r="C2705" t="str">
        <f>IF($J2705="","",INDEX('2_Review &amp; Audit'!$D:$D,$J2705))</f>
        <v/>
      </c>
      <c r="D2705" s="60" t="str">
        <f>IF($J2705="","",INDEX('2_Review &amp; Audit'!$U:$U,$J2705))</f>
        <v/>
      </c>
      <c r="E2705" t="str">
        <f>IF($J2705="","",INDEX('2_Review &amp; Audit'!$M:$M,$J2705))</f>
        <v/>
      </c>
      <c r="F2705" t="str">
        <f>IF($J2705="","",INDEX('2_Review &amp; Audit'!$N:$N,$J2705))</f>
        <v/>
      </c>
      <c r="G2705" t="str">
        <f>IF(OR($J2705="",$F2705=""),"",ABS(INDEX('2_Review &amp; Audit'!$B:$B,$J2705)/$F2705))</f>
        <v/>
      </c>
      <c r="H2705" t="str">
        <f t="shared" si="106"/>
        <v/>
      </c>
      <c r="I2705" t="str">
        <f>IF($J2705="","",INDEX('2_Review &amp; Audit'!$AD:$AD,$J2705))</f>
        <v/>
      </c>
      <c r="AB2705" t="str">
        <f>IF($D2705="","",MAX(0,N(#REF!)-N($X2705)))</f>
        <v/>
      </c>
      <c r="AC2705" t="str">
        <f>IF(OR($D2705="",$AB2705="",N($AB2705)&lt;=0),"",IFERROR(MATCH(1,INDEX(('2_Review &amp; Audit'!$F$6:$F$505=$A2705)*('2_Review &amp; Audit'!$I$6:$I$505&gt;=$E2705-30)*('2_Review &amp; Audit'!$I$6:$I$505&lt;=$E2705+30)*('2_Review &amp; Audit'!$R$6:$R$505&gt;0)*(ROW('2_Review &amp; Audit'!$R$6:$R$505)&gt;$T2705),0),0)+5,""))</f>
        <v/>
      </c>
      <c r="AG2705" t="str">
        <f>IF(OR($D2705="",$AB2705="",$AF2705=""),"",MIN($AB2705,$AF2705))</f>
        <v/>
      </c>
      <c r="AK2705" t="str">
        <f>IF($D2705="","",MAX(0,N($AB2705)-N($AG2705)))</f>
        <v/>
      </c>
      <c r="AL2705" t="str">
        <f>IF(OR($D2705="",$AK2705="",N($AK2705)&lt;=0),"",IFERROR(MATCH(1,INDEX(('2_Review &amp; Audit'!$F$6:$F$505=$A2705)*('2_Review &amp; Audit'!$I$6:$I$505&gt;=$E2705-30)*('2_Review &amp; Audit'!$I$6:$I$505&lt;=$E2705+30)*('2_Review &amp; Audit'!$R$6:$R$505&gt;0)*(ROW('2_Review &amp; Audit'!$R$6:$R$505)&gt;$AC2705),0),0)+5,""))</f>
        <v/>
      </c>
      <c r="AP2705" t="str">
        <f>IF(OR($D2705="",$AK2705="",$AO2705=""),"",MIN($AK2705,$AO2705))</f>
        <v/>
      </c>
    </row>
    <row r="2706" spans="1:42" ht="12.75" customHeight="1" x14ac:dyDescent="0.2">
      <c r="A2706" t="str">
        <f>IF($J2706="","",INDEX('2_Review &amp; Audit'!$F:$F,$J2706))</f>
        <v/>
      </c>
      <c r="B2706" t="str">
        <f>IF($J2706="","",INDEX('2_Review &amp; Audit'!$C:$C,$J2706))</f>
        <v/>
      </c>
      <c r="C2706" t="str">
        <f>IF($J2706="","",INDEX('2_Review &amp; Audit'!$D:$D,$J2706))</f>
        <v/>
      </c>
      <c r="D2706" s="60" t="str">
        <f>IF($J2706="","",INDEX('2_Review &amp; Audit'!$U:$U,$J2706))</f>
        <v/>
      </c>
      <c r="E2706" t="str">
        <f>IF($J2706="","",INDEX('2_Review &amp; Audit'!$M:$M,$J2706))</f>
        <v/>
      </c>
      <c r="F2706" t="str">
        <f>IF($J2706="","",INDEX('2_Review &amp; Audit'!$N:$N,$J2706))</f>
        <v/>
      </c>
      <c r="G2706" t="str">
        <f>IF(OR($J2706="",$F2706=""),"",ABS(INDEX('2_Review &amp; Audit'!$B:$B,$J2706)/$F2706))</f>
        <v/>
      </c>
      <c r="H2706" t="str">
        <f t="shared" si="106"/>
        <v/>
      </c>
      <c r="I2706" t="str">
        <f>IF($J2706="","",INDEX('2_Review &amp; Audit'!$AD:$AD,$J2706))</f>
        <v/>
      </c>
      <c r="AB2706" t="str">
        <f>IF($D2706="","",MAX(0,N(#REF!)-N($X2706)))</f>
        <v/>
      </c>
      <c r="AC2706" t="str">
        <f>IF(OR($D2706="",$AB2706="",N($AB2706)&lt;=0),"",IFERROR(MATCH(1,INDEX(('2_Review &amp; Audit'!$F$6:$F$505=$A2706)*('2_Review &amp; Audit'!$I$6:$I$505&gt;=$E2706-30)*('2_Review &amp; Audit'!$I$6:$I$505&lt;=$E2706+30)*('2_Review &amp; Audit'!$R$6:$R$505&gt;0)*(ROW('2_Review &amp; Audit'!$R$6:$R$505)&gt;$T2706),0),0)+5,""))</f>
        <v/>
      </c>
      <c r="AG2706" t="str">
        <f>IF(OR($D2706="",$AB2706="",$AF2706=""),"",MIN($AB2706,$AF2706))</f>
        <v/>
      </c>
      <c r="AK2706" t="str">
        <f>IF($D2706="","",MAX(0,N($AB2706)-N($AG2706)))</f>
        <v/>
      </c>
      <c r="AL2706" t="str">
        <f>IF(OR($D2706="",$AK2706="",N($AK2706)&lt;=0),"",IFERROR(MATCH(1,INDEX(('2_Review &amp; Audit'!$F$6:$F$505=$A2706)*('2_Review &amp; Audit'!$I$6:$I$505&gt;=$E2706-30)*('2_Review &amp; Audit'!$I$6:$I$505&lt;=$E2706+30)*('2_Review &amp; Audit'!$R$6:$R$505&gt;0)*(ROW('2_Review &amp; Audit'!$R$6:$R$505)&gt;$AC2706),0),0)+5,""))</f>
        <v/>
      </c>
      <c r="AP2706" t="str">
        <f>IF(OR($D2706="",$AK2706="",$AO2706=""),"",MIN($AK2706,$AO2706))</f>
        <v/>
      </c>
    </row>
    <row r="2707" spans="1:42" ht="12.75" customHeight="1" x14ac:dyDescent="0.2">
      <c r="A2707" t="str">
        <f>IF($J2707="","",INDEX('2_Review &amp; Audit'!$F:$F,$J2707))</f>
        <v/>
      </c>
      <c r="B2707" t="str">
        <f>IF($J2707="","",INDEX('2_Review &amp; Audit'!$C:$C,$J2707))</f>
        <v/>
      </c>
      <c r="C2707" t="str">
        <f>IF($J2707="","",INDEX('2_Review &amp; Audit'!$D:$D,$J2707))</f>
        <v/>
      </c>
      <c r="D2707" s="60" t="str">
        <f>IF($J2707="","",INDEX('2_Review &amp; Audit'!$U:$U,$J2707))</f>
        <v/>
      </c>
      <c r="E2707" t="str">
        <f>IF($J2707="","",INDEX('2_Review &amp; Audit'!$M:$M,$J2707))</f>
        <v/>
      </c>
      <c r="F2707" t="str">
        <f>IF($J2707="","",INDEX('2_Review &amp; Audit'!$N:$N,$J2707))</f>
        <v/>
      </c>
      <c r="G2707" t="str">
        <f>IF(OR($J2707="",$F2707=""),"",ABS(INDEX('2_Review &amp; Audit'!$B:$B,$J2707)/$F2707))</f>
        <v/>
      </c>
      <c r="H2707" t="str">
        <f t="shared" si="106"/>
        <v/>
      </c>
      <c r="I2707" t="str">
        <f>IF($J2707="","",INDEX('2_Review &amp; Audit'!$AD:$AD,$J2707))</f>
        <v/>
      </c>
      <c r="AB2707" t="str">
        <f>IF($D2707="","",MAX(0,N(#REF!)-N($X2707)))</f>
        <v/>
      </c>
      <c r="AC2707" t="str">
        <f>IF(OR($D2707="",$AB2707="",N($AB2707)&lt;=0),"",IFERROR(MATCH(1,INDEX(('2_Review &amp; Audit'!$F$6:$F$505=$A2707)*('2_Review &amp; Audit'!$I$6:$I$505&gt;=$E2707-30)*('2_Review &amp; Audit'!$I$6:$I$505&lt;=$E2707+30)*('2_Review &amp; Audit'!$R$6:$R$505&gt;0)*(ROW('2_Review &amp; Audit'!$R$6:$R$505)&gt;$T2707),0),0)+5,""))</f>
        <v/>
      </c>
      <c r="AG2707" t="str">
        <f>IF(OR($D2707="",$AB2707="",$AF2707=""),"",MIN($AB2707,$AF2707))</f>
        <v/>
      </c>
      <c r="AK2707" t="str">
        <f>IF($D2707="","",MAX(0,N($AB2707)-N($AG2707)))</f>
        <v/>
      </c>
      <c r="AL2707" t="str">
        <f>IF(OR($D2707="",$AK2707="",N($AK2707)&lt;=0),"",IFERROR(MATCH(1,INDEX(('2_Review &amp; Audit'!$F$6:$F$505=$A2707)*('2_Review &amp; Audit'!$I$6:$I$505&gt;=$E2707-30)*('2_Review &amp; Audit'!$I$6:$I$505&lt;=$E2707+30)*('2_Review &amp; Audit'!$R$6:$R$505&gt;0)*(ROW('2_Review &amp; Audit'!$R$6:$R$505)&gt;$AC2707),0),0)+5,""))</f>
        <v/>
      </c>
      <c r="AP2707" t="str">
        <f>IF(OR($D2707="",$AK2707="",$AO2707=""),"",MIN($AK2707,$AO2707))</f>
        <v/>
      </c>
    </row>
    <row r="2708" spans="1:42" ht="12.75" customHeight="1" x14ac:dyDescent="0.2">
      <c r="A2708" t="str">
        <f>IF($J2708="","",INDEX('2_Review &amp; Audit'!$F:$F,$J2708))</f>
        <v/>
      </c>
      <c r="B2708" t="str">
        <f>IF($J2708="","",INDEX('2_Review &amp; Audit'!$C:$C,$J2708))</f>
        <v/>
      </c>
      <c r="C2708" t="str">
        <f>IF($J2708="","",INDEX('2_Review &amp; Audit'!$D:$D,$J2708))</f>
        <v/>
      </c>
      <c r="D2708" s="60" t="str">
        <f>IF($J2708="","",INDEX('2_Review &amp; Audit'!$U:$U,$J2708))</f>
        <v/>
      </c>
      <c r="E2708" t="str">
        <f>IF($J2708="","",INDEX('2_Review &amp; Audit'!$M:$M,$J2708))</f>
        <v/>
      </c>
      <c r="F2708" t="str">
        <f>IF($J2708="","",INDEX('2_Review &amp; Audit'!$N:$N,$J2708))</f>
        <v/>
      </c>
      <c r="G2708" t="str">
        <f>IF(OR($J2708="",$F2708=""),"",ABS(INDEX('2_Review &amp; Audit'!$B:$B,$J2708)/$F2708))</f>
        <v/>
      </c>
      <c r="H2708" t="str">
        <f t="shared" si="106"/>
        <v/>
      </c>
      <c r="I2708" t="str">
        <f>IF($J2708="","",INDEX('2_Review &amp; Audit'!$AD:$AD,$J2708))</f>
        <v/>
      </c>
      <c r="AB2708" t="str">
        <f>IF($D2708="","",MAX(0,N(#REF!)-N($X2708)))</f>
        <v/>
      </c>
      <c r="AC2708" t="str">
        <f>IF(OR($D2708="",$AB2708="",N($AB2708)&lt;=0),"",IFERROR(MATCH(1,INDEX(('2_Review &amp; Audit'!$F$6:$F$505=$A2708)*('2_Review &amp; Audit'!$I$6:$I$505&gt;=$E2708-30)*('2_Review &amp; Audit'!$I$6:$I$505&lt;=$E2708+30)*('2_Review &amp; Audit'!$R$6:$R$505&gt;0)*(ROW('2_Review &amp; Audit'!$R$6:$R$505)&gt;$T2708),0),0)+5,""))</f>
        <v/>
      </c>
      <c r="AG2708" t="str">
        <f>IF(OR($D2708="",$AB2708="",$AF2708=""),"",MIN($AB2708,$AF2708))</f>
        <v/>
      </c>
      <c r="AK2708" t="str">
        <f>IF($D2708="","",MAX(0,N($AB2708)-N($AG2708)))</f>
        <v/>
      </c>
      <c r="AL2708" t="str">
        <f>IF(OR($D2708="",$AK2708="",N($AK2708)&lt;=0),"",IFERROR(MATCH(1,INDEX(('2_Review &amp; Audit'!$F$6:$F$505=$A2708)*('2_Review &amp; Audit'!$I$6:$I$505&gt;=$E2708-30)*('2_Review &amp; Audit'!$I$6:$I$505&lt;=$E2708+30)*('2_Review &amp; Audit'!$R$6:$R$505&gt;0)*(ROW('2_Review &amp; Audit'!$R$6:$R$505)&gt;$AC2708),0),0)+5,""))</f>
        <v/>
      </c>
      <c r="AP2708" t="str">
        <f>IF(OR($D2708="",$AK2708="",$AO2708=""),"",MIN($AK2708,$AO2708))</f>
        <v/>
      </c>
    </row>
    <row r="2709" spans="1:42" ht="12.75" customHeight="1" x14ac:dyDescent="0.2">
      <c r="A2709" t="str">
        <f>IF($J2709="","",INDEX('2_Review &amp; Audit'!$F:$F,$J2709))</f>
        <v/>
      </c>
      <c r="B2709" t="str">
        <f>IF($J2709="","",INDEX('2_Review &amp; Audit'!$C:$C,$J2709))</f>
        <v/>
      </c>
      <c r="C2709" t="str">
        <f>IF($J2709="","",INDEX('2_Review &amp; Audit'!$D:$D,$J2709))</f>
        <v/>
      </c>
      <c r="D2709" s="60" t="str">
        <f>IF($J2709="","",INDEX('2_Review &amp; Audit'!$U:$U,$J2709))</f>
        <v/>
      </c>
      <c r="E2709" t="str">
        <f>IF($J2709="","",INDEX('2_Review &amp; Audit'!$M:$M,$J2709))</f>
        <v/>
      </c>
      <c r="F2709" t="str">
        <f>IF($J2709="","",INDEX('2_Review &amp; Audit'!$N:$N,$J2709))</f>
        <v/>
      </c>
      <c r="G2709" t="str">
        <f>IF(OR($J2709="",$F2709=""),"",ABS(INDEX('2_Review &amp; Audit'!$B:$B,$J2709)/$F2709))</f>
        <v/>
      </c>
      <c r="H2709" t="str">
        <f t="shared" si="106"/>
        <v/>
      </c>
      <c r="I2709" t="str">
        <f>IF($J2709="","",INDEX('2_Review &amp; Audit'!$AD:$AD,$J2709))</f>
        <v/>
      </c>
      <c r="AB2709" t="str">
        <f>IF($D2709="","",MAX(0,N(#REF!)-N($X2709)))</f>
        <v/>
      </c>
      <c r="AC2709" t="str">
        <f>IF(OR($D2709="",$AB2709="",N($AB2709)&lt;=0),"",IFERROR(MATCH(1,INDEX(('2_Review &amp; Audit'!$F$6:$F$505=$A2709)*('2_Review &amp; Audit'!$I$6:$I$505&gt;=$E2709-30)*('2_Review &amp; Audit'!$I$6:$I$505&lt;=$E2709+30)*('2_Review &amp; Audit'!$R$6:$R$505&gt;0)*(ROW('2_Review &amp; Audit'!$R$6:$R$505)&gt;$T2709),0),0)+5,""))</f>
        <v/>
      </c>
      <c r="AG2709" t="str">
        <f>IF(OR($D2709="",$AB2709="",$AF2709=""),"",MIN($AB2709,$AF2709))</f>
        <v/>
      </c>
      <c r="AK2709" t="str">
        <f>IF($D2709="","",MAX(0,N($AB2709)-N($AG2709)))</f>
        <v/>
      </c>
      <c r="AL2709" t="str">
        <f>IF(OR($D2709="",$AK2709="",N($AK2709)&lt;=0),"",IFERROR(MATCH(1,INDEX(('2_Review &amp; Audit'!$F$6:$F$505=$A2709)*('2_Review &amp; Audit'!$I$6:$I$505&gt;=$E2709-30)*('2_Review &amp; Audit'!$I$6:$I$505&lt;=$E2709+30)*('2_Review &amp; Audit'!$R$6:$R$505&gt;0)*(ROW('2_Review &amp; Audit'!$R$6:$R$505)&gt;$AC2709),0),0)+5,""))</f>
        <v/>
      </c>
      <c r="AP2709" t="str">
        <f>IF(OR($D2709="",$AK2709="",$AO2709=""),"",MIN($AK2709,$AO2709))</f>
        <v/>
      </c>
    </row>
    <row r="2710" spans="1:42" ht="12.75" customHeight="1" x14ac:dyDescent="0.2">
      <c r="A2710" t="str">
        <f>IF($J2710="","",INDEX('2_Review &amp; Audit'!$F:$F,$J2710))</f>
        <v/>
      </c>
      <c r="B2710" t="str">
        <f>IF($J2710="","",INDEX('2_Review &amp; Audit'!$C:$C,$J2710))</f>
        <v/>
      </c>
      <c r="C2710" t="str">
        <f>IF($J2710="","",INDEX('2_Review &amp; Audit'!$D:$D,$J2710))</f>
        <v/>
      </c>
      <c r="D2710" s="60" t="str">
        <f>IF($J2710="","",INDEX('2_Review &amp; Audit'!$U:$U,$J2710))</f>
        <v/>
      </c>
      <c r="E2710" t="str">
        <f>IF($J2710="","",INDEX('2_Review &amp; Audit'!$M:$M,$J2710))</f>
        <v/>
      </c>
      <c r="F2710" t="str">
        <f>IF($J2710="","",INDEX('2_Review &amp; Audit'!$N:$N,$J2710))</f>
        <v/>
      </c>
      <c r="G2710" t="str">
        <f>IF(OR($J2710="",$F2710=""),"",ABS(INDEX('2_Review &amp; Audit'!$B:$B,$J2710)/$F2710))</f>
        <v/>
      </c>
      <c r="H2710" t="str">
        <f t="shared" si="106"/>
        <v/>
      </c>
      <c r="I2710" t="str">
        <f>IF($J2710="","",INDEX('2_Review &amp; Audit'!$AD:$AD,$J2710))</f>
        <v/>
      </c>
      <c r="AB2710" t="str">
        <f>IF($D2710="","",MAX(0,N(#REF!)-N($X2710)))</f>
        <v/>
      </c>
      <c r="AC2710" t="str">
        <f>IF(OR($D2710="",$AB2710="",N($AB2710)&lt;=0),"",IFERROR(MATCH(1,INDEX(('2_Review &amp; Audit'!$F$6:$F$505=$A2710)*('2_Review &amp; Audit'!$I$6:$I$505&gt;=$E2710-30)*('2_Review &amp; Audit'!$I$6:$I$505&lt;=$E2710+30)*('2_Review &amp; Audit'!$R$6:$R$505&gt;0)*(ROW('2_Review &amp; Audit'!$R$6:$R$505)&gt;$T2710),0),0)+5,""))</f>
        <v/>
      </c>
      <c r="AG2710" t="str">
        <f>IF(OR($D2710="",$AB2710="",$AF2710=""),"",MIN($AB2710,$AF2710))</f>
        <v/>
      </c>
      <c r="AK2710" t="str">
        <f>IF($D2710="","",MAX(0,N($AB2710)-N($AG2710)))</f>
        <v/>
      </c>
      <c r="AL2710" t="str">
        <f>IF(OR($D2710="",$AK2710="",N($AK2710)&lt;=0),"",IFERROR(MATCH(1,INDEX(('2_Review &amp; Audit'!$F$6:$F$505=$A2710)*('2_Review &amp; Audit'!$I$6:$I$505&gt;=$E2710-30)*('2_Review &amp; Audit'!$I$6:$I$505&lt;=$E2710+30)*('2_Review &amp; Audit'!$R$6:$R$505&gt;0)*(ROW('2_Review &amp; Audit'!$R$6:$R$505)&gt;$AC2710),0),0)+5,""))</f>
        <v/>
      </c>
      <c r="AP2710" t="str">
        <f>IF(OR($D2710="",$AK2710="",$AO2710=""),"",MIN($AK2710,$AO2710))</f>
        <v/>
      </c>
    </row>
    <row r="2711" spans="1:42" ht="12.75" customHeight="1" x14ac:dyDescent="0.2">
      <c r="A2711" t="str">
        <f>IF($J2711="","",INDEX('2_Review &amp; Audit'!$F:$F,$J2711))</f>
        <v/>
      </c>
      <c r="B2711" t="str">
        <f>IF($J2711="","",INDEX('2_Review &amp; Audit'!$C:$C,$J2711))</f>
        <v/>
      </c>
      <c r="C2711" t="str">
        <f>IF($J2711="","",INDEX('2_Review &amp; Audit'!$D:$D,$J2711))</f>
        <v/>
      </c>
      <c r="D2711" s="60" t="str">
        <f>IF($J2711="","",INDEX('2_Review &amp; Audit'!$U:$U,$J2711))</f>
        <v/>
      </c>
      <c r="E2711" t="str">
        <f>IF($J2711="","",INDEX('2_Review &amp; Audit'!$M:$M,$J2711))</f>
        <v/>
      </c>
      <c r="F2711" t="str">
        <f>IF($J2711="","",INDEX('2_Review &amp; Audit'!$N:$N,$J2711))</f>
        <v/>
      </c>
      <c r="G2711" t="str">
        <f>IF(OR($J2711="",$F2711=""),"",ABS(INDEX('2_Review &amp; Audit'!$B:$B,$J2711)/$F2711))</f>
        <v/>
      </c>
      <c r="H2711" t="str">
        <f t="shared" si="106"/>
        <v/>
      </c>
      <c r="I2711" t="str">
        <f>IF($J2711="","",INDEX('2_Review &amp; Audit'!$AD:$AD,$J2711))</f>
        <v/>
      </c>
      <c r="AB2711" t="str">
        <f>IF($D2711="","",MAX(0,N(#REF!)-N($X2711)))</f>
        <v/>
      </c>
      <c r="AC2711" t="str">
        <f>IF(OR($D2711="",$AB2711="",N($AB2711)&lt;=0),"",IFERROR(MATCH(1,INDEX(('2_Review &amp; Audit'!$F$6:$F$505=$A2711)*('2_Review &amp; Audit'!$I$6:$I$505&gt;=$E2711-30)*('2_Review &amp; Audit'!$I$6:$I$505&lt;=$E2711+30)*('2_Review &amp; Audit'!$R$6:$R$505&gt;0)*(ROW('2_Review &amp; Audit'!$R$6:$R$505)&gt;$T2711),0),0)+5,""))</f>
        <v/>
      </c>
      <c r="AG2711" t="str">
        <f>IF(OR($D2711="",$AB2711="",$AF2711=""),"",MIN($AB2711,$AF2711))</f>
        <v/>
      </c>
      <c r="AK2711" t="str">
        <f>IF($D2711="","",MAX(0,N($AB2711)-N($AG2711)))</f>
        <v/>
      </c>
      <c r="AL2711" t="str">
        <f>IF(OR($D2711="",$AK2711="",N($AK2711)&lt;=0),"",IFERROR(MATCH(1,INDEX(('2_Review &amp; Audit'!$F$6:$F$505=$A2711)*('2_Review &amp; Audit'!$I$6:$I$505&gt;=$E2711-30)*('2_Review &amp; Audit'!$I$6:$I$505&lt;=$E2711+30)*('2_Review &amp; Audit'!$R$6:$R$505&gt;0)*(ROW('2_Review &amp; Audit'!$R$6:$R$505)&gt;$AC2711),0),0)+5,""))</f>
        <v/>
      </c>
      <c r="AP2711" t="str">
        <f>IF(OR($D2711="",$AK2711="",$AO2711=""),"",MIN($AK2711,$AO2711))</f>
        <v/>
      </c>
    </row>
    <row r="2712" spans="1:42" ht="12.75" customHeight="1" x14ac:dyDescent="0.2">
      <c r="A2712" t="str">
        <f>IF($J2712="","",INDEX('2_Review &amp; Audit'!$F:$F,$J2712))</f>
        <v/>
      </c>
      <c r="B2712" t="str">
        <f>IF($J2712="","",INDEX('2_Review &amp; Audit'!$C:$C,$J2712))</f>
        <v/>
      </c>
      <c r="C2712" t="str">
        <f>IF($J2712="","",INDEX('2_Review &amp; Audit'!$D:$D,$J2712))</f>
        <v/>
      </c>
      <c r="D2712" s="60" t="str">
        <f>IF($J2712="","",INDEX('2_Review &amp; Audit'!$U:$U,$J2712))</f>
        <v/>
      </c>
      <c r="E2712" t="str">
        <f>IF($J2712="","",INDEX('2_Review &amp; Audit'!$M:$M,$J2712))</f>
        <v/>
      </c>
      <c r="F2712" t="str">
        <f>IF($J2712="","",INDEX('2_Review &amp; Audit'!$N:$N,$J2712))</f>
        <v/>
      </c>
      <c r="G2712" t="str">
        <f>IF(OR($J2712="",$F2712=""),"",ABS(INDEX('2_Review &amp; Audit'!$B:$B,$J2712)/$F2712))</f>
        <v/>
      </c>
      <c r="H2712" t="str">
        <f t="shared" si="106"/>
        <v/>
      </c>
      <c r="I2712" t="str">
        <f>IF($J2712="","",INDEX('2_Review &amp; Audit'!$AD:$AD,$J2712))</f>
        <v/>
      </c>
      <c r="AB2712" t="str">
        <f>IF($D2712="","",MAX(0,N(#REF!)-N($X2712)))</f>
        <v/>
      </c>
      <c r="AC2712" t="str">
        <f>IF(OR($D2712="",$AB2712="",N($AB2712)&lt;=0),"",IFERROR(MATCH(1,INDEX(('2_Review &amp; Audit'!$F$6:$F$505=$A2712)*('2_Review &amp; Audit'!$I$6:$I$505&gt;=$E2712-30)*('2_Review &amp; Audit'!$I$6:$I$505&lt;=$E2712+30)*('2_Review &amp; Audit'!$R$6:$R$505&gt;0)*(ROW('2_Review &amp; Audit'!$R$6:$R$505)&gt;$T2712),0),0)+5,""))</f>
        <v/>
      </c>
      <c r="AG2712" t="str">
        <f>IF(OR($D2712="",$AB2712="",$AF2712=""),"",MIN($AB2712,$AF2712))</f>
        <v/>
      </c>
      <c r="AK2712" t="str">
        <f>IF($D2712="","",MAX(0,N($AB2712)-N($AG2712)))</f>
        <v/>
      </c>
      <c r="AL2712" t="str">
        <f>IF(OR($D2712="",$AK2712="",N($AK2712)&lt;=0),"",IFERROR(MATCH(1,INDEX(('2_Review &amp; Audit'!$F$6:$F$505=$A2712)*('2_Review &amp; Audit'!$I$6:$I$505&gt;=$E2712-30)*('2_Review &amp; Audit'!$I$6:$I$505&lt;=$E2712+30)*('2_Review &amp; Audit'!$R$6:$R$505&gt;0)*(ROW('2_Review &amp; Audit'!$R$6:$R$505)&gt;$AC2712),0),0)+5,""))</f>
        <v/>
      </c>
      <c r="AP2712" t="str">
        <f>IF(OR($D2712="",$AK2712="",$AO2712=""),"",MIN($AK2712,$AO2712))</f>
        <v/>
      </c>
    </row>
    <row r="2713" spans="1:42" ht="12.75" customHeight="1" x14ac:dyDescent="0.2">
      <c r="A2713" t="str">
        <f>IF($J2713="","",INDEX('2_Review &amp; Audit'!$F:$F,$J2713))</f>
        <v/>
      </c>
      <c r="B2713" t="str">
        <f>IF($J2713="","",INDEX('2_Review &amp; Audit'!$C:$C,$J2713))</f>
        <v/>
      </c>
      <c r="C2713" t="str">
        <f>IF($J2713="","",INDEX('2_Review &amp; Audit'!$D:$D,$J2713))</f>
        <v/>
      </c>
      <c r="D2713" s="60" t="str">
        <f>IF($J2713="","",INDEX('2_Review &amp; Audit'!$U:$U,$J2713))</f>
        <v/>
      </c>
      <c r="E2713" t="str">
        <f>IF($J2713="","",INDEX('2_Review &amp; Audit'!$M:$M,$J2713))</f>
        <v/>
      </c>
      <c r="F2713" t="str">
        <f>IF($J2713="","",INDEX('2_Review &amp; Audit'!$N:$N,$J2713))</f>
        <v/>
      </c>
      <c r="G2713" t="str">
        <f>IF(OR($J2713="",$F2713=""),"",ABS(INDEX('2_Review &amp; Audit'!$B:$B,$J2713)/$F2713))</f>
        <v/>
      </c>
      <c r="H2713" t="str">
        <f t="shared" si="106"/>
        <v/>
      </c>
      <c r="I2713" t="str">
        <f>IF($J2713="","",INDEX('2_Review &amp; Audit'!$AD:$AD,$J2713))</f>
        <v/>
      </c>
      <c r="AB2713" t="str">
        <f>IF($D2713="","",MAX(0,N(#REF!)-N($X2713)))</f>
        <v/>
      </c>
      <c r="AC2713" t="str">
        <f>IF(OR($D2713="",$AB2713="",N($AB2713)&lt;=0),"",IFERROR(MATCH(1,INDEX(('2_Review &amp; Audit'!$F$6:$F$505=$A2713)*('2_Review &amp; Audit'!$I$6:$I$505&gt;=$E2713-30)*('2_Review &amp; Audit'!$I$6:$I$505&lt;=$E2713+30)*('2_Review &amp; Audit'!$R$6:$R$505&gt;0)*(ROW('2_Review &amp; Audit'!$R$6:$R$505)&gt;$T2713),0),0)+5,""))</f>
        <v/>
      </c>
      <c r="AG2713" t="str">
        <f>IF(OR($D2713="",$AB2713="",$AF2713=""),"",MIN($AB2713,$AF2713))</f>
        <v/>
      </c>
      <c r="AK2713" t="str">
        <f>IF($D2713="","",MAX(0,N($AB2713)-N($AG2713)))</f>
        <v/>
      </c>
      <c r="AL2713" t="str">
        <f>IF(OR($D2713="",$AK2713="",N($AK2713)&lt;=0),"",IFERROR(MATCH(1,INDEX(('2_Review &amp; Audit'!$F$6:$F$505=$A2713)*('2_Review &amp; Audit'!$I$6:$I$505&gt;=$E2713-30)*('2_Review &amp; Audit'!$I$6:$I$505&lt;=$E2713+30)*('2_Review &amp; Audit'!$R$6:$R$505&gt;0)*(ROW('2_Review &amp; Audit'!$R$6:$R$505)&gt;$AC2713),0),0)+5,""))</f>
        <v/>
      </c>
      <c r="AP2713" t="str">
        <f>IF(OR($D2713="",$AK2713="",$AO2713=""),"",MIN($AK2713,$AO2713))</f>
        <v/>
      </c>
    </row>
    <row r="2714" spans="1:42" ht="12.75" customHeight="1" x14ac:dyDescent="0.2">
      <c r="A2714" t="str">
        <f>IF($J2714="","",INDEX('2_Review &amp; Audit'!$F:$F,$J2714))</f>
        <v/>
      </c>
      <c r="B2714" t="str">
        <f>IF($J2714="","",INDEX('2_Review &amp; Audit'!$C:$C,$J2714))</f>
        <v/>
      </c>
      <c r="C2714" t="str">
        <f>IF($J2714="","",INDEX('2_Review &amp; Audit'!$D:$D,$J2714))</f>
        <v/>
      </c>
      <c r="D2714" s="60" t="str">
        <f>IF($J2714="","",INDEX('2_Review &amp; Audit'!$U:$U,$J2714))</f>
        <v/>
      </c>
      <c r="E2714" t="str">
        <f>IF($J2714="","",INDEX('2_Review &amp; Audit'!$M:$M,$J2714))</f>
        <v/>
      </c>
      <c r="F2714" t="str">
        <f>IF($J2714="","",INDEX('2_Review &amp; Audit'!$N:$N,$J2714))</f>
        <v/>
      </c>
      <c r="G2714" t="str">
        <f>IF(OR($J2714="",$F2714=""),"",ABS(INDEX('2_Review &amp; Audit'!$B:$B,$J2714)/$F2714))</f>
        <v/>
      </c>
      <c r="H2714" t="str">
        <f t="shared" si="106"/>
        <v/>
      </c>
      <c r="I2714" t="str">
        <f>IF($J2714="","",INDEX('2_Review &amp; Audit'!$AD:$AD,$J2714))</f>
        <v/>
      </c>
      <c r="AB2714" t="str">
        <f>IF($D2714="","",MAX(0,N(#REF!)-N($X2714)))</f>
        <v/>
      </c>
      <c r="AC2714" t="str">
        <f>IF(OR($D2714="",$AB2714="",N($AB2714)&lt;=0),"",IFERROR(MATCH(1,INDEX(('2_Review &amp; Audit'!$F$6:$F$505=$A2714)*('2_Review &amp; Audit'!$I$6:$I$505&gt;=$E2714-30)*('2_Review &amp; Audit'!$I$6:$I$505&lt;=$E2714+30)*('2_Review &amp; Audit'!$R$6:$R$505&gt;0)*(ROW('2_Review &amp; Audit'!$R$6:$R$505)&gt;$T2714),0),0)+5,""))</f>
        <v/>
      </c>
      <c r="AG2714" t="str">
        <f>IF(OR($D2714="",$AB2714="",$AF2714=""),"",MIN($AB2714,$AF2714))</f>
        <v/>
      </c>
      <c r="AK2714" t="str">
        <f>IF($D2714="","",MAX(0,N($AB2714)-N($AG2714)))</f>
        <v/>
      </c>
      <c r="AL2714" t="str">
        <f>IF(OR($D2714="",$AK2714="",N($AK2714)&lt;=0),"",IFERROR(MATCH(1,INDEX(('2_Review &amp; Audit'!$F$6:$F$505=$A2714)*('2_Review &amp; Audit'!$I$6:$I$505&gt;=$E2714-30)*('2_Review &amp; Audit'!$I$6:$I$505&lt;=$E2714+30)*('2_Review &amp; Audit'!$R$6:$R$505&gt;0)*(ROW('2_Review &amp; Audit'!$R$6:$R$505)&gt;$AC2714),0),0)+5,""))</f>
        <v/>
      </c>
      <c r="AP2714" t="str">
        <f>IF(OR($D2714="",$AK2714="",$AO2714=""),"",MIN($AK2714,$AO2714))</f>
        <v/>
      </c>
    </row>
    <row r="2715" spans="1:42" ht="12.75" customHeight="1" x14ac:dyDescent="0.2">
      <c r="A2715" t="str">
        <f>IF($J2715="","",INDEX('2_Review &amp; Audit'!$F:$F,$J2715))</f>
        <v/>
      </c>
      <c r="B2715" t="str">
        <f>IF($J2715="","",INDEX('2_Review &amp; Audit'!$C:$C,$J2715))</f>
        <v/>
      </c>
      <c r="C2715" t="str">
        <f>IF($J2715="","",INDEX('2_Review &amp; Audit'!$D:$D,$J2715))</f>
        <v/>
      </c>
      <c r="D2715" s="60" t="str">
        <f>IF($J2715="","",INDEX('2_Review &amp; Audit'!$U:$U,$J2715))</f>
        <v/>
      </c>
      <c r="E2715" t="str">
        <f>IF($J2715="","",INDEX('2_Review &amp; Audit'!$M:$M,$J2715))</f>
        <v/>
      </c>
      <c r="F2715" t="str">
        <f>IF($J2715="","",INDEX('2_Review &amp; Audit'!$N:$N,$J2715))</f>
        <v/>
      </c>
      <c r="G2715" t="str">
        <f>IF(OR($J2715="",$F2715=""),"",ABS(INDEX('2_Review &amp; Audit'!$B:$B,$J2715)/$F2715))</f>
        <v/>
      </c>
      <c r="H2715" t="str">
        <f t="shared" si="106"/>
        <v/>
      </c>
      <c r="I2715" t="str">
        <f>IF($J2715="","",INDEX('2_Review &amp; Audit'!$AD:$AD,$J2715))</f>
        <v/>
      </c>
      <c r="AB2715" t="str">
        <f>IF($D2715="","",MAX(0,N(#REF!)-N($X2715)))</f>
        <v/>
      </c>
      <c r="AC2715" t="str">
        <f>IF(OR($D2715="",$AB2715="",N($AB2715)&lt;=0),"",IFERROR(MATCH(1,INDEX(('2_Review &amp; Audit'!$F$6:$F$505=$A2715)*('2_Review &amp; Audit'!$I$6:$I$505&gt;=$E2715-30)*('2_Review &amp; Audit'!$I$6:$I$505&lt;=$E2715+30)*('2_Review &amp; Audit'!$R$6:$R$505&gt;0)*(ROW('2_Review &amp; Audit'!$R$6:$R$505)&gt;$T2715),0),0)+5,""))</f>
        <v/>
      </c>
      <c r="AG2715" t="str">
        <f>IF(OR($D2715="",$AB2715="",$AF2715=""),"",MIN($AB2715,$AF2715))</f>
        <v/>
      </c>
      <c r="AK2715" t="str">
        <f>IF($D2715="","",MAX(0,N($AB2715)-N($AG2715)))</f>
        <v/>
      </c>
      <c r="AL2715" t="str">
        <f>IF(OR($D2715="",$AK2715="",N($AK2715)&lt;=0),"",IFERROR(MATCH(1,INDEX(('2_Review &amp; Audit'!$F$6:$F$505=$A2715)*('2_Review &amp; Audit'!$I$6:$I$505&gt;=$E2715-30)*('2_Review &amp; Audit'!$I$6:$I$505&lt;=$E2715+30)*('2_Review &amp; Audit'!$R$6:$R$505&gt;0)*(ROW('2_Review &amp; Audit'!$R$6:$R$505)&gt;$AC2715),0),0)+5,""))</f>
        <v/>
      </c>
      <c r="AP2715" t="str">
        <f>IF(OR($D2715="",$AK2715="",$AO2715=""),"",MIN($AK2715,$AO2715))</f>
        <v/>
      </c>
    </row>
    <row r="2716" spans="1:42" ht="12.75" customHeight="1" x14ac:dyDescent="0.2">
      <c r="A2716" t="str">
        <f>IF($J2716="","",INDEX('2_Review &amp; Audit'!$F:$F,$J2716))</f>
        <v/>
      </c>
      <c r="B2716" t="str">
        <f>IF($J2716="","",INDEX('2_Review &amp; Audit'!$C:$C,$J2716))</f>
        <v/>
      </c>
      <c r="C2716" t="str">
        <f>IF($J2716="","",INDEX('2_Review &amp; Audit'!$D:$D,$J2716))</f>
        <v/>
      </c>
      <c r="D2716" s="60" t="str">
        <f>IF($J2716="","",INDEX('2_Review &amp; Audit'!$U:$U,$J2716))</f>
        <v/>
      </c>
      <c r="E2716" t="str">
        <f>IF($J2716="","",INDEX('2_Review &amp; Audit'!$M:$M,$J2716))</f>
        <v/>
      </c>
      <c r="F2716" t="str">
        <f>IF($J2716="","",INDEX('2_Review &amp; Audit'!$N:$N,$J2716))</f>
        <v/>
      </c>
      <c r="G2716" t="str">
        <f>IF(OR($J2716="",$F2716=""),"",ABS(INDEX('2_Review &amp; Audit'!$B:$B,$J2716)/$F2716))</f>
        <v/>
      </c>
      <c r="H2716" t="str">
        <f t="shared" si="106"/>
        <v/>
      </c>
      <c r="I2716" t="str">
        <f>IF($J2716="","",INDEX('2_Review &amp; Audit'!$AD:$AD,$J2716))</f>
        <v/>
      </c>
      <c r="AB2716" t="str">
        <f>IF($D2716="","",MAX(0,N(#REF!)-N($X2716)))</f>
        <v/>
      </c>
      <c r="AC2716" t="str">
        <f>IF(OR($D2716="",$AB2716="",N($AB2716)&lt;=0),"",IFERROR(MATCH(1,INDEX(('2_Review &amp; Audit'!$F$6:$F$505=$A2716)*('2_Review &amp; Audit'!$I$6:$I$505&gt;=$E2716-30)*('2_Review &amp; Audit'!$I$6:$I$505&lt;=$E2716+30)*('2_Review &amp; Audit'!$R$6:$R$505&gt;0)*(ROW('2_Review &amp; Audit'!$R$6:$R$505)&gt;$T2716),0),0)+5,""))</f>
        <v/>
      </c>
      <c r="AG2716" t="str">
        <f>IF(OR($D2716="",$AB2716="",$AF2716=""),"",MIN($AB2716,$AF2716))</f>
        <v/>
      </c>
      <c r="AK2716" t="str">
        <f>IF($D2716="","",MAX(0,N($AB2716)-N($AG2716)))</f>
        <v/>
      </c>
      <c r="AL2716" t="str">
        <f>IF(OR($D2716="",$AK2716="",N($AK2716)&lt;=0),"",IFERROR(MATCH(1,INDEX(('2_Review &amp; Audit'!$F$6:$F$505=$A2716)*('2_Review &amp; Audit'!$I$6:$I$505&gt;=$E2716-30)*('2_Review &amp; Audit'!$I$6:$I$505&lt;=$E2716+30)*('2_Review &amp; Audit'!$R$6:$R$505&gt;0)*(ROW('2_Review &amp; Audit'!$R$6:$R$505)&gt;$AC2716),0),0)+5,""))</f>
        <v/>
      </c>
      <c r="AP2716" t="str">
        <f>IF(OR($D2716="",$AK2716="",$AO2716=""),"",MIN($AK2716,$AO2716))</f>
        <v/>
      </c>
    </row>
    <row r="2717" spans="1:42" ht="12.75" customHeight="1" x14ac:dyDescent="0.2">
      <c r="A2717" t="str">
        <f>IF($J2717="","",INDEX('2_Review &amp; Audit'!$F:$F,$J2717))</f>
        <v/>
      </c>
      <c r="B2717" t="str">
        <f>IF($J2717="","",INDEX('2_Review &amp; Audit'!$C:$C,$J2717))</f>
        <v/>
      </c>
      <c r="C2717" t="str">
        <f>IF($J2717="","",INDEX('2_Review &amp; Audit'!$D:$D,$J2717))</f>
        <v/>
      </c>
      <c r="D2717" s="60" t="str">
        <f>IF($J2717="","",INDEX('2_Review &amp; Audit'!$U:$U,$J2717))</f>
        <v/>
      </c>
      <c r="E2717" t="str">
        <f>IF($J2717="","",INDEX('2_Review &amp; Audit'!$M:$M,$J2717))</f>
        <v/>
      </c>
      <c r="F2717" t="str">
        <f>IF($J2717="","",INDEX('2_Review &amp; Audit'!$N:$N,$J2717))</f>
        <v/>
      </c>
      <c r="G2717" t="str">
        <f>IF(OR($J2717="",$F2717=""),"",ABS(INDEX('2_Review &amp; Audit'!$B:$B,$J2717)/$F2717))</f>
        <v/>
      </c>
      <c r="H2717" t="str">
        <f t="shared" si="106"/>
        <v/>
      </c>
      <c r="I2717" t="str">
        <f>IF($J2717="","",INDEX('2_Review &amp; Audit'!$AD:$AD,$J2717))</f>
        <v/>
      </c>
      <c r="AB2717" t="str">
        <f>IF($D2717="","",MAX(0,N(#REF!)-N($X2717)))</f>
        <v/>
      </c>
      <c r="AC2717" t="str">
        <f>IF(OR($D2717="",$AB2717="",N($AB2717)&lt;=0),"",IFERROR(MATCH(1,INDEX(('2_Review &amp; Audit'!$F$6:$F$505=$A2717)*('2_Review &amp; Audit'!$I$6:$I$505&gt;=$E2717-30)*('2_Review &amp; Audit'!$I$6:$I$505&lt;=$E2717+30)*('2_Review &amp; Audit'!$R$6:$R$505&gt;0)*(ROW('2_Review &amp; Audit'!$R$6:$R$505)&gt;$T2717),0),0)+5,""))</f>
        <v/>
      </c>
      <c r="AG2717" t="str">
        <f>IF(OR($D2717="",$AB2717="",$AF2717=""),"",MIN($AB2717,$AF2717))</f>
        <v/>
      </c>
      <c r="AK2717" t="str">
        <f>IF($D2717="","",MAX(0,N($AB2717)-N($AG2717)))</f>
        <v/>
      </c>
      <c r="AL2717" t="str">
        <f>IF(OR($D2717="",$AK2717="",N($AK2717)&lt;=0),"",IFERROR(MATCH(1,INDEX(('2_Review &amp; Audit'!$F$6:$F$505=$A2717)*('2_Review &amp; Audit'!$I$6:$I$505&gt;=$E2717-30)*('2_Review &amp; Audit'!$I$6:$I$505&lt;=$E2717+30)*('2_Review &amp; Audit'!$R$6:$R$505&gt;0)*(ROW('2_Review &amp; Audit'!$R$6:$R$505)&gt;$AC2717),0),0)+5,""))</f>
        <v/>
      </c>
      <c r="AP2717" t="str">
        <f>IF(OR($D2717="",$AK2717="",$AO2717=""),"",MIN($AK2717,$AO2717))</f>
        <v/>
      </c>
    </row>
    <row r="2718" spans="1:42" ht="12.75" customHeight="1" x14ac:dyDescent="0.2">
      <c r="A2718" t="str">
        <f>IF($J2718="","",INDEX('2_Review &amp; Audit'!$F:$F,$J2718))</f>
        <v/>
      </c>
      <c r="B2718" t="str">
        <f>IF($J2718="","",INDEX('2_Review &amp; Audit'!$C:$C,$J2718))</f>
        <v/>
      </c>
      <c r="C2718" t="str">
        <f>IF($J2718="","",INDEX('2_Review &amp; Audit'!$D:$D,$J2718))</f>
        <v/>
      </c>
      <c r="D2718" s="60" t="str">
        <f>IF($J2718="","",INDEX('2_Review &amp; Audit'!$U:$U,$J2718))</f>
        <v/>
      </c>
      <c r="E2718" t="str">
        <f>IF($J2718="","",INDEX('2_Review &amp; Audit'!$M:$M,$J2718))</f>
        <v/>
      </c>
      <c r="F2718" t="str">
        <f>IF($J2718="","",INDEX('2_Review &amp; Audit'!$N:$N,$J2718))</f>
        <v/>
      </c>
      <c r="G2718" t="str">
        <f>IF(OR($J2718="",$F2718=""),"",ABS(INDEX('2_Review &amp; Audit'!$B:$B,$J2718)/$F2718))</f>
        <v/>
      </c>
      <c r="H2718" t="str">
        <f t="shared" si="106"/>
        <v/>
      </c>
      <c r="I2718" t="str">
        <f>IF($J2718="","",INDEX('2_Review &amp; Audit'!$AD:$AD,$J2718))</f>
        <v/>
      </c>
      <c r="AB2718" t="str">
        <f>IF($D2718="","",MAX(0,N(#REF!)-N($X2718)))</f>
        <v/>
      </c>
      <c r="AC2718" t="str">
        <f>IF(OR($D2718="",$AB2718="",N($AB2718)&lt;=0),"",IFERROR(MATCH(1,INDEX(('2_Review &amp; Audit'!$F$6:$F$505=$A2718)*('2_Review &amp; Audit'!$I$6:$I$505&gt;=$E2718-30)*('2_Review &amp; Audit'!$I$6:$I$505&lt;=$E2718+30)*('2_Review &amp; Audit'!$R$6:$R$505&gt;0)*(ROW('2_Review &amp; Audit'!$R$6:$R$505)&gt;$T2718),0),0)+5,""))</f>
        <v/>
      </c>
      <c r="AG2718" t="str">
        <f>IF(OR($D2718="",$AB2718="",$AF2718=""),"",MIN($AB2718,$AF2718))</f>
        <v/>
      </c>
      <c r="AK2718" t="str">
        <f>IF($D2718="","",MAX(0,N($AB2718)-N($AG2718)))</f>
        <v/>
      </c>
      <c r="AL2718" t="str">
        <f>IF(OR($D2718="",$AK2718="",N($AK2718)&lt;=0),"",IFERROR(MATCH(1,INDEX(('2_Review &amp; Audit'!$F$6:$F$505=$A2718)*('2_Review &amp; Audit'!$I$6:$I$505&gt;=$E2718-30)*('2_Review &amp; Audit'!$I$6:$I$505&lt;=$E2718+30)*('2_Review &amp; Audit'!$R$6:$R$505&gt;0)*(ROW('2_Review &amp; Audit'!$R$6:$R$505)&gt;$AC2718),0),0)+5,""))</f>
        <v/>
      </c>
      <c r="AP2718" t="str">
        <f>IF(OR($D2718="",$AK2718="",$AO2718=""),"",MIN($AK2718,$AO2718))</f>
        <v/>
      </c>
    </row>
    <row r="2719" spans="1:42" ht="12.75" customHeight="1" x14ac:dyDescent="0.2">
      <c r="A2719" t="str">
        <f>IF($J2719="","",INDEX('2_Review &amp; Audit'!$F:$F,$J2719))</f>
        <v/>
      </c>
      <c r="B2719" t="str">
        <f>IF($J2719="","",INDEX('2_Review &amp; Audit'!$C:$C,$J2719))</f>
        <v/>
      </c>
      <c r="C2719" t="str">
        <f>IF($J2719="","",INDEX('2_Review &amp; Audit'!$D:$D,$J2719))</f>
        <v/>
      </c>
      <c r="D2719" s="60" t="str">
        <f>IF($J2719="","",INDEX('2_Review &amp; Audit'!$U:$U,$J2719))</f>
        <v/>
      </c>
      <c r="E2719" t="str">
        <f>IF($J2719="","",INDEX('2_Review &amp; Audit'!$M:$M,$J2719))</f>
        <v/>
      </c>
      <c r="F2719" t="str">
        <f>IF($J2719="","",INDEX('2_Review &amp; Audit'!$N:$N,$J2719))</f>
        <v/>
      </c>
      <c r="G2719" t="str">
        <f>IF(OR($J2719="",$F2719=""),"",ABS(INDEX('2_Review &amp; Audit'!$B:$B,$J2719)/$F2719))</f>
        <v/>
      </c>
      <c r="H2719" t="str">
        <f t="shared" si="106"/>
        <v/>
      </c>
      <c r="I2719" t="str">
        <f>IF($J2719="","",INDEX('2_Review &amp; Audit'!$AD:$AD,$J2719))</f>
        <v/>
      </c>
      <c r="AB2719" t="str">
        <f>IF($D2719="","",MAX(0,N(#REF!)-N($X2719)))</f>
        <v/>
      </c>
      <c r="AC2719" t="str">
        <f>IF(OR($D2719="",$AB2719="",N($AB2719)&lt;=0),"",IFERROR(MATCH(1,INDEX(('2_Review &amp; Audit'!$F$6:$F$505=$A2719)*('2_Review &amp; Audit'!$I$6:$I$505&gt;=$E2719-30)*('2_Review &amp; Audit'!$I$6:$I$505&lt;=$E2719+30)*('2_Review &amp; Audit'!$R$6:$R$505&gt;0)*(ROW('2_Review &amp; Audit'!$R$6:$R$505)&gt;$T2719),0),0)+5,""))</f>
        <v/>
      </c>
      <c r="AG2719" t="str">
        <f>IF(OR($D2719="",$AB2719="",$AF2719=""),"",MIN($AB2719,$AF2719))</f>
        <v/>
      </c>
      <c r="AK2719" t="str">
        <f>IF($D2719="","",MAX(0,N($AB2719)-N($AG2719)))</f>
        <v/>
      </c>
      <c r="AL2719" t="str">
        <f>IF(OR($D2719="",$AK2719="",N($AK2719)&lt;=0),"",IFERROR(MATCH(1,INDEX(('2_Review &amp; Audit'!$F$6:$F$505=$A2719)*('2_Review &amp; Audit'!$I$6:$I$505&gt;=$E2719-30)*('2_Review &amp; Audit'!$I$6:$I$505&lt;=$E2719+30)*('2_Review &amp; Audit'!$R$6:$R$505&gt;0)*(ROW('2_Review &amp; Audit'!$R$6:$R$505)&gt;$AC2719),0),0)+5,""))</f>
        <v/>
      </c>
      <c r="AP2719" t="str">
        <f>IF(OR($D2719="",$AK2719="",$AO2719=""),"",MIN($AK2719,$AO2719))</f>
        <v/>
      </c>
    </row>
    <row r="2720" spans="1:42" ht="12.75" customHeight="1" x14ac:dyDescent="0.2">
      <c r="A2720" t="str">
        <f>IF($J2720="","",INDEX('2_Review &amp; Audit'!$F:$F,$J2720))</f>
        <v/>
      </c>
      <c r="B2720" t="str">
        <f>IF($J2720="","",INDEX('2_Review &amp; Audit'!$C:$C,$J2720))</f>
        <v/>
      </c>
      <c r="C2720" t="str">
        <f>IF($J2720="","",INDEX('2_Review &amp; Audit'!$D:$D,$J2720))</f>
        <v/>
      </c>
      <c r="D2720" s="60" t="str">
        <f>IF($J2720="","",INDEX('2_Review &amp; Audit'!$U:$U,$J2720))</f>
        <v/>
      </c>
      <c r="E2720" t="str">
        <f>IF($J2720="","",INDEX('2_Review &amp; Audit'!$M:$M,$J2720))</f>
        <v/>
      </c>
      <c r="F2720" t="str">
        <f>IF($J2720="","",INDEX('2_Review &amp; Audit'!$N:$N,$J2720))</f>
        <v/>
      </c>
      <c r="G2720" t="str">
        <f>IF(OR($J2720="",$F2720=""),"",ABS(INDEX('2_Review &amp; Audit'!$B:$B,$J2720)/$F2720))</f>
        <v/>
      </c>
      <c r="H2720" t="str">
        <f t="shared" si="106"/>
        <v/>
      </c>
      <c r="I2720" t="str">
        <f>IF($J2720="","",INDEX('2_Review &amp; Audit'!$AD:$AD,$J2720))</f>
        <v/>
      </c>
      <c r="AB2720" t="str">
        <f>IF($D2720="","",MAX(0,N(#REF!)-N($X2720)))</f>
        <v/>
      </c>
      <c r="AC2720" t="str">
        <f>IF(OR($D2720="",$AB2720="",N($AB2720)&lt;=0),"",IFERROR(MATCH(1,INDEX(('2_Review &amp; Audit'!$F$6:$F$505=$A2720)*('2_Review &amp; Audit'!$I$6:$I$505&gt;=$E2720-30)*('2_Review &amp; Audit'!$I$6:$I$505&lt;=$E2720+30)*('2_Review &amp; Audit'!$R$6:$R$505&gt;0)*(ROW('2_Review &amp; Audit'!$R$6:$R$505)&gt;$T2720),0),0)+5,""))</f>
        <v/>
      </c>
      <c r="AG2720" t="str">
        <f>IF(OR($D2720="",$AB2720="",$AF2720=""),"",MIN($AB2720,$AF2720))</f>
        <v/>
      </c>
      <c r="AK2720" t="str">
        <f>IF($D2720="","",MAX(0,N($AB2720)-N($AG2720)))</f>
        <v/>
      </c>
      <c r="AL2720" t="str">
        <f>IF(OR($D2720="",$AK2720="",N($AK2720)&lt;=0),"",IFERROR(MATCH(1,INDEX(('2_Review &amp; Audit'!$F$6:$F$505=$A2720)*('2_Review &amp; Audit'!$I$6:$I$505&gt;=$E2720-30)*('2_Review &amp; Audit'!$I$6:$I$505&lt;=$E2720+30)*('2_Review &amp; Audit'!$R$6:$R$505&gt;0)*(ROW('2_Review &amp; Audit'!$R$6:$R$505)&gt;$AC2720),0),0)+5,""))</f>
        <v/>
      </c>
      <c r="AP2720" t="str">
        <f>IF(OR($D2720="",$AK2720="",$AO2720=""),"",MIN($AK2720,$AO2720))</f>
        <v/>
      </c>
    </row>
    <row r="2721" spans="1:42" ht="12.75" customHeight="1" x14ac:dyDescent="0.2">
      <c r="A2721" t="str">
        <f>IF($J2721="","",INDEX('2_Review &amp; Audit'!$F:$F,$J2721))</f>
        <v/>
      </c>
      <c r="B2721" t="str">
        <f>IF($J2721="","",INDEX('2_Review &amp; Audit'!$C:$C,$J2721))</f>
        <v/>
      </c>
      <c r="C2721" t="str">
        <f>IF($J2721="","",INDEX('2_Review &amp; Audit'!$D:$D,$J2721))</f>
        <v/>
      </c>
      <c r="D2721" s="60" t="str">
        <f>IF($J2721="","",INDEX('2_Review &amp; Audit'!$U:$U,$J2721))</f>
        <v/>
      </c>
      <c r="E2721" t="str">
        <f>IF($J2721="","",INDEX('2_Review &amp; Audit'!$M:$M,$J2721))</f>
        <v/>
      </c>
      <c r="F2721" t="str">
        <f>IF($J2721="","",INDEX('2_Review &amp; Audit'!$N:$N,$J2721))</f>
        <v/>
      </c>
      <c r="G2721" t="str">
        <f>IF(OR($J2721="",$F2721=""),"",ABS(INDEX('2_Review &amp; Audit'!$B:$B,$J2721)/$F2721))</f>
        <v/>
      </c>
      <c r="H2721" t="str">
        <f t="shared" si="106"/>
        <v/>
      </c>
      <c r="I2721" t="str">
        <f>IF($J2721="","",INDEX('2_Review &amp; Audit'!$AD:$AD,$J2721))</f>
        <v/>
      </c>
      <c r="AB2721" t="str">
        <f>IF($D2721="","",MAX(0,N(#REF!)-N($X2721)))</f>
        <v/>
      </c>
      <c r="AC2721" t="str">
        <f>IF(OR($D2721="",$AB2721="",N($AB2721)&lt;=0),"",IFERROR(MATCH(1,INDEX(('2_Review &amp; Audit'!$F$6:$F$505=$A2721)*('2_Review &amp; Audit'!$I$6:$I$505&gt;=$E2721-30)*('2_Review &amp; Audit'!$I$6:$I$505&lt;=$E2721+30)*('2_Review &amp; Audit'!$R$6:$R$505&gt;0)*(ROW('2_Review &amp; Audit'!$R$6:$R$505)&gt;$T2721),0),0)+5,""))</f>
        <v/>
      </c>
      <c r="AG2721" t="str">
        <f>IF(OR($D2721="",$AB2721="",$AF2721=""),"",MIN($AB2721,$AF2721))</f>
        <v/>
      </c>
      <c r="AK2721" t="str">
        <f>IF($D2721="","",MAX(0,N($AB2721)-N($AG2721)))</f>
        <v/>
      </c>
      <c r="AL2721" t="str">
        <f>IF(OR($D2721="",$AK2721="",N($AK2721)&lt;=0),"",IFERROR(MATCH(1,INDEX(('2_Review &amp; Audit'!$F$6:$F$505=$A2721)*('2_Review &amp; Audit'!$I$6:$I$505&gt;=$E2721-30)*('2_Review &amp; Audit'!$I$6:$I$505&lt;=$E2721+30)*('2_Review &amp; Audit'!$R$6:$R$505&gt;0)*(ROW('2_Review &amp; Audit'!$R$6:$R$505)&gt;$AC2721),0),0)+5,""))</f>
        <v/>
      </c>
      <c r="AP2721" t="str">
        <f>IF(OR($D2721="",$AK2721="",$AO2721=""),"",MIN($AK2721,$AO2721))</f>
        <v/>
      </c>
    </row>
    <row r="2722" spans="1:42" ht="12.75" customHeight="1" x14ac:dyDescent="0.2">
      <c r="A2722" t="str">
        <f>IF($J2722="","",INDEX('2_Review &amp; Audit'!$F:$F,$J2722))</f>
        <v/>
      </c>
      <c r="B2722" t="str">
        <f>IF($J2722="","",INDEX('2_Review &amp; Audit'!$C:$C,$J2722))</f>
        <v/>
      </c>
      <c r="C2722" t="str">
        <f>IF($J2722="","",INDEX('2_Review &amp; Audit'!$D:$D,$J2722))</f>
        <v/>
      </c>
      <c r="D2722" s="60" t="str">
        <f>IF($J2722="","",INDEX('2_Review &amp; Audit'!$U:$U,$J2722))</f>
        <v/>
      </c>
      <c r="E2722" t="str">
        <f>IF($J2722="","",INDEX('2_Review &amp; Audit'!$M:$M,$J2722))</f>
        <v/>
      </c>
      <c r="F2722" t="str">
        <f>IF($J2722="","",INDEX('2_Review &amp; Audit'!$N:$N,$J2722))</f>
        <v/>
      </c>
      <c r="G2722" t="str">
        <f>IF(OR($J2722="",$F2722=""),"",ABS(INDEX('2_Review &amp; Audit'!$B:$B,$J2722)/$F2722))</f>
        <v/>
      </c>
      <c r="H2722" t="str">
        <f t="shared" si="106"/>
        <v/>
      </c>
      <c r="I2722" t="str">
        <f>IF($J2722="","",INDEX('2_Review &amp; Audit'!$AD:$AD,$J2722))</f>
        <v/>
      </c>
      <c r="AB2722" t="str">
        <f>IF($D2722="","",MAX(0,N(#REF!)-N($X2722)))</f>
        <v/>
      </c>
      <c r="AC2722" t="str">
        <f>IF(OR($D2722="",$AB2722="",N($AB2722)&lt;=0),"",IFERROR(MATCH(1,INDEX(('2_Review &amp; Audit'!$F$6:$F$505=$A2722)*('2_Review &amp; Audit'!$I$6:$I$505&gt;=$E2722-30)*('2_Review &amp; Audit'!$I$6:$I$505&lt;=$E2722+30)*('2_Review &amp; Audit'!$R$6:$R$505&gt;0)*(ROW('2_Review &amp; Audit'!$R$6:$R$505)&gt;$T2722),0),0)+5,""))</f>
        <v/>
      </c>
      <c r="AG2722" t="str">
        <f>IF(OR($D2722="",$AB2722="",$AF2722=""),"",MIN($AB2722,$AF2722))</f>
        <v/>
      </c>
      <c r="AK2722" t="str">
        <f>IF($D2722="","",MAX(0,N($AB2722)-N($AG2722)))</f>
        <v/>
      </c>
      <c r="AL2722" t="str">
        <f>IF(OR($D2722="",$AK2722="",N($AK2722)&lt;=0),"",IFERROR(MATCH(1,INDEX(('2_Review &amp; Audit'!$F$6:$F$505=$A2722)*('2_Review &amp; Audit'!$I$6:$I$505&gt;=$E2722-30)*('2_Review &amp; Audit'!$I$6:$I$505&lt;=$E2722+30)*('2_Review &amp; Audit'!$R$6:$R$505&gt;0)*(ROW('2_Review &amp; Audit'!$R$6:$R$505)&gt;$AC2722),0),0)+5,""))</f>
        <v/>
      </c>
      <c r="AP2722" t="str">
        <f>IF(OR($D2722="",$AK2722="",$AO2722=""),"",MIN($AK2722,$AO2722))</f>
        <v/>
      </c>
    </row>
    <row r="2723" spans="1:42" ht="12.75" customHeight="1" x14ac:dyDescent="0.2">
      <c r="A2723" t="str">
        <f>IF($J2723="","",INDEX('2_Review &amp; Audit'!$F:$F,$J2723))</f>
        <v/>
      </c>
      <c r="B2723" t="str">
        <f>IF($J2723="","",INDEX('2_Review &amp; Audit'!$C:$C,$J2723))</f>
        <v/>
      </c>
      <c r="C2723" t="str">
        <f>IF($J2723="","",INDEX('2_Review &amp; Audit'!$D:$D,$J2723))</f>
        <v/>
      </c>
      <c r="D2723" s="60" t="str">
        <f>IF($J2723="","",INDEX('2_Review &amp; Audit'!$U:$U,$J2723))</f>
        <v/>
      </c>
      <c r="E2723" t="str">
        <f>IF($J2723="","",INDEX('2_Review &amp; Audit'!$M:$M,$J2723))</f>
        <v/>
      </c>
      <c r="F2723" t="str">
        <f>IF($J2723="","",INDEX('2_Review &amp; Audit'!$N:$N,$J2723))</f>
        <v/>
      </c>
      <c r="G2723" t="str">
        <f>IF(OR($J2723="",$F2723=""),"",ABS(INDEX('2_Review &amp; Audit'!$B:$B,$J2723)/$F2723))</f>
        <v/>
      </c>
      <c r="H2723" t="str">
        <f t="shared" si="106"/>
        <v/>
      </c>
      <c r="I2723" t="str">
        <f>IF($J2723="","",INDEX('2_Review &amp; Audit'!$AD:$AD,$J2723))</f>
        <v/>
      </c>
      <c r="AB2723" t="str">
        <f>IF($D2723="","",MAX(0,N(#REF!)-N($X2723)))</f>
        <v/>
      </c>
      <c r="AC2723" t="str">
        <f>IF(OR($D2723="",$AB2723="",N($AB2723)&lt;=0),"",IFERROR(MATCH(1,INDEX(('2_Review &amp; Audit'!$F$6:$F$505=$A2723)*('2_Review &amp; Audit'!$I$6:$I$505&gt;=$E2723-30)*('2_Review &amp; Audit'!$I$6:$I$505&lt;=$E2723+30)*('2_Review &amp; Audit'!$R$6:$R$505&gt;0)*(ROW('2_Review &amp; Audit'!$R$6:$R$505)&gt;$T2723),0),0)+5,""))</f>
        <v/>
      </c>
      <c r="AG2723" t="str">
        <f>IF(OR($D2723="",$AB2723="",$AF2723=""),"",MIN($AB2723,$AF2723))</f>
        <v/>
      </c>
      <c r="AK2723" t="str">
        <f>IF($D2723="","",MAX(0,N($AB2723)-N($AG2723)))</f>
        <v/>
      </c>
      <c r="AL2723" t="str">
        <f>IF(OR($D2723="",$AK2723="",N($AK2723)&lt;=0),"",IFERROR(MATCH(1,INDEX(('2_Review &amp; Audit'!$F$6:$F$505=$A2723)*('2_Review &amp; Audit'!$I$6:$I$505&gt;=$E2723-30)*('2_Review &amp; Audit'!$I$6:$I$505&lt;=$E2723+30)*('2_Review &amp; Audit'!$R$6:$R$505&gt;0)*(ROW('2_Review &amp; Audit'!$R$6:$R$505)&gt;$AC2723),0),0)+5,""))</f>
        <v/>
      </c>
      <c r="AP2723" t="str">
        <f>IF(OR($D2723="",$AK2723="",$AO2723=""),"",MIN($AK2723,$AO2723))</f>
        <v/>
      </c>
    </row>
    <row r="2724" spans="1:42" ht="12.75" customHeight="1" x14ac:dyDescent="0.2">
      <c r="A2724" t="str">
        <f>IF($J2724="","",INDEX('2_Review &amp; Audit'!$F:$F,$J2724))</f>
        <v/>
      </c>
      <c r="B2724" t="str">
        <f>IF($J2724="","",INDEX('2_Review &amp; Audit'!$C:$C,$J2724))</f>
        <v/>
      </c>
      <c r="C2724" t="str">
        <f>IF($J2724="","",INDEX('2_Review &amp; Audit'!$D:$D,$J2724))</f>
        <v/>
      </c>
      <c r="D2724" s="60" t="str">
        <f>IF($J2724="","",INDEX('2_Review &amp; Audit'!$U:$U,$J2724))</f>
        <v/>
      </c>
      <c r="E2724" t="str">
        <f>IF($J2724="","",INDEX('2_Review &amp; Audit'!$M:$M,$J2724))</f>
        <v/>
      </c>
      <c r="F2724" t="str">
        <f>IF($J2724="","",INDEX('2_Review &amp; Audit'!$N:$N,$J2724))</f>
        <v/>
      </c>
      <c r="G2724" t="str">
        <f>IF(OR($J2724="",$F2724=""),"",ABS(INDEX('2_Review &amp; Audit'!$B:$B,$J2724)/$F2724))</f>
        <v/>
      </c>
      <c r="H2724" t="str">
        <f t="shared" si="106"/>
        <v/>
      </c>
      <c r="I2724" t="str">
        <f>IF($J2724="","",INDEX('2_Review &amp; Audit'!$AD:$AD,$J2724))</f>
        <v/>
      </c>
      <c r="AB2724" t="str">
        <f>IF($D2724="","",MAX(0,N(#REF!)-N($X2724)))</f>
        <v/>
      </c>
      <c r="AC2724" t="str">
        <f>IF(OR($D2724="",$AB2724="",N($AB2724)&lt;=0),"",IFERROR(MATCH(1,INDEX(('2_Review &amp; Audit'!$F$6:$F$505=$A2724)*('2_Review &amp; Audit'!$I$6:$I$505&gt;=$E2724-30)*('2_Review &amp; Audit'!$I$6:$I$505&lt;=$E2724+30)*('2_Review &amp; Audit'!$R$6:$R$505&gt;0)*(ROW('2_Review &amp; Audit'!$R$6:$R$505)&gt;$T2724),0),0)+5,""))</f>
        <v/>
      </c>
      <c r="AG2724" t="str">
        <f>IF(OR($D2724="",$AB2724="",$AF2724=""),"",MIN($AB2724,$AF2724))</f>
        <v/>
      </c>
      <c r="AK2724" t="str">
        <f>IF($D2724="","",MAX(0,N($AB2724)-N($AG2724)))</f>
        <v/>
      </c>
      <c r="AL2724" t="str">
        <f>IF(OR($D2724="",$AK2724="",N($AK2724)&lt;=0),"",IFERROR(MATCH(1,INDEX(('2_Review &amp; Audit'!$F$6:$F$505=$A2724)*('2_Review &amp; Audit'!$I$6:$I$505&gt;=$E2724-30)*('2_Review &amp; Audit'!$I$6:$I$505&lt;=$E2724+30)*('2_Review &amp; Audit'!$R$6:$R$505&gt;0)*(ROW('2_Review &amp; Audit'!$R$6:$R$505)&gt;$AC2724),0),0)+5,""))</f>
        <v/>
      </c>
      <c r="AP2724" t="str">
        <f>IF(OR($D2724="",$AK2724="",$AO2724=""),"",MIN($AK2724,$AO2724))</f>
        <v/>
      </c>
    </row>
    <row r="2725" spans="1:42" ht="12.75" customHeight="1" x14ac:dyDescent="0.2">
      <c r="A2725" t="str">
        <f>IF($J2725="","",INDEX('2_Review &amp; Audit'!$F:$F,$J2725))</f>
        <v/>
      </c>
      <c r="B2725" t="str">
        <f>IF($J2725="","",INDEX('2_Review &amp; Audit'!$C:$C,$J2725))</f>
        <v/>
      </c>
      <c r="C2725" t="str">
        <f>IF($J2725="","",INDEX('2_Review &amp; Audit'!$D:$D,$J2725))</f>
        <v/>
      </c>
      <c r="D2725" s="60" t="str">
        <f>IF($J2725="","",INDEX('2_Review &amp; Audit'!$U:$U,$J2725))</f>
        <v/>
      </c>
      <c r="E2725" t="str">
        <f>IF($J2725="","",INDEX('2_Review &amp; Audit'!$M:$M,$J2725))</f>
        <v/>
      </c>
      <c r="F2725" t="str">
        <f>IF($J2725="","",INDEX('2_Review &amp; Audit'!$N:$N,$J2725))</f>
        <v/>
      </c>
      <c r="G2725" t="str">
        <f>IF(OR($J2725="",$F2725=""),"",ABS(INDEX('2_Review &amp; Audit'!$B:$B,$J2725)/$F2725))</f>
        <v/>
      </c>
      <c r="H2725" t="str">
        <f t="shared" si="106"/>
        <v/>
      </c>
      <c r="I2725" t="str">
        <f>IF($J2725="","",INDEX('2_Review &amp; Audit'!$AD:$AD,$J2725))</f>
        <v/>
      </c>
      <c r="AB2725" t="str">
        <f>IF($D2725="","",MAX(0,N(#REF!)-N($X2725)))</f>
        <v/>
      </c>
      <c r="AC2725" t="str">
        <f>IF(OR($D2725="",$AB2725="",N($AB2725)&lt;=0),"",IFERROR(MATCH(1,INDEX(('2_Review &amp; Audit'!$F$6:$F$505=$A2725)*('2_Review &amp; Audit'!$I$6:$I$505&gt;=$E2725-30)*('2_Review &amp; Audit'!$I$6:$I$505&lt;=$E2725+30)*('2_Review &amp; Audit'!$R$6:$R$505&gt;0)*(ROW('2_Review &amp; Audit'!$R$6:$R$505)&gt;$T2725),0),0)+5,""))</f>
        <v/>
      </c>
      <c r="AG2725" t="str">
        <f>IF(OR($D2725="",$AB2725="",$AF2725=""),"",MIN($AB2725,$AF2725))</f>
        <v/>
      </c>
      <c r="AK2725" t="str">
        <f>IF($D2725="","",MAX(0,N($AB2725)-N($AG2725)))</f>
        <v/>
      </c>
      <c r="AL2725" t="str">
        <f>IF(OR($D2725="",$AK2725="",N($AK2725)&lt;=0),"",IFERROR(MATCH(1,INDEX(('2_Review &amp; Audit'!$F$6:$F$505=$A2725)*('2_Review &amp; Audit'!$I$6:$I$505&gt;=$E2725-30)*('2_Review &amp; Audit'!$I$6:$I$505&lt;=$E2725+30)*('2_Review &amp; Audit'!$R$6:$R$505&gt;0)*(ROW('2_Review &amp; Audit'!$R$6:$R$505)&gt;$AC2725),0),0)+5,""))</f>
        <v/>
      </c>
      <c r="AP2725" t="str">
        <f>IF(OR($D2725="",$AK2725="",$AO2725=""),"",MIN($AK2725,$AO2725))</f>
        <v/>
      </c>
    </row>
    <row r="2726" spans="1:42" ht="12.75" customHeight="1" x14ac:dyDescent="0.2">
      <c r="A2726" t="str">
        <f>IF($J2726="","",INDEX('2_Review &amp; Audit'!$F:$F,$J2726))</f>
        <v/>
      </c>
      <c r="B2726" t="str">
        <f>IF($J2726="","",INDEX('2_Review &amp; Audit'!$C:$C,$J2726))</f>
        <v/>
      </c>
      <c r="C2726" t="str">
        <f>IF($J2726="","",INDEX('2_Review &amp; Audit'!$D:$D,$J2726))</f>
        <v/>
      </c>
      <c r="D2726" s="60" t="str">
        <f>IF($J2726="","",INDEX('2_Review &amp; Audit'!$U:$U,$J2726))</f>
        <v/>
      </c>
      <c r="E2726" t="str">
        <f>IF($J2726="","",INDEX('2_Review &amp; Audit'!$M:$M,$J2726))</f>
        <v/>
      </c>
      <c r="F2726" t="str">
        <f>IF($J2726="","",INDEX('2_Review &amp; Audit'!$N:$N,$J2726))</f>
        <v/>
      </c>
      <c r="G2726" t="str">
        <f>IF(OR($J2726="",$F2726=""),"",ABS(INDEX('2_Review &amp; Audit'!$B:$B,$J2726)/$F2726))</f>
        <v/>
      </c>
      <c r="H2726" t="str">
        <f t="shared" si="106"/>
        <v/>
      </c>
      <c r="I2726" t="str">
        <f>IF($J2726="","",INDEX('2_Review &amp; Audit'!$AD:$AD,$J2726))</f>
        <v/>
      </c>
      <c r="AB2726" t="str">
        <f>IF($D2726="","",MAX(0,N(#REF!)-N($X2726)))</f>
        <v/>
      </c>
      <c r="AC2726" t="str">
        <f>IF(OR($D2726="",$AB2726="",N($AB2726)&lt;=0),"",IFERROR(MATCH(1,INDEX(('2_Review &amp; Audit'!$F$6:$F$505=$A2726)*('2_Review &amp; Audit'!$I$6:$I$505&gt;=$E2726-30)*('2_Review &amp; Audit'!$I$6:$I$505&lt;=$E2726+30)*('2_Review &amp; Audit'!$R$6:$R$505&gt;0)*(ROW('2_Review &amp; Audit'!$R$6:$R$505)&gt;$T2726),0),0)+5,""))</f>
        <v/>
      </c>
      <c r="AG2726" t="str">
        <f>IF(OR($D2726="",$AB2726="",$AF2726=""),"",MIN($AB2726,$AF2726))</f>
        <v/>
      </c>
      <c r="AK2726" t="str">
        <f>IF($D2726="","",MAX(0,N($AB2726)-N($AG2726)))</f>
        <v/>
      </c>
      <c r="AL2726" t="str">
        <f>IF(OR($D2726="",$AK2726="",N($AK2726)&lt;=0),"",IFERROR(MATCH(1,INDEX(('2_Review &amp; Audit'!$F$6:$F$505=$A2726)*('2_Review &amp; Audit'!$I$6:$I$505&gt;=$E2726-30)*('2_Review &amp; Audit'!$I$6:$I$505&lt;=$E2726+30)*('2_Review &amp; Audit'!$R$6:$R$505&gt;0)*(ROW('2_Review &amp; Audit'!$R$6:$R$505)&gt;$AC2726),0),0)+5,""))</f>
        <v/>
      </c>
      <c r="AP2726" t="str">
        <f>IF(OR($D2726="",$AK2726="",$AO2726=""),"",MIN($AK2726,$AO2726))</f>
        <v/>
      </c>
    </row>
    <row r="2727" spans="1:42" ht="12.75" customHeight="1" x14ac:dyDescent="0.2">
      <c r="A2727" t="str">
        <f>IF($J2727="","",INDEX('2_Review &amp; Audit'!$F:$F,$J2727))</f>
        <v/>
      </c>
      <c r="B2727" t="str">
        <f>IF($J2727="","",INDEX('2_Review &amp; Audit'!$C:$C,$J2727))</f>
        <v/>
      </c>
      <c r="C2727" t="str">
        <f>IF($J2727="","",INDEX('2_Review &amp; Audit'!$D:$D,$J2727))</f>
        <v/>
      </c>
      <c r="D2727" s="60" t="str">
        <f>IF($J2727="","",INDEX('2_Review &amp; Audit'!$U:$U,$J2727))</f>
        <v/>
      </c>
      <c r="E2727" t="str">
        <f>IF($J2727="","",INDEX('2_Review &amp; Audit'!$M:$M,$J2727))</f>
        <v/>
      </c>
      <c r="F2727" t="str">
        <f>IF($J2727="","",INDEX('2_Review &amp; Audit'!$N:$N,$J2727))</f>
        <v/>
      </c>
      <c r="G2727" t="str">
        <f>IF(OR($J2727="",$F2727=""),"",ABS(INDEX('2_Review &amp; Audit'!$B:$B,$J2727)/$F2727))</f>
        <v/>
      </c>
      <c r="H2727" t="str">
        <f t="shared" si="106"/>
        <v/>
      </c>
      <c r="I2727" t="str">
        <f>IF($J2727="","",INDEX('2_Review &amp; Audit'!$AD:$AD,$J2727))</f>
        <v/>
      </c>
      <c r="AB2727" t="str">
        <f>IF($D2727="","",MAX(0,N(#REF!)-N($X2727)))</f>
        <v/>
      </c>
      <c r="AC2727" t="str">
        <f>IF(OR($D2727="",$AB2727="",N($AB2727)&lt;=0),"",IFERROR(MATCH(1,INDEX(('2_Review &amp; Audit'!$F$6:$F$505=$A2727)*('2_Review &amp; Audit'!$I$6:$I$505&gt;=$E2727-30)*('2_Review &amp; Audit'!$I$6:$I$505&lt;=$E2727+30)*('2_Review &amp; Audit'!$R$6:$R$505&gt;0)*(ROW('2_Review &amp; Audit'!$R$6:$R$505)&gt;$T2727),0),0)+5,""))</f>
        <v/>
      </c>
      <c r="AG2727" t="str">
        <f>IF(OR($D2727="",$AB2727="",$AF2727=""),"",MIN($AB2727,$AF2727))</f>
        <v/>
      </c>
      <c r="AK2727" t="str">
        <f>IF($D2727="","",MAX(0,N($AB2727)-N($AG2727)))</f>
        <v/>
      </c>
      <c r="AL2727" t="str">
        <f>IF(OR($D2727="",$AK2727="",N($AK2727)&lt;=0),"",IFERROR(MATCH(1,INDEX(('2_Review &amp; Audit'!$F$6:$F$505=$A2727)*('2_Review &amp; Audit'!$I$6:$I$505&gt;=$E2727-30)*('2_Review &amp; Audit'!$I$6:$I$505&lt;=$E2727+30)*('2_Review &amp; Audit'!$R$6:$R$505&gt;0)*(ROW('2_Review &amp; Audit'!$R$6:$R$505)&gt;$AC2727),0),0)+5,""))</f>
        <v/>
      </c>
      <c r="AP2727" t="str">
        <f>IF(OR($D2727="",$AK2727="",$AO2727=""),"",MIN($AK2727,$AO2727))</f>
        <v/>
      </c>
    </row>
    <row r="2728" spans="1:42" ht="12.75" customHeight="1" x14ac:dyDescent="0.2">
      <c r="A2728" t="str">
        <f>IF($J2728="","",INDEX('2_Review &amp; Audit'!$F:$F,$J2728))</f>
        <v/>
      </c>
      <c r="B2728" t="str">
        <f>IF($J2728="","",INDEX('2_Review &amp; Audit'!$C:$C,$J2728))</f>
        <v/>
      </c>
      <c r="C2728" t="str">
        <f>IF($J2728="","",INDEX('2_Review &amp; Audit'!$D:$D,$J2728))</f>
        <v/>
      </c>
      <c r="D2728" s="60" t="str">
        <f>IF($J2728="","",INDEX('2_Review &amp; Audit'!$U:$U,$J2728))</f>
        <v/>
      </c>
      <c r="E2728" t="str">
        <f>IF($J2728="","",INDEX('2_Review &amp; Audit'!$M:$M,$J2728))</f>
        <v/>
      </c>
      <c r="F2728" t="str">
        <f>IF($J2728="","",INDEX('2_Review &amp; Audit'!$N:$N,$J2728))</f>
        <v/>
      </c>
      <c r="G2728" t="str">
        <f>IF(OR($J2728="",$F2728=""),"",ABS(INDEX('2_Review &amp; Audit'!$B:$B,$J2728)/$F2728))</f>
        <v/>
      </c>
      <c r="H2728" t="str">
        <f t="shared" si="106"/>
        <v/>
      </c>
      <c r="I2728" t="str">
        <f>IF($J2728="","",INDEX('2_Review &amp; Audit'!$AD:$AD,$J2728))</f>
        <v/>
      </c>
      <c r="AB2728" t="str">
        <f>IF($D2728="","",MAX(0,N(#REF!)-N($X2728)))</f>
        <v/>
      </c>
      <c r="AC2728" t="str">
        <f>IF(OR($D2728="",$AB2728="",N($AB2728)&lt;=0),"",IFERROR(MATCH(1,INDEX(('2_Review &amp; Audit'!$F$6:$F$505=$A2728)*('2_Review &amp; Audit'!$I$6:$I$505&gt;=$E2728-30)*('2_Review &amp; Audit'!$I$6:$I$505&lt;=$E2728+30)*('2_Review &amp; Audit'!$R$6:$R$505&gt;0)*(ROW('2_Review &amp; Audit'!$R$6:$R$505)&gt;$T2728),0),0)+5,""))</f>
        <v/>
      </c>
      <c r="AG2728" t="str">
        <f>IF(OR($D2728="",$AB2728="",$AF2728=""),"",MIN($AB2728,$AF2728))</f>
        <v/>
      </c>
      <c r="AK2728" t="str">
        <f>IF($D2728="","",MAX(0,N($AB2728)-N($AG2728)))</f>
        <v/>
      </c>
      <c r="AL2728" t="str">
        <f>IF(OR($D2728="",$AK2728="",N($AK2728)&lt;=0),"",IFERROR(MATCH(1,INDEX(('2_Review &amp; Audit'!$F$6:$F$505=$A2728)*('2_Review &amp; Audit'!$I$6:$I$505&gt;=$E2728-30)*('2_Review &amp; Audit'!$I$6:$I$505&lt;=$E2728+30)*('2_Review &amp; Audit'!$R$6:$R$505&gt;0)*(ROW('2_Review &amp; Audit'!$R$6:$R$505)&gt;$AC2728),0),0)+5,""))</f>
        <v/>
      </c>
      <c r="AP2728" t="str">
        <f>IF(OR($D2728="",$AK2728="",$AO2728=""),"",MIN($AK2728,$AO2728))</f>
        <v/>
      </c>
    </row>
    <row r="2729" spans="1:42" ht="12.75" customHeight="1" x14ac:dyDescent="0.2">
      <c r="A2729" t="str">
        <f>IF($J2729="","",INDEX('2_Review &amp; Audit'!$F:$F,$J2729))</f>
        <v/>
      </c>
      <c r="B2729" t="str">
        <f>IF($J2729="","",INDEX('2_Review &amp; Audit'!$C:$C,$J2729))</f>
        <v/>
      </c>
      <c r="C2729" t="str">
        <f>IF($J2729="","",INDEX('2_Review &amp; Audit'!$D:$D,$J2729))</f>
        <v/>
      </c>
      <c r="D2729" s="60" t="str">
        <f>IF($J2729="","",INDEX('2_Review &amp; Audit'!$U:$U,$J2729))</f>
        <v/>
      </c>
      <c r="E2729" t="str">
        <f>IF($J2729="","",INDEX('2_Review &amp; Audit'!$M:$M,$J2729))</f>
        <v/>
      </c>
      <c r="F2729" t="str">
        <f>IF($J2729="","",INDEX('2_Review &amp; Audit'!$N:$N,$J2729))</f>
        <v/>
      </c>
      <c r="G2729" t="str">
        <f>IF(OR($J2729="",$F2729=""),"",ABS(INDEX('2_Review &amp; Audit'!$B:$B,$J2729)/$F2729))</f>
        <v/>
      </c>
      <c r="H2729" t="str">
        <f t="shared" si="106"/>
        <v/>
      </c>
      <c r="I2729" t="str">
        <f>IF($J2729="","",INDEX('2_Review &amp; Audit'!$AD:$AD,$J2729))</f>
        <v/>
      </c>
      <c r="AB2729" t="str">
        <f>IF($D2729="","",MAX(0,N(#REF!)-N($X2729)))</f>
        <v/>
      </c>
      <c r="AC2729" t="str">
        <f>IF(OR($D2729="",$AB2729="",N($AB2729)&lt;=0),"",IFERROR(MATCH(1,INDEX(('2_Review &amp; Audit'!$F$6:$F$505=$A2729)*('2_Review &amp; Audit'!$I$6:$I$505&gt;=$E2729-30)*('2_Review &amp; Audit'!$I$6:$I$505&lt;=$E2729+30)*('2_Review &amp; Audit'!$R$6:$R$505&gt;0)*(ROW('2_Review &amp; Audit'!$R$6:$R$505)&gt;$T2729),0),0)+5,""))</f>
        <v/>
      </c>
      <c r="AG2729" t="str">
        <f>IF(OR($D2729="",$AB2729="",$AF2729=""),"",MIN($AB2729,$AF2729))</f>
        <v/>
      </c>
      <c r="AK2729" t="str">
        <f>IF($D2729="","",MAX(0,N($AB2729)-N($AG2729)))</f>
        <v/>
      </c>
      <c r="AL2729" t="str">
        <f>IF(OR($D2729="",$AK2729="",N($AK2729)&lt;=0),"",IFERROR(MATCH(1,INDEX(('2_Review &amp; Audit'!$F$6:$F$505=$A2729)*('2_Review &amp; Audit'!$I$6:$I$505&gt;=$E2729-30)*('2_Review &amp; Audit'!$I$6:$I$505&lt;=$E2729+30)*('2_Review &amp; Audit'!$R$6:$R$505&gt;0)*(ROW('2_Review &amp; Audit'!$R$6:$R$505)&gt;$AC2729),0),0)+5,""))</f>
        <v/>
      </c>
      <c r="AP2729" t="str">
        <f>IF(OR($D2729="",$AK2729="",$AO2729=""),"",MIN($AK2729,$AO2729))</f>
        <v/>
      </c>
    </row>
    <row r="2730" spans="1:42" ht="12.75" customHeight="1" x14ac:dyDescent="0.2">
      <c r="A2730" t="str">
        <f>IF($J2730="","",INDEX('2_Review &amp; Audit'!$F:$F,$J2730))</f>
        <v/>
      </c>
      <c r="B2730" t="str">
        <f>IF($J2730="","",INDEX('2_Review &amp; Audit'!$C:$C,$J2730))</f>
        <v/>
      </c>
      <c r="C2730" t="str">
        <f>IF($J2730="","",INDEX('2_Review &amp; Audit'!$D:$D,$J2730))</f>
        <v/>
      </c>
      <c r="D2730" s="60" t="str">
        <f>IF($J2730="","",INDEX('2_Review &amp; Audit'!$U:$U,$J2730))</f>
        <v/>
      </c>
      <c r="E2730" t="str">
        <f>IF($J2730="","",INDEX('2_Review &amp; Audit'!$M:$M,$J2730))</f>
        <v/>
      </c>
      <c r="F2730" t="str">
        <f>IF($J2730="","",INDEX('2_Review &amp; Audit'!$N:$N,$J2730))</f>
        <v/>
      </c>
      <c r="G2730" t="str">
        <f>IF(OR($J2730="",$F2730=""),"",ABS(INDEX('2_Review &amp; Audit'!$B:$B,$J2730)/$F2730))</f>
        <v/>
      </c>
      <c r="H2730" t="str">
        <f t="shared" si="106"/>
        <v/>
      </c>
      <c r="I2730" t="str">
        <f>IF($J2730="","",INDEX('2_Review &amp; Audit'!$AD:$AD,$J2730))</f>
        <v/>
      </c>
      <c r="AB2730" t="str">
        <f>IF($D2730="","",MAX(0,N(#REF!)-N($X2730)))</f>
        <v/>
      </c>
      <c r="AC2730" t="str">
        <f>IF(OR($D2730="",$AB2730="",N($AB2730)&lt;=0),"",IFERROR(MATCH(1,INDEX(('2_Review &amp; Audit'!$F$6:$F$505=$A2730)*('2_Review &amp; Audit'!$I$6:$I$505&gt;=$E2730-30)*('2_Review &amp; Audit'!$I$6:$I$505&lt;=$E2730+30)*('2_Review &amp; Audit'!$R$6:$R$505&gt;0)*(ROW('2_Review &amp; Audit'!$R$6:$R$505)&gt;$T2730),0),0)+5,""))</f>
        <v/>
      </c>
      <c r="AG2730" t="str">
        <f>IF(OR($D2730="",$AB2730="",$AF2730=""),"",MIN($AB2730,$AF2730))</f>
        <v/>
      </c>
      <c r="AK2730" t="str">
        <f>IF($D2730="","",MAX(0,N($AB2730)-N($AG2730)))</f>
        <v/>
      </c>
      <c r="AL2730" t="str">
        <f>IF(OR($D2730="",$AK2730="",N($AK2730)&lt;=0),"",IFERROR(MATCH(1,INDEX(('2_Review &amp; Audit'!$F$6:$F$505=$A2730)*('2_Review &amp; Audit'!$I$6:$I$505&gt;=$E2730-30)*('2_Review &amp; Audit'!$I$6:$I$505&lt;=$E2730+30)*('2_Review &amp; Audit'!$R$6:$R$505&gt;0)*(ROW('2_Review &amp; Audit'!$R$6:$R$505)&gt;$AC2730),0),0)+5,""))</f>
        <v/>
      </c>
      <c r="AP2730" t="str">
        <f>IF(OR($D2730="",$AK2730="",$AO2730=""),"",MIN($AK2730,$AO2730))</f>
        <v/>
      </c>
    </row>
    <row r="2731" spans="1:42" ht="12.75" customHeight="1" x14ac:dyDescent="0.2">
      <c r="A2731" t="str">
        <f>IF($J2731="","",INDEX('2_Review &amp; Audit'!$F:$F,$J2731))</f>
        <v/>
      </c>
      <c r="B2731" t="str">
        <f>IF($J2731="","",INDEX('2_Review &amp; Audit'!$C:$C,$J2731))</f>
        <v/>
      </c>
      <c r="C2731" t="str">
        <f>IF($J2731="","",INDEX('2_Review &amp; Audit'!$D:$D,$J2731))</f>
        <v/>
      </c>
      <c r="D2731" s="60" t="str">
        <f>IF($J2731="","",INDEX('2_Review &amp; Audit'!$U:$U,$J2731))</f>
        <v/>
      </c>
      <c r="E2731" t="str">
        <f>IF($J2731="","",INDEX('2_Review &amp; Audit'!$M:$M,$J2731))</f>
        <v/>
      </c>
      <c r="F2731" t="str">
        <f>IF($J2731="","",INDEX('2_Review &amp; Audit'!$N:$N,$J2731))</f>
        <v/>
      </c>
      <c r="G2731" t="str">
        <f>IF(OR($J2731="",$F2731=""),"",ABS(INDEX('2_Review &amp; Audit'!$B:$B,$J2731)/$F2731))</f>
        <v/>
      </c>
      <c r="H2731" t="str">
        <f t="shared" si="106"/>
        <v/>
      </c>
      <c r="I2731" t="str">
        <f>IF($J2731="","",INDEX('2_Review &amp; Audit'!$AD:$AD,$J2731))</f>
        <v/>
      </c>
      <c r="AB2731" t="str">
        <f>IF($D2731="","",MAX(0,N(#REF!)-N($X2731)))</f>
        <v/>
      </c>
      <c r="AC2731" t="str">
        <f>IF(OR($D2731="",$AB2731="",N($AB2731)&lt;=0),"",IFERROR(MATCH(1,INDEX(('2_Review &amp; Audit'!$F$6:$F$505=$A2731)*('2_Review &amp; Audit'!$I$6:$I$505&gt;=$E2731-30)*('2_Review &amp; Audit'!$I$6:$I$505&lt;=$E2731+30)*('2_Review &amp; Audit'!$R$6:$R$505&gt;0)*(ROW('2_Review &amp; Audit'!$R$6:$R$505)&gt;$T2731),0),0)+5,""))</f>
        <v/>
      </c>
      <c r="AG2731" t="str">
        <f>IF(OR($D2731="",$AB2731="",$AF2731=""),"",MIN($AB2731,$AF2731))</f>
        <v/>
      </c>
      <c r="AK2731" t="str">
        <f>IF($D2731="","",MAX(0,N($AB2731)-N($AG2731)))</f>
        <v/>
      </c>
      <c r="AL2731" t="str">
        <f>IF(OR($D2731="",$AK2731="",N($AK2731)&lt;=0),"",IFERROR(MATCH(1,INDEX(('2_Review &amp; Audit'!$F$6:$F$505=$A2731)*('2_Review &amp; Audit'!$I$6:$I$505&gt;=$E2731-30)*('2_Review &amp; Audit'!$I$6:$I$505&lt;=$E2731+30)*('2_Review &amp; Audit'!$R$6:$R$505&gt;0)*(ROW('2_Review &amp; Audit'!$R$6:$R$505)&gt;$AC2731),0),0)+5,""))</f>
        <v/>
      </c>
      <c r="AP2731" t="str">
        <f>IF(OR($D2731="",$AK2731="",$AO2731=""),"",MIN($AK2731,$AO2731))</f>
        <v/>
      </c>
    </row>
    <row r="2732" spans="1:42" ht="12.75" customHeight="1" x14ac:dyDescent="0.2">
      <c r="A2732" t="str">
        <f>IF($J2732="","",INDEX('2_Review &amp; Audit'!$F:$F,$J2732))</f>
        <v/>
      </c>
      <c r="B2732" t="str">
        <f>IF($J2732="","",INDEX('2_Review &amp; Audit'!$C:$C,$J2732))</f>
        <v/>
      </c>
      <c r="C2732" t="str">
        <f>IF($J2732="","",INDEX('2_Review &amp; Audit'!$D:$D,$J2732))</f>
        <v/>
      </c>
      <c r="D2732" s="60" t="str">
        <f>IF($J2732="","",INDEX('2_Review &amp; Audit'!$U:$U,$J2732))</f>
        <v/>
      </c>
      <c r="E2732" t="str">
        <f>IF($J2732="","",INDEX('2_Review &amp; Audit'!$M:$M,$J2732))</f>
        <v/>
      </c>
      <c r="F2732" t="str">
        <f>IF($J2732="","",INDEX('2_Review &amp; Audit'!$N:$N,$J2732))</f>
        <v/>
      </c>
      <c r="G2732" t="str">
        <f>IF(OR($J2732="",$F2732=""),"",ABS(INDEX('2_Review &amp; Audit'!$B:$B,$J2732)/$F2732))</f>
        <v/>
      </c>
      <c r="H2732" t="str">
        <f t="shared" si="106"/>
        <v/>
      </c>
      <c r="I2732" t="str">
        <f>IF($J2732="","",INDEX('2_Review &amp; Audit'!$AD:$AD,$J2732))</f>
        <v/>
      </c>
      <c r="AB2732" t="str">
        <f>IF($D2732="","",MAX(0,N(#REF!)-N($X2732)))</f>
        <v/>
      </c>
      <c r="AC2732" t="str">
        <f>IF(OR($D2732="",$AB2732="",N($AB2732)&lt;=0),"",IFERROR(MATCH(1,INDEX(('2_Review &amp; Audit'!$F$6:$F$505=$A2732)*('2_Review &amp; Audit'!$I$6:$I$505&gt;=$E2732-30)*('2_Review &amp; Audit'!$I$6:$I$505&lt;=$E2732+30)*('2_Review &amp; Audit'!$R$6:$R$505&gt;0)*(ROW('2_Review &amp; Audit'!$R$6:$R$505)&gt;$T2732),0),0)+5,""))</f>
        <v/>
      </c>
      <c r="AG2732" t="str">
        <f>IF(OR($D2732="",$AB2732="",$AF2732=""),"",MIN($AB2732,$AF2732))</f>
        <v/>
      </c>
      <c r="AK2732" t="str">
        <f>IF($D2732="","",MAX(0,N($AB2732)-N($AG2732)))</f>
        <v/>
      </c>
      <c r="AL2732" t="str">
        <f>IF(OR($D2732="",$AK2732="",N($AK2732)&lt;=0),"",IFERROR(MATCH(1,INDEX(('2_Review &amp; Audit'!$F$6:$F$505=$A2732)*('2_Review &amp; Audit'!$I$6:$I$505&gt;=$E2732-30)*('2_Review &amp; Audit'!$I$6:$I$505&lt;=$E2732+30)*('2_Review &amp; Audit'!$R$6:$R$505&gt;0)*(ROW('2_Review &amp; Audit'!$R$6:$R$505)&gt;$AC2732),0),0)+5,""))</f>
        <v/>
      </c>
      <c r="AP2732" t="str">
        <f>IF(OR($D2732="",$AK2732="",$AO2732=""),"",MIN($AK2732,$AO2732))</f>
        <v/>
      </c>
    </row>
    <row r="2733" spans="1:42" ht="12.75" customHeight="1" x14ac:dyDescent="0.2">
      <c r="A2733" t="str">
        <f>IF($J2733="","",INDEX('2_Review &amp; Audit'!$F:$F,$J2733))</f>
        <v/>
      </c>
      <c r="B2733" t="str">
        <f>IF($J2733="","",INDEX('2_Review &amp; Audit'!$C:$C,$J2733))</f>
        <v/>
      </c>
      <c r="C2733" t="str">
        <f>IF($J2733="","",INDEX('2_Review &amp; Audit'!$D:$D,$J2733))</f>
        <v/>
      </c>
      <c r="D2733" s="60" t="str">
        <f>IF($J2733="","",INDEX('2_Review &amp; Audit'!$U:$U,$J2733))</f>
        <v/>
      </c>
      <c r="E2733" t="str">
        <f>IF($J2733="","",INDEX('2_Review &amp; Audit'!$M:$M,$J2733))</f>
        <v/>
      </c>
      <c r="F2733" t="str">
        <f>IF($J2733="","",INDEX('2_Review &amp; Audit'!$N:$N,$J2733))</f>
        <v/>
      </c>
      <c r="G2733" t="str">
        <f>IF(OR($J2733="",$F2733=""),"",ABS(INDEX('2_Review &amp; Audit'!$B:$B,$J2733)/$F2733))</f>
        <v/>
      </c>
      <c r="H2733" t="str">
        <f t="shared" si="106"/>
        <v/>
      </c>
      <c r="I2733" t="str">
        <f>IF($J2733="","",INDEX('2_Review &amp; Audit'!$AD:$AD,$J2733))</f>
        <v/>
      </c>
      <c r="AB2733" t="str">
        <f>IF($D2733="","",MAX(0,N(#REF!)-N($X2733)))</f>
        <v/>
      </c>
      <c r="AC2733" t="str">
        <f>IF(OR($D2733="",$AB2733="",N($AB2733)&lt;=0),"",IFERROR(MATCH(1,INDEX(('2_Review &amp; Audit'!$F$6:$F$505=$A2733)*('2_Review &amp; Audit'!$I$6:$I$505&gt;=$E2733-30)*('2_Review &amp; Audit'!$I$6:$I$505&lt;=$E2733+30)*('2_Review &amp; Audit'!$R$6:$R$505&gt;0)*(ROW('2_Review &amp; Audit'!$R$6:$R$505)&gt;$T2733),0),0)+5,""))</f>
        <v/>
      </c>
      <c r="AG2733" t="str">
        <f>IF(OR($D2733="",$AB2733="",$AF2733=""),"",MIN($AB2733,$AF2733))</f>
        <v/>
      </c>
      <c r="AK2733" t="str">
        <f>IF($D2733="","",MAX(0,N($AB2733)-N($AG2733)))</f>
        <v/>
      </c>
      <c r="AL2733" t="str">
        <f>IF(OR($D2733="",$AK2733="",N($AK2733)&lt;=0),"",IFERROR(MATCH(1,INDEX(('2_Review &amp; Audit'!$F$6:$F$505=$A2733)*('2_Review &amp; Audit'!$I$6:$I$505&gt;=$E2733-30)*('2_Review &amp; Audit'!$I$6:$I$505&lt;=$E2733+30)*('2_Review &amp; Audit'!$R$6:$R$505&gt;0)*(ROW('2_Review &amp; Audit'!$R$6:$R$505)&gt;$AC2733),0),0)+5,""))</f>
        <v/>
      </c>
      <c r="AP2733" t="str">
        <f>IF(OR($D2733="",$AK2733="",$AO2733=""),"",MIN($AK2733,$AO2733))</f>
        <v/>
      </c>
    </row>
    <row r="2734" spans="1:42" ht="12.75" customHeight="1" x14ac:dyDescent="0.2">
      <c r="A2734" t="str">
        <f>IF($J2734="","",INDEX('2_Review &amp; Audit'!$F:$F,$J2734))</f>
        <v/>
      </c>
      <c r="B2734" t="str">
        <f>IF($J2734="","",INDEX('2_Review &amp; Audit'!$C:$C,$J2734))</f>
        <v/>
      </c>
      <c r="C2734" t="str">
        <f>IF($J2734="","",INDEX('2_Review &amp; Audit'!$D:$D,$J2734))</f>
        <v/>
      </c>
      <c r="D2734" s="60" t="str">
        <f>IF($J2734="","",INDEX('2_Review &amp; Audit'!$U:$U,$J2734))</f>
        <v/>
      </c>
      <c r="E2734" t="str">
        <f>IF($J2734="","",INDEX('2_Review &amp; Audit'!$M:$M,$J2734))</f>
        <v/>
      </c>
      <c r="F2734" t="str">
        <f>IF($J2734="","",INDEX('2_Review &amp; Audit'!$N:$N,$J2734))</f>
        <v/>
      </c>
      <c r="G2734" t="str">
        <f>IF(OR($J2734="",$F2734=""),"",ABS(INDEX('2_Review &amp; Audit'!$B:$B,$J2734)/$F2734))</f>
        <v/>
      </c>
      <c r="H2734" t="str">
        <f t="shared" si="106"/>
        <v/>
      </c>
      <c r="I2734" t="str">
        <f>IF($J2734="","",INDEX('2_Review &amp; Audit'!$AD:$AD,$J2734))</f>
        <v/>
      </c>
      <c r="AB2734" t="str">
        <f>IF($D2734="","",MAX(0,N(#REF!)-N($X2734)))</f>
        <v/>
      </c>
      <c r="AC2734" t="str">
        <f>IF(OR($D2734="",$AB2734="",N($AB2734)&lt;=0),"",IFERROR(MATCH(1,INDEX(('2_Review &amp; Audit'!$F$6:$F$505=$A2734)*('2_Review &amp; Audit'!$I$6:$I$505&gt;=$E2734-30)*('2_Review &amp; Audit'!$I$6:$I$505&lt;=$E2734+30)*('2_Review &amp; Audit'!$R$6:$R$505&gt;0)*(ROW('2_Review &amp; Audit'!$R$6:$R$505)&gt;$T2734),0),0)+5,""))</f>
        <v/>
      </c>
      <c r="AG2734" t="str">
        <f>IF(OR($D2734="",$AB2734="",$AF2734=""),"",MIN($AB2734,$AF2734))</f>
        <v/>
      </c>
      <c r="AK2734" t="str">
        <f>IF($D2734="","",MAX(0,N($AB2734)-N($AG2734)))</f>
        <v/>
      </c>
      <c r="AL2734" t="str">
        <f>IF(OR($D2734="",$AK2734="",N($AK2734)&lt;=0),"",IFERROR(MATCH(1,INDEX(('2_Review &amp; Audit'!$F$6:$F$505=$A2734)*('2_Review &amp; Audit'!$I$6:$I$505&gt;=$E2734-30)*('2_Review &amp; Audit'!$I$6:$I$505&lt;=$E2734+30)*('2_Review &amp; Audit'!$R$6:$R$505&gt;0)*(ROW('2_Review &amp; Audit'!$R$6:$R$505)&gt;$AC2734),0),0)+5,""))</f>
        <v/>
      </c>
      <c r="AP2734" t="str">
        <f>IF(OR($D2734="",$AK2734="",$AO2734=""),"",MIN($AK2734,$AO2734))</f>
        <v/>
      </c>
    </row>
    <row r="2735" spans="1:42" ht="12.75" customHeight="1" x14ac:dyDescent="0.2">
      <c r="A2735" t="str">
        <f>IF($J2735="","",INDEX('2_Review &amp; Audit'!$F:$F,$J2735))</f>
        <v/>
      </c>
      <c r="B2735" t="str">
        <f>IF($J2735="","",INDEX('2_Review &amp; Audit'!$C:$C,$J2735))</f>
        <v/>
      </c>
      <c r="C2735" t="str">
        <f>IF($J2735="","",INDEX('2_Review &amp; Audit'!$D:$D,$J2735))</f>
        <v/>
      </c>
      <c r="D2735" s="60" t="str">
        <f>IF($J2735="","",INDEX('2_Review &amp; Audit'!$U:$U,$J2735))</f>
        <v/>
      </c>
      <c r="E2735" t="str">
        <f>IF($J2735="","",INDEX('2_Review &amp; Audit'!$M:$M,$J2735))</f>
        <v/>
      </c>
      <c r="F2735" t="str">
        <f>IF($J2735="","",INDEX('2_Review &amp; Audit'!$N:$N,$J2735))</f>
        <v/>
      </c>
      <c r="G2735" t="str">
        <f>IF(OR($J2735="",$F2735=""),"",ABS(INDEX('2_Review &amp; Audit'!$B:$B,$J2735)/$F2735))</f>
        <v/>
      </c>
      <c r="H2735" t="str">
        <f t="shared" si="106"/>
        <v/>
      </c>
      <c r="I2735" t="str">
        <f>IF($J2735="","",INDEX('2_Review &amp; Audit'!$AD:$AD,$J2735))</f>
        <v/>
      </c>
      <c r="AB2735" t="str">
        <f>IF($D2735="","",MAX(0,N(#REF!)-N($X2735)))</f>
        <v/>
      </c>
      <c r="AC2735" t="str">
        <f>IF(OR($D2735="",$AB2735="",N($AB2735)&lt;=0),"",IFERROR(MATCH(1,INDEX(('2_Review &amp; Audit'!$F$6:$F$505=$A2735)*('2_Review &amp; Audit'!$I$6:$I$505&gt;=$E2735-30)*('2_Review &amp; Audit'!$I$6:$I$505&lt;=$E2735+30)*('2_Review &amp; Audit'!$R$6:$R$505&gt;0)*(ROW('2_Review &amp; Audit'!$R$6:$R$505)&gt;$T2735),0),0)+5,""))</f>
        <v/>
      </c>
      <c r="AG2735" t="str">
        <f>IF(OR($D2735="",$AB2735="",$AF2735=""),"",MIN($AB2735,$AF2735))</f>
        <v/>
      </c>
      <c r="AK2735" t="str">
        <f>IF($D2735="","",MAX(0,N($AB2735)-N($AG2735)))</f>
        <v/>
      </c>
      <c r="AL2735" t="str">
        <f>IF(OR($D2735="",$AK2735="",N($AK2735)&lt;=0),"",IFERROR(MATCH(1,INDEX(('2_Review &amp; Audit'!$F$6:$F$505=$A2735)*('2_Review &amp; Audit'!$I$6:$I$505&gt;=$E2735-30)*('2_Review &amp; Audit'!$I$6:$I$505&lt;=$E2735+30)*('2_Review &amp; Audit'!$R$6:$R$505&gt;0)*(ROW('2_Review &amp; Audit'!$R$6:$R$505)&gt;$AC2735),0),0)+5,""))</f>
        <v/>
      </c>
      <c r="AP2735" t="str">
        <f>IF(OR($D2735="",$AK2735="",$AO2735=""),"",MIN($AK2735,$AO2735))</f>
        <v/>
      </c>
    </row>
    <row r="2736" spans="1:42" ht="12.75" customHeight="1" x14ac:dyDescent="0.2">
      <c r="A2736" t="str">
        <f>IF($J2736="","",INDEX('2_Review &amp; Audit'!$F:$F,$J2736))</f>
        <v/>
      </c>
      <c r="B2736" t="str">
        <f>IF($J2736="","",INDEX('2_Review &amp; Audit'!$C:$C,$J2736))</f>
        <v/>
      </c>
      <c r="C2736" t="str">
        <f>IF($J2736="","",INDEX('2_Review &amp; Audit'!$D:$D,$J2736))</f>
        <v/>
      </c>
      <c r="D2736" s="60" t="str">
        <f>IF($J2736="","",INDEX('2_Review &amp; Audit'!$U:$U,$J2736))</f>
        <v/>
      </c>
      <c r="E2736" t="str">
        <f>IF($J2736="","",INDEX('2_Review &amp; Audit'!$M:$M,$J2736))</f>
        <v/>
      </c>
      <c r="F2736" t="str">
        <f>IF($J2736="","",INDEX('2_Review &amp; Audit'!$N:$N,$J2736))</f>
        <v/>
      </c>
      <c r="G2736" t="str">
        <f>IF(OR($J2736="",$F2736=""),"",ABS(INDEX('2_Review &amp; Audit'!$B:$B,$J2736)/$F2736))</f>
        <v/>
      </c>
      <c r="H2736" t="str">
        <f t="shared" si="106"/>
        <v/>
      </c>
      <c r="I2736" t="str">
        <f>IF($J2736="","",INDEX('2_Review &amp; Audit'!$AD:$AD,$J2736))</f>
        <v/>
      </c>
      <c r="AB2736" t="str">
        <f>IF($D2736="","",MAX(0,N(#REF!)-N($X2736)))</f>
        <v/>
      </c>
      <c r="AC2736" t="str">
        <f>IF(OR($D2736="",$AB2736="",N($AB2736)&lt;=0),"",IFERROR(MATCH(1,INDEX(('2_Review &amp; Audit'!$F$6:$F$505=$A2736)*('2_Review &amp; Audit'!$I$6:$I$505&gt;=$E2736-30)*('2_Review &amp; Audit'!$I$6:$I$505&lt;=$E2736+30)*('2_Review &amp; Audit'!$R$6:$R$505&gt;0)*(ROW('2_Review &amp; Audit'!$R$6:$R$505)&gt;$T2736),0),0)+5,""))</f>
        <v/>
      </c>
      <c r="AG2736" t="str">
        <f>IF(OR($D2736="",$AB2736="",$AF2736=""),"",MIN($AB2736,$AF2736))</f>
        <v/>
      </c>
      <c r="AK2736" t="str">
        <f>IF($D2736="","",MAX(0,N($AB2736)-N($AG2736)))</f>
        <v/>
      </c>
      <c r="AL2736" t="str">
        <f>IF(OR($D2736="",$AK2736="",N($AK2736)&lt;=0),"",IFERROR(MATCH(1,INDEX(('2_Review &amp; Audit'!$F$6:$F$505=$A2736)*('2_Review &amp; Audit'!$I$6:$I$505&gt;=$E2736-30)*('2_Review &amp; Audit'!$I$6:$I$505&lt;=$E2736+30)*('2_Review &amp; Audit'!$R$6:$R$505&gt;0)*(ROW('2_Review &amp; Audit'!$R$6:$R$505)&gt;$AC2736),0),0)+5,""))</f>
        <v/>
      </c>
      <c r="AP2736" t="str">
        <f>IF(OR($D2736="",$AK2736="",$AO2736=""),"",MIN($AK2736,$AO2736))</f>
        <v/>
      </c>
    </row>
    <row r="2737" spans="1:42" ht="12.75" customHeight="1" x14ac:dyDescent="0.2">
      <c r="A2737" t="str">
        <f>IF($J2737="","",INDEX('2_Review &amp; Audit'!$F:$F,$J2737))</f>
        <v/>
      </c>
      <c r="B2737" t="str">
        <f>IF($J2737="","",INDEX('2_Review &amp; Audit'!$C:$C,$J2737))</f>
        <v/>
      </c>
      <c r="C2737" t="str">
        <f>IF($J2737="","",INDEX('2_Review &amp; Audit'!$D:$D,$J2737))</f>
        <v/>
      </c>
      <c r="D2737" s="60" t="str">
        <f>IF($J2737="","",INDEX('2_Review &amp; Audit'!$U:$U,$J2737))</f>
        <v/>
      </c>
      <c r="E2737" t="str">
        <f>IF($J2737="","",INDEX('2_Review &amp; Audit'!$M:$M,$J2737))</f>
        <v/>
      </c>
      <c r="F2737" t="str">
        <f>IF($J2737="","",INDEX('2_Review &amp; Audit'!$N:$N,$J2737))</f>
        <v/>
      </c>
      <c r="G2737" t="str">
        <f>IF(OR($J2737="",$F2737=""),"",ABS(INDEX('2_Review &amp; Audit'!$B:$B,$J2737)/$F2737))</f>
        <v/>
      </c>
      <c r="H2737" t="str">
        <f t="shared" si="106"/>
        <v/>
      </c>
      <c r="I2737" t="str">
        <f>IF($J2737="","",INDEX('2_Review &amp; Audit'!$AD:$AD,$J2737))</f>
        <v/>
      </c>
      <c r="AB2737" t="str">
        <f>IF($D2737="","",MAX(0,N(#REF!)-N($X2737)))</f>
        <v/>
      </c>
      <c r="AC2737" t="str">
        <f>IF(OR($D2737="",$AB2737="",N($AB2737)&lt;=0),"",IFERROR(MATCH(1,INDEX(('2_Review &amp; Audit'!$F$6:$F$505=$A2737)*('2_Review &amp; Audit'!$I$6:$I$505&gt;=$E2737-30)*('2_Review &amp; Audit'!$I$6:$I$505&lt;=$E2737+30)*('2_Review &amp; Audit'!$R$6:$R$505&gt;0)*(ROW('2_Review &amp; Audit'!$R$6:$R$505)&gt;$T2737),0),0)+5,""))</f>
        <v/>
      </c>
      <c r="AG2737" t="str">
        <f>IF(OR($D2737="",$AB2737="",$AF2737=""),"",MIN($AB2737,$AF2737))</f>
        <v/>
      </c>
      <c r="AK2737" t="str">
        <f>IF($D2737="","",MAX(0,N($AB2737)-N($AG2737)))</f>
        <v/>
      </c>
      <c r="AL2737" t="str">
        <f>IF(OR($D2737="",$AK2737="",N($AK2737)&lt;=0),"",IFERROR(MATCH(1,INDEX(('2_Review &amp; Audit'!$F$6:$F$505=$A2737)*('2_Review &amp; Audit'!$I$6:$I$505&gt;=$E2737-30)*('2_Review &amp; Audit'!$I$6:$I$505&lt;=$E2737+30)*('2_Review &amp; Audit'!$R$6:$R$505&gt;0)*(ROW('2_Review &amp; Audit'!$R$6:$R$505)&gt;$AC2737),0),0)+5,""))</f>
        <v/>
      </c>
      <c r="AP2737" t="str">
        <f>IF(OR($D2737="",$AK2737="",$AO2737=""),"",MIN($AK2737,$AO2737))</f>
        <v/>
      </c>
    </row>
    <row r="2738" spans="1:42" ht="12.75" customHeight="1" x14ac:dyDescent="0.2">
      <c r="A2738" t="str">
        <f>IF($J2738="","",INDEX('2_Review &amp; Audit'!$F:$F,$J2738))</f>
        <v/>
      </c>
      <c r="B2738" t="str">
        <f>IF($J2738="","",INDEX('2_Review &amp; Audit'!$C:$C,$J2738))</f>
        <v/>
      </c>
      <c r="C2738" t="str">
        <f>IF($J2738="","",INDEX('2_Review &amp; Audit'!$D:$D,$J2738))</f>
        <v/>
      </c>
      <c r="D2738" s="60" t="str">
        <f>IF($J2738="","",INDEX('2_Review &amp; Audit'!$U:$U,$J2738))</f>
        <v/>
      </c>
      <c r="E2738" t="str">
        <f>IF($J2738="","",INDEX('2_Review &amp; Audit'!$M:$M,$J2738))</f>
        <v/>
      </c>
      <c r="F2738" t="str">
        <f>IF($J2738="","",INDEX('2_Review &amp; Audit'!$N:$N,$J2738))</f>
        <v/>
      </c>
      <c r="G2738" t="str">
        <f>IF(OR($J2738="",$F2738=""),"",ABS(INDEX('2_Review &amp; Audit'!$B:$B,$J2738)/$F2738))</f>
        <v/>
      </c>
      <c r="H2738" t="str">
        <f t="shared" si="106"/>
        <v/>
      </c>
      <c r="I2738" t="str">
        <f>IF($J2738="","",INDEX('2_Review &amp; Audit'!$AD:$AD,$J2738))</f>
        <v/>
      </c>
      <c r="AB2738" t="str">
        <f>IF($D2738="","",MAX(0,N(#REF!)-N($X2738)))</f>
        <v/>
      </c>
      <c r="AC2738" t="str">
        <f>IF(OR($D2738="",$AB2738="",N($AB2738)&lt;=0),"",IFERROR(MATCH(1,INDEX(('2_Review &amp; Audit'!$F$6:$F$505=$A2738)*('2_Review &amp; Audit'!$I$6:$I$505&gt;=$E2738-30)*('2_Review &amp; Audit'!$I$6:$I$505&lt;=$E2738+30)*('2_Review &amp; Audit'!$R$6:$R$505&gt;0)*(ROW('2_Review &amp; Audit'!$R$6:$R$505)&gt;$T2738),0),0)+5,""))</f>
        <v/>
      </c>
      <c r="AG2738" t="str">
        <f>IF(OR($D2738="",$AB2738="",$AF2738=""),"",MIN($AB2738,$AF2738))</f>
        <v/>
      </c>
      <c r="AK2738" t="str">
        <f>IF($D2738="","",MAX(0,N($AB2738)-N($AG2738)))</f>
        <v/>
      </c>
      <c r="AL2738" t="str">
        <f>IF(OR($D2738="",$AK2738="",N($AK2738)&lt;=0),"",IFERROR(MATCH(1,INDEX(('2_Review &amp; Audit'!$F$6:$F$505=$A2738)*('2_Review &amp; Audit'!$I$6:$I$505&gt;=$E2738-30)*('2_Review &amp; Audit'!$I$6:$I$505&lt;=$E2738+30)*('2_Review &amp; Audit'!$R$6:$R$505&gt;0)*(ROW('2_Review &amp; Audit'!$R$6:$R$505)&gt;$AC2738),0),0)+5,""))</f>
        <v/>
      </c>
      <c r="AP2738" t="str">
        <f>IF(OR($D2738="",$AK2738="",$AO2738=""),"",MIN($AK2738,$AO2738))</f>
        <v/>
      </c>
    </row>
    <row r="2739" spans="1:42" ht="12.75" customHeight="1" x14ac:dyDescent="0.2">
      <c r="A2739" t="str">
        <f>IF($J2739="","",INDEX('2_Review &amp; Audit'!$F:$F,$J2739))</f>
        <v/>
      </c>
      <c r="B2739" t="str">
        <f>IF($J2739="","",INDEX('2_Review &amp; Audit'!$C:$C,$J2739))</f>
        <v/>
      </c>
      <c r="C2739" t="str">
        <f>IF($J2739="","",INDEX('2_Review &amp; Audit'!$D:$D,$J2739))</f>
        <v/>
      </c>
      <c r="D2739" s="60" t="str">
        <f>IF($J2739="","",INDEX('2_Review &amp; Audit'!$U:$U,$J2739))</f>
        <v/>
      </c>
      <c r="E2739" t="str">
        <f>IF($J2739="","",INDEX('2_Review &amp; Audit'!$M:$M,$J2739))</f>
        <v/>
      </c>
      <c r="F2739" t="str">
        <f>IF($J2739="","",INDEX('2_Review &amp; Audit'!$N:$N,$J2739))</f>
        <v/>
      </c>
      <c r="G2739" t="str">
        <f>IF(OR($J2739="",$F2739=""),"",ABS(INDEX('2_Review &amp; Audit'!$B:$B,$J2739)/$F2739))</f>
        <v/>
      </c>
      <c r="H2739" t="str">
        <f t="shared" si="106"/>
        <v/>
      </c>
      <c r="I2739" t="str">
        <f>IF($J2739="","",INDEX('2_Review &amp; Audit'!$AD:$AD,$J2739))</f>
        <v/>
      </c>
      <c r="AB2739" t="str">
        <f>IF($D2739="","",MAX(0,N(#REF!)-N($X2739)))</f>
        <v/>
      </c>
      <c r="AC2739" t="str">
        <f>IF(OR($D2739="",$AB2739="",N($AB2739)&lt;=0),"",IFERROR(MATCH(1,INDEX(('2_Review &amp; Audit'!$F$6:$F$505=$A2739)*('2_Review &amp; Audit'!$I$6:$I$505&gt;=$E2739-30)*('2_Review &amp; Audit'!$I$6:$I$505&lt;=$E2739+30)*('2_Review &amp; Audit'!$R$6:$R$505&gt;0)*(ROW('2_Review &amp; Audit'!$R$6:$R$505)&gt;$T2739),0),0)+5,""))</f>
        <v/>
      </c>
      <c r="AG2739" t="str">
        <f>IF(OR($D2739="",$AB2739="",$AF2739=""),"",MIN($AB2739,$AF2739))</f>
        <v/>
      </c>
      <c r="AK2739" t="str">
        <f>IF($D2739="","",MAX(0,N($AB2739)-N($AG2739)))</f>
        <v/>
      </c>
      <c r="AL2739" t="str">
        <f>IF(OR($D2739="",$AK2739="",N($AK2739)&lt;=0),"",IFERROR(MATCH(1,INDEX(('2_Review &amp; Audit'!$F$6:$F$505=$A2739)*('2_Review &amp; Audit'!$I$6:$I$505&gt;=$E2739-30)*('2_Review &amp; Audit'!$I$6:$I$505&lt;=$E2739+30)*('2_Review &amp; Audit'!$R$6:$R$505&gt;0)*(ROW('2_Review &amp; Audit'!$R$6:$R$505)&gt;$AC2739),0),0)+5,""))</f>
        <v/>
      </c>
      <c r="AP2739" t="str">
        <f>IF(OR($D2739="",$AK2739="",$AO2739=""),"",MIN($AK2739,$AO2739))</f>
        <v/>
      </c>
    </row>
    <row r="2740" spans="1:42" ht="12.75" customHeight="1" x14ac:dyDescent="0.2">
      <c r="A2740" t="str">
        <f>IF($J2740="","",INDEX('2_Review &amp; Audit'!$F:$F,$J2740))</f>
        <v/>
      </c>
      <c r="B2740" t="str">
        <f>IF($J2740="","",INDEX('2_Review &amp; Audit'!$C:$C,$J2740))</f>
        <v/>
      </c>
      <c r="C2740" t="str">
        <f>IF($J2740="","",INDEX('2_Review &amp; Audit'!$D:$D,$J2740))</f>
        <v/>
      </c>
      <c r="D2740" s="60" t="str">
        <f>IF($J2740="","",INDEX('2_Review &amp; Audit'!$U:$U,$J2740))</f>
        <v/>
      </c>
      <c r="E2740" t="str">
        <f>IF($J2740="","",INDEX('2_Review &amp; Audit'!$M:$M,$J2740))</f>
        <v/>
      </c>
      <c r="F2740" t="str">
        <f>IF($J2740="","",INDEX('2_Review &amp; Audit'!$N:$N,$J2740))</f>
        <v/>
      </c>
      <c r="G2740" t="str">
        <f>IF(OR($J2740="",$F2740=""),"",ABS(INDEX('2_Review &amp; Audit'!$B:$B,$J2740)/$F2740))</f>
        <v/>
      </c>
      <c r="H2740" t="str">
        <f t="shared" si="106"/>
        <v/>
      </c>
      <c r="I2740" t="str">
        <f>IF($J2740="","",INDEX('2_Review &amp; Audit'!$AD:$AD,$J2740))</f>
        <v/>
      </c>
      <c r="AB2740" t="str">
        <f>IF($D2740="","",MAX(0,N(#REF!)-N($X2740)))</f>
        <v/>
      </c>
      <c r="AC2740" t="str">
        <f>IF(OR($D2740="",$AB2740="",N($AB2740)&lt;=0),"",IFERROR(MATCH(1,INDEX(('2_Review &amp; Audit'!$F$6:$F$505=$A2740)*('2_Review &amp; Audit'!$I$6:$I$505&gt;=$E2740-30)*('2_Review &amp; Audit'!$I$6:$I$505&lt;=$E2740+30)*('2_Review &amp; Audit'!$R$6:$R$505&gt;0)*(ROW('2_Review &amp; Audit'!$R$6:$R$505)&gt;$T2740),0),0)+5,""))</f>
        <v/>
      </c>
      <c r="AG2740" t="str">
        <f>IF(OR($D2740="",$AB2740="",$AF2740=""),"",MIN($AB2740,$AF2740))</f>
        <v/>
      </c>
      <c r="AK2740" t="str">
        <f>IF($D2740="","",MAX(0,N($AB2740)-N($AG2740)))</f>
        <v/>
      </c>
      <c r="AL2740" t="str">
        <f>IF(OR($D2740="",$AK2740="",N($AK2740)&lt;=0),"",IFERROR(MATCH(1,INDEX(('2_Review &amp; Audit'!$F$6:$F$505=$A2740)*('2_Review &amp; Audit'!$I$6:$I$505&gt;=$E2740-30)*('2_Review &amp; Audit'!$I$6:$I$505&lt;=$E2740+30)*('2_Review &amp; Audit'!$R$6:$R$505&gt;0)*(ROW('2_Review &amp; Audit'!$R$6:$R$505)&gt;$AC2740),0),0)+5,""))</f>
        <v/>
      </c>
      <c r="AP2740" t="str">
        <f>IF(OR($D2740="",$AK2740="",$AO2740=""),"",MIN($AK2740,$AO2740))</f>
        <v/>
      </c>
    </row>
    <row r="2741" spans="1:42" ht="12.75" customHeight="1" x14ac:dyDescent="0.2">
      <c r="A2741" t="str">
        <f>IF($J2741="","",INDEX('2_Review &amp; Audit'!$F:$F,$J2741))</f>
        <v/>
      </c>
      <c r="B2741" t="str">
        <f>IF($J2741="","",INDEX('2_Review &amp; Audit'!$C:$C,$J2741))</f>
        <v/>
      </c>
      <c r="C2741" t="str">
        <f>IF($J2741="","",INDEX('2_Review &amp; Audit'!$D:$D,$J2741))</f>
        <v/>
      </c>
      <c r="D2741" s="60" t="str">
        <f>IF($J2741="","",INDEX('2_Review &amp; Audit'!$U:$U,$J2741))</f>
        <v/>
      </c>
      <c r="E2741" t="str">
        <f>IF($J2741="","",INDEX('2_Review &amp; Audit'!$M:$M,$J2741))</f>
        <v/>
      </c>
      <c r="F2741" t="str">
        <f>IF($J2741="","",INDEX('2_Review &amp; Audit'!$N:$N,$J2741))</f>
        <v/>
      </c>
      <c r="G2741" t="str">
        <f>IF(OR($J2741="",$F2741=""),"",ABS(INDEX('2_Review &amp; Audit'!$B:$B,$J2741)/$F2741))</f>
        <v/>
      </c>
      <c r="H2741" t="str">
        <f t="shared" si="106"/>
        <v/>
      </c>
      <c r="I2741" t="str">
        <f>IF($J2741="","",INDEX('2_Review &amp; Audit'!$AD:$AD,$J2741))</f>
        <v/>
      </c>
      <c r="AB2741" t="str">
        <f>IF($D2741="","",MAX(0,N(#REF!)-N($X2741)))</f>
        <v/>
      </c>
      <c r="AC2741" t="str">
        <f>IF(OR($D2741="",$AB2741="",N($AB2741)&lt;=0),"",IFERROR(MATCH(1,INDEX(('2_Review &amp; Audit'!$F$6:$F$505=$A2741)*('2_Review &amp; Audit'!$I$6:$I$505&gt;=$E2741-30)*('2_Review &amp; Audit'!$I$6:$I$505&lt;=$E2741+30)*('2_Review &amp; Audit'!$R$6:$R$505&gt;0)*(ROW('2_Review &amp; Audit'!$R$6:$R$505)&gt;$T2741),0),0)+5,""))</f>
        <v/>
      </c>
      <c r="AG2741" t="str">
        <f>IF(OR($D2741="",$AB2741="",$AF2741=""),"",MIN($AB2741,$AF2741))</f>
        <v/>
      </c>
      <c r="AK2741" t="str">
        <f>IF($D2741="","",MAX(0,N($AB2741)-N($AG2741)))</f>
        <v/>
      </c>
      <c r="AL2741" t="str">
        <f>IF(OR($D2741="",$AK2741="",N($AK2741)&lt;=0),"",IFERROR(MATCH(1,INDEX(('2_Review &amp; Audit'!$F$6:$F$505=$A2741)*('2_Review &amp; Audit'!$I$6:$I$505&gt;=$E2741-30)*('2_Review &amp; Audit'!$I$6:$I$505&lt;=$E2741+30)*('2_Review &amp; Audit'!$R$6:$R$505&gt;0)*(ROW('2_Review &amp; Audit'!$R$6:$R$505)&gt;$AC2741),0),0)+5,""))</f>
        <v/>
      </c>
      <c r="AP2741" t="str">
        <f>IF(OR($D2741="",$AK2741="",$AO2741=""),"",MIN($AK2741,$AO2741))</f>
        <v/>
      </c>
    </row>
    <row r="2742" spans="1:42" ht="12.75" customHeight="1" x14ac:dyDescent="0.2">
      <c r="A2742" t="str">
        <f>IF($J2742="","",INDEX('2_Review &amp; Audit'!$F:$F,$J2742))</f>
        <v/>
      </c>
      <c r="B2742" t="str">
        <f>IF($J2742="","",INDEX('2_Review &amp; Audit'!$C:$C,$J2742))</f>
        <v/>
      </c>
      <c r="C2742" t="str">
        <f>IF($J2742="","",INDEX('2_Review &amp; Audit'!$D:$D,$J2742))</f>
        <v/>
      </c>
      <c r="D2742" s="60" t="str">
        <f>IF($J2742="","",INDEX('2_Review &amp; Audit'!$U:$U,$J2742))</f>
        <v/>
      </c>
      <c r="E2742" t="str">
        <f>IF($J2742="","",INDEX('2_Review &amp; Audit'!$M:$M,$J2742))</f>
        <v/>
      </c>
      <c r="F2742" t="str">
        <f>IF($J2742="","",INDEX('2_Review &amp; Audit'!$N:$N,$J2742))</f>
        <v/>
      </c>
      <c r="G2742" t="str">
        <f>IF(OR($J2742="",$F2742=""),"",ABS(INDEX('2_Review &amp; Audit'!$B:$B,$J2742)/$F2742))</f>
        <v/>
      </c>
      <c r="H2742" t="str">
        <f t="shared" si="106"/>
        <v/>
      </c>
      <c r="I2742" t="str">
        <f>IF($J2742="","",INDEX('2_Review &amp; Audit'!$AD:$AD,$J2742))</f>
        <v/>
      </c>
      <c r="AB2742" t="str">
        <f>IF($D2742="","",MAX(0,N(#REF!)-N($X2742)))</f>
        <v/>
      </c>
      <c r="AC2742" t="str">
        <f>IF(OR($D2742="",$AB2742="",N($AB2742)&lt;=0),"",IFERROR(MATCH(1,INDEX(('2_Review &amp; Audit'!$F$6:$F$505=$A2742)*('2_Review &amp; Audit'!$I$6:$I$505&gt;=$E2742-30)*('2_Review &amp; Audit'!$I$6:$I$505&lt;=$E2742+30)*('2_Review &amp; Audit'!$R$6:$R$505&gt;0)*(ROW('2_Review &amp; Audit'!$R$6:$R$505)&gt;$T2742),0),0)+5,""))</f>
        <v/>
      </c>
      <c r="AG2742" t="str">
        <f>IF(OR($D2742="",$AB2742="",$AF2742=""),"",MIN($AB2742,$AF2742))</f>
        <v/>
      </c>
      <c r="AK2742" t="str">
        <f>IF($D2742="","",MAX(0,N($AB2742)-N($AG2742)))</f>
        <v/>
      </c>
      <c r="AL2742" t="str">
        <f>IF(OR($D2742="",$AK2742="",N($AK2742)&lt;=0),"",IFERROR(MATCH(1,INDEX(('2_Review &amp; Audit'!$F$6:$F$505=$A2742)*('2_Review &amp; Audit'!$I$6:$I$505&gt;=$E2742-30)*('2_Review &amp; Audit'!$I$6:$I$505&lt;=$E2742+30)*('2_Review &amp; Audit'!$R$6:$R$505&gt;0)*(ROW('2_Review &amp; Audit'!$R$6:$R$505)&gt;$AC2742),0),0)+5,""))</f>
        <v/>
      </c>
      <c r="AP2742" t="str">
        <f>IF(OR($D2742="",$AK2742="",$AO2742=""),"",MIN($AK2742,$AO2742))</f>
        <v/>
      </c>
    </row>
    <row r="2743" spans="1:42" ht="12.75" customHeight="1" x14ac:dyDescent="0.2">
      <c r="A2743" t="str">
        <f>IF($J2743="","",INDEX('2_Review &amp; Audit'!$F:$F,$J2743))</f>
        <v/>
      </c>
      <c r="B2743" t="str">
        <f>IF($J2743="","",INDEX('2_Review &amp; Audit'!$C:$C,$J2743))</f>
        <v/>
      </c>
      <c r="C2743" t="str">
        <f>IF($J2743="","",INDEX('2_Review &amp; Audit'!$D:$D,$J2743))</f>
        <v/>
      </c>
      <c r="D2743" s="60" t="str">
        <f>IF($J2743="","",INDEX('2_Review &amp; Audit'!$U:$U,$J2743))</f>
        <v/>
      </c>
      <c r="E2743" t="str">
        <f>IF($J2743="","",INDEX('2_Review &amp; Audit'!$M:$M,$J2743))</f>
        <v/>
      </c>
      <c r="F2743" t="str">
        <f>IF($J2743="","",INDEX('2_Review &amp; Audit'!$N:$N,$J2743))</f>
        <v/>
      </c>
      <c r="G2743" t="str">
        <f>IF(OR($J2743="",$F2743=""),"",ABS(INDEX('2_Review &amp; Audit'!$B:$B,$J2743)/$F2743))</f>
        <v/>
      </c>
      <c r="H2743" t="str">
        <f t="shared" si="106"/>
        <v/>
      </c>
      <c r="I2743" t="str">
        <f>IF($J2743="","",INDEX('2_Review &amp; Audit'!$AD:$AD,$J2743))</f>
        <v/>
      </c>
      <c r="AB2743" t="str">
        <f>IF($D2743="","",MAX(0,N(#REF!)-N($X2743)))</f>
        <v/>
      </c>
      <c r="AC2743" t="str">
        <f>IF(OR($D2743="",$AB2743="",N($AB2743)&lt;=0),"",IFERROR(MATCH(1,INDEX(('2_Review &amp; Audit'!$F$6:$F$505=$A2743)*('2_Review &amp; Audit'!$I$6:$I$505&gt;=$E2743-30)*('2_Review &amp; Audit'!$I$6:$I$505&lt;=$E2743+30)*('2_Review &amp; Audit'!$R$6:$R$505&gt;0)*(ROW('2_Review &amp; Audit'!$R$6:$R$505)&gt;$T2743),0),0)+5,""))</f>
        <v/>
      </c>
      <c r="AG2743" t="str">
        <f>IF(OR($D2743="",$AB2743="",$AF2743=""),"",MIN($AB2743,$AF2743))</f>
        <v/>
      </c>
      <c r="AK2743" t="str">
        <f>IF($D2743="","",MAX(0,N($AB2743)-N($AG2743)))</f>
        <v/>
      </c>
      <c r="AL2743" t="str">
        <f>IF(OR($D2743="",$AK2743="",N($AK2743)&lt;=0),"",IFERROR(MATCH(1,INDEX(('2_Review &amp; Audit'!$F$6:$F$505=$A2743)*('2_Review &amp; Audit'!$I$6:$I$505&gt;=$E2743-30)*('2_Review &amp; Audit'!$I$6:$I$505&lt;=$E2743+30)*('2_Review &amp; Audit'!$R$6:$R$505&gt;0)*(ROW('2_Review &amp; Audit'!$R$6:$R$505)&gt;$AC2743),0),0)+5,""))</f>
        <v/>
      </c>
      <c r="AP2743" t="str">
        <f>IF(OR($D2743="",$AK2743="",$AO2743=""),"",MIN($AK2743,$AO2743))</f>
        <v/>
      </c>
    </row>
    <row r="2744" spans="1:42" ht="12.75" customHeight="1" x14ac:dyDescent="0.2">
      <c r="A2744" t="str">
        <f>IF($J2744="","",INDEX('2_Review &amp; Audit'!$F:$F,$J2744))</f>
        <v/>
      </c>
      <c r="B2744" t="str">
        <f>IF($J2744="","",INDEX('2_Review &amp; Audit'!$C:$C,$J2744))</f>
        <v/>
      </c>
      <c r="C2744" t="str">
        <f>IF($J2744="","",INDEX('2_Review &amp; Audit'!$D:$D,$J2744))</f>
        <v/>
      </c>
      <c r="D2744" s="60" t="str">
        <f>IF($J2744="","",INDEX('2_Review &amp; Audit'!$U:$U,$J2744))</f>
        <v/>
      </c>
      <c r="E2744" t="str">
        <f>IF($J2744="","",INDEX('2_Review &amp; Audit'!$M:$M,$J2744))</f>
        <v/>
      </c>
      <c r="F2744" t="str">
        <f>IF($J2744="","",INDEX('2_Review &amp; Audit'!$N:$N,$J2744))</f>
        <v/>
      </c>
      <c r="G2744" t="str">
        <f>IF(OR($J2744="",$F2744=""),"",ABS(INDEX('2_Review &amp; Audit'!$B:$B,$J2744)/$F2744))</f>
        <v/>
      </c>
      <c r="H2744" t="str">
        <f t="shared" si="106"/>
        <v/>
      </c>
      <c r="I2744" t="str">
        <f>IF($J2744="","",INDEX('2_Review &amp; Audit'!$AD:$AD,$J2744))</f>
        <v/>
      </c>
      <c r="AB2744" t="str">
        <f>IF($D2744="","",MAX(0,N(#REF!)-N($X2744)))</f>
        <v/>
      </c>
      <c r="AC2744" t="str">
        <f>IF(OR($D2744="",$AB2744="",N($AB2744)&lt;=0),"",IFERROR(MATCH(1,INDEX(('2_Review &amp; Audit'!$F$6:$F$505=$A2744)*('2_Review &amp; Audit'!$I$6:$I$505&gt;=$E2744-30)*('2_Review &amp; Audit'!$I$6:$I$505&lt;=$E2744+30)*('2_Review &amp; Audit'!$R$6:$R$505&gt;0)*(ROW('2_Review &amp; Audit'!$R$6:$R$505)&gt;$T2744),0),0)+5,""))</f>
        <v/>
      </c>
      <c r="AG2744" t="str">
        <f>IF(OR($D2744="",$AB2744="",$AF2744=""),"",MIN($AB2744,$AF2744))</f>
        <v/>
      </c>
      <c r="AK2744" t="str">
        <f>IF($D2744="","",MAX(0,N($AB2744)-N($AG2744)))</f>
        <v/>
      </c>
      <c r="AL2744" t="str">
        <f>IF(OR($D2744="",$AK2744="",N($AK2744)&lt;=0),"",IFERROR(MATCH(1,INDEX(('2_Review &amp; Audit'!$F$6:$F$505=$A2744)*('2_Review &amp; Audit'!$I$6:$I$505&gt;=$E2744-30)*('2_Review &amp; Audit'!$I$6:$I$505&lt;=$E2744+30)*('2_Review &amp; Audit'!$R$6:$R$505&gt;0)*(ROW('2_Review &amp; Audit'!$R$6:$R$505)&gt;$AC2744),0),0)+5,""))</f>
        <v/>
      </c>
      <c r="AP2744" t="str">
        <f>IF(OR($D2744="",$AK2744="",$AO2744=""),"",MIN($AK2744,$AO2744))</f>
        <v/>
      </c>
    </row>
    <row r="2745" spans="1:42" ht="12.75" customHeight="1" x14ac:dyDescent="0.2">
      <c r="A2745" t="str">
        <f>IF($J2745="","",INDEX('2_Review &amp; Audit'!$F:$F,$J2745))</f>
        <v/>
      </c>
      <c r="B2745" t="str">
        <f>IF($J2745="","",INDEX('2_Review &amp; Audit'!$C:$C,$J2745))</f>
        <v/>
      </c>
      <c r="C2745" t="str">
        <f>IF($J2745="","",INDEX('2_Review &amp; Audit'!$D:$D,$J2745))</f>
        <v/>
      </c>
      <c r="D2745" s="60" t="str">
        <f>IF($J2745="","",INDEX('2_Review &amp; Audit'!$U:$U,$J2745))</f>
        <v/>
      </c>
      <c r="E2745" t="str">
        <f>IF($J2745="","",INDEX('2_Review &amp; Audit'!$M:$M,$J2745))</f>
        <v/>
      </c>
      <c r="F2745" t="str">
        <f>IF($J2745="","",INDEX('2_Review &amp; Audit'!$N:$N,$J2745))</f>
        <v/>
      </c>
      <c r="G2745" t="str">
        <f>IF(OR($J2745="",$F2745=""),"",ABS(INDEX('2_Review &amp; Audit'!$B:$B,$J2745)/$F2745))</f>
        <v/>
      </c>
      <c r="H2745" t="str">
        <f t="shared" si="106"/>
        <v/>
      </c>
      <c r="I2745" t="str">
        <f>IF($J2745="","",INDEX('2_Review &amp; Audit'!$AD:$AD,$J2745))</f>
        <v/>
      </c>
      <c r="AB2745" t="str">
        <f>IF($D2745="","",MAX(0,N(#REF!)-N($X2745)))</f>
        <v/>
      </c>
      <c r="AC2745" t="str">
        <f>IF(OR($D2745="",$AB2745="",N($AB2745)&lt;=0),"",IFERROR(MATCH(1,INDEX(('2_Review &amp; Audit'!$F$6:$F$505=$A2745)*('2_Review &amp; Audit'!$I$6:$I$505&gt;=$E2745-30)*('2_Review &amp; Audit'!$I$6:$I$505&lt;=$E2745+30)*('2_Review &amp; Audit'!$R$6:$R$505&gt;0)*(ROW('2_Review &amp; Audit'!$R$6:$R$505)&gt;$T2745),0),0)+5,""))</f>
        <v/>
      </c>
      <c r="AG2745" t="str">
        <f>IF(OR($D2745="",$AB2745="",$AF2745=""),"",MIN($AB2745,$AF2745))</f>
        <v/>
      </c>
      <c r="AK2745" t="str">
        <f>IF($D2745="","",MAX(0,N($AB2745)-N($AG2745)))</f>
        <v/>
      </c>
      <c r="AL2745" t="str">
        <f>IF(OR($D2745="",$AK2745="",N($AK2745)&lt;=0),"",IFERROR(MATCH(1,INDEX(('2_Review &amp; Audit'!$F$6:$F$505=$A2745)*('2_Review &amp; Audit'!$I$6:$I$505&gt;=$E2745-30)*('2_Review &amp; Audit'!$I$6:$I$505&lt;=$E2745+30)*('2_Review &amp; Audit'!$R$6:$R$505&gt;0)*(ROW('2_Review &amp; Audit'!$R$6:$R$505)&gt;$AC2745),0),0)+5,""))</f>
        <v/>
      </c>
      <c r="AP2745" t="str">
        <f>IF(OR($D2745="",$AK2745="",$AO2745=""),"",MIN($AK2745,$AO2745))</f>
        <v/>
      </c>
    </row>
    <row r="2746" spans="1:42" ht="12.75" customHeight="1" x14ac:dyDescent="0.2">
      <c r="A2746" t="str">
        <f>IF($J2746="","",INDEX('2_Review &amp; Audit'!$F:$F,$J2746))</f>
        <v/>
      </c>
      <c r="B2746" t="str">
        <f>IF($J2746="","",INDEX('2_Review &amp; Audit'!$C:$C,$J2746))</f>
        <v/>
      </c>
      <c r="C2746" t="str">
        <f>IF($J2746="","",INDEX('2_Review &amp; Audit'!$D:$D,$J2746))</f>
        <v/>
      </c>
      <c r="D2746" s="60" t="str">
        <f>IF($J2746="","",INDEX('2_Review &amp; Audit'!$U:$U,$J2746))</f>
        <v/>
      </c>
      <c r="E2746" t="str">
        <f>IF($J2746="","",INDEX('2_Review &amp; Audit'!$M:$M,$J2746))</f>
        <v/>
      </c>
      <c r="F2746" t="str">
        <f>IF($J2746="","",INDEX('2_Review &amp; Audit'!$N:$N,$J2746))</f>
        <v/>
      </c>
      <c r="G2746" t="str">
        <f>IF(OR($J2746="",$F2746=""),"",ABS(INDEX('2_Review &amp; Audit'!$B:$B,$J2746)/$F2746))</f>
        <v/>
      </c>
      <c r="H2746" t="str">
        <f t="shared" si="106"/>
        <v/>
      </c>
      <c r="I2746" t="str">
        <f>IF($J2746="","",INDEX('2_Review &amp; Audit'!$AD:$AD,$J2746))</f>
        <v/>
      </c>
      <c r="AB2746" t="str">
        <f>IF($D2746="","",MAX(0,N(#REF!)-N($X2746)))</f>
        <v/>
      </c>
      <c r="AC2746" t="str">
        <f>IF(OR($D2746="",$AB2746="",N($AB2746)&lt;=0),"",IFERROR(MATCH(1,INDEX(('2_Review &amp; Audit'!$F$6:$F$505=$A2746)*('2_Review &amp; Audit'!$I$6:$I$505&gt;=$E2746-30)*('2_Review &amp; Audit'!$I$6:$I$505&lt;=$E2746+30)*('2_Review &amp; Audit'!$R$6:$R$505&gt;0)*(ROW('2_Review &amp; Audit'!$R$6:$R$505)&gt;$T2746),0),0)+5,""))</f>
        <v/>
      </c>
      <c r="AG2746" t="str">
        <f>IF(OR($D2746="",$AB2746="",$AF2746=""),"",MIN($AB2746,$AF2746))</f>
        <v/>
      </c>
      <c r="AK2746" t="str">
        <f>IF($D2746="","",MAX(0,N($AB2746)-N($AG2746)))</f>
        <v/>
      </c>
      <c r="AL2746" t="str">
        <f>IF(OR($D2746="",$AK2746="",N($AK2746)&lt;=0),"",IFERROR(MATCH(1,INDEX(('2_Review &amp; Audit'!$F$6:$F$505=$A2746)*('2_Review &amp; Audit'!$I$6:$I$505&gt;=$E2746-30)*('2_Review &amp; Audit'!$I$6:$I$505&lt;=$E2746+30)*('2_Review &amp; Audit'!$R$6:$R$505&gt;0)*(ROW('2_Review &amp; Audit'!$R$6:$R$505)&gt;$AC2746),0),0)+5,""))</f>
        <v/>
      </c>
      <c r="AP2746" t="str">
        <f>IF(OR($D2746="",$AK2746="",$AO2746=""),"",MIN($AK2746,$AO2746))</f>
        <v/>
      </c>
    </row>
    <row r="2747" spans="1:42" ht="12.75" customHeight="1" x14ac:dyDescent="0.2">
      <c r="A2747" t="str">
        <f>IF($J2747="","",INDEX('2_Review &amp; Audit'!$F:$F,$J2747))</f>
        <v/>
      </c>
      <c r="B2747" t="str">
        <f>IF($J2747="","",INDEX('2_Review &amp; Audit'!$C:$C,$J2747))</f>
        <v/>
      </c>
      <c r="C2747" t="str">
        <f>IF($J2747="","",INDEX('2_Review &amp; Audit'!$D:$D,$J2747))</f>
        <v/>
      </c>
      <c r="D2747" s="60" t="str">
        <f>IF($J2747="","",INDEX('2_Review &amp; Audit'!$U:$U,$J2747))</f>
        <v/>
      </c>
      <c r="E2747" t="str">
        <f>IF($J2747="","",INDEX('2_Review &amp; Audit'!$M:$M,$J2747))</f>
        <v/>
      </c>
      <c r="F2747" t="str">
        <f>IF($J2747="","",INDEX('2_Review &amp; Audit'!$N:$N,$J2747))</f>
        <v/>
      </c>
      <c r="G2747" t="str">
        <f>IF(OR($J2747="",$F2747=""),"",ABS(INDEX('2_Review &amp; Audit'!$B:$B,$J2747)/$F2747))</f>
        <v/>
      </c>
      <c r="H2747" t="str">
        <f t="shared" ref="H2747:H2810" si="107">IF(OR($F2747="",$G2747=""),"",$F2747*$G2747)</f>
        <v/>
      </c>
      <c r="I2747" t="str">
        <f>IF($J2747="","",INDEX('2_Review &amp; Audit'!$AD:$AD,$J2747))</f>
        <v/>
      </c>
      <c r="AB2747" t="str">
        <f>IF($D2747="","",MAX(0,N(#REF!)-N($X2747)))</f>
        <v/>
      </c>
      <c r="AC2747" t="str">
        <f>IF(OR($D2747="",$AB2747="",N($AB2747)&lt;=0),"",IFERROR(MATCH(1,INDEX(('2_Review &amp; Audit'!$F$6:$F$505=$A2747)*('2_Review &amp; Audit'!$I$6:$I$505&gt;=$E2747-30)*('2_Review &amp; Audit'!$I$6:$I$505&lt;=$E2747+30)*('2_Review &amp; Audit'!$R$6:$R$505&gt;0)*(ROW('2_Review &amp; Audit'!$R$6:$R$505)&gt;$T2747),0),0)+5,""))</f>
        <v/>
      </c>
      <c r="AG2747" t="str">
        <f>IF(OR($D2747="",$AB2747="",$AF2747=""),"",MIN($AB2747,$AF2747))</f>
        <v/>
      </c>
      <c r="AK2747" t="str">
        <f>IF($D2747="","",MAX(0,N($AB2747)-N($AG2747)))</f>
        <v/>
      </c>
      <c r="AL2747" t="str">
        <f>IF(OR($D2747="",$AK2747="",N($AK2747)&lt;=0),"",IFERROR(MATCH(1,INDEX(('2_Review &amp; Audit'!$F$6:$F$505=$A2747)*('2_Review &amp; Audit'!$I$6:$I$505&gt;=$E2747-30)*('2_Review &amp; Audit'!$I$6:$I$505&lt;=$E2747+30)*('2_Review &amp; Audit'!$R$6:$R$505&gt;0)*(ROW('2_Review &amp; Audit'!$R$6:$R$505)&gt;$AC2747),0),0)+5,""))</f>
        <v/>
      </c>
      <c r="AP2747" t="str">
        <f>IF(OR($D2747="",$AK2747="",$AO2747=""),"",MIN($AK2747,$AO2747))</f>
        <v/>
      </c>
    </row>
    <row r="2748" spans="1:42" ht="12.75" customHeight="1" x14ac:dyDescent="0.2">
      <c r="A2748" t="str">
        <f>IF($J2748="","",INDEX('2_Review &amp; Audit'!$F:$F,$J2748))</f>
        <v/>
      </c>
      <c r="B2748" t="str">
        <f>IF($J2748="","",INDEX('2_Review &amp; Audit'!$C:$C,$J2748))</f>
        <v/>
      </c>
      <c r="C2748" t="str">
        <f>IF($J2748="","",INDEX('2_Review &amp; Audit'!$D:$D,$J2748))</f>
        <v/>
      </c>
      <c r="D2748" s="60" t="str">
        <f>IF($J2748="","",INDEX('2_Review &amp; Audit'!$U:$U,$J2748))</f>
        <v/>
      </c>
      <c r="E2748" t="str">
        <f>IF($J2748="","",INDEX('2_Review &amp; Audit'!$M:$M,$J2748))</f>
        <v/>
      </c>
      <c r="F2748" t="str">
        <f>IF($J2748="","",INDEX('2_Review &amp; Audit'!$N:$N,$J2748))</f>
        <v/>
      </c>
      <c r="G2748" t="str">
        <f>IF(OR($J2748="",$F2748=""),"",ABS(INDEX('2_Review &amp; Audit'!$B:$B,$J2748)/$F2748))</f>
        <v/>
      </c>
      <c r="H2748" t="str">
        <f t="shared" si="107"/>
        <v/>
      </c>
      <c r="I2748" t="str">
        <f>IF($J2748="","",INDEX('2_Review &amp; Audit'!$AD:$AD,$J2748))</f>
        <v/>
      </c>
      <c r="AB2748" t="str">
        <f>IF($D2748="","",MAX(0,N(#REF!)-N($X2748)))</f>
        <v/>
      </c>
      <c r="AC2748" t="str">
        <f>IF(OR($D2748="",$AB2748="",N($AB2748)&lt;=0),"",IFERROR(MATCH(1,INDEX(('2_Review &amp; Audit'!$F$6:$F$505=$A2748)*('2_Review &amp; Audit'!$I$6:$I$505&gt;=$E2748-30)*('2_Review &amp; Audit'!$I$6:$I$505&lt;=$E2748+30)*('2_Review &amp; Audit'!$R$6:$R$505&gt;0)*(ROW('2_Review &amp; Audit'!$R$6:$R$505)&gt;$T2748),0),0)+5,""))</f>
        <v/>
      </c>
      <c r="AG2748" t="str">
        <f>IF(OR($D2748="",$AB2748="",$AF2748=""),"",MIN($AB2748,$AF2748))</f>
        <v/>
      </c>
      <c r="AK2748" t="str">
        <f>IF($D2748="","",MAX(0,N($AB2748)-N($AG2748)))</f>
        <v/>
      </c>
      <c r="AL2748" t="str">
        <f>IF(OR($D2748="",$AK2748="",N($AK2748)&lt;=0),"",IFERROR(MATCH(1,INDEX(('2_Review &amp; Audit'!$F$6:$F$505=$A2748)*('2_Review &amp; Audit'!$I$6:$I$505&gt;=$E2748-30)*('2_Review &amp; Audit'!$I$6:$I$505&lt;=$E2748+30)*('2_Review &amp; Audit'!$R$6:$R$505&gt;0)*(ROW('2_Review &amp; Audit'!$R$6:$R$505)&gt;$AC2748),0),0)+5,""))</f>
        <v/>
      </c>
      <c r="AP2748" t="str">
        <f>IF(OR($D2748="",$AK2748="",$AO2748=""),"",MIN($AK2748,$AO2748))</f>
        <v/>
      </c>
    </row>
    <row r="2749" spans="1:42" ht="12.75" customHeight="1" x14ac:dyDescent="0.2">
      <c r="A2749" t="str">
        <f>IF($J2749="","",INDEX('2_Review &amp; Audit'!$F:$F,$J2749))</f>
        <v/>
      </c>
      <c r="B2749" t="str">
        <f>IF($J2749="","",INDEX('2_Review &amp; Audit'!$C:$C,$J2749))</f>
        <v/>
      </c>
      <c r="C2749" t="str">
        <f>IF($J2749="","",INDEX('2_Review &amp; Audit'!$D:$D,$J2749))</f>
        <v/>
      </c>
      <c r="D2749" s="60" t="str">
        <f>IF($J2749="","",INDEX('2_Review &amp; Audit'!$U:$U,$J2749))</f>
        <v/>
      </c>
      <c r="E2749" t="str">
        <f>IF($J2749="","",INDEX('2_Review &amp; Audit'!$M:$M,$J2749))</f>
        <v/>
      </c>
      <c r="F2749" t="str">
        <f>IF($J2749="","",INDEX('2_Review &amp; Audit'!$N:$N,$J2749))</f>
        <v/>
      </c>
      <c r="G2749" t="str">
        <f>IF(OR($J2749="",$F2749=""),"",ABS(INDEX('2_Review &amp; Audit'!$B:$B,$J2749)/$F2749))</f>
        <v/>
      </c>
      <c r="H2749" t="str">
        <f t="shared" si="107"/>
        <v/>
      </c>
      <c r="I2749" t="str">
        <f>IF($J2749="","",INDEX('2_Review &amp; Audit'!$AD:$AD,$J2749))</f>
        <v/>
      </c>
      <c r="AB2749" t="str">
        <f>IF($D2749="","",MAX(0,N(#REF!)-N($X2749)))</f>
        <v/>
      </c>
      <c r="AC2749" t="str">
        <f>IF(OR($D2749="",$AB2749="",N($AB2749)&lt;=0),"",IFERROR(MATCH(1,INDEX(('2_Review &amp; Audit'!$F$6:$F$505=$A2749)*('2_Review &amp; Audit'!$I$6:$I$505&gt;=$E2749-30)*('2_Review &amp; Audit'!$I$6:$I$505&lt;=$E2749+30)*('2_Review &amp; Audit'!$R$6:$R$505&gt;0)*(ROW('2_Review &amp; Audit'!$R$6:$R$505)&gt;$T2749),0),0)+5,""))</f>
        <v/>
      </c>
      <c r="AG2749" t="str">
        <f>IF(OR($D2749="",$AB2749="",$AF2749=""),"",MIN($AB2749,$AF2749))</f>
        <v/>
      </c>
      <c r="AK2749" t="str">
        <f>IF($D2749="","",MAX(0,N($AB2749)-N($AG2749)))</f>
        <v/>
      </c>
      <c r="AL2749" t="str">
        <f>IF(OR($D2749="",$AK2749="",N($AK2749)&lt;=0),"",IFERROR(MATCH(1,INDEX(('2_Review &amp; Audit'!$F$6:$F$505=$A2749)*('2_Review &amp; Audit'!$I$6:$I$505&gt;=$E2749-30)*('2_Review &amp; Audit'!$I$6:$I$505&lt;=$E2749+30)*('2_Review &amp; Audit'!$R$6:$R$505&gt;0)*(ROW('2_Review &amp; Audit'!$R$6:$R$505)&gt;$AC2749),0),0)+5,""))</f>
        <v/>
      </c>
      <c r="AP2749" t="str">
        <f>IF(OR($D2749="",$AK2749="",$AO2749=""),"",MIN($AK2749,$AO2749))</f>
        <v/>
      </c>
    </row>
    <row r="2750" spans="1:42" ht="12.75" customHeight="1" x14ac:dyDescent="0.2">
      <c r="A2750" t="str">
        <f>IF($J2750="","",INDEX('2_Review &amp; Audit'!$F:$F,$J2750))</f>
        <v/>
      </c>
      <c r="B2750" t="str">
        <f>IF($J2750="","",INDEX('2_Review &amp; Audit'!$C:$C,$J2750))</f>
        <v/>
      </c>
      <c r="C2750" t="str">
        <f>IF($J2750="","",INDEX('2_Review &amp; Audit'!$D:$D,$J2750))</f>
        <v/>
      </c>
      <c r="D2750" s="60" t="str">
        <f>IF($J2750="","",INDEX('2_Review &amp; Audit'!$U:$U,$J2750))</f>
        <v/>
      </c>
      <c r="E2750" t="str">
        <f>IF($J2750="","",INDEX('2_Review &amp; Audit'!$M:$M,$J2750))</f>
        <v/>
      </c>
      <c r="F2750" t="str">
        <f>IF($J2750="","",INDEX('2_Review &amp; Audit'!$N:$N,$J2750))</f>
        <v/>
      </c>
      <c r="G2750" t="str">
        <f>IF(OR($J2750="",$F2750=""),"",ABS(INDEX('2_Review &amp; Audit'!$B:$B,$J2750)/$F2750))</f>
        <v/>
      </c>
      <c r="H2750" t="str">
        <f t="shared" si="107"/>
        <v/>
      </c>
      <c r="I2750" t="str">
        <f>IF($J2750="","",INDEX('2_Review &amp; Audit'!$AD:$AD,$J2750))</f>
        <v/>
      </c>
      <c r="AB2750" t="str">
        <f>IF($D2750="","",MAX(0,N(#REF!)-N($X2750)))</f>
        <v/>
      </c>
      <c r="AC2750" t="str">
        <f>IF(OR($D2750="",$AB2750="",N($AB2750)&lt;=0),"",IFERROR(MATCH(1,INDEX(('2_Review &amp; Audit'!$F$6:$F$505=$A2750)*('2_Review &amp; Audit'!$I$6:$I$505&gt;=$E2750-30)*('2_Review &amp; Audit'!$I$6:$I$505&lt;=$E2750+30)*('2_Review &amp; Audit'!$R$6:$R$505&gt;0)*(ROW('2_Review &amp; Audit'!$R$6:$R$505)&gt;$T2750),0),0)+5,""))</f>
        <v/>
      </c>
      <c r="AG2750" t="str">
        <f>IF(OR($D2750="",$AB2750="",$AF2750=""),"",MIN($AB2750,$AF2750))</f>
        <v/>
      </c>
      <c r="AK2750" t="str">
        <f>IF($D2750="","",MAX(0,N($AB2750)-N($AG2750)))</f>
        <v/>
      </c>
      <c r="AL2750" t="str">
        <f>IF(OR($D2750="",$AK2750="",N($AK2750)&lt;=0),"",IFERROR(MATCH(1,INDEX(('2_Review &amp; Audit'!$F$6:$F$505=$A2750)*('2_Review &amp; Audit'!$I$6:$I$505&gt;=$E2750-30)*('2_Review &amp; Audit'!$I$6:$I$505&lt;=$E2750+30)*('2_Review &amp; Audit'!$R$6:$R$505&gt;0)*(ROW('2_Review &amp; Audit'!$R$6:$R$505)&gt;$AC2750),0),0)+5,""))</f>
        <v/>
      </c>
      <c r="AP2750" t="str">
        <f>IF(OR($D2750="",$AK2750="",$AO2750=""),"",MIN($AK2750,$AO2750))</f>
        <v/>
      </c>
    </row>
    <row r="2751" spans="1:42" ht="12.75" customHeight="1" x14ac:dyDescent="0.2">
      <c r="A2751" t="str">
        <f>IF($J2751="","",INDEX('2_Review &amp; Audit'!$F:$F,$J2751))</f>
        <v/>
      </c>
      <c r="B2751" t="str">
        <f>IF($J2751="","",INDEX('2_Review &amp; Audit'!$C:$C,$J2751))</f>
        <v/>
      </c>
      <c r="C2751" t="str">
        <f>IF($J2751="","",INDEX('2_Review &amp; Audit'!$D:$D,$J2751))</f>
        <v/>
      </c>
      <c r="D2751" s="60" t="str">
        <f>IF($J2751="","",INDEX('2_Review &amp; Audit'!$U:$U,$J2751))</f>
        <v/>
      </c>
      <c r="E2751" t="str">
        <f>IF($J2751="","",INDEX('2_Review &amp; Audit'!$M:$M,$J2751))</f>
        <v/>
      </c>
      <c r="F2751" t="str">
        <f>IF($J2751="","",INDEX('2_Review &amp; Audit'!$N:$N,$J2751))</f>
        <v/>
      </c>
      <c r="G2751" t="str">
        <f>IF(OR($J2751="",$F2751=""),"",ABS(INDEX('2_Review &amp; Audit'!$B:$B,$J2751)/$F2751))</f>
        <v/>
      </c>
      <c r="H2751" t="str">
        <f t="shared" si="107"/>
        <v/>
      </c>
      <c r="I2751" t="str">
        <f>IF($J2751="","",INDEX('2_Review &amp; Audit'!$AD:$AD,$J2751))</f>
        <v/>
      </c>
      <c r="AB2751" t="str">
        <f>IF($D2751="","",MAX(0,N(#REF!)-N($X2751)))</f>
        <v/>
      </c>
      <c r="AC2751" t="str">
        <f>IF(OR($D2751="",$AB2751="",N($AB2751)&lt;=0),"",IFERROR(MATCH(1,INDEX(('2_Review &amp; Audit'!$F$6:$F$505=$A2751)*('2_Review &amp; Audit'!$I$6:$I$505&gt;=$E2751-30)*('2_Review &amp; Audit'!$I$6:$I$505&lt;=$E2751+30)*('2_Review &amp; Audit'!$R$6:$R$505&gt;0)*(ROW('2_Review &amp; Audit'!$R$6:$R$505)&gt;$T2751),0),0)+5,""))</f>
        <v/>
      </c>
      <c r="AG2751" t="str">
        <f>IF(OR($D2751="",$AB2751="",$AF2751=""),"",MIN($AB2751,$AF2751))</f>
        <v/>
      </c>
      <c r="AK2751" t="str">
        <f>IF($D2751="","",MAX(0,N($AB2751)-N($AG2751)))</f>
        <v/>
      </c>
      <c r="AL2751" t="str">
        <f>IF(OR($D2751="",$AK2751="",N($AK2751)&lt;=0),"",IFERROR(MATCH(1,INDEX(('2_Review &amp; Audit'!$F$6:$F$505=$A2751)*('2_Review &amp; Audit'!$I$6:$I$505&gt;=$E2751-30)*('2_Review &amp; Audit'!$I$6:$I$505&lt;=$E2751+30)*('2_Review &amp; Audit'!$R$6:$R$505&gt;0)*(ROW('2_Review &amp; Audit'!$R$6:$R$505)&gt;$AC2751),0),0)+5,""))</f>
        <v/>
      </c>
      <c r="AP2751" t="str">
        <f>IF(OR($D2751="",$AK2751="",$AO2751=""),"",MIN($AK2751,$AO2751))</f>
        <v/>
      </c>
    </row>
    <row r="2752" spans="1:42" ht="12.75" customHeight="1" x14ac:dyDescent="0.2">
      <c r="A2752" t="str">
        <f>IF($J2752="","",INDEX('2_Review &amp; Audit'!$F:$F,$J2752))</f>
        <v/>
      </c>
      <c r="B2752" t="str">
        <f>IF($J2752="","",INDEX('2_Review &amp; Audit'!$C:$C,$J2752))</f>
        <v/>
      </c>
      <c r="C2752" t="str">
        <f>IF($J2752="","",INDEX('2_Review &amp; Audit'!$D:$D,$J2752))</f>
        <v/>
      </c>
      <c r="D2752" s="60" t="str">
        <f>IF($J2752="","",INDEX('2_Review &amp; Audit'!$U:$U,$J2752))</f>
        <v/>
      </c>
      <c r="E2752" t="str">
        <f>IF($J2752="","",INDEX('2_Review &amp; Audit'!$M:$M,$J2752))</f>
        <v/>
      </c>
      <c r="F2752" t="str">
        <f>IF($J2752="","",INDEX('2_Review &amp; Audit'!$N:$N,$J2752))</f>
        <v/>
      </c>
      <c r="G2752" t="str">
        <f>IF(OR($J2752="",$F2752=""),"",ABS(INDEX('2_Review &amp; Audit'!$B:$B,$J2752)/$F2752))</f>
        <v/>
      </c>
      <c r="H2752" t="str">
        <f t="shared" si="107"/>
        <v/>
      </c>
      <c r="I2752" t="str">
        <f>IF($J2752="","",INDEX('2_Review &amp; Audit'!$AD:$AD,$J2752))</f>
        <v/>
      </c>
      <c r="AB2752" t="str">
        <f>IF($D2752="","",MAX(0,N(#REF!)-N($X2752)))</f>
        <v/>
      </c>
      <c r="AC2752" t="str">
        <f>IF(OR($D2752="",$AB2752="",N($AB2752)&lt;=0),"",IFERROR(MATCH(1,INDEX(('2_Review &amp; Audit'!$F$6:$F$505=$A2752)*('2_Review &amp; Audit'!$I$6:$I$505&gt;=$E2752-30)*('2_Review &amp; Audit'!$I$6:$I$505&lt;=$E2752+30)*('2_Review &amp; Audit'!$R$6:$R$505&gt;0)*(ROW('2_Review &amp; Audit'!$R$6:$R$505)&gt;$T2752),0),0)+5,""))</f>
        <v/>
      </c>
      <c r="AG2752" t="str">
        <f>IF(OR($D2752="",$AB2752="",$AF2752=""),"",MIN($AB2752,$AF2752))</f>
        <v/>
      </c>
      <c r="AK2752" t="str">
        <f>IF($D2752="","",MAX(0,N($AB2752)-N($AG2752)))</f>
        <v/>
      </c>
      <c r="AL2752" t="str">
        <f>IF(OR($D2752="",$AK2752="",N($AK2752)&lt;=0),"",IFERROR(MATCH(1,INDEX(('2_Review &amp; Audit'!$F$6:$F$505=$A2752)*('2_Review &amp; Audit'!$I$6:$I$505&gt;=$E2752-30)*('2_Review &amp; Audit'!$I$6:$I$505&lt;=$E2752+30)*('2_Review &amp; Audit'!$R$6:$R$505&gt;0)*(ROW('2_Review &amp; Audit'!$R$6:$R$505)&gt;$AC2752),0),0)+5,""))</f>
        <v/>
      </c>
      <c r="AP2752" t="str">
        <f>IF(OR($D2752="",$AK2752="",$AO2752=""),"",MIN($AK2752,$AO2752))</f>
        <v/>
      </c>
    </row>
    <row r="2753" spans="1:42" ht="12.75" customHeight="1" x14ac:dyDescent="0.2">
      <c r="A2753" t="str">
        <f>IF($J2753="","",INDEX('2_Review &amp; Audit'!$F:$F,$J2753))</f>
        <v/>
      </c>
      <c r="B2753" t="str">
        <f>IF($J2753="","",INDEX('2_Review &amp; Audit'!$C:$C,$J2753))</f>
        <v/>
      </c>
      <c r="C2753" t="str">
        <f>IF($J2753="","",INDEX('2_Review &amp; Audit'!$D:$D,$J2753))</f>
        <v/>
      </c>
      <c r="D2753" s="60" t="str">
        <f>IF($J2753="","",INDEX('2_Review &amp; Audit'!$U:$U,$J2753))</f>
        <v/>
      </c>
      <c r="E2753" t="str">
        <f>IF($J2753="","",INDEX('2_Review &amp; Audit'!$M:$M,$J2753))</f>
        <v/>
      </c>
      <c r="F2753" t="str">
        <f>IF($J2753="","",INDEX('2_Review &amp; Audit'!$N:$N,$J2753))</f>
        <v/>
      </c>
      <c r="G2753" t="str">
        <f>IF(OR($J2753="",$F2753=""),"",ABS(INDEX('2_Review &amp; Audit'!$B:$B,$J2753)/$F2753))</f>
        <v/>
      </c>
      <c r="H2753" t="str">
        <f t="shared" si="107"/>
        <v/>
      </c>
      <c r="I2753" t="str">
        <f>IF($J2753="","",INDEX('2_Review &amp; Audit'!$AD:$AD,$J2753))</f>
        <v/>
      </c>
      <c r="AB2753" t="str">
        <f>IF($D2753="","",MAX(0,N(#REF!)-N($X2753)))</f>
        <v/>
      </c>
      <c r="AC2753" t="str">
        <f>IF(OR($D2753="",$AB2753="",N($AB2753)&lt;=0),"",IFERROR(MATCH(1,INDEX(('2_Review &amp; Audit'!$F$6:$F$505=$A2753)*('2_Review &amp; Audit'!$I$6:$I$505&gt;=$E2753-30)*('2_Review &amp; Audit'!$I$6:$I$505&lt;=$E2753+30)*('2_Review &amp; Audit'!$R$6:$R$505&gt;0)*(ROW('2_Review &amp; Audit'!$R$6:$R$505)&gt;$T2753),0),0)+5,""))</f>
        <v/>
      </c>
      <c r="AG2753" t="str">
        <f>IF(OR($D2753="",$AB2753="",$AF2753=""),"",MIN($AB2753,$AF2753))</f>
        <v/>
      </c>
      <c r="AK2753" t="str">
        <f>IF($D2753="","",MAX(0,N($AB2753)-N($AG2753)))</f>
        <v/>
      </c>
      <c r="AL2753" t="str">
        <f>IF(OR($D2753="",$AK2753="",N($AK2753)&lt;=0),"",IFERROR(MATCH(1,INDEX(('2_Review &amp; Audit'!$F$6:$F$505=$A2753)*('2_Review &amp; Audit'!$I$6:$I$505&gt;=$E2753-30)*('2_Review &amp; Audit'!$I$6:$I$505&lt;=$E2753+30)*('2_Review &amp; Audit'!$R$6:$R$505&gt;0)*(ROW('2_Review &amp; Audit'!$R$6:$R$505)&gt;$AC2753),0),0)+5,""))</f>
        <v/>
      </c>
      <c r="AP2753" t="str">
        <f>IF(OR($D2753="",$AK2753="",$AO2753=""),"",MIN($AK2753,$AO2753))</f>
        <v/>
      </c>
    </row>
    <row r="2754" spans="1:42" ht="12.75" customHeight="1" x14ac:dyDescent="0.2">
      <c r="A2754" t="str">
        <f>IF($J2754="","",INDEX('2_Review &amp; Audit'!$F:$F,$J2754))</f>
        <v/>
      </c>
      <c r="B2754" t="str">
        <f>IF($J2754="","",INDEX('2_Review &amp; Audit'!$C:$C,$J2754))</f>
        <v/>
      </c>
      <c r="C2754" t="str">
        <f>IF($J2754="","",INDEX('2_Review &amp; Audit'!$D:$D,$J2754))</f>
        <v/>
      </c>
      <c r="D2754" s="60" t="str">
        <f>IF($J2754="","",INDEX('2_Review &amp; Audit'!$U:$U,$J2754))</f>
        <v/>
      </c>
      <c r="E2754" t="str">
        <f>IF($J2754="","",INDEX('2_Review &amp; Audit'!$M:$M,$J2754))</f>
        <v/>
      </c>
      <c r="F2754" t="str">
        <f>IF($J2754="","",INDEX('2_Review &amp; Audit'!$N:$N,$J2754))</f>
        <v/>
      </c>
      <c r="G2754" t="str">
        <f>IF(OR($J2754="",$F2754=""),"",ABS(INDEX('2_Review &amp; Audit'!$B:$B,$J2754)/$F2754))</f>
        <v/>
      </c>
      <c r="H2754" t="str">
        <f t="shared" si="107"/>
        <v/>
      </c>
      <c r="I2754" t="str">
        <f>IF($J2754="","",INDEX('2_Review &amp; Audit'!$AD:$AD,$J2754))</f>
        <v/>
      </c>
      <c r="AB2754" t="str">
        <f>IF($D2754="","",MAX(0,N(#REF!)-N($X2754)))</f>
        <v/>
      </c>
      <c r="AC2754" t="str">
        <f>IF(OR($D2754="",$AB2754="",N($AB2754)&lt;=0),"",IFERROR(MATCH(1,INDEX(('2_Review &amp; Audit'!$F$6:$F$505=$A2754)*('2_Review &amp; Audit'!$I$6:$I$505&gt;=$E2754-30)*('2_Review &amp; Audit'!$I$6:$I$505&lt;=$E2754+30)*('2_Review &amp; Audit'!$R$6:$R$505&gt;0)*(ROW('2_Review &amp; Audit'!$R$6:$R$505)&gt;$T2754),0),0)+5,""))</f>
        <v/>
      </c>
      <c r="AG2754" t="str">
        <f>IF(OR($D2754="",$AB2754="",$AF2754=""),"",MIN($AB2754,$AF2754))</f>
        <v/>
      </c>
      <c r="AK2754" t="str">
        <f>IF($D2754="","",MAX(0,N($AB2754)-N($AG2754)))</f>
        <v/>
      </c>
      <c r="AL2754" t="str">
        <f>IF(OR($D2754="",$AK2754="",N($AK2754)&lt;=0),"",IFERROR(MATCH(1,INDEX(('2_Review &amp; Audit'!$F$6:$F$505=$A2754)*('2_Review &amp; Audit'!$I$6:$I$505&gt;=$E2754-30)*('2_Review &amp; Audit'!$I$6:$I$505&lt;=$E2754+30)*('2_Review &amp; Audit'!$R$6:$R$505&gt;0)*(ROW('2_Review &amp; Audit'!$R$6:$R$505)&gt;$AC2754),0),0)+5,""))</f>
        <v/>
      </c>
      <c r="AP2754" t="str">
        <f>IF(OR($D2754="",$AK2754="",$AO2754=""),"",MIN($AK2754,$AO2754))</f>
        <v/>
      </c>
    </row>
    <row r="2755" spans="1:42" ht="12.75" customHeight="1" x14ac:dyDescent="0.2">
      <c r="A2755" t="str">
        <f>IF($J2755="","",INDEX('2_Review &amp; Audit'!$F:$F,$J2755))</f>
        <v/>
      </c>
      <c r="B2755" t="str">
        <f>IF($J2755="","",INDEX('2_Review &amp; Audit'!$C:$C,$J2755))</f>
        <v/>
      </c>
      <c r="C2755" t="str">
        <f>IF($J2755="","",INDEX('2_Review &amp; Audit'!$D:$D,$J2755))</f>
        <v/>
      </c>
      <c r="D2755" s="60" t="str">
        <f>IF($J2755="","",INDEX('2_Review &amp; Audit'!$U:$U,$J2755))</f>
        <v/>
      </c>
      <c r="E2755" t="str">
        <f>IF($J2755="","",INDEX('2_Review &amp; Audit'!$M:$M,$J2755))</f>
        <v/>
      </c>
      <c r="F2755" t="str">
        <f>IF($J2755="","",INDEX('2_Review &amp; Audit'!$N:$N,$J2755))</f>
        <v/>
      </c>
      <c r="G2755" t="str">
        <f>IF(OR($J2755="",$F2755=""),"",ABS(INDEX('2_Review &amp; Audit'!$B:$B,$J2755)/$F2755))</f>
        <v/>
      </c>
      <c r="H2755" t="str">
        <f t="shared" si="107"/>
        <v/>
      </c>
      <c r="I2755" t="str">
        <f>IF($J2755="","",INDEX('2_Review &amp; Audit'!$AD:$AD,$J2755))</f>
        <v/>
      </c>
      <c r="AB2755" t="str">
        <f>IF($D2755="","",MAX(0,N(#REF!)-N($X2755)))</f>
        <v/>
      </c>
      <c r="AC2755" t="str">
        <f>IF(OR($D2755="",$AB2755="",N($AB2755)&lt;=0),"",IFERROR(MATCH(1,INDEX(('2_Review &amp; Audit'!$F$6:$F$505=$A2755)*('2_Review &amp; Audit'!$I$6:$I$505&gt;=$E2755-30)*('2_Review &amp; Audit'!$I$6:$I$505&lt;=$E2755+30)*('2_Review &amp; Audit'!$R$6:$R$505&gt;0)*(ROW('2_Review &amp; Audit'!$R$6:$R$505)&gt;$T2755),0),0)+5,""))</f>
        <v/>
      </c>
      <c r="AG2755" t="str">
        <f>IF(OR($D2755="",$AB2755="",$AF2755=""),"",MIN($AB2755,$AF2755))</f>
        <v/>
      </c>
      <c r="AK2755" t="str">
        <f>IF($D2755="","",MAX(0,N($AB2755)-N($AG2755)))</f>
        <v/>
      </c>
      <c r="AL2755" t="str">
        <f>IF(OR($D2755="",$AK2755="",N($AK2755)&lt;=0),"",IFERROR(MATCH(1,INDEX(('2_Review &amp; Audit'!$F$6:$F$505=$A2755)*('2_Review &amp; Audit'!$I$6:$I$505&gt;=$E2755-30)*('2_Review &amp; Audit'!$I$6:$I$505&lt;=$E2755+30)*('2_Review &amp; Audit'!$R$6:$R$505&gt;0)*(ROW('2_Review &amp; Audit'!$R$6:$R$505)&gt;$AC2755),0),0)+5,""))</f>
        <v/>
      </c>
      <c r="AP2755" t="str">
        <f>IF(OR($D2755="",$AK2755="",$AO2755=""),"",MIN($AK2755,$AO2755))</f>
        <v/>
      </c>
    </row>
    <row r="2756" spans="1:42" ht="12.75" customHeight="1" x14ac:dyDescent="0.2">
      <c r="A2756" t="str">
        <f>IF($J2756="","",INDEX('2_Review &amp; Audit'!$F:$F,$J2756))</f>
        <v/>
      </c>
      <c r="B2756" t="str">
        <f>IF($J2756="","",INDEX('2_Review &amp; Audit'!$C:$C,$J2756))</f>
        <v/>
      </c>
      <c r="C2756" t="str">
        <f>IF($J2756="","",INDEX('2_Review &amp; Audit'!$D:$D,$J2756))</f>
        <v/>
      </c>
      <c r="D2756" s="60" t="str">
        <f>IF($J2756="","",INDEX('2_Review &amp; Audit'!$U:$U,$J2756))</f>
        <v/>
      </c>
      <c r="E2756" t="str">
        <f>IF($J2756="","",INDEX('2_Review &amp; Audit'!$M:$M,$J2756))</f>
        <v/>
      </c>
      <c r="F2756" t="str">
        <f>IF($J2756="","",INDEX('2_Review &amp; Audit'!$N:$N,$J2756))</f>
        <v/>
      </c>
      <c r="G2756" t="str">
        <f>IF(OR($J2756="",$F2756=""),"",ABS(INDEX('2_Review &amp; Audit'!$B:$B,$J2756)/$F2756))</f>
        <v/>
      </c>
      <c r="H2756" t="str">
        <f t="shared" si="107"/>
        <v/>
      </c>
      <c r="I2756" t="str">
        <f>IF($J2756="","",INDEX('2_Review &amp; Audit'!$AD:$AD,$J2756))</f>
        <v/>
      </c>
      <c r="AB2756" t="str">
        <f>IF($D2756="","",MAX(0,N(#REF!)-N($X2756)))</f>
        <v/>
      </c>
      <c r="AC2756" t="str">
        <f>IF(OR($D2756="",$AB2756="",N($AB2756)&lt;=0),"",IFERROR(MATCH(1,INDEX(('2_Review &amp; Audit'!$F$6:$F$505=$A2756)*('2_Review &amp; Audit'!$I$6:$I$505&gt;=$E2756-30)*('2_Review &amp; Audit'!$I$6:$I$505&lt;=$E2756+30)*('2_Review &amp; Audit'!$R$6:$R$505&gt;0)*(ROW('2_Review &amp; Audit'!$R$6:$R$505)&gt;$T2756),0),0)+5,""))</f>
        <v/>
      </c>
      <c r="AG2756" t="str">
        <f>IF(OR($D2756="",$AB2756="",$AF2756=""),"",MIN($AB2756,$AF2756))</f>
        <v/>
      </c>
      <c r="AK2756" t="str">
        <f>IF($D2756="","",MAX(0,N($AB2756)-N($AG2756)))</f>
        <v/>
      </c>
      <c r="AL2756" t="str">
        <f>IF(OR($D2756="",$AK2756="",N($AK2756)&lt;=0),"",IFERROR(MATCH(1,INDEX(('2_Review &amp; Audit'!$F$6:$F$505=$A2756)*('2_Review &amp; Audit'!$I$6:$I$505&gt;=$E2756-30)*('2_Review &amp; Audit'!$I$6:$I$505&lt;=$E2756+30)*('2_Review &amp; Audit'!$R$6:$R$505&gt;0)*(ROW('2_Review &amp; Audit'!$R$6:$R$505)&gt;$AC2756),0),0)+5,""))</f>
        <v/>
      </c>
      <c r="AP2756" t="str">
        <f>IF(OR($D2756="",$AK2756="",$AO2756=""),"",MIN($AK2756,$AO2756))</f>
        <v/>
      </c>
    </row>
    <row r="2757" spans="1:42" ht="12.75" customHeight="1" x14ac:dyDescent="0.2">
      <c r="A2757" t="str">
        <f>IF($J2757="","",INDEX('2_Review &amp; Audit'!$F:$F,$J2757))</f>
        <v/>
      </c>
      <c r="B2757" t="str">
        <f>IF($J2757="","",INDEX('2_Review &amp; Audit'!$C:$C,$J2757))</f>
        <v/>
      </c>
      <c r="C2757" t="str">
        <f>IF($J2757="","",INDEX('2_Review &amp; Audit'!$D:$D,$J2757))</f>
        <v/>
      </c>
      <c r="D2757" s="60" t="str">
        <f>IF($J2757="","",INDEX('2_Review &amp; Audit'!$U:$U,$J2757))</f>
        <v/>
      </c>
      <c r="E2757" t="str">
        <f>IF($J2757="","",INDEX('2_Review &amp; Audit'!$M:$M,$J2757))</f>
        <v/>
      </c>
      <c r="F2757" t="str">
        <f>IF($J2757="","",INDEX('2_Review &amp; Audit'!$N:$N,$J2757))</f>
        <v/>
      </c>
      <c r="G2757" t="str">
        <f>IF(OR($J2757="",$F2757=""),"",ABS(INDEX('2_Review &amp; Audit'!$B:$B,$J2757)/$F2757))</f>
        <v/>
      </c>
      <c r="H2757" t="str">
        <f t="shared" si="107"/>
        <v/>
      </c>
      <c r="I2757" t="str">
        <f>IF($J2757="","",INDEX('2_Review &amp; Audit'!$AD:$AD,$J2757))</f>
        <v/>
      </c>
      <c r="AB2757" t="str">
        <f>IF($D2757="","",MAX(0,N(#REF!)-N($X2757)))</f>
        <v/>
      </c>
      <c r="AC2757" t="str">
        <f>IF(OR($D2757="",$AB2757="",N($AB2757)&lt;=0),"",IFERROR(MATCH(1,INDEX(('2_Review &amp; Audit'!$F$6:$F$505=$A2757)*('2_Review &amp; Audit'!$I$6:$I$505&gt;=$E2757-30)*('2_Review &amp; Audit'!$I$6:$I$505&lt;=$E2757+30)*('2_Review &amp; Audit'!$R$6:$R$505&gt;0)*(ROW('2_Review &amp; Audit'!$R$6:$R$505)&gt;$T2757),0),0)+5,""))</f>
        <v/>
      </c>
      <c r="AG2757" t="str">
        <f>IF(OR($D2757="",$AB2757="",$AF2757=""),"",MIN($AB2757,$AF2757))</f>
        <v/>
      </c>
      <c r="AK2757" t="str">
        <f>IF($D2757="","",MAX(0,N($AB2757)-N($AG2757)))</f>
        <v/>
      </c>
      <c r="AL2757" t="str">
        <f>IF(OR($D2757="",$AK2757="",N($AK2757)&lt;=0),"",IFERROR(MATCH(1,INDEX(('2_Review &amp; Audit'!$F$6:$F$505=$A2757)*('2_Review &amp; Audit'!$I$6:$I$505&gt;=$E2757-30)*('2_Review &amp; Audit'!$I$6:$I$505&lt;=$E2757+30)*('2_Review &amp; Audit'!$R$6:$R$505&gt;0)*(ROW('2_Review &amp; Audit'!$R$6:$R$505)&gt;$AC2757),0),0)+5,""))</f>
        <v/>
      </c>
      <c r="AP2757" t="str">
        <f>IF(OR($D2757="",$AK2757="",$AO2757=""),"",MIN($AK2757,$AO2757))</f>
        <v/>
      </c>
    </row>
    <row r="2758" spans="1:42" ht="12.75" customHeight="1" x14ac:dyDescent="0.2">
      <c r="A2758" t="str">
        <f>IF($J2758="","",INDEX('2_Review &amp; Audit'!$F:$F,$J2758))</f>
        <v/>
      </c>
      <c r="B2758" t="str">
        <f>IF($J2758="","",INDEX('2_Review &amp; Audit'!$C:$C,$J2758))</f>
        <v/>
      </c>
      <c r="C2758" t="str">
        <f>IF($J2758="","",INDEX('2_Review &amp; Audit'!$D:$D,$J2758))</f>
        <v/>
      </c>
      <c r="D2758" s="60" t="str">
        <f>IF($J2758="","",INDEX('2_Review &amp; Audit'!$U:$U,$J2758))</f>
        <v/>
      </c>
      <c r="E2758" t="str">
        <f>IF($J2758="","",INDEX('2_Review &amp; Audit'!$M:$M,$J2758))</f>
        <v/>
      </c>
      <c r="F2758" t="str">
        <f>IF($J2758="","",INDEX('2_Review &amp; Audit'!$N:$N,$J2758))</f>
        <v/>
      </c>
      <c r="G2758" t="str">
        <f>IF(OR($J2758="",$F2758=""),"",ABS(INDEX('2_Review &amp; Audit'!$B:$B,$J2758)/$F2758))</f>
        <v/>
      </c>
      <c r="H2758" t="str">
        <f t="shared" si="107"/>
        <v/>
      </c>
      <c r="I2758" t="str">
        <f>IF($J2758="","",INDEX('2_Review &amp; Audit'!$AD:$AD,$J2758))</f>
        <v/>
      </c>
      <c r="AB2758" t="str">
        <f>IF($D2758="","",MAX(0,N(#REF!)-N($X2758)))</f>
        <v/>
      </c>
      <c r="AC2758" t="str">
        <f>IF(OR($D2758="",$AB2758="",N($AB2758)&lt;=0),"",IFERROR(MATCH(1,INDEX(('2_Review &amp; Audit'!$F$6:$F$505=$A2758)*('2_Review &amp; Audit'!$I$6:$I$505&gt;=$E2758-30)*('2_Review &amp; Audit'!$I$6:$I$505&lt;=$E2758+30)*('2_Review &amp; Audit'!$R$6:$R$505&gt;0)*(ROW('2_Review &amp; Audit'!$R$6:$R$505)&gt;$T2758),0),0)+5,""))</f>
        <v/>
      </c>
      <c r="AG2758" t="str">
        <f>IF(OR($D2758="",$AB2758="",$AF2758=""),"",MIN($AB2758,$AF2758))</f>
        <v/>
      </c>
      <c r="AK2758" t="str">
        <f>IF($D2758="","",MAX(0,N($AB2758)-N($AG2758)))</f>
        <v/>
      </c>
      <c r="AL2758" t="str">
        <f>IF(OR($D2758="",$AK2758="",N($AK2758)&lt;=0),"",IFERROR(MATCH(1,INDEX(('2_Review &amp; Audit'!$F$6:$F$505=$A2758)*('2_Review &amp; Audit'!$I$6:$I$505&gt;=$E2758-30)*('2_Review &amp; Audit'!$I$6:$I$505&lt;=$E2758+30)*('2_Review &amp; Audit'!$R$6:$R$505&gt;0)*(ROW('2_Review &amp; Audit'!$R$6:$R$505)&gt;$AC2758),0),0)+5,""))</f>
        <v/>
      </c>
      <c r="AP2758" t="str">
        <f>IF(OR($D2758="",$AK2758="",$AO2758=""),"",MIN($AK2758,$AO2758))</f>
        <v/>
      </c>
    </row>
    <row r="2759" spans="1:42" ht="12.75" customHeight="1" x14ac:dyDescent="0.2">
      <c r="A2759" t="str">
        <f>IF($J2759="","",INDEX('2_Review &amp; Audit'!$F:$F,$J2759))</f>
        <v/>
      </c>
      <c r="B2759" t="str">
        <f>IF($J2759="","",INDEX('2_Review &amp; Audit'!$C:$C,$J2759))</f>
        <v/>
      </c>
      <c r="C2759" t="str">
        <f>IF($J2759="","",INDEX('2_Review &amp; Audit'!$D:$D,$J2759))</f>
        <v/>
      </c>
      <c r="D2759" s="60" t="str">
        <f>IF($J2759="","",INDEX('2_Review &amp; Audit'!$U:$U,$J2759))</f>
        <v/>
      </c>
      <c r="E2759" t="str">
        <f>IF($J2759="","",INDEX('2_Review &amp; Audit'!$M:$M,$J2759))</f>
        <v/>
      </c>
      <c r="F2759" t="str">
        <f>IF($J2759="","",INDEX('2_Review &amp; Audit'!$N:$N,$J2759))</f>
        <v/>
      </c>
      <c r="G2759" t="str">
        <f>IF(OR($J2759="",$F2759=""),"",ABS(INDEX('2_Review &amp; Audit'!$B:$B,$J2759)/$F2759))</f>
        <v/>
      </c>
      <c r="H2759" t="str">
        <f t="shared" si="107"/>
        <v/>
      </c>
      <c r="I2759" t="str">
        <f>IF($J2759="","",INDEX('2_Review &amp; Audit'!$AD:$AD,$J2759))</f>
        <v/>
      </c>
      <c r="AB2759" t="str">
        <f>IF($D2759="","",MAX(0,N(#REF!)-N($X2759)))</f>
        <v/>
      </c>
      <c r="AC2759" t="str">
        <f>IF(OR($D2759="",$AB2759="",N($AB2759)&lt;=0),"",IFERROR(MATCH(1,INDEX(('2_Review &amp; Audit'!$F$6:$F$505=$A2759)*('2_Review &amp; Audit'!$I$6:$I$505&gt;=$E2759-30)*('2_Review &amp; Audit'!$I$6:$I$505&lt;=$E2759+30)*('2_Review &amp; Audit'!$R$6:$R$505&gt;0)*(ROW('2_Review &amp; Audit'!$R$6:$R$505)&gt;$T2759),0),0)+5,""))</f>
        <v/>
      </c>
      <c r="AG2759" t="str">
        <f>IF(OR($D2759="",$AB2759="",$AF2759=""),"",MIN($AB2759,$AF2759))</f>
        <v/>
      </c>
      <c r="AK2759" t="str">
        <f>IF($D2759="","",MAX(0,N($AB2759)-N($AG2759)))</f>
        <v/>
      </c>
      <c r="AL2759" t="str">
        <f>IF(OR($D2759="",$AK2759="",N($AK2759)&lt;=0),"",IFERROR(MATCH(1,INDEX(('2_Review &amp; Audit'!$F$6:$F$505=$A2759)*('2_Review &amp; Audit'!$I$6:$I$505&gt;=$E2759-30)*('2_Review &amp; Audit'!$I$6:$I$505&lt;=$E2759+30)*('2_Review &amp; Audit'!$R$6:$R$505&gt;0)*(ROW('2_Review &amp; Audit'!$R$6:$R$505)&gt;$AC2759),0),0)+5,""))</f>
        <v/>
      </c>
      <c r="AP2759" t="str">
        <f>IF(OR($D2759="",$AK2759="",$AO2759=""),"",MIN($AK2759,$AO2759))</f>
        <v/>
      </c>
    </row>
    <row r="2760" spans="1:42" ht="12.75" customHeight="1" x14ac:dyDescent="0.2">
      <c r="A2760" t="str">
        <f>IF($J2760="","",INDEX('2_Review &amp; Audit'!$F:$F,$J2760))</f>
        <v/>
      </c>
      <c r="B2760" t="str">
        <f>IF($J2760="","",INDEX('2_Review &amp; Audit'!$C:$C,$J2760))</f>
        <v/>
      </c>
      <c r="C2760" t="str">
        <f>IF($J2760="","",INDEX('2_Review &amp; Audit'!$D:$D,$J2760))</f>
        <v/>
      </c>
      <c r="D2760" s="60" t="str">
        <f>IF($J2760="","",INDEX('2_Review &amp; Audit'!$U:$U,$J2760))</f>
        <v/>
      </c>
      <c r="E2760" t="str">
        <f>IF($J2760="","",INDEX('2_Review &amp; Audit'!$M:$M,$J2760))</f>
        <v/>
      </c>
      <c r="F2760" t="str">
        <f>IF($J2760="","",INDEX('2_Review &amp; Audit'!$N:$N,$J2760))</f>
        <v/>
      </c>
      <c r="G2760" t="str">
        <f>IF(OR($J2760="",$F2760=""),"",ABS(INDEX('2_Review &amp; Audit'!$B:$B,$J2760)/$F2760))</f>
        <v/>
      </c>
      <c r="H2760" t="str">
        <f t="shared" si="107"/>
        <v/>
      </c>
      <c r="I2760" t="str">
        <f>IF($J2760="","",INDEX('2_Review &amp; Audit'!$AD:$AD,$J2760))</f>
        <v/>
      </c>
      <c r="AB2760" t="str">
        <f>IF($D2760="","",MAX(0,N(#REF!)-N($X2760)))</f>
        <v/>
      </c>
      <c r="AC2760" t="str">
        <f>IF(OR($D2760="",$AB2760="",N($AB2760)&lt;=0),"",IFERROR(MATCH(1,INDEX(('2_Review &amp; Audit'!$F$6:$F$505=$A2760)*('2_Review &amp; Audit'!$I$6:$I$505&gt;=$E2760-30)*('2_Review &amp; Audit'!$I$6:$I$505&lt;=$E2760+30)*('2_Review &amp; Audit'!$R$6:$R$505&gt;0)*(ROW('2_Review &amp; Audit'!$R$6:$R$505)&gt;$T2760),0),0)+5,""))</f>
        <v/>
      </c>
      <c r="AG2760" t="str">
        <f>IF(OR($D2760="",$AB2760="",$AF2760=""),"",MIN($AB2760,$AF2760))</f>
        <v/>
      </c>
      <c r="AK2760" t="str">
        <f>IF($D2760="","",MAX(0,N($AB2760)-N($AG2760)))</f>
        <v/>
      </c>
      <c r="AL2760" t="str">
        <f>IF(OR($D2760="",$AK2760="",N($AK2760)&lt;=0),"",IFERROR(MATCH(1,INDEX(('2_Review &amp; Audit'!$F$6:$F$505=$A2760)*('2_Review &amp; Audit'!$I$6:$I$505&gt;=$E2760-30)*('2_Review &amp; Audit'!$I$6:$I$505&lt;=$E2760+30)*('2_Review &amp; Audit'!$R$6:$R$505&gt;0)*(ROW('2_Review &amp; Audit'!$R$6:$R$505)&gt;$AC2760),0),0)+5,""))</f>
        <v/>
      </c>
      <c r="AP2760" t="str">
        <f>IF(OR($D2760="",$AK2760="",$AO2760=""),"",MIN($AK2760,$AO2760))</f>
        <v/>
      </c>
    </row>
    <row r="2761" spans="1:42" ht="12.75" customHeight="1" x14ac:dyDescent="0.2">
      <c r="A2761" t="str">
        <f>IF($J2761="","",INDEX('2_Review &amp; Audit'!$F:$F,$J2761))</f>
        <v/>
      </c>
      <c r="B2761" t="str">
        <f>IF($J2761="","",INDEX('2_Review &amp; Audit'!$C:$C,$J2761))</f>
        <v/>
      </c>
      <c r="C2761" t="str">
        <f>IF($J2761="","",INDEX('2_Review &amp; Audit'!$D:$D,$J2761))</f>
        <v/>
      </c>
      <c r="D2761" s="60" t="str">
        <f>IF($J2761="","",INDEX('2_Review &amp; Audit'!$U:$U,$J2761))</f>
        <v/>
      </c>
      <c r="E2761" t="str">
        <f>IF($J2761="","",INDEX('2_Review &amp; Audit'!$M:$M,$J2761))</f>
        <v/>
      </c>
      <c r="F2761" t="str">
        <f>IF($J2761="","",INDEX('2_Review &amp; Audit'!$N:$N,$J2761))</f>
        <v/>
      </c>
      <c r="G2761" t="str">
        <f>IF(OR($J2761="",$F2761=""),"",ABS(INDEX('2_Review &amp; Audit'!$B:$B,$J2761)/$F2761))</f>
        <v/>
      </c>
      <c r="H2761" t="str">
        <f t="shared" si="107"/>
        <v/>
      </c>
      <c r="I2761" t="str">
        <f>IF($J2761="","",INDEX('2_Review &amp; Audit'!$AD:$AD,$J2761))</f>
        <v/>
      </c>
      <c r="AB2761" t="str">
        <f>IF($D2761="","",MAX(0,N(#REF!)-N($X2761)))</f>
        <v/>
      </c>
      <c r="AC2761" t="str">
        <f>IF(OR($D2761="",$AB2761="",N($AB2761)&lt;=0),"",IFERROR(MATCH(1,INDEX(('2_Review &amp; Audit'!$F$6:$F$505=$A2761)*('2_Review &amp; Audit'!$I$6:$I$505&gt;=$E2761-30)*('2_Review &amp; Audit'!$I$6:$I$505&lt;=$E2761+30)*('2_Review &amp; Audit'!$R$6:$R$505&gt;0)*(ROW('2_Review &amp; Audit'!$R$6:$R$505)&gt;$T2761),0),0)+5,""))</f>
        <v/>
      </c>
      <c r="AG2761" t="str">
        <f>IF(OR($D2761="",$AB2761="",$AF2761=""),"",MIN($AB2761,$AF2761))</f>
        <v/>
      </c>
      <c r="AK2761" t="str">
        <f>IF($D2761="","",MAX(0,N($AB2761)-N($AG2761)))</f>
        <v/>
      </c>
      <c r="AL2761" t="str">
        <f>IF(OR($D2761="",$AK2761="",N($AK2761)&lt;=0),"",IFERROR(MATCH(1,INDEX(('2_Review &amp; Audit'!$F$6:$F$505=$A2761)*('2_Review &amp; Audit'!$I$6:$I$505&gt;=$E2761-30)*('2_Review &amp; Audit'!$I$6:$I$505&lt;=$E2761+30)*('2_Review &amp; Audit'!$R$6:$R$505&gt;0)*(ROW('2_Review &amp; Audit'!$R$6:$R$505)&gt;$AC2761),0),0)+5,""))</f>
        <v/>
      </c>
      <c r="AP2761" t="str">
        <f>IF(OR($D2761="",$AK2761="",$AO2761=""),"",MIN($AK2761,$AO2761))</f>
        <v/>
      </c>
    </row>
    <row r="2762" spans="1:42" ht="12.75" customHeight="1" x14ac:dyDescent="0.2">
      <c r="A2762" t="str">
        <f>IF($J2762="","",INDEX('2_Review &amp; Audit'!$F:$F,$J2762))</f>
        <v/>
      </c>
      <c r="B2762" t="str">
        <f>IF($J2762="","",INDEX('2_Review &amp; Audit'!$C:$C,$J2762))</f>
        <v/>
      </c>
      <c r="C2762" t="str">
        <f>IF($J2762="","",INDEX('2_Review &amp; Audit'!$D:$D,$J2762))</f>
        <v/>
      </c>
      <c r="D2762" s="60" t="str">
        <f>IF($J2762="","",INDEX('2_Review &amp; Audit'!$U:$U,$J2762))</f>
        <v/>
      </c>
      <c r="E2762" t="str">
        <f>IF($J2762="","",INDEX('2_Review &amp; Audit'!$M:$M,$J2762))</f>
        <v/>
      </c>
      <c r="F2762" t="str">
        <f>IF($J2762="","",INDEX('2_Review &amp; Audit'!$N:$N,$J2762))</f>
        <v/>
      </c>
      <c r="G2762" t="str">
        <f>IF(OR($J2762="",$F2762=""),"",ABS(INDEX('2_Review &amp; Audit'!$B:$B,$J2762)/$F2762))</f>
        <v/>
      </c>
      <c r="H2762" t="str">
        <f t="shared" si="107"/>
        <v/>
      </c>
      <c r="I2762" t="str">
        <f>IF($J2762="","",INDEX('2_Review &amp; Audit'!$AD:$AD,$J2762))</f>
        <v/>
      </c>
      <c r="AB2762" t="str">
        <f>IF($D2762="","",MAX(0,N(#REF!)-N($X2762)))</f>
        <v/>
      </c>
      <c r="AC2762" t="str">
        <f>IF(OR($D2762="",$AB2762="",N($AB2762)&lt;=0),"",IFERROR(MATCH(1,INDEX(('2_Review &amp; Audit'!$F$6:$F$505=$A2762)*('2_Review &amp; Audit'!$I$6:$I$505&gt;=$E2762-30)*('2_Review &amp; Audit'!$I$6:$I$505&lt;=$E2762+30)*('2_Review &amp; Audit'!$R$6:$R$505&gt;0)*(ROW('2_Review &amp; Audit'!$R$6:$R$505)&gt;$T2762),0),0)+5,""))</f>
        <v/>
      </c>
      <c r="AG2762" t="str">
        <f>IF(OR($D2762="",$AB2762="",$AF2762=""),"",MIN($AB2762,$AF2762))</f>
        <v/>
      </c>
      <c r="AK2762" t="str">
        <f>IF($D2762="","",MAX(0,N($AB2762)-N($AG2762)))</f>
        <v/>
      </c>
      <c r="AL2762" t="str">
        <f>IF(OR($D2762="",$AK2762="",N($AK2762)&lt;=0),"",IFERROR(MATCH(1,INDEX(('2_Review &amp; Audit'!$F$6:$F$505=$A2762)*('2_Review &amp; Audit'!$I$6:$I$505&gt;=$E2762-30)*('2_Review &amp; Audit'!$I$6:$I$505&lt;=$E2762+30)*('2_Review &amp; Audit'!$R$6:$R$505&gt;0)*(ROW('2_Review &amp; Audit'!$R$6:$R$505)&gt;$AC2762),0),0)+5,""))</f>
        <v/>
      </c>
      <c r="AP2762" t="str">
        <f>IF(OR($D2762="",$AK2762="",$AO2762=""),"",MIN($AK2762,$AO2762))</f>
        <v/>
      </c>
    </row>
    <row r="2763" spans="1:42" ht="12.75" customHeight="1" x14ac:dyDescent="0.2">
      <c r="A2763" t="str">
        <f>IF($J2763="","",INDEX('2_Review &amp; Audit'!$F:$F,$J2763))</f>
        <v/>
      </c>
      <c r="B2763" t="str">
        <f>IF($J2763="","",INDEX('2_Review &amp; Audit'!$C:$C,$J2763))</f>
        <v/>
      </c>
      <c r="C2763" t="str">
        <f>IF($J2763="","",INDEX('2_Review &amp; Audit'!$D:$D,$J2763))</f>
        <v/>
      </c>
      <c r="D2763" s="60" t="str">
        <f>IF($J2763="","",INDEX('2_Review &amp; Audit'!$U:$U,$J2763))</f>
        <v/>
      </c>
      <c r="E2763" t="str">
        <f>IF($J2763="","",INDEX('2_Review &amp; Audit'!$M:$M,$J2763))</f>
        <v/>
      </c>
      <c r="F2763" t="str">
        <f>IF($J2763="","",INDEX('2_Review &amp; Audit'!$N:$N,$J2763))</f>
        <v/>
      </c>
      <c r="G2763" t="str">
        <f>IF(OR($J2763="",$F2763=""),"",ABS(INDEX('2_Review &amp; Audit'!$B:$B,$J2763)/$F2763))</f>
        <v/>
      </c>
      <c r="H2763" t="str">
        <f t="shared" si="107"/>
        <v/>
      </c>
      <c r="I2763" t="str">
        <f>IF($J2763="","",INDEX('2_Review &amp; Audit'!$AD:$AD,$J2763))</f>
        <v/>
      </c>
      <c r="AB2763" t="str">
        <f>IF($D2763="","",MAX(0,N(#REF!)-N($X2763)))</f>
        <v/>
      </c>
      <c r="AC2763" t="str">
        <f>IF(OR($D2763="",$AB2763="",N($AB2763)&lt;=0),"",IFERROR(MATCH(1,INDEX(('2_Review &amp; Audit'!$F$6:$F$505=$A2763)*('2_Review &amp; Audit'!$I$6:$I$505&gt;=$E2763-30)*('2_Review &amp; Audit'!$I$6:$I$505&lt;=$E2763+30)*('2_Review &amp; Audit'!$R$6:$R$505&gt;0)*(ROW('2_Review &amp; Audit'!$R$6:$R$505)&gt;$T2763),0),0)+5,""))</f>
        <v/>
      </c>
      <c r="AG2763" t="str">
        <f>IF(OR($D2763="",$AB2763="",$AF2763=""),"",MIN($AB2763,$AF2763))</f>
        <v/>
      </c>
      <c r="AK2763" t="str">
        <f>IF($D2763="","",MAX(0,N($AB2763)-N($AG2763)))</f>
        <v/>
      </c>
      <c r="AL2763" t="str">
        <f>IF(OR($D2763="",$AK2763="",N($AK2763)&lt;=0),"",IFERROR(MATCH(1,INDEX(('2_Review &amp; Audit'!$F$6:$F$505=$A2763)*('2_Review &amp; Audit'!$I$6:$I$505&gt;=$E2763-30)*('2_Review &amp; Audit'!$I$6:$I$505&lt;=$E2763+30)*('2_Review &amp; Audit'!$R$6:$R$505&gt;0)*(ROW('2_Review &amp; Audit'!$R$6:$R$505)&gt;$AC2763),0),0)+5,""))</f>
        <v/>
      </c>
      <c r="AP2763" t="str">
        <f>IF(OR($D2763="",$AK2763="",$AO2763=""),"",MIN($AK2763,$AO2763))</f>
        <v/>
      </c>
    </row>
    <row r="2764" spans="1:42" ht="12.75" customHeight="1" x14ac:dyDescent="0.2">
      <c r="A2764" t="str">
        <f>IF($J2764="","",INDEX('2_Review &amp; Audit'!$F:$F,$J2764))</f>
        <v/>
      </c>
      <c r="B2764" t="str">
        <f>IF($J2764="","",INDEX('2_Review &amp; Audit'!$C:$C,$J2764))</f>
        <v/>
      </c>
      <c r="C2764" t="str">
        <f>IF($J2764="","",INDEX('2_Review &amp; Audit'!$D:$D,$J2764))</f>
        <v/>
      </c>
      <c r="D2764" s="60" t="str">
        <f>IF($J2764="","",INDEX('2_Review &amp; Audit'!$U:$U,$J2764))</f>
        <v/>
      </c>
      <c r="E2764" t="str">
        <f>IF($J2764="","",INDEX('2_Review &amp; Audit'!$M:$M,$J2764))</f>
        <v/>
      </c>
      <c r="F2764" t="str">
        <f>IF($J2764="","",INDEX('2_Review &amp; Audit'!$N:$N,$J2764))</f>
        <v/>
      </c>
      <c r="G2764" t="str">
        <f>IF(OR($J2764="",$F2764=""),"",ABS(INDEX('2_Review &amp; Audit'!$B:$B,$J2764)/$F2764))</f>
        <v/>
      </c>
      <c r="H2764" t="str">
        <f t="shared" si="107"/>
        <v/>
      </c>
      <c r="I2764" t="str">
        <f>IF($J2764="","",INDEX('2_Review &amp; Audit'!$AD:$AD,$J2764))</f>
        <v/>
      </c>
      <c r="AB2764" t="str">
        <f>IF($D2764="","",MAX(0,N(#REF!)-N($X2764)))</f>
        <v/>
      </c>
      <c r="AC2764" t="str">
        <f>IF(OR($D2764="",$AB2764="",N($AB2764)&lt;=0),"",IFERROR(MATCH(1,INDEX(('2_Review &amp; Audit'!$F$6:$F$505=$A2764)*('2_Review &amp; Audit'!$I$6:$I$505&gt;=$E2764-30)*('2_Review &amp; Audit'!$I$6:$I$505&lt;=$E2764+30)*('2_Review &amp; Audit'!$R$6:$R$505&gt;0)*(ROW('2_Review &amp; Audit'!$R$6:$R$505)&gt;$T2764),0),0)+5,""))</f>
        <v/>
      </c>
      <c r="AG2764" t="str">
        <f>IF(OR($D2764="",$AB2764="",$AF2764=""),"",MIN($AB2764,$AF2764))</f>
        <v/>
      </c>
      <c r="AK2764" t="str">
        <f>IF($D2764="","",MAX(0,N($AB2764)-N($AG2764)))</f>
        <v/>
      </c>
      <c r="AL2764" t="str">
        <f>IF(OR($D2764="",$AK2764="",N($AK2764)&lt;=0),"",IFERROR(MATCH(1,INDEX(('2_Review &amp; Audit'!$F$6:$F$505=$A2764)*('2_Review &amp; Audit'!$I$6:$I$505&gt;=$E2764-30)*('2_Review &amp; Audit'!$I$6:$I$505&lt;=$E2764+30)*('2_Review &amp; Audit'!$R$6:$R$505&gt;0)*(ROW('2_Review &amp; Audit'!$R$6:$R$505)&gt;$AC2764),0),0)+5,""))</f>
        <v/>
      </c>
      <c r="AP2764" t="str">
        <f>IF(OR($D2764="",$AK2764="",$AO2764=""),"",MIN($AK2764,$AO2764))</f>
        <v/>
      </c>
    </row>
    <row r="2765" spans="1:42" ht="12.75" customHeight="1" x14ac:dyDescent="0.2">
      <c r="A2765" t="str">
        <f>IF($J2765="","",INDEX('2_Review &amp; Audit'!$F:$F,$J2765))</f>
        <v/>
      </c>
      <c r="B2765" t="str">
        <f>IF($J2765="","",INDEX('2_Review &amp; Audit'!$C:$C,$J2765))</f>
        <v/>
      </c>
      <c r="C2765" t="str">
        <f>IF($J2765="","",INDEX('2_Review &amp; Audit'!$D:$D,$J2765))</f>
        <v/>
      </c>
      <c r="D2765" s="60" t="str">
        <f>IF($J2765="","",INDEX('2_Review &amp; Audit'!$U:$U,$J2765))</f>
        <v/>
      </c>
      <c r="E2765" t="str">
        <f>IF($J2765="","",INDEX('2_Review &amp; Audit'!$M:$M,$J2765))</f>
        <v/>
      </c>
      <c r="F2765" t="str">
        <f>IF($J2765="","",INDEX('2_Review &amp; Audit'!$N:$N,$J2765))</f>
        <v/>
      </c>
      <c r="G2765" t="str">
        <f>IF(OR($J2765="",$F2765=""),"",ABS(INDEX('2_Review &amp; Audit'!$B:$B,$J2765)/$F2765))</f>
        <v/>
      </c>
      <c r="H2765" t="str">
        <f t="shared" si="107"/>
        <v/>
      </c>
      <c r="I2765" t="str">
        <f>IF($J2765="","",INDEX('2_Review &amp; Audit'!$AD:$AD,$J2765))</f>
        <v/>
      </c>
      <c r="AB2765" t="str">
        <f>IF($D2765="","",MAX(0,N(#REF!)-N($X2765)))</f>
        <v/>
      </c>
      <c r="AC2765" t="str">
        <f>IF(OR($D2765="",$AB2765="",N($AB2765)&lt;=0),"",IFERROR(MATCH(1,INDEX(('2_Review &amp; Audit'!$F$6:$F$505=$A2765)*('2_Review &amp; Audit'!$I$6:$I$505&gt;=$E2765-30)*('2_Review &amp; Audit'!$I$6:$I$505&lt;=$E2765+30)*('2_Review &amp; Audit'!$R$6:$R$505&gt;0)*(ROW('2_Review &amp; Audit'!$R$6:$R$505)&gt;$T2765),0),0)+5,""))</f>
        <v/>
      </c>
      <c r="AG2765" t="str">
        <f>IF(OR($D2765="",$AB2765="",$AF2765=""),"",MIN($AB2765,$AF2765))</f>
        <v/>
      </c>
      <c r="AK2765" t="str">
        <f>IF($D2765="","",MAX(0,N($AB2765)-N($AG2765)))</f>
        <v/>
      </c>
      <c r="AL2765" t="str">
        <f>IF(OR($D2765="",$AK2765="",N($AK2765)&lt;=0),"",IFERROR(MATCH(1,INDEX(('2_Review &amp; Audit'!$F$6:$F$505=$A2765)*('2_Review &amp; Audit'!$I$6:$I$505&gt;=$E2765-30)*('2_Review &amp; Audit'!$I$6:$I$505&lt;=$E2765+30)*('2_Review &amp; Audit'!$R$6:$R$505&gt;0)*(ROW('2_Review &amp; Audit'!$R$6:$R$505)&gt;$AC2765),0),0)+5,""))</f>
        <v/>
      </c>
      <c r="AP2765" t="str">
        <f>IF(OR($D2765="",$AK2765="",$AO2765=""),"",MIN($AK2765,$AO2765))</f>
        <v/>
      </c>
    </row>
    <row r="2766" spans="1:42" ht="12.75" customHeight="1" x14ac:dyDescent="0.2">
      <c r="A2766" t="str">
        <f>IF($J2766="","",INDEX('2_Review &amp; Audit'!$F:$F,$J2766))</f>
        <v/>
      </c>
      <c r="B2766" t="str">
        <f>IF($J2766="","",INDEX('2_Review &amp; Audit'!$C:$C,$J2766))</f>
        <v/>
      </c>
      <c r="C2766" t="str">
        <f>IF($J2766="","",INDEX('2_Review &amp; Audit'!$D:$D,$J2766))</f>
        <v/>
      </c>
      <c r="D2766" s="60" t="str">
        <f>IF($J2766="","",INDEX('2_Review &amp; Audit'!$U:$U,$J2766))</f>
        <v/>
      </c>
      <c r="E2766" t="str">
        <f>IF($J2766="","",INDEX('2_Review &amp; Audit'!$M:$M,$J2766))</f>
        <v/>
      </c>
      <c r="F2766" t="str">
        <f>IF($J2766="","",INDEX('2_Review &amp; Audit'!$N:$N,$J2766))</f>
        <v/>
      </c>
      <c r="G2766" t="str">
        <f>IF(OR($J2766="",$F2766=""),"",ABS(INDEX('2_Review &amp; Audit'!$B:$B,$J2766)/$F2766))</f>
        <v/>
      </c>
      <c r="H2766" t="str">
        <f t="shared" si="107"/>
        <v/>
      </c>
      <c r="I2766" t="str">
        <f>IF($J2766="","",INDEX('2_Review &amp; Audit'!$AD:$AD,$J2766))</f>
        <v/>
      </c>
      <c r="AB2766" t="str">
        <f>IF($D2766="","",MAX(0,N(#REF!)-N($X2766)))</f>
        <v/>
      </c>
      <c r="AC2766" t="str">
        <f>IF(OR($D2766="",$AB2766="",N($AB2766)&lt;=0),"",IFERROR(MATCH(1,INDEX(('2_Review &amp; Audit'!$F$6:$F$505=$A2766)*('2_Review &amp; Audit'!$I$6:$I$505&gt;=$E2766-30)*('2_Review &amp; Audit'!$I$6:$I$505&lt;=$E2766+30)*('2_Review &amp; Audit'!$R$6:$R$505&gt;0)*(ROW('2_Review &amp; Audit'!$R$6:$R$505)&gt;$T2766),0),0)+5,""))</f>
        <v/>
      </c>
      <c r="AG2766" t="str">
        <f>IF(OR($D2766="",$AB2766="",$AF2766=""),"",MIN($AB2766,$AF2766))</f>
        <v/>
      </c>
      <c r="AK2766" t="str">
        <f>IF($D2766="","",MAX(0,N($AB2766)-N($AG2766)))</f>
        <v/>
      </c>
      <c r="AL2766" t="str">
        <f>IF(OR($D2766="",$AK2766="",N($AK2766)&lt;=0),"",IFERROR(MATCH(1,INDEX(('2_Review &amp; Audit'!$F$6:$F$505=$A2766)*('2_Review &amp; Audit'!$I$6:$I$505&gt;=$E2766-30)*('2_Review &amp; Audit'!$I$6:$I$505&lt;=$E2766+30)*('2_Review &amp; Audit'!$R$6:$R$505&gt;0)*(ROW('2_Review &amp; Audit'!$R$6:$R$505)&gt;$AC2766),0),0)+5,""))</f>
        <v/>
      </c>
      <c r="AP2766" t="str">
        <f>IF(OR($D2766="",$AK2766="",$AO2766=""),"",MIN($AK2766,$AO2766))</f>
        <v/>
      </c>
    </row>
    <row r="2767" spans="1:42" ht="12.75" customHeight="1" x14ac:dyDescent="0.2">
      <c r="A2767" t="str">
        <f>IF($J2767="","",INDEX('2_Review &amp; Audit'!$F:$F,$J2767))</f>
        <v/>
      </c>
      <c r="B2767" t="str">
        <f>IF($J2767="","",INDEX('2_Review &amp; Audit'!$C:$C,$J2767))</f>
        <v/>
      </c>
      <c r="C2767" t="str">
        <f>IF($J2767="","",INDEX('2_Review &amp; Audit'!$D:$D,$J2767))</f>
        <v/>
      </c>
      <c r="D2767" s="60" t="str">
        <f>IF($J2767="","",INDEX('2_Review &amp; Audit'!$U:$U,$J2767))</f>
        <v/>
      </c>
      <c r="E2767" t="str">
        <f>IF($J2767="","",INDEX('2_Review &amp; Audit'!$M:$M,$J2767))</f>
        <v/>
      </c>
      <c r="F2767" t="str">
        <f>IF($J2767="","",INDEX('2_Review &amp; Audit'!$N:$N,$J2767))</f>
        <v/>
      </c>
      <c r="G2767" t="str">
        <f>IF(OR($J2767="",$F2767=""),"",ABS(INDEX('2_Review &amp; Audit'!$B:$B,$J2767)/$F2767))</f>
        <v/>
      </c>
      <c r="H2767" t="str">
        <f t="shared" si="107"/>
        <v/>
      </c>
      <c r="I2767" t="str">
        <f>IF($J2767="","",INDEX('2_Review &amp; Audit'!$AD:$AD,$J2767))</f>
        <v/>
      </c>
      <c r="AB2767" t="str">
        <f>IF($D2767="","",MAX(0,N(#REF!)-N($X2767)))</f>
        <v/>
      </c>
      <c r="AC2767" t="str">
        <f>IF(OR($D2767="",$AB2767="",N($AB2767)&lt;=0),"",IFERROR(MATCH(1,INDEX(('2_Review &amp; Audit'!$F$6:$F$505=$A2767)*('2_Review &amp; Audit'!$I$6:$I$505&gt;=$E2767-30)*('2_Review &amp; Audit'!$I$6:$I$505&lt;=$E2767+30)*('2_Review &amp; Audit'!$R$6:$R$505&gt;0)*(ROW('2_Review &amp; Audit'!$R$6:$R$505)&gt;$T2767),0),0)+5,""))</f>
        <v/>
      </c>
      <c r="AG2767" t="str">
        <f>IF(OR($D2767="",$AB2767="",$AF2767=""),"",MIN($AB2767,$AF2767))</f>
        <v/>
      </c>
      <c r="AK2767" t="str">
        <f>IF($D2767="","",MAX(0,N($AB2767)-N($AG2767)))</f>
        <v/>
      </c>
      <c r="AL2767" t="str">
        <f>IF(OR($D2767="",$AK2767="",N($AK2767)&lt;=0),"",IFERROR(MATCH(1,INDEX(('2_Review &amp; Audit'!$F$6:$F$505=$A2767)*('2_Review &amp; Audit'!$I$6:$I$505&gt;=$E2767-30)*('2_Review &amp; Audit'!$I$6:$I$505&lt;=$E2767+30)*('2_Review &amp; Audit'!$R$6:$R$505&gt;0)*(ROW('2_Review &amp; Audit'!$R$6:$R$505)&gt;$AC2767),0),0)+5,""))</f>
        <v/>
      </c>
      <c r="AP2767" t="str">
        <f>IF(OR($D2767="",$AK2767="",$AO2767=""),"",MIN($AK2767,$AO2767))</f>
        <v/>
      </c>
    </row>
    <row r="2768" spans="1:42" ht="12.75" customHeight="1" x14ac:dyDescent="0.2">
      <c r="A2768" t="str">
        <f>IF($J2768="","",INDEX('2_Review &amp; Audit'!$F:$F,$J2768))</f>
        <v/>
      </c>
      <c r="B2768" t="str">
        <f>IF($J2768="","",INDEX('2_Review &amp; Audit'!$C:$C,$J2768))</f>
        <v/>
      </c>
      <c r="C2768" t="str">
        <f>IF($J2768="","",INDEX('2_Review &amp; Audit'!$D:$D,$J2768))</f>
        <v/>
      </c>
      <c r="D2768" s="60" t="str">
        <f>IF($J2768="","",INDEX('2_Review &amp; Audit'!$U:$U,$J2768))</f>
        <v/>
      </c>
      <c r="E2768" t="str">
        <f>IF($J2768="","",INDEX('2_Review &amp; Audit'!$M:$M,$J2768))</f>
        <v/>
      </c>
      <c r="F2768" t="str">
        <f>IF($J2768="","",INDEX('2_Review &amp; Audit'!$N:$N,$J2768))</f>
        <v/>
      </c>
      <c r="G2768" t="str">
        <f>IF(OR($J2768="",$F2768=""),"",ABS(INDEX('2_Review &amp; Audit'!$B:$B,$J2768)/$F2768))</f>
        <v/>
      </c>
      <c r="H2768" t="str">
        <f t="shared" si="107"/>
        <v/>
      </c>
      <c r="I2768" t="str">
        <f>IF($J2768="","",INDEX('2_Review &amp; Audit'!$AD:$AD,$J2768))</f>
        <v/>
      </c>
      <c r="AB2768" t="str">
        <f>IF($D2768="","",MAX(0,N(#REF!)-N($X2768)))</f>
        <v/>
      </c>
      <c r="AC2768" t="str">
        <f>IF(OR($D2768="",$AB2768="",N($AB2768)&lt;=0),"",IFERROR(MATCH(1,INDEX(('2_Review &amp; Audit'!$F$6:$F$505=$A2768)*('2_Review &amp; Audit'!$I$6:$I$505&gt;=$E2768-30)*('2_Review &amp; Audit'!$I$6:$I$505&lt;=$E2768+30)*('2_Review &amp; Audit'!$R$6:$R$505&gt;0)*(ROW('2_Review &amp; Audit'!$R$6:$R$505)&gt;$T2768),0),0)+5,""))</f>
        <v/>
      </c>
      <c r="AG2768" t="str">
        <f>IF(OR($D2768="",$AB2768="",$AF2768=""),"",MIN($AB2768,$AF2768))</f>
        <v/>
      </c>
      <c r="AK2768" t="str">
        <f>IF($D2768="","",MAX(0,N($AB2768)-N($AG2768)))</f>
        <v/>
      </c>
      <c r="AL2768" t="str">
        <f>IF(OR($D2768="",$AK2768="",N($AK2768)&lt;=0),"",IFERROR(MATCH(1,INDEX(('2_Review &amp; Audit'!$F$6:$F$505=$A2768)*('2_Review &amp; Audit'!$I$6:$I$505&gt;=$E2768-30)*('2_Review &amp; Audit'!$I$6:$I$505&lt;=$E2768+30)*('2_Review &amp; Audit'!$R$6:$R$505&gt;0)*(ROW('2_Review &amp; Audit'!$R$6:$R$505)&gt;$AC2768),0),0)+5,""))</f>
        <v/>
      </c>
      <c r="AP2768" t="str">
        <f>IF(OR($D2768="",$AK2768="",$AO2768=""),"",MIN($AK2768,$AO2768))</f>
        <v/>
      </c>
    </row>
    <row r="2769" spans="1:42" ht="12.75" customHeight="1" x14ac:dyDescent="0.2">
      <c r="A2769" t="str">
        <f>IF($J2769="","",INDEX('2_Review &amp; Audit'!$F:$F,$J2769))</f>
        <v/>
      </c>
      <c r="B2769" t="str">
        <f>IF($J2769="","",INDEX('2_Review &amp; Audit'!$C:$C,$J2769))</f>
        <v/>
      </c>
      <c r="C2769" t="str">
        <f>IF($J2769="","",INDEX('2_Review &amp; Audit'!$D:$D,$J2769))</f>
        <v/>
      </c>
      <c r="D2769" s="60" t="str">
        <f>IF($J2769="","",INDEX('2_Review &amp; Audit'!$U:$U,$J2769))</f>
        <v/>
      </c>
      <c r="E2769" t="str">
        <f>IF($J2769="","",INDEX('2_Review &amp; Audit'!$M:$M,$J2769))</f>
        <v/>
      </c>
      <c r="F2769" t="str">
        <f>IF($J2769="","",INDEX('2_Review &amp; Audit'!$N:$N,$J2769))</f>
        <v/>
      </c>
      <c r="G2769" t="str">
        <f>IF(OR($J2769="",$F2769=""),"",ABS(INDEX('2_Review &amp; Audit'!$B:$B,$J2769)/$F2769))</f>
        <v/>
      </c>
      <c r="H2769" t="str">
        <f t="shared" si="107"/>
        <v/>
      </c>
      <c r="I2769" t="str">
        <f>IF($J2769="","",INDEX('2_Review &amp; Audit'!$AD:$AD,$J2769))</f>
        <v/>
      </c>
      <c r="AB2769" t="str">
        <f>IF($D2769="","",MAX(0,N(#REF!)-N($X2769)))</f>
        <v/>
      </c>
      <c r="AC2769" t="str">
        <f>IF(OR($D2769="",$AB2769="",N($AB2769)&lt;=0),"",IFERROR(MATCH(1,INDEX(('2_Review &amp; Audit'!$F$6:$F$505=$A2769)*('2_Review &amp; Audit'!$I$6:$I$505&gt;=$E2769-30)*('2_Review &amp; Audit'!$I$6:$I$505&lt;=$E2769+30)*('2_Review &amp; Audit'!$R$6:$R$505&gt;0)*(ROW('2_Review &amp; Audit'!$R$6:$R$505)&gt;$T2769),0),0)+5,""))</f>
        <v/>
      </c>
      <c r="AG2769" t="str">
        <f>IF(OR($D2769="",$AB2769="",$AF2769=""),"",MIN($AB2769,$AF2769))</f>
        <v/>
      </c>
      <c r="AK2769" t="str">
        <f>IF($D2769="","",MAX(0,N($AB2769)-N($AG2769)))</f>
        <v/>
      </c>
      <c r="AL2769" t="str">
        <f>IF(OR($D2769="",$AK2769="",N($AK2769)&lt;=0),"",IFERROR(MATCH(1,INDEX(('2_Review &amp; Audit'!$F$6:$F$505=$A2769)*('2_Review &amp; Audit'!$I$6:$I$505&gt;=$E2769-30)*('2_Review &amp; Audit'!$I$6:$I$505&lt;=$E2769+30)*('2_Review &amp; Audit'!$R$6:$R$505&gt;0)*(ROW('2_Review &amp; Audit'!$R$6:$R$505)&gt;$AC2769),0),0)+5,""))</f>
        <v/>
      </c>
      <c r="AP2769" t="str">
        <f>IF(OR($D2769="",$AK2769="",$AO2769=""),"",MIN($AK2769,$AO2769))</f>
        <v/>
      </c>
    </row>
    <row r="2770" spans="1:42" ht="12.75" customHeight="1" x14ac:dyDescent="0.2">
      <c r="A2770" t="str">
        <f>IF($J2770="","",INDEX('2_Review &amp; Audit'!$F:$F,$J2770))</f>
        <v/>
      </c>
      <c r="B2770" t="str">
        <f>IF($J2770="","",INDEX('2_Review &amp; Audit'!$C:$C,$J2770))</f>
        <v/>
      </c>
      <c r="C2770" t="str">
        <f>IF($J2770="","",INDEX('2_Review &amp; Audit'!$D:$D,$J2770))</f>
        <v/>
      </c>
      <c r="D2770" s="60" t="str">
        <f>IF($J2770="","",INDEX('2_Review &amp; Audit'!$U:$U,$J2770))</f>
        <v/>
      </c>
      <c r="E2770" t="str">
        <f>IF($J2770="","",INDEX('2_Review &amp; Audit'!$M:$M,$J2770))</f>
        <v/>
      </c>
      <c r="F2770" t="str">
        <f>IF($J2770="","",INDEX('2_Review &amp; Audit'!$N:$N,$J2770))</f>
        <v/>
      </c>
      <c r="G2770" t="str">
        <f>IF(OR($J2770="",$F2770=""),"",ABS(INDEX('2_Review &amp; Audit'!$B:$B,$J2770)/$F2770))</f>
        <v/>
      </c>
      <c r="H2770" t="str">
        <f t="shared" si="107"/>
        <v/>
      </c>
      <c r="I2770" t="str">
        <f>IF($J2770="","",INDEX('2_Review &amp; Audit'!$AD:$AD,$J2770))</f>
        <v/>
      </c>
      <c r="AB2770" t="str">
        <f>IF($D2770="","",MAX(0,N(#REF!)-N($X2770)))</f>
        <v/>
      </c>
      <c r="AC2770" t="str">
        <f>IF(OR($D2770="",$AB2770="",N($AB2770)&lt;=0),"",IFERROR(MATCH(1,INDEX(('2_Review &amp; Audit'!$F$6:$F$505=$A2770)*('2_Review &amp; Audit'!$I$6:$I$505&gt;=$E2770-30)*('2_Review &amp; Audit'!$I$6:$I$505&lt;=$E2770+30)*('2_Review &amp; Audit'!$R$6:$R$505&gt;0)*(ROW('2_Review &amp; Audit'!$R$6:$R$505)&gt;$T2770),0),0)+5,""))</f>
        <v/>
      </c>
      <c r="AG2770" t="str">
        <f>IF(OR($D2770="",$AB2770="",$AF2770=""),"",MIN($AB2770,$AF2770))</f>
        <v/>
      </c>
      <c r="AK2770" t="str">
        <f>IF($D2770="","",MAX(0,N($AB2770)-N($AG2770)))</f>
        <v/>
      </c>
      <c r="AL2770" t="str">
        <f>IF(OR($D2770="",$AK2770="",N($AK2770)&lt;=0),"",IFERROR(MATCH(1,INDEX(('2_Review &amp; Audit'!$F$6:$F$505=$A2770)*('2_Review &amp; Audit'!$I$6:$I$505&gt;=$E2770-30)*('2_Review &amp; Audit'!$I$6:$I$505&lt;=$E2770+30)*('2_Review &amp; Audit'!$R$6:$R$505&gt;0)*(ROW('2_Review &amp; Audit'!$R$6:$R$505)&gt;$AC2770),0),0)+5,""))</f>
        <v/>
      </c>
      <c r="AP2770" t="str">
        <f>IF(OR($D2770="",$AK2770="",$AO2770=""),"",MIN($AK2770,$AO2770))</f>
        <v/>
      </c>
    </row>
    <row r="2771" spans="1:42" ht="12.75" customHeight="1" x14ac:dyDescent="0.2">
      <c r="A2771" t="str">
        <f>IF($J2771="","",INDEX('2_Review &amp; Audit'!$F:$F,$J2771))</f>
        <v/>
      </c>
      <c r="B2771" t="str">
        <f>IF($J2771="","",INDEX('2_Review &amp; Audit'!$C:$C,$J2771))</f>
        <v/>
      </c>
      <c r="C2771" t="str">
        <f>IF($J2771="","",INDEX('2_Review &amp; Audit'!$D:$D,$J2771))</f>
        <v/>
      </c>
      <c r="D2771" s="60" t="str">
        <f>IF($J2771="","",INDEX('2_Review &amp; Audit'!$U:$U,$J2771))</f>
        <v/>
      </c>
      <c r="E2771" t="str">
        <f>IF($J2771="","",INDEX('2_Review &amp; Audit'!$M:$M,$J2771))</f>
        <v/>
      </c>
      <c r="F2771" t="str">
        <f>IF($J2771="","",INDEX('2_Review &amp; Audit'!$N:$N,$J2771))</f>
        <v/>
      </c>
      <c r="G2771" t="str">
        <f>IF(OR($J2771="",$F2771=""),"",ABS(INDEX('2_Review &amp; Audit'!$B:$B,$J2771)/$F2771))</f>
        <v/>
      </c>
      <c r="H2771" t="str">
        <f t="shared" si="107"/>
        <v/>
      </c>
      <c r="I2771" t="str">
        <f>IF($J2771="","",INDEX('2_Review &amp; Audit'!$AD:$AD,$J2771))</f>
        <v/>
      </c>
      <c r="AB2771" t="str">
        <f>IF($D2771="","",MAX(0,N(#REF!)-N($X2771)))</f>
        <v/>
      </c>
      <c r="AC2771" t="str">
        <f>IF(OR($D2771="",$AB2771="",N($AB2771)&lt;=0),"",IFERROR(MATCH(1,INDEX(('2_Review &amp; Audit'!$F$6:$F$505=$A2771)*('2_Review &amp; Audit'!$I$6:$I$505&gt;=$E2771-30)*('2_Review &amp; Audit'!$I$6:$I$505&lt;=$E2771+30)*('2_Review &amp; Audit'!$R$6:$R$505&gt;0)*(ROW('2_Review &amp; Audit'!$R$6:$R$505)&gt;$T2771),0),0)+5,""))</f>
        <v/>
      </c>
      <c r="AG2771" t="str">
        <f>IF(OR($D2771="",$AB2771="",$AF2771=""),"",MIN($AB2771,$AF2771))</f>
        <v/>
      </c>
      <c r="AK2771" t="str">
        <f>IF($D2771="","",MAX(0,N($AB2771)-N($AG2771)))</f>
        <v/>
      </c>
      <c r="AL2771" t="str">
        <f>IF(OR($D2771="",$AK2771="",N($AK2771)&lt;=0),"",IFERROR(MATCH(1,INDEX(('2_Review &amp; Audit'!$F$6:$F$505=$A2771)*('2_Review &amp; Audit'!$I$6:$I$505&gt;=$E2771-30)*('2_Review &amp; Audit'!$I$6:$I$505&lt;=$E2771+30)*('2_Review &amp; Audit'!$R$6:$R$505&gt;0)*(ROW('2_Review &amp; Audit'!$R$6:$R$505)&gt;$AC2771),0),0)+5,""))</f>
        <v/>
      </c>
      <c r="AP2771" t="str">
        <f>IF(OR($D2771="",$AK2771="",$AO2771=""),"",MIN($AK2771,$AO2771))</f>
        <v/>
      </c>
    </row>
    <row r="2772" spans="1:42" ht="12.75" customHeight="1" x14ac:dyDescent="0.2">
      <c r="A2772" t="str">
        <f>IF($J2772="","",INDEX('2_Review &amp; Audit'!$F:$F,$J2772))</f>
        <v/>
      </c>
      <c r="B2772" t="str">
        <f>IF($J2772="","",INDEX('2_Review &amp; Audit'!$C:$C,$J2772))</f>
        <v/>
      </c>
      <c r="C2772" t="str">
        <f>IF($J2772="","",INDEX('2_Review &amp; Audit'!$D:$D,$J2772))</f>
        <v/>
      </c>
      <c r="D2772" s="60" t="str">
        <f>IF($J2772="","",INDEX('2_Review &amp; Audit'!$U:$U,$J2772))</f>
        <v/>
      </c>
      <c r="E2772" t="str">
        <f>IF($J2772="","",INDEX('2_Review &amp; Audit'!$M:$M,$J2772))</f>
        <v/>
      </c>
      <c r="F2772" t="str">
        <f>IF($J2772="","",INDEX('2_Review &amp; Audit'!$N:$N,$J2772))</f>
        <v/>
      </c>
      <c r="G2772" t="str">
        <f>IF(OR($J2772="",$F2772=""),"",ABS(INDEX('2_Review &amp; Audit'!$B:$B,$J2772)/$F2772))</f>
        <v/>
      </c>
      <c r="H2772" t="str">
        <f t="shared" si="107"/>
        <v/>
      </c>
      <c r="I2772" t="str">
        <f>IF($J2772="","",INDEX('2_Review &amp; Audit'!$AD:$AD,$J2772))</f>
        <v/>
      </c>
      <c r="AB2772" t="str">
        <f>IF($D2772="","",MAX(0,N(#REF!)-N($X2772)))</f>
        <v/>
      </c>
      <c r="AC2772" t="str">
        <f>IF(OR($D2772="",$AB2772="",N($AB2772)&lt;=0),"",IFERROR(MATCH(1,INDEX(('2_Review &amp; Audit'!$F$6:$F$505=$A2772)*('2_Review &amp; Audit'!$I$6:$I$505&gt;=$E2772-30)*('2_Review &amp; Audit'!$I$6:$I$505&lt;=$E2772+30)*('2_Review &amp; Audit'!$R$6:$R$505&gt;0)*(ROW('2_Review &amp; Audit'!$R$6:$R$505)&gt;$T2772),0),0)+5,""))</f>
        <v/>
      </c>
      <c r="AG2772" t="str">
        <f>IF(OR($D2772="",$AB2772="",$AF2772=""),"",MIN($AB2772,$AF2772))</f>
        <v/>
      </c>
      <c r="AK2772" t="str">
        <f>IF($D2772="","",MAX(0,N($AB2772)-N($AG2772)))</f>
        <v/>
      </c>
      <c r="AL2772" t="str">
        <f>IF(OR($D2772="",$AK2772="",N($AK2772)&lt;=0),"",IFERROR(MATCH(1,INDEX(('2_Review &amp; Audit'!$F$6:$F$505=$A2772)*('2_Review &amp; Audit'!$I$6:$I$505&gt;=$E2772-30)*('2_Review &amp; Audit'!$I$6:$I$505&lt;=$E2772+30)*('2_Review &amp; Audit'!$R$6:$R$505&gt;0)*(ROW('2_Review &amp; Audit'!$R$6:$R$505)&gt;$AC2772),0),0)+5,""))</f>
        <v/>
      </c>
      <c r="AP2772" t="str">
        <f>IF(OR($D2772="",$AK2772="",$AO2772=""),"",MIN($AK2772,$AO2772))</f>
        <v/>
      </c>
    </row>
    <row r="2773" spans="1:42" ht="12.75" customHeight="1" x14ac:dyDescent="0.2">
      <c r="A2773" t="str">
        <f>IF($J2773="","",INDEX('2_Review &amp; Audit'!$F:$F,$J2773))</f>
        <v/>
      </c>
      <c r="B2773" t="str">
        <f>IF($J2773="","",INDEX('2_Review &amp; Audit'!$C:$C,$J2773))</f>
        <v/>
      </c>
      <c r="C2773" t="str">
        <f>IF($J2773="","",INDEX('2_Review &amp; Audit'!$D:$D,$J2773))</f>
        <v/>
      </c>
      <c r="D2773" s="60" t="str">
        <f>IF($J2773="","",INDEX('2_Review &amp; Audit'!$U:$U,$J2773))</f>
        <v/>
      </c>
      <c r="E2773" t="str">
        <f>IF($J2773="","",INDEX('2_Review &amp; Audit'!$M:$M,$J2773))</f>
        <v/>
      </c>
      <c r="F2773" t="str">
        <f>IF($J2773="","",INDEX('2_Review &amp; Audit'!$N:$N,$J2773))</f>
        <v/>
      </c>
      <c r="G2773" t="str">
        <f>IF(OR($J2773="",$F2773=""),"",ABS(INDEX('2_Review &amp; Audit'!$B:$B,$J2773)/$F2773))</f>
        <v/>
      </c>
      <c r="H2773" t="str">
        <f t="shared" si="107"/>
        <v/>
      </c>
      <c r="I2773" t="str">
        <f>IF($J2773="","",INDEX('2_Review &amp; Audit'!$AD:$AD,$J2773))</f>
        <v/>
      </c>
      <c r="AB2773" t="str">
        <f>IF($D2773="","",MAX(0,N(#REF!)-N($X2773)))</f>
        <v/>
      </c>
      <c r="AC2773" t="str">
        <f>IF(OR($D2773="",$AB2773="",N($AB2773)&lt;=0),"",IFERROR(MATCH(1,INDEX(('2_Review &amp; Audit'!$F$6:$F$505=$A2773)*('2_Review &amp; Audit'!$I$6:$I$505&gt;=$E2773-30)*('2_Review &amp; Audit'!$I$6:$I$505&lt;=$E2773+30)*('2_Review &amp; Audit'!$R$6:$R$505&gt;0)*(ROW('2_Review &amp; Audit'!$R$6:$R$505)&gt;$T2773),0),0)+5,""))</f>
        <v/>
      </c>
      <c r="AG2773" t="str">
        <f>IF(OR($D2773="",$AB2773="",$AF2773=""),"",MIN($AB2773,$AF2773))</f>
        <v/>
      </c>
      <c r="AK2773" t="str">
        <f>IF($D2773="","",MAX(0,N($AB2773)-N($AG2773)))</f>
        <v/>
      </c>
      <c r="AL2773" t="str">
        <f>IF(OR($D2773="",$AK2773="",N($AK2773)&lt;=0),"",IFERROR(MATCH(1,INDEX(('2_Review &amp; Audit'!$F$6:$F$505=$A2773)*('2_Review &amp; Audit'!$I$6:$I$505&gt;=$E2773-30)*('2_Review &amp; Audit'!$I$6:$I$505&lt;=$E2773+30)*('2_Review &amp; Audit'!$R$6:$R$505&gt;0)*(ROW('2_Review &amp; Audit'!$R$6:$R$505)&gt;$AC2773),0),0)+5,""))</f>
        <v/>
      </c>
      <c r="AP2773" t="str">
        <f>IF(OR($D2773="",$AK2773="",$AO2773=""),"",MIN($AK2773,$AO2773))</f>
        <v/>
      </c>
    </row>
    <row r="2774" spans="1:42" ht="12.75" customHeight="1" x14ac:dyDescent="0.2">
      <c r="A2774" t="str">
        <f>IF($J2774="","",INDEX('2_Review &amp; Audit'!$F:$F,$J2774))</f>
        <v/>
      </c>
      <c r="B2774" t="str">
        <f>IF($J2774="","",INDEX('2_Review &amp; Audit'!$C:$C,$J2774))</f>
        <v/>
      </c>
      <c r="C2774" t="str">
        <f>IF($J2774="","",INDEX('2_Review &amp; Audit'!$D:$D,$J2774))</f>
        <v/>
      </c>
      <c r="D2774" s="60" t="str">
        <f>IF($J2774="","",INDEX('2_Review &amp; Audit'!$U:$U,$J2774))</f>
        <v/>
      </c>
      <c r="E2774" t="str">
        <f>IF($J2774="","",INDEX('2_Review &amp; Audit'!$M:$M,$J2774))</f>
        <v/>
      </c>
      <c r="F2774" t="str">
        <f>IF($J2774="","",INDEX('2_Review &amp; Audit'!$N:$N,$J2774))</f>
        <v/>
      </c>
      <c r="G2774" t="str">
        <f>IF(OR($J2774="",$F2774=""),"",ABS(INDEX('2_Review &amp; Audit'!$B:$B,$J2774)/$F2774))</f>
        <v/>
      </c>
      <c r="H2774" t="str">
        <f t="shared" si="107"/>
        <v/>
      </c>
      <c r="I2774" t="str">
        <f>IF($J2774="","",INDEX('2_Review &amp; Audit'!$AD:$AD,$J2774))</f>
        <v/>
      </c>
      <c r="AB2774" t="str">
        <f>IF($D2774="","",MAX(0,N(#REF!)-N($X2774)))</f>
        <v/>
      </c>
      <c r="AC2774" t="str">
        <f>IF(OR($D2774="",$AB2774="",N($AB2774)&lt;=0),"",IFERROR(MATCH(1,INDEX(('2_Review &amp; Audit'!$F$6:$F$505=$A2774)*('2_Review &amp; Audit'!$I$6:$I$505&gt;=$E2774-30)*('2_Review &amp; Audit'!$I$6:$I$505&lt;=$E2774+30)*('2_Review &amp; Audit'!$R$6:$R$505&gt;0)*(ROW('2_Review &amp; Audit'!$R$6:$R$505)&gt;$T2774),0),0)+5,""))</f>
        <v/>
      </c>
      <c r="AG2774" t="str">
        <f>IF(OR($D2774="",$AB2774="",$AF2774=""),"",MIN($AB2774,$AF2774))</f>
        <v/>
      </c>
      <c r="AK2774" t="str">
        <f>IF($D2774="","",MAX(0,N($AB2774)-N($AG2774)))</f>
        <v/>
      </c>
      <c r="AL2774" t="str">
        <f>IF(OR($D2774="",$AK2774="",N($AK2774)&lt;=0),"",IFERROR(MATCH(1,INDEX(('2_Review &amp; Audit'!$F$6:$F$505=$A2774)*('2_Review &amp; Audit'!$I$6:$I$505&gt;=$E2774-30)*('2_Review &amp; Audit'!$I$6:$I$505&lt;=$E2774+30)*('2_Review &amp; Audit'!$R$6:$R$505&gt;0)*(ROW('2_Review &amp; Audit'!$R$6:$R$505)&gt;$AC2774),0),0)+5,""))</f>
        <v/>
      </c>
      <c r="AP2774" t="str">
        <f>IF(OR($D2774="",$AK2774="",$AO2774=""),"",MIN($AK2774,$AO2774))</f>
        <v/>
      </c>
    </row>
    <row r="2775" spans="1:42" ht="12.75" customHeight="1" x14ac:dyDescent="0.2">
      <c r="A2775" t="str">
        <f>IF($J2775="","",INDEX('2_Review &amp; Audit'!$F:$F,$J2775))</f>
        <v/>
      </c>
      <c r="B2775" t="str">
        <f>IF($J2775="","",INDEX('2_Review &amp; Audit'!$C:$C,$J2775))</f>
        <v/>
      </c>
      <c r="C2775" t="str">
        <f>IF($J2775="","",INDEX('2_Review &amp; Audit'!$D:$D,$J2775))</f>
        <v/>
      </c>
      <c r="D2775" s="60" t="str">
        <f>IF($J2775="","",INDEX('2_Review &amp; Audit'!$U:$U,$J2775))</f>
        <v/>
      </c>
      <c r="E2775" t="str">
        <f>IF($J2775="","",INDEX('2_Review &amp; Audit'!$M:$M,$J2775))</f>
        <v/>
      </c>
      <c r="F2775" t="str">
        <f>IF($J2775="","",INDEX('2_Review &amp; Audit'!$N:$N,$J2775))</f>
        <v/>
      </c>
      <c r="G2775" t="str">
        <f>IF(OR($J2775="",$F2775=""),"",ABS(INDEX('2_Review &amp; Audit'!$B:$B,$J2775)/$F2775))</f>
        <v/>
      </c>
      <c r="H2775" t="str">
        <f t="shared" si="107"/>
        <v/>
      </c>
      <c r="I2775" t="str">
        <f>IF($J2775="","",INDEX('2_Review &amp; Audit'!$AD:$AD,$J2775))</f>
        <v/>
      </c>
      <c r="AB2775" t="str">
        <f>IF($D2775="","",MAX(0,N(#REF!)-N($X2775)))</f>
        <v/>
      </c>
      <c r="AC2775" t="str">
        <f>IF(OR($D2775="",$AB2775="",N($AB2775)&lt;=0),"",IFERROR(MATCH(1,INDEX(('2_Review &amp; Audit'!$F$6:$F$505=$A2775)*('2_Review &amp; Audit'!$I$6:$I$505&gt;=$E2775-30)*('2_Review &amp; Audit'!$I$6:$I$505&lt;=$E2775+30)*('2_Review &amp; Audit'!$R$6:$R$505&gt;0)*(ROW('2_Review &amp; Audit'!$R$6:$R$505)&gt;$T2775),0),0)+5,""))</f>
        <v/>
      </c>
      <c r="AG2775" t="str">
        <f>IF(OR($D2775="",$AB2775="",$AF2775=""),"",MIN($AB2775,$AF2775))</f>
        <v/>
      </c>
      <c r="AK2775" t="str">
        <f>IF($D2775="","",MAX(0,N($AB2775)-N($AG2775)))</f>
        <v/>
      </c>
      <c r="AL2775" t="str">
        <f>IF(OR($D2775="",$AK2775="",N($AK2775)&lt;=0),"",IFERROR(MATCH(1,INDEX(('2_Review &amp; Audit'!$F$6:$F$505=$A2775)*('2_Review &amp; Audit'!$I$6:$I$505&gt;=$E2775-30)*('2_Review &amp; Audit'!$I$6:$I$505&lt;=$E2775+30)*('2_Review &amp; Audit'!$R$6:$R$505&gt;0)*(ROW('2_Review &amp; Audit'!$R$6:$R$505)&gt;$AC2775),0),0)+5,""))</f>
        <v/>
      </c>
      <c r="AP2775" t="str">
        <f>IF(OR($D2775="",$AK2775="",$AO2775=""),"",MIN($AK2775,$AO2775))</f>
        <v/>
      </c>
    </row>
    <row r="2776" spans="1:42" ht="12.75" customHeight="1" x14ac:dyDescent="0.2">
      <c r="A2776" t="str">
        <f>IF($J2776="","",INDEX('2_Review &amp; Audit'!$F:$F,$J2776))</f>
        <v/>
      </c>
      <c r="B2776" t="str">
        <f>IF($J2776="","",INDEX('2_Review &amp; Audit'!$C:$C,$J2776))</f>
        <v/>
      </c>
      <c r="C2776" t="str">
        <f>IF($J2776="","",INDEX('2_Review &amp; Audit'!$D:$D,$J2776))</f>
        <v/>
      </c>
      <c r="D2776" s="60" t="str">
        <f>IF($J2776="","",INDEX('2_Review &amp; Audit'!$U:$U,$J2776))</f>
        <v/>
      </c>
      <c r="E2776" t="str">
        <f>IF($J2776="","",INDEX('2_Review &amp; Audit'!$M:$M,$J2776))</f>
        <v/>
      </c>
      <c r="F2776" t="str">
        <f>IF($J2776="","",INDEX('2_Review &amp; Audit'!$N:$N,$J2776))</f>
        <v/>
      </c>
      <c r="G2776" t="str">
        <f>IF(OR($J2776="",$F2776=""),"",ABS(INDEX('2_Review &amp; Audit'!$B:$B,$J2776)/$F2776))</f>
        <v/>
      </c>
      <c r="H2776" t="str">
        <f t="shared" si="107"/>
        <v/>
      </c>
      <c r="I2776" t="str">
        <f>IF($J2776="","",INDEX('2_Review &amp; Audit'!$AD:$AD,$J2776))</f>
        <v/>
      </c>
      <c r="AB2776" t="str">
        <f>IF($D2776="","",MAX(0,N(#REF!)-N($X2776)))</f>
        <v/>
      </c>
      <c r="AC2776" t="str">
        <f>IF(OR($D2776="",$AB2776="",N($AB2776)&lt;=0),"",IFERROR(MATCH(1,INDEX(('2_Review &amp; Audit'!$F$6:$F$505=$A2776)*('2_Review &amp; Audit'!$I$6:$I$505&gt;=$E2776-30)*('2_Review &amp; Audit'!$I$6:$I$505&lt;=$E2776+30)*('2_Review &amp; Audit'!$R$6:$R$505&gt;0)*(ROW('2_Review &amp; Audit'!$R$6:$R$505)&gt;$T2776),0),0)+5,""))</f>
        <v/>
      </c>
      <c r="AG2776" t="str">
        <f>IF(OR($D2776="",$AB2776="",$AF2776=""),"",MIN($AB2776,$AF2776))</f>
        <v/>
      </c>
      <c r="AK2776" t="str">
        <f>IF($D2776="","",MAX(0,N($AB2776)-N($AG2776)))</f>
        <v/>
      </c>
      <c r="AL2776" t="str">
        <f>IF(OR($D2776="",$AK2776="",N($AK2776)&lt;=0),"",IFERROR(MATCH(1,INDEX(('2_Review &amp; Audit'!$F$6:$F$505=$A2776)*('2_Review &amp; Audit'!$I$6:$I$505&gt;=$E2776-30)*('2_Review &amp; Audit'!$I$6:$I$505&lt;=$E2776+30)*('2_Review &amp; Audit'!$R$6:$R$505&gt;0)*(ROW('2_Review &amp; Audit'!$R$6:$R$505)&gt;$AC2776),0),0)+5,""))</f>
        <v/>
      </c>
      <c r="AP2776" t="str">
        <f>IF(OR($D2776="",$AK2776="",$AO2776=""),"",MIN($AK2776,$AO2776))</f>
        <v/>
      </c>
    </row>
    <row r="2777" spans="1:42" ht="12.75" customHeight="1" x14ac:dyDescent="0.2">
      <c r="A2777" t="str">
        <f>IF($J2777="","",INDEX('2_Review &amp; Audit'!$F:$F,$J2777))</f>
        <v/>
      </c>
      <c r="B2777" t="str">
        <f>IF($J2777="","",INDEX('2_Review &amp; Audit'!$C:$C,$J2777))</f>
        <v/>
      </c>
      <c r="C2777" t="str">
        <f>IF($J2777="","",INDEX('2_Review &amp; Audit'!$D:$D,$J2777))</f>
        <v/>
      </c>
      <c r="D2777" s="60" t="str">
        <f>IF($J2777="","",INDEX('2_Review &amp; Audit'!$U:$U,$J2777))</f>
        <v/>
      </c>
      <c r="E2777" t="str">
        <f>IF($J2777="","",INDEX('2_Review &amp; Audit'!$M:$M,$J2777))</f>
        <v/>
      </c>
      <c r="F2777" t="str">
        <f>IF($J2777="","",INDEX('2_Review &amp; Audit'!$N:$N,$J2777))</f>
        <v/>
      </c>
      <c r="G2777" t="str">
        <f>IF(OR($J2777="",$F2777=""),"",ABS(INDEX('2_Review &amp; Audit'!$B:$B,$J2777)/$F2777))</f>
        <v/>
      </c>
      <c r="H2777" t="str">
        <f t="shared" si="107"/>
        <v/>
      </c>
      <c r="I2777" t="str">
        <f>IF($J2777="","",INDEX('2_Review &amp; Audit'!$AD:$AD,$J2777))</f>
        <v/>
      </c>
      <c r="AB2777" t="str">
        <f>IF($D2777="","",MAX(0,N(#REF!)-N($X2777)))</f>
        <v/>
      </c>
      <c r="AC2777" t="str">
        <f>IF(OR($D2777="",$AB2777="",N($AB2777)&lt;=0),"",IFERROR(MATCH(1,INDEX(('2_Review &amp; Audit'!$F$6:$F$505=$A2777)*('2_Review &amp; Audit'!$I$6:$I$505&gt;=$E2777-30)*('2_Review &amp; Audit'!$I$6:$I$505&lt;=$E2777+30)*('2_Review &amp; Audit'!$R$6:$R$505&gt;0)*(ROW('2_Review &amp; Audit'!$R$6:$R$505)&gt;$T2777),0),0)+5,""))</f>
        <v/>
      </c>
      <c r="AG2777" t="str">
        <f>IF(OR($D2777="",$AB2777="",$AF2777=""),"",MIN($AB2777,$AF2777))</f>
        <v/>
      </c>
      <c r="AK2777" t="str">
        <f>IF($D2777="","",MAX(0,N($AB2777)-N($AG2777)))</f>
        <v/>
      </c>
      <c r="AL2777" t="str">
        <f>IF(OR($D2777="",$AK2777="",N($AK2777)&lt;=0),"",IFERROR(MATCH(1,INDEX(('2_Review &amp; Audit'!$F$6:$F$505=$A2777)*('2_Review &amp; Audit'!$I$6:$I$505&gt;=$E2777-30)*('2_Review &amp; Audit'!$I$6:$I$505&lt;=$E2777+30)*('2_Review &amp; Audit'!$R$6:$R$505&gt;0)*(ROW('2_Review &amp; Audit'!$R$6:$R$505)&gt;$AC2777),0),0)+5,""))</f>
        <v/>
      </c>
      <c r="AP2777" t="str">
        <f>IF(OR($D2777="",$AK2777="",$AO2777=""),"",MIN($AK2777,$AO2777))</f>
        <v/>
      </c>
    </row>
    <row r="2778" spans="1:42" ht="12.75" customHeight="1" x14ac:dyDescent="0.2">
      <c r="A2778" t="str">
        <f>IF($J2778="","",INDEX('2_Review &amp; Audit'!$F:$F,$J2778))</f>
        <v/>
      </c>
      <c r="B2778" t="str">
        <f>IF($J2778="","",INDEX('2_Review &amp; Audit'!$C:$C,$J2778))</f>
        <v/>
      </c>
      <c r="C2778" t="str">
        <f>IF($J2778="","",INDEX('2_Review &amp; Audit'!$D:$D,$J2778))</f>
        <v/>
      </c>
      <c r="D2778" s="60" t="str">
        <f>IF($J2778="","",INDEX('2_Review &amp; Audit'!$U:$U,$J2778))</f>
        <v/>
      </c>
      <c r="E2778" t="str">
        <f>IF($J2778="","",INDEX('2_Review &amp; Audit'!$M:$M,$J2778))</f>
        <v/>
      </c>
      <c r="F2778" t="str">
        <f>IF($J2778="","",INDEX('2_Review &amp; Audit'!$N:$N,$J2778))</f>
        <v/>
      </c>
      <c r="G2778" t="str">
        <f>IF(OR($J2778="",$F2778=""),"",ABS(INDEX('2_Review &amp; Audit'!$B:$B,$J2778)/$F2778))</f>
        <v/>
      </c>
      <c r="H2778" t="str">
        <f t="shared" si="107"/>
        <v/>
      </c>
      <c r="I2778" t="str">
        <f>IF($J2778="","",INDEX('2_Review &amp; Audit'!$AD:$AD,$J2778))</f>
        <v/>
      </c>
      <c r="AB2778" t="str">
        <f>IF($D2778="","",MAX(0,N(#REF!)-N($X2778)))</f>
        <v/>
      </c>
      <c r="AC2778" t="str">
        <f>IF(OR($D2778="",$AB2778="",N($AB2778)&lt;=0),"",IFERROR(MATCH(1,INDEX(('2_Review &amp; Audit'!$F$6:$F$505=$A2778)*('2_Review &amp; Audit'!$I$6:$I$505&gt;=$E2778-30)*('2_Review &amp; Audit'!$I$6:$I$505&lt;=$E2778+30)*('2_Review &amp; Audit'!$R$6:$R$505&gt;0)*(ROW('2_Review &amp; Audit'!$R$6:$R$505)&gt;$T2778),0),0)+5,""))</f>
        <v/>
      </c>
      <c r="AG2778" t="str">
        <f>IF(OR($D2778="",$AB2778="",$AF2778=""),"",MIN($AB2778,$AF2778))</f>
        <v/>
      </c>
      <c r="AK2778" t="str">
        <f>IF($D2778="","",MAX(0,N($AB2778)-N($AG2778)))</f>
        <v/>
      </c>
      <c r="AL2778" t="str">
        <f>IF(OR($D2778="",$AK2778="",N($AK2778)&lt;=0),"",IFERROR(MATCH(1,INDEX(('2_Review &amp; Audit'!$F$6:$F$505=$A2778)*('2_Review &amp; Audit'!$I$6:$I$505&gt;=$E2778-30)*('2_Review &amp; Audit'!$I$6:$I$505&lt;=$E2778+30)*('2_Review &amp; Audit'!$R$6:$R$505&gt;0)*(ROW('2_Review &amp; Audit'!$R$6:$R$505)&gt;$AC2778),0),0)+5,""))</f>
        <v/>
      </c>
      <c r="AP2778" t="str">
        <f>IF(OR($D2778="",$AK2778="",$AO2778=""),"",MIN($AK2778,$AO2778))</f>
        <v/>
      </c>
    </row>
    <row r="2779" spans="1:42" ht="12.75" customHeight="1" x14ac:dyDescent="0.2">
      <c r="A2779" t="str">
        <f>IF($J2779="","",INDEX('2_Review &amp; Audit'!$F:$F,$J2779))</f>
        <v/>
      </c>
      <c r="B2779" t="str">
        <f>IF($J2779="","",INDEX('2_Review &amp; Audit'!$C:$C,$J2779))</f>
        <v/>
      </c>
      <c r="C2779" t="str">
        <f>IF($J2779="","",INDEX('2_Review &amp; Audit'!$D:$D,$J2779))</f>
        <v/>
      </c>
      <c r="D2779" s="60" t="str">
        <f>IF($J2779="","",INDEX('2_Review &amp; Audit'!$U:$U,$J2779))</f>
        <v/>
      </c>
      <c r="E2779" t="str">
        <f>IF($J2779="","",INDEX('2_Review &amp; Audit'!$M:$M,$J2779))</f>
        <v/>
      </c>
      <c r="F2779" t="str">
        <f>IF($J2779="","",INDEX('2_Review &amp; Audit'!$N:$N,$J2779))</f>
        <v/>
      </c>
      <c r="G2779" t="str">
        <f>IF(OR($J2779="",$F2779=""),"",ABS(INDEX('2_Review &amp; Audit'!$B:$B,$J2779)/$F2779))</f>
        <v/>
      </c>
      <c r="H2779" t="str">
        <f t="shared" si="107"/>
        <v/>
      </c>
      <c r="I2779" t="str">
        <f>IF($J2779="","",INDEX('2_Review &amp; Audit'!$AD:$AD,$J2779))</f>
        <v/>
      </c>
      <c r="AB2779" t="str">
        <f>IF($D2779="","",MAX(0,N(#REF!)-N($X2779)))</f>
        <v/>
      </c>
      <c r="AC2779" t="str">
        <f>IF(OR($D2779="",$AB2779="",N($AB2779)&lt;=0),"",IFERROR(MATCH(1,INDEX(('2_Review &amp; Audit'!$F$6:$F$505=$A2779)*('2_Review &amp; Audit'!$I$6:$I$505&gt;=$E2779-30)*('2_Review &amp; Audit'!$I$6:$I$505&lt;=$E2779+30)*('2_Review &amp; Audit'!$R$6:$R$505&gt;0)*(ROW('2_Review &amp; Audit'!$R$6:$R$505)&gt;$T2779),0),0)+5,""))</f>
        <v/>
      </c>
      <c r="AG2779" t="str">
        <f>IF(OR($D2779="",$AB2779="",$AF2779=""),"",MIN($AB2779,$AF2779))</f>
        <v/>
      </c>
      <c r="AK2779" t="str">
        <f>IF($D2779="","",MAX(0,N($AB2779)-N($AG2779)))</f>
        <v/>
      </c>
      <c r="AL2779" t="str">
        <f>IF(OR($D2779="",$AK2779="",N($AK2779)&lt;=0),"",IFERROR(MATCH(1,INDEX(('2_Review &amp; Audit'!$F$6:$F$505=$A2779)*('2_Review &amp; Audit'!$I$6:$I$505&gt;=$E2779-30)*('2_Review &amp; Audit'!$I$6:$I$505&lt;=$E2779+30)*('2_Review &amp; Audit'!$R$6:$R$505&gt;0)*(ROW('2_Review &amp; Audit'!$R$6:$R$505)&gt;$AC2779),0),0)+5,""))</f>
        <v/>
      </c>
      <c r="AP2779" t="str">
        <f>IF(OR($D2779="",$AK2779="",$AO2779=""),"",MIN($AK2779,$AO2779))</f>
        <v/>
      </c>
    </row>
    <row r="2780" spans="1:42" ht="12.75" customHeight="1" x14ac:dyDescent="0.2">
      <c r="A2780" t="str">
        <f>IF($J2780="","",INDEX('2_Review &amp; Audit'!$F:$F,$J2780))</f>
        <v/>
      </c>
      <c r="B2780" t="str">
        <f>IF($J2780="","",INDEX('2_Review &amp; Audit'!$C:$C,$J2780))</f>
        <v/>
      </c>
      <c r="C2780" t="str">
        <f>IF($J2780="","",INDEX('2_Review &amp; Audit'!$D:$D,$J2780))</f>
        <v/>
      </c>
      <c r="D2780" s="60" t="str">
        <f>IF($J2780="","",INDEX('2_Review &amp; Audit'!$U:$U,$J2780))</f>
        <v/>
      </c>
      <c r="E2780" t="str">
        <f>IF($J2780="","",INDEX('2_Review &amp; Audit'!$M:$M,$J2780))</f>
        <v/>
      </c>
      <c r="F2780" t="str">
        <f>IF($J2780="","",INDEX('2_Review &amp; Audit'!$N:$N,$J2780))</f>
        <v/>
      </c>
      <c r="G2780" t="str">
        <f>IF(OR($J2780="",$F2780=""),"",ABS(INDEX('2_Review &amp; Audit'!$B:$B,$J2780)/$F2780))</f>
        <v/>
      </c>
      <c r="H2780" t="str">
        <f t="shared" si="107"/>
        <v/>
      </c>
      <c r="I2780" t="str">
        <f>IF($J2780="","",INDEX('2_Review &amp; Audit'!$AD:$AD,$J2780))</f>
        <v/>
      </c>
      <c r="AB2780" t="str">
        <f>IF($D2780="","",MAX(0,N(#REF!)-N($X2780)))</f>
        <v/>
      </c>
      <c r="AC2780" t="str">
        <f>IF(OR($D2780="",$AB2780="",N($AB2780)&lt;=0),"",IFERROR(MATCH(1,INDEX(('2_Review &amp; Audit'!$F$6:$F$505=$A2780)*('2_Review &amp; Audit'!$I$6:$I$505&gt;=$E2780-30)*('2_Review &amp; Audit'!$I$6:$I$505&lt;=$E2780+30)*('2_Review &amp; Audit'!$R$6:$R$505&gt;0)*(ROW('2_Review &amp; Audit'!$R$6:$R$505)&gt;$T2780),0),0)+5,""))</f>
        <v/>
      </c>
      <c r="AG2780" t="str">
        <f>IF(OR($D2780="",$AB2780="",$AF2780=""),"",MIN($AB2780,$AF2780))</f>
        <v/>
      </c>
      <c r="AK2780" t="str">
        <f>IF($D2780="","",MAX(0,N($AB2780)-N($AG2780)))</f>
        <v/>
      </c>
      <c r="AL2780" t="str">
        <f>IF(OR($D2780="",$AK2780="",N($AK2780)&lt;=0),"",IFERROR(MATCH(1,INDEX(('2_Review &amp; Audit'!$F$6:$F$505=$A2780)*('2_Review &amp; Audit'!$I$6:$I$505&gt;=$E2780-30)*('2_Review &amp; Audit'!$I$6:$I$505&lt;=$E2780+30)*('2_Review &amp; Audit'!$R$6:$R$505&gt;0)*(ROW('2_Review &amp; Audit'!$R$6:$R$505)&gt;$AC2780),0),0)+5,""))</f>
        <v/>
      </c>
      <c r="AP2780" t="str">
        <f>IF(OR($D2780="",$AK2780="",$AO2780=""),"",MIN($AK2780,$AO2780))</f>
        <v/>
      </c>
    </row>
    <row r="2781" spans="1:42" ht="12.75" customHeight="1" x14ac:dyDescent="0.2">
      <c r="A2781" t="str">
        <f>IF($J2781="","",INDEX('2_Review &amp; Audit'!$F:$F,$J2781))</f>
        <v/>
      </c>
      <c r="B2781" t="str">
        <f>IF($J2781="","",INDEX('2_Review &amp; Audit'!$C:$C,$J2781))</f>
        <v/>
      </c>
      <c r="C2781" t="str">
        <f>IF($J2781="","",INDEX('2_Review &amp; Audit'!$D:$D,$J2781))</f>
        <v/>
      </c>
      <c r="D2781" s="60" t="str">
        <f>IF($J2781="","",INDEX('2_Review &amp; Audit'!$U:$U,$J2781))</f>
        <v/>
      </c>
      <c r="E2781" t="str">
        <f>IF($J2781="","",INDEX('2_Review &amp; Audit'!$M:$M,$J2781))</f>
        <v/>
      </c>
      <c r="F2781" t="str">
        <f>IF($J2781="","",INDEX('2_Review &amp; Audit'!$N:$N,$J2781))</f>
        <v/>
      </c>
      <c r="G2781" t="str">
        <f>IF(OR($J2781="",$F2781=""),"",ABS(INDEX('2_Review &amp; Audit'!$B:$B,$J2781)/$F2781))</f>
        <v/>
      </c>
      <c r="H2781" t="str">
        <f t="shared" si="107"/>
        <v/>
      </c>
      <c r="I2781" t="str">
        <f>IF($J2781="","",INDEX('2_Review &amp; Audit'!$AD:$AD,$J2781))</f>
        <v/>
      </c>
      <c r="AB2781" t="str">
        <f>IF($D2781="","",MAX(0,N(#REF!)-N($X2781)))</f>
        <v/>
      </c>
      <c r="AC2781" t="str">
        <f>IF(OR($D2781="",$AB2781="",N($AB2781)&lt;=0),"",IFERROR(MATCH(1,INDEX(('2_Review &amp; Audit'!$F$6:$F$505=$A2781)*('2_Review &amp; Audit'!$I$6:$I$505&gt;=$E2781-30)*('2_Review &amp; Audit'!$I$6:$I$505&lt;=$E2781+30)*('2_Review &amp; Audit'!$R$6:$R$505&gt;0)*(ROW('2_Review &amp; Audit'!$R$6:$R$505)&gt;$T2781),0),0)+5,""))</f>
        <v/>
      </c>
      <c r="AG2781" t="str">
        <f>IF(OR($D2781="",$AB2781="",$AF2781=""),"",MIN($AB2781,$AF2781))</f>
        <v/>
      </c>
      <c r="AK2781" t="str">
        <f>IF($D2781="","",MAX(0,N($AB2781)-N($AG2781)))</f>
        <v/>
      </c>
      <c r="AL2781" t="str">
        <f>IF(OR($D2781="",$AK2781="",N($AK2781)&lt;=0),"",IFERROR(MATCH(1,INDEX(('2_Review &amp; Audit'!$F$6:$F$505=$A2781)*('2_Review &amp; Audit'!$I$6:$I$505&gt;=$E2781-30)*('2_Review &amp; Audit'!$I$6:$I$505&lt;=$E2781+30)*('2_Review &amp; Audit'!$R$6:$R$505&gt;0)*(ROW('2_Review &amp; Audit'!$R$6:$R$505)&gt;$AC2781),0),0)+5,""))</f>
        <v/>
      </c>
      <c r="AP2781" t="str">
        <f>IF(OR($D2781="",$AK2781="",$AO2781=""),"",MIN($AK2781,$AO2781))</f>
        <v/>
      </c>
    </row>
    <row r="2782" spans="1:42" ht="12.75" customHeight="1" x14ac:dyDescent="0.2">
      <c r="A2782" t="str">
        <f>IF($J2782="","",INDEX('2_Review &amp; Audit'!$F:$F,$J2782))</f>
        <v/>
      </c>
      <c r="B2782" t="str">
        <f>IF($J2782="","",INDEX('2_Review &amp; Audit'!$C:$C,$J2782))</f>
        <v/>
      </c>
      <c r="C2782" t="str">
        <f>IF($J2782="","",INDEX('2_Review &amp; Audit'!$D:$D,$J2782))</f>
        <v/>
      </c>
      <c r="D2782" s="60" t="str">
        <f>IF($J2782="","",INDEX('2_Review &amp; Audit'!$U:$U,$J2782))</f>
        <v/>
      </c>
      <c r="E2782" t="str">
        <f>IF($J2782="","",INDEX('2_Review &amp; Audit'!$M:$M,$J2782))</f>
        <v/>
      </c>
      <c r="F2782" t="str">
        <f>IF($J2782="","",INDEX('2_Review &amp; Audit'!$N:$N,$J2782))</f>
        <v/>
      </c>
      <c r="G2782" t="str">
        <f>IF(OR($J2782="",$F2782=""),"",ABS(INDEX('2_Review &amp; Audit'!$B:$B,$J2782)/$F2782))</f>
        <v/>
      </c>
      <c r="H2782" t="str">
        <f t="shared" si="107"/>
        <v/>
      </c>
      <c r="I2782" t="str">
        <f>IF($J2782="","",INDEX('2_Review &amp; Audit'!$AD:$AD,$J2782))</f>
        <v/>
      </c>
      <c r="AB2782" t="str">
        <f>IF($D2782="","",MAX(0,N(#REF!)-N($X2782)))</f>
        <v/>
      </c>
      <c r="AC2782" t="str">
        <f>IF(OR($D2782="",$AB2782="",N($AB2782)&lt;=0),"",IFERROR(MATCH(1,INDEX(('2_Review &amp; Audit'!$F$6:$F$505=$A2782)*('2_Review &amp; Audit'!$I$6:$I$505&gt;=$E2782-30)*('2_Review &amp; Audit'!$I$6:$I$505&lt;=$E2782+30)*('2_Review &amp; Audit'!$R$6:$R$505&gt;0)*(ROW('2_Review &amp; Audit'!$R$6:$R$505)&gt;$T2782),0),0)+5,""))</f>
        <v/>
      </c>
      <c r="AG2782" t="str">
        <f>IF(OR($D2782="",$AB2782="",$AF2782=""),"",MIN($AB2782,$AF2782))</f>
        <v/>
      </c>
      <c r="AK2782" t="str">
        <f>IF($D2782="","",MAX(0,N($AB2782)-N($AG2782)))</f>
        <v/>
      </c>
      <c r="AL2782" t="str">
        <f>IF(OR($D2782="",$AK2782="",N($AK2782)&lt;=0),"",IFERROR(MATCH(1,INDEX(('2_Review &amp; Audit'!$F$6:$F$505=$A2782)*('2_Review &amp; Audit'!$I$6:$I$505&gt;=$E2782-30)*('2_Review &amp; Audit'!$I$6:$I$505&lt;=$E2782+30)*('2_Review &amp; Audit'!$R$6:$R$505&gt;0)*(ROW('2_Review &amp; Audit'!$R$6:$R$505)&gt;$AC2782),0),0)+5,""))</f>
        <v/>
      </c>
      <c r="AP2782" t="str">
        <f>IF(OR($D2782="",$AK2782="",$AO2782=""),"",MIN($AK2782,$AO2782))</f>
        <v/>
      </c>
    </row>
    <row r="2783" spans="1:42" ht="12.75" customHeight="1" x14ac:dyDescent="0.2">
      <c r="A2783" t="str">
        <f>IF($J2783="","",INDEX('2_Review &amp; Audit'!$F:$F,$J2783))</f>
        <v/>
      </c>
      <c r="B2783" t="str">
        <f>IF($J2783="","",INDEX('2_Review &amp; Audit'!$C:$C,$J2783))</f>
        <v/>
      </c>
      <c r="C2783" t="str">
        <f>IF($J2783="","",INDEX('2_Review &amp; Audit'!$D:$D,$J2783))</f>
        <v/>
      </c>
      <c r="D2783" s="60" t="str">
        <f>IF($J2783="","",INDEX('2_Review &amp; Audit'!$U:$U,$J2783))</f>
        <v/>
      </c>
      <c r="E2783" t="str">
        <f>IF($J2783="","",INDEX('2_Review &amp; Audit'!$M:$M,$J2783))</f>
        <v/>
      </c>
      <c r="F2783" t="str">
        <f>IF($J2783="","",INDEX('2_Review &amp; Audit'!$N:$N,$J2783))</f>
        <v/>
      </c>
      <c r="G2783" t="str">
        <f>IF(OR($J2783="",$F2783=""),"",ABS(INDEX('2_Review &amp; Audit'!$B:$B,$J2783)/$F2783))</f>
        <v/>
      </c>
      <c r="H2783" t="str">
        <f t="shared" si="107"/>
        <v/>
      </c>
      <c r="I2783" t="str">
        <f>IF($J2783="","",INDEX('2_Review &amp; Audit'!$AD:$AD,$J2783))</f>
        <v/>
      </c>
      <c r="AB2783" t="str">
        <f>IF($D2783="","",MAX(0,N(#REF!)-N($X2783)))</f>
        <v/>
      </c>
      <c r="AC2783" t="str">
        <f>IF(OR($D2783="",$AB2783="",N($AB2783)&lt;=0),"",IFERROR(MATCH(1,INDEX(('2_Review &amp; Audit'!$F$6:$F$505=$A2783)*('2_Review &amp; Audit'!$I$6:$I$505&gt;=$E2783-30)*('2_Review &amp; Audit'!$I$6:$I$505&lt;=$E2783+30)*('2_Review &amp; Audit'!$R$6:$R$505&gt;0)*(ROW('2_Review &amp; Audit'!$R$6:$R$505)&gt;$T2783),0),0)+5,""))</f>
        <v/>
      </c>
      <c r="AG2783" t="str">
        <f>IF(OR($D2783="",$AB2783="",$AF2783=""),"",MIN($AB2783,$AF2783))</f>
        <v/>
      </c>
      <c r="AK2783" t="str">
        <f>IF($D2783="","",MAX(0,N($AB2783)-N($AG2783)))</f>
        <v/>
      </c>
      <c r="AL2783" t="str">
        <f>IF(OR($D2783="",$AK2783="",N($AK2783)&lt;=0),"",IFERROR(MATCH(1,INDEX(('2_Review &amp; Audit'!$F$6:$F$505=$A2783)*('2_Review &amp; Audit'!$I$6:$I$505&gt;=$E2783-30)*('2_Review &amp; Audit'!$I$6:$I$505&lt;=$E2783+30)*('2_Review &amp; Audit'!$R$6:$R$505&gt;0)*(ROW('2_Review &amp; Audit'!$R$6:$R$505)&gt;$AC2783),0),0)+5,""))</f>
        <v/>
      </c>
      <c r="AP2783" t="str">
        <f>IF(OR($D2783="",$AK2783="",$AO2783=""),"",MIN($AK2783,$AO2783))</f>
        <v/>
      </c>
    </row>
    <row r="2784" spans="1:42" ht="12.75" customHeight="1" x14ac:dyDescent="0.2">
      <c r="A2784" t="str">
        <f>IF($J2784="","",INDEX('2_Review &amp; Audit'!$F:$F,$J2784))</f>
        <v/>
      </c>
      <c r="B2784" t="str">
        <f>IF($J2784="","",INDEX('2_Review &amp; Audit'!$C:$C,$J2784))</f>
        <v/>
      </c>
      <c r="C2784" t="str">
        <f>IF($J2784="","",INDEX('2_Review &amp; Audit'!$D:$D,$J2784))</f>
        <v/>
      </c>
      <c r="D2784" s="60" t="str">
        <f>IF($J2784="","",INDEX('2_Review &amp; Audit'!$U:$U,$J2784))</f>
        <v/>
      </c>
      <c r="E2784" t="str">
        <f>IF($J2784="","",INDEX('2_Review &amp; Audit'!$M:$M,$J2784))</f>
        <v/>
      </c>
      <c r="F2784" t="str">
        <f>IF($J2784="","",INDEX('2_Review &amp; Audit'!$N:$N,$J2784))</f>
        <v/>
      </c>
      <c r="G2784" t="str">
        <f>IF(OR($J2784="",$F2784=""),"",ABS(INDEX('2_Review &amp; Audit'!$B:$B,$J2784)/$F2784))</f>
        <v/>
      </c>
      <c r="H2784" t="str">
        <f t="shared" si="107"/>
        <v/>
      </c>
      <c r="I2784" t="str">
        <f>IF($J2784="","",INDEX('2_Review &amp; Audit'!$AD:$AD,$J2784))</f>
        <v/>
      </c>
      <c r="AB2784" t="str">
        <f>IF($D2784="","",MAX(0,N(#REF!)-N($X2784)))</f>
        <v/>
      </c>
      <c r="AC2784" t="str">
        <f>IF(OR($D2784="",$AB2784="",N($AB2784)&lt;=0),"",IFERROR(MATCH(1,INDEX(('2_Review &amp; Audit'!$F$6:$F$505=$A2784)*('2_Review &amp; Audit'!$I$6:$I$505&gt;=$E2784-30)*('2_Review &amp; Audit'!$I$6:$I$505&lt;=$E2784+30)*('2_Review &amp; Audit'!$R$6:$R$505&gt;0)*(ROW('2_Review &amp; Audit'!$R$6:$R$505)&gt;$T2784),0),0)+5,""))</f>
        <v/>
      </c>
      <c r="AG2784" t="str">
        <f>IF(OR($D2784="",$AB2784="",$AF2784=""),"",MIN($AB2784,$AF2784))</f>
        <v/>
      </c>
      <c r="AK2784" t="str">
        <f>IF($D2784="","",MAX(0,N($AB2784)-N($AG2784)))</f>
        <v/>
      </c>
      <c r="AL2784" t="str">
        <f>IF(OR($D2784="",$AK2784="",N($AK2784)&lt;=0),"",IFERROR(MATCH(1,INDEX(('2_Review &amp; Audit'!$F$6:$F$505=$A2784)*('2_Review &amp; Audit'!$I$6:$I$505&gt;=$E2784-30)*('2_Review &amp; Audit'!$I$6:$I$505&lt;=$E2784+30)*('2_Review &amp; Audit'!$R$6:$R$505&gt;0)*(ROW('2_Review &amp; Audit'!$R$6:$R$505)&gt;$AC2784),0),0)+5,""))</f>
        <v/>
      </c>
      <c r="AP2784" t="str">
        <f>IF(OR($D2784="",$AK2784="",$AO2784=""),"",MIN($AK2784,$AO2784))</f>
        <v/>
      </c>
    </row>
    <row r="2785" spans="1:42" ht="12.75" customHeight="1" x14ac:dyDescent="0.2">
      <c r="A2785" t="str">
        <f>IF($J2785="","",INDEX('2_Review &amp; Audit'!$F:$F,$J2785))</f>
        <v/>
      </c>
      <c r="B2785" t="str">
        <f>IF($J2785="","",INDEX('2_Review &amp; Audit'!$C:$C,$J2785))</f>
        <v/>
      </c>
      <c r="C2785" t="str">
        <f>IF($J2785="","",INDEX('2_Review &amp; Audit'!$D:$D,$J2785))</f>
        <v/>
      </c>
      <c r="D2785" s="60" t="str">
        <f>IF($J2785="","",INDEX('2_Review &amp; Audit'!$U:$U,$J2785))</f>
        <v/>
      </c>
      <c r="E2785" t="str">
        <f>IF($J2785="","",INDEX('2_Review &amp; Audit'!$M:$M,$J2785))</f>
        <v/>
      </c>
      <c r="F2785" t="str">
        <f>IF($J2785="","",INDEX('2_Review &amp; Audit'!$N:$N,$J2785))</f>
        <v/>
      </c>
      <c r="G2785" t="str">
        <f>IF(OR($J2785="",$F2785=""),"",ABS(INDEX('2_Review &amp; Audit'!$B:$B,$J2785)/$F2785))</f>
        <v/>
      </c>
      <c r="H2785" t="str">
        <f t="shared" si="107"/>
        <v/>
      </c>
      <c r="I2785" t="str">
        <f>IF($J2785="","",INDEX('2_Review &amp; Audit'!$AD:$AD,$J2785))</f>
        <v/>
      </c>
      <c r="AB2785" t="str">
        <f>IF($D2785="","",MAX(0,N(#REF!)-N($X2785)))</f>
        <v/>
      </c>
      <c r="AC2785" t="str">
        <f>IF(OR($D2785="",$AB2785="",N($AB2785)&lt;=0),"",IFERROR(MATCH(1,INDEX(('2_Review &amp; Audit'!$F$6:$F$505=$A2785)*('2_Review &amp; Audit'!$I$6:$I$505&gt;=$E2785-30)*('2_Review &amp; Audit'!$I$6:$I$505&lt;=$E2785+30)*('2_Review &amp; Audit'!$R$6:$R$505&gt;0)*(ROW('2_Review &amp; Audit'!$R$6:$R$505)&gt;$T2785),0),0)+5,""))</f>
        <v/>
      </c>
      <c r="AG2785" t="str">
        <f>IF(OR($D2785="",$AB2785="",$AF2785=""),"",MIN($AB2785,$AF2785))</f>
        <v/>
      </c>
      <c r="AK2785" t="str">
        <f>IF($D2785="","",MAX(0,N($AB2785)-N($AG2785)))</f>
        <v/>
      </c>
      <c r="AL2785" t="str">
        <f>IF(OR($D2785="",$AK2785="",N($AK2785)&lt;=0),"",IFERROR(MATCH(1,INDEX(('2_Review &amp; Audit'!$F$6:$F$505=$A2785)*('2_Review &amp; Audit'!$I$6:$I$505&gt;=$E2785-30)*('2_Review &amp; Audit'!$I$6:$I$505&lt;=$E2785+30)*('2_Review &amp; Audit'!$R$6:$R$505&gt;0)*(ROW('2_Review &amp; Audit'!$R$6:$R$505)&gt;$AC2785),0),0)+5,""))</f>
        <v/>
      </c>
      <c r="AP2785" t="str">
        <f>IF(OR($D2785="",$AK2785="",$AO2785=""),"",MIN($AK2785,$AO2785))</f>
        <v/>
      </c>
    </row>
    <row r="2786" spans="1:42" ht="12.75" customHeight="1" x14ac:dyDescent="0.2">
      <c r="A2786" t="str">
        <f>IF($J2786="","",INDEX('2_Review &amp; Audit'!$F:$F,$J2786))</f>
        <v/>
      </c>
      <c r="B2786" t="str">
        <f>IF($J2786="","",INDEX('2_Review &amp; Audit'!$C:$C,$J2786))</f>
        <v/>
      </c>
      <c r="C2786" t="str">
        <f>IF($J2786="","",INDEX('2_Review &amp; Audit'!$D:$D,$J2786))</f>
        <v/>
      </c>
      <c r="D2786" s="60" t="str">
        <f>IF($J2786="","",INDEX('2_Review &amp; Audit'!$U:$U,$J2786))</f>
        <v/>
      </c>
      <c r="E2786" t="str">
        <f>IF($J2786="","",INDEX('2_Review &amp; Audit'!$M:$M,$J2786))</f>
        <v/>
      </c>
      <c r="F2786" t="str">
        <f>IF($J2786="","",INDEX('2_Review &amp; Audit'!$N:$N,$J2786))</f>
        <v/>
      </c>
      <c r="G2786" t="str">
        <f>IF(OR($J2786="",$F2786=""),"",ABS(INDEX('2_Review &amp; Audit'!$B:$B,$J2786)/$F2786))</f>
        <v/>
      </c>
      <c r="H2786" t="str">
        <f t="shared" si="107"/>
        <v/>
      </c>
      <c r="I2786" t="str">
        <f>IF($J2786="","",INDEX('2_Review &amp; Audit'!$AD:$AD,$J2786))</f>
        <v/>
      </c>
      <c r="AB2786" t="str">
        <f>IF($D2786="","",MAX(0,N(#REF!)-N($X2786)))</f>
        <v/>
      </c>
      <c r="AC2786" t="str">
        <f>IF(OR($D2786="",$AB2786="",N($AB2786)&lt;=0),"",IFERROR(MATCH(1,INDEX(('2_Review &amp; Audit'!$F$6:$F$505=$A2786)*('2_Review &amp; Audit'!$I$6:$I$505&gt;=$E2786-30)*('2_Review &amp; Audit'!$I$6:$I$505&lt;=$E2786+30)*('2_Review &amp; Audit'!$R$6:$R$505&gt;0)*(ROW('2_Review &amp; Audit'!$R$6:$R$505)&gt;$T2786),0),0)+5,""))</f>
        <v/>
      </c>
      <c r="AG2786" t="str">
        <f>IF(OR($D2786="",$AB2786="",$AF2786=""),"",MIN($AB2786,$AF2786))</f>
        <v/>
      </c>
      <c r="AK2786" t="str">
        <f>IF($D2786="","",MAX(0,N($AB2786)-N($AG2786)))</f>
        <v/>
      </c>
      <c r="AL2786" t="str">
        <f>IF(OR($D2786="",$AK2786="",N($AK2786)&lt;=0),"",IFERROR(MATCH(1,INDEX(('2_Review &amp; Audit'!$F$6:$F$505=$A2786)*('2_Review &amp; Audit'!$I$6:$I$505&gt;=$E2786-30)*('2_Review &amp; Audit'!$I$6:$I$505&lt;=$E2786+30)*('2_Review &amp; Audit'!$R$6:$R$505&gt;0)*(ROW('2_Review &amp; Audit'!$R$6:$R$505)&gt;$AC2786),0),0)+5,""))</f>
        <v/>
      </c>
      <c r="AP2786" t="str">
        <f>IF(OR($D2786="",$AK2786="",$AO2786=""),"",MIN($AK2786,$AO2786))</f>
        <v/>
      </c>
    </row>
    <row r="2787" spans="1:42" ht="12.75" customHeight="1" x14ac:dyDescent="0.2">
      <c r="A2787" t="str">
        <f>IF($J2787="","",INDEX('2_Review &amp; Audit'!$F:$F,$J2787))</f>
        <v/>
      </c>
      <c r="B2787" t="str">
        <f>IF($J2787="","",INDEX('2_Review &amp; Audit'!$C:$C,$J2787))</f>
        <v/>
      </c>
      <c r="C2787" t="str">
        <f>IF($J2787="","",INDEX('2_Review &amp; Audit'!$D:$D,$J2787))</f>
        <v/>
      </c>
      <c r="D2787" s="60" t="str">
        <f>IF($J2787="","",INDEX('2_Review &amp; Audit'!$U:$U,$J2787))</f>
        <v/>
      </c>
      <c r="E2787" t="str">
        <f>IF($J2787="","",INDEX('2_Review &amp; Audit'!$M:$M,$J2787))</f>
        <v/>
      </c>
      <c r="F2787" t="str">
        <f>IF($J2787="","",INDEX('2_Review &amp; Audit'!$N:$N,$J2787))</f>
        <v/>
      </c>
      <c r="G2787" t="str">
        <f>IF(OR($J2787="",$F2787=""),"",ABS(INDEX('2_Review &amp; Audit'!$B:$B,$J2787)/$F2787))</f>
        <v/>
      </c>
      <c r="H2787" t="str">
        <f t="shared" si="107"/>
        <v/>
      </c>
      <c r="I2787" t="str">
        <f>IF($J2787="","",INDEX('2_Review &amp; Audit'!$AD:$AD,$J2787))</f>
        <v/>
      </c>
      <c r="AB2787" t="str">
        <f>IF($D2787="","",MAX(0,N(#REF!)-N($X2787)))</f>
        <v/>
      </c>
      <c r="AC2787" t="str">
        <f>IF(OR($D2787="",$AB2787="",N($AB2787)&lt;=0),"",IFERROR(MATCH(1,INDEX(('2_Review &amp; Audit'!$F$6:$F$505=$A2787)*('2_Review &amp; Audit'!$I$6:$I$505&gt;=$E2787-30)*('2_Review &amp; Audit'!$I$6:$I$505&lt;=$E2787+30)*('2_Review &amp; Audit'!$R$6:$R$505&gt;0)*(ROW('2_Review &amp; Audit'!$R$6:$R$505)&gt;$T2787),0),0)+5,""))</f>
        <v/>
      </c>
      <c r="AG2787" t="str">
        <f>IF(OR($D2787="",$AB2787="",$AF2787=""),"",MIN($AB2787,$AF2787))</f>
        <v/>
      </c>
      <c r="AK2787" t="str">
        <f>IF($D2787="","",MAX(0,N($AB2787)-N($AG2787)))</f>
        <v/>
      </c>
      <c r="AL2787" t="str">
        <f>IF(OR($D2787="",$AK2787="",N($AK2787)&lt;=0),"",IFERROR(MATCH(1,INDEX(('2_Review &amp; Audit'!$F$6:$F$505=$A2787)*('2_Review &amp; Audit'!$I$6:$I$505&gt;=$E2787-30)*('2_Review &amp; Audit'!$I$6:$I$505&lt;=$E2787+30)*('2_Review &amp; Audit'!$R$6:$R$505&gt;0)*(ROW('2_Review &amp; Audit'!$R$6:$R$505)&gt;$AC2787),0),0)+5,""))</f>
        <v/>
      </c>
      <c r="AP2787" t="str">
        <f>IF(OR($D2787="",$AK2787="",$AO2787=""),"",MIN($AK2787,$AO2787))</f>
        <v/>
      </c>
    </row>
    <row r="2788" spans="1:42" ht="12.75" customHeight="1" x14ac:dyDescent="0.2">
      <c r="A2788" t="str">
        <f>IF($J2788="","",INDEX('2_Review &amp; Audit'!$F:$F,$J2788))</f>
        <v/>
      </c>
      <c r="B2788" t="str">
        <f>IF($J2788="","",INDEX('2_Review &amp; Audit'!$C:$C,$J2788))</f>
        <v/>
      </c>
      <c r="C2788" t="str">
        <f>IF($J2788="","",INDEX('2_Review &amp; Audit'!$D:$D,$J2788))</f>
        <v/>
      </c>
      <c r="D2788" s="60" t="str">
        <f>IF($J2788="","",INDEX('2_Review &amp; Audit'!$U:$U,$J2788))</f>
        <v/>
      </c>
      <c r="E2788" t="str">
        <f>IF($J2788="","",INDEX('2_Review &amp; Audit'!$M:$M,$J2788))</f>
        <v/>
      </c>
      <c r="F2788" t="str">
        <f>IF($J2788="","",INDEX('2_Review &amp; Audit'!$N:$N,$J2788))</f>
        <v/>
      </c>
      <c r="G2788" t="str">
        <f>IF(OR($J2788="",$F2788=""),"",ABS(INDEX('2_Review &amp; Audit'!$B:$B,$J2788)/$F2788))</f>
        <v/>
      </c>
      <c r="H2788" t="str">
        <f t="shared" si="107"/>
        <v/>
      </c>
      <c r="I2788" t="str">
        <f>IF($J2788="","",INDEX('2_Review &amp; Audit'!$AD:$AD,$J2788))</f>
        <v/>
      </c>
      <c r="AB2788" t="str">
        <f>IF($D2788="","",MAX(0,N(#REF!)-N($X2788)))</f>
        <v/>
      </c>
      <c r="AC2788" t="str">
        <f>IF(OR($D2788="",$AB2788="",N($AB2788)&lt;=0),"",IFERROR(MATCH(1,INDEX(('2_Review &amp; Audit'!$F$6:$F$505=$A2788)*('2_Review &amp; Audit'!$I$6:$I$505&gt;=$E2788-30)*('2_Review &amp; Audit'!$I$6:$I$505&lt;=$E2788+30)*('2_Review &amp; Audit'!$R$6:$R$505&gt;0)*(ROW('2_Review &amp; Audit'!$R$6:$R$505)&gt;$T2788),0),0)+5,""))</f>
        <v/>
      </c>
      <c r="AG2788" t="str">
        <f>IF(OR($D2788="",$AB2788="",$AF2788=""),"",MIN($AB2788,$AF2788))</f>
        <v/>
      </c>
      <c r="AK2788" t="str">
        <f>IF($D2788="","",MAX(0,N($AB2788)-N($AG2788)))</f>
        <v/>
      </c>
      <c r="AL2788" t="str">
        <f>IF(OR($D2788="",$AK2788="",N($AK2788)&lt;=0),"",IFERROR(MATCH(1,INDEX(('2_Review &amp; Audit'!$F$6:$F$505=$A2788)*('2_Review &amp; Audit'!$I$6:$I$505&gt;=$E2788-30)*('2_Review &amp; Audit'!$I$6:$I$505&lt;=$E2788+30)*('2_Review &amp; Audit'!$R$6:$R$505&gt;0)*(ROW('2_Review &amp; Audit'!$R$6:$R$505)&gt;$AC2788),0),0)+5,""))</f>
        <v/>
      </c>
      <c r="AP2788" t="str">
        <f>IF(OR($D2788="",$AK2788="",$AO2788=""),"",MIN($AK2788,$AO2788))</f>
        <v/>
      </c>
    </row>
    <row r="2789" spans="1:42" ht="12.75" customHeight="1" x14ac:dyDescent="0.2">
      <c r="A2789" t="str">
        <f>IF($J2789="","",INDEX('2_Review &amp; Audit'!$F:$F,$J2789))</f>
        <v/>
      </c>
      <c r="B2789" t="str">
        <f>IF($J2789="","",INDEX('2_Review &amp; Audit'!$C:$C,$J2789))</f>
        <v/>
      </c>
      <c r="C2789" t="str">
        <f>IF($J2789="","",INDEX('2_Review &amp; Audit'!$D:$D,$J2789))</f>
        <v/>
      </c>
      <c r="D2789" s="60" t="str">
        <f>IF($J2789="","",INDEX('2_Review &amp; Audit'!$U:$U,$J2789))</f>
        <v/>
      </c>
      <c r="E2789" t="str">
        <f>IF($J2789="","",INDEX('2_Review &amp; Audit'!$M:$M,$J2789))</f>
        <v/>
      </c>
      <c r="F2789" t="str">
        <f>IF($J2789="","",INDEX('2_Review &amp; Audit'!$N:$N,$J2789))</f>
        <v/>
      </c>
      <c r="G2789" t="str">
        <f>IF(OR($J2789="",$F2789=""),"",ABS(INDEX('2_Review &amp; Audit'!$B:$B,$J2789)/$F2789))</f>
        <v/>
      </c>
      <c r="H2789" t="str">
        <f t="shared" si="107"/>
        <v/>
      </c>
      <c r="I2789" t="str">
        <f>IF($J2789="","",INDEX('2_Review &amp; Audit'!$AD:$AD,$J2789))</f>
        <v/>
      </c>
      <c r="AB2789" t="str">
        <f>IF($D2789="","",MAX(0,N(#REF!)-N($X2789)))</f>
        <v/>
      </c>
      <c r="AC2789" t="str">
        <f>IF(OR($D2789="",$AB2789="",N($AB2789)&lt;=0),"",IFERROR(MATCH(1,INDEX(('2_Review &amp; Audit'!$F$6:$F$505=$A2789)*('2_Review &amp; Audit'!$I$6:$I$505&gt;=$E2789-30)*('2_Review &amp; Audit'!$I$6:$I$505&lt;=$E2789+30)*('2_Review &amp; Audit'!$R$6:$R$505&gt;0)*(ROW('2_Review &amp; Audit'!$R$6:$R$505)&gt;$T2789),0),0)+5,""))</f>
        <v/>
      </c>
      <c r="AG2789" t="str">
        <f>IF(OR($D2789="",$AB2789="",$AF2789=""),"",MIN($AB2789,$AF2789))</f>
        <v/>
      </c>
      <c r="AK2789" t="str">
        <f>IF($D2789="","",MAX(0,N($AB2789)-N($AG2789)))</f>
        <v/>
      </c>
      <c r="AL2789" t="str">
        <f>IF(OR($D2789="",$AK2789="",N($AK2789)&lt;=0),"",IFERROR(MATCH(1,INDEX(('2_Review &amp; Audit'!$F$6:$F$505=$A2789)*('2_Review &amp; Audit'!$I$6:$I$505&gt;=$E2789-30)*('2_Review &amp; Audit'!$I$6:$I$505&lt;=$E2789+30)*('2_Review &amp; Audit'!$R$6:$R$505&gt;0)*(ROW('2_Review &amp; Audit'!$R$6:$R$505)&gt;$AC2789),0),0)+5,""))</f>
        <v/>
      </c>
      <c r="AP2789" t="str">
        <f>IF(OR($D2789="",$AK2789="",$AO2789=""),"",MIN($AK2789,$AO2789))</f>
        <v/>
      </c>
    </row>
    <row r="2790" spans="1:42" ht="12.75" customHeight="1" x14ac:dyDescent="0.2">
      <c r="A2790" t="str">
        <f>IF($J2790="","",INDEX('2_Review &amp; Audit'!$F:$F,$J2790))</f>
        <v/>
      </c>
      <c r="B2790" t="str">
        <f>IF($J2790="","",INDEX('2_Review &amp; Audit'!$C:$C,$J2790))</f>
        <v/>
      </c>
      <c r="C2790" t="str">
        <f>IF($J2790="","",INDEX('2_Review &amp; Audit'!$D:$D,$J2790))</f>
        <v/>
      </c>
      <c r="D2790" s="60" t="str">
        <f>IF($J2790="","",INDEX('2_Review &amp; Audit'!$U:$U,$J2790))</f>
        <v/>
      </c>
      <c r="E2790" t="str">
        <f>IF($J2790="","",INDEX('2_Review &amp; Audit'!$M:$M,$J2790))</f>
        <v/>
      </c>
      <c r="F2790" t="str">
        <f>IF($J2790="","",INDEX('2_Review &amp; Audit'!$N:$N,$J2790))</f>
        <v/>
      </c>
      <c r="G2790" t="str">
        <f>IF(OR($J2790="",$F2790=""),"",ABS(INDEX('2_Review &amp; Audit'!$B:$B,$J2790)/$F2790))</f>
        <v/>
      </c>
      <c r="H2790" t="str">
        <f t="shared" si="107"/>
        <v/>
      </c>
      <c r="I2790" t="str">
        <f>IF($J2790="","",INDEX('2_Review &amp; Audit'!$AD:$AD,$J2790))</f>
        <v/>
      </c>
      <c r="AB2790" t="str">
        <f>IF($D2790="","",MAX(0,N(#REF!)-N($X2790)))</f>
        <v/>
      </c>
      <c r="AC2790" t="str">
        <f>IF(OR($D2790="",$AB2790="",N($AB2790)&lt;=0),"",IFERROR(MATCH(1,INDEX(('2_Review &amp; Audit'!$F$6:$F$505=$A2790)*('2_Review &amp; Audit'!$I$6:$I$505&gt;=$E2790-30)*('2_Review &amp; Audit'!$I$6:$I$505&lt;=$E2790+30)*('2_Review &amp; Audit'!$R$6:$R$505&gt;0)*(ROW('2_Review &amp; Audit'!$R$6:$R$505)&gt;$T2790),0),0)+5,""))</f>
        <v/>
      </c>
      <c r="AG2790" t="str">
        <f>IF(OR($D2790="",$AB2790="",$AF2790=""),"",MIN($AB2790,$AF2790))</f>
        <v/>
      </c>
      <c r="AK2790" t="str">
        <f>IF($D2790="","",MAX(0,N($AB2790)-N($AG2790)))</f>
        <v/>
      </c>
      <c r="AL2790" t="str">
        <f>IF(OR($D2790="",$AK2790="",N($AK2790)&lt;=0),"",IFERROR(MATCH(1,INDEX(('2_Review &amp; Audit'!$F$6:$F$505=$A2790)*('2_Review &amp; Audit'!$I$6:$I$505&gt;=$E2790-30)*('2_Review &amp; Audit'!$I$6:$I$505&lt;=$E2790+30)*('2_Review &amp; Audit'!$R$6:$R$505&gt;0)*(ROW('2_Review &amp; Audit'!$R$6:$R$505)&gt;$AC2790),0),0)+5,""))</f>
        <v/>
      </c>
      <c r="AP2790" t="str">
        <f>IF(OR($D2790="",$AK2790="",$AO2790=""),"",MIN($AK2790,$AO2790))</f>
        <v/>
      </c>
    </row>
    <row r="2791" spans="1:42" ht="12.75" customHeight="1" x14ac:dyDescent="0.2">
      <c r="A2791" t="str">
        <f>IF($J2791="","",INDEX('2_Review &amp; Audit'!$F:$F,$J2791))</f>
        <v/>
      </c>
      <c r="B2791" t="str">
        <f>IF($J2791="","",INDEX('2_Review &amp; Audit'!$C:$C,$J2791))</f>
        <v/>
      </c>
      <c r="C2791" t="str">
        <f>IF($J2791="","",INDEX('2_Review &amp; Audit'!$D:$D,$J2791))</f>
        <v/>
      </c>
      <c r="D2791" s="60" t="str">
        <f>IF($J2791="","",INDEX('2_Review &amp; Audit'!$U:$U,$J2791))</f>
        <v/>
      </c>
      <c r="E2791" t="str">
        <f>IF($J2791="","",INDEX('2_Review &amp; Audit'!$M:$M,$J2791))</f>
        <v/>
      </c>
      <c r="F2791" t="str">
        <f>IF($J2791="","",INDEX('2_Review &amp; Audit'!$N:$N,$J2791))</f>
        <v/>
      </c>
      <c r="G2791" t="str">
        <f>IF(OR($J2791="",$F2791=""),"",ABS(INDEX('2_Review &amp; Audit'!$B:$B,$J2791)/$F2791))</f>
        <v/>
      </c>
      <c r="H2791" t="str">
        <f t="shared" si="107"/>
        <v/>
      </c>
      <c r="I2791" t="str">
        <f>IF($J2791="","",INDEX('2_Review &amp; Audit'!$AD:$AD,$J2791))</f>
        <v/>
      </c>
      <c r="AB2791" t="str">
        <f>IF($D2791="","",MAX(0,N(#REF!)-N($X2791)))</f>
        <v/>
      </c>
      <c r="AC2791" t="str">
        <f>IF(OR($D2791="",$AB2791="",N($AB2791)&lt;=0),"",IFERROR(MATCH(1,INDEX(('2_Review &amp; Audit'!$F$6:$F$505=$A2791)*('2_Review &amp; Audit'!$I$6:$I$505&gt;=$E2791-30)*('2_Review &amp; Audit'!$I$6:$I$505&lt;=$E2791+30)*('2_Review &amp; Audit'!$R$6:$R$505&gt;0)*(ROW('2_Review &amp; Audit'!$R$6:$R$505)&gt;$T2791),0),0)+5,""))</f>
        <v/>
      </c>
      <c r="AG2791" t="str">
        <f>IF(OR($D2791="",$AB2791="",$AF2791=""),"",MIN($AB2791,$AF2791))</f>
        <v/>
      </c>
      <c r="AK2791" t="str">
        <f>IF($D2791="","",MAX(0,N($AB2791)-N($AG2791)))</f>
        <v/>
      </c>
      <c r="AL2791" t="str">
        <f>IF(OR($D2791="",$AK2791="",N($AK2791)&lt;=0),"",IFERROR(MATCH(1,INDEX(('2_Review &amp; Audit'!$F$6:$F$505=$A2791)*('2_Review &amp; Audit'!$I$6:$I$505&gt;=$E2791-30)*('2_Review &amp; Audit'!$I$6:$I$505&lt;=$E2791+30)*('2_Review &amp; Audit'!$R$6:$R$505&gt;0)*(ROW('2_Review &amp; Audit'!$R$6:$R$505)&gt;$AC2791),0),0)+5,""))</f>
        <v/>
      </c>
      <c r="AP2791" t="str">
        <f>IF(OR($D2791="",$AK2791="",$AO2791=""),"",MIN($AK2791,$AO2791))</f>
        <v/>
      </c>
    </row>
    <row r="2792" spans="1:42" ht="12.75" customHeight="1" x14ac:dyDescent="0.2">
      <c r="A2792" t="str">
        <f>IF($J2792="","",INDEX('2_Review &amp; Audit'!$F:$F,$J2792))</f>
        <v/>
      </c>
      <c r="B2792" t="str">
        <f>IF($J2792="","",INDEX('2_Review &amp; Audit'!$C:$C,$J2792))</f>
        <v/>
      </c>
      <c r="C2792" t="str">
        <f>IF($J2792="","",INDEX('2_Review &amp; Audit'!$D:$D,$J2792))</f>
        <v/>
      </c>
      <c r="D2792" s="60" t="str">
        <f>IF($J2792="","",INDEX('2_Review &amp; Audit'!$U:$U,$J2792))</f>
        <v/>
      </c>
      <c r="E2792" t="str">
        <f>IF($J2792="","",INDEX('2_Review &amp; Audit'!$M:$M,$J2792))</f>
        <v/>
      </c>
      <c r="F2792" t="str">
        <f>IF($J2792="","",INDEX('2_Review &amp; Audit'!$N:$N,$J2792))</f>
        <v/>
      </c>
      <c r="G2792" t="str">
        <f>IF(OR($J2792="",$F2792=""),"",ABS(INDEX('2_Review &amp; Audit'!$B:$B,$J2792)/$F2792))</f>
        <v/>
      </c>
      <c r="H2792" t="str">
        <f t="shared" si="107"/>
        <v/>
      </c>
      <c r="I2792" t="str">
        <f>IF($J2792="","",INDEX('2_Review &amp; Audit'!$AD:$AD,$J2792))</f>
        <v/>
      </c>
      <c r="AB2792" t="str">
        <f>IF($D2792="","",MAX(0,N(#REF!)-N($X2792)))</f>
        <v/>
      </c>
      <c r="AC2792" t="str">
        <f>IF(OR($D2792="",$AB2792="",N($AB2792)&lt;=0),"",IFERROR(MATCH(1,INDEX(('2_Review &amp; Audit'!$F$6:$F$505=$A2792)*('2_Review &amp; Audit'!$I$6:$I$505&gt;=$E2792-30)*('2_Review &amp; Audit'!$I$6:$I$505&lt;=$E2792+30)*('2_Review &amp; Audit'!$R$6:$R$505&gt;0)*(ROW('2_Review &amp; Audit'!$R$6:$R$505)&gt;$T2792),0),0)+5,""))</f>
        <v/>
      </c>
      <c r="AG2792" t="str">
        <f>IF(OR($D2792="",$AB2792="",$AF2792=""),"",MIN($AB2792,$AF2792))</f>
        <v/>
      </c>
      <c r="AK2792" t="str">
        <f>IF($D2792="","",MAX(0,N($AB2792)-N($AG2792)))</f>
        <v/>
      </c>
      <c r="AL2792" t="str">
        <f>IF(OR($D2792="",$AK2792="",N($AK2792)&lt;=0),"",IFERROR(MATCH(1,INDEX(('2_Review &amp; Audit'!$F$6:$F$505=$A2792)*('2_Review &amp; Audit'!$I$6:$I$505&gt;=$E2792-30)*('2_Review &amp; Audit'!$I$6:$I$505&lt;=$E2792+30)*('2_Review &amp; Audit'!$R$6:$R$505&gt;0)*(ROW('2_Review &amp; Audit'!$R$6:$R$505)&gt;$AC2792),0),0)+5,""))</f>
        <v/>
      </c>
      <c r="AP2792" t="str">
        <f>IF(OR($D2792="",$AK2792="",$AO2792=""),"",MIN($AK2792,$AO2792))</f>
        <v/>
      </c>
    </row>
    <row r="2793" spans="1:42" ht="12.75" customHeight="1" x14ac:dyDescent="0.2">
      <c r="A2793" t="str">
        <f>IF($J2793="","",INDEX('2_Review &amp; Audit'!$F:$F,$J2793))</f>
        <v/>
      </c>
      <c r="B2793" t="str">
        <f>IF($J2793="","",INDEX('2_Review &amp; Audit'!$C:$C,$J2793))</f>
        <v/>
      </c>
      <c r="C2793" t="str">
        <f>IF($J2793="","",INDEX('2_Review &amp; Audit'!$D:$D,$J2793))</f>
        <v/>
      </c>
      <c r="D2793" s="60" t="str">
        <f>IF($J2793="","",INDEX('2_Review &amp; Audit'!$U:$U,$J2793))</f>
        <v/>
      </c>
      <c r="E2793" t="str">
        <f>IF($J2793="","",INDEX('2_Review &amp; Audit'!$M:$M,$J2793))</f>
        <v/>
      </c>
      <c r="F2793" t="str">
        <f>IF($J2793="","",INDEX('2_Review &amp; Audit'!$N:$N,$J2793))</f>
        <v/>
      </c>
      <c r="G2793" t="str">
        <f>IF(OR($J2793="",$F2793=""),"",ABS(INDEX('2_Review &amp; Audit'!$B:$B,$J2793)/$F2793))</f>
        <v/>
      </c>
      <c r="H2793" t="str">
        <f t="shared" si="107"/>
        <v/>
      </c>
      <c r="I2793" t="str">
        <f>IF($J2793="","",INDEX('2_Review &amp; Audit'!$AD:$AD,$J2793))</f>
        <v/>
      </c>
      <c r="AB2793" t="str">
        <f>IF($D2793="","",MAX(0,N(#REF!)-N($X2793)))</f>
        <v/>
      </c>
      <c r="AC2793" t="str">
        <f>IF(OR($D2793="",$AB2793="",N($AB2793)&lt;=0),"",IFERROR(MATCH(1,INDEX(('2_Review &amp; Audit'!$F$6:$F$505=$A2793)*('2_Review &amp; Audit'!$I$6:$I$505&gt;=$E2793-30)*('2_Review &amp; Audit'!$I$6:$I$505&lt;=$E2793+30)*('2_Review &amp; Audit'!$R$6:$R$505&gt;0)*(ROW('2_Review &amp; Audit'!$R$6:$R$505)&gt;$T2793),0),0)+5,""))</f>
        <v/>
      </c>
      <c r="AG2793" t="str">
        <f>IF(OR($D2793="",$AB2793="",$AF2793=""),"",MIN($AB2793,$AF2793))</f>
        <v/>
      </c>
      <c r="AK2793" t="str">
        <f>IF($D2793="","",MAX(0,N($AB2793)-N($AG2793)))</f>
        <v/>
      </c>
      <c r="AL2793" t="str">
        <f>IF(OR($D2793="",$AK2793="",N($AK2793)&lt;=0),"",IFERROR(MATCH(1,INDEX(('2_Review &amp; Audit'!$F$6:$F$505=$A2793)*('2_Review &amp; Audit'!$I$6:$I$505&gt;=$E2793-30)*('2_Review &amp; Audit'!$I$6:$I$505&lt;=$E2793+30)*('2_Review &amp; Audit'!$R$6:$R$505&gt;0)*(ROW('2_Review &amp; Audit'!$R$6:$R$505)&gt;$AC2793),0),0)+5,""))</f>
        <v/>
      </c>
      <c r="AP2793" t="str">
        <f>IF(OR($D2793="",$AK2793="",$AO2793=""),"",MIN($AK2793,$AO2793))</f>
        <v/>
      </c>
    </row>
    <row r="2794" spans="1:42" ht="12.75" customHeight="1" x14ac:dyDescent="0.2">
      <c r="A2794" t="str">
        <f>IF($J2794="","",INDEX('2_Review &amp; Audit'!$F:$F,$J2794))</f>
        <v/>
      </c>
      <c r="B2794" t="str">
        <f>IF($J2794="","",INDEX('2_Review &amp; Audit'!$C:$C,$J2794))</f>
        <v/>
      </c>
      <c r="C2794" t="str">
        <f>IF($J2794="","",INDEX('2_Review &amp; Audit'!$D:$D,$J2794))</f>
        <v/>
      </c>
      <c r="D2794" s="60" t="str">
        <f>IF($J2794="","",INDEX('2_Review &amp; Audit'!$U:$U,$J2794))</f>
        <v/>
      </c>
      <c r="E2794" t="str">
        <f>IF($J2794="","",INDEX('2_Review &amp; Audit'!$M:$M,$J2794))</f>
        <v/>
      </c>
      <c r="F2794" t="str">
        <f>IF($J2794="","",INDEX('2_Review &amp; Audit'!$N:$N,$J2794))</f>
        <v/>
      </c>
      <c r="G2794" t="str">
        <f>IF(OR($J2794="",$F2794=""),"",ABS(INDEX('2_Review &amp; Audit'!$B:$B,$J2794)/$F2794))</f>
        <v/>
      </c>
      <c r="H2794" t="str">
        <f t="shared" si="107"/>
        <v/>
      </c>
      <c r="I2794" t="str">
        <f>IF($J2794="","",INDEX('2_Review &amp; Audit'!$AD:$AD,$J2794))</f>
        <v/>
      </c>
      <c r="AB2794" t="str">
        <f>IF($D2794="","",MAX(0,N(#REF!)-N($X2794)))</f>
        <v/>
      </c>
      <c r="AC2794" t="str">
        <f>IF(OR($D2794="",$AB2794="",N($AB2794)&lt;=0),"",IFERROR(MATCH(1,INDEX(('2_Review &amp; Audit'!$F$6:$F$505=$A2794)*('2_Review &amp; Audit'!$I$6:$I$505&gt;=$E2794-30)*('2_Review &amp; Audit'!$I$6:$I$505&lt;=$E2794+30)*('2_Review &amp; Audit'!$R$6:$R$505&gt;0)*(ROW('2_Review &amp; Audit'!$R$6:$R$505)&gt;$T2794),0),0)+5,""))</f>
        <v/>
      </c>
      <c r="AG2794" t="str">
        <f>IF(OR($D2794="",$AB2794="",$AF2794=""),"",MIN($AB2794,$AF2794))</f>
        <v/>
      </c>
      <c r="AK2794" t="str">
        <f>IF($D2794="","",MAX(0,N($AB2794)-N($AG2794)))</f>
        <v/>
      </c>
      <c r="AL2794" t="str">
        <f>IF(OR($D2794="",$AK2794="",N($AK2794)&lt;=0),"",IFERROR(MATCH(1,INDEX(('2_Review &amp; Audit'!$F$6:$F$505=$A2794)*('2_Review &amp; Audit'!$I$6:$I$505&gt;=$E2794-30)*('2_Review &amp; Audit'!$I$6:$I$505&lt;=$E2794+30)*('2_Review &amp; Audit'!$R$6:$R$505&gt;0)*(ROW('2_Review &amp; Audit'!$R$6:$R$505)&gt;$AC2794),0),0)+5,""))</f>
        <v/>
      </c>
      <c r="AP2794" t="str">
        <f>IF(OR($D2794="",$AK2794="",$AO2794=""),"",MIN($AK2794,$AO2794))</f>
        <v/>
      </c>
    </row>
    <row r="2795" spans="1:42" ht="12.75" customHeight="1" x14ac:dyDescent="0.2">
      <c r="A2795" t="str">
        <f>IF($J2795="","",INDEX('2_Review &amp; Audit'!$F:$F,$J2795))</f>
        <v/>
      </c>
      <c r="B2795" t="str">
        <f>IF($J2795="","",INDEX('2_Review &amp; Audit'!$C:$C,$J2795))</f>
        <v/>
      </c>
      <c r="C2795" t="str">
        <f>IF($J2795="","",INDEX('2_Review &amp; Audit'!$D:$D,$J2795))</f>
        <v/>
      </c>
      <c r="D2795" s="60" t="str">
        <f>IF($J2795="","",INDEX('2_Review &amp; Audit'!$U:$U,$J2795))</f>
        <v/>
      </c>
      <c r="E2795" t="str">
        <f>IF($J2795="","",INDEX('2_Review &amp; Audit'!$M:$M,$J2795))</f>
        <v/>
      </c>
      <c r="F2795" t="str">
        <f>IF($J2795="","",INDEX('2_Review &amp; Audit'!$N:$N,$J2795))</f>
        <v/>
      </c>
      <c r="G2795" t="str">
        <f>IF(OR($J2795="",$F2795=""),"",ABS(INDEX('2_Review &amp; Audit'!$B:$B,$J2795)/$F2795))</f>
        <v/>
      </c>
      <c r="H2795" t="str">
        <f t="shared" si="107"/>
        <v/>
      </c>
      <c r="I2795" t="str">
        <f>IF($J2795="","",INDEX('2_Review &amp; Audit'!$AD:$AD,$J2795))</f>
        <v/>
      </c>
      <c r="AB2795" t="str">
        <f>IF($D2795="","",MAX(0,N(#REF!)-N($X2795)))</f>
        <v/>
      </c>
      <c r="AC2795" t="str">
        <f>IF(OR($D2795="",$AB2795="",N($AB2795)&lt;=0),"",IFERROR(MATCH(1,INDEX(('2_Review &amp; Audit'!$F$6:$F$505=$A2795)*('2_Review &amp; Audit'!$I$6:$I$505&gt;=$E2795-30)*('2_Review &amp; Audit'!$I$6:$I$505&lt;=$E2795+30)*('2_Review &amp; Audit'!$R$6:$R$505&gt;0)*(ROW('2_Review &amp; Audit'!$R$6:$R$505)&gt;$T2795),0),0)+5,""))</f>
        <v/>
      </c>
      <c r="AG2795" t="str">
        <f>IF(OR($D2795="",$AB2795="",$AF2795=""),"",MIN($AB2795,$AF2795))</f>
        <v/>
      </c>
      <c r="AK2795" t="str">
        <f>IF($D2795="","",MAX(0,N($AB2795)-N($AG2795)))</f>
        <v/>
      </c>
      <c r="AL2795" t="str">
        <f>IF(OR($D2795="",$AK2795="",N($AK2795)&lt;=0),"",IFERROR(MATCH(1,INDEX(('2_Review &amp; Audit'!$F$6:$F$505=$A2795)*('2_Review &amp; Audit'!$I$6:$I$505&gt;=$E2795-30)*('2_Review &amp; Audit'!$I$6:$I$505&lt;=$E2795+30)*('2_Review &amp; Audit'!$R$6:$R$505&gt;0)*(ROW('2_Review &amp; Audit'!$R$6:$R$505)&gt;$AC2795),0),0)+5,""))</f>
        <v/>
      </c>
      <c r="AP2795" t="str">
        <f>IF(OR($D2795="",$AK2795="",$AO2795=""),"",MIN($AK2795,$AO2795))</f>
        <v/>
      </c>
    </row>
    <row r="2796" spans="1:42" ht="12.75" customHeight="1" x14ac:dyDescent="0.2">
      <c r="A2796" t="str">
        <f>IF($J2796="","",INDEX('2_Review &amp; Audit'!$F:$F,$J2796))</f>
        <v/>
      </c>
      <c r="B2796" t="str">
        <f>IF($J2796="","",INDEX('2_Review &amp; Audit'!$C:$C,$J2796))</f>
        <v/>
      </c>
      <c r="C2796" t="str">
        <f>IF($J2796="","",INDEX('2_Review &amp; Audit'!$D:$D,$J2796))</f>
        <v/>
      </c>
      <c r="D2796" s="60" t="str">
        <f>IF($J2796="","",INDEX('2_Review &amp; Audit'!$U:$U,$J2796))</f>
        <v/>
      </c>
      <c r="E2796" t="str">
        <f>IF($J2796="","",INDEX('2_Review &amp; Audit'!$M:$M,$J2796))</f>
        <v/>
      </c>
      <c r="F2796" t="str">
        <f>IF($J2796="","",INDEX('2_Review &amp; Audit'!$N:$N,$J2796))</f>
        <v/>
      </c>
      <c r="G2796" t="str">
        <f>IF(OR($J2796="",$F2796=""),"",ABS(INDEX('2_Review &amp; Audit'!$B:$B,$J2796)/$F2796))</f>
        <v/>
      </c>
      <c r="H2796" t="str">
        <f t="shared" si="107"/>
        <v/>
      </c>
      <c r="I2796" t="str">
        <f>IF($J2796="","",INDEX('2_Review &amp; Audit'!$AD:$AD,$J2796))</f>
        <v/>
      </c>
      <c r="AB2796" t="str">
        <f>IF($D2796="","",MAX(0,N(#REF!)-N($X2796)))</f>
        <v/>
      </c>
      <c r="AC2796" t="str">
        <f>IF(OR($D2796="",$AB2796="",N($AB2796)&lt;=0),"",IFERROR(MATCH(1,INDEX(('2_Review &amp; Audit'!$F$6:$F$505=$A2796)*('2_Review &amp; Audit'!$I$6:$I$505&gt;=$E2796-30)*('2_Review &amp; Audit'!$I$6:$I$505&lt;=$E2796+30)*('2_Review &amp; Audit'!$R$6:$R$505&gt;0)*(ROW('2_Review &amp; Audit'!$R$6:$R$505)&gt;$T2796),0),0)+5,""))</f>
        <v/>
      </c>
      <c r="AG2796" t="str">
        <f>IF(OR($D2796="",$AB2796="",$AF2796=""),"",MIN($AB2796,$AF2796))</f>
        <v/>
      </c>
      <c r="AK2796" t="str">
        <f>IF($D2796="","",MAX(0,N($AB2796)-N($AG2796)))</f>
        <v/>
      </c>
      <c r="AL2796" t="str">
        <f>IF(OR($D2796="",$AK2796="",N($AK2796)&lt;=0),"",IFERROR(MATCH(1,INDEX(('2_Review &amp; Audit'!$F$6:$F$505=$A2796)*('2_Review &amp; Audit'!$I$6:$I$505&gt;=$E2796-30)*('2_Review &amp; Audit'!$I$6:$I$505&lt;=$E2796+30)*('2_Review &amp; Audit'!$R$6:$R$505&gt;0)*(ROW('2_Review &amp; Audit'!$R$6:$R$505)&gt;$AC2796),0),0)+5,""))</f>
        <v/>
      </c>
      <c r="AP2796" t="str">
        <f>IF(OR($D2796="",$AK2796="",$AO2796=""),"",MIN($AK2796,$AO2796))</f>
        <v/>
      </c>
    </row>
    <row r="2797" spans="1:42" ht="12.75" customHeight="1" x14ac:dyDescent="0.2">
      <c r="A2797" t="str">
        <f>IF($J2797="","",INDEX('2_Review &amp; Audit'!$F:$F,$J2797))</f>
        <v/>
      </c>
      <c r="B2797" t="str">
        <f>IF($J2797="","",INDEX('2_Review &amp; Audit'!$C:$C,$J2797))</f>
        <v/>
      </c>
      <c r="C2797" t="str">
        <f>IF($J2797="","",INDEX('2_Review &amp; Audit'!$D:$D,$J2797))</f>
        <v/>
      </c>
      <c r="D2797" s="60" t="str">
        <f>IF($J2797="","",INDEX('2_Review &amp; Audit'!$U:$U,$J2797))</f>
        <v/>
      </c>
      <c r="E2797" t="str">
        <f>IF($J2797="","",INDEX('2_Review &amp; Audit'!$M:$M,$J2797))</f>
        <v/>
      </c>
      <c r="F2797" t="str">
        <f>IF($J2797="","",INDEX('2_Review &amp; Audit'!$N:$N,$J2797))</f>
        <v/>
      </c>
      <c r="G2797" t="str">
        <f>IF(OR($J2797="",$F2797=""),"",ABS(INDEX('2_Review &amp; Audit'!$B:$B,$J2797)/$F2797))</f>
        <v/>
      </c>
      <c r="H2797" t="str">
        <f t="shared" si="107"/>
        <v/>
      </c>
      <c r="I2797" t="str">
        <f>IF($J2797="","",INDEX('2_Review &amp; Audit'!$AD:$AD,$J2797))</f>
        <v/>
      </c>
      <c r="AB2797" t="str">
        <f>IF($D2797="","",MAX(0,N(#REF!)-N($X2797)))</f>
        <v/>
      </c>
      <c r="AC2797" t="str">
        <f>IF(OR($D2797="",$AB2797="",N($AB2797)&lt;=0),"",IFERROR(MATCH(1,INDEX(('2_Review &amp; Audit'!$F$6:$F$505=$A2797)*('2_Review &amp; Audit'!$I$6:$I$505&gt;=$E2797-30)*('2_Review &amp; Audit'!$I$6:$I$505&lt;=$E2797+30)*('2_Review &amp; Audit'!$R$6:$R$505&gt;0)*(ROW('2_Review &amp; Audit'!$R$6:$R$505)&gt;$T2797),0),0)+5,""))</f>
        <v/>
      </c>
      <c r="AG2797" t="str">
        <f>IF(OR($D2797="",$AB2797="",$AF2797=""),"",MIN($AB2797,$AF2797))</f>
        <v/>
      </c>
      <c r="AK2797" t="str">
        <f>IF($D2797="","",MAX(0,N($AB2797)-N($AG2797)))</f>
        <v/>
      </c>
      <c r="AL2797" t="str">
        <f>IF(OR($D2797="",$AK2797="",N($AK2797)&lt;=0),"",IFERROR(MATCH(1,INDEX(('2_Review &amp; Audit'!$F$6:$F$505=$A2797)*('2_Review &amp; Audit'!$I$6:$I$505&gt;=$E2797-30)*('2_Review &amp; Audit'!$I$6:$I$505&lt;=$E2797+30)*('2_Review &amp; Audit'!$R$6:$R$505&gt;0)*(ROW('2_Review &amp; Audit'!$R$6:$R$505)&gt;$AC2797),0),0)+5,""))</f>
        <v/>
      </c>
      <c r="AP2797" t="str">
        <f>IF(OR($D2797="",$AK2797="",$AO2797=""),"",MIN($AK2797,$AO2797))</f>
        <v/>
      </c>
    </row>
    <row r="2798" spans="1:42" ht="12.75" customHeight="1" x14ac:dyDescent="0.2">
      <c r="A2798" t="str">
        <f>IF($J2798="","",INDEX('2_Review &amp; Audit'!$F:$F,$J2798))</f>
        <v/>
      </c>
      <c r="B2798" t="str">
        <f>IF($J2798="","",INDEX('2_Review &amp; Audit'!$C:$C,$J2798))</f>
        <v/>
      </c>
      <c r="C2798" t="str">
        <f>IF($J2798="","",INDEX('2_Review &amp; Audit'!$D:$D,$J2798))</f>
        <v/>
      </c>
      <c r="D2798" s="60" t="str">
        <f>IF($J2798="","",INDEX('2_Review &amp; Audit'!$U:$U,$J2798))</f>
        <v/>
      </c>
      <c r="E2798" t="str">
        <f>IF($J2798="","",INDEX('2_Review &amp; Audit'!$M:$M,$J2798))</f>
        <v/>
      </c>
      <c r="F2798" t="str">
        <f>IF($J2798="","",INDEX('2_Review &amp; Audit'!$N:$N,$J2798))</f>
        <v/>
      </c>
      <c r="G2798" t="str">
        <f>IF(OR($J2798="",$F2798=""),"",ABS(INDEX('2_Review &amp; Audit'!$B:$B,$J2798)/$F2798))</f>
        <v/>
      </c>
      <c r="H2798" t="str">
        <f t="shared" si="107"/>
        <v/>
      </c>
      <c r="I2798" t="str">
        <f>IF($J2798="","",INDEX('2_Review &amp; Audit'!$AD:$AD,$J2798))</f>
        <v/>
      </c>
      <c r="AB2798" t="str">
        <f>IF($D2798="","",MAX(0,N(#REF!)-N($X2798)))</f>
        <v/>
      </c>
      <c r="AC2798" t="str">
        <f>IF(OR($D2798="",$AB2798="",N($AB2798)&lt;=0),"",IFERROR(MATCH(1,INDEX(('2_Review &amp; Audit'!$F$6:$F$505=$A2798)*('2_Review &amp; Audit'!$I$6:$I$505&gt;=$E2798-30)*('2_Review &amp; Audit'!$I$6:$I$505&lt;=$E2798+30)*('2_Review &amp; Audit'!$R$6:$R$505&gt;0)*(ROW('2_Review &amp; Audit'!$R$6:$R$505)&gt;$T2798),0),0)+5,""))</f>
        <v/>
      </c>
      <c r="AG2798" t="str">
        <f>IF(OR($D2798="",$AB2798="",$AF2798=""),"",MIN($AB2798,$AF2798))</f>
        <v/>
      </c>
      <c r="AK2798" t="str">
        <f>IF($D2798="","",MAX(0,N($AB2798)-N($AG2798)))</f>
        <v/>
      </c>
      <c r="AL2798" t="str">
        <f>IF(OR($D2798="",$AK2798="",N($AK2798)&lt;=0),"",IFERROR(MATCH(1,INDEX(('2_Review &amp; Audit'!$F$6:$F$505=$A2798)*('2_Review &amp; Audit'!$I$6:$I$505&gt;=$E2798-30)*('2_Review &amp; Audit'!$I$6:$I$505&lt;=$E2798+30)*('2_Review &amp; Audit'!$R$6:$R$505&gt;0)*(ROW('2_Review &amp; Audit'!$R$6:$R$505)&gt;$AC2798),0),0)+5,""))</f>
        <v/>
      </c>
      <c r="AP2798" t="str">
        <f>IF(OR($D2798="",$AK2798="",$AO2798=""),"",MIN($AK2798,$AO2798))</f>
        <v/>
      </c>
    </row>
    <row r="2799" spans="1:42" ht="12.75" customHeight="1" x14ac:dyDescent="0.2">
      <c r="A2799" t="str">
        <f>IF($J2799="","",INDEX('2_Review &amp; Audit'!$F:$F,$J2799))</f>
        <v/>
      </c>
      <c r="B2799" t="str">
        <f>IF($J2799="","",INDEX('2_Review &amp; Audit'!$C:$C,$J2799))</f>
        <v/>
      </c>
      <c r="C2799" t="str">
        <f>IF($J2799="","",INDEX('2_Review &amp; Audit'!$D:$D,$J2799))</f>
        <v/>
      </c>
      <c r="D2799" s="60" t="str">
        <f>IF($J2799="","",INDEX('2_Review &amp; Audit'!$U:$U,$J2799))</f>
        <v/>
      </c>
      <c r="E2799" t="str">
        <f>IF($J2799="","",INDEX('2_Review &amp; Audit'!$M:$M,$J2799))</f>
        <v/>
      </c>
      <c r="F2799" t="str">
        <f>IF($J2799="","",INDEX('2_Review &amp; Audit'!$N:$N,$J2799))</f>
        <v/>
      </c>
      <c r="G2799" t="str">
        <f>IF(OR($J2799="",$F2799=""),"",ABS(INDEX('2_Review &amp; Audit'!$B:$B,$J2799)/$F2799))</f>
        <v/>
      </c>
      <c r="H2799" t="str">
        <f t="shared" si="107"/>
        <v/>
      </c>
      <c r="I2799" t="str">
        <f>IF($J2799="","",INDEX('2_Review &amp; Audit'!$AD:$AD,$J2799))</f>
        <v/>
      </c>
      <c r="AB2799" t="str">
        <f>IF($D2799="","",MAX(0,N(#REF!)-N($X2799)))</f>
        <v/>
      </c>
      <c r="AC2799" t="str">
        <f>IF(OR($D2799="",$AB2799="",N($AB2799)&lt;=0),"",IFERROR(MATCH(1,INDEX(('2_Review &amp; Audit'!$F$6:$F$505=$A2799)*('2_Review &amp; Audit'!$I$6:$I$505&gt;=$E2799-30)*('2_Review &amp; Audit'!$I$6:$I$505&lt;=$E2799+30)*('2_Review &amp; Audit'!$R$6:$R$505&gt;0)*(ROW('2_Review &amp; Audit'!$R$6:$R$505)&gt;$T2799),0),0)+5,""))</f>
        <v/>
      </c>
      <c r="AG2799" t="str">
        <f>IF(OR($D2799="",$AB2799="",$AF2799=""),"",MIN($AB2799,$AF2799))</f>
        <v/>
      </c>
      <c r="AK2799" t="str">
        <f>IF($D2799="","",MAX(0,N($AB2799)-N($AG2799)))</f>
        <v/>
      </c>
      <c r="AL2799" t="str">
        <f>IF(OR($D2799="",$AK2799="",N($AK2799)&lt;=0),"",IFERROR(MATCH(1,INDEX(('2_Review &amp; Audit'!$F$6:$F$505=$A2799)*('2_Review &amp; Audit'!$I$6:$I$505&gt;=$E2799-30)*('2_Review &amp; Audit'!$I$6:$I$505&lt;=$E2799+30)*('2_Review &amp; Audit'!$R$6:$R$505&gt;0)*(ROW('2_Review &amp; Audit'!$R$6:$R$505)&gt;$AC2799),0),0)+5,""))</f>
        <v/>
      </c>
      <c r="AP2799" t="str">
        <f>IF(OR($D2799="",$AK2799="",$AO2799=""),"",MIN($AK2799,$AO2799))</f>
        <v/>
      </c>
    </row>
    <row r="2800" spans="1:42" ht="12.75" customHeight="1" x14ac:dyDescent="0.2">
      <c r="A2800" t="str">
        <f>IF($J2800="","",INDEX('2_Review &amp; Audit'!$F:$F,$J2800))</f>
        <v/>
      </c>
      <c r="B2800" t="str">
        <f>IF($J2800="","",INDEX('2_Review &amp; Audit'!$C:$C,$J2800))</f>
        <v/>
      </c>
      <c r="C2800" t="str">
        <f>IF($J2800="","",INDEX('2_Review &amp; Audit'!$D:$D,$J2800))</f>
        <v/>
      </c>
      <c r="D2800" s="60" t="str">
        <f>IF($J2800="","",INDEX('2_Review &amp; Audit'!$U:$U,$J2800))</f>
        <v/>
      </c>
      <c r="E2800" t="str">
        <f>IF($J2800="","",INDEX('2_Review &amp; Audit'!$M:$M,$J2800))</f>
        <v/>
      </c>
      <c r="F2800" t="str">
        <f>IF($J2800="","",INDEX('2_Review &amp; Audit'!$N:$N,$J2800))</f>
        <v/>
      </c>
      <c r="G2800" t="str">
        <f>IF(OR($J2800="",$F2800=""),"",ABS(INDEX('2_Review &amp; Audit'!$B:$B,$J2800)/$F2800))</f>
        <v/>
      </c>
      <c r="H2800" t="str">
        <f t="shared" si="107"/>
        <v/>
      </c>
      <c r="I2800" t="str">
        <f>IF($J2800="","",INDEX('2_Review &amp; Audit'!$AD:$AD,$J2800))</f>
        <v/>
      </c>
      <c r="AB2800" t="str">
        <f>IF($D2800="","",MAX(0,N(#REF!)-N($X2800)))</f>
        <v/>
      </c>
      <c r="AC2800" t="str">
        <f>IF(OR($D2800="",$AB2800="",N($AB2800)&lt;=0),"",IFERROR(MATCH(1,INDEX(('2_Review &amp; Audit'!$F$6:$F$505=$A2800)*('2_Review &amp; Audit'!$I$6:$I$505&gt;=$E2800-30)*('2_Review &amp; Audit'!$I$6:$I$505&lt;=$E2800+30)*('2_Review &amp; Audit'!$R$6:$R$505&gt;0)*(ROW('2_Review &amp; Audit'!$R$6:$R$505)&gt;$T2800),0),0)+5,""))</f>
        <v/>
      </c>
      <c r="AG2800" t="str">
        <f>IF(OR($D2800="",$AB2800="",$AF2800=""),"",MIN($AB2800,$AF2800))</f>
        <v/>
      </c>
      <c r="AK2800" t="str">
        <f>IF($D2800="","",MAX(0,N($AB2800)-N($AG2800)))</f>
        <v/>
      </c>
      <c r="AL2800" t="str">
        <f>IF(OR($D2800="",$AK2800="",N($AK2800)&lt;=0),"",IFERROR(MATCH(1,INDEX(('2_Review &amp; Audit'!$F$6:$F$505=$A2800)*('2_Review &amp; Audit'!$I$6:$I$505&gt;=$E2800-30)*('2_Review &amp; Audit'!$I$6:$I$505&lt;=$E2800+30)*('2_Review &amp; Audit'!$R$6:$R$505&gt;0)*(ROW('2_Review &amp; Audit'!$R$6:$R$505)&gt;$AC2800),0),0)+5,""))</f>
        <v/>
      </c>
      <c r="AP2800" t="str">
        <f>IF(OR($D2800="",$AK2800="",$AO2800=""),"",MIN($AK2800,$AO2800))</f>
        <v/>
      </c>
    </row>
    <row r="2801" spans="1:42" ht="12.75" customHeight="1" x14ac:dyDescent="0.2">
      <c r="A2801" t="str">
        <f>IF($J2801="","",INDEX('2_Review &amp; Audit'!$F:$F,$J2801))</f>
        <v/>
      </c>
      <c r="B2801" t="str">
        <f>IF($J2801="","",INDEX('2_Review &amp; Audit'!$C:$C,$J2801))</f>
        <v/>
      </c>
      <c r="C2801" t="str">
        <f>IF($J2801="","",INDEX('2_Review &amp; Audit'!$D:$D,$J2801))</f>
        <v/>
      </c>
      <c r="D2801" s="60" t="str">
        <f>IF($J2801="","",INDEX('2_Review &amp; Audit'!$U:$U,$J2801))</f>
        <v/>
      </c>
      <c r="E2801" t="str">
        <f>IF($J2801="","",INDEX('2_Review &amp; Audit'!$M:$M,$J2801))</f>
        <v/>
      </c>
      <c r="F2801" t="str">
        <f>IF($J2801="","",INDEX('2_Review &amp; Audit'!$N:$N,$J2801))</f>
        <v/>
      </c>
      <c r="G2801" t="str">
        <f>IF(OR($J2801="",$F2801=""),"",ABS(INDEX('2_Review &amp; Audit'!$B:$B,$J2801)/$F2801))</f>
        <v/>
      </c>
      <c r="H2801" t="str">
        <f t="shared" si="107"/>
        <v/>
      </c>
      <c r="I2801" t="str">
        <f>IF($J2801="","",INDEX('2_Review &amp; Audit'!$AD:$AD,$J2801))</f>
        <v/>
      </c>
      <c r="AB2801" t="str">
        <f>IF($D2801="","",MAX(0,N(#REF!)-N($X2801)))</f>
        <v/>
      </c>
      <c r="AC2801" t="str">
        <f>IF(OR($D2801="",$AB2801="",N($AB2801)&lt;=0),"",IFERROR(MATCH(1,INDEX(('2_Review &amp; Audit'!$F$6:$F$505=$A2801)*('2_Review &amp; Audit'!$I$6:$I$505&gt;=$E2801-30)*('2_Review &amp; Audit'!$I$6:$I$505&lt;=$E2801+30)*('2_Review &amp; Audit'!$R$6:$R$505&gt;0)*(ROW('2_Review &amp; Audit'!$R$6:$R$505)&gt;$T2801),0),0)+5,""))</f>
        <v/>
      </c>
      <c r="AG2801" t="str">
        <f>IF(OR($D2801="",$AB2801="",$AF2801=""),"",MIN($AB2801,$AF2801))</f>
        <v/>
      </c>
      <c r="AK2801" t="str">
        <f>IF($D2801="","",MAX(0,N($AB2801)-N($AG2801)))</f>
        <v/>
      </c>
      <c r="AL2801" t="str">
        <f>IF(OR($D2801="",$AK2801="",N($AK2801)&lt;=0),"",IFERROR(MATCH(1,INDEX(('2_Review &amp; Audit'!$F$6:$F$505=$A2801)*('2_Review &amp; Audit'!$I$6:$I$505&gt;=$E2801-30)*('2_Review &amp; Audit'!$I$6:$I$505&lt;=$E2801+30)*('2_Review &amp; Audit'!$R$6:$R$505&gt;0)*(ROW('2_Review &amp; Audit'!$R$6:$R$505)&gt;$AC2801),0),0)+5,""))</f>
        <v/>
      </c>
      <c r="AP2801" t="str">
        <f>IF(OR($D2801="",$AK2801="",$AO2801=""),"",MIN($AK2801,$AO2801))</f>
        <v/>
      </c>
    </row>
    <row r="2802" spans="1:42" ht="12.75" customHeight="1" x14ac:dyDescent="0.2">
      <c r="A2802" t="str">
        <f>IF($J2802="","",INDEX('2_Review &amp; Audit'!$F:$F,$J2802))</f>
        <v/>
      </c>
      <c r="B2802" t="str">
        <f>IF($J2802="","",INDEX('2_Review &amp; Audit'!$C:$C,$J2802))</f>
        <v/>
      </c>
      <c r="C2802" t="str">
        <f>IF($J2802="","",INDEX('2_Review &amp; Audit'!$D:$D,$J2802))</f>
        <v/>
      </c>
      <c r="D2802" s="60" t="str">
        <f>IF($J2802="","",INDEX('2_Review &amp; Audit'!$U:$U,$J2802))</f>
        <v/>
      </c>
      <c r="E2802" t="str">
        <f>IF($J2802="","",INDEX('2_Review &amp; Audit'!$M:$M,$J2802))</f>
        <v/>
      </c>
      <c r="F2802" t="str">
        <f>IF($J2802="","",INDEX('2_Review &amp; Audit'!$N:$N,$J2802))</f>
        <v/>
      </c>
      <c r="G2802" t="str">
        <f>IF(OR($J2802="",$F2802=""),"",ABS(INDEX('2_Review &amp; Audit'!$B:$B,$J2802)/$F2802))</f>
        <v/>
      </c>
      <c r="H2802" t="str">
        <f t="shared" si="107"/>
        <v/>
      </c>
      <c r="I2802" t="str">
        <f>IF($J2802="","",INDEX('2_Review &amp; Audit'!$AD:$AD,$J2802))</f>
        <v/>
      </c>
      <c r="AB2802" t="str">
        <f>IF($D2802="","",MAX(0,N(#REF!)-N($X2802)))</f>
        <v/>
      </c>
      <c r="AC2802" t="str">
        <f>IF(OR($D2802="",$AB2802="",N($AB2802)&lt;=0),"",IFERROR(MATCH(1,INDEX(('2_Review &amp; Audit'!$F$6:$F$505=$A2802)*('2_Review &amp; Audit'!$I$6:$I$505&gt;=$E2802-30)*('2_Review &amp; Audit'!$I$6:$I$505&lt;=$E2802+30)*('2_Review &amp; Audit'!$R$6:$R$505&gt;0)*(ROW('2_Review &amp; Audit'!$R$6:$R$505)&gt;$T2802),0),0)+5,""))</f>
        <v/>
      </c>
      <c r="AG2802" t="str">
        <f>IF(OR($D2802="",$AB2802="",$AF2802=""),"",MIN($AB2802,$AF2802))</f>
        <v/>
      </c>
      <c r="AK2802" t="str">
        <f>IF($D2802="","",MAX(0,N($AB2802)-N($AG2802)))</f>
        <v/>
      </c>
      <c r="AL2802" t="str">
        <f>IF(OR($D2802="",$AK2802="",N($AK2802)&lt;=0),"",IFERROR(MATCH(1,INDEX(('2_Review &amp; Audit'!$F$6:$F$505=$A2802)*('2_Review &amp; Audit'!$I$6:$I$505&gt;=$E2802-30)*('2_Review &amp; Audit'!$I$6:$I$505&lt;=$E2802+30)*('2_Review &amp; Audit'!$R$6:$R$505&gt;0)*(ROW('2_Review &amp; Audit'!$R$6:$R$505)&gt;$AC2802),0),0)+5,""))</f>
        <v/>
      </c>
      <c r="AP2802" t="str">
        <f>IF(OR($D2802="",$AK2802="",$AO2802=""),"",MIN($AK2802,$AO2802))</f>
        <v/>
      </c>
    </row>
    <row r="2803" spans="1:42" ht="12.75" customHeight="1" x14ac:dyDescent="0.2">
      <c r="A2803" t="str">
        <f>IF($J2803="","",INDEX('2_Review &amp; Audit'!$F:$F,$J2803))</f>
        <v/>
      </c>
      <c r="B2803" t="str">
        <f>IF($J2803="","",INDEX('2_Review &amp; Audit'!$C:$C,$J2803))</f>
        <v/>
      </c>
      <c r="C2803" t="str">
        <f>IF($J2803="","",INDEX('2_Review &amp; Audit'!$D:$D,$J2803))</f>
        <v/>
      </c>
      <c r="D2803" s="60" t="str">
        <f>IF($J2803="","",INDEX('2_Review &amp; Audit'!$U:$U,$J2803))</f>
        <v/>
      </c>
      <c r="E2803" t="str">
        <f>IF($J2803="","",INDEX('2_Review &amp; Audit'!$M:$M,$J2803))</f>
        <v/>
      </c>
      <c r="F2803" t="str">
        <f>IF($J2803="","",INDEX('2_Review &amp; Audit'!$N:$N,$J2803))</f>
        <v/>
      </c>
      <c r="G2803" t="str">
        <f>IF(OR($J2803="",$F2803=""),"",ABS(INDEX('2_Review &amp; Audit'!$B:$B,$J2803)/$F2803))</f>
        <v/>
      </c>
      <c r="H2803" t="str">
        <f t="shared" si="107"/>
        <v/>
      </c>
      <c r="I2803" t="str">
        <f>IF($J2803="","",INDEX('2_Review &amp; Audit'!$AD:$AD,$J2803))</f>
        <v/>
      </c>
      <c r="AB2803" t="str">
        <f>IF($D2803="","",MAX(0,N(#REF!)-N($X2803)))</f>
        <v/>
      </c>
      <c r="AC2803" t="str">
        <f>IF(OR($D2803="",$AB2803="",N($AB2803)&lt;=0),"",IFERROR(MATCH(1,INDEX(('2_Review &amp; Audit'!$F$6:$F$505=$A2803)*('2_Review &amp; Audit'!$I$6:$I$505&gt;=$E2803-30)*('2_Review &amp; Audit'!$I$6:$I$505&lt;=$E2803+30)*('2_Review &amp; Audit'!$R$6:$R$505&gt;0)*(ROW('2_Review &amp; Audit'!$R$6:$R$505)&gt;$T2803),0),0)+5,""))</f>
        <v/>
      </c>
      <c r="AG2803" t="str">
        <f>IF(OR($D2803="",$AB2803="",$AF2803=""),"",MIN($AB2803,$AF2803))</f>
        <v/>
      </c>
      <c r="AK2803" t="str">
        <f>IF($D2803="","",MAX(0,N($AB2803)-N($AG2803)))</f>
        <v/>
      </c>
      <c r="AL2803" t="str">
        <f>IF(OR($D2803="",$AK2803="",N($AK2803)&lt;=0),"",IFERROR(MATCH(1,INDEX(('2_Review &amp; Audit'!$F$6:$F$505=$A2803)*('2_Review &amp; Audit'!$I$6:$I$505&gt;=$E2803-30)*('2_Review &amp; Audit'!$I$6:$I$505&lt;=$E2803+30)*('2_Review &amp; Audit'!$R$6:$R$505&gt;0)*(ROW('2_Review &amp; Audit'!$R$6:$R$505)&gt;$AC2803),0),0)+5,""))</f>
        <v/>
      </c>
      <c r="AP2803" t="str">
        <f>IF(OR($D2803="",$AK2803="",$AO2803=""),"",MIN($AK2803,$AO2803))</f>
        <v/>
      </c>
    </row>
    <row r="2804" spans="1:42" ht="12.75" customHeight="1" x14ac:dyDescent="0.2">
      <c r="A2804" t="str">
        <f>IF($J2804="","",INDEX('2_Review &amp; Audit'!$F:$F,$J2804))</f>
        <v/>
      </c>
      <c r="B2804" t="str">
        <f>IF($J2804="","",INDEX('2_Review &amp; Audit'!$C:$C,$J2804))</f>
        <v/>
      </c>
      <c r="C2804" t="str">
        <f>IF($J2804="","",INDEX('2_Review &amp; Audit'!$D:$D,$J2804))</f>
        <v/>
      </c>
      <c r="D2804" s="60" t="str">
        <f>IF($J2804="","",INDEX('2_Review &amp; Audit'!$U:$U,$J2804))</f>
        <v/>
      </c>
      <c r="E2804" t="str">
        <f>IF($J2804="","",INDEX('2_Review &amp; Audit'!$M:$M,$J2804))</f>
        <v/>
      </c>
      <c r="F2804" t="str">
        <f>IF($J2804="","",INDEX('2_Review &amp; Audit'!$N:$N,$J2804))</f>
        <v/>
      </c>
      <c r="G2804" t="str">
        <f>IF(OR($J2804="",$F2804=""),"",ABS(INDEX('2_Review &amp; Audit'!$B:$B,$J2804)/$F2804))</f>
        <v/>
      </c>
      <c r="H2804" t="str">
        <f t="shared" si="107"/>
        <v/>
      </c>
      <c r="I2804" t="str">
        <f>IF($J2804="","",INDEX('2_Review &amp; Audit'!$AD:$AD,$J2804))</f>
        <v/>
      </c>
      <c r="AB2804" t="str">
        <f>IF($D2804="","",MAX(0,N(#REF!)-N($X2804)))</f>
        <v/>
      </c>
      <c r="AC2804" t="str">
        <f>IF(OR($D2804="",$AB2804="",N($AB2804)&lt;=0),"",IFERROR(MATCH(1,INDEX(('2_Review &amp; Audit'!$F$6:$F$505=$A2804)*('2_Review &amp; Audit'!$I$6:$I$505&gt;=$E2804-30)*('2_Review &amp; Audit'!$I$6:$I$505&lt;=$E2804+30)*('2_Review &amp; Audit'!$R$6:$R$505&gt;0)*(ROW('2_Review &amp; Audit'!$R$6:$R$505)&gt;$T2804),0),0)+5,""))</f>
        <v/>
      </c>
      <c r="AG2804" t="str">
        <f>IF(OR($D2804="",$AB2804="",$AF2804=""),"",MIN($AB2804,$AF2804))</f>
        <v/>
      </c>
      <c r="AK2804" t="str">
        <f>IF($D2804="","",MAX(0,N($AB2804)-N($AG2804)))</f>
        <v/>
      </c>
      <c r="AL2804" t="str">
        <f>IF(OR($D2804="",$AK2804="",N($AK2804)&lt;=0),"",IFERROR(MATCH(1,INDEX(('2_Review &amp; Audit'!$F$6:$F$505=$A2804)*('2_Review &amp; Audit'!$I$6:$I$505&gt;=$E2804-30)*('2_Review &amp; Audit'!$I$6:$I$505&lt;=$E2804+30)*('2_Review &amp; Audit'!$R$6:$R$505&gt;0)*(ROW('2_Review &amp; Audit'!$R$6:$R$505)&gt;$AC2804),0),0)+5,""))</f>
        <v/>
      </c>
      <c r="AP2804" t="str">
        <f>IF(OR($D2804="",$AK2804="",$AO2804=""),"",MIN($AK2804,$AO2804))</f>
        <v/>
      </c>
    </row>
    <row r="2805" spans="1:42" ht="12.75" customHeight="1" x14ac:dyDescent="0.2">
      <c r="A2805" t="str">
        <f>IF($J2805="","",INDEX('2_Review &amp; Audit'!$F:$F,$J2805))</f>
        <v/>
      </c>
      <c r="B2805" t="str">
        <f>IF($J2805="","",INDEX('2_Review &amp; Audit'!$C:$C,$J2805))</f>
        <v/>
      </c>
      <c r="C2805" t="str">
        <f>IF($J2805="","",INDEX('2_Review &amp; Audit'!$D:$D,$J2805))</f>
        <v/>
      </c>
      <c r="D2805" s="60" t="str">
        <f>IF($J2805="","",INDEX('2_Review &amp; Audit'!$U:$U,$J2805))</f>
        <v/>
      </c>
      <c r="E2805" t="str">
        <f>IF($J2805="","",INDEX('2_Review &amp; Audit'!$M:$M,$J2805))</f>
        <v/>
      </c>
      <c r="F2805" t="str">
        <f>IF($J2805="","",INDEX('2_Review &amp; Audit'!$N:$N,$J2805))</f>
        <v/>
      </c>
      <c r="G2805" t="str">
        <f>IF(OR($J2805="",$F2805=""),"",ABS(INDEX('2_Review &amp; Audit'!$B:$B,$J2805)/$F2805))</f>
        <v/>
      </c>
      <c r="H2805" t="str">
        <f t="shared" si="107"/>
        <v/>
      </c>
      <c r="I2805" t="str">
        <f>IF($J2805="","",INDEX('2_Review &amp; Audit'!$AD:$AD,$J2805))</f>
        <v/>
      </c>
      <c r="AB2805" t="str">
        <f>IF($D2805="","",MAX(0,N(#REF!)-N($X2805)))</f>
        <v/>
      </c>
      <c r="AC2805" t="str">
        <f>IF(OR($D2805="",$AB2805="",N($AB2805)&lt;=0),"",IFERROR(MATCH(1,INDEX(('2_Review &amp; Audit'!$F$6:$F$505=$A2805)*('2_Review &amp; Audit'!$I$6:$I$505&gt;=$E2805-30)*('2_Review &amp; Audit'!$I$6:$I$505&lt;=$E2805+30)*('2_Review &amp; Audit'!$R$6:$R$505&gt;0)*(ROW('2_Review &amp; Audit'!$R$6:$R$505)&gt;$T2805),0),0)+5,""))</f>
        <v/>
      </c>
      <c r="AG2805" t="str">
        <f>IF(OR($D2805="",$AB2805="",$AF2805=""),"",MIN($AB2805,$AF2805))</f>
        <v/>
      </c>
      <c r="AK2805" t="str">
        <f>IF($D2805="","",MAX(0,N($AB2805)-N($AG2805)))</f>
        <v/>
      </c>
      <c r="AL2805" t="str">
        <f>IF(OR($D2805="",$AK2805="",N($AK2805)&lt;=0),"",IFERROR(MATCH(1,INDEX(('2_Review &amp; Audit'!$F$6:$F$505=$A2805)*('2_Review &amp; Audit'!$I$6:$I$505&gt;=$E2805-30)*('2_Review &amp; Audit'!$I$6:$I$505&lt;=$E2805+30)*('2_Review &amp; Audit'!$R$6:$R$505&gt;0)*(ROW('2_Review &amp; Audit'!$R$6:$R$505)&gt;$AC2805),0),0)+5,""))</f>
        <v/>
      </c>
      <c r="AP2805" t="str">
        <f>IF(OR($D2805="",$AK2805="",$AO2805=""),"",MIN($AK2805,$AO2805))</f>
        <v/>
      </c>
    </row>
    <row r="2806" spans="1:42" ht="12.75" customHeight="1" x14ac:dyDescent="0.2">
      <c r="A2806" t="str">
        <f>IF($J2806="","",INDEX('2_Review &amp; Audit'!$F:$F,$J2806))</f>
        <v/>
      </c>
      <c r="B2806" t="str">
        <f>IF($J2806="","",INDEX('2_Review &amp; Audit'!$C:$C,$J2806))</f>
        <v/>
      </c>
      <c r="C2806" t="str">
        <f>IF($J2806="","",INDEX('2_Review &amp; Audit'!$D:$D,$J2806))</f>
        <v/>
      </c>
      <c r="D2806" s="60" t="str">
        <f>IF($J2806="","",INDEX('2_Review &amp; Audit'!$U:$U,$J2806))</f>
        <v/>
      </c>
      <c r="E2806" t="str">
        <f>IF($J2806="","",INDEX('2_Review &amp; Audit'!$M:$M,$J2806))</f>
        <v/>
      </c>
      <c r="F2806" t="str">
        <f>IF($J2806="","",INDEX('2_Review &amp; Audit'!$N:$N,$J2806))</f>
        <v/>
      </c>
      <c r="G2806" t="str">
        <f>IF(OR($J2806="",$F2806=""),"",ABS(INDEX('2_Review &amp; Audit'!$B:$B,$J2806)/$F2806))</f>
        <v/>
      </c>
      <c r="H2806" t="str">
        <f t="shared" si="107"/>
        <v/>
      </c>
      <c r="I2806" t="str">
        <f>IF($J2806="","",INDEX('2_Review &amp; Audit'!$AD:$AD,$J2806))</f>
        <v/>
      </c>
      <c r="AB2806" t="str">
        <f>IF($D2806="","",MAX(0,N(#REF!)-N($X2806)))</f>
        <v/>
      </c>
      <c r="AC2806" t="str">
        <f>IF(OR($D2806="",$AB2806="",N($AB2806)&lt;=0),"",IFERROR(MATCH(1,INDEX(('2_Review &amp; Audit'!$F$6:$F$505=$A2806)*('2_Review &amp; Audit'!$I$6:$I$505&gt;=$E2806-30)*('2_Review &amp; Audit'!$I$6:$I$505&lt;=$E2806+30)*('2_Review &amp; Audit'!$R$6:$R$505&gt;0)*(ROW('2_Review &amp; Audit'!$R$6:$R$505)&gt;$T2806),0),0)+5,""))</f>
        <v/>
      </c>
      <c r="AG2806" t="str">
        <f>IF(OR($D2806="",$AB2806="",$AF2806=""),"",MIN($AB2806,$AF2806))</f>
        <v/>
      </c>
      <c r="AK2806" t="str">
        <f>IF($D2806="","",MAX(0,N($AB2806)-N($AG2806)))</f>
        <v/>
      </c>
      <c r="AL2806" t="str">
        <f>IF(OR($D2806="",$AK2806="",N($AK2806)&lt;=0),"",IFERROR(MATCH(1,INDEX(('2_Review &amp; Audit'!$F$6:$F$505=$A2806)*('2_Review &amp; Audit'!$I$6:$I$505&gt;=$E2806-30)*('2_Review &amp; Audit'!$I$6:$I$505&lt;=$E2806+30)*('2_Review &amp; Audit'!$R$6:$R$505&gt;0)*(ROW('2_Review &amp; Audit'!$R$6:$R$505)&gt;$AC2806),0),0)+5,""))</f>
        <v/>
      </c>
      <c r="AP2806" t="str">
        <f>IF(OR($D2806="",$AK2806="",$AO2806=""),"",MIN($AK2806,$AO2806))</f>
        <v/>
      </c>
    </row>
    <row r="2807" spans="1:42" ht="12.75" customHeight="1" x14ac:dyDescent="0.2">
      <c r="A2807" t="str">
        <f>IF($J2807="","",INDEX('2_Review &amp; Audit'!$F:$F,$J2807))</f>
        <v/>
      </c>
      <c r="B2807" t="str">
        <f>IF($J2807="","",INDEX('2_Review &amp; Audit'!$C:$C,$J2807))</f>
        <v/>
      </c>
      <c r="C2807" t="str">
        <f>IF($J2807="","",INDEX('2_Review &amp; Audit'!$D:$D,$J2807))</f>
        <v/>
      </c>
      <c r="D2807" s="60" t="str">
        <f>IF($J2807="","",INDEX('2_Review &amp; Audit'!$U:$U,$J2807))</f>
        <v/>
      </c>
      <c r="E2807" t="str">
        <f>IF($J2807="","",INDEX('2_Review &amp; Audit'!$M:$M,$J2807))</f>
        <v/>
      </c>
      <c r="F2807" t="str">
        <f>IF($J2807="","",INDEX('2_Review &amp; Audit'!$N:$N,$J2807))</f>
        <v/>
      </c>
      <c r="G2807" t="str">
        <f>IF(OR($J2807="",$F2807=""),"",ABS(INDEX('2_Review &amp; Audit'!$B:$B,$J2807)/$F2807))</f>
        <v/>
      </c>
      <c r="H2807" t="str">
        <f t="shared" si="107"/>
        <v/>
      </c>
      <c r="I2807" t="str">
        <f>IF($J2807="","",INDEX('2_Review &amp; Audit'!$AD:$AD,$J2807))</f>
        <v/>
      </c>
      <c r="AB2807" t="str">
        <f>IF($D2807="","",MAX(0,N(#REF!)-N($X2807)))</f>
        <v/>
      </c>
      <c r="AC2807" t="str">
        <f>IF(OR($D2807="",$AB2807="",N($AB2807)&lt;=0),"",IFERROR(MATCH(1,INDEX(('2_Review &amp; Audit'!$F$6:$F$505=$A2807)*('2_Review &amp; Audit'!$I$6:$I$505&gt;=$E2807-30)*('2_Review &amp; Audit'!$I$6:$I$505&lt;=$E2807+30)*('2_Review &amp; Audit'!$R$6:$R$505&gt;0)*(ROW('2_Review &amp; Audit'!$R$6:$R$505)&gt;$T2807),0),0)+5,""))</f>
        <v/>
      </c>
      <c r="AG2807" t="str">
        <f>IF(OR($D2807="",$AB2807="",$AF2807=""),"",MIN($AB2807,$AF2807))</f>
        <v/>
      </c>
      <c r="AK2807" t="str">
        <f>IF($D2807="","",MAX(0,N($AB2807)-N($AG2807)))</f>
        <v/>
      </c>
      <c r="AL2807" t="str">
        <f>IF(OR($D2807="",$AK2807="",N($AK2807)&lt;=0),"",IFERROR(MATCH(1,INDEX(('2_Review &amp; Audit'!$F$6:$F$505=$A2807)*('2_Review &amp; Audit'!$I$6:$I$505&gt;=$E2807-30)*('2_Review &amp; Audit'!$I$6:$I$505&lt;=$E2807+30)*('2_Review &amp; Audit'!$R$6:$R$505&gt;0)*(ROW('2_Review &amp; Audit'!$R$6:$R$505)&gt;$AC2807),0),0)+5,""))</f>
        <v/>
      </c>
      <c r="AP2807" t="str">
        <f>IF(OR($D2807="",$AK2807="",$AO2807=""),"",MIN($AK2807,$AO2807))</f>
        <v/>
      </c>
    </row>
    <row r="2808" spans="1:42" ht="12.75" customHeight="1" x14ac:dyDescent="0.2">
      <c r="A2808" t="str">
        <f>IF($J2808="","",INDEX('2_Review &amp; Audit'!$F:$F,$J2808))</f>
        <v/>
      </c>
      <c r="B2808" t="str">
        <f>IF($J2808="","",INDEX('2_Review &amp; Audit'!$C:$C,$J2808))</f>
        <v/>
      </c>
      <c r="C2808" t="str">
        <f>IF($J2808="","",INDEX('2_Review &amp; Audit'!$D:$D,$J2808))</f>
        <v/>
      </c>
      <c r="D2808" s="60" t="str">
        <f>IF($J2808="","",INDEX('2_Review &amp; Audit'!$U:$U,$J2808))</f>
        <v/>
      </c>
      <c r="E2808" t="str">
        <f>IF($J2808="","",INDEX('2_Review &amp; Audit'!$M:$M,$J2808))</f>
        <v/>
      </c>
      <c r="F2808" t="str">
        <f>IF($J2808="","",INDEX('2_Review &amp; Audit'!$N:$N,$J2808))</f>
        <v/>
      </c>
      <c r="G2808" t="str">
        <f>IF(OR($J2808="",$F2808=""),"",ABS(INDEX('2_Review &amp; Audit'!$B:$B,$J2808)/$F2808))</f>
        <v/>
      </c>
      <c r="H2808" t="str">
        <f t="shared" si="107"/>
        <v/>
      </c>
      <c r="I2808" t="str">
        <f>IF($J2808="","",INDEX('2_Review &amp; Audit'!$AD:$AD,$J2808))</f>
        <v/>
      </c>
      <c r="AB2808" t="str">
        <f>IF($D2808="","",MAX(0,N(#REF!)-N($X2808)))</f>
        <v/>
      </c>
      <c r="AC2808" t="str">
        <f>IF(OR($D2808="",$AB2808="",N($AB2808)&lt;=0),"",IFERROR(MATCH(1,INDEX(('2_Review &amp; Audit'!$F$6:$F$505=$A2808)*('2_Review &amp; Audit'!$I$6:$I$505&gt;=$E2808-30)*('2_Review &amp; Audit'!$I$6:$I$505&lt;=$E2808+30)*('2_Review &amp; Audit'!$R$6:$R$505&gt;0)*(ROW('2_Review &amp; Audit'!$R$6:$R$505)&gt;$T2808),0),0)+5,""))</f>
        <v/>
      </c>
      <c r="AG2808" t="str">
        <f>IF(OR($D2808="",$AB2808="",$AF2808=""),"",MIN($AB2808,$AF2808))</f>
        <v/>
      </c>
      <c r="AK2808" t="str">
        <f>IF($D2808="","",MAX(0,N($AB2808)-N($AG2808)))</f>
        <v/>
      </c>
      <c r="AL2808" t="str">
        <f>IF(OR($D2808="",$AK2808="",N($AK2808)&lt;=0),"",IFERROR(MATCH(1,INDEX(('2_Review &amp; Audit'!$F$6:$F$505=$A2808)*('2_Review &amp; Audit'!$I$6:$I$505&gt;=$E2808-30)*('2_Review &amp; Audit'!$I$6:$I$505&lt;=$E2808+30)*('2_Review &amp; Audit'!$R$6:$R$505&gt;0)*(ROW('2_Review &amp; Audit'!$R$6:$R$505)&gt;$AC2808),0),0)+5,""))</f>
        <v/>
      </c>
      <c r="AP2808" t="str">
        <f>IF(OR($D2808="",$AK2808="",$AO2808=""),"",MIN($AK2808,$AO2808))</f>
        <v/>
      </c>
    </row>
    <row r="2809" spans="1:42" ht="12.75" customHeight="1" x14ac:dyDescent="0.2">
      <c r="A2809" t="str">
        <f>IF($J2809="","",INDEX('2_Review &amp; Audit'!$F:$F,$J2809))</f>
        <v/>
      </c>
      <c r="B2809" t="str">
        <f>IF($J2809="","",INDEX('2_Review &amp; Audit'!$C:$C,$J2809))</f>
        <v/>
      </c>
      <c r="C2809" t="str">
        <f>IF($J2809="","",INDEX('2_Review &amp; Audit'!$D:$D,$J2809))</f>
        <v/>
      </c>
      <c r="D2809" s="60" t="str">
        <f>IF($J2809="","",INDEX('2_Review &amp; Audit'!$U:$U,$J2809))</f>
        <v/>
      </c>
      <c r="E2809" t="str">
        <f>IF($J2809="","",INDEX('2_Review &amp; Audit'!$M:$M,$J2809))</f>
        <v/>
      </c>
      <c r="F2809" t="str">
        <f>IF($J2809="","",INDEX('2_Review &amp; Audit'!$N:$N,$J2809))</f>
        <v/>
      </c>
      <c r="G2809" t="str">
        <f>IF(OR($J2809="",$F2809=""),"",ABS(INDEX('2_Review &amp; Audit'!$B:$B,$J2809)/$F2809))</f>
        <v/>
      </c>
      <c r="H2809" t="str">
        <f t="shared" si="107"/>
        <v/>
      </c>
      <c r="I2809" t="str">
        <f>IF($J2809="","",INDEX('2_Review &amp; Audit'!$AD:$AD,$J2809))</f>
        <v/>
      </c>
      <c r="AB2809" t="str">
        <f>IF($D2809="","",MAX(0,N(#REF!)-N($X2809)))</f>
        <v/>
      </c>
      <c r="AC2809" t="str">
        <f>IF(OR($D2809="",$AB2809="",N($AB2809)&lt;=0),"",IFERROR(MATCH(1,INDEX(('2_Review &amp; Audit'!$F$6:$F$505=$A2809)*('2_Review &amp; Audit'!$I$6:$I$505&gt;=$E2809-30)*('2_Review &amp; Audit'!$I$6:$I$505&lt;=$E2809+30)*('2_Review &amp; Audit'!$R$6:$R$505&gt;0)*(ROW('2_Review &amp; Audit'!$R$6:$R$505)&gt;$T2809),0),0)+5,""))</f>
        <v/>
      </c>
      <c r="AG2809" t="str">
        <f>IF(OR($D2809="",$AB2809="",$AF2809=""),"",MIN($AB2809,$AF2809))</f>
        <v/>
      </c>
      <c r="AK2809" t="str">
        <f>IF($D2809="","",MAX(0,N($AB2809)-N($AG2809)))</f>
        <v/>
      </c>
      <c r="AL2809" t="str">
        <f>IF(OR($D2809="",$AK2809="",N($AK2809)&lt;=0),"",IFERROR(MATCH(1,INDEX(('2_Review &amp; Audit'!$F$6:$F$505=$A2809)*('2_Review &amp; Audit'!$I$6:$I$505&gt;=$E2809-30)*('2_Review &amp; Audit'!$I$6:$I$505&lt;=$E2809+30)*('2_Review &amp; Audit'!$R$6:$R$505&gt;0)*(ROW('2_Review &amp; Audit'!$R$6:$R$505)&gt;$AC2809),0),0)+5,""))</f>
        <v/>
      </c>
      <c r="AP2809" t="str">
        <f>IF(OR($D2809="",$AK2809="",$AO2809=""),"",MIN($AK2809,$AO2809))</f>
        <v/>
      </c>
    </row>
    <row r="2810" spans="1:42" ht="12.75" customHeight="1" x14ac:dyDescent="0.2">
      <c r="A2810" t="str">
        <f>IF($J2810="","",INDEX('2_Review &amp; Audit'!$F:$F,$J2810))</f>
        <v/>
      </c>
      <c r="B2810" t="str">
        <f>IF($J2810="","",INDEX('2_Review &amp; Audit'!$C:$C,$J2810))</f>
        <v/>
      </c>
      <c r="C2810" t="str">
        <f>IF($J2810="","",INDEX('2_Review &amp; Audit'!$D:$D,$J2810))</f>
        <v/>
      </c>
      <c r="D2810" s="60" t="str">
        <f>IF($J2810="","",INDEX('2_Review &amp; Audit'!$U:$U,$J2810))</f>
        <v/>
      </c>
      <c r="E2810" t="str">
        <f>IF($J2810="","",INDEX('2_Review &amp; Audit'!$M:$M,$J2810))</f>
        <v/>
      </c>
      <c r="F2810" t="str">
        <f>IF($J2810="","",INDEX('2_Review &amp; Audit'!$N:$N,$J2810))</f>
        <v/>
      </c>
      <c r="G2810" t="str">
        <f>IF(OR($J2810="",$F2810=""),"",ABS(INDEX('2_Review &amp; Audit'!$B:$B,$J2810)/$F2810))</f>
        <v/>
      </c>
      <c r="H2810" t="str">
        <f t="shared" si="107"/>
        <v/>
      </c>
      <c r="I2810" t="str">
        <f>IF($J2810="","",INDEX('2_Review &amp; Audit'!$AD:$AD,$J2810))</f>
        <v/>
      </c>
      <c r="AB2810" t="str">
        <f>IF($D2810="","",MAX(0,N(#REF!)-N($X2810)))</f>
        <v/>
      </c>
      <c r="AC2810" t="str">
        <f>IF(OR($D2810="",$AB2810="",N($AB2810)&lt;=0),"",IFERROR(MATCH(1,INDEX(('2_Review &amp; Audit'!$F$6:$F$505=$A2810)*('2_Review &amp; Audit'!$I$6:$I$505&gt;=$E2810-30)*('2_Review &amp; Audit'!$I$6:$I$505&lt;=$E2810+30)*('2_Review &amp; Audit'!$R$6:$R$505&gt;0)*(ROW('2_Review &amp; Audit'!$R$6:$R$505)&gt;$T2810),0),0)+5,""))</f>
        <v/>
      </c>
      <c r="AG2810" t="str">
        <f>IF(OR($D2810="",$AB2810="",$AF2810=""),"",MIN($AB2810,$AF2810))</f>
        <v/>
      </c>
      <c r="AK2810" t="str">
        <f>IF($D2810="","",MAX(0,N($AB2810)-N($AG2810)))</f>
        <v/>
      </c>
      <c r="AL2810" t="str">
        <f>IF(OR($D2810="",$AK2810="",N($AK2810)&lt;=0),"",IFERROR(MATCH(1,INDEX(('2_Review &amp; Audit'!$F$6:$F$505=$A2810)*('2_Review &amp; Audit'!$I$6:$I$505&gt;=$E2810-30)*('2_Review &amp; Audit'!$I$6:$I$505&lt;=$E2810+30)*('2_Review &amp; Audit'!$R$6:$R$505&gt;0)*(ROW('2_Review &amp; Audit'!$R$6:$R$505)&gt;$AC2810),0),0)+5,""))</f>
        <v/>
      </c>
      <c r="AP2810" t="str">
        <f>IF(OR($D2810="",$AK2810="",$AO2810=""),"",MIN($AK2810,$AO2810))</f>
        <v/>
      </c>
    </row>
    <row r="2811" spans="1:42" ht="12.75" customHeight="1" x14ac:dyDescent="0.2">
      <c r="A2811" t="str">
        <f>IF($J2811="","",INDEX('2_Review &amp; Audit'!$F:$F,$J2811))</f>
        <v/>
      </c>
      <c r="B2811" t="str">
        <f>IF($J2811="","",INDEX('2_Review &amp; Audit'!$C:$C,$J2811))</f>
        <v/>
      </c>
      <c r="C2811" t="str">
        <f>IF($J2811="","",INDEX('2_Review &amp; Audit'!$D:$D,$J2811))</f>
        <v/>
      </c>
      <c r="D2811" s="60" t="str">
        <f>IF($J2811="","",INDEX('2_Review &amp; Audit'!$U:$U,$J2811))</f>
        <v/>
      </c>
      <c r="E2811" t="str">
        <f>IF($J2811="","",INDEX('2_Review &amp; Audit'!$M:$M,$J2811))</f>
        <v/>
      </c>
      <c r="F2811" t="str">
        <f>IF($J2811="","",INDEX('2_Review &amp; Audit'!$N:$N,$J2811))</f>
        <v/>
      </c>
      <c r="G2811" t="str">
        <f>IF(OR($J2811="",$F2811=""),"",ABS(INDEX('2_Review &amp; Audit'!$B:$B,$J2811)/$F2811))</f>
        <v/>
      </c>
      <c r="H2811" t="str">
        <f t="shared" ref="H2811:H2874" si="108">IF(OR($F2811="",$G2811=""),"",$F2811*$G2811)</f>
        <v/>
      </c>
      <c r="I2811" t="str">
        <f>IF($J2811="","",INDEX('2_Review &amp; Audit'!$AD:$AD,$J2811))</f>
        <v/>
      </c>
      <c r="AB2811" t="str">
        <f>IF($D2811="","",MAX(0,N(#REF!)-N($X2811)))</f>
        <v/>
      </c>
      <c r="AC2811" t="str">
        <f>IF(OR($D2811="",$AB2811="",N($AB2811)&lt;=0),"",IFERROR(MATCH(1,INDEX(('2_Review &amp; Audit'!$F$6:$F$505=$A2811)*('2_Review &amp; Audit'!$I$6:$I$505&gt;=$E2811-30)*('2_Review &amp; Audit'!$I$6:$I$505&lt;=$E2811+30)*('2_Review &amp; Audit'!$R$6:$R$505&gt;0)*(ROW('2_Review &amp; Audit'!$R$6:$R$505)&gt;$T2811),0),0)+5,""))</f>
        <v/>
      </c>
      <c r="AG2811" t="str">
        <f>IF(OR($D2811="",$AB2811="",$AF2811=""),"",MIN($AB2811,$AF2811))</f>
        <v/>
      </c>
      <c r="AK2811" t="str">
        <f>IF($D2811="","",MAX(0,N($AB2811)-N($AG2811)))</f>
        <v/>
      </c>
      <c r="AL2811" t="str">
        <f>IF(OR($D2811="",$AK2811="",N($AK2811)&lt;=0),"",IFERROR(MATCH(1,INDEX(('2_Review &amp; Audit'!$F$6:$F$505=$A2811)*('2_Review &amp; Audit'!$I$6:$I$505&gt;=$E2811-30)*('2_Review &amp; Audit'!$I$6:$I$505&lt;=$E2811+30)*('2_Review &amp; Audit'!$R$6:$R$505&gt;0)*(ROW('2_Review &amp; Audit'!$R$6:$R$505)&gt;$AC2811),0),0)+5,""))</f>
        <v/>
      </c>
      <c r="AP2811" t="str">
        <f>IF(OR($D2811="",$AK2811="",$AO2811=""),"",MIN($AK2811,$AO2811))</f>
        <v/>
      </c>
    </row>
    <row r="2812" spans="1:42" ht="12.75" customHeight="1" x14ac:dyDescent="0.2">
      <c r="A2812" t="str">
        <f>IF($J2812="","",INDEX('2_Review &amp; Audit'!$F:$F,$J2812))</f>
        <v/>
      </c>
      <c r="B2812" t="str">
        <f>IF($J2812="","",INDEX('2_Review &amp; Audit'!$C:$C,$J2812))</f>
        <v/>
      </c>
      <c r="C2812" t="str">
        <f>IF($J2812="","",INDEX('2_Review &amp; Audit'!$D:$D,$J2812))</f>
        <v/>
      </c>
      <c r="D2812" s="60" t="str">
        <f>IF($J2812="","",INDEX('2_Review &amp; Audit'!$U:$U,$J2812))</f>
        <v/>
      </c>
      <c r="E2812" t="str">
        <f>IF($J2812="","",INDEX('2_Review &amp; Audit'!$M:$M,$J2812))</f>
        <v/>
      </c>
      <c r="F2812" t="str">
        <f>IF($J2812="","",INDEX('2_Review &amp; Audit'!$N:$N,$J2812))</f>
        <v/>
      </c>
      <c r="G2812" t="str">
        <f>IF(OR($J2812="",$F2812=""),"",ABS(INDEX('2_Review &amp; Audit'!$B:$B,$J2812)/$F2812))</f>
        <v/>
      </c>
      <c r="H2812" t="str">
        <f t="shared" si="108"/>
        <v/>
      </c>
      <c r="I2812" t="str">
        <f>IF($J2812="","",INDEX('2_Review &amp; Audit'!$AD:$AD,$J2812))</f>
        <v/>
      </c>
      <c r="AB2812" t="str">
        <f>IF($D2812="","",MAX(0,N(#REF!)-N($X2812)))</f>
        <v/>
      </c>
      <c r="AC2812" t="str">
        <f>IF(OR($D2812="",$AB2812="",N($AB2812)&lt;=0),"",IFERROR(MATCH(1,INDEX(('2_Review &amp; Audit'!$F$6:$F$505=$A2812)*('2_Review &amp; Audit'!$I$6:$I$505&gt;=$E2812-30)*('2_Review &amp; Audit'!$I$6:$I$505&lt;=$E2812+30)*('2_Review &amp; Audit'!$R$6:$R$505&gt;0)*(ROW('2_Review &amp; Audit'!$R$6:$R$505)&gt;$T2812),0),0)+5,""))</f>
        <v/>
      </c>
      <c r="AG2812" t="str">
        <f>IF(OR($D2812="",$AB2812="",$AF2812=""),"",MIN($AB2812,$AF2812))</f>
        <v/>
      </c>
      <c r="AK2812" t="str">
        <f>IF($D2812="","",MAX(0,N($AB2812)-N($AG2812)))</f>
        <v/>
      </c>
      <c r="AL2812" t="str">
        <f>IF(OR($D2812="",$AK2812="",N($AK2812)&lt;=0),"",IFERROR(MATCH(1,INDEX(('2_Review &amp; Audit'!$F$6:$F$505=$A2812)*('2_Review &amp; Audit'!$I$6:$I$505&gt;=$E2812-30)*('2_Review &amp; Audit'!$I$6:$I$505&lt;=$E2812+30)*('2_Review &amp; Audit'!$R$6:$R$505&gt;0)*(ROW('2_Review &amp; Audit'!$R$6:$R$505)&gt;$AC2812),0),0)+5,""))</f>
        <v/>
      </c>
      <c r="AP2812" t="str">
        <f>IF(OR($D2812="",$AK2812="",$AO2812=""),"",MIN($AK2812,$AO2812))</f>
        <v/>
      </c>
    </row>
    <row r="2813" spans="1:42" ht="12.75" customHeight="1" x14ac:dyDescent="0.2">
      <c r="A2813" t="str">
        <f>IF($J2813="","",INDEX('2_Review &amp; Audit'!$F:$F,$J2813))</f>
        <v/>
      </c>
      <c r="B2813" t="str">
        <f>IF($J2813="","",INDEX('2_Review &amp; Audit'!$C:$C,$J2813))</f>
        <v/>
      </c>
      <c r="C2813" t="str">
        <f>IF($J2813="","",INDEX('2_Review &amp; Audit'!$D:$D,$J2813))</f>
        <v/>
      </c>
      <c r="D2813" s="60" t="str">
        <f>IF($J2813="","",INDEX('2_Review &amp; Audit'!$U:$U,$J2813))</f>
        <v/>
      </c>
      <c r="E2813" t="str">
        <f>IF($J2813="","",INDEX('2_Review &amp; Audit'!$M:$M,$J2813))</f>
        <v/>
      </c>
      <c r="F2813" t="str">
        <f>IF($J2813="","",INDEX('2_Review &amp; Audit'!$N:$N,$J2813))</f>
        <v/>
      </c>
      <c r="G2813" t="str">
        <f>IF(OR($J2813="",$F2813=""),"",ABS(INDEX('2_Review &amp; Audit'!$B:$B,$J2813)/$F2813))</f>
        <v/>
      </c>
      <c r="H2813" t="str">
        <f t="shared" si="108"/>
        <v/>
      </c>
      <c r="I2813" t="str">
        <f>IF($J2813="","",INDEX('2_Review &amp; Audit'!$AD:$AD,$J2813))</f>
        <v/>
      </c>
      <c r="AB2813" t="str">
        <f>IF($D2813="","",MAX(0,N(#REF!)-N($X2813)))</f>
        <v/>
      </c>
      <c r="AC2813" t="str">
        <f>IF(OR($D2813="",$AB2813="",N($AB2813)&lt;=0),"",IFERROR(MATCH(1,INDEX(('2_Review &amp; Audit'!$F$6:$F$505=$A2813)*('2_Review &amp; Audit'!$I$6:$I$505&gt;=$E2813-30)*('2_Review &amp; Audit'!$I$6:$I$505&lt;=$E2813+30)*('2_Review &amp; Audit'!$R$6:$R$505&gt;0)*(ROW('2_Review &amp; Audit'!$R$6:$R$505)&gt;$T2813),0),0)+5,""))</f>
        <v/>
      </c>
      <c r="AG2813" t="str">
        <f>IF(OR($D2813="",$AB2813="",$AF2813=""),"",MIN($AB2813,$AF2813))</f>
        <v/>
      </c>
      <c r="AK2813" t="str">
        <f>IF($D2813="","",MAX(0,N($AB2813)-N($AG2813)))</f>
        <v/>
      </c>
      <c r="AL2813" t="str">
        <f>IF(OR($D2813="",$AK2813="",N($AK2813)&lt;=0),"",IFERROR(MATCH(1,INDEX(('2_Review &amp; Audit'!$F$6:$F$505=$A2813)*('2_Review &amp; Audit'!$I$6:$I$505&gt;=$E2813-30)*('2_Review &amp; Audit'!$I$6:$I$505&lt;=$E2813+30)*('2_Review &amp; Audit'!$R$6:$R$505&gt;0)*(ROW('2_Review &amp; Audit'!$R$6:$R$505)&gt;$AC2813),0),0)+5,""))</f>
        <v/>
      </c>
      <c r="AP2813" t="str">
        <f>IF(OR($D2813="",$AK2813="",$AO2813=""),"",MIN($AK2813,$AO2813))</f>
        <v/>
      </c>
    </row>
    <row r="2814" spans="1:42" ht="12.75" customHeight="1" x14ac:dyDescent="0.2">
      <c r="A2814" t="str">
        <f>IF($J2814="","",INDEX('2_Review &amp; Audit'!$F:$F,$J2814))</f>
        <v/>
      </c>
      <c r="B2814" t="str">
        <f>IF($J2814="","",INDEX('2_Review &amp; Audit'!$C:$C,$J2814))</f>
        <v/>
      </c>
      <c r="C2814" t="str">
        <f>IF($J2814="","",INDEX('2_Review &amp; Audit'!$D:$D,$J2814))</f>
        <v/>
      </c>
      <c r="D2814" s="60" t="str">
        <f>IF($J2814="","",INDEX('2_Review &amp; Audit'!$U:$U,$J2814))</f>
        <v/>
      </c>
      <c r="E2814" t="str">
        <f>IF($J2814="","",INDEX('2_Review &amp; Audit'!$M:$M,$J2814))</f>
        <v/>
      </c>
      <c r="F2814" t="str">
        <f>IF($J2814="","",INDEX('2_Review &amp; Audit'!$N:$N,$J2814))</f>
        <v/>
      </c>
      <c r="G2814" t="str">
        <f>IF(OR($J2814="",$F2814=""),"",ABS(INDEX('2_Review &amp; Audit'!$B:$B,$J2814)/$F2814))</f>
        <v/>
      </c>
      <c r="H2814" t="str">
        <f t="shared" si="108"/>
        <v/>
      </c>
      <c r="I2814" t="str">
        <f>IF($J2814="","",INDEX('2_Review &amp; Audit'!$AD:$AD,$J2814))</f>
        <v/>
      </c>
      <c r="AB2814" t="str">
        <f>IF($D2814="","",MAX(0,N(#REF!)-N($X2814)))</f>
        <v/>
      </c>
      <c r="AC2814" t="str">
        <f>IF(OR($D2814="",$AB2814="",N($AB2814)&lt;=0),"",IFERROR(MATCH(1,INDEX(('2_Review &amp; Audit'!$F$6:$F$505=$A2814)*('2_Review &amp; Audit'!$I$6:$I$505&gt;=$E2814-30)*('2_Review &amp; Audit'!$I$6:$I$505&lt;=$E2814+30)*('2_Review &amp; Audit'!$R$6:$R$505&gt;0)*(ROW('2_Review &amp; Audit'!$R$6:$R$505)&gt;$T2814),0),0)+5,""))</f>
        <v/>
      </c>
      <c r="AG2814" t="str">
        <f>IF(OR($D2814="",$AB2814="",$AF2814=""),"",MIN($AB2814,$AF2814))</f>
        <v/>
      </c>
      <c r="AK2814" t="str">
        <f>IF($D2814="","",MAX(0,N($AB2814)-N($AG2814)))</f>
        <v/>
      </c>
      <c r="AL2814" t="str">
        <f>IF(OR($D2814="",$AK2814="",N($AK2814)&lt;=0),"",IFERROR(MATCH(1,INDEX(('2_Review &amp; Audit'!$F$6:$F$505=$A2814)*('2_Review &amp; Audit'!$I$6:$I$505&gt;=$E2814-30)*('2_Review &amp; Audit'!$I$6:$I$505&lt;=$E2814+30)*('2_Review &amp; Audit'!$R$6:$R$505&gt;0)*(ROW('2_Review &amp; Audit'!$R$6:$R$505)&gt;$AC2814),0),0)+5,""))</f>
        <v/>
      </c>
      <c r="AP2814" t="str">
        <f>IF(OR($D2814="",$AK2814="",$AO2814=""),"",MIN($AK2814,$AO2814))</f>
        <v/>
      </c>
    </row>
    <row r="2815" spans="1:42" ht="12.75" customHeight="1" x14ac:dyDescent="0.2">
      <c r="A2815" t="str">
        <f>IF($J2815="","",INDEX('2_Review &amp; Audit'!$F:$F,$J2815))</f>
        <v/>
      </c>
      <c r="B2815" t="str">
        <f>IF($J2815="","",INDEX('2_Review &amp; Audit'!$C:$C,$J2815))</f>
        <v/>
      </c>
      <c r="C2815" t="str">
        <f>IF($J2815="","",INDEX('2_Review &amp; Audit'!$D:$D,$J2815))</f>
        <v/>
      </c>
      <c r="D2815" s="60" t="str">
        <f>IF($J2815="","",INDEX('2_Review &amp; Audit'!$U:$U,$J2815))</f>
        <v/>
      </c>
      <c r="E2815" t="str">
        <f>IF($J2815="","",INDEX('2_Review &amp; Audit'!$M:$M,$J2815))</f>
        <v/>
      </c>
      <c r="F2815" t="str">
        <f>IF($J2815="","",INDEX('2_Review &amp; Audit'!$N:$N,$J2815))</f>
        <v/>
      </c>
      <c r="G2815" t="str">
        <f>IF(OR($J2815="",$F2815=""),"",ABS(INDEX('2_Review &amp; Audit'!$B:$B,$J2815)/$F2815))</f>
        <v/>
      </c>
      <c r="H2815" t="str">
        <f t="shared" si="108"/>
        <v/>
      </c>
      <c r="I2815" t="str">
        <f>IF($J2815="","",INDEX('2_Review &amp; Audit'!$AD:$AD,$J2815))</f>
        <v/>
      </c>
      <c r="AB2815" t="str">
        <f>IF($D2815="","",MAX(0,N(#REF!)-N($X2815)))</f>
        <v/>
      </c>
      <c r="AC2815" t="str">
        <f>IF(OR($D2815="",$AB2815="",N($AB2815)&lt;=0),"",IFERROR(MATCH(1,INDEX(('2_Review &amp; Audit'!$F$6:$F$505=$A2815)*('2_Review &amp; Audit'!$I$6:$I$505&gt;=$E2815-30)*('2_Review &amp; Audit'!$I$6:$I$505&lt;=$E2815+30)*('2_Review &amp; Audit'!$R$6:$R$505&gt;0)*(ROW('2_Review &amp; Audit'!$R$6:$R$505)&gt;$T2815),0),0)+5,""))</f>
        <v/>
      </c>
      <c r="AG2815" t="str">
        <f>IF(OR($D2815="",$AB2815="",$AF2815=""),"",MIN($AB2815,$AF2815))</f>
        <v/>
      </c>
      <c r="AK2815" t="str">
        <f>IF($D2815="","",MAX(0,N($AB2815)-N($AG2815)))</f>
        <v/>
      </c>
      <c r="AL2815" t="str">
        <f>IF(OR($D2815="",$AK2815="",N($AK2815)&lt;=0),"",IFERROR(MATCH(1,INDEX(('2_Review &amp; Audit'!$F$6:$F$505=$A2815)*('2_Review &amp; Audit'!$I$6:$I$505&gt;=$E2815-30)*('2_Review &amp; Audit'!$I$6:$I$505&lt;=$E2815+30)*('2_Review &amp; Audit'!$R$6:$R$505&gt;0)*(ROW('2_Review &amp; Audit'!$R$6:$R$505)&gt;$AC2815),0),0)+5,""))</f>
        <v/>
      </c>
      <c r="AP2815" t="str">
        <f>IF(OR($D2815="",$AK2815="",$AO2815=""),"",MIN($AK2815,$AO2815))</f>
        <v/>
      </c>
    </row>
    <row r="2816" spans="1:42" ht="12.75" customHeight="1" x14ac:dyDescent="0.2">
      <c r="A2816" t="str">
        <f>IF($J2816="","",INDEX('2_Review &amp; Audit'!$F:$F,$J2816))</f>
        <v/>
      </c>
      <c r="B2816" t="str">
        <f>IF($J2816="","",INDEX('2_Review &amp; Audit'!$C:$C,$J2816))</f>
        <v/>
      </c>
      <c r="C2816" t="str">
        <f>IF($J2816="","",INDEX('2_Review &amp; Audit'!$D:$D,$J2816))</f>
        <v/>
      </c>
      <c r="D2816" s="60" t="str">
        <f>IF($J2816="","",INDEX('2_Review &amp; Audit'!$U:$U,$J2816))</f>
        <v/>
      </c>
      <c r="E2816" t="str">
        <f>IF($J2816="","",INDEX('2_Review &amp; Audit'!$M:$M,$J2816))</f>
        <v/>
      </c>
      <c r="F2816" t="str">
        <f>IF($J2816="","",INDEX('2_Review &amp; Audit'!$N:$N,$J2816))</f>
        <v/>
      </c>
      <c r="G2816" t="str">
        <f>IF(OR($J2816="",$F2816=""),"",ABS(INDEX('2_Review &amp; Audit'!$B:$B,$J2816)/$F2816))</f>
        <v/>
      </c>
      <c r="H2816" t="str">
        <f t="shared" si="108"/>
        <v/>
      </c>
      <c r="I2816" t="str">
        <f>IF($J2816="","",INDEX('2_Review &amp; Audit'!$AD:$AD,$J2816))</f>
        <v/>
      </c>
      <c r="AB2816" t="str">
        <f>IF($D2816="","",MAX(0,N(#REF!)-N($X2816)))</f>
        <v/>
      </c>
      <c r="AC2816" t="str">
        <f>IF(OR($D2816="",$AB2816="",N($AB2816)&lt;=0),"",IFERROR(MATCH(1,INDEX(('2_Review &amp; Audit'!$F$6:$F$505=$A2816)*('2_Review &amp; Audit'!$I$6:$I$505&gt;=$E2816-30)*('2_Review &amp; Audit'!$I$6:$I$505&lt;=$E2816+30)*('2_Review &amp; Audit'!$R$6:$R$505&gt;0)*(ROW('2_Review &amp; Audit'!$R$6:$R$505)&gt;$T2816),0),0)+5,""))</f>
        <v/>
      </c>
      <c r="AG2816" t="str">
        <f>IF(OR($D2816="",$AB2816="",$AF2816=""),"",MIN($AB2816,$AF2816))</f>
        <v/>
      </c>
      <c r="AK2816" t="str">
        <f>IF($D2816="","",MAX(0,N($AB2816)-N($AG2816)))</f>
        <v/>
      </c>
      <c r="AL2816" t="str">
        <f>IF(OR($D2816="",$AK2816="",N($AK2816)&lt;=0),"",IFERROR(MATCH(1,INDEX(('2_Review &amp; Audit'!$F$6:$F$505=$A2816)*('2_Review &amp; Audit'!$I$6:$I$505&gt;=$E2816-30)*('2_Review &amp; Audit'!$I$6:$I$505&lt;=$E2816+30)*('2_Review &amp; Audit'!$R$6:$R$505&gt;0)*(ROW('2_Review &amp; Audit'!$R$6:$R$505)&gt;$AC2816),0),0)+5,""))</f>
        <v/>
      </c>
      <c r="AP2816" t="str">
        <f>IF(OR($D2816="",$AK2816="",$AO2816=""),"",MIN($AK2816,$AO2816))</f>
        <v/>
      </c>
    </row>
    <row r="2817" spans="1:42" ht="12.75" customHeight="1" x14ac:dyDescent="0.2">
      <c r="A2817" t="str">
        <f>IF($J2817="","",INDEX('2_Review &amp; Audit'!$F:$F,$J2817))</f>
        <v/>
      </c>
      <c r="B2817" t="str">
        <f>IF($J2817="","",INDEX('2_Review &amp; Audit'!$C:$C,$J2817))</f>
        <v/>
      </c>
      <c r="C2817" t="str">
        <f>IF($J2817="","",INDEX('2_Review &amp; Audit'!$D:$D,$J2817))</f>
        <v/>
      </c>
      <c r="D2817" s="60" t="str">
        <f>IF($J2817="","",INDEX('2_Review &amp; Audit'!$U:$U,$J2817))</f>
        <v/>
      </c>
      <c r="E2817" t="str">
        <f>IF($J2817="","",INDEX('2_Review &amp; Audit'!$M:$M,$J2817))</f>
        <v/>
      </c>
      <c r="F2817" t="str">
        <f>IF($J2817="","",INDEX('2_Review &amp; Audit'!$N:$N,$J2817))</f>
        <v/>
      </c>
      <c r="G2817" t="str">
        <f>IF(OR($J2817="",$F2817=""),"",ABS(INDEX('2_Review &amp; Audit'!$B:$B,$J2817)/$F2817))</f>
        <v/>
      </c>
      <c r="H2817" t="str">
        <f t="shared" si="108"/>
        <v/>
      </c>
      <c r="I2817" t="str">
        <f>IF($J2817="","",INDEX('2_Review &amp; Audit'!$AD:$AD,$J2817))</f>
        <v/>
      </c>
      <c r="AB2817" t="str">
        <f>IF($D2817="","",MAX(0,N(#REF!)-N($X2817)))</f>
        <v/>
      </c>
      <c r="AC2817" t="str">
        <f>IF(OR($D2817="",$AB2817="",N($AB2817)&lt;=0),"",IFERROR(MATCH(1,INDEX(('2_Review &amp; Audit'!$F$6:$F$505=$A2817)*('2_Review &amp; Audit'!$I$6:$I$505&gt;=$E2817-30)*('2_Review &amp; Audit'!$I$6:$I$505&lt;=$E2817+30)*('2_Review &amp; Audit'!$R$6:$R$505&gt;0)*(ROW('2_Review &amp; Audit'!$R$6:$R$505)&gt;$T2817),0),0)+5,""))</f>
        <v/>
      </c>
      <c r="AG2817" t="str">
        <f>IF(OR($D2817="",$AB2817="",$AF2817=""),"",MIN($AB2817,$AF2817))</f>
        <v/>
      </c>
      <c r="AK2817" t="str">
        <f>IF($D2817="","",MAX(0,N($AB2817)-N($AG2817)))</f>
        <v/>
      </c>
      <c r="AL2817" t="str">
        <f>IF(OR($D2817="",$AK2817="",N($AK2817)&lt;=0),"",IFERROR(MATCH(1,INDEX(('2_Review &amp; Audit'!$F$6:$F$505=$A2817)*('2_Review &amp; Audit'!$I$6:$I$505&gt;=$E2817-30)*('2_Review &amp; Audit'!$I$6:$I$505&lt;=$E2817+30)*('2_Review &amp; Audit'!$R$6:$R$505&gt;0)*(ROW('2_Review &amp; Audit'!$R$6:$R$505)&gt;$AC2817),0),0)+5,""))</f>
        <v/>
      </c>
      <c r="AP2817" t="str">
        <f>IF(OR($D2817="",$AK2817="",$AO2817=""),"",MIN($AK2817,$AO2817))</f>
        <v/>
      </c>
    </row>
    <row r="2818" spans="1:42" ht="12.75" customHeight="1" x14ac:dyDescent="0.2">
      <c r="A2818" t="str">
        <f>IF($J2818="","",INDEX('2_Review &amp; Audit'!$F:$F,$J2818))</f>
        <v/>
      </c>
      <c r="B2818" t="str">
        <f>IF($J2818="","",INDEX('2_Review &amp; Audit'!$C:$C,$J2818))</f>
        <v/>
      </c>
      <c r="C2818" t="str">
        <f>IF($J2818="","",INDEX('2_Review &amp; Audit'!$D:$D,$J2818))</f>
        <v/>
      </c>
      <c r="D2818" s="60" t="str">
        <f>IF($J2818="","",INDEX('2_Review &amp; Audit'!$U:$U,$J2818))</f>
        <v/>
      </c>
      <c r="E2818" t="str">
        <f>IF($J2818="","",INDEX('2_Review &amp; Audit'!$M:$M,$J2818))</f>
        <v/>
      </c>
      <c r="F2818" t="str">
        <f>IF($J2818="","",INDEX('2_Review &amp; Audit'!$N:$N,$J2818))</f>
        <v/>
      </c>
      <c r="G2818" t="str">
        <f>IF(OR($J2818="",$F2818=""),"",ABS(INDEX('2_Review &amp; Audit'!$B:$B,$J2818)/$F2818))</f>
        <v/>
      </c>
      <c r="H2818" t="str">
        <f t="shared" si="108"/>
        <v/>
      </c>
      <c r="I2818" t="str">
        <f>IF($J2818="","",INDEX('2_Review &amp; Audit'!$AD:$AD,$J2818))</f>
        <v/>
      </c>
      <c r="AB2818" t="str">
        <f>IF($D2818="","",MAX(0,N(#REF!)-N($X2818)))</f>
        <v/>
      </c>
      <c r="AC2818" t="str">
        <f>IF(OR($D2818="",$AB2818="",N($AB2818)&lt;=0),"",IFERROR(MATCH(1,INDEX(('2_Review &amp; Audit'!$F$6:$F$505=$A2818)*('2_Review &amp; Audit'!$I$6:$I$505&gt;=$E2818-30)*('2_Review &amp; Audit'!$I$6:$I$505&lt;=$E2818+30)*('2_Review &amp; Audit'!$R$6:$R$505&gt;0)*(ROW('2_Review &amp; Audit'!$R$6:$R$505)&gt;$T2818),0),0)+5,""))</f>
        <v/>
      </c>
      <c r="AG2818" t="str">
        <f>IF(OR($D2818="",$AB2818="",$AF2818=""),"",MIN($AB2818,$AF2818))</f>
        <v/>
      </c>
      <c r="AK2818" t="str">
        <f>IF($D2818="","",MAX(0,N($AB2818)-N($AG2818)))</f>
        <v/>
      </c>
      <c r="AL2818" t="str">
        <f>IF(OR($D2818="",$AK2818="",N($AK2818)&lt;=0),"",IFERROR(MATCH(1,INDEX(('2_Review &amp; Audit'!$F$6:$F$505=$A2818)*('2_Review &amp; Audit'!$I$6:$I$505&gt;=$E2818-30)*('2_Review &amp; Audit'!$I$6:$I$505&lt;=$E2818+30)*('2_Review &amp; Audit'!$R$6:$R$505&gt;0)*(ROW('2_Review &amp; Audit'!$R$6:$R$505)&gt;$AC2818),0),0)+5,""))</f>
        <v/>
      </c>
      <c r="AP2818" t="str">
        <f>IF(OR($D2818="",$AK2818="",$AO2818=""),"",MIN($AK2818,$AO2818))</f>
        <v/>
      </c>
    </row>
    <row r="2819" spans="1:42" ht="12.75" customHeight="1" x14ac:dyDescent="0.2">
      <c r="A2819" t="str">
        <f>IF($J2819="","",INDEX('2_Review &amp; Audit'!$F:$F,$J2819))</f>
        <v/>
      </c>
      <c r="B2819" t="str">
        <f>IF($J2819="","",INDEX('2_Review &amp; Audit'!$C:$C,$J2819))</f>
        <v/>
      </c>
      <c r="C2819" t="str">
        <f>IF($J2819="","",INDEX('2_Review &amp; Audit'!$D:$D,$J2819))</f>
        <v/>
      </c>
      <c r="D2819" s="60" t="str">
        <f>IF($J2819="","",INDEX('2_Review &amp; Audit'!$U:$U,$J2819))</f>
        <v/>
      </c>
      <c r="E2819" t="str">
        <f>IF($J2819="","",INDEX('2_Review &amp; Audit'!$M:$M,$J2819))</f>
        <v/>
      </c>
      <c r="F2819" t="str">
        <f>IF($J2819="","",INDEX('2_Review &amp; Audit'!$N:$N,$J2819))</f>
        <v/>
      </c>
      <c r="G2819" t="str">
        <f>IF(OR($J2819="",$F2819=""),"",ABS(INDEX('2_Review &amp; Audit'!$B:$B,$J2819)/$F2819))</f>
        <v/>
      </c>
      <c r="H2819" t="str">
        <f t="shared" si="108"/>
        <v/>
      </c>
      <c r="I2819" t="str">
        <f>IF($J2819="","",INDEX('2_Review &amp; Audit'!$AD:$AD,$J2819))</f>
        <v/>
      </c>
      <c r="AB2819" t="str">
        <f>IF($D2819="","",MAX(0,N(#REF!)-N($X2819)))</f>
        <v/>
      </c>
      <c r="AC2819" t="str">
        <f>IF(OR($D2819="",$AB2819="",N($AB2819)&lt;=0),"",IFERROR(MATCH(1,INDEX(('2_Review &amp; Audit'!$F$6:$F$505=$A2819)*('2_Review &amp; Audit'!$I$6:$I$505&gt;=$E2819-30)*('2_Review &amp; Audit'!$I$6:$I$505&lt;=$E2819+30)*('2_Review &amp; Audit'!$R$6:$R$505&gt;0)*(ROW('2_Review &amp; Audit'!$R$6:$R$505)&gt;$T2819),0),0)+5,""))</f>
        <v/>
      </c>
      <c r="AG2819" t="str">
        <f>IF(OR($D2819="",$AB2819="",$AF2819=""),"",MIN($AB2819,$AF2819))</f>
        <v/>
      </c>
      <c r="AK2819" t="str">
        <f>IF($D2819="","",MAX(0,N($AB2819)-N($AG2819)))</f>
        <v/>
      </c>
      <c r="AL2819" t="str">
        <f>IF(OR($D2819="",$AK2819="",N($AK2819)&lt;=0),"",IFERROR(MATCH(1,INDEX(('2_Review &amp; Audit'!$F$6:$F$505=$A2819)*('2_Review &amp; Audit'!$I$6:$I$505&gt;=$E2819-30)*('2_Review &amp; Audit'!$I$6:$I$505&lt;=$E2819+30)*('2_Review &amp; Audit'!$R$6:$R$505&gt;0)*(ROW('2_Review &amp; Audit'!$R$6:$R$505)&gt;$AC2819),0),0)+5,""))</f>
        <v/>
      </c>
      <c r="AP2819" t="str">
        <f>IF(OR($D2819="",$AK2819="",$AO2819=""),"",MIN($AK2819,$AO2819))</f>
        <v/>
      </c>
    </row>
    <row r="2820" spans="1:42" ht="12.75" customHeight="1" x14ac:dyDescent="0.2">
      <c r="A2820" t="str">
        <f>IF($J2820="","",INDEX('2_Review &amp; Audit'!$F:$F,$J2820))</f>
        <v/>
      </c>
      <c r="B2820" t="str">
        <f>IF($J2820="","",INDEX('2_Review &amp; Audit'!$C:$C,$J2820))</f>
        <v/>
      </c>
      <c r="C2820" t="str">
        <f>IF($J2820="","",INDEX('2_Review &amp; Audit'!$D:$D,$J2820))</f>
        <v/>
      </c>
      <c r="D2820" s="60" t="str">
        <f>IF($J2820="","",INDEX('2_Review &amp; Audit'!$U:$U,$J2820))</f>
        <v/>
      </c>
      <c r="E2820" t="str">
        <f>IF($J2820="","",INDEX('2_Review &amp; Audit'!$M:$M,$J2820))</f>
        <v/>
      </c>
      <c r="F2820" t="str">
        <f>IF($J2820="","",INDEX('2_Review &amp; Audit'!$N:$N,$J2820))</f>
        <v/>
      </c>
      <c r="G2820" t="str">
        <f>IF(OR($J2820="",$F2820=""),"",ABS(INDEX('2_Review &amp; Audit'!$B:$B,$J2820)/$F2820))</f>
        <v/>
      </c>
      <c r="H2820" t="str">
        <f t="shared" si="108"/>
        <v/>
      </c>
      <c r="I2820" t="str">
        <f>IF($J2820="","",INDEX('2_Review &amp; Audit'!$AD:$AD,$J2820))</f>
        <v/>
      </c>
      <c r="AB2820" t="str">
        <f>IF($D2820="","",MAX(0,N(#REF!)-N($X2820)))</f>
        <v/>
      </c>
      <c r="AC2820" t="str">
        <f>IF(OR($D2820="",$AB2820="",N($AB2820)&lt;=0),"",IFERROR(MATCH(1,INDEX(('2_Review &amp; Audit'!$F$6:$F$505=$A2820)*('2_Review &amp; Audit'!$I$6:$I$505&gt;=$E2820-30)*('2_Review &amp; Audit'!$I$6:$I$505&lt;=$E2820+30)*('2_Review &amp; Audit'!$R$6:$R$505&gt;0)*(ROW('2_Review &amp; Audit'!$R$6:$R$505)&gt;$T2820),0),0)+5,""))</f>
        <v/>
      </c>
      <c r="AG2820" t="str">
        <f>IF(OR($D2820="",$AB2820="",$AF2820=""),"",MIN($AB2820,$AF2820))</f>
        <v/>
      </c>
      <c r="AK2820" t="str">
        <f>IF($D2820="","",MAX(0,N($AB2820)-N($AG2820)))</f>
        <v/>
      </c>
      <c r="AL2820" t="str">
        <f>IF(OR($D2820="",$AK2820="",N($AK2820)&lt;=0),"",IFERROR(MATCH(1,INDEX(('2_Review &amp; Audit'!$F$6:$F$505=$A2820)*('2_Review &amp; Audit'!$I$6:$I$505&gt;=$E2820-30)*('2_Review &amp; Audit'!$I$6:$I$505&lt;=$E2820+30)*('2_Review &amp; Audit'!$R$6:$R$505&gt;0)*(ROW('2_Review &amp; Audit'!$R$6:$R$505)&gt;$AC2820),0),0)+5,""))</f>
        <v/>
      </c>
      <c r="AP2820" t="str">
        <f>IF(OR($D2820="",$AK2820="",$AO2820=""),"",MIN($AK2820,$AO2820))</f>
        <v/>
      </c>
    </row>
    <row r="2821" spans="1:42" ht="12.75" customHeight="1" x14ac:dyDescent="0.2">
      <c r="A2821" t="str">
        <f>IF($J2821="","",INDEX('2_Review &amp; Audit'!$F:$F,$J2821))</f>
        <v/>
      </c>
      <c r="B2821" t="str">
        <f>IF($J2821="","",INDEX('2_Review &amp; Audit'!$C:$C,$J2821))</f>
        <v/>
      </c>
      <c r="C2821" t="str">
        <f>IF($J2821="","",INDEX('2_Review &amp; Audit'!$D:$D,$J2821))</f>
        <v/>
      </c>
      <c r="D2821" s="60" t="str">
        <f>IF($J2821="","",INDEX('2_Review &amp; Audit'!$U:$U,$J2821))</f>
        <v/>
      </c>
      <c r="E2821" t="str">
        <f>IF($J2821="","",INDEX('2_Review &amp; Audit'!$M:$M,$J2821))</f>
        <v/>
      </c>
      <c r="F2821" t="str">
        <f>IF($J2821="","",INDEX('2_Review &amp; Audit'!$N:$N,$J2821))</f>
        <v/>
      </c>
      <c r="G2821" t="str">
        <f>IF(OR($J2821="",$F2821=""),"",ABS(INDEX('2_Review &amp; Audit'!$B:$B,$J2821)/$F2821))</f>
        <v/>
      </c>
      <c r="H2821" t="str">
        <f t="shared" si="108"/>
        <v/>
      </c>
      <c r="I2821" t="str">
        <f>IF($J2821="","",INDEX('2_Review &amp; Audit'!$AD:$AD,$J2821))</f>
        <v/>
      </c>
      <c r="AB2821" t="str">
        <f>IF($D2821="","",MAX(0,N(#REF!)-N($X2821)))</f>
        <v/>
      </c>
      <c r="AC2821" t="str">
        <f>IF(OR($D2821="",$AB2821="",N($AB2821)&lt;=0),"",IFERROR(MATCH(1,INDEX(('2_Review &amp; Audit'!$F$6:$F$505=$A2821)*('2_Review &amp; Audit'!$I$6:$I$505&gt;=$E2821-30)*('2_Review &amp; Audit'!$I$6:$I$505&lt;=$E2821+30)*('2_Review &amp; Audit'!$R$6:$R$505&gt;0)*(ROW('2_Review &amp; Audit'!$R$6:$R$505)&gt;$T2821),0),0)+5,""))</f>
        <v/>
      </c>
      <c r="AG2821" t="str">
        <f>IF(OR($D2821="",$AB2821="",$AF2821=""),"",MIN($AB2821,$AF2821))</f>
        <v/>
      </c>
      <c r="AK2821" t="str">
        <f>IF($D2821="","",MAX(0,N($AB2821)-N($AG2821)))</f>
        <v/>
      </c>
      <c r="AL2821" t="str">
        <f>IF(OR($D2821="",$AK2821="",N($AK2821)&lt;=0),"",IFERROR(MATCH(1,INDEX(('2_Review &amp; Audit'!$F$6:$F$505=$A2821)*('2_Review &amp; Audit'!$I$6:$I$505&gt;=$E2821-30)*('2_Review &amp; Audit'!$I$6:$I$505&lt;=$E2821+30)*('2_Review &amp; Audit'!$R$6:$R$505&gt;0)*(ROW('2_Review &amp; Audit'!$R$6:$R$505)&gt;$AC2821),0),0)+5,""))</f>
        <v/>
      </c>
      <c r="AP2821" t="str">
        <f>IF(OR($D2821="",$AK2821="",$AO2821=""),"",MIN($AK2821,$AO2821))</f>
        <v/>
      </c>
    </row>
    <row r="2822" spans="1:42" ht="12.75" customHeight="1" x14ac:dyDescent="0.2">
      <c r="A2822" t="str">
        <f>IF($J2822="","",INDEX('2_Review &amp; Audit'!$F:$F,$J2822))</f>
        <v/>
      </c>
      <c r="B2822" t="str">
        <f>IF($J2822="","",INDEX('2_Review &amp; Audit'!$C:$C,$J2822))</f>
        <v/>
      </c>
      <c r="C2822" t="str">
        <f>IF($J2822="","",INDEX('2_Review &amp; Audit'!$D:$D,$J2822))</f>
        <v/>
      </c>
      <c r="D2822" s="60" t="str">
        <f>IF($J2822="","",INDEX('2_Review &amp; Audit'!$U:$U,$J2822))</f>
        <v/>
      </c>
      <c r="E2822" t="str">
        <f>IF($J2822="","",INDEX('2_Review &amp; Audit'!$M:$M,$J2822))</f>
        <v/>
      </c>
      <c r="F2822" t="str">
        <f>IF($J2822="","",INDEX('2_Review &amp; Audit'!$N:$N,$J2822))</f>
        <v/>
      </c>
      <c r="G2822" t="str">
        <f>IF(OR($J2822="",$F2822=""),"",ABS(INDEX('2_Review &amp; Audit'!$B:$B,$J2822)/$F2822))</f>
        <v/>
      </c>
      <c r="H2822" t="str">
        <f t="shared" si="108"/>
        <v/>
      </c>
      <c r="I2822" t="str">
        <f>IF($J2822="","",INDEX('2_Review &amp; Audit'!$AD:$AD,$J2822))</f>
        <v/>
      </c>
      <c r="AB2822" t="str">
        <f>IF($D2822="","",MAX(0,N(#REF!)-N($X2822)))</f>
        <v/>
      </c>
      <c r="AC2822" t="str">
        <f>IF(OR($D2822="",$AB2822="",N($AB2822)&lt;=0),"",IFERROR(MATCH(1,INDEX(('2_Review &amp; Audit'!$F$6:$F$505=$A2822)*('2_Review &amp; Audit'!$I$6:$I$505&gt;=$E2822-30)*('2_Review &amp; Audit'!$I$6:$I$505&lt;=$E2822+30)*('2_Review &amp; Audit'!$R$6:$R$505&gt;0)*(ROW('2_Review &amp; Audit'!$R$6:$R$505)&gt;$T2822),0),0)+5,""))</f>
        <v/>
      </c>
      <c r="AG2822" t="str">
        <f>IF(OR($D2822="",$AB2822="",$AF2822=""),"",MIN($AB2822,$AF2822))</f>
        <v/>
      </c>
      <c r="AK2822" t="str">
        <f>IF($D2822="","",MAX(0,N($AB2822)-N($AG2822)))</f>
        <v/>
      </c>
      <c r="AL2822" t="str">
        <f>IF(OR($D2822="",$AK2822="",N($AK2822)&lt;=0),"",IFERROR(MATCH(1,INDEX(('2_Review &amp; Audit'!$F$6:$F$505=$A2822)*('2_Review &amp; Audit'!$I$6:$I$505&gt;=$E2822-30)*('2_Review &amp; Audit'!$I$6:$I$505&lt;=$E2822+30)*('2_Review &amp; Audit'!$R$6:$R$505&gt;0)*(ROW('2_Review &amp; Audit'!$R$6:$R$505)&gt;$AC2822),0),0)+5,""))</f>
        <v/>
      </c>
      <c r="AP2822" t="str">
        <f>IF(OR($D2822="",$AK2822="",$AO2822=""),"",MIN($AK2822,$AO2822))</f>
        <v/>
      </c>
    </row>
    <row r="2823" spans="1:42" ht="12.75" customHeight="1" x14ac:dyDescent="0.2">
      <c r="A2823" t="str">
        <f>IF($J2823="","",INDEX('2_Review &amp; Audit'!$F:$F,$J2823))</f>
        <v/>
      </c>
      <c r="B2823" t="str">
        <f>IF($J2823="","",INDEX('2_Review &amp; Audit'!$C:$C,$J2823))</f>
        <v/>
      </c>
      <c r="C2823" t="str">
        <f>IF($J2823="","",INDEX('2_Review &amp; Audit'!$D:$D,$J2823))</f>
        <v/>
      </c>
      <c r="D2823" s="60" t="str">
        <f>IF($J2823="","",INDEX('2_Review &amp; Audit'!$U:$U,$J2823))</f>
        <v/>
      </c>
      <c r="E2823" t="str">
        <f>IF($J2823="","",INDEX('2_Review &amp; Audit'!$M:$M,$J2823))</f>
        <v/>
      </c>
      <c r="F2823" t="str">
        <f>IF($J2823="","",INDEX('2_Review &amp; Audit'!$N:$N,$J2823))</f>
        <v/>
      </c>
      <c r="G2823" t="str">
        <f>IF(OR($J2823="",$F2823=""),"",ABS(INDEX('2_Review &amp; Audit'!$B:$B,$J2823)/$F2823))</f>
        <v/>
      </c>
      <c r="H2823" t="str">
        <f t="shared" si="108"/>
        <v/>
      </c>
      <c r="I2823" t="str">
        <f>IF($J2823="","",INDEX('2_Review &amp; Audit'!$AD:$AD,$J2823))</f>
        <v/>
      </c>
      <c r="AB2823" t="str">
        <f>IF($D2823="","",MAX(0,N(#REF!)-N($X2823)))</f>
        <v/>
      </c>
      <c r="AC2823" t="str">
        <f>IF(OR($D2823="",$AB2823="",N($AB2823)&lt;=0),"",IFERROR(MATCH(1,INDEX(('2_Review &amp; Audit'!$F$6:$F$505=$A2823)*('2_Review &amp; Audit'!$I$6:$I$505&gt;=$E2823-30)*('2_Review &amp; Audit'!$I$6:$I$505&lt;=$E2823+30)*('2_Review &amp; Audit'!$R$6:$R$505&gt;0)*(ROW('2_Review &amp; Audit'!$R$6:$R$505)&gt;$T2823),0),0)+5,""))</f>
        <v/>
      </c>
      <c r="AG2823" t="str">
        <f>IF(OR($D2823="",$AB2823="",$AF2823=""),"",MIN($AB2823,$AF2823))</f>
        <v/>
      </c>
      <c r="AK2823" t="str">
        <f>IF($D2823="","",MAX(0,N($AB2823)-N($AG2823)))</f>
        <v/>
      </c>
      <c r="AL2823" t="str">
        <f>IF(OR($D2823="",$AK2823="",N($AK2823)&lt;=0),"",IFERROR(MATCH(1,INDEX(('2_Review &amp; Audit'!$F$6:$F$505=$A2823)*('2_Review &amp; Audit'!$I$6:$I$505&gt;=$E2823-30)*('2_Review &amp; Audit'!$I$6:$I$505&lt;=$E2823+30)*('2_Review &amp; Audit'!$R$6:$R$505&gt;0)*(ROW('2_Review &amp; Audit'!$R$6:$R$505)&gt;$AC2823),0),0)+5,""))</f>
        <v/>
      </c>
      <c r="AP2823" t="str">
        <f>IF(OR($D2823="",$AK2823="",$AO2823=""),"",MIN($AK2823,$AO2823))</f>
        <v/>
      </c>
    </row>
    <row r="2824" spans="1:42" ht="12.75" customHeight="1" x14ac:dyDescent="0.2">
      <c r="A2824" t="str">
        <f>IF($J2824="","",INDEX('2_Review &amp; Audit'!$F:$F,$J2824))</f>
        <v/>
      </c>
      <c r="B2824" t="str">
        <f>IF($J2824="","",INDEX('2_Review &amp; Audit'!$C:$C,$J2824))</f>
        <v/>
      </c>
      <c r="C2824" t="str">
        <f>IF($J2824="","",INDEX('2_Review &amp; Audit'!$D:$D,$J2824))</f>
        <v/>
      </c>
      <c r="D2824" s="60" t="str">
        <f>IF($J2824="","",INDEX('2_Review &amp; Audit'!$U:$U,$J2824))</f>
        <v/>
      </c>
      <c r="E2824" t="str">
        <f>IF($J2824="","",INDEX('2_Review &amp; Audit'!$M:$M,$J2824))</f>
        <v/>
      </c>
      <c r="F2824" t="str">
        <f>IF($J2824="","",INDEX('2_Review &amp; Audit'!$N:$N,$J2824))</f>
        <v/>
      </c>
      <c r="G2824" t="str">
        <f>IF(OR($J2824="",$F2824=""),"",ABS(INDEX('2_Review &amp; Audit'!$B:$B,$J2824)/$F2824))</f>
        <v/>
      </c>
      <c r="H2824" t="str">
        <f t="shared" si="108"/>
        <v/>
      </c>
      <c r="I2824" t="str">
        <f>IF($J2824="","",INDEX('2_Review &amp; Audit'!$AD:$AD,$J2824))</f>
        <v/>
      </c>
      <c r="AB2824" t="str">
        <f>IF($D2824="","",MAX(0,N(#REF!)-N($X2824)))</f>
        <v/>
      </c>
      <c r="AC2824" t="str">
        <f>IF(OR($D2824="",$AB2824="",N($AB2824)&lt;=0),"",IFERROR(MATCH(1,INDEX(('2_Review &amp; Audit'!$F$6:$F$505=$A2824)*('2_Review &amp; Audit'!$I$6:$I$505&gt;=$E2824-30)*('2_Review &amp; Audit'!$I$6:$I$505&lt;=$E2824+30)*('2_Review &amp; Audit'!$R$6:$R$505&gt;0)*(ROW('2_Review &amp; Audit'!$R$6:$R$505)&gt;$T2824),0),0)+5,""))</f>
        <v/>
      </c>
      <c r="AG2824" t="str">
        <f>IF(OR($D2824="",$AB2824="",$AF2824=""),"",MIN($AB2824,$AF2824))</f>
        <v/>
      </c>
      <c r="AK2824" t="str">
        <f>IF($D2824="","",MAX(0,N($AB2824)-N($AG2824)))</f>
        <v/>
      </c>
      <c r="AL2824" t="str">
        <f>IF(OR($D2824="",$AK2824="",N($AK2824)&lt;=0),"",IFERROR(MATCH(1,INDEX(('2_Review &amp; Audit'!$F$6:$F$505=$A2824)*('2_Review &amp; Audit'!$I$6:$I$505&gt;=$E2824-30)*('2_Review &amp; Audit'!$I$6:$I$505&lt;=$E2824+30)*('2_Review &amp; Audit'!$R$6:$R$505&gt;0)*(ROW('2_Review &amp; Audit'!$R$6:$R$505)&gt;$AC2824),0),0)+5,""))</f>
        <v/>
      </c>
      <c r="AP2824" t="str">
        <f>IF(OR($D2824="",$AK2824="",$AO2824=""),"",MIN($AK2824,$AO2824))</f>
        <v/>
      </c>
    </row>
    <row r="2825" spans="1:42" ht="12.75" customHeight="1" x14ac:dyDescent="0.2">
      <c r="A2825" t="str">
        <f>IF($J2825="","",INDEX('2_Review &amp; Audit'!$F:$F,$J2825))</f>
        <v/>
      </c>
      <c r="B2825" t="str">
        <f>IF($J2825="","",INDEX('2_Review &amp; Audit'!$C:$C,$J2825))</f>
        <v/>
      </c>
      <c r="C2825" t="str">
        <f>IF($J2825="","",INDEX('2_Review &amp; Audit'!$D:$D,$J2825))</f>
        <v/>
      </c>
      <c r="D2825" s="60" t="str">
        <f>IF($J2825="","",INDEX('2_Review &amp; Audit'!$U:$U,$J2825))</f>
        <v/>
      </c>
      <c r="E2825" t="str">
        <f>IF($J2825="","",INDEX('2_Review &amp; Audit'!$M:$M,$J2825))</f>
        <v/>
      </c>
      <c r="F2825" t="str">
        <f>IF($J2825="","",INDEX('2_Review &amp; Audit'!$N:$N,$J2825))</f>
        <v/>
      </c>
      <c r="G2825" t="str">
        <f>IF(OR($J2825="",$F2825=""),"",ABS(INDEX('2_Review &amp; Audit'!$B:$B,$J2825)/$F2825))</f>
        <v/>
      </c>
      <c r="H2825" t="str">
        <f t="shared" si="108"/>
        <v/>
      </c>
      <c r="I2825" t="str">
        <f>IF($J2825="","",INDEX('2_Review &amp; Audit'!$AD:$AD,$J2825))</f>
        <v/>
      </c>
      <c r="AB2825" t="str">
        <f>IF($D2825="","",MAX(0,N(#REF!)-N($X2825)))</f>
        <v/>
      </c>
      <c r="AC2825" t="str">
        <f>IF(OR($D2825="",$AB2825="",N($AB2825)&lt;=0),"",IFERROR(MATCH(1,INDEX(('2_Review &amp; Audit'!$F$6:$F$505=$A2825)*('2_Review &amp; Audit'!$I$6:$I$505&gt;=$E2825-30)*('2_Review &amp; Audit'!$I$6:$I$505&lt;=$E2825+30)*('2_Review &amp; Audit'!$R$6:$R$505&gt;0)*(ROW('2_Review &amp; Audit'!$R$6:$R$505)&gt;$T2825),0),0)+5,""))</f>
        <v/>
      </c>
      <c r="AG2825" t="str">
        <f>IF(OR($D2825="",$AB2825="",$AF2825=""),"",MIN($AB2825,$AF2825))</f>
        <v/>
      </c>
      <c r="AK2825" t="str">
        <f>IF($D2825="","",MAX(0,N($AB2825)-N($AG2825)))</f>
        <v/>
      </c>
      <c r="AL2825" t="str">
        <f>IF(OR($D2825="",$AK2825="",N($AK2825)&lt;=0),"",IFERROR(MATCH(1,INDEX(('2_Review &amp; Audit'!$F$6:$F$505=$A2825)*('2_Review &amp; Audit'!$I$6:$I$505&gt;=$E2825-30)*('2_Review &amp; Audit'!$I$6:$I$505&lt;=$E2825+30)*('2_Review &amp; Audit'!$R$6:$R$505&gt;0)*(ROW('2_Review &amp; Audit'!$R$6:$R$505)&gt;$AC2825),0),0)+5,""))</f>
        <v/>
      </c>
      <c r="AP2825" t="str">
        <f>IF(OR($D2825="",$AK2825="",$AO2825=""),"",MIN($AK2825,$AO2825))</f>
        <v/>
      </c>
    </row>
    <row r="2826" spans="1:42" ht="12.75" customHeight="1" x14ac:dyDescent="0.2">
      <c r="A2826" t="str">
        <f>IF($J2826="","",INDEX('2_Review &amp; Audit'!$F:$F,$J2826))</f>
        <v/>
      </c>
      <c r="B2826" t="str">
        <f>IF($J2826="","",INDEX('2_Review &amp; Audit'!$C:$C,$J2826))</f>
        <v/>
      </c>
      <c r="C2826" t="str">
        <f>IF($J2826="","",INDEX('2_Review &amp; Audit'!$D:$D,$J2826))</f>
        <v/>
      </c>
      <c r="D2826" s="60" t="str">
        <f>IF($J2826="","",INDEX('2_Review &amp; Audit'!$U:$U,$J2826))</f>
        <v/>
      </c>
      <c r="E2826" t="str">
        <f>IF($J2826="","",INDEX('2_Review &amp; Audit'!$M:$M,$J2826))</f>
        <v/>
      </c>
      <c r="F2826" t="str">
        <f>IF($J2826="","",INDEX('2_Review &amp; Audit'!$N:$N,$J2826))</f>
        <v/>
      </c>
      <c r="G2826" t="str">
        <f>IF(OR($J2826="",$F2826=""),"",ABS(INDEX('2_Review &amp; Audit'!$B:$B,$J2826)/$F2826))</f>
        <v/>
      </c>
      <c r="H2826" t="str">
        <f t="shared" si="108"/>
        <v/>
      </c>
      <c r="I2826" t="str">
        <f>IF($J2826="","",INDEX('2_Review &amp; Audit'!$AD:$AD,$J2826))</f>
        <v/>
      </c>
      <c r="AB2826" t="str">
        <f>IF($D2826="","",MAX(0,N(#REF!)-N($X2826)))</f>
        <v/>
      </c>
      <c r="AC2826" t="str">
        <f>IF(OR($D2826="",$AB2826="",N($AB2826)&lt;=0),"",IFERROR(MATCH(1,INDEX(('2_Review &amp; Audit'!$F$6:$F$505=$A2826)*('2_Review &amp; Audit'!$I$6:$I$505&gt;=$E2826-30)*('2_Review &amp; Audit'!$I$6:$I$505&lt;=$E2826+30)*('2_Review &amp; Audit'!$R$6:$R$505&gt;0)*(ROW('2_Review &amp; Audit'!$R$6:$R$505)&gt;$T2826),0),0)+5,""))</f>
        <v/>
      </c>
      <c r="AG2826" t="str">
        <f>IF(OR($D2826="",$AB2826="",$AF2826=""),"",MIN($AB2826,$AF2826))</f>
        <v/>
      </c>
      <c r="AK2826" t="str">
        <f>IF($D2826="","",MAX(0,N($AB2826)-N($AG2826)))</f>
        <v/>
      </c>
      <c r="AL2826" t="str">
        <f>IF(OR($D2826="",$AK2826="",N($AK2826)&lt;=0),"",IFERROR(MATCH(1,INDEX(('2_Review &amp; Audit'!$F$6:$F$505=$A2826)*('2_Review &amp; Audit'!$I$6:$I$505&gt;=$E2826-30)*('2_Review &amp; Audit'!$I$6:$I$505&lt;=$E2826+30)*('2_Review &amp; Audit'!$R$6:$R$505&gt;0)*(ROW('2_Review &amp; Audit'!$R$6:$R$505)&gt;$AC2826),0),0)+5,""))</f>
        <v/>
      </c>
      <c r="AP2826" t="str">
        <f>IF(OR($D2826="",$AK2826="",$AO2826=""),"",MIN($AK2826,$AO2826))</f>
        <v/>
      </c>
    </row>
    <row r="2827" spans="1:42" ht="12.75" customHeight="1" x14ac:dyDescent="0.2">
      <c r="A2827" t="str">
        <f>IF($J2827="","",INDEX('2_Review &amp; Audit'!$F:$F,$J2827))</f>
        <v/>
      </c>
      <c r="B2827" t="str">
        <f>IF($J2827="","",INDEX('2_Review &amp; Audit'!$C:$C,$J2827))</f>
        <v/>
      </c>
      <c r="C2827" t="str">
        <f>IF($J2827="","",INDEX('2_Review &amp; Audit'!$D:$D,$J2827))</f>
        <v/>
      </c>
      <c r="D2827" s="60" t="str">
        <f>IF($J2827="","",INDEX('2_Review &amp; Audit'!$U:$U,$J2827))</f>
        <v/>
      </c>
      <c r="E2827" t="str">
        <f>IF($J2827="","",INDEX('2_Review &amp; Audit'!$M:$M,$J2827))</f>
        <v/>
      </c>
      <c r="F2827" t="str">
        <f>IF($J2827="","",INDEX('2_Review &amp; Audit'!$N:$N,$J2827))</f>
        <v/>
      </c>
      <c r="G2827" t="str">
        <f>IF(OR($J2827="",$F2827=""),"",ABS(INDEX('2_Review &amp; Audit'!$B:$B,$J2827)/$F2827))</f>
        <v/>
      </c>
      <c r="H2827" t="str">
        <f t="shared" si="108"/>
        <v/>
      </c>
      <c r="I2827" t="str">
        <f>IF($J2827="","",INDEX('2_Review &amp; Audit'!$AD:$AD,$J2827))</f>
        <v/>
      </c>
      <c r="AB2827" t="str">
        <f>IF($D2827="","",MAX(0,N(#REF!)-N($X2827)))</f>
        <v/>
      </c>
      <c r="AC2827" t="str">
        <f>IF(OR($D2827="",$AB2827="",N($AB2827)&lt;=0),"",IFERROR(MATCH(1,INDEX(('2_Review &amp; Audit'!$F$6:$F$505=$A2827)*('2_Review &amp; Audit'!$I$6:$I$505&gt;=$E2827-30)*('2_Review &amp; Audit'!$I$6:$I$505&lt;=$E2827+30)*('2_Review &amp; Audit'!$R$6:$R$505&gt;0)*(ROW('2_Review &amp; Audit'!$R$6:$R$505)&gt;$T2827),0),0)+5,""))</f>
        <v/>
      </c>
      <c r="AG2827" t="str">
        <f>IF(OR($D2827="",$AB2827="",$AF2827=""),"",MIN($AB2827,$AF2827))</f>
        <v/>
      </c>
      <c r="AK2827" t="str">
        <f>IF($D2827="","",MAX(0,N($AB2827)-N($AG2827)))</f>
        <v/>
      </c>
      <c r="AL2827" t="str">
        <f>IF(OR($D2827="",$AK2827="",N($AK2827)&lt;=0),"",IFERROR(MATCH(1,INDEX(('2_Review &amp; Audit'!$F$6:$F$505=$A2827)*('2_Review &amp; Audit'!$I$6:$I$505&gt;=$E2827-30)*('2_Review &amp; Audit'!$I$6:$I$505&lt;=$E2827+30)*('2_Review &amp; Audit'!$R$6:$R$505&gt;0)*(ROW('2_Review &amp; Audit'!$R$6:$R$505)&gt;$AC2827),0),0)+5,""))</f>
        <v/>
      </c>
      <c r="AP2827" t="str">
        <f>IF(OR($D2827="",$AK2827="",$AO2827=""),"",MIN($AK2827,$AO2827))</f>
        <v/>
      </c>
    </row>
    <row r="2828" spans="1:42" ht="12.75" customHeight="1" x14ac:dyDescent="0.2">
      <c r="A2828" t="str">
        <f>IF($J2828="","",INDEX('2_Review &amp; Audit'!$F:$F,$J2828))</f>
        <v/>
      </c>
      <c r="B2828" t="str">
        <f>IF($J2828="","",INDEX('2_Review &amp; Audit'!$C:$C,$J2828))</f>
        <v/>
      </c>
      <c r="C2828" t="str">
        <f>IF($J2828="","",INDEX('2_Review &amp; Audit'!$D:$D,$J2828))</f>
        <v/>
      </c>
      <c r="D2828" s="60" t="str">
        <f>IF($J2828="","",INDEX('2_Review &amp; Audit'!$U:$U,$J2828))</f>
        <v/>
      </c>
      <c r="E2828" t="str">
        <f>IF($J2828="","",INDEX('2_Review &amp; Audit'!$M:$M,$J2828))</f>
        <v/>
      </c>
      <c r="F2828" t="str">
        <f>IF($J2828="","",INDEX('2_Review &amp; Audit'!$N:$N,$J2828))</f>
        <v/>
      </c>
      <c r="G2828" t="str">
        <f>IF(OR($J2828="",$F2828=""),"",ABS(INDEX('2_Review &amp; Audit'!$B:$B,$J2828)/$F2828))</f>
        <v/>
      </c>
      <c r="H2828" t="str">
        <f t="shared" si="108"/>
        <v/>
      </c>
      <c r="I2828" t="str">
        <f>IF($J2828="","",INDEX('2_Review &amp; Audit'!$AD:$AD,$J2828))</f>
        <v/>
      </c>
      <c r="AB2828" t="str">
        <f>IF($D2828="","",MAX(0,N(#REF!)-N($X2828)))</f>
        <v/>
      </c>
      <c r="AC2828" t="str">
        <f>IF(OR($D2828="",$AB2828="",N($AB2828)&lt;=0),"",IFERROR(MATCH(1,INDEX(('2_Review &amp; Audit'!$F$6:$F$505=$A2828)*('2_Review &amp; Audit'!$I$6:$I$505&gt;=$E2828-30)*('2_Review &amp; Audit'!$I$6:$I$505&lt;=$E2828+30)*('2_Review &amp; Audit'!$R$6:$R$505&gt;0)*(ROW('2_Review &amp; Audit'!$R$6:$R$505)&gt;$T2828),0),0)+5,""))</f>
        <v/>
      </c>
      <c r="AG2828" t="str">
        <f>IF(OR($D2828="",$AB2828="",$AF2828=""),"",MIN($AB2828,$AF2828))</f>
        <v/>
      </c>
      <c r="AK2828" t="str">
        <f>IF($D2828="","",MAX(0,N($AB2828)-N($AG2828)))</f>
        <v/>
      </c>
      <c r="AL2828" t="str">
        <f>IF(OR($D2828="",$AK2828="",N($AK2828)&lt;=0),"",IFERROR(MATCH(1,INDEX(('2_Review &amp; Audit'!$F$6:$F$505=$A2828)*('2_Review &amp; Audit'!$I$6:$I$505&gt;=$E2828-30)*('2_Review &amp; Audit'!$I$6:$I$505&lt;=$E2828+30)*('2_Review &amp; Audit'!$R$6:$R$505&gt;0)*(ROW('2_Review &amp; Audit'!$R$6:$R$505)&gt;$AC2828),0),0)+5,""))</f>
        <v/>
      </c>
      <c r="AP2828" t="str">
        <f>IF(OR($D2828="",$AK2828="",$AO2828=""),"",MIN($AK2828,$AO2828))</f>
        <v/>
      </c>
    </row>
    <row r="2829" spans="1:42" ht="12.75" customHeight="1" x14ac:dyDescent="0.2">
      <c r="A2829" t="str">
        <f>IF($J2829="","",INDEX('2_Review &amp; Audit'!$F:$F,$J2829))</f>
        <v/>
      </c>
      <c r="B2829" t="str">
        <f>IF($J2829="","",INDEX('2_Review &amp; Audit'!$C:$C,$J2829))</f>
        <v/>
      </c>
      <c r="C2829" t="str">
        <f>IF($J2829="","",INDEX('2_Review &amp; Audit'!$D:$D,$J2829))</f>
        <v/>
      </c>
      <c r="D2829" s="60" t="str">
        <f>IF($J2829="","",INDEX('2_Review &amp; Audit'!$U:$U,$J2829))</f>
        <v/>
      </c>
      <c r="E2829" t="str">
        <f>IF($J2829="","",INDEX('2_Review &amp; Audit'!$M:$M,$J2829))</f>
        <v/>
      </c>
      <c r="F2829" t="str">
        <f>IF($J2829="","",INDEX('2_Review &amp; Audit'!$N:$N,$J2829))</f>
        <v/>
      </c>
      <c r="G2829" t="str">
        <f>IF(OR($J2829="",$F2829=""),"",ABS(INDEX('2_Review &amp; Audit'!$B:$B,$J2829)/$F2829))</f>
        <v/>
      </c>
      <c r="H2829" t="str">
        <f t="shared" si="108"/>
        <v/>
      </c>
      <c r="I2829" t="str">
        <f>IF($J2829="","",INDEX('2_Review &amp; Audit'!$AD:$AD,$J2829))</f>
        <v/>
      </c>
      <c r="AB2829" t="str">
        <f>IF($D2829="","",MAX(0,N(#REF!)-N($X2829)))</f>
        <v/>
      </c>
      <c r="AC2829" t="str">
        <f>IF(OR($D2829="",$AB2829="",N($AB2829)&lt;=0),"",IFERROR(MATCH(1,INDEX(('2_Review &amp; Audit'!$F$6:$F$505=$A2829)*('2_Review &amp; Audit'!$I$6:$I$505&gt;=$E2829-30)*('2_Review &amp; Audit'!$I$6:$I$505&lt;=$E2829+30)*('2_Review &amp; Audit'!$R$6:$R$505&gt;0)*(ROW('2_Review &amp; Audit'!$R$6:$R$505)&gt;$T2829),0),0)+5,""))</f>
        <v/>
      </c>
      <c r="AG2829" t="str">
        <f>IF(OR($D2829="",$AB2829="",$AF2829=""),"",MIN($AB2829,$AF2829))</f>
        <v/>
      </c>
      <c r="AK2829" t="str">
        <f>IF($D2829="","",MAX(0,N($AB2829)-N($AG2829)))</f>
        <v/>
      </c>
      <c r="AL2829" t="str">
        <f>IF(OR($D2829="",$AK2829="",N($AK2829)&lt;=0),"",IFERROR(MATCH(1,INDEX(('2_Review &amp; Audit'!$F$6:$F$505=$A2829)*('2_Review &amp; Audit'!$I$6:$I$505&gt;=$E2829-30)*('2_Review &amp; Audit'!$I$6:$I$505&lt;=$E2829+30)*('2_Review &amp; Audit'!$R$6:$R$505&gt;0)*(ROW('2_Review &amp; Audit'!$R$6:$R$505)&gt;$AC2829),0),0)+5,""))</f>
        <v/>
      </c>
      <c r="AP2829" t="str">
        <f>IF(OR($D2829="",$AK2829="",$AO2829=""),"",MIN($AK2829,$AO2829))</f>
        <v/>
      </c>
    </row>
    <row r="2830" spans="1:42" ht="12.75" customHeight="1" x14ac:dyDescent="0.2">
      <c r="A2830" t="str">
        <f>IF($J2830="","",INDEX('2_Review &amp; Audit'!$F:$F,$J2830))</f>
        <v/>
      </c>
      <c r="B2830" t="str">
        <f>IF($J2830="","",INDEX('2_Review &amp; Audit'!$C:$C,$J2830))</f>
        <v/>
      </c>
      <c r="C2830" t="str">
        <f>IF($J2830="","",INDEX('2_Review &amp; Audit'!$D:$D,$J2830))</f>
        <v/>
      </c>
      <c r="D2830" s="60" t="str">
        <f>IF($J2830="","",INDEX('2_Review &amp; Audit'!$U:$U,$J2830))</f>
        <v/>
      </c>
      <c r="E2830" t="str">
        <f>IF($J2830="","",INDEX('2_Review &amp; Audit'!$M:$M,$J2830))</f>
        <v/>
      </c>
      <c r="F2830" t="str">
        <f>IF($J2830="","",INDEX('2_Review &amp; Audit'!$N:$N,$J2830))</f>
        <v/>
      </c>
      <c r="G2830" t="str">
        <f>IF(OR($J2830="",$F2830=""),"",ABS(INDEX('2_Review &amp; Audit'!$B:$B,$J2830)/$F2830))</f>
        <v/>
      </c>
      <c r="H2830" t="str">
        <f t="shared" si="108"/>
        <v/>
      </c>
      <c r="I2830" t="str">
        <f>IF($J2830="","",INDEX('2_Review &amp; Audit'!$AD:$AD,$J2830))</f>
        <v/>
      </c>
      <c r="AB2830" t="str">
        <f>IF($D2830="","",MAX(0,N(#REF!)-N($X2830)))</f>
        <v/>
      </c>
      <c r="AC2830" t="str">
        <f>IF(OR($D2830="",$AB2830="",N($AB2830)&lt;=0),"",IFERROR(MATCH(1,INDEX(('2_Review &amp; Audit'!$F$6:$F$505=$A2830)*('2_Review &amp; Audit'!$I$6:$I$505&gt;=$E2830-30)*('2_Review &amp; Audit'!$I$6:$I$505&lt;=$E2830+30)*('2_Review &amp; Audit'!$R$6:$R$505&gt;0)*(ROW('2_Review &amp; Audit'!$R$6:$R$505)&gt;$T2830),0),0)+5,""))</f>
        <v/>
      </c>
      <c r="AG2830" t="str">
        <f>IF(OR($D2830="",$AB2830="",$AF2830=""),"",MIN($AB2830,$AF2830))</f>
        <v/>
      </c>
      <c r="AK2830" t="str">
        <f>IF($D2830="","",MAX(0,N($AB2830)-N($AG2830)))</f>
        <v/>
      </c>
      <c r="AL2830" t="str">
        <f>IF(OR($D2830="",$AK2830="",N($AK2830)&lt;=0),"",IFERROR(MATCH(1,INDEX(('2_Review &amp; Audit'!$F$6:$F$505=$A2830)*('2_Review &amp; Audit'!$I$6:$I$505&gt;=$E2830-30)*('2_Review &amp; Audit'!$I$6:$I$505&lt;=$E2830+30)*('2_Review &amp; Audit'!$R$6:$R$505&gt;0)*(ROW('2_Review &amp; Audit'!$R$6:$R$505)&gt;$AC2830),0),0)+5,""))</f>
        <v/>
      </c>
      <c r="AP2830" t="str">
        <f>IF(OR($D2830="",$AK2830="",$AO2830=""),"",MIN($AK2830,$AO2830))</f>
        <v/>
      </c>
    </row>
    <row r="2831" spans="1:42" ht="12.75" customHeight="1" x14ac:dyDescent="0.2">
      <c r="A2831" t="str">
        <f>IF($J2831="","",INDEX('2_Review &amp; Audit'!$F:$F,$J2831))</f>
        <v/>
      </c>
      <c r="B2831" t="str">
        <f>IF($J2831="","",INDEX('2_Review &amp; Audit'!$C:$C,$J2831))</f>
        <v/>
      </c>
      <c r="C2831" t="str">
        <f>IF($J2831="","",INDEX('2_Review &amp; Audit'!$D:$D,$J2831))</f>
        <v/>
      </c>
      <c r="D2831" s="60" t="str">
        <f>IF($J2831="","",INDEX('2_Review &amp; Audit'!$U:$U,$J2831))</f>
        <v/>
      </c>
      <c r="E2831" t="str">
        <f>IF($J2831="","",INDEX('2_Review &amp; Audit'!$M:$M,$J2831))</f>
        <v/>
      </c>
      <c r="F2831" t="str">
        <f>IF($J2831="","",INDEX('2_Review &amp; Audit'!$N:$N,$J2831))</f>
        <v/>
      </c>
      <c r="G2831" t="str">
        <f>IF(OR($J2831="",$F2831=""),"",ABS(INDEX('2_Review &amp; Audit'!$B:$B,$J2831)/$F2831))</f>
        <v/>
      </c>
      <c r="H2831" t="str">
        <f t="shared" si="108"/>
        <v/>
      </c>
      <c r="I2831" t="str">
        <f>IF($J2831="","",INDEX('2_Review &amp; Audit'!$AD:$AD,$J2831))</f>
        <v/>
      </c>
      <c r="AB2831" t="str">
        <f>IF($D2831="","",MAX(0,N(#REF!)-N($X2831)))</f>
        <v/>
      </c>
      <c r="AC2831" t="str">
        <f>IF(OR($D2831="",$AB2831="",N($AB2831)&lt;=0),"",IFERROR(MATCH(1,INDEX(('2_Review &amp; Audit'!$F$6:$F$505=$A2831)*('2_Review &amp; Audit'!$I$6:$I$505&gt;=$E2831-30)*('2_Review &amp; Audit'!$I$6:$I$505&lt;=$E2831+30)*('2_Review &amp; Audit'!$R$6:$R$505&gt;0)*(ROW('2_Review &amp; Audit'!$R$6:$R$505)&gt;$T2831),0),0)+5,""))</f>
        <v/>
      </c>
      <c r="AG2831" t="str">
        <f>IF(OR($D2831="",$AB2831="",$AF2831=""),"",MIN($AB2831,$AF2831))</f>
        <v/>
      </c>
      <c r="AK2831" t="str">
        <f>IF($D2831="","",MAX(0,N($AB2831)-N($AG2831)))</f>
        <v/>
      </c>
      <c r="AL2831" t="str">
        <f>IF(OR($D2831="",$AK2831="",N($AK2831)&lt;=0),"",IFERROR(MATCH(1,INDEX(('2_Review &amp; Audit'!$F$6:$F$505=$A2831)*('2_Review &amp; Audit'!$I$6:$I$505&gt;=$E2831-30)*('2_Review &amp; Audit'!$I$6:$I$505&lt;=$E2831+30)*('2_Review &amp; Audit'!$R$6:$R$505&gt;0)*(ROW('2_Review &amp; Audit'!$R$6:$R$505)&gt;$AC2831),0),0)+5,""))</f>
        <v/>
      </c>
      <c r="AP2831" t="str">
        <f>IF(OR($D2831="",$AK2831="",$AO2831=""),"",MIN($AK2831,$AO2831))</f>
        <v/>
      </c>
    </row>
    <row r="2832" spans="1:42" ht="12.75" customHeight="1" x14ac:dyDescent="0.2">
      <c r="A2832" t="str">
        <f>IF($J2832="","",INDEX('2_Review &amp; Audit'!$F:$F,$J2832))</f>
        <v/>
      </c>
      <c r="B2832" t="str">
        <f>IF($J2832="","",INDEX('2_Review &amp; Audit'!$C:$C,$J2832))</f>
        <v/>
      </c>
      <c r="C2832" t="str">
        <f>IF($J2832="","",INDEX('2_Review &amp; Audit'!$D:$D,$J2832))</f>
        <v/>
      </c>
      <c r="D2832" s="60" t="str">
        <f>IF($J2832="","",INDEX('2_Review &amp; Audit'!$U:$U,$J2832))</f>
        <v/>
      </c>
      <c r="E2832" t="str">
        <f>IF($J2832="","",INDEX('2_Review &amp; Audit'!$M:$M,$J2832))</f>
        <v/>
      </c>
      <c r="F2832" t="str">
        <f>IF($J2832="","",INDEX('2_Review &amp; Audit'!$N:$N,$J2832))</f>
        <v/>
      </c>
      <c r="G2832" t="str">
        <f>IF(OR($J2832="",$F2832=""),"",ABS(INDEX('2_Review &amp; Audit'!$B:$B,$J2832)/$F2832))</f>
        <v/>
      </c>
      <c r="H2832" t="str">
        <f t="shared" si="108"/>
        <v/>
      </c>
      <c r="I2832" t="str">
        <f>IF($J2832="","",INDEX('2_Review &amp; Audit'!$AD:$AD,$J2832))</f>
        <v/>
      </c>
      <c r="AB2832" t="str">
        <f>IF($D2832="","",MAX(0,N(#REF!)-N($X2832)))</f>
        <v/>
      </c>
      <c r="AC2832" t="str">
        <f>IF(OR($D2832="",$AB2832="",N($AB2832)&lt;=0),"",IFERROR(MATCH(1,INDEX(('2_Review &amp; Audit'!$F$6:$F$505=$A2832)*('2_Review &amp; Audit'!$I$6:$I$505&gt;=$E2832-30)*('2_Review &amp; Audit'!$I$6:$I$505&lt;=$E2832+30)*('2_Review &amp; Audit'!$R$6:$R$505&gt;0)*(ROW('2_Review &amp; Audit'!$R$6:$R$505)&gt;$T2832),0),0)+5,""))</f>
        <v/>
      </c>
      <c r="AG2832" t="str">
        <f>IF(OR($D2832="",$AB2832="",$AF2832=""),"",MIN($AB2832,$AF2832))</f>
        <v/>
      </c>
      <c r="AK2832" t="str">
        <f>IF($D2832="","",MAX(0,N($AB2832)-N($AG2832)))</f>
        <v/>
      </c>
      <c r="AL2832" t="str">
        <f>IF(OR($D2832="",$AK2832="",N($AK2832)&lt;=0),"",IFERROR(MATCH(1,INDEX(('2_Review &amp; Audit'!$F$6:$F$505=$A2832)*('2_Review &amp; Audit'!$I$6:$I$505&gt;=$E2832-30)*('2_Review &amp; Audit'!$I$6:$I$505&lt;=$E2832+30)*('2_Review &amp; Audit'!$R$6:$R$505&gt;0)*(ROW('2_Review &amp; Audit'!$R$6:$R$505)&gt;$AC2832),0),0)+5,""))</f>
        <v/>
      </c>
      <c r="AP2832" t="str">
        <f>IF(OR($D2832="",$AK2832="",$AO2832=""),"",MIN($AK2832,$AO2832))</f>
        <v/>
      </c>
    </row>
    <row r="2833" spans="1:42" ht="12.75" customHeight="1" x14ac:dyDescent="0.2">
      <c r="A2833" t="str">
        <f>IF($J2833="","",INDEX('2_Review &amp; Audit'!$F:$F,$J2833))</f>
        <v/>
      </c>
      <c r="B2833" t="str">
        <f>IF($J2833="","",INDEX('2_Review &amp; Audit'!$C:$C,$J2833))</f>
        <v/>
      </c>
      <c r="C2833" t="str">
        <f>IF($J2833="","",INDEX('2_Review &amp; Audit'!$D:$D,$J2833))</f>
        <v/>
      </c>
      <c r="D2833" s="60" t="str">
        <f>IF($J2833="","",INDEX('2_Review &amp; Audit'!$U:$U,$J2833))</f>
        <v/>
      </c>
      <c r="E2833" t="str">
        <f>IF($J2833="","",INDEX('2_Review &amp; Audit'!$M:$M,$J2833))</f>
        <v/>
      </c>
      <c r="F2833" t="str">
        <f>IF($J2833="","",INDEX('2_Review &amp; Audit'!$N:$N,$J2833))</f>
        <v/>
      </c>
      <c r="G2833" t="str">
        <f>IF(OR($J2833="",$F2833=""),"",ABS(INDEX('2_Review &amp; Audit'!$B:$B,$J2833)/$F2833))</f>
        <v/>
      </c>
      <c r="H2833" t="str">
        <f t="shared" si="108"/>
        <v/>
      </c>
      <c r="I2833" t="str">
        <f>IF($J2833="","",INDEX('2_Review &amp; Audit'!$AD:$AD,$J2833))</f>
        <v/>
      </c>
      <c r="AB2833" t="str">
        <f>IF($D2833="","",MAX(0,N(#REF!)-N($X2833)))</f>
        <v/>
      </c>
      <c r="AC2833" t="str">
        <f>IF(OR($D2833="",$AB2833="",N($AB2833)&lt;=0),"",IFERROR(MATCH(1,INDEX(('2_Review &amp; Audit'!$F$6:$F$505=$A2833)*('2_Review &amp; Audit'!$I$6:$I$505&gt;=$E2833-30)*('2_Review &amp; Audit'!$I$6:$I$505&lt;=$E2833+30)*('2_Review &amp; Audit'!$R$6:$R$505&gt;0)*(ROW('2_Review &amp; Audit'!$R$6:$R$505)&gt;$T2833),0),0)+5,""))</f>
        <v/>
      </c>
      <c r="AG2833" t="str">
        <f>IF(OR($D2833="",$AB2833="",$AF2833=""),"",MIN($AB2833,$AF2833))</f>
        <v/>
      </c>
      <c r="AK2833" t="str">
        <f>IF($D2833="","",MAX(0,N($AB2833)-N($AG2833)))</f>
        <v/>
      </c>
      <c r="AL2833" t="str">
        <f>IF(OR($D2833="",$AK2833="",N($AK2833)&lt;=0),"",IFERROR(MATCH(1,INDEX(('2_Review &amp; Audit'!$F$6:$F$505=$A2833)*('2_Review &amp; Audit'!$I$6:$I$505&gt;=$E2833-30)*('2_Review &amp; Audit'!$I$6:$I$505&lt;=$E2833+30)*('2_Review &amp; Audit'!$R$6:$R$505&gt;0)*(ROW('2_Review &amp; Audit'!$R$6:$R$505)&gt;$AC2833),0),0)+5,""))</f>
        <v/>
      </c>
      <c r="AP2833" t="str">
        <f>IF(OR($D2833="",$AK2833="",$AO2833=""),"",MIN($AK2833,$AO2833))</f>
        <v/>
      </c>
    </row>
    <row r="2834" spans="1:42" ht="12.75" customHeight="1" x14ac:dyDescent="0.2">
      <c r="A2834" t="str">
        <f>IF($J2834="","",INDEX('2_Review &amp; Audit'!$F:$F,$J2834))</f>
        <v/>
      </c>
      <c r="B2834" t="str">
        <f>IF($J2834="","",INDEX('2_Review &amp; Audit'!$C:$C,$J2834))</f>
        <v/>
      </c>
      <c r="C2834" t="str">
        <f>IF($J2834="","",INDEX('2_Review &amp; Audit'!$D:$D,$J2834))</f>
        <v/>
      </c>
      <c r="D2834" s="60" t="str">
        <f>IF($J2834="","",INDEX('2_Review &amp; Audit'!$U:$U,$J2834))</f>
        <v/>
      </c>
      <c r="E2834" t="str">
        <f>IF($J2834="","",INDEX('2_Review &amp; Audit'!$M:$M,$J2834))</f>
        <v/>
      </c>
      <c r="F2834" t="str">
        <f>IF($J2834="","",INDEX('2_Review &amp; Audit'!$N:$N,$J2834))</f>
        <v/>
      </c>
      <c r="G2834" t="str">
        <f>IF(OR($J2834="",$F2834=""),"",ABS(INDEX('2_Review &amp; Audit'!$B:$B,$J2834)/$F2834))</f>
        <v/>
      </c>
      <c r="H2834" t="str">
        <f t="shared" si="108"/>
        <v/>
      </c>
      <c r="I2834" t="str">
        <f>IF($J2834="","",INDEX('2_Review &amp; Audit'!$AD:$AD,$J2834))</f>
        <v/>
      </c>
      <c r="AB2834" t="str">
        <f>IF($D2834="","",MAX(0,N(#REF!)-N($X2834)))</f>
        <v/>
      </c>
      <c r="AC2834" t="str">
        <f>IF(OR($D2834="",$AB2834="",N($AB2834)&lt;=0),"",IFERROR(MATCH(1,INDEX(('2_Review &amp; Audit'!$F$6:$F$505=$A2834)*('2_Review &amp; Audit'!$I$6:$I$505&gt;=$E2834-30)*('2_Review &amp; Audit'!$I$6:$I$505&lt;=$E2834+30)*('2_Review &amp; Audit'!$R$6:$R$505&gt;0)*(ROW('2_Review &amp; Audit'!$R$6:$R$505)&gt;$T2834),0),0)+5,""))</f>
        <v/>
      </c>
      <c r="AG2834" t="str">
        <f>IF(OR($D2834="",$AB2834="",$AF2834=""),"",MIN($AB2834,$AF2834))</f>
        <v/>
      </c>
      <c r="AK2834" t="str">
        <f>IF($D2834="","",MAX(0,N($AB2834)-N($AG2834)))</f>
        <v/>
      </c>
      <c r="AL2834" t="str">
        <f>IF(OR($D2834="",$AK2834="",N($AK2834)&lt;=0),"",IFERROR(MATCH(1,INDEX(('2_Review &amp; Audit'!$F$6:$F$505=$A2834)*('2_Review &amp; Audit'!$I$6:$I$505&gt;=$E2834-30)*('2_Review &amp; Audit'!$I$6:$I$505&lt;=$E2834+30)*('2_Review &amp; Audit'!$R$6:$R$505&gt;0)*(ROW('2_Review &amp; Audit'!$R$6:$R$505)&gt;$AC2834),0),0)+5,""))</f>
        <v/>
      </c>
      <c r="AP2834" t="str">
        <f>IF(OR($D2834="",$AK2834="",$AO2834=""),"",MIN($AK2834,$AO2834))</f>
        <v/>
      </c>
    </row>
    <row r="2835" spans="1:42" ht="12.75" customHeight="1" x14ac:dyDescent="0.2">
      <c r="A2835" t="str">
        <f>IF($J2835="","",INDEX('2_Review &amp; Audit'!$F:$F,$J2835))</f>
        <v/>
      </c>
      <c r="B2835" t="str">
        <f>IF($J2835="","",INDEX('2_Review &amp; Audit'!$C:$C,$J2835))</f>
        <v/>
      </c>
      <c r="C2835" t="str">
        <f>IF($J2835="","",INDEX('2_Review &amp; Audit'!$D:$D,$J2835))</f>
        <v/>
      </c>
      <c r="D2835" s="60" t="str">
        <f>IF($J2835="","",INDEX('2_Review &amp; Audit'!$U:$U,$J2835))</f>
        <v/>
      </c>
      <c r="E2835" t="str">
        <f>IF($J2835="","",INDEX('2_Review &amp; Audit'!$M:$M,$J2835))</f>
        <v/>
      </c>
      <c r="F2835" t="str">
        <f>IF($J2835="","",INDEX('2_Review &amp; Audit'!$N:$N,$J2835))</f>
        <v/>
      </c>
      <c r="G2835" t="str">
        <f>IF(OR($J2835="",$F2835=""),"",ABS(INDEX('2_Review &amp; Audit'!$B:$B,$J2835)/$F2835))</f>
        <v/>
      </c>
      <c r="H2835" t="str">
        <f t="shared" si="108"/>
        <v/>
      </c>
      <c r="I2835" t="str">
        <f>IF($J2835="","",INDEX('2_Review &amp; Audit'!$AD:$AD,$J2835))</f>
        <v/>
      </c>
      <c r="AB2835" t="str">
        <f>IF($D2835="","",MAX(0,N(#REF!)-N($X2835)))</f>
        <v/>
      </c>
      <c r="AC2835" t="str">
        <f>IF(OR($D2835="",$AB2835="",N($AB2835)&lt;=0),"",IFERROR(MATCH(1,INDEX(('2_Review &amp; Audit'!$F$6:$F$505=$A2835)*('2_Review &amp; Audit'!$I$6:$I$505&gt;=$E2835-30)*('2_Review &amp; Audit'!$I$6:$I$505&lt;=$E2835+30)*('2_Review &amp; Audit'!$R$6:$R$505&gt;0)*(ROW('2_Review &amp; Audit'!$R$6:$R$505)&gt;$T2835),0),0)+5,""))</f>
        <v/>
      </c>
      <c r="AG2835" t="str">
        <f>IF(OR($D2835="",$AB2835="",$AF2835=""),"",MIN($AB2835,$AF2835))</f>
        <v/>
      </c>
      <c r="AK2835" t="str">
        <f>IF($D2835="","",MAX(0,N($AB2835)-N($AG2835)))</f>
        <v/>
      </c>
      <c r="AL2835" t="str">
        <f>IF(OR($D2835="",$AK2835="",N($AK2835)&lt;=0),"",IFERROR(MATCH(1,INDEX(('2_Review &amp; Audit'!$F$6:$F$505=$A2835)*('2_Review &amp; Audit'!$I$6:$I$505&gt;=$E2835-30)*('2_Review &amp; Audit'!$I$6:$I$505&lt;=$E2835+30)*('2_Review &amp; Audit'!$R$6:$R$505&gt;0)*(ROW('2_Review &amp; Audit'!$R$6:$R$505)&gt;$AC2835),0),0)+5,""))</f>
        <v/>
      </c>
      <c r="AP2835" t="str">
        <f>IF(OR($D2835="",$AK2835="",$AO2835=""),"",MIN($AK2835,$AO2835))</f>
        <v/>
      </c>
    </row>
    <row r="2836" spans="1:42" ht="12.75" customHeight="1" x14ac:dyDescent="0.2">
      <c r="A2836" t="str">
        <f>IF($J2836="","",INDEX('2_Review &amp; Audit'!$F:$F,$J2836))</f>
        <v/>
      </c>
      <c r="B2836" t="str">
        <f>IF($J2836="","",INDEX('2_Review &amp; Audit'!$C:$C,$J2836))</f>
        <v/>
      </c>
      <c r="C2836" t="str">
        <f>IF($J2836="","",INDEX('2_Review &amp; Audit'!$D:$D,$J2836))</f>
        <v/>
      </c>
      <c r="D2836" s="60" t="str">
        <f>IF($J2836="","",INDEX('2_Review &amp; Audit'!$U:$U,$J2836))</f>
        <v/>
      </c>
      <c r="E2836" t="str">
        <f>IF($J2836="","",INDEX('2_Review &amp; Audit'!$M:$M,$J2836))</f>
        <v/>
      </c>
      <c r="F2836" t="str">
        <f>IF($J2836="","",INDEX('2_Review &amp; Audit'!$N:$N,$J2836))</f>
        <v/>
      </c>
      <c r="G2836" t="str">
        <f>IF(OR($J2836="",$F2836=""),"",ABS(INDEX('2_Review &amp; Audit'!$B:$B,$J2836)/$F2836))</f>
        <v/>
      </c>
      <c r="H2836" t="str">
        <f t="shared" si="108"/>
        <v/>
      </c>
      <c r="I2836" t="str">
        <f>IF($J2836="","",INDEX('2_Review &amp; Audit'!$AD:$AD,$J2836))</f>
        <v/>
      </c>
      <c r="AB2836" t="str">
        <f>IF($D2836="","",MAX(0,N(#REF!)-N($X2836)))</f>
        <v/>
      </c>
      <c r="AC2836" t="str">
        <f>IF(OR($D2836="",$AB2836="",N($AB2836)&lt;=0),"",IFERROR(MATCH(1,INDEX(('2_Review &amp; Audit'!$F$6:$F$505=$A2836)*('2_Review &amp; Audit'!$I$6:$I$505&gt;=$E2836-30)*('2_Review &amp; Audit'!$I$6:$I$505&lt;=$E2836+30)*('2_Review &amp; Audit'!$R$6:$R$505&gt;0)*(ROW('2_Review &amp; Audit'!$R$6:$R$505)&gt;$T2836),0),0)+5,""))</f>
        <v/>
      </c>
      <c r="AG2836" t="str">
        <f>IF(OR($D2836="",$AB2836="",$AF2836=""),"",MIN($AB2836,$AF2836))</f>
        <v/>
      </c>
      <c r="AK2836" t="str">
        <f>IF($D2836="","",MAX(0,N($AB2836)-N($AG2836)))</f>
        <v/>
      </c>
      <c r="AL2836" t="str">
        <f>IF(OR($D2836="",$AK2836="",N($AK2836)&lt;=0),"",IFERROR(MATCH(1,INDEX(('2_Review &amp; Audit'!$F$6:$F$505=$A2836)*('2_Review &amp; Audit'!$I$6:$I$505&gt;=$E2836-30)*('2_Review &amp; Audit'!$I$6:$I$505&lt;=$E2836+30)*('2_Review &amp; Audit'!$R$6:$R$505&gt;0)*(ROW('2_Review &amp; Audit'!$R$6:$R$505)&gt;$AC2836),0),0)+5,""))</f>
        <v/>
      </c>
      <c r="AP2836" t="str">
        <f>IF(OR($D2836="",$AK2836="",$AO2836=""),"",MIN($AK2836,$AO2836))</f>
        <v/>
      </c>
    </row>
    <row r="2837" spans="1:42" ht="12.75" customHeight="1" x14ac:dyDescent="0.2">
      <c r="A2837" t="str">
        <f>IF($J2837="","",INDEX('2_Review &amp; Audit'!$F:$F,$J2837))</f>
        <v/>
      </c>
      <c r="B2837" t="str">
        <f>IF($J2837="","",INDEX('2_Review &amp; Audit'!$C:$C,$J2837))</f>
        <v/>
      </c>
      <c r="C2837" t="str">
        <f>IF($J2837="","",INDEX('2_Review &amp; Audit'!$D:$D,$J2837))</f>
        <v/>
      </c>
      <c r="D2837" s="60" t="str">
        <f>IF($J2837="","",INDEX('2_Review &amp; Audit'!$U:$U,$J2837))</f>
        <v/>
      </c>
      <c r="E2837" t="str">
        <f>IF($J2837="","",INDEX('2_Review &amp; Audit'!$M:$M,$J2837))</f>
        <v/>
      </c>
      <c r="F2837" t="str">
        <f>IF($J2837="","",INDEX('2_Review &amp; Audit'!$N:$N,$J2837))</f>
        <v/>
      </c>
      <c r="G2837" t="str">
        <f>IF(OR($J2837="",$F2837=""),"",ABS(INDEX('2_Review &amp; Audit'!$B:$B,$J2837)/$F2837))</f>
        <v/>
      </c>
      <c r="H2837" t="str">
        <f t="shared" si="108"/>
        <v/>
      </c>
      <c r="I2837" t="str">
        <f>IF($J2837="","",INDEX('2_Review &amp; Audit'!$AD:$AD,$J2837))</f>
        <v/>
      </c>
      <c r="AB2837" t="str">
        <f>IF($D2837="","",MAX(0,N(#REF!)-N($X2837)))</f>
        <v/>
      </c>
      <c r="AC2837" t="str">
        <f>IF(OR($D2837="",$AB2837="",N($AB2837)&lt;=0),"",IFERROR(MATCH(1,INDEX(('2_Review &amp; Audit'!$F$6:$F$505=$A2837)*('2_Review &amp; Audit'!$I$6:$I$505&gt;=$E2837-30)*('2_Review &amp; Audit'!$I$6:$I$505&lt;=$E2837+30)*('2_Review &amp; Audit'!$R$6:$R$505&gt;0)*(ROW('2_Review &amp; Audit'!$R$6:$R$505)&gt;$T2837),0),0)+5,""))</f>
        <v/>
      </c>
      <c r="AG2837" t="str">
        <f>IF(OR($D2837="",$AB2837="",$AF2837=""),"",MIN($AB2837,$AF2837))</f>
        <v/>
      </c>
      <c r="AK2837" t="str">
        <f>IF($D2837="","",MAX(0,N($AB2837)-N($AG2837)))</f>
        <v/>
      </c>
      <c r="AL2837" t="str">
        <f>IF(OR($D2837="",$AK2837="",N($AK2837)&lt;=0),"",IFERROR(MATCH(1,INDEX(('2_Review &amp; Audit'!$F$6:$F$505=$A2837)*('2_Review &amp; Audit'!$I$6:$I$505&gt;=$E2837-30)*('2_Review &amp; Audit'!$I$6:$I$505&lt;=$E2837+30)*('2_Review &amp; Audit'!$R$6:$R$505&gt;0)*(ROW('2_Review &amp; Audit'!$R$6:$R$505)&gt;$AC2837),0),0)+5,""))</f>
        <v/>
      </c>
      <c r="AP2837" t="str">
        <f>IF(OR($D2837="",$AK2837="",$AO2837=""),"",MIN($AK2837,$AO2837))</f>
        <v/>
      </c>
    </row>
    <row r="2838" spans="1:42" ht="12.75" customHeight="1" x14ac:dyDescent="0.2">
      <c r="A2838" t="str">
        <f>IF($J2838="","",INDEX('2_Review &amp; Audit'!$F:$F,$J2838))</f>
        <v/>
      </c>
      <c r="B2838" t="str">
        <f>IF($J2838="","",INDEX('2_Review &amp; Audit'!$C:$C,$J2838))</f>
        <v/>
      </c>
      <c r="C2838" t="str">
        <f>IF($J2838="","",INDEX('2_Review &amp; Audit'!$D:$D,$J2838))</f>
        <v/>
      </c>
      <c r="D2838" s="60" t="str">
        <f>IF($J2838="","",INDEX('2_Review &amp; Audit'!$U:$U,$J2838))</f>
        <v/>
      </c>
      <c r="E2838" t="str">
        <f>IF($J2838="","",INDEX('2_Review &amp; Audit'!$M:$M,$J2838))</f>
        <v/>
      </c>
      <c r="F2838" t="str">
        <f>IF($J2838="","",INDEX('2_Review &amp; Audit'!$N:$N,$J2838))</f>
        <v/>
      </c>
      <c r="G2838" t="str">
        <f>IF(OR($J2838="",$F2838=""),"",ABS(INDEX('2_Review &amp; Audit'!$B:$B,$J2838)/$F2838))</f>
        <v/>
      </c>
      <c r="H2838" t="str">
        <f t="shared" si="108"/>
        <v/>
      </c>
      <c r="I2838" t="str">
        <f>IF($J2838="","",INDEX('2_Review &amp; Audit'!$AD:$AD,$J2838))</f>
        <v/>
      </c>
      <c r="AB2838" t="str">
        <f>IF($D2838="","",MAX(0,N(#REF!)-N($X2838)))</f>
        <v/>
      </c>
      <c r="AC2838" t="str">
        <f>IF(OR($D2838="",$AB2838="",N($AB2838)&lt;=0),"",IFERROR(MATCH(1,INDEX(('2_Review &amp; Audit'!$F$6:$F$505=$A2838)*('2_Review &amp; Audit'!$I$6:$I$505&gt;=$E2838-30)*('2_Review &amp; Audit'!$I$6:$I$505&lt;=$E2838+30)*('2_Review &amp; Audit'!$R$6:$R$505&gt;0)*(ROW('2_Review &amp; Audit'!$R$6:$R$505)&gt;$T2838),0),0)+5,""))</f>
        <v/>
      </c>
      <c r="AG2838" t="str">
        <f>IF(OR($D2838="",$AB2838="",$AF2838=""),"",MIN($AB2838,$AF2838))</f>
        <v/>
      </c>
      <c r="AK2838" t="str">
        <f>IF($D2838="","",MAX(0,N($AB2838)-N($AG2838)))</f>
        <v/>
      </c>
      <c r="AL2838" t="str">
        <f>IF(OR($D2838="",$AK2838="",N($AK2838)&lt;=0),"",IFERROR(MATCH(1,INDEX(('2_Review &amp; Audit'!$F$6:$F$505=$A2838)*('2_Review &amp; Audit'!$I$6:$I$505&gt;=$E2838-30)*('2_Review &amp; Audit'!$I$6:$I$505&lt;=$E2838+30)*('2_Review &amp; Audit'!$R$6:$R$505&gt;0)*(ROW('2_Review &amp; Audit'!$R$6:$R$505)&gt;$AC2838),0),0)+5,""))</f>
        <v/>
      </c>
      <c r="AP2838" t="str">
        <f>IF(OR($D2838="",$AK2838="",$AO2838=""),"",MIN($AK2838,$AO2838))</f>
        <v/>
      </c>
    </row>
    <row r="2839" spans="1:42" ht="12.75" customHeight="1" x14ac:dyDescent="0.2">
      <c r="A2839" t="str">
        <f>IF($J2839="","",INDEX('2_Review &amp; Audit'!$F:$F,$J2839))</f>
        <v/>
      </c>
      <c r="B2839" t="str">
        <f>IF($J2839="","",INDEX('2_Review &amp; Audit'!$C:$C,$J2839))</f>
        <v/>
      </c>
      <c r="C2839" t="str">
        <f>IF($J2839="","",INDEX('2_Review &amp; Audit'!$D:$D,$J2839))</f>
        <v/>
      </c>
      <c r="D2839" s="60" t="str">
        <f>IF($J2839="","",INDEX('2_Review &amp; Audit'!$U:$U,$J2839))</f>
        <v/>
      </c>
      <c r="E2839" t="str">
        <f>IF($J2839="","",INDEX('2_Review &amp; Audit'!$M:$M,$J2839))</f>
        <v/>
      </c>
      <c r="F2839" t="str">
        <f>IF($J2839="","",INDEX('2_Review &amp; Audit'!$N:$N,$J2839))</f>
        <v/>
      </c>
      <c r="G2839" t="str">
        <f>IF(OR($J2839="",$F2839=""),"",ABS(INDEX('2_Review &amp; Audit'!$B:$B,$J2839)/$F2839))</f>
        <v/>
      </c>
      <c r="H2839" t="str">
        <f t="shared" si="108"/>
        <v/>
      </c>
      <c r="I2839" t="str">
        <f>IF($J2839="","",INDEX('2_Review &amp; Audit'!$AD:$AD,$J2839))</f>
        <v/>
      </c>
      <c r="AB2839" t="str">
        <f>IF($D2839="","",MAX(0,N(#REF!)-N($X2839)))</f>
        <v/>
      </c>
      <c r="AC2839" t="str">
        <f>IF(OR($D2839="",$AB2839="",N($AB2839)&lt;=0),"",IFERROR(MATCH(1,INDEX(('2_Review &amp; Audit'!$F$6:$F$505=$A2839)*('2_Review &amp; Audit'!$I$6:$I$505&gt;=$E2839-30)*('2_Review &amp; Audit'!$I$6:$I$505&lt;=$E2839+30)*('2_Review &amp; Audit'!$R$6:$R$505&gt;0)*(ROW('2_Review &amp; Audit'!$R$6:$R$505)&gt;$T2839),0),0)+5,""))</f>
        <v/>
      </c>
      <c r="AG2839" t="str">
        <f>IF(OR($D2839="",$AB2839="",$AF2839=""),"",MIN($AB2839,$AF2839))</f>
        <v/>
      </c>
      <c r="AK2839" t="str">
        <f>IF($D2839="","",MAX(0,N($AB2839)-N($AG2839)))</f>
        <v/>
      </c>
      <c r="AL2839" t="str">
        <f>IF(OR($D2839="",$AK2839="",N($AK2839)&lt;=0),"",IFERROR(MATCH(1,INDEX(('2_Review &amp; Audit'!$F$6:$F$505=$A2839)*('2_Review &amp; Audit'!$I$6:$I$505&gt;=$E2839-30)*('2_Review &amp; Audit'!$I$6:$I$505&lt;=$E2839+30)*('2_Review &amp; Audit'!$R$6:$R$505&gt;0)*(ROW('2_Review &amp; Audit'!$R$6:$R$505)&gt;$AC2839),0),0)+5,""))</f>
        <v/>
      </c>
      <c r="AP2839" t="str">
        <f>IF(OR($D2839="",$AK2839="",$AO2839=""),"",MIN($AK2839,$AO2839))</f>
        <v/>
      </c>
    </row>
    <row r="2840" spans="1:42" ht="12.75" customHeight="1" x14ac:dyDescent="0.2">
      <c r="A2840" t="str">
        <f>IF($J2840="","",INDEX('2_Review &amp; Audit'!$F:$F,$J2840))</f>
        <v/>
      </c>
      <c r="B2840" t="str">
        <f>IF($J2840="","",INDEX('2_Review &amp; Audit'!$C:$C,$J2840))</f>
        <v/>
      </c>
      <c r="C2840" t="str">
        <f>IF($J2840="","",INDEX('2_Review &amp; Audit'!$D:$D,$J2840))</f>
        <v/>
      </c>
      <c r="D2840" s="60" t="str">
        <f>IF($J2840="","",INDEX('2_Review &amp; Audit'!$U:$U,$J2840))</f>
        <v/>
      </c>
      <c r="E2840" t="str">
        <f>IF($J2840="","",INDEX('2_Review &amp; Audit'!$M:$M,$J2840))</f>
        <v/>
      </c>
      <c r="F2840" t="str">
        <f>IF($J2840="","",INDEX('2_Review &amp; Audit'!$N:$N,$J2840))</f>
        <v/>
      </c>
      <c r="G2840" t="str">
        <f>IF(OR($J2840="",$F2840=""),"",ABS(INDEX('2_Review &amp; Audit'!$B:$B,$J2840)/$F2840))</f>
        <v/>
      </c>
      <c r="H2840" t="str">
        <f t="shared" si="108"/>
        <v/>
      </c>
      <c r="I2840" t="str">
        <f>IF($J2840="","",INDEX('2_Review &amp; Audit'!$AD:$AD,$J2840))</f>
        <v/>
      </c>
      <c r="AB2840" t="str">
        <f>IF($D2840="","",MAX(0,N(#REF!)-N($X2840)))</f>
        <v/>
      </c>
      <c r="AC2840" t="str">
        <f>IF(OR($D2840="",$AB2840="",N($AB2840)&lt;=0),"",IFERROR(MATCH(1,INDEX(('2_Review &amp; Audit'!$F$6:$F$505=$A2840)*('2_Review &amp; Audit'!$I$6:$I$505&gt;=$E2840-30)*('2_Review &amp; Audit'!$I$6:$I$505&lt;=$E2840+30)*('2_Review &amp; Audit'!$R$6:$R$505&gt;0)*(ROW('2_Review &amp; Audit'!$R$6:$R$505)&gt;$T2840),0),0)+5,""))</f>
        <v/>
      </c>
      <c r="AG2840" t="str">
        <f>IF(OR($D2840="",$AB2840="",$AF2840=""),"",MIN($AB2840,$AF2840))</f>
        <v/>
      </c>
      <c r="AK2840" t="str">
        <f>IF($D2840="","",MAX(0,N($AB2840)-N($AG2840)))</f>
        <v/>
      </c>
      <c r="AL2840" t="str">
        <f>IF(OR($D2840="",$AK2840="",N($AK2840)&lt;=0),"",IFERROR(MATCH(1,INDEX(('2_Review &amp; Audit'!$F$6:$F$505=$A2840)*('2_Review &amp; Audit'!$I$6:$I$505&gt;=$E2840-30)*('2_Review &amp; Audit'!$I$6:$I$505&lt;=$E2840+30)*('2_Review &amp; Audit'!$R$6:$R$505&gt;0)*(ROW('2_Review &amp; Audit'!$R$6:$R$505)&gt;$AC2840),0),0)+5,""))</f>
        <v/>
      </c>
      <c r="AP2840" t="str">
        <f>IF(OR($D2840="",$AK2840="",$AO2840=""),"",MIN($AK2840,$AO2840))</f>
        <v/>
      </c>
    </row>
    <row r="2841" spans="1:42" ht="12.75" customHeight="1" x14ac:dyDescent="0.2">
      <c r="A2841" t="str">
        <f>IF($J2841="","",INDEX('2_Review &amp; Audit'!$F:$F,$J2841))</f>
        <v/>
      </c>
      <c r="B2841" t="str">
        <f>IF($J2841="","",INDEX('2_Review &amp; Audit'!$C:$C,$J2841))</f>
        <v/>
      </c>
      <c r="C2841" t="str">
        <f>IF($J2841="","",INDEX('2_Review &amp; Audit'!$D:$D,$J2841))</f>
        <v/>
      </c>
      <c r="D2841" s="60" t="str">
        <f>IF($J2841="","",INDEX('2_Review &amp; Audit'!$U:$U,$J2841))</f>
        <v/>
      </c>
      <c r="E2841" t="str">
        <f>IF($J2841="","",INDEX('2_Review &amp; Audit'!$M:$M,$J2841))</f>
        <v/>
      </c>
      <c r="F2841" t="str">
        <f>IF($J2841="","",INDEX('2_Review &amp; Audit'!$N:$N,$J2841))</f>
        <v/>
      </c>
      <c r="G2841" t="str">
        <f>IF(OR($J2841="",$F2841=""),"",ABS(INDEX('2_Review &amp; Audit'!$B:$B,$J2841)/$F2841))</f>
        <v/>
      </c>
      <c r="H2841" t="str">
        <f t="shared" si="108"/>
        <v/>
      </c>
      <c r="I2841" t="str">
        <f>IF($J2841="","",INDEX('2_Review &amp; Audit'!$AD:$AD,$J2841))</f>
        <v/>
      </c>
      <c r="AB2841" t="str">
        <f>IF($D2841="","",MAX(0,N(#REF!)-N($X2841)))</f>
        <v/>
      </c>
      <c r="AC2841" t="str">
        <f>IF(OR($D2841="",$AB2841="",N($AB2841)&lt;=0),"",IFERROR(MATCH(1,INDEX(('2_Review &amp; Audit'!$F$6:$F$505=$A2841)*('2_Review &amp; Audit'!$I$6:$I$505&gt;=$E2841-30)*('2_Review &amp; Audit'!$I$6:$I$505&lt;=$E2841+30)*('2_Review &amp; Audit'!$R$6:$R$505&gt;0)*(ROW('2_Review &amp; Audit'!$R$6:$R$505)&gt;$T2841),0),0)+5,""))</f>
        <v/>
      </c>
      <c r="AG2841" t="str">
        <f>IF(OR($D2841="",$AB2841="",$AF2841=""),"",MIN($AB2841,$AF2841))</f>
        <v/>
      </c>
      <c r="AK2841" t="str">
        <f>IF($D2841="","",MAX(0,N($AB2841)-N($AG2841)))</f>
        <v/>
      </c>
      <c r="AL2841" t="str">
        <f>IF(OR($D2841="",$AK2841="",N($AK2841)&lt;=0),"",IFERROR(MATCH(1,INDEX(('2_Review &amp; Audit'!$F$6:$F$505=$A2841)*('2_Review &amp; Audit'!$I$6:$I$505&gt;=$E2841-30)*('2_Review &amp; Audit'!$I$6:$I$505&lt;=$E2841+30)*('2_Review &amp; Audit'!$R$6:$R$505&gt;0)*(ROW('2_Review &amp; Audit'!$R$6:$R$505)&gt;$AC2841),0),0)+5,""))</f>
        <v/>
      </c>
      <c r="AP2841" t="str">
        <f>IF(OR($D2841="",$AK2841="",$AO2841=""),"",MIN($AK2841,$AO2841))</f>
        <v/>
      </c>
    </row>
    <row r="2842" spans="1:42" ht="12.75" customHeight="1" x14ac:dyDescent="0.2">
      <c r="A2842" t="str">
        <f>IF($J2842="","",INDEX('2_Review &amp; Audit'!$F:$F,$J2842))</f>
        <v/>
      </c>
      <c r="B2842" t="str">
        <f>IF($J2842="","",INDEX('2_Review &amp; Audit'!$C:$C,$J2842))</f>
        <v/>
      </c>
      <c r="C2842" t="str">
        <f>IF($J2842="","",INDEX('2_Review &amp; Audit'!$D:$D,$J2842))</f>
        <v/>
      </c>
      <c r="D2842" s="60" t="str">
        <f>IF($J2842="","",INDEX('2_Review &amp; Audit'!$U:$U,$J2842))</f>
        <v/>
      </c>
      <c r="E2842" t="str">
        <f>IF($J2842="","",INDEX('2_Review &amp; Audit'!$M:$M,$J2842))</f>
        <v/>
      </c>
      <c r="F2842" t="str">
        <f>IF($J2842="","",INDEX('2_Review &amp; Audit'!$N:$N,$J2842))</f>
        <v/>
      </c>
      <c r="G2842" t="str">
        <f>IF(OR($J2842="",$F2842=""),"",ABS(INDEX('2_Review &amp; Audit'!$B:$B,$J2842)/$F2842))</f>
        <v/>
      </c>
      <c r="H2842" t="str">
        <f t="shared" si="108"/>
        <v/>
      </c>
      <c r="I2842" t="str">
        <f>IF($J2842="","",INDEX('2_Review &amp; Audit'!$AD:$AD,$J2842))</f>
        <v/>
      </c>
      <c r="AB2842" t="str">
        <f>IF($D2842="","",MAX(0,N(#REF!)-N($X2842)))</f>
        <v/>
      </c>
      <c r="AC2842" t="str">
        <f>IF(OR($D2842="",$AB2842="",N($AB2842)&lt;=0),"",IFERROR(MATCH(1,INDEX(('2_Review &amp; Audit'!$F$6:$F$505=$A2842)*('2_Review &amp; Audit'!$I$6:$I$505&gt;=$E2842-30)*('2_Review &amp; Audit'!$I$6:$I$505&lt;=$E2842+30)*('2_Review &amp; Audit'!$R$6:$R$505&gt;0)*(ROW('2_Review &amp; Audit'!$R$6:$R$505)&gt;$T2842),0),0)+5,""))</f>
        <v/>
      </c>
      <c r="AG2842" t="str">
        <f>IF(OR($D2842="",$AB2842="",$AF2842=""),"",MIN($AB2842,$AF2842))</f>
        <v/>
      </c>
      <c r="AK2842" t="str">
        <f>IF($D2842="","",MAX(0,N($AB2842)-N($AG2842)))</f>
        <v/>
      </c>
      <c r="AL2842" t="str">
        <f>IF(OR($D2842="",$AK2842="",N($AK2842)&lt;=0),"",IFERROR(MATCH(1,INDEX(('2_Review &amp; Audit'!$F$6:$F$505=$A2842)*('2_Review &amp; Audit'!$I$6:$I$505&gt;=$E2842-30)*('2_Review &amp; Audit'!$I$6:$I$505&lt;=$E2842+30)*('2_Review &amp; Audit'!$R$6:$R$505&gt;0)*(ROW('2_Review &amp; Audit'!$R$6:$R$505)&gt;$AC2842),0),0)+5,""))</f>
        <v/>
      </c>
      <c r="AP2842" t="str">
        <f>IF(OR($D2842="",$AK2842="",$AO2842=""),"",MIN($AK2842,$AO2842))</f>
        <v/>
      </c>
    </row>
    <row r="2843" spans="1:42" ht="12.75" customHeight="1" x14ac:dyDescent="0.2">
      <c r="A2843" t="str">
        <f>IF($J2843="","",INDEX('2_Review &amp; Audit'!$F:$F,$J2843))</f>
        <v/>
      </c>
      <c r="B2843" t="str">
        <f>IF($J2843="","",INDEX('2_Review &amp; Audit'!$C:$C,$J2843))</f>
        <v/>
      </c>
      <c r="C2843" t="str">
        <f>IF($J2843="","",INDEX('2_Review &amp; Audit'!$D:$D,$J2843))</f>
        <v/>
      </c>
      <c r="D2843" s="60" t="str">
        <f>IF($J2843="","",INDEX('2_Review &amp; Audit'!$U:$U,$J2843))</f>
        <v/>
      </c>
      <c r="E2843" t="str">
        <f>IF($J2843="","",INDEX('2_Review &amp; Audit'!$M:$M,$J2843))</f>
        <v/>
      </c>
      <c r="F2843" t="str">
        <f>IF($J2843="","",INDEX('2_Review &amp; Audit'!$N:$N,$J2843))</f>
        <v/>
      </c>
      <c r="G2843" t="str">
        <f>IF(OR($J2843="",$F2843=""),"",ABS(INDEX('2_Review &amp; Audit'!$B:$B,$J2843)/$F2843))</f>
        <v/>
      </c>
      <c r="H2843" t="str">
        <f t="shared" si="108"/>
        <v/>
      </c>
      <c r="I2843" t="str">
        <f>IF($J2843="","",INDEX('2_Review &amp; Audit'!$AD:$AD,$J2843))</f>
        <v/>
      </c>
      <c r="AB2843" t="str">
        <f>IF($D2843="","",MAX(0,N(#REF!)-N($X2843)))</f>
        <v/>
      </c>
      <c r="AC2843" t="str">
        <f>IF(OR($D2843="",$AB2843="",N($AB2843)&lt;=0),"",IFERROR(MATCH(1,INDEX(('2_Review &amp; Audit'!$F$6:$F$505=$A2843)*('2_Review &amp; Audit'!$I$6:$I$505&gt;=$E2843-30)*('2_Review &amp; Audit'!$I$6:$I$505&lt;=$E2843+30)*('2_Review &amp; Audit'!$R$6:$R$505&gt;0)*(ROW('2_Review &amp; Audit'!$R$6:$R$505)&gt;$T2843),0),0)+5,""))</f>
        <v/>
      </c>
      <c r="AG2843" t="str">
        <f>IF(OR($D2843="",$AB2843="",$AF2843=""),"",MIN($AB2843,$AF2843))</f>
        <v/>
      </c>
      <c r="AK2843" t="str">
        <f>IF($D2843="","",MAX(0,N($AB2843)-N($AG2843)))</f>
        <v/>
      </c>
      <c r="AL2843" t="str">
        <f>IF(OR($D2843="",$AK2843="",N($AK2843)&lt;=0),"",IFERROR(MATCH(1,INDEX(('2_Review &amp; Audit'!$F$6:$F$505=$A2843)*('2_Review &amp; Audit'!$I$6:$I$505&gt;=$E2843-30)*('2_Review &amp; Audit'!$I$6:$I$505&lt;=$E2843+30)*('2_Review &amp; Audit'!$R$6:$R$505&gt;0)*(ROW('2_Review &amp; Audit'!$R$6:$R$505)&gt;$AC2843),0),0)+5,""))</f>
        <v/>
      </c>
      <c r="AP2843" t="str">
        <f>IF(OR($D2843="",$AK2843="",$AO2843=""),"",MIN($AK2843,$AO2843))</f>
        <v/>
      </c>
    </row>
    <row r="2844" spans="1:42" ht="12.75" customHeight="1" x14ac:dyDescent="0.2">
      <c r="A2844" t="str">
        <f>IF($J2844="","",INDEX('2_Review &amp; Audit'!$F:$F,$J2844))</f>
        <v/>
      </c>
      <c r="B2844" t="str">
        <f>IF($J2844="","",INDEX('2_Review &amp; Audit'!$C:$C,$J2844))</f>
        <v/>
      </c>
      <c r="C2844" t="str">
        <f>IF($J2844="","",INDEX('2_Review &amp; Audit'!$D:$D,$J2844))</f>
        <v/>
      </c>
      <c r="D2844" s="60" t="str">
        <f>IF($J2844="","",INDEX('2_Review &amp; Audit'!$U:$U,$J2844))</f>
        <v/>
      </c>
      <c r="E2844" t="str">
        <f>IF($J2844="","",INDEX('2_Review &amp; Audit'!$M:$M,$J2844))</f>
        <v/>
      </c>
      <c r="F2844" t="str">
        <f>IF($J2844="","",INDEX('2_Review &amp; Audit'!$N:$N,$J2844))</f>
        <v/>
      </c>
      <c r="G2844" t="str">
        <f>IF(OR($J2844="",$F2844=""),"",ABS(INDEX('2_Review &amp; Audit'!$B:$B,$J2844)/$F2844))</f>
        <v/>
      </c>
      <c r="H2844" t="str">
        <f t="shared" si="108"/>
        <v/>
      </c>
      <c r="I2844" t="str">
        <f>IF($J2844="","",INDEX('2_Review &amp; Audit'!$AD:$AD,$J2844))</f>
        <v/>
      </c>
      <c r="AB2844" t="str">
        <f>IF($D2844="","",MAX(0,N(#REF!)-N($X2844)))</f>
        <v/>
      </c>
      <c r="AC2844" t="str">
        <f>IF(OR($D2844="",$AB2844="",N($AB2844)&lt;=0),"",IFERROR(MATCH(1,INDEX(('2_Review &amp; Audit'!$F$6:$F$505=$A2844)*('2_Review &amp; Audit'!$I$6:$I$505&gt;=$E2844-30)*('2_Review &amp; Audit'!$I$6:$I$505&lt;=$E2844+30)*('2_Review &amp; Audit'!$R$6:$R$505&gt;0)*(ROW('2_Review &amp; Audit'!$R$6:$R$505)&gt;$T2844),0),0)+5,""))</f>
        <v/>
      </c>
      <c r="AG2844" t="str">
        <f>IF(OR($D2844="",$AB2844="",$AF2844=""),"",MIN($AB2844,$AF2844))</f>
        <v/>
      </c>
      <c r="AK2844" t="str">
        <f>IF($D2844="","",MAX(0,N($AB2844)-N($AG2844)))</f>
        <v/>
      </c>
      <c r="AL2844" t="str">
        <f>IF(OR($D2844="",$AK2844="",N($AK2844)&lt;=0),"",IFERROR(MATCH(1,INDEX(('2_Review &amp; Audit'!$F$6:$F$505=$A2844)*('2_Review &amp; Audit'!$I$6:$I$505&gt;=$E2844-30)*('2_Review &amp; Audit'!$I$6:$I$505&lt;=$E2844+30)*('2_Review &amp; Audit'!$R$6:$R$505&gt;0)*(ROW('2_Review &amp; Audit'!$R$6:$R$505)&gt;$AC2844),0),0)+5,""))</f>
        <v/>
      </c>
      <c r="AP2844" t="str">
        <f>IF(OR($D2844="",$AK2844="",$AO2844=""),"",MIN($AK2844,$AO2844))</f>
        <v/>
      </c>
    </row>
    <row r="2845" spans="1:42" ht="12.75" customHeight="1" x14ac:dyDescent="0.2">
      <c r="A2845" t="str">
        <f>IF($J2845="","",INDEX('2_Review &amp; Audit'!$F:$F,$J2845))</f>
        <v/>
      </c>
      <c r="B2845" t="str">
        <f>IF($J2845="","",INDEX('2_Review &amp; Audit'!$C:$C,$J2845))</f>
        <v/>
      </c>
      <c r="C2845" t="str">
        <f>IF($J2845="","",INDEX('2_Review &amp; Audit'!$D:$D,$J2845))</f>
        <v/>
      </c>
      <c r="D2845" s="60" t="str">
        <f>IF($J2845="","",INDEX('2_Review &amp; Audit'!$U:$U,$J2845))</f>
        <v/>
      </c>
      <c r="E2845" t="str">
        <f>IF($J2845="","",INDEX('2_Review &amp; Audit'!$M:$M,$J2845))</f>
        <v/>
      </c>
      <c r="F2845" t="str">
        <f>IF($J2845="","",INDEX('2_Review &amp; Audit'!$N:$N,$J2845))</f>
        <v/>
      </c>
      <c r="G2845" t="str">
        <f>IF(OR($J2845="",$F2845=""),"",ABS(INDEX('2_Review &amp; Audit'!$B:$B,$J2845)/$F2845))</f>
        <v/>
      </c>
      <c r="H2845" t="str">
        <f t="shared" si="108"/>
        <v/>
      </c>
      <c r="I2845" t="str">
        <f>IF($J2845="","",INDEX('2_Review &amp; Audit'!$AD:$AD,$J2845))</f>
        <v/>
      </c>
      <c r="AB2845" t="str">
        <f>IF($D2845="","",MAX(0,N(#REF!)-N($X2845)))</f>
        <v/>
      </c>
      <c r="AC2845" t="str">
        <f>IF(OR($D2845="",$AB2845="",N($AB2845)&lt;=0),"",IFERROR(MATCH(1,INDEX(('2_Review &amp; Audit'!$F$6:$F$505=$A2845)*('2_Review &amp; Audit'!$I$6:$I$505&gt;=$E2845-30)*('2_Review &amp; Audit'!$I$6:$I$505&lt;=$E2845+30)*('2_Review &amp; Audit'!$R$6:$R$505&gt;0)*(ROW('2_Review &amp; Audit'!$R$6:$R$505)&gt;$T2845),0),0)+5,""))</f>
        <v/>
      </c>
      <c r="AG2845" t="str">
        <f>IF(OR($D2845="",$AB2845="",$AF2845=""),"",MIN($AB2845,$AF2845))</f>
        <v/>
      </c>
      <c r="AK2845" t="str">
        <f>IF($D2845="","",MAX(0,N($AB2845)-N($AG2845)))</f>
        <v/>
      </c>
      <c r="AL2845" t="str">
        <f>IF(OR($D2845="",$AK2845="",N($AK2845)&lt;=0),"",IFERROR(MATCH(1,INDEX(('2_Review &amp; Audit'!$F$6:$F$505=$A2845)*('2_Review &amp; Audit'!$I$6:$I$505&gt;=$E2845-30)*('2_Review &amp; Audit'!$I$6:$I$505&lt;=$E2845+30)*('2_Review &amp; Audit'!$R$6:$R$505&gt;0)*(ROW('2_Review &amp; Audit'!$R$6:$R$505)&gt;$AC2845),0),0)+5,""))</f>
        <v/>
      </c>
      <c r="AP2845" t="str">
        <f>IF(OR($D2845="",$AK2845="",$AO2845=""),"",MIN($AK2845,$AO2845))</f>
        <v/>
      </c>
    </row>
    <row r="2846" spans="1:42" ht="12.75" customHeight="1" x14ac:dyDescent="0.2">
      <c r="A2846" t="str">
        <f>IF($J2846="","",INDEX('2_Review &amp; Audit'!$F:$F,$J2846))</f>
        <v/>
      </c>
      <c r="B2846" t="str">
        <f>IF($J2846="","",INDEX('2_Review &amp; Audit'!$C:$C,$J2846))</f>
        <v/>
      </c>
      <c r="C2846" t="str">
        <f>IF($J2846="","",INDEX('2_Review &amp; Audit'!$D:$D,$J2846))</f>
        <v/>
      </c>
      <c r="D2846" s="60" t="str">
        <f>IF($J2846="","",INDEX('2_Review &amp; Audit'!$U:$U,$J2846))</f>
        <v/>
      </c>
      <c r="E2846" t="str">
        <f>IF($J2846="","",INDEX('2_Review &amp; Audit'!$M:$M,$J2846))</f>
        <v/>
      </c>
      <c r="F2846" t="str">
        <f>IF($J2846="","",INDEX('2_Review &amp; Audit'!$N:$N,$J2846))</f>
        <v/>
      </c>
      <c r="G2846" t="str">
        <f>IF(OR($J2846="",$F2846=""),"",ABS(INDEX('2_Review &amp; Audit'!$B:$B,$J2846)/$F2846))</f>
        <v/>
      </c>
      <c r="H2846" t="str">
        <f t="shared" si="108"/>
        <v/>
      </c>
      <c r="I2846" t="str">
        <f>IF($J2846="","",INDEX('2_Review &amp; Audit'!$AD:$AD,$J2846))</f>
        <v/>
      </c>
      <c r="AB2846" t="str">
        <f>IF($D2846="","",MAX(0,N(#REF!)-N($X2846)))</f>
        <v/>
      </c>
      <c r="AC2846" t="str">
        <f>IF(OR($D2846="",$AB2846="",N($AB2846)&lt;=0),"",IFERROR(MATCH(1,INDEX(('2_Review &amp; Audit'!$F$6:$F$505=$A2846)*('2_Review &amp; Audit'!$I$6:$I$505&gt;=$E2846-30)*('2_Review &amp; Audit'!$I$6:$I$505&lt;=$E2846+30)*('2_Review &amp; Audit'!$R$6:$R$505&gt;0)*(ROW('2_Review &amp; Audit'!$R$6:$R$505)&gt;$T2846),0),0)+5,""))</f>
        <v/>
      </c>
      <c r="AG2846" t="str">
        <f>IF(OR($D2846="",$AB2846="",$AF2846=""),"",MIN($AB2846,$AF2846))</f>
        <v/>
      </c>
      <c r="AK2846" t="str">
        <f>IF($D2846="","",MAX(0,N($AB2846)-N($AG2846)))</f>
        <v/>
      </c>
      <c r="AL2846" t="str">
        <f>IF(OR($D2846="",$AK2846="",N($AK2846)&lt;=0),"",IFERROR(MATCH(1,INDEX(('2_Review &amp; Audit'!$F$6:$F$505=$A2846)*('2_Review &amp; Audit'!$I$6:$I$505&gt;=$E2846-30)*('2_Review &amp; Audit'!$I$6:$I$505&lt;=$E2846+30)*('2_Review &amp; Audit'!$R$6:$R$505&gt;0)*(ROW('2_Review &amp; Audit'!$R$6:$R$505)&gt;$AC2846),0),0)+5,""))</f>
        <v/>
      </c>
      <c r="AP2846" t="str">
        <f>IF(OR($D2846="",$AK2846="",$AO2846=""),"",MIN($AK2846,$AO2846))</f>
        <v/>
      </c>
    </row>
    <row r="2847" spans="1:42" ht="12.75" customHeight="1" x14ac:dyDescent="0.2">
      <c r="A2847" t="str">
        <f>IF($J2847="","",INDEX('2_Review &amp; Audit'!$F:$F,$J2847))</f>
        <v/>
      </c>
      <c r="B2847" t="str">
        <f>IF($J2847="","",INDEX('2_Review &amp; Audit'!$C:$C,$J2847))</f>
        <v/>
      </c>
      <c r="C2847" t="str">
        <f>IF($J2847="","",INDEX('2_Review &amp; Audit'!$D:$D,$J2847))</f>
        <v/>
      </c>
      <c r="D2847" s="60" t="str">
        <f>IF($J2847="","",INDEX('2_Review &amp; Audit'!$U:$U,$J2847))</f>
        <v/>
      </c>
      <c r="E2847" t="str">
        <f>IF($J2847="","",INDEX('2_Review &amp; Audit'!$M:$M,$J2847))</f>
        <v/>
      </c>
      <c r="F2847" t="str">
        <f>IF($J2847="","",INDEX('2_Review &amp; Audit'!$N:$N,$J2847))</f>
        <v/>
      </c>
      <c r="G2847" t="str">
        <f>IF(OR($J2847="",$F2847=""),"",ABS(INDEX('2_Review &amp; Audit'!$B:$B,$J2847)/$F2847))</f>
        <v/>
      </c>
      <c r="H2847" t="str">
        <f t="shared" si="108"/>
        <v/>
      </c>
      <c r="I2847" t="str">
        <f>IF($J2847="","",INDEX('2_Review &amp; Audit'!$AD:$AD,$J2847))</f>
        <v/>
      </c>
      <c r="AB2847" t="str">
        <f>IF($D2847="","",MAX(0,N(#REF!)-N($X2847)))</f>
        <v/>
      </c>
      <c r="AC2847" t="str">
        <f>IF(OR($D2847="",$AB2847="",N($AB2847)&lt;=0),"",IFERROR(MATCH(1,INDEX(('2_Review &amp; Audit'!$F$6:$F$505=$A2847)*('2_Review &amp; Audit'!$I$6:$I$505&gt;=$E2847-30)*('2_Review &amp; Audit'!$I$6:$I$505&lt;=$E2847+30)*('2_Review &amp; Audit'!$R$6:$R$505&gt;0)*(ROW('2_Review &amp; Audit'!$R$6:$R$505)&gt;$T2847),0),0)+5,""))</f>
        <v/>
      </c>
      <c r="AG2847" t="str">
        <f>IF(OR($D2847="",$AB2847="",$AF2847=""),"",MIN($AB2847,$AF2847))</f>
        <v/>
      </c>
      <c r="AK2847" t="str">
        <f>IF($D2847="","",MAX(0,N($AB2847)-N($AG2847)))</f>
        <v/>
      </c>
      <c r="AL2847" t="str">
        <f>IF(OR($D2847="",$AK2847="",N($AK2847)&lt;=0),"",IFERROR(MATCH(1,INDEX(('2_Review &amp; Audit'!$F$6:$F$505=$A2847)*('2_Review &amp; Audit'!$I$6:$I$505&gt;=$E2847-30)*('2_Review &amp; Audit'!$I$6:$I$505&lt;=$E2847+30)*('2_Review &amp; Audit'!$R$6:$R$505&gt;0)*(ROW('2_Review &amp; Audit'!$R$6:$R$505)&gt;$AC2847),0),0)+5,""))</f>
        <v/>
      </c>
      <c r="AP2847" t="str">
        <f>IF(OR($D2847="",$AK2847="",$AO2847=""),"",MIN($AK2847,$AO2847))</f>
        <v/>
      </c>
    </row>
    <row r="2848" spans="1:42" ht="12.75" customHeight="1" x14ac:dyDescent="0.2">
      <c r="A2848" t="str">
        <f>IF($J2848="","",INDEX('2_Review &amp; Audit'!$F:$F,$J2848))</f>
        <v/>
      </c>
      <c r="B2848" t="str">
        <f>IF($J2848="","",INDEX('2_Review &amp; Audit'!$C:$C,$J2848))</f>
        <v/>
      </c>
      <c r="C2848" t="str">
        <f>IF($J2848="","",INDEX('2_Review &amp; Audit'!$D:$D,$J2848))</f>
        <v/>
      </c>
      <c r="D2848" s="60" t="str">
        <f>IF($J2848="","",INDEX('2_Review &amp; Audit'!$U:$U,$J2848))</f>
        <v/>
      </c>
      <c r="E2848" t="str">
        <f>IF($J2848="","",INDEX('2_Review &amp; Audit'!$M:$M,$J2848))</f>
        <v/>
      </c>
      <c r="F2848" t="str">
        <f>IF($J2848="","",INDEX('2_Review &amp; Audit'!$N:$N,$J2848))</f>
        <v/>
      </c>
      <c r="G2848" t="str">
        <f>IF(OR($J2848="",$F2848=""),"",ABS(INDEX('2_Review &amp; Audit'!$B:$B,$J2848)/$F2848))</f>
        <v/>
      </c>
      <c r="H2848" t="str">
        <f t="shared" si="108"/>
        <v/>
      </c>
      <c r="I2848" t="str">
        <f>IF($J2848="","",INDEX('2_Review &amp; Audit'!$AD:$AD,$J2848))</f>
        <v/>
      </c>
      <c r="AB2848" t="str">
        <f>IF($D2848="","",MAX(0,N(#REF!)-N($X2848)))</f>
        <v/>
      </c>
      <c r="AC2848" t="str">
        <f>IF(OR($D2848="",$AB2848="",N($AB2848)&lt;=0),"",IFERROR(MATCH(1,INDEX(('2_Review &amp; Audit'!$F$6:$F$505=$A2848)*('2_Review &amp; Audit'!$I$6:$I$505&gt;=$E2848-30)*('2_Review &amp; Audit'!$I$6:$I$505&lt;=$E2848+30)*('2_Review &amp; Audit'!$R$6:$R$505&gt;0)*(ROW('2_Review &amp; Audit'!$R$6:$R$505)&gt;$T2848),0),0)+5,""))</f>
        <v/>
      </c>
      <c r="AG2848" t="str">
        <f>IF(OR($D2848="",$AB2848="",$AF2848=""),"",MIN($AB2848,$AF2848))</f>
        <v/>
      </c>
      <c r="AK2848" t="str">
        <f>IF($D2848="","",MAX(0,N($AB2848)-N($AG2848)))</f>
        <v/>
      </c>
      <c r="AL2848" t="str">
        <f>IF(OR($D2848="",$AK2848="",N($AK2848)&lt;=0),"",IFERROR(MATCH(1,INDEX(('2_Review &amp; Audit'!$F$6:$F$505=$A2848)*('2_Review &amp; Audit'!$I$6:$I$505&gt;=$E2848-30)*('2_Review &amp; Audit'!$I$6:$I$505&lt;=$E2848+30)*('2_Review &amp; Audit'!$R$6:$R$505&gt;0)*(ROW('2_Review &amp; Audit'!$R$6:$R$505)&gt;$AC2848),0),0)+5,""))</f>
        <v/>
      </c>
      <c r="AP2848" t="str">
        <f>IF(OR($D2848="",$AK2848="",$AO2848=""),"",MIN($AK2848,$AO2848))</f>
        <v/>
      </c>
    </row>
    <row r="2849" spans="1:42" ht="12.75" customHeight="1" x14ac:dyDescent="0.2">
      <c r="A2849" t="str">
        <f>IF($J2849="","",INDEX('2_Review &amp; Audit'!$F:$F,$J2849))</f>
        <v/>
      </c>
      <c r="B2849" t="str">
        <f>IF($J2849="","",INDEX('2_Review &amp; Audit'!$C:$C,$J2849))</f>
        <v/>
      </c>
      <c r="C2849" t="str">
        <f>IF($J2849="","",INDEX('2_Review &amp; Audit'!$D:$D,$J2849))</f>
        <v/>
      </c>
      <c r="D2849" s="60" t="str">
        <f>IF($J2849="","",INDEX('2_Review &amp; Audit'!$U:$U,$J2849))</f>
        <v/>
      </c>
      <c r="E2849" t="str">
        <f>IF($J2849="","",INDEX('2_Review &amp; Audit'!$M:$M,$J2849))</f>
        <v/>
      </c>
      <c r="F2849" t="str">
        <f>IF($J2849="","",INDEX('2_Review &amp; Audit'!$N:$N,$J2849))</f>
        <v/>
      </c>
      <c r="G2849" t="str">
        <f>IF(OR($J2849="",$F2849=""),"",ABS(INDEX('2_Review &amp; Audit'!$B:$B,$J2849)/$F2849))</f>
        <v/>
      </c>
      <c r="H2849" t="str">
        <f t="shared" si="108"/>
        <v/>
      </c>
      <c r="I2849" t="str">
        <f>IF($J2849="","",INDEX('2_Review &amp; Audit'!$AD:$AD,$J2849))</f>
        <v/>
      </c>
      <c r="AB2849" t="str">
        <f>IF($D2849="","",MAX(0,N(#REF!)-N($X2849)))</f>
        <v/>
      </c>
      <c r="AC2849" t="str">
        <f>IF(OR($D2849="",$AB2849="",N($AB2849)&lt;=0),"",IFERROR(MATCH(1,INDEX(('2_Review &amp; Audit'!$F$6:$F$505=$A2849)*('2_Review &amp; Audit'!$I$6:$I$505&gt;=$E2849-30)*('2_Review &amp; Audit'!$I$6:$I$505&lt;=$E2849+30)*('2_Review &amp; Audit'!$R$6:$R$505&gt;0)*(ROW('2_Review &amp; Audit'!$R$6:$R$505)&gt;$T2849),0),0)+5,""))</f>
        <v/>
      </c>
      <c r="AG2849" t="str">
        <f>IF(OR($D2849="",$AB2849="",$AF2849=""),"",MIN($AB2849,$AF2849))</f>
        <v/>
      </c>
      <c r="AK2849" t="str">
        <f>IF($D2849="","",MAX(0,N($AB2849)-N($AG2849)))</f>
        <v/>
      </c>
      <c r="AL2849" t="str">
        <f>IF(OR($D2849="",$AK2849="",N($AK2849)&lt;=0),"",IFERROR(MATCH(1,INDEX(('2_Review &amp; Audit'!$F$6:$F$505=$A2849)*('2_Review &amp; Audit'!$I$6:$I$505&gt;=$E2849-30)*('2_Review &amp; Audit'!$I$6:$I$505&lt;=$E2849+30)*('2_Review &amp; Audit'!$R$6:$R$505&gt;0)*(ROW('2_Review &amp; Audit'!$R$6:$R$505)&gt;$AC2849),0),0)+5,""))</f>
        <v/>
      </c>
      <c r="AP2849" t="str">
        <f>IF(OR($D2849="",$AK2849="",$AO2849=""),"",MIN($AK2849,$AO2849))</f>
        <v/>
      </c>
    </row>
    <row r="2850" spans="1:42" ht="12.75" customHeight="1" x14ac:dyDescent="0.2">
      <c r="A2850" t="str">
        <f>IF($J2850="","",INDEX('2_Review &amp; Audit'!$F:$F,$J2850))</f>
        <v/>
      </c>
      <c r="B2850" t="str">
        <f>IF($J2850="","",INDEX('2_Review &amp; Audit'!$C:$C,$J2850))</f>
        <v/>
      </c>
      <c r="C2850" t="str">
        <f>IF($J2850="","",INDEX('2_Review &amp; Audit'!$D:$D,$J2850))</f>
        <v/>
      </c>
      <c r="D2850" s="60" t="str">
        <f>IF($J2850="","",INDEX('2_Review &amp; Audit'!$U:$U,$J2850))</f>
        <v/>
      </c>
      <c r="E2850" t="str">
        <f>IF($J2850="","",INDEX('2_Review &amp; Audit'!$M:$M,$J2850))</f>
        <v/>
      </c>
      <c r="F2850" t="str">
        <f>IF($J2850="","",INDEX('2_Review &amp; Audit'!$N:$N,$J2850))</f>
        <v/>
      </c>
      <c r="G2850" t="str">
        <f>IF(OR($J2850="",$F2850=""),"",ABS(INDEX('2_Review &amp; Audit'!$B:$B,$J2850)/$F2850))</f>
        <v/>
      </c>
      <c r="H2850" t="str">
        <f t="shared" si="108"/>
        <v/>
      </c>
      <c r="I2850" t="str">
        <f>IF($J2850="","",INDEX('2_Review &amp; Audit'!$AD:$AD,$J2850))</f>
        <v/>
      </c>
      <c r="AB2850" t="str">
        <f>IF($D2850="","",MAX(0,N(#REF!)-N($X2850)))</f>
        <v/>
      </c>
      <c r="AC2850" t="str">
        <f>IF(OR($D2850="",$AB2850="",N($AB2850)&lt;=0),"",IFERROR(MATCH(1,INDEX(('2_Review &amp; Audit'!$F$6:$F$505=$A2850)*('2_Review &amp; Audit'!$I$6:$I$505&gt;=$E2850-30)*('2_Review &amp; Audit'!$I$6:$I$505&lt;=$E2850+30)*('2_Review &amp; Audit'!$R$6:$R$505&gt;0)*(ROW('2_Review &amp; Audit'!$R$6:$R$505)&gt;$T2850),0),0)+5,""))</f>
        <v/>
      </c>
      <c r="AG2850" t="str">
        <f>IF(OR($D2850="",$AB2850="",$AF2850=""),"",MIN($AB2850,$AF2850))</f>
        <v/>
      </c>
      <c r="AK2850" t="str">
        <f>IF($D2850="","",MAX(0,N($AB2850)-N($AG2850)))</f>
        <v/>
      </c>
      <c r="AL2850" t="str">
        <f>IF(OR($D2850="",$AK2850="",N($AK2850)&lt;=0),"",IFERROR(MATCH(1,INDEX(('2_Review &amp; Audit'!$F$6:$F$505=$A2850)*('2_Review &amp; Audit'!$I$6:$I$505&gt;=$E2850-30)*('2_Review &amp; Audit'!$I$6:$I$505&lt;=$E2850+30)*('2_Review &amp; Audit'!$R$6:$R$505&gt;0)*(ROW('2_Review &amp; Audit'!$R$6:$R$505)&gt;$AC2850),0),0)+5,""))</f>
        <v/>
      </c>
      <c r="AP2850" t="str">
        <f>IF(OR($D2850="",$AK2850="",$AO2850=""),"",MIN($AK2850,$AO2850))</f>
        <v/>
      </c>
    </row>
    <row r="2851" spans="1:42" ht="12.75" customHeight="1" x14ac:dyDescent="0.2">
      <c r="A2851" t="str">
        <f>IF($J2851="","",INDEX('2_Review &amp; Audit'!$F:$F,$J2851))</f>
        <v/>
      </c>
      <c r="B2851" t="str">
        <f>IF($J2851="","",INDEX('2_Review &amp; Audit'!$C:$C,$J2851))</f>
        <v/>
      </c>
      <c r="C2851" t="str">
        <f>IF($J2851="","",INDEX('2_Review &amp; Audit'!$D:$D,$J2851))</f>
        <v/>
      </c>
      <c r="D2851" s="60" t="str">
        <f>IF($J2851="","",INDEX('2_Review &amp; Audit'!$U:$U,$J2851))</f>
        <v/>
      </c>
      <c r="E2851" t="str">
        <f>IF($J2851="","",INDEX('2_Review &amp; Audit'!$M:$M,$J2851))</f>
        <v/>
      </c>
      <c r="F2851" t="str">
        <f>IF($J2851="","",INDEX('2_Review &amp; Audit'!$N:$N,$J2851))</f>
        <v/>
      </c>
      <c r="G2851" t="str">
        <f>IF(OR($J2851="",$F2851=""),"",ABS(INDEX('2_Review &amp; Audit'!$B:$B,$J2851)/$F2851))</f>
        <v/>
      </c>
      <c r="H2851" t="str">
        <f t="shared" si="108"/>
        <v/>
      </c>
      <c r="I2851" t="str">
        <f>IF($J2851="","",INDEX('2_Review &amp; Audit'!$AD:$AD,$J2851))</f>
        <v/>
      </c>
      <c r="AB2851" t="str">
        <f>IF($D2851="","",MAX(0,N(#REF!)-N($X2851)))</f>
        <v/>
      </c>
      <c r="AC2851" t="str">
        <f>IF(OR($D2851="",$AB2851="",N($AB2851)&lt;=0),"",IFERROR(MATCH(1,INDEX(('2_Review &amp; Audit'!$F$6:$F$505=$A2851)*('2_Review &amp; Audit'!$I$6:$I$505&gt;=$E2851-30)*('2_Review &amp; Audit'!$I$6:$I$505&lt;=$E2851+30)*('2_Review &amp; Audit'!$R$6:$R$505&gt;0)*(ROW('2_Review &amp; Audit'!$R$6:$R$505)&gt;$T2851),0),0)+5,""))</f>
        <v/>
      </c>
      <c r="AG2851" t="str">
        <f>IF(OR($D2851="",$AB2851="",$AF2851=""),"",MIN($AB2851,$AF2851))</f>
        <v/>
      </c>
      <c r="AK2851" t="str">
        <f>IF($D2851="","",MAX(0,N($AB2851)-N($AG2851)))</f>
        <v/>
      </c>
      <c r="AL2851" t="str">
        <f>IF(OR($D2851="",$AK2851="",N($AK2851)&lt;=0),"",IFERROR(MATCH(1,INDEX(('2_Review &amp; Audit'!$F$6:$F$505=$A2851)*('2_Review &amp; Audit'!$I$6:$I$505&gt;=$E2851-30)*('2_Review &amp; Audit'!$I$6:$I$505&lt;=$E2851+30)*('2_Review &amp; Audit'!$R$6:$R$505&gt;0)*(ROW('2_Review &amp; Audit'!$R$6:$R$505)&gt;$AC2851),0),0)+5,""))</f>
        <v/>
      </c>
      <c r="AP2851" t="str">
        <f>IF(OR($D2851="",$AK2851="",$AO2851=""),"",MIN($AK2851,$AO2851))</f>
        <v/>
      </c>
    </row>
    <row r="2852" spans="1:42" ht="12.75" customHeight="1" x14ac:dyDescent="0.2">
      <c r="A2852" t="str">
        <f>IF($J2852="","",INDEX('2_Review &amp; Audit'!$F:$F,$J2852))</f>
        <v/>
      </c>
      <c r="B2852" t="str">
        <f>IF($J2852="","",INDEX('2_Review &amp; Audit'!$C:$C,$J2852))</f>
        <v/>
      </c>
      <c r="C2852" t="str">
        <f>IF($J2852="","",INDEX('2_Review &amp; Audit'!$D:$D,$J2852))</f>
        <v/>
      </c>
      <c r="D2852" s="60" t="str">
        <f>IF($J2852="","",INDEX('2_Review &amp; Audit'!$U:$U,$J2852))</f>
        <v/>
      </c>
      <c r="E2852" t="str">
        <f>IF($J2852="","",INDEX('2_Review &amp; Audit'!$M:$M,$J2852))</f>
        <v/>
      </c>
      <c r="F2852" t="str">
        <f>IF($J2852="","",INDEX('2_Review &amp; Audit'!$N:$N,$J2852))</f>
        <v/>
      </c>
      <c r="G2852" t="str">
        <f>IF(OR($J2852="",$F2852=""),"",ABS(INDEX('2_Review &amp; Audit'!$B:$B,$J2852)/$F2852))</f>
        <v/>
      </c>
      <c r="H2852" t="str">
        <f t="shared" si="108"/>
        <v/>
      </c>
      <c r="I2852" t="str">
        <f>IF($J2852="","",INDEX('2_Review &amp; Audit'!$AD:$AD,$J2852))</f>
        <v/>
      </c>
      <c r="AB2852" t="str">
        <f>IF($D2852="","",MAX(0,N(#REF!)-N($X2852)))</f>
        <v/>
      </c>
      <c r="AC2852" t="str">
        <f>IF(OR($D2852="",$AB2852="",N($AB2852)&lt;=0),"",IFERROR(MATCH(1,INDEX(('2_Review &amp; Audit'!$F$6:$F$505=$A2852)*('2_Review &amp; Audit'!$I$6:$I$505&gt;=$E2852-30)*('2_Review &amp; Audit'!$I$6:$I$505&lt;=$E2852+30)*('2_Review &amp; Audit'!$R$6:$R$505&gt;0)*(ROW('2_Review &amp; Audit'!$R$6:$R$505)&gt;$T2852),0),0)+5,""))</f>
        <v/>
      </c>
      <c r="AG2852" t="str">
        <f>IF(OR($D2852="",$AB2852="",$AF2852=""),"",MIN($AB2852,$AF2852))</f>
        <v/>
      </c>
      <c r="AK2852" t="str">
        <f>IF($D2852="","",MAX(0,N($AB2852)-N($AG2852)))</f>
        <v/>
      </c>
      <c r="AL2852" t="str">
        <f>IF(OR($D2852="",$AK2852="",N($AK2852)&lt;=0),"",IFERROR(MATCH(1,INDEX(('2_Review &amp; Audit'!$F$6:$F$505=$A2852)*('2_Review &amp; Audit'!$I$6:$I$505&gt;=$E2852-30)*('2_Review &amp; Audit'!$I$6:$I$505&lt;=$E2852+30)*('2_Review &amp; Audit'!$R$6:$R$505&gt;0)*(ROW('2_Review &amp; Audit'!$R$6:$R$505)&gt;$AC2852),0),0)+5,""))</f>
        <v/>
      </c>
      <c r="AP2852" t="str">
        <f>IF(OR($D2852="",$AK2852="",$AO2852=""),"",MIN($AK2852,$AO2852))</f>
        <v/>
      </c>
    </row>
    <row r="2853" spans="1:42" ht="12.75" customHeight="1" x14ac:dyDescent="0.2">
      <c r="A2853" t="str">
        <f>IF($J2853="","",INDEX('2_Review &amp; Audit'!$F:$F,$J2853))</f>
        <v/>
      </c>
      <c r="B2853" t="str">
        <f>IF($J2853="","",INDEX('2_Review &amp; Audit'!$C:$C,$J2853))</f>
        <v/>
      </c>
      <c r="C2853" t="str">
        <f>IF($J2853="","",INDEX('2_Review &amp; Audit'!$D:$D,$J2853))</f>
        <v/>
      </c>
      <c r="D2853" s="60" t="str">
        <f>IF($J2853="","",INDEX('2_Review &amp; Audit'!$U:$U,$J2853))</f>
        <v/>
      </c>
      <c r="E2853" t="str">
        <f>IF($J2853="","",INDEX('2_Review &amp; Audit'!$M:$M,$J2853))</f>
        <v/>
      </c>
      <c r="F2853" t="str">
        <f>IF($J2853="","",INDEX('2_Review &amp; Audit'!$N:$N,$J2853))</f>
        <v/>
      </c>
      <c r="G2853" t="str">
        <f>IF(OR($J2853="",$F2853=""),"",ABS(INDEX('2_Review &amp; Audit'!$B:$B,$J2853)/$F2853))</f>
        <v/>
      </c>
      <c r="H2853" t="str">
        <f t="shared" si="108"/>
        <v/>
      </c>
      <c r="I2853" t="str">
        <f>IF($J2853="","",INDEX('2_Review &amp; Audit'!$AD:$AD,$J2853))</f>
        <v/>
      </c>
      <c r="AB2853" t="str">
        <f>IF($D2853="","",MAX(0,N(#REF!)-N($X2853)))</f>
        <v/>
      </c>
      <c r="AC2853" t="str">
        <f>IF(OR($D2853="",$AB2853="",N($AB2853)&lt;=0),"",IFERROR(MATCH(1,INDEX(('2_Review &amp; Audit'!$F$6:$F$505=$A2853)*('2_Review &amp; Audit'!$I$6:$I$505&gt;=$E2853-30)*('2_Review &amp; Audit'!$I$6:$I$505&lt;=$E2853+30)*('2_Review &amp; Audit'!$R$6:$R$505&gt;0)*(ROW('2_Review &amp; Audit'!$R$6:$R$505)&gt;$T2853),0),0)+5,""))</f>
        <v/>
      </c>
      <c r="AG2853" t="str">
        <f>IF(OR($D2853="",$AB2853="",$AF2853=""),"",MIN($AB2853,$AF2853))</f>
        <v/>
      </c>
      <c r="AK2853" t="str">
        <f>IF($D2853="","",MAX(0,N($AB2853)-N($AG2853)))</f>
        <v/>
      </c>
      <c r="AL2853" t="str">
        <f>IF(OR($D2853="",$AK2853="",N($AK2853)&lt;=0),"",IFERROR(MATCH(1,INDEX(('2_Review &amp; Audit'!$F$6:$F$505=$A2853)*('2_Review &amp; Audit'!$I$6:$I$505&gt;=$E2853-30)*('2_Review &amp; Audit'!$I$6:$I$505&lt;=$E2853+30)*('2_Review &amp; Audit'!$R$6:$R$505&gt;0)*(ROW('2_Review &amp; Audit'!$R$6:$R$505)&gt;$AC2853),0),0)+5,""))</f>
        <v/>
      </c>
      <c r="AP2853" t="str">
        <f>IF(OR($D2853="",$AK2853="",$AO2853=""),"",MIN($AK2853,$AO2853))</f>
        <v/>
      </c>
    </row>
    <row r="2854" spans="1:42" ht="12.75" customHeight="1" x14ac:dyDescent="0.2">
      <c r="A2854" t="str">
        <f>IF($J2854="","",INDEX('2_Review &amp; Audit'!$F:$F,$J2854))</f>
        <v/>
      </c>
      <c r="B2854" t="str">
        <f>IF($J2854="","",INDEX('2_Review &amp; Audit'!$C:$C,$J2854))</f>
        <v/>
      </c>
      <c r="C2854" t="str">
        <f>IF($J2854="","",INDEX('2_Review &amp; Audit'!$D:$D,$J2854))</f>
        <v/>
      </c>
      <c r="D2854" s="60" t="str">
        <f>IF($J2854="","",INDEX('2_Review &amp; Audit'!$U:$U,$J2854))</f>
        <v/>
      </c>
      <c r="E2854" t="str">
        <f>IF($J2854="","",INDEX('2_Review &amp; Audit'!$M:$M,$J2854))</f>
        <v/>
      </c>
      <c r="F2854" t="str">
        <f>IF($J2854="","",INDEX('2_Review &amp; Audit'!$N:$N,$J2854))</f>
        <v/>
      </c>
      <c r="G2854" t="str">
        <f>IF(OR($J2854="",$F2854=""),"",ABS(INDEX('2_Review &amp; Audit'!$B:$B,$J2854)/$F2854))</f>
        <v/>
      </c>
      <c r="H2854" t="str">
        <f t="shared" si="108"/>
        <v/>
      </c>
      <c r="I2854" t="str">
        <f>IF($J2854="","",INDEX('2_Review &amp; Audit'!$AD:$AD,$J2854))</f>
        <v/>
      </c>
      <c r="AB2854" t="str">
        <f>IF($D2854="","",MAX(0,N(#REF!)-N($X2854)))</f>
        <v/>
      </c>
      <c r="AC2854" t="str">
        <f>IF(OR($D2854="",$AB2854="",N($AB2854)&lt;=0),"",IFERROR(MATCH(1,INDEX(('2_Review &amp; Audit'!$F$6:$F$505=$A2854)*('2_Review &amp; Audit'!$I$6:$I$505&gt;=$E2854-30)*('2_Review &amp; Audit'!$I$6:$I$505&lt;=$E2854+30)*('2_Review &amp; Audit'!$R$6:$R$505&gt;0)*(ROW('2_Review &amp; Audit'!$R$6:$R$505)&gt;$T2854),0),0)+5,""))</f>
        <v/>
      </c>
      <c r="AG2854" t="str">
        <f>IF(OR($D2854="",$AB2854="",$AF2854=""),"",MIN($AB2854,$AF2854))</f>
        <v/>
      </c>
      <c r="AK2854" t="str">
        <f>IF($D2854="","",MAX(0,N($AB2854)-N($AG2854)))</f>
        <v/>
      </c>
      <c r="AL2854" t="str">
        <f>IF(OR($D2854="",$AK2854="",N($AK2854)&lt;=0),"",IFERROR(MATCH(1,INDEX(('2_Review &amp; Audit'!$F$6:$F$505=$A2854)*('2_Review &amp; Audit'!$I$6:$I$505&gt;=$E2854-30)*('2_Review &amp; Audit'!$I$6:$I$505&lt;=$E2854+30)*('2_Review &amp; Audit'!$R$6:$R$505&gt;0)*(ROW('2_Review &amp; Audit'!$R$6:$R$505)&gt;$AC2854),0),0)+5,""))</f>
        <v/>
      </c>
      <c r="AP2854" t="str">
        <f>IF(OR($D2854="",$AK2854="",$AO2854=""),"",MIN($AK2854,$AO2854))</f>
        <v/>
      </c>
    </row>
    <row r="2855" spans="1:42" ht="12.75" customHeight="1" x14ac:dyDescent="0.2">
      <c r="A2855" t="str">
        <f>IF($J2855="","",INDEX('2_Review &amp; Audit'!$F:$F,$J2855))</f>
        <v/>
      </c>
      <c r="B2855" t="str">
        <f>IF($J2855="","",INDEX('2_Review &amp; Audit'!$C:$C,$J2855))</f>
        <v/>
      </c>
      <c r="C2855" t="str">
        <f>IF($J2855="","",INDEX('2_Review &amp; Audit'!$D:$D,$J2855))</f>
        <v/>
      </c>
      <c r="D2855" s="60" t="str">
        <f>IF($J2855="","",INDEX('2_Review &amp; Audit'!$U:$U,$J2855))</f>
        <v/>
      </c>
      <c r="E2855" t="str">
        <f>IF($J2855="","",INDEX('2_Review &amp; Audit'!$M:$M,$J2855))</f>
        <v/>
      </c>
      <c r="F2855" t="str">
        <f>IF($J2855="","",INDEX('2_Review &amp; Audit'!$N:$N,$J2855))</f>
        <v/>
      </c>
      <c r="G2855" t="str">
        <f>IF(OR($J2855="",$F2855=""),"",ABS(INDEX('2_Review &amp; Audit'!$B:$B,$J2855)/$F2855))</f>
        <v/>
      </c>
      <c r="H2855" t="str">
        <f t="shared" si="108"/>
        <v/>
      </c>
      <c r="I2855" t="str">
        <f>IF($J2855="","",INDEX('2_Review &amp; Audit'!$AD:$AD,$J2855))</f>
        <v/>
      </c>
      <c r="AB2855" t="str">
        <f>IF($D2855="","",MAX(0,N(#REF!)-N($X2855)))</f>
        <v/>
      </c>
      <c r="AC2855" t="str">
        <f>IF(OR($D2855="",$AB2855="",N($AB2855)&lt;=0),"",IFERROR(MATCH(1,INDEX(('2_Review &amp; Audit'!$F$6:$F$505=$A2855)*('2_Review &amp; Audit'!$I$6:$I$505&gt;=$E2855-30)*('2_Review &amp; Audit'!$I$6:$I$505&lt;=$E2855+30)*('2_Review &amp; Audit'!$R$6:$R$505&gt;0)*(ROW('2_Review &amp; Audit'!$R$6:$R$505)&gt;$T2855),0),0)+5,""))</f>
        <v/>
      </c>
      <c r="AG2855" t="str">
        <f>IF(OR($D2855="",$AB2855="",$AF2855=""),"",MIN($AB2855,$AF2855))</f>
        <v/>
      </c>
      <c r="AK2855" t="str">
        <f>IF($D2855="","",MAX(0,N($AB2855)-N($AG2855)))</f>
        <v/>
      </c>
      <c r="AL2855" t="str">
        <f>IF(OR($D2855="",$AK2855="",N($AK2855)&lt;=0),"",IFERROR(MATCH(1,INDEX(('2_Review &amp; Audit'!$F$6:$F$505=$A2855)*('2_Review &amp; Audit'!$I$6:$I$505&gt;=$E2855-30)*('2_Review &amp; Audit'!$I$6:$I$505&lt;=$E2855+30)*('2_Review &amp; Audit'!$R$6:$R$505&gt;0)*(ROW('2_Review &amp; Audit'!$R$6:$R$505)&gt;$AC2855),0),0)+5,""))</f>
        <v/>
      </c>
      <c r="AP2855" t="str">
        <f>IF(OR($D2855="",$AK2855="",$AO2855=""),"",MIN($AK2855,$AO2855))</f>
        <v/>
      </c>
    </row>
    <row r="2856" spans="1:42" ht="12.75" customHeight="1" x14ac:dyDescent="0.2">
      <c r="A2856" t="str">
        <f>IF($J2856="","",INDEX('2_Review &amp; Audit'!$F:$F,$J2856))</f>
        <v/>
      </c>
      <c r="B2856" t="str">
        <f>IF($J2856="","",INDEX('2_Review &amp; Audit'!$C:$C,$J2856))</f>
        <v/>
      </c>
      <c r="C2856" t="str">
        <f>IF($J2856="","",INDEX('2_Review &amp; Audit'!$D:$D,$J2856))</f>
        <v/>
      </c>
      <c r="D2856" s="60" t="str">
        <f>IF($J2856="","",INDEX('2_Review &amp; Audit'!$U:$U,$J2856))</f>
        <v/>
      </c>
      <c r="E2856" t="str">
        <f>IF($J2856="","",INDEX('2_Review &amp; Audit'!$M:$M,$J2856))</f>
        <v/>
      </c>
      <c r="F2856" t="str">
        <f>IF($J2856="","",INDEX('2_Review &amp; Audit'!$N:$N,$J2856))</f>
        <v/>
      </c>
      <c r="G2856" t="str">
        <f>IF(OR($J2856="",$F2856=""),"",ABS(INDEX('2_Review &amp; Audit'!$B:$B,$J2856)/$F2856))</f>
        <v/>
      </c>
      <c r="H2856" t="str">
        <f t="shared" si="108"/>
        <v/>
      </c>
      <c r="I2856" t="str">
        <f>IF($J2856="","",INDEX('2_Review &amp; Audit'!$AD:$AD,$J2856))</f>
        <v/>
      </c>
      <c r="AB2856" t="str">
        <f>IF($D2856="","",MAX(0,N(#REF!)-N($X2856)))</f>
        <v/>
      </c>
      <c r="AC2856" t="str">
        <f>IF(OR($D2856="",$AB2856="",N($AB2856)&lt;=0),"",IFERROR(MATCH(1,INDEX(('2_Review &amp; Audit'!$F$6:$F$505=$A2856)*('2_Review &amp; Audit'!$I$6:$I$505&gt;=$E2856-30)*('2_Review &amp; Audit'!$I$6:$I$505&lt;=$E2856+30)*('2_Review &amp; Audit'!$R$6:$R$505&gt;0)*(ROW('2_Review &amp; Audit'!$R$6:$R$505)&gt;$T2856),0),0)+5,""))</f>
        <v/>
      </c>
      <c r="AG2856" t="str">
        <f>IF(OR($D2856="",$AB2856="",$AF2856=""),"",MIN($AB2856,$AF2856))</f>
        <v/>
      </c>
      <c r="AK2856" t="str">
        <f>IF($D2856="","",MAX(0,N($AB2856)-N($AG2856)))</f>
        <v/>
      </c>
      <c r="AL2856" t="str">
        <f>IF(OR($D2856="",$AK2856="",N($AK2856)&lt;=0),"",IFERROR(MATCH(1,INDEX(('2_Review &amp; Audit'!$F$6:$F$505=$A2856)*('2_Review &amp; Audit'!$I$6:$I$505&gt;=$E2856-30)*('2_Review &amp; Audit'!$I$6:$I$505&lt;=$E2856+30)*('2_Review &amp; Audit'!$R$6:$R$505&gt;0)*(ROW('2_Review &amp; Audit'!$R$6:$R$505)&gt;$AC2856),0),0)+5,""))</f>
        <v/>
      </c>
      <c r="AP2856" t="str">
        <f>IF(OR($D2856="",$AK2856="",$AO2856=""),"",MIN($AK2856,$AO2856))</f>
        <v/>
      </c>
    </row>
    <row r="2857" spans="1:42" ht="12.75" customHeight="1" x14ac:dyDescent="0.2">
      <c r="A2857" t="str">
        <f>IF($J2857="","",INDEX('2_Review &amp; Audit'!$F:$F,$J2857))</f>
        <v/>
      </c>
      <c r="B2857" t="str">
        <f>IF($J2857="","",INDEX('2_Review &amp; Audit'!$C:$C,$J2857))</f>
        <v/>
      </c>
      <c r="C2857" t="str">
        <f>IF($J2857="","",INDEX('2_Review &amp; Audit'!$D:$D,$J2857))</f>
        <v/>
      </c>
      <c r="D2857" s="60" t="str">
        <f>IF($J2857="","",INDEX('2_Review &amp; Audit'!$U:$U,$J2857))</f>
        <v/>
      </c>
      <c r="E2857" t="str">
        <f>IF($J2857="","",INDEX('2_Review &amp; Audit'!$M:$M,$J2857))</f>
        <v/>
      </c>
      <c r="F2857" t="str">
        <f>IF($J2857="","",INDEX('2_Review &amp; Audit'!$N:$N,$J2857))</f>
        <v/>
      </c>
      <c r="G2857" t="str">
        <f>IF(OR($J2857="",$F2857=""),"",ABS(INDEX('2_Review &amp; Audit'!$B:$B,$J2857)/$F2857))</f>
        <v/>
      </c>
      <c r="H2857" t="str">
        <f t="shared" si="108"/>
        <v/>
      </c>
      <c r="I2857" t="str">
        <f>IF($J2857="","",INDEX('2_Review &amp; Audit'!$AD:$AD,$J2857))</f>
        <v/>
      </c>
      <c r="AB2857" t="str">
        <f>IF($D2857="","",MAX(0,N(#REF!)-N($X2857)))</f>
        <v/>
      </c>
      <c r="AC2857" t="str">
        <f>IF(OR($D2857="",$AB2857="",N($AB2857)&lt;=0),"",IFERROR(MATCH(1,INDEX(('2_Review &amp; Audit'!$F$6:$F$505=$A2857)*('2_Review &amp; Audit'!$I$6:$I$505&gt;=$E2857-30)*('2_Review &amp; Audit'!$I$6:$I$505&lt;=$E2857+30)*('2_Review &amp; Audit'!$R$6:$R$505&gt;0)*(ROW('2_Review &amp; Audit'!$R$6:$R$505)&gt;$T2857),0),0)+5,""))</f>
        <v/>
      </c>
      <c r="AG2857" t="str">
        <f>IF(OR($D2857="",$AB2857="",$AF2857=""),"",MIN($AB2857,$AF2857))</f>
        <v/>
      </c>
      <c r="AK2857" t="str">
        <f>IF($D2857="","",MAX(0,N($AB2857)-N($AG2857)))</f>
        <v/>
      </c>
      <c r="AL2857" t="str">
        <f>IF(OR($D2857="",$AK2857="",N($AK2857)&lt;=0),"",IFERROR(MATCH(1,INDEX(('2_Review &amp; Audit'!$F$6:$F$505=$A2857)*('2_Review &amp; Audit'!$I$6:$I$505&gt;=$E2857-30)*('2_Review &amp; Audit'!$I$6:$I$505&lt;=$E2857+30)*('2_Review &amp; Audit'!$R$6:$R$505&gt;0)*(ROW('2_Review &amp; Audit'!$R$6:$R$505)&gt;$AC2857),0),0)+5,""))</f>
        <v/>
      </c>
      <c r="AP2857" t="str">
        <f>IF(OR($D2857="",$AK2857="",$AO2857=""),"",MIN($AK2857,$AO2857))</f>
        <v/>
      </c>
    </row>
    <row r="2858" spans="1:42" ht="12.75" customHeight="1" x14ac:dyDescent="0.2">
      <c r="A2858" t="str">
        <f>IF($J2858="","",INDEX('2_Review &amp; Audit'!$F:$F,$J2858))</f>
        <v/>
      </c>
      <c r="B2858" t="str">
        <f>IF($J2858="","",INDEX('2_Review &amp; Audit'!$C:$C,$J2858))</f>
        <v/>
      </c>
      <c r="C2858" t="str">
        <f>IF($J2858="","",INDEX('2_Review &amp; Audit'!$D:$D,$J2858))</f>
        <v/>
      </c>
      <c r="D2858" s="60" t="str">
        <f>IF($J2858="","",INDEX('2_Review &amp; Audit'!$U:$U,$J2858))</f>
        <v/>
      </c>
      <c r="E2858" t="str">
        <f>IF($J2858="","",INDEX('2_Review &amp; Audit'!$M:$M,$J2858))</f>
        <v/>
      </c>
      <c r="F2858" t="str">
        <f>IF($J2858="","",INDEX('2_Review &amp; Audit'!$N:$N,$J2858))</f>
        <v/>
      </c>
      <c r="G2858" t="str">
        <f>IF(OR($J2858="",$F2858=""),"",ABS(INDEX('2_Review &amp; Audit'!$B:$B,$J2858)/$F2858))</f>
        <v/>
      </c>
      <c r="H2858" t="str">
        <f t="shared" si="108"/>
        <v/>
      </c>
      <c r="I2858" t="str">
        <f>IF($J2858="","",INDEX('2_Review &amp; Audit'!$AD:$AD,$J2858))</f>
        <v/>
      </c>
      <c r="AB2858" t="str">
        <f>IF($D2858="","",MAX(0,N(#REF!)-N($X2858)))</f>
        <v/>
      </c>
      <c r="AC2858" t="str">
        <f>IF(OR($D2858="",$AB2858="",N($AB2858)&lt;=0),"",IFERROR(MATCH(1,INDEX(('2_Review &amp; Audit'!$F$6:$F$505=$A2858)*('2_Review &amp; Audit'!$I$6:$I$505&gt;=$E2858-30)*('2_Review &amp; Audit'!$I$6:$I$505&lt;=$E2858+30)*('2_Review &amp; Audit'!$R$6:$R$505&gt;0)*(ROW('2_Review &amp; Audit'!$R$6:$R$505)&gt;$T2858),0),0)+5,""))</f>
        <v/>
      </c>
      <c r="AG2858" t="str">
        <f>IF(OR($D2858="",$AB2858="",$AF2858=""),"",MIN($AB2858,$AF2858))</f>
        <v/>
      </c>
      <c r="AK2858" t="str">
        <f>IF($D2858="","",MAX(0,N($AB2858)-N($AG2858)))</f>
        <v/>
      </c>
      <c r="AL2858" t="str">
        <f>IF(OR($D2858="",$AK2858="",N($AK2858)&lt;=0),"",IFERROR(MATCH(1,INDEX(('2_Review &amp; Audit'!$F$6:$F$505=$A2858)*('2_Review &amp; Audit'!$I$6:$I$505&gt;=$E2858-30)*('2_Review &amp; Audit'!$I$6:$I$505&lt;=$E2858+30)*('2_Review &amp; Audit'!$R$6:$R$505&gt;0)*(ROW('2_Review &amp; Audit'!$R$6:$R$505)&gt;$AC2858),0),0)+5,""))</f>
        <v/>
      </c>
      <c r="AP2858" t="str">
        <f>IF(OR($D2858="",$AK2858="",$AO2858=""),"",MIN($AK2858,$AO2858))</f>
        <v/>
      </c>
    </row>
    <row r="2859" spans="1:42" ht="12.75" customHeight="1" x14ac:dyDescent="0.2">
      <c r="A2859" t="str">
        <f>IF($J2859="","",INDEX('2_Review &amp; Audit'!$F:$F,$J2859))</f>
        <v/>
      </c>
      <c r="B2859" t="str">
        <f>IF($J2859="","",INDEX('2_Review &amp; Audit'!$C:$C,$J2859))</f>
        <v/>
      </c>
      <c r="C2859" t="str">
        <f>IF($J2859="","",INDEX('2_Review &amp; Audit'!$D:$D,$J2859))</f>
        <v/>
      </c>
      <c r="D2859" s="60" t="str">
        <f>IF($J2859="","",INDEX('2_Review &amp; Audit'!$U:$U,$J2859))</f>
        <v/>
      </c>
      <c r="E2859" t="str">
        <f>IF($J2859="","",INDEX('2_Review &amp; Audit'!$M:$M,$J2859))</f>
        <v/>
      </c>
      <c r="F2859" t="str">
        <f>IF($J2859="","",INDEX('2_Review &amp; Audit'!$N:$N,$J2859))</f>
        <v/>
      </c>
      <c r="G2859" t="str">
        <f>IF(OR($J2859="",$F2859=""),"",ABS(INDEX('2_Review &amp; Audit'!$B:$B,$J2859)/$F2859))</f>
        <v/>
      </c>
      <c r="H2859" t="str">
        <f t="shared" si="108"/>
        <v/>
      </c>
      <c r="I2859" t="str">
        <f>IF($J2859="","",INDEX('2_Review &amp; Audit'!$AD:$AD,$J2859))</f>
        <v/>
      </c>
      <c r="AB2859" t="str">
        <f>IF($D2859="","",MAX(0,N(#REF!)-N($X2859)))</f>
        <v/>
      </c>
      <c r="AC2859" t="str">
        <f>IF(OR($D2859="",$AB2859="",N($AB2859)&lt;=0),"",IFERROR(MATCH(1,INDEX(('2_Review &amp; Audit'!$F$6:$F$505=$A2859)*('2_Review &amp; Audit'!$I$6:$I$505&gt;=$E2859-30)*('2_Review &amp; Audit'!$I$6:$I$505&lt;=$E2859+30)*('2_Review &amp; Audit'!$R$6:$R$505&gt;0)*(ROW('2_Review &amp; Audit'!$R$6:$R$505)&gt;$T2859),0),0)+5,""))</f>
        <v/>
      </c>
      <c r="AG2859" t="str">
        <f>IF(OR($D2859="",$AB2859="",$AF2859=""),"",MIN($AB2859,$AF2859))</f>
        <v/>
      </c>
      <c r="AK2859" t="str">
        <f>IF($D2859="","",MAX(0,N($AB2859)-N($AG2859)))</f>
        <v/>
      </c>
      <c r="AL2859" t="str">
        <f>IF(OR($D2859="",$AK2859="",N($AK2859)&lt;=0),"",IFERROR(MATCH(1,INDEX(('2_Review &amp; Audit'!$F$6:$F$505=$A2859)*('2_Review &amp; Audit'!$I$6:$I$505&gt;=$E2859-30)*('2_Review &amp; Audit'!$I$6:$I$505&lt;=$E2859+30)*('2_Review &amp; Audit'!$R$6:$R$505&gt;0)*(ROW('2_Review &amp; Audit'!$R$6:$R$505)&gt;$AC2859),0),0)+5,""))</f>
        <v/>
      </c>
      <c r="AP2859" t="str">
        <f>IF(OR($D2859="",$AK2859="",$AO2859=""),"",MIN($AK2859,$AO2859))</f>
        <v/>
      </c>
    </row>
    <row r="2860" spans="1:42" ht="12.75" customHeight="1" x14ac:dyDescent="0.2">
      <c r="A2860" t="str">
        <f>IF($J2860="","",INDEX('2_Review &amp; Audit'!$F:$F,$J2860))</f>
        <v/>
      </c>
      <c r="B2860" t="str">
        <f>IF($J2860="","",INDEX('2_Review &amp; Audit'!$C:$C,$J2860))</f>
        <v/>
      </c>
      <c r="C2860" t="str">
        <f>IF($J2860="","",INDEX('2_Review &amp; Audit'!$D:$D,$J2860))</f>
        <v/>
      </c>
      <c r="D2860" s="60" t="str">
        <f>IF($J2860="","",INDEX('2_Review &amp; Audit'!$U:$U,$J2860))</f>
        <v/>
      </c>
      <c r="E2860" t="str">
        <f>IF($J2860="","",INDEX('2_Review &amp; Audit'!$M:$M,$J2860))</f>
        <v/>
      </c>
      <c r="F2860" t="str">
        <f>IF($J2860="","",INDEX('2_Review &amp; Audit'!$N:$N,$J2860))</f>
        <v/>
      </c>
      <c r="G2860" t="str">
        <f>IF(OR($J2860="",$F2860=""),"",ABS(INDEX('2_Review &amp; Audit'!$B:$B,$J2860)/$F2860))</f>
        <v/>
      </c>
      <c r="H2860" t="str">
        <f t="shared" si="108"/>
        <v/>
      </c>
      <c r="I2860" t="str">
        <f>IF($J2860="","",INDEX('2_Review &amp; Audit'!$AD:$AD,$J2860))</f>
        <v/>
      </c>
      <c r="AB2860" t="str">
        <f>IF($D2860="","",MAX(0,N(#REF!)-N($X2860)))</f>
        <v/>
      </c>
      <c r="AC2860" t="str">
        <f>IF(OR($D2860="",$AB2860="",N($AB2860)&lt;=0),"",IFERROR(MATCH(1,INDEX(('2_Review &amp; Audit'!$F$6:$F$505=$A2860)*('2_Review &amp; Audit'!$I$6:$I$505&gt;=$E2860-30)*('2_Review &amp; Audit'!$I$6:$I$505&lt;=$E2860+30)*('2_Review &amp; Audit'!$R$6:$R$505&gt;0)*(ROW('2_Review &amp; Audit'!$R$6:$R$505)&gt;$T2860),0),0)+5,""))</f>
        <v/>
      </c>
      <c r="AG2860" t="str">
        <f>IF(OR($D2860="",$AB2860="",$AF2860=""),"",MIN($AB2860,$AF2860))</f>
        <v/>
      </c>
      <c r="AK2860" t="str">
        <f>IF($D2860="","",MAX(0,N($AB2860)-N($AG2860)))</f>
        <v/>
      </c>
      <c r="AL2860" t="str">
        <f>IF(OR($D2860="",$AK2860="",N($AK2860)&lt;=0),"",IFERROR(MATCH(1,INDEX(('2_Review &amp; Audit'!$F$6:$F$505=$A2860)*('2_Review &amp; Audit'!$I$6:$I$505&gt;=$E2860-30)*('2_Review &amp; Audit'!$I$6:$I$505&lt;=$E2860+30)*('2_Review &amp; Audit'!$R$6:$R$505&gt;0)*(ROW('2_Review &amp; Audit'!$R$6:$R$505)&gt;$AC2860),0),0)+5,""))</f>
        <v/>
      </c>
      <c r="AP2860" t="str">
        <f>IF(OR($D2860="",$AK2860="",$AO2860=""),"",MIN($AK2860,$AO2860))</f>
        <v/>
      </c>
    </row>
    <row r="2861" spans="1:42" ht="12.75" customHeight="1" x14ac:dyDescent="0.2">
      <c r="A2861" t="str">
        <f>IF($J2861="","",INDEX('2_Review &amp; Audit'!$F:$F,$J2861))</f>
        <v/>
      </c>
      <c r="B2861" t="str">
        <f>IF($J2861="","",INDEX('2_Review &amp; Audit'!$C:$C,$J2861))</f>
        <v/>
      </c>
      <c r="C2861" t="str">
        <f>IF($J2861="","",INDEX('2_Review &amp; Audit'!$D:$D,$J2861))</f>
        <v/>
      </c>
      <c r="D2861" s="60" t="str">
        <f>IF($J2861="","",INDEX('2_Review &amp; Audit'!$U:$U,$J2861))</f>
        <v/>
      </c>
      <c r="E2861" t="str">
        <f>IF($J2861="","",INDEX('2_Review &amp; Audit'!$M:$M,$J2861))</f>
        <v/>
      </c>
      <c r="F2861" t="str">
        <f>IF($J2861="","",INDEX('2_Review &amp; Audit'!$N:$N,$J2861))</f>
        <v/>
      </c>
      <c r="G2861" t="str">
        <f>IF(OR($J2861="",$F2861=""),"",ABS(INDEX('2_Review &amp; Audit'!$B:$B,$J2861)/$F2861))</f>
        <v/>
      </c>
      <c r="H2861" t="str">
        <f t="shared" si="108"/>
        <v/>
      </c>
      <c r="I2861" t="str">
        <f>IF($J2861="","",INDEX('2_Review &amp; Audit'!$AD:$AD,$J2861))</f>
        <v/>
      </c>
      <c r="AB2861" t="str">
        <f>IF($D2861="","",MAX(0,N(#REF!)-N($X2861)))</f>
        <v/>
      </c>
      <c r="AC2861" t="str">
        <f>IF(OR($D2861="",$AB2861="",N($AB2861)&lt;=0),"",IFERROR(MATCH(1,INDEX(('2_Review &amp; Audit'!$F$6:$F$505=$A2861)*('2_Review &amp; Audit'!$I$6:$I$505&gt;=$E2861-30)*('2_Review &amp; Audit'!$I$6:$I$505&lt;=$E2861+30)*('2_Review &amp; Audit'!$R$6:$R$505&gt;0)*(ROW('2_Review &amp; Audit'!$R$6:$R$505)&gt;$T2861),0),0)+5,""))</f>
        <v/>
      </c>
      <c r="AG2861" t="str">
        <f>IF(OR($D2861="",$AB2861="",$AF2861=""),"",MIN($AB2861,$AF2861))</f>
        <v/>
      </c>
      <c r="AK2861" t="str">
        <f>IF($D2861="","",MAX(0,N($AB2861)-N($AG2861)))</f>
        <v/>
      </c>
      <c r="AL2861" t="str">
        <f>IF(OR($D2861="",$AK2861="",N($AK2861)&lt;=0),"",IFERROR(MATCH(1,INDEX(('2_Review &amp; Audit'!$F$6:$F$505=$A2861)*('2_Review &amp; Audit'!$I$6:$I$505&gt;=$E2861-30)*('2_Review &amp; Audit'!$I$6:$I$505&lt;=$E2861+30)*('2_Review &amp; Audit'!$R$6:$R$505&gt;0)*(ROW('2_Review &amp; Audit'!$R$6:$R$505)&gt;$AC2861),0),0)+5,""))</f>
        <v/>
      </c>
      <c r="AP2861" t="str">
        <f>IF(OR($D2861="",$AK2861="",$AO2861=""),"",MIN($AK2861,$AO2861))</f>
        <v/>
      </c>
    </row>
    <row r="2862" spans="1:42" ht="12.75" customHeight="1" x14ac:dyDescent="0.2">
      <c r="A2862" t="str">
        <f>IF($J2862="","",INDEX('2_Review &amp; Audit'!$F:$F,$J2862))</f>
        <v/>
      </c>
      <c r="B2862" t="str">
        <f>IF($J2862="","",INDEX('2_Review &amp; Audit'!$C:$C,$J2862))</f>
        <v/>
      </c>
      <c r="C2862" t="str">
        <f>IF($J2862="","",INDEX('2_Review &amp; Audit'!$D:$D,$J2862))</f>
        <v/>
      </c>
      <c r="D2862" s="60" t="str">
        <f>IF($J2862="","",INDEX('2_Review &amp; Audit'!$U:$U,$J2862))</f>
        <v/>
      </c>
      <c r="E2862" t="str">
        <f>IF($J2862="","",INDEX('2_Review &amp; Audit'!$M:$M,$J2862))</f>
        <v/>
      </c>
      <c r="F2862" t="str">
        <f>IF($J2862="","",INDEX('2_Review &amp; Audit'!$N:$N,$J2862))</f>
        <v/>
      </c>
      <c r="G2862" t="str">
        <f>IF(OR($J2862="",$F2862=""),"",ABS(INDEX('2_Review &amp; Audit'!$B:$B,$J2862)/$F2862))</f>
        <v/>
      </c>
      <c r="H2862" t="str">
        <f t="shared" si="108"/>
        <v/>
      </c>
      <c r="I2862" t="str">
        <f>IF($J2862="","",INDEX('2_Review &amp; Audit'!$AD:$AD,$J2862))</f>
        <v/>
      </c>
      <c r="AB2862" t="str">
        <f>IF($D2862="","",MAX(0,N(#REF!)-N($X2862)))</f>
        <v/>
      </c>
      <c r="AC2862" t="str">
        <f>IF(OR($D2862="",$AB2862="",N($AB2862)&lt;=0),"",IFERROR(MATCH(1,INDEX(('2_Review &amp; Audit'!$F$6:$F$505=$A2862)*('2_Review &amp; Audit'!$I$6:$I$505&gt;=$E2862-30)*('2_Review &amp; Audit'!$I$6:$I$505&lt;=$E2862+30)*('2_Review &amp; Audit'!$R$6:$R$505&gt;0)*(ROW('2_Review &amp; Audit'!$R$6:$R$505)&gt;$T2862),0),0)+5,""))</f>
        <v/>
      </c>
      <c r="AG2862" t="str">
        <f>IF(OR($D2862="",$AB2862="",$AF2862=""),"",MIN($AB2862,$AF2862))</f>
        <v/>
      </c>
      <c r="AK2862" t="str">
        <f>IF($D2862="","",MAX(0,N($AB2862)-N($AG2862)))</f>
        <v/>
      </c>
      <c r="AL2862" t="str">
        <f>IF(OR($D2862="",$AK2862="",N($AK2862)&lt;=0),"",IFERROR(MATCH(1,INDEX(('2_Review &amp; Audit'!$F$6:$F$505=$A2862)*('2_Review &amp; Audit'!$I$6:$I$505&gt;=$E2862-30)*('2_Review &amp; Audit'!$I$6:$I$505&lt;=$E2862+30)*('2_Review &amp; Audit'!$R$6:$R$505&gt;0)*(ROW('2_Review &amp; Audit'!$R$6:$R$505)&gt;$AC2862),0),0)+5,""))</f>
        <v/>
      </c>
      <c r="AP2862" t="str">
        <f>IF(OR($D2862="",$AK2862="",$AO2862=""),"",MIN($AK2862,$AO2862))</f>
        <v/>
      </c>
    </row>
    <row r="2863" spans="1:42" ht="12.75" customHeight="1" x14ac:dyDescent="0.2">
      <c r="A2863" t="str">
        <f>IF($J2863="","",INDEX('2_Review &amp; Audit'!$F:$F,$J2863))</f>
        <v/>
      </c>
      <c r="B2863" t="str">
        <f>IF($J2863="","",INDEX('2_Review &amp; Audit'!$C:$C,$J2863))</f>
        <v/>
      </c>
      <c r="C2863" t="str">
        <f>IF($J2863="","",INDEX('2_Review &amp; Audit'!$D:$D,$J2863))</f>
        <v/>
      </c>
      <c r="D2863" s="60" t="str">
        <f>IF($J2863="","",INDEX('2_Review &amp; Audit'!$U:$U,$J2863))</f>
        <v/>
      </c>
      <c r="E2863" t="str">
        <f>IF($J2863="","",INDEX('2_Review &amp; Audit'!$M:$M,$J2863))</f>
        <v/>
      </c>
      <c r="F2863" t="str">
        <f>IF($J2863="","",INDEX('2_Review &amp; Audit'!$N:$N,$J2863))</f>
        <v/>
      </c>
      <c r="G2863" t="str">
        <f>IF(OR($J2863="",$F2863=""),"",ABS(INDEX('2_Review &amp; Audit'!$B:$B,$J2863)/$F2863))</f>
        <v/>
      </c>
      <c r="H2863" t="str">
        <f t="shared" si="108"/>
        <v/>
      </c>
      <c r="I2863" t="str">
        <f>IF($J2863="","",INDEX('2_Review &amp; Audit'!$AD:$AD,$J2863))</f>
        <v/>
      </c>
      <c r="AB2863" t="str">
        <f>IF($D2863="","",MAX(0,N(#REF!)-N($X2863)))</f>
        <v/>
      </c>
      <c r="AC2863" t="str">
        <f>IF(OR($D2863="",$AB2863="",N($AB2863)&lt;=0),"",IFERROR(MATCH(1,INDEX(('2_Review &amp; Audit'!$F$6:$F$505=$A2863)*('2_Review &amp; Audit'!$I$6:$I$505&gt;=$E2863-30)*('2_Review &amp; Audit'!$I$6:$I$505&lt;=$E2863+30)*('2_Review &amp; Audit'!$R$6:$R$505&gt;0)*(ROW('2_Review &amp; Audit'!$R$6:$R$505)&gt;$T2863),0),0)+5,""))</f>
        <v/>
      </c>
      <c r="AG2863" t="str">
        <f>IF(OR($D2863="",$AB2863="",$AF2863=""),"",MIN($AB2863,$AF2863))</f>
        <v/>
      </c>
      <c r="AK2863" t="str">
        <f>IF($D2863="","",MAX(0,N($AB2863)-N($AG2863)))</f>
        <v/>
      </c>
      <c r="AL2863" t="str">
        <f>IF(OR($D2863="",$AK2863="",N($AK2863)&lt;=0),"",IFERROR(MATCH(1,INDEX(('2_Review &amp; Audit'!$F$6:$F$505=$A2863)*('2_Review &amp; Audit'!$I$6:$I$505&gt;=$E2863-30)*('2_Review &amp; Audit'!$I$6:$I$505&lt;=$E2863+30)*('2_Review &amp; Audit'!$R$6:$R$505&gt;0)*(ROW('2_Review &amp; Audit'!$R$6:$R$505)&gt;$AC2863),0),0)+5,""))</f>
        <v/>
      </c>
      <c r="AP2863" t="str">
        <f>IF(OR($D2863="",$AK2863="",$AO2863=""),"",MIN($AK2863,$AO2863))</f>
        <v/>
      </c>
    </row>
    <row r="2864" spans="1:42" ht="12.75" customHeight="1" x14ac:dyDescent="0.2">
      <c r="A2864" t="str">
        <f>IF($J2864="","",INDEX('2_Review &amp; Audit'!$F:$F,$J2864))</f>
        <v/>
      </c>
      <c r="B2864" t="str">
        <f>IF($J2864="","",INDEX('2_Review &amp; Audit'!$C:$C,$J2864))</f>
        <v/>
      </c>
      <c r="C2864" t="str">
        <f>IF($J2864="","",INDEX('2_Review &amp; Audit'!$D:$D,$J2864))</f>
        <v/>
      </c>
      <c r="D2864" s="60" t="str">
        <f>IF($J2864="","",INDEX('2_Review &amp; Audit'!$U:$U,$J2864))</f>
        <v/>
      </c>
      <c r="E2864" t="str">
        <f>IF($J2864="","",INDEX('2_Review &amp; Audit'!$M:$M,$J2864))</f>
        <v/>
      </c>
      <c r="F2864" t="str">
        <f>IF($J2864="","",INDEX('2_Review &amp; Audit'!$N:$N,$J2864))</f>
        <v/>
      </c>
      <c r="G2864" t="str">
        <f>IF(OR($J2864="",$F2864=""),"",ABS(INDEX('2_Review &amp; Audit'!$B:$B,$J2864)/$F2864))</f>
        <v/>
      </c>
      <c r="H2864" t="str">
        <f t="shared" si="108"/>
        <v/>
      </c>
      <c r="I2864" t="str">
        <f>IF($J2864="","",INDEX('2_Review &amp; Audit'!$AD:$AD,$J2864))</f>
        <v/>
      </c>
      <c r="AB2864" t="str">
        <f>IF($D2864="","",MAX(0,N(#REF!)-N($X2864)))</f>
        <v/>
      </c>
      <c r="AC2864" t="str">
        <f>IF(OR($D2864="",$AB2864="",N($AB2864)&lt;=0),"",IFERROR(MATCH(1,INDEX(('2_Review &amp; Audit'!$F$6:$F$505=$A2864)*('2_Review &amp; Audit'!$I$6:$I$505&gt;=$E2864-30)*('2_Review &amp; Audit'!$I$6:$I$505&lt;=$E2864+30)*('2_Review &amp; Audit'!$R$6:$R$505&gt;0)*(ROW('2_Review &amp; Audit'!$R$6:$R$505)&gt;$T2864),0),0)+5,""))</f>
        <v/>
      </c>
      <c r="AG2864" t="str">
        <f>IF(OR($D2864="",$AB2864="",$AF2864=""),"",MIN($AB2864,$AF2864))</f>
        <v/>
      </c>
      <c r="AK2864" t="str">
        <f>IF($D2864="","",MAX(0,N($AB2864)-N($AG2864)))</f>
        <v/>
      </c>
      <c r="AL2864" t="str">
        <f>IF(OR($D2864="",$AK2864="",N($AK2864)&lt;=0),"",IFERROR(MATCH(1,INDEX(('2_Review &amp; Audit'!$F$6:$F$505=$A2864)*('2_Review &amp; Audit'!$I$6:$I$505&gt;=$E2864-30)*('2_Review &amp; Audit'!$I$6:$I$505&lt;=$E2864+30)*('2_Review &amp; Audit'!$R$6:$R$505&gt;0)*(ROW('2_Review &amp; Audit'!$R$6:$R$505)&gt;$AC2864),0),0)+5,""))</f>
        <v/>
      </c>
      <c r="AP2864" t="str">
        <f>IF(OR($D2864="",$AK2864="",$AO2864=""),"",MIN($AK2864,$AO2864))</f>
        <v/>
      </c>
    </row>
    <row r="2865" spans="1:42" ht="12.75" customHeight="1" x14ac:dyDescent="0.2">
      <c r="A2865" t="str">
        <f>IF($J2865="","",INDEX('2_Review &amp; Audit'!$F:$F,$J2865))</f>
        <v/>
      </c>
      <c r="B2865" t="str">
        <f>IF($J2865="","",INDEX('2_Review &amp; Audit'!$C:$C,$J2865))</f>
        <v/>
      </c>
      <c r="C2865" t="str">
        <f>IF($J2865="","",INDEX('2_Review &amp; Audit'!$D:$D,$J2865))</f>
        <v/>
      </c>
      <c r="D2865" s="60" t="str">
        <f>IF($J2865="","",INDEX('2_Review &amp; Audit'!$U:$U,$J2865))</f>
        <v/>
      </c>
      <c r="E2865" t="str">
        <f>IF($J2865="","",INDEX('2_Review &amp; Audit'!$M:$M,$J2865))</f>
        <v/>
      </c>
      <c r="F2865" t="str">
        <f>IF($J2865="","",INDEX('2_Review &amp; Audit'!$N:$N,$J2865))</f>
        <v/>
      </c>
      <c r="G2865" t="str">
        <f>IF(OR($J2865="",$F2865=""),"",ABS(INDEX('2_Review &amp; Audit'!$B:$B,$J2865)/$F2865))</f>
        <v/>
      </c>
      <c r="H2865" t="str">
        <f t="shared" si="108"/>
        <v/>
      </c>
      <c r="I2865" t="str">
        <f>IF($J2865="","",INDEX('2_Review &amp; Audit'!$AD:$AD,$J2865))</f>
        <v/>
      </c>
      <c r="AB2865" t="str">
        <f>IF($D2865="","",MAX(0,N(#REF!)-N($X2865)))</f>
        <v/>
      </c>
      <c r="AC2865" t="str">
        <f>IF(OR($D2865="",$AB2865="",N($AB2865)&lt;=0),"",IFERROR(MATCH(1,INDEX(('2_Review &amp; Audit'!$F$6:$F$505=$A2865)*('2_Review &amp; Audit'!$I$6:$I$505&gt;=$E2865-30)*('2_Review &amp; Audit'!$I$6:$I$505&lt;=$E2865+30)*('2_Review &amp; Audit'!$R$6:$R$505&gt;0)*(ROW('2_Review &amp; Audit'!$R$6:$R$505)&gt;$T2865),0),0)+5,""))</f>
        <v/>
      </c>
      <c r="AG2865" t="str">
        <f>IF(OR($D2865="",$AB2865="",$AF2865=""),"",MIN($AB2865,$AF2865))</f>
        <v/>
      </c>
      <c r="AK2865" t="str">
        <f>IF($D2865="","",MAX(0,N($AB2865)-N($AG2865)))</f>
        <v/>
      </c>
      <c r="AL2865" t="str">
        <f>IF(OR($D2865="",$AK2865="",N($AK2865)&lt;=0),"",IFERROR(MATCH(1,INDEX(('2_Review &amp; Audit'!$F$6:$F$505=$A2865)*('2_Review &amp; Audit'!$I$6:$I$505&gt;=$E2865-30)*('2_Review &amp; Audit'!$I$6:$I$505&lt;=$E2865+30)*('2_Review &amp; Audit'!$R$6:$R$505&gt;0)*(ROW('2_Review &amp; Audit'!$R$6:$R$505)&gt;$AC2865),0),0)+5,""))</f>
        <v/>
      </c>
      <c r="AP2865" t="str">
        <f>IF(OR($D2865="",$AK2865="",$AO2865=""),"",MIN($AK2865,$AO2865))</f>
        <v/>
      </c>
    </row>
    <row r="2866" spans="1:42" ht="12.75" customHeight="1" x14ac:dyDescent="0.2">
      <c r="A2866" t="str">
        <f>IF($J2866="","",INDEX('2_Review &amp; Audit'!$F:$F,$J2866))</f>
        <v/>
      </c>
      <c r="B2866" t="str">
        <f>IF($J2866="","",INDEX('2_Review &amp; Audit'!$C:$C,$J2866))</f>
        <v/>
      </c>
      <c r="C2866" t="str">
        <f>IF($J2866="","",INDEX('2_Review &amp; Audit'!$D:$D,$J2866))</f>
        <v/>
      </c>
      <c r="D2866" s="60" t="str">
        <f>IF($J2866="","",INDEX('2_Review &amp; Audit'!$U:$U,$J2866))</f>
        <v/>
      </c>
      <c r="E2866" t="str">
        <f>IF($J2866="","",INDEX('2_Review &amp; Audit'!$M:$M,$J2866))</f>
        <v/>
      </c>
      <c r="F2866" t="str">
        <f>IF($J2866="","",INDEX('2_Review &amp; Audit'!$N:$N,$J2866))</f>
        <v/>
      </c>
      <c r="G2866" t="str">
        <f>IF(OR($J2866="",$F2866=""),"",ABS(INDEX('2_Review &amp; Audit'!$B:$B,$J2866)/$F2866))</f>
        <v/>
      </c>
      <c r="H2866" t="str">
        <f t="shared" si="108"/>
        <v/>
      </c>
      <c r="I2866" t="str">
        <f>IF($J2866="","",INDEX('2_Review &amp; Audit'!$AD:$AD,$J2866))</f>
        <v/>
      </c>
      <c r="AB2866" t="str">
        <f>IF($D2866="","",MAX(0,N(#REF!)-N($X2866)))</f>
        <v/>
      </c>
      <c r="AC2866" t="str">
        <f>IF(OR($D2866="",$AB2866="",N($AB2866)&lt;=0),"",IFERROR(MATCH(1,INDEX(('2_Review &amp; Audit'!$F$6:$F$505=$A2866)*('2_Review &amp; Audit'!$I$6:$I$505&gt;=$E2866-30)*('2_Review &amp; Audit'!$I$6:$I$505&lt;=$E2866+30)*('2_Review &amp; Audit'!$R$6:$R$505&gt;0)*(ROW('2_Review &amp; Audit'!$R$6:$R$505)&gt;$T2866),0),0)+5,""))</f>
        <v/>
      </c>
      <c r="AG2866" t="str">
        <f>IF(OR($D2866="",$AB2866="",$AF2866=""),"",MIN($AB2866,$AF2866))</f>
        <v/>
      </c>
      <c r="AK2866" t="str">
        <f>IF($D2866="","",MAX(0,N($AB2866)-N($AG2866)))</f>
        <v/>
      </c>
      <c r="AL2866" t="str">
        <f>IF(OR($D2866="",$AK2866="",N($AK2866)&lt;=0),"",IFERROR(MATCH(1,INDEX(('2_Review &amp; Audit'!$F$6:$F$505=$A2866)*('2_Review &amp; Audit'!$I$6:$I$505&gt;=$E2866-30)*('2_Review &amp; Audit'!$I$6:$I$505&lt;=$E2866+30)*('2_Review &amp; Audit'!$R$6:$R$505&gt;0)*(ROW('2_Review &amp; Audit'!$R$6:$R$505)&gt;$AC2866),0),0)+5,""))</f>
        <v/>
      </c>
      <c r="AP2866" t="str">
        <f>IF(OR($D2866="",$AK2866="",$AO2866=""),"",MIN($AK2866,$AO2866))</f>
        <v/>
      </c>
    </row>
    <row r="2867" spans="1:42" ht="12.75" customHeight="1" x14ac:dyDescent="0.2">
      <c r="A2867" t="str">
        <f>IF($J2867="","",INDEX('2_Review &amp; Audit'!$F:$F,$J2867))</f>
        <v/>
      </c>
      <c r="B2867" t="str">
        <f>IF($J2867="","",INDEX('2_Review &amp; Audit'!$C:$C,$J2867))</f>
        <v/>
      </c>
      <c r="C2867" t="str">
        <f>IF($J2867="","",INDEX('2_Review &amp; Audit'!$D:$D,$J2867))</f>
        <v/>
      </c>
      <c r="D2867" s="60" t="str">
        <f>IF($J2867="","",INDEX('2_Review &amp; Audit'!$U:$U,$J2867))</f>
        <v/>
      </c>
      <c r="E2867" t="str">
        <f>IF($J2867="","",INDEX('2_Review &amp; Audit'!$M:$M,$J2867))</f>
        <v/>
      </c>
      <c r="F2867" t="str">
        <f>IF($J2867="","",INDEX('2_Review &amp; Audit'!$N:$N,$J2867))</f>
        <v/>
      </c>
      <c r="G2867" t="str">
        <f>IF(OR($J2867="",$F2867=""),"",ABS(INDEX('2_Review &amp; Audit'!$B:$B,$J2867)/$F2867))</f>
        <v/>
      </c>
      <c r="H2867" t="str">
        <f t="shared" si="108"/>
        <v/>
      </c>
      <c r="I2867" t="str">
        <f>IF($J2867="","",INDEX('2_Review &amp; Audit'!$AD:$AD,$J2867))</f>
        <v/>
      </c>
      <c r="AB2867" t="str">
        <f>IF($D2867="","",MAX(0,N(#REF!)-N($X2867)))</f>
        <v/>
      </c>
      <c r="AC2867" t="str">
        <f>IF(OR($D2867="",$AB2867="",N($AB2867)&lt;=0),"",IFERROR(MATCH(1,INDEX(('2_Review &amp; Audit'!$F$6:$F$505=$A2867)*('2_Review &amp; Audit'!$I$6:$I$505&gt;=$E2867-30)*('2_Review &amp; Audit'!$I$6:$I$505&lt;=$E2867+30)*('2_Review &amp; Audit'!$R$6:$R$505&gt;0)*(ROW('2_Review &amp; Audit'!$R$6:$R$505)&gt;$T2867),0),0)+5,""))</f>
        <v/>
      </c>
      <c r="AG2867" t="str">
        <f>IF(OR($D2867="",$AB2867="",$AF2867=""),"",MIN($AB2867,$AF2867))</f>
        <v/>
      </c>
      <c r="AK2867" t="str">
        <f>IF($D2867="","",MAX(0,N($AB2867)-N($AG2867)))</f>
        <v/>
      </c>
      <c r="AL2867" t="str">
        <f>IF(OR($D2867="",$AK2867="",N($AK2867)&lt;=0),"",IFERROR(MATCH(1,INDEX(('2_Review &amp; Audit'!$F$6:$F$505=$A2867)*('2_Review &amp; Audit'!$I$6:$I$505&gt;=$E2867-30)*('2_Review &amp; Audit'!$I$6:$I$505&lt;=$E2867+30)*('2_Review &amp; Audit'!$R$6:$R$505&gt;0)*(ROW('2_Review &amp; Audit'!$R$6:$R$505)&gt;$AC2867),0),0)+5,""))</f>
        <v/>
      </c>
      <c r="AP2867" t="str">
        <f>IF(OR($D2867="",$AK2867="",$AO2867=""),"",MIN($AK2867,$AO2867))</f>
        <v/>
      </c>
    </row>
    <row r="2868" spans="1:42" ht="12.75" customHeight="1" x14ac:dyDescent="0.2">
      <c r="A2868" t="str">
        <f>IF($J2868="","",INDEX('2_Review &amp; Audit'!$F:$F,$J2868))</f>
        <v/>
      </c>
      <c r="B2868" t="str">
        <f>IF($J2868="","",INDEX('2_Review &amp; Audit'!$C:$C,$J2868))</f>
        <v/>
      </c>
      <c r="C2868" t="str">
        <f>IF($J2868="","",INDEX('2_Review &amp; Audit'!$D:$D,$J2868))</f>
        <v/>
      </c>
      <c r="D2868" s="60" t="str">
        <f>IF($J2868="","",INDEX('2_Review &amp; Audit'!$U:$U,$J2868))</f>
        <v/>
      </c>
      <c r="E2868" t="str">
        <f>IF($J2868="","",INDEX('2_Review &amp; Audit'!$M:$M,$J2868))</f>
        <v/>
      </c>
      <c r="F2868" t="str">
        <f>IF($J2868="","",INDEX('2_Review &amp; Audit'!$N:$N,$J2868))</f>
        <v/>
      </c>
      <c r="G2868" t="str">
        <f>IF(OR($J2868="",$F2868=""),"",ABS(INDEX('2_Review &amp; Audit'!$B:$B,$J2868)/$F2868))</f>
        <v/>
      </c>
      <c r="H2868" t="str">
        <f t="shared" si="108"/>
        <v/>
      </c>
      <c r="I2868" t="str">
        <f>IF($J2868="","",INDEX('2_Review &amp; Audit'!$AD:$AD,$J2868))</f>
        <v/>
      </c>
      <c r="AB2868" t="str">
        <f>IF($D2868="","",MAX(0,N(#REF!)-N($X2868)))</f>
        <v/>
      </c>
      <c r="AC2868" t="str">
        <f>IF(OR($D2868="",$AB2868="",N($AB2868)&lt;=0),"",IFERROR(MATCH(1,INDEX(('2_Review &amp; Audit'!$F$6:$F$505=$A2868)*('2_Review &amp; Audit'!$I$6:$I$505&gt;=$E2868-30)*('2_Review &amp; Audit'!$I$6:$I$505&lt;=$E2868+30)*('2_Review &amp; Audit'!$R$6:$R$505&gt;0)*(ROW('2_Review &amp; Audit'!$R$6:$R$505)&gt;$T2868),0),0)+5,""))</f>
        <v/>
      </c>
      <c r="AG2868" t="str">
        <f>IF(OR($D2868="",$AB2868="",$AF2868=""),"",MIN($AB2868,$AF2868))</f>
        <v/>
      </c>
      <c r="AK2868" t="str">
        <f>IF($D2868="","",MAX(0,N($AB2868)-N($AG2868)))</f>
        <v/>
      </c>
      <c r="AL2868" t="str">
        <f>IF(OR($D2868="",$AK2868="",N($AK2868)&lt;=0),"",IFERROR(MATCH(1,INDEX(('2_Review &amp; Audit'!$F$6:$F$505=$A2868)*('2_Review &amp; Audit'!$I$6:$I$505&gt;=$E2868-30)*('2_Review &amp; Audit'!$I$6:$I$505&lt;=$E2868+30)*('2_Review &amp; Audit'!$R$6:$R$505&gt;0)*(ROW('2_Review &amp; Audit'!$R$6:$R$505)&gt;$AC2868),0),0)+5,""))</f>
        <v/>
      </c>
      <c r="AP2868" t="str">
        <f>IF(OR($D2868="",$AK2868="",$AO2868=""),"",MIN($AK2868,$AO2868))</f>
        <v/>
      </c>
    </row>
    <row r="2869" spans="1:42" ht="12.75" customHeight="1" x14ac:dyDescent="0.2">
      <c r="A2869" t="str">
        <f>IF($J2869="","",INDEX('2_Review &amp; Audit'!$F:$F,$J2869))</f>
        <v/>
      </c>
      <c r="B2869" t="str">
        <f>IF($J2869="","",INDEX('2_Review &amp; Audit'!$C:$C,$J2869))</f>
        <v/>
      </c>
      <c r="C2869" t="str">
        <f>IF($J2869="","",INDEX('2_Review &amp; Audit'!$D:$D,$J2869))</f>
        <v/>
      </c>
      <c r="D2869" s="60" t="str">
        <f>IF($J2869="","",INDEX('2_Review &amp; Audit'!$U:$U,$J2869))</f>
        <v/>
      </c>
      <c r="E2869" t="str">
        <f>IF($J2869="","",INDEX('2_Review &amp; Audit'!$M:$M,$J2869))</f>
        <v/>
      </c>
      <c r="F2869" t="str">
        <f>IF($J2869="","",INDEX('2_Review &amp; Audit'!$N:$N,$J2869))</f>
        <v/>
      </c>
      <c r="G2869" t="str">
        <f>IF(OR($J2869="",$F2869=""),"",ABS(INDEX('2_Review &amp; Audit'!$B:$B,$J2869)/$F2869))</f>
        <v/>
      </c>
      <c r="H2869" t="str">
        <f t="shared" si="108"/>
        <v/>
      </c>
      <c r="I2869" t="str">
        <f>IF($J2869="","",INDEX('2_Review &amp; Audit'!$AD:$AD,$J2869))</f>
        <v/>
      </c>
      <c r="AB2869" t="str">
        <f>IF($D2869="","",MAX(0,N(#REF!)-N($X2869)))</f>
        <v/>
      </c>
      <c r="AC2869" t="str">
        <f>IF(OR($D2869="",$AB2869="",N($AB2869)&lt;=0),"",IFERROR(MATCH(1,INDEX(('2_Review &amp; Audit'!$F$6:$F$505=$A2869)*('2_Review &amp; Audit'!$I$6:$I$505&gt;=$E2869-30)*('2_Review &amp; Audit'!$I$6:$I$505&lt;=$E2869+30)*('2_Review &amp; Audit'!$R$6:$R$505&gt;0)*(ROW('2_Review &amp; Audit'!$R$6:$R$505)&gt;$T2869),0),0)+5,""))</f>
        <v/>
      </c>
      <c r="AG2869" t="str">
        <f>IF(OR($D2869="",$AB2869="",$AF2869=""),"",MIN($AB2869,$AF2869))</f>
        <v/>
      </c>
      <c r="AK2869" t="str">
        <f>IF($D2869="","",MAX(0,N($AB2869)-N($AG2869)))</f>
        <v/>
      </c>
      <c r="AL2869" t="str">
        <f>IF(OR($D2869="",$AK2869="",N($AK2869)&lt;=0),"",IFERROR(MATCH(1,INDEX(('2_Review &amp; Audit'!$F$6:$F$505=$A2869)*('2_Review &amp; Audit'!$I$6:$I$505&gt;=$E2869-30)*('2_Review &amp; Audit'!$I$6:$I$505&lt;=$E2869+30)*('2_Review &amp; Audit'!$R$6:$R$505&gt;0)*(ROW('2_Review &amp; Audit'!$R$6:$R$505)&gt;$AC2869),0),0)+5,""))</f>
        <v/>
      </c>
      <c r="AP2869" t="str">
        <f>IF(OR($D2869="",$AK2869="",$AO2869=""),"",MIN($AK2869,$AO2869))</f>
        <v/>
      </c>
    </row>
    <row r="2870" spans="1:42" ht="12.75" customHeight="1" x14ac:dyDescent="0.2">
      <c r="A2870" t="str">
        <f>IF($J2870="","",INDEX('2_Review &amp; Audit'!$F:$F,$J2870))</f>
        <v/>
      </c>
      <c r="B2870" t="str">
        <f>IF($J2870="","",INDEX('2_Review &amp; Audit'!$C:$C,$J2870))</f>
        <v/>
      </c>
      <c r="C2870" t="str">
        <f>IF($J2870="","",INDEX('2_Review &amp; Audit'!$D:$D,$J2870))</f>
        <v/>
      </c>
      <c r="D2870" s="60" t="str">
        <f>IF($J2870="","",INDEX('2_Review &amp; Audit'!$U:$U,$J2870))</f>
        <v/>
      </c>
      <c r="E2870" t="str">
        <f>IF($J2870="","",INDEX('2_Review &amp; Audit'!$M:$M,$J2870))</f>
        <v/>
      </c>
      <c r="F2870" t="str">
        <f>IF($J2870="","",INDEX('2_Review &amp; Audit'!$N:$N,$J2870))</f>
        <v/>
      </c>
      <c r="G2870" t="str">
        <f>IF(OR($J2870="",$F2870=""),"",ABS(INDEX('2_Review &amp; Audit'!$B:$B,$J2870)/$F2870))</f>
        <v/>
      </c>
      <c r="H2870" t="str">
        <f t="shared" si="108"/>
        <v/>
      </c>
      <c r="I2870" t="str">
        <f>IF($J2870="","",INDEX('2_Review &amp; Audit'!$AD:$AD,$J2870))</f>
        <v/>
      </c>
      <c r="AB2870" t="str">
        <f>IF($D2870="","",MAX(0,N(#REF!)-N($X2870)))</f>
        <v/>
      </c>
      <c r="AC2870" t="str">
        <f>IF(OR($D2870="",$AB2870="",N($AB2870)&lt;=0),"",IFERROR(MATCH(1,INDEX(('2_Review &amp; Audit'!$F$6:$F$505=$A2870)*('2_Review &amp; Audit'!$I$6:$I$505&gt;=$E2870-30)*('2_Review &amp; Audit'!$I$6:$I$505&lt;=$E2870+30)*('2_Review &amp; Audit'!$R$6:$R$505&gt;0)*(ROW('2_Review &amp; Audit'!$R$6:$R$505)&gt;$T2870),0),0)+5,""))</f>
        <v/>
      </c>
      <c r="AG2870" t="str">
        <f>IF(OR($D2870="",$AB2870="",$AF2870=""),"",MIN($AB2870,$AF2870))</f>
        <v/>
      </c>
      <c r="AK2870" t="str">
        <f>IF($D2870="","",MAX(0,N($AB2870)-N($AG2870)))</f>
        <v/>
      </c>
      <c r="AL2870" t="str">
        <f>IF(OR($D2870="",$AK2870="",N($AK2870)&lt;=0),"",IFERROR(MATCH(1,INDEX(('2_Review &amp; Audit'!$F$6:$F$505=$A2870)*('2_Review &amp; Audit'!$I$6:$I$505&gt;=$E2870-30)*('2_Review &amp; Audit'!$I$6:$I$505&lt;=$E2870+30)*('2_Review &amp; Audit'!$R$6:$R$505&gt;0)*(ROW('2_Review &amp; Audit'!$R$6:$R$505)&gt;$AC2870),0),0)+5,""))</f>
        <v/>
      </c>
      <c r="AP2870" t="str">
        <f>IF(OR($D2870="",$AK2870="",$AO2870=""),"",MIN($AK2870,$AO2870))</f>
        <v/>
      </c>
    </row>
    <row r="2871" spans="1:42" ht="12.75" customHeight="1" x14ac:dyDescent="0.2">
      <c r="A2871" t="str">
        <f>IF($J2871="","",INDEX('2_Review &amp; Audit'!$F:$F,$J2871))</f>
        <v/>
      </c>
      <c r="B2871" t="str">
        <f>IF($J2871="","",INDEX('2_Review &amp; Audit'!$C:$C,$J2871))</f>
        <v/>
      </c>
      <c r="C2871" t="str">
        <f>IF($J2871="","",INDEX('2_Review &amp; Audit'!$D:$D,$J2871))</f>
        <v/>
      </c>
      <c r="D2871" s="60" t="str">
        <f>IF($J2871="","",INDEX('2_Review &amp; Audit'!$U:$U,$J2871))</f>
        <v/>
      </c>
      <c r="E2871" t="str">
        <f>IF($J2871="","",INDEX('2_Review &amp; Audit'!$M:$M,$J2871))</f>
        <v/>
      </c>
      <c r="F2871" t="str">
        <f>IF($J2871="","",INDEX('2_Review &amp; Audit'!$N:$N,$J2871))</f>
        <v/>
      </c>
      <c r="G2871" t="str">
        <f>IF(OR($J2871="",$F2871=""),"",ABS(INDEX('2_Review &amp; Audit'!$B:$B,$J2871)/$F2871))</f>
        <v/>
      </c>
      <c r="H2871" t="str">
        <f t="shared" si="108"/>
        <v/>
      </c>
      <c r="I2871" t="str">
        <f>IF($J2871="","",INDEX('2_Review &amp; Audit'!$AD:$AD,$J2871))</f>
        <v/>
      </c>
      <c r="AB2871" t="str">
        <f>IF($D2871="","",MAX(0,N(#REF!)-N($X2871)))</f>
        <v/>
      </c>
      <c r="AC2871" t="str">
        <f>IF(OR($D2871="",$AB2871="",N($AB2871)&lt;=0),"",IFERROR(MATCH(1,INDEX(('2_Review &amp; Audit'!$F$6:$F$505=$A2871)*('2_Review &amp; Audit'!$I$6:$I$505&gt;=$E2871-30)*('2_Review &amp; Audit'!$I$6:$I$505&lt;=$E2871+30)*('2_Review &amp; Audit'!$R$6:$R$505&gt;0)*(ROW('2_Review &amp; Audit'!$R$6:$R$505)&gt;$T2871),0),0)+5,""))</f>
        <v/>
      </c>
      <c r="AG2871" t="str">
        <f>IF(OR($D2871="",$AB2871="",$AF2871=""),"",MIN($AB2871,$AF2871))</f>
        <v/>
      </c>
      <c r="AK2871" t="str">
        <f>IF($D2871="","",MAX(0,N($AB2871)-N($AG2871)))</f>
        <v/>
      </c>
      <c r="AL2871" t="str">
        <f>IF(OR($D2871="",$AK2871="",N($AK2871)&lt;=0),"",IFERROR(MATCH(1,INDEX(('2_Review &amp; Audit'!$F$6:$F$505=$A2871)*('2_Review &amp; Audit'!$I$6:$I$505&gt;=$E2871-30)*('2_Review &amp; Audit'!$I$6:$I$505&lt;=$E2871+30)*('2_Review &amp; Audit'!$R$6:$R$505&gt;0)*(ROW('2_Review &amp; Audit'!$R$6:$R$505)&gt;$AC2871),0),0)+5,""))</f>
        <v/>
      </c>
      <c r="AP2871" t="str">
        <f>IF(OR($D2871="",$AK2871="",$AO2871=""),"",MIN($AK2871,$AO2871))</f>
        <v/>
      </c>
    </row>
    <row r="2872" spans="1:42" ht="12.75" customHeight="1" x14ac:dyDescent="0.2">
      <c r="A2872" t="str">
        <f>IF($J2872="","",INDEX('2_Review &amp; Audit'!$F:$F,$J2872))</f>
        <v/>
      </c>
      <c r="B2872" t="str">
        <f>IF($J2872="","",INDEX('2_Review &amp; Audit'!$C:$C,$J2872))</f>
        <v/>
      </c>
      <c r="C2872" t="str">
        <f>IF($J2872="","",INDEX('2_Review &amp; Audit'!$D:$D,$J2872))</f>
        <v/>
      </c>
      <c r="D2872" s="60" t="str">
        <f>IF($J2872="","",INDEX('2_Review &amp; Audit'!$U:$U,$J2872))</f>
        <v/>
      </c>
      <c r="E2872" t="str">
        <f>IF($J2872="","",INDEX('2_Review &amp; Audit'!$M:$M,$J2872))</f>
        <v/>
      </c>
      <c r="F2872" t="str">
        <f>IF($J2872="","",INDEX('2_Review &amp; Audit'!$N:$N,$J2872))</f>
        <v/>
      </c>
      <c r="G2872" t="str">
        <f>IF(OR($J2872="",$F2872=""),"",ABS(INDEX('2_Review &amp; Audit'!$B:$B,$J2872)/$F2872))</f>
        <v/>
      </c>
      <c r="H2872" t="str">
        <f t="shared" si="108"/>
        <v/>
      </c>
      <c r="I2872" t="str">
        <f>IF($J2872="","",INDEX('2_Review &amp; Audit'!$AD:$AD,$J2872))</f>
        <v/>
      </c>
      <c r="AB2872" t="str">
        <f>IF($D2872="","",MAX(0,N(#REF!)-N($X2872)))</f>
        <v/>
      </c>
      <c r="AC2872" t="str">
        <f>IF(OR($D2872="",$AB2872="",N($AB2872)&lt;=0),"",IFERROR(MATCH(1,INDEX(('2_Review &amp; Audit'!$F$6:$F$505=$A2872)*('2_Review &amp; Audit'!$I$6:$I$505&gt;=$E2872-30)*('2_Review &amp; Audit'!$I$6:$I$505&lt;=$E2872+30)*('2_Review &amp; Audit'!$R$6:$R$505&gt;0)*(ROW('2_Review &amp; Audit'!$R$6:$R$505)&gt;$T2872),0),0)+5,""))</f>
        <v/>
      </c>
      <c r="AG2872" t="str">
        <f>IF(OR($D2872="",$AB2872="",$AF2872=""),"",MIN($AB2872,$AF2872))</f>
        <v/>
      </c>
      <c r="AK2872" t="str">
        <f>IF($D2872="","",MAX(0,N($AB2872)-N($AG2872)))</f>
        <v/>
      </c>
      <c r="AL2872" t="str">
        <f>IF(OR($D2872="",$AK2872="",N($AK2872)&lt;=0),"",IFERROR(MATCH(1,INDEX(('2_Review &amp; Audit'!$F$6:$F$505=$A2872)*('2_Review &amp; Audit'!$I$6:$I$505&gt;=$E2872-30)*('2_Review &amp; Audit'!$I$6:$I$505&lt;=$E2872+30)*('2_Review &amp; Audit'!$R$6:$R$505&gt;0)*(ROW('2_Review &amp; Audit'!$R$6:$R$505)&gt;$AC2872),0),0)+5,""))</f>
        <v/>
      </c>
      <c r="AP2872" t="str">
        <f>IF(OR($D2872="",$AK2872="",$AO2872=""),"",MIN($AK2872,$AO2872))</f>
        <v/>
      </c>
    </row>
    <row r="2873" spans="1:42" ht="12.75" customHeight="1" x14ac:dyDescent="0.2">
      <c r="A2873" t="str">
        <f>IF($J2873="","",INDEX('2_Review &amp; Audit'!$F:$F,$J2873))</f>
        <v/>
      </c>
      <c r="B2873" t="str">
        <f>IF($J2873="","",INDEX('2_Review &amp; Audit'!$C:$C,$J2873))</f>
        <v/>
      </c>
      <c r="C2873" t="str">
        <f>IF($J2873="","",INDEX('2_Review &amp; Audit'!$D:$D,$J2873))</f>
        <v/>
      </c>
      <c r="D2873" s="60" t="str">
        <f>IF($J2873="","",INDEX('2_Review &amp; Audit'!$U:$U,$J2873))</f>
        <v/>
      </c>
      <c r="E2873" t="str">
        <f>IF($J2873="","",INDEX('2_Review &amp; Audit'!$M:$M,$J2873))</f>
        <v/>
      </c>
      <c r="F2873" t="str">
        <f>IF($J2873="","",INDEX('2_Review &amp; Audit'!$N:$N,$J2873))</f>
        <v/>
      </c>
      <c r="G2873" t="str">
        <f>IF(OR($J2873="",$F2873=""),"",ABS(INDEX('2_Review &amp; Audit'!$B:$B,$J2873)/$F2873))</f>
        <v/>
      </c>
      <c r="H2873" t="str">
        <f t="shared" si="108"/>
        <v/>
      </c>
      <c r="I2873" t="str">
        <f>IF($J2873="","",INDEX('2_Review &amp; Audit'!$AD:$AD,$J2873))</f>
        <v/>
      </c>
      <c r="AB2873" t="str">
        <f>IF($D2873="","",MAX(0,N(#REF!)-N($X2873)))</f>
        <v/>
      </c>
      <c r="AC2873" t="str">
        <f>IF(OR($D2873="",$AB2873="",N($AB2873)&lt;=0),"",IFERROR(MATCH(1,INDEX(('2_Review &amp; Audit'!$F$6:$F$505=$A2873)*('2_Review &amp; Audit'!$I$6:$I$505&gt;=$E2873-30)*('2_Review &amp; Audit'!$I$6:$I$505&lt;=$E2873+30)*('2_Review &amp; Audit'!$R$6:$R$505&gt;0)*(ROW('2_Review &amp; Audit'!$R$6:$R$505)&gt;$T2873),0),0)+5,""))</f>
        <v/>
      </c>
      <c r="AG2873" t="str">
        <f>IF(OR($D2873="",$AB2873="",$AF2873=""),"",MIN($AB2873,$AF2873))</f>
        <v/>
      </c>
      <c r="AK2873" t="str">
        <f>IF($D2873="","",MAX(0,N($AB2873)-N($AG2873)))</f>
        <v/>
      </c>
      <c r="AL2873" t="str">
        <f>IF(OR($D2873="",$AK2873="",N($AK2873)&lt;=0),"",IFERROR(MATCH(1,INDEX(('2_Review &amp; Audit'!$F$6:$F$505=$A2873)*('2_Review &amp; Audit'!$I$6:$I$505&gt;=$E2873-30)*('2_Review &amp; Audit'!$I$6:$I$505&lt;=$E2873+30)*('2_Review &amp; Audit'!$R$6:$R$505&gt;0)*(ROW('2_Review &amp; Audit'!$R$6:$R$505)&gt;$AC2873),0),0)+5,""))</f>
        <v/>
      </c>
      <c r="AP2873" t="str">
        <f>IF(OR($D2873="",$AK2873="",$AO2873=""),"",MIN($AK2873,$AO2873))</f>
        <v/>
      </c>
    </row>
    <row r="2874" spans="1:42" ht="12.75" customHeight="1" x14ac:dyDescent="0.2">
      <c r="A2874" t="str">
        <f>IF($J2874="","",INDEX('2_Review &amp; Audit'!$F:$F,$J2874))</f>
        <v/>
      </c>
      <c r="B2874" t="str">
        <f>IF($J2874="","",INDEX('2_Review &amp; Audit'!$C:$C,$J2874))</f>
        <v/>
      </c>
      <c r="C2874" t="str">
        <f>IF($J2874="","",INDEX('2_Review &amp; Audit'!$D:$D,$J2874))</f>
        <v/>
      </c>
      <c r="D2874" s="60" t="str">
        <f>IF($J2874="","",INDEX('2_Review &amp; Audit'!$U:$U,$J2874))</f>
        <v/>
      </c>
      <c r="E2874" t="str">
        <f>IF($J2874="","",INDEX('2_Review &amp; Audit'!$M:$M,$J2874))</f>
        <v/>
      </c>
      <c r="F2874" t="str">
        <f>IF($J2874="","",INDEX('2_Review &amp; Audit'!$N:$N,$J2874))</f>
        <v/>
      </c>
      <c r="G2874" t="str">
        <f>IF(OR($J2874="",$F2874=""),"",ABS(INDEX('2_Review &amp; Audit'!$B:$B,$J2874)/$F2874))</f>
        <v/>
      </c>
      <c r="H2874" t="str">
        <f t="shared" si="108"/>
        <v/>
      </c>
      <c r="I2874" t="str">
        <f>IF($J2874="","",INDEX('2_Review &amp; Audit'!$AD:$AD,$J2874))</f>
        <v/>
      </c>
      <c r="AB2874" t="str">
        <f>IF($D2874="","",MAX(0,N(#REF!)-N($X2874)))</f>
        <v/>
      </c>
      <c r="AC2874" t="str">
        <f>IF(OR($D2874="",$AB2874="",N($AB2874)&lt;=0),"",IFERROR(MATCH(1,INDEX(('2_Review &amp; Audit'!$F$6:$F$505=$A2874)*('2_Review &amp; Audit'!$I$6:$I$505&gt;=$E2874-30)*('2_Review &amp; Audit'!$I$6:$I$505&lt;=$E2874+30)*('2_Review &amp; Audit'!$R$6:$R$505&gt;0)*(ROW('2_Review &amp; Audit'!$R$6:$R$505)&gt;$T2874),0),0)+5,""))</f>
        <v/>
      </c>
      <c r="AG2874" t="str">
        <f>IF(OR($D2874="",$AB2874="",$AF2874=""),"",MIN($AB2874,$AF2874))</f>
        <v/>
      </c>
      <c r="AK2874" t="str">
        <f>IF($D2874="","",MAX(0,N($AB2874)-N($AG2874)))</f>
        <v/>
      </c>
      <c r="AL2874" t="str">
        <f>IF(OR($D2874="",$AK2874="",N($AK2874)&lt;=0),"",IFERROR(MATCH(1,INDEX(('2_Review &amp; Audit'!$F$6:$F$505=$A2874)*('2_Review &amp; Audit'!$I$6:$I$505&gt;=$E2874-30)*('2_Review &amp; Audit'!$I$6:$I$505&lt;=$E2874+30)*('2_Review &amp; Audit'!$R$6:$R$505&gt;0)*(ROW('2_Review &amp; Audit'!$R$6:$R$505)&gt;$AC2874),0),0)+5,""))</f>
        <v/>
      </c>
      <c r="AP2874" t="str">
        <f>IF(OR($D2874="",$AK2874="",$AO2874=""),"",MIN($AK2874,$AO2874))</f>
        <v/>
      </c>
    </row>
    <row r="2875" spans="1:42" ht="12.75" customHeight="1" x14ac:dyDescent="0.2">
      <c r="A2875" t="str">
        <f>IF($J2875="","",INDEX('2_Review &amp; Audit'!$F:$F,$J2875))</f>
        <v/>
      </c>
      <c r="B2875" t="str">
        <f>IF($J2875="","",INDEX('2_Review &amp; Audit'!$C:$C,$J2875))</f>
        <v/>
      </c>
      <c r="C2875" t="str">
        <f>IF($J2875="","",INDEX('2_Review &amp; Audit'!$D:$D,$J2875))</f>
        <v/>
      </c>
      <c r="D2875" s="60" t="str">
        <f>IF($J2875="","",INDEX('2_Review &amp; Audit'!$U:$U,$J2875))</f>
        <v/>
      </c>
      <c r="E2875" t="str">
        <f>IF($J2875="","",INDEX('2_Review &amp; Audit'!$M:$M,$J2875))</f>
        <v/>
      </c>
      <c r="F2875" t="str">
        <f>IF($J2875="","",INDEX('2_Review &amp; Audit'!$N:$N,$J2875))</f>
        <v/>
      </c>
      <c r="G2875" t="str">
        <f>IF(OR($J2875="",$F2875=""),"",ABS(INDEX('2_Review &amp; Audit'!$B:$B,$J2875)/$F2875))</f>
        <v/>
      </c>
      <c r="H2875" t="str">
        <f t="shared" ref="H2875:H2938" si="109">IF(OR($F2875="",$G2875=""),"",$F2875*$G2875)</f>
        <v/>
      </c>
      <c r="I2875" t="str">
        <f>IF($J2875="","",INDEX('2_Review &amp; Audit'!$AD:$AD,$J2875))</f>
        <v/>
      </c>
      <c r="AB2875" t="str">
        <f>IF($D2875="","",MAX(0,N(#REF!)-N($X2875)))</f>
        <v/>
      </c>
      <c r="AC2875" t="str">
        <f>IF(OR($D2875="",$AB2875="",N($AB2875)&lt;=0),"",IFERROR(MATCH(1,INDEX(('2_Review &amp; Audit'!$F$6:$F$505=$A2875)*('2_Review &amp; Audit'!$I$6:$I$505&gt;=$E2875-30)*('2_Review &amp; Audit'!$I$6:$I$505&lt;=$E2875+30)*('2_Review &amp; Audit'!$R$6:$R$505&gt;0)*(ROW('2_Review &amp; Audit'!$R$6:$R$505)&gt;$T2875),0),0)+5,""))</f>
        <v/>
      </c>
      <c r="AG2875" t="str">
        <f>IF(OR($D2875="",$AB2875="",$AF2875=""),"",MIN($AB2875,$AF2875))</f>
        <v/>
      </c>
      <c r="AK2875" t="str">
        <f>IF($D2875="","",MAX(0,N($AB2875)-N($AG2875)))</f>
        <v/>
      </c>
      <c r="AL2875" t="str">
        <f>IF(OR($D2875="",$AK2875="",N($AK2875)&lt;=0),"",IFERROR(MATCH(1,INDEX(('2_Review &amp; Audit'!$F$6:$F$505=$A2875)*('2_Review &amp; Audit'!$I$6:$I$505&gt;=$E2875-30)*('2_Review &amp; Audit'!$I$6:$I$505&lt;=$E2875+30)*('2_Review &amp; Audit'!$R$6:$R$505&gt;0)*(ROW('2_Review &amp; Audit'!$R$6:$R$505)&gt;$AC2875),0),0)+5,""))</f>
        <v/>
      </c>
      <c r="AP2875" t="str">
        <f>IF(OR($D2875="",$AK2875="",$AO2875=""),"",MIN($AK2875,$AO2875))</f>
        <v/>
      </c>
    </row>
    <row r="2876" spans="1:42" ht="12.75" customHeight="1" x14ac:dyDescent="0.2">
      <c r="A2876" t="str">
        <f>IF($J2876="","",INDEX('2_Review &amp; Audit'!$F:$F,$J2876))</f>
        <v/>
      </c>
      <c r="B2876" t="str">
        <f>IF($J2876="","",INDEX('2_Review &amp; Audit'!$C:$C,$J2876))</f>
        <v/>
      </c>
      <c r="C2876" t="str">
        <f>IF($J2876="","",INDEX('2_Review &amp; Audit'!$D:$D,$J2876))</f>
        <v/>
      </c>
      <c r="D2876" s="60" t="str">
        <f>IF($J2876="","",INDEX('2_Review &amp; Audit'!$U:$U,$J2876))</f>
        <v/>
      </c>
      <c r="E2876" t="str">
        <f>IF($J2876="","",INDEX('2_Review &amp; Audit'!$M:$M,$J2876))</f>
        <v/>
      </c>
      <c r="F2876" t="str">
        <f>IF($J2876="","",INDEX('2_Review &amp; Audit'!$N:$N,$J2876))</f>
        <v/>
      </c>
      <c r="G2876" t="str">
        <f>IF(OR($J2876="",$F2876=""),"",ABS(INDEX('2_Review &amp; Audit'!$B:$B,$J2876)/$F2876))</f>
        <v/>
      </c>
      <c r="H2876" t="str">
        <f t="shared" si="109"/>
        <v/>
      </c>
      <c r="I2876" t="str">
        <f>IF($J2876="","",INDEX('2_Review &amp; Audit'!$AD:$AD,$J2876))</f>
        <v/>
      </c>
      <c r="AB2876" t="str">
        <f>IF($D2876="","",MAX(0,N(#REF!)-N($X2876)))</f>
        <v/>
      </c>
      <c r="AC2876" t="str">
        <f>IF(OR($D2876="",$AB2876="",N($AB2876)&lt;=0),"",IFERROR(MATCH(1,INDEX(('2_Review &amp; Audit'!$F$6:$F$505=$A2876)*('2_Review &amp; Audit'!$I$6:$I$505&gt;=$E2876-30)*('2_Review &amp; Audit'!$I$6:$I$505&lt;=$E2876+30)*('2_Review &amp; Audit'!$R$6:$R$505&gt;0)*(ROW('2_Review &amp; Audit'!$R$6:$R$505)&gt;$T2876),0),0)+5,""))</f>
        <v/>
      </c>
      <c r="AG2876" t="str">
        <f>IF(OR($D2876="",$AB2876="",$AF2876=""),"",MIN($AB2876,$AF2876))</f>
        <v/>
      </c>
      <c r="AK2876" t="str">
        <f>IF($D2876="","",MAX(0,N($AB2876)-N($AG2876)))</f>
        <v/>
      </c>
      <c r="AL2876" t="str">
        <f>IF(OR($D2876="",$AK2876="",N($AK2876)&lt;=0),"",IFERROR(MATCH(1,INDEX(('2_Review &amp; Audit'!$F$6:$F$505=$A2876)*('2_Review &amp; Audit'!$I$6:$I$505&gt;=$E2876-30)*('2_Review &amp; Audit'!$I$6:$I$505&lt;=$E2876+30)*('2_Review &amp; Audit'!$R$6:$R$505&gt;0)*(ROW('2_Review &amp; Audit'!$R$6:$R$505)&gt;$AC2876),0),0)+5,""))</f>
        <v/>
      </c>
      <c r="AP2876" t="str">
        <f>IF(OR($D2876="",$AK2876="",$AO2876=""),"",MIN($AK2876,$AO2876))</f>
        <v/>
      </c>
    </row>
    <row r="2877" spans="1:42" ht="12.75" customHeight="1" x14ac:dyDescent="0.2">
      <c r="A2877" t="str">
        <f>IF($J2877="","",INDEX('2_Review &amp; Audit'!$F:$F,$J2877))</f>
        <v/>
      </c>
      <c r="B2877" t="str">
        <f>IF($J2877="","",INDEX('2_Review &amp; Audit'!$C:$C,$J2877))</f>
        <v/>
      </c>
      <c r="C2877" t="str">
        <f>IF($J2877="","",INDEX('2_Review &amp; Audit'!$D:$D,$J2877))</f>
        <v/>
      </c>
      <c r="D2877" s="60" t="str">
        <f>IF($J2877="","",INDEX('2_Review &amp; Audit'!$U:$U,$J2877))</f>
        <v/>
      </c>
      <c r="E2877" t="str">
        <f>IF($J2877="","",INDEX('2_Review &amp; Audit'!$M:$M,$J2877))</f>
        <v/>
      </c>
      <c r="F2877" t="str">
        <f>IF($J2877="","",INDEX('2_Review &amp; Audit'!$N:$N,$J2877))</f>
        <v/>
      </c>
      <c r="G2877" t="str">
        <f>IF(OR($J2877="",$F2877=""),"",ABS(INDEX('2_Review &amp; Audit'!$B:$B,$J2877)/$F2877))</f>
        <v/>
      </c>
      <c r="H2877" t="str">
        <f t="shared" si="109"/>
        <v/>
      </c>
      <c r="I2877" t="str">
        <f>IF($J2877="","",INDEX('2_Review &amp; Audit'!$AD:$AD,$J2877))</f>
        <v/>
      </c>
      <c r="AB2877" t="str">
        <f>IF($D2877="","",MAX(0,N(#REF!)-N($X2877)))</f>
        <v/>
      </c>
      <c r="AC2877" t="str">
        <f>IF(OR($D2877="",$AB2877="",N($AB2877)&lt;=0),"",IFERROR(MATCH(1,INDEX(('2_Review &amp; Audit'!$F$6:$F$505=$A2877)*('2_Review &amp; Audit'!$I$6:$I$505&gt;=$E2877-30)*('2_Review &amp; Audit'!$I$6:$I$505&lt;=$E2877+30)*('2_Review &amp; Audit'!$R$6:$R$505&gt;0)*(ROW('2_Review &amp; Audit'!$R$6:$R$505)&gt;$T2877),0),0)+5,""))</f>
        <v/>
      </c>
      <c r="AG2877" t="str">
        <f>IF(OR($D2877="",$AB2877="",$AF2877=""),"",MIN($AB2877,$AF2877))</f>
        <v/>
      </c>
      <c r="AK2877" t="str">
        <f>IF($D2877="","",MAX(0,N($AB2877)-N($AG2877)))</f>
        <v/>
      </c>
      <c r="AL2877" t="str">
        <f>IF(OR($D2877="",$AK2877="",N($AK2877)&lt;=0),"",IFERROR(MATCH(1,INDEX(('2_Review &amp; Audit'!$F$6:$F$505=$A2877)*('2_Review &amp; Audit'!$I$6:$I$505&gt;=$E2877-30)*('2_Review &amp; Audit'!$I$6:$I$505&lt;=$E2877+30)*('2_Review &amp; Audit'!$R$6:$R$505&gt;0)*(ROW('2_Review &amp; Audit'!$R$6:$R$505)&gt;$AC2877),0),0)+5,""))</f>
        <v/>
      </c>
      <c r="AP2877" t="str">
        <f>IF(OR($D2877="",$AK2877="",$AO2877=""),"",MIN($AK2877,$AO2877))</f>
        <v/>
      </c>
    </row>
    <row r="2878" spans="1:42" ht="12.75" customHeight="1" x14ac:dyDescent="0.2">
      <c r="A2878" t="str">
        <f>IF($J2878="","",INDEX('2_Review &amp; Audit'!$F:$F,$J2878))</f>
        <v/>
      </c>
      <c r="B2878" t="str">
        <f>IF($J2878="","",INDEX('2_Review &amp; Audit'!$C:$C,$J2878))</f>
        <v/>
      </c>
      <c r="C2878" t="str">
        <f>IF($J2878="","",INDEX('2_Review &amp; Audit'!$D:$D,$J2878))</f>
        <v/>
      </c>
      <c r="D2878" s="60" t="str">
        <f>IF($J2878="","",INDEX('2_Review &amp; Audit'!$U:$U,$J2878))</f>
        <v/>
      </c>
      <c r="E2878" t="str">
        <f>IF($J2878="","",INDEX('2_Review &amp; Audit'!$M:$M,$J2878))</f>
        <v/>
      </c>
      <c r="F2878" t="str">
        <f>IF($J2878="","",INDEX('2_Review &amp; Audit'!$N:$N,$J2878))</f>
        <v/>
      </c>
      <c r="G2878" t="str">
        <f>IF(OR($J2878="",$F2878=""),"",ABS(INDEX('2_Review &amp; Audit'!$B:$B,$J2878)/$F2878))</f>
        <v/>
      </c>
      <c r="H2878" t="str">
        <f t="shared" si="109"/>
        <v/>
      </c>
      <c r="I2878" t="str">
        <f>IF($J2878="","",INDEX('2_Review &amp; Audit'!$AD:$AD,$J2878))</f>
        <v/>
      </c>
      <c r="AB2878" t="str">
        <f>IF($D2878="","",MAX(0,N(#REF!)-N($X2878)))</f>
        <v/>
      </c>
      <c r="AC2878" t="str">
        <f>IF(OR($D2878="",$AB2878="",N($AB2878)&lt;=0),"",IFERROR(MATCH(1,INDEX(('2_Review &amp; Audit'!$F$6:$F$505=$A2878)*('2_Review &amp; Audit'!$I$6:$I$505&gt;=$E2878-30)*('2_Review &amp; Audit'!$I$6:$I$505&lt;=$E2878+30)*('2_Review &amp; Audit'!$R$6:$R$505&gt;0)*(ROW('2_Review &amp; Audit'!$R$6:$R$505)&gt;$T2878),0),0)+5,""))</f>
        <v/>
      </c>
      <c r="AG2878" t="str">
        <f>IF(OR($D2878="",$AB2878="",$AF2878=""),"",MIN($AB2878,$AF2878))</f>
        <v/>
      </c>
      <c r="AK2878" t="str">
        <f>IF($D2878="","",MAX(0,N($AB2878)-N($AG2878)))</f>
        <v/>
      </c>
      <c r="AL2878" t="str">
        <f>IF(OR($D2878="",$AK2878="",N($AK2878)&lt;=0),"",IFERROR(MATCH(1,INDEX(('2_Review &amp; Audit'!$F$6:$F$505=$A2878)*('2_Review &amp; Audit'!$I$6:$I$505&gt;=$E2878-30)*('2_Review &amp; Audit'!$I$6:$I$505&lt;=$E2878+30)*('2_Review &amp; Audit'!$R$6:$R$505&gt;0)*(ROW('2_Review &amp; Audit'!$R$6:$R$505)&gt;$AC2878),0),0)+5,""))</f>
        <v/>
      </c>
      <c r="AP2878" t="str">
        <f>IF(OR($D2878="",$AK2878="",$AO2878=""),"",MIN($AK2878,$AO2878))</f>
        <v/>
      </c>
    </row>
    <row r="2879" spans="1:42" ht="12.75" customHeight="1" x14ac:dyDescent="0.2">
      <c r="A2879" t="str">
        <f>IF($J2879="","",INDEX('2_Review &amp; Audit'!$F:$F,$J2879))</f>
        <v/>
      </c>
      <c r="B2879" t="str">
        <f>IF($J2879="","",INDEX('2_Review &amp; Audit'!$C:$C,$J2879))</f>
        <v/>
      </c>
      <c r="C2879" t="str">
        <f>IF($J2879="","",INDEX('2_Review &amp; Audit'!$D:$D,$J2879))</f>
        <v/>
      </c>
      <c r="D2879" s="60" t="str">
        <f>IF($J2879="","",INDEX('2_Review &amp; Audit'!$U:$U,$J2879))</f>
        <v/>
      </c>
      <c r="E2879" t="str">
        <f>IF($J2879="","",INDEX('2_Review &amp; Audit'!$M:$M,$J2879))</f>
        <v/>
      </c>
      <c r="F2879" t="str">
        <f>IF($J2879="","",INDEX('2_Review &amp; Audit'!$N:$N,$J2879))</f>
        <v/>
      </c>
      <c r="G2879" t="str">
        <f>IF(OR($J2879="",$F2879=""),"",ABS(INDEX('2_Review &amp; Audit'!$B:$B,$J2879)/$F2879))</f>
        <v/>
      </c>
      <c r="H2879" t="str">
        <f t="shared" si="109"/>
        <v/>
      </c>
      <c r="I2879" t="str">
        <f>IF($J2879="","",INDEX('2_Review &amp; Audit'!$AD:$AD,$J2879))</f>
        <v/>
      </c>
      <c r="AB2879" t="str">
        <f>IF($D2879="","",MAX(0,N(#REF!)-N($X2879)))</f>
        <v/>
      </c>
      <c r="AC2879" t="str">
        <f>IF(OR($D2879="",$AB2879="",N($AB2879)&lt;=0),"",IFERROR(MATCH(1,INDEX(('2_Review &amp; Audit'!$F$6:$F$505=$A2879)*('2_Review &amp; Audit'!$I$6:$I$505&gt;=$E2879-30)*('2_Review &amp; Audit'!$I$6:$I$505&lt;=$E2879+30)*('2_Review &amp; Audit'!$R$6:$R$505&gt;0)*(ROW('2_Review &amp; Audit'!$R$6:$R$505)&gt;$T2879),0),0)+5,""))</f>
        <v/>
      </c>
      <c r="AG2879" t="str">
        <f>IF(OR($D2879="",$AB2879="",$AF2879=""),"",MIN($AB2879,$AF2879))</f>
        <v/>
      </c>
      <c r="AK2879" t="str">
        <f>IF($D2879="","",MAX(0,N($AB2879)-N($AG2879)))</f>
        <v/>
      </c>
      <c r="AL2879" t="str">
        <f>IF(OR($D2879="",$AK2879="",N($AK2879)&lt;=0),"",IFERROR(MATCH(1,INDEX(('2_Review &amp; Audit'!$F$6:$F$505=$A2879)*('2_Review &amp; Audit'!$I$6:$I$505&gt;=$E2879-30)*('2_Review &amp; Audit'!$I$6:$I$505&lt;=$E2879+30)*('2_Review &amp; Audit'!$R$6:$R$505&gt;0)*(ROW('2_Review &amp; Audit'!$R$6:$R$505)&gt;$AC2879),0),0)+5,""))</f>
        <v/>
      </c>
      <c r="AP2879" t="str">
        <f>IF(OR($D2879="",$AK2879="",$AO2879=""),"",MIN($AK2879,$AO2879))</f>
        <v/>
      </c>
    </row>
    <row r="2880" spans="1:42" ht="12.75" customHeight="1" x14ac:dyDescent="0.2">
      <c r="A2880" t="str">
        <f>IF($J2880="","",INDEX('2_Review &amp; Audit'!$F:$F,$J2880))</f>
        <v/>
      </c>
      <c r="B2880" t="str">
        <f>IF($J2880="","",INDEX('2_Review &amp; Audit'!$C:$C,$J2880))</f>
        <v/>
      </c>
      <c r="C2880" t="str">
        <f>IF($J2880="","",INDEX('2_Review &amp; Audit'!$D:$D,$J2880))</f>
        <v/>
      </c>
      <c r="D2880" s="60" t="str">
        <f>IF($J2880="","",INDEX('2_Review &amp; Audit'!$U:$U,$J2880))</f>
        <v/>
      </c>
      <c r="E2880" t="str">
        <f>IF($J2880="","",INDEX('2_Review &amp; Audit'!$M:$M,$J2880))</f>
        <v/>
      </c>
      <c r="F2880" t="str">
        <f>IF($J2880="","",INDEX('2_Review &amp; Audit'!$N:$N,$J2880))</f>
        <v/>
      </c>
      <c r="G2880" t="str">
        <f>IF(OR($J2880="",$F2880=""),"",ABS(INDEX('2_Review &amp; Audit'!$B:$B,$J2880)/$F2880))</f>
        <v/>
      </c>
      <c r="H2880" t="str">
        <f t="shared" si="109"/>
        <v/>
      </c>
      <c r="I2880" t="str">
        <f>IF($J2880="","",INDEX('2_Review &amp; Audit'!$AD:$AD,$J2880))</f>
        <v/>
      </c>
      <c r="AB2880" t="str">
        <f>IF($D2880="","",MAX(0,N(#REF!)-N($X2880)))</f>
        <v/>
      </c>
      <c r="AC2880" t="str">
        <f>IF(OR($D2880="",$AB2880="",N($AB2880)&lt;=0),"",IFERROR(MATCH(1,INDEX(('2_Review &amp; Audit'!$F$6:$F$505=$A2880)*('2_Review &amp; Audit'!$I$6:$I$505&gt;=$E2880-30)*('2_Review &amp; Audit'!$I$6:$I$505&lt;=$E2880+30)*('2_Review &amp; Audit'!$R$6:$R$505&gt;0)*(ROW('2_Review &amp; Audit'!$R$6:$R$505)&gt;$T2880),0),0)+5,""))</f>
        <v/>
      </c>
      <c r="AG2880" t="str">
        <f>IF(OR($D2880="",$AB2880="",$AF2880=""),"",MIN($AB2880,$AF2880))</f>
        <v/>
      </c>
      <c r="AK2880" t="str">
        <f>IF($D2880="","",MAX(0,N($AB2880)-N($AG2880)))</f>
        <v/>
      </c>
      <c r="AL2880" t="str">
        <f>IF(OR($D2880="",$AK2880="",N($AK2880)&lt;=0),"",IFERROR(MATCH(1,INDEX(('2_Review &amp; Audit'!$F$6:$F$505=$A2880)*('2_Review &amp; Audit'!$I$6:$I$505&gt;=$E2880-30)*('2_Review &amp; Audit'!$I$6:$I$505&lt;=$E2880+30)*('2_Review &amp; Audit'!$R$6:$R$505&gt;0)*(ROW('2_Review &amp; Audit'!$R$6:$R$505)&gt;$AC2880),0),0)+5,""))</f>
        <v/>
      </c>
      <c r="AP2880" t="str">
        <f>IF(OR($D2880="",$AK2880="",$AO2880=""),"",MIN($AK2880,$AO2880))</f>
        <v/>
      </c>
    </row>
    <row r="2881" spans="1:42" ht="12.75" customHeight="1" x14ac:dyDescent="0.2">
      <c r="A2881" t="str">
        <f>IF($J2881="","",INDEX('2_Review &amp; Audit'!$F:$F,$J2881))</f>
        <v/>
      </c>
      <c r="B2881" t="str">
        <f>IF($J2881="","",INDEX('2_Review &amp; Audit'!$C:$C,$J2881))</f>
        <v/>
      </c>
      <c r="C2881" t="str">
        <f>IF($J2881="","",INDEX('2_Review &amp; Audit'!$D:$D,$J2881))</f>
        <v/>
      </c>
      <c r="D2881" s="60" t="str">
        <f>IF($J2881="","",INDEX('2_Review &amp; Audit'!$U:$U,$J2881))</f>
        <v/>
      </c>
      <c r="E2881" t="str">
        <f>IF($J2881="","",INDEX('2_Review &amp; Audit'!$M:$M,$J2881))</f>
        <v/>
      </c>
      <c r="F2881" t="str">
        <f>IF($J2881="","",INDEX('2_Review &amp; Audit'!$N:$N,$J2881))</f>
        <v/>
      </c>
      <c r="G2881" t="str">
        <f>IF(OR($J2881="",$F2881=""),"",ABS(INDEX('2_Review &amp; Audit'!$B:$B,$J2881)/$F2881))</f>
        <v/>
      </c>
      <c r="H2881" t="str">
        <f t="shared" si="109"/>
        <v/>
      </c>
      <c r="I2881" t="str">
        <f>IF($J2881="","",INDEX('2_Review &amp; Audit'!$AD:$AD,$J2881))</f>
        <v/>
      </c>
      <c r="AB2881" t="str">
        <f>IF($D2881="","",MAX(0,N(#REF!)-N($X2881)))</f>
        <v/>
      </c>
      <c r="AC2881" t="str">
        <f>IF(OR($D2881="",$AB2881="",N($AB2881)&lt;=0),"",IFERROR(MATCH(1,INDEX(('2_Review &amp; Audit'!$F$6:$F$505=$A2881)*('2_Review &amp; Audit'!$I$6:$I$505&gt;=$E2881-30)*('2_Review &amp; Audit'!$I$6:$I$505&lt;=$E2881+30)*('2_Review &amp; Audit'!$R$6:$R$505&gt;0)*(ROW('2_Review &amp; Audit'!$R$6:$R$505)&gt;$T2881),0),0)+5,""))</f>
        <v/>
      </c>
      <c r="AG2881" t="str">
        <f>IF(OR($D2881="",$AB2881="",$AF2881=""),"",MIN($AB2881,$AF2881))</f>
        <v/>
      </c>
      <c r="AK2881" t="str">
        <f>IF($D2881="","",MAX(0,N($AB2881)-N($AG2881)))</f>
        <v/>
      </c>
      <c r="AL2881" t="str">
        <f>IF(OR($D2881="",$AK2881="",N($AK2881)&lt;=0),"",IFERROR(MATCH(1,INDEX(('2_Review &amp; Audit'!$F$6:$F$505=$A2881)*('2_Review &amp; Audit'!$I$6:$I$505&gt;=$E2881-30)*('2_Review &amp; Audit'!$I$6:$I$505&lt;=$E2881+30)*('2_Review &amp; Audit'!$R$6:$R$505&gt;0)*(ROW('2_Review &amp; Audit'!$R$6:$R$505)&gt;$AC2881),0),0)+5,""))</f>
        <v/>
      </c>
      <c r="AP2881" t="str">
        <f>IF(OR($D2881="",$AK2881="",$AO2881=""),"",MIN($AK2881,$AO2881))</f>
        <v/>
      </c>
    </row>
    <row r="2882" spans="1:42" ht="12.75" customHeight="1" x14ac:dyDescent="0.2">
      <c r="A2882" t="str">
        <f>IF($J2882="","",INDEX('2_Review &amp; Audit'!$F:$F,$J2882))</f>
        <v/>
      </c>
      <c r="B2882" t="str">
        <f>IF($J2882="","",INDEX('2_Review &amp; Audit'!$C:$C,$J2882))</f>
        <v/>
      </c>
      <c r="C2882" t="str">
        <f>IF($J2882="","",INDEX('2_Review &amp; Audit'!$D:$D,$J2882))</f>
        <v/>
      </c>
      <c r="D2882" s="60" t="str">
        <f>IF($J2882="","",INDEX('2_Review &amp; Audit'!$U:$U,$J2882))</f>
        <v/>
      </c>
      <c r="E2882" t="str">
        <f>IF($J2882="","",INDEX('2_Review &amp; Audit'!$M:$M,$J2882))</f>
        <v/>
      </c>
      <c r="F2882" t="str">
        <f>IF($J2882="","",INDEX('2_Review &amp; Audit'!$N:$N,$J2882))</f>
        <v/>
      </c>
      <c r="G2882" t="str">
        <f>IF(OR($J2882="",$F2882=""),"",ABS(INDEX('2_Review &amp; Audit'!$B:$B,$J2882)/$F2882))</f>
        <v/>
      </c>
      <c r="H2882" t="str">
        <f t="shared" si="109"/>
        <v/>
      </c>
      <c r="I2882" t="str">
        <f>IF($J2882="","",INDEX('2_Review &amp; Audit'!$AD:$AD,$J2882))</f>
        <v/>
      </c>
      <c r="AB2882" t="str">
        <f>IF($D2882="","",MAX(0,N(#REF!)-N($X2882)))</f>
        <v/>
      </c>
      <c r="AC2882" t="str">
        <f>IF(OR($D2882="",$AB2882="",N($AB2882)&lt;=0),"",IFERROR(MATCH(1,INDEX(('2_Review &amp; Audit'!$F$6:$F$505=$A2882)*('2_Review &amp; Audit'!$I$6:$I$505&gt;=$E2882-30)*('2_Review &amp; Audit'!$I$6:$I$505&lt;=$E2882+30)*('2_Review &amp; Audit'!$R$6:$R$505&gt;0)*(ROW('2_Review &amp; Audit'!$R$6:$R$505)&gt;$T2882),0),0)+5,""))</f>
        <v/>
      </c>
      <c r="AG2882" t="str">
        <f>IF(OR($D2882="",$AB2882="",$AF2882=""),"",MIN($AB2882,$AF2882))</f>
        <v/>
      </c>
      <c r="AK2882" t="str">
        <f>IF($D2882="","",MAX(0,N($AB2882)-N($AG2882)))</f>
        <v/>
      </c>
      <c r="AL2882" t="str">
        <f>IF(OR($D2882="",$AK2882="",N($AK2882)&lt;=0),"",IFERROR(MATCH(1,INDEX(('2_Review &amp; Audit'!$F$6:$F$505=$A2882)*('2_Review &amp; Audit'!$I$6:$I$505&gt;=$E2882-30)*('2_Review &amp; Audit'!$I$6:$I$505&lt;=$E2882+30)*('2_Review &amp; Audit'!$R$6:$R$505&gt;0)*(ROW('2_Review &amp; Audit'!$R$6:$R$505)&gt;$AC2882),0),0)+5,""))</f>
        <v/>
      </c>
      <c r="AP2882" t="str">
        <f>IF(OR($D2882="",$AK2882="",$AO2882=""),"",MIN($AK2882,$AO2882))</f>
        <v/>
      </c>
    </row>
    <row r="2883" spans="1:42" ht="12.75" customHeight="1" x14ac:dyDescent="0.2">
      <c r="A2883" t="str">
        <f>IF($J2883="","",INDEX('2_Review &amp; Audit'!$F:$F,$J2883))</f>
        <v/>
      </c>
      <c r="B2883" t="str">
        <f>IF($J2883="","",INDEX('2_Review &amp; Audit'!$C:$C,$J2883))</f>
        <v/>
      </c>
      <c r="C2883" t="str">
        <f>IF($J2883="","",INDEX('2_Review &amp; Audit'!$D:$D,$J2883))</f>
        <v/>
      </c>
      <c r="D2883" s="60" t="str">
        <f>IF($J2883="","",INDEX('2_Review &amp; Audit'!$U:$U,$J2883))</f>
        <v/>
      </c>
      <c r="E2883" t="str">
        <f>IF($J2883="","",INDEX('2_Review &amp; Audit'!$M:$M,$J2883))</f>
        <v/>
      </c>
      <c r="F2883" t="str">
        <f>IF($J2883="","",INDEX('2_Review &amp; Audit'!$N:$N,$J2883))</f>
        <v/>
      </c>
      <c r="G2883" t="str">
        <f>IF(OR($J2883="",$F2883=""),"",ABS(INDEX('2_Review &amp; Audit'!$B:$B,$J2883)/$F2883))</f>
        <v/>
      </c>
      <c r="H2883" t="str">
        <f t="shared" si="109"/>
        <v/>
      </c>
      <c r="I2883" t="str">
        <f>IF($J2883="","",INDEX('2_Review &amp; Audit'!$AD:$AD,$J2883))</f>
        <v/>
      </c>
      <c r="AB2883" t="str">
        <f>IF($D2883="","",MAX(0,N(#REF!)-N($X2883)))</f>
        <v/>
      </c>
      <c r="AC2883" t="str">
        <f>IF(OR($D2883="",$AB2883="",N($AB2883)&lt;=0),"",IFERROR(MATCH(1,INDEX(('2_Review &amp; Audit'!$F$6:$F$505=$A2883)*('2_Review &amp; Audit'!$I$6:$I$505&gt;=$E2883-30)*('2_Review &amp; Audit'!$I$6:$I$505&lt;=$E2883+30)*('2_Review &amp; Audit'!$R$6:$R$505&gt;0)*(ROW('2_Review &amp; Audit'!$R$6:$R$505)&gt;$T2883),0),0)+5,""))</f>
        <v/>
      </c>
      <c r="AG2883" t="str">
        <f>IF(OR($D2883="",$AB2883="",$AF2883=""),"",MIN($AB2883,$AF2883))</f>
        <v/>
      </c>
      <c r="AK2883" t="str">
        <f>IF($D2883="","",MAX(0,N($AB2883)-N($AG2883)))</f>
        <v/>
      </c>
      <c r="AL2883" t="str">
        <f>IF(OR($D2883="",$AK2883="",N($AK2883)&lt;=0),"",IFERROR(MATCH(1,INDEX(('2_Review &amp; Audit'!$F$6:$F$505=$A2883)*('2_Review &amp; Audit'!$I$6:$I$505&gt;=$E2883-30)*('2_Review &amp; Audit'!$I$6:$I$505&lt;=$E2883+30)*('2_Review &amp; Audit'!$R$6:$R$505&gt;0)*(ROW('2_Review &amp; Audit'!$R$6:$R$505)&gt;$AC2883),0),0)+5,""))</f>
        <v/>
      </c>
      <c r="AP2883" t="str">
        <f>IF(OR($D2883="",$AK2883="",$AO2883=""),"",MIN($AK2883,$AO2883))</f>
        <v/>
      </c>
    </row>
    <row r="2884" spans="1:42" ht="12.75" customHeight="1" x14ac:dyDescent="0.2">
      <c r="A2884" t="str">
        <f>IF($J2884="","",INDEX('2_Review &amp; Audit'!$F:$F,$J2884))</f>
        <v/>
      </c>
      <c r="B2884" t="str">
        <f>IF($J2884="","",INDEX('2_Review &amp; Audit'!$C:$C,$J2884))</f>
        <v/>
      </c>
      <c r="C2884" t="str">
        <f>IF($J2884="","",INDEX('2_Review &amp; Audit'!$D:$D,$J2884))</f>
        <v/>
      </c>
      <c r="D2884" s="60" t="str">
        <f>IF($J2884="","",INDEX('2_Review &amp; Audit'!$U:$U,$J2884))</f>
        <v/>
      </c>
      <c r="E2884" t="str">
        <f>IF($J2884="","",INDEX('2_Review &amp; Audit'!$M:$M,$J2884))</f>
        <v/>
      </c>
      <c r="F2884" t="str">
        <f>IF($J2884="","",INDEX('2_Review &amp; Audit'!$N:$N,$J2884))</f>
        <v/>
      </c>
      <c r="G2884" t="str">
        <f>IF(OR($J2884="",$F2884=""),"",ABS(INDEX('2_Review &amp; Audit'!$B:$B,$J2884)/$F2884))</f>
        <v/>
      </c>
      <c r="H2884" t="str">
        <f t="shared" si="109"/>
        <v/>
      </c>
      <c r="I2884" t="str">
        <f>IF($J2884="","",INDEX('2_Review &amp; Audit'!$AD:$AD,$J2884))</f>
        <v/>
      </c>
      <c r="AB2884" t="str">
        <f>IF($D2884="","",MAX(0,N(#REF!)-N($X2884)))</f>
        <v/>
      </c>
      <c r="AC2884" t="str">
        <f>IF(OR($D2884="",$AB2884="",N($AB2884)&lt;=0),"",IFERROR(MATCH(1,INDEX(('2_Review &amp; Audit'!$F$6:$F$505=$A2884)*('2_Review &amp; Audit'!$I$6:$I$505&gt;=$E2884-30)*('2_Review &amp; Audit'!$I$6:$I$505&lt;=$E2884+30)*('2_Review &amp; Audit'!$R$6:$R$505&gt;0)*(ROW('2_Review &amp; Audit'!$R$6:$R$505)&gt;$T2884),0),0)+5,""))</f>
        <v/>
      </c>
      <c r="AG2884" t="str">
        <f>IF(OR($D2884="",$AB2884="",$AF2884=""),"",MIN($AB2884,$AF2884))</f>
        <v/>
      </c>
      <c r="AK2884" t="str">
        <f>IF($D2884="","",MAX(0,N($AB2884)-N($AG2884)))</f>
        <v/>
      </c>
      <c r="AL2884" t="str">
        <f>IF(OR($D2884="",$AK2884="",N($AK2884)&lt;=0),"",IFERROR(MATCH(1,INDEX(('2_Review &amp; Audit'!$F$6:$F$505=$A2884)*('2_Review &amp; Audit'!$I$6:$I$505&gt;=$E2884-30)*('2_Review &amp; Audit'!$I$6:$I$505&lt;=$E2884+30)*('2_Review &amp; Audit'!$R$6:$R$505&gt;0)*(ROW('2_Review &amp; Audit'!$R$6:$R$505)&gt;$AC2884),0),0)+5,""))</f>
        <v/>
      </c>
      <c r="AP2884" t="str">
        <f>IF(OR($D2884="",$AK2884="",$AO2884=""),"",MIN($AK2884,$AO2884))</f>
        <v/>
      </c>
    </row>
    <row r="2885" spans="1:42" ht="12.75" customHeight="1" x14ac:dyDescent="0.2">
      <c r="A2885" t="str">
        <f>IF($J2885="","",INDEX('2_Review &amp; Audit'!$F:$F,$J2885))</f>
        <v/>
      </c>
      <c r="B2885" t="str">
        <f>IF($J2885="","",INDEX('2_Review &amp; Audit'!$C:$C,$J2885))</f>
        <v/>
      </c>
      <c r="C2885" t="str">
        <f>IF($J2885="","",INDEX('2_Review &amp; Audit'!$D:$D,$J2885))</f>
        <v/>
      </c>
      <c r="D2885" s="60" t="str">
        <f>IF($J2885="","",INDEX('2_Review &amp; Audit'!$U:$U,$J2885))</f>
        <v/>
      </c>
      <c r="E2885" t="str">
        <f>IF($J2885="","",INDEX('2_Review &amp; Audit'!$M:$M,$J2885))</f>
        <v/>
      </c>
      <c r="F2885" t="str">
        <f>IF($J2885="","",INDEX('2_Review &amp; Audit'!$N:$N,$J2885))</f>
        <v/>
      </c>
      <c r="G2885" t="str">
        <f>IF(OR($J2885="",$F2885=""),"",ABS(INDEX('2_Review &amp; Audit'!$B:$B,$J2885)/$F2885))</f>
        <v/>
      </c>
      <c r="H2885" t="str">
        <f t="shared" si="109"/>
        <v/>
      </c>
      <c r="I2885" t="str">
        <f>IF($J2885="","",INDEX('2_Review &amp; Audit'!$AD:$AD,$J2885))</f>
        <v/>
      </c>
      <c r="AB2885" t="str">
        <f>IF($D2885="","",MAX(0,N(#REF!)-N($X2885)))</f>
        <v/>
      </c>
      <c r="AC2885" t="str">
        <f>IF(OR($D2885="",$AB2885="",N($AB2885)&lt;=0),"",IFERROR(MATCH(1,INDEX(('2_Review &amp; Audit'!$F$6:$F$505=$A2885)*('2_Review &amp; Audit'!$I$6:$I$505&gt;=$E2885-30)*('2_Review &amp; Audit'!$I$6:$I$505&lt;=$E2885+30)*('2_Review &amp; Audit'!$R$6:$R$505&gt;0)*(ROW('2_Review &amp; Audit'!$R$6:$R$505)&gt;$T2885),0),0)+5,""))</f>
        <v/>
      </c>
      <c r="AG2885" t="str">
        <f>IF(OR($D2885="",$AB2885="",$AF2885=""),"",MIN($AB2885,$AF2885))</f>
        <v/>
      </c>
      <c r="AK2885" t="str">
        <f>IF($D2885="","",MAX(0,N($AB2885)-N($AG2885)))</f>
        <v/>
      </c>
      <c r="AL2885" t="str">
        <f>IF(OR($D2885="",$AK2885="",N($AK2885)&lt;=0),"",IFERROR(MATCH(1,INDEX(('2_Review &amp; Audit'!$F$6:$F$505=$A2885)*('2_Review &amp; Audit'!$I$6:$I$505&gt;=$E2885-30)*('2_Review &amp; Audit'!$I$6:$I$505&lt;=$E2885+30)*('2_Review &amp; Audit'!$R$6:$R$505&gt;0)*(ROW('2_Review &amp; Audit'!$R$6:$R$505)&gt;$AC2885),0),0)+5,""))</f>
        <v/>
      </c>
      <c r="AP2885" t="str">
        <f>IF(OR($D2885="",$AK2885="",$AO2885=""),"",MIN($AK2885,$AO2885))</f>
        <v/>
      </c>
    </row>
    <row r="2886" spans="1:42" ht="12.75" customHeight="1" x14ac:dyDescent="0.2">
      <c r="A2886" t="str">
        <f>IF($J2886="","",INDEX('2_Review &amp; Audit'!$F:$F,$J2886))</f>
        <v/>
      </c>
      <c r="B2886" t="str">
        <f>IF($J2886="","",INDEX('2_Review &amp; Audit'!$C:$C,$J2886))</f>
        <v/>
      </c>
      <c r="C2886" t="str">
        <f>IF($J2886="","",INDEX('2_Review &amp; Audit'!$D:$D,$J2886))</f>
        <v/>
      </c>
      <c r="D2886" s="60" t="str">
        <f>IF($J2886="","",INDEX('2_Review &amp; Audit'!$U:$U,$J2886))</f>
        <v/>
      </c>
      <c r="E2886" t="str">
        <f>IF($J2886="","",INDEX('2_Review &amp; Audit'!$M:$M,$J2886))</f>
        <v/>
      </c>
      <c r="F2886" t="str">
        <f>IF($J2886="","",INDEX('2_Review &amp; Audit'!$N:$N,$J2886))</f>
        <v/>
      </c>
      <c r="G2886" t="str">
        <f>IF(OR($J2886="",$F2886=""),"",ABS(INDEX('2_Review &amp; Audit'!$B:$B,$J2886)/$F2886))</f>
        <v/>
      </c>
      <c r="H2886" t="str">
        <f t="shared" si="109"/>
        <v/>
      </c>
      <c r="I2886" t="str">
        <f>IF($J2886="","",INDEX('2_Review &amp; Audit'!$AD:$AD,$J2886))</f>
        <v/>
      </c>
      <c r="AB2886" t="str">
        <f>IF($D2886="","",MAX(0,N(#REF!)-N($X2886)))</f>
        <v/>
      </c>
      <c r="AC2886" t="str">
        <f>IF(OR($D2886="",$AB2886="",N($AB2886)&lt;=0),"",IFERROR(MATCH(1,INDEX(('2_Review &amp; Audit'!$F$6:$F$505=$A2886)*('2_Review &amp; Audit'!$I$6:$I$505&gt;=$E2886-30)*('2_Review &amp; Audit'!$I$6:$I$505&lt;=$E2886+30)*('2_Review &amp; Audit'!$R$6:$R$505&gt;0)*(ROW('2_Review &amp; Audit'!$R$6:$R$505)&gt;$T2886),0),0)+5,""))</f>
        <v/>
      </c>
      <c r="AG2886" t="str">
        <f>IF(OR($D2886="",$AB2886="",$AF2886=""),"",MIN($AB2886,$AF2886))</f>
        <v/>
      </c>
      <c r="AK2886" t="str">
        <f>IF($D2886="","",MAX(0,N($AB2886)-N($AG2886)))</f>
        <v/>
      </c>
      <c r="AL2886" t="str">
        <f>IF(OR($D2886="",$AK2886="",N($AK2886)&lt;=0),"",IFERROR(MATCH(1,INDEX(('2_Review &amp; Audit'!$F$6:$F$505=$A2886)*('2_Review &amp; Audit'!$I$6:$I$505&gt;=$E2886-30)*('2_Review &amp; Audit'!$I$6:$I$505&lt;=$E2886+30)*('2_Review &amp; Audit'!$R$6:$R$505&gt;0)*(ROW('2_Review &amp; Audit'!$R$6:$R$505)&gt;$AC2886),0),0)+5,""))</f>
        <v/>
      </c>
      <c r="AP2886" t="str">
        <f>IF(OR($D2886="",$AK2886="",$AO2886=""),"",MIN($AK2886,$AO2886))</f>
        <v/>
      </c>
    </row>
    <row r="2887" spans="1:42" ht="12.75" customHeight="1" x14ac:dyDescent="0.2">
      <c r="A2887" t="str">
        <f>IF($J2887="","",INDEX('2_Review &amp; Audit'!$F:$F,$J2887))</f>
        <v/>
      </c>
      <c r="B2887" t="str">
        <f>IF($J2887="","",INDEX('2_Review &amp; Audit'!$C:$C,$J2887))</f>
        <v/>
      </c>
      <c r="C2887" t="str">
        <f>IF($J2887="","",INDEX('2_Review &amp; Audit'!$D:$D,$J2887))</f>
        <v/>
      </c>
      <c r="D2887" s="60" t="str">
        <f>IF($J2887="","",INDEX('2_Review &amp; Audit'!$U:$U,$J2887))</f>
        <v/>
      </c>
      <c r="E2887" t="str">
        <f>IF($J2887="","",INDEX('2_Review &amp; Audit'!$M:$M,$J2887))</f>
        <v/>
      </c>
      <c r="F2887" t="str">
        <f>IF($J2887="","",INDEX('2_Review &amp; Audit'!$N:$N,$J2887))</f>
        <v/>
      </c>
      <c r="G2887" t="str">
        <f>IF(OR($J2887="",$F2887=""),"",ABS(INDEX('2_Review &amp; Audit'!$B:$B,$J2887)/$F2887))</f>
        <v/>
      </c>
      <c r="H2887" t="str">
        <f t="shared" si="109"/>
        <v/>
      </c>
      <c r="I2887" t="str">
        <f>IF($J2887="","",INDEX('2_Review &amp; Audit'!$AD:$AD,$J2887))</f>
        <v/>
      </c>
      <c r="AB2887" t="str">
        <f>IF($D2887="","",MAX(0,N(#REF!)-N($X2887)))</f>
        <v/>
      </c>
      <c r="AC2887" t="str">
        <f>IF(OR($D2887="",$AB2887="",N($AB2887)&lt;=0),"",IFERROR(MATCH(1,INDEX(('2_Review &amp; Audit'!$F$6:$F$505=$A2887)*('2_Review &amp; Audit'!$I$6:$I$505&gt;=$E2887-30)*('2_Review &amp; Audit'!$I$6:$I$505&lt;=$E2887+30)*('2_Review &amp; Audit'!$R$6:$R$505&gt;0)*(ROW('2_Review &amp; Audit'!$R$6:$R$505)&gt;$T2887),0),0)+5,""))</f>
        <v/>
      </c>
      <c r="AG2887" t="str">
        <f>IF(OR($D2887="",$AB2887="",$AF2887=""),"",MIN($AB2887,$AF2887))</f>
        <v/>
      </c>
      <c r="AK2887" t="str">
        <f>IF($D2887="","",MAX(0,N($AB2887)-N($AG2887)))</f>
        <v/>
      </c>
      <c r="AL2887" t="str">
        <f>IF(OR($D2887="",$AK2887="",N($AK2887)&lt;=0),"",IFERROR(MATCH(1,INDEX(('2_Review &amp; Audit'!$F$6:$F$505=$A2887)*('2_Review &amp; Audit'!$I$6:$I$505&gt;=$E2887-30)*('2_Review &amp; Audit'!$I$6:$I$505&lt;=$E2887+30)*('2_Review &amp; Audit'!$R$6:$R$505&gt;0)*(ROW('2_Review &amp; Audit'!$R$6:$R$505)&gt;$AC2887),0),0)+5,""))</f>
        <v/>
      </c>
      <c r="AP2887" t="str">
        <f>IF(OR($D2887="",$AK2887="",$AO2887=""),"",MIN($AK2887,$AO2887))</f>
        <v/>
      </c>
    </row>
    <row r="2888" spans="1:42" ht="12.75" customHeight="1" x14ac:dyDescent="0.2">
      <c r="A2888" t="str">
        <f>IF($J2888="","",INDEX('2_Review &amp; Audit'!$F:$F,$J2888))</f>
        <v/>
      </c>
      <c r="B2888" t="str">
        <f>IF($J2888="","",INDEX('2_Review &amp; Audit'!$C:$C,$J2888))</f>
        <v/>
      </c>
      <c r="C2888" t="str">
        <f>IF($J2888="","",INDEX('2_Review &amp; Audit'!$D:$D,$J2888))</f>
        <v/>
      </c>
      <c r="D2888" s="60" t="str">
        <f>IF($J2888="","",INDEX('2_Review &amp; Audit'!$U:$U,$J2888))</f>
        <v/>
      </c>
      <c r="E2888" t="str">
        <f>IF($J2888="","",INDEX('2_Review &amp; Audit'!$M:$M,$J2888))</f>
        <v/>
      </c>
      <c r="F2888" t="str">
        <f>IF($J2888="","",INDEX('2_Review &amp; Audit'!$N:$N,$J2888))</f>
        <v/>
      </c>
      <c r="G2888" t="str">
        <f>IF(OR($J2888="",$F2888=""),"",ABS(INDEX('2_Review &amp; Audit'!$B:$B,$J2888)/$F2888))</f>
        <v/>
      </c>
      <c r="H2888" t="str">
        <f t="shared" si="109"/>
        <v/>
      </c>
      <c r="I2888" t="str">
        <f>IF($J2888="","",INDEX('2_Review &amp; Audit'!$AD:$AD,$J2888))</f>
        <v/>
      </c>
      <c r="AB2888" t="str">
        <f>IF($D2888="","",MAX(0,N(#REF!)-N($X2888)))</f>
        <v/>
      </c>
      <c r="AC2888" t="str">
        <f>IF(OR($D2888="",$AB2888="",N($AB2888)&lt;=0),"",IFERROR(MATCH(1,INDEX(('2_Review &amp; Audit'!$F$6:$F$505=$A2888)*('2_Review &amp; Audit'!$I$6:$I$505&gt;=$E2888-30)*('2_Review &amp; Audit'!$I$6:$I$505&lt;=$E2888+30)*('2_Review &amp; Audit'!$R$6:$R$505&gt;0)*(ROW('2_Review &amp; Audit'!$R$6:$R$505)&gt;$T2888),0),0)+5,""))</f>
        <v/>
      </c>
      <c r="AG2888" t="str">
        <f>IF(OR($D2888="",$AB2888="",$AF2888=""),"",MIN($AB2888,$AF2888))</f>
        <v/>
      </c>
      <c r="AK2888" t="str">
        <f>IF($D2888="","",MAX(0,N($AB2888)-N($AG2888)))</f>
        <v/>
      </c>
      <c r="AL2888" t="str">
        <f>IF(OR($D2888="",$AK2888="",N($AK2888)&lt;=0),"",IFERROR(MATCH(1,INDEX(('2_Review &amp; Audit'!$F$6:$F$505=$A2888)*('2_Review &amp; Audit'!$I$6:$I$505&gt;=$E2888-30)*('2_Review &amp; Audit'!$I$6:$I$505&lt;=$E2888+30)*('2_Review &amp; Audit'!$R$6:$R$505&gt;0)*(ROW('2_Review &amp; Audit'!$R$6:$R$505)&gt;$AC2888),0),0)+5,""))</f>
        <v/>
      </c>
      <c r="AP2888" t="str">
        <f>IF(OR($D2888="",$AK2888="",$AO2888=""),"",MIN($AK2888,$AO2888))</f>
        <v/>
      </c>
    </row>
    <row r="2889" spans="1:42" ht="12.75" customHeight="1" x14ac:dyDescent="0.2">
      <c r="A2889" t="str">
        <f>IF($J2889="","",INDEX('2_Review &amp; Audit'!$F:$F,$J2889))</f>
        <v/>
      </c>
      <c r="B2889" t="str">
        <f>IF($J2889="","",INDEX('2_Review &amp; Audit'!$C:$C,$J2889))</f>
        <v/>
      </c>
      <c r="C2889" t="str">
        <f>IF($J2889="","",INDEX('2_Review &amp; Audit'!$D:$D,$J2889))</f>
        <v/>
      </c>
      <c r="D2889" s="60" t="str">
        <f>IF($J2889="","",INDEX('2_Review &amp; Audit'!$U:$U,$J2889))</f>
        <v/>
      </c>
      <c r="E2889" t="str">
        <f>IF($J2889="","",INDEX('2_Review &amp; Audit'!$M:$M,$J2889))</f>
        <v/>
      </c>
      <c r="F2889" t="str">
        <f>IF($J2889="","",INDEX('2_Review &amp; Audit'!$N:$N,$J2889))</f>
        <v/>
      </c>
      <c r="G2889" t="str">
        <f>IF(OR($J2889="",$F2889=""),"",ABS(INDEX('2_Review &amp; Audit'!$B:$B,$J2889)/$F2889))</f>
        <v/>
      </c>
      <c r="H2889" t="str">
        <f t="shared" si="109"/>
        <v/>
      </c>
      <c r="I2889" t="str">
        <f>IF($J2889="","",INDEX('2_Review &amp; Audit'!$AD:$AD,$J2889))</f>
        <v/>
      </c>
      <c r="AB2889" t="str">
        <f>IF($D2889="","",MAX(0,N(#REF!)-N($X2889)))</f>
        <v/>
      </c>
      <c r="AC2889" t="str">
        <f>IF(OR($D2889="",$AB2889="",N($AB2889)&lt;=0),"",IFERROR(MATCH(1,INDEX(('2_Review &amp; Audit'!$F$6:$F$505=$A2889)*('2_Review &amp; Audit'!$I$6:$I$505&gt;=$E2889-30)*('2_Review &amp; Audit'!$I$6:$I$505&lt;=$E2889+30)*('2_Review &amp; Audit'!$R$6:$R$505&gt;0)*(ROW('2_Review &amp; Audit'!$R$6:$R$505)&gt;$T2889),0),0)+5,""))</f>
        <v/>
      </c>
      <c r="AG2889" t="str">
        <f>IF(OR($D2889="",$AB2889="",$AF2889=""),"",MIN($AB2889,$AF2889))</f>
        <v/>
      </c>
      <c r="AK2889" t="str">
        <f>IF($D2889="","",MAX(0,N($AB2889)-N($AG2889)))</f>
        <v/>
      </c>
      <c r="AL2889" t="str">
        <f>IF(OR($D2889="",$AK2889="",N($AK2889)&lt;=0),"",IFERROR(MATCH(1,INDEX(('2_Review &amp; Audit'!$F$6:$F$505=$A2889)*('2_Review &amp; Audit'!$I$6:$I$505&gt;=$E2889-30)*('2_Review &amp; Audit'!$I$6:$I$505&lt;=$E2889+30)*('2_Review &amp; Audit'!$R$6:$R$505&gt;0)*(ROW('2_Review &amp; Audit'!$R$6:$R$505)&gt;$AC2889),0),0)+5,""))</f>
        <v/>
      </c>
      <c r="AP2889" t="str">
        <f>IF(OR($D2889="",$AK2889="",$AO2889=""),"",MIN($AK2889,$AO2889))</f>
        <v/>
      </c>
    </row>
    <row r="2890" spans="1:42" ht="12.75" customHeight="1" x14ac:dyDescent="0.2">
      <c r="A2890" t="str">
        <f>IF($J2890="","",INDEX('2_Review &amp; Audit'!$F:$F,$J2890))</f>
        <v/>
      </c>
      <c r="B2890" t="str">
        <f>IF($J2890="","",INDEX('2_Review &amp; Audit'!$C:$C,$J2890))</f>
        <v/>
      </c>
      <c r="C2890" t="str">
        <f>IF($J2890="","",INDEX('2_Review &amp; Audit'!$D:$D,$J2890))</f>
        <v/>
      </c>
      <c r="D2890" s="60" t="str">
        <f>IF($J2890="","",INDEX('2_Review &amp; Audit'!$U:$U,$J2890))</f>
        <v/>
      </c>
      <c r="E2890" t="str">
        <f>IF($J2890="","",INDEX('2_Review &amp; Audit'!$M:$M,$J2890))</f>
        <v/>
      </c>
      <c r="F2890" t="str">
        <f>IF($J2890="","",INDEX('2_Review &amp; Audit'!$N:$N,$J2890))</f>
        <v/>
      </c>
      <c r="G2890" t="str">
        <f>IF(OR($J2890="",$F2890=""),"",ABS(INDEX('2_Review &amp; Audit'!$B:$B,$J2890)/$F2890))</f>
        <v/>
      </c>
      <c r="H2890" t="str">
        <f t="shared" si="109"/>
        <v/>
      </c>
      <c r="I2890" t="str">
        <f>IF($J2890="","",INDEX('2_Review &amp; Audit'!$AD:$AD,$J2890))</f>
        <v/>
      </c>
      <c r="AB2890" t="str">
        <f>IF($D2890="","",MAX(0,N(#REF!)-N($X2890)))</f>
        <v/>
      </c>
      <c r="AC2890" t="str">
        <f>IF(OR($D2890="",$AB2890="",N($AB2890)&lt;=0),"",IFERROR(MATCH(1,INDEX(('2_Review &amp; Audit'!$F$6:$F$505=$A2890)*('2_Review &amp; Audit'!$I$6:$I$505&gt;=$E2890-30)*('2_Review &amp; Audit'!$I$6:$I$505&lt;=$E2890+30)*('2_Review &amp; Audit'!$R$6:$R$505&gt;0)*(ROW('2_Review &amp; Audit'!$R$6:$R$505)&gt;$T2890),0),0)+5,""))</f>
        <v/>
      </c>
      <c r="AG2890" t="str">
        <f>IF(OR($D2890="",$AB2890="",$AF2890=""),"",MIN($AB2890,$AF2890))</f>
        <v/>
      </c>
      <c r="AK2890" t="str">
        <f>IF($D2890="","",MAX(0,N($AB2890)-N($AG2890)))</f>
        <v/>
      </c>
      <c r="AL2890" t="str">
        <f>IF(OR($D2890="",$AK2890="",N($AK2890)&lt;=0),"",IFERROR(MATCH(1,INDEX(('2_Review &amp; Audit'!$F$6:$F$505=$A2890)*('2_Review &amp; Audit'!$I$6:$I$505&gt;=$E2890-30)*('2_Review &amp; Audit'!$I$6:$I$505&lt;=$E2890+30)*('2_Review &amp; Audit'!$R$6:$R$505&gt;0)*(ROW('2_Review &amp; Audit'!$R$6:$R$505)&gt;$AC2890),0),0)+5,""))</f>
        <v/>
      </c>
      <c r="AP2890" t="str">
        <f>IF(OR($D2890="",$AK2890="",$AO2890=""),"",MIN($AK2890,$AO2890))</f>
        <v/>
      </c>
    </row>
    <row r="2891" spans="1:42" ht="12.75" customHeight="1" x14ac:dyDescent="0.2">
      <c r="A2891" t="str">
        <f>IF($J2891="","",INDEX('2_Review &amp; Audit'!$F:$F,$J2891))</f>
        <v/>
      </c>
      <c r="B2891" t="str">
        <f>IF($J2891="","",INDEX('2_Review &amp; Audit'!$C:$C,$J2891))</f>
        <v/>
      </c>
      <c r="C2891" t="str">
        <f>IF($J2891="","",INDEX('2_Review &amp; Audit'!$D:$D,$J2891))</f>
        <v/>
      </c>
      <c r="D2891" s="60" t="str">
        <f>IF($J2891="","",INDEX('2_Review &amp; Audit'!$U:$U,$J2891))</f>
        <v/>
      </c>
      <c r="E2891" t="str">
        <f>IF($J2891="","",INDEX('2_Review &amp; Audit'!$M:$M,$J2891))</f>
        <v/>
      </c>
      <c r="F2891" t="str">
        <f>IF($J2891="","",INDEX('2_Review &amp; Audit'!$N:$N,$J2891))</f>
        <v/>
      </c>
      <c r="G2891" t="str">
        <f>IF(OR($J2891="",$F2891=""),"",ABS(INDEX('2_Review &amp; Audit'!$B:$B,$J2891)/$F2891))</f>
        <v/>
      </c>
      <c r="H2891" t="str">
        <f t="shared" si="109"/>
        <v/>
      </c>
      <c r="I2891" t="str">
        <f>IF($J2891="","",INDEX('2_Review &amp; Audit'!$AD:$AD,$J2891))</f>
        <v/>
      </c>
      <c r="AB2891" t="str">
        <f>IF($D2891="","",MAX(0,N(#REF!)-N($X2891)))</f>
        <v/>
      </c>
      <c r="AC2891" t="str">
        <f>IF(OR($D2891="",$AB2891="",N($AB2891)&lt;=0),"",IFERROR(MATCH(1,INDEX(('2_Review &amp; Audit'!$F$6:$F$505=$A2891)*('2_Review &amp; Audit'!$I$6:$I$505&gt;=$E2891-30)*('2_Review &amp; Audit'!$I$6:$I$505&lt;=$E2891+30)*('2_Review &amp; Audit'!$R$6:$R$505&gt;0)*(ROW('2_Review &amp; Audit'!$R$6:$R$505)&gt;$T2891),0),0)+5,""))</f>
        <v/>
      </c>
      <c r="AG2891" t="str">
        <f>IF(OR($D2891="",$AB2891="",$AF2891=""),"",MIN($AB2891,$AF2891))</f>
        <v/>
      </c>
      <c r="AK2891" t="str">
        <f>IF($D2891="","",MAX(0,N($AB2891)-N($AG2891)))</f>
        <v/>
      </c>
      <c r="AL2891" t="str">
        <f>IF(OR($D2891="",$AK2891="",N($AK2891)&lt;=0),"",IFERROR(MATCH(1,INDEX(('2_Review &amp; Audit'!$F$6:$F$505=$A2891)*('2_Review &amp; Audit'!$I$6:$I$505&gt;=$E2891-30)*('2_Review &amp; Audit'!$I$6:$I$505&lt;=$E2891+30)*('2_Review &amp; Audit'!$R$6:$R$505&gt;0)*(ROW('2_Review &amp; Audit'!$R$6:$R$505)&gt;$AC2891),0),0)+5,""))</f>
        <v/>
      </c>
      <c r="AP2891" t="str">
        <f>IF(OR($D2891="",$AK2891="",$AO2891=""),"",MIN($AK2891,$AO2891))</f>
        <v/>
      </c>
    </row>
    <row r="2892" spans="1:42" ht="12.75" customHeight="1" x14ac:dyDescent="0.2">
      <c r="A2892" t="str">
        <f>IF($J2892="","",INDEX('2_Review &amp; Audit'!$F:$F,$J2892))</f>
        <v/>
      </c>
      <c r="B2892" t="str">
        <f>IF($J2892="","",INDEX('2_Review &amp; Audit'!$C:$C,$J2892))</f>
        <v/>
      </c>
      <c r="C2892" t="str">
        <f>IF($J2892="","",INDEX('2_Review &amp; Audit'!$D:$D,$J2892))</f>
        <v/>
      </c>
      <c r="D2892" s="60" t="str">
        <f>IF($J2892="","",INDEX('2_Review &amp; Audit'!$U:$U,$J2892))</f>
        <v/>
      </c>
      <c r="E2892" t="str">
        <f>IF($J2892="","",INDEX('2_Review &amp; Audit'!$M:$M,$J2892))</f>
        <v/>
      </c>
      <c r="F2892" t="str">
        <f>IF($J2892="","",INDEX('2_Review &amp; Audit'!$N:$N,$J2892))</f>
        <v/>
      </c>
      <c r="G2892" t="str">
        <f>IF(OR($J2892="",$F2892=""),"",ABS(INDEX('2_Review &amp; Audit'!$B:$B,$J2892)/$F2892))</f>
        <v/>
      </c>
      <c r="H2892" t="str">
        <f t="shared" si="109"/>
        <v/>
      </c>
      <c r="I2892" t="str">
        <f>IF($J2892="","",INDEX('2_Review &amp; Audit'!$AD:$AD,$J2892))</f>
        <v/>
      </c>
      <c r="AB2892" t="str">
        <f>IF($D2892="","",MAX(0,N(#REF!)-N($X2892)))</f>
        <v/>
      </c>
      <c r="AC2892" t="str">
        <f>IF(OR($D2892="",$AB2892="",N($AB2892)&lt;=0),"",IFERROR(MATCH(1,INDEX(('2_Review &amp; Audit'!$F$6:$F$505=$A2892)*('2_Review &amp; Audit'!$I$6:$I$505&gt;=$E2892-30)*('2_Review &amp; Audit'!$I$6:$I$505&lt;=$E2892+30)*('2_Review &amp; Audit'!$R$6:$R$505&gt;0)*(ROW('2_Review &amp; Audit'!$R$6:$R$505)&gt;$T2892),0),0)+5,""))</f>
        <v/>
      </c>
      <c r="AG2892" t="str">
        <f>IF(OR($D2892="",$AB2892="",$AF2892=""),"",MIN($AB2892,$AF2892))</f>
        <v/>
      </c>
      <c r="AK2892" t="str">
        <f>IF($D2892="","",MAX(0,N($AB2892)-N($AG2892)))</f>
        <v/>
      </c>
      <c r="AL2892" t="str">
        <f>IF(OR($D2892="",$AK2892="",N($AK2892)&lt;=0),"",IFERROR(MATCH(1,INDEX(('2_Review &amp; Audit'!$F$6:$F$505=$A2892)*('2_Review &amp; Audit'!$I$6:$I$505&gt;=$E2892-30)*('2_Review &amp; Audit'!$I$6:$I$505&lt;=$E2892+30)*('2_Review &amp; Audit'!$R$6:$R$505&gt;0)*(ROW('2_Review &amp; Audit'!$R$6:$R$505)&gt;$AC2892),0),0)+5,""))</f>
        <v/>
      </c>
      <c r="AP2892" t="str">
        <f>IF(OR($D2892="",$AK2892="",$AO2892=""),"",MIN($AK2892,$AO2892))</f>
        <v/>
      </c>
    </row>
    <row r="2893" spans="1:42" ht="12.75" customHeight="1" x14ac:dyDescent="0.2">
      <c r="A2893" t="str">
        <f>IF($J2893="","",INDEX('2_Review &amp; Audit'!$F:$F,$J2893))</f>
        <v/>
      </c>
      <c r="B2893" t="str">
        <f>IF($J2893="","",INDEX('2_Review &amp; Audit'!$C:$C,$J2893))</f>
        <v/>
      </c>
      <c r="C2893" t="str">
        <f>IF($J2893="","",INDEX('2_Review &amp; Audit'!$D:$D,$J2893))</f>
        <v/>
      </c>
      <c r="D2893" s="60" t="str">
        <f>IF($J2893="","",INDEX('2_Review &amp; Audit'!$U:$U,$J2893))</f>
        <v/>
      </c>
      <c r="E2893" t="str">
        <f>IF($J2893="","",INDEX('2_Review &amp; Audit'!$M:$M,$J2893))</f>
        <v/>
      </c>
      <c r="F2893" t="str">
        <f>IF($J2893="","",INDEX('2_Review &amp; Audit'!$N:$N,$J2893))</f>
        <v/>
      </c>
      <c r="G2893" t="str">
        <f>IF(OR($J2893="",$F2893=""),"",ABS(INDEX('2_Review &amp; Audit'!$B:$B,$J2893)/$F2893))</f>
        <v/>
      </c>
      <c r="H2893" t="str">
        <f t="shared" si="109"/>
        <v/>
      </c>
      <c r="I2893" t="str">
        <f>IF($J2893="","",INDEX('2_Review &amp; Audit'!$AD:$AD,$J2893))</f>
        <v/>
      </c>
      <c r="AB2893" t="str">
        <f>IF($D2893="","",MAX(0,N(#REF!)-N($X2893)))</f>
        <v/>
      </c>
      <c r="AC2893" t="str">
        <f>IF(OR($D2893="",$AB2893="",N($AB2893)&lt;=0),"",IFERROR(MATCH(1,INDEX(('2_Review &amp; Audit'!$F$6:$F$505=$A2893)*('2_Review &amp; Audit'!$I$6:$I$505&gt;=$E2893-30)*('2_Review &amp; Audit'!$I$6:$I$505&lt;=$E2893+30)*('2_Review &amp; Audit'!$R$6:$R$505&gt;0)*(ROW('2_Review &amp; Audit'!$R$6:$R$505)&gt;$T2893),0),0)+5,""))</f>
        <v/>
      </c>
      <c r="AG2893" t="str">
        <f>IF(OR($D2893="",$AB2893="",$AF2893=""),"",MIN($AB2893,$AF2893))</f>
        <v/>
      </c>
      <c r="AK2893" t="str">
        <f>IF($D2893="","",MAX(0,N($AB2893)-N($AG2893)))</f>
        <v/>
      </c>
      <c r="AL2893" t="str">
        <f>IF(OR($D2893="",$AK2893="",N($AK2893)&lt;=0),"",IFERROR(MATCH(1,INDEX(('2_Review &amp; Audit'!$F$6:$F$505=$A2893)*('2_Review &amp; Audit'!$I$6:$I$505&gt;=$E2893-30)*('2_Review &amp; Audit'!$I$6:$I$505&lt;=$E2893+30)*('2_Review &amp; Audit'!$R$6:$R$505&gt;0)*(ROW('2_Review &amp; Audit'!$R$6:$R$505)&gt;$AC2893),0),0)+5,""))</f>
        <v/>
      </c>
      <c r="AP2893" t="str">
        <f>IF(OR($D2893="",$AK2893="",$AO2893=""),"",MIN($AK2893,$AO2893))</f>
        <v/>
      </c>
    </row>
    <row r="2894" spans="1:42" ht="12.75" customHeight="1" x14ac:dyDescent="0.2">
      <c r="A2894" t="str">
        <f>IF($J2894="","",INDEX('2_Review &amp; Audit'!$F:$F,$J2894))</f>
        <v/>
      </c>
      <c r="B2894" t="str">
        <f>IF($J2894="","",INDEX('2_Review &amp; Audit'!$C:$C,$J2894))</f>
        <v/>
      </c>
      <c r="C2894" t="str">
        <f>IF($J2894="","",INDEX('2_Review &amp; Audit'!$D:$D,$J2894))</f>
        <v/>
      </c>
      <c r="D2894" s="60" t="str">
        <f>IF($J2894="","",INDEX('2_Review &amp; Audit'!$U:$U,$J2894))</f>
        <v/>
      </c>
      <c r="E2894" t="str">
        <f>IF($J2894="","",INDEX('2_Review &amp; Audit'!$M:$M,$J2894))</f>
        <v/>
      </c>
      <c r="F2894" t="str">
        <f>IF($J2894="","",INDEX('2_Review &amp; Audit'!$N:$N,$J2894))</f>
        <v/>
      </c>
      <c r="G2894" t="str">
        <f>IF(OR($J2894="",$F2894=""),"",ABS(INDEX('2_Review &amp; Audit'!$B:$B,$J2894)/$F2894))</f>
        <v/>
      </c>
      <c r="H2894" t="str">
        <f t="shared" si="109"/>
        <v/>
      </c>
      <c r="I2894" t="str">
        <f>IF($J2894="","",INDEX('2_Review &amp; Audit'!$AD:$AD,$J2894))</f>
        <v/>
      </c>
      <c r="AB2894" t="str">
        <f>IF($D2894="","",MAX(0,N(#REF!)-N($X2894)))</f>
        <v/>
      </c>
      <c r="AC2894" t="str">
        <f>IF(OR($D2894="",$AB2894="",N($AB2894)&lt;=0),"",IFERROR(MATCH(1,INDEX(('2_Review &amp; Audit'!$F$6:$F$505=$A2894)*('2_Review &amp; Audit'!$I$6:$I$505&gt;=$E2894-30)*('2_Review &amp; Audit'!$I$6:$I$505&lt;=$E2894+30)*('2_Review &amp; Audit'!$R$6:$R$505&gt;0)*(ROW('2_Review &amp; Audit'!$R$6:$R$505)&gt;$T2894),0),0)+5,""))</f>
        <v/>
      </c>
      <c r="AG2894" t="str">
        <f>IF(OR($D2894="",$AB2894="",$AF2894=""),"",MIN($AB2894,$AF2894))</f>
        <v/>
      </c>
      <c r="AK2894" t="str">
        <f>IF($D2894="","",MAX(0,N($AB2894)-N($AG2894)))</f>
        <v/>
      </c>
      <c r="AL2894" t="str">
        <f>IF(OR($D2894="",$AK2894="",N($AK2894)&lt;=0),"",IFERROR(MATCH(1,INDEX(('2_Review &amp; Audit'!$F$6:$F$505=$A2894)*('2_Review &amp; Audit'!$I$6:$I$505&gt;=$E2894-30)*('2_Review &amp; Audit'!$I$6:$I$505&lt;=$E2894+30)*('2_Review &amp; Audit'!$R$6:$R$505&gt;0)*(ROW('2_Review &amp; Audit'!$R$6:$R$505)&gt;$AC2894),0),0)+5,""))</f>
        <v/>
      </c>
      <c r="AP2894" t="str">
        <f>IF(OR($D2894="",$AK2894="",$AO2894=""),"",MIN($AK2894,$AO2894))</f>
        <v/>
      </c>
    </row>
    <row r="2895" spans="1:42" ht="12.75" customHeight="1" x14ac:dyDescent="0.2">
      <c r="A2895" t="str">
        <f>IF($J2895="","",INDEX('2_Review &amp; Audit'!$F:$F,$J2895))</f>
        <v/>
      </c>
      <c r="B2895" t="str">
        <f>IF($J2895="","",INDEX('2_Review &amp; Audit'!$C:$C,$J2895))</f>
        <v/>
      </c>
      <c r="C2895" t="str">
        <f>IF($J2895="","",INDEX('2_Review &amp; Audit'!$D:$D,$J2895))</f>
        <v/>
      </c>
      <c r="D2895" s="60" t="str">
        <f>IF($J2895="","",INDEX('2_Review &amp; Audit'!$U:$U,$J2895))</f>
        <v/>
      </c>
      <c r="E2895" t="str">
        <f>IF($J2895="","",INDEX('2_Review &amp; Audit'!$M:$M,$J2895))</f>
        <v/>
      </c>
      <c r="F2895" t="str">
        <f>IF($J2895="","",INDEX('2_Review &amp; Audit'!$N:$N,$J2895))</f>
        <v/>
      </c>
      <c r="G2895" t="str">
        <f>IF(OR($J2895="",$F2895=""),"",ABS(INDEX('2_Review &amp; Audit'!$B:$B,$J2895)/$F2895))</f>
        <v/>
      </c>
      <c r="H2895" t="str">
        <f t="shared" si="109"/>
        <v/>
      </c>
      <c r="I2895" t="str">
        <f>IF($J2895="","",INDEX('2_Review &amp; Audit'!$AD:$AD,$J2895))</f>
        <v/>
      </c>
      <c r="AB2895" t="str">
        <f>IF($D2895="","",MAX(0,N(#REF!)-N($X2895)))</f>
        <v/>
      </c>
      <c r="AC2895" t="str">
        <f>IF(OR($D2895="",$AB2895="",N($AB2895)&lt;=0),"",IFERROR(MATCH(1,INDEX(('2_Review &amp; Audit'!$F$6:$F$505=$A2895)*('2_Review &amp; Audit'!$I$6:$I$505&gt;=$E2895-30)*('2_Review &amp; Audit'!$I$6:$I$505&lt;=$E2895+30)*('2_Review &amp; Audit'!$R$6:$R$505&gt;0)*(ROW('2_Review &amp; Audit'!$R$6:$R$505)&gt;$T2895),0),0)+5,""))</f>
        <v/>
      </c>
      <c r="AG2895" t="str">
        <f>IF(OR($D2895="",$AB2895="",$AF2895=""),"",MIN($AB2895,$AF2895))</f>
        <v/>
      </c>
      <c r="AK2895" t="str">
        <f>IF($D2895="","",MAX(0,N($AB2895)-N($AG2895)))</f>
        <v/>
      </c>
      <c r="AL2895" t="str">
        <f>IF(OR($D2895="",$AK2895="",N($AK2895)&lt;=0),"",IFERROR(MATCH(1,INDEX(('2_Review &amp; Audit'!$F$6:$F$505=$A2895)*('2_Review &amp; Audit'!$I$6:$I$505&gt;=$E2895-30)*('2_Review &amp; Audit'!$I$6:$I$505&lt;=$E2895+30)*('2_Review &amp; Audit'!$R$6:$R$505&gt;0)*(ROW('2_Review &amp; Audit'!$R$6:$R$505)&gt;$AC2895),0),0)+5,""))</f>
        <v/>
      </c>
      <c r="AP2895" t="str">
        <f>IF(OR($D2895="",$AK2895="",$AO2895=""),"",MIN($AK2895,$AO2895))</f>
        <v/>
      </c>
    </row>
    <row r="2896" spans="1:42" ht="12.75" customHeight="1" x14ac:dyDescent="0.2">
      <c r="A2896" t="str">
        <f>IF($J2896="","",INDEX('2_Review &amp; Audit'!$F:$F,$J2896))</f>
        <v/>
      </c>
      <c r="B2896" t="str">
        <f>IF($J2896="","",INDEX('2_Review &amp; Audit'!$C:$C,$J2896))</f>
        <v/>
      </c>
      <c r="C2896" t="str">
        <f>IF($J2896="","",INDEX('2_Review &amp; Audit'!$D:$D,$J2896))</f>
        <v/>
      </c>
      <c r="D2896" s="60" t="str">
        <f>IF($J2896="","",INDEX('2_Review &amp; Audit'!$U:$U,$J2896))</f>
        <v/>
      </c>
      <c r="E2896" t="str">
        <f>IF($J2896="","",INDEX('2_Review &amp; Audit'!$M:$M,$J2896))</f>
        <v/>
      </c>
      <c r="F2896" t="str">
        <f>IF($J2896="","",INDEX('2_Review &amp; Audit'!$N:$N,$J2896))</f>
        <v/>
      </c>
      <c r="G2896" t="str">
        <f>IF(OR($J2896="",$F2896=""),"",ABS(INDEX('2_Review &amp; Audit'!$B:$B,$J2896)/$F2896))</f>
        <v/>
      </c>
      <c r="H2896" t="str">
        <f t="shared" si="109"/>
        <v/>
      </c>
      <c r="I2896" t="str">
        <f>IF($J2896="","",INDEX('2_Review &amp; Audit'!$AD:$AD,$J2896))</f>
        <v/>
      </c>
      <c r="AB2896" t="str">
        <f>IF($D2896="","",MAX(0,N(#REF!)-N($X2896)))</f>
        <v/>
      </c>
      <c r="AC2896" t="str">
        <f>IF(OR($D2896="",$AB2896="",N($AB2896)&lt;=0),"",IFERROR(MATCH(1,INDEX(('2_Review &amp; Audit'!$F$6:$F$505=$A2896)*('2_Review &amp; Audit'!$I$6:$I$505&gt;=$E2896-30)*('2_Review &amp; Audit'!$I$6:$I$505&lt;=$E2896+30)*('2_Review &amp; Audit'!$R$6:$R$505&gt;0)*(ROW('2_Review &amp; Audit'!$R$6:$R$505)&gt;$T2896),0),0)+5,""))</f>
        <v/>
      </c>
      <c r="AG2896" t="str">
        <f>IF(OR($D2896="",$AB2896="",$AF2896=""),"",MIN($AB2896,$AF2896))</f>
        <v/>
      </c>
      <c r="AK2896" t="str">
        <f>IF($D2896="","",MAX(0,N($AB2896)-N($AG2896)))</f>
        <v/>
      </c>
      <c r="AL2896" t="str">
        <f>IF(OR($D2896="",$AK2896="",N($AK2896)&lt;=0),"",IFERROR(MATCH(1,INDEX(('2_Review &amp; Audit'!$F$6:$F$505=$A2896)*('2_Review &amp; Audit'!$I$6:$I$505&gt;=$E2896-30)*('2_Review &amp; Audit'!$I$6:$I$505&lt;=$E2896+30)*('2_Review &amp; Audit'!$R$6:$R$505&gt;0)*(ROW('2_Review &amp; Audit'!$R$6:$R$505)&gt;$AC2896),0),0)+5,""))</f>
        <v/>
      </c>
      <c r="AP2896" t="str">
        <f>IF(OR($D2896="",$AK2896="",$AO2896=""),"",MIN($AK2896,$AO2896))</f>
        <v/>
      </c>
    </row>
    <row r="2897" spans="1:42" ht="12.75" customHeight="1" x14ac:dyDescent="0.2">
      <c r="A2897" t="str">
        <f>IF($J2897="","",INDEX('2_Review &amp; Audit'!$F:$F,$J2897))</f>
        <v/>
      </c>
      <c r="B2897" t="str">
        <f>IF($J2897="","",INDEX('2_Review &amp; Audit'!$C:$C,$J2897))</f>
        <v/>
      </c>
      <c r="C2897" t="str">
        <f>IF($J2897="","",INDEX('2_Review &amp; Audit'!$D:$D,$J2897))</f>
        <v/>
      </c>
      <c r="D2897" s="60" t="str">
        <f>IF($J2897="","",INDEX('2_Review &amp; Audit'!$U:$U,$J2897))</f>
        <v/>
      </c>
      <c r="E2897" t="str">
        <f>IF($J2897="","",INDEX('2_Review &amp; Audit'!$M:$M,$J2897))</f>
        <v/>
      </c>
      <c r="F2897" t="str">
        <f>IF($J2897="","",INDEX('2_Review &amp; Audit'!$N:$N,$J2897))</f>
        <v/>
      </c>
      <c r="G2897" t="str">
        <f>IF(OR($J2897="",$F2897=""),"",ABS(INDEX('2_Review &amp; Audit'!$B:$B,$J2897)/$F2897))</f>
        <v/>
      </c>
      <c r="H2897" t="str">
        <f t="shared" si="109"/>
        <v/>
      </c>
      <c r="I2897" t="str">
        <f>IF($J2897="","",INDEX('2_Review &amp; Audit'!$AD:$AD,$J2897))</f>
        <v/>
      </c>
      <c r="AB2897" t="str">
        <f>IF($D2897="","",MAX(0,N(#REF!)-N($X2897)))</f>
        <v/>
      </c>
      <c r="AC2897" t="str">
        <f>IF(OR($D2897="",$AB2897="",N($AB2897)&lt;=0),"",IFERROR(MATCH(1,INDEX(('2_Review &amp; Audit'!$F$6:$F$505=$A2897)*('2_Review &amp; Audit'!$I$6:$I$505&gt;=$E2897-30)*('2_Review &amp; Audit'!$I$6:$I$505&lt;=$E2897+30)*('2_Review &amp; Audit'!$R$6:$R$505&gt;0)*(ROW('2_Review &amp; Audit'!$R$6:$R$505)&gt;$T2897),0),0)+5,""))</f>
        <v/>
      </c>
      <c r="AG2897" t="str">
        <f>IF(OR($D2897="",$AB2897="",$AF2897=""),"",MIN($AB2897,$AF2897))</f>
        <v/>
      </c>
      <c r="AK2897" t="str">
        <f>IF($D2897="","",MAX(0,N($AB2897)-N($AG2897)))</f>
        <v/>
      </c>
      <c r="AL2897" t="str">
        <f>IF(OR($D2897="",$AK2897="",N($AK2897)&lt;=0),"",IFERROR(MATCH(1,INDEX(('2_Review &amp; Audit'!$F$6:$F$505=$A2897)*('2_Review &amp; Audit'!$I$6:$I$505&gt;=$E2897-30)*('2_Review &amp; Audit'!$I$6:$I$505&lt;=$E2897+30)*('2_Review &amp; Audit'!$R$6:$R$505&gt;0)*(ROW('2_Review &amp; Audit'!$R$6:$R$505)&gt;$AC2897),0),0)+5,""))</f>
        <v/>
      </c>
      <c r="AP2897" t="str">
        <f>IF(OR($D2897="",$AK2897="",$AO2897=""),"",MIN($AK2897,$AO2897))</f>
        <v/>
      </c>
    </row>
    <row r="2898" spans="1:42" ht="12.75" customHeight="1" x14ac:dyDescent="0.2">
      <c r="A2898" t="str">
        <f>IF($J2898="","",INDEX('2_Review &amp; Audit'!$F:$F,$J2898))</f>
        <v/>
      </c>
      <c r="B2898" t="str">
        <f>IF($J2898="","",INDEX('2_Review &amp; Audit'!$C:$C,$J2898))</f>
        <v/>
      </c>
      <c r="C2898" t="str">
        <f>IF($J2898="","",INDEX('2_Review &amp; Audit'!$D:$D,$J2898))</f>
        <v/>
      </c>
      <c r="D2898" s="60" t="str">
        <f>IF($J2898="","",INDEX('2_Review &amp; Audit'!$U:$U,$J2898))</f>
        <v/>
      </c>
      <c r="E2898" t="str">
        <f>IF($J2898="","",INDEX('2_Review &amp; Audit'!$M:$M,$J2898))</f>
        <v/>
      </c>
      <c r="F2898" t="str">
        <f>IF($J2898="","",INDEX('2_Review &amp; Audit'!$N:$N,$J2898))</f>
        <v/>
      </c>
      <c r="G2898" t="str">
        <f>IF(OR($J2898="",$F2898=""),"",ABS(INDEX('2_Review &amp; Audit'!$B:$B,$J2898)/$F2898))</f>
        <v/>
      </c>
      <c r="H2898" t="str">
        <f t="shared" si="109"/>
        <v/>
      </c>
      <c r="I2898" t="str">
        <f>IF($J2898="","",INDEX('2_Review &amp; Audit'!$AD:$AD,$J2898))</f>
        <v/>
      </c>
      <c r="AB2898" t="str">
        <f>IF($D2898="","",MAX(0,N(#REF!)-N($X2898)))</f>
        <v/>
      </c>
      <c r="AC2898" t="str">
        <f>IF(OR($D2898="",$AB2898="",N($AB2898)&lt;=0),"",IFERROR(MATCH(1,INDEX(('2_Review &amp; Audit'!$F$6:$F$505=$A2898)*('2_Review &amp; Audit'!$I$6:$I$505&gt;=$E2898-30)*('2_Review &amp; Audit'!$I$6:$I$505&lt;=$E2898+30)*('2_Review &amp; Audit'!$R$6:$R$505&gt;0)*(ROW('2_Review &amp; Audit'!$R$6:$R$505)&gt;$T2898),0),0)+5,""))</f>
        <v/>
      </c>
      <c r="AG2898" t="str">
        <f>IF(OR($D2898="",$AB2898="",$AF2898=""),"",MIN($AB2898,$AF2898))</f>
        <v/>
      </c>
      <c r="AK2898" t="str">
        <f>IF($D2898="","",MAX(0,N($AB2898)-N($AG2898)))</f>
        <v/>
      </c>
      <c r="AL2898" t="str">
        <f>IF(OR($D2898="",$AK2898="",N($AK2898)&lt;=0),"",IFERROR(MATCH(1,INDEX(('2_Review &amp; Audit'!$F$6:$F$505=$A2898)*('2_Review &amp; Audit'!$I$6:$I$505&gt;=$E2898-30)*('2_Review &amp; Audit'!$I$6:$I$505&lt;=$E2898+30)*('2_Review &amp; Audit'!$R$6:$R$505&gt;0)*(ROW('2_Review &amp; Audit'!$R$6:$R$505)&gt;$AC2898),0),0)+5,""))</f>
        <v/>
      </c>
      <c r="AP2898" t="str">
        <f>IF(OR($D2898="",$AK2898="",$AO2898=""),"",MIN($AK2898,$AO2898))</f>
        <v/>
      </c>
    </row>
    <row r="2899" spans="1:42" ht="12.75" customHeight="1" x14ac:dyDescent="0.2">
      <c r="A2899" t="str">
        <f>IF($J2899="","",INDEX('2_Review &amp; Audit'!$F:$F,$J2899))</f>
        <v/>
      </c>
      <c r="B2899" t="str">
        <f>IF($J2899="","",INDEX('2_Review &amp; Audit'!$C:$C,$J2899))</f>
        <v/>
      </c>
      <c r="C2899" t="str">
        <f>IF($J2899="","",INDEX('2_Review &amp; Audit'!$D:$D,$J2899))</f>
        <v/>
      </c>
      <c r="D2899" s="60" t="str">
        <f>IF($J2899="","",INDEX('2_Review &amp; Audit'!$U:$U,$J2899))</f>
        <v/>
      </c>
      <c r="E2899" t="str">
        <f>IF($J2899="","",INDEX('2_Review &amp; Audit'!$M:$M,$J2899))</f>
        <v/>
      </c>
      <c r="F2899" t="str">
        <f>IF($J2899="","",INDEX('2_Review &amp; Audit'!$N:$N,$J2899))</f>
        <v/>
      </c>
      <c r="G2899" t="str">
        <f>IF(OR($J2899="",$F2899=""),"",ABS(INDEX('2_Review &amp; Audit'!$B:$B,$J2899)/$F2899))</f>
        <v/>
      </c>
      <c r="H2899" t="str">
        <f t="shared" si="109"/>
        <v/>
      </c>
      <c r="I2899" t="str">
        <f>IF($J2899="","",INDEX('2_Review &amp; Audit'!$AD:$AD,$J2899))</f>
        <v/>
      </c>
      <c r="AB2899" t="str">
        <f>IF($D2899="","",MAX(0,N(#REF!)-N($X2899)))</f>
        <v/>
      </c>
      <c r="AC2899" t="str">
        <f>IF(OR($D2899="",$AB2899="",N($AB2899)&lt;=0),"",IFERROR(MATCH(1,INDEX(('2_Review &amp; Audit'!$F$6:$F$505=$A2899)*('2_Review &amp; Audit'!$I$6:$I$505&gt;=$E2899-30)*('2_Review &amp; Audit'!$I$6:$I$505&lt;=$E2899+30)*('2_Review &amp; Audit'!$R$6:$R$505&gt;0)*(ROW('2_Review &amp; Audit'!$R$6:$R$505)&gt;$T2899),0),0)+5,""))</f>
        <v/>
      </c>
      <c r="AG2899" t="str">
        <f>IF(OR($D2899="",$AB2899="",$AF2899=""),"",MIN($AB2899,$AF2899))</f>
        <v/>
      </c>
      <c r="AK2899" t="str">
        <f>IF($D2899="","",MAX(0,N($AB2899)-N($AG2899)))</f>
        <v/>
      </c>
      <c r="AL2899" t="str">
        <f>IF(OR($D2899="",$AK2899="",N($AK2899)&lt;=0),"",IFERROR(MATCH(1,INDEX(('2_Review &amp; Audit'!$F$6:$F$505=$A2899)*('2_Review &amp; Audit'!$I$6:$I$505&gt;=$E2899-30)*('2_Review &amp; Audit'!$I$6:$I$505&lt;=$E2899+30)*('2_Review &amp; Audit'!$R$6:$R$505&gt;0)*(ROW('2_Review &amp; Audit'!$R$6:$R$505)&gt;$AC2899),0),0)+5,""))</f>
        <v/>
      </c>
      <c r="AP2899" t="str">
        <f>IF(OR($D2899="",$AK2899="",$AO2899=""),"",MIN($AK2899,$AO2899))</f>
        <v/>
      </c>
    </row>
    <row r="2900" spans="1:42" ht="12.75" customHeight="1" x14ac:dyDescent="0.2">
      <c r="A2900" t="str">
        <f>IF($J2900="","",INDEX('2_Review &amp; Audit'!$F:$F,$J2900))</f>
        <v/>
      </c>
      <c r="B2900" t="str">
        <f>IF($J2900="","",INDEX('2_Review &amp; Audit'!$C:$C,$J2900))</f>
        <v/>
      </c>
      <c r="C2900" t="str">
        <f>IF($J2900="","",INDEX('2_Review &amp; Audit'!$D:$D,$J2900))</f>
        <v/>
      </c>
      <c r="D2900" s="60" t="str">
        <f>IF($J2900="","",INDEX('2_Review &amp; Audit'!$U:$U,$J2900))</f>
        <v/>
      </c>
      <c r="E2900" t="str">
        <f>IF($J2900="","",INDEX('2_Review &amp; Audit'!$M:$M,$J2900))</f>
        <v/>
      </c>
      <c r="F2900" t="str">
        <f>IF($J2900="","",INDEX('2_Review &amp; Audit'!$N:$N,$J2900))</f>
        <v/>
      </c>
      <c r="G2900" t="str">
        <f>IF(OR($J2900="",$F2900=""),"",ABS(INDEX('2_Review &amp; Audit'!$B:$B,$J2900)/$F2900))</f>
        <v/>
      </c>
      <c r="H2900" t="str">
        <f t="shared" si="109"/>
        <v/>
      </c>
      <c r="I2900" t="str">
        <f>IF($J2900="","",INDEX('2_Review &amp; Audit'!$AD:$AD,$J2900))</f>
        <v/>
      </c>
      <c r="AB2900" t="str">
        <f>IF($D2900="","",MAX(0,N(#REF!)-N($X2900)))</f>
        <v/>
      </c>
      <c r="AC2900" t="str">
        <f>IF(OR($D2900="",$AB2900="",N($AB2900)&lt;=0),"",IFERROR(MATCH(1,INDEX(('2_Review &amp; Audit'!$F$6:$F$505=$A2900)*('2_Review &amp; Audit'!$I$6:$I$505&gt;=$E2900-30)*('2_Review &amp; Audit'!$I$6:$I$505&lt;=$E2900+30)*('2_Review &amp; Audit'!$R$6:$R$505&gt;0)*(ROW('2_Review &amp; Audit'!$R$6:$R$505)&gt;$T2900),0),0)+5,""))</f>
        <v/>
      </c>
      <c r="AG2900" t="str">
        <f>IF(OR($D2900="",$AB2900="",$AF2900=""),"",MIN($AB2900,$AF2900))</f>
        <v/>
      </c>
      <c r="AK2900" t="str">
        <f>IF($D2900="","",MAX(0,N($AB2900)-N($AG2900)))</f>
        <v/>
      </c>
      <c r="AL2900" t="str">
        <f>IF(OR($D2900="",$AK2900="",N($AK2900)&lt;=0),"",IFERROR(MATCH(1,INDEX(('2_Review &amp; Audit'!$F$6:$F$505=$A2900)*('2_Review &amp; Audit'!$I$6:$I$505&gt;=$E2900-30)*('2_Review &amp; Audit'!$I$6:$I$505&lt;=$E2900+30)*('2_Review &amp; Audit'!$R$6:$R$505&gt;0)*(ROW('2_Review &amp; Audit'!$R$6:$R$505)&gt;$AC2900),0),0)+5,""))</f>
        <v/>
      </c>
      <c r="AP2900" t="str">
        <f>IF(OR($D2900="",$AK2900="",$AO2900=""),"",MIN($AK2900,$AO2900))</f>
        <v/>
      </c>
    </row>
    <row r="2901" spans="1:42" ht="12.75" customHeight="1" x14ac:dyDescent="0.2">
      <c r="A2901" t="str">
        <f>IF($J2901="","",INDEX('2_Review &amp; Audit'!$F:$F,$J2901))</f>
        <v/>
      </c>
      <c r="B2901" t="str">
        <f>IF($J2901="","",INDEX('2_Review &amp; Audit'!$C:$C,$J2901))</f>
        <v/>
      </c>
      <c r="C2901" t="str">
        <f>IF($J2901="","",INDEX('2_Review &amp; Audit'!$D:$D,$J2901))</f>
        <v/>
      </c>
      <c r="D2901" s="60" t="str">
        <f>IF($J2901="","",INDEX('2_Review &amp; Audit'!$U:$U,$J2901))</f>
        <v/>
      </c>
      <c r="E2901" t="str">
        <f>IF($J2901="","",INDEX('2_Review &amp; Audit'!$M:$M,$J2901))</f>
        <v/>
      </c>
      <c r="F2901" t="str">
        <f>IF($J2901="","",INDEX('2_Review &amp; Audit'!$N:$N,$J2901))</f>
        <v/>
      </c>
      <c r="G2901" t="str">
        <f>IF(OR($J2901="",$F2901=""),"",ABS(INDEX('2_Review &amp; Audit'!$B:$B,$J2901)/$F2901))</f>
        <v/>
      </c>
      <c r="H2901" t="str">
        <f t="shared" si="109"/>
        <v/>
      </c>
      <c r="I2901" t="str">
        <f>IF($J2901="","",INDEX('2_Review &amp; Audit'!$AD:$AD,$J2901))</f>
        <v/>
      </c>
      <c r="AB2901" t="str">
        <f>IF($D2901="","",MAX(0,N(#REF!)-N($X2901)))</f>
        <v/>
      </c>
      <c r="AC2901" t="str">
        <f>IF(OR($D2901="",$AB2901="",N($AB2901)&lt;=0),"",IFERROR(MATCH(1,INDEX(('2_Review &amp; Audit'!$F$6:$F$505=$A2901)*('2_Review &amp; Audit'!$I$6:$I$505&gt;=$E2901-30)*('2_Review &amp; Audit'!$I$6:$I$505&lt;=$E2901+30)*('2_Review &amp; Audit'!$R$6:$R$505&gt;0)*(ROW('2_Review &amp; Audit'!$R$6:$R$505)&gt;$T2901),0),0)+5,""))</f>
        <v/>
      </c>
      <c r="AG2901" t="str">
        <f>IF(OR($D2901="",$AB2901="",$AF2901=""),"",MIN($AB2901,$AF2901))</f>
        <v/>
      </c>
      <c r="AK2901" t="str">
        <f>IF($D2901="","",MAX(0,N($AB2901)-N($AG2901)))</f>
        <v/>
      </c>
      <c r="AL2901" t="str">
        <f>IF(OR($D2901="",$AK2901="",N($AK2901)&lt;=0),"",IFERROR(MATCH(1,INDEX(('2_Review &amp; Audit'!$F$6:$F$505=$A2901)*('2_Review &amp; Audit'!$I$6:$I$505&gt;=$E2901-30)*('2_Review &amp; Audit'!$I$6:$I$505&lt;=$E2901+30)*('2_Review &amp; Audit'!$R$6:$R$505&gt;0)*(ROW('2_Review &amp; Audit'!$R$6:$R$505)&gt;$AC2901),0),0)+5,""))</f>
        <v/>
      </c>
      <c r="AP2901" t="str">
        <f>IF(OR($D2901="",$AK2901="",$AO2901=""),"",MIN($AK2901,$AO2901))</f>
        <v/>
      </c>
    </row>
    <row r="2902" spans="1:42" ht="12.75" customHeight="1" x14ac:dyDescent="0.2">
      <c r="A2902" t="str">
        <f>IF($J2902="","",INDEX('2_Review &amp; Audit'!$F:$F,$J2902))</f>
        <v/>
      </c>
      <c r="B2902" t="str">
        <f>IF($J2902="","",INDEX('2_Review &amp; Audit'!$C:$C,$J2902))</f>
        <v/>
      </c>
      <c r="C2902" t="str">
        <f>IF($J2902="","",INDEX('2_Review &amp; Audit'!$D:$D,$J2902))</f>
        <v/>
      </c>
      <c r="D2902" s="60" t="str">
        <f>IF($J2902="","",INDEX('2_Review &amp; Audit'!$U:$U,$J2902))</f>
        <v/>
      </c>
      <c r="E2902" t="str">
        <f>IF($J2902="","",INDEX('2_Review &amp; Audit'!$M:$M,$J2902))</f>
        <v/>
      </c>
      <c r="F2902" t="str">
        <f>IF($J2902="","",INDEX('2_Review &amp; Audit'!$N:$N,$J2902))</f>
        <v/>
      </c>
      <c r="G2902" t="str">
        <f>IF(OR($J2902="",$F2902=""),"",ABS(INDEX('2_Review &amp; Audit'!$B:$B,$J2902)/$F2902))</f>
        <v/>
      </c>
      <c r="H2902" t="str">
        <f t="shared" si="109"/>
        <v/>
      </c>
      <c r="I2902" t="str">
        <f>IF($J2902="","",INDEX('2_Review &amp; Audit'!$AD:$AD,$J2902))</f>
        <v/>
      </c>
      <c r="AB2902" t="str">
        <f>IF($D2902="","",MAX(0,N(#REF!)-N($X2902)))</f>
        <v/>
      </c>
      <c r="AC2902" t="str">
        <f>IF(OR($D2902="",$AB2902="",N($AB2902)&lt;=0),"",IFERROR(MATCH(1,INDEX(('2_Review &amp; Audit'!$F$6:$F$505=$A2902)*('2_Review &amp; Audit'!$I$6:$I$505&gt;=$E2902-30)*('2_Review &amp; Audit'!$I$6:$I$505&lt;=$E2902+30)*('2_Review &amp; Audit'!$R$6:$R$505&gt;0)*(ROW('2_Review &amp; Audit'!$R$6:$R$505)&gt;$T2902),0),0)+5,""))</f>
        <v/>
      </c>
      <c r="AG2902" t="str">
        <f>IF(OR($D2902="",$AB2902="",$AF2902=""),"",MIN($AB2902,$AF2902))</f>
        <v/>
      </c>
      <c r="AK2902" t="str">
        <f>IF($D2902="","",MAX(0,N($AB2902)-N($AG2902)))</f>
        <v/>
      </c>
      <c r="AL2902" t="str">
        <f>IF(OR($D2902="",$AK2902="",N($AK2902)&lt;=0),"",IFERROR(MATCH(1,INDEX(('2_Review &amp; Audit'!$F$6:$F$505=$A2902)*('2_Review &amp; Audit'!$I$6:$I$505&gt;=$E2902-30)*('2_Review &amp; Audit'!$I$6:$I$505&lt;=$E2902+30)*('2_Review &amp; Audit'!$R$6:$R$505&gt;0)*(ROW('2_Review &amp; Audit'!$R$6:$R$505)&gt;$AC2902),0),0)+5,""))</f>
        <v/>
      </c>
      <c r="AP2902" t="str">
        <f>IF(OR($D2902="",$AK2902="",$AO2902=""),"",MIN($AK2902,$AO2902))</f>
        <v/>
      </c>
    </row>
    <row r="2903" spans="1:42" ht="12.75" customHeight="1" x14ac:dyDescent="0.2">
      <c r="A2903" t="str">
        <f>IF($J2903="","",INDEX('2_Review &amp; Audit'!$F:$F,$J2903))</f>
        <v/>
      </c>
      <c r="B2903" t="str">
        <f>IF($J2903="","",INDEX('2_Review &amp; Audit'!$C:$C,$J2903))</f>
        <v/>
      </c>
      <c r="C2903" t="str">
        <f>IF($J2903="","",INDEX('2_Review &amp; Audit'!$D:$D,$J2903))</f>
        <v/>
      </c>
      <c r="D2903" s="60" t="str">
        <f>IF($J2903="","",INDEX('2_Review &amp; Audit'!$U:$U,$J2903))</f>
        <v/>
      </c>
      <c r="E2903" t="str">
        <f>IF($J2903="","",INDEX('2_Review &amp; Audit'!$M:$M,$J2903))</f>
        <v/>
      </c>
      <c r="F2903" t="str">
        <f>IF($J2903="","",INDEX('2_Review &amp; Audit'!$N:$N,$J2903))</f>
        <v/>
      </c>
      <c r="G2903" t="str">
        <f>IF(OR($J2903="",$F2903=""),"",ABS(INDEX('2_Review &amp; Audit'!$B:$B,$J2903)/$F2903))</f>
        <v/>
      </c>
      <c r="H2903" t="str">
        <f t="shared" si="109"/>
        <v/>
      </c>
      <c r="I2903" t="str">
        <f>IF($J2903="","",INDEX('2_Review &amp; Audit'!$AD:$AD,$J2903))</f>
        <v/>
      </c>
      <c r="AB2903" t="str">
        <f>IF($D2903="","",MAX(0,N(#REF!)-N($X2903)))</f>
        <v/>
      </c>
      <c r="AC2903" t="str">
        <f>IF(OR($D2903="",$AB2903="",N($AB2903)&lt;=0),"",IFERROR(MATCH(1,INDEX(('2_Review &amp; Audit'!$F$6:$F$505=$A2903)*('2_Review &amp; Audit'!$I$6:$I$505&gt;=$E2903-30)*('2_Review &amp; Audit'!$I$6:$I$505&lt;=$E2903+30)*('2_Review &amp; Audit'!$R$6:$R$505&gt;0)*(ROW('2_Review &amp; Audit'!$R$6:$R$505)&gt;$T2903),0),0)+5,""))</f>
        <v/>
      </c>
      <c r="AG2903" t="str">
        <f>IF(OR($D2903="",$AB2903="",$AF2903=""),"",MIN($AB2903,$AF2903))</f>
        <v/>
      </c>
      <c r="AK2903" t="str">
        <f>IF($D2903="","",MAX(0,N($AB2903)-N($AG2903)))</f>
        <v/>
      </c>
      <c r="AL2903" t="str">
        <f>IF(OR($D2903="",$AK2903="",N($AK2903)&lt;=0),"",IFERROR(MATCH(1,INDEX(('2_Review &amp; Audit'!$F$6:$F$505=$A2903)*('2_Review &amp; Audit'!$I$6:$I$505&gt;=$E2903-30)*('2_Review &amp; Audit'!$I$6:$I$505&lt;=$E2903+30)*('2_Review &amp; Audit'!$R$6:$R$505&gt;0)*(ROW('2_Review &amp; Audit'!$R$6:$R$505)&gt;$AC2903),0),0)+5,""))</f>
        <v/>
      </c>
      <c r="AP2903" t="str">
        <f>IF(OR($D2903="",$AK2903="",$AO2903=""),"",MIN($AK2903,$AO2903))</f>
        <v/>
      </c>
    </row>
    <row r="2904" spans="1:42" ht="12.75" customHeight="1" x14ac:dyDescent="0.2">
      <c r="A2904" t="str">
        <f>IF($J2904="","",INDEX('2_Review &amp; Audit'!$F:$F,$J2904))</f>
        <v/>
      </c>
      <c r="B2904" t="str">
        <f>IF($J2904="","",INDEX('2_Review &amp; Audit'!$C:$C,$J2904))</f>
        <v/>
      </c>
      <c r="C2904" t="str">
        <f>IF($J2904="","",INDEX('2_Review &amp; Audit'!$D:$D,$J2904))</f>
        <v/>
      </c>
      <c r="D2904" s="60" t="str">
        <f>IF($J2904="","",INDEX('2_Review &amp; Audit'!$U:$U,$J2904))</f>
        <v/>
      </c>
      <c r="E2904" t="str">
        <f>IF($J2904="","",INDEX('2_Review &amp; Audit'!$M:$M,$J2904))</f>
        <v/>
      </c>
      <c r="F2904" t="str">
        <f>IF($J2904="","",INDEX('2_Review &amp; Audit'!$N:$N,$J2904))</f>
        <v/>
      </c>
      <c r="G2904" t="str">
        <f>IF(OR($J2904="",$F2904=""),"",ABS(INDEX('2_Review &amp; Audit'!$B:$B,$J2904)/$F2904))</f>
        <v/>
      </c>
      <c r="H2904" t="str">
        <f t="shared" si="109"/>
        <v/>
      </c>
      <c r="I2904" t="str">
        <f>IF($J2904="","",INDEX('2_Review &amp; Audit'!$AD:$AD,$J2904))</f>
        <v/>
      </c>
      <c r="AB2904" t="str">
        <f>IF($D2904="","",MAX(0,N(#REF!)-N($X2904)))</f>
        <v/>
      </c>
      <c r="AC2904" t="str">
        <f>IF(OR($D2904="",$AB2904="",N($AB2904)&lt;=0),"",IFERROR(MATCH(1,INDEX(('2_Review &amp; Audit'!$F$6:$F$505=$A2904)*('2_Review &amp; Audit'!$I$6:$I$505&gt;=$E2904-30)*('2_Review &amp; Audit'!$I$6:$I$505&lt;=$E2904+30)*('2_Review &amp; Audit'!$R$6:$R$505&gt;0)*(ROW('2_Review &amp; Audit'!$R$6:$R$505)&gt;$T2904),0),0)+5,""))</f>
        <v/>
      </c>
      <c r="AG2904" t="str">
        <f>IF(OR($D2904="",$AB2904="",$AF2904=""),"",MIN($AB2904,$AF2904))</f>
        <v/>
      </c>
      <c r="AK2904" t="str">
        <f>IF($D2904="","",MAX(0,N($AB2904)-N($AG2904)))</f>
        <v/>
      </c>
      <c r="AL2904" t="str">
        <f>IF(OR($D2904="",$AK2904="",N($AK2904)&lt;=0),"",IFERROR(MATCH(1,INDEX(('2_Review &amp; Audit'!$F$6:$F$505=$A2904)*('2_Review &amp; Audit'!$I$6:$I$505&gt;=$E2904-30)*('2_Review &amp; Audit'!$I$6:$I$505&lt;=$E2904+30)*('2_Review &amp; Audit'!$R$6:$R$505&gt;0)*(ROW('2_Review &amp; Audit'!$R$6:$R$505)&gt;$AC2904),0),0)+5,""))</f>
        <v/>
      </c>
      <c r="AP2904" t="str">
        <f>IF(OR($D2904="",$AK2904="",$AO2904=""),"",MIN($AK2904,$AO2904))</f>
        <v/>
      </c>
    </row>
    <row r="2905" spans="1:42" ht="12.75" customHeight="1" x14ac:dyDescent="0.2">
      <c r="A2905" t="str">
        <f>IF($J2905="","",INDEX('2_Review &amp; Audit'!$F:$F,$J2905))</f>
        <v/>
      </c>
      <c r="B2905" t="str">
        <f>IF($J2905="","",INDEX('2_Review &amp; Audit'!$C:$C,$J2905))</f>
        <v/>
      </c>
      <c r="C2905" t="str">
        <f>IF($J2905="","",INDEX('2_Review &amp; Audit'!$D:$D,$J2905))</f>
        <v/>
      </c>
      <c r="D2905" s="60" t="str">
        <f>IF($J2905="","",INDEX('2_Review &amp; Audit'!$U:$U,$J2905))</f>
        <v/>
      </c>
      <c r="E2905" t="str">
        <f>IF($J2905="","",INDEX('2_Review &amp; Audit'!$M:$M,$J2905))</f>
        <v/>
      </c>
      <c r="F2905" t="str">
        <f>IF($J2905="","",INDEX('2_Review &amp; Audit'!$N:$N,$J2905))</f>
        <v/>
      </c>
      <c r="G2905" t="str">
        <f>IF(OR($J2905="",$F2905=""),"",ABS(INDEX('2_Review &amp; Audit'!$B:$B,$J2905)/$F2905))</f>
        <v/>
      </c>
      <c r="H2905" t="str">
        <f t="shared" si="109"/>
        <v/>
      </c>
      <c r="I2905" t="str">
        <f>IF($J2905="","",INDEX('2_Review &amp; Audit'!$AD:$AD,$J2905))</f>
        <v/>
      </c>
      <c r="AB2905" t="str">
        <f>IF($D2905="","",MAX(0,N(#REF!)-N($X2905)))</f>
        <v/>
      </c>
      <c r="AC2905" t="str">
        <f>IF(OR($D2905="",$AB2905="",N($AB2905)&lt;=0),"",IFERROR(MATCH(1,INDEX(('2_Review &amp; Audit'!$F$6:$F$505=$A2905)*('2_Review &amp; Audit'!$I$6:$I$505&gt;=$E2905-30)*('2_Review &amp; Audit'!$I$6:$I$505&lt;=$E2905+30)*('2_Review &amp; Audit'!$R$6:$R$505&gt;0)*(ROW('2_Review &amp; Audit'!$R$6:$R$505)&gt;$T2905),0),0)+5,""))</f>
        <v/>
      </c>
      <c r="AG2905" t="str">
        <f>IF(OR($D2905="",$AB2905="",$AF2905=""),"",MIN($AB2905,$AF2905))</f>
        <v/>
      </c>
      <c r="AK2905" t="str">
        <f>IF($D2905="","",MAX(0,N($AB2905)-N($AG2905)))</f>
        <v/>
      </c>
      <c r="AL2905" t="str">
        <f>IF(OR($D2905="",$AK2905="",N($AK2905)&lt;=0),"",IFERROR(MATCH(1,INDEX(('2_Review &amp; Audit'!$F$6:$F$505=$A2905)*('2_Review &amp; Audit'!$I$6:$I$505&gt;=$E2905-30)*('2_Review &amp; Audit'!$I$6:$I$505&lt;=$E2905+30)*('2_Review &amp; Audit'!$R$6:$R$505&gt;0)*(ROW('2_Review &amp; Audit'!$R$6:$R$505)&gt;$AC2905),0),0)+5,""))</f>
        <v/>
      </c>
      <c r="AP2905" t="str">
        <f>IF(OR($D2905="",$AK2905="",$AO2905=""),"",MIN($AK2905,$AO2905))</f>
        <v/>
      </c>
    </row>
    <row r="2906" spans="1:42" ht="12.75" customHeight="1" x14ac:dyDescent="0.2">
      <c r="A2906" t="str">
        <f>IF($J2906="","",INDEX('2_Review &amp; Audit'!$F:$F,$J2906))</f>
        <v/>
      </c>
      <c r="B2906" t="str">
        <f>IF($J2906="","",INDEX('2_Review &amp; Audit'!$C:$C,$J2906))</f>
        <v/>
      </c>
      <c r="C2906" t="str">
        <f>IF($J2906="","",INDEX('2_Review &amp; Audit'!$D:$D,$J2906))</f>
        <v/>
      </c>
      <c r="D2906" s="60" t="str">
        <f>IF($J2906="","",INDEX('2_Review &amp; Audit'!$U:$U,$J2906))</f>
        <v/>
      </c>
      <c r="E2906" t="str">
        <f>IF($J2906="","",INDEX('2_Review &amp; Audit'!$M:$M,$J2906))</f>
        <v/>
      </c>
      <c r="F2906" t="str">
        <f>IF($J2906="","",INDEX('2_Review &amp; Audit'!$N:$N,$J2906))</f>
        <v/>
      </c>
      <c r="G2906" t="str">
        <f>IF(OR($J2906="",$F2906=""),"",ABS(INDEX('2_Review &amp; Audit'!$B:$B,$J2906)/$F2906))</f>
        <v/>
      </c>
      <c r="H2906" t="str">
        <f t="shared" si="109"/>
        <v/>
      </c>
      <c r="I2906" t="str">
        <f>IF($J2906="","",INDEX('2_Review &amp; Audit'!$AD:$AD,$J2906))</f>
        <v/>
      </c>
      <c r="AB2906" t="str">
        <f>IF($D2906="","",MAX(0,N(#REF!)-N($X2906)))</f>
        <v/>
      </c>
      <c r="AC2906" t="str">
        <f>IF(OR($D2906="",$AB2906="",N($AB2906)&lt;=0),"",IFERROR(MATCH(1,INDEX(('2_Review &amp; Audit'!$F$6:$F$505=$A2906)*('2_Review &amp; Audit'!$I$6:$I$505&gt;=$E2906-30)*('2_Review &amp; Audit'!$I$6:$I$505&lt;=$E2906+30)*('2_Review &amp; Audit'!$R$6:$R$505&gt;0)*(ROW('2_Review &amp; Audit'!$R$6:$R$505)&gt;$T2906),0),0)+5,""))</f>
        <v/>
      </c>
      <c r="AG2906" t="str">
        <f>IF(OR($D2906="",$AB2906="",$AF2906=""),"",MIN($AB2906,$AF2906))</f>
        <v/>
      </c>
      <c r="AK2906" t="str">
        <f>IF($D2906="","",MAX(0,N($AB2906)-N($AG2906)))</f>
        <v/>
      </c>
      <c r="AL2906" t="str">
        <f>IF(OR($D2906="",$AK2906="",N($AK2906)&lt;=0),"",IFERROR(MATCH(1,INDEX(('2_Review &amp; Audit'!$F$6:$F$505=$A2906)*('2_Review &amp; Audit'!$I$6:$I$505&gt;=$E2906-30)*('2_Review &amp; Audit'!$I$6:$I$505&lt;=$E2906+30)*('2_Review &amp; Audit'!$R$6:$R$505&gt;0)*(ROW('2_Review &amp; Audit'!$R$6:$R$505)&gt;$AC2906),0),0)+5,""))</f>
        <v/>
      </c>
      <c r="AP2906" t="str">
        <f>IF(OR($D2906="",$AK2906="",$AO2906=""),"",MIN($AK2906,$AO2906))</f>
        <v/>
      </c>
    </row>
    <row r="2907" spans="1:42" ht="12.75" customHeight="1" x14ac:dyDescent="0.2">
      <c r="A2907" t="str">
        <f>IF($J2907="","",INDEX('2_Review &amp; Audit'!$F:$F,$J2907))</f>
        <v/>
      </c>
      <c r="B2907" t="str">
        <f>IF($J2907="","",INDEX('2_Review &amp; Audit'!$C:$C,$J2907))</f>
        <v/>
      </c>
      <c r="C2907" t="str">
        <f>IF($J2907="","",INDEX('2_Review &amp; Audit'!$D:$D,$J2907))</f>
        <v/>
      </c>
      <c r="D2907" s="60" t="str">
        <f>IF($J2907="","",INDEX('2_Review &amp; Audit'!$U:$U,$J2907))</f>
        <v/>
      </c>
      <c r="E2907" t="str">
        <f>IF($J2907="","",INDEX('2_Review &amp; Audit'!$M:$M,$J2907))</f>
        <v/>
      </c>
      <c r="F2907" t="str">
        <f>IF($J2907="","",INDEX('2_Review &amp; Audit'!$N:$N,$J2907))</f>
        <v/>
      </c>
      <c r="G2907" t="str">
        <f>IF(OR($J2907="",$F2907=""),"",ABS(INDEX('2_Review &amp; Audit'!$B:$B,$J2907)/$F2907))</f>
        <v/>
      </c>
      <c r="H2907" t="str">
        <f t="shared" si="109"/>
        <v/>
      </c>
      <c r="I2907" t="str">
        <f>IF($J2907="","",INDEX('2_Review &amp; Audit'!$AD:$AD,$J2907))</f>
        <v/>
      </c>
      <c r="AB2907" t="str">
        <f>IF($D2907="","",MAX(0,N(#REF!)-N($X2907)))</f>
        <v/>
      </c>
      <c r="AC2907" t="str">
        <f>IF(OR($D2907="",$AB2907="",N($AB2907)&lt;=0),"",IFERROR(MATCH(1,INDEX(('2_Review &amp; Audit'!$F$6:$F$505=$A2907)*('2_Review &amp; Audit'!$I$6:$I$505&gt;=$E2907-30)*('2_Review &amp; Audit'!$I$6:$I$505&lt;=$E2907+30)*('2_Review &amp; Audit'!$R$6:$R$505&gt;0)*(ROW('2_Review &amp; Audit'!$R$6:$R$505)&gt;$T2907),0),0)+5,""))</f>
        <v/>
      </c>
      <c r="AG2907" t="str">
        <f>IF(OR($D2907="",$AB2907="",$AF2907=""),"",MIN($AB2907,$AF2907))</f>
        <v/>
      </c>
      <c r="AK2907" t="str">
        <f>IF($D2907="","",MAX(0,N($AB2907)-N($AG2907)))</f>
        <v/>
      </c>
      <c r="AL2907" t="str">
        <f>IF(OR($D2907="",$AK2907="",N($AK2907)&lt;=0),"",IFERROR(MATCH(1,INDEX(('2_Review &amp; Audit'!$F$6:$F$505=$A2907)*('2_Review &amp; Audit'!$I$6:$I$505&gt;=$E2907-30)*('2_Review &amp; Audit'!$I$6:$I$505&lt;=$E2907+30)*('2_Review &amp; Audit'!$R$6:$R$505&gt;0)*(ROW('2_Review &amp; Audit'!$R$6:$R$505)&gt;$AC2907),0),0)+5,""))</f>
        <v/>
      </c>
      <c r="AP2907" t="str">
        <f>IF(OR($D2907="",$AK2907="",$AO2907=""),"",MIN($AK2907,$AO2907))</f>
        <v/>
      </c>
    </row>
    <row r="2908" spans="1:42" ht="12.75" customHeight="1" x14ac:dyDescent="0.2">
      <c r="A2908" t="str">
        <f>IF($J2908="","",INDEX('2_Review &amp; Audit'!$F:$F,$J2908))</f>
        <v/>
      </c>
      <c r="B2908" t="str">
        <f>IF($J2908="","",INDEX('2_Review &amp; Audit'!$C:$C,$J2908))</f>
        <v/>
      </c>
      <c r="C2908" t="str">
        <f>IF($J2908="","",INDEX('2_Review &amp; Audit'!$D:$D,$J2908))</f>
        <v/>
      </c>
      <c r="D2908" s="60" t="str">
        <f>IF($J2908="","",INDEX('2_Review &amp; Audit'!$U:$U,$J2908))</f>
        <v/>
      </c>
      <c r="E2908" t="str">
        <f>IF($J2908="","",INDEX('2_Review &amp; Audit'!$M:$M,$J2908))</f>
        <v/>
      </c>
      <c r="F2908" t="str">
        <f>IF($J2908="","",INDEX('2_Review &amp; Audit'!$N:$N,$J2908))</f>
        <v/>
      </c>
      <c r="G2908" t="str">
        <f>IF(OR($J2908="",$F2908=""),"",ABS(INDEX('2_Review &amp; Audit'!$B:$B,$J2908)/$F2908))</f>
        <v/>
      </c>
      <c r="H2908" t="str">
        <f t="shared" si="109"/>
        <v/>
      </c>
      <c r="I2908" t="str">
        <f>IF($J2908="","",INDEX('2_Review &amp; Audit'!$AD:$AD,$J2908))</f>
        <v/>
      </c>
      <c r="AB2908" t="str">
        <f>IF($D2908="","",MAX(0,N(#REF!)-N($X2908)))</f>
        <v/>
      </c>
      <c r="AC2908" t="str">
        <f>IF(OR($D2908="",$AB2908="",N($AB2908)&lt;=0),"",IFERROR(MATCH(1,INDEX(('2_Review &amp; Audit'!$F$6:$F$505=$A2908)*('2_Review &amp; Audit'!$I$6:$I$505&gt;=$E2908-30)*('2_Review &amp; Audit'!$I$6:$I$505&lt;=$E2908+30)*('2_Review &amp; Audit'!$R$6:$R$505&gt;0)*(ROW('2_Review &amp; Audit'!$R$6:$R$505)&gt;$T2908),0),0)+5,""))</f>
        <v/>
      </c>
      <c r="AG2908" t="str">
        <f>IF(OR($D2908="",$AB2908="",$AF2908=""),"",MIN($AB2908,$AF2908))</f>
        <v/>
      </c>
      <c r="AK2908" t="str">
        <f>IF($D2908="","",MAX(0,N($AB2908)-N($AG2908)))</f>
        <v/>
      </c>
      <c r="AL2908" t="str">
        <f>IF(OR($D2908="",$AK2908="",N($AK2908)&lt;=0),"",IFERROR(MATCH(1,INDEX(('2_Review &amp; Audit'!$F$6:$F$505=$A2908)*('2_Review &amp; Audit'!$I$6:$I$505&gt;=$E2908-30)*('2_Review &amp; Audit'!$I$6:$I$505&lt;=$E2908+30)*('2_Review &amp; Audit'!$R$6:$R$505&gt;0)*(ROW('2_Review &amp; Audit'!$R$6:$R$505)&gt;$AC2908),0),0)+5,""))</f>
        <v/>
      </c>
      <c r="AP2908" t="str">
        <f>IF(OR($D2908="",$AK2908="",$AO2908=""),"",MIN($AK2908,$AO2908))</f>
        <v/>
      </c>
    </row>
    <row r="2909" spans="1:42" ht="12.75" customHeight="1" x14ac:dyDescent="0.2">
      <c r="A2909" t="str">
        <f>IF($J2909="","",INDEX('2_Review &amp; Audit'!$F:$F,$J2909))</f>
        <v/>
      </c>
      <c r="B2909" t="str">
        <f>IF($J2909="","",INDEX('2_Review &amp; Audit'!$C:$C,$J2909))</f>
        <v/>
      </c>
      <c r="C2909" t="str">
        <f>IF($J2909="","",INDEX('2_Review &amp; Audit'!$D:$D,$J2909))</f>
        <v/>
      </c>
      <c r="D2909" s="60" t="str">
        <f>IF($J2909="","",INDEX('2_Review &amp; Audit'!$U:$U,$J2909))</f>
        <v/>
      </c>
      <c r="E2909" t="str">
        <f>IF($J2909="","",INDEX('2_Review &amp; Audit'!$M:$M,$J2909))</f>
        <v/>
      </c>
      <c r="F2909" t="str">
        <f>IF($J2909="","",INDEX('2_Review &amp; Audit'!$N:$N,$J2909))</f>
        <v/>
      </c>
      <c r="G2909" t="str">
        <f>IF(OR($J2909="",$F2909=""),"",ABS(INDEX('2_Review &amp; Audit'!$B:$B,$J2909)/$F2909))</f>
        <v/>
      </c>
      <c r="H2909" t="str">
        <f t="shared" si="109"/>
        <v/>
      </c>
      <c r="I2909" t="str">
        <f>IF($J2909="","",INDEX('2_Review &amp; Audit'!$AD:$AD,$J2909))</f>
        <v/>
      </c>
      <c r="AB2909" t="str">
        <f>IF($D2909="","",MAX(0,N(#REF!)-N($X2909)))</f>
        <v/>
      </c>
      <c r="AC2909" t="str">
        <f>IF(OR($D2909="",$AB2909="",N($AB2909)&lt;=0),"",IFERROR(MATCH(1,INDEX(('2_Review &amp; Audit'!$F$6:$F$505=$A2909)*('2_Review &amp; Audit'!$I$6:$I$505&gt;=$E2909-30)*('2_Review &amp; Audit'!$I$6:$I$505&lt;=$E2909+30)*('2_Review &amp; Audit'!$R$6:$R$505&gt;0)*(ROW('2_Review &amp; Audit'!$R$6:$R$505)&gt;$T2909),0),0)+5,""))</f>
        <v/>
      </c>
      <c r="AG2909" t="str">
        <f>IF(OR($D2909="",$AB2909="",$AF2909=""),"",MIN($AB2909,$AF2909))</f>
        <v/>
      </c>
      <c r="AK2909" t="str">
        <f>IF($D2909="","",MAX(0,N($AB2909)-N($AG2909)))</f>
        <v/>
      </c>
      <c r="AL2909" t="str">
        <f>IF(OR($D2909="",$AK2909="",N($AK2909)&lt;=0),"",IFERROR(MATCH(1,INDEX(('2_Review &amp; Audit'!$F$6:$F$505=$A2909)*('2_Review &amp; Audit'!$I$6:$I$505&gt;=$E2909-30)*('2_Review &amp; Audit'!$I$6:$I$505&lt;=$E2909+30)*('2_Review &amp; Audit'!$R$6:$R$505&gt;0)*(ROW('2_Review &amp; Audit'!$R$6:$R$505)&gt;$AC2909),0),0)+5,""))</f>
        <v/>
      </c>
      <c r="AP2909" t="str">
        <f>IF(OR($D2909="",$AK2909="",$AO2909=""),"",MIN($AK2909,$AO2909))</f>
        <v/>
      </c>
    </row>
    <row r="2910" spans="1:42" ht="12.75" customHeight="1" x14ac:dyDescent="0.2">
      <c r="A2910" t="str">
        <f>IF($J2910="","",INDEX('2_Review &amp; Audit'!$F:$F,$J2910))</f>
        <v/>
      </c>
      <c r="B2910" t="str">
        <f>IF($J2910="","",INDEX('2_Review &amp; Audit'!$C:$C,$J2910))</f>
        <v/>
      </c>
      <c r="C2910" t="str">
        <f>IF($J2910="","",INDEX('2_Review &amp; Audit'!$D:$D,$J2910))</f>
        <v/>
      </c>
      <c r="D2910" s="60" t="str">
        <f>IF($J2910="","",INDEX('2_Review &amp; Audit'!$U:$U,$J2910))</f>
        <v/>
      </c>
      <c r="E2910" t="str">
        <f>IF($J2910="","",INDEX('2_Review &amp; Audit'!$M:$M,$J2910))</f>
        <v/>
      </c>
      <c r="F2910" t="str">
        <f>IF($J2910="","",INDEX('2_Review &amp; Audit'!$N:$N,$J2910))</f>
        <v/>
      </c>
      <c r="G2910" t="str">
        <f>IF(OR($J2910="",$F2910=""),"",ABS(INDEX('2_Review &amp; Audit'!$B:$B,$J2910)/$F2910))</f>
        <v/>
      </c>
      <c r="H2910" t="str">
        <f t="shared" si="109"/>
        <v/>
      </c>
      <c r="I2910" t="str">
        <f>IF($J2910="","",INDEX('2_Review &amp; Audit'!$AD:$AD,$J2910))</f>
        <v/>
      </c>
      <c r="AB2910" t="str">
        <f>IF($D2910="","",MAX(0,N(#REF!)-N($X2910)))</f>
        <v/>
      </c>
      <c r="AC2910" t="str">
        <f>IF(OR($D2910="",$AB2910="",N($AB2910)&lt;=0),"",IFERROR(MATCH(1,INDEX(('2_Review &amp; Audit'!$F$6:$F$505=$A2910)*('2_Review &amp; Audit'!$I$6:$I$505&gt;=$E2910-30)*('2_Review &amp; Audit'!$I$6:$I$505&lt;=$E2910+30)*('2_Review &amp; Audit'!$R$6:$R$505&gt;0)*(ROW('2_Review &amp; Audit'!$R$6:$R$505)&gt;$T2910),0),0)+5,""))</f>
        <v/>
      </c>
      <c r="AG2910" t="str">
        <f>IF(OR($D2910="",$AB2910="",$AF2910=""),"",MIN($AB2910,$AF2910))</f>
        <v/>
      </c>
      <c r="AK2910" t="str">
        <f>IF($D2910="","",MAX(0,N($AB2910)-N($AG2910)))</f>
        <v/>
      </c>
      <c r="AL2910" t="str">
        <f>IF(OR($D2910="",$AK2910="",N($AK2910)&lt;=0),"",IFERROR(MATCH(1,INDEX(('2_Review &amp; Audit'!$F$6:$F$505=$A2910)*('2_Review &amp; Audit'!$I$6:$I$505&gt;=$E2910-30)*('2_Review &amp; Audit'!$I$6:$I$505&lt;=$E2910+30)*('2_Review &amp; Audit'!$R$6:$R$505&gt;0)*(ROW('2_Review &amp; Audit'!$R$6:$R$505)&gt;$AC2910),0),0)+5,""))</f>
        <v/>
      </c>
      <c r="AP2910" t="str">
        <f>IF(OR($D2910="",$AK2910="",$AO2910=""),"",MIN($AK2910,$AO2910))</f>
        <v/>
      </c>
    </row>
    <row r="2911" spans="1:42" ht="12.75" customHeight="1" x14ac:dyDescent="0.2">
      <c r="A2911" t="str">
        <f>IF($J2911="","",INDEX('2_Review &amp; Audit'!$F:$F,$J2911))</f>
        <v/>
      </c>
      <c r="B2911" t="str">
        <f>IF($J2911="","",INDEX('2_Review &amp; Audit'!$C:$C,$J2911))</f>
        <v/>
      </c>
      <c r="C2911" t="str">
        <f>IF($J2911="","",INDEX('2_Review &amp; Audit'!$D:$D,$J2911))</f>
        <v/>
      </c>
      <c r="D2911" s="60" t="str">
        <f>IF($J2911="","",INDEX('2_Review &amp; Audit'!$U:$U,$J2911))</f>
        <v/>
      </c>
      <c r="E2911" t="str">
        <f>IF($J2911="","",INDEX('2_Review &amp; Audit'!$M:$M,$J2911))</f>
        <v/>
      </c>
      <c r="F2911" t="str">
        <f>IF($J2911="","",INDEX('2_Review &amp; Audit'!$N:$N,$J2911))</f>
        <v/>
      </c>
      <c r="G2911" t="str">
        <f>IF(OR($J2911="",$F2911=""),"",ABS(INDEX('2_Review &amp; Audit'!$B:$B,$J2911)/$F2911))</f>
        <v/>
      </c>
      <c r="H2911" t="str">
        <f t="shared" si="109"/>
        <v/>
      </c>
      <c r="I2911" t="str">
        <f>IF($J2911="","",INDEX('2_Review &amp; Audit'!$AD:$AD,$J2911))</f>
        <v/>
      </c>
      <c r="AB2911" t="str">
        <f>IF($D2911="","",MAX(0,N(#REF!)-N($X2911)))</f>
        <v/>
      </c>
      <c r="AC2911" t="str">
        <f>IF(OR($D2911="",$AB2911="",N($AB2911)&lt;=0),"",IFERROR(MATCH(1,INDEX(('2_Review &amp; Audit'!$F$6:$F$505=$A2911)*('2_Review &amp; Audit'!$I$6:$I$505&gt;=$E2911-30)*('2_Review &amp; Audit'!$I$6:$I$505&lt;=$E2911+30)*('2_Review &amp; Audit'!$R$6:$R$505&gt;0)*(ROW('2_Review &amp; Audit'!$R$6:$R$505)&gt;$T2911),0),0)+5,""))</f>
        <v/>
      </c>
      <c r="AG2911" t="str">
        <f>IF(OR($D2911="",$AB2911="",$AF2911=""),"",MIN($AB2911,$AF2911))</f>
        <v/>
      </c>
      <c r="AK2911" t="str">
        <f>IF($D2911="","",MAX(0,N($AB2911)-N($AG2911)))</f>
        <v/>
      </c>
      <c r="AL2911" t="str">
        <f>IF(OR($D2911="",$AK2911="",N($AK2911)&lt;=0),"",IFERROR(MATCH(1,INDEX(('2_Review &amp; Audit'!$F$6:$F$505=$A2911)*('2_Review &amp; Audit'!$I$6:$I$505&gt;=$E2911-30)*('2_Review &amp; Audit'!$I$6:$I$505&lt;=$E2911+30)*('2_Review &amp; Audit'!$R$6:$R$505&gt;0)*(ROW('2_Review &amp; Audit'!$R$6:$R$505)&gt;$AC2911),0),0)+5,""))</f>
        <v/>
      </c>
      <c r="AP2911" t="str">
        <f>IF(OR($D2911="",$AK2911="",$AO2911=""),"",MIN($AK2911,$AO2911))</f>
        <v/>
      </c>
    </row>
    <row r="2912" spans="1:42" ht="12.75" customHeight="1" x14ac:dyDescent="0.2">
      <c r="A2912" t="str">
        <f>IF($J2912="","",INDEX('2_Review &amp; Audit'!$F:$F,$J2912))</f>
        <v/>
      </c>
      <c r="B2912" t="str">
        <f>IF($J2912="","",INDEX('2_Review &amp; Audit'!$C:$C,$J2912))</f>
        <v/>
      </c>
      <c r="C2912" t="str">
        <f>IF($J2912="","",INDEX('2_Review &amp; Audit'!$D:$D,$J2912))</f>
        <v/>
      </c>
      <c r="D2912" s="60" t="str">
        <f>IF($J2912="","",INDEX('2_Review &amp; Audit'!$U:$U,$J2912))</f>
        <v/>
      </c>
      <c r="E2912" t="str">
        <f>IF($J2912="","",INDEX('2_Review &amp; Audit'!$M:$M,$J2912))</f>
        <v/>
      </c>
      <c r="F2912" t="str">
        <f>IF($J2912="","",INDEX('2_Review &amp; Audit'!$N:$N,$J2912))</f>
        <v/>
      </c>
      <c r="G2912" t="str">
        <f>IF(OR($J2912="",$F2912=""),"",ABS(INDEX('2_Review &amp; Audit'!$B:$B,$J2912)/$F2912))</f>
        <v/>
      </c>
      <c r="H2912" t="str">
        <f t="shared" si="109"/>
        <v/>
      </c>
      <c r="I2912" t="str">
        <f>IF($J2912="","",INDEX('2_Review &amp; Audit'!$AD:$AD,$J2912))</f>
        <v/>
      </c>
      <c r="AB2912" t="str">
        <f>IF($D2912="","",MAX(0,N(#REF!)-N($X2912)))</f>
        <v/>
      </c>
      <c r="AC2912" t="str">
        <f>IF(OR($D2912="",$AB2912="",N($AB2912)&lt;=0),"",IFERROR(MATCH(1,INDEX(('2_Review &amp; Audit'!$F$6:$F$505=$A2912)*('2_Review &amp; Audit'!$I$6:$I$505&gt;=$E2912-30)*('2_Review &amp; Audit'!$I$6:$I$505&lt;=$E2912+30)*('2_Review &amp; Audit'!$R$6:$R$505&gt;0)*(ROW('2_Review &amp; Audit'!$R$6:$R$505)&gt;$T2912),0),0)+5,""))</f>
        <v/>
      </c>
      <c r="AG2912" t="str">
        <f>IF(OR($D2912="",$AB2912="",$AF2912=""),"",MIN($AB2912,$AF2912))</f>
        <v/>
      </c>
      <c r="AK2912" t="str">
        <f>IF($D2912="","",MAX(0,N($AB2912)-N($AG2912)))</f>
        <v/>
      </c>
      <c r="AL2912" t="str">
        <f>IF(OR($D2912="",$AK2912="",N($AK2912)&lt;=0),"",IFERROR(MATCH(1,INDEX(('2_Review &amp; Audit'!$F$6:$F$505=$A2912)*('2_Review &amp; Audit'!$I$6:$I$505&gt;=$E2912-30)*('2_Review &amp; Audit'!$I$6:$I$505&lt;=$E2912+30)*('2_Review &amp; Audit'!$R$6:$R$505&gt;0)*(ROW('2_Review &amp; Audit'!$R$6:$R$505)&gt;$AC2912),0),0)+5,""))</f>
        <v/>
      </c>
      <c r="AP2912" t="str">
        <f>IF(OR($D2912="",$AK2912="",$AO2912=""),"",MIN($AK2912,$AO2912))</f>
        <v/>
      </c>
    </row>
    <row r="2913" spans="1:42" ht="12.75" customHeight="1" x14ac:dyDescent="0.2">
      <c r="A2913" t="str">
        <f>IF($J2913="","",INDEX('2_Review &amp; Audit'!$F:$F,$J2913))</f>
        <v/>
      </c>
      <c r="B2913" t="str">
        <f>IF($J2913="","",INDEX('2_Review &amp; Audit'!$C:$C,$J2913))</f>
        <v/>
      </c>
      <c r="C2913" t="str">
        <f>IF($J2913="","",INDEX('2_Review &amp; Audit'!$D:$D,$J2913))</f>
        <v/>
      </c>
      <c r="D2913" s="60" t="str">
        <f>IF($J2913="","",INDEX('2_Review &amp; Audit'!$U:$U,$J2913))</f>
        <v/>
      </c>
      <c r="E2913" t="str">
        <f>IF($J2913="","",INDEX('2_Review &amp; Audit'!$M:$M,$J2913))</f>
        <v/>
      </c>
      <c r="F2913" t="str">
        <f>IF($J2913="","",INDEX('2_Review &amp; Audit'!$N:$N,$J2913))</f>
        <v/>
      </c>
      <c r="G2913" t="str">
        <f>IF(OR($J2913="",$F2913=""),"",ABS(INDEX('2_Review &amp; Audit'!$B:$B,$J2913)/$F2913))</f>
        <v/>
      </c>
      <c r="H2913" t="str">
        <f t="shared" si="109"/>
        <v/>
      </c>
      <c r="I2913" t="str">
        <f>IF($J2913="","",INDEX('2_Review &amp; Audit'!$AD:$AD,$J2913))</f>
        <v/>
      </c>
      <c r="AB2913" t="str">
        <f>IF($D2913="","",MAX(0,N(#REF!)-N($X2913)))</f>
        <v/>
      </c>
      <c r="AC2913" t="str">
        <f>IF(OR($D2913="",$AB2913="",N($AB2913)&lt;=0),"",IFERROR(MATCH(1,INDEX(('2_Review &amp; Audit'!$F$6:$F$505=$A2913)*('2_Review &amp; Audit'!$I$6:$I$505&gt;=$E2913-30)*('2_Review &amp; Audit'!$I$6:$I$505&lt;=$E2913+30)*('2_Review &amp; Audit'!$R$6:$R$505&gt;0)*(ROW('2_Review &amp; Audit'!$R$6:$R$505)&gt;$T2913),0),0)+5,""))</f>
        <v/>
      </c>
      <c r="AG2913" t="str">
        <f>IF(OR($D2913="",$AB2913="",$AF2913=""),"",MIN($AB2913,$AF2913))</f>
        <v/>
      </c>
      <c r="AK2913" t="str">
        <f>IF($D2913="","",MAX(0,N($AB2913)-N($AG2913)))</f>
        <v/>
      </c>
      <c r="AL2913" t="str">
        <f>IF(OR($D2913="",$AK2913="",N($AK2913)&lt;=0),"",IFERROR(MATCH(1,INDEX(('2_Review &amp; Audit'!$F$6:$F$505=$A2913)*('2_Review &amp; Audit'!$I$6:$I$505&gt;=$E2913-30)*('2_Review &amp; Audit'!$I$6:$I$505&lt;=$E2913+30)*('2_Review &amp; Audit'!$R$6:$R$505&gt;0)*(ROW('2_Review &amp; Audit'!$R$6:$R$505)&gt;$AC2913),0),0)+5,""))</f>
        <v/>
      </c>
      <c r="AP2913" t="str">
        <f>IF(OR($D2913="",$AK2913="",$AO2913=""),"",MIN($AK2913,$AO2913))</f>
        <v/>
      </c>
    </row>
    <row r="2914" spans="1:42" ht="12.75" customHeight="1" x14ac:dyDescent="0.2">
      <c r="A2914" t="str">
        <f>IF($J2914="","",INDEX('2_Review &amp; Audit'!$F:$F,$J2914))</f>
        <v/>
      </c>
      <c r="B2914" t="str">
        <f>IF($J2914="","",INDEX('2_Review &amp; Audit'!$C:$C,$J2914))</f>
        <v/>
      </c>
      <c r="C2914" t="str">
        <f>IF($J2914="","",INDEX('2_Review &amp; Audit'!$D:$D,$J2914))</f>
        <v/>
      </c>
      <c r="D2914" s="60" t="str">
        <f>IF($J2914="","",INDEX('2_Review &amp; Audit'!$U:$U,$J2914))</f>
        <v/>
      </c>
      <c r="E2914" t="str">
        <f>IF($J2914="","",INDEX('2_Review &amp; Audit'!$M:$M,$J2914))</f>
        <v/>
      </c>
      <c r="F2914" t="str">
        <f>IF($J2914="","",INDEX('2_Review &amp; Audit'!$N:$N,$J2914))</f>
        <v/>
      </c>
      <c r="G2914" t="str">
        <f>IF(OR($J2914="",$F2914=""),"",ABS(INDEX('2_Review &amp; Audit'!$B:$B,$J2914)/$F2914))</f>
        <v/>
      </c>
      <c r="H2914" t="str">
        <f t="shared" si="109"/>
        <v/>
      </c>
      <c r="I2914" t="str">
        <f>IF($J2914="","",INDEX('2_Review &amp; Audit'!$AD:$AD,$J2914))</f>
        <v/>
      </c>
      <c r="AB2914" t="str">
        <f>IF($D2914="","",MAX(0,N(#REF!)-N($X2914)))</f>
        <v/>
      </c>
      <c r="AC2914" t="str">
        <f>IF(OR($D2914="",$AB2914="",N($AB2914)&lt;=0),"",IFERROR(MATCH(1,INDEX(('2_Review &amp; Audit'!$F$6:$F$505=$A2914)*('2_Review &amp; Audit'!$I$6:$I$505&gt;=$E2914-30)*('2_Review &amp; Audit'!$I$6:$I$505&lt;=$E2914+30)*('2_Review &amp; Audit'!$R$6:$R$505&gt;0)*(ROW('2_Review &amp; Audit'!$R$6:$R$505)&gt;$T2914),0),0)+5,""))</f>
        <v/>
      </c>
      <c r="AG2914" t="str">
        <f>IF(OR($D2914="",$AB2914="",$AF2914=""),"",MIN($AB2914,$AF2914))</f>
        <v/>
      </c>
      <c r="AK2914" t="str">
        <f>IF($D2914="","",MAX(0,N($AB2914)-N($AG2914)))</f>
        <v/>
      </c>
      <c r="AL2914" t="str">
        <f>IF(OR($D2914="",$AK2914="",N($AK2914)&lt;=0),"",IFERROR(MATCH(1,INDEX(('2_Review &amp; Audit'!$F$6:$F$505=$A2914)*('2_Review &amp; Audit'!$I$6:$I$505&gt;=$E2914-30)*('2_Review &amp; Audit'!$I$6:$I$505&lt;=$E2914+30)*('2_Review &amp; Audit'!$R$6:$R$505&gt;0)*(ROW('2_Review &amp; Audit'!$R$6:$R$505)&gt;$AC2914),0),0)+5,""))</f>
        <v/>
      </c>
      <c r="AP2914" t="str">
        <f>IF(OR($D2914="",$AK2914="",$AO2914=""),"",MIN($AK2914,$AO2914))</f>
        <v/>
      </c>
    </row>
    <row r="2915" spans="1:42" ht="12.75" customHeight="1" x14ac:dyDescent="0.2">
      <c r="A2915" t="str">
        <f>IF($J2915="","",INDEX('2_Review &amp; Audit'!$F:$F,$J2915))</f>
        <v/>
      </c>
      <c r="B2915" t="str">
        <f>IF($J2915="","",INDEX('2_Review &amp; Audit'!$C:$C,$J2915))</f>
        <v/>
      </c>
      <c r="C2915" t="str">
        <f>IF($J2915="","",INDEX('2_Review &amp; Audit'!$D:$D,$J2915))</f>
        <v/>
      </c>
      <c r="D2915" s="60" t="str">
        <f>IF($J2915="","",INDEX('2_Review &amp; Audit'!$U:$U,$J2915))</f>
        <v/>
      </c>
      <c r="E2915" t="str">
        <f>IF($J2915="","",INDEX('2_Review &amp; Audit'!$M:$M,$J2915))</f>
        <v/>
      </c>
      <c r="F2915" t="str">
        <f>IF($J2915="","",INDEX('2_Review &amp; Audit'!$N:$N,$J2915))</f>
        <v/>
      </c>
      <c r="G2915" t="str">
        <f>IF(OR($J2915="",$F2915=""),"",ABS(INDEX('2_Review &amp; Audit'!$B:$B,$J2915)/$F2915))</f>
        <v/>
      </c>
      <c r="H2915" t="str">
        <f t="shared" si="109"/>
        <v/>
      </c>
      <c r="I2915" t="str">
        <f>IF($J2915="","",INDEX('2_Review &amp; Audit'!$AD:$AD,$J2915))</f>
        <v/>
      </c>
      <c r="AB2915" t="str">
        <f>IF($D2915="","",MAX(0,N(#REF!)-N($X2915)))</f>
        <v/>
      </c>
      <c r="AC2915" t="str">
        <f>IF(OR($D2915="",$AB2915="",N($AB2915)&lt;=0),"",IFERROR(MATCH(1,INDEX(('2_Review &amp; Audit'!$F$6:$F$505=$A2915)*('2_Review &amp; Audit'!$I$6:$I$505&gt;=$E2915-30)*('2_Review &amp; Audit'!$I$6:$I$505&lt;=$E2915+30)*('2_Review &amp; Audit'!$R$6:$R$505&gt;0)*(ROW('2_Review &amp; Audit'!$R$6:$R$505)&gt;$T2915),0),0)+5,""))</f>
        <v/>
      </c>
      <c r="AG2915" t="str">
        <f>IF(OR($D2915="",$AB2915="",$AF2915=""),"",MIN($AB2915,$AF2915))</f>
        <v/>
      </c>
      <c r="AK2915" t="str">
        <f>IF($D2915="","",MAX(0,N($AB2915)-N($AG2915)))</f>
        <v/>
      </c>
      <c r="AL2915" t="str">
        <f>IF(OR($D2915="",$AK2915="",N($AK2915)&lt;=0),"",IFERROR(MATCH(1,INDEX(('2_Review &amp; Audit'!$F$6:$F$505=$A2915)*('2_Review &amp; Audit'!$I$6:$I$505&gt;=$E2915-30)*('2_Review &amp; Audit'!$I$6:$I$505&lt;=$E2915+30)*('2_Review &amp; Audit'!$R$6:$R$505&gt;0)*(ROW('2_Review &amp; Audit'!$R$6:$R$505)&gt;$AC2915),0),0)+5,""))</f>
        <v/>
      </c>
      <c r="AP2915" t="str">
        <f>IF(OR($D2915="",$AK2915="",$AO2915=""),"",MIN($AK2915,$AO2915))</f>
        <v/>
      </c>
    </row>
    <row r="2916" spans="1:42" ht="12.75" customHeight="1" x14ac:dyDescent="0.2">
      <c r="A2916" t="str">
        <f>IF($J2916="","",INDEX('2_Review &amp; Audit'!$F:$F,$J2916))</f>
        <v/>
      </c>
      <c r="B2916" t="str">
        <f>IF($J2916="","",INDEX('2_Review &amp; Audit'!$C:$C,$J2916))</f>
        <v/>
      </c>
      <c r="C2916" t="str">
        <f>IF($J2916="","",INDEX('2_Review &amp; Audit'!$D:$D,$J2916))</f>
        <v/>
      </c>
      <c r="D2916" s="60" t="str">
        <f>IF($J2916="","",INDEX('2_Review &amp; Audit'!$U:$U,$J2916))</f>
        <v/>
      </c>
      <c r="E2916" t="str">
        <f>IF($J2916="","",INDEX('2_Review &amp; Audit'!$M:$M,$J2916))</f>
        <v/>
      </c>
      <c r="F2916" t="str">
        <f>IF($J2916="","",INDEX('2_Review &amp; Audit'!$N:$N,$J2916))</f>
        <v/>
      </c>
      <c r="G2916" t="str">
        <f>IF(OR($J2916="",$F2916=""),"",ABS(INDEX('2_Review &amp; Audit'!$B:$B,$J2916)/$F2916))</f>
        <v/>
      </c>
      <c r="H2916" t="str">
        <f t="shared" si="109"/>
        <v/>
      </c>
      <c r="I2916" t="str">
        <f>IF($J2916="","",INDEX('2_Review &amp; Audit'!$AD:$AD,$J2916))</f>
        <v/>
      </c>
      <c r="AB2916" t="str">
        <f>IF($D2916="","",MAX(0,N(#REF!)-N($X2916)))</f>
        <v/>
      </c>
      <c r="AC2916" t="str">
        <f>IF(OR($D2916="",$AB2916="",N($AB2916)&lt;=0),"",IFERROR(MATCH(1,INDEX(('2_Review &amp; Audit'!$F$6:$F$505=$A2916)*('2_Review &amp; Audit'!$I$6:$I$505&gt;=$E2916-30)*('2_Review &amp; Audit'!$I$6:$I$505&lt;=$E2916+30)*('2_Review &amp; Audit'!$R$6:$R$505&gt;0)*(ROW('2_Review &amp; Audit'!$R$6:$R$505)&gt;$T2916),0),0)+5,""))</f>
        <v/>
      </c>
      <c r="AG2916" t="str">
        <f>IF(OR($D2916="",$AB2916="",$AF2916=""),"",MIN($AB2916,$AF2916))</f>
        <v/>
      </c>
      <c r="AK2916" t="str">
        <f>IF($D2916="","",MAX(0,N($AB2916)-N($AG2916)))</f>
        <v/>
      </c>
      <c r="AL2916" t="str">
        <f>IF(OR($D2916="",$AK2916="",N($AK2916)&lt;=0),"",IFERROR(MATCH(1,INDEX(('2_Review &amp; Audit'!$F$6:$F$505=$A2916)*('2_Review &amp; Audit'!$I$6:$I$505&gt;=$E2916-30)*('2_Review &amp; Audit'!$I$6:$I$505&lt;=$E2916+30)*('2_Review &amp; Audit'!$R$6:$R$505&gt;0)*(ROW('2_Review &amp; Audit'!$R$6:$R$505)&gt;$AC2916),0),0)+5,""))</f>
        <v/>
      </c>
      <c r="AP2916" t="str">
        <f>IF(OR($D2916="",$AK2916="",$AO2916=""),"",MIN($AK2916,$AO2916))</f>
        <v/>
      </c>
    </row>
    <row r="2917" spans="1:42" ht="12.75" customHeight="1" x14ac:dyDescent="0.2">
      <c r="A2917" t="str">
        <f>IF($J2917="","",INDEX('2_Review &amp; Audit'!$F:$F,$J2917))</f>
        <v/>
      </c>
      <c r="B2917" t="str">
        <f>IF($J2917="","",INDEX('2_Review &amp; Audit'!$C:$C,$J2917))</f>
        <v/>
      </c>
      <c r="C2917" t="str">
        <f>IF($J2917="","",INDEX('2_Review &amp; Audit'!$D:$D,$J2917))</f>
        <v/>
      </c>
      <c r="D2917" s="60" t="str">
        <f>IF($J2917="","",INDEX('2_Review &amp; Audit'!$U:$U,$J2917))</f>
        <v/>
      </c>
      <c r="E2917" t="str">
        <f>IF($J2917="","",INDEX('2_Review &amp; Audit'!$M:$M,$J2917))</f>
        <v/>
      </c>
      <c r="F2917" t="str">
        <f>IF($J2917="","",INDEX('2_Review &amp; Audit'!$N:$N,$J2917))</f>
        <v/>
      </c>
      <c r="G2917" t="str">
        <f>IF(OR($J2917="",$F2917=""),"",ABS(INDEX('2_Review &amp; Audit'!$B:$B,$J2917)/$F2917))</f>
        <v/>
      </c>
      <c r="H2917" t="str">
        <f t="shared" si="109"/>
        <v/>
      </c>
      <c r="I2917" t="str">
        <f>IF($J2917="","",INDEX('2_Review &amp; Audit'!$AD:$AD,$J2917))</f>
        <v/>
      </c>
      <c r="AB2917" t="str">
        <f>IF($D2917="","",MAX(0,N(#REF!)-N($X2917)))</f>
        <v/>
      </c>
      <c r="AC2917" t="str">
        <f>IF(OR($D2917="",$AB2917="",N($AB2917)&lt;=0),"",IFERROR(MATCH(1,INDEX(('2_Review &amp; Audit'!$F$6:$F$505=$A2917)*('2_Review &amp; Audit'!$I$6:$I$505&gt;=$E2917-30)*('2_Review &amp; Audit'!$I$6:$I$505&lt;=$E2917+30)*('2_Review &amp; Audit'!$R$6:$R$505&gt;0)*(ROW('2_Review &amp; Audit'!$R$6:$R$505)&gt;$T2917),0),0)+5,""))</f>
        <v/>
      </c>
      <c r="AG2917" t="str">
        <f>IF(OR($D2917="",$AB2917="",$AF2917=""),"",MIN($AB2917,$AF2917))</f>
        <v/>
      </c>
      <c r="AK2917" t="str">
        <f>IF($D2917="","",MAX(0,N($AB2917)-N($AG2917)))</f>
        <v/>
      </c>
      <c r="AL2917" t="str">
        <f>IF(OR($D2917="",$AK2917="",N($AK2917)&lt;=0),"",IFERROR(MATCH(1,INDEX(('2_Review &amp; Audit'!$F$6:$F$505=$A2917)*('2_Review &amp; Audit'!$I$6:$I$505&gt;=$E2917-30)*('2_Review &amp; Audit'!$I$6:$I$505&lt;=$E2917+30)*('2_Review &amp; Audit'!$R$6:$R$505&gt;0)*(ROW('2_Review &amp; Audit'!$R$6:$R$505)&gt;$AC2917),0),0)+5,""))</f>
        <v/>
      </c>
      <c r="AP2917" t="str">
        <f>IF(OR($D2917="",$AK2917="",$AO2917=""),"",MIN($AK2917,$AO2917))</f>
        <v/>
      </c>
    </row>
    <row r="2918" spans="1:42" ht="12.75" customHeight="1" x14ac:dyDescent="0.2">
      <c r="A2918" t="str">
        <f>IF($J2918="","",INDEX('2_Review &amp; Audit'!$F:$F,$J2918))</f>
        <v/>
      </c>
      <c r="B2918" t="str">
        <f>IF($J2918="","",INDEX('2_Review &amp; Audit'!$C:$C,$J2918))</f>
        <v/>
      </c>
      <c r="C2918" t="str">
        <f>IF($J2918="","",INDEX('2_Review &amp; Audit'!$D:$D,$J2918))</f>
        <v/>
      </c>
      <c r="D2918" s="60" t="str">
        <f>IF($J2918="","",INDEX('2_Review &amp; Audit'!$U:$U,$J2918))</f>
        <v/>
      </c>
      <c r="E2918" t="str">
        <f>IF($J2918="","",INDEX('2_Review &amp; Audit'!$M:$M,$J2918))</f>
        <v/>
      </c>
      <c r="F2918" t="str">
        <f>IF($J2918="","",INDEX('2_Review &amp; Audit'!$N:$N,$J2918))</f>
        <v/>
      </c>
      <c r="G2918" t="str">
        <f>IF(OR($J2918="",$F2918=""),"",ABS(INDEX('2_Review &amp; Audit'!$B:$B,$J2918)/$F2918))</f>
        <v/>
      </c>
      <c r="H2918" t="str">
        <f t="shared" si="109"/>
        <v/>
      </c>
      <c r="I2918" t="str">
        <f>IF($J2918="","",INDEX('2_Review &amp; Audit'!$AD:$AD,$J2918))</f>
        <v/>
      </c>
      <c r="AB2918" t="str">
        <f>IF($D2918="","",MAX(0,N(#REF!)-N($X2918)))</f>
        <v/>
      </c>
      <c r="AC2918" t="str">
        <f>IF(OR($D2918="",$AB2918="",N($AB2918)&lt;=0),"",IFERROR(MATCH(1,INDEX(('2_Review &amp; Audit'!$F$6:$F$505=$A2918)*('2_Review &amp; Audit'!$I$6:$I$505&gt;=$E2918-30)*('2_Review &amp; Audit'!$I$6:$I$505&lt;=$E2918+30)*('2_Review &amp; Audit'!$R$6:$R$505&gt;0)*(ROW('2_Review &amp; Audit'!$R$6:$R$505)&gt;$T2918),0),0)+5,""))</f>
        <v/>
      </c>
      <c r="AG2918" t="str">
        <f>IF(OR($D2918="",$AB2918="",$AF2918=""),"",MIN($AB2918,$AF2918))</f>
        <v/>
      </c>
      <c r="AK2918" t="str">
        <f>IF($D2918="","",MAX(0,N($AB2918)-N($AG2918)))</f>
        <v/>
      </c>
      <c r="AL2918" t="str">
        <f>IF(OR($D2918="",$AK2918="",N($AK2918)&lt;=0),"",IFERROR(MATCH(1,INDEX(('2_Review &amp; Audit'!$F$6:$F$505=$A2918)*('2_Review &amp; Audit'!$I$6:$I$505&gt;=$E2918-30)*('2_Review &amp; Audit'!$I$6:$I$505&lt;=$E2918+30)*('2_Review &amp; Audit'!$R$6:$R$505&gt;0)*(ROW('2_Review &amp; Audit'!$R$6:$R$505)&gt;$AC2918),0),0)+5,""))</f>
        <v/>
      </c>
      <c r="AP2918" t="str">
        <f>IF(OR($D2918="",$AK2918="",$AO2918=""),"",MIN($AK2918,$AO2918))</f>
        <v/>
      </c>
    </row>
    <row r="2919" spans="1:42" ht="12.75" customHeight="1" x14ac:dyDescent="0.2">
      <c r="A2919" t="str">
        <f>IF($J2919="","",INDEX('2_Review &amp; Audit'!$F:$F,$J2919))</f>
        <v/>
      </c>
      <c r="B2919" t="str">
        <f>IF($J2919="","",INDEX('2_Review &amp; Audit'!$C:$C,$J2919))</f>
        <v/>
      </c>
      <c r="C2919" t="str">
        <f>IF($J2919="","",INDEX('2_Review &amp; Audit'!$D:$D,$J2919))</f>
        <v/>
      </c>
      <c r="D2919" s="60" t="str">
        <f>IF($J2919="","",INDEX('2_Review &amp; Audit'!$U:$U,$J2919))</f>
        <v/>
      </c>
      <c r="E2919" t="str">
        <f>IF($J2919="","",INDEX('2_Review &amp; Audit'!$M:$M,$J2919))</f>
        <v/>
      </c>
      <c r="F2919" t="str">
        <f>IF($J2919="","",INDEX('2_Review &amp; Audit'!$N:$N,$J2919))</f>
        <v/>
      </c>
      <c r="G2919" t="str">
        <f>IF(OR($J2919="",$F2919=""),"",ABS(INDEX('2_Review &amp; Audit'!$B:$B,$J2919)/$F2919))</f>
        <v/>
      </c>
      <c r="H2919" t="str">
        <f t="shared" si="109"/>
        <v/>
      </c>
      <c r="I2919" t="str">
        <f>IF($J2919="","",INDEX('2_Review &amp; Audit'!$AD:$AD,$J2919))</f>
        <v/>
      </c>
      <c r="AB2919" t="str">
        <f>IF($D2919="","",MAX(0,N(#REF!)-N($X2919)))</f>
        <v/>
      </c>
      <c r="AC2919" t="str">
        <f>IF(OR($D2919="",$AB2919="",N($AB2919)&lt;=0),"",IFERROR(MATCH(1,INDEX(('2_Review &amp; Audit'!$F$6:$F$505=$A2919)*('2_Review &amp; Audit'!$I$6:$I$505&gt;=$E2919-30)*('2_Review &amp; Audit'!$I$6:$I$505&lt;=$E2919+30)*('2_Review &amp; Audit'!$R$6:$R$505&gt;0)*(ROW('2_Review &amp; Audit'!$R$6:$R$505)&gt;$T2919),0),0)+5,""))</f>
        <v/>
      </c>
      <c r="AG2919" t="str">
        <f>IF(OR($D2919="",$AB2919="",$AF2919=""),"",MIN($AB2919,$AF2919))</f>
        <v/>
      </c>
      <c r="AK2919" t="str">
        <f>IF($D2919="","",MAX(0,N($AB2919)-N($AG2919)))</f>
        <v/>
      </c>
      <c r="AL2919" t="str">
        <f>IF(OR($D2919="",$AK2919="",N($AK2919)&lt;=0),"",IFERROR(MATCH(1,INDEX(('2_Review &amp; Audit'!$F$6:$F$505=$A2919)*('2_Review &amp; Audit'!$I$6:$I$505&gt;=$E2919-30)*('2_Review &amp; Audit'!$I$6:$I$505&lt;=$E2919+30)*('2_Review &amp; Audit'!$R$6:$R$505&gt;0)*(ROW('2_Review &amp; Audit'!$R$6:$R$505)&gt;$AC2919),0),0)+5,""))</f>
        <v/>
      </c>
      <c r="AP2919" t="str">
        <f>IF(OR($D2919="",$AK2919="",$AO2919=""),"",MIN($AK2919,$AO2919))</f>
        <v/>
      </c>
    </row>
    <row r="2920" spans="1:42" ht="12.75" customHeight="1" x14ac:dyDescent="0.2">
      <c r="A2920" t="str">
        <f>IF($J2920="","",INDEX('2_Review &amp; Audit'!$F:$F,$J2920))</f>
        <v/>
      </c>
      <c r="B2920" t="str">
        <f>IF($J2920="","",INDEX('2_Review &amp; Audit'!$C:$C,$J2920))</f>
        <v/>
      </c>
      <c r="C2920" t="str">
        <f>IF($J2920="","",INDEX('2_Review &amp; Audit'!$D:$D,$J2920))</f>
        <v/>
      </c>
      <c r="D2920" s="60" t="str">
        <f>IF($J2920="","",INDEX('2_Review &amp; Audit'!$U:$U,$J2920))</f>
        <v/>
      </c>
      <c r="E2920" t="str">
        <f>IF($J2920="","",INDEX('2_Review &amp; Audit'!$M:$M,$J2920))</f>
        <v/>
      </c>
      <c r="F2920" t="str">
        <f>IF($J2920="","",INDEX('2_Review &amp; Audit'!$N:$N,$J2920))</f>
        <v/>
      </c>
      <c r="G2920" t="str">
        <f>IF(OR($J2920="",$F2920=""),"",ABS(INDEX('2_Review &amp; Audit'!$B:$B,$J2920)/$F2920))</f>
        <v/>
      </c>
      <c r="H2920" t="str">
        <f t="shared" si="109"/>
        <v/>
      </c>
      <c r="I2920" t="str">
        <f>IF($J2920="","",INDEX('2_Review &amp; Audit'!$AD:$AD,$J2920))</f>
        <v/>
      </c>
      <c r="AB2920" t="str">
        <f>IF($D2920="","",MAX(0,N(#REF!)-N($X2920)))</f>
        <v/>
      </c>
      <c r="AC2920" t="str">
        <f>IF(OR($D2920="",$AB2920="",N($AB2920)&lt;=0),"",IFERROR(MATCH(1,INDEX(('2_Review &amp; Audit'!$F$6:$F$505=$A2920)*('2_Review &amp; Audit'!$I$6:$I$505&gt;=$E2920-30)*('2_Review &amp; Audit'!$I$6:$I$505&lt;=$E2920+30)*('2_Review &amp; Audit'!$R$6:$R$505&gt;0)*(ROW('2_Review &amp; Audit'!$R$6:$R$505)&gt;$T2920),0),0)+5,""))</f>
        <v/>
      </c>
      <c r="AG2920" t="str">
        <f>IF(OR($D2920="",$AB2920="",$AF2920=""),"",MIN($AB2920,$AF2920))</f>
        <v/>
      </c>
      <c r="AK2920" t="str">
        <f>IF($D2920="","",MAX(0,N($AB2920)-N($AG2920)))</f>
        <v/>
      </c>
      <c r="AL2920" t="str">
        <f>IF(OR($D2920="",$AK2920="",N($AK2920)&lt;=0),"",IFERROR(MATCH(1,INDEX(('2_Review &amp; Audit'!$F$6:$F$505=$A2920)*('2_Review &amp; Audit'!$I$6:$I$505&gt;=$E2920-30)*('2_Review &amp; Audit'!$I$6:$I$505&lt;=$E2920+30)*('2_Review &amp; Audit'!$R$6:$R$505&gt;0)*(ROW('2_Review &amp; Audit'!$R$6:$R$505)&gt;$AC2920),0),0)+5,""))</f>
        <v/>
      </c>
      <c r="AP2920" t="str">
        <f>IF(OR($D2920="",$AK2920="",$AO2920=""),"",MIN($AK2920,$AO2920))</f>
        <v/>
      </c>
    </row>
    <row r="2921" spans="1:42" ht="12.75" customHeight="1" x14ac:dyDescent="0.2">
      <c r="A2921" t="str">
        <f>IF($J2921="","",INDEX('2_Review &amp; Audit'!$F:$F,$J2921))</f>
        <v/>
      </c>
      <c r="B2921" t="str">
        <f>IF($J2921="","",INDEX('2_Review &amp; Audit'!$C:$C,$J2921))</f>
        <v/>
      </c>
      <c r="C2921" t="str">
        <f>IF($J2921="","",INDEX('2_Review &amp; Audit'!$D:$D,$J2921))</f>
        <v/>
      </c>
      <c r="D2921" s="60" t="str">
        <f>IF($J2921="","",INDEX('2_Review &amp; Audit'!$U:$U,$J2921))</f>
        <v/>
      </c>
      <c r="E2921" t="str">
        <f>IF($J2921="","",INDEX('2_Review &amp; Audit'!$M:$M,$J2921))</f>
        <v/>
      </c>
      <c r="F2921" t="str">
        <f>IF($J2921="","",INDEX('2_Review &amp; Audit'!$N:$N,$J2921))</f>
        <v/>
      </c>
      <c r="G2921" t="str">
        <f>IF(OR($J2921="",$F2921=""),"",ABS(INDEX('2_Review &amp; Audit'!$B:$B,$J2921)/$F2921))</f>
        <v/>
      </c>
      <c r="H2921" t="str">
        <f t="shared" si="109"/>
        <v/>
      </c>
      <c r="I2921" t="str">
        <f>IF($J2921="","",INDEX('2_Review &amp; Audit'!$AD:$AD,$J2921))</f>
        <v/>
      </c>
      <c r="AB2921" t="str">
        <f>IF($D2921="","",MAX(0,N(#REF!)-N($X2921)))</f>
        <v/>
      </c>
      <c r="AC2921" t="str">
        <f>IF(OR($D2921="",$AB2921="",N($AB2921)&lt;=0),"",IFERROR(MATCH(1,INDEX(('2_Review &amp; Audit'!$F$6:$F$505=$A2921)*('2_Review &amp; Audit'!$I$6:$I$505&gt;=$E2921-30)*('2_Review &amp; Audit'!$I$6:$I$505&lt;=$E2921+30)*('2_Review &amp; Audit'!$R$6:$R$505&gt;0)*(ROW('2_Review &amp; Audit'!$R$6:$R$505)&gt;$T2921),0),0)+5,""))</f>
        <v/>
      </c>
      <c r="AG2921" t="str">
        <f>IF(OR($D2921="",$AB2921="",$AF2921=""),"",MIN($AB2921,$AF2921))</f>
        <v/>
      </c>
      <c r="AK2921" t="str">
        <f>IF($D2921="","",MAX(0,N($AB2921)-N($AG2921)))</f>
        <v/>
      </c>
      <c r="AL2921" t="str">
        <f>IF(OR($D2921="",$AK2921="",N($AK2921)&lt;=0),"",IFERROR(MATCH(1,INDEX(('2_Review &amp; Audit'!$F$6:$F$505=$A2921)*('2_Review &amp; Audit'!$I$6:$I$505&gt;=$E2921-30)*('2_Review &amp; Audit'!$I$6:$I$505&lt;=$E2921+30)*('2_Review &amp; Audit'!$R$6:$R$505&gt;0)*(ROW('2_Review &amp; Audit'!$R$6:$R$505)&gt;$AC2921),0),0)+5,""))</f>
        <v/>
      </c>
      <c r="AP2921" t="str">
        <f>IF(OR($D2921="",$AK2921="",$AO2921=""),"",MIN($AK2921,$AO2921))</f>
        <v/>
      </c>
    </row>
    <row r="2922" spans="1:42" ht="12.75" customHeight="1" x14ac:dyDescent="0.2">
      <c r="A2922" t="str">
        <f>IF($J2922="","",INDEX('2_Review &amp; Audit'!$F:$F,$J2922))</f>
        <v/>
      </c>
      <c r="B2922" t="str">
        <f>IF($J2922="","",INDEX('2_Review &amp; Audit'!$C:$C,$J2922))</f>
        <v/>
      </c>
      <c r="C2922" t="str">
        <f>IF($J2922="","",INDEX('2_Review &amp; Audit'!$D:$D,$J2922))</f>
        <v/>
      </c>
      <c r="D2922" s="60" t="str">
        <f>IF($J2922="","",INDEX('2_Review &amp; Audit'!$U:$U,$J2922))</f>
        <v/>
      </c>
      <c r="E2922" t="str">
        <f>IF($J2922="","",INDEX('2_Review &amp; Audit'!$M:$M,$J2922))</f>
        <v/>
      </c>
      <c r="F2922" t="str">
        <f>IF($J2922="","",INDEX('2_Review &amp; Audit'!$N:$N,$J2922))</f>
        <v/>
      </c>
      <c r="G2922" t="str">
        <f>IF(OR($J2922="",$F2922=""),"",ABS(INDEX('2_Review &amp; Audit'!$B:$B,$J2922)/$F2922))</f>
        <v/>
      </c>
      <c r="H2922" t="str">
        <f t="shared" si="109"/>
        <v/>
      </c>
      <c r="I2922" t="str">
        <f>IF($J2922="","",INDEX('2_Review &amp; Audit'!$AD:$AD,$J2922))</f>
        <v/>
      </c>
      <c r="AB2922" t="str">
        <f>IF($D2922="","",MAX(0,N(#REF!)-N($X2922)))</f>
        <v/>
      </c>
      <c r="AC2922" t="str">
        <f>IF(OR($D2922="",$AB2922="",N($AB2922)&lt;=0),"",IFERROR(MATCH(1,INDEX(('2_Review &amp; Audit'!$F$6:$F$505=$A2922)*('2_Review &amp; Audit'!$I$6:$I$505&gt;=$E2922-30)*('2_Review &amp; Audit'!$I$6:$I$505&lt;=$E2922+30)*('2_Review &amp; Audit'!$R$6:$R$505&gt;0)*(ROW('2_Review &amp; Audit'!$R$6:$R$505)&gt;$T2922),0),0)+5,""))</f>
        <v/>
      </c>
      <c r="AG2922" t="str">
        <f>IF(OR($D2922="",$AB2922="",$AF2922=""),"",MIN($AB2922,$AF2922))</f>
        <v/>
      </c>
      <c r="AK2922" t="str">
        <f>IF($D2922="","",MAX(0,N($AB2922)-N($AG2922)))</f>
        <v/>
      </c>
      <c r="AL2922" t="str">
        <f>IF(OR($D2922="",$AK2922="",N($AK2922)&lt;=0),"",IFERROR(MATCH(1,INDEX(('2_Review &amp; Audit'!$F$6:$F$505=$A2922)*('2_Review &amp; Audit'!$I$6:$I$505&gt;=$E2922-30)*('2_Review &amp; Audit'!$I$6:$I$505&lt;=$E2922+30)*('2_Review &amp; Audit'!$R$6:$R$505&gt;0)*(ROW('2_Review &amp; Audit'!$R$6:$R$505)&gt;$AC2922),0),0)+5,""))</f>
        <v/>
      </c>
      <c r="AP2922" t="str">
        <f>IF(OR($D2922="",$AK2922="",$AO2922=""),"",MIN($AK2922,$AO2922))</f>
        <v/>
      </c>
    </row>
    <row r="2923" spans="1:42" ht="12.75" customHeight="1" x14ac:dyDescent="0.2">
      <c r="A2923" t="str">
        <f>IF($J2923="","",INDEX('2_Review &amp; Audit'!$F:$F,$J2923))</f>
        <v/>
      </c>
      <c r="B2923" t="str">
        <f>IF($J2923="","",INDEX('2_Review &amp; Audit'!$C:$C,$J2923))</f>
        <v/>
      </c>
      <c r="C2923" t="str">
        <f>IF($J2923="","",INDEX('2_Review &amp; Audit'!$D:$D,$J2923))</f>
        <v/>
      </c>
      <c r="D2923" s="60" t="str">
        <f>IF($J2923="","",INDEX('2_Review &amp; Audit'!$U:$U,$J2923))</f>
        <v/>
      </c>
      <c r="E2923" t="str">
        <f>IF($J2923="","",INDEX('2_Review &amp; Audit'!$M:$M,$J2923))</f>
        <v/>
      </c>
      <c r="F2923" t="str">
        <f>IF($J2923="","",INDEX('2_Review &amp; Audit'!$N:$N,$J2923))</f>
        <v/>
      </c>
      <c r="G2923" t="str">
        <f>IF(OR($J2923="",$F2923=""),"",ABS(INDEX('2_Review &amp; Audit'!$B:$B,$J2923)/$F2923))</f>
        <v/>
      </c>
      <c r="H2923" t="str">
        <f t="shared" si="109"/>
        <v/>
      </c>
      <c r="I2923" t="str">
        <f>IF($J2923="","",INDEX('2_Review &amp; Audit'!$AD:$AD,$J2923))</f>
        <v/>
      </c>
      <c r="AB2923" t="str">
        <f>IF($D2923="","",MAX(0,N(#REF!)-N($X2923)))</f>
        <v/>
      </c>
      <c r="AC2923" t="str">
        <f>IF(OR($D2923="",$AB2923="",N($AB2923)&lt;=0),"",IFERROR(MATCH(1,INDEX(('2_Review &amp; Audit'!$F$6:$F$505=$A2923)*('2_Review &amp; Audit'!$I$6:$I$505&gt;=$E2923-30)*('2_Review &amp; Audit'!$I$6:$I$505&lt;=$E2923+30)*('2_Review &amp; Audit'!$R$6:$R$505&gt;0)*(ROW('2_Review &amp; Audit'!$R$6:$R$505)&gt;$T2923),0),0)+5,""))</f>
        <v/>
      </c>
      <c r="AG2923" t="str">
        <f>IF(OR($D2923="",$AB2923="",$AF2923=""),"",MIN($AB2923,$AF2923))</f>
        <v/>
      </c>
      <c r="AK2923" t="str">
        <f>IF($D2923="","",MAX(0,N($AB2923)-N($AG2923)))</f>
        <v/>
      </c>
      <c r="AL2923" t="str">
        <f>IF(OR($D2923="",$AK2923="",N($AK2923)&lt;=0),"",IFERROR(MATCH(1,INDEX(('2_Review &amp; Audit'!$F$6:$F$505=$A2923)*('2_Review &amp; Audit'!$I$6:$I$505&gt;=$E2923-30)*('2_Review &amp; Audit'!$I$6:$I$505&lt;=$E2923+30)*('2_Review &amp; Audit'!$R$6:$R$505&gt;0)*(ROW('2_Review &amp; Audit'!$R$6:$R$505)&gt;$AC2923),0),0)+5,""))</f>
        <v/>
      </c>
      <c r="AP2923" t="str">
        <f>IF(OR($D2923="",$AK2923="",$AO2923=""),"",MIN($AK2923,$AO2923))</f>
        <v/>
      </c>
    </row>
    <row r="2924" spans="1:42" ht="12.75" customHeight="1" x14ac:dyDescent="0.2">
      <c r="A2924" t="str">
        <f>IF($J2924="","",INDEX('2_Review &amp; Audit'!$F:$F,$J2924))</f>
        <v/>
      </c>
      <c r="B2924" t="str">
        <f>IF($J2924="","",INDEX('2_Review &amp; Audit'!$C:$C,$J2924))</f>
        <v/>
      </c>
      <c r="C2924" t="str">
        <f>IF($J2924="","",INDEX('2_Review &amp; Audit'!$D:$D,$J2924))</f>
        <v/>
      </c>
      <c r="D2924" s="60" t="str">
        <f>IF($J2924="","",INDEX('2_Review &amp; Audit'!$U:$U,$J2924))</f>
        <v/>
      </c>
      <c r="E2924" t="str">
        <f>IF($J2924="","",INDEX('2_Review &amp; Audit'!$M:$M,$J2924))</f>
        <v/>
      </c>
      <c r="F2924" t="str">
        <f>IF($J2924="","",INDEX('2_Review &amp; Audit'!$N:$N,$J2924))</f>
        <v/>
      </c>
      <c r="G2924" t="str">
        <f>IF(OR($J2924="",$F2924=""),"",ABS(INDEX('2_Review &amp; Audit'!$B:$B,$J2924)/$F2924))</f>
        <v/>
      </c>
      <c r="H2924" t="str">
        <f t="shared" si="109"/>
        <v/>
      </c>
      <c r="I2924" t="str">
        <f>IF($J2924="","",INDEX('2_Review &amp; Audit'!$AD:$AD,$J2924))</f>
        <v/>
      </c>
      <c r="AB2924" t="str">
        <f>IF($D2924="","",MAX(0,N(#REF!)-N($X2924)))</f>
        <v/>
      </c>
      <c r="AC2924" t="str">
        <f>IF(OR($D2924="",$AB2924="",N($AB2924)&lt;=0),"",IFERROR(MATCH(1,INDEX(('2_Review &amp; Audit'!$F$6:$F$505=$A2924)*('2_Review &amp; Audit'!$I$6:$I$505&gt;=$E2924-30)*('2_Review &amp; Audit'!$I$6:$I$505&lt;=$E2924+30)*('2_Review &amp; Audit'!$R$6:$R$505&gt;0)*(ROW('2_Review &amp; Audit'!$R$6:$R$505)&gt;$T2924),0),0)+5,""))</f>
        <v/>
      </c>
      <c r="AG2924" t="str">
        <f>IF(OR($D2924="",$AB2924="",$AF2924=""),"",MIN($AB2924,$AF2924))</f>
        <v/>
      </c>
      <c r="AK2924" t="str">
        <f>IF($D2924="","",MAX(0,N($AB2924)-N($AG2924)))</f>
        <v/>
      </c>
      <c r="AL2924" t="str">
        <f>IF(OR($D2924="",$AK2924="",N($AK2924)&lt;=0),"",IFERROR(MATCH(1,INDEX(('2_Review &amp; Audit'!$F$6:$F$505=$A2924)*('2_Review &amp; Audit'!$I$6:$I$505&gt;=$E2924-30)*('2_Review &amp; Audit'!$I$6:$I$505&lt;=$E2924+30)*('2_Review &amp; Audit'!$R$6:$R$505&gt;0)*(ROW('2_Review &amp; Audit'!$R$6:$R$505)&gt;$AC2924),0),0)+5,""))</f>
        <v/>
      </c>
      <c r="AP2924" t="str">
        <f>IF(OR($D2924="",$AK2924="",$AO2924=""),"",MIN($AK2924,$AO2924))</f>
        <v/>
      </c>
    </row>
    <row r="2925" spans="1:42" ht="12.75" customHeight="1" x14ac:dyDescent="0.2">
      <c r="A2925" t="str">
        <f>IF($J2925="","",INDEX('2_Review &amp; Audit'!$F:$F,$J2925))</f>
        <v/>
      </c>
      <c r="B2925" t="str">
        <f>IF($J2925="","",INDEX('2_Review &amp; Audit'!$C:$C,$J2925))</f>
        <v/>
      </c>
      <c r="C2925" t="str">
        <f>IF($J2925="","",INDEX('2_Review &amp; Audit'!$D:$D,$J2925))</f>
        <v/>
      </c>
      <c r="D2925" s="60" t="str">
        <f>IF($J2925="","",INDEX('2_Review &amp; Audit'!$U:$U,$J2925))</f>
        <v/>
      </c>
      <c r="E2925" t="str">
        <f>IF($J2925="","",INDEX('2_Review &amp; Audit'!$M:$M,$J2925))</f>
        <v/>
      </c>
      <c r="F2925" t="str">
        <f>IF($J2925="","",INDEX('2_Review &amp; Audit'!$N:$N,$J2925))</f>
        <v/>
      </c>
      <c r="G2925" t="str">
        <f>IF(OR($J2925="",$F2925=""),"",ABS(INDEX('2_Review &amp; Audit'!$B:$B,$J2925)/$F2925))</f>
        <v/>
      </c>
      <c r="H2925" t="str">
        <f t="shared" si="109"/>
        <v/>
      </c>
      <c r="I2925" t="str">
        <f>IF($J2925="","",INDEX('2_Review &amp; Audit'!$AD:$AD,$J2925))</f>
        <v/>
      </c>
      <c r="AB2925" t="str">
        <f>IF($D2925="","",MAX(0,N(#REF!)-N($X2925)))</f>
        <v/>
      </c>
      <c r="AC2925" t="str">
        <f>IF(OR($D2925="",$AB2925="",N($AB2925)&lt;=0),"",IFERROR(MATCH(1,INDEX(('2_Review &amp; Audit'!$F$6:$F$505=$A2925)*('2_Review &amp; Audit'!$I$6:$I$505&gt;=$E2925-30)*('2_Review &amp; Audit'!$I$6:$I$505&lt;=$E2925+30)*('2_Review &amp; Audit'!$R$6:$R$505&gt;0)*(ROW('2_Review &amp; Audit'!$R$6:$R$505)&gt;$T2925),0),0)+5,""))</f>
        <v/>
      </c>
      <c r="AG2925" t="str">
        <f>IF(OR($D2925="",$AB2925="",$AF2925=""),"",MIN($AB2925,$AF2925))</f>
        <v/>
      </c>
      <c r="AK2925" t="str">
        <f>IF($D2925="","",MAX(0,N($AB2925)-N($AG2925)))</f>
        <v/>
      </c>
      <c r="AL2925" t="str">
        <f>IF(OR($D2925="",$AK2925="",N($AK2925)&lt;=0),"",IFERROR(MATCH(1,INDEX(('2_Review &amp; Audit'!$F$6:$F$505=$A2925)*('2_Review &amp; Audit'!$I$6:$I$505&gt;=$E2925-30)*('2_Review &amp; Audit'!$I$6:$I$505&lt;=$E2925+30)*('2_Review &amp; Audit'!$R$6:$R$505&gt;0)*(ROW('2_Review &amp; Audit'!$R$6:$R$505)&gt;$AC2925),0),0)+5,""))</f>
        <v/>
      </c>
      <c r="AP2925" t="str">
        <f>IF(OR($D2925="",$AK2925="",$AO2925=""),"",MIN($AK2925,$AO2925))</f>
        <v/>
      </c>
    </row>
    <row r="2926" spans="1:42" ht="12.75" customHeight="1" x14ac:dyDescent="0.2">
      <c r="A2926" t="str">
        <f>IF($J2926="","",INDEX('2_Review &amp; Audit'!$F:$F,$J2926))</f>
        <v/>
      </c>
      <c r="B2926" t="str">
        <f>IF($J2926="","",INDEX('2_Review &amp; Audit'!$C:$C,$J2926))</f>
        <v/>
      </c>
      <c r="C2926" t="str">
        <f>IF($J2926="","",INDEX('2_Review &amp; Audit'!$D:$D,$J2926))</f>
        <v/>
      </c>
      <c r="D2926" s="60" t="str">
        <f>IF($J2926="","",INDEX('2_Review &amp; Audit'!$U:$U,$J2926))</f>
        <v/>
      </c>
      <c r="E2926" t="str">
        <f>IF($J2926="","",INDEX('2_Review &amp; Audit'!$M:$M,$J2926))</f>
        <v/>
      </c>
      <c r="F2926" t="str">
        <f>IF($J2926="","",INDEX('2_Review &amp; Audit'!$N:$N,$J2926))</f>
        <v/>
      </c>
      <c r="G2926" t="str">
        <f>IF(OR($J2926="",$F2926=""),"",ABS(INDEX('2_Review &amp; Audit'!$B:$B,$J2926)/$F2926))</f>
        <v/>
      </c>
      <c r="H2926" t="str">
        <f t="shared" si="109"/>
        <v/>
      </c>
      <c r="I2926" t="str">
        <f>IF($J2926="","",INDEX('2_Review &amp; Audit'!$AD:$AD,$J2926))</f>
        <v/>
      </c>
      <c r="AB2926" t="str">
        <f>IF($D2926="","",MAX(0,N(#REF!)-N($X2926)))</f>
        <v/>
      </c>
      <c r="AC2926" t="str">
        <f>IF(OR($D2926="",$AB2926="",N($AB2926)&lt;=0),"",IFERROR(MATCH(1,INDEX(('2_Review &amp; Audit'!$F$6:$F$505=$A2926)*('2_Review &amp; Audit'!$I$6:$I$505&gt;=$E2926-30)*('2_Review &amp; Audit'!$I$6:$I$505&lt;=$E2926+30)*('2_Review &amp; Audit'!$R$6:$R$505&gt;0)*(ROW('2_Review &amp; Audit'!$R$6:$R$505)&gt;$T2926),0),0)+5,""))</f>
        <v/>
      </c>
      <c r="AG2926" t="str">
        <f>IF(OR($D2926="",$AB2926="",$AF2926=""),"",MIN($AB2926,$AF2926))</f>
        <v/>
      </c>
      <c r="AK2926" t="str">
        <f>IF($D2926="","",MAX(0,N($AB2926)-N($AG2926)))</f>
        <v/>
      </c>
      <c r="AL2926" t="str">
        <f>IF(OR($D2926="",$AK2926="",N($AK2926)&lt;=0),"",IFERROR(MATCH(1,INDEX(('2_Review &amp; Audit'!$F$6:$F$505=$A2926)*('2_Review &amp; Audit'!$I$6:$I$505&gt;=$E2926-30)*('2_Review &amp; Audit'!$I$6:$I$505&lt;=$E2926+30)*('2_Review &amp; Audit'!$R$6:$R$505&gt;0)*(ROW('2_Review &amp; Audit'!$R$6:$R$505)&gt;$AC2926),0),0)+5,""))</f>
        <v/>
      </c>
      <c r="AP2926" t="str">
        <f>IF(OR($D2926="",$AK2926="",$AO2926=""),"",MIN($AK2926,$AO2926))</f>
        <v/>
      </c>
    </row>
    <row r="2927" spans="1:42" ht="12.75" customHeight="1" x14ac:dyDescent="0.2">
      <c r="A2927" t="str">
        <f>IF($J2927="","",INDEX('2_Review &amp; Audit'!$F:$F,$J2927))</f>
        <v/>
      </c>
      <c r="B2927" t="str">
        <f>IF($J2927="","",INDEX('2_Review &amp; Audit'!$C:$C,$J2927))</f>
        <v/>
      </c>
      <c r="C2927" t="str">
        <f>IF($J2927="","",INDEX('2_Review &amp; Audit'!$D:$D,$J2927))</f>
        <v/>
      </c>
      <c r="D2927" s="60" t="str">
        <f>IF($J2927="","",INDEX('2_Review &amp; Audit'!$U:$U,$J2927))</f>
        <v/>
      </c>
      <c r="E2927" t="str">
        <f>IF($J2927="","",INDEX('2_Review &amp; Audit'!$M:$M,$J2927))</f>
        <v/>
      </c>
      <c r="F2927" t="str">
        <f>IF($J2927="","",INDEX('2_Review &amp; Audit'!$N:$N,$J2927))</f>
        <v/>
      </c>
      <c r="G2927" t="str">
        <f>IF(OR($J2927="",$F2927=""),"",ABS(INDEX('2_Review &amp; Audit'!$B:$B,$J2927)/$F2927))</f>
        <v/>
      </c>
      <c r="H2927" t="str">
        <f t="shared" si="109"/>
        <v/>
      </c>
      <c r="I2927" t="str">
        <f>IF($J2927="","",INDEX('2_Review &amp; Audit'!$AD:$AD,$J2927))</f>
        <v/>
      </c>
      <c r="AB2927" t="str">
        <f>IF($D2927="","",MAX(0,N(#REF!)-N($X2927)))</f>
        <v/>
      </c>
      <c r="AC2927" t="str">
        <f>IF(OR($D2927="",$AB2927="",N($AB2927)&lt;=0),"",IFERROR(MATCH(1,INDEX(('2_Review &amp; Audit'!$F$6:$F$505=$A2927)*('2_Review &amp; Audit'!$I$6:$I$505&gt;=$E2927-30)*('2_Review &amp; Audit'!$I$6:$I$505&lt;=$E2927+30)*('2_Review &amp; Audit'!$R$6:$R$505&gt;0)*(ROW('2_Review &amp; Audit'!$R$6:$R$505)&gt;$T2927),0),0)+5,""))</f>
        <v/>
      </c>
      <c r="AG2927" t="str">
        <f>IF(OR($D2927="",$AB2927="",$AF2927=""),"",MIN($AB2927,$AF2927))</f>
        <v/>
      </c>
      <c r="AK2927" t="str">
        <f>IF($D2927="","",MAX(0,N($AB2927)-N($AG2927)))</f>
        <v/>
      </c>
      <c r="AL2927" t="str">
        <f>IF(OR($D2927="",$AK2927="",N($AK2927)&lt;=0),"",IFERROR(MATCH(1,INDEX(('2_Review &amp; Audit'!$F$6:$F$505=$A2927)*('2_Review &amp; Audit'!$I$6:$I$505&gt;=$E2927-30)*('2_Review &amp; Audit'!$I$6:$I$505&lt;=$E2927+30)*('2_Review &amp; Audit'!$R$6:$R$505&gt;0)*(ROW('2_Review &amp; Audit'!$R$6:$R$505)&gt;$AC2927),0),0)+5,""))</f>
        <v/>
      </c>
      <c r="AP2927" t="str">
        <f>IF(OR($D2927="",$AK2927="",$AO2927=""),"",MIN($AK2927,$AO2927))</f>
        <v/>
      </c>
    </row>
    <row r="2928" spans="1:42" ht="12.75" customHeight="1" x14ac:dyDescent="0.2">
      <c r="A2928" t="str">
        <f>IF($J2928="","",INDEX('2_Review &amp; Audit'!$F:$F,$J2928))</f>
        <v/>
      </c>
      <c r="B2928" t="str">
        <f>IF($J2928="","",INDEX('2_Review &amp; Audit'!$C:$C,$J2928))</f>
        <v/>
      </c>
      <c r="C2928" t="str">
        <f>IF($J2928="","",INDEX('2_Review &amp; Audit'!$D:$D,$J2928))</f>
        <v/>
      </c>
      <c r="D2928" s="60" t="str">
        <f>IF($J2928="","",INDEX('2_Review &amp; Audit'!$U:$U,$J2928))</f>
        <v/>
      </c>
      <c r="E2928" t="str">
        <f>IF($J2928="","",INDEX('2_Review &amp; Audit'!$M:$M,$J2928))</f>
        <v/>
      </c>
      <c r="F2928" t="str">
        <f>IF($J2928="","",INDEX('2_Review &amp; Audit'!$N:$N,$J2928))</f>
        <v/>
      </c>
      <c r="G2928" t="str">
        <f>IF(OR($J2928="",$F2928=""),"",ABS(INDEX('2_Review &amp; Audit'!$B:$B,$J2928)/$F2928))</f>
        <v/>
      </c>
      <c r="H2928" t="str">
        <f t="shared" si="109"/>
        <v/>
      </c>
      <c r="I2928" t="str">
        <f>IF($J2928="","",INDEX('2_Review &amp; Audit'!$AD:$AD,$J2928))</f>
        <v/>
      </c>
      <c r="AB2928" t="str">
        <f>IF($D2928="","",MAX(0,N(#REF!)-N($X2928)))</f>
        <v/>
      </c>
      <c r="AC2928" t="str">
        <f>IF(OR($D2928="",$AB2928="",N($AB2928)&lt;=0),"",IFERROR(MATCH(1,INDEX(('2_Review &amp; Audit'!$F$6:$F$505=$A2928)*('2_Review &amp; Audit'!$I$6:$I$505&gt;=$E2928-30)*('2_Review &amp; Audit'!$I$6:$I$505&lt;=$E2928+30)*('2_Review &amp; Audit'!$R$6:$R$505&gt;0)*(ROW('2_Review &amp; Audit'!$R$6:$R$505)&gt;$T2928),0),0)+5,""))</f>
        <v/>
      </c>
      <c r="AG2928" t="str">
        <f>IF(OR($D2928="",$AB2928="",$AF2928=""),"",MIN($AB2928,$AF2928))</f>
        <v/>
      </c>
      <c r="AK2928" t="str">
        <f>IF($D2928="","",MAX(0,N($AB2928)-N($AG2928)))</f>
        <v/>
      </c>
      <c r="AL2928" t="str">
        <f>IF(OR($D2928="",$AK2928="",N($AK2928)&lt;=0),"",IFERROR(MATCH(1,INDEX(('2_Review &amp; Audit'!$F$6:$F$505=$A2928)*('2_Review &amp; Audit'!$I$6:$I$505&gt;=$E2928-30)*('2_Review &amp; Audit'!$I$6:$I$505&lt;=$E2928+30)*('2_Review &amp; Audit'!$R$6:$R$505&gt;0)*(ROW('2_Review &amp; Audit'!$R$6:$R$505)&gt;$AC2928),0),0)+5,""))</f>
        <v/>
      </c>
      <c r="AP2928" t="str">
        <f>IF(OR($D2928="",$AK2928="",$AO2928=""),"",MIN($AK2928,$AO2928))</f>
        <v/>
      </c>
    </row>
    <row r="2929" spans="1:42" ht="12.75" customHeight="1" x14ac:dyDescent="0.2">
      <c r="A2929" t="str">
        <f>IF($J2929="","",INDEX('2_Review &amp; Audit'!$F:$F,$J2929))</f>
        <v/>
      </c>
      <c r="B2929" t="str">
        <f>IF($J2929="","",INDEX('2_Review &amp; Audit'!$C:$C,$J2929))</f>
        <v/>
      </c>
      <c r="C2929" t="str">
        <f>IF($J2929="","",INDEX('2_Review &amp; Audit'!$D:$D,$J2929))</f>
        <v/>
      </c>
      <c r="D2929" s="60" t="str">
        <f>IF($J2929="","",INDEX('2_Review &amp; Audit'!$U:$U,$J2929))</f>
        <v/>
      </c>
      <c r="E2929" t="str">
        <f>IF($J2929="","",INDEX('2_Review &amp; Audit'!$M:$M,$J2929))</f>
        <v/>
      </c>
      <c r="F2929" t="str">
        <f>IF($J2929="","",INDEX('2_Review &amp; Audit'!$N:$N,$J2929))</f>
        <v/>
      </c>
      <c r="G2929" t="str">
        <f>IF(OR($J2929="",$F2929=""),"",ABS(INDEX('2_Review &amp; Audit'!$B:$B,$J2929)/$F2929))</f>
        <v/>
      </c>
      <c r="H2929" t="str">
        <f t="shared" si="109"/>
        <v/>
      </c>
      <c r="I2929" t="str">
        <f>IF($J2929="","",INDEX('2_Review &amp; Audit'!$AD:$AD,$J2929))</f>
        <v/>
      </c>
      <c r="AB2929" t="str">
        <f>IF($D2929="","",MAX(0,N(#REF!)-N($X2929)))</f>
        <v/>
      </c>
      <c r="AC2929" t="str">
        <f>IF(OR($D2929="",$AB2929="",N($AB2929)&lt;=0),"",IFERROR(MATCH(1,INDEX(('2_Review &amp; Audit'!$F$6:$F$505=$A2929)*('2_Review &amp; Audit'!$I$6:$I$505&gt;=$E2929-30)*('2_Review &amp; Audit'!$I$6:$I$505&lt;=$E2929+30)*('2_Review &amp; Audit'!$R$6:$R$505&gt;0)*(ROW('2_Review &amp; Audit'!$R$6:$R$505)&gt;$T2929),0),0)+5,""))</f>
        <v/>
      </c>
      <c r="AG2929" t="str">
        <f>IF(OR($D2929="",$AB2929="",$AF2929=""),"",MIN($AB2929,$AF2929))</f>
        <v/>
      </c>
      <c r="AK2929" t="str">
        <f>IF($D2929="","",MAX(0,N($AB2929)-N($AG2929)))</f>
        <v/>
      </c>
      <c r="AL2929" t="str">
        <f>IF(OR($D2929="",$AK2929="",N($AK2929)&lt;=0),"",IFERROR(MATCH(1,INDEX(('2_Review &amp; Audit'!$F$6:$F$505=$A2929)*('2_Review &amp; Audit'!$I$6:$I$505&gt;=$E2929-30)*('2_Review &amp; Audit'!$I$6:$I$505&lt;=$E2929+30)*('2_Review &amp; Audit'!$R$6:$R$505&gt;0)*(ROW('2_Review &amp; Audit'!$R$6:$R$505)&gt;$AC2929),0),0)+5,""))</f>
        <v/>
      </c>
      <c r="AP2929" t="str">
        <f>IF(OR($D2929="",$AK2929="",$AO2929=""),"",MIN($AK2929,$AO2929))</f>
        <v/>
      </c>
    </row>
    <row r="2930" spans="1:42" ht="12.75" customHeight="1" x14ac:dyDescent="0.2">
      <c r="A2930" t="str">
        <f>IF($J2930="","",INDEX('2_Review &amp; Audit'!$F:$F,$J2930))</f>
        <v/>
      </c>
      <c r="B2930" t="str">
        <f>IF($J2930="","",INDEX('2_Review &amp; Audit'!$C:$C,$J2930))</f>
        <v/>
      </c>
      <c r="C2930" t="str">
        <f>IF($J2930="","",INDEX('2_Review &amp; Audit'!$D:$D,$J2930))</f>
        <v/>
      </c>
      <c r="D2930" s="60" t="str">
        <f>IF($J2930="","",INDEX('2_Review &amp; Audit'!$U:$U,$J2930))</f>
        <v/>
      </c>
      <c r="E2930" t="str">
        <f>IF($J2930="","",INDEX('2_Review &amp; Audit'!$M:$M,$J2930))</f>
        <v/>
      </c>
      <c r="F2930" t="str">
        <f>IF($J2930="","",INDEX('2_Review &amp; Audit'!$N:$N,$J2930))</f>
        <v/>
      </c>
      <c r="G2930" t="str">
        <f>IF(OR($J2930="",$F2930=""),"",ABS(INDEX('2_Review &amp; Audit'!$B:$B,$J2930)/$F2930))</f>
        <v/>
      </c>
      <c r="H2930" t="str">
        <f t="shared" si="109"/>
        <v/>
      </c>
      <c r="I2930" t="str">
        <f>IF($J2930="","",INDEX('2_Review &amp; Audit'!$AD:$AD,$J2930))</f>
        <v/>
      </c>
      <c r="AB2930" t="str">
        <f>IF($D2930="","",MAX(0,N(#REF!)-N($X2930)))</f>
        <v/>
      </c>
      <c r="AC2930" t="str">
        <f>IF(OR($D2930="",$AB2930="",N($AB2930)&lt;=0),"",IFERROR(MATCH(1,INDEX(('2_Review &amp; Audit'!$F$6:$F$505=$A2930)*('2_Review &amp; Audit'!$I$6:$I$505&gt;=$E2930-30)*('2_Review &amp; Audit'!$I$6:$I$505&lt;=$E2930+30)*('2_Review &amp; Audit'!$R$6:$R$505&gt;0)*(ROW('2_Review &amp; Audit'!$R$6:$R$505)&gt;$T2930),0),0)+5,""))</f>
        <v/>
      </c>
      <c r="AG2930" t="str">
        <f>IF(OR($D2930="",$AB2930="",$AF2930=""),"",MIN($AB2930,$AF2930))</f>
        <v/>
      </c>
      <c r="AK2930" t="str">
        <f>IF($D2930="","",MAX(0,N($AB2930)-N($AG2930)))</f>
        <v/>
      </c>
      <c r="AL2930" t="str">
        <f>IF(OR($D2930="",$AK2930="",N($AK2930)&lt;=0),"",IFERROR(MATCH(1,INDEX(('2_Review &amp; Audit'!$F$6:$F$505=$A2930)*('2_Review &amp; Audit'!$I$6:$I$505&gt;=$E2930-30)*('2_Review &amp; Audit'!$I$6:$I$505&lt;=$E2930+30)*('2_Review &amp; Audit'!$R$6:$R$505&gt;0)*(ROW('2_Review &amp; Audit'!$R$6:$R$505)&gt;$AC2930),0),0)+5,""))</f>
        <v/>
      </c>
      <c r="AP2930" t="str">
        <f>IF(OR($D2930="",$AK2930="",$AO2930=""),"",MIN($AK2930,$AO2930))</f>
        <v/>
      </c>
    </row>
    <row r="2931" spans="1:42" ht="12.75" customHeight="1" x14ac:dyDescent="0.2">
      <c r="A2931" t="str">
        <f>IF($J2931="","",INDEX('2_Review &amp; Audit'!$F:$F,$J2931))</f>
        <v/>
      </c>
      <c r="B2931" t="str">
        <f>IF($J2931="","",INDEX('2_Review &amp; Audit'!$C:$C,$J2931))</f>
        <v/>
      </c>
      <c r="C2931" t="str">
        <f>IF($J2931="","",INDEX('2_Review &amp; Audit'!$D:$D,$J2931))</f>
        <v/>
      </c>
      <c r="D2931" s="60" t="str">
        <f>IF($J2931="","",INDEX('2_Review &amp; Audit'!$U:$U,$J2931))</f>
        <v/>
      </c>
      <c r="E2931" t="str">
        <f>IF($J2931="","",INDEX('2_Review &amp; Audit'!$M:$M,$J2931))</f>
        <v/>
      </c>
      <c r="F2931" t="str">
        <f>IF($J2931="","",INDEX('2_Review &amp; Audit'!$N:$N,$J2931))</f>
        <v/>
      </c>
      <c r="G2931" t="str">
        <f>IF(OR($J2931="",$F2931=""),"",ABS(INDEX('2_Review &amp; Audit'!$B:$B,$J2931)/$F2931))</f>
        <v/>
      </c>
      <c r="H2931" t="str">
        <f t="shared" si="109"/>
        <v/>
      </c>
      <c r="I2931" t="str">
        <f>IF($J2931="","",INDEX('2_Review &amp; Audit'!$AD:$AD,$J2931))</f>
        <v/>
      </c>
      <c r="AB2931" t="str">
        <f>IF($D2931="","",MAX(0,N(#REF!)-N($X2931)))</f>
        <v/>
      </c>
      <c r="AC2931" t="str">
        <f>IF(OR($D2931="",$AB2931="",N($AB2931)&lt;=0),"",IFERROR(MATCH(1,INDEX(('2_Review &amp; Audit'!$F$6:$F$505=$A2931)*('2_Review &amp; Audit'!$I$6:$I$505&gt;=$E2931-30)*('2_Review &amp; Audit'!$I$6:$I$505&lt;=$E2931+30)*('2_Review &amp; Audit'!$R$6:$R$505&gt;0)*(ROW('2_Review &amp; Audit'!$R$6:$R$505)&gt;$T2931),0),0)+5,""))</f>
        <v/>
      </c>
      <c r="AG2931" t="str">
        <f>IF(OR($D2931="",$AB2931="",$AF2931=""),"",MIN($AB2931,$AF2931))</f>
        <v/>
      </c>
      <c r="AK2931" t="str">
        <f>IF($D2931="","",MAX(0,N($AB2931)-N($AG2931)))</f>
        <v/>
      </c>
      <c r="AL2931" t="str">
        <f>IF(OR($D2931="",$AK2931="",N($AK2931)&lt;=0),"",IFERROR(MATCH(1,INDEX(('2_Review &amp; Audit'!$F$6:$F$505=$A2931)*('2_Review &amp; Audit'!$I$6:$I$505&gt;=$E2931-30)*('2_Review &amp; Audit'!$I$6:$I$505&lt;=$E2931+30)*('2_Review &amp; Audit'!$R$6:$R$505&gt;0)*(ROW('2_Review &amp; Audit'!$R$6:$R$505)&gt;$AC2931),0),0)+5,""))</f>
        <v/>
      </c>
      <c r="AP2931" t="str">
        <f>IF(OR($D2931="",$AK2931="",$AO2931=""),"",MIN($AK2931,$AO2931))</f>
        <v/>
      </c>
    </row>
    <row r="2932" spans="1:42" ht="12.75" customHeight="1" x14ac:dyDescent="0.2">
      <c r="A2932" t="str">
        <f>IF($J2932="","",INDEX('2_Review &amp; Audit'!$F:$F,$J2932))</f>
        <v/>
      </c>
      <c r="B2932" t="str">
        <f>IF($J2932="","",INDEX('2_Review &amp; Audit'!$C:$C,$J2932))</f>
        <v/>
      </c>
      <c r="C2932" t="str">
        <f>IF($J2932="","",INDEX('2_Review &amp; Audit'!$D:$D,$J2932))</f>
        <v/>
      </c>
      <c r="D2932" s="60" t="str">
        <f>IF($J2932="","",INDEX('2_Review &amp; Audit'!$U:$U,$J2932))</f>
        <v/>
      </c>
      <c r="E2932" t="str">
        <f>IF($J2932="","",INDEX('2_Review &amp; Audit'!$M:$M,$J2932))</f>
        <v/>
      </c>
      <c r="F2932" t="str">
        <f>IF($J2932="","",INDEX('2_Review &amp; Audit'!$N:$N,$J2932))</f>
        <v/>
      </c>
      <c r="G2932" t="str">
        <f>IF(OR($J2932="",$F2932=""),"",ABS(INDEX('2_Review &amp; Audit'!$B:$B,$J2932)/$F2932))</f>
        <v/>
      </c>
      <c r="H2932" t="str">
        <f t="shared" si="109"/>
        <v/>
      </c>
      <c r="I2932" t="str">
        <f>IF($J2932="","",INDEX('2_Review &amp; Audit'!$AD:$AD,$J2932))</f>
        <v/>
      </c>
      <c r="AB2932" t="str">
        <f>IF($D2932="","",MAX(0,N(#REF!)-N($X2932)))</f>
        <v/>
      </c>
      <c r="AC2932" t="str">
        <f>IF(OR($D2932="",$AB2932="",N($AB2932)&lt;=0),"",IFERROR(MATCH(1,INDEX(('2_Review &amp; Audit'!$F$6:$F$505=$A2932)*('2_Review &amp; Audit'!$I$6:$I$505&gt;=$E2932-30)*('2_Review &amp; Audit'!$I$6:$I$505&lt;=$E2932+30)*('2_Review &amp; Audit'!$R$6:$R$505&gt;0)*(ROW('2_Review &amp; Audit'!$R$6:$R$505)&gt;$T2932),0),0)+5,""))</f>
        <v/>
      </c>
      <c r="AG2932" t="str">
        <f>IF(OR($D2932="",$AB2932="",$AF2932=""),"",MIN($AB2932,$AF2932))</f>
        <v/>
      </c>
      <c r="AK2932" t="str">
        <f>IF($D2932="","",MAX(0,N($AB2932)-N($AG2932)))</f>
        <v/>
      </c>
      <c r="AL2932" t="str">
        <f>IF(OR($D2932="",$AK2932="",N($AK2932)&lt;=0),"",IFERROR(MATCH(1,INDEX(('2_Review &amp; Audit'!$F$6:$F$505=$A2932)*('2_Review &amp; Audit'!$I$6:$I$505&gt;=$E2932-30)*('2_Review &amp; Audit'!$I$6:$I$505&lt;=$E2932+30)*('2_Review &amp; Audit'!$R$6:$R$505&gt;0)*(ROW('2_Review &amp; Audit'!$R$6:$R$505)&gt;$AC2932),0),0)+5,""))</f>
        <v/>
      </c>
      <c r="AP2932" t="str">
        <f>IF(OR($D2932="",$AK2932="",$AO2932=""),"",MIN($AK2932,$AO2932))</f>
        <v/>
      </c>
    </row>
    <row r="2933" spans="1:42" ht="12.75" customHeight="1" x14ac:dyDescent="0.2">
      <c r="A2933" t="str">
        <f>IF($J2933="","",INDEX('2_Review &amp; Audit'!$F:$F,$J2933))</f>
        <v/>
      </c>
      <c r="B2933" t="str">
        <f>IF($J2933="","",INDEX('2_Review &amp; Audit'!$C:$C,$J2933))</f>
        <v/>
      </c>
      <c r="C2933" t="str">
        <f>IF($J2933="","",INDEX('2_Review &amp; Audit'!$D:$D,$J2933))</f>
        <v/>
      </c>
      <c r="D2933" s="60" t="str">
        <f>IF($J2933="","",INDEX('2_Review &amp; Audit'!$U:$U,$J2933))</f>
        <v/>
      </c>
      <c r="E2933" t="str">
        <f>IF($J2933="","",INDEX('2_Review &amp; Audit'!$M:$M,$J2933))</f>
        <v/>
      </c>
      <c r="F2933" t="str">
        <f>IF($J2933="","",INDEX('2_Review &amp; Audit'!$N:$N,$J2933))</f>
        <v/>
      </c>
      <c r="G2933" t="str">
        <f>IF(OR($J2933="",$F2933=""),"",ABS(INDEX('2_Review &amp; Audit'!$B:$B,$J2933)/$F2933))</f>
        <v/>
      </c>
      <c r="H2933" t="str">
        <f t="shared" si="109"/>
        <v/>
      </c>
      <c r="I2933" t="str">
        <f>IF($J2933="","",INDEX('2_Review &amp; Audit'!$AD:$AD,$J2933))</f>
        <v/>
      </c>
      <c r="AB2933" t="str">
        <f>IF($D2933="","",MAX(0,N(#REF!)-N($X2933)))</f>
        <v/>
      </c>
      <c r="AC2933" t="str">
        <f>IF(OR($D2933="",$AB2933="",N($AB2933)&lt;=0),"",IFERROR(MATCH(1,INDEX(('2_Review &amp; Audit'!$F$6:$F$505=$A2933)*('2_Review &amp; Audit'!$I$6:$I$505&gt;=$E2933-30)*('2_Review &amp; Audit'!$I$6:$I$505&lt;=$E2933+30)*('2_Review &amp; Audit'!$R$6:$R$505&gt;0)*(ROW('2_Review &amp; Audit'!$R$6:$R$505)&gt;$T2933),0),0)+5,""))</f>
        <v/>
      </c>
      <c r="AG2933" t="str">
        <f>IF(OR($D2933="",$AB2933="",$AF2933=""),"",MIN($AB2933,$AF2933))</f>
        <v/>
      </c>
      <c r="AK2933" t="str">
        <f>IF($D2933="","",MAX(0,N($AB2933)-N($AG2933)))</f>
        <v/>
      </c>
      <c r="AL2933" t="str">
        <f>IF(OR($D2933="",$AK2933="",N($AK2933)&lt;=0),"",IFERROR(MATCH(1,INDEX(('2_Review &amp; Audit'!$F$6:$F$505=$A2933)*('2_Review &amp; Audit'!$I$6:$I$505&gt;=$E2933-30)*('2_Review &amp; Audit'!$I$6:$I$505&lt;=$E2933+30)*('2_Review &amp; Audit'!$R$6:$R$505&gt;0)*(ROW('2_Review &amp; Audit'!$R$6:$R$505)&gt;$AC2933),0),0)+5,""))</f>
        <v/>
      </c>
      <c r="AP2933" t="str">
        <f>IF(OR($D2933="",$AK2933="",$AO2933=""),"",MIN($AK2933,$AO2933))</f>
        <v/>
      </c>
    </row>
    <row r="2934" spans="1:42" ht="12.75" customHeight="1" x14ac:dyDescent="0.2">
      <c r="A2934" t="str">
        <f>IF($J2934="","",INDEX('2_Review &amp; Audit'!$F:$F,$J2934))</f>
        <v/>
      </c>
      <c r="B2934" t="str">
        <f>IF($J2934="","",INDEX('2_Review &amp; Audit'!$C:$C,$J2934))</f>
        <v/>
      </c>
      <c r="C2934" t="str">
        <f>IF($J2934="","",INDEX('2_Review &amp; Audit'!$D:$D,$J2934))</f>
        <v/>
      </c>
      <c r="D2934" s="60" t="str">
        <f>IF($J2934="","",INDEX('2_Review &amp; Audit'!$U:$U,$J2934))</f>
        <v/>
      </c>
      <c r="E2934" t="str">
        <f>IF($J2934="","",INDEX('2_Review &amp; Audit'!$M:$M,$J2934))</f>
        <v/>
      </c>
      <c r="F2934" t="str">
        <f>IF($J2934="","",INDEX('2_Review &amp; Audit'!$N:$N,$J2934))</f>
        <v/>
      </c>
      <c r="G2934" t="str">
        <f>IF(OR($J2934="",$F2934=""),"",ABS(INDEX('2_Review &amp; Audit'!$B:$B,$J2934)/$F2934))</f>
        <v/>
      </c>
      <c r="H2934" t="str">
        <f t="shared" si="109"/>
        <v/>
      </c>
      <c r="I2934" t="str">
        <f>IF($J2934="","",INDEX('2_Review &amp; Audit'!$AD:$AD,$J2934))</f>
        <v/>
      </c>
      <c r="AB2934" t="str">
        <f>IF($D2934="","",MAX(0,N(#REF!)-N($X2934)))</f>
        <v/>
      </c>
      <c r="AC2934" t="str">
        <f>IF(OR($D2934="",$AB2934="",N($AB2934)&lt;=0),"",IFERROR(MATCH(1,INDEX(('2_Review &amp; Audit'!$F$6:$F$505=$A2934)*('2_Review &amp; Audit'!$I$6:$I$505&gt;=$E2934-30)*('2_Review &amp; Audit'!$I$6:$I$505&lt;=$E2934+30)*('2_Review &amp; Audit'!$R$6:$R$505&gt;0)*(ROW('2_Review &amp; Audit'!$R$6:$R$505)&gt;$T2934),0),0)+5,""))</f>
        <v/>
      </c>
      <c r="AG2934" t="str">
        <f>IF(OR($D2934="",$AB2934="",$AF2934=""),"",MIN($AB2934,$AF2934))</f>
        <v/>
      </c>
      <c r="AK2934" t="str">
        <f>IF($D2934="","",MAX(0,N($AB2934)-N($AG2934)))</f>
        <v/>
      </c>
      <c r="AL2934" t="str">
        <f>IF(OR($D2934="",$AK2934="",N($AK2934)&lt;=0),"",IFERROR(MATCH(1,INDEX(('2_Review &amp; Audit'!$F$6:$F$505=$A2934)*('2_Review &amp; Audit'!$I$6:$I$505&gt;=$E2934-30)*('2_Review &amp; Audit'!$I$6:$I$505&lt;=$E2934+30)*('2_Review &amp; Audit'!$R$6:$R$505&gt;0)*(ROW('2_Review &amp; Audit'!$R$6:$R$505)&gt;$AC2934),0),0)+5,""))</f>
        <v/>
      </c>
      <c r="AP2934" t="str">
        <f>IF(OR($D2934="",$AK2934="",$AO2934=""),"",MIN($AK2934,$AO2934))</f>
        <v/>
      </c>
    </row>
    <row r="2935" spans="1:42" ht="12.75" customHeight="1" x14ac:dyDescent="0.2">
      <c r="A2935" t="str">
        <f>IF($J2935="","",INDEX('2_Review &amp; Audit'!$F:$F,$J2935))</f>
        <v/>
      </c>
      <c r="B2935" t="str">
        <f>IF($J2935="","",INDEX('2_Review &amp; Audit'!$C:$C,$J2935))</f>
        <v/>
      </c>
      <c r="C2935" t="str">
        <f>IF($J2935="","",INDEX('2_Review &amp; Audit'!$D:$D,$J2935))</f>
        <v/>
      </c>
      <c r="D2935" s="60" t="str">
        <f>IF($J2935="","",INDEX('2_Review &amp; Audit'!$U:$U,$J2935))</f>
        <v/>
      </c>
      <c r="E2935" t="str">
        <f>IF($J2935="","",INDEX('2_Review &amp; Audit'!$M:$M,$J2935))</f>
        <v/>
      </c>
      <c r="F2935" t="str">
        <f>IF($J2935="","",INDEX('2_Review &amp; Audit'!$N:$N,$J2935))</f>
        <v/>
      </c>
      <c r="G2935" t="str">
        <f>IF(OR($J2935="",$F2935=""),"",ABS(INDEX('2_Review &amp; Audit'!$B:$B,$J2935)/$F2935))</f>
        <v/>
      </c>
      <c r="H2935" t="str">
        <f t="shared" si="109"/>
        <v/>
      </c>
      <c r="I2935" t="str">
        <f>IF($J2935="","",INDEX('2_Review &amp; Audit'!$AD:$AD,$J2935))</f>
        <v/>
      </c>
      <c r="AB2935" t="str">
        <f>IF($D2935="","",MAX(0,N(#REF!)-N($X2935)))</f>
        <v/>
      </c>
      <c r="AC2935" t="str">
        <f>IF(OR($D2935="",$AB2935="",N($AB2935)&lt;=0),"",IFERROR(MATCH(1,INDEX(('2_Review &amp; Audit'!$F$6:$F$505=$A2935)*('2_Review &amp; Audit'!$I$6:$I$505&gt;=$E2935-30)*('2_Review &amp; Audit'!$I$6:$I$505&lt;=$E2935+30)*('2_Review &amp; Audit'!$R$6:$R$505&gt;0)*(ROW('2_Review &amp; Audit'!$R$6:$R$505)&gt;$T2935),0),0)+5,""))</f>
        <v/>
      </c>
      <c r="AG2935" t="str">
        <f>IF(OR($D2935="",$AB2935="",$AF2935=""),"",MIN($AB2935,$AF2935))</f>
        <v/>
      </c>
      <c r="AK2935" t="str">
        <f>IF($D2935="","",MAX(0,N($AB2935)-N($AG2935)))</f>
        <v/>
      </c>
      <c r="AL2935" t="str">
        <f>IF(OR($D2935="",$AK2935="",N($AK2935)&lt;=0),"",IFERROR(MATCH(1,INDEX(('2_Review &amp; Audit'!$F$6:$F$505=$A2935)*('2_Review &amp; Audit'!$I$6:$I$505&gt;=$E2935-30)*('2_Review &amp; Audit'!$I$6:$I$505&lt;=$E2935+30)*('2_Review &amp; Audit'!$R$6:$R$505&gt;0)*(ROW('2_Review &amp; Audit'!$R$6:$R$505)&gt;$AC2935),0),0)+5,""))</f>
        <v/>
      </c>
      <c r="AP2935" t="str">
        <f>IF(OR($D2935="",$AK2935="",$AO2935=""),"",MIN($AK2935,$AO2935))</f>
        <v/>
      </c>
    </row>
    <row r="2936" spans="1:42" ht="12.75" customHeight="1" x14ac:dyDescent="0.2">
      <c r="A2936" t="str">
        <f>IF($J2936="","",INDEX('2_Review &amp; Audit'!$F:$F,$J2936))</f>
        <v/>
      </c>
      <c r="B2936" t="str">
        <f>IF($J2936="","",INDEX('2_Review &amp; Audit'!$C:$C,$J2936))</f>
        <v/>
      </c>
      <c r="C2936" t="str">
        <f>IF($J2936="","",INDEX('2_Review &amp; Audit'!$D:$D,$J2936))</f>
        <v/>
      </c>
      <c r="D2936" s="60" t="str">
        <f>IF($J2936="","",INDEX('2_Review &amp; Audit'!$U:$U,$J2936))</f>
        <v/>
      </c>
      <c r="E2936" t="str">
        <f>IF($J2936="","",INDEX('2_Review &amp; Audit'!$M:$M,$J2936))</f>
        <v/>
      </c>
      <c r="F2936" t="str">
        <f>IF($J2936="","",INDEX('2_Review &amp; Audit'!$N:$N,$J2936))</f>
        <v/>
      </c>
      <c r="G2936" t="str">
        <f>IF(OR($J2936="",$F2936=""),"",ABS(INDEX('2_Review &amp; Audit'!$B:$B,$J2936)/$F2936))</f>
        <v/>
      </c>
      <c r="H2936" t="str">
        <f t="shared" si="109"/>
        <v/>
      </c>
      <c r="I2936" t="str">
        <f>IF($J2936="","",INDEX('2_Review &amp; Audit'!$AD:$AD,$J2936))</f>
        <v/>
      </c>
      <c r="AB2936" t="str">
        <f>IF($D2936="","",MAX(0,N(#REF!)-N($X2936)))</f>
        <v/>
      </c>
      <c r="AC2936" t="str">
        <f>IF(OR($D2936="",$AB2936="",N($AB2936)&lt;=0),"",IFERROR(MATCH(1,INDEX(('2_Review &amp; Audit'!$F$6:$F$505=$A2936)*('2_Review &amp; Audit'!$I$6:$I$505&gt;=$E2936-30)*('2_Review &amp; Audit'!$I$6:$I$505&lt;=$E2936+30)*('2_Review &amp; Audit'!$R$6:$R$505&gt;0)*(ROW('2_Review &amp; Audit'!$R$6:$R$505)&gt;$T2936),0),0)+5,""))</f>
        <v/>
      </c>
      <c r="AG2936" t="str">
        <f>IF(OR($D2936="",$AB2936="",$AF2936=""),"",MIN($AB2936,$AF2936))</f>
        <v/>
      </c>
      <c r="AK2936" t="str">
        <f>IF($D2936="","",MAX(0,N($AB2936)-N($AG2936)))</f>
        <v/>
      </c>
      <c r="AL2936" t="str">
        <f>IF(OR($D2936="",$AK2936="",N($AK2936)&lt;=0),"",IFERROR(MATCH(1,INDEX(('2_Review &amp; Audit'!$F$6:$F$505=$A2936)*('2_Review &amp; Audit'!$I$6:$I$505&gt;=$E2936-30)*('2_Review &amp; Audit'!$I$6:$I$505&lt;=$E2936+30)*('2_Review &amp; Audit'!$R$6:$R$505&gt;0)*(ROW('2_Review &amp; Audit'!$R$6:$R$505)&gt;$AC2936),0),0)+5,""))</f>
        <v/>
      </c>
      <c r="AP2936" t="str">
        <f>IF(OR($D2936="",$AK2936="",$AO2936=""),"",MIN($AK2936,$AO2936))</f>
        <v/>
      </c>
    </row>
    <row r="2937" spans="1:42" ht="12.75" customHeight="1" x14ac:dyDescent="0.2">
      <c r="A2937" t="str">
        <f>IF($J2937="","",INDEX('2_Review &amp; Audit'!$F:$F,$J2937))</f>
        <v/>
      </c>
      <c r="B2937" t="str">
        <f>IF($J2937="","",INDEX('2_Review &amp; Audit'!$C:$C,$J2937))</f>
        <v/>
      </c>
      <c r="C2937" t="str">
        <f>IF($J2937="","",INDEX('2_Review &amp; Audit'!$D:$D,$J2937))</f>
        <v/>
      </c>
      <c r="D2937" s="60" t="str">
        <f>IF($J2937="","",INDEX('2_Review &amp; Audit'!$U:$U,$J2937))</f>
        <v/>
      </c>
      <c r="E2937" t="str">
        <f>IF($J2937="","",INDEX('2_Review &amp; Audit'!$M:$M,$J2937))</f>
        <v/>
      </c>
      <c r="F2937" t="str">
        <f>IF($J2937="","",INDEX('2_Review &amp; Audit'!$N:$N,$J2937))</f>
        <v/>
      </c>
      <c r="G2937" t="str">
        <f>IF(OR($J2937="",$F2937=""),"",ABS(INDEX('2_Review &amp; Audit'!$B:$B,$J2937)/$F2937))</f>
        <v/>
      </c>
      <c r="H2937" t="str">
        <f t="shared" si="109"/>
        <v/>
      </c>
      <c r="I2937" t="str">
        <f>IF($J2937="","",INDEX('2_Review &amp; Audit'!$AD:$AD,$J2937))</f>
        <v/>
      </c>
      <c r="AB2937" t="str">
        <f>IF($D2937="","",MAX(0,N(#REF!)-N($X2937)))</f>
        <v/>
      </c>
      <c r="AC2937" t="str">
        <f>IF(OR($D2937="",$AB2937="",N($AB2937)&lt;=0),"",IFERROR(MATCH(1,INDEX(('2_Review &amp; Audit'!$F$6:$F$505=$A2937)*('2_Review &amp; Audit'!$I$6:$I$505&gt;=$E2937-30)*('2_Review &amp; Audit'!$I$6:$I$505&lt;=$E2937+30)*('2_Review &amp; Audit'!$R$6:$R$505&gt;0)*(ROW('2_Review &amp; Audit'!$R$6:$R$505)&gt;$T2937),0),0)+5,""))</f>
        <v/>
      </c>
      <c r="AG2937" t="str">
        <f>IF(OR($D2937="",$AB2937="",$AF2937=""),"",MIN($AB2937,$AF2937))</f>
        <v/>
      </c>
      <c r="AK2937" t="str">
        <f>IF($D2937="","",MAX(0,N($AB2937)-N($AG2937)))</f>
        <v/>
      </c>
      <c r="AL2937" t="str">
        <f>IF(OR($D2937="",$AK2937="",N($AK2937)&lt;=0),"",IFERROR(MATCH(1,INDEX(('2_Review &amp; Audit'!$F$6:$F$505=$A2937)*('2_Review &amp; Audit'!$I$6:$I$505&gt;=$E2937-30)*('2_Review &amp; Audit'!$I$6:$I$505&lt;=$E2937+30)*('2_Review &amp; Audit'!$R$6:$R$505&gt;0)*(ROW('2_Review &amp; Audit'!$R$6:$R$505)&gt;$AC2937),0),0)+5,""))</f>
        <v/>
      </c>
      <c r="AP2937" t="str">
        <f>IF(OR($D2937="",$AK2937="",$AO2937=""),"",MIN($AK2937,$AO2937))</f>
        <v/>
      </c>
    </row>
    <row r="2938" spans="1:42" ht="12.75" customHeight="1" x14ac:dyDescent="0.2">
      <c r="A2938" t="str">
        <f>IF($J2938="","",INDEX('2_Review &amp; Audit'!$F:$F,$J2938))</f>
        <v/>
      </c>
      <c r="B2938" t="str">
        <f>IF($J2938="","",INDEX('2_Review &amp; Audit'!$C:$C,$J2938))</f>
        <v/>
      </c>
      <c r="C2938" t="str">
        <f>IF($J2938="","",INDEX('2_Review &amp; Audit'!$D:$D,$J2938))</f>
        <v/>
      </c>
      <c r="D2938" s="60" t="str">
        <f>IF($J2938="","",INDEX('2_Review &amp; Audit'!$U:$U,$J2938))</f>
        <v/>
      </c>
      <c r="E2938" t="str">
        <f>IF($J2938="","",INDEX('2_Review &amp; Audit'!$M:$M,$J2938))</f>
        <v/>
      </c>
      <c r="F2938" t="str">
        <f>IF($J2938="","",INDEX('2_Review &amp; Audit'!$N:$N,$J2938))</f>
        <v/>
      </c>
      <c r="G2938" t="str">
        <f>IF(OR($J2938="",$F2938=""),"",ABS(INDEX('2_Review &amp; Audit'!$B:$B,$J2938)/$F2938))</f>
        <v/>
      </c>
      <c r="H2938" t="str">
        <f t="shared" si="109"/>
        <v/>
      </c>
      <c r="I2938" t="str">
        <f>IF($J2938="","",INDEX('2_Review &amp; Audit'!$AD:$AD,$J2938))</f>
        <v/>
      </c>
      <c r="AB2938" t="str">
        <f>IF($D2938="","",MAX(0,N(#REF!)-N($X2938)))</f>
        <v/>
      </c>
      <c r="AC2938" t="str">
        <f>IF(OR($D2938="",$AB2938="",N($AB2938)&lt;=0),"",IFERROR(MATCH(1,INDEX(('2_Review &amp; Audit'!$F$6:$F$505=$A2938)*('2_Review &amp; Audit'!$I$6:$I$505&gt;=$E2938-30)*('2_Review &amp; Audit'!$I$6:$I$505&lt;=$E2938+30)*('2_Review &amp; Audit'!$R$6:$R$505&gt;0)*(ROW('2_Review &amp; Audit'!$R$6:$R$505)&gt;$T2938),0),0)+5,""))</f>
        <v/>
      </c>
      <c r="AG2938" t="str">
        <f>IF(OR($D2938="",$AB2938="",$AF2938=""),"",MIN($AB2938,$AF2938))</f>
        <v/>
      </c>
      <c r="AK2938" t="str">
        <f>IF($D2938="","",MAX(0,N($AB2938)-N($AG2938)))</f>
        <v/>
      </c>
      <c r="AL2938" t="str">
        <f>IF(OR($D2938="",$AK2938="",N($AK2938)&lt;=0),"",IFERROR(MATCH(1,INDEX(('2_Review &amp; Audit'!$F$6:$F$505=$A2938)*('2_Review &amp; Audit'!$I$6:$I$505&gt;=$E2938-30)*('2_Review &amp; Audit'!$I$6:$I$505&lt;=$E2938+30)*('2_Review &amp; Audit'!$R$6:$R$505&gt;0)*(ROW('2_Review &amp; Audit'!$R$6:$R$505)&gt;$AC2938),0),0)+5,""))</f>
        <v/>
      </c>
      <c r="AP2938" t="str">
        <f>IF(OR($D2938="",$AK2938="",$AO2938=""),"",MIN($AK2938,$AO2938))</f>
        <v/>
      </c>
    </row>
    <row r="2939" spans="1:42" ht="12.75" customHeight="1" x14ac:dyDescent="0.2">
      <c r="A2939" t="str">
        <f>IF($J2939="","",INDEX('2_Review &amp; Audit'!$F:$F,$J2939))</f>
        <v/>
      </c>
      <c r="B2939" t="str">
        <f>IF($J2939="","",INDEX('2_Review &amp; Audit'!$C:$C,$J2939))</f>
        <v/>
      </c>
      <c r="C2939" t="str">
        <f>IF($J2939="","",INDEX('2_Review &amp; Audit'!$D:$D,$J2939))</f>
        <v/>
      </c>
      <c r="D2939" s="60" t="str">
        <f>IF($J2939="","",INDEX('2_Review &amp; Audit'!$U:$U,$J2939))</f>
        <v/>
      </c>
      <c r="E2939" t="str">
        <f>IF($J2939="","",INDEX('2_Review &amp; Audit'!$M:$M,$J2939))</f>
        <v/>
      </c>
      <c r="F2939" t="str">
        <f>IF($J2939="","",INDEX('2_Review &amp; Audit'!$N:$N,$J2939))</f>
        <v/>
      </c>
      <c r="G2939" t="str">
        <f>IF(OR($J2939="",$F2939=""),"",ABS(INDEX('2_Review &amp; Audit'!$B:$B,$J2939)/$F2939))</f>
        <v/>
      </c>
      <c r="H2939" t="str">
        <f t="shared" ref="H2939:H3006" si="110">IF(OR($F2939="",$G2939=""),"",$F2939*$G2939)</f>
        <v/>
      </c>
      <c r="I2939" t="str">
        <f>IF($J2939="","",INDEX('2_Review &amp; Audit'!$AD:$AD,$J2939))</f>
        <v/>
      </c>
      <c r="AB2939" t="str">
        <f>IF($D2939="","",MAX(0,N(#REF!)-N($X2939)))</f>
        <v/>
      </c>
      <c r="AC2939" t="str">
        <f>IF(OR($D2939="",$AB2939="",N($AB2939)&lt;=0),"",IFERROR(MATCH(1,INDEX(('2_Review &amp; Audit'!$F$6:$F$505=$A2939)*('2_Review &amp; Audit'!$I$6:$I$505&gt;=$E2939-30)*('2_Review &amp; Audit'!$I$6:$I$505&lt;=$E2939+30)*('2_Review &amp; Audit'!$R$6:$R$505&gt;0)*(ROW('2_Review &amp; Audit'!$R$6:$R$505)&gt;$T2939),0),0)+5,""))</f>
        <v/>
      </c>
      <c r="AG2939" t="str">
        <f>IF(OR($D2939="",$AB2939="",$AF2939=""),"",MIN($AB2939,$AF2939))</f>
        <v/>
      </c>
      <c r="AK2939" t="str">
        <f>IF($D2939="","",MAX(0,N($AB2939)-N($AG2939)))</f>
        <v/>
      </c>
      <c r="AL2939" t="str">
        <f>IF(OR($D2939="",$AK2939="",N($AK2939)&lt;=0),"",IFERROR(MATCH(1,INDEX(('2_Review &amp; Audit'!$F$6:$F$505=$A2939)*('2_Review &amp; Audit'!$I$6:$I$505&gt;=$E2939-30)*('2_Review &amp; Audit'!$I$6:$I$505&lt;=$E2939+30)*('2_Review &amp; Audit'!$R$6:$R$505&gt;0)*(ROW('2_Review &amp; Audit'!$R$6:$R$505)&gt;$AC2939),0),0)+5,""))</f>
        <v/>
      </c>
      <c r="AP2939" t="str">
        <f>IF(OR($D2939="",$AK2939="",$AO2939=""),"",MIN($AK2939,$AO2939))</f>
        <v/>
      </c>
    </row>
    <row r="2940" spans="1:42" ht="12.75" customHeight="1" x14ac:dyDescent="0.2">
      <c r="A2940" t="str">
        <f>IF($J2940="","",INDEX('2_Review &amp; Audit'!$F:$F,$J2940))</f>
        <v/>
      </c>
      <c r="B2940" t="str">
        <f>IF($J2940="","",INDEX('2_Review &amp; Audit'!$C:$C,$J2940))</f>
        <v/>
      </c>
      <c r="C2940" t="str">
        <f>IF($J2940="","",INDEX('2_Review &amp; Audit'!$D:$D,$J2940))</f>
        <v/>
      </c>
      <c r="D2940" s="60" t="str">
        <f>IF($J2940="","",INDEX('2_Review &amp; Audit'!$U:$U,$J2940))</f>
        <v/>
      </c>
      <c r="E2940" t="str">
        <f>IF($J2940="","",INDEX('2_Review &amp; Audit'!$M:$M,$J2940))</f>
        <v/>
      </c>
      <c r="F2940" t="str">
        <f>IF($J2940="","",INDEX('2_Review &amp; Audit'!$N:$N,$J2940))</f>
        <v/>
      </c>
      <c r="G2940" t="str">
        <f>IF(OR($J2940="",$F2940=""),"",ABS(INDEX('2_Review &amp; Audit'!$B:$B,$J2940)/$F2940))</f>
        <v/>
      </c>
      <c r="H2940" t="str">
        <f t="shared" si="110"/>
        <v/>
      </c>
      <c r="I2940" t="str">
        <f>IF($J2940="","",INDEX('2_Review &amp; Audit'!$AD:$AD,$J2940))</f>
        <v/>
      </c>
      <c r="AB2940" t="str">
        <f>IF($D2940="","",MAX(0,N(#REF!)-N($X2940)))</f>
        <v/>
      </c>
      <c r="AC2940" t="str">
        <f>IF(OR($D2940="",$AB2940="",N($AB2940)&lt;=0),"",IFERROR(MATCH(1,INDEX(('2_Review &amp; Audit'!$F$6:$F$505=$A2940)*('2_Review &amp; Audit'!$I$6:$I$505&gt;=$E2940-30)*('2_Review &amp; Audit'!$I$6:$I$505&lt;=$E2940+30)*('2_Review &amp; Audit'!$R$6:$R$505&gt;0)*(ROW('2_Review &amp; Audit'!$R$6:$R$505)&gt;$T2940),0),0)+5,""))</f>
        <v/>
      </c>
      <c r="AG2940" t="str">
        <f>IF(OR($D2940="",$AB2940="",$AF2940=""),"",MIN($AB2940,$AF2940))</f>
        <v/>
      </c>
      <c r="AK2940" t="str">
        <f>IF($D2940="","",MAX(0,N($AB2940)-N($AG2940)))</f>
        <v/>
      </c>
      <c r="AL2940" t="str">
        <f>IF(OR($D2940="",$AK2940="",N($AK2940)&lt;=0),"",IFERROR(MATCH(1,INDEX(('2_Review &amp; Audit'!$F$6:$F$505=$A2940)*('2_Review &amp; Audit'!$I$6:$I$505&gt;=$E2940-30)*('2_Review &amp; Audit'!$I$6:$I$505&lt;=$E2940+30)*('2_Review &amp; Audit'!$R$6:$R$505&gt;0)*(ROW('2_Review &amp; Audit'!$R$6:$R$505)&gt;$AC2940),0),0)+5,""))</f>
        <v/>
      </c>
      <c r="AP2940" t="str">
        <f>IF(OR($D2940="",$AK2940="",$AO2940=""),"",MIN($AK2940,$AO2940))</f>
        <v/>
      </c>
    </row>
    <row r="2941" spans="1:42" ht="12.75" customHeight="1" x14ac:dyDescent="0.2">
      <c r="A2941" t="str">
        <f>IF($J2941="","",INDEX('2_Review &amp; Audit'!$F:$F,$J2941))</f>
        <v/>
      </c>
      <c r="B2941" t="str">
        <f>IF($J2941="","",INDEX('2_Review &amp; Audit'!$C:$C,$J2941))</f>
        <v/>
      </c>
      <c r="C2941" t="str">
        <f>IF($J2941="","",INDEX('2_Review &amp; Audit'!$D:$D,$J2941))</f>
        <v/>
      </c>
      <c r="D2941" s="60" t="str">
        <f>IF($J2941="","",INDEX('2_Review &amp; Audit'!$U:$U,$J2941))</f>
        <v/>
      </c>
      <c r="E2941" t="str">
        <f>IF($J2941="","",INDEX('2_Review &amp; Audit'!$M:$M,$J2941))</f>
        <v/>
      </c>
      <c r="F2941" t="str">
        <f>IF($J2941="","",INDEX('2_Review &amp; Audit'!$N:$N,$J2941))</f>
        <v/>
      </c>
      <c r="G2941" t="str">
        <f>IF(OR($J2941="",$F2941=""),"",ABS(INDEX('2_Review &amp; Audit'!$B:$B,$J2941)/$F2941))</f>
        <v/>
      </c>
      <c r="H2941" t="str">
        <f t="shared" si="110"/>
        <v/>
      </c>
      <c r="I2941" t="str">
        <f>IF($J2941="","",INDEX('2_Review &amp; Audit'!$AD:$AD,$J2941))</f>
        <v/>
      </c>
      <c r="AB2941" t="str">
        <f>IF($D2941="","",MAX(0,N(#REF!)-N($X2941)))</f>
        <v/>
      </c>
      <c r="AC2941" t="str">
        <f>IF(OR($D2941="",$AB2941="",N($AB2941)&lt;=0),"",IFERROR(MATCH(1,INDEX(('2_Review &amp; Audit'!$F$6:$F$505=$A2941)*('2_Review &amp; Audit'!$I$6:$I$505&gt;=$E2941-30)*('2_Review &amp; Audit'!$I$6:$I$505&lt;=$E2941+30)*('2_Review &amp; Audit'!$R$6:$R$505&gt;0)*(ROW('2_Review &amp; Audit'!$R$6:$R$505)&gt;$T2941),0),0)+5,""))</f>
        <v/>
      </c>
      <c r="AG2941" t="str">
        <f>IF(OR($D2941="",$AB2941="",$AF2941=""),"",MIN($AB2941,$AF2941))</f>
        <v/>
      </c>
      <c r="AK2941" t="str">
        <f>IF($D2941="","",MAX(0,N($AB2941)-N($AG2941)))</f>
        <v/>
      </c>
      <c r="AL2941" t="str">
        <f>IF(OR($D2941="",$AK2941="",N($AK2941)&lt;=0),"",IFERROR(MATCH(1,INDEX(('2_Review &amp; Audit'!$F$6:$F$505=$A2941)*('2_Review &amp; Audit'!$I$6:$I$505&gt;=$E2941-30)*('2_Review &amp; Audit'!$I$6:$I$505&lt;=$E2941+30)*('2_Review &amp; Audit'!$R$6:$R$505&gt;0)*(ROW('2_Review &amp; Audit'!$R$6:$R$505)&gt;$AC2941),0),0)+5,""))</f>
        <v/>
      </c>
      <c r="AP2941" t="str">
        <f>IF(OR($D2941="",$AK2941="",$AO2941=""),"",MIN($AK2941,$AO2941))</f>
        <v/>
      </c>
    </row>
    <row r="2942" spans="1:42" ht="12.75" customHeight="1" x14ac:dyDescent="0.2">
      <c r="A2942" t="str">
        <f>IF($J2942="","",INDEX('2_Review &amp; Audit'!$F:$F,$J2942))</f>
        <v/>
      </c>
      <c r="B2942" t="str">
        <f>IF($J2942="","",INDEX('2_Review &amp; Audit'!$C:$C,$J2942))</f>
        <v/>
      </c>
      <c r="C2942" t="str">
        <f>IF($J2942="","",INDEX('2_Review &amp; Audit'!$D:$D,$J2942))</f>
        <v/>
      </c>
      <c r="D2942" s="60" t="str">
        <f>IF($J2942="","",INDEX('2_Review &amp; Audit'!$U:$U,$J2942))</f>
        <v/>
      </c>
      <c r="E2942" t="str">
        <f>IF($J2942="","",INDEX('2_Review &amp; Audit'!$M:$M,$J2942))</f>
        <v/>
      </c>
      <c r="F2942" t="str">
        <f>IF($J2942="","",INDEX('2_Review &amp; Audit'!$N:$N,$J2942))</f>
        <v/>
      </c>
      <c r="G2942" t="str">
        <f>IF(OR($J2942="",$F2942=""),"",ABS(INDEX('2_Review &amp; Audit'!$B:$B,$J2942)/$F2942))</f>
        <v/>
      </c>
      <c r="H2942" t="str">
        <f t="shared" si="110"/>
        <v/>
      </c>
      <c r="I2942" t="str">
        <f>IF($J2942="","",INDEX('2_Review &amp; Audit'!$AD:$AD,$J2942))</f>
        <v/>
      </c>
      <c r="AB2942" t="str">
        <f>IF($D2942="","",MAX(0,N(#REF!)-N($X2942)))</f>
        <v/>
      </c>
      <c r="AC2942" t="str">
        <f>IF(OR($D2942="",$AB2942="",N($AB2942)&lt;=0),"",IFERROR(MATCH(1,INDEX(('2_Review &amp; Audit'!$F$6:$F$505=$A2942)*('2_Review &amp; Audit'!$I$6:$I$505&gt;=$E2942-30)*('2_Review &amp; Audit'!$I$6:$I$505&lt;=$E2942+30)*('2_Review &amp; Audit'!$R$6:$R$505&gt;0)*(ROW('2_Review &amp; Audit'!$R$6:$R$505)&gt;$T2942),0),0)+5,""))</f>
        <v/>
      </c>
      <c r="AG2942" t="str">
        <f>IF(OR($D2942="",$AB2942="",$AF2942=""),"",MIN($AB2942,$AF2942))</f>
        <v/>
      </c>
      <c r="AK2942" t="str">
        <f>IF($D2942="","",MAX(0,N($AB2942)-N($AG2942)))</f>
        <v/>
      </c>
      <c r="AL2942" t="str">
        <f>IF(OR($D2942="",$AK2942="",N($AK2942)&lt;=0),"",IFERROR(MATCH(1,INDEX(('2_Review &amp; Audit'!$F$6:$F$505=$A2942)*('2_Review &amp; Audit'!$I$6:$I$505&gt;=$E2942-30)*('2_Review &amp; Audit'!$I$6:$I$505&lt;=$E2942+30)*('2_Review &amp; Audit'!$R$6:$R$505&gt;0)*(ROW('2_Review &amp; Audit'!$R$6:$R$505)&gt;$AC2942),0),0)+5,""))</f>
        <v/>
      </c>
      <c r="AP2942" t="str">
        <f>IF(OR($D2942="",$AK2942="",$AO2942=""),"",MIN($AK2942,$AO2942))</f>
        <v/>
      </c>
    </row>
    <row r="2943" spans="1:42" ht="12.75" customHeight="1" x14ac:dyDescent="0.2">
      <c r="A2943" t="str">
        <f>IF($J2943="","",INDEX('2_Review &amp; Audit'!$F:$F,$J2943))</f>
        <v/>
      </c>
      <c r="B2943" t="str">
        <f>IF($J2943="","",INDEX('2_Review &amp; Audit'!$C:$C,$J2943))</f>
        <v/>
      </c>
      <c r="C2943" t="str">
        <f>IF($J2943="","",INDEX('2_Review &amp; Audit'!$D:$D,$J2943))</f>
        <v/>
      </c>
      <c r="D2943" s="60" t="str">
        <f>IF($J2943="","",INDEX('2_Review &amp; Audit'!$U:$U,$J2943))</f>
        <v/>
      </c>
      <c r="E2943" t="str">
        <f>IF($J2943="","",INDEX('2_Review &amp; Audit'!$M:$M,$J2943))</f>
        <v/>
      </c>
      <c r="F2943" t="str">
        <f>IF($J2943="","",INDEX('2_Review &amp; Audit'!$N:$N,$J2943))</f>
        <v/>
      </c>
      <c r="G2943" t="str">
        <f>IF(OR($J2943="",$F2943=""),"",ABS(INDEX('2_Review &amp; Audit'!$B:$B,$J2943)/$F2943))</f>
        <v/>
      </c>
      <c r="H2943" t="str">
        <f t="shared" si="110"/>
        <v/>
      </c>
      <c r="I2943" t="str">
        <f>IF($J2943="","",INDEX('2_Review &amp; Audit'!$AD:$AD,$J2943))</f>
        <v/>
      </c>
      <c r="AB2943" t="str">
        <f>IF($D2943="","",MAX(0,N(#REF!)-N($X2943)))</f>
        <v/>
      </c>
      <c r="AC2943" t="str">
        <f>IF(OR($D2943="",$AB2943="",N($AB2943)&lt;=0),"",IFERROR(MATCH(1,INDEX(('2_Review &amp; Audit'!$F$6:$F$505=$A2943)*('2_Review &amp; Audit'!$I$6:$I$505&gt;=$E2943-30)*('2_Review &amp; Audit'!$I$6:$I$505&lt;=$E2943+30)*('2_Review &amp; Audit'!$R$6:$R$505&gt;0)*(ROW('2_Review &amp; Audit'!$R$6:$R$505)&gt;$T2943),0),0)+5,""))</f>
        <v/>
      </c>
      <c r="AG2943" t="str">
        <f>IF(OR($D2943="",$AB2943="",$AF2943=""),"",MIN($AB2943,$AF2943))</f>
        <v/>
      </c>
      <c r="AK2943" t="str">
        <f>IF($D2943="","",MAX(0,N($AB2943)-N($AG2943)))</f>
        <v/>
      </c>
      <c r="AL2943" t="str">
        <f>IF(OR($D2943="",$AK2943="",N($AK2943)&lt;=0),"",IFERROR(MATCH(1,INDEX(('2_Review &amp; Audit'!$F$6:$F$505=$A2943)*('2_Review &amp; Audit'!$I$6:$I$505&gt;=$E2943-30)*('2_Review &amp; Audit'!$I$6:$I$505&lt;=$E2943+30)*('2_Review &amp; Audit'!$R$6:$R$505&gt;0)*(ROW('2_Review &amp; Audit'!$R$6:$R$505)&gt;$AC2943),0),0)+5,""))</f>
        <v/>
      </c>
      <c r="AP2943" t="str">
        <f>IF(OR($D2943="",$AK2943="",$AO2943=""),"",MIN($AK2943,$AO2943))</f>
        <v/>
      </c>
    </row>
    <row r="2944" spans="1:42" ht="12.75" customHeight="1" x14ac:dyDescent="0.2">
      <c r="A2944" t="str">
        <f>IF($J2944="","",INDEX('2_Review &amp; Audit'!$F:$F,$J2944))</f>
        <v/>
      </c>
      <c r="B2944" t="str">
        <f>IF($J2944="","",INDEX('2_Review &amp; Audit'!$C:$C,$J2944))</f>
        <v/>
      </c>
      <c r="C2944" t="str">
        <f>IF($J2944="","",INDEX('2_Review &amp; Audit'!$D:$D,$J2944))</f>
        <v/>
      </c>
      <c r="D2944" s="60" t="str">
        <f>IF($J2944="","",INDEX('2_Review &amp; Audit'!$U:$U,$J2944))</f>
        <v/>
      </c>
      <c r="E2944" t="str">
        <f>IF($J2944="","",INDEX('2_Review &amp; Audit'!$M:$M,$J2944))</f>
        <v/>
      </c>
      <c r="F2944" t="str">
        <f>IF($J2944="","",INDEX('2_Review &amp; Audit'!$N:$N,$J2944))</f>
        <v/>
      </c>
      <c r="G2944" t="str">
        <f>IF(OR($J2944="",$F2944=""),"",ABS(INDEX('2_Review &amp; Audit'!$B:$B,$J2944)/$F2944))</f>
        <v/>
      </c>
      <c r="H2944" t="str">
        <f t="shared" si="110"/>
        <v/>
      </c>
      <c r="I2944" t="str">
        <f>IF($J2944="","",INDEX('2_Review &amp; Audit'!$AD:$AD,$J2944))</f>
        <v/>
      </c>
      <c r="AB2944" t="str">
        <f>IF($D2944="","",MAX(0,N(#REF!)-N($X2944)))</f>
        <v/>
      </c>
      <c r="AC2944" t="str">
        <f>IF(OR($D2944="",$AB2944="",N($AB2944)&lt;=0),"",IFERROR(MATCH(1,INDEX(('2_Review &amp; Audit'!$F$6:$F$505=$A2944)*('2_Review &amp; Audit'!$I$6:$I$505&gt;=$E2944-30)*('2_Review &amp; Audit'!$I$6:$I$505&lt;=$E2944+30)*('2_Review &amp; Audit'!$R$6:$R$505&gt;0)*(ROW('2_Review &amp; Audit'!$R$6:$R$505)&gt;$T2944),0),0)+5,""))</f>
        <v/>
      </c>
      <c r="AG2944" t="str">
        <f>IF(OR($D2944="",$AB2944="",$AF2944=""),"",MIN($AB2944,$AF2944))</f>
        <v/>
      </c>
      <c r="AK2944" t="str">
        <f>IF($D2944="","",MAX(0,N($AB2944)-N($AG2944)))</f>
        <v/>
      </c>
      <c r="AL2944" t="str">
        <f>IF(OR($D2944="",$AK2944="",N($AK2944)&lt;=0),"",IFERROR(MATCH(1,INDEX(('2_Review &amp; Audit'!$F$6:$F$505=$A2944)*('2_Review &amp; Audit'!$I$6:$I$505&gt;=$E2944-30)*('2_Review &amp; Audit'!$I$6:$I$505&lt;=$E2944+30)*('2_Review &amp; Audit'!$R$6:$R$505&gt;0)*(ROW('2_Review &amp; Audit'!$R$6:$R$505)&gt;$AC2944),0),0)+5,""))</f>
        <v/>
      </c>
      <c r="AP2944" t="str">
        <f>IF(OR($D2944="",$AK2944="",$AO2944=""),"",MIN($AK2944,$AO2944))</f>
        <v/>
      </c>
    </row>
    <row r="2945" spans="1:42" ht="12.75" customHeight="1" x14ac:dyDescent="0.2">
      <c r="A2945" t="str">
        <f>IF($J2945="","",INDEX('2_Review &amp; Audit'!$F:$F,$J2945))</f>
        <v/>
      </c>
      <c r="B2945" t="str">
        <f>IF($J2945="","",INDEX('2_Review &amp; Audit'!$C:$C,$J2945))</f>
        <v/>
      </c>
      <c r="C2945" t="str">
        <f>IF($J2945="","",INDEX('2_Review &amp; Audit'!$D:$D,$J2945))</f>
        <v/>
      </c>
      <c r="D2945" s="60" t="str">
        <f>IF($J2945="","",INDEX('2_Review &amp; Audit'!$U:$U,$J2945))</f>
        <v/>
      </c>
      <c r="E2945" t="str">
        <f>IF($J2945="","",INDEX('2_Review &amp; Audit'!$M:$M,$J2945))</f>
        <v/>
      </c>
      <c r="F2945" t="str">
        <f>IF($J2945="","",INDEX('2_Review &amp; Audit'!$N:$N,$J2945))</f>
        <v/>
      </c>
      <c r="G2945" t="str">
        <f>IF(OR($J2945="",$F2945=""),"",ABS(INDEX('2_Review &amp; Audit'!$B:$B,$J2945)/$F2945))</f>
        <v/>
      </c>
      <c r="H2945" t="str">
        <f t="shared" si="110"/>
        <v/>
      </c>
      <c r="I2945" t="str">
        <f>IF($J2945="","",INDEX('2_Review &amp; Audit'!$AD:$AD,$J2945))</f>
        <v/>
      </c>
      <c r="AB2945" t="str">
        <f>IF($D2945="","",MAX(0,N(#REF!)-N($X2945)))</f>
        <v/>
      </c>
      <c r="AC2945" t="str">
        <f>IF(OR($D2945="",$AB2945="",N($AB2945)&lt;=0),"",IFERROR(MATCH(1,INDEX(('2_Review &amp; Audit'!$F$6:$F$505=$A2945)*('2_Review &amp; Audit'!$I$6:$I$505&gt;=$E2945-30)*('2_Review &amp; Audit'!$I$6:$I$505&lt;=$E2945+30)*('2_Review &amp; Audit'!$R$6:$R$505&gt;0)*(ROW('2_Review &amp; Audit'!$R$6:$R$505)&gt;$T2945),0),0)+5,""))</f>
        <v/>
      </c>
      <c r="AG2945" t="str">
        <f>IF(OR($D2945="",$AB2945="",$AF2945=""),"",MIN($AB2945,$AF2945))</f>
        <v/>
      </c>
      <c r="AK2945" t="str">
        <f>IF($D2945="","",MAX(0,N($AB2945)-N($AG2945)))</f>
        <v/>
      </c>
      <c r="AL2945" t="str">
        <f>IF(OR($D2945="",$AK2945="",N($AK2945)&lt;=0),"",IFERROR(MATCH(1,INDEX(('2_Review &amp; Audit'!$F$6:$F$505=$A2945)*('2_Review &amp; Audit'!$I$6:$I$505&gt;=$E2945-30)*('2_Review &amp; Audit'!$I$6:$I$505&lt;=$E2945+30)*('2_Review &amp; Audit'!$R$6:$R$505&gt;0)*(ROW('2_Review &amp; Audit'!$R$6:$R$505)&gt;$AC2945),0),0)+5,""))</f>
        <v/>
      </c>
      <c r="AP2945" t="str">
        <f>IF(OR($D2945="",$AK2945="",$AO2945=""),"",MIN($AK2945,$AO2945))</f>
        <v/>
      </c>
    </row>
    <row r="2946" spans="1:42" ht="12.75" customHeight="1" x14ac:dyDescent="0.2">
      <c r="A2946" t="str">
        <f>IF($J2946="","",INDEX('2_Review &amp; Audit'!$F:$F,$J2946))</f>
        <v/>
      </c>
      <c r="B2946" t="str">
        <f>IF($J2946="","",INDEX('2_Review &amp; Audit'!$C:$C,$J2946))</f>
        <v/>
      </c>
      <c r="C2946" t="str">
        <f>IF($J2946="","",INDEX('2_Review &amp; Audit'!$D:$D,$J2946))</f>
        <v/>
      </c>
      <c r="D2946" s="60" t="str">
        <f>IF($J2946="","",INDEX('2_Review &amp; Audit'!$U:$U,$J2946))</f>
        <v/>
      </c>
      <c r="E2946" t="str">
        <f>IF($J2946="","",INDEX('2_Review &amp; Audit'!$M:$M,$J2946))</f>
        <v/>
      </c>
      <c r="F2946" t="str">
        <f>IF($J2946="","",INDEX('2_Review &amp; Audit'!$N:$N,$J2946))</f>
        <v/>
      </c>
      <c r="G2946" t="str">
        <f>IF(OR($J2946="",$F2946=""),"",ABS(INDEX('2_Review &amp; Audit'!$B:$B,$J2946)/$F2946))</f>
        <v/>
      </c>
      <c r="H2946" t="str">
        <f t="shared" si="110"/>
        <v/>
      </c>
      <c r="I2946" t="str">
        <f>IF($J2946="","",INDEX('2_Review &amp; Audit'!$AD:$AD,$J2946))</f>
        <v/>
      </c>
      <c r="AB2946" t="str">
        <f>IF($D2946="","",MAX(0,N(#REF!)-N($X2946)))</f>
        <v/>
      </c>
      <c r="AC2946" t="str">
        <f>IF(OR($D2946="",$AB2946="",N($AB2946)&lt;=0),"",IFERROR(MATCH(1,INDEX(('2_Review &amp; Audit'!$F$6:$F$505=$A2946)*('2_Review &amp; Audit'!$I$6:$I$505&gt;=$E2946-30)*('2_Review &amp; Audit'!$I$6:$I$505&lt;=$E2946+30)*('2_Review &amp; Audit'!$R$6:$R$505&gt;0)*(ROW('2_Review &amp; Audit'!$R$6:$R$505)&gt;$T2946),0),0)+5,""))</f>
        <v/>
      </c>
      <c r="AG2946" t="str">
        <f>IF(OR($D2946="",$AB2946="",$AF2946=""),"",MIN($AB2946,$AF2946))</f>
        <v/>
      </c>
      <c r="AK2946" t="str">
        <f>IF($D2946="","",MAX(0,N($AB2946)-N($AG2946)))</f>
        <v/>
      </c>
      <c r="AL2946" t="str">
        <f>IF(OR($D2946="",$AK2946="",N($AK2946)&lt;=0),"",IFERROR(MATCH(1,INDEX(('2_Review &amp; Audit'!$F$6:$F$505=$A2946)*('2_Review &amp; Audit'!$I$6:$I$505&gt;=$E2946-30)*('2_Review &amp; Audit'!$I$6:$I$505&lt;=$E2946+30)*('2_Review &amp; Audit'!$R$6:$R$505&gt;0)*(ROW('2_Review &amp; Audit'!$R$6:$R$505)&gt;$AC2946),0),0)+5,""))</f>
        <v/>
      </c>
      <c r="AP2946" t="str">
        <f>IF(OR($D2946="",$AK2946="",$AO2946=""),"",MIN($AK2946,$AO2946))</f>
        <v/>
      </c>
    </row>
    <row r="2947" spans="1:42" ht="12.75" customHeight="1" x14ac:dyDescent="0.2">
      <c r="A2947" t="str">
        <f>IF($J2947="","",INDEX('2_Review &amp; Audit'!$F:$F,$J2947))</f>
        <v/>
      </c>
      <c r="B2947" t="str">
        <f>IF($J2947="","",INDEX('2_Review &amp; Audit'!$C:$C,$J2947))</f>
        <v/>
      </c>
      <c r="C2947" t="str">
        <f>IF($J2947="","",INDEX('2_Review &amp; Audit'!$D:$D,$J2947))</f>
        <v/>
      </c>
      <c r="D2947" s="60" t="str">
        <f>IF($J2947="","",INDEX('2_Review &amp; Audit'!$U:$U,$J2947))</f>
        <v/>
      </c>
      <c r="E2947" t="str">
        <f>IF($J2947="","",INDEX('2_Review &amp; Audit'!$M:$M,$J2947))</f>
        <v/>
      </c>
      <c r="F2947" t="str">
        <f>IF($J2947="","",INDEX('2_Review &amp; Audit'!$N:$N,$J2947))</f>
        <v/>
      </c>
      <c r="G2947" t="str">
        <f>IF(OR($J2947="",$F2947=""),"",ABS(INDEX('2_Review &amp; Audit'!$B:$B,$J2947)/$F2947))</f>
        <v/>
      </c>
      <c r="H2947" t="str">
        <f t="shared" si="110"/>
        <v/>
      </c>
      <c r="I2947" t="str">
        <f>IF($J2947="","",INDEX('2_Review &amp; Audit'!$AD:$AD,$J2947))</f>
        <v/>
      </c>
      <c r="AB2947" t="str">
        <f>IF($D2947="","",MAX(0,N(#REF!)-N($X2947)))</f>
        <v/>
      </c>
      <c r="AC2947" t="str">
        <f>IF(OR($D2947="",$AB2947="",N($AB2947)&lt;=0),"",IFERROR(MATCH(1,INDEX(('2_Review &amp; Audit'!$F$6:$F$505=$A2947)*('2_Review &amp; Audit'!$I$6:$I$505&gt;=$E2947-30)*('2_Review &amp; Audit'!$I$6:$I$505&lt;=$E2947+30)*('2_Review &amp; Audit'!$R$6:$R$505&gt;0)*(ROW('2_Review &amp; Audit'!$R$6:$R$505)&gt;$T2947),0),0)+5,""))</f>
        <v/>
      </c>
      <c r="AG2947" t="str">
        <f>IF(OR($D2947="",$AB2947="",$AF2947=""),"",MIN($AB2947,$AF2947))</f>
        <v/>
      </c>
      <c r="AK2947" t="str">
        <f>IF($D2947="","",MAX(0,N($AB2947)-N($AG2947)))</f>
        <v/>
      </c>
      <c r="AL2947" t="str">
        <f>IF(OR($D2947="",$AK2947="",N($AK2947)&lt;=0),"",IFERROR(MATCH(1,INDEX(('2_Review &amp; Audit'!$F$6:$F$505=$A2947)*('2_Review &amp; Audit'!$I$6:$I$505&gt;=$E2947-30)*('2_Review &amp; Audit'!$I$6:$I$505&lt;=$E2947+30)*('2_Review &amp; Audit'!$R$6:$R$505&gt;0)*(ROW('2_Review &amp; Audit'!$R$6:$R$505)&gt;$AC2947),0),0)+5,""))</f>
        <v/>
      </c>
      <c r="AP2947" t="str">
        <f>IF(OR($D2947="",$AK2947="",$AO2947=""),"",MIN($AK2947,$AO2947))</f>
        <v/>
      </c>
    </row>
    <row r="2948" spans="1:42" ht="12.75" customHeight="1" x14ac:dyDescent="0.2">
      <c r="A2948" t="str">
        <f>IF($J2948="","",INDEX('2_Review &amp; Audit'!$F:$F,$J2948))</f>
        <v/>
      </c>
      <c r="B2948" t="str">
        <f>IF($J2948="","",INDEX('2_Review &amp; Audit'!$C:$C,$J2948))</f>
        <v/>
      </c>
      <c r="C2948" t="str">
        <f>IF($J2948="","",INDEX('2_Review &amp; Audit'!$D:$D,$J2948))</f>
        <v/>
      </c>
      <c r="D2948" s="60" t="str">
        <f>IF($J2948="","",INDEX('2_Review &amp; Audit'!$U:$U,$J2948))</f>
        <v/>
      </c>
      <c r="E2948" t="str">
        <f>IF($J2948="","",INDEX('2_Review &amp; Audit'!$M:$M,$J2948))</f>
        <v/>
      </c>
      <c r="F2948" t="str">
        <f>IF($J2948="","",INDEX('2_Review &amp; Audit'!$N:$N,$J2948))</f>
        <v/>
      </c>
      <c r="G2948" t="str">
        <f>IF(OR($J2948="",$F2948=""),"",ABS(INDEX('2_Review &amp; Audit'!$B:$B,$J2948)/$F2948))</f>
        <v/>
      </c>
      <c r="H2948" t="str">
        <f t="shared" si="110"/>
        <v/>
      </c>
      <c r="I2948" t="str">
        <f>IF($J2948="","",INDEX('2_Review &amp; Audit'!$AD:$AD,$J2948))</f>
        <v/>
      </c>
      <c r="AB2948" t="str">
        <f>IF($D2948="","",MAX(0,N(#REF!)-N($X2948)))</f>
        <v/>
      </c>
      <c r="AC2948" t="str">
        <f>IF(OR($D2948="",$AB2948="",N($AB2948)&lt;=0),"",IFERROR(MATCH(1,INDEX(('2_Review &amp; Audit'!$F$6:$F$505=$A2948)*('2_Review &amp; Audit'!$I$6:$I$505&gt;=$E2948-30)*('2_Review &amp; Audit'!$I$6:$I$505&lt;=$E2948+30)*('2_Review &amp; Audit'!$R$6:$R$505&gt;0)*(ROW('2_Review &amp; Audit'!$R$6:$R$505)&gt;$T2948),0),0)+5,""))</f>
        <v/>
      </c>
      <c r="AG2948" t="str">
        <f>IF(OR($D2948="",$AB2948="",$AF2948=""),"",MIN($AB2948,$AF2948))</f>
        <v/>
      </c>
      <c r="AK2948" t="str">
        <f>IF($D2948="","",MAX(0,N($AB2948)-N($AG2948)))</f>
        <v/>
      </c>
      <c r="AL2948" t="str">
        <f>IF(OR($D2948="",$AK2948="",N($AK2948)&lt;=0),"",IFERROR(MATCH(1,INDEX(('2_Review &amp; Audit'!$F$6:$F$505=$A2948)*('2_Review &amp; Audit'!$I$6:$I$505&gt;=$E2948-30)*('2_Review &amp; Audit'!$I$6:$I$505&lt;=$E2948+30)*('2_Review &amp; Audit'!$R$6:$R$505&gt;0)*(ROW('2_Review &amp; Audit'!$R$6:$R$505)&gt;$AC2948),0),0)+5,""))</f>
        <v/>
      </c>
      <c r="AP2948" t="str">
        <f>IF(OR($D2948="",$AK2948="",$AO2948=""),"",MIN($AK2948,$AO2948))</f>
        <v/>
      </c>
    </row>
    <row r="2949" spans="1:42" ht="12.75" customHeight="1" x14ac:dyDescent="0.2">
      <c r="A2949" t="str">
        <f>IF($J2949="","",INDEX('2_Review &amp; Audit'!$F:$F,$J2949))</f>
        <v/>
      </c>
      <c r="B2949" t="str">
        <f>IF($J2949="","",INDEX('2_Review &amp; Audit'!$C:$C,$J2949))</f>
        <v/>
      </c>
      <c r="C2949" t="str">
        <f>IF($J2949="","",INDEX('2_Review &amp; Audit'!$D:$D,$J2949))</f>
        <v/>
      </c>
      <c r="D2949" s="60" t="str">
        <f>IF($J2949="","",INDEX('2_Review &amp; Audit'!$U:$U,$J2949))</f>
        <v/>
      </c>
      <c r="E2949" t="str">
        <f>IF($J2949="","",INDEX('2_Review &amp; Audit'!$M:$M,$J2949))</f>
        <v/>
      </c>
      <c r="F2949" t="str">
        <f>IF($J2949="","",INDEX('2_Review &amp; Audit'!$N:$N,$J2949))</f>
        <v/>
      </c>
      <c r="G2949" t="str">
        <f>IF(OR($J2949="",$F2949=""),"",ABS(INDEX('2_Review &amp; Audit'!$B:$B,$J2949)/$F2949))</f>
        <v/>
      </c>
      <c r="H2949" t="str">
        <f t="shared" si="110"/>
        <v/>
      </c>
      <c r="I2949" t="str">
        <f>IF($J2949="","",INDEX('2_Review &amp; Audit'!$AD:$AD,$J2949))</f>
        <v/>
      </c>
      <c r="AB2949" t="str">
        <f>IF($D2949="","",MAX(0,N(#REF!)-N($X2949)))</f>
        <v/>
      </c>
      <c r="AC2949" t="str">
        <f>IF(OR($D2949="",$AB2949="",N($AB2949)&lt;=0),"",IFERROR(MATCH(1,INDEX(('2_Review &amp; Audit'!$F$6:$F$505=$A2949)*('2_Review &amp; Audit'!$I$6:$I$505&gt;=$E2949-30)*('2_Review &amp; Audit'!$I$6:$I$505&lt;=$E2949+30)*('2_Review &amp; Audit'!$R$6:$R$505&gt;0)*(ROW('2_Review &amp; Audit'!$R$6:$R$505)&gt;$T2949),0),0)+5,""))</f>
        <v/>
      </c>
      <c r="AG2949" t="str">
        <f>IF(OR($D2949="",$AB2949="",$AF2949=""),"",MIN($AB2949,$AF2949))</f>
        <v/>
      </c>
      <c r="AK2949" t="str">
        <f>IF($D2949="","",MAX(0,N($AB2949)-N($AG2949)))</f>
        <v/>
      </c>
      <c r="AL2949" t="str">
        <f>IF(OR($D2949="",$AK2949="",N($AK2949)&lt;=0),"",IFERROR(MATCH(1,INDEX(('2_Review &amp; Audit'!$F$6:$F$505=$A2949)*('2_Review &amp; Audit'!$I$6:$I$505&gt;=$E2949-30)*('2_Review &amp; Audit'!$I$6:$I$505&lt;=$E2949+30)*('2_Review &amp; Audit'!$R$6:$R$505&gt;0)*(ROW('2_Review &amp; Audit'!$R$6:$R$505)&gt;$AC2949),0),0)+5,""))</f>
        <v/>
      </c>
      <c r="AP2949" t="str">
        <f>IF(OR($D2949="",$AK2949="",$AO2949=""),"",MIN($AK2949,$AO2949))</f>
        <v/>
      </c>
    </row>
    <row r="2950" spans="1:42" ht="12.75" customHeight="1" x14ac:dyDescent="0.2">
      <c r="A2950" t="str">
        <f>IF($J2950="","",INDEX('2_Review &amp; Audit'!$F:$F,$J2950))</f>
        <v/>
      </c>
      <c r="B2950" t="str">
        <f>IF($J2950="","",INDEX('2_Review &amp; Audit'!$C:$C,$J2950))</f>
        <v/>
      </c>
      <c r="C2950" t="str">
        <f>IF($J2950="","",INDEX('2_Review &amp; Audit'!$D:$D,$J2950))</f>
        <v/>
      </c>
      <c r="D2950" s="60" t="str">
        <f>IF($J2950="","",INDEX('2_Review &amp; Audit'!$U:$U,$J2950))</f>
        <v/>
      </c>
      <c r="E2950" t="str">
        <f>IF($J2950="","",INDEX('2_Review &amp; Audit'!$M:$M,$J2950))</f>
        <v/>
      </c>
      <c r="F2950" t="str">
        <f>IF($J2950="","",INDEX('2_Review &amp; Audit'!$N:$N,$J2950))</f>
        <v/>
      </c>
      <c r="G2950" t="str">
        <f>IF(OR($J2950="",$F2950=""),"",ABS(INDEX('2_Review &amp; Audit'!$B:$B,$J2950)/$F2950))</f>
        <v/>
      </c>
      <c r="H2950" t="str">
        <f t="shared" si="110"/>
        <v/>
      </c>
      <c r="I2950" t="str">
        <f>IF($J2950="","",INDEX('2_Review &amp; Audit'!$AD:$AD,$J2950))</f>
        <v/>
      </c>
      <c r="AB2950" t="str">
        <f>IF($D2950="","",MAX(0,N(#REF!)-N($X2950)))</f>
        <v/>
      </c>
      <c r="AC2950" t="str">
        <f>IF(OR($D2950="",$AB2950="",N($AB2950)&lt;=0),"",IFERROR(MATCH(1,INDEX(('2_Review &amp; Audit'!$F$6:$F$505=$A2950)*('2_Review &amp; Audit'!$I$6:$I$505&gt;=$E2950-30)*('2_Review &amp; Audit'!$I$6:$I$505&lt;=$E2950+30)*('2_Review &amp; Audit'!$R$6:$R$505&gt;0)*(ROW('2_Review &amp; Audit'!$R$6:$R$505)&gt;$T2950),0),0)+5,""))</f>
        <v/>
      </c>
      <c r="AG2950" t="str">
        <f>IF(OR($D2950="",$AB2950="",$AF2950=""),"",MIN($AB2950,$AF2950))</f>
        <v/>
      </c>
      <c r="AK2950" t="str">
        <f>IF($D2950="","",MAX(0,N($AB2950)-N($AG2950)))</f>
        <v/>
      </c>
      <c r="AL2950" t="str">
        <f>IF(OR($D2950="",$AK2950="",N($AK2950)&lt;=0),"",IFERROR(MATCH(1,INDEX(('2_Review &amp; Audit'!$F$6:$F$505=$A2950)*('2_Review &amp; Audit'!$I$6:$I$505&gt;=$E2950-30)*('2_Review &amp; Audit'!$I$6:$I$505&lt;=$E2950+30)*('2_Review &amp; Audit'!$R$6:$R$505&gt;0)*(ROW('2_Review &amp; Audit'!$R$6:$R$505)&gt;$AC2950),0),0)+5,""))</f>
        <v/>
      </c>
      <c r="AP2950" t="str">
        <f>IF(OR($D2950="",$AK2950="",$AO2950=""),"",MIN($AK2950,$AO2950))</f>
        <v/>
      </c>
    </row>
    <row r="2951" spans="1:42" ht="12.75" customHeight="1" x14ac:dyDescent="0.2">
      <c r="A2951" t="str">
        <f>IF($J2951="","",INDEX('2_Review &amp; Audit'!$F:$F,$J2951))</f>
        <v/>
      </c>
      <c r="B2951" t="str">
        <f>IF($J2951="","",INDEX('2_Review &amp; Audit'!$C:$C,$J2951))</f>
        <v/>
      </c>
      <c r="C2951" t="str">
        <f>IF($J2951="","",INDEX('2_Review &amp; Audit'!$D:$D,$J2951))</f>
        <v/>
      </c>
      <c r="D2951" s="60" t="str">
        <f>IF($J2951="","",INDEX('2_Review &amp; Audit'!$U:$U,$J2951))</f>
        <v/>
      </c>
      <c r="E2951" t="str">
        <f>IF($J2951="","",INDEX('2_Review &amp; Audit'!$M:$M,$J2951))</f>
        <v/>
      </c>
      <c r="F2951" t="str">
        <f>IF($J2951="","",INDEX('2_Review &amp; Audit'!$N:$N,$J2951))</f>
        <v/>
      </c>
      <c r="G2951" t="str">
        <f>IF(OR($J2951="",$F2951=""),"",ABS(INDEX('2_Review &amp; Audit'!$B:$B,$J2951)/$F2951))</f>
        <v/>
      </c>
      <c r="H2951" t="str">
        <f t="shared" si="110"/>
        <v/>
      </c>
      <c r="I2951" t="str">
        <f>IF($J2951="","",INDEX('2_Review &amp; Audit'!$AD:$AD,$J2951))</f>
        <v/>
      </c>
      <c r="AB2951" t="str">
        <f>IF($D2951="","",MAX(0,N(#REF!)-N($X2951)))</f>
        <v/>
      </c>
      <c r="AC2951" t="str">
        <f>IF(OR($D2951="",$AB2951="",N($AB2951)&lt;=0),"",IFERROR(MATCH(1,INDEX(('2_Review &amp; Audit'!$F$6:$F$505=$A2951)*('2_Review &amp; Audit'!$I$6:$I$505&gt;=$E2951-30)*('2_Review &amp; Audit'!$I$6:$I$505&lt;=$E2951+30)*('2_Review &amp; Audit'!$R$6:$R$505&gt;0)*(ROW('2_Review &amp; Audit'!$R$6:$R$505)&gt;$T2951),0),0)+5,""))</f>
        <v/>
      </c>
      <c r="AG2951" t="str">
        <f>IF(OR($D2951="",$AB2951="",$AF2951=""),"",MIN($AB2951,$AF2951))</f>
        <v/>
      </c>
      <c r="AK2951" t="str">
        <f>IF($D2951="","",MAX(0,N($AB2951)-N($AG2951)))</f>
        <v/>
      </c>
      <c r="AL2951" t="str">
        <f>IF(OR($D2951="",$AK2951="",N($AK2951)&lt;=0),"",IFERROR(MATCH(1,INDEX(('2_Review &amp; Audit'!$F$6:$F$505=$A2951)*('2_Review &amp; Audit'!$I$6:$I$505&gt;=$E2951-30)*('2_Review &amp; Audit'!$I$6:$I$505&lt;=$E2951+30)*('2_Review &amp; Audit'!$R$6:$R$505&gt;0)*(ROW('2_Review &amp; Audit'!$R$6:$R$505)&gt;$AC2951),0),0)+5,""))</f>
        <v/>
      </c>
      <c r="AP2951" t="str">
        <f>IF(OR($D2951="",$AK2951="",$AO2951=""),"",MIN($AK2951,$AO2951))</f>
        <v/>
      </c>
    </row>
    <row r="2952" spans="1:42" ht="12.75" customHeight="1" x14ac:dyDescent="0.2">
      <c r="A2952" t="str">
        <f>IF($J2952="","",INDEX('2_Review &amp; Audit'!$F:$F,$J2952))</f>
        <v/>
      </c>
      <c r="B2952" t="str">
        <f>IF($J2952="","",INDEX('2_Review &amp; Audit'!$C:$C,$J2952))</f>
        <v/>
      </c>
      <c r="C2952" t="str">
        <f>IF($J2952="","",INDEX('2_Review &amp; Audit'!$D:$D,$J2952))</f>
        <v/>
      </c>
      <c r="D2952" s="60" t="str">
        <f>IF($J2952="","",INDEX('2_Review &amp; Audit'!$U:$U,$J2952))</f>
        <v/>
      </c>
      <c r="E2952" t="str">
        <f>IF($J2952="","",INDEX('2_Review &amp; Audit'!$M:$M,$J2952))</f>
        <v/>
      </c>
      <c r="F2952" t="str">
        <f>IF($J2952="","",INDEX('2_Review &amp; Audit'!$N:$N,$J2952))</f>
        <v/>
      </c>
      <c r="G2952" t="str">
        <f>IF(OR($J2952="",$F2952=""),"",ABS(INDEX('2_Review &amp; Audit'!$B:$B,$J2952)/$F2952))</f>
        <v/>
      </c>
      <c r="H2952" t="str">
        <f t="shared" si="110"/>
        <v/>
      </c>
      <c r="I2952" t="str">
        <f>IF($J2952="","",INDEX('2_Review &amp; Audit'!$AD:$AD,$J2952))</f>
        <v/>
      </c>
      <c r="AB2952" t="str">
        <f>IF($D2952="","",MAX(0,N(#REF!)-N($X2952)))</f>
        <v/>
      </c>
      <c r="AC2952" t="str">
        <f>IF(OR($D2952="",$AB2952="",N($AB2952)&lt;=0),"",IFERROR(MATCH(1,INDEX(('2_Review &amp; Audit'!$F$6:$F$505=$A2952)*('2_Review &amp; Audit'!$I$6:$I$505&gt;=$E2952-30)*('2_Review &amp; Audit'!$I$6:$I$505&lt;=$E2952+30)*('2_Review &amp; Audit'!$R$6:$R$505&gt;0)*(ROW('2_Review &amp; Audit'!$R$6:$R$505)&gt;$T2952),0),0)+5,""))</f>
        <v/>
      </c>
      <c r="AG2952" t="str">
        <f>IF(OR($D2952="",$AB2952="",$AF2952=""),"",MIN($AB2952,$AF2952))</f>
        <v/>
      </c>
      <c r="AK2952" t="str">
        <f>IF($D2952="","",MAX(0,N($AB2952)-N($AG2952)))</f>
        <v/>
      </c>
      <c r="AL2952" t="str">
        <f>IF(OR($D2952="",$AK2952="",N($AK2952)&lt;=0),"",IFERROR(MATCH(1,INDEX(('2_Review &amp; Audit'!$F$6:$F$505=$A2952)*('2_Review &amp; Audit'!$I$6:$I$505&gt;=$E2952-30)*('2_Review &amp; Audit'!$I$6:$I$505&lt;=$E2952+30)*('2_Review &amp; Audit'!$R$6:$R$505&gt;0)*(ROW('2_Review &amp; Audit'!$R$6:$R$505)&gt;$AC2952),0),0)+5,""))</f>
        <v/>
      </c>
      <c r="AP2952" t="str">
        <f>IF(OR($D2952="",$AK2952="",$AO2952=""),"",MIN($AK2952,$AO2952))</f>
        <v/>
      </c>
    </row>
    <row r="2953" spans="1:42" ht="12.75" customHeight="1" x14ac:dyDescent="0.2">
      <c r="A2953" t="str">
        <f>IF($J2953="","",INDEX('2_Review &amp; Audit'!$F:$F,$J2953))</f>
        <v/>
      </c>
      <c r="B2953" t="str">
        <f>IF($J2953="","",INDEX('2_Review &amp; Audit'!$C:$C,$J2953))</f>
        <v/>
      </c>
      <c r="C2953" t="str">
        <f>IF($J2953="","",INDEX('2_Review &amp; Audit'!$D:$D,$J2953))</f>
        <v/>
      </c>
      <c r="D2953" s="60" t="str">
        <f>IF($J2953="","",INDEX('2_Review &amp; Audit'!$U:$U,$J2953))</f>
        <v/>
      </c>
      <c r="E2953" t="str">
        <f>IF($J2953="","",INDEX('2_Review &amp; Audit'!$M:$M,$J2953))</f>
        <v/>
      </c>
      <c r="F2953" t="str">
        <f>IF($J2953="","",INDEX('2_Review &amp; Audit'!$N:$N,$J2953))</f>
        <v/>
      </c>
      <c r="G2953" t="str">
        <f>IF(OR($J2953="",$F2953=""),"",ABS(INDEX('2_Review &amp; Audit'!$B:$B,$J2953)/$F2953))</f>
        <v/>
      </c>
      <c r="H2953" t="str">
        <f t="shared" si="110"/>
        <v/>
      </c>
      <c r="I2953" t="str">
        <f>IF($J2953="","",INDEX('2_Review &amp; Audit'!$AD:$AD,$J2953))</f>
        <v/>
      </c>
      <c r="AB2953" t="str">
        <f>IF($D2953="","",MAX(0,N(#REF!)-N($X2953)))</f>
        <v/>
      </c>
      <c r="AC2953" t="str">
        <f>IF(OR($D2953="",$AB2953="",N($AB2953)&lt;=0),"",IFERROR(MATCH(1,INDEX(('2_Review &amp; Audit'!$F$6:$F$505=$A2953)*('2_Review &amp; Audit'!$I$6:$I$505&gt;=$E2953-30)*('2_Review &amp; Audit'!$I$6:$I$505&lt;=$E2953+30)*('2_Review &amp; Audit'!$R$6:$R$505&gt;0)*(ROW('2_Review &amp; Audit'!$R$6:$R$505)&gt;$T2953),0),0)+5,""))</f>
        <v/>
      </c>
      <c r="AG2953" t="str">
        <f>IF(OR($D2953="",$AB2953="",$AF2953=""),"",MIN($AB2953,$AF2953))</f>
        <v/>
      </c>
      <c r="AK2953" t="str">
        <f>IF($D2953="","",MAX(0,N($AB2953)-N($AG2953)))</f>
        <v/>
      </c>
      <c r="AL2953" t="str">
        <f>IF(OR($D2953="",$AK2953="",N($AK2953)&lt;=0),"",IFERROR(MATCH(1,INDEX(('2_Review &amp; Audit'!$F$6:$F$505=$A2953)*('2_Review &amp; Audit'!$I$6:$I$505&gt;=$E2953-30)*('2_Review &amp; Audit'!$I$6:$I$505&lt;=$E2953+30)*('2_Review &amp; Audit'!$R$6:$R$505&gt;0)*(ROW('2_Review &amp; Audit'!$R$6:$R$505)&gt;$AC2953),0),0)+5,""))</f>
        <v/>
      </c>
      <c r="AP2953" t="str">
        <f>IF(OR($D2953="",$AK2953="",$AO2953=""),"",MIN($AK2953,$AO2953))</f>
        <v/>
      </c>
    </row>
    <row r="2954" spans="1:42" ht="12.75" customHeight="1" x14ac:dyDescent="0.2">
      <c r="A2954" t="str">
        <f>IF($J2954="","",INDEX('2_Review &amp; Audit'!$F:$F,$J2954))</f>
        <v/>
      </c>
      <c r="B2954" t="str">
        <f>IF($J2954="","",INDEX('2_Review &amp; Audit'!$C:$C,$J2954))</f>
        <v/>
      </c>
      <c r="C2954" t="str">
        <f>IF($J2954="","",INDEX('2_Review &amp; Audit'!$D:$D,$J2954))</f>
        <v/>
      </c>
      <c r="D2954" s="60" t="str">
        <f>IF($J2954="","",INDEX('2_Review &amp; Audit'!$U:$U,$J2954))</f>
        <v/>
      </c>
      <c r="E2954" t="str">
        <f>IF($J2954="","",INDEX('2_Review &amp; Audit'!$M:$M,$J2954))</f>
        <v/>
      </c>
      <c r="F2954" t="str">
        <f>IF($J2954="","",INDEX('2_Review &amp; Audit'!$N:$N,$J2954))</f>
        <v/>
      </c>
      <c r="G2954" t="str">
        <f>IF(OR($J2954="",$F2954=""),"",ABS(INDEX('2_Review &amp; Audit'!$B:$B,$J2954)/$F2954))</f>
        <v/>
      </c>
      <c r="H2954" t="str">
        <f t="shared" si="110"/>
        <v/>
      </c>
      <c r="I2954" t="str">
        <f>IF($J2954="","",INDEX('2_Review &amp; Audit'!$AD:$AD,$J2954))</f>
        <v/>
      </c>
      <c r="AB2954" t="str">
        <f>IF($D2954="","",MAX(0,N(#REF!)-N($X2954)))</f>
        <v/>
      </c>
      <c r="AC2954" t="str">
        <f>IF(OR($D2954="",$AB2954="",N($AB2954)&lt;=0),"",IFERROR(MATCH(1,INDEX(('2_Review &amp; Audit'!$F$6:$F$505=$A2954)*('2_Review &amp; Audit'!$I$6:$I$505&gt;=$E2954-30)*('2_Review &amp; Audit'!$I$6:$I$505&lt;=$E2954+30)*('2_Review &amp; Audit'!$R$6:$R$505&gt;0)*(ROW('2_Review &amp; Audit'!$R$6:$R$505)&gt;$T2954),0),0)+5,""))</f>
        <v/>
      </c>
      <c r="AG2954" t="str">
        <f>IF(OR($D2954="",$AB2954="",$AF2954=""),"",MIN($AB2954,$AF2954))</f>
        <v/>
      </c>
      <c r="AK2954" t="str">
        <f>IF($D2954="","",MAX(0,N($AB2954)-N($AG2954)))</f>
        <v/>
      </c>
      <c r="AL2954" t="str">
        <f>IF(OR($D2954="",$AK2954="",N($AK2954)&lt;=0),"",IFERROR(MATCH(1,INDEX(('2_Review &amp; Audit'!$F$6:$F$505=$A2954)*('2_Review &amp; Audit'!$I$6:$I$505&gt;=$E2954-30)*('2_Review &amp; Audit'!$I$6:$I$505&lt;=$E2954+30)*('2_Review &amp; Audit'!$R$6:$R$505&gt;0)*(ROW('2_Review &amp; Audit'!$R$6:$R$505)&gt;$AC2954),0),0)+5,""))</f>
        <v/>
      </c>
      <c r="AP2954" t="str">
        <f>IF(OR($D2954="",$AK2954="",$AO2954=""),"",MIN($AK2954,$AO2954))</f>
        <v/>
      </c>
    </row>
    <row r="2955" spans="1:42" ht="12.75" customHeight="1" x14ac:dyDescent="0.2">
      <c r="A2955" t="str">
        <f>IF($J2955="","",INDEX('2_Review &amp; Audit'!$F:$F,$J2955))</f>
        <v/>
      </c>
      <c r="B2955" t="str">
        <f>IF($J2955="","",INDEX('2_Review &amp; Audit'!$C:$C,$J2955))</f>
        <v/>
      </c>
      <c r="C2955" t="str">
        <f>IF($J2955="","",INDEX('2_Review &amp; Audit'!$D:$D,$J2955))</f>
        <v/>
      </c>
      <c r="D2955" s="60" t="str">
        <f>IF($J2955="","",INDEX('2_Review &amp; Audit'!$U:$U,$J2955))</f>
        <v/>
      </c>
      <c r="E2955" t="str">
        <f>IF($J2955="","",INDEX('2_Review &amp; Audit'!$M:$M,$J2955))</f>
        <v/>
      </c>
      <c r="F2955" t="str">
        <f>IF($J2955="","",INDEX('2_Review &amp; Audit'!$N:$N,$J2955))</f>
        <v/>
      </c>
      <c r="G2955" t="str">
        <f>IF(OR($J2955="",$F2955=""),"",ABS(INDEX('2_Review &amp; Audit'!$B:$B,$J2955)/$F2955))</f>
        <v/>
      </c>
      <c r="H2955" t="str">
        <f t="shared" si="110"/>
        <v/>
      </c>
      <c r="I2955" t="str">
        <f>IF($J2955="","",INDEX('2_Review &amp; Audit'!$AD:$AD,$J2955))</f>
        <v/>
      </c>
      <c r="AB2955" t="str">
        <f>IF($D2955="","",MAX(0,N(#REF!)-N($X2955)))</f>
        <v/>
      </c>
      <c r="AC2955" t="str">
        <f>IF(OR($D2955="",$AB2955="",N($AB2955)&lt;=0),"",IFERROR(MATCH(1,INDEX(('2_Review &amp; Audit'!$F$6:$F$505=$A2955)*('2_Review &amp; Audit'!$I$6:$I$505&gt;=$E2955-30)*('2_Review &amp; Audit'!$I$6:$I$505&lt;=$E2955+30)*('2_Review &amp; Audit'!$R$6:$R$505&gt;0)*(ROW('2_Review &amp; Audit'!$R$6:$R$505)&gt;$T2955),0),0)+5,""))</f>
        <v/>
      </c>
      <c r="AG2955" t="str">
        <f>IF(OR($D2955="",$AB2955="",$AF2955=""),"",MIN($AB2955,$AF2955))</f>
        <v/>
      </c>
      <c r="AK2955" t="str">
        <f>IF($D2955="","",MAX(0,N($AB2955)-N($AG2955)))</f>
        <v/>
      </c>
      <c r="AL2955" t="str">
        <f>IF(OR($D2955="",$AK2955="",N($AK2955)&lt;=0),"",IFERROR(MATCH(1,INDEX(('2_Review &amp; Audit'!$F$6:$F$505=$A2955)*('2_Review &amp; Audit'!$I$6:$I$505&gt;=$E2955-30)*('2_Review &amp; Audit'!$I$6:$I$505&lt;=$E2955+30)*('2_Review &amp; Audit'!$R$6:$R$505&gt;0)*(ROW('2_Review &amp; Audit'!$R$6:$R$505)&gt;$AC2955),0),0)+5,""))</f>
        <v/>
      </c>
      <c r="AP2955" t="str">
        <f>IF(OR($D2955="",$AK2955="",$AO2955=""),"",MIN($AK2955,$AO2955))</f>
        <v/>
      </c>
    </row>
    <row r="2956" spans="1:42" ht="12.75" customHeight="1" x14ac:dyDescent="0.2">
      <c r="A2956" t="str">
        <f>IF($J2956="","",INDEX('2_Review &amp; Audit'!$F:$F,$J2956))</f>
        <v/>
      </c>
      <c r="B2956" t="str">
        <f>IF($J2956="","",INDEX('2_Review &amp; Audit'!$C:$C,$J2956))</f>
        <v/>
      </c>
      <c r="C2956" t="str">
        <f>IF($J2956="","",INDEX('2_Review &amp; Audit'!$D:$D,$J2956))</f>
        <v/>
      </c>
      <c r="D2956" s="60" t="str">
        <f>IF($J2956="","",INDEX('2_Review &amp; Audit'!$U:$U,$J2956))</f>
        <v/>
      </c>
      <c r="E2956" t="str">
        <f>IF($J2956="","",INDEX('2_Review &amp; Audit'!$M:$M,$J2956))</f>
        <v/>
      </c>
      <c r="F2956" t="str">
        <f>IF($J2956="","",INDEX('2_Review &amp; Audit'!$N:$N,$J2956))</f>
        <v/>
      </c>
      <c r="G2956" t="str">
        <f>IF(OR($J2956="",$F2956=""),"",ABS(INDEX('2_Review &amp; Audit'!$B:$B,$J2956)/$F2956))</f>
        <v/>
      </c>
      <c r="H2956" t="str">
        <f t="shared" si="110"/>
        <v/>
      </c>
      <c r="I2956" t="str">
        <f>IF($J2956="","",INDEX('2_Review &amp; Audit'!$AD:$AD,$J2956))</f>
        <v/>
      </c>
      <c r="AB2956" t="str">
        <f>IF($D2956="","",MAX(0,N(#REF!)-N($X2956)))</f>
        <v/>
      </c>
      <c r="AC2956" t="str">
        <f>IF(OR($D2956="",$AB2956="",N($AB2956)&lt;=0),"",IFERROR(MATCH(1,INDEX(('2_Review &amp; Audit'!$F$6:$F$505=$A2956)*('2_Review &amp; Audit'!$I$6:$I$505&gt;=$E2956-30)*('2_Review &amp; Audit'!$I$6:$I$505&lt;=$E2956+30)*('2_Review &amp; Audit'!$R$6:$R$505&gt;0)*(ROW('2_Review &amp; Audit'!$R$6:$R$505)&gt;$T2956),0),0)+5,""))</f>
        <v/>
      </c>
      <c r="AG2956" t="str">
        <f>IF(OR($D2956="",$AB2956="",$AF2956=""),"",MIN($AB2956,$AF2956))</f>
        <v/>
      </c>
      <c r="AK2956" t="str">
        <f>IF($D2956="","",MAX(0,N($AB2956)-N($AG2956)))</f>
        <v/>
      </c>
      <c r="AL2956" t="str">
        <f>IF(OR($D2956="",$AK2956="",N($AK2956)&lt;=0),"",IFERROR(MATCH(1,INDEX(('2_Review &amp; Audit'!$F$6:$F$505=$A2956)*('2_Review &amp; Audit'!$I$6:$I$505&gt;=$E2956-30)*('2_Review &amp; Audit'!$I$6:$I$505&lt;=$E2956+30)*('2_Review &amp; Audit'!$R$6:$R$505&gt;0)*(ROW('2_Review &amp; Audit'!$R$6:$R$505)&gt;$AC2956),0),0)+5,""))</f>
        <v/>
      </c>
      <c r="AP2956" t="str">
        <f>IF(OR($D2956="",$AK2956="",$AO2956=""),"",MIN($AK2956,$AO2956))</f>
        <v/>
      </c>
    </row>
    <row r="2957" spans="1:42" ht="12.75" customHeight="1" x14ac:dyDescent="0.2">
      <c r="A2957" t="str">
        <f>IF($J2957="","",INDEX('2_Review &amp; Audit'!$F:$F,$J2957))</f>
        <v/>
      </c>
      <c r="B2957" t="str">
        <f>IF($J2957="","",INDEX('2_Review &amp; Audit'!$C:$C,$J2957))</f>
        <v/>
      </c>
      <c r="C2957" t="str">
        <f>IF($J2957="","",INDEX('2_Review &amp; Audit'!$D:$D,$J2957))</f>
        <v/>
      </c>
      <c r="D2957" s="60" t="str">
        <f>IF($J2957="","",INDEX('2_Review &amp; Audit'!$U:$U,$J2957))</f>
        <v/>
      </c>
      <c r="E2957" t="str">
        <f>IF($J2957="","",INDEX('2_Review &amp; Audit'!$M:$M,$J2957))</f>
        <v/>
      </c>
      <c r="F2957" t="str">
        <f>IF($J2957="","",INDEX('2_Review &amp; Audit'!$N:$N,$J2957))</f>
        <v/>
      </c>
      <c r="G2957" t="str">
        <f>IF(OR($J2957="",$F2957=""),"",ABS(INDEX('2_Review &amp; Audit'!$B:$B,$J2957)/$F2957))</f>
        <v/>
      </c>
      <c r="H2957" t="str">
        <f t="shared" si="110"/>
        <v/>
      </c>
      <c r="I2957" t="str">
        <f>IF($J2957="","",INDEX('2_Review &amp; Audit'!$AD:$AD,$J2957))</f>
        <v/>
      </c>
      <c r="AB2957" t="str">
        <f>IF($D2957="","",MAX(0,N(#REF!)-N($X2957)))</f>
        <v/>
      </c>
      <c r="AC2957" t="str">
        <f>IF(OR($D2957="",$AB2957="",N($AB2957)&lt;=0),"",IFERROR(MATCH(1,INDEX(('2_Review &amp; Audit'!$F$6:$F$505=$A2957)*('2_Review &amp; Audit'!$I$6:$I$505&gt;=$E2957-30)*('2_Review &amp; Audit'!$I$6:$I$505&lt;=$E2957+30)*('2_Review &amp; Audit'!$R$6:$R$505&gt;0)*(ROW('2_Review &amp; Audit'!$R$6:$R$505)&gt;$T2957),0),0)+5,""))</f>
        <v/>
      </c>
      <c r="AG2957" t="str">
        <f>IF(OR($D2957="",$AB2957="",$AF2957=""),"",MIN($AB2957,$AF2957))</f>
        <v/>
      </c>
      <c r="AK2957" t="str">
        <f>IF($D2957="","",MAX(0,N($AB2957)-N($AG2957)))</f>
        <v/>
      </c>
      <c r="AL2957" t="str">
        <f>IF(OR($D2957="",$AK2957="",N($AK2957)&lt;=0),"",IFERROR(MATCH(1,INDEX(('2_Review &amp; Audit'!$F$6:$F$505=$A2957)*('2_Review &amp; Audit'!$I$6:$I$505&gt;=$E2957-30)*('2_Review &amp; Audit'!$I$6:$I$505&lt;=$E2957+30)*('2_Review &amp; Audit'!$R$6:$R$505&gt;0)*(ROW('2_Review &amp; Audit'!$R$6:$R$505)&gt;$AC2957),0),0)+5,""))</f>
        <v/>
      </c>
      <c r="AP2957" t="str">
        <f>IF(OR($D2957="",$AK2957="",$AO2957=""),"",MIN($AK2957,$AO2957))</f>
        <v/>
      </c>
    </row>
    <row r="2958" spans="1:42" ht="12.75" customHeight="1" x14ac:dyDescent="0.2">
      <c r="A2958" t="str">
        <f>IF($J2958="","",INDEX('2_Review &amp; Audit'!$F:$F,$J2958))</f>
        <v/>
      </c>
      <c r="B2958" t="str">
        <f>IF($J2958="","",INDEX('2_Review &amp; Audit'!$C:$C,$J2958))</f>
        <v/>
      </c>
      <c r="C2958" t="str">
        <f>IF($J2958="","",INDEX('2_Review &amp; Audit'!$D:$D,$J2958))</f>
        <v/>
      </c>
      <c r="D2958" s="60" t="str">
        <f>IF($J2958="","",INDEX('2_Review &amp; Audit'!$U:$U,$J2958))</f>
        <v/>
      </c>
      <c r="E2958" t="str">
        <f>IF($J2958="","",INDEX('2_Review &amp; Audit'!$M:$M,$J2958))</f>
        <v/>
      </c>
      <c r="F2958" t="str">
        <f>IF($J2958="","",INDEX('2_Review &amp; Audit'!$N:$N,$J2958))</f>
        <v/>
      </c>
      <c r="G2958" t="str">
        <f>IF(OR($J2958="",$F2958=""),"",ABS(INDEX('2_Review &amp; Audit'!$B:$B,$J2958)/$F2958))</f>
        <v/>
      </c>
      <c r="H2958" t="str">
        <f t="shared" si="110"/>
        <v/>
      </c>
      <c r="I2958" t="str">
        <f>IF($J2958="","",INDEX('2_Review &amp; Audit'!$AD:$AD,$J2958))</f>
        <v/>
      </c>
      <c r="AB2958" t="str">
        <f>IF($D2958="","",MAX(0,N(#REF!)-N($X2958)))</f>
        <v/>
      </c>
      <c r="AC2958" t="str">
        <f>IF(OR($D2958="",$AB2958="",N($AB2958)&lt;=0),"",IFERROR(MATCH(1,INDEX(('2_Review &amp; Audit'!$F$6:$F$505=$A2958)*('2_Review &amp; Audit'!$I$6:$I$505&gt;=$E2958-30)*('2_Review &amp; Audit'!$I$6:$I$505&lt;=$E2958+30)*('2_Review &amp; Audit'!$R$6:$R$505&gt;0)*(ROW('2_Review &amp; Audit'!$R$6:$R$505)&gt;$T2958),0),0)+5,""))</f>
        <v/>
      </c>
      <c r="AG2958" t="str">
        <f>IF(OR($D2958="",$AB2958="",$AF2958=""),"",MIN($AB2958,$AF2958))</f>
        <v/>
      </c>
      <c r="AK2958" t="str">
        <f>IF($D2958="","",MAX(0,N($AB2958)-N($AG2958)))</f>
        <v/>
      </c>
      <c r="AL2958" t="str">
        <f>IF(OR($D2958="",$AK2958="",N($AK2958)&lt;=0),"",IFERROR(MATCH(1,INDEX(('2_Review &amp; Audit'!$F$6:$F$505=$A2958)*('2_Review &amp; Audit'!$I$6:$I$505&gt;=$E2958-30)*('2_Review &amp; Audit'!$I$6:$I$505&lt;=$E2958+30)*('2_Review &amp; Audit'!$R$6:$R$505&gt;0)*(ROW('2_Review &amp; Audit'!$R$6:$R$505)&gt;$AC2958),0),0)+5,""))</f>
        <v/>
      </c>
      <c r="AP2958" t="str">
        <f>IF(OR($D2958="",$AK2958="",$AO2958=""),"",MIN($AK2958,$AO2958))</f>
        <v/>
      </c>
    </row>
    <row r="2959" spans="1:42" ht="12.75" customHeight="1" x14ac:dyDescent="0.2">
      <c r="A2959" t="str">
        <f>IF($J2959="","",INDEX('2_Review &amp; Audit'!$F:$F,$J2959))</f>
        <v/>
      </c>
      <c r="B2959" t="str">
        <f>IF($J2959="","",INDEX('2_Review &amp; Audit'!$C:$C,$J2959))</f>
        <v/>
      </c>
      <c r="C2959" t="str">
        <f>IF($J2959="","",INDEX('2_Review &amp; Audit'!$D:$D,$J2959))</f>
        <v/>
      </c>
      <c r="D2959" s="60" t="str">
        <f>IF($J2959="","",INDEX('2_Review &amp; Audit'!$U:$U,$J2959))</f>
        <v/>
      </c>
      <c r="E2959" t="str">
        <f>IF($J2959="","",INDEX('2_Review &amp; Audit'!$M:$M,$J2959))</f>
        <v/>
      </c>
      <c r="F2959" t="str">
        <f>IF($J2959="","",INDEX('2_Review &amp; Audit'!$N:$N,$J2959))</f>
        <v/>
      </c>
      <c r="G2959" t="str">
        <f>IF(OR($J2959="",$F2959=""),"",ABS(INDEX('2_Review &amp; Audit'!$B:$B,$J2959)/$F2959))</f>
        <v/>
      </c>
      <c r="H2959" t="str">
        <f t="shared" si="110"/>
        <v/>
      </c>
      <c r="I2959" t="str">
        <f>IF($J2959="","",INDEX('2_Review &amp; Audit'!$AD:$AD,$J2959))</f>
        <v/>
      </c>
      <c r="AB2959" t="str">
        <f>IF($D2959="","",MAX(0,N(#REF!)-N($X2959)))</f>
        <v/>
      </c>
      <c r="AC2959" t="str">
        <f>IF(OR($D2959="",$AB2959="",N($AB2959)&lt;=0),"",IFERROR(MATCH(1,INDEX(('2_Review &amp; Audit'!$F$6:$F$505=$A2959)*('2_Review &amp; Audit'!$I$6:$I$505&gt;=$E2959-30)*('2_Review &amp; Audit'!$I$6:$I$505&lt;=$E2959+30)*('2_Review &amp; Audit'!$R$6:$R$505&gt;0)*(ROW('2_Review &amp; Audit'!$R$6:$R$505)&gt;$T2959),0),0)+5,""))</f>
        <v/>
      </c>
      <c r="AG2959" t="str">
        <f>IF(OR($D2959="",$AB2959="",$AF2959=""),"",MIN($AB2959,$AF2959))</f>
        <v/>
      </c>
      <c r="AK2959" t="str">
        <f>IF($D2959="","",MAX(0,N($AB2959)-N($AG2959)))</f>
        <v/>
      </c>
      <c r="AL2959" t="str">
        <f>IF(OR($D2959="",$AK2959="",N($AK2959)&lt;=0),"",IFERROR(MATCH(1,INDEX(('2_Review &amp; Audit'!$F$6:$F$505=$A2959)*('2_Review &amp; Audit'!$I$6:$I$505&gt;=$E2959-30)*('2_Review &amp; Audit'!$I$6:$I$505&lt;=$E2959+30)*('2_Review &amp; Audit'!$R$6:$R$505&gt;0)*(ROW('2_Review &amp; Audit'!$R$6:$R$505)&gt;$AC2959),0),0)+5,""))</f>
        <v/>
      </c>
      <c r="AP2959" t="str">
        <f>IF(OR($D2959="",$AK2959="",$AO2959=""),"",MIN($AK2959,$AO2959))</f>
        <v/>
      </c>
    </row>
    <row r="2960" spans="1:42" ht="12.75" customHeight="1" x14ac:dyDescent="0.2">
      <c r="A2960" t="str">
        <f>IF($J2960="","",INDEX('2_Review &amp; Audit'!$F:$F,$J2960))</f>
        <v/>
      </c>
      <c r="B2960" t="str">
        <f>IF($J2960="","",INDEX('2_Review &amp; Audit'!$C:$C,$J2960))</f>
        <v/>
      </c>
      <c r="C2960" t="str">
        <f>IF($J2960="","",INDEX('2_Review &amp; Audit'!$D:$D,$J2960))</f>
        <v/>
      </c>
      <c r="D2960" s="60" t="str">
        <f>IF($J2960="","",INDEX('2_Review &amp; Audit'!$U:$U,$J2960))</f>
        <v/>
      </c>
      <c r="E2960" t="str">
        <f>IF($J2960="","",INDEX('2_Review &amp; Audit'!$M:$M,$J2960))</f>
        <v/>
      </c>
      <c r="F2960" t="str">
        <f>IF($J2960="","",INDEX('2_Review &amp; Audit'!$N:$N,$J2960))</f>
        <v/>
      </c>
      <c r="G2960" t="str">
        <f>IF(OR($J2960="",$F2960=""),"",ABS(INDEX('2_Review &amp; Audit'!$B:$B,$J2960)/$F2960))</f>
        <v/>
      </c>
      <c r="H2960" t="str">
        <f t="shared" si="110"/>
        <v/>
      </c>
      <c r="I2960" t="str">
        <f>IF($J2960="","",INDEX('2_Review &amp; Audit'!$AD:$AD,$J2960))</f>
        <v/>
      </c>
      <c r="AB2960" t="str">
        <f>IF($D2960="","",MAX(0,N(#REF!)-N($X2960)))</f>
        <v/>
      </c>
      <c r="AC2960" t="str">
        <f>IF(OR($D2960="",$AB2960="",N($AB2960)&lt;=0),"",IFERROR(MATCH(1,INDEX(('2_Review &amp; Audit'!$F$6:$F$505=$A2960)*('2_Review &amp; Audit'!$I$6:$I$505&gt;=$E2960-30)*('2_Review &amp; Audit'!$I$6:$I$505&lt;=$E2960+30)*('2_Review &amp; Audit'!$R$6:$R$505&gt;0)*(ROW('2_Review &amp; Audit'!$R$6:$R$505)&gt;$T2960),0),0)+5,""))</f>
        <v/>
      </c>
      <c r="AG2960" t="str">
        <f>IF(OR($D2960="",$AB2960="",$AF2960=""),"",MIN($AB2960,$AF2960))</f>
        <v/>
      </c>
      <c r="AK2960" t="str">
        <f>IF($D2960="","",MAX(0,N($AB2960)-N($AG2960)))</f>
        <v/>
      </c>
      <c r="AL2960" t="str">
        <f>IF(OR($D2960="",$AK2960="",N($AK2960)&lt;=0),"",IFERROR(MATCH(1,INDEX(('2_Review &amp; Audit'!$F$6:$F$505=$A2960)*('2_Review &amp; Audit'!$I$6:$I$505&gt;=$E2960-30)*('2_Review &amp; Audit'!$I$6:$I$505&lt;=$E2960+30)*('2_Review &amp; Audit'!$R$6:$R$505&gt;0)*(ROW('2_Review &amp; Audit'!$R$6:$R$505)&gt;$AC2960),0),0)+5,""))</f>
        <v/>
      </c>
      <c r="AP2960" t="str">
        <f>IF(OR($D2960="",$AK2960="",$AO2960=""),"",MIN($AK2960,$AO2960))</f>
        <v/>
      </c>
    </row>
    <row r="2961" spans="1:42" ht="12.75" customHeight="1" x14ac:dyDescent="0.2">
      <c r="A2961" t="str">
        <f>IF($J2961="","",INDEX('2_Review &amp; Audit'!$F:$F,$J2961))</f>
        <v/>
      </c>
      <c r="B2961" t="str">
        <f>IF($J2961="","",INDEX('2_Review &amp; Audit'!$C:$C,$J2961))</f>
        <v/>
      </c>
      <c r="C2961" t="str">
        <f>IF($J2961="","",INDEX('2_Review &amp; Audit'!$D:$D,$J2961))</f>
        <v/>
      </c>
      <c r="D2961" s="60" t="str">
        <f>IF($J2961="","",INDEX('2_Review &amp; Audit'!$U:$U,$J2961))</f>
        <v/>
      </c>
      <c r="E2961" t="str">
        <f>IF($J2961="","",INDEX('2_Review &amp; Audit'!$M:$M,$J2961))</f>
        <v/>
      </c>
      <c r="F2961" t="str">
        <f>IF($J2961="","",INDEX('2_Review &amp; Audit'!$N:$N,$J2961))</f>
        <v/>
      </c>
      <c r="G2961" t="str">
        <f>IF(OR($J2961="",$F2961=""),"",ABS(INDEX('2_Review &amp; Audit'!$B:$B,$J2961)/$F2961))</f>
        <v/>
      </c>
      <c r="H2961" t="str">
        <f t="shared" si="110"/>
        <v/>
      </c>
      <c r="I2961" t="str">
        <f>IF($J2961="","",INDEX('2_Review &amp; Audit'!$AD:$AD,$J2961))</f>
        <v/>
      </c>
      <c r="AB2961" t="str">
        <f>IF($D2961="","",MAX(0,N(#REF!)-N($X2961)))</f>
        <v/>
      </c>
      <c r="AC2961" t="str">
        <f>IF(OR($D2961="",$AB2961="",N($AB2961)&lt;=0),"",IFERROR(MATCH(1,INDEX(('2_Review &amp; Audit'!$F$6:$F$505=$A2961)*('2_Review &amp; Audit'!$I$6:$I$505&gt;=$E2961-30)*('2_Review &amp; Audit'!$I$6:$I$505&lt;=$E2961+30)*('2_Review &amp; Audit'!$R$6:$R$505&gt;0)*(ROW('2_Review &amp; Audit'!$R$6:$R$505)&gt;$T2961),0),0)+5,""))</f>
        <v/>
      </c>
      <c r="AG2961" t="str">
        <f>IF(OR($D2961="",$AB2961="",$AF2961=""),"",MIN($AB2961,$AF2961))</f>
        <v/>
      </c>
      <c r="AK2961" t="str">
        <f>IF($D2961="","",MAX(0,N($AB2961)-N($AG2961)))</f>
        <v/>
      </c>
      <c r="AL2961" t="str">
        <f>IF(OR($D2961="",$AK2961="",N($AK2961)&lt;=0),"",IFERROR(MATCH(1,INDEX(('2_Review &amp; Audit'!$F$6:$F$505=$A2961)*('2_Review &amp; Audit'!$I$6:$I$505&gt;=$E2961-30)*('2_Review &amp; Audit'!$I$6:$I$505&lt;=$E2961+30)*('2_Review &amp; Audit'!$R$6:$R$505&gt;0)*(ROW('2_Review &amp; Audit'!$R$6:$R$505)&gt;$AC2961),0),0)+5,""))</f>
        <v/>
      </c>
      <c r="AP2961" t="str">
        <f>IF(OR($D2961="",$AK2961="",$AO2961=""),"",MIN($AK2961,$AO2961))</f>
        <v/>
      </c>
    </row>
    <row r="2962" spans="1:42" ht="12.75" customHeight="1" x14ac:dyDescent="0.2">
      <c r="A2962" t="str">
        <f>IF($J2962="","",INDEX('2_Review &amp; Audit'!$F:$F,$J2962))</f>
        <v/>
      </c>
      <c r="B2962" t="str">
        <f>IF($J2962="","",INDEX('2_Review &amp; Audit'!$C:$C,$J2962))</f>
        <v/>
      </c>
      <c r="C2962" t="str">
        <f>IF($J2962="","",INDEX('2_Review &amp; Audit'!$D:$D,$J2962))</f>
        <v/>
      </c>
      <c r="D2962" s="60" t="str">
        <f>IF($J2962="","",INDEX('2_Review &amp; Audit'!$U:$U,$J2962))</f>
        <v/>
      </c>
      <c r="E2962" t="str">
        <f>IF($J2962="","",INDEX('2_Review &amp; Audit'!$M:$M,$J2962))</f>
        <v/>
      </c>
      <c r="F2962" t="str">
        <f>IF($J2962="","",INDEX('2_Review &amp; Audit'!$N:$N,$J2962))</f>
        <v/>
      </c>
      <c r="G2962" t="str">
        <f>IF(OR($J2962="",$F2962=""),"",ABS(INDEX('2_Review &amp; Audit'!$B:$B,$J2962)/$F2962))</f>
        <v/>
      </c>
      <c r="H2962" t="str">
        <f t="shared" si="110"/>
        <v/>
      </c>
      <c r="I2962" t="str">
        <f>IF($J2962="","",INDEX('2_Review &amp; Audit'!$AD:$AD,$J2962))</f>
        <v/>
      </c>
      <c r="AB2962" t="str">
        <f>IF($D2962="","",MAX(0,N(#REF!)-N($X2962)))</f>
        <v/>
      </c>
      <c r="AC2962" t="str">
        <f>IF(OR($D2962="",$AB2962="",N($AB2962)&lt;=0),"",IFERROR(MATCH(1,INDEX(('2_Review &amp; Audit'!$F$6:$F$505=$A2962)*('2_Review &amp; Audit'!$I$6:$I$505&gt;=$E2962-30)*('2_Review &amp; Audit'!$I$6:$I$505&lt;=$E2962+30)*('2_Review &amp; Audit'!$R$6:$R$505&gt;0)*(ROW('2_Review &amp; Audit'!$R$6:$R$505)&gt;$T2962),0),0)+5,""))</f>
        <v/>
      </c>
      <c r="AG2962" t="str">
        <f>IF(OR($D2962="",$AB2962="",$AF2962=""),"",MIN($AB2962,$AF2962))</f>
        <v/>
      </c>
      <c r="AK2962" t="str">
        <f>IF($D2962="","",MAX(0,N($AB2962)-N($AG2962)))</f>
        <v/>
      </c>
      <c r="AL2962" t="str">
        <f>IF(OR($D2962="",$AK2962="",N($AK2962)&lt;=0),"",IFERROR(MATCH(1,INDEX(('2_Review &amp; Audit'!$F$6:$F$505=$A2962)*('2_Review &amp; Audit'!$I$6:$I$505&gt;=$E2962-30)*('2_Review &amp; Audit'!$I$6:$I$505&lt;=$E2962+30)*('2_Review &amp; Audit'!$R$6:$R$505&gt;0)*(ROW('2_Review &amp; Audit'!$R$6:$R$505)&gt;$AC2962),0),0)+5,""))</f>
        <v/>
      </c>
      <c r="AP2962" t="str">
        <f>IF(OR($D2962="",$AK2962="",$AO2962=""),"",MIN($AK2962,$AO2962))</f>
        <v/>
      </c>
    </row>
    <row r="2963" spans="1:42" ht="12.75" customHeight="1" x14ac:dyDescent="0.2">
      <c r="A2963" t="str">
        <f>IF($J2963="","",INDEX('2_Review &amp; Audit'!$F:$F,$J2963))</f>
        <v/>
      </c>
      <c r="B2963" t="str">
        <f>IF($J2963="","",INDEX('2_Review &amp; Audit'!$C:$C,$J2963))</f>
        <v/>
      </c>
      <c r="C2963" t="str">
        <f>IF($J2963="","",INDEX('2_Review &amp; Audit'!$D:$D,$J2963))</f>
        <v/>
      </c>
      <c r="D2963" s="60" t="str">
        <f>IF($J2963="","",INDEX('2_Review &amp; Audit'!$U:$U,$J2963))</f>
        <v/>
      </c>
      <c r="E2963" t="str">
        <f>IF($J2963="","",INDEX('2_Review &amp; Audit'!$M:$M,$J2963))</f>
        <v/>
      </c>
      <c r="F2963" t="str">
        <f>IF($J2963="","",INDEX('2_Review &amp; Audit'!$N:$N,$J2963))</f>
        <v/>
      </c>
      <c r="G2963" t="str">
        <f>IF(OR($J2963="",$F2963=""),"",ABS(INDEX('2_Review &amp; Audit'!$B:$B,$J2963)/$F2963))</f>
        <v/>
      </c>
      <c r="H2963" t="str">
        <f t="shared" si="110"/>
        <v/>
      </c>
      <c r="I2963" t="str">
        <f>IF($J2963="","",INDEX('2_Review &amp; Audit'!$AD:$AD,$J2963))</f>
        <v/>
      </c>
      <c r="AB2963" t="str">
        <f>IF($D2963="","",MAX(0,N(#REF!)-N($X2963)))</f>
        <v/>
      </c>
      <c r="AC2963" t="str">
        <f>IF(OR($D2963="",$AB2963="",N($AB2963)&lt;=0),"",IFERROR(MATCH(1,INDEX(('2_Review &amp; Audit'!$F$6:$F$505=$A2963)*('2_Review &amp; Audit'!$I$6:$I$505&gt;=$E2963-30)*('2_Review &amp; Audit'!$I$6:$I$505&lt;=$E2963+30)*('2_Review &amp; Audit'!$R$6:$R$505&gt;0)*(ROW('2_Review &amp; Audit'!$R$6:$R$505)&gt;$T2963),0),0)+5,""))</f>
        <v/>
      </c>
      <c r="AG2963" t="str">
        <f>IF(OR($D2963="",$AB2963="",$AF2963=""),"",MIN($AB2963,$AF2963))</f>
        <v/>
      </c>
      <c r="AK2963" t="str">
        <f>IF($D2963="","",MAX(0,N($AB2963)-N($AG2963)))</f>
        <v/>
      </c>
      <c r="AL2963" t="str">
        <f>IF(OR($D2963="",$AK2963="",N($AK2963)&lt;=0),"",IFERROR(MATCH(1,INDEX(('2_Review &amp; Audit'!$F$6:$F$505=$A2963)*('2_Review &amp; Audit'!$I$6:$I$505&gt;=$E2963-30)*('2_Review &amp; Audit'!$I$6:$I$505&lt;=$E2963+30)*('2_Review &amp; Audit'!$R$6:$R$505&gt;0)*(ROW('2_Review &amp; Audit'!$R$6:$R$505)&gt;$AC2963),0),0)+5,""))</f>
        <v/>
      </c>
      <c r="AP2963" t="str">
        <f>IF(OR($D2963="",$AK2963="",$AO2963=""),"",MIN($AK2963,$AO2963))</f>
        <v/>
      </c>
    </row>
    <row r="2964" spans="1:42" ht="12.75" customHeight="1" x14ac:dyDescent="0.2">
      <c r="A2964" t="str">
        <f>IF($J2964="","",INDEX('2_Review &amp; Audit'!$F:$F,$J2964))</f>
        <v/>
      </c>
      <c r="B2964" t="str">
        <f>IF($J2964="","",INDEX('2_Review &amp; Audit'!$C:$C,$J2964))</f>
        <v/>
      </c>
      <c r="C2964" t="str">
        <f>IF($J2964="","",INDEX('2_Review &amp; Audit'!$D:$D,$J2964))</f>
        <v/>
      </c>
      <c r="D2964" s="60" t="str">
        <f>IF($J2964="","",INDEX('2_Review &amp; Audit'!$U:$U,$J2964))</f>
        <v/>
      </c>
      <c r="E2964" t="str">
        <f>IF($J2964="","",INDEX('2_Review &amp; Audit'!$M:$M,$J2964))</f>
        <v/>
      </c>
      <c r="F2964" t="str">
        <f>IF($J2964="","",INDEX('2_Review &amp; Audit'!$N:$N,$J2964))</f>
        <v/>
      </c>
      <c r="G2964" t="str">
        <f>IF(OR($J2964="",$F2964=""),"",ABS(INDEX('2_Review &amp; Audit'!$B:$B,$J2964)/$F2964))</f>
        <v/>
      </c>
      <c r="H2964" t="str">
        <f t="shared" si="110"/>
        <v/>
      </c>
      <c r="I2964" t="str">
        <f>IF($J2964="","",INDEX('2_Review &amp; Audit'!$AD:$AD,$J2964))</f>
        <v/>
      </c>
      <c r="AB2964" t="str">
        <f>IF($D2964="","",MAX(0,N(#REF!)-N($X2964)))</f>
        <v/>
      </c>
      <c r="AC2964" t="str">
        <f>IF(OR($D2964="",$AB2964="",N($AB2964)&lt;=0),"",IFERROR(MATCH(1,INDEX(('2_Review &amp; Audit'!$F$6:$F$505=$A2964)*('2_Review &amp; Audit'!$I$6:$I$505&gt;=$E2964-30)*('2_Review &amp; Audit'!$I$6:$I$505&lt;=$E2964+30)*('2_Review &amp; Audit'!$R$6:$R$505&gt;0)*(ROW('2_Review &amp; Audit'!$R$6:$R$505)&gt;$T2964),0),0)+5,""))</f>
        <v/>
      </c>
      <c r="AG2964" t="str">
        <f>IF(OR($D2964="",$AB2964="",$AF2964=""),"",MIN($AB2964,$AF2964))</f>
        <v/>
      </c>
      <c r="AK2964" t="str">
        <f>IF($D2964="","",MAX(0,N($AB2964)-N($AG2964)))</f>
        <v/>
      </c>
      <c r="AL2964" t="str">
        <f>IF(OR($D2964="",$AK2964="",N($AK2964)&lt;=0),"",IFERROR(MATCH(1,INDEX(('2_Review &amp; Audit'!$F$6:$F$505=$A2964)*('2_Review &amp; Audit'!$I$6:$I$505&gt;=$E2964-30)*('2_Review &amp; Audit'!$I$6:$I$505&lt;=$E2964+30)*('2_Review &amp; Audit'!$R$6:$R$505&gt;0)*(ROW('2_Review &amp; Audit'!$R$6:$R$505)&gt;$AC2964),0),0)+5,""))</f>
        <v/>
      </c>
      <c r="AP2964" t="str">
        <f>IF(OR($D2964="",$AK2964="",$AO2964=""),"",MIN($AK2964,$AO2964))</f>
        <v/>
      </c>
    </row>
    <row r="2965" spans="1:42" ht="12.75" customHeight="1" x14ac:dyDescent="0.2">
      <c r="A2965" t="str">
        <f>IF($J2965="","",INDEX('2_Review &amp; Audit'!$F:$F,$J2965))</f>
        <v/>
      </c>
      <c r="B2965" t="str">
        <f>IF($J2965="","",INDEX('2_Review &amp; Audit'!$C:$C,$J2965))</f>
        <v/>
      </c>
      <c r="C2965" t="str">
        <f>IF($J2965="","",INDEX('2_Review &amp; Audit'!$D:$D,$J2965))</f>
        <v/>
      </c>
      <c r="D2965" s="60" t="str">
        <f>IF($J2965="","",INDEX('2_Review &amp; Audit'!$U:$U,$J2965))</f>
        <v/>
      </c>
      <c r="E2965" t="str">
        <f>IF($J2965="","",INDEX('2_Review &amp; Audit'!$M:$M,$J2965))</f>
        <v/>
      </c>
      <c r="F2965" t="str">
        <f>IF($J2965="","",INDEX('2_Review &amp; Audit'!$N:$N,$J2965))</f>
        <v/>
      </c>
      <c r="G2965" t="str">
        <f>IF(OR($J2965="",$F2965=""),"",ABS(INDEX('2_Review &amp; Audit'!$B:$B,$J2965)/$F2965))</f>
        <v/>
      </c>
      <c r="H2965" t="str">
        <f t="shared" si="110"/>
        <v/>
      </c>
      <c r="I2965" t="str">
        <f>IF($J2965="","",INDEX('2_Review &amp; Audit'!$AD:$AD,$J2965))</f>
        <v/>
      </c>
      <c r="AB2965" t="str">
        <f>IF($D2965="","",MAX(0,N(#REF!)-N($X2965)))</f>
        <v/>
      </c>
      <c r="AC2965" t="str">
        <f>IF(OR($D2965="",$AB2965="",N($AB2965)&lt;=0),"",IFERROR(MATCH(1,INDEX(('2_Review &amp; Audit'!$F$6:$F$505=$A2965)*('2_Review &amp; Audit'!$I$6:$I$505&gt;=$E2965-30)*('2_Review &amp; Audit'!$I$6:$I$505&lt;=$E2965+30)*('2_Review &amp; Audit'!$R$6:$R$505&gt;0)*(ROW('2_Review &amp; Audit'!$R$6:$R$505)&gt;$T2965),0),0)+5,""))</f>
        <v/>
      </c>
      <c r="AG2965" t="str">
        <f>IF(OR($D2965="",$AB2965="",$AF2965=""),"",MIN($AB2965,$AF2965))</f>
        <v/>
      </c>
      <c r="AK2965" t="str">
        <f>IF($D2965="","",MAX(0,N($AB2965)-N($AG2965)))</f>
        <v/>
      </c>
      <c r="AL2965" t="str">
        <f>IF(OR($D2965="",$AK2965="",N($AK2965)&lt;=0),"",IFERROR(MATCH(1,INDEX(('2_Review &amp; Audit'!$F$6:$F$505=$A2965)*('2_Review &amp; Audit'!$I$6:$I$505&gt;=$E2965-30)*('2_Review &amp; Audit'!$I$6:$I$505&lt;=$E2965+30)*('2_Review &amp; Audit'!$R$6:$R$505&gt;0)*(ROW('2_Review &amp; Audit'!$R$6:$R$505)&gt;$AC2965),0),0)+5,""))</f>
        <v/>
      </c>
      <c r="AP2965" t="str">
        <f>IF(OR($D2965="",$AK2965="",$AO2965=""),"",MIN($AK2965,$AO2965))</f>
        <v/>
      </c>
    </row>
    <row r="2966" spans="1:42" ht="12.75" customHeight="1" x14ac:dyDescent="0.2">
      <c r="A2966" t="str">
        <f>IF($J2966="","",INDEX('2_Review &amp; Audit'!$F:$F,$J2966))</f>
        <v/>
      </c>
      <c r="B2966" t="str">
        <f>IF($J2966="","",INDEX('2_Review &amp; Audit'!$C:$C,$J2966))</f>
        <v/>
      </c>
      <c r="C2966" t="str">
        <f>IF($J2966="","",INDEX('2_Review &amp; Audit'!$D:$D,$J2966))</f>
        <v/>
      </c>
      <c r="D2966" s="60" t="str">
        <f>IF($J2966="","",INDEX('2_Review &amp; Audit'!$U:$U,$J2966))</f>
        <v/>
      </c>
      <c r="E2966" t="str">
        <f>IF($J2966="","",INDEX('2_Review &amp; Audit'!$M:$M,$J2966))</f>
        <v/>
      </c>
      <c r="F2966" t="str">
        <f>IF($J2966="","",INDEX('2_Review &amp; Audit'!$N:$N,$J2966))</f>
        <v/>
      </c>
      <c r="G2966" t="str">
        <f>IF(OR($J2966="",$F2966=""),"",ABS(INDEX('2_Review &amp; Audit'!$B:$B,$J2966)/$F2966))</f>
        <v/>
      </c>
      <c r="H2966" t="str">
        <f t="shared" si="110"/>
        <v/>
      </c>
      <c r="I2966" t="str">
        <f>IF($J2966="","",INDEX('2_Review &amp; Audit'!$AD:$AD,$J2966))</f>
        <v/>
      </c>
      <c r="AB2966" t="str">
        <f>IF($D2966="","",MAX(0,N(#REF!)-N($X2966)))</f>
        <v/>
      </c>
      <c r="AC2966" t="str">
        <f>IF(OR($D2966="",$AB2966="",N($AB2966)&lt;=0),"",IFERROR(MATCH(1,INDEX(('2_Review &amp; Audit'!$F$6:$F$505=$A2966)*('2_Review &amp; Audit'!$I$6:$I$505&gt;=$E2966-30)*('2_Review &amp; Audit'!$I$6:$I$505&lt;=$E2966+30)*('2_Review &amp; Audit'!$R$6:$R$505&gt;0)*(ROW('2_Review &amp; Audit'!$R$6:$R$505)&gt;$T2966),0),0)+5,""))</f>
        <v/>
      </c>
      <c r="AG2966" t="str">
        <f>IF(OR($D2966="",$AB2966="",$AF2966=""),"",MIN($AB2966,$AF2966))</f>
        <v/>
      </c>
      <c r="AK2966" t="str">
        <f>IF($D2966="","",MAX(0,N($AB2966)-N($AG2966)))</f>
        <v/>
      </c>
      <c r="AL2966" t="str">
        <f>IF(OR($D2966="",$AK2966="",N($AK2966)&lt;=0),"",IFERROR(MATCH(1,INDEX(('2_Review &amp; Audit'!$F$6:$F$505=$A2966)*('2_Review &amp; Audit'!$I$6:$I$505&gt;=$E2966-30)*('2_Review &amp; Audit'!$I$6:$I$505&lt;=$E2966+30)*('2_Review &amp; Audit'!$R$6:$R$505&gt;0)*(ROW('2_Review &amp; Audit'!$R$6:$R$505)&gt;$AC2966),0),0)+5,""))</f>
        <v/>
      </c>
      <c r="AP2966" t="str">
        <f>IF(OR($D2966="",$AK2966="",$AO2966=""),"",MIN($AK2966,$AO2966))</f>
        <v/>
      </c>
    </row>
    <row r="2967" spans="1:42" ht="12.75" customHeight="1" x14ac:dyDescent="0.2">
      <c r="A2967" t="str">
        <f>IF($J2967="","",INDEX('2_Review &amp; Audit'!$F:$F,$J2967))</f>
        <v/>
      </c>
      <c r="B2967" t="str">
        <f>IF($J2967="","",INDEX('2_Review &amp; Audit'!$C:$C,$J2967))</f>
        <v/>
      </c>
      <c r="C2967" t="str">
        <f>IF($J2967="","",INDEX('2_Review &amp; Audit'!$D:$D,$J2967))</f>
        <v/>
      </c>
      <c r="D2967" s="60" t="str">
        <f>IF($J2967="","",INDEX('2_Review &amp; Audit'!$U:$U,$J2967))</f>
        <v/>
      </c>
      <c r="E2967" t="str">
        <f>IF($J2967="","",INDEX('2_Review &amp; Audit'!$M:$M,$J2967))</f>
        <v/>
      </c>
      <c r="F2967" t="str">
        <f>IF($J2967="","",INDEX('2_Review &amp; Audit'!$N:$N,$J2967))</f>
        <v/>
      </c>
      <c r="G2967" t="str">
        <f>IF(OR($J2967="",$F2967=""),"",ABS(INDEX('2_Review &amp; Audit'!$B:$B,$J2967)/$F2967))</f>
        <v/>
      </c>
      <c r="H2967" t="str">
        <f t="shared" si="110"/>
        <v/>
      </c>
      <c r="I2967" t="str">
        <f>IF($J2967="","",INDEX('2_Review &amp; Audit'!$AD:$AD,$J2967))</f>
        <v/>
      </c>
      <c r="AB2967" t="str">
        <f>IF($D2967="","",MAX(0,N(#REF!)-N($X2967)))</f>
        <v/>
      </c>
      <c r="AC2967" t="str">
        <f>IF(OR($D2967="",$AB2967="",N($AB2967)&lt;=0),"",IFERROR(MATCH(1,INDEX(('2_Review &amp; Audit'!$F$6:$F$505=$A2967)*('2_Review &amp; Audit'!$I$6:$I$505&gt;=$E2967-30)*('2_Review &amp; Audit'!$I$6:$I$505&lt;=$E2967+30)*('2_Review &amp; Audit'!$R$6:$R$505&gt;0)*(ROW('2_Review &amp; Audit'!$R$6:$R$505)&gt;$T2967),0),0)+5,""))</f>
        <v/>
      </c>
      <c r="AG2967" t="str">
        <f>IF(OR($D2967="",$AB2967="",$AF2967=""),"",MIN($AB2967,$AF2967))</f>
        <v/>
      </c>
      <c r="AK2967" t="str">
        <f>IF($D2967="","",MAX(0,N($AB2967)-N($AG2967)))</f>
        <v/>
      </c>
      <c r="AL2967" t="str">
        <f>IF(OR($D2967="",$AK2967="",N($AK2967)&lt;=0),"",IFERROR(MATCH(1,INDEX(('2_Review &amp; Audit'!$F$6:$F$505=$A2967)*('2_Review &amp; Audit'!$I$6:$I$505&gt;=$E2967-30)*('2_Review &amp; Audit'!$I$6:$I$505&lt;=$E2967+30)*('2_Review &amp; Audit'!$R$6:$R$505&gt;0)*(ROW('2_Review &amp; Audit'!$R$6:$R$505)&gt;$AC2967),0),0)+5,""))</f>
        <v/>
      </c>
      <c r="AP2967" t="str">
        <f>IF(OR($D2967="",$AK2967="",$AO2967=""),"",MIN($AK2967,$AO2967))</f>
        <v/>
      </c>
    </row>
    <row r="2968" spans="1:42" ht="12.75" customHeight="1" x14ac:dyDescent="0.2">
      <c r="A2968" t="str">
        <f>IF($J2968="","",INDEX('2_Review &amp; Audit'!$F:$F,$J2968))</f>
        <v/>
      </c>
      <c r="B2968" t="str">
        <f>IF($J2968="","",INDEX('2_Review &amp; Audit'!$C:$C,$J2968))</f>
        <v/>
      </c>
      <c r="C2968" t="str">
        <f>IF($J2968="","",INDEX('2_Review &amp; Audit'!$D:$D,$J2968))</f>
        <v/>
      </c>
      <c r="D2968" s="60" t="str">
        <f>IF($J2968="","",INDEX('2_Review &amp; Audit'!$U:$U,$J2968))</f>
        <v/>
      </c>
      <c r="E2968" t="str">
        <f>IF($J2968="","",INDEX('2_Review &amp; Audit'!$M:$M,$J2968))</f>
        <v/>
      </c>
      <c r="F2968" t="str">
        <f>IF($J2968="","",INDEX('2_Review &amp; Audit'!$N:$N,$J2968))</f>
        <v/>
      </c>
      <c r="G2968" t="str">
        <f>IF(OR($J2968="",$F2968=""),"",ABS(INDEX('2_Review &amp; Audit'!$B:$B,$J2968)/$F2968))</f>
        <v/>
      </c>
      <c r="H2968" t="str">
        <f t="shared" si="110"/>
        <v/>
      </c>
      <c r="I2968" t="str">
        <f>IF($J2968="","",INDEX('2_Review &amp; Audit'!$AD:$AD,$J2968))</f>
        <v/>
      </c>
      <c r="AB2968" t="str">
        <f>IF($D2968="","",MAX(0,N(#REF!)-N($X2968)))</f>
        <v/>
      </c>
      <c r="AC2968" t="str">
        <f>IF(OR($D2968="",$AB2968="",N($AB2968)&lt;=0),"",IFERROR(MATCH(1,INDEX(('2_Review &amp; Audit'!$F$6:$F$505=$A2968)*('2_Review &amp; Audit'!$I$6:$I$505&gt;=$E2968-30)*('2_Review &amp; Audit'!$I$6:$I$505&lt;=$E2968+30)*('2_Review &amp; Audit'!$R$6:$R$505&gt;0)*(ROW('2_Review &amp; Audit'!$R$6:$R$505)&gt;$T2968),0),0)+5,""))</f>
        <v/>
      </c>
      <c r="AG2968" t="str">
        <f>IF(OR($D2968="",$AB2968="",$AF2968=""),"",MIN($AB2968,$AF2968))</f>
        <v/>
      </c>
      <c r="AK2968" t="str">
        <f>IF($D2968="","",MAX(0,N($AB2968)-N($AG2968)))</f>
        <v/>
      </c>
      <c r="AL2968" t="str">
        <f>IF(OR($D2968="",$AK2968="",N($AK2968)&lt;=0),"",IFERROR(MATCH(1,INDEX(('2_Review &amp; Audit'!$F$6:$F$505=$A2968)*('2_Review &amp; Audit'!$I$6:$I$505&gt;=$E2968-30)*('2_Review &amp; Audit'!$I$6:$I$505&lt;=$E2968+30)*('2_Review &amp; Audit'!$R$6:$R$505&gt;0)*(ROW('2_Review &amp; Audit'!$R$6:$R$505)&gt;$AC2968),0),0)+5,""))</f>
        <v/>
      </c>
      <c r="AP2968" t="str">
        <f>IF(OR($D2968="",$AK2968="",$AO2968=""),"",MIN($AK2968,$AO2968))</f>
        <v/>
      </c>
    </row>
    <row r="2969" spans="1:42" ht="12.75" customHeight="1" x14ac:dyDescent="0.2">
      <c r="A2969" t="str">
        <f>IF($J2969="","",INDEX('2_Review &amp; Audit'!$F:$F,$J2969))</f>
        <v/>
      </c>
      <c r="B2969" t="str">
        <f>IF($J2969="","",INDEX('2_Review &amp; Audit'!$C:$C,$J2969))</f>
        <v/>
      </c>
      <c r="C2969" t="str">
        <f>IF($J2969="","",INDEX('2_Review &amp; Audit'!$D:$D,$J2969))</f>
        <v/>
      </c>
      <c r="D2969" s="60" t="str">
        <f>IF($J2969="","",INDEX('2_Review &amp; Audit'!$U:$U,$J2969))</f>
        <v/>
      </c>
      <c r="E2969" t="str">
        <f>IF($J2969="","",INDEX('2_Review &amp; Audit'!$M:$M,$J2969))</f>
        <v/>
      </c>
      <c r="F2969" t="str">
        <f>IF($J2969="","",INDEX('2_Review &amp; Audit'!$N:$N,$J2969))</f>
        <v/>
      </c>
      <c r="G2969" t="str">
        <f>IF(OR($J2969="",$F2969=""),"",ABS(INDEX('2_Review &amp; Audit'!$B:$B,$J2969)/$F2969))</f>
        <v/>
      </c>
      <c r="H2969" t="str">
        <f t="shared" si="110"/>
        <v/>
      </c>
      <c r="I2969" t="str">
        <f>IF($J2969="","",INDEX('2_Review &amp; Audit'!$AD:$AD,$J2969))</f>
        <v/>
      </c>
      <c r="AB2969" t="str">
        <f>IF($D2969="","",MAX(0,N(#REF!)-N($X2969)))</f>
        <v/>
      </c>
      <c r="AC2969" t="str">
        <f>IF(OR($D2969="",$AB2969="",N($AB2969)&lt;=0),"",IFERROR(MATCH(1,INDEX(('2_Review &amp; Audit'!$F$6:$F$505=$A2969)*('2_Review &amp; Audit'!$I$6:$I$505&gt;=$E2969-30)*('2_Review &amp; Audit'!$I$6:$I$505&lt;=$E2969+30)*('2_Review &amp; Audit'!$R$6:$R$505&gt;0)*(ROW('2_Review &amp; Audit'!$R$6:$R$505)&gt;$T2969),0),0)+5,""))</f>
        <v/>
      </c>
      <c r="AG2969" t="str">
        <f>IF(OR($D2969="",$AB2969="",$AF2969=""),"",MIN($AB2969,$AF2969))</f>
        <v/>
      </c>
      <c r="AK2969" t="str">
        <f>IF($D2969="","",MAX(0,N($AB2969)-N($AG2969)))</f>
        <v/>
      </c>
      <c r="AL2969" t="str">
        <f>IF(OR($D2969="",$AK2969="",N($AK2969)&lt;=0),"",IFERROR(MATCH(1,INDEX(('2_Review &amp; Audit'!$F$6:$F$505=$A2969)*('2_Review &amp; Audit'!$I$6:$I$505&gt;=$E2969-30)*('2_Review &amp; Audit'!$I$6:$I$505&lt;=$E2969+30)*('2_Review &amp; Audit'!$R$6:$R$505&gt;0)*(ROW('2_Review &amp; Audit'!$R$6:$R$505)&gt;$AC2969),0),0)+5,""))</f>
        <v/>
      </c>
      <c r="AP2969" t="str">
        <f>IF(OR($D2969="",$AK2969="",$AO2969=""),"",MIN($AK2969,$AO2969))</f>
        <v/>
      </c>
    </row>
    <row r="2970" spans="1:42" ht="12.75" customHeight="1" x14ac:dyDescent="0.2">
      <c r="A2970" t="str">
        <f>IF($J2970="","",INDEX('2_Review &amp; Audit'!$F:$F,$J2970))</f>
        <v/>
      </c>
      <c r="B2970" t="str">
        <f>IF($J2970="","",INDEX('2_Review &amp; Audit'!$C:$C,$J2970))</f>
        <v/>
      </c>
      <c r="C2970" t="str">
        <f>IF($J2970="","",INDEX('2_Review &amp; Audit'!$D:$D,$J2970))</f>
        <v/>
      </c>
      <c r="D2970" s="60" t="str">
        <f>IF($J2970="","",INDEX('2_Review &amp; Audit'!$U:$U,$J2970))</f>
        <v/>
      </c>
      <c r="E2970" t="str">
        <f>IF($J2970="","",INDEX('2_Review &amp; Audit'!$M:$M,$J2970))</f>
        <v/>
      </c>
      <c r="F2970" t="str">
        <f>IF($J2970="","",INDEX('2_Review &amp; Audit'!$N:$N,$J2970))</f>
        <v/>
      </c>
      <c r="G2970" t="str">
        <f>IF(OR($J2970="",$F2970=""),"",ABS(INDEX('2_Review &amp; Audit'!$B:$B,$J2970)/$F2970))</f>
        <v/>
      </c>
      <c r="H2970" t="str">
        <f t="shared" si="110"/>
        <v/>
      </c>
      <c r="I2970" t="str">
        <f>IF($J2970="","",INDEX('2_Review &amp; Audit'!$AD:$AD,$J2970))</f>
        <v/>
      </c>
      <c r="AB2970" t="str">
        <f>IF($D2970="","",MAX(0,N(#REF!)-N($X2970)))</f>
        <v/>
      </c>
      <c r="AC2970" t="str">
        <f>IF(OR($D2970="",$AB2970="",N($AB2970)&lt;=0),"",IFERROR(MATCH(1,INDEX(('2_Review &amp; Audit'!$F$6:$F$505=$A2970)*('2_Review &amp; Audit'!$I$6:$I$505&gt;=$E2970-30)*('2_Review &amp; Audit'!$I$6:$I$505&lt;=$E2970+30)*('2_Review &amp; Audit'!$R$6:$R$505&gt;0)*(ROW('2_Review &amp; Audit'!$R$6:$R$505)&gt;$T2970),0),0)+5,""))</f>
        <v/>
      </c>
      <c r="AG2970" t="str">
        <f>IF(OR($D2970="",$AB2970="",$AF2970=""),"",MIN($AB2970,$AF2970))</f>
        <v/>
      </c>
      <c r="AK2970" t="str">
        <f>IF($D2970="","",MAX(0,N($AB2970)-N($AG2970)))</f>
        <v/>
      </c>
      <c r="AL2970" t="str">
        <f>IF(OR($D2970="",$AK2970="",N($AK2970)&lt;=0),"",IFERROR(MATCH(1,INDEX(('2_Review &amp; Audit'!$F$6:$F$505=$A2970)*('2_Review &amp; Audit'!$I$6:$I$505&gt;=$E2970-30)*('2_Review &amp; Audit'!$I$6:$I$505&lt;=$E2970+30)*('2_Review &amp; Audit'!$R$6:$R$505&gt;0)*(ROW('2_Review &amp; Audit'!$R$6:$R$505)&gt;$AC2970),0),0)+5,""))</f>
        <v/>
      </c>
      <c r="AP2970" t="str">
        <f>IF(OR($D2970="",$AK2970="",$AO2970=""),"",MIN($AK2970,$AO2970))</f>
        <v/>
      </c>
    </row>
    <row r="2971" spans="1:42" ht="12.75" customHeight="1" x14ac:dyDescent="0.2">
      <c r="A2971" t="str">
        <f>IF($J2971="","",INDEX('2_Review &amp; Audit'!$F:$F,$J2971))</f>
        <v/>
      </c>
      <c r="B2971" t="str">
        <f>IF($J2971="","",INDEX('2_Review &amp; Audit'!$C:$C,$J2971))</f>
        <v/>
      </c>
      <c r="C2971" t="str">
        <f>IF($J2971="","",INDEX('2_Review &amp; Audit'!$D:$D,$J2971))</f>
        <v/>
      </c>
      <c r="D2971" s="60" t="str">
        <f>IF($J2971="","",INDEX('2_Review &amp; Audit'!$U:$U,$J2971))</f>
        <v/>
      </c>
      <c r="E2971" t="str">
        <f>IF($J2971="","",INDEX('2_Review &amp; Audit'!$M:$M,$J2971))</f>
        <v/>
      </c>
      <c r="F2971" t="str">
        <f>IF($J2971="","",INDEX('2_Review &amp; Audit'!$N:$N,$J2971))</f>
        <v/>
      </c>
      <c r="G2971" t="str">
        <f>IF(OR($J2971="",$F2971=""),"",ABS(INDEX('2_Review &amp; Audit'!$B:$B,$J2971)/$F2971))</f>
        <v/>
      </c>
      <c r="H2971" t="str">
        <f t="shared" si="110"/>
        <v/>
      </c>
      <c r="I2971" t="str">
        <f>IF($J2971="","",INDEX('2_Review &amp; Audit'!$AD:$AD,$J2971))</f>
        <v/>
      </c>
      <c r="AB2971" t="str">
        <f>IF($D2971="","",MAX(0,N(#REF!)-N($X2971)))</f>
        <v/>
      </c>
      <c r="AC2971" t="str">
        <f>IF(OR($D2971="",$AB2971="",N($AB2971)&lt;=0),"",IFERROR(MATCH(1,INDEX(('2_Review &amp; Audit'!$F$6:$F$505=$A2971)*('2_Review &amp; Audit'!$I$6:$I$505&gt;=$E2971-30)*('2_Review &amp; Audit'!$I$6:$I$505&lt;=$E2971+30)*('2_Review &amp; Audit'!$R$6:$R$505&gt;0)*(ROW('2_Review &amp; Audit'!$R$6:$R$505)&gt;$T2971),0),0)+5,""))</f>
        <v/>
      </c>
      <c r="AG2971" t="str">
        <f>IF(OR($D2971="",$AB2971="",$AF2971=""),"",MIN($AB2971,$AF2971))</f>
        <v/>
      </c>
      <c r="AK2971" t="str">
        <f>IF($D2971="","",MAX(0,N($AB2971)-N($AG2971)))</f>
        <v/>
      </c>
      <c r="AL2971" t="str">
        <f>IF(OR($D2971="",$AK2971="",N($AK2971)&lt;=0),"",IFERROR(MATCH(1,INDEX(('2_Review &amp; Audit'!$F$6:$F$505=$A2971)*('2_Review &amp; Audit'!$I$6:$I$505&gt;=$E2971-30)*('2_Review &amp; Audit'!$I$6:$I$505&lt;=$E2971+30)*('2_Review &amp; Audit'!$R$6:$R$505&gt;0)*(ROW('2_Review &amp; Audit'!$R$6:$R$505)&gt;$AC2971),0),0)+5,""))</f>
        <v/>
      </c>
      <c r="AP2971" t="str">
        <f>IF(OR($D2971="",$AK2971="",$AO2971=""),"",MIN($AK2971,$AO2971))</f>
        <v/>
      </c>
    </row>
    <row r="2972" spans="1:42" ht="12.75" customHeight="1" x14ac:dyDescent="0.2">
      <c r="A2972" t="str">
        <f>IF($J2972="","",INDEX('2_Review &amp; Audit'!$F:$F,$J2972))</f>
        <v/>
      </c>
      <c r="B2972" t="str">
        <f>IF($J2972="","",INDEX('2_Review &amp; Audit'!$C:$C,$J2972))</f>
        <v/>
      </c>
      <c r="C2972" t="str">
        <f>IF($J2972="","",INDEX('2_Review &amp; Audit'!$D:$D,$J2972))</f>
        <v/>
      </c>
      <c r="D2972" s="60" t="str">
        <f>IF($J2972="","",INDEX('2_Review &amp; Audit'!$U:$U,$J2972))</f>
        <v/>
      </c>
      <c r="E2972" t="str">
        <f>IF($J2972="","",INDEX('2_Review &amp; Audit'!$M:$M,$J2972))</f>
        <v/>
      </c>
      <c r="F2972" t="str">
        <f>IF($J2972="","",INDEX('2_Review &amp; Audit'!$N:$N,$J2972))</f>
        <v/>
      </c>
      <c r="G2972" t="str">
        <f>IF(OR($J2972="",$F2972=""),"",ABS(INDEX('2_Review &amp; Audit'!$B:$B,$J2972)/$F2972))</f>
        <v/>
      </c>
      <c r="H2972" t="str">
        <f t="shared" si="110"/>
        <v/>
      </c>
      <c r="I2972" t="str">
        <f>IF($J2972="","",INDEX('2_Review &amp; Audit'!$AD:$AD,$J2972))</f>
        <v/>
      </c>
      <c r="AB2972" t="str">
        <f>IF($D2972="","",MAX(0,N(#REF!)-N($X2972)))</f>
        <v/>
      </c>
      <c r="AC2972" t="str">
        <f>IF(OR($D2972="",$AB2972="",N($AB2972)&lt;=0),"",IFERROR(MATCH(1,INDEX(('2_Review &amp; Audit'!$F$6:$F$505=$A2972)*('2_Review &amp; Audit'!$I$6:$I$505&gt;=$E2972-30)*('2_Review &amp; Audit'!$I$6:$I$505&lt;=$E2972+30)*('2_Review &amp; Audit'!$R$6:$R$505&gt;0)*(ROW('2_Review &amp; Audit'!$R$6:$R$505)&gt;$T2972),0),0)+5,""))</f>
        <v/>
      </c>
      <c r="AG2972" t="str">
        <f>IF(OR($D2972="",$AB2972="",$AF2972=""),"",MIN($AB2972,$AF2972))</f>
        <v/>
      </c>
      <c r="AK2972" t="str">
        <f>IF($D2972="","",MAX(0,N($AB2972)-N($AG2972)))</f>
        <v/>
      </c>
      <c r="AL2972" t="str">
        <f>IF(OR($D2972="",$AK2972="",N($AK2972)&lt;=0),"",IFERROR(MATCH(1,INDEX(('2_Review &amp; Audit'!$F$6:$F$505=$A2972)*('2_Review &amp; Audit'!$I$6:$I$505&gt;=$E2972-30)*('2_Review &amp; Audit'!$I$6:$I$505&lt;=$E2972+30)*('2_Review &amp; Audit'!$R$6:$R$505&gt;0)*(ROW('2_Review &amp; Audit'!$R$6:$R$505)&gt;$AC2972),0),0)+5,""))</f>
        <v/>
      </c>
      <c r="AP2972" t="str">
        <f>IF(OR($D2972="",$AK2972="",$AO2972=""),"",MIN($AK2972,$AO2972))</f>
        <v/>
      </c>
    </row>
    <row r="2973" spans="1:42" ht="12.75" customHeight="1" x14ac:dyDescent="0.2">
      <c r="A2973" t="str">
        <f>IF($J2973="","",INDEX('2_Review &amp; Audit'!$F:$F,$J2973))</f>
        <v/>
      </c>
      <c r="B2973" t="str">
        <f>IF($J2973="","",INDEX('2_Review &amp; Audit'!$C:$C,$J2973))</f>
        <v/>
      </c>
      <c r="C2973" t="str">
        <f>IF($J2973="","",INDEX('2_Review &amp; Audit'!$D:$D,$J2973))</f>
        <v/>
      </c>
      <c r="D2973" s="60" t="str">
        <f>IF($J2973="","",INDEX('2_Review &amp; Audit'!$U:$U,$J2973))</f>
        <v/>
      </c>
      <c r="E2973" t="str">
        <f>IF($J2973="","",INDEX('2_Review &amp; Audit'!$M:$M,$J2973))</f>
        <v/>
      </c>
      <c r="F2973" t="str">
        <f>IF($J2973="","",INDEX('2_Review &amp; Audit'!$N:$N,$J2973))</f>
        <v/>
      </c>
      <c r="G2973" t="str">
        <f>IF(OR($J2973="",$F2973=""),"",ABS(INDEX('2_Review &amp; Audit'!$B:$B,$J2973)/$F2973))</f>
        <v/>
      </c>
      <c r="H2973" t="str">
        <f t="shared" si="110"/>
        <v/>
      </c>
      <c r="I2973" t="str">
        <f>IF($J2973="","",INDEX('2_Review &amp; Audit'!$AD:$AD,$J2973))</f>
        <v/>
      </c>
      <c r="AB2973" t="str">
        <f>IF($D2973="","",MAX(0,N(#REF!)-N($X2973)))</f>
        <v/>
      </c>
      <c r="AC2973" t="str">
        <f>IF(OR($D2973="",$AB2973="",N($AB2973)&lt;=0),"",IFERROR(MATCH(1,INDEX(('2_Review &amp; Audit'!$F$6:$F$505=$A2973)*('2_Review &amp; Audit'!$I$6:$I$505&gt;=$E2973-30)*('2_Review &amp; Audit'!$I$6:$I$505&lt;=$E2973+30)*('2_Review &amp; Audit'!$R$6:$R$505&gt;0)*(ROW('2_Review &amp; Audit'!$R$6:$R$505)&gt;$T2973),0),0)+5,""))</f>
        <v/>
      </c>
      <c r="AG2973" t="str">
        <f>IF(OR($D2973="",$AB2973="",$AF2973=""),"",MIN($AB2973,$AF2973))</f>
        <v/>
      </c>
      <c r="AK2973" t="str">
        <f>IF($D2973="","",MAX(0,N($AB2973)-N($AG2973)))</f>
        <v/>
      </c>
      <c r="AL2973" t="str">
        <f>IF(OR($D2973="",$AK2973="",N($AK2973)&lt;=0),"",IFERROR(MATCH(1,INDEX(('2_Review &amp; Audit'!$F$6:$F$505=$A2973)*('2_Review &amp; Audit'!$I$6:$I$505&gt;=$E2973-30)*('2_Review &amp; Audit'!$I$6:$I$505&lt;=$E2973+30)*('2_Review &amp; Audit'!$R$6:$R$505&gt;0)*(ROW('2_Review &amp; Audit'!$R$6:$R$505)&gt;$AC2973),0),0)+5,""))</f>
        <v/>
      </c>
      <c r="AP2973" t="str">
        <f>IF(OR($D2973="",$AK2973="",$AO2973=""),"",MIN($AK2973,$AO2973))</f>
        <v/>
      </c>
    </row>
    <row r="2974" spans="1:42" ht="12.75" customHeight="1" x14ac:dyDescent="0.2">
      <c r="A2974" t="str">
        <f>IF($J2974="","",INDEX('2_Review &amp; Audit'!$F:$F,$J2974))</f>
        <v/>
      </c>
      <c r="B2974" t="str">
        <f>IF($J2974="","",INDEX('2_Review &amp; Audit'!$C:$C,$J2974))</f>
        <v/>
      </c>
      <c r="C2974" t="str">
        <f>IF($J2974="","",INDEX('2_Review &amp; Audit'!$D:$D,$J2974))</f>
        <v/>
      </c>
      <c r="D2974" s="60" t="str">
        <f>IF($J2974="","",INDEX('2_Review &amp; Audit'!$U:$U,$J2974))</f>
        <v/>
      </c>
      <c r="E2974" t="str">
        <f>IF($J2974="","",INDEX('2_Review &amp; Audit'!$M:$M,$J2974))</f>
        <v/>
      </c>
      <c r="F2974" t="str">
        <f>IF($J2974="","",INDEX('2_Review &amp; Audit'!$N:$N,$J2974))</f>
        <v/>
      </c>
      <c r="G2974" t="str">
        <f>IF(OR($J2974="",$F2974=""),"",ABS(INDEX('2_Review &amp; Audit'!$B:$B,$J2974)/$F2974))</f>
        <v/>
      </c>
      <c r="H2974" t="str">
        <f t="shared" si="110"/>
        <v/>
      </c>
      <c r="I2974" t="str">
        <f>IF($J2974="","",INDEX('2_Review &amp; Audit'!$AD:$AD,$J2974))</f>
        <v/>
      </c>
      <c r="AB2974" t="str">
        <f>IF($D2974="","",MAX(0,N(#REF!)-N($X2974)))</f>
        <v/>
      </c>
      <c r="AC2974" t="str">
        <f>IF(OR($D2974="",$AB2974="",N($AB2974)&lt;=0),"",IFERROR(MATCH(1,INDEX(('2_Review &amp; Audit'!$F$6:$F$505=$A2974)*('2_Review &amp; Audit'!$I$6:$I$505&gt;=$E2974-30)*('2_Review &amp; Audit'!$I$6:$I$505&lt;=$E2974+30)*('2_Review &amp; Audit'!$R$6:$R$505&gt;0)*(ROW('2_Review &amp; Audit'!$R$6:$R$505)&gt;$T2974),0),0)+5,""))</f>
        <v/>
      </c>
      <c r="AG2974" t="str">
        <f>IF(OR($D2974="",$AB2974="",$AF2974=""),"",MIN($AB2974,$AF2974))</f>
        <v/>
      </c>
      <c r="AK2974" t="str">
        <f>IF($D2974="","",MAX(0,N($AB2974)-N($AG2974)))</f>
        <v/>
      </c>
      <c r="AL2974" t="str">
        <f>IF(OR($D2974="",$AK2974="",N($AK2974)&lt;=0),"",IFERROR(MATCH(1,INDEX(('2_Review &amp; Audit'!$F$6:$F$505=$A2974)*('2_Review &amp; Audit'!$I$6:$I$505&gt;=$E2974-30)*('2_Review &amp; Audit'!$I$6:$I$505&lt;=$E2974+30)*('2_Review &amp; Audit'!$R$6:$R$505&gt;0)*(ROW('2_Review &amp; Audit'!$R$6:$R$505)&gt;$AC2974),0),0)+5,""))</f>
        <v/>
      </c>
      <c r="AP2974" t="str">
        <f>IF(OR($D2974="",$AK2974="",$AO2974=""),"",MIN($AK2974,$AO2974))</f>
        <v/>
      </c>
    </row>
    <row r="2975" spans="1:42" ht="12.75" customHeight="1" x14ac:dyDescent="0.2">
      <c r="A2975" t="str">
        <f>IF($J2975="","",INDEX('2_Review &amp; Audit'!$F:$F,$J2975))</f>
        <v/>
      </c>
      <c r="B2975" t="str">
        <f>IF($J2975="","",INDEX('2_Review &amp; Audit'!$C:$C,$J2975))</f>
        <v/>
      </c>
      <c r="C2975" t="str">
        <f>IF($J2975="","",INDEX('2_Review &amp; Audit'!$D:$D,$J2975))</f>
        <v/>
      </c>
      <c r="D2975" s="60" t="str">
        <f>IF($J2975="","",INDEX('2_Review &amp; Audit'!$U:$U,$J2975))</f>
        <v/>
      </c>
      <c r="E2975" t="str">
        <f>IF($J2975="","",INDEX('2_Review &amp; Audit'!$M:$M,$J2975))</f>
        <v/>
      </c>
      <c r="F2975" t="str">
        <f>IF($J2975="","",INDEX('2_Review &amp; Audit'!$N:$N,$J2975))</f>
        <v/>
      </c>
      <c r="G2975" t="str">
        <f>IF(OR($J2975="",$F2975=""),"",ABS(INDEX('2_Review &amp; Audit'!$B:$B,$J2975)/$F2975))</f>
        <v/>
      </c>
      <c r="H2975" t="str">
        <f t="shared" si="110"/>
        <v/>
      </c>
      <c r="I2975" t="str">
        <f>IF($J2975="","",INDEX('2_Review &amp; Audit'!$AD:$AD,$J2975))</f>
        <v/>
      </c>
      <c r="AB2975" t="str">
        <f>IF($D2975="","",MAX(0,N(#REF!)-N($X2975)))</f>
        <v/>
      </c>
      <c r="AC2975" t="str">
        <f>IF(OR($D2975="",$AB2975="",N($AB2975)&lt;=0),"",IFERROR(MATCH(1,INDEX(('2_Review &amp; Audit'!$F$6:$F$505=$A2975)*('2_Review &amp; Audit'!$I$6:$I$505&gt;=$E2975-30)*('2_Review &amp; Audit'!$I$6:$I$505&lt;=$E2975+30)*('2_Review &amp; Audit'!$R$6:$R$505&gt;0)*(ROW('2_Review &amp; Audit'!$R$6:$R$505)&gt;$T2975),0),0)+5,""))</f>
        <v/>
      </c>
      <c r="AG2975" t="str">
        <f>IF(OR($D2975="",$AB2975="",$AF2975=""),"",MIN($AB2975,$AF2975))</f>
        <v/>
      </c>
      <c r="AK2975" t="str">
        <f>IF($D2975="","",MAX(0,N($AB2975)-N($AG2975)))</f>
        <v/>
      </c>
      <c r="AL2975" t="str">
        <f>IF(OR($D2975="",$AK2975="",N($AK2975)&lt;=0),"",IFERROR(MATCH(1,INDEX(('2_Review &amp; Audit'!$F$6:$F$505=$A2975)*('2_Review &amp; Audit'!$I$6:$I$505&gt;=$E2975-30)*('2_Review &amp; Audit'!$I$6:$I$505&lt;=$E2975+30)*('2_Review &amp; Audit'!$R$6:$R$505&gt;0)*(ROW('2_Review &amp; Audit'!$R$6:$R$505)&gt;$AC2975),0),0)+5,""))</f>
        <v/>
      </c>
      <c r="AP2975" t="str">
        <f>IF(OR($D2975="",$AK2975="",$AO2975=""),"",MIN($AK2975,$AO2975))</f>
        <v/>
      </c>
    </row>
    <row r="2976" spans="1:42" ht="12.75" customHeight="1" x14ac:dyDescent="0.2">
      <c r="A2976" t="str">
        <f>IF($J2976="","",INDEX('2_Review &amp; Audit'!$F:$F,$J2976))</f>
        <v/>
      </c>
      <c r="B2976" t="str">
        <f>IF($J2976="","",INDEX('2_Review &amp; Audit'!$C:$C,$J2976))</f>
        <v/>
      </c>
      <c r="C2976" t="str">
        <f>IF($J2976="","",INDEX('2_Review &amp; Audit'!$D:$D,$J2976))</f>
        <v/>
      </c>
      <c r="D2976" s="60" t="str">
        <f>IF($J2976="","",INDEX('2_Review &amp; Audit'!$U:$U,$J2976))</f>
        <v/>
      </c>
      <c r="E2976" t="str">
        <f>IF($J2976="","",INDEX('2_Review &amp; Audit'!$M:$M,$J2976))</f>
        <v/>
      </c>
      <c r="F2976" t="str">
        <f>IF($J2976="","",INDEX('2_Review &amp; Audit'!$N:$N,$J2976))</f>
        <v/>
      </c>
      <c r="G2976" t="str">
        <f>IF(OR($J2976="",$F2976=""),"",ABS(INDEX('2_Review &amp; Audit'!$B:$B,$J2976)/$F2976))</f>
        <v/>
      </c>
      <c r="H2976" t="str">
        <f t="shared" si="110"/>
        <v/>
      </c>
      <c r="I2976" t="str">
        <f>IF($J2976="","",INDEX('2_Review &amp; Audit'!$AD:$AD,$J2976))</f>
        <v/>
      </c>
      <c r="AB2976" t="str">
        <f>IF($D2976="","",MAX(0,N(#REF!)-N($X2976)))</f>
        <v/>
      </c>
      <c r="AC2976" t="str">
        <f>IF(OR($D2976="",$AB2976="",N($AB2976)&lt;=0),"",IFERROR(MATCH(1,INDEX(('2_Review &amp; Audit'!$F$6:$F$505=$A2976)*('2_Review &amp; Audit'!$I$6:$I$505&gt;=$E2976-30)*('2_Review &amp; Audit'!$I$6:$I$505&lt;=$E2976+30)*('2_Review &amp; Audit'!$R$6:$R$505&gt;0)*(ROW('2_Review &amp; Audit'!$R$6:$R$505)&gt;$T2976),0),0)+5,""))</f>
        <v/>
      </c>
      <c r="AG2976" t="str">
        <f>IF(OR($D2976="",$AB2976="",$AF2976=""),"",MIN($AB2976,$AF2976))</f>
        <v/>
      </c>
      <c r="AK2976" t="str">
        <f>IF($D2976="","",MAX(0,N($AB2976)-N($AG2976)))</f>
        <v/>
      </c>
      <c r="AL2976" t="str">
        <f>IF(OR($D2976="",$AK2976="",N($AK2976)&lt;=0),"",IFERROR(MATCH(1,INDEX(('2_Review &amp; Audit'!$F$6:$F$505=$A2976)*('2_Review &amp; Audit'!$I$6:$I$505&gt;=$E2976-30)*('2_Review &amp; Audit'!$I$6:$I$505&lt;=$E2976+30)*('2_Review &amp; Audit'!$R$6:$R$505&gt;0)*(ROW('2_Review &amp; Audit'!$R$6:$R$505)&gt;$AC2976),0),0)+5,""))</f>
        <v/>
      </c>
      <c r="AP2976" t="str">
        <f>IF(OR($D2976="",$AK2976="",$AO2976=""),"",MIN($AK2976,$AO2976))</f>
        <v/>
      </c>
    </row>
    <row r="2977" spans="1:42" ht="12.75" customHeight="1" x14ac:dyDescent="0.2">
      <c r="A2977" t="str">
        <f>IF($J2977="","",INDEX('2_Review &amp; Audit'!$F:$F,$J2977))</f>
        <v/>
      </c>
      <c r="B2977" t="str">
        <f>IF($J2977="","",INDEX('2_Review &amp; Audit'!$C:$C,$J2977))</f>
        <v/>
      </c>
      <c r="C2977" t="str">
        <f>IF($J2977="","",INDEX('2_Review &amp; Audit'!$D:$D,$J2977))</f>
        <v/>
      </c>
      <c r="D2977" s="60" t="str">
        <f>IF($J2977="","",INDEX('2_Review &amp; Audit'!$U:$U,$J2977))</f>
        <v/>
      </c>
      <c r="E2977" t="str">
        <f>IF($J2977="","",INDEX('2_Review &amp; Audit'!$M:$M,$J2977))</f>
        <v/>
      </c>
      <c r="F2977" t="str">
        <f>IF($J2977="","",INDEX('2_Review &amp; Audit'!$N:$N,$J2977))</f>
        <v/>
      </c>
      <c r="G2977" t="str">
        <f>IF(OR($J2977="",$F2977=""),"",ABS(INDEX('2_Review &amp; Audit'!$B:$B,$J2977)/$F2977))</f>
        <v/>
      </c>
      <c r="H2977" t="str">
        <f t="shared" si="110"/>
        <v/>
      </c>
      <c r="I2977" t="str">
        <f>IF($J2977="","",INDEX('2_Review &amp; Audit'!$AD:$AD,$J2977))</f>
        <v/>
      </c>
      <c r="AB2977" t="str">
        <f>IF($D2977="","",MAX(0,N(#REF!)-N($X2977)))</f>
        <v/>
      </c>
      <c r="AC2977" t="str">
        <f>IF(OR($D2977="",$AB2977="",N($AB2977)&lt;=0),"",IFERROR(MATCH(1,INDEX(('2_Review &amp; Audit'!$F$6:$F$505=$A2977)*('2_Review &amp; Audit'!$I$6:$I$505&gt;=$E2977-30)*('2_Review &amp; Audit'!$I$6:$I$505&lt;=$E2977+30)*('2_Review &amp; Audit'!$R$6:$R$505&gt;0)*(ROW('2_Review &amp; Audit'!$R$6:$R$505)&gt;$T2977),0),0)+5,""))</f>
        <v/>
      </c>
      <c r="AG2977" t="str">
        <f>IF(OR($D2977="",$AB2977="",$AF2977=""),"",MIN($AB2977,$AF2977))</f>
        <v/>
      </c>
      <c r="AK2977" t="str">
        <f>IF($D2977="","",MAX(0,N($AB2977)-N($AG2977)))</f>
        <v/>
      </c>
      <c r="AL2977" t="str">
        <f>IF(OR($D2977="",$AK2977="",N($AK2977)&lt;=0),"",IFERROR(MATCH(1,INDEX(('2_Review &amp; Audit'!$F$6:$F$505=$A2977)*('2_Review &amp; Audit'!$I$6:$I$505&gt;=$E2977-30)*('2_Review &amp; Audit'!$I$6:$I$505&lt;=$E2977+30)*('2_Review &amp; Audit'!$R$6:$R$505&gt;0)*(ROW('2_Review &amp; Audit'!$R$6:$R$505)&gt;$AC2977),0),0)+5,""))</f>
        <v/>
      </c>
      <c r="AP2977" t="str">
        <f>IF(OR($D2977="",$AK2977="",$AO2977=""),"",MIN($AK2977,$AO2977))</f>
        <v/>
      </c>
    </row>
    <row r="2978" spans="1:42" ht="12.75" customHeight="1" x14ac:dyDescent="0.2">
      <c r="A2978" t="str">
        <f>IF($J2978="","",INDEX('2_Review &amp; Audit'!$F:$F,$J2978))</f>
        <v/>
      </c>
      <c r="B2978" t="str">
        <f>IF($J2978="","",INDEX('2_Review &amp; Audit'!$C:$C,$J2978))</f>
        <v/>
      </c>
      <c r="C2978" t="str">
        <f>IF($J2978="","",INDEX('2_Review &amp; Audit'!$D:$D,$J2978))</f>
        <v/>
      </c>
      <c r="D2978" s="60" t="str">
        <f>IF($J2978="","",INDEX('2_Review &amp; Audit'!$U:$U,$J2978))</f>
        <v/>
      </c>
      <c r="E2978" t="str">
        <f>IF($J2978="","",INDEX('2_Review &amp; Audit'!$M:$M,$J2978))</f>
        <v/>
      </c>
      <c r="F2978" t="str">
        <f>IF($J2978="","",INDEX('2_Review &amp; Audit'!$N:$N,$J2978))</f>
        <v/>
      </c>
      <c r="G2978" t="str">
        <f>IF(OR($J2978="",$F2978=""),"",ABS(INDEX('2_Review &amp; Audit'!$B:$B,$J2978)/$F2978))</f>
        <v/>
      </c>
      <c r="H2978" t="str">
        <f t="shared" si="110"/>
        <v/>
      </c>
      <c r="I2978" t="str">
        <f>IF($J2978="","",INDEX('2_Review &amp; Audit'!$AD:$AD,$J2978))</f>
        <v/>
      </c>
      <c r="AB2978" t="str">
        <f>IF($D2978="","",MAX(0,N(#REF!)-N($X2978)))</f>
        <v/>
      </c>
      <c r="AC2978" t="str">
        <f>IF(OR($D2978="",$AB2978="",N($AB2978)&lt;=0),"",IFERROR(MATCH(1,INDEX(('2_Review &amp; Audit'!$F$6:$F$505=$A2978)*('2_Review &amp; Audit'!$I$6:$I$505&gt;=$E2978-30)*('2_Review &amp; Audit'!$I$6:$I$505&lt;=$E2978+30)*('2_Review &amp; Audit'!$R$6:$R$505&gt;0)*(ROW('2_Review &amp; Audit'!$R$6:$R$505)&gt;$T2978),0),0)+5,""))</f>
        <v/>
      </c>
      <c r="AG2978" t="str">
        <f>IF(OR($D2978="",$AB2978="",$AF2978=""),"",MIN($AB2978,$AF2978))</f>
        <v/>
      </c>
      <c r="AK2978" t="str">
        <f>IF($D2978="","",MAX(0,N($AB2978)-N($AG2978)))</f>
        <v/>
      </c>
      <c r="AL2978" t="str">
        <f>IF(OR($D2978="",$AK2978="",N($AK2978)&lt;=0),"",IFERROR(MATCH(1,INDEX(('2_Review &amp; Audit'!$F$6:$F$505=$A2978)*('2_Review &amp; Audit'!$I$6:$I$505&gt;=$E2978-30)*('2_Review &amp; Audit'!$I$6:$I$505&lt;=$E2978+30)*('2_Review &amp; Audit'!$R$6:$R$505&gt;0)*(ROW('2_Review &amp; Audit'!$R$6:$R$505)&gt;$AC2978),0),0)+5,""))</f>
        <v/>
      </c>
      <c r="AP2978" t="str">
        <f>IF(OR($D2978="",$AK2978="",$AO2978=""),"",MIN($AK2978,$AO2978))</f>
        <v/>
      </c>
    </row>
    <row r="2979" spans="1:42" ht="12.75" customHeight="1" x14ac:dyDescent="0.2">
      <c r="A2979" t="str">
        <f>IF($J2979="","",INDEX('2_Review &amp; Audit'!$F:$F,$J2979))</f>
        <v/>
      </c>
      <c r="B2979" t="str">
        <f>IF($J2979="","",INDEX('2_Review &amp; Audit'!$C:$C,$J2979))</f>
        <v/>
      </c>
      <c r="C2979" t="str">
        <f>IF($J2979="","",INDEX('2_Review &amp; Audit'!$D:$D,$J2979))</f>
        <v/>
      </c>
      <c r="D2979" s="60" t="str">
        <f>IF($J2979="","",INDEX('2_Review &amp; Audit'!$U:$U,$J2979))</f>
        <v/>
      </c>
      <c r="E2979" t="str">
        <f>IF($J2979="","",INDEX('2_Review &amp; Audit'!$M:$M,$J2979))</f>
        <v/>
      </c>
      <c r="F2979" t="str">
        <f>IF($J2979="","",INDEX('2_Review &amp; Audit'!$N:$N,$J2979))</f>
        <v/>
      </c>
      <c r="G2979" t="str">
        <f>IF(OR($J2979="",$F2979=""),"",ABS(INDEX('2_Review &amp; Audit'!$B:$B,$J2979)/$F2979))</f>
        <v/>
      </c>
      <c r="H2979" t="str">
        <f t="shared" si="110"/>
        <v/>
      </c>
      <c r="I2979" t="str">
        <f>IF($J2979="","",INDEX('2_Review &amp; Audit'!$AD:$AD,$J2979))</f>
        <v/>
      </c>
      <c r="AB2979" t="str">
        <f>IF($D2979="","",MAX(0,N(#REF!)-N($X2979)))</f>
        <v/>
      </c>
      <c r="AC2979" t="str">
        <f>IF(OR($D2979="",$AB2979="",N($AB2979)&lt;=0),"",IFERROR(MATCH(1,INDEX(('2_Review &amp; Audit'!$F$6:$F$505=$A2979)*('2_Review &amp; Audit'!$I$6:$I$505&gt;=$E2979-30)*('2_Review &amp; Audit'!$I$6:$I$505&lt;=$E2979+30)*('2_Review &amp; Audit'!$R$6:$R$505&gt;0)*(ROW('2_Review &amp; Audit'!$R$6:$R$505)&gt;$T2979),0),0)+5,""))</f>
        <v/>
      </c>
      <c r="AG2979" t="str">
        <f>IF(OR($D2979="",$AB2979="",$AF2979=""),"",MIN($AB2979,$AF2979))</f>
        <v/>
      </c>
      <c r="AK2979" t="str">
        <f>IF($D2979="","",MAX(0,N($AB2979)-N($AG2979)))</f>
        <v/>
      </c>
      <c r="AL2979" t="str">
        <f>IF(OR($D2979="",$AK2979="",N($AK2979)&lt;=0),"",IFERROR(MATCH(1,INDEX(('2_Review &amp; Audit'!$F$6:$F$505=$A2979)*('2_Review &amp; Audit'!$I$6:$I$505&gt;=$E2979-30)*('2_Review &amp; Audit'!$I$6:$I$505&lt;=$E2979+30)*('2_Review &amp; Audit'!$R$6:$R$505&gt;0)*(ROW('2_Review &amp; Audit'!$R$6:$R$505)&gt;$AC2979),0),0)+5,""))</f>
        <v/>
      </c>
      <c r="AP2979" t="str">
        <f>IF(OR($D2979="",$AK2979="",$AO2979=""),"",MIN($AK2979,$AO2979))</f>
        <v/>
      </c>
    </row>
    <row r="2980" spans="1:42" ht="12.75" customHeight="1" x14ac:dyDescent="0.2">
      <c r="A2980" t="str">
        <f>IF($J2980="","",INDEX('2_Review &amp; Audit'!$F:$F,$J2980))</f>
        <v/>
      </c>
      <c r="B2980" t="str">
        <f>IF($J2980="","",INDEX('2_Review &amp; Audit'!$C:$C,$J2980))</f>
        <v/>
      </c>
      <c r="C2980" t="str">
        <f>IF($J2980="","",INDEX('2_Review &amp; Audit'!$D:$D,$J2980))</f>
        <v/>
      </c>
      <c r="D2980" s="60" t="str">
        <f>IF($J2980="","",INDEX('2_Review &amp; Audit'!$U:$U,$J2980))</f>
        <v/>
      </c>
      <c r="E2980" t="str">
        <f>IF($J2980="","",INDEX('2_Review &amp; Audit'!$M:$M,$J2980))</f>
        <v/>
      </c>
      <c r="F2980" t="str">
        <f>IF($J2980="","",INDEX('2_Review &amp; Audit'!$N:$N,$J2980))</f>
        <v/>
      </c>
      <c r="G2980" t="str">
        <f>IF(OR($J2980="",$F2980=""),"",ABS(INDEX('2_Review &amp; Audit'!$B:$B,$J2980)/$F2980))</f>
        <v/>
      </c>
      <c r="H2980" t="str">
        <f t="shared" si="110"/>
        <v/>
      </c>
      <c r="I2980" t="str">
        <f>IF($J2980="","",INDEX('2_Review &amp; Audit'!$AD:$AD,$J2980))</f>
        <v/>
      </c>
      <c r="AB2980" t="str">
        <f>IF($D2980="","",MAX(0,N(#REF!)-N($X2980)))</f>
        <v/>
      </c>
      <c r="AC2980" t="str">
        <f>IF(OR($D2980="",$AB2980="",N($AB2980)&lt;=0),"",IFERROR(MATCH(1,INDEX(('2_Review &amp; Audit'!$F$6:$F$505=$A2980)*('2_Review &amp; Audit'!$I$6:$I$505&gt;=$E2980-30)*('2_Review &amp; Audit'!$I$6:$I$505&lt;=$E2980+30)*('2_Review &amp; Audit'!$R$6:$R$505&gt;0)*(ROW('2_Review &amp; Audit'!$R$6:$R$505)&gt;$T2980),0),0)+5,""))</f>
        <v/>
      </c>
      <c r="AG2980" t="str">
        <f>IF(OR($D2980="",$AB2980="",$AF2980=""),"",MIN($AB2980,$AF2980))</f>
        <v/>
      </c>
      <c r="AK2980" t="str">
        <f>IF($D2980="","",MAX(0,N($AB2980)-N($AG2980)))</f>
        <v/>
      </c>
      <c r="AL2980" t="str">
        <f>IF(OR($D2980="",$AK2980="",N($AK2980)&lt;=0),"",IFERROR(MATCH(1,INDEX(('2_Review &amp; Audit'!$F$6:$F$505=$A2980)*('2_Review &amp; Audit'!$I$6:$I$505&gt;=$E2980-30)*('2_Review &amp; Audit'!$I$6:$I$505&lt;=$E2980+30)*('2_Review &amp; Audit'!$R$6:$R$505&gt;0)*(ROW('2_Review &amp; Audit'!$R$6:$R$505)&gt;$AC2980),0),0)+5,""))</f>
        <v/>
      </c>
      <c r="AP2980" t="str">
        <f>IF(OR($D2980="",$AK2980="",$AO2980=""),"",MIN($AK2980,$AO2980))</f>
        <v/>
      </c>
    </row>
    <row r="2981" spans="1:42" ht="12.75" customHeight="1" x14ac:dyDescent="0.2">
      <c r="A2981" t="str">
        <f>IF($J2981="","",INDEX('2_Review &amp; Audit'!$F:$F,$J2981))</f>
        <v/>
      </c>
      <c r="B2981" t="str">
        <f>IF($J2981="","",INDEX('2_Review &amp; Audit'!$C:$C,$J2981))</f>
        <v/>
      </c>
      <c r="C2981" t="str">
        <f>IF($J2981="","",INDEX('2_Review &amp; Audit'!$D:$D,$J2981))</f>
        <v/>
      </c>
      <c r="D2981" s="60" t="str">
        <f>IF($J2981="","",INDEX('2_Review &amp; Audit'!$U:$U,$J2981))</f>
        <v/>
      </c>
      <c r="E2981" t="str">
        <f>IF($J2981="","",INDEX('2_Review &amp; Audit'!$M:$M,$J2981))</f>
        <v/>
      </c>
      <c r="F2981" t="str">
        <f>IF($J2981="","",INDEX('2_Review &amp; Audit'!$N:$N,$J2981))</f>
        <v/>
      </c>
      <c r="G2981" t="str">
        <f>IF(OR($J2981="",$F2981=""),"",ABS(INDEX('2_Review &amp; Audit'!$B:$B,$J2981)/$F2981))</f>
        <v/>
      </c>
      <c r="H2981" t="str">
        <f t="shared" si="110"/>
        <v/>
      </c>
      <c r="I2981" t="str">
        <f>IF($J2981="","",INDEX('2_Review &amp; Audit'!$AD:$AD,$J2981))</f>
        <v/>
      </c>
      <c r="AB2981" t="str">
        <f>IF($D2981="","",MAX(0,N(#REF!)-N($X2981)))</f>
        <v/>
      </c>
      <c r="AC2981" t="str">
        <f>IF(OR($D2981="",$AB2981="",N($AB2981)&lt;=0),"",IFERROR(MATCH(1,INDEX(('2_Review &amp; Audit'!$F$6:$F$505=$A2981)*('2_Review &amp; Audit'!$I$6:$I$505&gt;=$E2981-30)*('2_Review &amp; Audit'!$I$6:$I$505&lt;=$E2981+30)*('2_Review &amp; Audit'!$R$6:$R$505&gt;0)*(ROW('2_Review &amp; Audit'!$R$6:$R$505)&gt;$T2981),0),0)+5,""))</f>
        <v/>
      </c>
      <c r="AG2981" t="str">
        <f>IF(OR($D2981="",$AB2981="",$AF2981=""),"",MIN($AB2981,$AF2981))</f>
        <v/>
      </c>
      <c r="AK2981" t="str">
        <f>IF($D2981="","",MAX(0,N($AB2981)-N($AG2981)))</f>
        <v/>
      </c>
      <c r="AL2981" t="str">
        <f>IF(OR($D2981="",$AK2981="",N($AK2981)&lt;=0),"",IFERROR(MATCH(1,INDEX(('2_Review &amp; Audit'!$F$6:$F$505=$A2981)*('2_Review &amp; Audit'!$I$6:$I$505&gt;=$E2981-30)*('2_Review &amp; Audit'!$I$6:$I$505&lt;=$E2981+30)*('2_Review &amp; Audit'!$R$6:$R$505&gt;0)*(ROW('2_Review &amp; Audit'!$R$6:$R$505)&gt;$AC2981),0),0)+5,""))</f>
        <v/>
      </c>
      <c r="AP2981" t="str">
        <f>IF(OR($D2981="",$AK2981="",$AO2981=""),"",MIN($AK2981,$AO2981))</f>
        <v/>
      </c>
    </row>
    <row r="2982" spans="1:42" ht="12.75" customHeight="1" x14ac:dyDescent="0.2">
      <c r="A2982" t="str">
        <f>IF($J2982="","",INDEX('2_Review &amp; Audit'!$F:$F,$J2982))</f>
        <v/>
      </c>
      <c r="B2982" t="str">
        <f>IF($J2982="","",INDEX('2_Review &amp; Audit'!$C:$C,$J2982))</f>
        <v/>
      </c>
      <c r="C2982" t="str">
        <f>IF($J2982="","",INDEX('2_Review &amp; Audit'!$D:$D,$J2982))</f>
        <v/>
      </c>
      <c r="D2982" s="60" t="str">
        <f>IF($J2982="","",INDEX('2_Review &amp; Audit'!$U:$U,$J2982))</f>
        <v/>
      </c>
      <c r="E2982" t="str">
        <f>IF($J2982="","",INDEX('2_Review &amp; Audit'!$M:$M,$J2982))</f>
        <v/>
      </c>
      <c r="F2982" t="str">
        <f>IF($J2982="","",INDEX('2_Review &amp; Audit'!$N:$N,$J2982))</f>
        <v/>
      </c>
      <c r="G2982" t="str">
        <f>IF(OR($J2982="",$F2982=""),"",ABS(INDEX('2_Review &amp; Audit'!$B:$B,$J2982)/$F2982))</f>
        <v/>
      </c>
      <c r="H2982" t="str">
        <f t="shared" si="110"/>
        <v/>
      </c>
      <c r="I2982" t="str">
        <f>IF($J2982="","",INDEX('2_Review &amp; Audit'!$AD:$AD,$J2982))</f>
        <v/>
      </c>
      <c r="AB2982" t="str">
        <f>IF($D2982="","",MAX(0,N(#REF!)-N($X2982)))</f>
        <v/>
      </c>
      <c r="AC2982" t="str">
        <f>IF(OR($D2982="",$AB2982="",N($AB2982)&lt;=0),"",IFERROR(MATCH(1,INDEX(('2_Review &amp; Audit'!$F$6:$F$505=$A2982)*('2_Review &amp; Audit'!$I$6:$I$505&gt;=$E2982-30)*('2_Review &amp; Audit'!$I$6:$I$505&lt;=$E2982+30)*('2_Review &amp; Audit'!$R$6:$R$505&gt;0)*(ROW('2_Review &amp; Audit'!$R$6:$R$505)&gt;$T2982),0),0)+5,""))</f>
        <v/>
      </c>
      <c r="AG2982" t="str">
        <f>IF(OR($D2982="",$AB2982="",$AF2982=""),"",MIN($AB2982,$AF2982))</f>
        <v/>
      </c>
      <c r="AK2982" t="str">
        <f>IF($D2982="","",MAX(0,N($AB2982)-N($AG2982)))</f>
        <v/>
      </c>
      <c r="AL2982" t="str">
        <f>IF(OR($D2982="",$AK2982="",N($AK2982)&lt;=0),"",IFERROR(MATCH(1,INDEX(('2_Review &amp; Audit'!$F$6:$F$505=$A2982)*('2_Review &amp; Audit'!$I$6:$I$505&gt;=$E2982-30)*('2_Review &amp; Audit'!$I$6:$I$505&lt;=$E2982+30)*('2_Review &amp; Audit'!$R$6:$R$505&gt;0)*(ROW('2_Review &amp; Audit'!$R$6:$R$505)&gt;$AC2982),0),0)+5,""))</f>
        <v/>
      </c>
      <c r="AP2982" t="str">
        <f>IF(OR($D2982="",$AK2982="",$AO2982=""),"",MIN($AK2982,$AO2982))</f>
        <v/>
      </c>
    </row>
    <row r="2983" spans="1:42" ht="12.75" customHeight="1" x14ac:dyDescent="0.2">
      <c r="A2983" t="str">
        <f>IF($J2983="","",INDEX('2_Review &amp; Audit'!$F:$F,$J2983))</f>
        <v/>
      </c>
      <c r="B2983" t="str">
        <f>IF($J2983="","",INDEX('2_Review &amp; Audit'!$C:$C,$J2983))</f>
        <v/>
      </c>
      <c r="C2983" t="str">
        <f>IF($J2983="","",INDEX('2_Review &amp; Audit'!$D:$D,$J2983))</f>
        <v/>
      </c>
      <c r="D2983" s="60" t="str">
        <f>IF($J2983="","",INDEX('2_Review &amp; Audit'!$U:$U,$J2983))</f>
        <v/>
      </c>
      <c r="E2983" t="str">
        <f>IF($J2983="","",INDEX('2_Review &amp; Audit'!$M:$M,$J2983))</f>
        <v/>
      </c>
      <c r="F2983" t="str">
        <f>IF($J2983="","",INDEX('2_Review &amp; Audit'!$N:$N,$J2983))</f>
        <v/>
      </c>
      <c r="G2983" t="str">
        <f>IF(OR($J2983="",$F2983=""),"",ABS(INDEX('2_Review &amp; Audit'!$B:$B,$J2983)/$F2983))</f>
        <v/>
      </c>
      <c r="H2983" t="str">
        <f t="shared" si="110"/>
        <v/>
      </c>
      <c r="I2983" t="str">
        <f>IF($J2983="","",INDEX('2_Review &amp; Audit'!$AD:$AD,$J2983))</f>
        <v/>
      </c>
      <c r="AB2983" t="str">
        <f>IF($D2983="","",MAX(0,N(#REF!)-N($X2983)))</f>
        <v/>
      </c>
      <c r="AC2983" t="str">
        <f>IF(OR($D2983="",$AB2983="",N($AB2983)&lt;=0),"",IFERROR(MATCH(1,INDEX(('2_Review &amp; Audit'!$F$6:$F$505=$A2983)*('2_Review &amp; Audit'!$I$6:$I$505&gt;=$E2983-30)*('2_Review &amp; Audit'!$I$6:$I$505&lt;=$E2983+30)*('2_Review &amp; Audit'!$R$6:$R$505&gt;0)*(ROW('2_Review &amp; Audit'!$R$6:$R$505)&gt;$T2983),0),0)+5,""))</f>
        <v/>
      </c>
      <c r="AG2983" t="str">
        <f>IF(OR($D2983="",$AB2983="",$AF2983=""),"",MIN($AB2983,$AF2983))</f>
        <v/>
      </c>
      <c r="AK2983" t="str">
        <f>IF($D2983="","",MAX(0,N($AB2983)-N($AG2983)))</f>
        <v/>
      </c>
      <c r="AL2983" t="str">
        <f>IF(OR($D2983="",$AK2983="",N($AK2983)&lt;=0),"",IFERROR(MATCH(1,INDEX(('2_Review &amp; Audit'!$F$6:$F$505=$A2983)*('2_Review &amp; Audit'!$I$6:$I$505&gt;=$E2983-30)*('2_Review &amp; Audit'!$I$6:$I$505&lt;=$E2983+30)*('2_Review &amp; Audit'!$R$6:$R$505&gt;0)*(ROW('2_Review &amp; Audit'!$R$6:$R$505)&gt;$AC2983),0),0)+5,""))</f>
        <v/>
      </c>
      <c r="AP2983" t="str">
        <f>IF(OR($D2983="",$AK2983="",$AO2983=""),"",MIN($AK2983,$AO2983))</f>
        <v/>
      </c>
    </row>
    <row r="2984" spans="1:42" ht="12.75" customHeight="1" x14ac:dyDescent="0.2">
      <c r="A2984" t="str">
        <f>IF($J2984="","",INDEX('2_Review &amp; Audit'!$F:$F,$J2984))</f>
        <v/>
      </c>
      <c r="B2984" t="str">
        <f>IF($J2984="","",INDEX('2_Review &amp; Audit'!$C:$C,$J2984))</f>
        <v/>
      </c>
      <c r="C2984" t="str">
        <f>IF($J2984="","",INDEX('2_Review &amp; Audit'!$D:$D,$J2984))</f>
        <v/>
      </c>
      <c r="D2984" s="60" t="str">
        <f>IF($J2984="","",INDEX('2_Review &amp; Audit'!$U:$U,$J2984))</f>
        <v/>
      </c>
      <c r="E2984" t="str">
        <f>IF($J2984="","",INDEX('2_Review &amp; Audit'!$M:$M,$J2984))</f>
        <v/>
      </c>
      <c r="F2984" t="str">
        <f>IF($J2984="","",INDEX('2_Review &amp; Audit'!$N:$N,$J2984))</f>
        <v/>
      </c>
      <c r="G2984" t="str">
        <f>IF(OR($J2984="",$F2984=""),"",ABS(INDEX('2_Review &amp; Audit'!$B:$B,$J2984)/$F2984))</f>
        <v/>
      </c>
      <c r="H2984" t="str">
        <f t="shared" si="110"/>
        <v/>
      </c>
      <c r="I2984" t="str">
        <f>IF($J2984="","",INDEX('2_Review &amp; Audit'!$AD:$AD,$J2984))</f>
        <v/>
      </c>
      <c r="AB2984" t="str">
        <f>IF($D2984="","",MAX(0,N(#REF!)-N($X2984)))</f>
        <v/>
      </c>
      <c r="AC2984" t="str">
        <f>IF(OR($D2984="",$AB2984="",N($AB2984)&lt;=0),"",IFERROR(MATCH(1,INDEX(('2_Review &amp; Audit'!$F$6:$F$505=$A2984)*('2_Review &amp; Audit'!$I$6:$I$505&gt;=$E2984-30)*('2_Review &amp; Audit'!$I$6:$I$505&lt;=$E2984+30)*('2_Review &amp; Audit'!$R$6:$R$505&gt;0)*(ROW('2_Review &amp; Audit'!$R$6:$R$505)&gt;$T2984),0),0)+5,""))</f>
        <v/>
      </c>
      <c r="AG2984" t="str">
        <f>IF(OR($D2984="",$AB2984="",$AF2984=""),"",MIN($AB2984,$AF2984))</f>
        <v/>
      </c>
      <c r="AK2984" t="str">
        <f>IF($D2984="","",MAX(0,N($AB2984)-N($AG2984)))</f>
        <v/>
      </c>
      <c r="AL2984" t="str">
        <f>IF(OR($D2984="",$AK2984="",N($AK2984)&lt;=0),"",IFERROR(MATCH(1,INDEX(('2_Review &amp; Audit'!$F$6:$F$505=$A2984)*('2_Review &amp; Audit'!$I$6:$I$505&gt;=$E2984-30)*('2_Review &amp; Audit'!$I$6:$I$505&lt;=$E2984+30)*('2_Review &amp; Audit'!$R$6:$R$505&gt;0)*(ROW('2_Review &amp; Audit'!$R$6:$R$505)&gt;$AC2984),0),0)+5,""))</f>
        <v/>
      </c>
      <c r="AP2984" t="str">
        <f>IF(OR($D2984="",$AK2984="",$AO2984=""),"",MIN($AK2984,$AO2984))</f>
        <v/>
      </c>
    </row>
    <row r="2985" spans="1:42" ht="12.75" customHeight="1" x14ac:dyDescent="0.2">
      <c r="A2985" t="str">
        <f>IF($J2985="","",INDEX('2_Review &amp; Audit'!$F:$F,$J2985))</f>
        <v/>
      </c>
      <c r="B2985" t="str">
        <f>IF($J2985="","",INDEX('2_Review &amp; Audit'!$C:$C,$J2985))</f>
        <v/>
      </c>
      <c r="C2985" t="str">
        <f>IF($J2985="","",INDEX('2_Review &amp; Audit'!$D:$D,$J2985))</f>
        <v/>
      </c>
      <c r="D2985" s="60" t="str">
        <f>IF($J2985="","",INDEX('2_Review &amp; Audit'!$U:$U,$J2985))</f>
        <v/>
      </c>
      <c r="E2985" t="str">
        <f>IF($J2985="","",INDEX('2_Review &amp; Audit'!$M:$M,$J2985))</f>
        <v/>
      </c>
      <c r="F2985" t="str">
        <f>IF($J2985="","",INDEX('2_Review &amp; Audit'!$N:$N,$J2985))</f>
        <v/>
      </c>
      <c r="G2985" t="str">
        <f>IF(OR($J2985="",$F2985=""),"",ABS(INDEX('2_Review &amp; Audit'!$B:$B,$J2985)/$F2985))</f>
        <v/>
      </c>
      <c r="H2985" t="str">
        <f t="shared" si="110"/>
        <v/>
      </c>
      <c r="I2985" t="str">
        <f>IF($J2985="","",INDEX('2_Review &amp; Audit'!$AD:$AD,$J2985))</f>
        <v/>
      </c>
      <c r="AB2985" t="str">
        <f>IF($D2985="","",MAX(0,N(#REF!)-N($X2985)))</f>
        <v/>
      </c>
      <c r="AC2985" t="str">
        <f>IF(OR($D2985="",$AB2985="",N($AB2985)&lt;=0),"",IFERROR(MATCH(1,INDEX(('2_Review &amp; Audit'!$F$6:$F$505=$A2985)*('2_Review &amp; Audit'!$I$6:$I$505&gt;=$E2985-30)*('2_Review &amp; Audit'!$I$6:$I$505&lt;=$E2985+30)*('2_Review &amp; Audit'!$R$6:$R$505&gt;0)*(ROW('2_Review &amp; Audit'!$R$6:$R$505)&gt;$T2985),0),0)+5,""))</f>
        <v/>
      </c>
      <c r="AG2985" t="str">
        <f>IF(OR($D2985="",$AB2985="",$AF2985=""),"",MIN($AB2985,$AF2985))</f>
        <v/>
      </c>
      <c r="AK2985" t="str">
        <f>IF($D2985="","",MAX(0,N($AB2985)-N($AG2985)))</f>
        <v/>
      </c>
      <c r="AL2985" t="str">
        <f>IF(OR($D2985="",$AK2985="",N($AK2985)&lt;=0),"",IFERROR(MATCH(1,INDEX(('2_Review &amp; Audit'!$F$6:$F$505=$A2985)*('2_Review &amp; Audit'!$I$6:$I$505&gt;=$E2985-30)*('2_Review &amp; Audit'!$I$6:$I$505&lt;=$E2985+30)*('2_Review &amp; Audit'!$R$6:$R$505&gt;0)*(ROW('2_Review &amp; Audit'!$R$6:$R$505)&gt;$AC2985),0),0)+5,""))</f>
        <v/>
      </c>
      <c r="AP2985" t="str">
        <f>IF(OR($D2985="",$AK2985="",$AO2985=""),"",MIN($AK2985,$AO2985))</f>
        <v/>
      </c>
    </row>
    <row r="2986" spans="1:42" ht="12.75" customHeight="1" x14ac:dyDescent="0.2">
      <c r="A2986" t="str">
        <f>IF($J2986="","",INDEX('2_Review &amp; Audit'!$F:$F,$J2986))</f>
        <v/>
      </c>
      <c r="B2986" t="str">
        <f>IF($J2986="","",INDEX('2_Review &amp; Audit'!$C:$C,$J2986))</f>
        <v/>
      </c>
      <c r="C2986" t="str">
        <f>IF($J2986="","",INDEX('2_Review &amp; Audit'!$D:$D,$J2986))</f>
        <v/>
      </c>
      <c r="D2986" s="60" t="str">
        <f>IF($J2986="","",INDEX('2_Review &amp; Audit'!$U:$U,$J2986))</f>
        <v/>
      </c>
      <c r="E2986" t="str">
        <f>IF($J2986="","",INDEX('2_Review &amp; Audit'!$M:$M,$J2986))</f>
        <v/>
      </c>
      <c r="F2986" t="str">
        <f>IF($J2986="","",INDEX('2_Review &amp; Audit'!$N:$N,$J2986))</f>
        <v/>
      </c>
      <c r="G2986" t="str">
        <f>IF(OR($J2986="",$F2986=""),"",ABS(INDEX('2_Review &amp; Audit'!$B:$B,$J2986)/$F2986))</f>
        <v/>
      </c>
      <c r="H2986" t="str">
        <f t="shared" si="110"/>
        <v/>
      </c>
      <c r="I2986" t="str">
        <f>IF($J2986="","",INDEX('2_Review &amp; Audit'!$AD:$AD,$J2986))</f>
        <v/>
      </c>
      <c r="AB2986" t="str">
        <f>IF($D2986="","",MAX(0,N(#REF!)-N($X2986)))</f>
        <v/>
      </c>
      <c r="AC2986" t="str">
        <f>IF(OR($D2986="",$AB2986="",N($AB2986)&lt;=0),"",IFERROR(MATCH(1,INDEX(('2_Review &amp; Audit'!$F$6:$F$505=$A2986)*('2_Review &amp; Audit'!$I$6:$I$505&gt;=$E2986-30)*('2_Review &amp; Audit'!$I$6:$I$505&lt;=$E2986+30)*('2_Review &amp; Audit'!$R$6:$R$505&gt;0)*(ROW('2_Review &amp; Audit'!$R$6:$R$505)&gt;$T2986),0),0)+5,""))</f>
        <v/>
      </c>
      <c r="AG2986" t="str">
        <f>IF(OR($D2986="",$AB2986="",$AF2986=""),"",MIN($AB2986,$AF2986))</f>
        <v/>
      </c>
      <c r="AK2986" t="str">
        <f>IF($D2986="","",MAX(0,N($AB2986)-N($AG2986)))</f>
        <v/>
      </c>
      <c r="AL2986" t="str">
        <f>IF(OR($D2986="",$AK2986="",N($AK2986)&lt;=0),"",IFERROR(MATCH(1,INDEX(('2_Review &amp; Audit'!$F$6:$F$505=$A2986)*('2_Review &amp; Audit'!$I$6:$I$505&gt;=$E2986-30)*('2_Review &amp; Audit'!$I$6:$I$505&lt;=$E2986+30)*('2_Review &amp; Audit'!$R$6:$R$505&gt;0)*(ROW('2_Review &amp; Audit'!$R$6:$R$505)&gt;$AC2986),0),0)+5,""))</f>
        <v/>
      </c>
      <c r="AP2986" t="str">
        <f>IF(OR($D2986="",$AK2986="",$AO2986=""),"",MIN($AK2986,$AO2986))</f>
        <v/>
      </c>
    </row>
    <row r="2987" spans="1:42" ht="12.75" customHeight="1" x14ac:dyDescent="0.2">
      <c r="A2987" t="str">
        <f>IF($J2987="","",INDEX('2_Review &amp; Audit'!$F:$F,$J2987))</f>
        <v/>
      </c>
      <c r="B2987" t="str">
        <f>IF($J2987="","",INDEX('2_Review &amp; Audit'!$C:$C,$J2987))</f>
        <v/>
      </c>
      <c r="C2987" t="str">
        <f>IF($J2987="","",INDEX('2_Review &amp; Audit'!$D:$D,$J2987))</f>
        <v/>
      </c>
      <c r="D2987" s="60" t="str">
        <f>IF($J2987="","",INDEX('2_Review &amp; Audit'!$U:$U,$J2987))</f>
        <v/>
      </c>
      <c r="E2987" t="str">
        <f>IF($J2987="","",INDEX('2_Review &amp; Audit'!$M:$M,$J2987))</f>
        <v/>
      </c>
      <c r="F2987" t="str">
        <f>IF($J2987="","",INDEX('2_Review &amp; Audit'!$N:$N,$J2987))</f>
        <v/>
      </c>
      <c r="G2987" t="str">
        <f>IF(OR($J2987="",$F2987=""),"",ABS(INDEX('2_Review &amp; Audit'!$B:$B,$J2987)/$F2987))</f>
        <v/>
      </c>
      <c r="H2987" t="str">
        <f t="shared" si="110"/>
        <v/>
      </c>
      <c r="I2987" t="str">
        <f>IF($J2987="","",INDEX('2_Review &amp; Audit'!$AD:$AD,$J2987))</f>
        <v/>
      </c>
      <c r="AB2987" t="str">
        <f>IF($D2987="","",MAX(0,N(#REF!)-N($X2987)))</f>
        <v/>
      </c>
      <c r="AC2987" t="str">
        <f>IF(OR($D2987="",$AB2987="",N($AB2987)&lt;=0),"",IFERROR(MATCH(1,INDEX(('2_Review &amp; Audit'!$F$6:$F$505=$A2987)*('2_Review &amp; Audit'!$I$6:$I$505&gt;=$E2987-30)*('2_Review &amp; Audit'!$I$6:$I$505&lt;=$E2987+30)*('2_Review &amp; Audit'!$R$6:$R$505&gt;0)*(ROW('2_Review &amp; Audit'!$R$6:$R$505)&gt;$T2987),0),0)+5,""))</f>
        <v/>
      </c>
      <c r="AG2987" t="str">
        <f>IF(OR($D2987="",$AB2987="",$AF2987=""),"",MIN($AB2987,$AF2987))</f>
        <v/>
      </c>
      <c r="AK2987" t="str">
        <f>IF($D2987="","",MAX(0,N($AB2987)-N($AG2987)))</f>
        <v/>
      </c>
      <c r="AL2987" t="str">
        <f>IF(OR($D2987="",$AK2987="",N($AK2987)&lt;=0),"",IFERROR(MATCH(1,INDEX(('2_Review &amp; Audit'!$F$6:$F$505=$A2987)*('2_Review &amp; Audit'!$I$6:$I$505&gt;=$E2987-30)*('2_Review &amp; Audit'!$I$6:$I$505&lt;=$E2987+30)*('2_Review &amp; Audit'!$R$6:$R$505&gt;0)*(ROW('2_Review &amp; Audit'!$R$6:$R$505)&gt;$AC2987),0),0)+5,""))</f>
        <v/>
      </c>
      <c r="AP2987" t="str">
        <f>IF(OR($D2987="",$AK2987="",$AO2987=""),"",MIN($AK2987,$AO2987))</f>
        <v/>
      </c>
    </row>
    <row r="2988" spans="1:42" ht="12.75" customHeight="1" x14ac:dyDescent="0.2">
      <c r="A2988" t="str">
        <f>IF($J2988="","",INDEX('2_Review &amp; Audit'!$F:$F,$J2988))</f>
        <v/>
      </c>
      <c r="B2988" t="str">
        <f>IF($J2988="","",INDEX('2_Review &amp; Audit'!$C:$C,$J2988))</f>
        <v/>
      </c>
      <c r="C2988" t="str">
        <f>IF($J2988="","",INDEX('2_Review &amp; Audit'!$D:$D,$J2988))</f>
        <v/>
      </c>
      <c r="D2988" s="60" t="str">
        <f>IF($J2988="","",INDEX('2_Review &amp; Audit'!$U:$U,$J2988))</f>
        <v/>
      </c>
      <c r="E2988" t="str">
        <f>IF($J2988="","",INDEX('2_Review &amp; Audit'!$M:$M,$J2988))</f>
        <v/>
      </c>
      <c r="F2988" t="str">
        <f>IF($J2988="","",INDEX('2_Review &amp; Audit'!$N:$N,$J2988))</f>
        <v/>
      </c>
      <c r="G2988" t="str">
        <f>IF(OR($J2988="",$F2988=""),"",ABS(INDEX('2_Review &amp; Audit'!$B:$B,$J2988)/$F2988))</f>
        <v/>
      </c>
      <c r="H2988" t="str">
        <f t="shared" si="110"/>
        <v/>
      </c>
      <c r="I2988" t="str">
        <f>IF($J2988="","",INDEX('2_Review &amp; Audit'!$AD:$AD,$J2988))</f>
        <v/>
      </c>
      <c r="AB2988" t="str">
        <f>IF($D2988="","",MAX(0,N(#REF!)-N($X2988)))</f>
        <v/>
      </c>
      <c r="AC2988" t="str">
        <f>IF(OR($D2988="",$AB2988="",N($AB2988)&lt;=0),"",IFERROR(MATCH(1,INDEX(('2_Review &amp; Audit'!$F$6:$F$505=$A2988)*('2_Review &amp; Audit'!$I$6:$I$505&gt;=$E2988-30)*('2_Review &amp; Audit'!$I$6:$I$505&lt;=$E2988+30)*('2_Review &amp; Audit'!$R$6:$R$505&gt;0)*(ROW('2_Review &amp; Audit'!$R$6:$R$505)&gt;$T2988),0),0)+5,""))</f>
        <v/>
      </c>
      <c r="AG2988" t="str">
        <f>IF(OR($D2988="",$AB2988="",$AF2988=""),"",MIN($AB2988,$AF2988))</f>
        <v/>
      </c>
      <c r="AK2988" t="str">
        <f>IF($D2988="","",MAX(0,N($AB2988)-N($AG2988)))</f>
        <v/>
      </c>
      <c r="AL2988" t="str">
        <f>IF(OR($D2988="",$AK2988="",N($AK2988)&lt;=0),"",IFERROR(MATCH(1,INDEX(('2_Review &amp; Audit'!$F$6:$F$505=$A2988)*('2_Review &amp; Audit'!$I$6:$I$505&gt;=$E2988-30)*('2_Review &amp; Audit'!$I$6:$I$505&lt;=$E2988+30)*('2_Review &amp; Audit'!$R$6:$R$505&gt;0)*(ROW('2_Review &amp; Audit'!$R$6:$R$505)&gt;$AC2988),0),0)+5,""))</f>
        <v/>
      </c>
      <c r="AP2988" t="str">
        <f>IF(OR($D2988="",$AK2988="",$AO2988=""),"",MIN($AK2988,$AO2988))</f>
        <v/>
      </c>
    </row>
    <row r="2989" spans="1:42" ht="12.75" customHeight="1" x14ac:dyDescent="0.2">
      <c r="A2989" t="str">
        <f>IF($J2989="","",INDEX('2_Review &amp; Audit'!$F:$F,$J2989))</f>
        <v/>
      </c>
      <c r="B2989" t="str">
        <f>IF($J2989="","",INDEX('2_Review &amp; Audit'!$C:$C,$J2989))</f>
        <v/>
      </c>
      <c r="C2989" t="str">
        <f>IF($J2989="","",INDEX('2_Review &amp; Audit'!$D:$D,$J2989))</f>
        <v/>
      </c>
      <c r="D2989" s="60" t="str">
        <f>IF($J2989="","",INDEX('2_Review &amp; Audit'!$U:$U,$J2989))</f>
        <v/>
      </c>
      <c r="E2989" t="str">
        <f>IF($J2989="","",INDEX('2_Review &amp; Audit'!$M:$M,$J2989))</f>
        <v/>
      </c>
      <c r="F2989" t="str">
        <f>IF($J2989="","",INDEX('2_Review &amp; Audit'!$N:$N,$J2989))</f>
        <v/>
      </c>
      <c r="G2989" t="str">
        <f>IF(OR($J2989="",$F2989=""),"",ABS(INDEX('2_Review &amp; Audit'!$B:$B,$J2989)/$F2989))</f>
        <v/>
      </c>
      <c r="H2989" t="str">
        <f t="shared" si="110"/>
        <v/>
      </c>
      <c r="I2989" t="str">
        <f>IF($J2989="","",INDEX('2_Review &amp; Audit'!$AD:$AD,$J2989))</f>
        <v/>
      </c>
      <c r="AB2989" t="str">
        <f>IF($D2989="","",MAX(0,N(#REF!)-N($X2989)))</f>
        <v/>
      </c>
      <c r="AC2989" t="str">
        <f>IF(OR($D2989="",$AB2989="",N($AB2989)&lt;=0),"",IFERROR(MATCH(1,INDEX(('2_Review &amp; Audit'!$F$6:$F$505=$A2989)*('2_Review &amp; Audit'!$I$6:$I$505&gt;=$E2989-30)*('2_Review &amp; Audit'!$I$6:$I$505&lt;=$E2989+30)*('2_Review &amp; Audit'!$R$6:$R$505&gt;0)*(ROW('2_Review &amp; Audit'!$R$6:$R$505)&gt;$T2989),0),0)+5,""))</f>
        <v/>
      </c>
      <c r="AG2989" t="str">
        <f>IF(OR($D2989="",$AB2989="",$AF2989=""),"",MIN($AB2989,$AF2989))</f>
        <v/>
      </c>
      <c r="AK2989" t="str">
        <f>IF($D2989="","",MAX(0,N($AB2989)-N($AG2989)))</f>
        <v/>
      </c>
      <c r="AL2989" t="str">
        <f>IF(OR($D2989="",$AK2989="",N($AK2989)&lt;=0),"",IFERROR(MATCH(1,INDEX(('2_Review &amp; Audit'!$F$6:$F$505=$A2989)*('2_Review &amp; Audit'!$I$6:$I$505&gt;=$E2989-30)*('2_Review &amp; Audit'!$I$6:$I$505&lt;=$E2989+30)*('2_Review &amp; Audit'!$R$6:$R$505&gt;0)*(ROW('2_Review &amp; Audit'!$R$6:$R$505)&gt;$AC2989),0),0)+5,""))</f>
        <v/>
      </c>
      <c r="AP2989" t="str">
        <f>IF(OR($D2989="",$AK2989="",$AO2989=""),"",MIN($AK2989,$AO2989))</f>
        <v/>
      </c>
    </row>
    <row r="2990" spans="1:42" ht="12.75" customHeight="1" x14ac:dyDescent="0.2">
      <c r="A2990" t="str">
        <f>IF($J2990="","",INDEX('2_Review &amp; Audit'!$F:$F,$J2990))</f>
        <v/>
      </c>
      <c r="B2990" t="str">
        <f>IF($J2990="","",INDEX('2_Review &amp; Audit'!$C:$C,$J2990))</f>
        <v/>
      </c>
      <c r="C2990" t="str">
        <f>IF($J2990="","",INDEX('2_Review &amp; Audit'!$D:$D,$J2990))</f>
        <v/>
      </c>
      <c r="D2990" s="60" t="str">
        <f>IF($J2990="","",INDEX('2_Review &amp; Audit'!$U:$U,$J2990))</f>
        <v/>
      </c>
      <c r="E2990" t="str">
        <f>IF($J2990="","",INDEX('2_Review &amp; Audit'!$M:$M,$J2990))</f>
        <v/>
      </c>
      <c r="F2990" t="str">
        <f>IF($J2990="","",INDEX('2_Review &amp; Audit'!$N:$N,$J2990))</f>
        <v/>
      </c>
      <c r="G2990" t="str">
        <f>IF(OR($J2990="",$F2990=""),"",ABS(INDEX('2_Review &amp; Audit'!$B:$B,$J2990)/$F2990))</f>
        <v/>
      </c>
      <c r="H2990" t="str">
        <f t="shared" si="110"/>
        <v/>
      </c>
      <c r="I2990" t="str">
        <f>IF($J2990="","",INDEX('2_Review &amp; Audit'!$AD:$AD,$J2990))</f>
        <v/>
      </c>
      <c r="AB2990" t="str">
        <f>IF($D2990="","",MAX(0,N(#REF!)-N($X2990)))</f>
        <v/>
      </c>
      <c r="AC2990" t="str">
        <f>IF(OR($D2990="",$AB2990="",N($AB2990)&lt;=0),"",IFERROR(MATCH(1,INDEX(('2_Review &amp; Audit'!$F$6:$F$505=$A2990)*('2_Review &amp; Audit'!$I$6:$I$505&gt;=$E2990-30)*('2_Review &amp; Audit'!$I$6:$I$505&lt;=$E2990+30)*('2_Review &amp; Audit'!$R$6:$R$505&gt;0)*(ROW('2_Review &amp; Audit'!$R$6:$R$505)&gt;$T2990),0),0)+5,""))</f>
        <v/>
      </c>
      <c r="AG2990" t="str">
        <f>IF(OR($D2990="",$AB2990="",$AF2990=""),"",MIN($AB2990,$AF2990))</f>
        <v/>
      </c>
      <c r="AK2990" t="str">
        <f>IF($D2990="","",MAX(0,N($AB2990)-N($AG2990)))</f>
        <v/>
      </c>
      <c r="AL2990" t="str">
        <f>IF(OR($D2990="",$AK2990="",N($AK2990)&lt;=0),"",IFERROR(MATCH(1,INDEX(('2_Review &amp; Audit'!$F$6:$F$505=$A2990)*('2_Review &amp; Audit'!$I$6:$I$505&gt;=$E2990-30)*('2_Review &amp; Audit'!$I$6:$I$505&lt;=$E2990+30)*('2_Review &amp; Audit'!$R$6:$R$505&gt;0)*(ROW('2_Review &amp; Audit'!$R$6:$R$505)&gt;$AC2990),0),0)+5,""))</f>
        <v/>
      </c>
      <c r="AP2990" t="str">
        <f>IF(OR($D2990="",$AK2990="",$AO2990=""),"",MIN($AK2990,$AO2990))</f>
        <v/>
      </c>
    </row>
    <row r="2991" spans="1:42" ht="12.75" customHeight="1" x14ac:dyDescent="0.2">
      <c r="A2991" t="str">
        <f>IF($J2991="","",INDEX('2_Review &amp; Audit'!$F:$F,$J2991))</f>
        <v/>
      </c>
      <c r="B2991" t="str">
        <f>IF($J2991="","",INDEX('2_Review &amp; Audit'!$C:$C,$J2991))</f>
        <v/>
      </c>
      <c r="C2991" t="str">
        <f>IF($J2991="","",INDEX('2_Review &amp; Audit'!$D:$D,$J2991))</f>
        <v/>
      </c>
      <c r="D2991" s="60" t="str">
        <f>IF($J2991="","",INDEX('2_Review &amp; Audit'!$U:$U,$J2991))</f>
        <v/>
      </c>
      <c r="E2991" t="str">
        <f>IF($J2991="","",INDEX('2_Review &amp; Audit'!$M:$M,$J2991))</f>
        <v/>
      </c>
      <c r="F2991" t="str">
        <f>IF($J2991="","",INDEX('2_Review &amp; Audit'!$N:$N,$J2991))</f>
        <v/>
      </c>
      <c r="G2991" t="str">
        <f>IF(OR($J2991="",$F2991=""),"",ABS(INDEX('2_Review &amp; Audit'!$B:$B,$J2991)/$F2991))</f>
        <v/>
      </c>
      <c r="H2991" t="str">
        <f t="shared" si="110"/>
        <v/>
      </c>
      <c r="I2991" t="str">
        <f>IF($J2991="","",INDEX('2_Review &amp; Audit'!$AD:$AD,$J2991))</f>
        <v/>
      </c>
      <c r="AB2991" t="str">
        <f>IF($D2991="","",MAX(0,N(#REF!)-N($X2991)))</f>
        <v/>
      </c>
      <c r="AC2991" t="str">
        <f>IF(OR($D2991="",$AB2991="",N($AB2991)&lt;=0),"",IFERROR(MATCH(1,INDEX(('2_Review &amp; Audit'!$F$6:$F$505=$A2991)*('2_Review &amp; Audit'!$I$6:$I$505&gt;=$E2991-30)*('2_Review &amp; Audit'!$I$6:$I$505&lt;=$E2991+30)*('2_Review &amp; Audit'!$R$6:$R$505&gt;0)*(ROW('2_Review &amp; Audit'!$R$6:$R$505)&gt;$T2991),0),0)+5,""))</f>
        <v/>
      </c>
      <c r="AG2991" t="str">
        <f>IF(OR($D2991="",$AB2991="",$AF2991=""),"",MIN($AB2991,$AF2991))</f>
        <v/>
      </c>
      <c r="AK2991" t="str">
        <f>IF($D2991="","",MAX(0,N($AB2991)-N($AG2991)))</f>
        <v/>
      </c>
      <c r="AL2991" t="str">
        <f>IF(OR($D2991="",$AK2991="",N($AK2991)&lt;=0),"",IFERROR(MATCH(1,INDEX(('2_Review &amp; Audit'!$F$6:$F$505=$A2991)*('2_Review &amp; Audit'!$I$6:$I$505&gt;=$E2991-30)*('2_Review &amp; Audit'!$I$6:$I$505&lt;=$E2991+30)*('2_Review &amp; Audit'!$R$6:$R$505&gt;0)*(ROW('2_Review &amp; Audit'!$R$6:$R$505)&gt;$AC2991),0),0)+5,""))</f>
        <v/>
      </c>
      <c r="AP2991" t="str">
        <f>IF(OR($D2991="",$AK2991="",$AO2991=""),"",MIN($AK2991,$AO2991))</f>
        <v/>
      </c>
    </row>
    <row r="2992" spans="1:42" ht="12.75" customHeight="1" x14ac:dyDescent="0.2">
      <c r="A2992" t="str">
        <f>IF($J2992="","",INDEX('2_Review &amp; Audit'!$F:$F,$J2992))</f>
        <v/>
      </c>
      <c r="B2992" t="str">
        <f>IF($J2992="","",INDEX('2_Review &amp; Audit'!$C:$C,$J2992))</f>
        <v/>
      </c>
      <c r="C2992" t="str">
        <f>IF($J2992="","",INDEX('2_Review &amp; Audit'!$D:$D,$J2992))</f>
        <v/>
      </c>
      <c r="D2992" s="60" t="str">
        <f>IF($J2992="","",INDEX('2_Review &amp; Audit'!$U:$U,$J2992))</f>
        <v/>
      </c>
      <c r="E2992" t="str">
        <f>IF($J2992="","",INDEX('2_Review &amp; Audit'!$M:$M,$J2992))</f>
        <v/>
      </c>
      <c r="F2992" t="str">
        <f>IF($J2992="","",INDEX('2_Review &amp; Audit'!$N:$N,$J2992))</f>
        <v/>
      </c>
      <c r="G2992" t="str">
        <f>IF(OR($J2992="",$F2992=""),"",ABS(INDEX('2_Review &amp; Audit'!$B:$B,$J2992)/$F2992))</f>
        <v/>
      </c>
      <c r="H2992" t="str">
        <f t="shared" si="110"/>
        <v/>
      </c>
      <c r="I2992" t="str">
        <f>IF($J2992="","",INDEX('2_Review &amp; Audit'!$AD:$AD,$J2992))</f>
        <v/>
      </c>
      <c r="AB2992" t="str">
        <f>IF($D2992="","",MAX(0,N(#REF!)-N($X2992)))</f>
        <v/>
      </c>
      <c r="AC2992" t="str">
        <f>IF(OR($D2992="",$AB2992="",N($AB2992)&lt;=0),"",IFERROR(MATCH(1,INDEX(('2_Review &amp; Audit'!$F$6:$F$505=$A2992)*('2_Review &amp; Audit'!$I$6:$I$505&gt;=$E2992-30)*('2_Review &amp; Audit'!$I$6:$I$505&lt;=$E2992+30)*('2_Review &amp; Audit'!$R$6:$R$505&gt;0)*(ROW('2_Review &amp; Audit'!$R$6:$R$505)&gt;$T2992),0),0)+5,""))</f>
        <v/>
      </c>
      <c r="AG2992" t="str">
        <f>IF(OR($D2992="",$AB2992="",$AF2992=""),"",MIN($AB2992,$AF2992))</f>
        <v/>
      </c>
      <c r="AK2992" t="str">
        <f>IF($D2992="","",MAX(0,N($AB2992)-N($AG2992)))</f>
        <v/>
      </c>
      <c r="AL2992" t="str">
        <f>IF(OR($D2992="",$AK2992="",N($AK2992)&lt;=0),"",IFERROR(MATCH(1,INDEX(('2_Review &amp; Audit'!$F$6:$F$505=$A2992)*('2_Review &amp; Audit'!$I$6:$I$505&gt;=$E2992-30)*('2_Review &amp; Audit'!$I$6:$I$505&lt;=$E2992+30)*('2_Review &amp; Audit'!$R$6:$R$505&gt;0)*(ROW('2_Review &amp; Audit'!$R$6:$R$505)&gt;$AC2992),0),0)+5,""))</f>
        <v/>
      </c>
      <c r="AP2992" t="str">
        <f>IF(OR($D2992="",$AK2992="",$AO2992=""),"",MIN($AK2992,$AO2992))</f>
        <v/>
      </c>
    </row>
    <row r="2993" spans="1:42" ht="12.75" customHeight="1" x14ac:dyDescent="0.2">
      <c r="A2993" t="str">
        <f>IF($J2993="","",INDEX('2_Review &amp; Audit'!$F:$F,$J2993))</f>
        <v/>
      </c>
      <c r="B2993" t="str">
        <f>IF($J2993="","",INDEX('2_Review &amp; Audit'!$C:$C,$J2993))</f>
        <v/>
      </c>
      <c r="C2993" t="str">
        <f>IF($J2993="","",INDEX('2_Review &amp; Audit'!$D:$D,$J2993))</f>
        <v/>
      </c>
      <c r="D2993" s="60" t="str">
        <f>IF($J2993="","",INDEX('2_Review &amp; Audit'!$U:$U,$J2993))</f>
        <v/>
      </c>
      <c r="E2993" t="str">
        <f>IF($J2993="","",INDEX('2_Review &amp; Audit'!$M:$M,$J2993))</f>
        <v/>
      </c>
      <c r="F2993" t="str">
        <f>IF($J2993="","",INDEX('2_Review &amp; Audit'!$N:$N,$J2993))</f>
        <v/>
      </c>
      <c r="G2993" t="str">
        <f>IF(OR($J2993="",$F2993=""),"",ABS(INDEX('2_Review &amp; Audit'!$B:$B,$J2993)/$F2993))</f>
        <v/>
      </c>
      <c r="H2993" t="str">
        <f t="shared" si="110"/>
        <v/>
      </c>
      <c r="I2993" t="str">
        <f>IF($J2993="","",INDEX('2_Review &amp; Audit'!$AD:$AD,$J2993))</f>
        <v/>
      </c>
      <c r="AB2993" t="str">
        <f>IF($D2993="","",MAX(0,N(#REF!)-N($X2993)))</f>
        <v/>
      </c>
      <c r="AC2993" t="str">
        <f>IF(OR($D2993="",$AB2993="",N($AB2993)&lt;=0),"",IFERROR(MATCH(1,INDEX(('2_Review &amp; Audit'!$F$6:$F$505=$A2993)*('2_Review &amp; Audit'!$I$6:$I$505&gt;=$E2993-30)*('2_Review &amp; Audit'!$I$6:$I$505&lt;=$E2993+30)*('2_Review &amp; Audit'!$R$6:$R$505&gt;0)*(ROW('2_Review &amp; Audit'!$R$6:$R$505)&gt;$T2993),0),0)+5,""))</f>
        <v/>
      </c>
      <c r="AG2993" t="str">
        <f>IF(OR($D2993="",$AB2993="",$AF2993=""),"",MIN($AB2993,$AF2993))</f>
        <v/>
      </c>
      <c r="AK2993" t="str">
        <f>IF($D2993="","",MAX(0,N($AB2993)-N($AG2993)))</f>
        <v/>
      </c>
      <c r="AL2993" t="str">
        <f>IF(OR($D2993="",$AK2993="",N($AK2993)&lt;=0),"",IFERROR(MATCH(1,INDEX(('2_Review &amp; Audit'!$F$6:$F$505=$A2993)*('2_Review &amp; Audit'!$I$6:$I$505&gt;=$E2993-30)*('2_Review &amp; Audit'!$I$6:$I$505&lt;=$E2993+30)*('2_Review &amp; Audit'!$R$6:$R$505&gt;0)*(ROW('2_Review &amp; Audit'!$R$6:$R$505)&gt;$AC2993),0),0)+5,""))</f>
        <v/>
      </c>
      <c r="AP2993" t="str">
        <f>IF(OR($D2993="",$AK2993="",$AO2993=""),"",MIN($AK2993,$AO2993))</f>
        <v/>
      </c>
    </row>
    <row r="2994" spans="1:42" ht="12.75" customHeight="1" x14ac:dyDescent="0.2">
      <c r="A2994" t="str">
        <f>IF($J2994="","",INDEX('2_Review &amp; Audit'!$F:$F,$J2994))</f>
        <v/>
      </c>
      <c r="B2994" t="str">
        <f>IF($J2994="","",INDEX('2_Review &amp; Audit'!$C:$C,$J2994))</f>
        <v/>
      </c>
      <c r="C2994" t="str">
        <f>IF($J2994="","",INDEX('2_Review &amp; Audit'!$D:$D,$J2994))</f>
        <v/>
      </c>
      <c r="D2994" s="60" t="str">
        <f>IF($J2994="","",INDEX('2_Review &amp; Audit'!$U:$U,$J2994))</f>
        <v/>
      </c>
      <c r="E2994" t="str">
        <f>IF($J2994="","",INDEX('2_Review &amp; Audit'!$M:$M,$J2994))</f>
        <v/>
      </c>
      <c r="F2994" t="str">
        <f>IF($J2994="","",INDEX('2_Review &amp; Audit'!$N:$N,$J2994))</f>
        <v/>
      </c>
      <c r="G2994" t="str">
        <f>IF(OR($J2994="",$F2994=""),"",ABS(INDEX('2_Review &amp; Audit'!$B:$B,$J2994)/$F2994))</f>
        <v/>
      </c>
      <c r="H2994" t="str">
        <f t="shared" si="110"/>
        <v/>
      </c>
      <c r="I2994" t="str">
        <f>IF($J2994="","",INDEX('2_Review &amp; Audit'!$AD:$AD,$J2994))</f>
        <v/>
      </c>
      <c r="AB2994" t="str">
        <f>IF($D2994="","",MAX(0,N(#REF!)-N($X2994)))</f>
        <v/>
      </c>
      <c r="AC2994" t="str">
        <f>IF(OR($D2994="",$AB2994="",N($AB2994)&lt;=0),"",IFERROR(MATCH(1,INDEX(('2_Review &amp; Audit'!$F$6:$F$505=$A2994)*('2_Review &amp; Audit'!$I$6:$I$505&gt;=$E2994-30)*('2_Review &amp; Audit'!$I$6:$I$505&lt;=$E2994+30)*('2_Review &amp; Audit'!$R$6:$R$505&gt;0)*(ROW('2_Review &amp; Audit'!$R$6:$R$505)&gt;$T2994),0),0)+5,""))</f>
        <v/>
      </c>
      <c r="AG2994" t="str">
        <f>IF(OR($D2994="",$AB2994="",$AF2994=""),"",MIN($AB2994,$AF2994))</f>
        <v/>
      </c>
      <c r="AK2994" t="str">
        <f>IF($D2994="","",MAX(0,N($AB2994)-N($AG2994)))</f>
        <v/>
      </c>
      <c r="AL2994" t="str">
        <f>IF(OR($D2994="",$AK2994="",N($AK2994)&lt;=0),"",IFERROR(MATCH(1,INDEX(('2_Review &amp; Audit'!$F$6:$F$505=$A2994)*('2_Review &amp; Audit'!$I$6:$I$505&gt;=$E2994-30)*('2_Review &amp; Audit'!$I$6:$I$505&lt;=$E2994+30)*('2_Review &amp; Audit'!$R$6:$R$505&gt;0)*(ROW('2_Review &amp; Audit'!$R$6:$R$505)&gt;$AC2994),0),0)+5,""))</f>
        <v/>
      </c>
      <c r="AP2994" t="str">
        <f>IF(OR($D2994="",$AK2994="",$AO2994=""),"",MIN($AK2994,$AO2994))</f>
        <v/>
      </c>
    </row>
    <row r="2995" spans="1:42" ht="12.75" customHeight="1" x14ac:dyDescent="0.2">
      <c r="A2995" t="str">
        <f>IF($J2995="","",INDEX('2_Review &amp; Audit'!$F:$F,$J2995))</f>
        <v/>
      </c>
      <c r="B2995" t="str">
        <f>IF($J2995="","",INDEX('2_Review &amp; Audit'!$C:$C,$J2995))</f>
        <v/>
      </c>
      <c r="C2995" t="str">
        <f>IF($J2995="","",INDEX('2_Review &amp; Audit'!$D:$D,$J2995))</f>
        <v/>
      </c>
      <c r="D2995" s="60" t="str">
        <f>IF($J2995="","",INDEX('2_Review &amp; Audit'!$U:$U,$J2995))</f>
        <v/>
      </c>
      <c r="E2995" t="str">
        <f>IF($J2995="","",INDEX('2_Review &amp; Audit'!$M:$M,$J2995))</f>
        <v/>
      </c>
      <c r="F2995" t="str">
        <f>IF($J2995="","",INDEX('2_Review &amp; Audit'!$N:$N,$J2995))</f>
        <v/>
      </c>
      <c r="G2995" t="str">
        <f>IF(OR($J2995="",$F2995=""),"",ABS(INDEX('2_Review &amp; Audit'!$B:$B,$J2995)/$F2995))</f>
        <v/>
      </c>
      <c r="H2995" t="str">
        <f t="shared" si="110"/>
        <v/>
      </c>
      <c r="I2995" t="str">
        <f>IF($J2995="","",INDEX('2_Review &amp; Audit'!$AD:$AD,$J2995))</f>
        <v/>
      </c>
      <c r="AB2995" t="str">
        <f>IF($D2995="","",MAX(0,N(#REF!)-N($X2995)))</f>
        <v/>
      </c>
      <c r="AC2995" t="str">
        <f>IF(OR($D2995="",$AB2995="",N($AB2995)&lt;=0),"",IFERROR(MATCH(1,INDEX(('2_Review &amp; Audit'!$F$6:$F$505=$A2995)*('2_Review &amp; Audit'!$I$6:$I$505&gt;=$E2995-30)*('2_Review &amp; Audit'!$I$6:$I$505&lt;=$E2995+30)*('2_Review &amp; Audit'!$R$6:$R$505&gt;0)*(ROW('2_Review &amp; Audit'!$R$6:$R$505)&gt;$T2995),0),0)+5,""))</f>
        <v/>
      </c>
      <c r="AG2995" t="str">
        <f>IF(OR($D2995="",$AB2995="",$AF2995=""),"",MIN($AB2995,$AF2995))</f>
        <v/>
      </c>
      <c r="AK2995" t="str">
        <f>IF($D2995="","",MAX(0,N($AB2995)-N($AG2995)))</f>
        <v/>
      </c>
      <c r="AL2995" t="str">
        <f>IF(OR($D2995="",$AK2995="",N($AK2995)&lt;=0),"",IFERROR(MATCH(1,INDEX(('2_Review &amp; Audit'!$F$6:$F$505=$A2995)*('2_Review &amp; Audit'!$I$6:$I$505&gt;=$E2995-30)*('2_Review &amp; Audit'!$I$6:$I$505&lt;=$E2995+30)*('2_Review &amp; Audit'!$R$6:$R$505&gt;0)*(ROW('2_Review &amp; Audit'!$R$6:$R$505)&gt;$AC2995),0),0)+5,""))</f>
        <v/>
      </c>
      <c r="AP2995" t="str">
        <f>IF(OR($D2995="",$AK2995="",$AO2995=""),"",MIN($AK2995,$AO2995))</f>
        <v/>
      </c>
    </row>
    <row r="2996" spans="1:42" ht="12.75" customHeight="1" x14ac:dyDescent="0.2">
      <c r="A2996" t="str">
        <f>IF($J2996="","",INDEX('2_Review &amp; Audit'!$F:$F,$J2996))</f>
        <v/>
      </c>
      <c r="B2996" t="str">
        <f>IF($J2996="","",INDEX('2_Review &amp; Audit'!$C:$C,$J2996))</f>
        <v/>
      </c>
      <c r="C2996" t="str">
        <f>IF($J2996="","",INDEX('2_Review &amp; Audit'!$D:$D,$J2996))</f>
        <v/>
      </c>
      <c r="D2996" s="60" t="str">
        <f>IF($J2996="","",INDEX('2_Review &amp; Audit'!$U:$U,$J2996))</f>
        <v/>
      </c>
      <c r="E2996" t="str">
        <f>IF($J2996="","",INDEX('2_Review &amp; Audit'!$M:$M,$J2996))</f>
        <v/>
      </c>
      <c r="F2996" t="str">
        <f>IF($J2996="","",INDEX('2_Review &amp; Audit'!$N:$N,$J2996))</f>
        <v/>
      </c>
      <c r="G2996" t="str">
        <f>IF(OR($J2996="",$F2996=""),"",ABS(INDEX('2_Review &amp; Audit'!$B:$B,$J2996)/$F2996))</f>
        <v/>
      </c>
      <c r="H2996" t="str">
        <f t="shared" si="110"/>
        <v/>
      </c>
      <c r="I2996" t="str">
        <f>IF($J2996="","",INDEX('2_Review &amp; Audit'!$AD:$AD,$J2996))</f>
        <v/>
      </c>
      <c r="AB2996" t="str">
        <f>IF($D2996="","",MAX(0,N(#REF!)-N($X2996)))</f>
        <v/>
      </c>
      <c r="AC2996" t="str">
        <f>IF(OR($D2996="",$AB2996="",N($AB2996)&lt;=0),"",IFERROR(MATCH(1,INDEX(('2_Review &amp; Audit'!$F$6:$F$505=$A2996)*('2_Review &amp; Audit'!$I$6:$I$505&gt;=$E2996-30)*('2_Review &amp; Audit'!$I$6:$I$505&lt;=$E2996+30)*('2_Review &amp; Audit'!$R$6:$R$505&gt;0)*(ROW('2_Review &amp; Audit'!$R$6:$R$505)&gt;$T2996),0),0)+5,""))</f>
        <v/>
      </c>
      <c r="AG2996" t="str">
        <f>IF(OR($D2996="",$AB2996="",$AF2996=""),"",MIN($AB2996,$AF2996))</f>
        <v/>
      </c>
      <c r="AK2996" t="str">
        <f>IF($D2996="","",MAX(0,N($AB2996)-N($AG2996)))</f>
        <v/>
      </c>
      <c r="AL2996" t="str">
        <f>IF(OR($D2996="",$AK2996="",N($AK2996)&lt;=0),"",IFERROR(MATCH(1,INDEX(('2_Review &amp; Audit'!$F$6:$F$505=$A2996)*('2_Review &amp; Audit'!$I$6:$I$505&gt;=$E2996-30)*('2_Review &amp; Audit'!$I$6:$I$505&lt;=$E2996+30)*('2_Review &amp; Audit'!$R$6:$R$505&gt;0)*(ROW('2_Review &amp; Audit'!$R$6:$R$505)&gt;$AC2996),0),0)+5,""))</f>
        <v/>
      </c>
      <c r="AP2996" t="str">
        <f>IF(OR($D2996="",$AK2996="",$AO2996=""),"",MIN($AK2996,$AO2996))</f>
        <v/>
      </c>
    </row>
    <row r="2997" spans="1:42" ht="12.75" customHeight="1" x14ac:dyDescent="0.2">
      <c r="A2997" t="str">
        <f>IF($J2997="","",INDEX('2_Review &amp; Audit'!$F:$F,$J2997))</f>
        <v/>
      </c>
      <c r="B2997" t="str">
        <f>IF($J2997="","",INDEX('2_Review &amp; Audit'!$C:$C,$J2997))</f>
        <v/>
      </c>
      <c r="C2997" t="str">
        <f>IF($J2997="","",INDEX('2_Review &amp; Audit'!$D:$D,$J2997))</f>
        <v/>
      </c>
      <c r="D2997" s="60" t="str">
        <f>IF($J2997="","",INDEX('2_Review &amp; Audit'!$U:$U,$J2997))</f>
        <v/>
      </c>
      <c r="E2997" t="str">
        <f>IF($J2997="","",INDEX('2_Review &amp; Audit'!$M:$M,$J2997))</f>
        <v/>
      </c>
      <c r="F2997" t="str">
        <f>IF($J2997="","",INDEX('2_Review &amp; Audit'!$N:$N,$J2997))</f>
        <v/>
      </c>
      <c r="G2997" t="str">
        <f>IF(OR($J2997="",$F2997=""),"",ABS(INDEX('2_Review &amp; Audit'!$B:$B,$J2997)/$F2997))</f>
        <v/>
      </c>
      <c r="H2997" t="str">
        <f t="shared" si="110"/>
        <v/>
      </c>
      <c r="I2997" t="str">
        <f>IF($J2997="","",INDEX('2_Review &amp; Audit'!$AD:$AD,$J2997))</f>
        <v/>
      </c>
      <c r="AB2997" t="str">
        <f>IF($D2997="","",MAX(0,N(#REF!)-N($X2997)))</f>
        <v/>
      </c>
      <c r="AC2997" t="str">
        <f>IF(OR($D2997="",$AB2997="",N($AB2997)&lt;=0),"",IFERROR(MATCH(1,INDEX(('2_Review &amp; Audit'!$F$6:$F$505=$A2997)*('2_Review &amp; Audit'!$I$6:$I$505&gt;=$E2997-30)*('2_Review &amp; Audit'!$I$6:$I$505&lt;=$E2997+30)*('2_Review &amp; Audit'!$R$6:$R$505&gt;0)*(ROW('2_Review &amp; Audit'!$R$6:$R$505)&gt;$T2997),0),0)+5,""))</f>
        <v/>
      </c>
      <c r="AG2997" t="str">
        <f>IF(OR($D2997="",$AB2997="",$AF2997=""),"",MIN($AB2997,$AF2997))</f>
        <v/>
      </c>
      <c r="AK2997" t="str">
        <f>IF($D2997="","",MAX(0,N($AB2997)-N($AG2997)))</f>
        <v/>
      </c>
      <c r="AL2997" t="str">
        <f>IF(OR($D2997="",$AK2997="",N($AK2997)&lt;=0),"",IFERROR(MATCH(1,INDEX(('2_Review &amp; Audit'!$F$6:$F$505=$A2997)*('2_Review &amp; Audit'!$I$6:$I$505&gt;=$E2997-30)*('2_Review &amp; Audit'!$I$6:$I$505&lt;=$E2997+30)*('2_Review &amp; Audit'!$R$6:$R$505&gt;0)*(ROW('2_Review &amp; Audit'!$R$6:$R$505)&gt;$AC2997),0),0)+5,""))</f>
        <v/>
      </c>
      <c r="AP2997" t="str">
        <f>IF(OR($D2997="",$AK2997="",$AO2997=""),"",MIN($AK2997,$AO2997))</f>
        <v/>
      </c>
    </row>
    <row r="2998" spans="1:42" ht="12.75" customHeight="1" x14ac:dyDescent="0.2">
      <c r="A2998" t="str">
        <f>IF($J2998="","",INDEX('2_Review &amp; Audit'!$F:$F,$J2998))</f>
        <v/>
      </c>
      <c r="B2998" t="str">
        <f>IF($J2998="","",INDEX('2_Review &amp; Audit'!$C:$C,$J2998))</f>
        <v/>
      </c>
      <c r="C2998" t="str">
        <f>IF($J2998="","",INDEX('2_Review &amp; Audit'!$D:$D,$J2998))</f>
        <v/>
      </c>
      <c r="D2998" s="60" t="str">
        <f>IF($J2998="","",INDEX('2_Review &amp; Audit'!$U:$U,$J2998))</f>
        <v/>
      </c>
      <c r="E2998" t="str">
        <f>IF($J2998="","",INDEX('2_Review &amp; Audit'!$M:$M,$J2998))</f>
        <v/>
      </c>
      <c r="F2998" t="str">
        <f>IF($J2998="","",INDEX('2_Review &amp; Audit'!$N:$N,$J2998))</f>
        <v/>
      </c>
      <c r="G2998" t="str">
        <f>IF(OR($J2998="",$F2998=""),"",ABS(INDEX('2_Review &amp; Audit'!$B:$B,$J2998)/$F2998))</f>
        <v/>
      </c>
      <c r="H2998" t="str">
        <f t="shared" si="110"/>
        <v/>
      </c>
      <c r="I2998" t="str">
        <f>IF($J2998="","",INDEX('2_Review &amp; Audit'!$AD:$AD,$J2998))</f>
        <v/>
      </c>
      <c r="AB2998" t="str">
        <f>IF($D2998="","",MAX(0,N(#REF!)-N($X2998)))</f>
        <v/>
      </c>
      <c r="AC2998" t="str">
        <f>IF(OR($D2998="",$AB2998="",N($AB2998)&lt;=0),"",IFERROR(MATCH(1,INDEX(('2_Review &amp; Audit'!$F$6:$F$505=$A2998)*('2_Review &amp; Audit'!$I$6:$I$505&gt;=$E2998-30)*('2_Review &amp; Audit'!$I$6:$I$505&lt;=$E2998+30)*('2_Review &amp; Audit'!$R$6:$R$505&gt;0)*(ROW('2_Review &amp; Audit'!$R$6:$R$505)&gt;$T2998),0),0)+5,""))</f>
        <v/>
      </c>
      <c r="AG2998" t="str">
        <f>IF(OR($D2998="",$AB2998="",$AF2998=""),"",MIN($AB2998,$AF2998))</f>
        <v/>
      </c>
      <c r="AK2998" t="str">
        <f>IF($D2998="","",MAX(0,N($AB2998)-N($AG2998)))</f>
        <v/>
      </c>
      <c r="AL2998" t="str">
        <f>IF(OR($D2998="",$AK2998="",N($AK2998)&lt;=0),"",IFERROR(MATCH(1,INDEX(('2_Review &amp; Audit'!$F$6:$F$505=$A2998)*('2_Review &amp; Audit'!$I$6:$I$505&gt;=$E2998-30)*('2_Review &amp; Audit'!$I$6:$I$505&lt;=$E2998+30)*('2_Review &amp; Audit'!$R$6:$R$505&gt;0)*(ROW('2_Review &amp; Audit'!$R$6:$R$505)&gt;$AC2998),0),0)+5,""))</f>
        <v/>
      </c>
      <c r="AP2998" t="str">
        <f>IF(OR($D2998="",$AK2998="",$AO2998=""),"",MIN($AK2998,$AO2998))</f>
        <v/>
      </c>
    </row>
    <row r="2999" spans="1:42" ht="12.75" customHeight="1" x14ac:dyDescent="0.2">
      <c r="A2999" t="str">
        <f>IF($J2999="","",INDEX('2_Review &amp; Audit'!$F:$F,$J2999))</f>
        <v/>
      </c>
      <c r="B2999" t="str">
        <f>IF($J2999="","",INDEX('2_Review &amp; Audit'!$C:$C,$J2999))</f>
        <v/>
      </c>
      <c r="C2999" t="str">
        <f>IF($J2999="","",INDEX('2_Review &amp; Audit'!$D:$D,$J2999))</f>
        <v/>
      </c>
      <c r="D2999" s="60" t="str">
        <f>IF($J2999="","",INDEX('2_Review &amp; Audit'!$U:$U,$J2999))</f>
        <v/>
      </c>
      <c r="E2999" t="str">
        <f>IF($J2999="","",INDEX('2_Review &amp; Audit'!$M:$M,$J2999))</f>
        <v/>
      </c>
      <c r="F2999" t="str">
        <f>IF($J2999="","",INDEX('2_Review &amp; Audit'!$N:$N,$J2999))</f>
        <v/>
      </c>
      <c r="G2999" t="str">
        <f>IF(OR($J2999="",$F2999=""),"",ABS(INDEX('2_Review &amp; Audit'!$B:$B,$J2999)/$F2999))</f>
        <v/>
      </c>
      <c r="H2999" t="str">
        <f t="shared" si="110"/>
        <v/>
      </c>
      <c r="I2999" t="str">
        <f>IF($J2999="","",INDEX('2_Review &amp; Audit'!$AD:$AD,$J2999))</f>
        <v/>
      </c>
      <c r="AB2999" t="str">
        <f>IF($D2999="","",MAX(0,N(#REF!)-N($X2999)))</f>
        <v/>
      </c>
      <c r="AC2999" t="str">
        <f>IF(OR($D2999="",$AB2999="",N($AB2999)&lt;=0),"",IFERROR(MATCH(1,INDEX(('2_Review &amp; Audit'!$F$6:$F$505=$A2999)*('2_Review &amp; Audit'!$I$6:$I$505&gt;=$E2999-30)*('2_Review &amp; Audit'!$I$6:$I$505&lt;=$E2999+30)*('2_Review &amp; Audit'!$R$6:$R$505&gt;0)*(ROW('2_Review &amp; Audit'!$R$6:$R$505)&gt;$T2999),0),0)+5,""))</f>
        <v/>
      </c>
      <c r="AG2999" t="str">
        <f>IF(OR($D2999="",$AB2999="",$AF2999=""),"",MIN($AB2999,$AF2999))</f>
        <v/>
      </c>
      <c r="AK2999" t="str">
        <f>IF($D2999="","",MAX(0,N($AB2999)-N($AG2999)))</f>
        <v/>
      </c>
      <c r="AL2999" t="str">
        <f>IF(OR($D2999="",$AK2999="",N($AK2999)&lt;=0),"",IFERROR(MATCH(1,INDEX(('2_Review &amp; Audit'!$F$6:$F$505=$A2999)*('2_Review &amp; Audit'!$I$6:$I$505&gt;=$E2999-30)*('2_Review &amp; Audit'!$I$6:$I$505&lt;=$E2999+30)*('2_Review &amp; Audit'!$R$6:$R$505&gt;0)*(ROW('2_Review &amp; Audit'!$R$6:$R$505)&gt;$AC2999),0),0)+5,""))</f>
        <v/>
      </c>
      <c r="AP2999" t="str">
        <f>IF(OR($D2999="",$AK2999="",$AO2999=""),"",MIN($AK2999,$AO2999))</f>
        <v/>
      </c>
    </row>
    <row r="3000" spans="1:42" ht="12.75" customHeight="1" x14ac:dyDescent="0.2">
      <c r="A3000" t="str">
        <f>IF($J3000="","",INDEX('2_Review &amp; Audit'!$F:$F,$J3000))</f>
        <v/>
      </c>
      <c r="B3000" t="str">
        <f>IF($J3000="","",INDEX('2_Review &amp; Audit'!$C:$C,$J3000))</f>
        <v/>
      </c>
      <c r="C3000" t="str">
        <f>IF($J3000="","",INDEX('2_Review &amp; Audit'!$D:$D,$J3000))</f>
        <v/>
      </c>
      <c r="D3000" s="60" t="str">
        <f>IF($J3000="","",INDEX('2_Review &amp; Audit'!$U:$U,$J3000))</f>
        <v/>
      </c>
      <c r="E3000" t="str">
        <f>IF($J3000="","",INDEX('2_Review &amp; Audit'!$M:$M,$J3000))</f>
        <v/>
      </c>
      <c r="F3000" t="str">
        <f>IF($J3000="","",INDEX('2_Review &amp; Audit'!$N:$N,$J3000))</f>
        <v/>
      </c>
      <c r="G3000" t="str">
        <f>IF(OR($J3000="",$F3000=""),"",ABS(INDEX('2_Review &amp; Audit'!$B:$B,$J3000)/$F3000))</f>
        <v/>
      </c>
      <c r="H3000" t="str">
        <f t="shared" si="110"/>
        <v/>
      </c>
      <c r="I3000" t="str">
        <f>IF($J3000="","",INDEX('2_Review &amp; Audit'!$AD:$AD,$J3000))</f>
        <v/>
      </c>
      <c r="AB3000" t="str">
        <f>IF($D3000="","",MAX(0,N(#REF!)-N($X3000)))</f>
        <v/>
      </c>
      <c r="AC3000" t="str">
        <f>IF(OR($D3000="",$AB3000="",N($AB3000)&lt;=0),"",IFERROR(MATCH(1,INDEX(('2_Review &amp; Audit'!$F$6:$F$505=$A3000)*('2_Review &amp; Audit'!$I$6:$I$505&gt;=$E3000-30)*('2_Review &amp; Audit'!$I$6:$I$505&lt;=$E3000+30)*('2_Review &amp; Audit'!$R$6:$R$505&gt;0)*(ROW('2_Review &amp; Audit'!$R$6:$R$505)&gt;$T3000),0),0)+5,""))</f>
        <v/>
      </c>
      <c r="AG3000" t="str">
        <f>IF(OR($D3000="",$AB3000="",$AF3000=""),"",MIN($AB3000,$AF3000))</f>
        <v/>
      </c>
      <c r="AK3000" t="str">
        <f>IF($D3000="","",MAX(0,N($AB3000)-N($AG3000)))</f>
        <v/>
      </c>
      <c r="AL3000" t="str">
        <f>IF(OR($D3000="",$AK3000="",N($AK3000)&lt;=0),"",IFERROR(MATCH(1,INDEX(('2_Review &amp; Audit'!$F$6:$F$505=$A3000)*('2_Review &amp; Audit'!$I$6:$I$505&gt;=$E3000-30)*('2_Review &amp; Audit'!$I$6:$I$505&lt;=$E3000+30)*('2_Review &amp; Audit'!$R$6:$R$505&gt;0)*(ROW('2_Review &amp; Audit'!$R$6:$R$505)&gt;$AC3000),0),0)+5,""))</f>
        <v/>
      </c>
      <c r="AP3000" t="str">
        <f>IF(OR($D3000="",$AK3000="",$AO3000=""),"",MIN($AK3000,$AO3000))</f>
        <v/>
      </c>
    </row>
    <row r="3001" spans="1:42" ht="12.75" customHeight="1" x14ac:dyDescent="0.2">
      <c r="A3001" t="str">
        <f>IF($J3001="","",INDEX('2_Review &amp; Audit'!$F:$F,$J3001))</f>
        <v/>
      </c>
      <c r="B3001" t="str">
        <f>IF($J3001="","",INDEX('2_Review &amp; Audit'!$C:$C,$J3001))</f>
        <v/>
      </c>
      <c r="C3001" t="str">
        <f>IF($J3001="","",INDEX('2_Review &amp; Audit'!$D:$D,$J3001))</f>
        <v/>
      </c>
      <c r="D3001" s="60" t="str">
        <f>IF($J3001="","",INDEX('2_Review &amp; Audit'!$U:$U,$J3001))</f>
        <v/>
      </c>
      <c r="E3001" t="str">
        <f>IF($J3001="","",INDEX('2_Review &amp; Audit'!$M:$M,$J3001))</f>
        <v/>
      </c>
      <c r="F3001" t="str">
        <f>IF($J3001="","",INDEX('2_Review &amp; Audit'!$N:$N,$J3001))</f>
        <v/>
      </c>
      <c r="G3001" t="str">
        <f>IF(OR($J3001="",$F3001=""),"",ABS(INDEX('2_Review &amp; Audit'!$B:$B,$J3001)/$F3001))</f>
        <v/>
      </c>
      <c r="H3001" t="str">
        <f t="shared" si="110"/>
        <v/>
      </c>
      <c r="I3001" t="str">
        <f>IF($J3001="","",INDEX('2_Review &amp; Audit'!$AD:$AD,$J3001))</f>
        <v/>
      </c>
      <c r="AB3001" t="str">
        <f>IF($D3001="","",MAX(0,N(#REF!)-N($X3001)))</f>
        <v/>
      </c>
      <c r="AC3001" t="str">
        <f>IF(OR($D3001="",$AB3001="",N($AB3001)&lt;=0),"",IFERROR(MATCH(1,INDEX(('2_Review &amp; Audit'!$F$6:$F$505=$A3001)*('2_Review &amp; Audit'!$I$6:$I$505&gt;=$E3001-30)*('2_Review &amp; Audit'!$I$6:$I$505&lt;=$E3001+30)*('2_Review &amp; Audit'!$R$6:$R$505&gt;0)*(ROW('2_Review &amp; Audit'!$R$6:$R$505)&gt;$T3001),0),0)+5,""))</f>
        <v/>
      </c>
      <c r="AG3001" t="str">
        <f>IF(OR($D3001="",$AB3001="",$AF3001=""),"",MIN($AB3001,$AF3001))</f>
        <v/>
      </c>
      <c r="AK3001" t="str">
        <f>IF($D3001="","",MAX(0,N($AB3001)-N($AG3001)))</f>
        <v/>
      </c>
      <c r="AL3001" t="str">
        <f>IF(OR($D3001="",$AK3001="",N($AK3001)&lt;=0),"",IFERROR(MATCH(1,INDEX(('2_Review &amp; Audit'!$F$6:$F$505=$A3001)*('2_Review &amp; Audit'!$I$6:$I$505&gt;=$E3001-30)*('2_Review &amp; Audit'!$I$6:$I$505&lt;=$E3001+30)*('2_Review &amp; Audit'!$R$6:$R$505&gt;0)*(ROW('2_Review &amp; Audit'!$R$6:$R$505)&gt;$AC3001),0),0)+5,""))</f>
        <v/>
      </c>
      <c r="AP3001" t="str">
        <f>IF(OR($D3001="",$AK3001="",$AO3001=""),"",MIN($AK3001,$AO3001))</f>
        <v/>
      </c>
    </row>
    <row r="3002" spans="1:42" ht="12.75" customHeight="1" x14ac:dyDescent="0.2">
      <c r="A3002" t="str">
        <f>IF($J3002="","",INDEX('2_Review &amp; Audit'!$F:$F,$J3002))</f>
        <v/>
      </c>
      <c r="B3002" t="str">
        <f>IF($J3002="","",INDEX('2_Review &amp; Audit'!$C:$C,$J3002))</f>
        <v/>
      </c>
      <c r="C3002" t="str">
        <f>IF($J3002="","",INDEX('2_Review &amp; Audit'!$D:$D,$J3002))</f>
        <v/>
      </c>
      <c r="D3002" s="60" t="str">
        <f>IF($J3002="","",INDEX('2_Review &amp; Audit'!$U:$U,$J3002))</f>
        <v/>
      </c>
      <c r="E3002" t="str">
        <f>IF($J3002="","",INDEX('2_Review &amp; Audit'!$M:$M,$J3002))</f>
        <v/>
      </c>
      <c r="F3002" t="str">
        <f>IF($J3002="","",INDEX('2_Review &amp; Audit'!$N:$N,$J3002))</f>
        <v/>
      </c>
      <c r="G3002" t="str">
        <f>IF(OR($J3002="",$F3002=""),"",ABS(INDEX('2_Review &amp; Audit'!$B:$B,$J3002)/$F3002))</f>
        <v/>
      </c>
      <c r="H3002" t="str">
        <f t="shared" si="110"/>
        <v/>
      </c>
      <c r="I3002" t="str">
        <f>IF($J3002="","",INDEX('2_Review &amp; Audit'!$AD:$AD,$J3002))</f>
        <v/>
      </c>
      <c r="AB3002" t="str">
        <f>IF($D3002="","",MAX(0,N(#REF!)-N($X3002)))</f>
        <v/>
      </c>
      <c r="AC3002" t="str">
        <f>IF(OR($D3002="",$AB3002="",N($AB3002)&lt;=0),"",IFERROR(MATCH(1,INDEX(('2_Review &amp; Audit'!$F$6:$F$505=$A3002)*('2_Review &amp; Audit'!$I$6:$I$505&gt;=$E3002-30)*('2_Review &amp; Audit'!$I$6:$I$505&lt;=$E3002+30)*('2_Review &amp; Audit'!$R$6:$R$505&gt;0)*(ROW('2_Review &amp; Audit'!$R$6:$R$505)&gt;$T3002),0),0)+5,""))</f>
        <v/>
      </c>
      <c r="AG3002" t="str">
        <f>IF(OR($D3002="",$AB3002="",$AF3002=""),"",MIN($AB3002,$AF3002))</f>
        <v/>
      </c>
      <c r="AK3002" t="str">
        <f>IF($D3002="","",MAX(0,N($AB3002)-N($AG3002)))</f>
        <v/>
      </c>
      <c r="AL3002" t="str">
        <f>IF(OR($D3002="",$AK3002="",N($AK3002)&lt;=0),"",IFERROR(MATCH(1,INDEX(('2_Review &amp; Audit'!$F$6:$F$505=$A3002)*('2_Review &amp; Audit'!$I$6:$I$505&gt;=$E3002-30)*('2_Review &amp; Audit'!$I$6:$I$505&lt;=$E3002+30)*('2_Review &amp; Audit'!$R$6:$R$505&gt;0)*(ROW('2_Review &amp; Audit'!$R$6:$R$505)&gt;$AC3002),0),0)+5,""))</f>
        <v/>
      </c>
      <c r="AP3002" t="str">
        <f>IF(OR($D3002="",$AK3002="",$AO3002=""),"",MIN($AK3002,$AO3002))</f>
        <v/>
      </c>
    </row>
    <row r="3003" spans="1:42" ht="12.75" customHeight="1" x14ac:dyDescent="0.2">
      <c r="A3003" t="str">
        <f>IF($J3003="","",INDEX('2_Review &amp; Audit'!$F:$F,$J3003))</f>
        <v/>
      </c>
      <c r="B3003" t="str">
        <f>IF($J3003="","",INDEX('2_Review &amp; Audit'!$C:$C,$J3003))</f>
        <v/>
      </c>
      <c r="C3003" t="str">
        <f>IF($J3003="","",INDEX('2_Review &amp; Audit'!$D:$D,$J3003))</f>
        <v/>
      </c>
      <c r="D3003" s="60" t="str">
        <f>IF($J3003="","",INDEX('2_Review &amp; Audit'!$U:$U,$J3003))</f>
        <v/>
      </c>
      <c r="E3003" t="str">
        <f>IF($J3003="","",INDEX('2_Review &amp; Audit'!$M:$M,$J3003))</f>
        <v/>
      </c>
      <c r="F3003" t="str">
        <f>IF($J3003="","",INDEX('2_Review &amp; Audit'!$N:$N,$J3003))</f>
        <v/>
      </c>
      <c r="G3003" t="str">
        <f>IF(OR($J3003="",$F3003=""),"",ABS(INDEX('2_Review &amp; Audit'!$B:$B,$J3003)/$F3003))</f>
        <v/>
      </c>
      <c r="H3003" t="str">
        <f t="shared" si="110"/>
        <v/>
      </c>
      <c r="I3003" t="str">
        <f>IF($J3003="","",INDEX('2_Review &amp; Audit'!$AD:$AD,$J3003))</f>
        <v/>
      </c>
      <c r="AB3003" t="str">
        <f>IF($D3003="","",MAX(0,N(#REF!)-N($X3003)))</f>
        <v/>
      </c>
      <c r="AC3003" t="str">
        <f>IF(OR($D3003="",$AB3003="",N($AB3003)&lt;=0),"",IFERROR(MATCH(1,INDEX(('2_Review &amp; Audit'!$F$6:$F$505=$A3003)*('2_Review &amp; Audit'!$I$6:$I$505&gt;=$E3003-30)*('2_Review &amp; Audit'!$I$6:$I$505&lt;=$E3003+30)*('2_Review &amp; Audit'!$R$6:$R$505&gt;0)*(ROW('2_Review &amp; Audit'!$R$6:$R$505)&gt;$T3003),0),0)+5,""))</f>
        <v/>
      </c>
      <c r="AG3003" t="str">
        <f>IF(OR($D3003="",$AB3003="",$AF3003=""),"",MIN($AB3003,$AF3003))</f>
        <v/>
      </c>
      <c r="AK3003" t="str">
        <f>IF($D3003="","",MAX(0,N($AB3003)-N($AG3003)))</f>
        <v/>
      </c>
      <c r="AL3003" t="str">
        <f>IF(OR($D3003="",$AK3003="",N($AK3003)&lt;=0),"",IFERROR(MATCH(1,INDEX(('2_Review &amp; Audit'!$F$6:$F$505=$A3003)*('2_Review &amp; Audit'!$I$6:$I$505&gt;=$E3003-30)*('2_Review &amp; Audit'!$I$6:$I$505&lt;=$E3003+30)*('2_Review &amp; Audit'!$R$6:$R$505&gt;0)*(ROW('2_Review &amp; Audit'!$R$6:$R$505)&gt;$AC3003),0),0)+5,""))</f>
        <v/>
      </c>
      <c r="AP3003" t="str">
        <f>IF(OR($D3003="",$AK3003="",$AO3003=""),"",MIN($AK3003,$AO3003))</f>
        <v/>
      </c>
    </row>
    <row r="3004" spans="1:42" ht="12.75" customHeight="1" x14ac:dyDescent="0.2">
      <c r="A3004" t="str">
        <f>IF($J3004="","",INDEX('2_Review &amp; Audit'!$F:$F,$J3004))</f>
        <v/>
      </c>
      <c r="B3004" t="str">
        <f>IF($J3004="","",INDEX('2_Review &amp; Audit'!$C:$C,$J3004))</f>
        <v/>
      </c>
      <c r="C3004" t="str">
        <f>IF($J3004="","",INDEX('2_Review &amp; Audit'!$D:$D,$J3004))</f>
        <v/>
      </c>
      <c r="D3004" s="60" t="str">
        <f>IF($J3004="","",INDEX('2_Review &amp; Audit'!$U:$U,$J3004))</f>
        <v/>
      </c>
      <c r="E3004" t="str">
        <f>IF($J3004="","",INDEX('2_Review &amp; Audit'!$M:$M,$J3004))</f>
        <v/>
      </c>
      <c r="F3004" t="str">
        <f>IF($J3004="","",INDEX('2_Review &amp; Audit'!$N:$N,$J3004))</f>
        <v/>
      </c>
      <c r="G3004" t="str">
        <f>IF(OR($J3004="",$F3004=""),"",ABS(INDEX('2_Review &amp; Audit'!$B:$B,$J3004)/$F3004))</f>
        <v/>
      </c>
      <c r="H3004" t="str">
        <f t="shared" si="110"/>
        <v/>
      </c>
      <c r="I3004" t="str">
        <f>IF($J3004="","",INDEX('2_Review &amp; Audit'!$AD:$AD,$J3004))</f>
        <v/>
      </c>
      <c r="AB3004" t="str">
        <f>IF($D3004="","",MAX(0,N(#REF!)-N($X3004)))</f>
        <v/>
      </c>
      <c r="AC3004" t="str">
        <f>IF(OR($D3004="",$AB3004="",N($AB3004)&lt;=0),"",IFERROR(MATCH(1,INDEX(('2_Review &amp; Audit'!$F$6:$F$505=$A3004)*('2_Review &amp; Audit'!$I$6:$I$505&gt;=$E3004-30)*('2_Review &amp; Audit'!$I$6:$I$505&lt;=$E3004+30)*('2_Review &amp; Audit'!$R$6:$R$505&gt;0)*(ROW('2_Review &amp; Audit'!$R$6:$R$505)&gt;$T3004),0),0)+5,""))</f>
        <v/>
      </c>
      <c r="AG3004" t="str">
        <f>IF(OR($D3004="",$AB3004="",$AF3004=""),"",MIN($AB3004,$AF3004))</f>
        <v/>
      </c>
      <c r="AK3004" t="str">
        <f>IF($D3004="","",MAX(0,N($AB3004)-N($AG3004)))</f>
        <v/>
      </c>
      <c r="AL3004" t="str">
        <f>IF(OR($D3004="",$AK3004="",N($AK3004)&lt;=0),"",IFERROR(MATCH(1,INDEX(('2_Review &amp; Audit'!$F$6:$F$505=$A3004)*('2_Review &amp; Audit'!$I$6:$I$505&gt;=$E3004-30)*('2_Review &amp; Audit'!$I$6:$I$505&lt;=$E3004+30)*('2_Review &amp; Audit'!$R$6:$R$505&gt;0)*(ROW('2_Review &amp; Audit'!$R$6:$R$505)&gt;$AC3004),0),0)+5,""))</f>
        <v/>
      </c>
      <c r="AP3004" t="str">
        <f>IF(OR($D3004="",$AK3004="",$AO3004=""),"",MIN($AK3004,$AO3004))</f>
        <v/>
      </c>
    </row>
    <row r="3005" spans="1:42" ht="12.75" customHeight="1" x14ac:dyDescent="0.2">
      <c r="A3005" t="str">
        <f>IF($J3005="","",INDEX('2_Review &amp; Audit'!$F:$F,$J3005))</f>
        <v/>
      </c>
      <c r="B3005" t="str">
        <f>IF($J3005="","",INDEX('2_Review &amp; Audit'!$C:$C,$J3005))</f>
        <v/>
      </c>
      <c r="C3005" t="str">
        <f>IF($J3005="","",INDEX('2_Review &amp; Audit'!$D:$D,$J3005))</f>
        <v/>
      </c>
      <c r="D3005" s="60" t="str">
        <f>IF($J3005="","",INDEX('2_Review &amp; Audit'!$U:$U,$J3005))</f>
        <v/>
      </c>
      <c r="E3005" t="str">
        <f>IF($J3005="","",INDEX('2_Review &amp; Audit'!$M:$M,$J3005))</f>
        <v/>
      </c>
      <c r="F3005" t="str">
        <f>IF($J3005="","",INDEX('2_Review &amp; Audit'!$N:$N,$J3005))</f>
        <v/>
      </c>
      <c r="G3005" t="str">
        <f>IF(OR($J3005="",$F3005=""),"",ABS(INDEX('2_Review &amp; Audit'!$B:$B,$J3005)/$F3005))</f>
        <v/>
      </c>
      <c r="H3005" t="str">
        <f t="shared" si="110"/>
        <v/>
      </c>
      <c r="I3005" t="str">
        <f>IF($J3005="","",INDEX('2_Review &amp; Audit'!$AD:$AD,$J3005))</f>
        <v/>
      </c>
      <c r="AB3005" t="str">
        <f>IF($D3005="","",MAX(0,N(#REF!)-N($X3005)))</f>
        <v/>
      </c>
      <c r="AC3005" t="str">
        <f>IF(OR($D3005="",$AB3005="",N($AB3005)&lt;=0),"",IFERROR(MATCH(1,INDEX(('2_Review &amp; Audit'!$F$6:$F$505=$A3005)*('2_Review &amp; Audit'!$I$6:$I$505&gt;=$E3005-30)*('2_Review &amp; Audit'!$I$6:$I$505&lt;=$E3005+30)*('2_Review &amp; Audit'!$R$6:$R$505&gt;0)*(ROW('2_Review &amp; Audit'!$R$6:$R$505)&gt;$T3005),0),0)+5,""))</f>
        <v/>
      </c>
      <c r="AG3005" t="str">
        <f>IF(OR($D3005="",$AB3005="",$AF3005=""),"",MIN($AB3005,$AF3005))</f>
        <v/>
      </c>
      <c r="AK3005" t="str">
        <f>IF($D3005="","",MAX(0,N($AB3005)-N($AG3005)))</f>
        <v/>
      </c>
      <c r="AL3005" t="str">
        <f>IF(OR($D3005="",$AK3005="",N($AK3005)&lt;=0),"",IFERROR(MATCH(1,INDEX(('2_Review &amp; Audit'!$F$6:$F$505=$A3005)*('2_Review &amp; Audit'!$I$6:$I$505&gt;=$E3005-30)*('2_Review &amp; Audit'!$I$6:$I$505&lt;=$E3005+30)*('2_Review &amp; Audit'!$R$6:$R$505&gt;0)*(ROW('2_Review &amp; Audit'!$R$6:$R$505)&gt;$AC3005),0),0)+5,""))</f>
        <v/>
      </c>
      <c r="AP3005" t="str">
        <f>IF(OR($D3005="",$AK3005="",$AO3005=""),"",MIN($AK3005,$AO3005))</f>
        <v/>
      </c>
    </row>
    <row r="3006" spans="1:42" ht="12.75" customHeight="1" x14ac:dyDescent="0.2">
      <c r="A3006" t="str">
        <f>IF($J3006="","",INDEX('2_Review &amp; Audit'!$F:$F,$J3006))</f>
        <v/>
      </c>
      <c r="B3006" t="str">
        <f>IF($J3006="","",INDEX('2_Review &amp; Audit'!$C:$C,$J3006))</f>
        <v/>
      </c>
      <c r="C3006" t="str">
        <f>IF($J3006="","",INDEX('2_Review &amp; Audit'!$D:$D,$J3006))</f>
        <v/>
      </c>
      <c r="D3006" s="60" t="str">
        <f>IF($J3006="","",INDEX('2_Review &amp; Audit'!$U:$U,$J3006))</f>
        <v/>
      </c>
      <c r="E3006" t="str">
        <f>IF($J3006="","",INDEX('2_Review &amp; Audit'!$M:$M,$J3006))</f>
        <v/>
      </c>
      <c r="F3006" t="str">
        <f>IF($J3006="","",INDEX('2_Review &amp; Audit'!$N:$N,$J3006))</f>
        <v/>
      </c>
      <c r="G3006" t="str">
        <f>IF(OR($J3006="",$F3006=""),"",ABS(INDEX('2_Review &amp; Audit'!$B:$B,$J3006)/$F3006))</f>
        <v/>
      </c>
      <c r="H3006" t="str">
        <f t="shared" si="110"/>
        <v/>
      </c>
      <c r="I3006" t="str">
        <f>IF($J3006="","",INDEX('2_Review &amp; Audit'!$AD:$AD,$J3006))</f>
        <v/>
      </c>
      <c r="AB3006" t="str">
        <f>IF($D3006="","",MAX(0,N(#REF!)-N($X3006)))</f>
        <v/>
      </c>
      <c r="AC3006" t="str">
        <f>IF(OR($D3006="",$AB3006="",N($AB3006)&lt;=0),"",IFERROR(MATCH(1,INDEX(('2_Review &amp; Audit'!$F$6:$F$505=$A3006)*('2_Review &amp; Audit'!$I$6:$I$505&gt;=$E3006-30)*('2_Review &amp; Audit'!$I$6:$I$505&lt;=$E3006+30)*('2_Review &amp; Audit'!$R$6:$R$505&gt;0)*(ROW('2_Review &amp; Audit'!$R$6:$R$505)&gt;$T3006),0),0)+5,""))</f>
        <v/>
      </c>
      <c r="AG3006" t="str">
        <f>IF(OR($D3006="",$AB3006="",$AF3006=""),"",MIN($AB3006,$AF3006))</f>
        <v/>
      </c>
      <c r="AK3006" t="str">
        <f>IF($D3006="","",MAX(0,N($AB3006)-N($AG3006)))</f>
        <v/>
      </c>
      <c r="AL3006" t="str">
        <f>IF(OR($D3006="",$AK3006="",N($AK3006)&lt;=0),"",IFERROR(MATCH(1,INDEX(('2_Review &amp; Audit'!$F$6:$F$505=$A3006)*('2_Review &amp; Audit'!$I$6:$I$505&gt;=$E3006-30)*('2_Review &amp; Audit'!$I$6:$I$505&lt;=$E3006+30)*('2_Review &amp; Audit'!$R$6:$R$505&gt;0)*(ROW('2_Review &amp; Audit'!$R$6:$R$505)&gt;$AC3006),0),0)+5,""))</f>
        <v/>
      </c>
      <c r="AP3006" t="str">
        <f>IF(OR($D3006="",$AK3006="",$AO3006=""),"",MIN($AK3006,$AO3006))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616"/>
  <sheetViews>
    <sheetView zoomScaleNormal="100" zoomScalePageLayoutView="60" workbookViewId="0">
      <selection activeCell="D54" sqref="D54"/>
    </sheetView>
  </sheetViews>
  <sheetFormatPr defaultColWidth="8.5703125" defaultRowHeight="12.75" customHeight="1" x14ac:dyDescent="0.2"/>
  <cols>
    <col min="1" max="1" width="27.42578125" customWidth="1"/>
    <col min="2" max="3" width="12" customWidth="1"/>
    <col min="4" max="4" width="30.28515625" customWidth="1"/>
    <col min="5" max="5" width="16.28515625" bestFit="1" customWidth="1"/>
    <col min="6" max="6" width="11" customWidth="1"/>
    <col min="7" max="8" width="13" customWidth="1"/>
    <col min="9" max="9" width="15" customWidth="1"/>
    <col min="10" max="10" width="12" customWidth="1"/>
    <col min="11" max="14" width="28" customWidth="1"/>
    <col min="15" max="18" width="14.85546875" style="55" customWidth="1"/>
    <col min="19" max="19" width="13" customWidth="1"/>
    <col min="20" max="20" width="14" customWidth="1"/>
    <col min="21" max="21" width="12" customWidth="1"/>
    <col min="22" max="22" width="14" customWidth="1"/>
    <col min="23" max="23" width="16.42578125" style="56" customWidth="1"/>
  </cols>
  <sheetData>
    <row r="1" spans="1:23" ht="18" customHeight="1" x14ac:dyDescent="0.25">
      <c r="A1" s="38" t="s">
        <v>147</v>
      </c>
      <c r="G1" s="39"/>
    </row>
    <row r="2" spans="1:23" ht="12.75" customHeight="1" x14ac:dyDescent="0.2">
      <c r="G2" s="39"/>
    </row>
    <row r="4" spans="1:23" ht="12.75" customHeight="1" x14ac:dyDescent="0.2">
      <c r="A4" s="40" t="s">
        <v>148</v>
      </c>
      <c r="B4" s="40"/>
      <c r="D4" s="40" t="s">
        <v>149</v>
      </c>
      <c r="E4" s="40"/>
    </row>
    <row r="5" spans="1:23" ht="12.75" customHeight="1" x14ac:dyDescent="0.2">
      <c r="A5" s="1" t="s">
        <v>55</v>
      </c>
      <c r="B5" s="144">
        <f>SUMIFS('2_Review &amp; Audit'!$Q$6:$Q$505,'2_Review &amp; Audit'!$Q$6:$Q$505,"&gt;0",'2_Review &amp; Audit'!$Y$6:$Y$505,"Short-Term")</f>
        <v>9457.6339999999964</v>
      </c>
      <c r="D5" s="1" t="s">
        <v>150</v>
      </c>
      <c r="E5" s="131">
        <f>B10-B12</f>
        <v>0</v>
      </c>
    </row>
    <row r="6" spans="1:23" ht="12.75" customHeight="1" x14ac:dyDescent="0.2">
      <c r="A6" s="1" t="s">
        <v>56</v>
      </c>
      <c r="B6" s="144">
        <f>SUMIFS('2_Review &amp; Audit'!$Q$6:$Q$505,'2_Review &amp; Audit'!$Q$6:$Q$505,"&lt;0",'2_Review &amp; Audit'!$Y$6:$Y$505,"Short-Term")</f>
        <v>-2447.9640700000209</v>
      </c>
      <c r="D6" s="1" t="s">
        <v>151</v>
      </c>
      <c r="E6" s="131">
        <f>B9-(B5+B6+B7+B8)</f>
        <v>0</v>
      </c>
    </row>
    <row r="7" spans="1:23" ht="12.75" customHeight="1" x14ac:dyDescent="0.2">
      <c r="A7" s="1" t="s">
        <v>57</v>
      </c>
      <c r="B7" s="144">
        <f>SUMIFS('2_Review &amp; Audit'!$Q$6:$Q$505,'2_Review &amp; Audit'!$Q$6:$Q$505,"&gt;0",'2_Review &amp; Audit'!$Y$6:$Y$505,"Long-Term")</f>
        <v>32927.599999999999</v>
      </c>
    </row>
    <row r="8" spans="1:23" ht="12.75" customHeight="1" x14ac:dyDescent="0.2">
      <c r="A8" s="1" t="s">
        <v>58</v>
      </c>
      <c r="B8" s="144">
        <f>SUMIFS('2_Review &amp; Audit'!$Q$6:$Q$505,'2_Review &amp; Audit'!$Q$6:$Q$505,"&lt;0",'2_Review &amp; Audit'!$Y$6:$Y$505,"Long-Term")</f>
        <v>0</v>
      </c>
      <c r="K8" s="153"/>
      <c r="L8" s="153"/>
      <c r="M8" s="153"/>
      <c r="N8" s="153"/>
      <c r="O8" s="153"/>
      <c r="P8" s="153"/>
      <c r="Q8" s="153"/>
      <c r="R8" s="153"/>
      <c r="S8" s="153"/>
    </row>
    <row r="9" spans="1:23" ht="12.75" customHeight="1" x14ac:dyDescent="0.2">
      <c r="A9" s="1" t="s">
        <v>63</v>
      </c>
      <c r="B9" s="144">
        <f>SUM(B5:B8)</f>
        <v>39937.269929999973</v>
      </c>
      <c r="K9" s="153"/>
      <c r="L9" s="153"/>
      <c r="M9" s="153"/>
      <c r="N9" s="153"/>
      <c r="O9" s="153"/>
      <c r="P9" s="153"/>
      <c r="Q9" s="153"/>
      <c r="R9" s="153"/>
      <c r="S9" s="153"/>
    </row>
    <row r="10" spans="1:23" ht="12.75" customHeight="1" x14ac:dyDescent="0.2">
      <c r="A10" s="1" t="s">
        <v>112</v>
      </c>
      <c r="B10" s="144">
        <f>SUM(T17:T510)</f>
        <v>242.93992088561393</v>
      </c>
    </row>
    <row r="11" spans="1:23" ht="12.75" customHeight="1" x14ac:dyDescent="0.2">
      <c r="A11" s="1" t="s">
        <v>113</v>
      </c>
      <c r="B11" s="144">
        <f>SUM(U17:U510)</f>
        <v>2661.0995731365874</v>
      </c>
    </row>
    <row r="12" spans="1:23" ht="12.75" customHeight="1" x14ac:dyDescent="0.2">
      <c r="A12" s="1" t="s">
        <v>82</v>
      </c>
      <c r="B12" s="144">
        <f>SUM(V17:V510)</f>
        <v>242.93992088561393</v>
      </c>
    </row>
    <row r="15" spans="1:23" ht="12.75" customHeight="1" x14ac:dyDescent="0.25">
      <c r="K15" s="154" t="s">
        <v>164</v>
      </c>
      <c r="L15" s="154"/>
      <c r="M15" s="154"/>
      <c r="N15" s="154"/>
      <c r="O15" s="154" t="s">
        <v>169</v>
      </c>
      <c r="P15" s="154"/>
      <c r="Q15" s="154"/>
      <c r="R15" s="154"/>
    </row>
    <row r="16" spans="1:23" ht="27.75" customHeight="1" x14ac:dyDescent="0.2">
      <c r="A16" s="33" t="s">
        <v>39</v>
      </c>
      <c r="B16" s="33" t="s">
        <v>3</v>
      </c>
      <c r="C16" s="33" t="s">
        <v>4</v>
      </c>
      <c r="D16" s="33" t="s">
        <v>74</v>
      </c>
      <c r="E16" s="33" t="s">
        <v>11</v>
      </c>
      <c r="F16" s="33" t="s">
        <v>14</v>
      </c>
      <c r="G16" s="33" t="s">
        <v>16</v>
      </c>
      <c r="H16" s="33" t="s">
        <v>15</v>
      </c>
      <c r="I16" s="33" t="s">
        <v>17</v>
      </c>
      <c r="J16" s="33" t="s">
        <v>26</v>
      </c>
      <c r="K16" s="140" t="s">
        <v>165</v>
      </c>
      <c r="L16" s="140" t="s">
        <v>166</v>
      </c>
      <c r="M16" s="140" t="s">
        <v>167</v>
      </c>
      <c r="N16" s="140" t="s">
        <v>168</v>
      </c>
      <c r="O16" s="33" t="s">
        <v>165</v>
      </c>
      <c r="P16" s="33" t="s">
        <v>166</v>
      </c>
      <c r="Q16" s="33" t="s">
        <v>167</v>
      </c>
      <c r="R16" s="33" t="s">
        <v>168</v>
      </c>
      <c r="S16" s="33" t="s">
        <v>76</v>
      </c>
      <c r="T16" s="33" t="s">
        <v>77</v>
      </c>
      <c r="U16" s="33" t="s">
        <v>78</v>
      </c>
      <c r="V16" s="33" t="s">
        <v>79</v>
      </c>
      <c r="W16" s="33" t="s">
        <v>80</v>
      </c>
    </row>
    <row r="17" spans="1:23" ht="12.75" customHeight="1" x14ac:dyDescent="0.2">
      <c r="A17" s="146" t="str">
        <f>'4_Wash Match Table'!A7</f>
        <v>ITOT</v>
      </c>
      <c r="B17" s="146" t="str">
        <f>'4_Wash Match Table'!B7</f>
        <v>US</v>
      </c>
      <c r="C17" s="146" t="str">
        <f>'4_Wash Match Table'!C7</f>
        <v>ETF</v>
      </c>
      <c r="D17" s="146" t="str">
        <f>'4_Wash Match Table'!D7</f>
        <v>ITOT-20260317-143D-146D76</v>
      </c>
      <c r="E17" s="147">
        <f>'4_Wash Match Table'!E7</f>
        <v>46101</v>
      </c>
      <c r="F17" s="148">
        <f>'4_Wash Match Table'!F7</f>
        <v>143</v>
      </c>
      <c r="G17" s="149">
        <f>IF(D17="","",IFERROR(INDEX('2_Review &amp; Audit'!$P$6:$P$505,MATCH(D17,'2_Review &amp; Audit'!$H$6:$H$505,0)),""))</f>
        <v>20438.990000000002</v>
      </c>
      <c r="H17" s="149">
        <f>IF(D17="","",IFERROR(INDEX('2_Review &amp; Audit'!$L$6:$L$505,MATCH(D17,'2_Review &amp; Audit'!$H$6:$H$505,0)),""))</f>
        <v>20986.68</v>
      </c>
      <c r="I17" s="149">
        <f>IF(D17="","",IFERROR(INDEX('2_Review &amp; Audit'!$Q$6:$Q$505,MATCH(D17,'2_Review &amp; Audit'!$H$6:$H$505,0)),""))</f>
        <v>-547.68999999999869</v>
      </c>
      <c r="J17" s="146" t="str">
        <f>'4_Wash Match Table'!I7</f>
        <v>Short-Term</v>
      </c>
      <c r="K17" s="146" t="str">
        <f>'4_Wash Match Table'!L7</f>
        <v/>
      </c>
      <c r="L17" s="146" t="str">
        <f>'4_Wash Match Table'!U7</f>
        <v/>
      </c>
      <c r="M17" s="146" t="str">
        <f>'4_Wash Match Table'!AD7</f>
        <v/>
      </c>
      <c r="N17" s="146" t="str">
        <f>'4_Wash Match Table'!AM7</f>
        <v/>
      </c>
      <c r="O17" s="150" t="str">
        <f>'4_Wash Match Table'!M7</f>
        <v/>
      </c>
      <c r="P17" s="150" t="str">
        <f>'4_Wash Match Table'!V7</f>
        <v/>
      </c>
      <c r="Q17" s="150" t="str">
        <f>'4_Wash Match Table'!AE7</f>
        <v/>
      </c>
      <c r="R17" s="150" t="str">
        <f>'4_Wash Match Table'!AN7</f>
        <v/>
      </c>
      <c r="S17" s="148">
        <f>IF(A17="","",SUM('4_Wash Match Table'!O7,'4_Wash Match Table'!X7,'4_Wash Match Table'!AG7,'4_Wash Match Table'!AP7))</f>
        <v>0</v>
      </c>
      <c r="T17" s="151">
        <f>IF(B17="","",SUM('4_Wash Match Table'!P7,'4_Wash Match Table'!Y7,'4_Wash Match Table'!AH7,'4_Wash Match Table'!AQ7))</f>
        <v>0</v>
      </c>
      <c r="U17" s="151">
        <f>IF(C17="","",SUM('4_Wash Match Table'!Q7,'4_Wash Match Table'!Z7,'4_Wash Match Table'!AI7,'4_Wash Match Table'!AR7))</f>
        <v>0</v>
      </c>
      <c r="V17" s="149">
        <f>IF(C17="","",SUM('4_Wash Match Table'!R7,'4_Wash Match Table'!AA7,'4_Wash Match Table'!AJ7,'4_Wash Match Table'!AS7))</f>
        <v>0</v>
      </c>
      <c r="W17" s="152" t="str">
        <f>IF(A17="","","FIFO w/ Override")</f>
        <v>FIFO w/ Override</v>
      </c>
    </row>
    <row r="18" spans="1:23" ht="12.75" customHeight="1" x14ac:dyDescent="0.2">
      <c r="A18" s="146" t="str">
        <f>'4_Wash Match Table'!A8</f>
        <v>SCHB</v>
      </c>
      <c r="B18" s="146" t="str">
        <f>'4_Wash Match Table'!B8</f>
        <v>US</v>
      </c>
      <c r="C18" s="146" t="str">
        <f>'4_Wash Match Table'!C8</f>
        <v>ETF</v>
      </c>
      <c r="D18" s="146" t="str">
        <f>'4_Wash Match Table'!D8</f>
        <v>SCHB-20260317-0D872-25D952</v>
      </c>
      <c r="E18" s="147">
        <f>'4_Wash Match Table'!E8</f>
        <v>46108</v>
      </c>
      <c r="F18" s="148">
        <f>'4_Wash Match Table'!F8</f>
        <v>0.872</v>
      </c>
      <c r="G18" s="149">
        <f>IF(D18="","",IFERROR(INDEX('2_Review &amp; Audit'!$P$6:$P$505,MATCH(D18,'2_Review &amp; Audit'!$H$6:$H$505,0)),""))</f>
        <v>21.460000000000029</v>
      </c>
      <c r="H18" s="149">
        <f>IF(D18="","",IFERROR(INDEX('2_Review &amp; Audit'!$L$6:$L$505,MATCH(D18,'2_Review &amp; Audit'!$H$6:$H$505,0)),""))</f>
        <v>22.629999999999981</v>
      </c>
      <c r="I18" s="149">
        <f>IF(D18="","",IFERROR(INDEX('2_Review &amp; Audit'!$Q$6:$Q$505,MATCH(D18,'2_Review &amp; Audit'!$H$6:$H$505,0)),""))</f>
        <v>-1.169999999999952</v>
      </c>
      <c r="J18" s="146" t="str">
        <f>'4_Wash Match Table'!I8</f>
        <v>Short-Term</v>
      </c>
      <c r="K18" s="146" t="str">
        <f>'4_Wash Match Table'!L8</f>
        <v>SCHB-20260330-50D-20D</v>
      </c>
      <c r="L18" s="146" t="str">
        <f>'4_Wash Match Table'!U8</f>
        <v/>
      </c>
      <c r="M18" s="146" t="str">
        <f>'4_Wash Match Table'!AD8</f>
        <v/>
      </c>
      <c r="N18" s="146" t="str">
        <f>'4_Wash Match Table'!AM8</f>
        <v/>
      </c>
      <c r="O18" s="150">
        <f>'4_Wash Match Table'!M8</f>
        <v>46111</v>
      </c>
      <c r="P18" s="150" t="str">
        <f>'4_Wash Match Table'!V8</f>
        <v/>
      </c>
      <c r="Q18" s="150" t="str">
        <f>'4_Wash Match Table'!AE8</f>
        <v/>
      </c>
      <c r="R18" s="150" t="str">
        <f>'4_Wash Match Table'!AN8</f>
        <v/>
      </c>
      <c r="S18" s="148">
        <f>IF(A18="","",SUM('4_Wash Match Table'!O8,'4_Wash Match Table'!X8,'4_Wash Match Table'!AG8,'4_Wash Match Table'!AP8))</f>
        <v>0.872</v>
      </c>
      <c r="T18" s="151">
        <f>IF(B18="","",SUM('4_Wash Match Table'!P8,'4_Wash Match Table'!Y8,'4_Wash Match Table'!AH8,'4_Wash Match Table'!AQ8))</f>
        <v>1.169999999999952</v>
      </c>
      <c r="U18" s="151">
        <f>IF(C18="","",SUM('4_Wash Match Table'!Q8,'4_Wash Match Table'!Z8,'4_Wash Match Table'!AI8,'4_Wash Match Table'!AR8))</f>
        <v>0</v>
      </c>
      <c r="V18" s="149">
        <f>IF(C18="","",SUM('4_Wash Match Table'!R8,'4_Wash Match Table'!AA8,'4_Wash Match Table'!AJ8,'4_Wash Match Table'!AS8))</f>
        <v>1.169999999999952</v>
      </c>
      <c r="W18" s="152" t="str">
        <f t="shared" ref="W18:W81" si="0">IF(A18="","","FIFO w/ Override")</f>
        <v>FIFO w/ Override</v>
      </c>
    </row>
    <row r="19" spans="1:23" ht="12.75" customHeight="1" x14ac:dyDescent="0.2">
      <c r="A19" s="146" t="str">
        <f>'4_Wash Match Table'!A9</f>
        <v>SCHB</v>
      </c>
      <c r="B19" s="146" t="str">
        <f>'4_Wash Match Table'!B9</f>
        <v>US</v>
      </c>
      <c r="C19" s="146" t="str">
        <f>'4_Wash Match Table'!C9</f>
        <v>ETF</v>
      </c>
      <c r="D19" s="146" t="str">
        <f>'4_Wash Match Table'!D9</f>
        <v>SCHB-20260317-813D-25D95</v>
      </c>
      <c r="E19" s="147">
        <f>'4_Wash Match Table'!E9</f>
        <v>46108</v>
      </c>
      <c r="F19" s="148">
        <f>'4_Wash Match Table'!F9</f>
        <v>813</v>
      </c>
      <c r="G19" s="149">
        <f>IF(D19="","",IFERROR(INDEX('2_Review &amp; Audit'!$P$6:$P$505,MATCH(D19,'2_Review &amp; Audit'!$H$6:$H$505,0)),""))</f>
        <v>20000.039999999975</v>
      </c>
      <c r="H19" s="149">
        <f>IF(D19="","",IFERROR(INDEX('2_Review &amp; Audit'!$L$6:$L$505,MATCH(D19,'2_Review &amp; Audit'!$H$6:$H$505,0)),""))</f>
        <v>21097.35</v>
      </c>
      <c r="I19" s="149">
        <f>IF(D19="","",IFERROR(INDEX('2_Review &amp; Audit'!$Q$6:$Q$505,MATCH(D19,'2_Review &amp; Audit'!$H$6:$H$505,0)),""))</f>
        <v>-1097.3100000000231</v>
      </c>
      <c r="J19" s="146" t="str">
        <f>'4_Wash Match Table'!I9</f>
        <v>Short-Term</v>
      </c>
      <c r="K19" s="146" t="str">
        <f>'4_Wash Match Table'!L9</f>
        <v>SCHB-20260330-50D-20D</v>
      </c>
      <c r="L19" s="146" t="str">
        <f>'4_Wash Match Table'!U9</f>
        <v>SCHB-20260331-60D-22D</v>
      </c>
      <c r="M19" s="146" t="str">
        <f>'4_Wash Match Table'!AD9</f>
        <v>SCHB-20260421-70D-24D</v>
      </c>
      <c r="N19" s="146" t="str">
        <f>'4_Wash Match Table'!AM9</f>
        <v/>
      </c>
      <c r="O19" s="150">
        <f>'4_Wash Match Table'!M9</f>
        <v>46111</v>
      </c>
      <c r="P19" s="150">
        <f>'4_Wash Match Table'!V9</f>
        <v>46112</v>
      </c>
      <c r="Q19" s="150">
        <f>'4_Wash Match Table'!AE9</f>
        <v>46133</v>
      </c>
      <c r="R19" s="150" t="str">
        <f>'4_Wash Match Table'!AN9</f>
        <v/>
      </c>
      <c r="S19" s="148">
        <f>IF(A19="","",SUM('4_Wash Match Table'!O9,'4_Wash Match Table'!X9,'4_Wash Match Table'!AG9,'4_Wash Match Table'!AP9))</f>
        <v>179.12799999999999</v>
      </c>
      <c r="T19" s="151">
        <f>IF(B19="","",SUM('4_Wash Match Table'!P9,'4_Wash Match Table'!Y9,'4_Wash Match Table'!AH9,'4_Wash Match Table'!AQ9))</f>
        <v>241.76992088561397</v>
      </c>
      <c r="U19" s="151">
        <f>IF(C19="","",SUM('4_Wash Match Table'!Q9,'4_Wash Match Table'!Z9,'4_Wash Match Table'!AI9,'4_Wash Match Table'!AR9))</f>
        <v>2661.0995731365874</v>
      </c>
      <c r="V19" s="149">
        <f>IF(C19="","",SUM('4_Wash Match Table'!R9,'4_Wash Match Table'!AA9,'4_Wash Match Table'!AJ9,'4_Wash Match Table'!AS9))</f>
        <v>241.76992088561397</v>
      </c>
      <c r="W19" s="152" t="str">
        <f t="shared" si="0"/>
        <v>FIFO w/ Override</v>
      </c>
    </row>
    <row r="20" spans="1:23" ht="12.75" customHeight="1" x14ac:dyDescent="0.2">
      <c r="A20" s="146" t="str">
        <f>'4_Wash Match Table'!A10</f>
        <v>IXUS</v>
      </c>
      <c r="B20" s="146" t="str">
        <f>'4_Wash Match Table'!B10</f>
        <v>International</v>
      </c>
      <c r="C20" s="146" t="str">
        <f>'4_Wash Match Table'!C10</f>
        <v>ETF</v>
      </c>
      <c r="D20" s="146" t="str">
        <f>'4_Wash Match Table'!D10</f>
        <v>IXUS-20260317-157D003-88D55</v>
      </c>
      <c r="E20" s="147">
        <f>'4_Wash Match Table'!E10</f>
        <v>46101</v>
      </c>
      <c r="F20" s="148">
        <f>'4_Wash Match Table'!F10</f>
        <v>157.00299999999999</v>
      </c>
      <c r="G20" s="149">
        <f>IF(D20="","",IFERROR(INDEX('2_Review &amp; Audit'!$P$6:$P$505,MATCH(D20,'2_Review &amp; Audit'!$H$6:$H$505,0)),""))</f>
        <v>13117.600649999998</v>
      </c>
      <c r="H20" s="149">
        <f>IF(D20="","",IFERROR(INDEX('2_Review &amp; Audit'!$L$6:$L$505,MATCH(D20,'2_Review &amp; Audit'!$H$6:$H$505,0)),""))</f>
        <v>13902.615649999998</v>
      </c>
      <c r="I20" s="149">
        <f>IF(D20="","",IFERROR(INDEX('2_Review &amp; Audit'!$Q$6:$Q$505,MATCH(D20,'2_Review &amp; Audit'!$H$6:$H$505,0)),""))</f>
        <v>-785.01499999999942</v>
      </c>
      <c r="J20" s="146" t="str">
        <f>'4_Wash Match Table'!I10</f>
        <v>Short-Term</v>
      </c>
      <c r="K20" s="146" t="str">
        <f>'4_Wash Match Table'!L10</f>
        <v/>
      </c>
      <c r="L20" s="146" t="str">
        <f>'4_Wash Match Table'!U10</f>
        <v/>
      </c>
      <c r="M20" s="146" t="str">
        <f>'4_Wash Match Table'!AD10</f>
        <v/>
      </c>
      <c r="N20" s="146" t="str">
        <f>'4_Wash Match Table'!AM10</f>
        <v/>
      </c>
      <c r="O20" s="150" t="str">
        <f>'4_Wash Match Table'!M10</f>
        <v/>
      </c>
      <c r="P20" s="150" t="str">
        <f>'4_Wash Match Table'!V10</f>
        <v/>
      </c>
      <c r="Q20" s="150" t="str">
        <f>'4_Wash Match Table'!AE10</f>
        <v/>
      </c>
      <c r="R20" s="150" t="str">
        <f>'4_Wash Match Table'!AN10</f>
        <v/>
      </c>
      <c r="S20" s="148">
        <f>IF(A20="","",SUM('4_Wash Match Table'!O10,'4_Wash Match Table'!X10,'4_Wash Match Table'!AG10,'4_Wash Match Table'!AP10))</f>
        <v>0</v>
      </c>
      <c r="T20" s="151">
        <f>IF(B20="","",SUM('4_Wash Match Table'!P10,'4_Wash Match Table'!Y10,'4_Wash Match Table'!AH10,'4_Wash Match Table'!AQ10))</f>
        <v>0</v>
      </c>
      <c r="U20" s="151">
        <f>IF(C20="","",SUM('4_Wash Match Table'!Q10,'4_Wash Match Table'!Z10,'4_Wash Match Table'!AI10,'4_Wash Match Table'!AR10))</f>
        <v>0</v>
      </c>
      <c r="V20" s="149">
        <f>IF(C20="","",SUM('4_Wash Match Table'!R10,'4_Wash Match Table'!AA10,'4_Wash Match Table'!AJ10,'4_Wash Match Table'!AS10))</f>
        <v>0</v>
      </c>
      <c r="W20" s="152" t="str">
        <f t="shared" si="0"/>
        <v>FIFO w/ Override</v>
      </c>
    </row>
    <row r="21" spans="1:23" ht="12.75" customHeight="1" x14ac:dyDescent="0.2">
      <c r="A21" s="146" t="str">
        <f>'4_Wash Match Table'!A11</f>
        <v>IXUS</v>
      </c>
      <c r="B21" s="146" t="str">
        <f>'4_Wash Match Table'!B11</f>
        <v>International</v>
      </c>
      <c r="C21" s="146" t="str">
        <f>'4_Wash Match Table'!C11</f>
        <v>ETF</v>
      </c>
      <c r="D21" s="146" t="str">
        <f>'4_Wash Match Table'!D11</f>
        <v>IXUS-20260317-0D997-93D56</v>
      </c>
      <c r="E21" s="147">
        <f>'4_Wash Match Table'!E11</f>
        <v>46101</v>
      </c>
      <c r="F21" s="148">
        <f>'4_Wash Match Table'!F11</f>
        <v>0.997</v>
      </c>
      <c r="G21" s="149">
        <f>IF(D21="","",IFERROR(INDEX('2_Review &amp; Audit'!$P$6:$P$505,MATCH(D21,'2_Review &amp; Audit'!$H$6:$H$505,0)),""))</f>
        <v>83.299350000000004</v>
      </c>
      <c r="H21" s="149">
        <f>IF(D21="","",IFERROR(INDEX('2_Review &amp; Audit'!$L$6:$L$505,MATCH(D21,'2_Review &amp; Audit'!$H$6:$H$505,0)),""))</f>
        <v>93.279319999999998</v>
      </c>
      <c r="I21" s="149">
        <f>IF(D21="","",IFERROR(INDEX('2_Review &amp; Audit'!$Q$6:$Q$505,MATCH(D21,'2_Review &amp; Audit'!$H$6:$H$505,0)),""))</f>
        <v>-9.9799699999999945</v>
      </c>
      <c r="J21" s="146" t="str">
        <f>'4_Wash Match Table'!I11</f>
        <v>Short-Term</v>
      </c>
      <c r="K21" s="146" t="str">
        <f>'4_Wash Match Table'!L11</f>
        <v/>
      </c>
      <c r="L21" s="146" t="str">
        <f>'4_Wash Match Table'!U11</f>
        <v/>
      </c>
      <c r="M21" s="146" t="str">
        <f>'4_Wash Match Table'!AD11</f>
        <v/>
      </c>
      <c r="N21" s="146" t="str">
        <f>'4_Wash Match Table'!AM11</f>
        <v/>
      </c>
      <c r="O21" s="150" t="str">
        <f>'4_Wash Match Table'!M11</f>
        <v/>
      </c>
      <c r="P21" s="150" t="str">
        <f>'4_Wash Match Table'!V11</f>
        <v/>
      </c>
      <c r="Q21" s="150" t="str">
        <f>'4_Wash Match Table'!AE11</f>
        <v/>
      </c>
      <c r="R21" s="150" t="str">
        <f>'4_Wash Match Table'!AN11</f>
        <v/>
      </c>
      <c r="S21" s="148">
        <f>IF(A21="","",SUM('4_Wash Match Table'!O11,'4_Wash Match Table'!X11,'4_Wash Match Table'!AG11,'4_Wash Match Table'!AP11))</f>
        <v>0</v>
      </c>
      <c r="T21" s="151">
        <f>IF(B21="","",SUM('4_Wash Match Table'!P11,'4_Wash Match Table'!Y11,'4_Wash Match Table'!AH11,'4_Wash Match Table'!AQ11))</f>
        <v>0</v>
      </c>
      <c r="U21" s="151">
        <f>IF(C21="","",SUM('4_Wash Match Table'!Q11,'4_Wash Match Table'!Z11,'4_Wash Match Table'!AI11,'4_Wash Match Table'!AR11))</f>
        <v>0</v>
      </c>
      <c r="V21" s="149">
        <f>IF(C21="","",SUM('4_Wash Match Table'!R11,'4_Wash Match Table'!AA11,'4_Wash Match Table'!AJ11,'4_Wash Match Table'!AS11))</f>
        <v>0</v>
      </c>
      <c r="W21" s="152" t="str">
        <f t="shared" si="0"/>
        <v>FIFO w/ Override</v>
      </c>
    </row>
    <row r="22" spans="1:23" ht="12.75" customHeight="1" x14ac:dyDescent="0.2">
      <c r="A22" s="146" t="str">
        <f>'4_Wash Match Table'!A12</f>
        <v/>
      </c>
      <c r="B22" s="146" t="str">
        <f>'4_Wash Match Table'!B12</f>
        <v/>
      </c>
      <c r="C22" s="146" t="str">
        <f>'4_Wash Match Table'!C12</f>
        <v/>
      </c>
      <c r="D22" s="146" t="str">
        <f>'4_Wash Match Table'!D12</f>
        <v/>
      </c>
      <c r="E22" s="147" t="str">
        <f>'4_Wash Match Table'!E12</f>
        <v/>
      </c>
      <c r="F22" s="148" t="str">
        <f>'4_Wash Match Table'!F12</f>
        <v/>
      </c>
      <c r="G22" s="149" t="str">
        <f>IF(D22="","",IFERROR(INDEX('2_Review &amp; Audit'!$P$6:$P$505,MATCH(D22,'2_Review &amp; Audit'!$H$6:$H$505,0)),""))</f>
        <v/>
      </c>
      <c r="H22" s="149" t="str">
        <f>IF(D22="","",IFERROR(INDEX('2_Review &amp; Audit'!$L$6:$L$505,MATCH(D22,'2_Review &amp; Audit'!$H$6:$H$505,0)),""))</f>
        <v/>
      </c>
      <c r="I22" s="149" t="str">
        <f>IF(D22="","",IFERROR(INDEX('2_Review &amp; Audit'!$Q$6:$Q$505,MATCH(D22,'2_Review &amp; Audit'!$H$6:$H$505,0)),""))</f>
        <v/>
      </c>
      <c r="J22" s="146" t="str">
        <f>'4_Wash Match Table'!I12</f>
        <v/>
      </c>
      <c r="K22" s="146" t="str">
        <f>'4_Wash Match Table'!L12</f>
        <v/>
      </c>
      <c r="L22" s="146" t="str">
        <f>'4_Wash Match Table'!U12</f>
        <v/>
      </c>
      <c r="M22" s="146" t="str">
        <f>'4_Wash Match Table'!AD12</f>
        <v/>
      </c>
      <c r="N22" s="146" t="str">
        <f>'4_Wash Match Table'!AM12</f>
        <v/>
      </c>
      <c r="O22" s="150" t="str">
        <f>'4_Wash Match Table'!M12</f>
        <v/>
      </c>
      <c r="P22" s="150" t="str">
        <f>'4_Wash Match Table'!V12</f>
        <v/>
      </c>
      <c r="Q22" s="150" t="str">
        <f>'4_Wash Match Table'!AE12</f>
        <v/>
      </c>
      <c r="R22" s="150" t="str">
        <f>'4_Wash Match Table'!AN12</f>
        <v/>
      </c>
      <c r="S22" s="148" t="str">
        <f>IF(A22="","",SUM('4_Wash Match Table'!O12,'4_Wash Match Table'!X12,'4_Wash Match Table'!AG12,'4_Wash Match Table'!AP12))</f>
        <v/>
      </c>
      <c r="T22" s="151" t="str">
        <f>'4_Wash Match Table'!P12</f>
        <v/>
      </c>
      <c r="U22" s="151" t="str">
        <f>'4_Wash Match Table'!Q12</f>
        <v/>
      </c>
      <c r="V22" s="149" t="str">
        <f>IF(C22="","",SUM('4_Wash Match Table'!R12,'4_Wash Match Table'!AA12,'4_Wash Match Table'!AJ12,'4_Wash Match Table'!AS12))</f>
        <v/>
      </c>
      <c r="W22" s="152" t="str">
        <f t="shared" si="0"/>
        <v/>
      </c>
    </row>
    <row r="23" spans="1:23" ht="12.75" customHeight="1" x14ac:dyDescent="0.2">
      <c r="A23" s="146" t="str">
        <f>'4_Wash Match Table'!A13</f>
        <v/>
      </c>
      <c r="B23" s="146" t="str">
        <f>'4_Wash Match Table'!B13</f>
        <v/>
      </c>
      <c r="C23" s="146" t="str">
        <f>'4_Wash Match Table'!C13</f>
        <v/>
      </c>
      <c r="D23" s="146" t="str">
        <f>'4_Wash Match Table'!D13</f>
        <v/>
      </c>
      <c r="E23" s="147" t="str">
        <f>'4_Wash Match Table'!E13</f>
        <v/>
      </c>
      <c r="F23" s="148" t="str">
        <f>'4_Wash Match Table'!F13</f>
        <v/>
      </c>
      <c r="G23" s="149" t="str">
        <f>IF(D23="","",IFERROR(INDEX('2_Review &amp; Audit'!$P$6:$P$505,MATCH(D23,'2_Review &amp; Audit'!$H$6:$H$505,0)),""))</f>
        <v/>
      </c>
      <c r="H23" s="149" t="str">
        <f>IF(D23="","",IFERROR(INDEX('2_Review &amp; Audit'!$L$6:$L$505,MATCH(D23,'2_Review &amp; Audit'!$H$6:$H$505,0)),""))</f>
        <v/>
      </c>
      <c r="I23" s="149" t="str">
        <f>IF(D23="","",IFERROR(INDEX('2_Review &amp; Audit'!$Q$6:$Q$505,MATCH(D23,'2_Review &amp; Audit'!$H$6:$H$505,0)),""))</f>
        <v/>
      </c>
      <c r="J23" s="146" t="str">
        <f>'4_Wash Match Table'!I13</f>
        <v/>
      </c>
      <c r="K23" s="146" t="str">
        <f>'4_Wash Match Table'!L13</f>
        <v/>
      </c>
      <c r="L23" s="146" t="str">
        <f>'4_Wash Match Table'!U13</f>
        <v/>
      </c>
      <c r="M23" s="146" t="str">
        <f>'4_Wash Match Table'!AD13</f>
        <v/>
      </c>
      <c r="N23" s="146" t="str">
        <f>'4_Wash Match Table'!AM13</f>
        <v/>
      </c>
      <c r="O23" s="150" t="str">
        <f>'4_Wash Match Table'!M13</f>
        <v/>
      </c>
      <c r="P23" s="150" t="str">
        <f>'4_Wash Match Table'!V13</f>
        <v/>
      </c>
      <c r="Q23" s="150" t="str">
        <f>'4_Wash Match Table'!AE13</f>
        <v/>
      </c>
      <c r="R23" s="150" t="str">
        <f>'4_Wash Match Table'!AN13</f>
        <v/>
      </c>
      <c r="S23" s="148" t="str">
        <f>IF(A23="","",SUM('4_Wash Match Table'!O13,'4_Wash Match Table'!X13,'4_Wash Match Table'!AG13,'4_Wash Match Table'!AP13))</f>
        <v/>
      </c>
      <c r="T23" s="151" t="str">
        <f>'4_Wash Match Table'!P13</f>
        <v/>
      </c>
      <c r="U23" s="151" t="str">
        <f>'4_Wash Match Table'!Q13</f>
        <v/>
      </c>
      <c r="V23" s="149" t="str">
        <f>IF(C23="","",SUM('4_Wash Match Table'!R13,'4_Wash Match Table'!AA13,'4_Wash Match Table'!AJ13,'4_Wash Match Table'!AS13))</f>
        <v/>
      </c>
      <c r="W23" s="152" t="str">
        <f t="shared" si="0"/>
        <v/>
      </c>
    </row>
    <row r="24" spans="1:23" ht="12.75" customHeight="1" x14ac:dyDescent="0.2">
      <c r="A24" s="146" t="str">
        <f>'4_Wash Match Table'!A14</f>
        <v/>
      </c>
      <c r="B24" s="146" t="str">
        <f>'4_Wash Match Table'!B14</f>
        <v/>
      </c>
      <c r="C24" s="146" t="str">
        <f>'4_Wash Match Table'!C14</f>
        <v/>
      </c>
      <c r="D24" s="146" t="str">
        <f>'4_Wash Match Table'!D14</f>
        <v/>
      </c>
      <c r="E24" s="147" t="str">
        <f>'4_Wash Match Table'!E14</f>
        <v/>
      </c>
      <c r="F24" s="148" t="str">
        <f>'4_Wash Match Table'!F14</f>
        <v/>
      </c>
      <c r="G24" s="149" t="str">
        <f>IF(D24="","",IFERROR(INDEX('2_Review &amp; Audit'!$P$6:$P$505,MATCH(D24,'2_Review &amp; Audit'!$H$6:$H$505,0)),""))</f>
        <v/>
      </c>
      <c r="H24" s="149" t="str">
        <f>IF(D24="","",IFERROR(INDEX('2_Review &amp; Audit'!$L$6:$L$505,MATCH(D24,'2_Review &amp; Audit'!$H$6:$H$505,0)),""))</f>
        <v/>
      </c>
      <c r="I24" s="149" t="str">
        <f>IF(D24="","",IFERROR(INDEX('2_Review &amp; Audit'!$Q$6:$Q$505,MATCH(D24,'2_Review &amp; Audit'!$H$6:$H$505,0)),""))</f>
        <v/>
      </c>
      <c r="J24" s="146" t="str">
        <f>'4_Wash Match Table'!I14</f>
        <v/>
      </c>
      <c r="K24" s="146" t="str">
        <f>'4_Wash Match Table'!L14</f>
        <v/>
      </c>
      <c r="L24" s="146" t="str">
        <f>'4_Wash Match Table'!U14</f>
        <v/>
      </c>
      <c r="M24" s="146" t="str">
        <f>'4_Wash Match Table'!AD14</f>
        <v/>
      </c>
      <c r="N24" s="146" t="str">
        <f>'4_Wash Match Table'!AM14</f>
        <v/>
      </c>
      <c r="O24" s="150" t="str">
        <f>'4_Wash Match Table'!M14</f>
        <v/>
      </c>
      <c r="P24" s="150" t="str">
        <f>'4_Wash Match Table'!V14</f>
        <v/>
      </c>
      <c r="Q24" s="150" t="str">
        <f>'4_Wash Match Table'!AE14</f>
        <v/>
      </c>
      <c r="R24" s="150" t="str">
        <f>'4_Wash Match Table'!AN14</f>
        <v/>
      </c>
      <c r="S24" s="148" t="str">
        <f>IF(A24="","",SUM('4_Wash Match Table'!O14,'4_Wash Match Table'!X14,'4_Wash Match Table'!AG14,'4_Wash Match Table'!AP14))</f>
        <v/>
      </c>
      <c r="T24" s="151" t="str">
        <f>'4_Wash Match Table'!P14</f>
        <v/>
      </c>
      <c r="U24" s="151" t="str">
        <f>'4_Wash Match Table'!Q14</f>
        <v/>
      </c>
      <c r="V24" s="149" t="str">
        <f>IF(C24="","",SUM('4_Wash Match Table'!R14,'4_Wash Match Table'!AA14,'4_Wash Match Table'!AJ14,'4_Wash Match Table'!AS14))</f>
        <v/>
      </c>
      <c r="W24" s="152" t="str">
        <f t="shared" si="0"/>
        <v/>
      </c>
    </row>
    <row r="25" spans="1:23" ht="12.75" customHeight="1" x14ac:dyDescent="0.2">
      <c r="A25" s="146" t="str">
        <f>'4_Wash Match Table'!A15</f>
        <v/>
      </c>
      <c r="B25" s="146" t="str">
        <f>'4_Wash Match Table'!B15</f>
        <v/>
      </c>
      <c r="C25" s="146" t="str">
        <f>'4_Wash Match Table'!C15</f>
        <v/>
      </c>
      <c r="D25" s="146" t="str">
        <f>'4_Wash Match Table'!D15</f>
        <v/>
      </c>
      <c r="E25" s="147" t="str">
        <f>'4_Wash Match Table'!E15</f>
        <v/>
      </c>
      <c r="F25" s="148" t="str">
        <f>'4_Wash Match Table'!F15</f>
        <v/>
      </c>
      <c r="G25" s="149" t="str">
        <f>IF(D25="","",IFERROR(INDEX('2_Review &amp; Audit'!$P$6:$P$505,MATCH(D25,'2_Review &amp; Audit'!$H$6:$H$505,0)),""))</f>
        <v/>
      </c>
      <c r="H25" s="149" t="str">
        <f>IF(D25="","",IFERROR(INDEX('2_Review &amp; Audit'!$L$6:$L$505,MATCH(D25,'2_Review &amp; Audit'!$H$6:$H$505,0)),""))</f>
        <v/>
      </c>
      <c r="I25" s="149" t="str">
        <f>IF(D25="","",IFERROR(INDEX('2_Review &amp; Audit'!$Q$6:$Q$505,MATCH(D25,'2_Review &amp; Audit'!$H$6:$H$505,0)),""))</f>
        <v/>
      </c>
      <c r="J25" s="146" t="str">
        <f>'4_Wash Match Table'!I15</f>
        <v/>
      </c>
      <c r="K25" s="146" t="str">
        <f>'4_Wash Match Table'!L15</f>
        <v/>
      </c>
      <c r="L25" s="146" t="str">
        <f>'4_Wash Match Table'!U15</f>
        <v/>
      </c>
      <c r="M25" s="146" t="str">
        <f>'4_Wash Match Table'!AD15</f>
        <v/>
      </c>
      <c r="N25" s="146" t="str">
        <f>'4_Wash Match Table'!AM15</f>
        <v/>
      </c>
      <c r="O25" s="150" t="str">
        <f>'4_Wash Match Table'!M15</f>
        <v/>
      </c>
      <c r="P25" s="150" t="str">
        <f>'4_Wash Match Table'!V15</f>
        <v/>
      </c>
      <c r="Q25" s="150" t="str">
        <f>'4_Wash Match Table'!AE15</f>
        <v/>
      </c>
      <c r="R25" s="150" t="str">
        <f>'4_Wash Match Table'!AN15</f>
        <v/>
      </c>
      <c r="S25" s="148" t="str">
        <f>IF(A25="","",SUM('4_Wash Match Table'!O15,'4_Wash Match Table'!X15,'4_Wash Match Table'!AG15,'4_Wash Match Table'!AP15))</f>
        <v/>
      </c>
      <c r="T25" s="151" t="str">
        <f>'4_Wash Match Table'!P15</f>
        <v/>
      </c>
      <c r="U25" s="151" t="str">
        <f>'4_Wash Match Table'!Q15</f>
        <v/>
      </c>
      <c r="V25" s="149" t="str">
        <f>IF(C25="","",SUM('4_Wash Match Table'!R15,'4_Wash Match Table'!AA15,'4_Wash Match Table'!AJ15,'4_Wash Match Table'!AS15))</f>
        <v/>
      </c>
      <c r="W25" s="152" t="str">
        <f t="shared" si="0"/>
        <v/>
      </c>
    </row>
    <row r="26" spans="1:23" ht="12.75" customHeight="1" x14ac:dyDescent="0.2">
      <c r="A26" s="146" t="str">
        <f>'4_Wash Match Table'!A16</f>
        <v/>
      </c>
      <c r="B26" s="146" t="str">
        <f>'4_Wash Match Table'!B16</f>
        <v/>
      </c>
      <c r="C26" s="146" t="str">
        <f>'4_Wash Match Table'!C16</f>
        <v/>
      </c>
      <c r="D26" s="146" t="str">
        <f>'4_Wash Match Table'!D16</f>
        <v/>
      </c>
      <c r="E26" s="147" t="str">
        <f>'4_Wash Match Table'!E16</f>
        <v/>
      </c>
      <c r="F26" s="148" t="str">
        <f>'4_Wash Match Table'!F16</f>
        <v/>
      </c>
      <c r="G26" s="149" t="str">
        <f>IF(D26="","",IFERROR(INDEX('2_Review &amp; Audit'!$P$6:$P$505,MATCH(D26,'2_Review &amp; Audit'!$H$6:$H$505,0)),""))</f>
        <v/>
      </c>
      <c r="H26" s="149" t="str">
        <f>IF(D26="","",IFERROR(INDEX('2_Review &amp; Audit'!$L$6:$L$505,MATCH(D26,'2_Review &amp; Audit'!$H$6:$H$505,0)),""))</f>
        <v/>
      </c>
      <c r="I26" s="149" t="str">
        <f>IF(D26="","",IFERROR(INDEX('2_Review &amp; Audit'!$Q$6:$Q$505,MATCH(D26,'2_Review &amp; Audit'!$H$6:$H$505,0)),""))</f>
        <v/>
      </c>
      <c r="J26" s="146" t="str">
        <f>'4_Wash Match Table'!I16</f>
        <v/>
      </c>
      <c r="K26" s="146" t="str">
        <f>'4_Wash Match Table'!L16</f>
        <v/>
      </c>
      <c r="L26" s="146" t="str">
        <f>'4_Wash Match Table'!U16</f>
        <v/>
      </c>
      <c r="M26" s="146" t="str">
        <f>'4_Wash Match Table'!AD16</f>
        <v/>
      </c>
      <c r="N26" s="146" t="str">
        <f>'4_Wash Match Table'!AM16</f>
        <v/>
      </c>
      <c r="O26" s="150" t="str">
        <f>'4_Wash Match Table'!M16</f>
        <v/>
      </c>
      <c r="P26" s="150" t="str">
        <f>'4_Wash Match Table'!V16</f>
        <v/>
      </c>
      <c r="Q26" s="150" t="str">
        <f>'4_Wash Match Table'!AE16</f>
        <v/>
      </c>
      <c r="R26" s="150" t="str">
        <f>'4_Wash Match Table'!AN16</f>
        <v/>
      </c>
      <c r="S26" s="148" t="str">
        <f>IF(A26="","",SUM('4_Wash Match Table'!O16,'4_Wash Match Table'!X16,'4_Wash Match Table'!AG16,'4_Wash Match Table'!AP16))</f>
        <v/>
      </c>
      <c r="T26" s="151" t="str">
        <f>'4_Wash Match Table'!P16</f>
        <v/>
      </c>
      <c r="U26" s="151" t="str">
        <f>'4_Wash Match Table'!Q16</f>
        <v/>
      </c>
      <c r="V26" s="149" t="str">
        <f>IF(C26="","",SUM('4_Wash Match Table'!R16,'4_Wash Match Table'!AA16,'4_Wash Match Table'!AJ16,'4_Wash Match Table'!AS16))</f>
        <v/>
      </c>
      <c r="W26" s="152" t="str">
        <f t="shared" si="0"/>
        <v/>
      </c>
    </row>
    <row r="27" spans="1:23" ht="12.75" customHeight="1" x14ac:dyDescent="0.2">
      <c r="A27" s="146" t="str">
        <f>'4_Wash Match Table'!A17</f>
        <v/>
      </c>
      <c r="B27" s="146" t="str">
        <f>'4_Wash Match Table'!B17</f>
        <v/>
      </c>
      <c r="C27" s="146" t="str">
        <f>'4_Wash Match Table'!C17</f>
        <v/>
      </c>
      <c r="D27" s="146" t="str">
        <f>'4_Wash Match Table'!D17</f>
        <v/>
      </c>
      <c r="E27" s="147" t="str">
        <f>'4_Wash Match Table'!E17</f>
        <v/>
      </c>
      <c r="F27" s="148" t="str">
        <f>'4_Wash Match Table'!F17</f>
        <v/>
      </c>
      <c r="G27" s="149" t="str">
        <f>IF(D27="","",IFERROR(INDEX('2_Review &amp; Audit'!$P$6:$P$505,MATCH(D27,'2_Review &amp; Audit'!$H$6:$H$505,0)),""))</f>
        <v/>
      </c>
      <c r="H27" s="149" t="str">
        <f>IF(D27="","",IFERROR(INDEX('2_Review &amp; Audit'!$L$6:$L$505,MATCH(D27,'2_Review &amp; Audit'!$H$6:$H$505,0)),""))</f>
        <v/>
      </c>
      <c r="I27" s="149" t="str">
        <f>IF(D27="","",IFERROR(INDEX('2_Review &amp; Audit'!$Q$6:$Q$505,MATCH(D27,'2_Review &amp; Audit'!$H$6:$H$505,0)),""))</f>
        <v/>
      </c>
      <c r="J27" s="146" t="str">
        <f>'4_Wash Match Table'!I17</f>
        <v/>
      </c>
      <c r="K27" s="146" t="str">
        <f>'4_Wash Match Table'!L17</f>
        <v/>
      </c>
      <c r="L27" s="146" t="str">
        <f>'4_Wash Match Table'!U17</f>
        <v/>
      </c>
      <c r="M27" s="146" t="str">
        <f>'4_Wash Match Table'!AD17</f>
        <v/>
      </c>
      <c r="N27" s="146" t="str">
        <f>'4_Wash Match Table'!AM17</f>
        <v/>
      </c>
      <c r="O27" s="150" t="str">
        <f>'4_Wash Match Table'!M17</f>
        <v/>
      </c>
      <c r="P27" s="150" t="str">
        <f>'4_Wash Match Table'!V17</f>
        <v/>
      </c>
      <c r="Q27" s="150" t="str">
        <f>'4_Wash Match Table'!AE17</f>
        <v/>
      </c>
      <c r="R27" s="150" t="str">
        <f>'4_Wash Match Table'!AN17</f>
        <v/>
      </c>
      <c r="S27" s="148" t="str">
        <f>IF(A27="","",SUM('4_Wash Match Table'!O17,'4_Wash Match Table'!X17,'4_Wash Match Table'!AG17,'4_Wash Match Table'!AP17))</f>
        <v/>
      </c>
      <c r="T27" s="151" t="str">
        <f>'4_Wash Match Table'!P17</f>
        <v/>
      </c>
      <c r="U27" s="151" t="str">
        <f>'4_Wash Match Table'!Q17</f>
        <v/>
      </c>
      <c r="V27" s="149" t="str">
        <f>IF(C27="","",SUM('4_Wash Match Table'!R17,'4_Wash Match Table'!AA17,'4_Wash Match Table'!AJ17,'4_Wash Match Table'!AS17))</f>
        <v/>
      </c>
      <c r="W27" s="152" t="str">
        <f t="shared" si="0"/>
        <v/>
      </c>
    </row>
    <row r="28" spans="1:23" ht="12.75" customHeight="1" x14ac:dyDescent="0.2">
      <c r="A28" s="146" t="str">
        <f>'4_Wash Match Table'!A18</f>
        <v/>
      </c>
      <c r="B28" s="146" t="str">
        <f>'4_Wash Match Table'!B18</f>
        <v/>
      </c>
      <c r="C28" s="146" t="str">
        <f>'4_Wash Match Table'!C18</f>
        <v/>
      </c>
      <c r="D28" s="146" t="str">
        <f>'4_Wash Match Table'!D18</f>
        <v/>
      </c>
      <c r="E28" s="147" t="str">
        <f>'4_Wash Match Table'!E18</f>
        <v/>
      </c>
      <c r="F28" s="148" t="str">
        <f>'4_Wash Match Table'!F18</f>
        <v/>
      </c>
      <c r="G28" s="149" t="str">
        <f>IF(D28="","",IFERROR(INDEX('2_Review &amp; Audit'!$P$6:$P$505,MATCH(D28,'2_Review &amp; Audit'!$H$6:$H$505,0)),""))</f>
        <v/>
      </c>
      <c r="H28" s="149" t="str">
        <f>IF(D28="","",IFERROR(INDEX('2_Review &amp; Audit'!$L$6:$L$505,MATCH(D28,'2_Review &amp; Audit'!$H$6:$H$505,0)),""))</f>
        <v/>
      </c>
      <c r="I28" s="149" t="str">
        <f>IF(D28="","",IFERROR(INDEX('2_Review &amp; Audit'!$Q$6:$Q$505,MATCH(D28,'2_Review &amp; Audit'!$H$6:$H$505,0)),""))</f>
        <v/>
      </c>
      <c r="J28" s="146" t="str">
        <f>'4_Wash Match Table'!I18</f>
        <v/>
      </c>
      <c r="K28" s="146" t="str">
        <f>'4_Wash Match Table'!L18</f>
        <v/>
      </c>
      <c r="L28" s="146" t="str">
        <f>'4_Wash Match Table'!U18</f>
        <v/>
      </c>
      <c r="M28" s="146" t="str">
        <f>'4_Wash Match Table'!AD18</f>
        <v/>
      </c>
      <c r="N28" s="146" t="str">
        <f>'4_Wash Match Table'!AM18</f>
        <v/>
      </c>
      <c r="O28" s="150" t="str">
        <f>'4_Wash Match Table'!M18</f>
        <v/>
      </c>
      <c r="P28" s="150" t="str">
        <f>'4_Wash Match Table'!V18</f>
        <v/>
      </c>
      <c r="Q28" s="150" t="str">
        <f>'4_Wash Match Table'!AE18</f>
        <v/>
      </c>
      <c r="R28" s="150" t="str">
        <f>'4_Wash Match Table'!AN18</f>
        <v/>
      </c>
      <c r="S28" s="148" t="str">
        <f>IF(A28="","",SUM('4_Wash Match Table'!O18,'4_Wash Match Table'!X18,'4_Wash Match Table'!AG18,'4_Wash Match Table'!AP18))</f>
        <v/>
      </c>
      <c r="T28" s="151" t="str">
        <f>'4_Wash Match Table'!P18</f>
        <v/>
      </c>
      <c r="U28" s="151" t="str">
        <f>'4_Wash Match Table'!Q18</f>
        <v/>
      </c>
      <c r="V28" s="149" t="str">
        <f>IF(C28="","",SUM('4_Wash Match Table'!R18,'4_Wash Match Table'!AA18,'4_Wash Match Table'!AJ18,'4_Wash Match Table'!AS18))</f>
        <v/>
      </c>
      <c r="W28" s="152" t="str">
        <f t="shared" si="0"/>
        <v/>
      </c>
    </row>
    <row r="29" spans="1:23" ht="12.75" customHeight="1" x14ac:dyDescent="0.2">
      <c r="A29" s="146" t="str">
        <f>'4_Wash Match Table'!A19</f>
        <v/>
      </c>
      <c r="B29" s="146" t="str">
        <f>'4_Wash Match Table'!B19</f>
        <v/>
      </c>
      <c r="C29" s="146" t="str">
        <f>'4_Wash Match Table'!C19</f>
        <v/>
      </c>
      <c r="D29" s="146" t="str">
        <f>'4_Wash Match Table'!D19</f>
        <v/>
      </c>
      <c r="E29" s="147" t="str">
        <f>'4_Wash Match Table'!E19</f>
        <v/>
      </c>
      <c r="F29" s="148" t="str">
        <f>'4_Wash Match Table'!F19</f>
        <v/>
      </c>
      <c r="G29" s="149" t="str">
        <f>IF(D29="","",IFERROR(INDEX('2_Review &amp; Audit'!$P$6:$P$505,MATCH(D29,'2_Review &amp; Audit'!$H$6:$H$505,0)),""))</f>
        <v/>
      </c>
      <c r="H29" s="149" t="str">
        <f>IF(D29="","",IFERROR(INDEX('2_Review &amp; Audit'!$L$6:$L$505,MATCH(D29,'2_Review &amp; Audit'!$H$6:$H$505,0)),""))</f>
        <v/>
      </c>
      <c r="I29" s="149" t="str">
        <f>IF(D29="","",IFERROR(INDEX('2_Review &amp; Audit'!$Q$6:$Q$505,MATCH(D29,'2_Review &amp; Audit'!$H$6:$H$505,0)),""))</f>
        <v/>
      </c>
      <c r="J29" s="146" t="str">
        <f>'4_Wash Match Table'!I19</f>
        <v/>
      </c>
      <c r="K29" s="146" t="str">
        <f>'4_Wash Match Table'!L19</f>
        <v/>
      </c>
      <c r="L29" s="146" t="str">
        <f>'4_Wash Match Table'!U19</f>
        <v/>
      </c>
      <c r="M29" s="146" t="str">
        <f>'4_Wash Match Table'!AD19</f>
        <v/>
      </c>
      <c r="N29" s="146" t="str">
        <f>'4_Wash Match Table'!AM19</f>
        <v/>
      </c>
      <c r="O29" s="150" t="str">
        <f>'4_Wash Match Table'!M19</f>
        <v/>
      </c>
      <c r="P29" s="150" t="str">
        <f>'4_Wash Match Table'!V19</f>
        <v/>
      </c>
      <c r="Q29" s="150" t="str">
        <f>'4_Wash Match Table'!AE19</f>
        <v/>
      </c>
      <c r="R29" s="150" t="str">
        <f>'4_Wash Match Table'!AN19</f>
        <v/>
      </c>
      <c r="S29" s="148" t="str">
        <f>IF(A29="","",SUM('4_Wash Match Table'!O19,'4_Wash Match Table'!X19,'4_Wash Match Table'!AG19,'4_Wash Match Table'!AP19))</f>
        <v/>
      </c>
      <c r="T29" s="151" t="str">
        <f>'4_Wash Match Table'!P19</f>
        <v/>
      </c>
      <c r="U29" s="151" t="str">
        <f>'4_Wash Match Table'!Q19</f>
        <v/>
      </c>
      <c r="V29" s="149" t="str">
        <f>IF(C29="","",SUM('4_Wash Match Table'!R19,'4_Wash Match Table'!AA19,'4_Wash Match Table'!AJ19,'4_Wash Match Table'!AS19))</f>
        <v/>
      </c>
      <c r="W29" s="152" t="str">
        <f t="shared" si="0"/>
        <v/>
      </c>
    </row>
    <row r="30" spans="1:23" ht="12.75" customHeight="1" x14ac:dyDescent="0.2">
      <c r="A30" s="146" t="str">
        <f>'4_Wash Match Table'!A20</f>
        <v/>
      </c>
      <c r="B30" s="146" t="str">
        <f>'4_Wash Match Table'!B20</f>
        <v/>
      </c>
      <c r="C30" s="146" t="str">
        <f>'4_Wash Match Table'!C20</f>
        <v/>
      </c>
      <c r="D30" s="146" t="str">
        <f>'4_Wash Match Table'!D20</f>
        <v/>
      </c>
      <c r="E30" s="147" t="str">
        <f>'4_Wash Match Table'!E20</f>
        <v/>
      </c>
      <c r="F30" s="148" t="str">
        <f>'4_Wash Match Table'!F20</f>
        <v/>
      </c>
      <c r="G30" s="149" t="str">
        <f>IF(D30="","",IFERROR(INDEX('2_Review &amp; Audit'!$P$6:$P$505,MATCH(D30,'2_Review &amp; Audit'!$H$6:$H$505,0)),""))</f>
        <v/>
      </c>
      <c r="H30" s="149" t="str">
        <f>IF(D30="","",IFERROR(INDEX('2_Review &amp; Audit'!$L$6:$L$505,MATCH(D30,'2_Review &amp; Audit'!$H$6:$H$505,0)),""))</f>
        <v/>
      </c>
      <c r="I30" s="149" t="str">
        <f>IF(D30="","",IFERROR(INDEX('2_Review &amp; Audit'!$Q$6:$Q$505,MATCH(D30,'2_Review &amp; Audit'!$H$6:$H$505,0)),""))</f>
        <v/>
      </c>
      <c r="J30" s="146" t="str">
        <f>'4_Wash Match Table'!I20</f>
        <v/>
      </c>
      <c r="K30" s="146" t="str">
        <f>'4_Wash Match Table'!L20</f>
        <v/>
      </c>
      <c r="L30" s="146" t="str">
        <f>'4_Wash Match Table'!U20</f>
        <v/>
      </c>
      <c r="M30" s="146" t="str">
        <f>'4_Wash Match Table'!AD20</f>
        <v/>
      </c>
      <c r="N30" s="146" t="str">
        <f>'4_Wash Match Table'!AM20</f>
        <v/>
      </c>
      <c r="O30" s="150" t="str">
        <f>'4_Wash Match Table'!M20</f>
        <v/>
      </c>
      <c r="P30" s="150" t="str">
        <f>'4_Wash Match Table'!V20</f>
        <v/>
      </c>
      <c r="Q30" s="150" t="str">
        <f>'4_Wash Match Table'!AE20</f>
        <v/>
      </c>
      <c r="R30" s="150" t="str">
        <f>'4_Wash Match Table'!AN20</f>
        <v/>
      </c>
      <c r="S30" s="148" t="str">
        <f>IF(A30="","",SUM('4_Wash Match Table'!O20,'4_Wash Match Table'!X20,'4_Wash Match Table'!AG20,'4_Wash Match Table'!AP20))</f>
        <v/>
      </c>
      <c r="T30" s="151" t="str">
        <f>'4_Wash Match Table'!P20</f>
        <v/>
      </c>
      <c r="U30" s="151" t="str">
        <f>'4_Wash Match Table'!Q20</f>
        <v/>
      </c>
      <c r="V30" s="149" t="str">
        <f>IF(C30="","",SUM('4_Wash Match Table'!R20,'4_Wash Match Table'!AA20,'4_Wash Match Table'!AJ20,'4_Wash Match Table'!AS20))</f>
        <v/>
      </c>
      <c r="W30" s="152" t="str">
        <f t="shared" si="0"/>
        <v/>
      </c>
    </row>
    <row r="31" spans="1:23" ht="12.75" customHeight="1" x14ac:dyDescent="0.2">
      <c r="A31" s="146" t="str">
        <f>'4_Wash Match Table'!A21</f>
        <v/>
      </c>
      <c r="B31" s="146" t="str">
        <f>'4_Wash Match Table'!B21</f>
        <v/>
      </c>
      <c r="C31" s="146" t="str">
        <f>'4_Wash Match Table'!C21</f>
        <v/>
      </c>
      <c r="D31" s="146" t="str">
        <f>'4_Wash Match Table'!D21</f>
        <v/>
      </c>
      <c r="E31" s="147" t="str">
        <f>'4_Wash Match Table'!E21</f>
        <v/>
      </c>
      <c r="F31" s="148" t="str">
        <f>'4_Wash Match Table'!F21</f>
        <v/>
      </c>
      <c r="G31" s="149" t="str">
        <f>IF(D31="","",IFERROR(INDEX('2_Review &amp; Audit'!$P$6:$P$505,MATCH(D31,'2_Review &amp; Audit'!$H$6:$H$505,0)),""))</f>
        <v/>
      </c>
      <c r="H31" s="149" t="str">
        <f>IF(D31="","",IFERROR(INDEX('2_Review &amp; Audit'!$L$6:$L$505,MATCH(D31,'2_Review &amp; Audit'!$H$6:$H$505,0)),""))</f>
        <v/>
      </c>
      <c r="I31" s="149" t="str">
        <f>IF(D31="","",IFERROR(INDEX('2_Review &amp; Audit'!$Q$6:$Q$505,MATCH(D31,'2_Review &amp; Audit'!$H$6:$H$505,0)),""))</f>
        <v/>
      </c>
      <c r="J31" s="146" t="str">
        <f>'4_Wash Match Table'!I21</f>
        <v/>
      </c>
      <c r="K31" s="146" t="str">
        <f>'4_Wash Match Table'!L21</f>
        <v/>
      </c>
      <c r="L31" s="146" t="str">
        <f>'4_Wash Match Table'!U21</f>
        <v/>
      </c>
      <c r="M31" s="146" t="str">
        <f>'4_Wash Match Table'!AD21</f>
        <v/>
      </c>
      <c r="N31" s="146" t="str">
        <f>'4_Wash Match Table'!AM21</f>
        <v/>
      </c>
      <c r="O31" s="150" t="str">
        <f>'4_Wash Match Table'!M21</f>
        <v/>
      </c>
      <c r="P31" s="150" t="str">
        <f>'4_Wash Match Table'!V21</f>
        <v/>
      </c>
      <c r="Q31" s="150" t="str">
        <f>'4_Wash Match Table'!AE21</f>
        <v/>
      </c>
      <c r="R31" s="150" t="str">
        <f>'4_Wash Match Table'!AN21</f>
        <v/>
      </c>
      <c r="S31" s="148" t="str">
        <f>IF(A31="","",SUM('4_Wash Match Table'!O21,'4_Wash Match Table'!X21,'4_Wash Match Table'!AG21,'4_Wash Match Table'!AP21))</f>
        <v/>
      </c>
      <c r="T31" s="151" t="str">
        <f>'4_Wash Match Table'!P21</f>
        <v/>
      </c>
      <c r="U31" s="151" t="str">
        <f>'4_Wash Match Table'!Q21</f>
        <v/>
      </c>
      <c r="V31" s="149" t="str">
        <f>IF(C31="","",SUM('4_Wash Match Table'!R21,'4_Wash Match Table'!AA21,'4_Wash Match Table'!AJ21,'4_Wash Match Table'!AS21))</f>
        <v/>
      </c>
      <c r="W31" s="152" t="str">
        <f t="shared" si="0"/>
        <v/>
      </c>
    </row>
    <row r="32" spans="1:23" ht="12.75" customHeight="1" x14ac:dyDescent="0.2">
      <c r="A32" s="146" t="str">
        <f>'4_Wash Match Table'!A22</f>
        <v/>
      </c>
      <c r="B32" s="146" t="str">
        <f>'4_Wash Match Table'!B22</f>
        <v/>
      </c>
      <c r="C32" s="146" t="str">
        <f>'4_Wash Match Table'!C22</f>
        <v/>
      </c>
      <c r="D32" s="146" t="str">
        <f>'4_Wash Match Table'!D22</f>
        <v/>
      </c>
      <c r="E32" s="147" t="str">
        <f>'4_Wash Match Table'!E22</f>
        <v/>
      </c>
      <c r="F32" s="148" t="str">
        <f>'4_Wash Match Table'!F22</f>
        <v/>
      </c>
      <c r="G32" s="149" t="str">
        <f>IF(D32="","",IFERROR(INDEX('2_Review &amp; Audit'!$P$6:$P$505,MATCH(D32,'2_Review &amp; Audit'!$H$6:$H$505,0)),""))</f>
        <v/>
      </c>
      <c r="H32" s="149" t="str">
        <f>IF(D32="","",IFERROR(INDEX('2_Review &amp; Audit'!$L$6:$L$505,MATCH(D32,'2_Review &amp; Audit'!$H$6:$H$505,0)),""))</f>
        <v/>
      </c>
      <c r="I32" s="149" t="str">
        <f>IF(D32="","",IFERROR(INDEX('2_Review &amp; Audit'!$Q$6:$Q$505,MATCH(D32,'2_Review &amp; Audit'!$H$6:$H$505,0)),""))</f>
        <v/>
      </c>
      <c r="J32" s="146" t="str">
        <f>'4_Wash Match Table'!I22</f>
        <v/>
      </c>
      <c r="K32" s="146" t="str">
        <f>'4_Wash Match Table'!L22</f>
        <v/>
      </c>
      <c r="L32" s="146" t="str">
        <f>'4_Wash Match Table'!U22</f>
        <v/>
      </c>
      <c r="M32" s="146" t="str">
        <f>'4_Wash Match Table'!AD22</f>
        <v/>
      </c>
      <c r="N32" s="146" t="str">
        <f>'4_Wash Match Table'!AM22</f>
        <v/>
      </c>
      <c r="O32" s="150" t="str">
        <f>'4_Wash Match Table'!M22</f>
        <v/>
      </c>
      <c r="P32" s="150" t="str">
        <f>'4_Wash Match Table'!V22</f>
        <v/>
      </c>
      <c r="Q32" s="150" t="str">
        <f>'4_Wash Match Table'!AE22</f>
        <v/>
      </c>
      <c r="R32" s="150" t="str">
        <f>'4_Wash Match Table'!AN22</f>
        <v/>
      </c>
      <c r="S32" s="148" t="str">
        <f>IF(A32="","",SUM('4_Wash Match Table'!O22,'4_Wash Match Table'!X22,'4_Wash Match Table'!AG22,'4_Wash Match Table'!AP22))</f>
        <v/>
      </c>
      <c r="T32" s="151" t="str">
        <f>'4_Wash Match Table'!P22</f>
        <v/>
      </c>
      <c r="U32" s="151" t="str">
        <f>'4_Wash Match Table'!Q22</f>
        <v/>
      </c>
      <c r="V32" s="149" t="str">
        <f>IF(C32="","",SUM('4_Wash Match Table'!R22,'4_Wash Match Table'!AA22,'4_Wash Match Table'!AJ22,'4_Wash Match Table'!AS22))</f>
        <v/>
      </c>
      <c r="W32" s="152" t="str">
        <f t="shared" si="0"/>
        <v/>
      </c>
    </row>
    <row r="33" spans="1:23" ht="12.75" customHeight="1" x14ac:dyDescent="0.2">
      <c r="A33" s="146" t="str">
        <f>'4_Wash Match Table'!A23</f>
        <v/>
      </c>
      <c r="B33" s="146" t="str">
        <f>'4_Wash Match Table'!B23</f>
        <v/>
      </c>
      <c r="C33" s="146" t="str">
        <f>'4_Wash Match Table'!C23</f>
        <v/>
      </c>
      <c r="D33" s="146" t="str">
        <f>'4_Wash Match Table'!D23</f>
        <v/>
      </c>
      <c r="E33" s="147" t="str">
        <f>'4_Wash Match Table'!E23</f>
        <v/>
      </c>
      <c r="F33" s="148" t="str">
        <f>'4_Wash Match Table'!F23</f>
        <v/>
      </c>
      <c r="G33" s="149" t="str">
        <f>IF(D33="","",IFERROR(INDEX('2_Review &amp; Audit'!$P$6:$P$505,MATCH(D33,'2_Review &amp; Audit'!$H$6:$H$505,0)),""))</f>
        <v/>
      </c>
      <c r="H33" s="149" t="str">
        <f>IF(D33="","",IFERROR(INDEX('2_Review &amp; Audit'!$L$6:$L$505,MATCH(D33,'2_Review &amp; Audit'!$H$6:$H$505,0)),""))</f>
        <v/>
      </c>
      <c r="I33" s="149" t="str">
        <f>IF(D33="","",IFERROR(INDEX('2_Review &amp; Audit'!$Q$6:$Q$505,MATCH(D33,'2_Review &amp; Audit'!$H$6:$H$505,0)),""))</f>
        <v/>
      </c>
      <c r="J33" s="146" t="str">
        <f>'4_Wash Match Table'!I23</f>
        <v/>
      </c>
      <c r="K33" s="146" t="str">
        <f>'4_Wash Match Table'!L23</f>
        <v/>
      </c>
      <c r="L33" s="146" t="str">
        <f>'4_Wash Match Table'!U23</f>
        <v/>
      </c>
      <c r="M33" s="146" t="str">
        <f>'4_Wash Match Table'!AD23</f>
        <v/>
      </c>
      <c r="N33" s="146" t="str">
        <f>'4_Wash Match Table'!AM23</f>
        <v/>
      </c>
      <c r="O33" s="150" t="str">
        <f>'4_Wash Match Table'!M23</f>
        <v/>
      </c>
      <c r="P33" s="150" t="str">
        <f>'4_Wash Match Table'!V23</f>
        <v/>
      </c>
      <c r="Q33" s="150" t="str">
        <f>'4_Wash Match Table'!AE23</f>
        <v/>
      </c>
      <c r="R33" s="150" t="str">
        <f>'4_Wash Match Table'!AN23</f>
        <v/>
      </c>
      <c r="S33" s="148" t="str">
        <f>IF(A33="","",SUM('4_Wash Match Table'!O23,'4_Wash Match Table'!X23,'4_Wash Match Table'!AG23,'4_Wash Match Table'!AP23))</f>
        <v/>
      </c>
      <c r="T33" s="151" t="str">
        <f>'4_Wash Match Table'!P23</f>
        <v/>
      </c>
      <c r="U33" s="151" t="str">
        <f>'4_Wash Match Table'!Q23</f>
        <v/>
      </c>
      <c r="V33" s="149" t="str">
        <f>IF(C33="","",SUM('4_Wash Match Table'!R23,'4_Wash Match Table'!AA23,'4_Wash Match Table'!AJ23,'4_Wash Match Table'!AS23))</f>
        <v/>
      </c>
      <c r="W33" s="152" t="str">
        <f t="shared" si="0"/>
        <v/>
      </c>
    </row>
    <row r="34" spans="1:23" ht="12.75" customHeight="1" x14ac:dyDescent="0.2">
      <c r="A34" s="146" t="str">
        <f>'4_Wash Match Table'!A24</f>
        <v/>
      </c>
      <c r="B34" s="146" t="str">
        <f>'4_Wash Match Table'!B24</f>
        <v/>
      </c>
      <c r="C34" s="146" t="str">
        <f>'4_Wash Match Table'!C24</f>
        <v/>
      </c>
      <c r="D34" s="146" t="str">
        <f>'4_Wash Match Table'!D24</f>
        <v/>
      </c>
      <c r="E34" s="147" t="str">
        <f>'4_Wash Match Table'!E24</f>
        <v/>
      </c>
      <c r="F34" s="148" t="str">
        <f>'4_Wash Match Table'!F24</f>
        <v/>
      </c>
      <c r="G34" s="149" t="str">
        <f>IF(D34="","",IFERROR(INDEX('2_Review &amp; Audit'!$P$6:$P$505,MATCH(D34,'2_Review &amp; Audit'!$H$6:$H$505,0)),""))</f>
        <v/>
      </c>
      <c r="H34" s="149" t="str">
        <f>IF(D34="","",IFERROR(INDEX('2_Review &amp; Audit'!$L$6:$L$505,MATCH(D34,'2_Review &amp; Audit'!$H$6:$H$505,0)),""))</f>
        <v/>
      </c>
      <c r="I34" s="149" t="str">
        <f>IF(D34="","",IFERROR(INDEX('2_Review &amp; Audit'!$Q$6:$Q$505,MATCH(D34,'2_Review &amp; Audit'!$H$6:$H$505,0)),""))</f>
        <v/>
      </c>
      <c r="J34" s="146" t="str">
        <f>'4_Wash Match Table'!I24</f>
        <v/>
      </c>
      <c r="K34" s="146" t="str">
        <f>'4_Wash Match Table'!L24</f>
        <v/>
      </c>
      <c r="L34" s="146" t="str">
        <f>'4_Wash Match Table'!U24</f>
        <v/>
      </c>
      <c r="M34" s="146" t="str">
        <f>'4_Wash Match Table'!AD24</f>
        <v/>
      </c>
      <c r="N34" s="146" t="str">
        <f>'4_Wash Match Table'!AM24</f>
        <v/>
      </c>
      <c r="O34" s="150" t="str">
        <f>'4_Wash Match Table'!M24</f>
        <v/>
      </c>
      <c r="P34" s="150" t="str">
        <f>'4_Wash Match Table'!V24</f>
        <v/>
      </c>
      <c r="Q34" s="150" t="str">
        <f>'4_Wash Match Table'!AE24</f>
        <v/>
      </c>
      <c r="R34" s="150" t="str">
        <f>'4_Wash Match Table'!AN24</f>
        <v/>
      </c>
      <c r="S34" s="148" t="str">
        <f>IF(A34="","",SUM('4_Wash Match Table'!O24,'4_Wash Match Table'!X24,'4_Wash Match Table'!AG24,'4_Wash Match Table'!AP24))</f>
        <v/>
      </c>
      <c r="T34" s="151" t="str">
        <f>'4_Wash Match Table'!P24</f>
        <v/>
      </c>
      <c r="U34" s="151" t="str">
        <f>'4_Wash Match Table'!Q24</f>
        <v/>
      </c>
      <c r="V34" s="149" t="str">
        <f>IF(C34="","",SUM('4_Wash Match Table'!R24,'4_Wash Match Table'!AA24,'4_Wash Match Table'!AJ24,'4_Wash Match Table'!AS24))</f>
        <v/>
      </c>
      <c r="W34" s="152" t="str">
        <f t="shared" si="0"/>
        <v/>
      </c>
    </row>
    <row r="35" spans="1:23" ht="12.75" customHeight="1" x14ac:dyDescent="0.2">
      <c r="A35" s="146" t="str">
        <f>'4_Wash Match Table'!A25</f>
        <v/>
      </c>
      <c r="B35" s="146" t="str">
        <f>'4_Wash Match Table'!B25</f>
        <v/>
      </c>
      <c r="C35" s="146" t="str">
        <f>'4_Wash Match Table'!C25</f>
        <v/>
      </c>
      <c r="D35" s="146" t="str">
        <f>'4_Wash Match Table'!D25</f>
        <v/>
      </c>
      <c r="E35" s="147" t="str">
        <f>'4_Wash Match Table'!E25</f>
        <v/>
      </c>
      <c r="F35" s="148" t="str">
        <f>'4_Wash Match Table'!F25</f>
        <v/>
      </c>
      <c r="G35" s="149" t="str">
        <f>IF(D35="","",IFERROR(INDEX('2_Review &amp; Audit'!$P$6:$P$505,MATCH(D35,'2_Review &amp; Audit'!$H$6:$H$505,0)),""))</f>
        <v/>
      </c>
      <c r="H35" s="149" t="str">
        <f>IF(D35="","",IFERROR(INDEX('2_Review &amp; Audit'!$L$6:$L$505,MATCH(D35,'2_Review &amp; Audit'!$H$6:$H$505,0)),""))</f>
        <v/>
      </c>
      <c r="I35" s="149" t="str">
        <f>IF(D35="","",IFERROR(INDEX('2_Review &amp; Audit'!$Q$6:$Q$505,MATCH(D35,'2_Review &amp; Audit'!$H$6:$H$505,0)),""))</f>
        <v/>
      </c>
      <c r="J35" s="146" t="str">
        <f>'4_Wash Match Table'!I25</f>
        <v/>
      </c>
      <c r="K35" s="146" t="str">
        <f>'4_Wash Match Table'!L25</f>
        <v/>
      </c>
      <c r="L35" s="146" t="str">
        <f>'4_Wash Match Table'!U25</f>
        <v/>
      </c>
      <c r="M35" s="146" t="str">
        <f>'4_Wash Match Table'!AD25</f>
        <v/>
      </c>
      <c r="N35" s="146" t="str">
        <f>'4_Wash Match Table'!AM25</f>
        <v/>
      </c>
      <c r="O35" s="150" t="str">
        <f>'4_Wash Match Table'!M25</f>
        <v/>
      </c>
      <c r="P35" s="150" t="str">
        <f>'4_Wash Match Table'!V25</f>
        <v/>
      </c>
      <c r="Q35" s="150" t="str">
        <f>'4_Wash Match Table'!AE25</f>
        <v/>
      </c>
      <c r="R35" s="150" t="str">
        <f>'4_Wash Match Table'!AN25</f>
        <v/>
      </c>
      <c r="S35" s="148" t="str">
        <f>IF(A35="","",SUM('4_Wash Match Table'!O25,'4_Wash Match Table'!X25,'4_Wash Match Table'!AG25,'4_Wash Match Table'!AP25))</f>
        <v/>
      </c>
      <c r="T35" s="151" t="str">
        <f>'4_Wash Match Table'!P25</f>
        <v/>
      </c>
      <c r="U35" s="151" t="str">
        <f>'4_Wash Match Table'!Q25</f>
        <v/>
      </c>
      <c r="V35" s="149" t="str">
        <f>IF(C35="","",SUM('4_Wash Match Table'!R25,'4_Wash Match Table'!AA25,'4_Wash Match Table'!AJ25,'4_Wash Match Table'!AS25))</f>
        <v/>
      </c>
      <c r="W35" s="152" t="str">
        <f t="shared" si="0"/>
        <v/>
      </c>
    </row>
    <row r="36" spans="1:23" ht="12.75" customHeight="1" x14ac:dyDescent="0.2">
      <c r="A36" s="146" t="str">
        <f>'4_Wash Match Table'!A26</f>
        <v/>
      </c>
      <c r="B36" s="146" t="str">
        <f>'4_Wash Match Table'!B26</f>
        <v/>
      </c>
      <c r="C36" s="146" t="str">
        <f>'4_Wash Match Table'!C26</f>
        <v/>
      </c>
      <c r="D36" s="146" t="str">
        <f>'4_Wash Match Table'!D26</f>
        <v/>
      </c>
      <c r="E36" s="147" t="str">
        <f>'4_Wash Match Table'!E26</f>
        <v/>
      </c>
      <c r="F36" s="148" t="str">
        <f>'4_Wash Match Table'!F26</f>
        <v/>
      </c>
      <c r="G36" s="149" t="str">
        <f>IF(D36="","",IFERROR(INDEX('2_Review &amp; Audit'!$P$6:$P$505,MATCH(D36,'2_Review &amp; Audit'!$H$6:$H$505,0)),""))</f>
        <v/>
      </c>
      <c r="H36" s="149" t="str">
        <f>IF(D36="","",IFERROR(INDEX('2_Review &amp; Audit'!$L$6:$L$505,MATCH(D36,'2_Review &amp; Audit'!$H$6:$H$505,0)),""))</f>
        <v/>
      </c>
      <c r="I36" s="149" t="str">
        <f>IF(D36="","",IFERROR(INDEX('2_Review &amp; Audit'!$Q$6:$Q$505,MATCH(D36,'2_Review &amp; Audit'!$H$6:$H$505,0)),""))</f>
        <v/>
      </c>
      <c r="J36" s="146" t="str">
        <f>'4_Wash Match Table'!I26</f>
        <v/>
      </c>
      <c r="K36" s="146" t="str">
        <f>'4_Wash Match Table'!L26</f>
        <v/>
      </c>
      <c r="L36" s="146" t="str">
        <f>'4_Wash Match Table'!U26</f>
        <v/>
      </c>
      <c r="M36" s="146" t="str">
        <f>'4_Wash Match Table'!AD26</f>
        <v/>
      </c>
      <c r="N36" s="146" t="str">
        <f>'4_Wash Match Table'!AM26</f>
        <v/>
      </c>
      <c r="O36" s="150" t="str">
        <f>'4_Wash Match Table'!M26</f>
        <v/>
      </c>
      <c r="P36" s="150" t="str">
        <f>'4_Wash Match Table'!V26</f>
        <v/>
      </c>
      <c r="Q36" s="150" t="str">
        <f>'4_Wash Match Table'!AE26</f>
        <v/>
      </c>
      <c r="R36" s="150" t="str">
        <f>'4_Wash Match Table'!AN26</f>
        <v/>
      </c>
      <c r="S36" s="148" t="str">
        <f>IF(A36="","",SUM('4_Wash Match Table'!O26,'4_Wash Match Table'!X26,'4_Wash Match Table'!AG26,'4_Wash Match Table'!AP26))</f>
        <v/>
      </c>
      <c r="T36" s="151" t="str">
        <f>'4_Wash Match Table'!P26</f>
        <v/>
      </c>
      <c r="U36" s="151" t="str">
        <f>'4_Wash Match Table'!Q26</f>
        <v/>
      </c>
      <c r="V36" s="149" t="str">
        <f>IF(C36="","",SUM('4_Wash Match Table'!R26,'4_Wash Match Table'!AA26,'4_Wash Match Table'!AJ26,'4_Wash Match Table'!AS26))</f>
        <v/>
      </c>
      <c r="W36" s="152" t="str">
        <f t="shared" si="0"/>
        <v/>
      </c>
    </row>
    <row r="37" spans="1:23" ht="12.75" customHeight="1" x14ac:dyDescent="0.2">
      <c r="A37" s="146" t="str">
        <f>'4_Wash Match Table'!A27</f>
        <v/>
      </c>
      <c r="B37" s="146" t="str">
        <f>'4_Wash Match Table'!B27</f>
        <v/>
      </c>
      <c r="C37" s="146" t="str">
        <f>'4_Wash Match Table'!C27</f>
        <v/>
      </c>
      <c r="D37" s="146" t="str">
        <f>'4_Wash Match Table'!D27</f>
        <v/>
      </c>
      <c r="E37" s="147" t="str">
        <f>'4_Wash Match Table'!E27</f>
        <v/>
      </c>
      <c r="F37" s="148" t="str">
        <f>'4_Wash Match Table'!F27</f>
        <v/>
      </c>
      <c r="G37" s="149" t="str">
        <f>IF(D37="","",IFERROR(INDEX('2_Review &amp; Audit'!$P$6:$P$505,MATCH(D37,'2_Review &amp; Audit'!$H$6:$H$505,0)),""))</f>
        <v/>
      </c>
      <c r="H37" s="149" t="str">
        <f>IF(D37="","",IFERROR(INDEX('2_Review &amp; Audit'!$L$6:$L$505,MATCH(D37,'2_Review &amp; Audit'!$H$6:$H$505,0)),""))</f>
        <v/>
      </c>
      <c r="I37" s="149" t="str">
        <f>IF(D37="","",IFERROR(INDEX('2_Review &amp; Audit'!$Q$6:$Q$505,MATCH(D37,'2_Review &amp; Audit'!$H$6:$H$505,0)),""))</f>
        <v/>
      </c>
      <c r="J37" s="146" t="str">
        <f>'4_Wash Match Table'!I27</f>
        <v/>
      </c>
      <c r="K37" s="146" t="str">
        <f>'4_Wash Match Table'!L27</f>
        <v/>
      </c>
      <c r="L37" s="146" t="str">
        <f>'4_Wash Match Table'!U27</f>
        <v/>
      </c>
      <c r="M37" s="146" t="str">
        <f>'4_Wash Match Table'!AD27</f>
        <v/>
      </c>
      <c r="N37" s="146" t="str">
        <f>'4_Wash Match Table'!AM27</f>
        <v/>
      </c>
      <c r="O37" s="150" t="str">
        <f>'4_Wash Match Table'!M27</f>
        <v/>
      </c>
      <c r="P37" s="150" t="str">
        <f>'4_Wash Match Table'!V27</f>
        <v/>
      </c>
      <c r="Q37" s="150" t="str">
        <f>'4_Wash Match Table'!AE27</f>
        <v/>
      </c>
      <c r="R37" s="150" t="str">
        <f>'4_Wash Match Table'!AN27</f>
        <v/>
      </c>
      <c r="S37" s="148" t="str">
        <f>IF(A37="","",SUM('4_Wash Match Table'!O27,'4_Wash Match Table'!X27,'4_Wash Match Table'!AG27,'4_Wash Match Table'!AP27))</f>
        <v/>
      </c>
      <c r="T37" s="151" t="str">
        <f>'4_Wash Match Table'!P27</f>
        <v/>
      </c>
      <c r="U37" s="151" t="str">
        <f>'4_Wash Match Table'!Q27</f>
        <v/>
      </c>
      <c r="V37" s="149" t="str">
        <f>IF(C37="","",SUM('4_Wash Match Table'!R27,'4_Wash Match Table'!AA27,'4_Wash Match Table'!AJ27,'4_Wash Match Table'!AS27))</f>
        <v/>
      </c>
      <c r="W37" s="152" t="str">
        <f t="shared" si="0"/>
        <v/>
      </c>
    </row>
    <row r="38" spans="1:23" ht="12.75" customHeight="1" x14ac:dyDescent="0.2">
      <c r="A38" s="146" t="str">
        <f>'4_Wash Match Table'!A28</f>
        <v/>
      </c>
      <c r="B38" s="146" t="str">
        <f>'4_Wash Match Table'!B28</f>
        <v/>
      </c>
      <c r="C38" s="146" t="str">
        <f>'4_Wash Match Table'!C28</f>
        <v/>
      </c>
      <c r="D38" s="146" t="str">
        <f>'4_Wash Match Table'!D28</f>
        <v/>
      </c>
      <c r="E38" s="147" t="str">
        <f>'4_Wash Match Table'!E28</f>
        <v/>
      </c>
      <c r="F38" s="148" t="str">
        <f>'4_Wash Match Table'!F28</f>
        <v/>
      </c>
      <c r="G38" s="149" t="str">
        <f>IF(D38="","",IFERROR(INDEX('2_Review &amp; Audit'!$P$6:$P$505,MATCH(D38,'2_Review &amp; Audit'!$H$6:$H$505,0)),""))</f>
        <v/>
      </c>
      <c r="H38" s="149" t="str">
        <f>IF(D38="","",IFERROR(INDEX('2_Review &amp; Audit'!$L$6:$L$505,MATCH(D38,'2_Review &amp; Audit'!$H$6:$H$505,0)),""))</f>
        <v/>
      </c>
      <c r="I38" s="149" t="str">
        <f>IF(D38="","",IFERROR(INDEX('2_Review &amp; Audit'!$Q$6:$Q$505,MATCH(D38,'2_Review &amp; Audit'!$H$6:$H$505,0)),""))</f>
        <v/>
      </c>
      <c r="J38" s="146" t="str">
        <f>'4_Wash Match Table'!I28</f>
        <v/>
      </c>
      <c r="K38" s="146" t="str">
        <f>'4_Wash Match Table'!L28</f>
        <v/>
      </c>
      <c r="L38" s="146" t="str">
        <f>'4_Wash Match Table'!U28</f>
        <v/>
      </c>
      <c r="M38" s="146" t="str">
        <f>'4_Wash Match Table'!AD28</f>
        <v/>
      </c>
      <c r="N38" s="146" t="str">
        <f>'4_Wash Match Table'!AM28</f>
        <v/>
      </c>
      <c r="O38" s="150" t="str">
        <f>'4_Wash Match Table'!M28</f>
        <v/>
      </c>
      <c r="P38" s="150" t="str">
        <f>'4_Wash Match Table'!V28</f>
        <v/>
      </c>
      <c r="Q38" s="150" t="str">
        <f>'4_Wash Match Table'!AE28</f>
        <v/>
      </c>
      <c r="R38" s="150" t="str">
        <f>'4_Wash Match Table'!AN28</f>
        <v/>
      </c>
      <c r="S38" s="148" t="str">
        <f>IF(A38="","",SUM('4_Wash Match Table'!O28,'4_Wash Match Table'!X28,'4_Wash Match Table'!AG28,'4_Wash Match Table'!AP28))</f>
        <v/>
      </c>
      <c r="T38" s="151" t="str">
        <f>'4_Wash Match Table'!P28</f>
        <v/>
      </c>
      <c r="U38" s="151" t="str">
        <f>'4_Wash Match Table'!Q28</f>
        <v/>
      </c>
      <c r="V38" s="149" t="str">
        <f>IF(C38="","",SUM('4_Wash Match Table'!R28,'4_Wash Match Table'!AA28,'4_Wash Match Table'!AJ28,'4_Wash Match Table'!AS28))</f>
        <v/>
      </c>
      <c r="W38" s="152" t="str">
        <f t="shared" si="0"/>
        <v/>
      </c>
    </row>
    <row r="39" spans="1:23" ht="12.75" customHeight="1" x14ac:dyDescent="0.2">
      <c r="A39" s="146" t="str">
        <f>'4_Wash Match Table'!A29</f>
        <v/>
      </c>
      <c r="B39" s="146" t="str">
        <f>'4_Wash Match Table'!B29</f>
        <v/>
      </c>
      <c r="C39" s="146" t="str">
        <f>'4_Wash Match Table'!C29</f>
        <v/>
      </c>
      <c r="D39" s="146" t="str">
        <f>'4_Wash Match Table'!D29</f>
        <v/>
      </c>
      <c r="E39" s="147" t="str">
        <f>'4_Wash Match Table'!E29</f>
        <v/>
      </c>
      <c r="F39" s="148" t="str">
        <f>'4_Wash Match Table'!F29</f>
        <v/>
      </c>
      <c r="G39" s="149" t="str">
        <f>IF(D39="","",IFERROR(INDEX('2_Review &amp; Audit'!$P$6:$P$505,MATCH(D39,'2_Review &amp; Audit'!$H$6:$H$505,0)),""))</f>
        <v/>
      </c>
      <c r="H39" s="149" t="str">
        <f>IF(D39="","",IFERROR(INDEX('2_Review &amp; Audit'!$L$6:$L$505,MATCH(D39,'2_Review &amp; Audit'!$H$6:$H$505,0)),""))</f>
        <v/>
      </c>
      <c r="I39" s="149" t="str">
        <f>IF(D39="","",IFERROR(INDEX('2_Review &amp; Audit'!$Q$6:$Q$505,MATCH(D39,'2_Review &amp; Audit'!$H$6:$H$505,0)),""))</f>
        <v/>
      </c>
      <c r="J39" s="146" t="str">
        <f>'4_Wash Match Table'!I29</f>
        <v/>
      </c>
      <c r="K39" s="146" t="str">
        <f>'4_Wash Match Table'!L29</f>
        <v/>
      </c>
      <c r="L39" s="146" t="str">
        <f>'4_Wash Match Table'!U29</f>
        <v/>
      </c>
      <c r="M39" s="146" t="str">
        <f>'4_Wash Match Table'!AD29</f>
        <v/>
      </c>
      <c r="N39" s="146" t="str">
        <f>'4_Wash Match Table'!AM29</f>
        <v/>
      </c>
      <c r="O39" s="150" t="str">
        <f>'4_Wash Match Table'!M29</f>
        <v/>
      </c>
      <c r="P39" s="150" t="str">
        <f>'4_Wash Match Table'!V29</f>
        <v/>
      </c>
      <c r="Q39" s="150" t="str">
        <f>'4_Wash Match Table'!AE29</f>
        <v/>
      </c>
      <c r="R39" s="150" t="str">
        <f>'4_Wash Match Table'!AN29</f>
        <v/>
      </c>
      <c r="S39" s="148" t="str">
        <f>IF(A39="","",SUM('4_Wash Match Table'!O29,'4_Wash Match Table'!X29,'4_Wash Match Table'!AG29,'4_Wash Match Table'!AP29))</f>
        <v/>
      </c>
      <c r="T39" s="151" t="str">
        <f>'4_Wash Match Table'!P29</f>
        <v/>
      </c>
      <c r="U39" s="151" t="str">
        <f>'4_Wash Match Table'!Q29</f>
        <v/>
      </c>
      <c r="V39" s="149" t="str">
        <f>IF(C39="","",SUM('4_Wash Match Table'!R29,'4_Wash Match Table'!AA29,'4_Wash Match Table'!AJ29,'4_Wash Match Table'!AS29))</f>
        <v/>
      </c>
      <c r="W39" s="152" t="str">
        <f t="shared" si="0"/>
        <v/>
      </c>
    </row>
    <row r="40" spans="1:23" ht="12.75" customHeight="1" x14ac:dyDescent="0.2">
      <c r="A40" s="146" t="str">
        <f>'4_Wash Match Table'!A30</f>
        <v/>
      </c>
      <c r="B40" s="146" t="str">
        <f>'4_Wash Match Table'!B30</f>
        <v/>
      </c>
      <c r="C40" s="146" t="str">
        <f>'4_Wash Match Table'!C30</f>
        <v/>
      </c>
      <c r="D40" s="146" t="str">
        <f>'4_Wash Match Table'!D30</f>
        <v/>
      </c>
      <c r="E40" s="147" t="str">
        <f>'4_Wash Match Table'!E30</f>
        <v/>
      </c>
      <c r="F40" s="148" t="str">
        <f>'4_Wash Match Table'!F30</f>
        <v/>
      </c>
      <c r="G40" s="149" t="str">
        <f>IF(D40="","",IFERROR(INDEX('2_Review &amp; Audit'!$P$6:$P$505,MATCH(D40,'2_Review &amp; Audit'!$H$6:$H$505,0)),""))</f>
        <v/>
      </c>
      <c r="H40" s="149" t="str">
        <f>IF(D40="","",IFERROR(INDEX('2_Review &amp; Audit'!$L$6:$L$505,MATCH(D40,'2_Review &amp; Audit'!$H$6:$H$505,0)),""))</f>
        <v/>
      </c>
      <c r="I40" s="149" t="str">
        <f>IF(D40="","",IFERROR(INDEX('2_Review &amp; Audit'!$Q$6:$Q$505,MATCH(D40,'2_Review &amp; Audit'!$H$6:$H$505,0)),""))</f>
        <v/>
      </c>
      <c r="J40" s="146" t="str">
        <f>'4_Wash Match Table'!I30</f>
        <v/>
      </c>
      <c r="K40" s="146" t="str">
        <f>'4_Wash Match Table'!L30</f>
        <v/>
      </c>
      <c r="L40" s="146" t="str">
        <f>'4_Wash Match Table'!U30</f>
        <v/>
      </c>
      <c r="M40" s="146" t="str">
        <f>'4_Wash Match Table'!AD30</f>
        <v/>
      </c>
      <c r="N40" s="146" t="str">
        <f>'4_Wash Match Table'!AM30</f>
        <v/>
      </c>
      <c r="O40" s="150" t="str">
        <f>'4_Wash Match Table'!M30</f>
        <v/>
      </c>
      <c r="P40" s="150" t="str">
        <f>'4_Wash Match Table'!V30</f>
        <v/>
      </c>
      <c r="Q40" s="150" t="str">
        <f>'4_Wash Match Table'!AE30</f>
        <v/>
      </c>
      <c r="R40" s="150" t="str">
        <f>'4_Wash Match Table'!AN30</f>
        <v/>
      </c>
      <c r="S40" s="148" t="str">
        <f>IF(A40="","",SUM('4_Wash Match Table'!O30,'4_Wash Match Table'!X30,'4_Wash Match Table'!AG30,'4_Wash Match Table'!AP30))</f>
        <v/>
      </c>
      <c r="T40" s="151" t="str">
        <f>'4_Wash Match Table'!P30</f>
        <v/>
      </c>
      <c r="U40" s="151" t="str">
        <f>'4_Wash Match Table'!Q30</f>
        <v/>
      </c>
      <c r="V40" s="149" t="str">
        <f>IF(C40="","",SUM('4_Wash Match Table'!R30,'4_Wash Match Table'!AA30,'4_Wash Match Table'!AJ30,'4_Wash Match Table'!AS30))</f>
        <v/>
      </c>
      <c r="W40" s="152" t="str">
        <f t="shared" si="0"/>
        <v/>
      </c>
    </row>
    <row r="41" spans="1:23" ht="12.75" customHeight="1" x14ac:dyDescent="0.2">
      <c r="A41" s="146" t="str">
        <f>'4_Wash Match Table'!A31</f>
        <v/>
      </c>
      <c r="B41" s="146" t="str">
        <f>'4_Wash Match Table'!B31</f>
        <v/>
      </c>
      <c r="C41" s="146" t="str">
        <f>'4_Wash Match Table'!C31</f>
        <v/>
      </c>
      <c r="D41" s="146" t="str">
        <f>'4_Wash Match Table'!D31</f>
        <v/>
      </c>
      <c r="E41" s="147" t="str">
        <f>'4_Wash Match Table'!E31</f>
        <v/>
      </c>
      <c r="F41" s="148" t="str">
        <f>'4_Wash Match Table'!F31</f>
        <v/>
      </c>
      <c r="G41" s="149" t="str">
        <f>IF(D41="","",IFERROR(INDEX('2_Review &amp; Audit'!$P$6:$P$505,MATCH(D41,'2_Review &amp; Audit'!$H$6:$H$505,0)),""))</f>
        <v/>
      </c>
      <c r="H41" s="149" t="str">
        <f>IF(D41="","",IFERROR(INDEX('2_Review &amp; Audit'!$L$6:$L$505,MATCH(D41,'2_Review &amp; Audit'!$H$6:$H$505,0)),""))</f>
        <v/>
      </c>
      <c r="I41" s="149" t="str">
        <f>IF(D41="","",IFERROR(INDEX('2_Review &amp; Audit'!$Q$6:$Q$505,MATCH(D41,'2_Review &amp; Audit'!$H$6:$H$505,0)),""))</f>
        <v/>
      </c>
      <c r="J41" s="146" t="str">
        <f>'4_Wash Match Table'!I31</f>
        <v/>
      </c>
      <c r="K41" s="146" t="str">
        <f>'4_Wash Match Table'!L31</f>
        <v/>
      </c>
      <c r="L41" s="146" t="str">
        <f>'4_Wash Match Table'!U31</f>
        <v/>
      </c>
      <c r="M41" s="146" t="str">
        <f>'4_Wash Match Table'!AD31</f>
        <v/>
      </c>
      <c r="N41" s="146" t="str">
        <f>'4_Wash Match Table'!AM31</f>
        <v/>
      </c>
      <c r="O41" s="150" t="str">
        <f>'4_Wash Match Table'!M31</f>
        <v/>
      </c>
      <c r="P41" s="150" t="str">
        <f>'4_Wash Match Table'!V31</f>
        <v/>
      </c>
      <c r="Q41" s="150" t="str">
        <f>'4_Wash Match Table'!AE31</f>
        <v/>
      </c>
      <c r="R41" s="150" t="str">
        <f>'4_Wash Match Table'!AN31</f>
        <v/>
      </c>
      <c r="S41" s="148" t="str">
        <f>IF(A41="","",SUM('4_Wash Match Table'!O31,'4_Wash Match Table'!X31,'4_Wash Match Table'!AG31,'4_Wash Match Table'!AP31))</f>
        <v/>
      </c>
      <c r="T41" s="151" t="str">
        <f>'4_Wash Match Table'!P31</f>
        <v/>
      </c>
      <c r="U41" s="151" t="str">
        <f>'4_Wash Match Table'!Q31</f>
        <v/>
      </c>
      <c r="V41" s="149" t="str">
        <f>IF(C41="","",SUM('4_Wash Match Table'!R31,'4_Wash Match Table'!AA31,'4_Wash Match Table'!AJ31,'4_Wash Match Table'!AS31))</f>
        <v/>
      </c>
      <c r="W41" s="152" t="str">
        <f t="shared" si="0"/>
        <v/>
      </c>
    </row>
    <row r="42" spans="1:23" ht="12.75" customHeight="1" x14ac:dyDescent="0.2">
      <c r="A42" s="146" t="str">
        <f>'4_Wash Match Table'!A32</f>
        <v/>
      </c>
      <c r="B42" s="146" t="str">
        <f>'4_Wash Match Table'!B32</f>
        <v/>
      </c>
      <c r="C42" s="146" t="str">
        <f>'4_Wash Match Table'!C32</f>
        <v/>
      </c>
      <c r="D42" s="146" t="str">
        <f>'4_Wash Match Table'!D32</f>
        <v/>
      </c>
      <c r="E42" s="147" t="str">
        <f>'4_Wash Match Table'!E32</f>
        <v/>
      </c>
      <c r="F42" s="148" t="str">
        <f>'4_Wash Match Table'!F32</f>
        <v/>
      </c>
      <c r="G42" s="149" t="str">
        <f>IF(D42="","",IFERROR(INDEX('2_Review &amp; Audit'!$P$6:$P$505,MATCH(D42,'2_Review &amp; Audit'!$H$6:$H$505,0)),""))</f>
        <v/>
      </c>
      <c r="H42" s="149" t="str">
        <f>IF(D42="","",IFERROR(INDEX('2_Review &amp; Audit'!$L$6:$L$505,MATCH(D42,'2_Review &amp; Audit'!$H$6:$H$505,0)),""))</f>
        <v/>
      </c>
      <c r="I42" s="149" t="str">
        <f>IF(D42="","",IFERROR(INDEX('2_Review &amp; Audit'!$Q$6:$Q$505,MATCH(D42,'2_Review &amp; Audit'!$H$6:$H$505,0)),""))</f>
        <v/>
      </c>
      <c r="J42" s="146" t="str">
        <f>'4_Wash Match Table'!I32</f>
        <v/>
      </c>
      <c r="K42" s="146" t="str">
        <f>'4_Wash Match Table'!L32</f>
        <v/>
      </c>
      <c r="L42" s="146" t="str">
        <f>'4_Wash Match Table'!U32</f>
        <v/>
      </c>
      <c r="M42" s="146" t="str">
        <f>'4_Wash Match Table'!AD32</f>
        <v/>
      </c>
      <c r="N42" s="146" t="str">
        <f>'4_Wash Match Table'!AM32</f>
        <v/>
      </c>
      <c r="O42" s="150" t="str">
        <f>'4_Wash Match Table'!M32</f>
        <v/>
      </c>
      <c r="P42" s="150" t="str">
        <f>'4_Wash Match Table'!V32</f>
        <v/>
      </c>
      <c r="Q42" s="150" t="str">
        <f>'4_Wash Match Table'!AE32</f>
        <v/>
      </c>
      <c r="R42" s="150" t="str">
        <f>'4_Wash Match Table'!AN32</f>
        <v/>
      </c>
      <c r="S42" s="148" t="str">
        <f>IF(A42="","",SUM('4_Wash Match Table'!O32,'4_Wash Match Table'!X32,'4_Wash Match Table'!AG32,'4_Wash Match Table'!AP32))</f>
        <v/>
      </c>
      <c r="T42" s="151" t="str">
        <f>'4_Wash Match Table'!P32</f>
        <v/>
      </c>
      <c r="U42" s="151" t="str">
        <f>'4_Wash Match Table'!Q32</f>
        <v/>
      </c>
      <c r="V42" s="149" t="str">
        <f>IF(C42="","",SUM('4_Wash Match Table'!R32,'4_Wash Match Table'!AA32,'4_Wash Match Table'!AJ32,'4_Wash Match Table'!AS32))</f>
        <v/>
      </c>
      <c r="W42" s="152" t="str">
        <f t="shared" si="0"/>
        <v/>
      </c>
    </row>
    <row r="43" spans="1:23" ht="12.75" customHeight="1" x14ac:dyDescent="0.2">
      <c r="A43" s="146" t="str">
        <f>'4_Wash Match Table'!A33</f>
        <v/>
      </c>
      <c r="B43" s="146" t="str">
        <f>'4_Wash Match Table'!B33</f>
        <v/>
      </c>
      <c r="C43" s="146" t="str">
        <f>'4_Wash Match Table'!C33</f>
        <v/>
      </c>
      <c r="D43" s="146" t="str">
        <f>'4_Wash Match Table'!D33</f>
        <v/>
      </c>
      <c r="E43" s="147" t="str">
        <f>'4_Wash Match Table'!E33</f>
        <v/>
      </c>
      <c r="F43" s="148" t="str">
        <f>'4_Wash Match Table'!F33</f>
        <v/>
      </c>
      <c r="G43" s="149" t="str">
        <f>IF(D43="","",IFERROR(INDEX('2_Review &amp; Audit'!$P$6:$P$505,MATCH(D43,'2_Review &amp; Audit'!$H$6:$H$505,0)),""))</f>
        <v/>
      </c>
      <c r="H43" s="149" t="str">
        <f>IF(D43="","",IFERROR(INDEX('2_Review &amp; Audit'!$L$6:$L$505,MATCH(D43,'2_Review &amp; Audit'!$H$6:$H$505,0)),""))</f>
        <v/>
      </c>
      <c r="I43" s="149" t="str">
        <f>IF(D43="","",IFERROR(INDEX('2_Review &amp; Audit'!$Q$6:$Q$505,MATCH(D43,'2_Review &amp; Audit'!$H$6:$H$505,0)),""))</f>
        <v/>
      </c>
      <c r="J43" s="146" t="str">
        <f>'4_Wash Match Table'!I33</f>
        <v/>
      </c>
      <c r="K43" s="146" t="str">
        <f>'4_Wash Match Table'!L33</f>
        <v/>
      </c>
      <c r="L43" s="146" t="str">
        <f>'4_Wash Match Table'!U33</f>
        <v/>
      </c>
      <c r="M43" s="146" t="str">
        <f>'4_Wash Match Table'!AD33</f>
        <v/>
      </c>
      <c r="N43" s="146" t="str">
        <f>'4_Wash Match Table'!AM33</f>
        <v/>
      </c>
      <c r="O43" s="150" t="str">
        <f>'4_Wash Match Table'!M33</f>
        <v/>
      </c>
      <c r="P43" s="150" t="str">
        <f>'4_Wash Match Table'!V33</f>
        <v/>
      </c>
      <c r="Q43" s="150" t="str">
        <f>'4_Wash Match Table'!AE33</f>
        <v/>
      </c>
      <c r="R43" s="150" t="str">
        <f>'4_Wash Match Table'!AN33</f>
        <v/>
      </c>
      <c r="S43" s="148" t="str">
        <f>IF(A43="","",SUM('4_Wash Match Table'!O33,'4_Wash Match Table'!X33,'4_Wash Match Table'!AG33,'4_Wash Match Table'!AP33))</f>
        <v/>
      </c>
      <c r="T43" s="151" t="str">
        <f>'4_Wash Match Table'!P33</f>
        <v/>
      </c>
      <c r="U43" s="151" t="str">
        <f>'4_Wash Match Table'!Q33</f>
        <v/>
      </c>
      <c r="V43" s="149" t="str">
        <f>IF(C43="","",SUM('4_Wash Match Table'!R33,'4_Wash Match Table'!AA33,'4_Wash Match Table'!AJ33,'4_Wash Match Table'!AS33))</f>
        <v/>
      </c>
      <c r="W43" s="152" t="str">
        <f t="shared" si="0"/>
        <v/>
      </c>
    </row>
    <row r="44" spans="1:23" ht="12.75" customHeight="1" x14ac:dyDescent="0.2">
      <c r="A44" s="146" t="str">
        <f>'4_Wash Match Table'!A34</f>
        <v/>
      </c>
      <c r="B44" s="146" t="str">
        <f>'4_Wash Match Table'!B34</f>
        <v/>
      </c>
      <c r="C44" s="146" t="str">
        <f>'4_Wash Match Table'!C34</f>
        <v/>
      </c>
      <c r="D44" s="146" t="str">
        <f>'4_Wash Match Table'!D34</f>
        <v/>
      </c>
      <c r="E44" s="147" t="str">
        <f>'4_Wash Match Table'!E34</f>
        <v/>
      </c>
      <c r="F44" s="148" t="str">
        <f>'4_Wash Match Table'!F34</f>
        <v/>
      </c>
      <c r="G44" s="149" t="str">
        <f>IF(D44="","",IFERROR(INDEX('2_Review &amp; Audit'!$P$6:$P$505,MATCH(D44,'2_Review &amp; Audit'!$H$6:$H$505,0)),""))</f>
        <v/>
      </c>
      <c r="H44" s="149" t="str">
        <f>IF(D44="","",IFERROR(INDEX('2_Review &amp; Audit'!$L$6:$L$505,MATCH(D44,'2_Review &amp; Audit'!$H$6:$H$505,0)),""))</f>
        <v/>
      </c>
      <c r="I44" s="149" t="str">
        <f>IF(D44="","",IFERROR(INDEX('2_Review &amp; Audit'!$Q$6:$Q$505,MATCH(D44,'2_Review &amp; Audit'!$H$6:$H$505,0)),""))</f>
        <v/>
      </c>
      <c r="J44" s="146" t="str">
        <f>'4_Wash Match Table'!I34</f>
        <v/>
      </c>
      <c r="K44" s="146" t="str">
        <f>'4_Wash Match Table'!L34</f>
        <v/>
      </c>
      <c r="L44" s="146" t="str">
        <f>'4_Wash Match Table'!U34</f>
        <v/>
      </c>
      <c r="M44" s="146" t="str">
        <f>'4_Wash Match Table'!AD34</f>
        <v/>
      </c>
      <c r="N44" s="146" t="str">
        <f>'4_Wash Match Table'!AM34</f>
        <v/>
      </c>
      <c r="O44" s="150" t="str">
        <f>'4_Wash Match Table'!M34</f>
        <v/>
      </c>
      <c r="P44" s="150" t="str">
        <f>'4_Wash Match Table'!V34</f>
        <v/>
      </c>
      <c r="Q44" s="150" t="str">
        <f>'4_Wash Match Table'!AE34</f>
        <v/>
      </c>
      <c r="R44" s="150" t="str">
        <f>'4_Wash Match Table'!AN34</f>
        <v/>
      </c>
      <c r="S44" s="148" t="str">
        <f>IF(A44="","",SUM('4_Wash Match Table'!O34,'4_Wash Match Table'!X34,'4_Wash Match Table'!AG34,'4_Wash Match Table'!AP34))</f>
        <v/>
      </c>
      <c r="T44" s="151" t="str">
        <f>'4_Wash Match Table'!P34</f>
        <v/>
      </c>
      <c r="U44" s="151" t="str">
        <f>'4_Wash Match Table'!Q34</f>
        <v/>
      </c>
      <c r="V44" s="149" t="str">
        <f>IF(C44="","",SUM('4_Wash Match Table'!R34,'4_Wash Match Table'!AA34,'4_Wash Match Table'!AJ34,'4_Wash Match Table'!AS34))</f>
        <v/>
      </c>
      <c r="W44" s="152" t="str">
        <f t="shared" si="0"/>
        <v/>
      </c>
    </row>
    <row r="45" spans="1:23" ht="12.75" customHeight="1" x14ac:dyDescent="0.2">
      <c r="A45" s="146" t="str">
        <f>'4_Wash Match Table'!A35</f>
        <v/>
      </c>
      <c r="B45" s="146" t="str">
        <f>'4_Wash Match Table'!B35</f>
        <v/>
      </c>
      <c r="C45" s="146" t="str">
        <f>'4_Wash Match Table'!C35</f>
        <v/>
      </c>
      <c r="D45" s="146" t="str">
        <f>'4_Wash Match Table'!D35</f>
        <v/>
      </c>
      <c r="E45" s="147" t="str">
        <f>'4_Wash Match Table'!E35</f>
        <v/>
      </c>
      <c r="F45" s="148" t="str">
        <f>'4_Wash Match Table'!F35</f>
        <v/>
      </c>
      <c r="G45" s="149" t="str">
        <f>IF(D45="","",IFERROR(INDEX('2_Review &amp; Audit'!$P$6:$P$505,MATCH(D45,'2_Review &amp; Audit'!$H$6:$H$505,0)),""))</f>
        <v/>
      </c>
      <c r="H45" s="149" t="str">
        <f>IF(D45="","",IFERROR(INDEX('2_Review &amp; Audit'!$L$6:$L$505,MATCH(D45,'2_Review &amp; Audit'!$H$6:$H$505,0)),""))</f>
        <v/>
      </c>
      <c r="I45" s="149" t="str">
        <f>IF(D45="","",IFERROR(INDEX('2_Review &amp; Audit'!$Q$6:$Q$505,MATCH(D45,'2_Review &amp; Audit'!$H$6:$H$505,0)),""))</f>
        <v/>
      </c>
      <c r="J45" s="146" t="str">
        <f>'4_Wash Match Table'!I35</f>
        <v/>
      </c>
      <c r="K45" s="146" t="str">
        <f>'4_Wash Match Table'!L35</f>
        <v/>
      </c>
      <c r="L45" s="146" t="str">
        <f>'4_Wash Match Table'!U35</f>
        <v/>
      </c>
      <c r="M45" s="146" t="str">
        <f>'4_Wash Match Table'!AD35</f>
        <v/>
      </c>
      <c r="N45" s="146" t="str">
        <f>'4_Wash Match Table'!AM35</f>
        <v/>
      </c>
      <c r="O45" s="150" t="str">
        <f>'4_Wash Match Table'!M35</f>
        <v/>
      </c>
      <c r="P45" s="150" t="str">
        <f>'4_Wash Match Table'!V35</f>
        <v/>
      </c>
      <c r="Q45" s="150" t="str">
        <f>'4_Wash Match Table'!AE35</f>
        <v/>
      </c>
      <c r="R45" s="150" t="str">
        <f>'4_Wash Match Table'!AN35</f>
        <v/>
      </c>
      <c r="S45" s="148" t="str">
        <f>IF(A45="","",SUM('4_Wash Match Table'!O35,'4_Wash Match Table'!X35,'4_Wash Match Table'!AG35,'4_Wash Match Table'!AP35))</f>
        <v/>
      </c>
      <c r="T45" s="151" t="str">
        <f>'4_Wash Match Table'!P35</f>
        <v/>
      </c>
      <c r="U45" s="151" t="str">
        <f>'4_Wash Match Table'!Q35</f>
        <v/>
      </c>
      <c r="V45" s="149" t="str">
        <f>IF(C45="","",SUM('4_Wash Match Table'!R35,'4_Wash Match Table'!AA35,'4_Wash Match Table'!AJ35,'4_Wash Match Table'!AS35))</f>
        <v/>
      </c>
      <c r="W45" s="152" t="str">
        <f t="shared" si="0"/>
        <v/>
      </c>
    </row>
    <row r="46" spans="1:23" ht="12.75" customHeight="1" x14ac:dyDescent="0.2">
      <c r="A46" s="146" t="str">
        <f>'4_Wash Match Table'!A36</f>
        <v/>
      </c>
      <c r="B46" s="146" t="str">
        <f>'4_Wash Match Table'!B36</f>
        <v/>
      </c>
      <c r="C46" s="146" t="str">
        <f>'4_Wash Match Table'!C36</f>
        <v/>
      </c>
      <c r="D46" s="146" t="str">
        <f>'4_Wash Match Table'!D36</f>
        <v/>
      </c>
      <c r="E46" s="147" t="str">
        <f>'4_Wash Match Table'!E36</f>
        <v/>
      </c>
      <c r="F46" s="148" t="str">
        <f>'4_Wash Match Table'!F36</f>
        <v/>
      </c>
      <c r="G46" s="149" t="str">
        <f>IF(D46="","",IFERROR(INDEX('2_Review &amp; Audit'!$P$6:$P$505,MATCH(D46,'2_Review &amp; Audit'!$H$6:$H$505,0)),""))</f>
        <v/>
      </c>
      <c r="H46" s="149" t="str">
        <f>IF(D46="","",IFERROR(INDEX('2_Review &amp; Audit'!$L$6:$L$505,MATCH(D46,'2_Review &amp; Audit'!$H$6:$H$505,0)),""))</f>
        <v/>
      </c>
      <c r="I46" s="149" t="str">
        <f>IF(D46="","",IFERROR(INDEX('2_Review &amp; Audit'!$Q$6:$Q$505,MATCH(D46,'2_Review &amp; Audit'!$H$6:$H$505,0)),""))</f>
        <v/>
      </c>
      <c r="J46" s="146" t="str">
        <f>'4_Wash Match Table'!I36</f>
        <v/>
      </c>
      <c r="K46" s="146" t="str">
        <f>'4_Wash Match Table'!L36</f>
        <v/>
      </c>
      <c r="L46" s="146" t="str">
        <f>'4_Wash Match Table'!U36</f>
        <v/>
      </c>
      <c r="M46" s="146" t="str">
        <f>'4_Wash Match Table'!AD36</f>
        <v/>
      </c>
      <c r="N46" s="146" t="str">
        <f>'4_Wash Match Table'!AM36</f>
        <v/>
      </c>
      <c r="O46" s="150" t="str">
        <f>'4_Wash Match Table'!M36</f>
        <v/>
      </c>
      <c r="P46" s="150" t="str">
        <f>'4_Wash Match Table'!V36</f>
        <v/>
      </c>
      <c r="Q46" s="150" t="str">
        <f>'4_Wash Match Table'!AE36</f>
        <v/>
      </c>
      <c r="R46" s="150" t="str">
        <f>'4_Wash Match Table'!AN36</f>
        <v/>
      </c>
      <c r="S46" s="148" t="str">
        <f>IF(A46="","",SUM('4_Wash Match Table'!O36,'4_Wash Match Table'!X36,'4_Wash Match Table'!AG36,'4_Wash Match Table'!AP36))</f>
        <v/>
      </c>
      <c r="T46" s="151" t="str">
        <f>'4_Wash Match Table'!P36</f>
        <v/>
      </c>
      <c r="U46" s="151" t="str">
        <f>'4_Wash Match Table'!Q36</f>
        <v/>
      </c>
      <c r="V46" s="149" t="str">
        <f>IF(C46="","",SUM('4_Wash Match Table'!R36,'4_Wash Match Table'!AA36,'4_Wash Match Table'!AJ36,'4_Wash Match Table'!AS36))</f>
        <v/>
      </c>
      <c r="W46" s="152" t="str">
        <f t="shared" si="0"/>
        <v/>
      </c>
    </row>
    <row r="47" spans="1:23" ht="12.75" customHeight="1" x14ac:dyDescent="0.2">
      <c r="A47" s="146" t="str">
        <f>'4_Wash Match Table'!A37</f>
        <v/>
      </c>
      <c r="B47" s="146" t="str">
        <f>'4_Wash Match Table'!B37</f>
        <v/>
      </c>
      <c r="C47" s="146" t="str">
        <f>'4_Wash Match Table'!C37</f>
        <v/>
      </c>
      <c r="D47" s="146" t="str">
        <f>'4_Wash Match Table'!D37</f>
        <v/>
      </c>
      <c r="E47" s="147" t="str">
        <f>'4_Wash Match Table'!E37</f>
        <v/>
      </c>
      <c r="F47" s="148" t="str">
        <f>'4_Wash Match Table'!F37</f>
        <v/>
      </c>
      <c r="G47" s="149" t="str">
        <f>IF(D47="","",IFERROR(INDEX('2_Review &amp; Audit'!$P$6:$P$505,MATCH(D47,'2_Review &amp; Audit'!$H$6:$H$505,0)),""))</f>
        <v/>
      </c>
      <c r="H47" s="149" t="str">
        <f>IF(D47="","",IFERROR(INDEX('2_Review &amp; Audit'!$L$6:$L$505,MATCH(D47,'2_Review &amp; Audit'!$H$6:$H$505,0)),""))</f>
        <v/>
      </c>
      <c r="I47" s="149" t="str">
        <f>IF(D47="","",IFERROR(INDEX('2_Review &amp; Audit'!$Q$6:$Q$505,MATCH(D47,'2_Review &amp; Audit'!$H$6:$H$505,0)),""))</f>
        <v/>
      </c>
      <c r="J47" s="146" t="str">
        <f>'4_Wash Match Table'!I37</f>
        <v/>
      </c>
      <c r="K47" s="146" t="str">
        <f>'4_Wash Match Table'!L37</f>
        <v/>
      </c>
      <c r="L47" s="146" t="str">
        <f>'4_Wash Match Table'!U37</f>
        <v/>
      </c>
      <c r="M47" s="146" t="str">
        <f>'4_Wash Match Table'!AD37</f>
        <v/>
      </c>
      <c r="N47" s="146" t="str">
        <f>'4_Wash Match Table'!AM37</f>
        <v/>
      </c>
      <c r="O47" s="150" t="str">
        <f>'4_Wash Match Table'!M37</f>
        <v/>
      </c>
      <c r="P47" s="150" t="str">
        <f>'4_Wash Match Table'!V37</f>
        <v/>
      </c>
      <c r="Q47" s="150" t="str">
        <f>'4_Wash Match Table'!AE37</f>
        <v/>
      </c>
      <c r="R47" s="150" t="str">
        <f>'4_Wash Match Table'!AN37</f>
        <v/>
      </c>
      <c r="S47" s="148" t="str">
        <f>IF(A47="","",SUM('4_Wash Match Table'!O37,'4_Wash Match Table'!X37,'4_Wash Match Table'!AG37,'4_Wash Match Table'!AP37))</f>
        <v/>
      </c>
      <c r="T47" s="151" t="str">
        <f>'4_Wash Match Table'!P37</f>
        <v/>
      </c>
      <c r="U47" s="151" t="str">
        <f>'4_Wash Match Table'!Q37</f>
        <v/>
      </c>
      <c r="V47" s="149" t="str">
        <f>IF(C47="","",SUM('4_Wash Match Table'!R37,'4_Wash Match Table'!AA37,'4_Wash Match Table'!AJ37,'4_Wash Match Table'!AS37))</f>
        <v/>
      </c>
      <c r="W47" s="152" t="str">
        <f t="shared" si="0"/>
        <v/>
      </c>
    </row>
    <row r="48" spans="1:23" ht="12.75" customHeight="1" x14ac:dyDescent="0.2">
      <c r="A48" s="146" t="str">
        <f>'4_Wash Match Table'!A38</f>
        <v/>
      </c>
      <c r="B48" s="146" t="str">
        <f>'4_Wash Match Table'!B38</f>
        <v/>
      </c>
      <c r="C48" s="146" t="str">
        <f>'4_Wash Match Table'!C38</f>
        <v/>
      </c>
      <c r="D48" s="146" t="str">
        <f>'4_Wash Match Table'!D38</f>
        <v/>
      </c>
      <c r="E48" s="147" t="str">
        <f>'4_Wash Match Table'!E38</f>
        <v/>
      </c>
      <c r="F48" s="148" t="str">
        <f>'4_Wash Match Table'!F38</f>
        <v/>
      </c>
      <c r="G48" s="149" t="str">
        <f>IF(D48="","",IFERROR(INDEX('2_Review &amp; Audit'!$P$6:$P$505,MATCH(D48,'2_Review &amp; Audit'!$H$6:$H$505,0)),""))</f>
        <v/>
      </c>
      <c r="H48" s="149" t="str">
        <f>IF(D48="","",IFERROR(INDEX('2_Review &amp; Audit'!$L$6:$L$505,MATCH(D48,'2_Review &amp; Audit'!$H$6:$H$505,0)),""))</f>
        <v/>
      </c>
      <c r="I48" s="149" t="str">
        <f>IF(D48="","",IFERROR(INDEX('2_Review &amp; Audit'!$Q$6:$Q$505,MATCH(D48,'2_Review &amp; Audit'!$H$6:$H$505,0)),""))</f>
        <v/>
      </c>
      <c r="J48" s="146" t="str">
        <f>'4_Wash Match Table'!I38</f>
        <v/>
      </c>
      <c r="K48" s="146" t="str">
        <f>'4_Wash Match Table'!L38</f>
        <v/>
      </c>
      <c r="L48" s="146" t="str">
        <f>'4_Wash Match Table'!U38</f>
        <v/>
      </c>
      <c r="M48" s="146" t="str">
        <f>'4_Wash Match Table'!AD38</f>
        <v/>
      </c>
      <c r="N48" s="146" t="str">
        <f>'4_Wash Match Table'!AM38</f>
        <v/>
      </c>
      <c r="O48" s="150" t="str">
        <f>'4_Wash Match Table'!M38</f>
        <v/>
      </c>
      <c r="P48" s="150" t="str">
        <f>'4_Wash Match Table'!V38</f>
        <v/>
      </c>
      <c r="Q48" s="150" t="str">
        <f>'4_Wash Match Table'!AE38</f>
        <v/>
      </c>
      <c r="R48" s="150" t="str">
        <f>'4_Wash Match Table'!AN38</f>
        <v/>
      </c>
      <c r="S48" s="148" t="str">
        <f>IF(A48="","",SUM('4_Wash Match Table'!O38,'4_Wash Match Table'!X38,'4_Wash Match Table'!AG38,'4_Wash Match Table'!AP38))</f>
        <v/>
      </c>
      <c r="T48" s="151" t="str">
        <f>'4_Wash Match Table'!P38</f>
        <v/>
      </c>
      <c r="U48" s="151" t="str">
        <f>'4_Wash Match Table'!Q38</f>
        <v/>
      </c>
      <c r="V48" s="149" t="str">
        <f>IF(C48="","",SUM('4_Wash Match Table'!R38,'4_Wash Match Table'!AA38,'4_Wash Match Table'!AJ38,'4_Wash Match Table'!AS38))</f>
        <v/>
      </c>
      <c r="W48" s="152" t="str">
        <f t="shared" si="0"/>
        <v/>
      </c>
    </row>
    <row r="49" spans="1:23" ht="12.75" customHeight="1" x14ac:dyDescent="0.2">
      <c r="A49" s="146" t="str">
        <f>'4_Wash Match Table'!A39</f>
        <v/>
      </c>
      <c r="B49" s="146" t="str">
        <f>'4_Wash Match Table'!B39</f>
        <v/>
      </c>
      <c r="C49" s="146" t="str">
        <f>'4_Wash Match Table'!C39</f>
        <v/>
      </c>
      <c r="D49" s="146" t="str">
        <f>'4_Wash Match Table'!D39</f>
        <v/>
      </c>
      <c r="E49" s="147" t="str">
        <f>'4_Wash Match Table'!E39</f>
        <v/>
      </c>
      <c r="F49" s="148" t="str">
        <f>'4_Wash Match Table'!F39</f>
        <v/>
      </c>
      <c r="G49" s="149" t="str">
        <f>IF(D49="","",IFERROR(INDEX('2_Review &amp; Audit'!$P$6:$P$505,MATCH(D49,'2_Review &amp; Audit'!$H$6:$H$505,0)),""))</f>
        <v/>
      </c>
      <c r="H49" s="149" t="str">
        <f>IF(D49="","",IFERROR(INDEX('2_Review &amp; Audit'!$L$6:$L$505,MATCH(D49,'2_Review &amp; Audit'!$H$6:$H$505,0)),""))</f>
        <v/>
      </c>
      <c r="I49" s="149" t="str">
        <f>IF(D49="","",IFERROR(INDEX('2_Review &amp; Audit'!$Q$6:$Q$505,MATCH(D49,'2_Review &amp; Audit'!$H$6:$H$505,0)),""))</f>
        <v/>
      </c>
      <c r="J49" s="146" t="str">
        <f>'4_Wash Match Table'!I39</f>
        <v/>
      </c>
      <c r="K49" s="146" t="str">
        <f>'4_Wash Match Table'!L39</f>
        <v/>
      </c>
      <c r="L49" s="146" t="str">
        <f>'4_Wash Match Table'!U39</f>
        <v/>
      </c>
      <c r="M49" s="146" t="str">
        <f>'4_Wash Match Table'!AD39</f>
        <v/>
      </c>
      <c r="N49" s="146" t="str">
        <f>'4_Wash Match Table'!AM39</f>
        <v/>
      </c>
      <c r="O49" s="150" t="str">
        <f>'4_Wash Match Table'!M39</f>
        <v/>
      </c>
      <c r="P49" s="150" t="str">
        <f>'4_Wash Match Table'!V39</f>
        <v/>
      </c>
      <c r="Q49" s="150" t="str">
        <f>'4_Wash Match Table'!AE39</f>
        <v/>
      </c>
      <c r="R49" s="150" t="str">
        <f>'4_Wash Match Table'!AN39</f>
        <v/>
      </c>
      <c r="S49" s="148" t="str">
        <f>IF(A49="","",SUM('4_Wash Match Table'!O39,'4_Wash Match Table'!X39,'4_Wash Match Table'!AG39,'4_Wash Match Table'!AP39))</f>
        <v/>
      </c>
      <c r="T49" s="151" t="str">
        <f>'4_Wash Match Table'!P39</f>
        <v/>
      </c>
      <c r="U49" s="151" t="str">
        <f>'4_Wash Match Table'!Q39</f>
        <v/>
      </c>
      <c r="V49" s="149" t="str">
        <f>IF(C49="","",SUM('4_Wash Match Table'!R39,'4_Wash Match Table'!AA39,'4_Wash Match Table'!AJ39,'4_Wash Match Table'!AS39))</f>
        <v/>
      </c>
      <c r="W49" s="152" t="str">
        <f t="shared" si="0"/>
        <v/>
      </c>
    </row>
    <row r="50" spans="1:23" ht="12.75" customHeight="1" x14ac:dyDescent="0.2">
      <c r="A50" s="146" t="str">
        <f>'4_Wash Match Table'!A40</f>
        <v/>
      </c>
      <c r="B50" s="146" t="str">
        <f>'4_Wash Match Table'!B40</f>
        <v/>
      </c>
      <c r="C50" s="146" t="str">
        <f>'4_Wash Match Table'!C40</f>
        <v/>
      </c>
      <c r="D50" s="146" t="str">
        <f>'4_Wash Match Table'!D40</f>
        <v/>
      </c>
      <c r="E50" s="147" t="str">
        <f>'4_Wash Match Table'!E40</f>
        <v/>
      </c>
      <c r="F50" s="148" t="str">
        <f>'4_Wash Match Table'!F40</f>
        <v/>
      </c>
      <c r="G50" s="149" t="str">
        <f>IF(D50="","",IFERROR(INDEX('2_Review &amp; Audit'!$P$6:$P$505,MATCH(D50,'2_Review &amp; Audit'!$H$6:$H$505,0)),""))</f>
        <v/>
      </c>
      <c r="H50" s="149" t="str">
        <f>IF(D50="","",IFERROR(INDEX('2_Review &amp; Audit'!$L$6:$L$505,MATCH(D50,'2_Review &amp; Audit'!$H$6:$H$505,0)),""))</f>
        <v/>
      </c>
      <c r="I50" s="149" t="str">
        <f>IF(D50="","",IFERROR(INDEX('2_Review &amp; Audit'!$Q$6:$Q$505,MATCH(D50,'2_Review &amp; Audit'!$H$6:$H$505,0)),""))</f>
        <v/>
      </c>
      <c r="J50" s="146" t="str">
        <f>'4_Wash Match Table'!I40</f>
        <v/>
      </c>
      <c r="K50" s="146" t="str">
        <f>'4_Wash Match Table'!L40</f>
        <v/>
      </c>
      <c r="L50" s="146" t="str">
        <f>'4_Wash Match Table'!U40</f>
        <v/>
      </c>
      <c r="M50" s="146" t="str">
        <f>'4_Wash Match Table'!AD40</f>
        <v/>
      </c>
      <c r="N50" s="146" t="str">
        <f>'4_Wash Match Table'!AM40</f>
        <v/>
      </c>
      <c r="O50" s="150" t="str">
        <f>'4_Wash Match Table'!M40</f>
        <v/>
      </c>
      <c r="P50" s="150" t="str">
        <f>'4_Wash Match Table'!V40</f>
        <v/>
      </c>
      <c r="Q50" s="150" t="str">
        <f>'4_Wash Match Table'!AE40</f>
        <v/>
      </c>
      <c r="R50" s="150" t="str">
        <f>'4_Wash Match Table'!AN40</f>
        <v/>
      </c>
      <c r="S50" s="148" t="str">
        <f>IF(A50="","",SUM('4_Wash Match Table'!O40,'4_Wash Match Table'!X40,'4_Wash Match Table'!AG40,'4_Wash Match Table'!AP40))</f>
        <v/>
      </c>
      <c r="T50" s="151" t="str">
        <f>'4_Wash Match Table'!P40</f>
        <v/>
      </c>
      <c r="U50" s="151" t="str">
        <f>'4_Wash Match Table'!Q40</f>
        <v/>
      </c>
      <c r="V50" s="149" t="str">
        <f>IF(C50="","",SUM('4_Wash Match Table'!R40,'4_Wash Match Table'!AA40,'4_Wash Match Table'!AJ40,'4_Wash Match Table'!AS40))</f>
        <v/>
      </c>
      <c r="W50" s="152" t="str">
        <f t="shared" si="0"/>
        <v/>
      </c>
    </row>
    <row r="51" spans="1:23" ht="12.75" customHeight="1" x14ac:dyDescent="0.2">
      <c r="A51" s="146" t="str">
        <f>'4_Wash Match Table'!A41</f>
        <v/>
      </c>
      <c r="B51" s="146" t="str">
        <f>'4_Wash Match Table'!B41</f>
        <v/>
      </c>
      <c r="C51" s="146" t="str">
        <f>'4_Wash Match Table'!C41</f>
        <v/>
      </c>
      <c r="D51" s="146" t="str">
        <f>'4_Wash Match Table'!D41</f>
        <v/>
      </c>
      <c r="E51" s="147" t="str">
        <f>'4_Wash Match Table'!E41</f>
        <v/>
      </c>
      <c r="F51" s="148" t="str">
        <f>'4_Wash Match Table'!F41</f>
        <v/>
      </c>
      <c r="G51" s="149" t="str">
        <f>IF(D51="","",IFERROR(INDEX('2_Review &amp; Audit'!$P$6:$P$505,MATCH(D51,'2_Review &amp; Audit'!$H$6:$H$505,0)),""))</f>
        <v/>
      </c>
      <c r="H51" s="149" t="str">
        <f>IF(D51="","",IFERROR(INDEX('2_Review &amp; Audit'!$L$6:$L$505,MATCH(D51,'2_Review &amp; Audit'!$H$6:$H$505,0)),""))</f>
        <v/>
      </c>
      <c r="I51" s="149" t="str">
        <f>IF(D51="","",IFERROR(INDEX('2_Review &amp; Audit'!$Q$6:$Q$505,MATCH(D51,'2_Review &amp; Audit'!$H$6:$H$505,0)),""))</f>
        <v/>
      </c>
      <c r="J51" s="146" t="str">
        <f>'4_Wash Match Table'!I41</f>
        <v/>
      </c>
      <c r="K51" s="146" t="str">
        <f>'4_Wash Match Table'!L41</f>
        <v/>
      </c>
      <c r="L51" s="146" t="str">
        <f>'4_Wash Match Table'!U41</f>
        <v/>
      </c>
      <c r="M51" s="146" t="str">
        <f>'4_Wash Match Table'!AD41</f>
        <v/>
      </c>
      <c r="N51" s="146" t="str">
        <f>'4_Wash Match Table'!AM41</f>
        <v/>
      </c>
      <c r="O51" s="150" t="str">
        <f>'4_Wash Match Table'!M41</f>
        <v/>
      </c>
      <c r="P51" s="150" t="str">
        <f>'4_Wash Match Table'!V41</f>
        <v/>
      </c>
      <c r="Q51" s="150" t="str">
        <f>'4_Wash Match Table'!AE41</f>
        <v/>
      </c>
      <c r="R51" s="150" t="str">
        <f>'4_Wash Match Table'!AN41</f>
        <v/>
      </c>
      <c r="S51" s="148" t="str">
        <f>IF(A51="","",SUM('4_Wash Match Table'!O41,'4_Wash Match Table'!X41,'4_Wash Match Table'!AG41,'4_Wash Match Table'!AP41))</f>
        <v/>
      </c>
      <c r="T51" s="151" t="str">
        <f>'4_Wash Match Table'!P41</f>
        <v/>
      </c>
      <c r="U51" s="151" t="str">
        <f>'4_Wash Match Table'!Q41</f>
        <v/>
      </c>
      <c r="V51" s="149" t="str">
        <f>IF(C51="","",SUM('4_Wash Match Table'!R41,'4_Wash Match Table'!AA41,'4_Wash Match Table'!AJ41,'4_Wash Match Table'!AS41))</f>
        <v/>
      </c>
      <c r="W51" s="152" t="str">
        <f t="shared" si="0"/>
        <v/>
      </c>
    </row>
    <row r="52" spans="1:23" ht="12.75" customHeight="1" x14ac:dyDescent="0.2">
      <c r="A52" s="146" t="str">
        <f>'4_Wash Match Table'!A42</f>
        <v/>
      </c>
      <c r="B52" s="146" t="str">
        <f>'4_Wash Match Table'!B42</f>
        <v/>
      </c>
      <c r="C52" s="146" t="str">
        <f>'4_Wash Match Table'!C42</f>
        <v/>
      </c>
      <c r="D52" s="146" t="str">
        <f>'4_Wash Match Table'!D42</f>
        <v/>
      </c>
      <c r="E52" s="147" t="str">
        <f>'4_Wash Match Table'!E42</f>
        <v/>
      </c>
      <c r="F52" s="148" t="str">
        <f>'4_Wash Match Table'!F42</f>
        <v/>
      </c>
      <c r="G52" s="149" t="str">
        <f>IF(D52="","",IFERROR(INDEX('2_Review &amp; Audit'!$P$6:$P$505,MATCH(D52,'2_Review &amp; Audit'!$H$6:$H$505,0)),""))</f>
        <v/>
      </c>
      <c r="H52" s="149" t="str">
        <f>IF(D52="","",IFERROR(INDEX('2_Review &amp; Audit'!$L$6:$L$505,MATCH(D52,'2_Review &amp; Audit'!$H$6:$H$505,0)),""))</f>
        <v/>
      </c>
      <c r="I52" s="149" t="str">
        <f>IF(D52="","",IFERROR(INDEX('2_Review &amp; Audit'!$Q$6:$Q$505,MATCH(D52,'2_Review &amp; Audit'!$H$6:$H$505,0)),""))</f>
        <v/>
      </c>
      <c r="J52" s="146" t="str">
        <f>'4_Wash Match Table'!I42</f>
        <v/>
      </c>
      <c r="K52" s="146" t="str">
        <f>'4_Wash Match Table'!L42</f>
        <v/>
      </c>
      <c r="L52" s="146" t="str">
        <f>'4_Wash Match Table'!U42</f>
        <v/>
      </c>
      <c r="M52" s="146" t="str">
        <f>'4_Wash Match Table'!AD42</f>
        <v/>
      </c>
      <c r="N52" s="146" t="str">
        <f>'4_Wash Match Table'!AM42</f>
        <v/>
      </c>
      <c r="O52" s="150" t="str">
        <f>'4_Wash Match Table'!M42</f>
        <v/>
      </c>
      <c r="P52" s="150" t="str">
        <f>'4_Wash Match Table'!V42</f>
        <v/>
      </c>
      <c r="Q52" s="150" t="str">
        <f>'4_Wash Match Table'!AE42</f>
        <v/>
      </c>
      <c r="R52" s="150" t="str">
        <f>'4_Wash Match Table'!AN42</f>
        <v/>
      </c>
      <c r="S52" s="148" t="str">
        <f>IF(A52="","",SUM('4_Wash Match Table'!O42,'4_Wash Match Table'!X42,'4_Wash Match Table'!AG42,'4_Wash Match Table'!AP42))</f>
        <v/>
      </c>
      <c r="T52" s="151" t="str">
        <f>'4_Wash Match Table'!P42</f>
        <v/>
      </c>
      <c r="U52" s="151" t="str">
        <f>'4_Wash Match Table'!Q42</f>
        <v/>
      </c>
      <c r="V52" s="149" t="str">
        <f>IF(C52="","",SUM('4_Wash Match Table'!R42,'4_Wash Match Table'!AA42,'4_Wash Match Table'!AJ42,'4_Wash Match Table'!AS42))</f>
        <v/>
      </c>
      <c r="W52" s="152" t="str">
        <f t="shared" si="0"/>
        <v/>
      </c>
    </row>
    <row r="53" spans="1:23" ht="12.75" customHeight="1" x14ac:dyDescent="0.2">
      <c r="A53" s="146" t="str">
        <f>'4_Wash Match Table'!A43</f>
        <v/>
      </c>
      <c r="B53" s="146" t="str">
        <f>'4_Wash Match Table'!B43</f>
        <v/>
      </c>
      <c r="C53" s="146" t="str">
        <f>'4_Wash Match Table'!C43</f>
        <v/>
      </c>
      <c r="D53" s="146" t="str">
        <f>'4_Wash Match Table'!D43</f>
        <v/>
      </c>
      <c r="E53" s="147" t="str">
        <f>'4_Wash Match Table'!E43</f>
        <v/>
      </c>
      <c r="F53" s="148" t="str">
        <f>'4_Wash Match Table'!F43</f>
        <v/>
      </c>
      <c r="G53" s="149" t="str">
        <f>IF(D53="","",IFERROR(INDEX('2_Review &amp; Audit'!$P$6:$P$505,MATCH(D53,'2_Review &amp; Audit'!$H$6:$H$505,0)),""))</f>
        <v/>
      </c>
      <c r="H53" s="149" t="str">
        <f>IF(D53="","",IFERROR(INDEX('2_Review &amp; Audit'!$L$6:$L$505,MATCH(D53,'2_Review &amp; Audit'!$H$6:$H$505,0)),""))</f>
        <v/>
      </c>
      <c r="I53" s="149" t="str">
        <f>IF(D53="","",IFERROR(INDEX('2_Review &amp; Audit'!$Q$6:$Q$505,MATCH(D53,'2_Review &amp; Audit'!$H$6:$H$505,0)),""))</f>
        <v/>
      </c>
      <c r="J53" s="146" t="str">
        <f>'4_Wash Match Table'!I43</f>
        <v/>
      </c>
      <c r="K53" s="146" t="str">
        <f>'4_Wash Match Table'!L43</f>
        <v/>
      </c>
      <c r="L53" s="146" t="str">
        <f>'4_Wash Match Table'!U43</f>
        <v/>
      </c>
      <c r="M53" s="146" t="str">
        <f>'4_Wash Match Table'!AD43</f>
        <v/>
      </c>
      <c r="N53" s="146" t="str">
        <f>'4_Wash Match Table'!AM43</f>
        <v/>
      </c>
      <c r="O53" s="150" t="str">
        <f>'4_Wash Match Table'!M43</f>
        <v/>
      </c>
      <c r="P53" s="150" t="str">
        <f>'4_Wash Match Table'!V43</f>
        <v/>
      </c>
      <c r="Q53" s="150" t="str">
        <f>'4_Wash Match Table'!AE43</f>
        <v/>
      </c>
      <c r="R53" s="150" t="str">
        <f>'4_Wash Match Table'!AN43</f>
        <v/>
      </c>
      <c r="S53" s="148" t="str">
        <f>IF(A53="","",SUM('4_Wash Match Table'!O43,'4_Wash Match Table'!X43,'4_Wash Match Table'!AG43,'4_Wash Match Table'!AP43))</f>
        <v/>
      </c>
      <c r="T53" s="151" t="str">
        <f>'4_Wash Match Table'!P43</f>
        <v/>
      </c>
      <c r="U53" s="151" t="str">
        <f>'4_Wash Match Table'!Q43</f>
        <v/>
      </c>
      <c r="V53" s="149" t="str">
        <f>IF(C53="","",SUM('4_Wash Match Table'!R43,'4_Wash Match Table'!AA43,'4_Wash Match Table'!AJ43,'4_Wash Match Table'!AS43))</f>
        <v/>
      </c>
      <c r="W53" s="152" t="str">
        <f t="shared" si="0"/>
        <v/>
      </c>
    </row>
    <row r="54" spans="1:23" ht="12.75" customHeight="1" x14ac:dyDescent="0.2">
      <c r="A54" s="146" t="str">
        <f>'4_Wash Match Table'!A44</f>
        <v/>
      </c>
      <c r="B54" s="146" t="str">
        <f>'4_Wash Match Table'!B44</f>
        <v/>
      </c>
      <c r="C54" s="146" t="str">
        <f>'4_Wash Match Table'!C44</f>
        <v/>
      </c>
      <c r="D54" s="146" t="str">
        <f>'4_Wash Match Table'!D44</f>
        <v/>
      </c>
      <c r="E54" s="147" t="str">
        <f>'4_Wash Match Table'!E44</f>
        <v/>
      </c>
      <c r="F54" s="148" t="str">
        <f>'4_Wash Match Table'!F44</f>
        <v/>
      </c>
      <c r="G54" s="149" t="str">
        <f>IF(D54="","",IFERROR(INDEX('2_Review &amp; Audit'!$P$6:$P$505,MATCH(D54,'2_Review &amp; Audit'!$H$6:$H$505,0)),""))</f>
        <v/>
      </c>
      <c r="H54" s="149" t="str">
        <f>IF(D54="","",IFERROR(INDEX('2_Review &amp; Audit'!$L$6:$L$505,MATCH(D54,'2_Review &amp; Audit'!$H$6:$H$505,0)),""))</f>
        <v/>
      </c>
      <c r="I54" s="149" t="str">
        <f>IF(D54="","",IFERROR(INDEX('2_Review &amp; Audit'!$Q$6:$Q$505,MATCH(D54,'2_Review &amp; Audit'!$H$6:$H$505,0)),""))</f>
        <v/>
      </c>
      <c r="J54" s="146" t="str">
        <f>'4_Wash Match Table'!I44</f>
        <v/>
      </c>
      <c r="K54" s="146" t="str">
        <f>'4_Wash Match Table'!L44</f>
        <v/>
      </c>
      <c r="L54" s="146" t="str">
        <f>'4_Wash Match Table'!U44</f>
        <v/>
      </c>
      <c r="M54" s="146" t="str">
        <f>'4_Wash Match Table'!AD44</f>
        <v/>
      </c>
      <c r="N54" s="146" t="str">
        <f>'4_Wash Match Table'!AM44</f>
        <v/>
      </c>
      <c r="O54" s="150" t="str">
        <f>'4_Wash Match Table'!M44</f>
        <v/>
      </c>
      <c r="P54" s="150" t="str">
        <f>'4_Wash Match Table'!V44</f>
        <v/>
      </c>
      <c r="Q54" s="150" t="str">
        <f>'4_Wash Match Table'!AE44</f>
        <v/>
      </c>
      <c r="R54" s="150" t="str">
        <f>'4_Wash Match Table'!AN44</f>
        <v/>
      </c>
      <c r="S54" s="148" t="str">
        <f>IF(A54="","",SUM('4_Wash Match Table'!O44,'4_Wash Match Table'!X44,'4_Wash Match Table'!AG44,'4_Wash Match Table'!AP44))</f>
        <v/>
      </c>
      <c r="T54" s="151" t="str">
        <f>'4_Wash Match Table'!P44</f>
        <v/>
      </c>
      <c r="U54" s="151" t="str">
        <f>'4_Wash Match Table'!Q44</f>
        <v/>
      </c>
      <c r="V54" s="149" t="str">
        <f>IF(C54="","",SUM('4_Wash Match Table'!R44,'4_Wash Match Table'!AA44,'4_Wash Match Table'!AJ44,'4_Wash Match Table'!AS44))</f>
        <v/>
      </c>
      <c r="W54" s="152" t="str">
        <f t="shared" si="0"/>
        <v/>
      </c>
    </row>
    <row r="55" spans="1:23" ht="12.75" customHeight="1" x14ac:dyDescent="0.2">
      <c r="A55" s="146" t="str">
        <f>'4_Wash Match Table'!A45</f>
        <v/>
      </c>
      <c r="B55" s="146" t="str">
        <f>'4_Wash Match Table'!B45</f>
        <v/>
      </c>
      <c r="C55" s="146" t="str">
        <f>'4_Wash Match Table'!C45</f>
        <v/>
      </c>
      <c r="D55" s="146" t="str">
        <f>'4_Wash Match Table'!D45</f>
        <v/>
      </c>
      <c r="E55" s="147" t="str">
        <f>'4_Wash Match Table'!E45</f>
        <v/>
      </c>
      <c r="F55" s="148" t="str">
        <f>'4_Wash Match Table'!F45</f>
        <v/>
      </c>
      <c r="G55" s="149" t="str">
        <f>IF(D55="","",IFERROR(INDEX('2_Review &amp; Audit'!$P$6:$P$505,MATCH(D55,'2_Review &amp; Audit'!$H$6:$H$505,0)),""))</f>
        <v/>
      </c>
      <c r="H55" s="149" t="str">
        <f>IF(D55="","",IFERROR(INDEX('2_Review &amp; Audit'!$L$6:$L$505,MATCH(D55,'2_Review &amp; Audit'!$H$6:$H$505,0)),""))</f>
        <v/>
      </c>
      <c r="I55" s="149" t="str">
        <f>IF(D55="","",IFERROR(INDEX('2_Review &amp; Audit'!$Q$6:$Q$505,MATCH(D55,'2_Review &amp; Audit'!$H$6:$H$505,0)),""))</f>
        <v/>
      </c>
      <c r="J55" s="146" t="str">
        <f>'4_Wash Match Table'!I45</f>
        <v/>
      </c>
      <c r="K55" s="146" t="str">
        <f>'4_Wash Match Table'!L45</f>
        <v/>
      </c>
      <c r="L55" s="146" t="str">
        <f>'4_Wash Match Table'!U45</f>
        <v/>
      </c>
      <c r="M55" s="146" t="str">
        <f>'4_Wash Match Table'!AD45</f>
        <v/>
      </c>
      <c r="N55" s="146" t="str">
        <f>'4_Wash Match Table'!AM45</f>
        <v/>
      </c>
      <c r="O55" s="150" t="str">
        <f>'4_Wash Match Table'!M45</f>
        <v/>
      </c>
      <c r="P55" s="150" t="str">
        <f>'4_Wash Match Table'!V45</f>
        <v/>
      </c>
      <c r="Q55" s="150" t="str">
        <f>'4_Wash Match Table'!AE45</f>
        <v/>
      </c>
      <c r="R55" s="150" t="str">
        <f>'4_Wash Match Table'!AN45</f>
        <v/>
      </c>
      <c r="S55" s="148" t="str">
        <f>IF(A55="","",SUM('4_Wash Match Table'!O45,'4_Wash Match Table'!X45,'4_Wash Match Table'!AG45,'4_Wash Match Table'!AP45))</f>
        <v/>
      </c>
      <c r="T55" s="151" t="str">
        <f>'4_Wash Match Table'!P45</f>
        <v/>
      </c>
      <c r="U55" s="151" t="str">
        <f>'4_Wash Match Table'!Q45</f>
        <v/>
      </c>
      <c r="V55" s="149" t="str">
        <f>IF(C55="","",SUM('4_Wash Match Table'!R45,'4_Wash Match Table'!AA45,'4_Wash Match Table'!AJ45,'4_Wash Match Table'!AS45))</f>
        <v/>
      </c>
      <c r="W55" s="152" t="str">
        <f t="shared" si="0"/>
        <v/>
      </c>
    </row>
    <row r="56" spans="1:23" ht="12.75" customHeight="1" x14ac:dyDescent="0.2">
      <c r="A56" s="146" t="str">
        <f>'4_Wash Match Table'!A46</f>
        <v/>
      </c>
      <c r="B56" s="146" t="str">
        <f>'4_Wash Match Table'!B46</f>
        <v/>
      </c>
      <c r="C56" s="146" t="str">
        <f>'4_Wash Match Table'!C46</f>
        <v/>
      </c>
      <c r="D56" s="146" t="str">
        <f>'4_Wash Match Table'!D46</f>
        <v/>
      </c>
      <c r="E56" s="147" t="str">
        <f>'4_Wash Match Table'!E46</f>
        <v/>
      </c>
      <c r="F56" s="148" t="str">
        <f>'4_Wash Match Table'!F46</f>
        <v/>
      </c>
      <c r="G56" s="149" t="str">
        <f>IF(D56="","",IFERROR(INDEX('2_Review &amp; Audit'!$P$6:$P$505,MATCH(D56,'2_Review &amp; Audit'!$H$6:$H$505,0)),""))</f>
        <v/>
      </c>
      <c r="H56" s="149" t="str">
        <f>IF(D56="","",IFERROR(INDEX('2_Review &amp; Audit'!$L$6:$L$505,MATCH(D56,'2_Review &amp; Audit'!$H$6:$H$505,0)),""))</f>
        <v/>
      </c>
      <c r="I56" s="149" t="str">
        <f>IF(D56="","",IFERROR(INDEX('2_Review &amp; Audit'!$Q$6:$Q$505,MATCH(D56,'2_Review &amp; Audit'!$H$6:$H$505,0)),""))</f>
        <v/>
      </c>
      <c r="J56" s="146" t="str">
        <f>'4_Wash Match Table'!I46</f>
        <v/>
      </c>
      <c r="K56" s="146" t="str">
        <f>'4_Wash Match Table'!L46</f>
        <v/>
      </c>
      <c r="L56" s="146" t="str">
        <f>'4_Wash Match Table'!U46</f>
        <v/>
      </c>
      <c r="M56" s="146" t="str">
        <f>'4_Wash Match Table'!AD46</f>
        <v/>
      </c>
      <c r="N56" s="146" t="str">
        <f>'4_Wash Match Table'!AM46</f>
        <v/>
      </c>
      <c r="O56" s="150" t="str">
        <f>'4_Wash Match Table'!M46</f>
        <v/>
      </c>
      <c r="P56" s="150" t="str">
        <f>'4_Wash Match Table'!V46</f>
        <v/>
      </c>
      <c r="Q56" s="150" t="str">
        <f>'4_Wash Match Table'!AE46</f>
        <v/>
      </c>
      <c r="R56" s="150" t="str">
        <f>'4_Wash Match Table'!AN46</f>
        <v/>
      </c>
      <c r="S56" s="148" t="str">
        <f>IF(A56="","",SUM('4_Wash Match Table'!O46,'4_Wash Match Table'!X46,'4_Wash Match Table'!AG46,'4_Wash Match Table'!AP46))</f>
        <v/>
      </c>
      <c r="T56" s="151" t="str">
        <f>'4_Wash Match Table'!P46</f>
        <v/>
      </c>
      <c r="U56" s="151" t="str">
        <f>'4_Wash Match Table'!Q46</f>
        <v/>
      </c>
      <c r="V56" s="149" t="str">
        <f>IF(C56="","",SUM('4_Wash Match Table'!R46,'4_Wash Match Table'!AA46,'4_Wash Match Table'!AJ46,'4_Wash Match Table'!AS46))</f>
        <v/>
      </c>
      <c r="W56" s="152" t="str">
        <f t="shared" si="0"/>
        <v/>
      </c>
    </row>
    <row r="57" spans="1:23" ht="12.75" customHeight="1" x14ac:dyDescent="0.2">
      <c r="A57" s="146" t="str">
        <f>'4_Wash Match Table'!A47</f>
        <v/>
      </c>
      <c r="B57" s="146" t="str">
        <f>'4_Wash Match Table'!B47</f>
        <v/>
      </c>
      <c r="C57" s="146" t="str">
        <f>'4_Wash Match Table'!C47</f>
        <v/>
      </c>
      <c r="D57" s="146" t="str">
        <f>'4_Wash Match Table'!D47</f>
        <v/>
      </c>
      <c r="E57" s="147" t="str">
        <f>'4_Wash Match Table'!E47</f>
        <v/>
      </c>
      <c r="F57" s="148" t="str">
        <f>'4_Wash Match Table'!F47</f>
        <v/>
      </c>
      <c r="G57" s="149" t="str">
        <f>IF(D57="","",IFERROR(INDEX('2_Review &amp; Audit'!$P$6:$P$505,MATCH(D57,'2_Review &amp; Audit'!$H$6:$H$505,0)),""))</f>
        <v/>
      </c>
      <c r="H57" s="149" t="str">
        <f>IF(D57="","",IFERROR(INDEX('2_Review &amp; Audit'!$L$6:$L$505,MATCH(D57,'2_Review &amp; Audit'!$H$6:$H$505,0)),""))</f>
        <v/>
      </c>
      <c r="I57" s="149" t="str">
        <f>IF(D57="","",IFERROR(INDEX('2_Review &amp; Audit'!$Q$6:$Q$505,MATCH(D57,'2_Review &amp; Audit'!$H$6:$H$505,0)),""))</f>
        <v/>
      </c>
      <c r="J57" s="146" t="str">
        <f>'4_Wash Match Table'!I47</f>
        <v/>
      </c>
      <c r="K57" s="146" t="str">
        <f>'4_Wash Match Table'!L47</f>
        <v/>
      </c>
      <c r="L57" s="146" t="str">
        <f>'4_Wash Match Table'!U47</f>
        <v/>
      </c>
      <c r="M57" s="146" t="str">
        <f>'4_Wash Match Table'!AD47</f>
        <v/>
      </c>
      <c r="N57" s="146" t="str">
        <f>'4_Wash Match Table'!AM47</f>
        <v/>
      </c>
      <c r="O57" s="150" t="str">
        <f>'4_Wash Match Table'!M47</f>
        <v/>
      </c>
      <c r="P57" s="150" t="str">
        <f>'4_Wash Match Table'!V47</f>
        <v/>
      </c>
      <c r="Q57" s="150" t="str">
        <f>'4_Wash Match Table'!AE47</f>
        <v/>
      </c>
      <c r="R57" s="150" t="str">
        <f>'4_Wash Match Table'!AN47</f>
        <v/>
      </c>
      <c r="S57" s="148" t="str">
        <f>IF(A57="","",SUM('4_Wash Match Table'!O47,'4_Wash Match Table'!X47,'4_Wash Match Table'!AG47,'4_Wash Match Table'!AP47))</f>
        <v/>
      </c>
      <c r="T57" s="151" t="str">
        <f>'4_Wash Match Table'!P47</f>
        <v/>
      </c>
      <c r="U57" s="151" t="str">
        <f>'4_Wash Match Table'!Q47</f>
        <v/>
      </c>
      <c r="V57" s="149" t="str">
        <f>IF(C57="","",SUM('4_Wash Match Table'!R47,'4_Wash Match Table'!AA47,'4_Wash Match Table'!AJ47,'4_Wash Match Table'!AS47))</f>
        <v/>
      </c>
      <c r="W57" s="152" t="str">
        <f t="shared" si="0"/>
        <v/>
      </c>
    </row>
    <row r="58" spans="1:23" ht="12.75" customHeight="1" x14ac:dyDescent="0.2">
      <c r="A58" s="146" t="str">
        <f>'4_Wash Match Table'!A48</f>
        <v/>
      </c>
      <c r="B58" s="146" t="str">
        <f>'4_Wash Match Table'!B48</f>
        <v/>
      </c>
      <c r="C58" s="146" t="str">
        <f>'4_Wash Match Table'!C48</f>
        <v/>
      </c>
      <c r="D58" s="146" t="str">
        <f>'4_Wash Match Table'!D48</f>
        <v/>
      </c>
      <c r="E58" s="147" t="str">
        <f>'4_Wash Match Table'!E48</f>
        <v/>
      </c>
      <c r="F58" s="148" t="str">
        <f>'4_Wash Match Table'!F48</f>
        <v/>
      </c>
      <c r="G58" s="149" t="str">
        <f>IF(D58="","",IFERROR(INDEX('2_Review &amp; Audit'!$P$6:$P$505,MATCH(D58,'2_Review &amp; Audit'!$H$6:$H$505,0)),""))</f>
        <v/>
      </c>
      <c r="H58" s="149" t="str">
        <f>IF(D58="","",IFERROR(INDEX('2_Review &amp; Audit'!$L$6:$L$505,MATCH(D58,'2_Review &amp; Audit'!$H$6:$H$505,0)),""))</f>
        <v/>
      </c>
      <c r="I58" s="149" t="str">
        <f>IF(D58="","",IFERROR(INDEX('2_Review &amp; Audit'!$Q$6:$Q$505,MATCH(D58,'2_Review &amp; Audit'!$H$6:$H$505,0)),""))</f>
        <v/>
      </c>
      <c r="J58" s="146" t="str">
        <f>'4_Wash Match Table'!I48</f>
        <v/>
      </c>
      <c r="K58" s="146" t="str">
        <f>'4_Wash Match Table'!L48</f>
        <v/>
      </c>
      <c r="L58" s="146" t="str">
        <f>'4_Wash Match Table'!U48</f>
        <v/>
      </c>
      <c r="M58" s="146" t="str">
        <f>'4_Wash Match Table'!AD48</f>
        <v/>
      </c>
      <c r="N58" s="146" t="str">
        <f>'4_Wash Match Table'!AM48</f>
        <v/>
      </c>
      <c r="O58" s="150" t="str">
        <f>'4_Wash Match Table'!M48</f>
        <v/>
      </c>
      <c r="P58" s="150" t="str">
        <f>'4_Wash Match Table'!V48</f>
        <v/>
      </c>
      <c r="Q58" s="150" t="str">
        <f>'4_Wash Match Table'!AE48</f>
        <v/>
      </c>
      <c r="R58" s="150" t="str">
        <f>'4_Wash Match Table'!AN48</f>
        <v/>
      </c>
      <c r="S58" s="148" t="str">
        <f>IF(A58="","",SUM('4_Wash Match Table'!O48,'4_Wash Match Table'!X48,'4_Wash Match Table'!AG48,'4_Wash Match Table'!AP48))</f>
        <v/>
      </c>
      <c r="T58" s="151" t="str">
        <f>'4_Wash Match Table'!P48</f>
        <v/>
      </c>
      <c r="U58" s="151" t="str">
        <f>'4_Wash Match Table'!Q48</f>
        <v/>
      </c>
      <c r="V58" s="149" t="str">
        <f>IF(C58="","",SUM('4_Wash Match Table'!R48,'4_Wash Match Table'!AA48,'4_Wash Match Table'!AJ48,'4_Wash Match Table'!AS48))</f>
        <v/>
      </c>
      <c r="W58" s="152" t="str">
        <f t="shared" si="0"/>
        <v/>
      </c>
    </row>
    <row r="59" spans="1:23" ht="12.75" customHeight="1" x14ac:dyDescent="0.2">
      <c r="A59" s="146" t="str">
        <f>'4_Wash Match Table'!A49</f>
        <v/>
      </c>
      <c r="B59" s="146" t="str">
        <f>'4_Wash Match Table'!B49</f>
        <v/>
      </c>
      <c r="C59" s="146" t="str">
        <f>'4_Wash Match Table'!C49</f>
        <v/>
      </c>
      <c r="D59" s="146" t="str">
        <f>'4_Wash Match Table'!D49</f>
        <v/>
      </c>
      <c r="E59" s="147" t="str">
        <f>'4_Wash Match Table'!E49</f>
        <v/>
      </c>
      <c r="F59" s="148" t="str">
        <f>'4_Wash Match Table'!F49</f>
        <v/>
      </c>
      <c r="G59" s="149" t="str">
        <f>IF(D59="","",IFERROR(INDEX('2_Review &amp; Audit'!$P$6:$P$505,MATCH(D59,'2_Review &amp; Audit'!$H$6:$H$505,0)),""))</f>
        <v/>
      </c>
      <c r="H59" s="149" t="str">
        <f>IF(D59="","",IFERROR(INDEX('2_Review &amp; Audit'!$L$6:$L$505,MATCH(D59,'2_Review &amp; Audit'!$H$6:$H$505,0)),""))</f>
        <v/>
      </c>
      <c r="I59" s="149" t="str">
        <f>IF(D59="","",IFERROR(INDEX('2_Review &amp; Audit'!$Q$6:$Q$505,MATCH(D59,'2_Review &amp; Audit'!$H$6:$H$505,0)),""))</f>
        <v/>
      </c>
      <c r="J59" s="146" t="str">
        <f>'4_Wash Match Table'!I49</f>
        <v/>
      </c>
      <c r="K59" s="146" t="str">
        <f>'4_Wash Match Table'!L49</f>
        <v/>
      </c>
      <c r="L59" s="146" t="str">
        <f>'4_Wash Match Table'!U49</f>
        <v/>
      </c>
      <c r="M59" s="146" t="str">
        <f>'4_Wash Match Table'!AD49</f>
        <v/>
      </c>
      <c r="N59" s="146" t="str">
        <f>'4_Wash Match Table'!AM49</f>
        <v/>
      </c>
      <c r="O59" s="150" t="str">
        <f>'4_Wash Match Table'!M49</f>
        <v/>
      </c>
      <c r="P59" s="150" t="str">
        <f>'4_Wash Match Table'!V49</f>
        <v/>
      </c>
      <c r="Q59" s="150" t="str">
        <f>'4_Wash Match Table'!AE49</f>
        <v/>
      </c>
      <c r="R59" s="150" t="str">
        <f>'4_Wash Match Table'!AN49</f>
        <v/>
      </c>
      <c r="S59" s="148" t="str">
        <f>IF(A59="","",SUM('4_Wash Match Table'!O49,'4_Wash Match Table'!X49,'4_Wash Match Table'!AG49,'4_Wash Match Table'!AP49))</f>
        <v/>
      </c>
      <c r="T59" s="151" t="str">
        <f>'4_Wash Match Table'!P49</f>
        <v/>
      </c>
      <c r="U59" s="151" t="str">
        <f>'4_Wash Match Table'!Q49</f>
        <v/>
      </c>
      <c r="V59" s="149" t="str">
        <f>IF(C59="","",SUM('4_Wash Match Table'!R49,'4_Wash Match Table'!AA49,'4_Wash Match Table'!AJ49,'4_Wash Match Table'!AS49))</f>
        <v/>
      </c>
      <c r="W59" s="152" t="str">
        <f t="shared" si="0"/>
        <v/>
      </c>
    </row>
    <row r="60" spans="1:23" ht="12.75" customHeight="1" x14ac:dyDescent="0.2">
      <c r="A60" s="146" t="str">
        <f>'4_Wash Match Table'!A50</f>
        <v/>
      </c>
      <c r="B60" s="146" t="str">
        <f>'4_Wash Match Table'!B50</f>
        <v/>
      </c>
      <c r="C60" s="146" t="str">
        <f>'4_Wash Match Table'!C50</f>
        <v/>
      </c>
      <c r="D60" s="146" t="str">
        <f>'4_Wash Match Table'!D50</f>
        <v/>
      </c>
      <c r="E60" s="147" t="str">
        <f>'4_Wash Match Table'!E50</f>
        <v/>
      </c>
      <c r="F60" s="148" t="str">
        <f>'4_Wash Match Table'!F50</f>
        <v/>
      </c>
      <c r="G60" s="149" t="str">
        <f>IF(D60="","",IFERROR(INDEX('2_Review &amp; Audit'!$P$6:$P$505,MATCH(D60,'2_Review &amp; Audit'!$H$6:$H$505,0)),""))</f>
        <v/>
      </c>
      <c r="H60" s="149" t="str">
        <f>IF(D60="","",IFERROR(INDEX('2_Review &amp; Audit'!$L$6:$L$505,MATCH(D60,'2_Review &amp; Audit'!$H$6:$H$505,0)),""))</f>
        <v/>
      </c>
      <c r="I60" s="149" t="str">
        <f>IF(D60="","",IFERROR(INDEX('2_Review &amp; Audit'!$Q$6:$Q$505,MATCH(D60,'2_Review &amp; Audit'!$H$6:$H$505,0)),""))</f>
        <v/>
      </c>
      <c r="J60" s="146" t="str">
        <f>'4_Wash Match Table'!I50</f>
        <v/>
      </c>
      <c r="K60" s="146" t="str">
        <f>'4_Wash Match Table'!L50</f>
        <v/>
      </c>
      <c r="L60" s="146" t="str">
        <f>'4_Wash Match Table'!U50</f>
        <v/>
      </c>
      <c r="M60" s="146" t="str">
        <f>'4_Wash Match Table'!AD50</f>
        <v/>
      </c>
      <c r="N60" s="146" t="str">
        <f>'4_Wash Match Table'!AM50</f>
        <v/>
      </c>
      <c r="O60" s="150" t="str">
        <f>'4_Wash Match Table'!M50</f>
        <v/>
      </c>
      <c r="P60" s="150" t="str">
        <f>'4_Wash Match Table'!V50</f>
        <v/>
      </c>
      <c r="Q60" s="150" t="str">
        <f>'4_Wash Match Table'!AE50</f>
        <v/>
      </c>
      <c r="R60" s="150" t="str">
        <f>'4_Wash Match Table'!AN50</f>
        <v/>
      </c>
      <c r="S60" s="148" t="str">
        <f>IF(A60="","",SUM('4_Wash Match Table'!O50,'4_Wash Match Table'!X50,'4_Wash Match Table'!AG50,'4_Wash Match Table'!AP50))</f>
        <v/>
      </c>
      <c r="T60" s="151" t="str">
        <f>'4_Wash Match Table'!P50</f>
        <v/>
      </c>
      <c r="U60" s="151" t="str">
        <f>'4_Wash Match Table'!Q50</f>
        <v/>
      </c>
      <c r="V60" s="149" t="str">
        <f>IF(C60="","",SUM('4_Wash Match Table'!R50,'4_Wash Match Table'!AA50,'4_Wash Match Table'!AJ50,'4_Wash Match Table'!AS50))</f>
        <v/>
      </c>
      <c r="W60" s="152" t="str">
        <f t="shared" si="0"/>
        <v/>
      </c>
    </row>
    <row r="61" spans="1:23" ht="12.75" customHeight="1" x14ac:dyDescent="0.2">
      <c r="A61" s="146" t="str">
        <f>'4_Wash Match Table'!A51</f>
        <v/>
      </c>
      <c r="B61" s="146" t="str">
        <f>'4_Wash Match Table'!B51</f>
        <v/>
      </c>
      <c r="C61" s="146" t="str">
        <f>'4_Wash Match Table'!C51</f>
        <v/>
      </c>
      <c r="D61" s="146" t="str">
        <f>'4_Wash Match Table'!D51</f>
        <v/>
      </c>
      <c r="E61" s="147" t="str">
        <f>'4_Wash Match Table'!E51</f>
        <v/>
      </c>
      <c r="F61" s="148" t="str">
        <f>'4_Wash Match Table'!F51</f>
        <v/>
      </c>
      <c r="G61" s="149" t="str">
        <f>IF(D61="","",IFERROR(INDEX('2_Review &amp; Audit'!$P$6:$P$505,MATCH(D61,'2_Review &amp; Audit'!$H$6:$H$505,0)),""))</f>
        <v/>
      </c>
      <c r="H61" s="149" t="str">
        <f>IF(D61="","",IFERROR(INDEX('2_Review &amp; Audit'!$L$6:$L$505,MATCH(D61,'2_Review &amp; Audit'!$H$6:$H$505,0)),""))</f>
        <v/>
      </c>
      <c r="I61" s="149" t="str">
        <f>IF(D61="","",IFERROR(INDEX('2_Review &amp; Audit'!$Q$6:$Q$505,MATCH(D61,'2_Review &amp; Audit'!$H$6:$H$505,0)),""))</f>
        <v/>
      </c>
      <c r="J61" s="146" t="str">
        <f>'4_Wash Match Table'!I51</f>
        <v/>
      </c>
      <c r="K61" s="146" t="str">
        <f>'4_Wash Match Table'!L51</f>
        <v/>
      </c>
      <c r="L61" s="146" t="str">
        <f>'4_Wash Match Table'!U51</f>
        <v/>
      </c>
      <c r="M61" s="146" t="str">
        <f>'4_Wash Match Table'!AD51</f>
        <v/>
      </c>
      <c r="N61" s="146" t="str">
        <f>'4_Wash Match Table'!AM51</f>
        <v/>
      </c>
      <c r="O61" s="150" t="str">
        <f>'4_Wash Match Table'!M51</f>
        <v/>
      </c>
      <c r="P61" s="150" t="str">
        <f>'4_Wash Match Table'!V51</f>
        <v/>
      </c>
      <c r="Q61" s="150" t="str">
        <f>'4_Wash Match Table'!AE51</f>
        <v/>
      </c>
      <c r="R61" s="150" t="str">
        <f>'4_Wash Match Table'!AN51</f>
        <v/>
      </c>
      <c r="S61" s="148" t="str">
        <f>IF(A61="","",SUM('4_Wash Match Table'!O51,'4_Wash Match Table'!X51,'4_Wash Match Table'!AG51,'4_Wash Match Table'!AP51))</f>
        <v/>
      </c>
      <c r="T61" s="151" t="str">
        <f>'4_Wash Match Table'!P51</f>
        <v/>
      </c>
      <c r="U61" s="151" t="str">
        <f>'4_Wash Match Table'!Q51</f>
        <v/>
      </c>
      <c r="V61" s="149" t="str">
        <f>IF(C61="","",SUM('4_Wash Match Table'!R51,'4_Wash Match Table'!AA51,'4_Wash Match Table'!AJ51,'4_Wash Match Table'!AS51))</f>
        <v/>
      </c>
      <c r="W61" s="152" t="str">
        <f t="shared" si="0"/>
        <v/>
      </c>
    </row>
    <row r="62" spans="1:23" ht="12.75" customHeight="1" x14ac:dyDescent="0.2">
      <c r="A62" s="146" t="str">
        <f>'4_Wash Match Table'!A52</f>
        <v/>
      </c>
      <c r="B62" s="146" t="str">
        <f>'4_Wash Match Table'!B52</f>
        <v/>
      </c>
      <c r="C62" s="146" t="str">
        <f>'4_Wash Match Table'!C52</f>
        <v/>
      </c>
      <c r="D62" s="146" t="str">
        <f>'4_Wash Match Table'!D52</f>
        <v/>
      </c>
      <c r="E62" s="147" t="str">
        <f>'4_Wash Match Table'!E52</f>
        <v/>
      </c>
      <c r="F62" s="148" t="str">
        <f>'4_Wash Match Table'!F52</f>
        <v/>
      </c>
      <c r="G62" s="149" t="str">
        <f>IF(D62="","",IFERROR(INDEX('2_Review &amp; Audit'!$P$6:$P$505,MATCH(D62,'2_Review &amp; Audit'!$H$6:$H$505,0)),""))</f>
        <v/>
      </c>
      <c r="H62" s="149" t="str">
        <f>IF(D62="","",IFERROR(INDEX('2_Review &amp; Audit'!$L$6:$L$505,MATCH(D62,'2_Review &amp; Audit'!$H$6:$H$505,0)),""))</f>
        <v/>
      </c>
      <c r="I62" s="149" t="str">
        <f>IF(D62="","",IFERROR(INDEX('2_Review &amp; Audit'!$Q$6:$Q$505,MATCH(D62,'2_Review &amp; Audit'!$H$6:$H$505,0)),""))</f>
        <v/>
      </c>
      <c r="J62" s="146" t="str">
        <f>'4_Wash Match Table'!I52</f>
        <v/>
      </c>
      <c r="K62" s="146" t="str">
        <f>'4_Wash Match Table'!L52</f>
        <v/>
      </c>
      <c r="L62" s="146" t="str">
        <f>'4_Wash Match Table'!U52</f>
        <v/>
      </c>
      <c r="M62" s="146" t="str">
        <f>'4_Wash Match Table'!AD52</f>
        <v/>
      </c>
      <c r="N62" s="146" t="str">
        <f>'4_Wash Match Table'!AM52</f>
        <v/>
      </c>
      <c r="O62" s="150" t="str">
        <f>'4_Wash Match Table'!M52</f>
        <v/>
      </c>
      <c r="P62" s="150" t="str">
        <f>'4_Wash Match Table'!V52</f>
        <v/>
      </c>
      <c r="Q62" s="150" t="str">
        <f>'4_Wash Match Table'!AE52</f>
        <v/>
      </c>
      <c r="R62" s="150" t="str">
        <f>'4_Wash Match Table'!AN52</f>
        <v/>
      </c>
      <c r="S62" s="148" t="str">
        <f>IF(A62="","",SUM('4_Wash Match Table'!O52,'4_Wash Match Table'!X52,'4_Wash Match Table'!AG52,'4_Wash Match Table'!AP52))</f>
        <v/>
      </c>
      <c r="T62" s="151" t="str">
        <f>'4_Wash Match Table'!P52</f>
        <v/>
      </c>
      <c r="U62" s="151" t="str">
        <f>'4_Wash Match Table'!Q52</f>
        <v/>
      </c>
      <c r="V62" s="149" t="str">
        <f>IF(C62="","",SUM('4_Wash Match Table'!R52,'4_Wash Match Table'!AA52,'4_Wash Match Table'!AJ52,'4_Wash Match Table'!AS52))</f>
        <v/>
      </c>
      <c r="W62" s="152" t="str">
        <f t="shared" si="0"/>
        <v/>
      </c>
    </row>
    <row r="63" spans="1:23" ht="12.75" customHeight="1" x14ac:dyDescent="0.2">
      <c r="A63" s="146" t="str">
        <f>'4_Wash Match Table'!A53</f>
        <v/>
      </c>
      <c r="B63" s="146" t="str">
        <f>'4_Wash Match Table'!B53</f>
        <v/>
      </c>
      <c r="C63" s="146" t="str">
        <f>'4_Wash Match Table'!C53</f>
        <v/>
      </c>
      <c r="D63" s="146" t="str">
        <f>'4_Wash Match Table'!D53</f>
        <v/>
      </c>
      <c r="E63" s="147" t="str">
        <f>'4_Wash Match Table'!E53</f>
        <v/>
      </c>
      <c r="F63" s="148" t="str">
        <f>'4_Wash Match Table'!F53</f>
        <v/>
      </c>
      <c r="G63" s="149" t="str">
        <f>IF(D63="","",IFERROR(INDEX('2_Review &amp; Audit'!$P$6:$P$505,MATCH(D63,'2_Review &amp; Audit'!$H$6:$H$505,0)),""))</f>
        <v/>
      </c>
      <c r="H63" s="149" t="str">
        <f>IF(D63="","",IFERROR(INDEX('2_Review &amp; Audit'!$L$6:$L$505,MATCH(D63,'2_Review &amp; Audit'!$H$6:$H$505,0)),""))</f>
        <v/>
      </c>
      <c r="I63" s="149" t="str">
        <f>IF(D63="","",IFERROR(INDEX('2_Review &amp; Audit'!$Q$6:$Q$505,MATCH(D63,'2_Review &amp; Audit'!$H$6:$H$505,0)),""))</f>
        <v/>
      </c>
      <c r="J63" s="146" t="str">
        <f>'4_Wash Match Table'!I53</f>
        <v/>
      </c>
      <c r="K63" s="146" t="str">
        <f>'4_Wash Match Table'!L53</f>
        <v/>
      </c>
      <c r="L63" s="146" t="str">
        <f>'4_Wash Match Table'!U53</f>
        <v/>
      </c>
      <c r="M63" s="146" t="str">
        <f>'4_Wash Match Table'!AD53</f>
        <v/>
      </c>
      <c r="N63" s="146" t="str">
        <f>'4_Wash Match Table'!AM53</f>
        <v/>
      </c>
      <c r="O63" s="150" t="str">
        <f>'4_Wash Match Table'!M53</f>
        <v/>
      </c>
      <c r="P63" s="150" t="str">
        <f>'4_Wash Match Table'!V53</f>
        <v/>
      </c>
      <c r="Q63" s="150" t="str">
        <f>'4_Wash Match Table'!AE53</f>
        <v/>
      </c>
      <c r="R63" s="150" t="str">
        <f>'4_Wash Match Table'!AN53</f>
        <v/>
      </c>
      <c r="S63" s="148" t="str">
        <f>IF(A63="","",SUM('4_Wash Match Table'!O53,'4_Wash Match Table'!X53,'4_Wash Match Table'!AG53,'4_Wash Match Table'!AP53))</f>
        <v/>
      </c>
      <c r="T63" s="151" t="str">
        <f>'4_Wash Match Table'!P53</f>
        <v/>
      </c>
      <c r="U63" s="151" t="str">
        <f>'4_Wash Match Table'!Q53</f>
        <v/>
      </c>
      <c r="V63" s="149" t="str">
        <f>IF(C63="","",SUM('4_Wash Match Table'!R53,'4_Wash Match Table'!AA53,'4_Wash Match Table'!AJ53,'4_Wash Match Table'!AS53))</f>
        <v/>
      </c>
      <c r="W63" s="152" t="str">
        <f t="shared" si="0"/>
        <v/>
      </c>
    </row>
    <row r="64" spans="1:23" ht="12.75" customHeight="1" x14ac:dyDescent="0.2">
      <c r="A64" s="146" t="str">
        <f>'4_Wash Match Table'!A54</f>
        <v/>
      </c>
      <c r="B64" s="146" t="str">
        <f>'4_Wash Match Table'!B54</f>
        <v/>
      </c>
      <c r="C64" s="146" t="str">
        <f>'4_Wash Match Table'!C54</f>
        <v/>
      </c>
      <c r="D64" s="146" t="str">
        <f>'4_Wash Match Table'!D54</f>
        <v/>
      </c>
      <c r="E64" s="147" t="str">
        <f>'4_Wash Match Table'!E54</f>
        <v/>
      </c>
      <c r="F64" s="148" t="str">
        <f>'4_Wash Match Table'!F54</f>
        <v/>
      </c>
      <c r="G64" s="149" t="str">
        <f>IF(D64="","",IFERROR(INDEX('2_Review &amp; Audit'!$P$6:$P$505,MATCH(D64,'2_Review &amp; Audit'!$H$6:$H$505,0)),""))</f>
        <v/>
      </c>
      <c r="H64" s="149" t="str">
        <f>IF(D64="","",IFERROR(INDEX('2_Review &amp; Audit'!$L$6:$L$505,MATCH(D64,'2_Review &amp; Audit'!$H$6:$H$505,0)),""))</f>
        <v/>
      </c>
      <c r="I64" s="149" t="str">
        <f>IF(D64="","",IFERROR(INDEX('2_Review &amp; Audit'!$Q$6:$Q$505,MATCH(D64,'2_Review &amp; Audit'!$H$6:$H$505,0)),""))</f>
        <v/>
      </c>
      <c r="J64" s="146" t="str">
        <f>'4_Wash Match Table'!I54</f>
        <v/>
      </c>
      <c r="K64" s="146" t="str">
        <f>'4_Wash Match Table'!L54</f>
        <v/>
      </c>
      <c r="L64" s="146" t="str">
        <f>'4_Wash Match Table'!U54</f>
        <v/>
      </c>
      <c r="M64" s="146" t="str">
        <f>'4_Wash Match Table'!AD54</f>
        <v/>
      </c>
      <c r="N64" s="146" t="str">
        <f>'4_Wash Match Table'!AM54</f>
        <v/>
      </c>
      <c r="O64" s="150" t="str">
        <f>'4_Wash Match Table'!M54</f>
        <v/>
      </c>
      <c r="P64" s="150" t="str">
        <f>'4_Wash Match Table'!V54</f>
        <v/>
      </c>
      <c r="Q64" s="150" t="str">
        <f>'4_Wash Match Table'!AE54</f>
        <v/>
      </c>
      <c r="R64" s="150" t="str">
        <f>'4_Wash Match Table'!AN54</f>
        <v/>
      </c>
      <c r="S64" s="148" t="str">
        <f>IF(A64="","",SUM('4_Wash Match Table'!O54,'4_Wash Match Table'!X54,'4_Wash Match Table'!AG54,'4_Wash Match Table'!AP54))</f>
        <v/>
      </c>
      <c r="T64" s="151" t="str">
        <f>'4_Wash Match Table'!P54</f>
        <v/>
      </c>
      <c r="U64" s="151" t="str">
        <f>'4_Wash Match Table'!Q54</f>
        <v/>
      </c>
      <c r="V64" s="149" t="str">
        <f>IF(C64="","",SUM('4_Wash Match Table'!R54,'4_Wash Match Table'!AA54,'4_Wash Match Table'!AJ54,'4_Wash Match Table'!AS54))</f>
        <v/>
      </c>
      <c r="W64" s="152" t="str">
        <f t="shared" si="0"/>
        <v/>
      </c>
    </row>
    <row r="65" spans="1:23" ht="12.75" customHeight="1" x14ac:dyDescent="0.2">
      <c r="A65" s="146" t="str">
        <f>'4_Wash Match Table'!A55</f>
        <v/>
      </c>
      <c r="B65" s="146" t="str">
        <f>'4_Wash Match Table'!B55</f>
        <v/>
      </c>
      <c r="C65" s="146" t="str">
        <f>'4_Wash Match Table'!C55</f>
        <v/>
      </c>
      <c r="D65" s="146" t="str">
        <f>'4_Wash Match Table'!D55</f>
        <v/>
      </c>
      <c r="E65" s="147" t="str">
        <f>'4_Wash Match Table'!E55</f>
        <v/>
      </c>
      <c r="F65" s="148" t="str">
        <f>'4_Wash Match Table'!F55</f>
        <v/>
      </c>
      <c r="G65" s="149" t="str">
        <f>IF(D65="","",IFERROR(INDEX('2_Review &amp; Audit'!$P$6:$P$505,MATCH(D65,'2_Review &amp; Audit'!$H$6:$H$505,0)),""))</f>
        <v/>
      </c>
      <c r="H65" s="149" t="str">
        <f>IF(D65="","",IFERROR(INDEX('2_Review &amp; Audit'!$L$6:$L$505,MATCH(D65,'2_Review &amp; Audit'!$H$6:$H$505,0)),""))</f>
        <v/>
      </c>
      <c r="I65" s="149" t="str">
        <f>IF(D65="","",IFERROR(INDEX('2_Review &amp; Audit'!$Q$6:$Q$505,MATCH(D65,'2_Review &amp; Audit'!$H$6:$H$505,0)),""))</f>
        <v/>
      </c>
      <c r="J65" s="146" t="str">
        <f>'4_Wash Match Table'!I55</f>
        <v/>
      </c>
      <c r="K65" s="146" t="str">
        <f>'4_Wash Match Table'!L55</f>
        <v/>
      </c>
      <c r="L65" s="146" t="str">
        <f>'4_Wash Match Table'!U55</f>
        <v/>
      </c>
      <c r="M65" s="146" t="str">
        <f>'4_Wash Match Table'!AD55</f>
        <v/>
      </c>
      <c r="N65" s="146" t="str">
        <f>'4_Wash Match Table'!AM55</f>
        <v/>
      </c>
      <c r="O65" s="150" t="str">
        <f>'4_Wash Match Table'!M55</f>
        <v/>
      </c>
      <c r="P65" s="150" t="str">
        <f>'4_Wash Match Table'!V55</f>
        <v/>
      </c>
      <c r="Q65" s="150" t="str">
        <f>'4_Wash Match Table'!AE55</f>
        <v/>
      </c>
      <c r="R65" s="150" t="str">
        <f>'4_Wash Match Table'!AN55</f>
        <v/>
      </c>
      <c r="S65" s="148" t="str">
        <f>IF(A65="","",SUM('4_Wash Match Table'!O55,'4_Wash Match Table'!X55,'4_Wash Match Table'!AG55,'4_Wash Match Table'!AP55))</f>
        <v/>
      </c>
      <c r="T65" s="151" t="str">
        <f>'4_Wash Match Table'!P55</f>
        <v/>
      </c>
      <c r="U65" s="151" t="str">
        <f>'4_Wash Match Table'!Q55</f>
        <v/>
      </c>
      <c r="V65" s="149" t="str">
        <f>IF(C65="","",SUM('4_Wash Match Table'!R55,'4_Wash Match Table'!AA55,'4_Wash Match Table'!AJ55,'4_Wash Match Table'!AS55))</f>
        <v/>
      </c>
      <c r="W65" s="152" t="str">
        <f t="shared" si="0"/>
        <v/>
      </c>
    </row>
    <row r="66" spans="1:23" ht="12.75" customHeight="1" x14ac:dyDescent="0.2">
      <c r="A66" s="146" t="str">
        <f>'4_Wash Match Table'!A56</f>
        <v/>
      </c>
      <c r="B66" s="146" t="str">
        <f>'4_Wash Match Table'!B56</f>
        <v/>
      </c>
      <c r="C66" s="146" t="str">
        <f>'4_Wash Match Table'!C56</f>
        <v/>
      </c>
      <c r="D66" s="146" t="str">
        <f>'4_Wash Match Table'!D56</f>
        <v/>
      </c>
      <c r="E66" s="147" t="str">
        <f>'4_Wash Match Table'!E56</f>
        <v/>
      </c>
      <c r="F66" s="148" t="str">
        <f>'4_Wash Match Table'!F56</f>
        <v/>
      </c>
      <c r="G66" s="149" t="str">
        <f>IF(D66="","",IFERROR(INDEX('2_Review &amp; Audit'!$P$6:$P$505,MATCH(D66,'2_Review &amp; Audit'!$H$6:$H$505,0)),""))</f>
        <v/>
      </c>
      <c r="H66" s="149" t="str">
        <f>IF(D66="","",IFERROR(INDEX('2_Review &amp; Audit'!$L$6:$L$505,MATCH(D66,'2_Review &amp; Audit'!$H$6:$H$505,0)),""))</f>
        <v/>
      </c>
      <c r="I66" s="149" t="str">
        <f>IF(D66="","",IFERROR(INDEX('2_Review &amp; Audit'!$Q$6:$Q$505,MATCH(D66,'2_Review &amp; Audit'!$H$6:$H$505,0)),""))</f>
        <v/>
      </c>
      <c r="J66" s="146" t="str">
        <f>'4_Wash Match Table'!I56</f>
        <v/>
      </c>
      <c r="K66" s="146" t="str">
        <f>'4_Wash Match Table'!L56</f>
        <v/>
      </c>
      <c r="L66" s="146" t="str">
        <f>'4_Wash Match Table'!U56</f>
        <v/>
      </c>
      <c r="M66" s="146" t="str">
        <f>'4_Wash Match Table'!AD56</f>
        <v/>
      </c>
      <c r="N66" s="146" t="str">
        <f>'4_Wash Match Table'!AM56</f>
        <v/>
      </c>
      <c r="O66" s="150" t="str">
        <f>'4_Wash Match Table'!M56</f>
        <v/>
      </c>
      <c r="P66" s="150" t="str">
        <f>'4_Wash Match Table'!V56</f>
        <v/>
      </c>
      <c r="Q66" s="150" t="str">
        <f>'4_Wash Match Table'!AE56</f>
        <v/>
      </c>
      <c r="R66" s="150" t="str">
        <f>'4_Wash Match Table'!AN56</f>
        <v/>
      </c>
      <c r="S66" s="148" t="str">
        <f>IF(A66="","",SUM('4_Wash Match Table'!O56,'4_Wash Match Table'!X56,'4_Wash Match Table'!AG56,'4_Wash Match Table'!AP56))</f>
        <v/>
      </c>
      <c r="T66" s="151" t="str">
        <f>'4_Wash Match Table'!P56</f>
        <v/>
      </c>
      <c r="U66" s="151" t="str">
        <f>'4_Wash Match Table'!Q56</f>
        <v/>
      </c>
      <c r="V66" s="149" t="str">
        <f>IF(C66="","",SUM('4_Wash Match Table'!R56,'4_Wash Match Table'!AA56,'4_Wash Match Table'!AJ56,'4_Wash Match Table'!AS56))</f>
        <v/>
      </c>
      <c r="W66" s="152" t="str">
        <f t="shared" si="0"/>
        <v/>
      </c>
    </row>
    <row r="67" spans="1:23" ht="12.75" customHeight="1" x14ac:dyDescent="0.2">
      <c r="A67" s="146" t="str">
        <f>'4_Wash Match Table'!A57</f>
        <v/>
      </c>
      <c r="B67" s="146" t="str">
        <f>'4_Wash Match Table'!B57</f>
        <v/>
      </c>
      <c r="C67" s="146" t="str">
        <f>'4_Wash Match Table'!C57</f>
        <v/>
      </c>
      <c r="D67" s="146" t="str">
        <f>'4_Wash Match Table'!D57</f>
        <v/>
      </c>
      <c r="E67" s="147" t="str">
        <f>'4_Wash Match Table'!E57</f>
        <v/>
      </c>
      <c r="F67" s="148" t="str">
        <f>'4_Wash Match Table'!F57</f>
        <v/>
      </c>
      <c r="G67" s="149" t="str">
        <f>IF(D67="","",IFERROR(INDEX('2_Review &amp; Audit'!$P$6:$P$505,MATCH(D67,'2_Review &amp; Audit'!$H$6:$H$505,0)),""))</f>
        <v/>
      </c>
      <c r="H67" s="149" t="str">
        <f>IF(D67="","",IFERROR(INDEX('2_Review &amp; Audit'!$L$6:$L$505,MATCH(D67,'2_Review &amp; Audit'!$H$6:$H$505,0)),""))</f>
        <v/>
      </c>
      <c r="I67" s="149" t="str">
        <f>IF(D67="","",IFERROR(INDEX('2_Review &amp; Audit'!$Q$6:$Q$505,MATCH(D67,'2_Review &amp; Audit'!$H$6:$H$505,0)),""))</f>
        <v/>
      </c>
      <c r="J67" s="146" t="str">
        <f>'4_Wash Match Table'!I57</f>
        <v/>
      </c>
      <c r="K67" s="146" t="str">
        <f>'4_Wash Match Table'!L57</f>
        <v/>
      </c>
      <c r="L67" s="146" t="str">
        <f>'4_Wash Match Table'!U57</f>
        <v/>
      </c>
      <c r="M67" s="146" t="str">
        <f>'4_Wash Match Table'!AD57</f>
        <v/>
      </c>
      <c r="N67" s="146" t="str">
        <f>'4_Wash Match Table'!AM57</f>
        <v/>
      </c>
      <c r="O67" s="150" t="str">
        <f>'4_Wash Match Table'!M57</f>
        <v/>
      </c>
      <c r="P67" s="150" t="str">
        <f>'4_Wash Match Table'!V57</f>
        <v/>
      </c>
      <c r="Q67" s="150" t="str">
        <f>'4_Wash Match Table'!AE57</f>
        <v/>
      </c>
      <c r="R67" s="150" t="str">
        <f>'4_Wash Match Table'!AN57</f>
        <v/>
      </c>
      <c r="S67" s="148" t="str">
        <f>IF(A67="","",SUM('4_Wash Match Table'!O57,'4_Wash Match Table'!X57,'4_Wash Match Table'!AG57,'4_Wash Match Table'!AP57))</f>
        <v/>
      </c>
      <c r="T67" s="151" t="str">
        <f>'4_Wash Match Table'!P57</f>
        <v/>
      </c>
      <c r="U67" s="151" t="str">
        <f>'4_Wash Match Table'!Q57</f>
        <v/>
      </c>
      <c r="V67" s="149" t="str">
        <f>IF(C67="","",SUM('4_Wash Match Table'!R57,'4_Wash Match Table'!AA57,'4_Wash Match Table'!AJ57,'4_Wash Match Table'!AS57))</f>
        <v/>
      </c>
      <c r="W67" s="152" t="str">
        <f t="shared" si="0"/>
        <v/>
      </c>
    </row>
    <row r="68" spans="1:23" ht="12.75" customHeight="1" x14ac:dyDescent="0.2">
      <c r="A68" s="146" t="str">
        <f>'4_Wash Match Table'!A58</f>
        <v/>
      </c>
      <c r="B68" s="146" t="str">
        <f>'4_Wash Match Table'!B58</f>
        <v/>
      </c>
      <c r="C68" s="146" t="str">
        <f>'4_Wash Match Table'!C58</f>
        <v/>
      </c>
      <c r="D68" s="146" t="str">
        <f>'4_Wash Match Table'!D58</f>
        <v/>
      </c>
      <c r="E68" s="147" t="str">
        <f>'4_Wash Match Table'!E58</f>
        <v/>
      </c>
      <c r="F68" s="148" t="str">
        <f>'4_Wash Match Table'!F58</f>
        <v/>
      </c>
      <c r="G68" s="149" t="str">
        <f>IF(D68="","",IFERROR(INDEX('2_Review &amp; Audit'!$P$6:$P$505,MATCH(D68,'2_Review &amp; Audit'!$H$6:$H$505,0)),""))</f>
        <v/>
      </c>
      <c r="H68" s="149" t="str">
        <f>IF(D68="","",IFERROR(INDEX('2_Review &amp; Audit'!$L$6:$L$505,MATCH(D68,'2_Review &amp; Audit'!$H$6:$H$505,0)),""))</f>
        <v/>
      </c>
      <c r="I68" s="149" t="str">
        <f>IF(D68="","",IFERROR(INDEX('2_Review &amp; Audit'!$Q$6:$Q$505,MATCH(D68,'2_Review &amp; Audit'!$H$6:$H$505,0)),""))</f>
        <v/>
      </c>
      <c r="J68" s="146" t="str">
        <f>'4_Wash Match Table'!I58</f>
        <v/>
      </c>
      <c r="K68" s="146" t="str">
        <f>'4_Wash Match Table'!L58</f>
        <v/>
      </c>
      <c r="L68" s="146" t="str">
        <f>'4_Wash Match Table'!U58</f>
        <v/>
      </c>
      <c r="M68" s="146" t="str">
        <f>'4_Wash Match Table'!AD58</f>
        <v/>
      </c>
      <c r="N68" s="146" t="str">
        <f>'4_Wash Match Table'!AM58</f>
        <v/>
      </c>
      <c r="O68" s="150" t="str">
        <f>'4_Wash Match Table'!M58</f>
        <v/>
      </c>
      <c r="P68" s="150" t="str">
        <f>'4_Wash Match Table'!V58</f>
        <v/>
      </c>
      <c r="Q68" s="150" t="str">
        <f>'4_Wash Match Table'!AE58</f>
        <v/>
      </c>
      <c r="R68" s="150" t="str">
        <f>'4_Wash Match Table'!AN58</f>
        <v/>
      </c>
      <c r="S68" s="148" t="str">
        <f>IF(A68="","",SUM('4_Wash Match Table'!O58,'4_Wash Match Table'!X58,'4_Wash Match Table'!AG58,'4_Wash Match Table'!AP58))</f>
        <v/>
      </c>
      <c r="T68" s="151" t="str">
        <f>'4_Wash Match Table'!P58</f>
        <v/>
      </c>
      <c r="U68" s="151" t="str">
        <f>'4_Wash Match Table'!Q58</f>
        <v/>
      </c>
      <c r="V68" s="149" t="str">
        <f>IF(C68="","",SUM('4_Wash Match Table'!R58,'4_Wash Match Table'!AA58,'4_Wash Match Table'!AJ58,'4_Wash Match Table'!AS58))</f>
        <v/>
      </c>
      <c r="W68" s="152" t="str">
        <f t="shared" si="0"/>
        <v/>
      </c>
    </row>
    <row r="69" spans="1:23" ht="12.75" customHeight="1" x14ac:dyDescent="0.2">
      <c r="A69" s="146" t="str">
        <f>'4_Wash Match Table'!A59</f>
        <v/>
      </c>
      <c r="B69" s="146" t="str">
        <f>'4_Wash Match Table'!B59</f>
        <v/>
      </c>
      <c r="C69" s="146" t="str">
        <f>'4_Wash Match Table'!C59</f>
        <v/>
      </c>
      <c r="D69" s="146" t="str">
        <f>'4_Wash Match Table'!D59</f>
        <v/>
      </c>
      <c r="E69" s="147" t="str">
        <f>'4_Wash Match Table'!E59</f>
        <v/>
      </c>
      <c r="F69" s="148" t="str">
        <f>'4_Wash Match Table'!F59</f>
        <v/>
      </c>
      <c r="G69" s="149" t="str">
        <f>IF(D69="","",IFERROR(INDEX('2_Review &amp; Audit'!$P$6:$P$505,MATCH(D69,'2_Review &amp; Audit'!$H$6:$H$505,0)),""))</f>
        <v/>
      </c>
      <c r="H69" s="149" t="str">
        <f>IF(D69="","",IFERROR(INDEX('2_Review &amp; Audit'!$L$6:$L$505,MATCH(D69,'2_Review &amp; Audit'!$H$6:$H$505,0)),""))</f>
        <v/>
      </c>
      <c r="I69" s="149" t="str">
        <f>IF(D69="","",IFERROR(INDEX('2_Review &amp; Audit'!$Q$6:$Q$505,MATCH(D69,'2_Review &amp; Audit'!$H$6:$H$505,0)),""))</f>
        <v/>
      </c>
      <c r="J69" s="146" t="str">
        <f>'4_Wash Match Table'!I59</f>
        <v/>
      </c>
      <c r="K69" s="146" t="str">
        <f>'4_Wash Match Table'!L59</f>
        <v/>
      </c>
      <c r="L69" s="146" t="str">
        <f>'4_Wash Match Table'!U59</f>
        <v/>
      </c>
      <c r="M69" s="146" t="str">
        <f>'4_Wash Match Table'!AD59</f>
        <v/>
      </c>
      <c r="N69" s="146" t="str">
        <f>'4_Wash Match Table'!AM59</f>
        <v/>
      </c>
      <c r="O69" s="150" t="str">
        <f>'4_Wash Match Table'!M59</f>
        <v/>
      </c>
      <c r="P69" s="150" t="str">
        <f>'4_Wash Match Table'!V59</f>
        <v/>
      </c>
      <c r="Q69" s="150" t="str">
        <f>'4_Wash Match Table'!AE59</f>
        <v/>
      </c>
      <c r="R69" s="150" t="str">
        <f>'4_Wash Match Table'!AN59</f>
        <v/>
      </c>
      <c r="S69" s="148" t="str">
        <f>IF(A69="","",SUM('4_Wash Match Table'!O59,'4_Wash Match Table'!X59,'4_Wash Match Table'!AG59,'4_Wash Match Table'!AP59))</f>
        <v/>
      </c>
      <c r="T69" s="151" t="str">
        <f>'4_Wash Match Table'!P59</f>
        <v/>
      </c>
      <c r="U69" s="151" t="str">
        <f>'4_Wash Match Table'!Q59</f>
        <v/>
      </c>
      <c r="V69" s="149" t="str">
        <f>IF(C69="","",SUM('4_Wash Match Table'!R59,'4_Wash Match Table'!AA59,'4_Wash Match Table'!AJ59,'4_Wash Match Table'!AS59))</f>
        <v/>
      </c>
      <c r="W69" s="152" t="str">
        <f t="shared" si="0"/>
        <v/>
      </c>
    </row>
    <row r="70" spans="1:23" ht="12.75" customHeight="1" x14ac:dyDescent="0.2">
      <c r="A70" s="146" t="str">
        <f>'4_Wash Match Table'!A60</f>
        <v/>
      </c>
      <c r="B70" s="146" t="str">
        <f>'4_Wash Match Table'!B60</f>
        <v/>
      </c>
      <c r="C70" s="146" t="str">
        <f>'4_Wash Match Table'!C60</f>
        <v/>
      </c>
      <c r="D70" s="146" t="str">
        <f>'4_Wash Match Table'!D60</f>
        <v/>
      </c>
      <c r="E70" s="147" t="str">
        <f>'4_Wash Match Table'!E60</f>
        <v/>
      </c>
      <c r="F70" s="148" t="str">
        <f>'4_Wash Match Table'!F60</f>
        <v/>
      </c>
      <c r="G70" s="149" t="str">
        <f>IF(D70="","",IFERROR(INDEX('2_Review &amp; Audit'!$P$6:$P$505,MATCH(D70,'2_Review &amp; Audit'!$H$6:$H$505,0)),""))</f>
        <v/>
      </c>
      <c r="H70" s="149" t="str">
        <f>IF(D70="","",IFERROR(INDEX('2_Review &amp; Audit'!$L$6:$L$505,MATCH(D70,'2_Review &amp; Audit'!$H$6:$H$505,0)),""))</f>
        <v/>
      </c>
      <c r="I70" s="149" t="str">
        <f>IF(D70="","",IFERROR(INDEX('2_Review &amp; Audit'!$Q$6:$Q$505,MATCH(D70,'2_Review &amp; Audit'!$H$6:$H$505,0)),""))</f>
        <v/>
      </c>
      <c r="J70" s="146" t="str">
        <f>'4_Wash Match Table'!I60</f>
        <v/>
      </c>
      <c r="K70" s="146" t="str">
        <f>'4_Wash Match Table'!L60</f>
        <v/>
      </c>
      <c r="L70" s="146" t="str">
        <f>'4_Wash Match Table'!U60</f>
        <v/>
      </c>
      <c r="M70" s="146" t="str">
        <f>'4_Wash Match Table'!AD60</f>
        <v/>
      </c>
      <c r="N70" s="146" t="str">
        <f>'4_Wash Match Table'!AM60</f>
        <v/>
      </c>
      <c r="O70" s="150" t="str">
        <f>'4_Wash Match Table'!M60</f>
        <v/>
      </c>
      <c r="P70" s="150" t="str">
        <f>'4_Wash Match Table'!V60</f>
        <v/>
      </c>
      <c r="Q70" s="150" t="str">
        <f>'4_Wash Match Table'!AE60</f>
        <v/>
      </c>
      <c r="R70" s="150" t="str">
        <f>'4_Wash Match Table'!AN60</f>
        <v/>
      </c>
      <c r="S70" s="148" t="str">
        <f>IF(A70="","",SUM('4_Wash Match Table'!O60,'4_Wash Match Table'!X60,'4_Wash Match Table'!AG60,'4_Wash Match Table'!AP60))</f>
        <v/>
      </c>
      <c r="T70" s="151" t="str">
        <f>'4_Wash Match Table'!P60</f>
        <v/>
      </c>
      <c r="U70" s="151" t="str">
        <f>'4_Wash Match Table'!Q60</f>
        <v/>
      </c>
      <c r="V70" s="149" t="str">
        <f>IF(C70="","",SUM('4_Wash Match Table'!R60,'4_Wash Match Table'!AA60,'4_Wash Match Table'!AJ60,'4_Wash Match Table'!AS60))</f>
        <v/>
      </c>
      <c r="W70" s="152" t="str">
        <f t="shared" si="0"/>
        <v/>
      </c>
    </row>
    <row r="71" spans="1:23" ht="12.75" customHeight="1" x14ac:dyDescent="0.2">
      <c r="A71" s="146" t="str">
        <f>'4_Wash Match Table'!A61</f>
        <v/>
      </c>
      <c r="B71" s="146" t="str">
        <f>'4_Wash Match Table'!B61</f>
        <v/>
      </c>
      <c r="C71" s="146" t="str">
        <f>'4_Wash Match Table'!C61</f>
        <v/>
      </c>
      <c r="D71" s="146" t="str">
        <f>'4_Wash Match Table'!D61</f>
        <v/>
      </c>
      <c r="E71" s="147" t="str">
        <f>'4_Wash Match Table'!E61</f>
        <v/>
      </c>
      <c r="F71" s="148" t="str">
        <f>'4_Wash Match Table'!F61</f>
        <v/>
      </c>
      <c r="G71" s="149" t="str">
        <f>IF(D71="","",IFERROR(INDEX('2_Review &amp; Audit'!$P$6:$P$505,MATCH(D71,'2_Review &amp; Audit'!$H$6:$H$505,0)),""))</f>
        <v/>
      </c>
      <c r="H71" s="149" t="str">
        <f>IF(D71="","",IFERROR(INDEX('2_Review &amp; Audit'!$L$6:$L$505,MATCH(D71,'2_Review &amp; Audit'!$H$6:$H$505,0)),""))</f>
        <v/>
      </c>
      <c r="I71" s="149" t="str">
        <f>IF(D71="","",IFERROR(INDEX('2_Review &amp; Audit'!$Q$6:$Q$505,MATCH(D71,'2_Review &amp; Audit'!$H$6:$H$505,0)),""))</f>
        <v/>
      </c>
      <c r="J71" s="146" t="str">
        <f>'4_Wash Match Table'!I61</f>
        <v/>
      </c>
      <c r="K71" s="146" t="str">
        <f>'4_Wash Match Table'!L61</f>
        <v/>
      </c>
      <c r="L71" s="146" t="str">
        <f>'4_Wash Match Table'!U61</f>
        <v/>
      </c>
      <c r="M71" s="146" t="str">
        <f>'4_Wash Match Table'!AD61</f>
        <v/>
      </c>
      <c r="N71" s="146" t="str">
        <f>'4_Wash Match Table'!AM61</f>
        <v/>
      </c>
      <c r="O71" s="150" t="str">
        <f>'4_Wash Match Table'!M61</f>
        <v/>
      </c>
      <c r="P71" s="150" t="str">
        <f>'4_Wash Match Table'!V61</f>
        <v/>
      </c>
      <c r="Q71" s="150" t="str">
        <f>'4_Wash Match Table'!AE61</f>
        <v/>
      </c>
      <c r="R71" s="150" t="str">
        <f>'4_Wash Match Table'!AN61</f>
        <v/>
      </c>
      <c r="S71" s="148" t="str">
        <f>IF(A71="","",SUM('4_Wash Match Table'!O61,'4_Wash Match Table'!X61,'4_Wash Match Table'!AG61,'4_Wash Match Table'!AP61))</f>
        <v/>
      </c>
      <c r="T71" s="151" t="str">
        <f>'4_Wash Match Table'!P61</f>
        <v/>
      </c>
      <c r="U71" s="151" t="str">
        <f>'4_Wash Match Table'!Q61</f>
        <v/>
      </c>
      <c r="V71" s="149" t="str">
        <f>IF(C71="","",SUM('4_Wash Match Table'!R61,'4_Wash Match Table'!AA61,'4_Wash Match Table'!AJ61,'4_Wash Match Table'!AS61))</f>
        <v/>
      </c>
      <c r="W71" s="152" t="str">
        <f t="shared" si="0"/>
        <v/>
      </c>
    </row>
    <row r="72" spans="1:23" ht="12.75" customHeight="1" x14ac:dyDescent="0.2">
      <c r="A72" s="146" t="str">
        <f>'4_Wash Match Table'!A62</f>
        <v/>
      </c>
      <c r="B72" s="146" t="str">
        <f>'4_Wash Match Table'!B62</f>
        <v/>
      </c>
      <c r="C72" s="146" t="str">
        <f>'4_Wash Match Table'!C62</f>
        <v/>
      </c>
      <c r="D72" s="146" t="str">
        <f>'4_Wash Match Table'!D62</f>
        <v/>
      </c>
      <c r="E72" s="147" t="str">
        <f>'4_Wash Match Table'!E62</f>
        <v/>
      </c>
      <c r="F72" s="148" t="str">
        <f>'4_Wash Match Table'!F62</f>
        <v/>
      </c>
      <c r="G72" s="149" t="str">
        <f>IF(D72="","",IFERROR(INDEX('2_Review &amp; Audit'!$P$6:$P$505,MATCH(D72,'2_Review &amp; Audit'!$H$6:$H$505,0)),""))</f>
        <v/>
      </c>
      <c r="H72" s="149" t="str">
        <f>IF(D72="","",IFERROR(INDEX('2_Review &amp; Audit'!$L$6:$L$505,MATCH(D72,'2_Review &amp; Audit'!$H$6:$H$505,0)),""))</f>
        <v/>
      </c>
      <c r="I72" s="149" t="str">
        <f>IF(D72="","",IFERROR(INDEX('2_Review &amp; Audit'!$Q$6:$Q$505,MATCH(D72,'2_Review &amp; Audit'!$H$6:$H$505,0)),""))</f>
        <v/>
      </c>
      <c r="J72" s="146" t="str">
        <f>'4_Wash Match Table'!I62</f>
        <v/>
      </c>
      <c r="K72" s="146" t="str">
        <f>'4_Wash Match Table'!L62</f>
        <v/>
      </c>
      <c r="L72" s="146" t="str">
        <f>'4_Wash Match Table'!U62</f>
        <v/>
      </c>
      <c r="M72" s="146" t="str">
        <f>'4_Wash Match Table'!AD62</f>
        <v/>
      </c>
      <c r="N72" s="146" t="str">
        <f>'4_Wash Match Table'!AM62</f>
        <v/>
      </c>
      <c r="O72" s="150" t="str">
        <f>'4_Wash Match Table'!M62</f>
        <v/>
      </c>
      <c r="P72" s="150" t="str">
        <f>'4_Wash Match Table'!V62</f>
        <v/>
      </c>
      <c r="Q72" s="150" t="str">
        <f>'4_Wash Match Table'!AE62</f>
        <v/>
      </c>
      <c r="R72" s="150" t="str">
        <f>'4_Wash Match Table'!AN62</f>
        <v/>
      </c>
      <c r="S72" s="148" t="str">
        <f>IF(A72="","",SUM('4_Wash Match Table'!O62,'4_Wash Match Table'!X62,'4_Wash Match Table'!AG62,'4_Wash Match Table'!AP62))</f>
        <v/>
      </c>
      <c r="T72" s="151" t="str">
        <f>'4_Wash Match Table'!P62</f>
        <v/>
      </c>
      <c r="U72" s="151" t="str">
        <f>'4_Wash Match Table'!Q62</f>
        <v/>
      </c>
      <c r="V72" s="149" t="str">
        <f>IF(C72="","",SUM('4_Wash Match Table'!R62,'4_Wash Match Table'!AA62,'4_Wash Match Table'!AJ62,'4_Wash Match Table'!AS62))</f>
        <v/>
      </c>
      <c r="W72" s="152" t="str">
        <f t="shared" si="0"/>
        <v/>
      </c>
    </row>
    <row r="73" spans="1:23" ht="12.75" customHeight="1" x14ac:dyDescent="0.2">
      <c r="A73" s="146" t="str">
        <f>'4_Wash Match Table'!A63</f>
        <v/>
      </c>
      <c r="B73" s="146" t="str">
        <f>'4_Wash Match Table'!B63</f>
        <v/>
      </c>
      <c r="C73" s="146" t="str">
        <f>'4_Wash Match Table'!C63</f>
        <v/>
      </c>
      <c r="D73" s="146" t="str">
        <f>'4_Wash Match Table'!D63</f>
        <v/>
      </c>
      <c r="E73" s="147" t="str">
        <f>'4_Wash Match Table'!E63</f>
        <v/>
      </c>
      <c r="F73" s="148" t="str">
        <f>'4_Wash Match Table'!F63</f>
        <v/>
      </c>
      <c r="G73" s="149" t="str">
        <f>IF(D73="","",IFERROR(INDEX('2_Review &amp; Audit'!$P$6:$P$505,MATCH(D73,'2_Review &amp; Audit'!$H$6:$H$505,0)),""))</f>
        <v/>
      </c>
      <c r="H73" s="149" t="str">
        <f>IF(D73="","",IFERROR(INDEX('2_Review &amp; Audit'!$L$6:$L$505,MATCH(D73,'2_Review &amp; Audit'!$H$6:$H$505,0)),""))</f>
        <v/>
      </c>
      <c r="I73" s="149" t="str">
        <f>IF(D73="","",IFERROR(INDEX('2_Review &amp; Audit'!$Q$6:$Q$505,MATCH(D73,'2_Review &amp; Audit'!$H$6:$H$505,0)),""))</f>
        <v/>
      </c>
      <c r="J73" s="146" t="str">
        <f>'4_Wash Match Table'!I63</f>
        <v/>
      </c>
      <c r="K73" s="146" t="str">
        <f>'4_Wash Match Table'!L63</f>
        <v/>
      </c>
      <c r="L73" s="146" t="str">
        <f>'4_Wash Match Table'!U63</f>
        <v/>
      </c>
      <c r="M73" s="146" t="str">
        <f>'4_Wash Match Table'!AD63</f>
        <v/>
      </c>
      <c r="N73" s="146" t="str">
        <f>'4_Wash Match Table'!AM63</f>
        <v/>
      </c>
      <c r="O73" s="150" t="str">
        <f>'4_Wash Match Table'!M63</f>
        <v/>
      </c>
      <c r="P73" s="150" t="str">
        <f>'4_Wash Match Table'!V63</f>
        <v/>
      </c>
      <c r="Q73" s="150" t="str">
        <f>'4_Wash Match Table'!AE63</f>
        <v/>
      </c>
      <c r="R73" s="150" t="str">
        <f>'4_Wash Match Table'!AN63</f>
        <v/>
      </c>
      <c r="S73" s="148" t="str">
        <f>IF(A73="","",SUM('4_Wash Match Table'!O63,'4_Wash Match Table'!X63,'4_Wash Match Table'!AG63,'4_Wash Match Table'!AP63))</f>
        <v/>
      </c>
      <c r="T73" s="151" t="str">
        <f>'4_Wash Match Table'!P63</f>
        <v/>
      </c>
      <c r="U73" s="151" t="str">
        <f>'4_Wash Match Table'!Q63</f>
        <v/>
      </c>
      <c r="V73" s="149" t="str">
        <f>IF(C73="","",SUM('4_Wash Match Table'!R63,'4_Wash Match Table'!AA63,'4_Wash Match Table'!AJ63,'4_Wash Match Table'!AS63))</f>
        <v/>
      </c>
      <c r="W73" s="152" t="str">
        <f t="shared" si="0"/>
        <v/>
      </c>
    </row>
    <row r="74" spans="1:23" ht="12.75" customHeight="1" x14ac:dyDescent="0.2">
      <c r="A74" s="146" t="str">
        <f>'4_Wash Match Table'!A64</f>
        <v/>
      </c>
      <c r="B74" s="146" t="str">
        <f>'4_Wash Match Table'!B64</f>
        <v/>
      </c>
      <c r="C74" s="146" t="str">
        <f>'4_Wash Match Table'!C64</f>
        <v/>
      </c>
      <c r="D74" s="146" t="str">
        <f>'4_Wash Match Table'!D64</f>
        <v/>
      </c>
      <c r="E74" s="147" t="str">
        <f>'4_Wash Match Table'!E64</f>
        <v/>
      </c>
      <c r="F74" s="148" t="str">
        <f>'4_Wash Match Table'!F64</f>
        <v/>
      </c>
      <c r="G74" s="149" t="str">
        <f>IF(D74="","",IFERROR(INDEX('2_Review &amp; Audit'!$P$6:$P$505,MATCH(D74,'2_Review &amp; Audit'!$H$6:$H$505,0)),""))</f>
        <v/>
      </c>
      <c r="H74" s="149" t="str">
        <f>IF(D74="","",IFERROR(INDEX('2_Review &amp; Audit'!$L$6:$L$505,MATCH(D74,'2_Review &amp; Audit'!$H$6:$H$505,0)),""))</f>
        <v/>
      </c>
      <c r="I74" s="149" t="str">
        <f>IF(D74="","",IFERROR(INDEX('2_Review &amp; Audit'!$Q$6:$Q$505,MATCH(D74,'2_Review &amp; Audit'!$H$6:$H$505,0)),""))</f>
        <v/>
      </c>
      <c r="J74" s="146" t="str">
        <f>'4_Wash Match Table'!I64</f>
        <v/>
      </c>
      <c r="K74" s="146" t="str">
        <f>'4_Wash Match Table'!L64</f>
        <v/>
      </c>
      <c r="L74" s="146" t="str">
        <f>'4_Wash Match Table'!U64</f>
        <v/>
      </c>
      <c r="M74" s="146" t="str">
        <f>'4_Wash Match Table'!AD64</f>
        <v/>
      </c>
      <c r="N74" s="146" t="str">
        <f>'4_Wash Match Table'!AM64</f>
        <v/>
      </c>
      <c r="O74" s="150" t="str">
        <f>'4_Wash Match Table'!M64</f>
        <v/>
      </c>
      <c r="P74" s="150" t="str">
        <f>'4_Wash Match Table'!V64</f>
        <v/>
      </c>
      <c r="Q74" s="150" t="str">
        <f>'4_Wash Match Table'!AE64</f>
        <v/>
      </c>
      <c r="R74" s="150" t="str">
        <f>'4_Wash Match Table'!AN64</f>
        <v/>
      </c>
      <c r="S74" s="148" t="str">
        <f>IF(A74="","",SUM('4_Wash Match Table'!O64,'4_Wash Match Table'!X64,'4_Wash Match Table'!AG64,'4_Wash Match Table'!AP64))</f>
        <v/>
      </c>
      <c r="T74" s="151" t="str">
        <f>'4_Wash Match Table'!P64</f>
        <v/>
      </c>
      <c r="U74" s="151" t="str">
        <f>'4_Wash Match Table'!Q64</f>
        <v/>
      </c>
      <c r="V74" s="149" t="str">
        <f>IF(C74="","",SUM('4_Wash Match Table'!R64,'4_Wash Match Table'!AA64,'4_Wash Match Table'!AJ64,'4_Wash Match Table'!AS64))</f>
        <v/>
      </c>
      <c r="W74" s="152" t="str">
        <f t="shared" si="0"/>
        <v/>
      </c>
    </row>
    <row r="75" spans="1:23" ht="12.75" customHeight="1" x14ac:dyDescent="0.2">
      <c r="A75" s="146" t="str">
        <f>'4_Wash Match Table'!A65</f>
        <v/>
      </c>
      <c r="B75" s="146" t="str">
        <f>'4_Wash Match Table'!B65</f>
        <v/>
      </c>
      <c r="C75" s="146" t="str">
        <f>'4_Wash Match Table'!C65</f>
        <v/>
      </c>
      <c r="D75" s="146" t="str">
        <f>'4_Wash Match Table'!D65</f>
        <v/>
      </c>
      <c r="E75" s="147" t="str">
        <f>'4_Wash Match Table'!E65</f>
        <v/>
      </c>
      <c r="F75" s="148" t="str">
        <f>'4_Wash Match Table'!F65</f>
        <v/>
      </c>
      <c r="G75" s="149" t="str">
        <f>IF(D75="","",IFERROR(INDEX('2_Review &amp; Audit'!$P$6:$P$505,MATCH(D75,'2_Review &amp; Audit'!$H$6:$H$505,0)),""))</f>
        <v/>
      </c>
      <c r="H75" s="149" t="str">
        <f>IF(D75="","",IFERROR(INDEX('2_Review &amp; Audit'!$L$6:$L$505,MATCH(D75,'2_Review &amp; Audit'!$H$6:$H$505,0)),""))</f>
        <v/>
      </c>
      <c r="I75" s="149" t="str">
        <f>IF(D75="","",IFERROR(INDEX('2_Review &amp; Audit'!$Q$6:$Q$505,MATCH(D75,'2_Review &amp; Audit'!$H$6:$H$505,0)),""))</f>
        <v/>
      </c>
      <c r="J75" s="146" t="str">
        <f>'4_Wash Match Table'!I65</f>
        <v/>
      </c>
      <c r="K75" s="146" t="str">
        <f>'4_Wash Match Table'!L65</f>
        <v/>
      </c>
      <c r="L75" s="146" t="str">
        <f>'4_Wash Match Table'!U65</f>
        <v/>
      </c>
      <c r="M75" s="146" t="str">
        <f>'4_Wash Match Table'!AD65</f>
        <v/>
      </c>
      <c r="N75" s="146" t="str">
        <f>'4_Wash Match Table'!AM65</f>
        <v/>
      </c>
      <c r="O75" s="150" t="str">
        <f>'4_Wash Match Table'!M65</f>
        <v/>
      </c>
      <c r="P75" s="150" t="str">
        <f>'4_Wash Match Table'!V65</f>
        <v/>
      </c>
      <c r="Q75" s="150" t="str">
        <f>'4_Wash Match Table'!AE65</f>
        <v/>
      </c>
      <c r="R75" s="150" t="str">
        <f>'4_Wash Match Table'!AN65</f>
        <v/>
      </c>
      <c r="S75" s="148" t="str">
        <f>IF(A75="","",SUM('4_Wash Match Table'!O65,'4_Wash Match Table'!X65,'4_Wash Match Table'!AG65,'4_Wash Match Table'!AP65))</f>
        <v/>
      </c>
      <c r="T75" s="151" t="str">
        <f>'4_Wash Match Table'!P65</f>
        <v/>
      </c>
      <c r="U75" s="151" t="str">
        <f>'4_Wash Match Table'!Q65</f>
        <v/>
      </c>
      <c r="V75" s="149" t="str">
        <f>IF(C75="","",SUM('4_Wash Match Table'!R65,'4_Wash Match Table'!AA65,'4_Wash Match Table'!AJ65,'4_Wash Match Table'!AS65))</f>
        <v/>
      </c>
      <c r="W75" s="152" t="str">
        <f t="shared" si="0"/>
        <v/>
      </c>
    </row>
    <row r="76" spans="1:23" ht="12.75" customHeight="1" x14ac:dyDescent="0.2">
      <c r="A76" s="146" t="str">
        <f>'4_Wash Match Table'!A66</f>
        <v/>
      </c>
      <c r="B76" s="146" t="str">
        <f>'4_Wash Match Table'!B66</f>
        <v/>
      </c>
      <c r="C76" s="146" t="str">
        <f>'4_Wash Match Table'!C66</f>
        <v/>
      </c>
      <c r="D76" s="146" t="str">
        <f>'4_Wash Match Table'!D66</f>
        <v/>
      </c>
      <c r="E76" s="147" t="str">
        <f>'4_Wash Match Table'!E66</f>
        <v/>
      </c>
      <c r="F76" s="148" t="str">
        <f>'4_Wash Match Table'!F66</f>
        <v/>
      </c>
      <c r="G76" s="149" t="str">
        <f>IF(D76="","",IFERROR(INDEX('2_Review &amp; Audit'!$P$6:$P$505,MATCH(D76,'2_Review &amp; Audit'!$H$6:$H$505,0)),""))</f>
        <v/>
      </c>
      <c r="H76" s="149" t="str">
        <f>IF(D76="","",IFERROR(INDEX('2_Review &amp; Audit'!$L$6:$L$505,MATCH(D76,'2_Review &amp; Audit'!$H$6:$H$505,0)),""))</f>
        <v/>
      </c>
      <c r="I76" s="149" t="str">
        <f>IF(D76="","",IFERROR(INDEX('2_Review &amp; Audit'!$Q$6:$Q$505,MATCH(D76,'2_Review &amp; Audit'!$H$6:$H$505,0)),""))</f>
        <v/>
      </c>
      <c r="J76" s="146" t="str">
        <f>'4_Wash Match Table'!I66</f>
        <v/>
      </c>
      <c r="K76" s="146" t="str">
        <f>'4_Wash Match Table'!L66</f>
        <v/>
      </c>
      <c r="L76" s="146" t="str">
        <f>'4_Wash Match Table'!U66</f>
        <v/>
      </c>
      <c r="M76" s="146" t="str">
        <f>'4_Wash Match Table'!AD66</f>
        <v/>
      </c>
      <c r="N76" s="146" t="str">
        <f>'4_Wash Match Table'!AM66</f>
        <v/>
      </c>
      <c r="O76" s="150" t="str">
        <f>'4_Wash Match Table'!M66</f>
        <v/>
      </c>
      <c r="P76" s="150" t="str">
        <f>'4_Wash Match Table'!V66</f>
        <v/>
      </c>
      <c r="Q76" s="150" t="str">
        <f>'4_Wash Match Table'!AE66</f>
        <v/>
      </c>
      <c r="R76" s="150" t="str">
        <f>'4_Wash Match Table'!AN66</f>
        <v/>
      </c>
      <c r="S76" s="148" t="str">
        <f>IF(A76="","",SUM('4_Wash Match Table'!O66,'4_Wash Match Table'!X66,'4_Wash Match Table'!AG66,'4_Wash Match Table'!AP66))</f>
        <v/>
      </c>
      <c r="T76" s="151" t="str">
        <f>'4_Wash Match Table'!P66</f>
        <v/>
      </c>
      <c r="U76" s="151" t="str">
        <f>'4_Wash Match Table'!Q66</f>
        <v/>
      </c>
      <c r="V76" s="149" t="str">
        <f>IF(C76="","",SUM('4_Wash Match Table'!R66,'4_Wash Match Table'!AA66,'4_Wash Match Table'!AJ66,'4_Wash Match Table'!AS66))</f>
        <v/>
      </c>
      <c r="W76" s="152" t="str">
        <f t="shared" si="0"/>
        <v/>
      </c>
    </row>
    <row r="77" spans="1:23" ht="12.75" customHeight="1" x14ac:dyDescent="0.2">
      <c r="A77" s="146" t="str">
        <f>'4_Wash Match Table'!A67</f>
        <v/>
      </c>
      <c r="B77" s="146" t="str">
        <f>'4_Wash Match Table'!B67</f>
        <v/>
      </c>
      <c r="C77" s="146" t="str">
        <f>'4_Wash Match Table'!C67</f>
        <v/>
      </c>
      <c r="D77" s="146" t="str">
        <f>'4_Wash Match Table'!D67</f>
        <v/>
      </c>
      <c r="E77" s="147" t="str">
        <f>'4_Wash Match Table'!E67</f>
        <v/>
      </c>
      <c r="F77" s="148" t="str">
        <f>'4_Wash Match Table'!F67</f>
        <v/>
      </c>
      <c r="G77" s="149" t="str">
        <f>IF(D77="","",IFERROR(INDEX('2_Review &amp; Audit'!$P$6:$P$505,MATCH(D77,'2_Review &amp; Audit'!$H$6:$H$505,0)),""))</f>
        <v/>
      </c>
      <c r="H77" s="149" t="str">
        <f>IF(D77="","",IFERROR(INDEX('2_Review &amp; Audit'!$L$6:$L$505,MATCH(D77,'2_Review &amp; Audit'!$H$6:$H$505,0)),""))</f>
        <v/>
      </c>
      <c r="I77" s="149" t="str">
        <f>IF(D77="","",IFERROR(INDEX('2_Review &amp; Audit'!$Q$6:$Q$505,MATCH(D77,'2_Review &amp; Audit'!$H$6:$H$505,0)),""))</f>
        <v/>
      </c>
      <c r="J77" s="146" t="str">
        <f>'4_Wash Match Table'!I67</f>
        <v/>
      </c>
      <c r="K77" s="146" t="str">
        <f>'4_Wash Match Table'!L67</f>
        <v/>
      </c>
      <c r="L77" s="146" t="str">
        <f>'4_Wash Match Table'!U67</f>
        <v/>
      </c>
      <c r="M77" s="146" t="str">
        <f>'4_Wash Match Table'!AD67</f>
        <v/>
      </c>
      <c r="N77" s="146" t="str">
        <f>'4_Wash Match Table'!AM67</f>
        <v/>
      </c>
      <c r="O77" s="150" t="str">
        <f>'4_Wash Match Table'!M67</f>
        <v/>
      </c>
      <c r="P77" s="150" t="str">
        <f>'4_Wash Match Table'!V67</f>
        <v/>
      </c>
      <c r="Q77" s="150" t="str">
        <f>'4_Wash Match Table'!AE67</f>
        <v/>
      </c>
      <c r="R77" s="150" t="str">
        <f>'4_Wash Match Table'!AN67</f>
        <v/>
      </c>
      <c r="S77" s="148" t="str">
        <f>IF(A77="","",SUM('4_Wash Match Table'!O67,'4_Wash Match Table'!X67,'4_Wash Match Table'!AG67,'4_Wash Match Table'!AP67))</f>
        <v/>
      </c>
      <c r="T77" s="151" t="str">
        <f>'4_Wash Match Table'!P67</f>
        <v/>
      </c>
      <c r="U77" s="151" t="str">
        <f>'4_Wash Match Table'!Q67</f>
        <v/>
      </c>
      <c r="V77" s="149" t="str">
        <f>IF(C77="","",SUM('4_Wash Match Table'!R67,'4_Wash Match Table'!AA67,'4_Wash Match Table'!AJ67,'4_Wash Match Table'!AS67))</f>
        <v/>
      </c>
      <c r="W77" s="152" t="str">
        <f t="shared" si="0"/>
        <v/>
      </c>
    </row>
    <row r="78" spans="1:23" ht="12.75" customHeight="1" x14ac:dyDescent="0.2">
      <c r="A78" s="146" t="str">
        <f>'4_Wash Match Table'!A68</f>
        <v/>
      </c>
      <c r="B78" s="146" t="str">
        <f>'4_Wash Match Table'!B68</f>
        <v/>
      </c>
      <c r="C78" s="146" t="str">
        <f>'4_Wash Match Table'!C68</f>
        <v/>
      </c>
      <c r="D78" s="146" t="str">
        <f>'4_Wash Match Table'!D68</f>
        <v/>
      </c>
      <c r="E78" s="147" t="str">
        <f>'4_Wash Match Table'!E68</f>
        <v/>
      </c>
      <c r="F78" s="148" t="str">
        <f>'4_Wash Match Table'!F68</f>
        <v/>
      </c>
      <c r="G78" s="149" t="str">
        <f>IF(D78="","",IFERROR(INDEX('2_Review &amp; Audit'!$P$6:$P$505,MATCH(D78,'2_Review &amp; Audit'!$H$6:$H$505,0)),""))</f>
        <v/>
      </c>
      <c r="H78" s="149" t="str">
        <f>IF(D78="","",IFERROR(INDEX('2_Review &amp; Audit'!$L$6:$L$505,MATCH(D78,'2_Review &amp; Audit'!$H$6:$H$505,0)),""))</f>
        <v/>
      </c>
      <c r="I78" s="149" t="str">
        <f>IF(D78="","",IFERROR(INDEX('2_Review &amp; Audit'!$Q$6:$Q$505,MATCH(D78,'2_Review &amp; Audit'!$H$6:$H$505,0)),""))</f>
        <v/>
      </c>
      <c r="J78" s="146" t="str">
        <f>'4_Wash Match Table'!I68</f>
        <v/>
      </c>
      <c r="K78" s="146" t="str">
        <f>'4_Wash Match Table'!L68</f>
        <v/>
      </c>
      <c r="L78" s="146" t="str">
        <f>'4_Wash Match Table'!U68</f>
        <v/>
      </c>
      <c r="M78" s="146" t="str">
        <f>'4_Wash Match Table'!AD68</f>
        <v/>
      </c>
      <c r="N78" s="146" t="str">
        <f>'4_Wash Match Table'!AM68</f>
        <v/>
      </c>
      <c r="O78" s="150" t="str">
        <f>'4_Wash Match Table'!M68</f>
        <v/>
      </c>
      <c r="P78" s="150" t="str">
        <f>'4_Wash Match Table'!V68</f>
        <v/>
      </c>
      <c r="Q78" s="150" t="str">
        <f>'4_Wash Match Table'!AE68</f>
        <v/>
      </c>
      <c r="R78" s="150" t="str">
        <f>'4_Wash Match Table'!AN68</f>
        <v/>
      </c>
      <c r="S78" s="148" t="str">
        <f>IF(A78="","",SUM('4_Wash Match Table'!O68,'4_Wash Match Table'!X68,'4_Wash Match Table'!AG68,'4_Wash Match Table'!AP68))</f>
        <v/>
      </c>
      <c r="T78" s="151" t="str">
        <f>'4_Wash Match Table'!P68</f>
        <v/>
      </c>
      <c r="U78" s="151" t="str">
        <f>'4_Wash Match Table'!Q68</f>
        <v/>
      </c>
      <c r="V78" s="149" t="str">
        <f>IF(C78="","",SUM('4_Wash Match Table'!R68,'4_Wash Match Table'!AA68,'4_Wash Match Table'!AJ68,'4_Wash Match Table'!AS68))</f>
        <v/>
      </c>
      <c r="W78" s="152" t="str">
        <f t="shared" si="0"/>
        <v/>
      </c>
    </row>
    <row r="79" spans="1:23" ht="12.75" customHeight="1" x14ac:dyDescent="0.2">
      <c r="A79" s="146" t="str">
        <f>'4_Wash Match Table'!A69</f>
        <v/>
      </c>
      <c r="B79" s="146" t="str">
        <f>'4_Wash Match Table'!B69</f>
        <v/>
      </c>
      <c r="C79" s="146" t="str">
        <f>'4_Wash Match Table'!C69</f>
        <v/>
      </c>
      <c r="D79" s="146" t="str">
        <f>'4_Wash Match Table'!D69</f>
        <v/>
      </c>
      <c r="E79" s="147" t="str">
        <f>'4_Wash Match Table'!E69</f>
        <v/>
      </c>
      <c r="F79" s="148" t="str">
        <f>'4_Wash Match Table'!F69</f>
        <v/>
      </c>
      <c r="G79" s="149" t="str">
        <f>IF(D79="","",IFERROR(INDEX('2_Review &amp; Audit'!$P$6:$P$505,MATCH(D79,'2_Review &amp; Audit'!$H$6:$H$505,0)),""))</f>
        <v/>
      </c>
      <c r="H79" s="149" t="str">
        <f>IF(D79="","",IFERROR(INDEX('2_Review &amp; Audit'!$L$6:$L$505,MATCH(D79,'2_Review &amp; Audit'!$H$6:$H$505,0)),""))</f>
        <v/>
      </c>
      <c r="I79" s="149" t="str">
        <f>IF(D79="","",IFERROR(INDEX('2_Review &amp; Audit'!$Q$6:$Q$505,MATCH(D79,'2_Review &amp; Audit'!$H$6:$H$505,0)),""))</f>
        <v/>
      </c>
      <c r="J79" s="146" t="str">
        <f>'4_Wash Match Table'!I69</f>
        <v/>
      </c>
      <c r="K79" s="146" t="str">
        <f>'4_Wash Match Table'!L69</f>
        <v/>
      </c>
      <c r="L79" s="146" t="str">
        <f>'4_Wash Match Table'!U69</f>
        <v/>
      </c>
      <c r="M79" s="146" t="str">
        <f>'4_Wash Match Table'!AD69</f>
        <v/>
      </c>
      <c r="N79" s="146" t="str">
        <f>'4_Wash Match Table'!AM69</f>
        <v/>
      </c>
      <c r="O79" s="150" t="str">
        <f>'4_Wash Match Table'!M69</f>
        <v/>
      </c>
      <c r="P79" s="150" t="str">
        <f>'4_Wash Match Table'!V69</f>
        <v/>
      </c>
      <c r="Q79" s="150" t="str">
        <f>'4_Wash Match Table'!AE69</f>
        <v/>
      </c>
      <c r="R79" s="150" t="str">
        <f>'4_Wash Match Table'!AN69</f>
        <v/>
      </c>
      <c r="S79" s="148" t="str">
        <f>IF(A79="","",SUM('4_Wash Match Table'!O69,'4_Wash Match Table'!X69,'4_Wash Match Table'!AG69,'4_Wash Match Table'!AP69))</f>
        <v/>
      </c>
      <c r="T79" s="151" t="str">
        <f>'4_Wash Match Table'!P69</f>
        <v/>
      </c>
      <c r="U79" s="151" t="str">
        <f>'4_Wash Match Table'!Q69</f>
        <v/>
      </c>
      <c r="V79" s="149" t="str">
        <f>IF(C79="","",SUM('4_Wash Match Table'!R69,'4_Wash Match Table'!AA69,'4_Wash Match Table'!AJ69,'4_Wash Match Table'!AS69))</f>
        <v/>
      </c>
      <c r="W79" s="152" t="str">
        <f t="shared" si="0"/>
        <v/>
      </c>
    </row>
    <row r="80" spans="1:23" ht="12.75" customHeight="1" x14ac:dyDescent="0.2">
      <c r="A80" s="146" t="str">
        <f>'4_Wash Match Table'!A70</f>
        <v/>
      </c>
      <c r="B80" s="146" t="str">
        <f>'4_Wash Match Table'!B70</f>
        <v/>
      </c>
      <c r="C80" s="146" t="str">
        <f>'4_Wash Match Table'!C70</f>
        <v/>
      </c>
      <c r="D80" s="146" t="str">
        <f>'4_Wash Match Table'!D70</f>
        <v/>
      </c>
      <c r="E80" s="147" t="str">
        <f>'4_Wash Match Table'!E70</f>
        <v/>
      </c>
      <c r="F80" s="148" t="str">
        <f>'4_Wash Match Table'!F70</f>
        <v/>
      </c>
      <c r="G80" s="149" t="str">
        <f>IF(D80="","",IFERROR(INDEX('2_Review &amp; Audit'!$P$6:$P$505,MATCH(D80,'2_Review &amp; Audit'!$H$6:$H$505,0)),""))</f>
        <v/>
      </c>
      <c r="H80" s="149" t="str">
        <f>IF(D80="","",IFERROR(INDEX('2_Review &amp; Audit'!$L$6:$L$505,MATCH(D80,'2_Review &amp; Audit'!$H$6:$H$505,0)),""))</f>
        <v/>
      </c>
      <c r="I80" s="149" t="str">
        <f>IF(D80="","",IFERROR(INDEX('2_Review &amp; Audit'!$Q$6:$Q$505,MATCH(D80,'2_Review &amp; Audit'!$H$6:$H$505,0)),""))</f>
        <v/>
      </c>
      <c r="J80" s="146" t="str">
        <f>'4_Wash Match Table'!I70</f>
        <v/>
      </c>
      <c r="K80" s="146" t="str">
        <f>'4_Wash Match Table'!L70</f>
        <v/>
      </c>
      <c r="L80" s="146" t="str">
        <f>'4_Wash Match Table'!U70</f>
        <v/>
      </c>
      <c r="M80" s="146" t="str">
        <f>'4_Wash Match Table'!AD70</f>
        <v/>
      </c>
      <c r="N80" s="146" t="str">
        <f>'4_Wash Match Table'!AM70</f>
        <v/>
      </c>
      <c r="O80" s="150" t="str">
        <f>'4_Wash Match Table'!M70</f>
        <v/>
      </c>
      <c r="P80" s="150" t="str">
        <f>'4_Wash Match Table'!V70</f>
        <v/>
      </c>
      <c r="Q80" s="150" t="str">
        <f>'4_Wash Match Table'!AE70</f>
        <v/>
      </c>
      <c r="R80" s="150" t="str">
        <f>'4_Wash Match Table'!AN70</f>
        <v/>
      </c>
      <c r="S80" s="148" t="str">
        <f>IF(A80="","",SUM('4_Wash Match Table'!O70,'4_Wash Match Table'!X70,'4_Wash Match Table'!AG70,'4_Wash Match Table'!AP70))</f>
        <v/>
      </c>
      <c r="T80" s="151" t="str">
        <f>'4_Wash Match Table'!P70</f>
        <v/>
      </c>
      <c r="U80" s="151" t="str">
        <f>'4_Wash Match Table'!Q70</f>
        <v/>
      </c>
      <c r="V80" s="149" t="str">
        <f>IF(C80="","",SUM('4_Wash Match Table'!R70,'4_Wash Match Table'!AA70,'4_Wash Match Table'!AJ70,'4_Wash Match Table'!AS70))</f>
        <v/>
      </c>
      <c r="W80" s="152" t="str">
        <f t="shared" si="0"/>
        <v/>
      </c>
    </row>
    <row r="81" spans="1:23" ht="12.75" customHeight="1" x14ac:dyDescent="0.2">
      <c r="A81" s="146" t="str">
        <f>'4_Wash Match Table'!A71</f>
        <v/>
      </c>
      <c r="B81" s="146" t="str">
        <f>'4_Wash Match Table'!B71</f>
        <v/>
      </c>
      <c r="C81" s="146" t="str">
        <f>'4_Wash Match Table'!C71</f>
        <v/>
      </c>
      <c r="D81" s="146" t="str">
        <f>'4_Wash Match Table'!D71</f>
        <v/>
      </c>
      <c r="E81" s="147" t="str">
        <f>'4_Wash Match Table'!E71</f>
        <v/>
      </c>
      <c r="F81" s="148" t="str">
        <f>'4_Wash Match Table'!F71</f>
        <v/>
      </c>
      <c r="G81" s="149" t="str">
        <f>IF(D81="","",IFERROR(INDEX('2_Review &amp; Audit'!$P$6:$P$505,MATCH(D81,'2_Review &amp; Audit'!$H$6:$H$505,0)),""))</f>
        <v/>
      </c>
      <c r="H81" s="149" t="str">
        <f>IF(D81="","",IFERROR(INDEX('2_Review &amp; Audit'!$L$6:$L$505,MATCH(D81,'2_Review &amp; Audit'!$H$6:$H$505,0)),""))</f>
        <v/>
      </c>
      <c r="I81" s="149" t="str">
        <f>IF(D81="","",IFERROR(INDEX('2_Review &amp; Audit'!$Q$6:$Q$505,MATCH(D81,'2_Review &amp; Audit'!$H$6:$H$505,0)),""))</f>
        <v/>
      </c>
      <c r="J81" s="146" t="str">
        <f>'4_Wash Match Table'!I71</f>
        <v/>
      </c>
      <c r="K81" s="146" t="str">
        <f>'4_Wash Match Table'!L71</f>
        <v/>
      </c>
      <c r="L81" s="146" t="str">
        <f>'4_Wash Match Table'!U71</f>
        <v/>
      </c>
      <c r="M81" s="146" t="str">
        <f>'4_Wash Match Table'!AD71</f>
        <v/>
      </c>
      <c r="N81" s="146" t="str">
        <f>'4_Wash Match Table'!AM71</f>
        <v/>
      </c>
      <c r="O81" s="150" t="str">
        <f>'4_Wash Match Table'!M71</f>
        <v/>
      </c>
      <c r="P81" s="150" t="str">
        <f>'4_Wash Match Table'!V71</f>
        <v/>
      </c>
      <c r="Q81" s="150" t="str">
        <f>'4_Wash Match Table'!AE71</f>
        <v/>
      </c>
      <c r="R81" s="150" t="str">
        <f>'4_Wash Match Table'!AN71</f>
        <v/>
      </c>
      <c r="S81" s="148" t="str">
        <f>IF(A81="","",SUM('4_Wash Match Table'!O71,'4_Wash Match Table'!X71,'4_Wash Match Table'!AG71,'4_Wash Match Table'!AP71))</f>
        <v/>
      </c>
      <c r="T81" s="151" t="str">
        <f>'4_Wash Match Table'!P71</f>
        <v/>
      </c>
      <c r="U81" s="151" t="str">
        <f>'4_Wash Match Table'!Q71</f>
        <v/>
      </c>
      <c r="V81" s="149" t="str">
        <f>IF(C81="","",SUM('4_Wash Match Table'!R71,'4_Wash Match Table'!AA71,'4_Wash Match Table'!AJ71,'4_Wash Match Table'!AS71))</f>
        <v/>
      </c>
      <c r="W81" s="152" t="str">
        <f t="shared" si="0"/>
        <v/>
      </c>
    </row>
    <row r="82" spans="1:23" ht="12.75" customHeight="1" x14ac:dyDescent="0.2">
      <c r="A82" s="146" t="str">
        <f>'4_Wash Match Table'!A72</f>
        <v/>
      </c>
      <c r="B82" s="146" t="str">
        <f>'4_Wash Match Table'!B72</f>
        <v/>
      </c>
      <c r="C82" s="146" t="str">
        <f>'4_Wash Match Table'!C72</f>
        <v/>
      </c>
      <c r="D82" s="146" t="str">
        <f>'4_Wash Match Table'!D72</f>
        <v/>
      </c>
      <c r="E82" s="147" t="str">
        <f>'4_Wash Match Table'!E72</f>
        <v/>
      </c>
      <c r="F82" s="148" t="str">
        <f>'4_Wash Match Table'!F72</f>
        <v/>
      </c>
      <c r="G82" s="149" t="str">
        <f>IF(D82="","",IFERROR(INDEX('2_Review &amp; Audit'!$P$6:$P$505,MATCH(D82,'2_Review &amp; Audit'!$H$6:$H$505,0)),""))</f>
        <v/>
      </c>
      <c r="H82" s="149" t="str">
        <f>IF(D82="","",IFERROR(INDEX('2_Review &amp; Audit'!$L$6:$L$505,MATCH(D82,'2_Review &amp; Audit'!$H$6:$H$505,0)),""))</f>
        <v/>
      </c>
      <c r="I82" s="149" t="str">
        <f>IF(D82="","",IFERROR(INDEX('2_Review &amp; Audit'!$Q$6:$Q$505,MATCH(D82,'2_Review &amp; Audit'!$H$6:$H$505,0)),""))</f>
        <v/>
      </c>
      <c r="J82" s="146" t="str">
        <f>'4_Wash Match Table'!I72</f>
        <v/>
      </c>
      <c r="K82" s="146" t="str">
        <f>'4_Wash Match Table'!L72</f>
        <v/>
      </c>
      <c r="L82" s="146" t="str">
        <f>'4_Wash Match Table'!U72</f>
        <v/>
      </c>
      <c r="M82" s="146" t="str">
        <f>'4_Wash Match Table'!AD72</f>
        <v/>
      </c>
      <c r="N82" s="146" t="str">
        <f>'4_Wash Match Table'!AM72</f>
        <v/>
      </c>
      <c r="O82" s="150" t="str">
        <f>'4_Wash Match Table'!M72</f>
        <v/>
      </c>
      <c r="P82" s="150" t="str">
        <f>'4_Wash Match Table'!V72</f>
        <v/>
      </c>
      <c r="Q82" s="150" t="str">
        <f>'4_Wash Match Table'!AE72</f>
        <v/>
      </c>
      <c r="R82" s="150" t="str">
        <f>'4_Wash Match Table'!AN72</f>
        <v/>
      </c>
      <c r="S82" s="148" t="str">
        <f>IF(A82="","",SUM('4_Wash Match Table'!O72,'4_Wash Match Table'!X72,'4_Wash Match Table'!AG72,'4_Wash Match Table'!AP72))</f>
        <v/>
      </c>
      <c r="T82" s="151" t="str">
        <f>'4_Wash Match Table'!P72</f>
        <v/>
      </c>
      <c r="U82" s="151" t="str">
        <f>'4_Wash Match Table'!Q72</f>
        <v/>
      </c>
      <c r="V82" s="149" t="str">
        <f>IF(C82="","",SUM('4_Wash Match Table'!R72,'4_Wash Match Table'!AA72,'4_Wash Match Table'!AJ72,'4_Wash Match Table'!AS72))</f>
        <v/>
      </c>
      <c r="W82" s="152" t="str">
        <f t="shared" ref="W82:W145" si="1">IF(A82="","","FIFO w/ Override")</f>
        <v/>
      </c>
    </row>
    <row r="83" spans="1:23" ht="12.75" customHeight="1" x14ac:dyDescent="0.2">
      <c r="A83" s="146" t="str">
        <f>'4_Wash Match Table'!A73</f>
        <v/>
      </c>
      <c r="B83" s="146" t="str">
        <f>'4_Wash Match Table'!B73</f>
        <v/>
      </c>
      <c r="C83" s="146" t="str">
        <f>'4_Wash Match Table'!C73</f>
        <v/>
      </c>
      <c r="D83" s="146" t="str">
        <f>'4_Wash Match Table'!D73</f>
        <v/>
      </c>
      <c r="E83" s="147" t="str">
        <f>'4_Wash Match Table'!E73</f>
        <v/>
      </c>
      <c r="F83" s="148" t="str">
        <f>'4_Wash Match Table'!F73</f>
        <v/>
      </c>
      <c r="G83" s="149" t="str">
        <f>IF(D83="","",IFERROR(INDEX('2_Review &amp; Audit'!$P$6:$P$505,MATCH(D83,'2_Review &amp; Audit'!$H$6:$H$505,0)),""))</f>
        <v/>
      </c>
      <c r="H83" s="149" t="str">
        <f>IF(D83="","",IFERROR(INDEX('2_Review &amp; Audit'!$L$6:$L$505,MATCH(D83,'2_Review &amp; Audit'!$H$6:$H$505,0)),""))</f>
        <v/>
      </c>
      <c r="I83" s="149" t="str">
        <f>IF(D83="","",IFERROR(INDEX('2_Review &amp; Audit'!$Q$6:$Q$505,MATCH(D83,'2_Review &amp; Audit'!$H$6:$H$505,0)),""))</f>
        <v/>
      </c>
      <c r="J83" s="146" t="str">
        <f>'4_Wash Match Table'!I73</f>
        <v/>
      </c>
      <c r="K83" s="146" t="str">
        <f>'4_Wash Match Table'!L73</f>
        <v/>
      </c>
      <c r="L83" s="146" t="str">
        <f>'4_Wash Match Table'!U73</f>
        <v/>
      </c>
      <c r="M83" s="146" t="str">
        <f>'4_Wash Match Table'!AD73</f>
        <v/>
      </c>
      <c r="N83" s="146" t="str">
        <f>'4_Wash Match Table'!AM73</f>
        <v/>
      </c>
      <c r="O83" s="150" t="str">
        <f>'4_Wash Match Table'!M73</f>
        <v/>
      </c>
      <c r="P83" s="150" t="str">
        <f>'4_Wash Match Table'!V73</f>
        <v/>
      </c>
      <c r="Q83" s="150" t="str">
        <f>'4_Wash Match Table'!AE73</f>
        <v/>
      </c>
      <c r="R83" s="150" t="str">
        <f>'4_Wash Match Table'!AN73</f>
        <v/>
      </c>
      <c r="S83" s="148" t="str">
        <f>IF(A83="","",SUM('4_Wash Match Table'!O73,'4_Wash Match Table'!X73,'4_Wash Match Table'!AG73,'4_Wash Match Table'!AP73))</f>
        <v/>
      </c>
      <c r="T83" s="151" t="str">
        <f>'4_Wash Match Table'!P73</f>
        <v/>
      </c>
      <c r="U83" s="151" t="str">
        <f>'4_Wash Match Table'!Q73</f>
        <v/>
      </c>
      <c r="V83" s="149" t="str">
        <f>IF(C83="","",SUM('4_Wash Match Table'!R73,'4_Wash Match Table'!AA73,'4_Wash Match Table'!AJ73,'4_Wash Match Table'!AS73))</f>
        <v/>
      </c>
      <c r="W83" s="152" t="str">
        <f t="shared" si="1"/>
        <v/>
      </c>
    </row>
    <row r="84" spans="1:23" ht="12.75" customHeight="1" x14ac:dyDescent="0.2">
      <c r="A84" s="146" t="str">
        <f>'4_Wash Match Table'!A74</f>
        <v/>
      </c>
      <c r="B84" s="146" t="str">
        <f>'4_Wash Match Table'!B74</f>
        <v/>
      </c>
      <c r="C84" s="146" t="str">
        <f>'4_Wash Match Table'!C74</f>
        <v/>
      </c>
      <c r="D84" s="146" t="str">
        <f>'4_Wash Match Table'!D74</f>
        <v/>
      </c>
      <c r="E84" s="147" t="str">
        <f>'4_Wash Match Table'!E74</f>
        <v/>
      </c>
      <c r="F84" s="148" t="str">
        <f>'4_Wash Match Table'!F74</f>
        <v/>
      </c>
      <c r="G84" s="149" t="str">
        <f>IF(D84="","",IFERROR(INDEX('2_Review &amp; Audit'!$P$6:$P$505,MATCH(D84,'2_Review &amp; Audit'!$H$6:$H$505,0)),""))</f>
        <v/>
      </c>
      <c r="H84" s="149" t="str">
        <f>IF(D84="","",IFERROR(INDEX('2_Review &amp; Audit'!$L$6:$L$505,MATCH(D84,'2_Review &amp; Audit'!$H$6:$H$505,0)),""))</f>
        <v/>
      </c>
      <c r="I84" s="149" t="str">
        <f>IF(D84="","",IFERROR(INDEX('2_Review &amp; Audit'!$Q$6:$Q$505,MATCH(D84,'2_Review &amp; Audit'!$H$6:$H$505,0)),""))</f>
        <v/>
      </c>
      <c r="J84" s="146" t="str">
        <f>'4_Wash Match Table'!I74</f>
        <v/>
      </c>
      <c r="K84" s="146" t="str">
        <f>'4_Wash Match Table'!L74</f>
        <v/>
      </c>
      <c r="L84" s="146" t="str">
        <f>'4_Wash Match Table'!U74</f>
        <v/>
      </c>
      <c r="M84" s="146" t="str">
        <f>'4_Wash Match Table'!AD74</f>
        <v/>
      </c>
      <c r="N84" s="146" t="str">
        <f>'4_Wash Match Table'!AM74</f>
        <v/>
      </c>
      <c r="O84" s="150" t="str">
        <f>'4_Wash Match Table'!M74</f>
        <v/>
      </c>
      <c r="P84" s="150" t="str">
        <f>'4_Wash Match Table'!V74</f>
        <v/>
      </c>
      <c r="Q84" s="150" t="str">
        <f>'4_Wash Match Table'!AE74</f>
        <v/>
      </c>
      <c r="R84" s="150" t="str">
        <f>'4_Wash Match Table'!AN74</f>
        <v/>
      </c>
      <c r="S84" s="148" t="str">
        <f>IF(A84="","",SUM('4_Wash Match Table'!O74,'4_Wash Match Table'!X74,'4_Wash Match Table'!AG74,'4_Wash Match Table'!AP74))</f>
        <v/>
      </c>
      <c r="T84" s="151" t="str">
        <f>'4_Wash Match Table'!P74</f>
        <v/>
      </c>
      <c r="U84" s="151" t="str">
        <f>'4_Wash Match Table'!Q74</f>
        <v/>
      </c>
      <c r="V84" s="149" t="str">
        <f>IF(C84="","",SUM('4_Wash Match Table'!R74,'4_Wash Match Table'!AA74,'4_Wash Match Table'!AJ74,'4_Wash Match Table'!AS74))</f>
        <v/>
      </c>
      <c r="W84" s="152" t="str">
        <f t="shared" si="1"/>
        <v/>
      </c>
    </row>
    <row r="85" spans="1:23" ht="12.75" customHeight="1" x14ac:dyDescent="0.2">
      <c r="A85" s="146" t="str">
        <f>'4_Wash Match Table'!A75</f>
        <v/>
      </c>
      <c r="B85" s="146" t="str">
        <f>'4_Wash Match Table'!B75</f>
        <v/>
      </c>
      <c r="C85" s="146" t="str">
        <f>'4_Wash Match Table'!C75</f>
        <v/>
      </c>
      <c r="D85" s="146" t="str">
        <f>'4_Wash Match Table'!D75</f>
        <v/>
      </c>
      <c r="E85" s="147" t="str">
        <f>'4_Wash Match Table'!E75</f>
        <v/>
      </c>
      <c r="F85" s="148" t="str">
        <f>'4_Wash Match Table'!F75</f>
        <v/>
      </c>
      <c r="G85" s="149" t="str">
        <f>IF(D85="","",IFERROR(INDEX('2_Review &amp; Audit'!$P$6:$P$505,MATCH(D85,'2_Review &amp; Audit'!$H$6:$H$505,0)),""))</f>
        <v/>
      </c>
      <c r="H85" s="149" t="str">
        <f>IF(D85="","",IFERROR(INDEX('2_Review &amp; Audit'!$L$6:$L$505,MATCH(D85,'2_Review &amp; Audit'!$H$6:$H$505,0)),""))</f>
        <v/>
      </c>
      <c r="I85" s="149" t="str">
        <f>IF(D85="","",IFERROR(INDEX('2_Review &amp; Audit'!$Q$6:$Q$505,MATCH(D85,'2_Review &amp; Audit'!$H$6:$H$505,0)),""))</f>
        <v/>
      </c>
      <c r="J85" s="146" t="str">
        <f>'4_Wash Match Table'!I75</f>
        <v/>
      </c>
      <c r="K85" s="146" t="str">
        <f>'4_Wash Match Table'!L75</f>
        <v/>
      </c>
      <c r="L85" s="146" t="str">
        <f>'4_Wash Match Table'!U75</f>
        <v/>
      </c>
      <c r="M85" s="146" t="str">
        <f>'4_Wash Match Table'!AD75</f>
        <v/>
      </c>
      <c r="N85" s="146" t="str">
        <f>'4_Wash Match Table'!AM75</f>
        <v/>
      </c>
      <c r="O85" s="150" t="str">
        <f>'4_Wash Match Table'!M75</f>
        <v/>
      </c>
      <c r="P85" s="150" t="str">
        <f>'4_Wash Match Table'!V75</f>
        <v/>
      </c>
      <c r="Q85" s="150" t="str">
        <f>'4_Wash Match Table'!AE75</f>
        <v/>
      </c>
      <c r="R85" s="150" t="str">
        <f>'4_Wash Match Table'!AN75</f>
        <v/>
      </c>
      <c r="S85" s="148" t="str">
        <f>IF(A85="","",SUM('4_Wash Match Table'!O75,'4_Wash Match Table'!X75,'4_Wash Match Table'!AG75,'4_Wash Match Table'!AP75))</f>
        <v/>
      </c>
      <c r="T85" s="151" t="str">
        <f>'4_Wash Match Table'!P75</f>
        <v/>
      </c>
      <c r="U85" s="151" t="str">
        <f>'4_Wash Match Table'!Q75</f>
        <v/>
      </c>
      <c r="V85" s="149" t="str">
        <f>IF(C85="","",SUM('4_Wash Match Table'!R75,'4_Wash Match Table'!AA75,'4_Wash Match Table'!AJ75,'4_Wash Match Table'!AS75))</f>
        <v/>
      </c>
      <c r="W85" s="152" t="str">
        <f t="shared" si="1"/>
        <v/>
      </c>
    </row>
    <row r="86" spans="1:23" ht="12.75" customHeight="1" x14ac:dyDescent="0.2">
      <c r="A86" s="146" t="str">
        <f>'4_Wash Match Table'!A76</f>
        <v/>
      </c>
      <c r="B86" s="146" t="str">
        <f>'4_Wash Match Table'!B76</f>
        <v/>
      </c>
      <c r="C86" s="146" t="str">
        <f>'4_Wash Match Table'!C76</f>
        <v/>
      </c>
      <c r="D86" s="146" t="str">
        <f>'4_Wash Match Table'!D76</f>
        <v/>
      </c>
      <c r="E86" s="147" t="str">
        <f>'4_Wash Match Table'!E76</f>
        <v/>
      </c>
      <c r="F86" s="148" t="str">
        <f>'4_Wash Match Table'!F76</f>
        <v/>
      </c>
      <c r="G86" s="149" t="str">
        <f>IF(D86="","",IFERROR(INDEX('2_Review &amp; Audit'!$P$6:$P$505,MATCH(D86,'2_Review &amp; Audit'!$H$6:$H$505,0)),""))</f>
        <v/>
      </c>
      <c r="H86" s="149" t="str">
        <f>IF(D86="","",IFERROR(INDEX('2_Review &amp; Audit'!$L$6:$L$505,MATCH(D86,'2_Review &amp; Audit'!$H$6:$H$505,0)),""))</f>
        <v/>
      </c>
      <c r="I86" s="149" t="str">
        <f>IF(D86="","",IFERROR(INDEX('2_Review &amp; Audit'!$Q$6:$Q$505,MATCH(D86,'2_Review &amp; Audit'!$H$6:$H$505,0)),""))</f>
        <v/>
      </c>
      <c r="J86" s="146" t="str">
        <f>'4_Wash Match Table'!I76</f>
        <v/>
      </c>
      <c r="K86" s="146" t="str">
        <f>'4_Wash Match Table'!L76</f>
        <v/>
      </c>
      <c r="L86" s="146" t="str">
        <f>'4_Wash Match Table'!U76</f>
        <v/>
      </c>
      <c r="M86" s="146" t="str">
        <f>'4_Wash Match Table'!AD76</f>
        <v/>
      </c>
      <c r="N86" s="146" t="str">
        <f>'4_Wash Match Table'!AM76</f>
        <v/>
      </c>
      <c r="O86" s="150" t="str">
        <f>'4_Wash Match Table'!M76</f>
        <v/>
      </c>
      <c r="P86" s="150" t="str">
        <f>'4_Wash Match Table'!V76</f>
        <v/>
      </c>
      <c r="Q86" s="150" t="str">
        <f>'4_Wash Match Table'!AE76</f>
        <v/>
      </c>
      <c r="R86" s="150" t="str">
        <f>'4_Wash Match Table'!AN76</f>
        <v/>
      </c>
      <c r="S86" s="148" t="str">
        <f>IF(A86="","",SUM('4_Wash Match Table'!O76,'4_Wash Match Table'!X76,'4_Wash Match Table'!AG76,'4_Wash Match Table'!AP76))</f>
        <v/>
      </c>
      <c r="T86" s="151" t="str">
        <f>'4_Wash Match Table'!P76</f>
        <v/>
      </c>
      <c r="U86" s="151" t="str">
        <f>'4_Wash Match Table'!Q76</f>
        <v/>
      </c>
      <c r="V86" s="149" t="str">
        <f>IF(C86="","",SUM('4_Wash Match Table'!R76,'4_Wash Match Table'!AA76,'4_Wash Match Table'!AJ76,'4_Wash Match Table'!AS76))</f>
        <v/>
      </c>
      <c r="W86" s="152" t="str">
        <f t="shared" si="1"/>
        <v/>
      </c>
    </row>
    <row r="87" spans="1:23" ht="12.75" customHeight="1" x14ac:dyDescent="0.2">
      <c r="A87" s="146" t="str">
        <f>'4_Wash Match Table'!A77</f>
        <v/>
      </c>
      <c r="B87" s="146" t="str">
        <f>'4_Wash Match Table'!B77</f>
        <v/>
      </c>
      <c r="C87" s="146" t="str">
        <f>'4_Wash Match Table'!C77</f>
        <v/>
      </c>
      <c r="D87" s="146" t="str">
        <f>'4_Wash Match Table'!D77</f>
        <v/>
      </c>
      <c r="E87" s="147" t="str">
        <f>'4_Wash Match Table'!E77</f>
        <v/>
      </c>
      <c r="F87" s="148" t="str">
        <f>'4_Wash Match Table'!F77</f>
        <v/>
      </c>
      <c r="G87" s="149" t="str">
        <f>IF(D87="","",IFERROR(INDEX('2_Review &amp; Audit'!$P$6:$P$505,MATCH(D87,'2_Review &amp; Audit'!$H$6:$H$505,0)),""))</f>
        <v/>
      </c>
      <c r="H87" s="149" t="str">
        <f>IF(D87="","",IFERROR(INDEX('2_Review &amp; Audit'!$L$6:$L$505,MATCH(D87,'2_Review &amp; Audit'!$H$6:$H$505,0)),""))</f>
        <v/>
      </c>
      <c r="I87" s="149" t="str">
        <f>IF(D87="","",IFERROR(INDEX('2_Review &amp; Audit'!$Q$6:$Q$505,MATCH(D87,'2_Review &amp; Audit'!$H$6:$H$505,0)),""))</f>
        <v/>
      </c>
      <c r="J87" s="146" t="str">
        <f>'4_Wash Match Table'!I77</f>
        <v/>
      </c>
      <c r="K87" s="146" t="str">
        <f>'4_Wash Match Table'!L77</f>
        <v/>
      </c>
      <c r="L87" s="146" t="str">
        <f>'4_Wash Match Table'!U77</f>
        <v/>
      </c>
      <c r="M87" s="146" t="str">
        <f>'4_Wash Match Table'!AD77</f>
        <v/>
      </c>
      <c r="N87" s="146" t="str">
        <f>'4_Wash Match Table'!AM77</f>
        <v/>
      </c>
      <c r="O87" s="150" t="str">
        <f>'4_Wash Match Table'!M77</f>
        <v/>
      </c>
      <c r="P87" s="150" t="str">
        <f>'4_Wash Match Table'!V77</f>
        <v/>
      </c>
      <c r="Q87" s="150" t="str">
        <f>'4_Wash Match Table'!AE77</f>
        <v/>
      </c>
      <c r="R87" s="150" t="str">
        <f>'4_Wash Match Table'!AN77</f>
        <v/>
      </c>
      <c r="S87" s="148" t="str">
        <f>IF(A87="","",SUM('4_Wash Match Table'!O77,'4_Wash Match Table'!X77,'4_Wash Match Table'!AG77,'4_Wash Match Table'!AP77))</f>
        <v/>
      </c>
      <c r="T87" s="151" t="str">
        <f>'4_Wash Match Table'!P77</f>
        <v/>
      </c>
      <c r="U87" s="151" t="str">
        <f>'4_Wash Match Table'!Q77</f>
        <v/>
      </c>
      <c r="V87" s="149" t="str">
        <f>IF(C87="","",SUM('4_Wash Match Table'!R77,'4_Wash Match Table'!AA77,'4_Wash Match Table'!AJ77,'4_Wash Match Table'!AS77))</f>
        <v/>
      </c>
      <c r="W87" s="152" t="str">
        <f t="shared" si="1"/>
        <v/>
      </c>
    </row>
    <row r="88" spans="1:23" ht="12.75" customHeight="1" x14ac:dyDescent="0.2">
      <c r="A88" s="146" t="str">
        <f>'4_Wash Match Table'!A78</f>
        <v/>
      </c>
      <c r="B88" s="146" t="str">
        <f>'4_Wash Match Table'!B78</f>
        <v/>
      </c>
      <c r="C88" s="146" t="str">
        <f>'4_Wash Match Table'!C78</f>
        <v/>
      </c>
      <c r="D88" s="146" t="str">
        <f>'4_Wash Match Table'!D78</f>
        <v/>
      </c>
      <c r="E88" s="147" t="str">
        <f>'4_Wash Match Table'!E78</f>
        <v/>
      </c>
      <c r="F88" s="148" t="str">
        <f>'4_Wash Match Table'!F78</f>
        <v/>
      </c>
      <c r="G88" s="149" t="str">
        <f>IF(D88="","",IFERROR(INDEX('2_Review &amp; Audit'!$P$6:$P$505,MATCH(D88,'2_Review &amp; Audit'!$H$6:$H$505,0)),""))</f>
        <v/>
      </c>
      <c r="H88" s="149" t="str">
        <f>IF(D88="","",IFERROR(INDEX('2_Review &amp; Audit'!$L$6:$L$505,MATCH(D88,'2_Review &amp; Audit'!$H$6:$H$505,0)),""))</f>
        <v/>
      </c>
      <c r="I88" s="149" t="str">
        <f>IF(D88="","",IFERROR(INDEX('2_Review &amp; Audit'!$Q$6:$Q$505,MATCH(D88,'2_Review &amp; Audit'!$H$6:$H$505,0)),""))</f>
        <v/>
      </c>
      <c r="J88" s="146" t="str">
        <f>'4_Wash Match Table'!I78</f>
        <v/>
      </c>
      <c r="K88" s="146" t="str">
        <f>'4_Wash Match Table'!L78</f>
        <v/>
      </c>
      <c r="L88" s="146" t="str">
        <f>'4_Wash Match Table'!U78</f>
        <v/>
      </c>
      <c r="M88" s="146" t="str">
        <f>'4_Wash Match Table'!AD78</f>
        <v/>
      </c>
      <c r="N88" s="146" t="str">
        <f>'4_Wash Match Table'!AM78</f>
        <v/>
      </c>
      <c r="O88" s="150" t="str">
        <f>'4_Wash Match Table'!M78</f>
        <v/>
      </c>
      <c r="P88" s="150" t="str">
        <f>'4_Wash Match Table'!V78</f>
        <v/>
      </c>
      <c r="Q88" s="150" t="str">
        <f>'4_Wash Match Table'!AE78</f>
        <v/>
      </c>
      <c r="R88" s="150" t="str">
        <f>'4_Wash Match Table'!AN78</f>
        <v/>
      </c>
      <c r="S88" s="148" t="str">
        <f>IF(A88="","",SUM('4_Wash Match Table'!O78,'4_Wash Match Table'!X78,'4_Wash Match Table'!AG78,'4_Wash Match Table'!AP78))</f>
        <v/>
      </c>
      <c r="T88" s="151" t="str">
        <f>'4_Wash Match Table'!P78</f>
        <v/>
      </c>
      <c r="U88" s="151" t="str">
        <f>'4_Wash Match Table'!Q78</f>
        <v/>
      </c>
      <c r="V88" s="149" t="str">
        <f>IF(C88="","",SUM('4_Wash Match Table'!R78,'4_Wash Match Table'!AA78,'4_Wash Match Table'!AJ78,'4_Wash Match Table'!AS78))</f>
        <v/>
      </c>
      <c r="W88" s="152" t="str">
        <f t="shared" si="1"/>
        <v/>
      </c>
    </row>
    <row r="89" spans="1:23" ht="12.75" customHeight="1" x14ac:dyDescent="0.2">
      <c r="A89" s="146" t="str">
        <f>'4_Wash Match Table'!A79</f>
        <v/>
      </c>
      <c r="B89" s="146" t="str">
        <f>'4_Wash Match Table'!B79</f>
        <v/>
      </c>
      <c r="C89" s="146" t="str">
        <f>'4_Wash Match Table'!C79</f>
        <v/>
      </c>
      <c r="D89" s="146" t="str">
        <f>'4_Wash Match Table'!D79</f>
        <v/>
      </c>
      <c r="E89" s="147" t="str">
        <f>'4_Wash Match Table'!E79</f>
        <v/>
      </c>
      <c r="F89" s="148" t="str">
        <f>'4_Wash Match Table'!F79</f>
        <v/>
      </c>
      <c r="G89" s="149" t="str">
        <f>IF(D89="","",IFERROR(INDEX('2_Review &amp; Audit'!$P$6:$P$505,MATCH(D89,'2_Review &amp; Audit'!$H$6:$H$505,0)),""))</f>
        <v/>
      </c>
      <c r="H89" s="149" t="str">
        <f>IF(D89="","",IFERROR(INDEX('2_Review &amp; Audit'!$L$6:$L$505,MATCH(D89,'2_Review &amp; Audit'!$H$6:$H$505,0)),""))</f>
        <v/>
      </c>
      <c r="I89" s="149" t="str">
        <f>IF(D89="","",IFERROR(INDEX('2_Review &amp; Audit'!$Q$6:$Q$505,MATCH(D89,'2_Review &amp; Audit'!$H$6:$H$505,0)),""))</f>
        <v/>
      </c>
      <c r="J89" s="146" t="str">
        <f>'4_Wash Match Table'!I79</f>
        <v/>
      </c>
      <c r="K89" s="146" t="str">
        <f>'4_Wash Match Table'!L79</f>
        <v/>
      </c>
      <c r="L89" s="146" t="str">
        <f>'4_Wash Match Table'!U79</f>
        <v/>
      </c>
      <c r="M89" s="146" t="str">
        <f>'4_Wash Match Table'!AD79</f>
        <v/>
      </c>
      <c r="N89" s="146" t="str">
        <f>'4_Wash Match Table'!AM79</f>
        <v/>
      </c>
      <c r="O89" s="150" t="str">
        <f>'4_Wash Match Table'!M79</f>
        <v/>
      </c>
      <c r="P89" s="150" t="str">
        <f>'4_Wash Match Table'!V79</f>
        <v/>
      </c>
      <c r="Q89" s="150" t="str">
        <f>'4_Wash Match Table'!AE79</f>
        <v/>
      </c>
      <c r="R89" s="150" t="str">
        <f>'4_Wash Match Table'!AN79</f>
        <v/>
      </c>
      <c r="S89" s="148" t="str">
        <f>IF(A89="","",SUM('4_Wash Match Table'!O79,'4_Wash Match Table'!X79,'4_Wash Match Table'!AG79,'4_Wash Match Table'!AP79))</f>
        <v/>
      </c>
      <c r="T89" s="151" t="str">
        <f>'4_Wash Match Table'!P79</f>
        <v/>
      </c>
      <c r="U89" s="151" t="str">
        <f>'4_Wash Match Table'!Q79</f>
        <v/>
      </c>
      <c r="V89" s="149" t="str">
        <f>IF(C89="","",SUM('4_Wash Match Table'!R79,'4_Wash Match Table'!AA79,'4_Wash Match Table'!AJ79,'4_Wash Match Table'!AS79))</f>
        <v/>
      </c>
      <c r="W89" s="152" t="str">
        <f t="shared" si="1"/>
        <v/>
      </c>
    </row>
    <row r="90" spans="1:23" ht="12.75" customHeight="1" x14ac:dyDescent="0.2">
      <c r="A90" s="146" t="str">
        <f>'4_Wash Match Table'!A80</f>
        <v/>
      </c>
      <c r="B90" s="146" t="str">
        <f>'4_Wash Match Table'!B80</f>
        <v/>
      </c>
      <c r="C90" s="146" t="str">
        <f>'4_Wash Match Table'!C80</f>
        <v/>
      </c>
      <c r="D90" s="146" t="str">
        <f>'4_Wash Match Table'!D80</f>
        <v/>
      </c>
      <c r="E90" s="147" t="str">
        <f>'4_Wash Match Table'!E80</f>
        <v/>
      </c>
      <c r="F90" s="148" t="str">
        <f>'4_Wash Match Table'!F80</f>
        <v/>
      </c>
      <c r="G90" s="149" t="str">
        <f>IF(D90="","",IFERROR(INDEX('2_Review &amp; Audit'!$P$6:$P$505,MATCH(D90,'2_Review &amp; Audit'!$H$6:$H$505,0)),""))</f>
        <v/>
      </c>
      <c r="H90" s="149" t="str">
        <f>IF(D90="","",IFERROR(INDEX('2_Review &amp; Audit'!$L$6:$L$505,MATCH(D90,'2_Review &amp; Audit'!$H$6:$H$505,0)),""))</f>
        <v/>
      </c>
      <c r="I90" s="149" t="str">
        <f>IF(D90="","",IFERROR(INDEX('2_Review &amp; Audit'!$Q$6:$Q$505,MATCH(D90,'2_Review &amp; Audit'!$H$6:$H$505,0)),""))</f>
        <v/>
      </c>
      <c r="J90" s="146" t="str">
        <f>'4_Wash Match Table'!I80</f>
        <v/>
      </c>
      <c r="K90" s="146" t="str">
        <f>'4_Wash Match Table'!L80</f>
        <v/>
      </c>
      <c r="L90" s="146" t="str">
        <f>'4_Wash Match Table'!U80</f>
        <v/>
      </c>
      <c r="M90" s="146" t="str">
        <f>'4_Wash Match Table'!AD80</f>
        <v/>
      </c>
      <c r="N90" s="146" t="str">
        <f>'4_Wash Match Table'!AM80</f>
        <v/>
      </c>
      <c r="O90" s="150" t="str">
        <f>'4_Wash Match Table'!M80</f>
        <v/>
      </c>
      <c r="P90" s="150" t="str">
        <f>'4_Wash Match Table'!V80</f>
        <v/>
      </c>
      <c r="Q90" s="150" t="str">
        <f>'4_Wash Match Table'!AE80</f>
        <v/>
      </c>
      <c r="R90" s="150" t="str">
        <f>'4_Wash Match Table'!AN80</f>
        <v/>
      </c>
      <c r="S90" s="148" t="str">
        <f>IF(A90="","",SUM('4_Wash Match Table'!O80,'4_Wash Match Table'!X80,'4_Wash Match Table'!AG80,'4_Wash Match Table'!AP80))</f>
        <v/>
      </c>
      <c r="T90" s="151" t="str">
        <f>'4_Wash Match Table'!P80</f>
        <v/>
      </c>
      <c r="U90" s="151" t="str">
        <f>'4_Wash Match Table'!Q80</f>
        <v/>
      </c>
      <c r="V90" s="149" t="str">
        <f>IF(C90="","",SUM('4_Wash Match Table'!R80,'4_Wash Match Table'!AA80,'4_Wash Match Table'!AJ80,'4_Wash Match Table'!AS80))</f>
        <v/>
      </c>
      <c r="W90" s="152" t="str">
        <f t="shared" si="1"/>
        <v/>
      </c>
    </row>
    <row r="91" spans="1:23" ht="12.75" customHeight="1" x14ac:dyDescent="0.2">
      <c r="A91" s="146" t="str">
        <f>'4_Wash Match Table'!A81</f>
        <v/>
      </c>
      <c r="B91" s="146" t="str">
        <f>'4_Wash Match Table'!B81</f>
        <v/>
      </c>
      <c r="C91" s="146" t="str">
        <f>'4_Wash Match Table'!C81</f>
        <v/>
      </c>
      <c r="D91" s="146" t="str">
        <f>'4_Wash Match Table'!D81</f>
        <v/>
      </c>
      <c r="E91" s="147" t="str">
        <f>'4_Wash Match Table'!E81</f>
        <v/>
      </c>
      <c r="F91" s="148" t="str">
        <f>'4_Wash Match Table'!F81</f>
        <v/>
      </c>
      <c r="G91" s="149" t="str">
        <f>IF(D91="","",IFERROR(INDEX('2_Review &amp; Audit'!$P$6:$P$505,MATCH(D91,'2_Review &amp; Audit'!$H$6:$H$505,0)),""))</f>
        <v/>
      </c>
      <c r="H91" s="149" t="str">
        <f>IF(D91="","",IFERROR(INDEX('2_Review &amp; Audit'!$L$6:$L$505,MATCH(D91,'2_Review &amp; Audit'!$H$6:$H$505,0)),""))</f>
        <v/>
      </c>
      <c r="I91" s="149" t="str">
        <f>IF(D91="","",IFERROR(INDEX('2_Review &amp; Audit'!$Q$6:$Q$505,MATCH(D91,'2_Review &amp; Audit'!$H$6:$H$505,0)),""))</f>
        <v/>
      </c>
      <c r="J91" s="146" t="str">
        <f>'4_Wash Match Table'!I81</f>
        <v/>
      </c>
      <c r="K91" s="146" t="str">
        <f>'4_Wash Match Table'!L81</f>
        <v/>
      </c>
      <c r="L91" s="146" t="str">
        <f>'4_Wash Match Table'!U81</f>
        <v/>
      </c>
      <c r="M91" s="146" t="str">
        <f>'4_Wash Match Table'!AD81</f>
        <v/>
      </c>
      <c r="N91" s="146" t="str">
        <f>'4_Wash Match Table'!AM81</f>
        <v/>
      </c>
      <c r="O91" s="150" t="str">
        <f>'4_Wash Match Table'!M81</f>
        <v/>
      </c>
      <c r="P91" s="150" t="str">
        <f>'4_Wash Match Table'!V81</f>
        <v/>
      </c>
      <c r="Q91" s="150" t="str">
        <f>'4_Wash Match Table'!AE81</f>
        <v/>
      </c>
      <c r="R91" s="150" t="str">
        <f>'4_Wash Match Table'!AN81</f>
        <v/>
      </c>
      <c r="S91" s="148" t="str">
        <f>IF(A91="","",SUM('4_Wash Match Table'!O81,'4_Wash Match Table'!X81,'4_Wash Match Table'!AG81,'4_Wash Match Table'!AP81))</f>
        <v/>
      </c>
      <c r="T91" s="151" t="str">
        <f>'4_Wash Match Table'!P81</f>
        <v/>
      </c>
      <c r="U91" s="151" t="str">
        <f>'4_Wash Match Table'!Q81</f>
        <v/>
      </c>
      <c r="V91" s="149" t="str">
        <f>IF(C91="","",SUM('4_Wash Match Table'!R81,'4_Wash Match Table'!AA81,'4_Wash Match Table'!AJ81,'4_Wash Match Table'!AS81))</f>
        <v/>
      </c>
      <c r="W91" s="152" t="str">
        <f t="shared" si="1"/>
        <v/>
      </c>
    </row>
    <row r="92" spans="1:23" ht="12.75" customHeight="1" x14ac:dyDescent="0.2">
      <c r="A92" s="146" t="str">
        <f>'4_Wash Match Table'!A82</f>
        <v/>
      </c>
      <c r="B92" s="146" t="str">
        <f>'4_Wash Match Table'!B82</f>
        <v/>
      </c>
      <c r="C92" s="146" t="str">
        <f>'4_Wash Match Table'!C82</f>
        <v/>
      </c>
      <c r="D92" s="146" t="str">
        <f>'4_Wash Match Table'!D82</f>
        <v/>
      </c>
      <c r="E92" s="147" t="str">
        <f>'4_Wash Match Table'!E82</f>
        <v/>
      </c>
      <c r="F92" s="148" t="str">
        <f>'4_Wash Match Table'!F82</f>
        <v/>
      </c>
      <c r="G92" s="149" t="str">
        <f>IF(D92="","",IFERROR(INDEX('2_Review &amp; Audit'!$P$6:$P$505,MATCH(D92,'2_Review &amp; Audit'!$H$6:$H$505,0)),""))</f>
        <v/>
      </c>
      <c r="H92" s="149" t="str">
        <f>IF(D92="","",IFERROR(INDEX('2_Review &amp; Audit'!$L$6:$L$505,MATCH(D92,'2_Review &amp; Audit'!$H$6:$H$505,0)),""))</f>
        <v/>
      </c>
      <c r="I92" s="149" t="str">
        <f>IF(D92="","",IFERROR(INDEX('2_Review &amp; Audit'!$Q$6:$Q$505,MATCH(D92,'2_Review &amp; Audit'!$H$6:$H$505,0)),""))</f>
        <v/>
      </c>
      <c r="J92" s="146" t="str">
        <f>'4_Wash Match Table'!I82</f>
        <v/>
      </c>
      <c r="K92" s="146" t="str">
        <f>'4_Wash Match Table'!L82</f>
        <v/>
      </c>
      <c r="L92" s="146" t="str">
        <f>'4_Wash Match Table'!U82</f>
        <v/>
      </c>
      <c r="M92" s="146" t="str">
        <f>'4_Wash Match Table'!AD82</f>
        <v/>
      </c>
      <c r="N92" s="146" t="str">
        <f>'4_Wash Match Table'!AM82</f>
        <v/>
      </c>
      <c r="O92" s="150" t="str">
        <f>'4_Wash Match Table'!M82</f>
        <v/>
      </c>
      <c r="P92" s="150" t="str">
        <f>'4_Wash Match Table'!V82</f>
        <v/>
      </c>
      <c r="Q92" s="150" t="str">
        <f>'4_Wash Match Table'!AE82</f>
        <v/>
      </c>
      <c r="R92" s="150" t="str">
        <f>'4_Wash Match Table'!AN82</f>
        <v/>
      </c>
      <c r="S92" s="148" t="str">
        <f>IF(A92="","",SUM('4_Wash Match Table'!O82,'4_Wash Match Table'!X82,'4_Wash Match Table'!AG82,'4_Wash Match Table'!AP82))</f>
        <v/>
      </c>
      <c r="T92" s="151" t="str">
        <f>'4_Wash Match Table'!P82</f>
        <v/>
      </c>
      <c r="U92" s="151" t="str">
        <f>'4_Wash Match Table'!Q82</f>
        <v/>
      </c>
      <c r="V92" s="149" t="str">
        <f>IF(C92="","",SUM('4_Wash Match Table'!R82,'4_Wash Match Table'!AA82,'4_Wash Match Table'!AJ82,'4_Wash Match Table'!AS82))</f>
        <v/>
      </c>
      <c r="W92" s="152" t="str">
        <f t="shared" si="1"/>
        <v/>
      </c>
    </row>
    <row r="93" spans="1:23" ht="12.75" customHeight="1" x14ac:dyDescent="0.2">
      <c r="A93" s="146" t="str">
        <f>'4_Wash Match Table'!A83</f>
        <v/>
      </c>
      <c r="B93" s="146" t="str">
        <f>'4_Wash Match Table'!B83</f>
        <v/>
      </c>
      <c r="C93" s="146" t="str">
        <f>'4_Wash Match Table'!C83</f>
        <v/>
      </c>
      <c r="D93" s="146" t="str">
        <f>'4_Wash Match Table'!D83</f>
        <v/>
      </c>
      <c r="E93" s="147" t="str">
        <f>'4_Wash Match Table'!E83</f>
        <v/>
      </c>
      <c r="F93" s="148" t="str">
        <f>'4_Wash Match Table'!F83</f>
        <v/>
      </c>
      <c r="G93" s="149" t="str">
        <f>IF(D93="","",IFERROR(INDEX('2_Review &amp; Audit'!$P$6:$P$505,MATCH(D93,'2_Review &amp; Audit'!$H$6:$H$505,0)),""))</f>
        <v/>
      </c>
      <c r="H93" s="149" t="str">
        <f>IF(D93="","",IFERROR(INDEX('2_Review &amp; Audit'!$L$6:$L$505,MATCH(D93,'2_Review &amp; Audit'!$H$6:$H$505,0)),""))</f>
        <v/>
      </c>
      <c r="I93" s="149" t="str">
        <f>IF(D93="","",IFERROR(INDEX('2_Review &amp; Audit'!$Q$6:$Q$505,MATCH(D93,'2_Review &amp; Audit'!$H$6:$H$505,0)),""))</f>
        <v/>
      </c>
      <c r="J93" s="146" t="str">
        <f>'4_Wash Match Table'!I83</f>
        <v/>
      </c>
      <c r="K93" s="146" t="str">
        <f>'4_Wash Match Table'!L83</f>
        <v/>
      </c>
      <c r="L93" s="146" t="str">
        <f>'4_Wash Match Table'!U83</f>
        <v/>
      </c>
      <c r="M93" s="146" t="str">
        <f>'4_Wash Match Table'!AD83</f>
        <v/>
      </c>
      <c r="N93" s="146" t="str">
        <f>'4_Wash Match Table'!AM83</f>
        <v/>
      </c>
      <c r="O93" s="150" t="str">
        <f>'4_Wash Match Table'!M83</f>
        <v/>
      </c>
      <c r="P93" s="150" t="str">
        <f>'4_Wash Match Table'!V83</f>
        <v/>
      </c>
      <c r="Q93" s="150" t="str">
        <f>'4_Wash Match Table'!AE83</f>
        <v/>
      </c>
      <c r="R93" s="150" t="str">
        <f>'4_Wash Match Table'!AN83</f>
        <v/>
      </c>
      <c r="S93" s="148" t="str">
        <f>IF(A93="","",SUM('4_Wash Match Table'!O83,'4_Wash Match Table'!X83,'4_Wash Match Table'!AG83,'4_Wash Match Table'!AP83))</f>
        <v/>
      </c>
      <c r="T93" s="151" t="str">
        <f>'4_Wash Match Table'!P83</f>
        <v/>
      </c>
      <c r="U93" s="151" t="str">
        <f>'4_Wash Match Table'!Q83</f>
        <v/>
      </c>
      <c r="V93" s="149" t="str">
        <f>IF(C93="","",SUM('4_Wash Match Table'!R83,'4_Wash Match Table'!AA83,'4_Wash Match Table'!AJ83,'4_Wash Match Table'!AS83))</f>
        <v/>
      </c>
      <c r="W93" s="152" t="str">
        <f t="shared" si="1"/>
        <v/>
      </c>
    </row>
    <row r="94" spans="1:23" ht="12.75" customHeight="1" x14ac:dyDescent="0.2">
      <c r="A94" s="146" t="str">
        <f>'4_Wash Match Table'!A84</f>
        <v/>
      </c>
      <c r="B94" s="146" t="str">
        <f>'4_Wash Match Table'!B84</f>
        <v/>
      </c>
      <c r="C94" s="146" t="str">
        <f>'4_Wash Match Table'!C84</f>
        <v/>
      </c>
      <c r="D94" s="146" t="str">
        <f>'4_Wash Match Table'!D84</f>
        <v/>
      </c>
      <c r="E94" s="147" t="str">
        <f>'4_Wash Match Table'!E84</f>
        <v/>
      </c>
      <c r="F94" s="148" t="str">
        <f>'4_Wash Match Table'!F84</f>
        <v/>
      </c>
      <c r="G94" s="149" t="str">
        <f>IF(D94="","",IFERROR(INDEX('2_Review &amp; Audit'!$P$6:$P$505,MATCH(D94,'2_Review &amp; Audit'!$H$6:$H$505,0)),""))</f>
        <v/>
      </c>
      <c r="H94" s="149" t="str">
        <f>IF(D94="","",IFERROR(INDEX('2_Review &amp; Audit'!$L$6:$L$505,MATCH(D94,'2_Review &amp; Audit'!$H$6:$H$505,0)),""))</f>
        <v/>
      </c>
      <c r="I94" s="149" t="str">
        <f>IF(D94="","",IFERROR(INDEX('2_Review &amp; Audit'!$Q$6:$Q$505,MATCH(D94,'2_Review &amp; Audit'!$H$6:$H$505,0)),""))</f>
        <v/>
      </c>
      <c r="J94" s="146" t="str">
        <f>'4_Wash Match Table'!I84</f>
        <v/>
      </c>
      <c r="K94" s="146" t="str">
        <f>'4_Wash Match Table'!L84</f>
        <v/>
      </c>
      <c r="L94" s="146" t="str">
        <f>'4_Wash Match Table'!U84</f>
        <v/>
      </c>
      <c r="M94" s="146" t="str">
        <f>'4_Wash Match Table'!AD84</f>
        <v/>
      </c>
      <c r="N94" s="146" t="str">
        <f>'4_Wash Match Table'!AM84</f>
        <v/>
      </c>
      <c r="O94" s="150" t="str">
        <f>'4_Wash Match Table'!M84</f>
        <v/>
      </c>
      <c r="P94" s="150" t="str">
        <f>'4_Wash Match Table'!V84</f>
        <v/>
      </c>
      <c r="Q94" s="150" t="str">
        <f>'4_Wash Match Table'!AE84</f>
        <v/>
      </c>
      <c r="R94" s="150" t="str">
        <f>'4_Wash Match Table'!AN84</f>
        <v/>
      </c>
      <c r="S94" s="148" t="str">
        <f>IF(A94="","",SUM('4_Wash Match Table'!O84,'4_Wash Match Table'!X84,'4_Wash Match Table'!AG84,'4_Wash Match Table'!AP84))</f>
        <v/>
      </c>
      <c r="T94" s="151" t="str">
        <f>'4_Wash Match Table'!P84</f>
        <v/>
      </c>
      <c r="U94" s="151" t="str">
        <f>'4_Wash Match Table'!Q84</f>
        <v/>
      </c>
      <c r="V94" s="149" t="str">
        <f>IF(C94="","",SUM('4_Wash Match Table'!R84,'4_Wash Match Table'!AA84,'4_Wash Match Table'!AJ84,'4_Wash Match Table'!AS84))</f>
        <v/>
      </c>
      <c r="W94" s="152" t="str">
        <f t="shared" si="1"/>
        <v/>
      </c>
    </row>
    <row r="95" spans="1:23" ht="12.75" customHeight="1" x14ac:dyDescent="0.2">
      <c r="A95" s="146" t="str">
        <f>'4_Wash Match Table'!A85</f>
        <v/>
      </c>
      <c r="B95" s="146" t="str">
        <f>'4_Wash Match Table'!B85</f>
        <v/>
      </c>
      <c r="C95" s="146" t="str">
        <f>'4_Wash Match Table'!C85</f>
        <v/>
      </c>
      <c r="D95" s="146" t="str">
        <f>'4_Wash Match Table'!D85</f>
        <v/>
      </c>
      <c r="E95" s="147" t="str">
        <f>'4_Wash Match Table'!E85</f>
        <v/>
      </c>
      <c r="F95" s="148" t="str">
        <f>'4_Wash Match Table'!F85</f>
        <v/>
      </c>
      <c r="G95" s="149" t="str">
        <f>IF(D95="","",IFERROR(INDEX('2_Review &amp; Audit'!$P$6:$P$505,MATCH(D95,'2_Review &amp; Audit'!$H$6:$H$505,0)),""))</f>
        <v/>
      </c>
      <c r="H95" s="149" t="str">
        <f>IF(D95="","",IFERROR(INDEX('2_Review &amp; Audit'!$L$6:$L$505,MATCH(D95,'2_Review &amp; Audit'!$H$6:$H$505,0)),""))</f>
        <v/>
      </c>
      <c r="I95" s="149" t="str">
        <f>IF(D95="","",IFERROR(INDEX('2_Review &amp; Audit'!$Q$6:$Q$505,MATCH(D95,'2_Review &amp; Audit'!$H$6:$H$505,0)),""))</f>
        <v/>
      </c>
      <c r="J95" s="146" t="str">
        <f>'4_Wash Match Table'!I85</f>
        <v/>
      </c>
      <c r="K95" s="146" t="str">
        <f>'4_Wash Match Table'!L85</f>
        <v/>
      </c>
      <c r="L95" s="146" t="str">
        <f>'4_Wash Match Table'!U85</f>
        <v/>
      </c>
      <c r="M95" s="146" t="str">
        <f>'4_Wash Match Table'!AD85</f>
        <v/>
      </c>
      <c r="N95" s="146" t="str">
        <f>'4_Wash Match Table'!AM85</f>
        <v/>
      </c>
      <c r="O95" s="150" t="str">
        <f>'4_Wash Match Table'!M85</f>
        <v/>
      </c>
      <c r="P95" s="150" t="str">
        <f>'4_Wash Match Table'!V85</f>
        <v/>
      </c>
      <c r="Q95" s="150" t="str">
        <f>'4_Wash Match Table'!AE85</f>
        <v/>
      </c>
      <c r="R95" s="150" t="str">
        <f>'4_Wash Match Table'!AN85</f>
        <v/>
      </c>
      <c r="S95" s="148" t="str">
        <f>IF(A95="","",SUM('4_Wash Match Table'!O85,'4_Wash Match Table'!X85,'4_Wash Match Table'!AG85,'4_Wash Match Table'!AP85))</f>
        <v/>
      </c>
      <c r="T95" s="151" t="str">
        <f>'4_Wash Match Table'!P85</f>
        <v/>
      </c>
      <c r="U95" s="151" t="str">
        <f>'4_Wash Match Table'!Q85</f>
        <v/>
      </c>
      <c r="V95" s="149" t="str">
        <f>IF(C95="","",SUM('4_Wash Match Table'!R85,'4_Wash Match Table'!AA85,'4_Wash Match Table'!AJ85,'4_Wash Match Table'!AS85))</f>
        <v/>
      </c>
      <c r="W95" s="152" t="str">
        <f t="shared" si="1"/>
        <v/>
      </c>
    </row>
    <row r="96" spans="1:23" ht="12.75" customHeight="1" x14ac:dyDescent="0.2">
      <c r="A96" s="146" t="str">
        <f>'4_Wash Match Table'!A86</f>
        <v/>
      </c>
      <c r="B96" s="146" t="str">
        <f>'4_Wash Match Table'!B86</f>
        <v/>
      </c>
      <c r="C96" s="146" t="str">
        <f>'4_Wash Match Table'!C86</f>
        <v/>
      </c>
      <c r="D96" s="146" t="str">
        <f>'4_Wash Match Table'!D86</f>
        <v/>
      </c>
      <c r="E96" s="147" t="str">
        <f>'4_Wash Match Table'!E86</f>
        <v/>
      </c>
      <c r="F96" s="148" t="str">
        <f>'4_Wash Match Table'!F86</f>
        <v/>
      </c>
      <c r="G96" s="149" t="str">
        <f>IF(D96="","",IFERROR(INDEX('2_Review &amp; Audit'!$P$6:$P$505,MATCH(D96,'2_Review &amp; Audit'!$H$6:$H$505,0)),""))</f>
        <v/>
      </c>
      <c r="H96" s="149" t="str">
        <f>IF(D96="","",IFERROR(INDEX('2_Review &amp; Audit'!$L$6:$L$505,MATCH(D96,'2_Review &amp; Audit'!$H$6:$H$505,0)),""))</f>
        <v/>
      </c>
      <c r="I96" s="149" t="str">
        <f>IF(D96="","",IFERROR(INDEX('2_Review &amp; Audit'!$Q$6:$Q$505,MATCH(D96,'2_Review &amp; Audit'!$H$6:$H$505,0)),""))</f>
        <v/>
      </c>
      <c r="J96" s="146" t="str">
        <f>'4_Wash Match Table'!I86</f>
        <v/>
      </c>
      <c r="K96" s="146" t="str">
        <f>'4_Wash Match Table'!L86</f>
        <v/>
      </c>
      <c r="L96" s="146" t="str">
        <f>'4_Wash Match Table'!U86</f>
        <v/>
      </c>
      <c r="M96" s="146" t="str">
        <f>'4_Wash Match Table'!AD86</f>
        <v/>
      </c>
      <c r="N96" s="146" t="str">
        <f>'4_Wash Match Table'!AM86</f>
        <v/>
      </c>
      <c r="O96" s="150" t="str">
        <f>'4_Wash Match Table'!M86</f>
        <v/>
      </c>
      <c r="P96" s="150" t="str">
        <f>'4_Wash Match Table'!V86</f>
        <v/>
      </c>
      <c r="Q96" s="150" t="str">
        <f>'4_Wash Match Table'!AE86</f>
        <v/>
      </c>
      <c r="R96" s="150" t="str">
        <f>'4_Wash Match Table'!AN86</f>
        <v/>
      </c>
      <c r="S96" s="148" t="str">
        <f>IF(A96="","",SUM('4_Wash Match Table'!O86,'4_Wash Match Table'!X86,'4_Wash Match Table'!AG86,'4_Wash Match Table'!AP86))</f>
        <v/>
      </c>
      <c r="T96" s="151" t="str">
        <f>'4_Wash Match Table'!P86</f>
        <v/>
      </c>
      <c r="U96" s="151" t="str">
        <f>'4_Wash Match Table'!Q86</f>
        <v/>
      </c>
      <c r="V96" s="149" t="str">
        <f>IF(C96="","",SUM('4_Wash Match Table'!R86,'4_Wash Match Table'!AA86,'4_Wash Match Table'!AJ86,'4_Wash Match Table'!AS86))</f>
        <v/>
      </c>
      <c r="W96" s="152" t="str">
        <f t="shared" si="1"/>
        <v/>
      </c>
    </row>
    <row r="97" spans="1:23" ht="12.75" customHeight="1" x14ac:dyDescent="0.2">
      <c r="A97" s="146" t="str">
        <f>'4_Wash Match Table'!A87</f>
        <v/>
      </c>
      <c r="B97" s="146" t="str">
        <f>'4_Wash Match Table'!B87</f>
        <v/>
      </c>
      <c r="C97" s="146" t="str">
        <f>'4_Wash Match Table'!C87</f>
        <v/>
      </c>
      <c r="D97" s="146" t="str">
        <f>'4_Wash Match Table'!D87</f>
        <v/>
      </c>
      <c r="E97" s="147" t="str">
        <f>'4_Wash Match Table'!E87</f>
        <v/>
      </c>
      <c r="F97" s="148" t="str">
        <f>'4_Wash Match Table'!F87</f>
        <v/>
      </c>
      <c r="G97" s="149" t="str">
        <f>IF(D97="","",IFERROR(INDEX('2_Review &amp; Audit'!$P$6:$P$505,MATCH(D97,'2_Review &amp; Audit'!$H$6:$H$505,0)),""))</f>
        <v/>
      </c>
      <c r="H97" s="149" t="str">
        <f>IF(D97="","",IFERROR(INDEX('2_Review &amp; Audit'!$L$6:$L$505,MATCH(D97,'2_Review &amp; Audit'!$H$6:$H$505,0)),""))</f>
        <v/>
      </c>
      <c r="I97" s="149" t="str">
        <f>IF(D97="","",IFERROR(INDEX('2_Review &amp; Audit'!$Q$6:$Q$505,MATCH(D97,'2_Review &amp; Audit'!$H$6:$H$505,0)),""))</f>
        <v/>
      </c>
      <c r="J97" s="146" t="str">
        <f>'4_Wash Match Table'!I87</f>
        <v/>
      </c>
      <c r="K97" s="146" t="str">
        <f>'4_Wash Match Table'!L87</f>
        <v/>
      </c>
      <c r="L97" s="146" t="str">
        <f>'4_Wash Match Table'!U87</f>
        <v/>
      </c>
      <c r="M97" s="146" t="str">
        <f>'4_Wash Match Table'!AD87</f>
        <v/>
      </c>
      <c r="N97" s="146" t="str">
        <f>'4_Wash Match Table'!AM87</f>
        <v/>
      </c>
      <c r="O97" s="150" t="str">
        <f>'4_Wash Match Table'!M87</f>
        <v/>
      </c>
      <c r="P97" s="150" t="str">
        <f>'4_Wash Match Table'!V87</f>
        <v/>
      </c>
      <c r="Q97" s="150" t="str">
        <f>'4_Wash Match Table'!AE87</f>
        <v/>
      </c>
      <c r="R97" s="150" t="str">
        <f>'4_Wash Match Table'!AN87</f>
        <v/>
      </c>
      <c r="S97" s="148" t="str">
        <f>IF(A97="","",SUM('4_Wash Match Table'!O87,'4_Wash Match Table'!X87,'4_Wash Match Table'!AG87,'4_Wash Match Table'!AP87))</f>
        <v/>
      </c>
      <c r="T97" s="151" t="str">
        <f>'4_Wash Match Table'!P87</f>
        <v/>
      </c>
      <c r="U97" s="151" t="str">
        <f>'4_Wash Match Table'!Q87</f>
        <v/>
      </c>
      <c r="V97" s="149" t="str">
        <f>IF(C97="","",SUM('4_Wash Match Table'!R87,'4_Wash Match Table'!AA87,'4_Wash Match Table'!AJ87,'4_Wash Match Table'!AS87))</f>
        <v/>
      </c>
      <c r="W97" s="152" t="str">
        <f t="shared" si="1"/>
        <v/>
      </c>
    </row>
    <row r="98" spans="1:23" ht="12.75" customHeight="1" x14ac:dyDescent="0.2">
      <c r="A98" s="146" t="str">
        <f>'4_Wash Match Table'!A88</f>
        <v/>
      </c>
      <c r="B98" s="146" t="str">
        <f>'4_Wash Match Table'!B88</f>
        <v/>
      </c>
      <c r="C98" s="146" t="str">
        <f>'4_Wash Match Table'!C88</f>
        <v/>
      </c>
      <c r="D98" s="146" t="str">
        <f>'4_Wash Match Table'!D88</f>
        <v/>
      </c>
      <c r="E98" s="147" t="str">
        <f>'4_Wash Match Table'!E88</f>
        <v/>
      </c>
      <c r="F98" s="148" t="str">
        <f>'4_Wash Match Table'!F88</f>
        <v/>
      </c>
      <c r="G98" s="149" t="str">
        <f>IF(D98="","",IFERROR(INDEX('2_Review &amp; Audit'!$P$6:$P$505,MATCH(D98,'2_Review &amp; Audit'!$H$6:$H$505,0)),""))</f>
        <v/>
      </c>
      <c r="H98" s="149" t="str">
        <f>IF(D98="","",IFERROR(INDEX('2_Review &amp; Audit'!$L$6:$L$505,MATCH(D98,'2_Review &amp; Audit'!$H$6:$H$505,0)),""))</f>
        <v/>
      </c>
      <c r="I98" s="149" t="str">
        <f>IF(D98="","",IFERROR(INDEX('2_Review &amp; Audit'!$Q$6:$Q$505,MATCH(D98,'2_Review &amp; Audit'!$H$6:$H$505,0)),""))</f>
        <v/>
      </c>
      <c r="J98" s="146" t="str">
        <f>'4_Wash Match Table'!I88</f>
        <v/>
      </c>
      <c r="K98" s="146" t="str">
        <f>'4_Wash Match Table'!L88</f>
        <v/>
      </c>
      <c r="L98" s="146" t="str">
        <f>'4_Wash Match Table'!U88</f>
        <v/>
      </c>
      <c r="M98" s="146" t="str">
        <f>'4_Wash Match Table'!AD88</f>
        <v/>
      </c>
      <c r="N98" s="146" t="str">
        <f>'4_Wash Match Table'!AM88</f>
        <v/>
      </c>
      <c r="O98" s="150" t="str">
        <f>'4_Wash Match Table'!M88</f>
        <v/>
      </c>
      <c r="P98" s="150" t="str">
        <f>'4_Wash Match Table'!V88</f>
        <v/>
      </c>
      <c r="Q98" s="150" t="str">
        <f>'4_Wash Match Table'!AE88</f>
        <v/>
      </c>
      <c r="R98" s="150" t="str">
        <f>'4_Wash Match Table'!AN88</f>
        <v/>
      </c>
      <c r="S98" s="148" t="str">
        <f>IF(A98="","",SUM('4_Wash Match Table'!O88,'4_Wash Match Table'!X88,'4_Wash Match Table'!AG88,'4_Wash Match Table'!AP88))</f>
        <v/>
      </c>
      <c r="T98" s="151" t="str">
        <f>'4_Wash Match Table'!P88</f>
        <v/>
      </c>
      <c r="U98" s="151" t="str">
        <f>'4_Wash Match Table'!Q88</f>
        <v/>
      </c>
      <c r="V98" s="149" t="str">
        <f>IF(C98="","",SUM('4_Wash Match Table'!R88,'4_Wash Match Table'!AA88,'4_Wash Match Table'!AJ88,'4_Wash Match Table'!AS88))</f>
        <v/>
      </c>
      <c r="W98" s="152" t="str">
        <f t="shared" si="1"/>
        <v/>
      </c>
    </row>
    <row r="99" spans="1:23" ht="12.75" customHeight="1" x14ac:dyDescent="0.2">
      <c r="A99" s="146" t="str">
        <f>'4_Wash Match Table'!A89</f>
        <v/>
      </c>
      <c r="B99" s="146" t="str">
        <f>'4_Wash Match Table'!B89</f>
        <v/>
      </c>
      <c r="C99" s="146" t="str">
        <f>'4_Wash Match Table'!C89</f>
        <v/>
      </c>
      <c r="D99" s="146" t="str">
        <f>'4_Wash Match Table'!D89</f>
        <v/>
      </c>
      <c r="E99" s="147" t="str">
        <f>'4_Wash Match Table'!E89</f>
        <v/>
      </c>
      <c r="F99" s="148" t="str">
        <f>'4_Wash Match Table'!F89</f>
        <v/>
      </c>
      <c r="G99" s="149" t="str">
        <f>IF(D99="","",IFERROR(INDEX('2_Review &amp; Audit'!$P$6:$P$505,MATCH(D99,'2_Review &amp; Audit'!$H$6:$H$505,0)),""))</f>
        <v/>
      </c>
      <c r="H99" s="149" t="str">
        <f>IF(D99="","",IFERROR(INDEX('2_Review &amp; Audit'!$L$6:$L$505,MATCH(D99,'2_Review &amp; Audit'!$H$6:$H$505,0)),""))</f>
        <v/>
      </c>
      <c r="I99" s="149" t="str">
        <f>IF(D99="","",IFERROR(INDEX('2_Review &amp; Audit'!$Q$6:$Q$505,MATCH(D99,'2_Review &amp; Audit'!$H$6:$H$505,0)),""))</f>
        <v/>
      </c>
      <c r="J99" s="146" t="str">
        <f>'4_Wash Match Table'!I89</f>
        <v/>
      </c>
      <c r="K99" s="146" t="str">
        <f>'4_Wash Match Table'!L89</f>
        <v/>
      </c>
      <c r="L99" s="146" t="str">
        <f>'4_Wash Match Table'!U89</f>
        <v/>
      </c>
      <c r="M99" s="146" t="str">
        <f>'4_Wash Match Table'!AD89</f>
        <v/>
      </c>
      <c r="N99" s="146" t="str">
        <f>'4_Wash Match Table'!AM89</f>
        <v/>
      </c>
      <c r="O99" s="150" t="str">
        <f>'4_Wash Match Table'!M89</f>
        <v/>
      </c>
      <c r="P99" s="150" t="str">
        <f>'4_Wash Match Table'!V89</f>
        <v/>
      </c>
      <c r="Q99" s="150" t="str">
        <f>'4_Wash Match Table'!AE89</f>
        <v/>
      </c>
      <c r="R99" s="150" t="str">
        <f>'4_Wash Match Table'!AN89</f>
        <v/>
      </c>
      <c r="S99" s="148" t="str">
        <f>IF(A99="","",SUM('4_Wash Match Table'!O89,'4_Wash Match Table'!X89,'4_Wash Match Table'!AG89,'4_Wash Match Table'!AP89))</f>
        <v/>
      </c>
      <c r="T99" s="151" t="str">
        <f>'4_Wash Match Table'!P89</f>
        <v/>
      </c>
      <c r="U99" s="151" t="str">
        <f>'4_Wash Match Table'!Q89</f>
        <v/>
      </c>
      <c r="V99" s="149" t="str">
        <f>IF(C99="","",SUM('4_Wash Match Table'!R89,'4_Wash Match Table'!AA89,'4_Wash Match Table'!AJ89,'4_Wash Match Table'!AS89))</f>
        <v/>
      </c>
      <c r="W99" s="152" t="str">
        <f t="shared" si="1"/>
        <v/>
      </c>
    </row>
    <row r="100" spans="1:23" ht="12.75" customHeight="1" x14ac:dyDescent="0.2">
      <c r="A100" s="146" t="str">
        <f>'4_Wash Match Table'!A90</f>
        <v/>
      </c>
      <c r="B100" s="146" t="str">
        <f>'4_Wash Match Table'!B90</f>
        <v/>
      </c>
      <c r="C100" s="146" t="str">
        <f>'4_Wash Match Table'!C90</f>
        <v/>
      </c>
      <c r="D100" s="146" t="str">
        <f>'4_Wash Match Table'!D90</f>
        <v/>
      </c>
      <c r="E100" s="147" t="str">
        <f>'4_Wash Match Table'!E90</f>
        <v/>
      </c>
      <c r="F100" s="148" t="str">
        <f>'4_Wash Match Table'!F90</f>
        <v/>
      </c>
      <c r="G100" s="149" t="str">
        <f>IF(D100="","",IFERROR(INDEX('2_Review &amp; Audit'!$P$6:$P$505,MATCH(D100,'2_Review &amp; Audit'!$H$6:$H$505,0)),""))</f>
        <v/>
      </c>
      <c r="H100" s="149" t="str">
        <f>IF(D100="","",IFERROR(INDEX('2_Review &amp; Audit'!$L$6:$L$505,MATCH(D100,'2_Review &amp; Audit'!$H$6:$H$505,0)),""))</f>
        <v/>
      </c>
      <c r="I100" s="149" t="str">
        <f>IF(D100="","",IFERROR(INDEX('2_Review &amp; Audit'!$Q$6:$Q$505,MATCH(D100,'2_Review &amp; Audit'!$H$6:$H$505,0)),""))</f>
        <v/>
      </c>
      <c r="J100" s="146" t="str">
        <f>'4_Wash Match Table'!I90</f>
        <v/>
      </c>
      <c r="K100" s="146" t="str">
        <f>'4_Wash Match Table'!L90</f>
        <v/>
      </c>
      <c r="L100" s="146" t="str">
        <f>'4_Wash Match Table'!U90</f>
        <v/>
      </c>
      <c r="M100" s="146" t="str">
        <f>'4_Wash Match Table'!AD90</f>
        <v/>
      </c>
      <c r="N100" s="146" t="str">
        <f>'4_Wash Match Table'!AM90</f>
        <v/>
      </c>
      <c r="O100" s="150" t="str">
        <f>'4_Wash Match Table'!M90</f>
        <v/>
      </c>
      <c r="P100" s="150" t="str">
        <f>'4_Wash Match Table'!V90</f>
        <v/>
      </c>
      <c r="Q100" s="150" t="str">
        <f>'4_Wash Match Table'!AE90</f>
        <v/>
      </c>
      <c r="R100" s="150" t="str">
        <f>'4_Wash Match Table'!AN90</f>
        <v/>
      </c>
      <c r="S100" s="148" t="str">
        <f>IF(A100="","",SUM('4_Wash Match Table'!O90,'4_Wash Match Table'!X90,'4_Wash Match Table'!AG90,'4_Wash Match Table'!AP90))</f>
        <v/>
      </c>
      <c r="T100" s="151" t="str">
        <f>'4_Wash Match Table'!P90</f>
        <v/>
      </c>
      <c r="U100" s="151" t="str">
        <f>'4_Wash Match Table'!Q90</f>
        <v/>
      </c>
      <c r="V100" s="149" t="str">
        <f>IF(C100="","",SUM('4_Wash Match Table'!R90,'4_Wash Match Table'!AA90,'4_Wash Match Table'!AJ90,'4_Wash Match Table'!AS90))</f>
        <v/>
      </c>
      <c r="W100" s="152" t="str">
        <f t="shared" si="1"/>
        <v/>
      </c>
    </row>
    <row r="101" spans="1:23" ht="12.75" customHeight="1" x14ac:dyDescent="0.2">
      <c r="A101" s="146" t="str">
        <f>'4_Wash Match Table'!A91</f>
        <v/>
      </c>
      <c r="B101" s="146" t="str">
        <f>'4_Wash Match Table'!B91</f>
        <v/>
      </c>
      <c r="C101" s="146" t="str">
        <f>'4_Wash Match Table'!C91</f>
        <v/>
      </c>
      <c r="D101" s="146" t="str">
        <f>'4_Wash Match Table'!D91</f>
        <v/>
      </c>
      <c r="E101" s="147" t="str">
        <f>'4_Wash Match Table'!E91</f>
        <v/>
      </c>
      <c r="F101" s="148" t="str">
        <f>'4_Wash Match Table'!F91</f>
        <v/>
      </c>
      <c r="G101" s="149" t="str">
        <f>IF(D101="","",IFERROR(INDEX('2_Review &amp; Audit'!$P$6:$P$505,MATCH(D101,'2_Review &amp; Audit'!$H$6:$H$505,0)),""))</f>
        <v/>
      </c>
      <c r="H101" s="149" t="str">
        <f>IF(D101="","",IFERROR(INDEX('2_Review &amp; Audit'!$L$6:$L$505,MATCH(D101,'2_Review &amp; Audit'!$H$6:$H$505,0)),""))</f>
        <v/>
      </c>
      <c r="I101" s="149" t="str">
        <f>IF(D101="","",IFERROR(INDEX('2_Review &amp; Audit'!$Q$6:$Q$505,MATCH(D101,'2_Review &amp; Audit'!$H$6:$H$505,0)),""))</f>
        <v/>
      </c>
      <c r="J101" s="146" t="str">
        <f>'4_Wash Match Table'!I91</f>
        <v/>
      </c>
      <c r="K101" s="146" t="str">
        <f>'4_Wash Match Table'!L91</f>
        <v/>
      </c>
      <c r="L101" s="146" t="str">
        <f>'4_Wash Match Table'!U91</f>
        <v/>
      </c>
      <c r="M101" s="146" t="str">
        <f>'4_Wash Match Table'!AD91</f>
        <v/>
      </c>
      <c r="N101" s="146" t="str">
        <f>'4_Wash Match Table'!AM91</f>
        <v/>
      </c>
      <c r="O101" s="150" t="str">
        <f>'4_Wash Match Table'!M91</f>
        <v/>
      </c>
      <c r="P101" s="150" t="str">
        <f>'4_Wash Match Table'!V91</f>
        <v/>
      </c>
      <c r="Q101" s="150" t="str">
        <f>'4_Wash Match Table'!AE91</f>
        <v/>
      </c>
      <c r="R101" s="150" t="str">
        <f>'4_Wash Match Table'!AN91</f>
        <v/>
      </c>
      <c r="S101" s="148" t="str">
        <f>IF(A101="","",SUM('4_Wash Match Table'!O91,'4_Wash Match Table'!X91,'4_Wash Match Table'!AG91,'4_Wash Match Table'!AP91))</f>
        <v/>
      </c>
      <c r="T101" s="151" t="str">
        <f>'4_Wash Match Table'!P91</f>
        <v/>
      </c>
      <c r="U101" s="151" t="str">
        <f>'4_Wash Match Table'!Q91</f>
        <v/>
      </c>
      <c r="V101" s="149" t="str">
        <f>IF(C101="","",SUM('4_Wash Match Table'!R91,'4_Wash Match Table'!AA91,'4_Wash Match Table'!AJ91,'4_Wash Match Table'!AS91))</f>
        <v/>
      </c>
      <c r="W101" s="152" t="str">
        <f t="shared" si="1"/>
        <v/>
      </c>
    </row>
    <row r="102" spans="1:23" ht="12.75" customHeight="1" x14ac:dyDescent="0.2">
      <c r="A102" s="146" t="str">
        <f>'4_Wash Match Table'!A92</f>
        <v/>
      </c>
      <c r="B102" s="146" t="str">
        <f>'4_Wash Match Table'!B92</f>
        <v/>
      </c>
      <c r="C102" s="146" t="str">
        <f>'4_Wash Match Table'!C92</f>
        <v/>
      </c>
      <c r="D102" s="146" t="str">
        <f>'4_Wash Match Table'!D92</f>
        <v/>
      </c>
      <c r="E102" s="147" t="str">
        <f>'4_Wash Match Table'!E92</f>
        <v/>
      </c>
      <c r="F102" s="148" t="str">
        <f>'4_Wash Match Table'!F92</f>
        <v/>
      </c>
      <c r="G102" s="149" t="str">
        <f>IF(D102="","",IFERROR(INDEX('2_Review &amp; Audit'!$P$6:$P$505,MATCH(D102,'2_Review &amp; Audit'!$H$6:$H$505,0)),""))</f>
        <v/>
      </c>
      <c r="H102" s="149" t="str">
        <f>IF(D102="","",IFERROR(INDEX('2_Review &amp; Audit'!$L$6:$L$505,MATCH(D102,'2_Review &amp; Audit'!$H$6:$H$505,0)),""))</f>
        <v/>
      </c>
      <c r="I102" s="149" t="str">
        <f>IF(D102="","",IFERROR(INDEX('2_Review &amp; Audit'!$Q$6:$Q$505,MATCH(D102,'2_Review &amp; Audit'!$H$6:$H$505,0)),""))</f>
        <v/>
      </c>
      <c r="J102" s="146" t="str">
        <f>'4_Wash Match Table'!I92</f>
        <v/>
      </c>
      <c r="K102" s="146" t="str">
        <f>'4_Wash Match Table'!L92</f>
        <v/>
      </c>
      <c r="L102" s="146" t="str">
        <f>'4_Wash Match Table'!U92</f>
        <v/>
      </c>
      <c r="M102" s="146" t="str">
        <f>'4_Wash Match Table'!AD92</f>
        <v/>
      </c>
      <c r="N102" s="146" t="str">
        <f>'4_Wash Match Table'!AM92</f>
        <v/>
      </c>
      <c r="O102" s="150" t="str">
        <f>'4_Wash Match Table'!M92</f>
        <v/>
      </c>
      <c r="P102" s="150" t="str">
        <f>'4_Wash Match Table'!V92</f>
        <v/>
      </c>
      <c r="Q102" s="150" t="str">
        <f>'4_Wash Match Table'!AE92</f>
        <v/>
      </c>
      <c r="R102" s="150" t="str">
        <f>'4_Wash Match Table'!AN92</f>
        <v/>
      </c>
      <c r="S102" s="148" t="str">
        <f>IF(A102="","",SUM('4_Wash Match Table'!O92,'4_Wash Match Table'!X92,'4_Wash Match Table'!AG92,'4_Wash Match Table'!AP92))</f>
        <v/>
      </c>
      <c r="T102" s="151" t="str">
        <f>'4_Wash Match Table'!P92</f>
        <v/>
      </c>
      <c r="U102" s="151" t="str">
        <f>'4_Wash Match Table'!Q92</f>
        <v/>
      </c>
      <c r="V102" s="149" t="str">
        <f>IF(C102="","",SUM('4_Wash Match Table'!R92,'4_Wash Match Table'!AA92,'4_Wash Match Table'!AJ92,'4_Wash Match Table'!AS92))</f>
        <v/>
      </c>
      <c r="W102" s="152" t="str">
        <f t="shared" si="1"/>
        <v/>
      </c>
    </row>
    <row r="103" spans="1:23" ht="12.75" customHeight="1" x14ac:dyDescent="0.2">
      <c r="A103" s="146" t="str">
        <f>'4_Wash Match Table'!A93</f>
        <v/>
      </c>
      <c r="B103" s="146" t="str">
        <f>'4_Wash Match Table'!B93</f>
        <v/>
      </c>
      <c r="C103" s="146" t="str">
        <f>'4_Wash Match Table'!C93</f>
        <v/>
      </c>
      <c r="D103" s="146" t="str">
        <f>'4_Wash Match Table'!D93</f>
        <v/>
      </c>
      <c r="E103" s="147" t="str">
        <f>'4_Wash Match Table'!E93</f>
        <v/>
      </c>
      <c r="F103" s="148" t="str">
        <f>'4_Wash Match Table'!F93</f>
        <v/>
      </c>
      <c r="G103" s="149" t="str">
        <f>IF(D103="","",IFERROR(INDEX('2_Review &amp; Audit'!$P$6:$P$505,MATCH(D103,'2_Review &amp; Audit'!$H$6:$H$505,0)),""))</f>
        <v/>
      </c>
      <c r="H103" s="149" t="str">
        <f>IF(D103="","",IFERROR(INDEX('2_Review &amp; Audit'!$L$6:$L$505,MATCH(D103,'2_Review &amp; Audit'!$H$6:$H$505,0)),""))</f>
        <v/>
      </c>
      <c r="I103" s="149" t="str">
        <f>IF(D103="","",IFERROR(INDEX('2_Review &amp; Audit'!$Q$6:$Q$505,MATCH(D103,'2_Review &amp; Audit'!$H$6:$H$505,0)),""))</f>
        <v/>
      </c>
      <c r="J103" s="146" t="str">
        <f>'4_Wash Match Table'!I93</f>
        <v/>
      </c>
      <c r="K103" s="146" t="str">
        <f>'4_Wash Match Table'!L93</f>
        <v/>
      </c>
      <c r="L103" s="146" t="str">
        <f>'4_Wash Match Table'!U93</f>
        <v/>
      </c>
      <c r="M103" s="146" t="str">
        <f>'4_Wash Match Table'!AD93</f>
        <v/>
      </c>
      <c r="N103" s="146" t="str">
        <f>'4_Wash Match Table'!AM93</f>
        <v/>
      </c>
      <c r="O103" s="150" t="str">
        <f>'4_Wash Match Table'!M93</f>
        <v/>
      </c>
      <c r="P103" s="150" t="str">
        <f>'4_Wash Match Table'!V93</f>
        <v/>
      </c>
      <c r="Q103" s="150" t="str">
        <f>'4_Wash Match Table'!AE93</f>
        <v/>
      </c>
      <c r="R103" s="150" t="str">
        <f>'4_Wash Match Table'!AN93</f>
        <v/>
      </c>
      <c r="S103" s="148" t="str">
        <f>IF(A103="","",SUM('4_Wash Match Table'!O93,'4_Wash Match Table'!X93,'4_Wash Match Table'!AG93,'4_Wash Match Table'!AP93))</f>
        <v/>
      </c>
      <c r="T103" s="151" t="str">
        <f>'4_Wash Match Table'!P93</f>
        <v/>
      </c>
      <c r="U103" s="151" t="str">
        <f>'4_Wash Match Table'!Q93</f>
        <v/>
      </c>
      <c r="V103" s="149" t="str">
        <f>IF(C103="","",SUM('4_Wash Match Table'!R93,'4_Wash Match Table'!AA93,'4_Wash Match Table'!AJ93,'4_Wash Match Table'!AS93))</f>
        <v/>
      </c>
      <c r="W103" s="152" t="str">
        <f t="shared" si="1"/>
        <v/>
      </c>
    </row>
    <row r="104" spans="1:23" ht="12.75" customHeight="1" x14ac:dyDescent="0.2">
      <c r="A104" s="146" t="str">
        <f>'4_Wash Match Table'!A94</f>
        <v/>
      </c>
      <c r="B104" s="146" t="str">
        <f>'4_Wash Match Table'!B94</f>
        <v/>
      </c>
      <c r="C104" s="146" t="str">
        <f>'4_Wash Match Table'!C94</f>
        <v/>
      </c>
      <c r="D104" s="146" t="str">
        <f>'4_Wash Match Table'!D94</f>
        <v/>
      </c>
      <c r="E104" s="147" t="str">
        <f>'4_Wash Match Table'!E94</f>
        <v/>
      </c>
      <c r="F104" s="148" t="str">
        <f>'4_Wash Match Table'!F94</f>
        <v/>
      </c>
      <c r="G104" s="149" t="str">
        <f>IF(D104="","",IFERROR(INDEX('2_Review &amp; Audit'!$P$6:$P$505,MATCH(D104,'2_Review &amp; Audit'!$H$6:$H$505,0)),""))</f>
        <v/>
      </c>
      <c r="H104" s="149" t="str">
        <f>IF(D104="","",IFERROR(INDEX('2_Review &amp; Audit'!$L$6:$L$505,MATCH(D104,'2_Review &amp; Audit'!$H$6:$H$505,0)),""))</f>
        <v/>
      </c>
      <c r="I104" s="149" t="str">
        <f>IF(D104="","",IFERROR(INDEX('2_Review &amp; Audit'!$Q$6:$Q$505,MATCH(D104,'2_Review &amp; Audit'!$H$6:$H$505,0)),""))</f>
        <v/>
      </c>
      <c r="J104" s="146" t="str">
        <f>'4_Wash Match Table'!I94</f>
        <v/>
      </c>
      <c r="K104" s="146" t="str">
        <f>'4_Wash Match Table'!L94</f>
        <v/>
      </c>
      <c r="L104" s="146" t="str">
        <f>'4_Wash Match Table'!U94</f>
        <v/>
      </c>
      <c r="M104" s="146" t="str">
        <f>'4_Wash Match Table'!AD94</f>
        <v/>
      </c>
      <c r="N104" s="146" t="str">
        <f>'4_Wash Match Table'!AM94</f>
        <v/>
      </c>
      <c r="O104" s="150" t="str">
        <f>'4_Wash Match Table'!M94</f>
        <v/>
      </c>
      <c r="P104" s="150" t="str">
        <f>'4_Wash Match Table'!V94</f>
        <v/>
      </c>
      <c r="Q104" s="150" t="str">
        <f>'4_Wash Match Table'!AE94</f>
        <v/>
      </c>
      <c r="R104" s="150" t="str">
        <f>'4_Wash Match Table'!AN94</f>
        <v/>
      </c>
      <c r="S104" s="148" t="str">
        <f>IF(A104="","",SUM('4_Wash Match Table'!O94,'4_Wash Match Table'!X94,'4_Wash Match Table'!AG94,'4_Wash Match Table'!AP94))</f>
        <v/>
      </c>
      <c r="T104" s="151" t="str">
        <f>'4_Wash Match Table'!P94</f>
        <v/>
      </c>
      <c r="U104" s="151" t="str">
        <f>'4_Wash Match Table'!Q94</f>
        <v/>
      </c>
      <c r="V104" s="149" t="str">
        <f>IF(C104="","",SUM('4_Wash Match Table'!R94,'4_Wash Match Table'!AA94,'4_Wash Match Table'!AJ94,'4_Wash Match Table'!AS94))</f>
        <v/>
      </c>
      <c r="W104" s="152" t="str">
        <f t="shared" si="1"/>
        <v/>
      </c>
    </row>
    <row r="105" spans="1:23" ht="12.75" customHeight="1" x14ac:dyDescent="0.2">
      <c r="A105" s="146" t="str">
        <f>'4_Wash Match Table'!A95</f>
        <v/>
      </c>
      <c r="B105" s="146" t="str">
        <f>'4_Wash Match Table'!B95</f>
        <v/>
      </c>
      <c r="C105" s="146" t="str">
        <f>'4_Wash Match Table'!C95</f>
        <v/>
      </c>
      <c r="D105" s="146" t="str">
        <f>'4_Wash Match Table'!D95</f>
        <v/>
      </c>
      <c r="E105" s="147" t="str">
        <f>'4_Wash Match Table'!E95</f>
        <v/>
      </c>
      <c r="F105" s="148" t="str">
        <f>'4_Wash Match Table'!F95</f>
        <v/>
      </c>
      <c r="G105" s="149" t="str">
        <f>IF(D105="","",IFERROR(INDEX('2_Review &amp; Audit'!$P$6:$P$505,MATCH(D105,'2_Review &amp; Audit'!$H$6:$H$505,0)),""))</f>
        <v/>
      </c>
      <c r="H105" s="149" t="str">
        <f>IF(D105="","",IFERROR(INDEX('2_Review &amp; Audit'!$L$6:$L$505,MATCH(D105,'2_Review &amp; Audit'!$H$6:$H$505,0)),""))</f>
        <v/>
      </c>
      <c r="I105" s="149" t="str">
        <f>IF(D105="","",IFERROR(INDEX('2_Review &amp; Audit'!$Q$6:$Q$505,MATCH(D105,'2_Review &amp; Audit'!$H$6:$H$505,0)),""))</f>
        <v/>
      </c>
      <c r="J105" s="146" t="str">
        <f>'4_Wash Match Table'!I95</f>
        <v/>
      </c>
      <c r="K105" s="146" t="str">
        <f>'4_Wash Match Table'!L95</f>
        <v/>
      </c>
      <c r="L105" s="146" t="str">
        <f>'4_Wash Match Table'!U95</f>
        <v/>
      </c>
      <c r="M105" s="146" t="str">
        <f>'4_Wash Match Table'!AD95</f>
        <v/>
      </c>
      <c r="N105" s="146" t="str">
        <f>'4_Wash Match Table'!AM95</f>
        <v/>
      </c>
      <c r="O105" s="150" t="str">
        <f>'4_Wash Match Table'!M95</f>
        <v/>
      </c>
      <c r="P105" s="150" t="str">
        <f>'4_Wash Match Table'!V95</f>
        <v/>
      </c>
      <c r="Q105" s="150" t="str">
        <f>'4_Wash Match Table'!AE95</f>
        <v/>
      </c>
      <c r="R105" s="150" t="str">
        <f>'4_Wash Match Table'!AN95</f>
        <v/>
      </c>
      <c r="S105" s="148" t="str">
        <f>IF(A105="","",SUM('4_Wash Match Table'!O95,'4_Wash Match Table'!X95,'4_Wash Match Table'!AG95,'4_Wash Match Table'!AP95))</f>
        <v/>
      </c>
      <c r="T105" s="151" t="str">
        <f>'4_Wash Match Table'!P95</f>
        <v/>
      </c>
      <c r="U105" s="151" t="str">
        <f>'4_Wash Match Table'!Q95</f>
        <v/>
      </c>
      <c r="V105" s="149" t="str">
        <f>IF(C105="","",SUM('4_Wash Match Table'!R95,'4_Wash Match Table'!AA95,'4_Wash Match Table'!AJ95,'4_Wash Match Table'!AS95))</f>
        <v/>
      </c>
      <c r="W105" s="152" t="str">
        <f t="shared" si="1"/>
        <v/>
      </c>
    </row>
    <row r="106" spans="1:23" ht="12.75" customHeight="1" x14ac:dyDescent="0.2">
      <c r="A106" s="146" t="str">
        <f>'4_Wash Match Table'!A96</f>
        <v/>
      </c>
      <c r="B106" s="146" t="str">
        <f>'4_Wash Match Table'!B96</f>
        <v/>
      </c>
      <c r="C106" s="146" t="str">
        <f>'4_Wash Match Table'!C96</f>
        <v/>
      </c>
      <c r="D106" s="146" t="str">
        <f>'4_Wash Match Table'!D96</f>
        <v/>
      </c>
      <c r="E106" s="147" t="str">
        <f>'4_Wash Match Table'!E96</f>
        <v/>
      </c>
      <c r="F106" s="148" t="str">
        <f>'4_Wash Match Table'!F96</f>
        <v/>
      </c>
      <c r="G106" s="149" t="str">
        <f>IF(D106="","",IFERROR(INDEX('2_Review &amp; Audit'!$P$6:$P$505,MATCH(D106,'2_Review &amp; Audit'!$H$6:$H$505,0)),""))</f>
        <v/>
      </c>
      <c r="H106" s="149" t="str">
        <f>IF(D106="","",IFERROR(INDEX('2_Review &amp; Audit'!$L$6:$L$505,MATCH(D106,'2_Review &amp; Audit'!$H$6:$H$505,0)),""))</f>
        <v/>
      </c>
      <c r="I106" s="149" t="str">
        <f>IF(D106="","",IFERROR(INDEX('2_Review &amp; Audit'!$Q$6:$Q$505,MATCH(D106,'2_Review &amp; Audit'!$H$6:$H$505,0)),""))</f>
        <v/>
      </c>
      <c r="J106" s="146" t="str">
        <f>'4_Wash Match Table'!I96</f>
        <v/>
      </c>
      <c r="K106" s="146" t="str">
        <f>'4_Wash Match Table'!L96</f>
        <v/>
      </c>
      <c r="L106" s="146" t="str">
        <f>'4_Wash Match Table'!U96</f>
        <v/>
      </c>
      <c r="M106" s="146" t="str">
        <f>'4_Wash Match Table'!AD96</f>
        <v/>
      </c>
      <c r="N106" s="146" t="str">
        <f>'4_Wash Match Table'!AM96</f>
        <v/>
      </c>
      <c r="O106" s="150" t="str">
        <f>'4_Wash Match Table'!M96</f>
        <v/>
      </c>
      <c r="P106" s="150" t="str">
        <f>'4_Wash Match Table'!V96</f>
        <v/>
      </c>
      <c r="Q106" s="150" t="str">
        <f>'4_Wash Match Table'!AE96</f>
        <v/>
      </c>
      <c r="R106" s="150" t="str">
        <f>'4_Wash Match Table'!AN96</f>
        <v/>
      </c>
      <c r="S106" s="148" t="str">
        <f>IF(A106="","",SUM('4_Wash Match Table'!O96,'4_Wash Match Table'!X96,'4_Wash Match Table'!AG96,'4_Wash Match Table'!AP96))</f>
        <v/>
      </c>
      <c r="T106" s="151" t="str">
        <f>'4_Wash Match Table'!P96</f>
        <v/>
      </c>
      <c r="U106" s="151" t="str">
        <f>'4_Wash Match Table'!Q96</f>
        <v/>
      </c>
      <c r="V106" s="149" t="str">
        <f>IF(C106="","",SUM('4_Wash Match Table'!R96,'4_Wash Match Table'!AA96,'4_Wash Match Table'!AJ96,'4_Wash Match Table'!AS96))</f>
        <v/>
      </c>
      <c r="W106" s="152" t="str">
        <f t="shared" si="1"/>
        <v/>
      </c>
    </row>
    <row r="107" spans="1:23" ht="12.75" customHeight="1" x14ac:dyDescent="0.2">
      <c r="A107" s="146" t="str">
        <f>'4_Wash Match Table'!A97</f>
        <v/>
      </c>
      <c r="B107" s="146" t="str">
        <f>'4_Wash Match Table'!B97</f>
        <v/>
      </c>
      <c r="C107" s="146" t="str">
        <f>'4_Wash Match Table'!C97</f>
        <v/>
      </c>
      <c r="D107" s="146" t="str">
        <f>'4_Wash Match Table'!D97</f>
        <v/>
      </c>
      <c r="E107" s="147" t="str">
        <f>'4_Wash Match Table'!E97</f>
        <v/>
      </c>
      <c r="F107" s="148" t="str">
        <f>'4_Wash Match Table'!F97</f>
        <v/>
      </c>
      <c r="G107" s="149" t="str">
        <f>IF(D107="","",IFERROR(INDEX('2_Review &amp; Audit'!$P$6:$P$505,MATCH(D107,'2_Review &amp; Audit'!$H$6:$H$505,0)),""))</f>
        <v/>
      </c>
      <c r="H107" s="149" t="str">
        <f>IF(D107="","",IFERROR(INDEX('2_Review &amp; Audit'!$L$6:$L$505,MATCH(D107,'2_Review &amp; Audit'!$H$6:$H$505,0)),""))</f>
        <v/>
      </c>
      <c r="I107" s="149" t="str">
        <f>IF(D107="","",IFERROR(INDEX('2_Review &amp; Audit'!$Q$6:$Q$505,MATCH(D107,'2_Review &amp; Audit'!$H$6:$H$505,0)),""))</f>
        <v/>
      </c>
      <c r="J107" s="146" t="str">
        <f>'4_Wash Match Table'!I97</f>
        <v/>
      </c>
      <c r="K107" s="146" t="str">
        <f>'4_Wash Match Table'!L97</f>
        <v/>
      </c>
      <c r="L107" s="146" t="str">
        <f>'4_Wash Match Table'!U97</f>
        <v/>
      </c>
      <c r="M107" s="146" t="str">
        <f>'4_Wash Match Table'!AD97</f>
        <v/>
      </c>
      <c r="N107" s="146" t="str">
        <f>'4_Wash Match Table'!AM97</f>
        <v/>
      </c>
      <c r="O107" s="150" t="str">
        <f>'4_Wash Match Table'!M97</f>
        <v/>
      </c>
      <c r="P107" s="150" t="str">
        <f>'4_Wash Match Table'!V97</f>
        <v/>
      </c>
      <c r="Q107" s="150" t="str">
        <f>'4_Wash Match Table'!AE97</f>
        <v/>
      </c>
      <c r="R107" s="150" t="str">
        <f>'4_Wash Match Table'!AN97</f>
        <v/>
      </c>
      <c r="S107" s="148" t="str">
        <f>IF(A107="","",SUM('4_Wash Match Table'!O97,'4_Wash Match Table'!X97,'4_Wash Match Table'!AG97,'4_Wash Match Table'!AP97))</f>
        <v/>
      </c>
      <c r="T107" s="151" t="str">
        <f>'4_Wash Match Table'!P97</f>
        <v/>
      </c>
      <c r="U107" s="151" t="str">
        <f>'4_Wash Match Table'!Q97</f>
        <v/>
      </c>
      <c r="V107" s="149" t="str">
        <f>IF(C107="","",SUM('4_Wash Match Table'!R97,'4_Wash Match Table'!AA97,'4_Wash Match Table'!AJ97,'4_Wash Match Table'!AS97))</f>
        <v/>
      </c>
      <c r="W107" s="152" t="str">
        <f t="shared" si="1"/>
        <v/>
      </c>
    </row>
    <row r="108" spans="1:23" ht="12.75" customHeight="1" x14ac:dyDescent="0.2">
      <c r="A108" s="146" t="str">
        <f>'4_Wash Match Table'!A98</f>
        <v/>
      </c>
      <c r="B108" s="146" t="str">
        <f>'4_Wash Match Table'!B98</f>
        <v/>
      </c>
      <c r="C108" s="146" t="str">
        <f>'4_Wash Match Table'!C98</f>
        <v/>
      </c>
      <c r="D108" s="146" t="str">
        <f>'4_Wash Match Table'!D98</f>
        <v/>
      </c>
      <c r="E108" s="147" t="str">
        <f>'4_Wash Match Table'!E98</f>
        <v/>
      </c>
      <c r="F108" s="148" t="str">
        <f>'4_Wash Match Table'!F98</f>
        <v/>
      </c>
      <c r="G108" s="149" t="str">
        <f>IF(D108="","",IFERROR(INDEX('2_Review &amp; Audit'!$P$6:$P$505,MATCH(D108,'2_Review &amp; Audit'!$H$6:$H$505,0)),""))</f>
        <v/>
      </c>
      <c r="H108" s="149" t="str">
        <f>IF(D108="","",IFERROR(INDEX('2_Review &amp; Audit'!$L$6:$L$505,MATCH(D108,'2_Review &amp; Audit'!$H$6:$H$505,0)),""))</f>
        <v/>
      </c>
      <c r="I108" s="149" t="str">
        <f>IF(D108="","",IFERROR(INDEX('2_Review &amp; Audit'!$Q$6:$Q$505,MATCH(D108,'2_Review &amp; Audit'!$H$6:$H$505,0)),""))</f>
        <v/>
      </c>
      <c r="J108" s="146" t="str">
        <f>'4_Wash Match Table'!I98</f>
        <v/>
      </c>
      <c r="K108" s="146" t="str">
        <f>'4_Wash Match Table'!L98</f>
        <v/>
      </c>
      <c r="L108" s="146" t="str">
        <f>'4_Wash Match Table'!U98</f>
        <v/>
      </c>
      <c r="M108" s="146" t="str">
        <f>'4_Wash Match Table'!AD98</f>
        <v/>
      </c>
      <c r="N108" s="146" t="str">
        <f>'4_Wash Match Table'!AM98</f>
        <v/>
      </c>
      <c r="O108" s="150" t="str">
        <f>'4_Wash Match Table'!M98</f>
        <v/>
      </c>
      <c r="P108" s="150" t="str">
        <f>'4_Wash Match Table'!V98</f>
        <v/>
      </c>
      <c r="Q108" s="150" t="str">
        <f>'4_Wash Match Table'!AE98</f>
        <v/>
      </c>
      <c r="R108" s="150" t="str">
        <f>'4_Wash Match Table'!AN98</f>
        <v/>
      </c>
      <c r="S108" s="148" t="str">
        <f>IF(A108="","",SUM('4_Wash Match Table'!O98,'4_Wash Match Table'!X98,'4_Wash Match Table'!AG98,'4_Wash Match Table'!AP98))</f>
        <v/>
      </c>
      <c r="T108" s="151" t="str">
        <f>'4_Wash Match Table'!P98</f>
        <v/>
      </c>
      <c r="U108" s="151" t="str">
        <f>'4_Wash Match Table'!Q98</f>
        <v/>
      </c>
      <c r="V108" s="149" t="str">
        <f>IF(C108="","",SUM('4_Wash Match Table'!R98,'4_Wash Match Table'!AA98,'4_Wash Match Table'!AJ98,'4_Wash Match Table'!AS98))</f>
        <v/>
      </c>
      <c r="W108" s="152" t="str">
        <f t="shared" si="1"/>
        <v/>
      </c>
    </row>
    <row r="109" spans="1:23" ht="12.75" customHeight="1" x14ac:dyDescent="0.2">
      <c r="A109" s="146" t="str">
        <f>'4_Wash Match Table'!A99</f>
        <v/>
      </c>
      <c r="B109" s="146" t="str">
        <f>'4_Wash Match Table'!B99</f>
        <v/>
      </c>
      <c r="C109" s="146" t="str">
        <f>'4_Wash Match Table'!C99</f>
        <v/>
      </c>
      <c r="D109" s="146" t="str">
        <f>'4_Wash Match Table'!D99</f>
        <v/>
      </c>
      <c r="E109" s="147" t="str">
        <f>'4_Wash Match Table'!E99</f>
        <v/>
      </c>
      <c r="F109" s="148" t="str">
        <f>'4_Wash Match Table'!F99</f>
        <v/>
      </c>
      <c r="G109" s="149" t="str">
        <f>IF(D109="","",IFERROR(INDEX('2_Review &amp; Audit'!$P$6:$P$505,MATCH(D109,'2_Review &amp; Audit'!$H$6:$H$505,0)),""))</f>
        <v/>
      </c>
      <c r="H109" s="149" t="str">
        <f>IF(D109="","",IFERROR(INDEX('2_Review &amp; Audit'!$L$6:$L$505,MATCH(D109,'2_Review &amp; Audit'!$H$6:$H$505,0)),""))</f>
        <v/>
      </c>
      <c r="I109" s="149" t="str">
        <f>IF(D109="","",IFERROR(INDEX('2_Review &amp; Audit'!$Q$6:$Q$505,MATCH(D109,'2_Review &amp; Audit'!$H$6:$H$505,0)),""))</f>
        <v/>
      </c>
      <c r="J109" s="146" t="str">
        <f>'4_Wash Match Table'!I99</f>
        <v/>
      </c>
      <c r="K109" s="146" t="str">
        <f>'4_Wash Match Table'!L99</f>
        <v/>
      </c>
      <c r="L109" s="146" t="str">
        <f>'4_Wash Match Table'!U99</f>
        <v/>
      </c>
      <c r="M109" s="146" t="str">
        <f>'4_Wash Match Table'!AD99</f>
        <v/>
      </c>
      <c r="N109" s="146" t="str">
        <f>'4_Wash Match Table'!AM99</f>
        <v/>
      </c>
      <c r="O109" s="150" t="str">
        <f>'4_Wash Match Table'!M99</f>
        <v/>
      </c>
      <c r="P109" s="150" t="str">
        <f>'4_Wash Match Table'!V99</f>
        <v/>
      </c>
      <c r="Q109" s="150" t="str">
        <f>'4_Wash Match Table'!AE99</f>
        <v/>
      </c>
      <c r="R109" s="150" t="str">
        <f>'4_Wash Match Table'!AN99</f>
        <v/>
      </c>
      <c r="S109" s="148" t="str">
        <f>IF(A109="","",SUM('4_Wash Match Table'!O99,'4_Wash Match Table'!X99,'4_Wash Match Table'!AG99,'4_Wash Match Table'!AP99))</f>
        <v/>
      </c>
      <c r="T109" s="151" t="str">
        <f>'4_Wash Match Table'!P99</f>
        <v/>
      </c>
      <c r="U109" s="151" t="str">
        <f>'4_Wash Match Table'!Q99</f>
        <v/>
      </c>
      <c r="V109" s="149" t="str">
        <f>IF(C109="","",SUM('4_Wash Match Table'!R99,'4_Wash Match Table'!AA99,'4_Wash Match Table'!AJ99,'4_Wash Match Table'!AS99))</f>
        <v/>
      </c>
      <c r="W109" s="152" t="str">
        <f t="shared" si="1"/>
        <v/>
      </c>
    </row>
    <row r="110" spans="1:23" ht="12.75" customHeight="1" x14ac:dyDescent="0.2">
      <c r="A110" s="146" t="str">
        <f>'4_Wash Match Table'!A100</f>
        <v/>
      </c>
      <c r="B110" s="146" t="str">
        <f>'4_Wash Match Table'!B100</f>
        <v/>
      </c>
      <c r="C110" s="146" t="str">
        <f>'4_Wash Match Table'!C100</f>
        <v/>
      </c>
      <c r="D110" s="146" t="str">
        <f>'4_Wash Match Table'!D100</f>
        <v/>
      </c>
      <c r="E110" s="147" t="str">
        <f>'4_Wash Match Table'!E100</f>
        <v/>
      </c>
      <c r="F110" s="148" t="str">
        <f>'4_Wash Match Table'!F100</f>
        <v/>
      </c>
      <c r="G110" s="149" t="str">
        <f>IF(D110="","",IFERROR(INDEX('2_Review &amp; Audit'!$P$6:$P$505,MATCH(D110,'2_Review &amp; Audit'!$H$6:$H$505,0)),""))</f>
        <v/>
      </c>
      <c r="H110" s="149" t="str">
        <f>IF(D110="","",IFERROR(INDEX('2_Review &amp; Audit'!$L$6:$L$505,MATCH(D110,'2_Review &amp; Audit'!$H$6:$H$505,0)),""))</f>
        <v/>
      </c>
      <c r="I110" s="149" t="str">
        <f>IF(D110="","",IFERROR(INDEX('2_Review &amp; Audit'!$Q$6:$Q$505,MATCH(D110,'2_Review &amp; Audit'!$H$6:$H$505,0)),""))</f>
        <v/>
      </c>
      <c r="J110" s="146" t="str">
        <f>'4_Wash Match Table'!I100</f>
        <v/>
      </c>
      <c r="K110" s="146" t="str">
        <f>'4_Wash Match Table'!L100</f>
        <v/>
      </c>
      <c r="L110" s="146" t="str">
        <f>'4_Wash Match Table'!U100</f>
        <v/>
      </c>
      <c r="M110" s="146" t="str">
        <f>'4_Wash Match Table'!AD100</f>
        <v/>
      </c>
      <c r="N110" s="146" t="str">
        <f>'4_Wash Match Table'!AM100</f>
        <v/>
      </c>
      <c r="O110" s="150" t="str">
        <f>'4_Wash Match Table'!M100</f>
        <v/>
      </c>
      <c r="P110" s="150" t="str">
        <f>'4_Wash Match Table'!V100</f>
        <v/>
      </c>
      <c r="Q110" s="150" t="str">
        <f>'4_Wash Match Table'!AE100</f>
        <v/>
      </c>
      <c r="R110" s="150" t="str">
        <f>'4_Wash Match Table'!AN100</f>
        <v/>
      </c>
      <c r="S110" s="148" t="str">
        <f>IF(A110="","",SUM('4_Wash Match Table'!O100,'4_Wash Match Table'!X100,'4_Wash Match Table'!AG100,'4_Wash Match Table'!AP100))</f>
        <v/>
      </c>
      <c r="T110" s="151" t="str">
        <f>'4_Wash Match Table'!P100</f>
        <v/>
      </c>
      <c r="U110" s="151" t="str">
        <f>'4_Wash Match Table'!Q100</f>
        <v/>
      </c>
      <c r="V110" s="149" t="str">
        <f>IF(C110="","",SUM('4_Wash Match Table'!R100,'4_Wash Match Table'!AA100,'4_Wash Match Table'!AJ100,'4_Wash Match Table'!AS100))</f>
        <v/>
      </c>
      <c r="W110" s="152" t="str">
        <f t="shared" si="1"/>
        <v/>
      </c>
    </row>
    <row r="111" spans="1:23" ht="12.75" customHeight="1" x14ac:dyDescent="0.2">
      <c r="A111" s="146" t="str">
        <f>'4_Wash Match Table'!A101</f>
        <v/>
      </c>
      <c r="B111" s="146" t="str">
        <f>'4_Wash Match Table'!B101</f>
        <v/>
      </c>
      <c r="C111" s="146" t="str">
        <f>'4_Wash Match Table'!C101</f>
        <v/>
      </c>
      <c r="D111" s="146" t="str">
        <f>'4_Wash Match Table'!D101</f>
        <v/>
      </c>
      <c r="E111" s="147" t="str">
        <f>'4_Wash Match Table'!E101</f>
        <v/>
      </c>
      <c r="F111" s="148" t="str">
        <f>'4_Wash Match Table'!F101</f>
        <v/>
      </c>
      <c r="G111" s="149" t="str">
        <f>IF(D111="","",IFERROR(INDEX('2_Review &amp; Audit'!$P$6:$P$505,MATCH(D111,'2_Review &amp; Audit'!$H$6:$H$505,0)),""))</f>
        <v/>
      </c>
      <c r="H111" s="149" t="str">
        <f>IF(D111="","",IFERROR(INDEX('2_Review &amp; Audit'!$L$6:$L$505,MATCH(D111,'2_Review &amp; Audit'!$H$6:$H$505,0)),""))</f>
        <v/>
      </c>
      <c r="I111" s="149" t="str">
        <f>IF(D111="","",IFERROR(INDEX('2_Review &amp; Audit'!$Q$6:$Q$505,MATCH(D111,'2_Review &amp; Audit'!$H$6:$H$505,0)),""))</f>
        <v/>
      </c>
      <c r="J111" s="146" t="str">
        <f>'4_Wash Match Table'!I101</f>
        <v/>
      </c>
      <c r="K111" s="146" t="str">
        <f>'4_Wash Match Table'!L101</f>
        <v/>
      </c>
      <c r="L111" s="146" t="str">
        <f>'4_Wash Match Table'!U101</f>
        <v/>
      </c>
      <c r="M111" s="146" t="str">
        <f>'4_Wash Match Table'!AD101</f>
        <v/>
      </c>
      <c r="N111" s="146" t="str">
        <f>'4_Wash Match Table'!AM101</f>
        <v/>
      </c>
      <c r="O111" s="150" t="str">
        <f>'4_Wash Match Table'!M101</f>
        <v/>
      </c>
      <c r="P111" s="150" t="str">
        <f>'4_Wash Match Table'!V101</f>
        <v/>
      </c>
      <c r="Q111" s="150" t="str">
        <f>'4_Wash Match Table'!AE101</f>
        <v/>
      </c>
      <c r="R111" s="150" t="str">
        <f>'4_Wash Match Table'!AN101</f>
        <v/>
      </c>
      <c r="S111" s="148" t="str">
        <f>IF(A111="","",SUM('4_Wash Match Table'!O101,'4_Wash Match Table'!X101,'4_Wash Match Table'!AG101,'4_Wash Match Table'!AP101))</f>
        <v/>
      </c>
      <c r="T111" s="151" t="str">
        <f>'4_Wash Match Table'!P101</f>
        <v/>
      </c>
      <c r="U111" s="151" t="str">
        <f>'4_Wash Match Table'!Q101</f>
        <v/>
      </c>
      <c r="V111" s="149" t="str">
        <f>IF(C111="","",SUM('4_Wash Match Table'!R101,'4_Wash Match Table'!AA101,'4_Wash Match Table'!AJ101,'4_Wash Match Table'!AS101))</f>
        <v/>
      </c>
      <c r="W111" s="152" t="str">
        <f t="shared" si="1"/>
        <v/>
      </c>
    </row>
    <row r="112" spans="1:23" ht="12.75" customHeight="1" x14ac:dyDescent="0.2">
      <c r="A112" s="146" t="str">
        <f>'4_Wash Match Table'!A102</f>
        <v/>
      </c>
      <c r="B112" s="146" t="str">
        <f>'4_Wash Match Table'!B102</f>
        <v/>
      </c>
      <c r="C112" s="146" t="str">
        <f>'4_Wash Match Table'!C102</f>
        <v/>
      </c>
      <c r="D112" s="146" t="str">
        <f>'4_Wash Match Table'!D102</f>
        <v/>
      </c>
      <c r="E112" s="147" t="str">
        <f>'4_Wash Match Table'!E102</f>
        <v/>
      </c>
      <c r="F112" s="148" t="str">
        <f>'4_Wash Match Table'!F102</f>
        <v/>
      </c>
      <c r="G112" s="149" t="str">
        <f>IF(D112="","",IFERROR(INDEX('2_Review &amp; Audit'!$P$6:$P$505,MATCH(D112,'2_Review &amp; Audit'!$H$6:$H$505,0)),""))</f>
        <v/>
      </c>
      <c r="H112" s="149" t="str">
        <f>IF(D112="","",IFERROR(INDEX('2_Review &amp; Audit'!$L$6:$L$505,MATCH(D112,'2_Review &amp; Audit'!$H$6:$H$505,0)),""))</f>
        <v/>
      </c>
      <c r="I112" s="149" t="str">
        <f>IF(D112="","",IFERROR(INDEX('2_Review &amp; Audit'!$Q$6:$Q$505,MATCH(D112,'2_Review &amp; Audit'!$H$6:$H$505,0)),""))</f>
        <v/>
      </c>
      <c r="J112" s="146" t="str">
        <f>'4_Wash Match Table'!I102</f>
        <v/>
      </c>
      <c r="K112" s="146" t="str">
        <f>'4_Wash Match Table'!L102</f>
        <v/>
      </c>
      <c r="L112" s="146" t="str">
        <f>'4_Wash Match Table'!U102</f>
        <v/>
      </c>
      <c r="M112" s="146" t="str">
        <f>'4_Wash Match Table'!AD102</f>
        <v/>
      </c>
      <c r="N112" s="146" t="str">
        <f>'4_Wash Match Table'!AM102</f>
        <v/>
      </c>
      <c r="O112" s="150" t="str">
        <f>'4_Wash Match Table'!M102</f>
        <v/>
      </c>
      <c r="P112" s="150" t="str">
        <f>'4_Wash Match Table'!V102</f>
        <v/>
      </c>
      <c r="Q112" s="150" t="str">
        <f>'4_Wash Match Table'!AE102</f>
        <v/>
      </c>
      <c r="R112" s="150" t="str">
        <f>'4_Wash Match Table'!AN102</f>
        <v/>
      </c>
      <c r="S112" s="148" t="str">
        <f>IF(A112="","",SUM('4_Wash Match Table'!O102,'4_Wash Match Table'!X102,'4_Wash Match Table'!AG102,'4_Wash Match Table'!AP102))</f>
        <v/>
      </c>
      <c r="T112" s="151" t="str">
        <f>'4_Wash Match Table'!P102</f>
        <v/>
      </c>
      <c r="U112" s="151" t="str">
        <f>'4_Wash Match Table'!Q102</f>
        <v/>
      </c>
      <c r="V112" s="149" t="str">
        <f>IF(C112="","",SUM('4_Wash Match Table'!R102,'4_Wash Match Table'!AA102,'4_Wash Match Table'!AJ102,'4_Wash Match Table'!AS102))</f>
        <v/>
      </c>
      <c r="W112" s="152" t="str">
        <f t="shared" si="1"/>
        <v/>
      </c>
    </row>
    <row r="113" spans="1:23" ht="12.75" customHeight="1" x14ac:dyDescent="0.2">
      <c r="A113" s="146" t="str">
        <f>'4_Wash Match Table'!A103</f>
        <v/>
      </c>
      <c r="B113" s="146" t="str">
        <f>'4_Wash Match Table'!B103</f>
        <v/>
      </c>
      <c r="C113" s="146" t="str">
        <f>'4_Wash Match Table'!C103</f>
        <v/>
      </c>
      <c r="D113" s="146" t="str">
        <f>'4_Wash Match Table'!D103</f>
        <v/>
      </c>
      <c r="E113" s="147" t="str">
        <f>'4_Wash Match Table'!E103</f>
        <v/>
      </c>
      <c r="F113" s="148" t="str">
        <f>'4_Wash Match Table'!F103</f>
        <v/>
      </c>
      <c r="G113" s="149" t="str">
        <f>IF(D113="","",IFERROR(INDEX('2_Review &amp; Audit'!$P$6:$P$505,MATCH(D113,'2_Review &amp; Audit'!$H$6:$H$505,0)),""))</f>
        <v/>
      </c>
      <c r="H113" s="149" t="str">
        <f>IF(D113="","",IFERROR(INDEX('2_Review &amp; Audit'!$L$6:$L$505,MATCH(D113,'2_Review &amp; Audit'!$H$6:$H$505,0)),""))</f>
        <v/>
      </c>
      <c r="I113" s="149" t="str">
        <f>IF(D113="","",IFERROR(INDEX('2_Review &amp; Audit'!$Q$6:$Q$505,MATCH(D113,'2_Review &amp; Audit'!$H$6:$H$505,0)),""))</f>
        <v/>
      </c>
      <c r="J113" s="146" t="str">
        <f>'4_Wash Match Table'!I103</f>
        <v/>
      </c>
      <c r="K113" s="146" t="str">
        <f>'4_Wash Match Table'!L103</f>
        <v/>
      </c>
      <c r="L113" s="146" t="str">
        <f>'4_Wash Match Table'!U103</f>
        <v/>
      </c>
      <c r="M113" s="146" t="str">
        <f>'4_Wash Match Table'!AD103</f>
        <v/>
      </c>
      <c r="N113" s="146" t="str">
        <f>'4_Wash Match Table'!AM103</f>
        <v/>
      </c>
      <c r="O113" s="150" t="str">
        <f>'4_Wash Match Table'!M103</f>
        <v/>
      </c>
      <c r="P113" s="150" t="str">
        <f>'4_Wash Match Table'!V103</f>
        <v/>
      </c>
      <c r="Q113" s="150" t="str">
        <f>'4_Wash Match Table'!AE103</f>
        <v/>
      </c>
      <c r="R113" s="150" t="str">
        <f>'4_Wash Match Table'!AN103</f>
        <v/>
      </c>
      <c r="S113" s="148" t="str">
        <f>IF(A113="","",SUM('4_Wash Match Table'!O103,'4_Wash Match Table'!X103,'4_Wash Match Table'!AG103,'4_Wash Match Table'!AP103))</f>
        <v/>
      </c>
      <c r="T113" s="151" t="str">
        <f>'4_Wash Match Table'!P103</f>
        <v/>
      </c>
      <c r="U113" s="151" t="str">
        <f>'4_Wash Match Table'!Q103</f>
        <v/>
      </c>
      <c r="V113" s="149" t="str">
        <f>IF(C113="","",SUM('4_Wash Match Table'!R103,'4_Wash Match Table'!AA103,'4_Wash Match Table'!AJ103,'4_Wash Match Table'!AS103))</f>
        <v/>
      </c>
      <c r="W113" s="152" t="str">
        <f t="shared" si="1"/>
        <v/>
      </c>
    </row>
    <row r="114" spans="1:23" ht="12.75" customHeight="1" x14ac:dyDescent="0.2">
      <c r="A114" s="146" t="str">
        <f>'4_Wash Match Table'!A104</f>
        <v/>
      </c>
      <c r="B114" s="146" t="str">
        <f>'4_Wash Match Table'!B104</f>
        <v/>
      </c>
      <c r="C114" s="146" t="str">
        <f>'4_Wash Match Table'!C104</f>
        <v/>
      </c>
      <c r="D114" s="146" t="str">
        <f>'4_Wash Match Table'!D104</f>
        <v/>
      </c>
      <c r="E114" s="147" t="str">
        <f>'4_Wash Match Table'!E104</f>
        <v/>
      </c>
      <c r="F114" s="148" t="str">
        <f>'4_Wash Match Table'!F104</f>
        <v/>
      </c>
      <c r="G114" s="149" t="str">
        <f>IF(D114="","",IFERROR(INDEX('2_Review &amp; Audit'!$P$6:$P$505,MATCH(D114,'2_Review &amp; Audit'!$H$6:$H$505,0)),""))</f>
        <v/>
      </c>
      <c r="H114" s="149" t="str">
        <f>IF(D114="","",IFERROR(INDEX('2_Review &amp; Audit'!$L$6:$L$505,MATCH(D114,'2_Review &amp; Audit'!$H$6:$H$505,0)),""))</f>
        <v/>
      </c>
      <c r="I114" s="149" t="str">
        <f>IF(D114="","",IFERROR(INDEX('2_Review &amp; Audit'!$Q$6:$Q$505,MATCH(D114,'2_Review &amp; Audit'!$H$6:$H$505,0)),""))</f>
        <v/>
      </c>
      <c r="J114" s="146" t="str">
        <f>'4_Wash Match Table'!I104</f>
        <v/>
      </c>
      <c r="K114" s="146" t="str">
        <f>'4_Wash Match Table'!L104</f>
        <v/>
      </c>
      <c r="L114" s="146" t="str">
        <f>'4_Wash Match Table'!U104</f>
        <v/>
      </c>
      <c r="M114" s="146" t="str">
        <f>'4_Wash Match Table'!AD104</f>
        <v/>
      </c>
      <c r="N114" s="146" t="str">
        <f>'4_Wash Match Table'!AM104</f>
        <v/>
      </c>
      <c r="O114" s="150" t="str">
        <f>'4_Wash Match Table'!M104</f>
        <v/>
      </c>
      <c r="P114" s="150" t="str">
        <f>'4_Wash Match Table'!V104</f>
        <v/>
      </c>
      <c r="Q114" s="150" t="str">
        <f>'4_Wash Match Table'!AE104</f>
        <v/>
      </c>
      <c r="R114" s="150" t="str">
        <f>'4_Wash Match Table'!AN104</f>
        <v/>
      </c>
      <c r="S114" s="148" t="str">
        <f>IF(A114="","",SUM('4_Wash Match Table'!O104,'4_Wash Match Table'!X104,'4_Wash Match Table'!AG104,'4_Wash Match Table'!AP104))</f>
        <v/>
      </c>
      <c r="T114" s="151" t="str">
        <f>'4_Wash Match Table'!P104</f>
        <v/>
      </c>
      <c r="U114" s="151" t="str">
        <f>'4_Wash Match Table'!Q104</f>
        <v/>
      </c>
      <c r="V114" s="149" t="str">
        <f>IF(C114="","",SUM('4_Wash Match Table'!R104,'4_Wash Match Table'!AA104,'4_Wash Match Table'!AJ104,'4_Wash Match Table'!AS104))</f>
        <v/>
      </c>
      <c r="W114" s="152" t="str">
        <f t="shared" si="1"/>
        <v/>
      </c>
    </row>
    <row r="115" spans="1:23" ht="12.75" customHeight="1" x14ac:dyDescent="0.2">
      <c r="A115" s="146" t="str">
        <f>'4_Wash Match Table'!A105</f>
        <v/>
      </c>
      <c r="B115" s="146" t="str">
        <f>'4_Wash Match Table'!B105</f>
        <v/>
      </c>
      <c r="C115" s="146" t="str">
        <f>'4_Wash Match Table'!C105</f>
        <v/>
      </c>
      <c r="D115" s="146" t="str">
        <f>'4_Wash Match Table'!D105</f>
        <v/>
      </c>
      <c r="E115" s="147" t="str">
        <f>'4_Wash Match Table'!E105</f>
        <v/>
      </c>
      <c r="F115" s="148" t="str">
        <f>'4_Wash Match Table'!F105</f>
        <v/>
      </c>
      <c r="G115" s="149" t="str">
        <f>IF(D115="","",IFERROR(INDEX('2_Review &amp; Audit'!$P$6:$P$505,MATCH(D115,'2_Review &amp; Audit'!$H$6:$H$505,0)),""))</f>
        <v/>
      </c>
      <c r="H115" s="149" t="str">
        <f>IF(D115="","",IFERROR(INDEX('2_Review &amp; Audit'!$L$6:$L$505,MATCH(D115,'2_Review &amp; Audit'!$H$6:$H$505,0)),""))</f>
        <v/>
      </c>
      <c r="I115" s="149" t="str">
        <f>IF(D115="","",IFERROR(INDEX('2_Review &amp; Audit'!$Q$6:$Q$505,MATCH(D115,'2_Review &amp; Audit'!$H$6:$H$505,0)),""))</f>
        <v/>
      </c>
      <c r="J115" s="146" t="str">
        <f>'4_Wash Match Table'!I105</f>
        <v/>
      </c>
      <c r="K115" s="146" t="str">
        <f>'4_Wash Match Table'!L105</f>
        <v/>
      </c>
      <c r="L115" s="146" t="str">
        <f>'4_Wash Match Table'!U105</f>
        <v/>
      </c>
      <c r="M115" s="146" t="str">
        <f>'4_Wash Match Table'!AD105</f>
        <v/>
      </c>
      <c r="N115" s="146" t="str">
        <f>'4_Wash Match Table'!AM105</f>
        <v/>
      </c>
      <c r="O115" s="150" t="str">
        <f>'4_Wash Match Table'!M105</f>
        <v/>
      </c>
      <c r="P115" s="150" t="str">
        <f>'4_Wash Match Table'!V105</f>
        <v/>
      </c>
      <c r="Q115" s="150" t="str">
        <f>'4_Wash Match Table'!AE105</f>
        <v/>
      </c>
      <c r="R115" s="150" t="str">
        <f>'4_Wash Match Table'!AN105</f>
        <v/>
      </c>
      <c r="S115" s="148" t="str">
        <f>IF(A115="","",SUM('4_Wash Match Table'!O105,'4_Wash Match Table'!X105,'4_Wash Match Table'!AG105,'4_Wash Match Table'!AP105))</f>
        <v/>
      </c>
      <c r="T115" s="151" t="str">
        <f>'4_Wash Match Table'!P105</f>
        <v/>
      </c>
      <c r="U115" s="151" t="str">
        <f>'4_Wash Match Table'!Q105</f>
        <v/>
      </c>
      <c r="V115" s="149" t="str">
        <f>IF(C115="","",SUM('4_Wash Match Table'!R105,'4_Wash Match Table'!AA105,'4_Wash Match Table'!AJ105,'4_Wash Match Table'!AS105))</f>
        <v/>
      </c>
      <c r="W115" s="152" t="str">
        <f t="shared" si="1"/>
        <v/>
      </c>
    </row>
    <row r="116" spans="1:23" ht="12.75" customHeight="1" x14ac:dyDescent="0.2">
      <c r="A116" s="146" t="str">
        <f>'4_Wash Match Table'!A106</f>
        <v/>
      </c>
      <c r="B116" s="146" t="str">
        <f>'4_Wash Match Table'!B106</f>
        <v/>
      </c>
      <c r="C116" s="146" t="str">
        <f>'4_Wash Match Table'!C106</f>
        <v/>
      </c>
      <c r="D116" s="146" t="str">
        <f>'4_Wash Match Table'!D106</f>
        <v/>
      </c>
      <c r="E116" s="147" t="str">
        <f>'4_Wash Match Table'!E106</f>
        <v/>
      </c>
      <c r="F116" s="148" t="str">
        <f>'4_Wash Match Table'!F106</f>
        <v/>
      </c>
      <c r="G116" s="149" t="str">
        <f>IF(D116="","",IFERROR(INDEX('2_Review &amp; Audit'!$P$6:$P$505,MATCH(D116,'2_Review &amp; Audit'!$H$6:$H$505,0)),""))</f>
        <v/>
      </c>
      <c r="H116" s="149" t="str">
        <f>IF(D116="","",IFERROR(INDEX('2_Review &amp; Audit'!$L$6:$L$505,MATCH(D116,'2_Review &amp; Audit'!$H$6:$H$505,0)),""))</f>
        <v/>
      </c>
      <c r="I116" s="149" t="str">
        <f>IF(D116="","",IFERROR(INDEX('2_Review &amp; Audit'!$Q$6:$Q$505,MATCH(D116,'2_Review &amp; Audit'!$H$6:$H$505,0)),""))</f>
        <v/>
      </c>
      <c r="J116" s="146" t="str">
        <f>'4_Wash Match Table'!I106</f>
        <v/>
      </c>
      <c r="K116" s="146" t="str">
        <f>'4_Wash Match Table'!L106</f>
        <v/>
      </c>
      <c r="L116" s="146" t="str">
        <f>'4_Wash Match Table'!U106</f>
        <v/>
      </c>
      <c r="M116" s="146" t="str">
        <f>'4_Wash Match Table'!AD106</f>
        <v/>
      </c>
      <c r="N116" s="146" t="str">
        <f>'4_Wash Match Table'!AM106</f>
        <v/>
      </c>
      <c r="O116" s="150" t="str">
        <f>'4_Wash Match Table'!M106</f>
        <v/>
      </c>
      <c r="P116" s="150" t="str">
        <f>'4_Wash Match Table'!V106</f>
        <v/>
      </c>
      <c r="Q116" s="150" t="str">
        <f>'4_Wash Match Table'!AE106</f>
        <v/>
      </c>
      <c r="R116" s="150" t="str">
        <f>'4_Wash Match Table'!AN106</f>
        <v/>
      </c>
      <c r="S116" s="148" t="str">
        <f>IF(A116="","",SUM('4_Wash Match Table'!O106,'4_Wash Match Table'!X106,'4_Wash Match Table'!AG106,'4_Wash Match Table'!AP106))</f>
        <v/>
      </c>
      <c r="T116" s="151" t="str">
        <f>'4_Wash Match Table'!P106</f>
        <v/>
      </c>
      <c r="U116" s="151" t="str">
        <f>'4_Wash Match Table'!Q106</f>
        <v/>
      </c>
      <c r="V116" s="149" t="str">
        <f>IF(C116="","",SUM('4_Wash Match Table'!R106,'4_Wash Match Table'!AA106,'4_Wash Match Table'!AJ106,'4_Wash Match Table'!AS106))</f>
        <v/>
      </c>
      <c r="W116" s="152" t="str">
        <f t="shared" si="1"/>
        <v/>
      </c>
    </row>
    <row r="117" spans="1:23" ht="12.75" customHeight="1" x14ac:dyDescent="0.2">
      <c r="A117" s="146" t="str">
        <f>'4_Wash Match Table'!A107</f>
        <v/>
      </c>
      <c r="B117" s="146" t="str">
        <f>'4_Wash Match Table'!B107</f>
        <v/>
      </c>
      <c r="C117" s="146" t="str">
        <f>'4_Wash Match Table'!C107</f>
        <v/>
      </c>
      <c r="D117" s="146" t="str">
        <f>'4_Wash Match Table'!D107</f>
        <v/>
      </c>
      <c r="E117" s="147" t="str">
        <f>'4_Wash Match Table'!E107</f>
        <v/>
      </c>
      <c r="F117" s="148" t="str">
        <f>'4_Wash Match Table'!F107</f>
        <v/>
      </c>
      <c r="G117" s="149" t="str">
        <f>IF(D117="","",IFERROR(INDEX('2_Review &amp; Audit'!$P$6:$P$505,MATCH(D117,'2_Review &amp; Audit'!$H$6:$H$505,0)),""))</f>
        <v/>
      </c>
      <c r="H117" s="149" t="str">
        <f>IF(D117="","",IFERROR(INDEX('2_Review &amp; Audit'!$L$6:$L$505,MATCH(D117,'2_Review &amp; Audit'!$H$6:$H$505,0)),""))</f>
        <v/>
      </c>
      <c r="I117" s="149" t="str">
        <f>IF(D117="","",IFERROR(INDEX('2_Review &amp; Audit'!$Q$6:$Q$505,MATCH(D117,'2_Review &amp; Audit'!$H$6:$H$505,0)),""))</f>
        <v/>
      </c>
      <c r="J117" s="146" t="str">
        <f>'4_Wash Match Table'!I107</f>
        <v/>
      </c>
      <c r="K117" s="146" t="str">
        <f>'4_Wash Match Table'!L107</f>
        <v/>
      </c>
      <c r="L117" s="146" t="str">
        <f>'4_Wash Match Table'!U107</f>
        <v/>
      </c>
      <c r="M117" s="146" t="str">
        <f>'4_Wash Match Table'!AD107</f>
        <v/>
      </c>
      <c r="N117" s="146" t="str">
        <f>'4_Wash Match Table'!AM107</f>
        <v/>
      </c>
      <c r="O117" s="150" t="str">
        <f>'4_Wash Match Table'!M107</f>
        <v/>
      </c>
      <c r="P117" s="150" t="str">
        <f>'4_Wash Match Table'!V107</f>
        <v/>
      </c>
      <c r="Q117" s="150" t="str">
        <f>'4_Wash Match Table'!AE107</f>
        <v/>
      </c>
      <c r="R117" s="150" t="str">
        <f>'4_Wash Match Table'!AN107</f>
        <v/>
      </c>
      <c r="S117" s="148" t="str">
        <f>IF(A117="","",SUM('4_Wash Match Table'!O107,'4_Wash Match Table'!X107,'4_Wash Match Table'!AG107,'4_Wash Match Table'!AP107))</f>
        <v/>
      </c>
      <c r="T117" s="151" t="str">
        <f>'4_Wash Match Table'!P107</f>
        <v/>
      </c>
      <c r="U117" s="151" t="str">
        <f>'4_Wash Match Table'!Q107</f>
        <v/>
      </c>
      <c r="V117" s="149" t="str">
        <f>IF(C117="","",SUM('4_Wash Match Table'!R107,'4_Wash Match Table'!AA107,'4_Wash Match Table'!AJ107,'4_Wash Match Table'!AS107))</f>
        <v/>
      </c>
      <c r="W117" s="152" t="str">
        <f t="shared" si="1"/>
        <v/>
      </c>
    </row>
    <row r="118" spans="1:23" ht="12.75" customHeight="1" x14ac:dyDescent="0.2">
      <c r="A118" s="146" t="str">
        <f>'4_Wash Match Table'!A108</f>
        <v/>
      </c>
      <c r="B118" s="146" t="str">
        <f>'4_Wash Match Table'!B108</f>
        <v/>
      </c>
      <c r="C118" s="146" t="str">
        <f>'4_Wash Match Table'!C108</f>
        <v/>
      </c>
      <c r="D118" s="146" t="str">
        <f>'4_Wash Match Table'!D108</f>
        <v/>
      </c>
      <c r="E118" s="147" t="str">
        <f>'4_Wash Match Table'!E108</f>
        <v/>
      </c>
      <c r="F118" s="148" t="str">
        <f>'4_Wash Match Table'!F108</f>
        <v/>
      </c>
      <c r="G118" s="149" t="str">
        <f>IF(D118="","",IFERROR(INDEX('2_Review &amp; Audit'!$P$6:$P$505,MATCH(D118,'2_Review &amp; Audit'!$H$6:$H$505,0)),""))</f>
        <v/>
      </c>
      <c r="H118" s="149" t="str">
        <f>IF(D118="","",IFERROR(INDEX('2_Review &amp; Audit'!$L$6:$L$505,MATCH(D118,'2_Review &amp; Audit'!$H$6:$H$505,0)),""))</f>
        <v/>
      </c>
      <c r="I118" s="149" t="str">
        <f>IF(D118="","",IFERROR(INDEX('2_Review &amp; Audit'!$Q$6:$Q$505,MATCH(D118,'2_Review &amp; Audit'!$H$6:$H$505,0)),""))</f>
        <v/>
      </c>
      <c r="J118" s="146" t="str">
        <f>'4_Wash Match Table'!I108</f>
        <v/>
      </c>
      <c r="K118" s="146" t="str">
        <f>'4_Wash Match Table'!L108</f>
        <v/>
      </c>
      <c r="L118" s="146" t="str">
        <f>'4_Wash Match Table'!U108</f>
        <v/>
      </c>
      <c r="M118" s="146" t="str">
        <f>'4_Wash Match Table'!AD108</f>
        <v/>
      </c>
      <c r="N118" s="146" t="str">
        <f>'4_Wash Match Table'!AM108</f>
        <v/>
      </c>
      <c r="O118" s="150" t="str">
        <f>'4_Wash Match Table'!M108</f>
        <v/>
      </c>
      <c r="P118" s="150" t="str">
        <f>'4_Wash Match Table'!V108</f>
        <v/>
      </c>
      <c r="Q118" s="150" t="str">
        <f>'4_Wash Match Table'!AE108</f>
        <v/>
      </c>
      <c r="R118" s="150" t="str">
        <f>'4_Wash Match Table'!AN108</f>
        <v/>
      </c>
      <c r="S118" s="148" t="str">
        <f>IF(A118="","",SUM('4_Wash Match Table'!O108,'4_Wash Match Table'!X108,'4_Wash Match Table'!AG108,'4_Wash Match Table'!AP108))</f>
        <v/>
      </c>
      <c r="T118" s="151" t="str">
        <f>'4_Wash Match Table'!P108</f>
        <v/>
      </c>
      <c r="U118" s="151" t="str">
        <f>'4_Wash Match Table'!Q108</f>
        <v/>
      </c>
      <c r="V118" s="149" t="str">
        <f>IF(C118="","",SUM('4_Wash Match Table'!R108,'4_Wash Match Table'!AA108,'4_Wash Match Table'!AJ108,'4_Wash Match Table'!AS108))</f>
        <v/>
      </c>
      <c r="W118" s="152" t="str">
        <f t="shared" si="1"/>
        <v/>
      </c>
    </row>
    <row r="119" spans="1:23" ht="12.75" customHeight="1" x14ac:dyDescent="0.2">
      <c r="A119" s="146" t="str">
        <f>'4_Wash Match Table'!A109</f>
        <v/>
      </c>
      <c r="B119" s="146" t="str">
        <f>'4_Wash Match Table'!B109</f>
        <v/>
      </c>
      <c r="C119" s="146" t="str">
        <f>'4_Wash Match Table'!C109</f>
        <v/>
      </c>
      <c r="D119" s="146" t="str">
        <f>'4_Wash Match Table'!D109</f>
        <v/>
      </c>
      <c r="E119" s="147" t="str">
        <f>'4_Wash Match Table'!E109</f>
        <v/>
      </c>
      <c r="F119" s="148" t="str">
        <f>'4_Wash Match Table'!F109</f>
        <v/>
      </c>
      <c r="G119" s="149" t="str">
        <f>IF(D119="","",IFERROR(INDEX('2_Review &amp; Audit'!$P$6:$P$505,MATCH(D119,'2_Review &amp; Audit'!$H$6:$H$505,0)),""))</f>
        <v/>
      </c>
      <c r="H119" s="149" t="str">
        <f>IF(D119="","",IFERROR(INDEX('2_Review &amp; Audit'!$L$6:$L$505,MATCH(D119,'2_Review &amp; Audit'!$H$6:$H$505,0)),""))</f>
        <v/>
      </c>
      <c r="I119" s="149" t="str">
        <f>IF(D119="","",IFERROR(INDEX('2_Review &amp; Audit'!$Q$6:$Q$505,MATCH(D119,'2_Review &amp; Audit'!$H$6:$H$505,0)),""))</f>
        <v/>
      </c>
      <c r="J119" s="146" t="str">
        <f>'4_Wash Match Table'!I109</f>
        <v/>
      </c>
      <c r="K119" s="146" t="str">
        <f>'4_Wash Match Table'!L109</f>
        <v/>
      </c>
      <c r="L119" s="146" t="str">
        <f>'4_Wash Match Table'!U109</f>
        <v/>
      </c>
      <c r="M119" s="146" t="str">
        <f>'4_Wash Match Table'!AD109</f>
        <v/>
      </c>
      <c r="N119" s="146" t="str">
        <f>'4_Wash Match Table'!AM109</f>
        <v/>
      </c>
      <c r="O119" s="150" t="str">
        <f>'4_Wash Match Table'!M109</f>
        <v/>
      </c>
      <c r="P119" s="150" t="str">
        <f>'4_Wash Match Table'!V109</f>
        <v/>
      </c>
      <c r="Q119" s="150" t="str">
        <f>'4_Wash Match Table'!AE109</f>
        <v/>
      </c>
      <c r="R119" s="150" t="str">
        <f>'4_Wash Match Table'!AN109</f>
        <v/>
      </c>
      <c r="S119" s="148" t="str">
        <f>IF(A119="","",SUM('4_Wash Match Table'!O109,'4_Wash Match Table'!X109,'4_Wash Match Table'!AG109,'4_Wash Match Table'!AP109))</f>
        <v/>
      </c>
      <c r="T119" s="151" t="str">
        <f>'4_Wash Match Table'!P109</f>
        <v/>
      </c>
      <c r="U119" s="151" t="str">
        <f>'4_Wash Match Table'!Q109</f>
        <v/>
      </c>
      <c r="V119" s="149" t="str">
        <f>IF(C119="","",SUM('4_Wash Match Table'!R109,'4_Wash Match Table'!AA109,'4_Wash Match Table'!AJ109,'4_Wash Match Table'!AS109))</f>
        <v/>
      </c>
      <c r="W119" s="152" t="str">
        <f t="shared" si="1"/>
        <v/>
      </c>
    </row>
    <row r="120" spans="1:23" ht="12.75" customHeight="1" x14ac:dyDescent="0.2">
      <c r="A120" s="146" t="str">
        <f>'4_Wash Match Table'!A110</f>
        <v/>
      </c>
      <c r="B120" s="146" t="str">
        <f>'4_Wash Match Table'!B110</f>
        <v/>
      </c>
      <c r="C120" s="146" t="str">
        <f>'4_Wash Match Table'!C110</f>
        <v/>
      </c>
      <c r="D120" s="146" t="str">
        <f>'4_Wash Match Table'!D110</f>
        <v/>
      </c>
      <c r="E120" s="147" t="str">
        <f>'4_Wash Match Table'!E110</f>
        <v/>
      </c>
      <c r="F120" s="148" t="str">
        <f>'4_Wash Match Table'!F110</f>
        <v/>
      </c>
      <c r="G120" s="149" t="str">
        <f>IF(D120="","",IFERROR(INDEX('2_Review &amp; Audit'!$P$6:$P$505,MATCH(D120,'2_Review &amp; Audit'!$H$6:$H$505,0)),""))</f>
        <v/>
      </c>
      <c r="H120" s="149" t="str">
        <f>IF(D120="","",IFERROR(INDEX('2_Review &amp; Audit'!$L$6:$L$505,MATCH(D120,'2_Review &amp; Audit'!$H$6:$H$505,0)),""))</f>
        <v/>
      </c>
      <c r="I120" s="149" t="str">
        <f>IF(D120="","",IFERROR(INDEX('2_Review &amp; Audit'!$Q$6:$Q$505,MATCH(D120,'2_Review &amp; Audit'!$H$6:$H$505,0)),""))</f>
        <v/>
      </c>
      <c r="J120" s="146" t="str">
        <f>'4_Wash Match Table'!I110</f>
        <v/>
      </c>
      <c r="K120" s="146" t="str">
        <f>'4_Wash Match Table'!L110</f>
        <v/>
      </c>
      <c r="L120" s="146" t="str">
        <f>'4_Wash Match Table'!U110</f>
        <v/>
      </c>
      <c r="M120" s="146" t="str">
        <f>'4_Wash Match Table'!AD110</f>
        <v/>
      </c>
      <c r="N120" s="146" t="str">
        <f>'4_Wash Match Table'!AM110</f>
        <v/>
      </c>
      <c r="O120" s="150" t="str">
        <f>'4_Wash Match Table'!M110</f>
        <v/>
      </c>
      <c r="P120" s="150" t="str">
        <f>'4_Wash Match Table'!V110</f>
        <v/>
      </c>
      <c r="Q120" s="150" t="str">
        <f>'4_Wash Match Table'!AE110</f>
        <v/>
      </c>
      <c r="R120" s="150" t="str">
        <f>'4_Wash Match Table'!AN110</f>
        <v/>
      </c>
      <c r="S120" s="148" t="str">
        <f>IF(A120="","",SUM('4_Wash Match Table'!O110,'4_Wash Match Table'!X110,'4_Wash Match Table'!AG110,'4_Wash Match Table'!AP110))</f>
        <v/>
      </c>
      <c r="T120" s="151" t="str">
        <f>'4_Wash Match Table'!P110</f>
        <v/>
      </c>
      <c r="U120" s="151" t="str">
        <f>'4_Wash Match Table'!Q110</f>
        <v/>
      </c>
      <c r="V120" s="149" t="str">
        <f>IF(C120="","",SUM('4_Wash Match Table'!R110,'4_Wash Match Table'!AA110,'4_Wash Match Table'!AJ110,'4_Wash Match Table'!AS110))</f>
        <v/>
      </c>
      <c r="W120" s="152" t="str">
        <f t="shared" si="1"/>
        <v/>
      </c>
    </row>
    <row r="121" spans="1:23" ht="12.75" customHeight="1" x14ac:dyDescent="0.2">
      <c r="A121" s="146" t="str">
        <f>'4_Wash Match Table'!A111</f>
        <v/>
      </c>
      <c r="B121" s="146" t="str">
        <f>'4_Wash Match Table'!B111</f>
        <v/>
      </c>
      <c r="C121" s="146" t="str">
        <f>'4_Wash Match Table'!C111</f>
        <v/>
      </c>
      <c r="D121" s="146" t="str">
        <f>'4_Wash Match Table'!D111</f>
        <v/>
      </c>
      <c r="E121" s="147" t="str">
        <f>'4_Wash Match Table'!E111</f>
        <v/>
      </c>
      <c r="F121" s="148" t="str">
        <f>'4_Wash Match Table'!F111</f>
        <v/>
      </c>
      <c r="G121" s="149" t="str">
        <f>IF(D121="","",IFERROR(INDEX('2_Review &amp; Audit'!$P$6:$P$505,MATCH(D121,'2_Review &amp; Audit'!$H$6:$H$505,0)),""))</f>
        <v/>
      </c>
      <c r="H121" s="149" t="str">
        <f>IF(D121="","",IFERROR(INDEX('2_Review &amp; Audit'!$L$6:$L$505,MATCH(D121,'2_Review &amp; Audit'!$H$6:$H$505,0)),""))</f>
        <v/>
      </c>
      <c r="I121" s="149" t="str">
        <f>IF(D121="","",IFERROR(INDEX('2_Review &amp; Audit'!$Q$6:$Q$505,MATCH(D121,'2_Review &amp; Audit'!$H$6:$H$505,0)),""))</f>
        <v/>
      </c>
      <c r="J121" s="146" t="str">
        <f>'4_Wash Match Table'!I111</f>
        <v/>
      </c>
      <c r="K121" s="146" t="str">
        <f>'4_Wash Match Table'!L111</f>
        <v/>
      </c>
      <c r="L121" s="146" t="str">
        <f>'4_Wash Match Table'!U111</f>
        <v/>
      </c>
      <c r="M121" s="146" t="str">
        <f>'4_Wash Match Table'!AD111</f>
        <v/>
      </c>
      <c r="N121" s="146" t="str">
        <f>'4_Wash Match Table'!AM111</f>
        <v/>
      </c>
      <c r="O121" s="150" t="str">
        <f>'4_Wash Match Table'!M111</f>
        <v/>
      </c>
      <c r="P121" s="150" t="str">
        <f>'4_Wash Match Table'!V111</f>
        <v/>
      </c>
      <c r="Q121" s="150" t="str">
        <f>'4_Wash Match Table'!AE111</f>
        <v/>
      </c>
      <c r="R121" s="150" t="str">
        <f>'4_Wash Match Table'!AN111</f>
        <v/>
      </c>
      <c r="S121" s="148" t="str">
        <f>IF(A121="","",SUM('4_Wash Match Table'!O111,'4_Wash Match Table'!X111,'4_Wash Match Table'!AG111,'4_Wash Match Table'!AP111))</f>
        <v/>
      </c>
      <c r="T121" s="151" t="str">
        <f>'4_Wash Match Table'!P111</f>
        <v/>
      </c>
      <c r="U121" s="151" t="str">
        <f>'4_Wash Match Table'!Q111</f>
        <v/>
      </c>
      <c r="V121" s="149" t="str">
        <f>IF(C121="","",SUM('4_Wash Match Table'!R111,'4_Wash Match Table'!AA111,'4_Wash Match Table'!AJ111,'4_Wash Match Table'!AS111))</f>
        <v/>
      </c>
      <c r="W121" s="152" t="str">
        <f t="shared" si="1"/>
        <v/>
      </c>
    </row>
    <row r="122" spans="1:23" ht="12.75" customHeight="1" x14ac:dyDescent="0.2">
      <c r="A122" s="146" t="str">
        <f>'4_Wash Match Table'!A112</f>
        <v/>
      </c>
      <c r="B122" s="146" t="str">
        <f>'4_Wash Match Table'!B112</f>
        <v/>
      </c>
      <c r="C122" s="146" t="str">
        <f>'4_Wash Match Table'!C112</f>
        <v/>
      </c>
      <c r="D122" s="146" t="str">
        <f>'4_Wash Match Table'!D112</f>
        <v/>
      </c>
      <c r="E122" s="147" t="str">
        <f>'4_Wash Match Table'!E112</f>
        <v/>
      </c>
      <c r="F122" s="148" t="str">
        <f>'4_Wash Match Table'!F112</f>
        <v/>
      </c>
      <c r="G122" s="149" t="str">
        <f>IF(D122="","",IFERROR(INDEX('2_Review &amp; Audit'!$P$6:$P$505,MATCH(D122,'2_Review &amp; Audit'!$H$6:$H$505,0)),""))</f>
        <v/>
      </c>
      <c r="H122" s="149" t="str">
        <f>IF(D122="","",IFERROR(INDEX('2_Review &amp; Audit'!$L$6:$L$505,MATCH(D122,'2_Review &amp; Audit'!$H$6:$H$505,0)),""))</f>
        <v/>
      </c>
      <c r="I122" s="149" t="str">
        <f>IF(D122="","",IFERROR(INDEX('2_Review &amp; Audit'!$Q$6:$Q$505,MATCH(D122,'2_Review &amp; Audit'!$H$6:$H$505,0)),""))</f>
        <v/>
      </c>
      <c r="J122" s="146" t="str">
        <f>'4_Wash Match Table'!I112</f>
        <v/>
      </c>
      <c r="K122" s="146" t="str">
        <f>'4_Wash Match Table'!L112</f>
        <v/>
      </c>
      <c r="L122" s="146" t="str">
        <f>'4_Wash Match Table'!U112</f>
        <v/>
      </c>
      <c r="M122" s="146" t="str">
        <f>'4_Wash Match Table'!AD112</f>
        <v/>
      </c>
      <c r="N122" s="146" t="str">
        <f>'4_Wash Match Table'!AM112</f>
        <v/>
      </c>
      <c r="O122" s="150" t="str">
        <f>'4_Wash Match Table'!M112</f>
        <v/>
      </c>
      <c r="P122" s="150" t="str">
        <f>'4_Wash Match Table'!V112</f>
        <v/>
      </c>
      <c r="Q122" s="150" t="str">
        <f>'4_Wash Match Table'!AE112</f>
        <v/>
      </c>
      <c r="R122" s="150" t="str">
        <f>'4_Wash Match Table'!AN112</f>
        <v/>
      </c>
      <c r="S122" s="148" t="str">
        <f>IF(A122="","",SUM('4_Wash Match Table'!O112,'4_Wash Match Table'!X112,'4_Wash Match Table'!AG112,'4_Wash Match Table'!AP112))</f>
        <v/>
      </c>
      <c r="T122" s="151" t="str">
        <f>'4_Wash Match Table'!P112</f>
        <v/>
      </c>
      <c r="U122" s="151" t="str">
        <f>'4_Wash Match Table'!Q112</f>
        <v/>
      </c>
      <c r="V122" s="149" t="str">
        <f>IF(C122="","",SUM('4_Wash Match Table'!R112,'4_Wash Match Table'!AA112,'4_Wash Match Table'!AJ112,'4_Wash Match Table'!AS112))</f>
        <v/>
      </c>
      <c r="W122" s="152" t="str">
        <f t="shared" si="1"/>
        <v/>
      </c>
    </row>
    <row r="123" spans="1:23" ht="12.75" customHeight="1" x14ac:dyDescent="0.2">
      <c r="A123" s="146" t="str">
        <f>'4_Wash Match Table'!A113</f>
        <v/>
      </c>
      <c r="B123" s="146" t="str">
        <f>'4_Wash Match Table'!B113</f>
        <v/>
      </c>
      <c r="C123" s="146" t="str">
        <f>'4_Wash Match Table'!C113</f>
        <v/>
      </c>
      <c r="D123" s="146" t="str">
        <f>'4_Wash Match Table'!D113</f>
        <v/>
      </c>
      <c r="E123" s="147" t="str">
        <f>'4_Wash Match Table'!E113</f>
        <v/>
      </c>
      <c r="F123" s="148" t="str">
        <f>'4_Wash Match Table'!F113</f>
        <v/>
      </c>
      <c r="G123" s="149" t="str">
        <f>IF(D123="","",IFERROR(INDEX('2_Review &amp; Audit'!$P$6:$P$505,MATCH(D123,'2_Review &amp; Audit'!$H$6:$H$505,0)),""))</f>
        <v/>
      </c>
      <c r="H123" s="149" t="str">
        <f>IF(D123="","",IFERROR(INDEX('2_Review &amp; Audit'!$L$6:$L$505,MATCH(D123,'2_Review &amp; Audit'!$H$6:$H$505,0)),""))</f>
        <v/>
      </c>
      <c r="I123" s="149" t="str">
        <f>IF(D123="","",IFERROR(INDEX('2_Review &amp; Audit'!$Q$6:$Q$505,MATCH(D123,'2_Review &amp; Audit'!$H$6:$H$505,0)),""))</f>
        <v/>
      </c>
      <c r="J123" s="146" t="str">
        <f>'4_Wash Match Table'!I113</f>
        <v/>
      </c>
      <c r="K123" s="146" t="str">
        <f>'4_Wash Match Table'!L113</f>
        <v/>
      </c>
      <c r="L123" s="146" t="str">
        <f>'4_Wash Match Table'!U113</f>
        <v/>
      </c>
      <c r="M123" s="146" t="str">
        <f>'4_Wash Match Table'!AD113</f>
        <v/>
      </c>
      <c r="N123" s="146" t="str">
        <f>'4_Wash Match Table'!AM113</f>
        <v/>
      </c>
      <c r="O123" s="150" t="str">
        <f>'4_Wash Match Table'!M113</f>
        <v/>
      </c>
      <c r="P123" s="150" t="str">
        <f>'4_Wash Match Table'!V113</f>
        <v/>
      </c>
      <c r="Q123" s="150" t="str">
        <f>'4_Wash Match Table'!AE113</f>
        <v/>
      </c>
      <c r="R123" s="150" t="str">
        <f>'4_Wash Match Table'!AN113</f>
        <v/>
      </c>
      <c r="S123" s="148" t="str">
        <f>IF(A123="","",SUM('4_Wash Match Table'!O113,'4_Wash Match Table'!X113,'4_Wash Match Table'!AG113,'4_Wash Match Table'!AP113))</f>
        <v/>
      </c>
      <c r="T123" s="151" t="str">
        <f>'4_Wash Match Table'!P113</f>
        <v/>
      </c>
      <c r="U123" s="151" t="str">
        <f>'4_Wash Match Table'!Q113</f>
        <v/>
      </c>
      <c r="V123" s="149" t="str">
        <f>IF(C123="","",SUM('4_Wash Match Table'!R113,'4_Wash Match Table'!AA113,'4_Wash Match Table'!AJ113,'4_Wash Match Table'!AS113))</f>
        <v/>
      </c>
      <c r="W123" s="152" t="str">
        <f t="shared" si="1"/>
        <v/>
      </c>
    </row>
    <row r="124" spans="1:23" ht="12.75" customHeight="1" x14ac:dyDescent="0.2">
      <c r="A124" s="146" t="str">
        <f>'4_Wash Match Table'!A114</f>
        <v/>
      </c>
      <c r="B124" s="146" t="str">
        <f>'4_Wash Match Table'!B114</f>
        <v/>
      </c>
      <c r="C124" s="146" t="str">
        <f>'4_Wash Match Table'!C114</f>
        <v/>
      </c>
      <c r="D124" s="146" t="str">
        <f>'4_Wash Match Table'!D114</f>
        <v/>
      </c>
      <c r="E124" s="147" t="str">
        <f>'4_Wash Match Table'!E114</f>
        <v/>
      </c>
      <c r="F124" s="148" t="str">
        <f>'4_Wash Match Table'!F114</f>
        <v/>
      </c>
      <c r="G124" s="149" t="str">
        <f>IF(D124="","",IFERROR(INDEX('2_Review &amp; Audit'!$P$6:$P$505,MATCH(D124,'2_Review &amp; Audit'!$H$6:$H$505,0)),""))</f>
        <v/>
      </c>
      <c r="H124" s="149" t="str">
        <f>IF(D124="","",IFERROR(INDEX('2_Review &amp; Audit'!$L$6:$L$505,MATCH(D124,'2_Review &amp; Audit'!$H$6:$H$505,0)),""))</f>
        <v/>
      </c>
      <c r="I124" s="149" t="str">
        <f>IF(D124="","",IFERROR(INDEX('2_Review &amp; Audit'!$Q$6:$Q$505,MATCH(D124,'2_Review &amp; Audit'!$H$6:$H$505,0)),""))</f>
        <v/>
      </c>
      <c r="J124" s="146" t="str">
        <f>'4_Wash Match Table'!I114</f>
        <v/>
      </c>
      <c r="K124" s="146" t="str">
        <f>'4_Wash Match Table'!L114</f>
        <v/>
      </c>
      <c r="L124" s="146" t="str">
        <f>'4_Wash Match Table'!U114</f>
        <v/>
      </c>
      <c r="M124" s="146" t="str">
        <f>'4_Wash Match Table'!AD114</f>
        <v/>
      </c>
      <c r="N124" s="146" t="str">
        <f>'4_Wash Match Table'!AM114</f>
        <v/>
      </c>
      <c r="O124" s="150" t="str">
        <f>'4_Wash Match Table'!M114</f>
        <v/>
      </c>
      <c r="P124" s="150" t="str">
        <f>'4_Wash Match Table'!V114</f>
        <v/>
      </c>
      <c r="Q124" s="150" t="str">
        <f>'4_Wash Match Table'!AE114</f>
        <v/>
      </c>
      <c r="R124" s="150" t="str">
        <f>'4_Wash Match Table'!AN114</f>
        <v/>
      </c>
      <c r="S124" s="148" t="str">
        <f>IF(A124="","",SUM('4_Wash Match Table'!O114,'4_Wash Match Table'!X114,'4_Wash Match Table'!AG114,'4_Wash Match Table'!AP114))</f>
        <v/>
      </c>
      <c r="T124" s="151" t="str">
        <f>'4_Wash Match Table'!P114</f>
        <v/>
      </c>
      <c r="U124" s="151" t="str">
        <f>'4_Wash Match Table'!Q114</f>
        <v/>
      </c>
      <c r="V124" s="149" t="str">
        <f>IF(C124="","",SUM('4_Wash Match Table'!R114,'4_Wash Match Table'!AA114,'4_Wash Match Table'!AJ114,'4_Wash Match Table'!AS114))</f>
        <v/>
      </c>
      <c r="W124" s="152" t="str">
        <f t="shared" si="1"/>
        <v/>
      </c>
    </row>
    <row r="125" spans="1:23" ht="12.75" customHeight="1" x14ac:dyDescent="0.2">
      <c r="A125" s="146" t="str">
        <f>'4_Wash Match Table'!A115</f>
        <v/>
      </c>
      <c r="B125" s="146" t="str">
        <f>'4_Wash Match Table'!B115</f>
        <v/>
      </c>
      <c r="C125" s="146" t="str">
        <f>'4_Wash Match Table'!C115</f>
        <v/>
      </c>
      <c r="D125" s="146" t="str">
        <f>'4_Wash Match Table'!D115</f>
        <v/>
      </c>
      <c r="E125" s="147" t="str">
        <f>'4_Wash Match Table'!E115</f>
        <v/>
      </c>
      <c r="F125" s="148" t="str">
        <f>'4_Wash Match Table'!F115</f>
        <v/>
      </c>
      <c r="G125" s="149" t="str">
        <f>IF(D125="","",IFERROR(INDEX('2_Review &amp; Audit'!$P$6:$P$505,MATCH(D125,'2_Review &amp; Audit'!$H$6:$H$505,0)),""))</f>
        <v/>
      </c>
      <c r="H125" s="149" t="str">
        <f>IF(D125="","",IFERROR(INDEX('2_Review &amp; Audit'!$L$6:$L$505,MATCH(D125,'2_Review &amp; Audit'!$H$6:$H$505,0)),""))</f>
        <v/>
      </c>
      <c r="I125" s="149" t="str">
        <f>IF(D125="","",IFERROR(INDEX('2_Review &amp; Audit'!$Q$6:$Q$505,MATCH(D125,'2_Review &amp; Audit'!$H$6:$H$505,0)),""))</f>
        <v/>
      </c>
      <c r="J125" s="146" t="str">
        <f>'4_Wash Match Table'!I115</f>
        <v/>
      </c>
      <c r="K125" s="146" t="str">
        <f>'4_Wash Match Table'!L115</f>
        <v/>
      </c>
      <c r="L125" s="146" t="str">
        <f>'4_Wash Match Table'!U115</f>
        <v/>
      </c>
      <c r="M125" s="146" t="str">
        <f>'4_Wash Match Table'!AD115</f>
        <v/>
      </c>
      <c r="N125" s="146" t="str">
        <f>'4_Wash Match Table'!AM115</f>
        <v/>
      </c>
      <c r="O125" s="150" t="str">
        <f>'4_Wash Match Table'!M115</f>
        <v/>
      </c>
      <c r="P125" s="150" t="str">
        <f>'4_Wash Match Table'!V115</f>
        <v/>
      </c>
      <c r="Q125" s="150" t="str">
        <f>'4_Wash Match Table'!AE115</f>
        <v/>
      </c>
      <c r="R125" s="150" t="str">
        <f>'4_Wash Match Table'!AN115</f>
        <v/>
      </c>
      <c r="S125" s="148" t="str">
        <f>IF(A125="","",SUM('4_Wash Match Table'!O115,'4_Wash Match Table'!X115,'4_Wash Match Table'!AG115,'4_Wash Match Table'!AP115))</f>
        <v/>
      </c>
      <c r="T125" s="151" t="str">
        <f>'4_Wash Match Table'!P115</f>
        <v/>
      </c>
      <c r="U125" s="151" t="str">
        <f>'4_Wash Match Table'!Q115</f>
        <v/>
      </c>
      <c r="V125" s="149" t="str">
        <f>IF(C125="","",SUM('4_Wash Match Table'!R115,'4_Wash Match Table'!AA115,'4_Wash Match Table'!AJ115,'4_Wash Match Table'!AS115))</f>
        <v/>
      </c>
      <c r="W125" s="152" t="str">
        <f t="shared" si="1"/>
        <v/>
      </c>
    </row>
    <row r="126" spans="1:23" ht="12.75" customHeight="1" x14ac:dyDescent="0.2">
      <c r="A126" s="146" t="str">
        <f>'4_Wash Match Table'!A116</f>
        <v/>
      </c>
      <c r="B126" s="146" t="str">
        <f>'4_Wash Match Table'!B116</f>
        <v/>
      </c>
      <c r="C126" s="146" t="str">
        <f>'4_Wash Match Table'!C116</f>
        <v/>
      </c>
      <c r="D126" s="146" t="str">
        <f>'4_Wash Match Table'!D116</f>
        <v/>
      </c>
      <c r="E126" s="147" t="str">
        <f>'4_Wash Match Table'!E116</f>
        <v/>
      </c>
      <c r="F126" s="148" t="str">
        <f>'4_Wash Match Table'!F116</f>
        <v/>
      </c>
      <c r="G126" s="149" t="str">
        <f>IF(D126="","",IFERROR(INDEX('2_Review &amp; Audit'!$P$6:$P$505,MATCH(D126,'2_Review &amp; Audit'!$H$6:$H$505,0)),""))</f>
        <v/>
      </c>
      <c r="H126" s="149" t="str">
        <f>IF(D126="","",IFERROR(INDEX('2_Review &amp; Audit'!$L$6:$L$505,MATCH(D126,'2_Review &amp; Audit'!$H$6:$H$505,0)),""))</f>
        <v/>
      </c>
      <c r="I126" s="149" t="str">
        <f>IF(D126="","",IFERROR(INDEX('2_Review &amp; Audit'!$Q$6:$Q$505,MATCH(D126,'2_Review &amp; Audit'!$H$6:$H$505,0)),""))</f>
        <v/>
      </c>
      <c r="J126" s="146" t="str">
        <f>'4_Wash Match Table'!I116</f>
        <v/>
      </c>
      <c r="K126" s="146" t="str">
        <f>'4_Wash Match Table'!L116</f>
        <v/>
      </c>
      <c r="L126" s="146" t="str">
        <f>'4_Wash Match Table'!U116</f>
        <v/>
      </c>
      <c r="M126" s="146" t="str">
        <f>'4_Wash Match Table'!AD116</f>
        <v/>
      </c>
      <c r="N126" s="146" t="str">
        <f>'4_Wash Match Table'!AM116</f>
        <v/>
      </c>
      <c r="O126" s="150" t="str">
        <f>'4_Wash Match Table'!M116</f>
        <v/>
      </c>
      <c r="P126" s="150" t="str">
        <f>'4_Wash Match Table'!V116</f>
        <v/>
      </c>
      <c r="Q126" s="150" t="str">
        <f>'4_Wash Match Table'!AE116</f>
        <v/>
      </c>
      <c r="R126" s="150" t="str">
        <f>'4_Wash Match Table'!AN116</f>
        <v/>
      </c>
      <c r="S126" s="148" t="str">
        <f>IF(A126="","",SUM('4_Wash Match Table'!O116,'4_Wash Match Table'!X116,'4_Wash Match Table'!AG116,'4_Wash Match Table'!AP116))</f>
        <v/>
      </c>
      <c r="T126" s="151" t="str">
        <f>'4_Wash Match Table'!P116</f>
        <v/>
      </c>
      <c r="U126" s="151" t="str">
        <f>'4_Wash Match Table'!Q116</f>
        <v/>
      </c>
      <c r="V126" s="149" t="str">
        <f>IF(C126="","",SUM('4_Wash Match Table'!R116,'4_Wash Match Table'!AA116,'4_Wash Match Table'!AJ116,'4_Wash Match Table'!AS116))</f>
        <v/>
      </c>
      <c r="W126" s="152" t="str">
        <f t="shared" si="1"/>
        <v/>
      </c>
    </row>
    <row r="127" spans="1:23" ht="12.75" customHeight="1" x14ac:dyDescent="0.2">
      <c r="A127" s="146" t="str">
        <f>'4_Wash Match Table'!A117</f>
        <v/>
      </c>
      <c r="B127" s="146" t="str">
        <f>'4_Wash Match Table'!B117</f>
        <v/>
      </c>
      <c r="C127" s="146" t="str">
        <f>'4_Wash Match Table'!C117</f>
        <v/>
      </c>
      <c r="D127" s="146" t="str">
        <f>'4_Wash Match Table'!D117</f>
        <v/>
      </c>
      <c r="E127" s="147" t="str">
        <f>'4_Wash Match Table'!E117</f>
        <v/>
      </c>
      <c r="F127" s="148" t="str">
        <f>'4_Wash Match Table'!F117</f>
        <v/>
      </c>
      <c r="G127" s="149" t="str">
        <f>IF(D127="","",IFERROR(INDEX('2_Review &amp; Audit'!$P$6:$P$505,MATCH(D127,'2_Review &amp; Audit'!$H$6:$H$505,0)),""))</f>
        <v/>
      </c>
      <c r="H127" s="149" t="str">
        <f>IF(D127="","",IFERROR(INDEX('2_Review &amp; Audit'!$L$6:$L$505,MATCH(D127,'2_Review &amp; Audit'!$H$6:$H$505,0)),""))</f>
        <v/>
      </c>
      <c r="I127" s="149" t="str">
        <f>IF(D127="","",IFERROR(INDEX('2_Review &amp; Audit'!$Q$6:$Q$505,MATCH(D127,'2_Review &amp; Audit'!$H$6:$H$505,0)),""))</f>
        <v/>
      </c>
      <c r="J127" s="146" t="str">
        <f>'4_Wash Match Table'!I117</f>
        <v/>
      </c>
      <c r="K127" s="146" t="str">
        <f>'4_Wash Match Table'!L117</f>
        <v/>
      </c>
      <c r="L127" s="146" t="str">
        <f>'4_Wash Match Table'!U117</f>
        <v/>
      </c>
      <c r="M127" s="146" t="str">
        <f>'4_Wash Match Table'!AD117</f>
        <v/>
      </c>
      <c r="N127" s="146" t="str">
        <f>'4_Wash Match Table'!AM117</f>
        <v/>
      </c>
      <c r="O127" s="150" t="str">
        <f>'4_Wash Match Table'!M117</f>
        <v/>
      </c>
      <c r="P127" s="150" t="str">
        <f>'4_Wash Match Table'!V117</f>
        <v/>
      </c>
      <c r="Q127" s="150" t="str">
        <f>'4_Wash Match Table'!AE117</f>
        <v/>
      </c>
      <c r="R127" s="150" t="str">
        <f>'4_Wash Match Table'!AN117</f>
        <v/>
      </c>
      <c r="S127" s="148" t="str">
        <f>IF(A127="","",SUM('4_Wash Match Table'!O117,'4_Wash Match Table'!X117,'4_Wash Match Table'!AG117,'4_Wash Match Table'!AP117))</f>
        <v/>
      </c>
      <c r="T127" s="151" t="str">
        <f>'4_Wash Match Table'!P117</f>
        <v/>
      </c>
      <c r="U127" s="151" t="str">
        <f>'4_Wash Match Table'!Q117</f>
        <v/>
      </c>
      <c r="V127" s="149" t="str">
        <f>IF(C127="","",SUM('4_Wash Match Table'!R117,'4_Wash Match Table'!AA117,'4_Wash Match Table'!AJ117,'4_Wash Match Table'!AS117))</f>
        <v/>
      </c>
      <c r="W127" s="152" t="str">
        <f t="shared" si="1"/>
        <v/>
      </c>
    </row>
    <row r="128" spans="1:23" ht="12.75" customHeight="1" x14ac:dyDescent="0.2">
      <c r="A128" s="146" t="str">
        <f>'4_Wash Match Table'!A118</f>
        <v/>
      </c>
      <c r="B128" s="146" t="str">
        <f>'4_Wash Match Table'!B118</f>
        <v/>
      </c>
      <c r="C128" s="146" t="str">
        <f>'4_Wash Match Table'!C118</f>
        <v/>
      </c>
      <c r="D128" s="146" t="str">
        <f>'4_Wash Match Table'!D118</f>
        <v/>
      </c>
      <c r="E128" s="147" t="str">
        <f>'4_Wash Match Table'!E118</f>
        <v/>
      </c>
      <c r="F128" s="148" t="str">
        <f>'4_Wash Match Table'!F118</f>
        <v/>
      </c>
      <c r="G128" s="149" t="str">
        <f>IF(D128="","",IFERROR(INDEX('2_Review &amp; Audit'!$P$6:$P$505,MATCH(D128,'2_Review &amp; Audit'!$H$6:$H$505,0)),""))</f>
        <v/>
      </c>
      <c r="H128" s="149" t="str">
        <f>IF(D128="","",IFERROR(INDEX('2_Review &amp; Audit'!$L$6:$L$505,MATCH(D128,'2_Review &amp; Audit'!$H$6:$H$505,0)),""))</f>
        <v/>
      </c>
      <c r="I128" s="149" t="str">
        <f>IF(D128="","",IFERROR(INDEX('2_Review &amp; Audit'!$Q$6:$Q$505,MATCH(D128,'2_Review &amp; Audit'!$H$6:$H$505,0)),""))</f>
        <v/>
      </c>
      <c r="J128" s="146" t="str">
        <f>'4_Wash Match Table'!I118</f>
        <v/>
      </c>
      <c r="K128" s="146" t="str">
        <f>'4_Wash Match Table'!L118</f>
        <v/>
      </c>
      <c r="L128" s="146" t="str">
        <f>'4_Wash Match Table'!U118</f>
        <v/>
      </c>
      <c r="M128" s="146" t="str">
        <f>'4_Wash Match Table'!AD118</f>
        <v/>
      </c>
      <c r="N128" s="146" t="str">
        <f>'4_Wash Match Table'!AM118</f>
        <v/>
      </c>
      <c r="O128" s="150" t="str">
        <f>'4_Wash Match Table'!M118</f>
        <v/>
      </c>
      <c r="P128" s="150" t="str">
        <f>'4_Wash Match Table'!V118</f>
        <v/>
      </c>
      <c r="Q128" s="150" t="str">
        <f>'4_Wash Match Table'!AE118</f>
        <v/>
      </c>
      <c r="R128" s="150" t="str">
        <f>'4_Wash Match Table'!AN118</f>
        <v/>
      </c>
      <c r="S128" s="148" t="str">
        <f>IF(A128="","",SUM('4_Wash Match Table'!O118,'4_Wash Match Table'!X118,'4_Wash Match Table'!AG118,'4_Wash Match Table'!AP118))</f>
        <v/>
      </c>
      <c r="T128" s="151" t="str">
        <f>'4_Wash Match Table'!P118</f>
        <v/>
      </c>
      <c r="U128" s="151" t="str">
        <f>'4_Wash Match Table'!Q118</f>
        <v/>
      </c>
      <c r="V128" s="149" t="str">
        <f>IF(C128="","",SUM('4_Wash Match Table'!R118,'4_Wash Match Table'!AA118,'4_Wash Match Table'!AJ118,'4_Wash Match Table'!AS118))</f>
        <v/>
      </c>
      <c r="W128" s="152" t="str">
        <f t="shared" si="1"/>
        <v/>
      </c>
    </row>
    <row r="129" spans="1:23" ht="12.75" customHeight="1" x14ac:dyDescent="0.2">
      <c r="A129" s="146" t="str">
        <f>'4_Wash Match Table'!A119</f>
        <v/>
      </c>
      <c r="B129" s="146" t="str">
        <f>'4_Wash Match Table'!B119</f>
        <v/>
      </c>
      <c r="C129" s="146" t="str">
        <f>'4_Wash Match Table'!C119</f>
        <v/>
      </c>
      <c r="D129" s="146" t="str">
        <f>'4_Wash Match Table'!D119</f>
        <v/>
      </c>
      <c r="E129" s="147" t="str">
        <f>'4_Wash Match Table'!E119</f>
        <v/>
      </c>
      <c r="F129" s="148" t="str">
        <f>'4_Wash Match Table'!F119</f>
        <v/>
      </c>
      <c r="G129" s="149" t="str">
        <f>IF(D129="","",IFERROR(INDEX('2_Review &amp; Audit'!$P$6:$P$505,MATCH(D129,'2_Review &amp; Audit'!$H$6:$H$505,0)),""))</f>
        <v/>
      </c>
      <c r="H129" s="149" t="str">
        <f>IF(D129="","",IFERROR(INDEX('2_Review &amp; Audit'!$L$6:$L$505,MATCH(D129,'2_Review &amp; Audit'!$H$6:$H$505,0)),""))</f>
        <v/>
      </c>
      <c r="I129" s="149" t="str">
        <f>IF(D129="","",IFERROR(INDEX('2_Review &amp; Audit'!$Q$6:$Q$505,MATCH(D129,'2_Review &amp; Audit'!$H$6:$H$505,0)),""))</f>
        <v/>
      </c>
      <c r="J129" s="146" t="str">
        <f>'4_Wash Match Table'!I119</f>
        <v/>
      </c>
      <c r="K129" s="146" t="str">
        <f>'4_Wash Match Table'!L119</f>
        <v/>
      </c>
      <c r="L129" s="146" t="str">
        <f>'4_Wash Match Table'!U119</f>
        <v/>
      </c>
      <c r="M129" s="146" t="str">
        <f>'4_Wash Match Table'!AD119</f>
        <v/>
      </c>
      <c r="N129" s="146" t="str">
        <f>'4_Wash Match Table'!AM119</f>
        <v/>
      </c>
      <c r="O129" s="150" t="str">
        <f>'4_Wash Match Table'!M119</f>
        <v/>
      </c>
      <c r="P129" s="150" t="str">
        <f>'4_Wash Match Table'!V119</f>
        <v/>
      </c>
      <c r="Q129" s="150" t="str">
        <f>'4_Wash Match Table'!AE119</f>
        <v/>
      </c>
      <c r="R129" s="150" t="str">
        <f>'4_Wash Match Table'!AN119</f>
        <v/>
      </c>
      <c r="S129" s="148" t="str">
        <f>IF(A129="","",SUM('4_Wash Match Table'!O119,'4_Wash Match Table'!X119,'4_Wash Match Table'!AG119,'4_Wash Match Table'!AP119))</f>
        <v/>
      </c>
      <c r="T129" s="151" t="str">
        <f>'4_Wash Match Table'!P119</f>
        <v/>
      </c>
      <c r="U129" s="151" t="str">
        <f>'4_Wash Match Table'!Q119</f>
        <v/>
      </c>
      <c r="V129" s="149" t="str">
        <f>IF(C129="","",SUM('4_Wash Match Table'!R119,'4_Wash Match Table'!AA119,'4_Wash Match Table'!AJ119,'4_Wash Match Table'!AS119))</f>
        <v/>
      </c>
      <c r="W129" s="152" t="str">
        <f t="shared" si="1"/>
        <v/>
      </c>
    </row>
    <row r="130" spans="1:23" ht="12.75" customHeight="1" x14ac:dyDescent="0.2">
      <c r="A130" s="146" t="str">
        <f>'4_Wash Match Table'!A120</f>
        <v/>
      </c>
      <c r="B130" s="146" t="str">
        <f>'4_Wash Match Table'!B120</f>
        <v/>
      </c>
      <c r="C130" s="146" t="str">
        <f>'4_Wash Match Table'!C120</f>
        <v/>
      </c>
      <c r="D130" s="146" t="str">
        <f>'4_Wash Match Table'!D120</f>
        <v/>
      </c>
      <c r="E130" s="147" t="str">
        <f>'4_Wash Match Table'!E120</f>
        <v/>
      </c>
      <c r="F130" s="148" t="str">
        <f>'4_Wash Match Table'!F120</f>
        <v/>
      </c>
      <c r="G130" s="149" t="str">
        <f>IF(D130="","",IFERROR(INDEX('2_Review &amp; Audit'!$P$6:$P$505,MATCH(D130,'2_Review &amp; Audit'!$H$6:$H$505,0)),""))</f>
        <v/>
      </c>
      <c r="H130" s="149" t="str">
        <f>IF(D130="","",IFERROR(INDEX('2_Review &amp; Audit'!$L$6:$L$505,MATCH(D130,'2_Review &amp; Audit'!$H$6:$H$505,0)),""))</f>
        <v/>
      </c>
      <c r="I130" s="149" t="str">
        <f>IF(D130="","",IFERROR(INDEX('2_Review &amp; Audit'!$Q$6:$Q$505,MATCH(D130,'2_Review &amp; Audit'!$H$6:$H$505,0)),""))</f>
        <v/>
      </c>
      <c r="J130" s="146" t="str">
        <f>'4_Wash Match Table'!I120</f>
        <v/>
      </c>
      <c r="K130" s="146" t="str">
        <f>'4_Wash Match Table'!L120</f>
        <v/>
      </c>
      <c r="L130" s="146" t="str">
        <f>'4_Wash Match Table'!U120</f>
        <v/>
      </c>
      <c r="M130" s="146" t="str">
        <f>'4_Wash Match Table'!AD120</f>
        <v/>
      </c>
      <c r="N130" s="146" t="str">
        <f>'4_Wash Match Table'!AM120</f>
        <v/>
      </c>
      <c r="O130" s="150" t="str">
        <f>'4_Wash Match Table'!M120</f>
        <v/>
      </c>
      <c r="P130" s="150" t="str">
        <f>'4_Wash Match Table'!V120</f>
        <v/>
      </c>
      <c r="Q130" s="150" t="str">
        <f>'4_Wash Match Table'!AE120</f>
        <v/>
      </c>
      <c r="R130" s="150" t="str">
        <f>'4_Wash Match Table'!AN120</f>
        <v/>
      </c>
      <c r="S130" s="148" t="str">
        <f>IF(A130="","",SUM('4_Wash Match Table'!O120,'4_Wash Match Table'!X120,'4_Wash Match Table'!AG120,'4_Wash Match Table'!AP120))</f>
        <v/>
      </c>
      <c r="T130" s="151" t="str">
        <f>'4_Wash Match Table'!P120</f>
        <v/>
      </c>
      <c r="U130" s="151" t="str">
        <f>'4_Wash Match Table'!Q120</f>
        <v/>
      </c>
      <c r="V130" s="149" t="str">
        <f>IF(C130="","",SUM('4_Wash Match Table'!R120,'4_Wash Match Table'!AA120,'4_Wash Match Table'!AJ120,'4_Wash Match Table'!AS120))</f>
        <v/>
      </c>
      <c r="W130" s="152" t="str">
        <f t="shared" si="1"/>
        <v/>
      </c>
    </row>
    <row r="131" spans="1:23" ht="12.75" customHeight="1" x14ac:dyDescent="0.2">
      <c r="A131" s="146" t="str">
        <f>'4_Wash Match Table'!A121</f>
        <v/>
      </c>
      <c r="B131" s="146" t="str">
        <f>'4_Wash Match Table'!B121</f>
        <v/>
      </c>
      <c r="C131" s="146" t="str">
        <f>'4_Wash Match Table'!C121</f>
        <v/>
      </c>
      <c r="D131" s="146" t="str">
        <f>'4_Wash Match Table'!D121</f>
        <v/>
      </c>
      <c r="E131" s="147" t="str">
        <f>'4_Wash Match Table'!E121</f>
        <v/>
      </c>
      <c r="F131" s="148" t="str">
        <f>'4_Wash Match Table'!F121</f>
        <v/>
      </c>
      <c r="G131" s="149" t="str">
        <f>IF(D131="","",IFERROR(INDEX('2_Review &amp; Audit'!$P$6:$P$505,MATCH(D131,'2_Review &amp; Audit'!$H$6:$H$505,0)),""))</f>
        <v/>
      </c>
      <c r="H131" s="149" t="str">
        <f>IF(D131="","",IFERROR(INDEX('2_Review &amp; Audit'!$L$6:$L$505,MATCH(D131,'2_Review &amp; Audit'!$H$6:$H$505,0)),""))</f>
        <v/>
      </c>
      <c r="I131" s="149" t="str">
        <f>IF(D131="","",IFERROR(INDEX('2_Review &amp; Audit'!$Q$6:$Q$505,MATCH(D131,'2_Review &amp; Audit'!$H$6:$H$505,0)),""))</f>
        <v/>
      </c>
      <c r="J131" s="146" t="str">
        <f>'4_Wash Match Table'!I121</f>
        <v/>
      </c>
      <c r="K131" s="146" t="str">
        <f>'4_Wash Match Table'!L121</f>
        <v/>
      </c>
      <c r="L131" s="146" t="str">
        <f>'4_Wash Match Table'!U121</f>
        <v/>
      </c>
      <c r="M131" s="146" t="str">
        <f>'4_Wash Match Table'!AD121</f>
        <v/>
      </c>
      <c r="N131" s="146" t="str">
        <f>'4_Wash Match Table'!AM121</f>
        <v/>
      </c>
      <c r="O131" s="150" t="str">
        <f>'4_Wash Match Table'!M121</f>
        <v/>
      </c>
      <c r="P131" s="150" t="str">
        <f>'4_Wash Match Table'!V121</f>
        <v/>
      </c>
      <c r="Q131" s="150" t="str">
        <f>'4_Wash Match Table'!AE121</f>
        <v/>
      </c>
      <c r="R131" s="150" t="str">
        <f>'4_Wash Match Table'!AN121</f>
        <v/>
      </c>
      <c r="S131" s="148" t="str">
        <f>IF(A131="","",SUM('4_Wash Match Table'!O121,'4_Wash Match Table'!X121,'4_Wash Match Table'!AG121,'4_Wash Match Table'!AP121))</f>
        <v/>
      </c>
      <c r="T131" s="151" t="str">
        <f>'4_Wash Match Table'!P121</f>
        <v/>
      </c>
      <c r="U131" s="151" t="str">
        <f>'4_Wash Match Table'!Q121</f>
        <v/>
      </c>
      <c r="V131" s="149" t="str">
        <f>IF(C131="","",SUM('4_Wash Match Table'!R121,'4_Wash Match Table'!AA121,'4_Wash Match Table'!AJ121,'4_Wash Match Table'!AS121))</f>
        <v/>
      </c>
      <c r="W131" s="152" t="str">
        <f t="shared" si="1"/>
        <v/>
      </c>
    </row>
    <row r="132" spans="1:23" ht="12.75" customHeight="1" x14ac:dyDescent="0.2">
      <c r="A132" s="146" t="str">
        <f>'4_Wash Match Table'!A122</f>
        <v/>
      </c>
      <c r="B132" s="146" t="str">
        <f>'4_Wash Match Table'!B122</f>
        <v/>
      </c>
      <c r="C132" s="146" t="str">
        <f>'4_Wash Match Table'!C122</f>
        <v/>
      </c>
      <c r="D132" s="146" t="str">
        <f>'4_Wash Match Table'!D122</f>
        <v/>
      </c>
      <c r="E132" s="147" t="str">
        <f>'4_Wash Match Table'!E122</f>
        <v/>
      </c>
      <c r="F132" s="148" t="str">
        <f>'4_Wash Match Table'!F122</f>
        <v/>
      </c>
      <c r="G132" s="149" t="str">
        <f>IF(D132="","",IFERROR(INDEX('2_Review &amp; Audit'!$P$6:$P$505,MATCH(D132,'2_Review &amp; Audit'!$H$6:$H$505,0)),""))</f>
        <v/>
      </c>
      <c r="H132" s="149" t="str">
        <f>IF(D132="","",IFERROR(INDEX('2_Review &amp; Audit'!$L$6:$L$505,MATCH(D132,'2_Review &amp; Audit'!$H$6:$H$505,0)),""))</f>
        <v/>
      </c>
      <c r="I132" s="149" t="str">
        <f>IF(D132="","",IFERROR(INDEX('2_Review &amp; Audit'!$Q$6:$Q$505,MATCH(D132,'2_Review &amp; Audit'!$H$6:$H$505,0)),""))</f>
        <v/>
      </c>
      <c r="J132" s="146" t="str">
        <f>'4_Wash Match Table'!I122</f>
        <v/>
      </c>
      <c r="K132" s="146" t="str">
        <f>'4_Wash Match Table'!L122</f>
        <v/>
      </c>
      <c r="L132" s="146" t="str">
        <f>'4_Wash Match Table'!U122</f>
        <v/>
      </c>
      <c r="M132" s="146" t="str">
        <f>'4_Wash Match Table'!AD122</f>
        <v/>
      </c>
      <c r="N132" s="146" t="str">
        <f>'4_Wash Match Table'!AM122</f>
        <v/>
      </c>
      <c r="O132" s="150" t="str">
        <f>'4_Wash Match Table'!M122</f>
        <v/>
      </c>
      <c r="P132" s="150" t="str">
        <f>'4_Wash Match Table'!V122</f>
        <v/>
      </c>
      <c r="Q132" s="150" t="str">
        <f>'4_Wash Match Table'!AE122</f>
        <v/>
      </c>
      <c r="R132" s="150" t="str">
        <f>'4_Wash Match Table'!AN122</f>
        <v/>
      </c>
      <c r="S132" s="148" t="str">
        <f>IF(A132="","",SUM('4_Wash Match Table'!O122,'4_Wash Match Table'!X122,'4_Wash Match Table'!AG122,'4_Wash Match Table'!AP122))</f>
        <v/>
      </c>
      <c r="T132" s="151" t="str">
        <f>'4_Wash Match Table'!P122</f>
        <v/>
      </c>
      <c r="U132" s="151" t="str">
        <f>'4_Wash Match Table'!Q122</f>
        <v/>
      </c>
      <c r="V132" s="149" t="str">
        <f>IF(C132="","",SUM('4_Wash Match Table'!R122,'4_Wash Match Table'!AA122,'4_Wash Match Table'!AJ122,'4_Wash Match Table'!AS122))</f>
        <v/>
      </c>
      <c r="W132" s="152" t="str">
        <f t="shared" si="1"/>
        <v/>
      </c>
    </row>
    <row r="133" spans="1:23" ht="12.75" customHeight="1" x14ac:dyDescent="0.2">
      <c r="A133" s="146" t="str">
        <f>'4_Wash Match Table'!A123</f>
        <v/>
      </c>
      <c r="B133" s="146" t="str">
        <f>'4_Wash Match Table'!B123</f>
        <v/>
      </c>
      <c r="C133" s="146" t="str">
        <f>'4_Wash Match Table'!C123</f>
        <v/>
      </c>
      <c r="D133" s="146" t="str">
        <f>'4_Wash Match Table'!D123</f>
        <v/>
      </c>
      <c r="E133" s="147" t="str">
        <f>'4_Wash Match Table'!E123</f>
        <v/>
      </c>
      <c r="F133" s="148" t="str">
        <f>'4_Wash Match Table'!F123</f>
        <v/>
      </c>
      <c r="G133" s="149" t="str">
        <f>IF(D133="","",IFERROR(INDEX('2_Review &amp; Audit'!$P$6:$P$505,MATCH(D133,'2_Review &amp; Audit'!$H$6:$H$505,0)),""))</f>
        <v/>
      </c>
      <c r="H133" s="149" t="str">
        <f>IF(D133="","",IFERROR(INDEX('2_Review &amp; Audit'!$L$6:$L$505,MATCH(D133,'2_Review &amp; Audit'!$H$6:$H$505,0)),""))</f>
        <v/>
      </c>
      <c r="I133" s="149" t="str">
        <f>IF(D133="","",IFERROR(INDEX('2_Review &amp; Audit'!$Q$6:$Q$505,MATCH(D133,'2_Review &amp; Audit'!$H$6:$H$505,0)),""))</f>
        <v/>
      </c>
      <c r="J133" s="146" t="str">
        <f>'4_Wash Match Table'!I123</f>
        <v/>
      </c>
      <c r="K133" s="146" t="str">
        <f>'4_Wash Match Table'!L123</f>
        <v/>
      </c>
      <c r="L133" s="146" t="str">
        <f>'4_Wash Match Table'!U123</f>
        <v/>
      </c>
      <c r="M133" s="146" t="str">
        <f>'4_Wash Match Table'!AD123</f>
        <v/>
      </c>
      <c r="N133" s="146" t="str">
        <f>'4_Wash Match Table'!AM123</f>
        <v/>
      </c>
      <c r="O133" s="150" t="str">
        <f>'4_Wash Match Table'!M123</f>
        <v/>
      </c>
      <c r="P133" s="150" t="str">
        <f>'4_Wash Match Table'!V123</f>
        <v/>
      </c>
      <c r="Q133" s="150" t="str">
        <f>'4_Wash Match Table'!AE123</f>
        <v/>
      </c>
      <c r="R133" s="150" t="str">
        <f>'4_Wash Match Table'!AN123</f>
        <v/>
      </c>
      <c r="S133" s="148" t="str">
        <f>IF(A133="","",SUM('4_Wash Match Table'!O123,'4_Wash Match Table'!X123,'4_Wash Match Table'!AG123,'4_Wash Match Table'!AP123))</f>
        <v/>
      </c>
      <c r="T133" s="151" t="str">
        <f>'4_Wash Match Table'!P123</f>
        <v/>
      </c>
      <c r="U133" s="151" t="str">
        <f>'4_Wash Match Table'!Q123</f>
        <v/>
      </c>
      <c r="V133" s="149" t="str">
        <f>IF(C133="","",SUM('4_Wash Match Table'!R123,'4_Wash Match Table'!AA123,'4_Wash Match Table'!AJ123,'4_Wash Match Table'!AS123))</f>
        <v/>
      </c>
      <c r="W133" s="152" t="str">
        <f t="shared" si="1"/>
        <v/>
      </c>
    </row>
    <row r="134" spans="1:23" ht="12.75" customHeight="1" x14ac:dyDescent="0.2">
      <c r="A134" s="146" t="str">
        <f>'4_Wash Match Table'!A124</f>
        <v/>
      </c>
      <c r="B134" s="146" t="str">
        <f>'4_Wash Match Table'!B124</f>
        <v/>
      </c>
      <c r="C134" s="146" t="str">
        <f>'4_Wash Match Table'!C124</f>
        <v/>
      </c>
      <c r="D134" s="146" t="str">
        <f>'4_Wash Match Table'!D124</f>
        <v/>
      </c>
      <c r="E134" s="147" t="str">
        <f>'4_Wash Match Table'!E124</f>
        <v/>
      </c>
      <c r="F134" s="148" t="str">
        <f>'4_Wash Match Table'!F124</f>
        <v/>
      </c>
      <c r="G134" s="149" t="str">
        <f>IF(D134="","",IFERROR(INDEX('2_Review &amp; Audit'!$P$6:$P$505,MATCH(D134,'2_Review &amp; Audit'!$H$6:$H$505,0)),""))</f>
        <v/>
      </c>
      <c r="H134" s="149" t="str">
        <f>IF(D134="","",IFERROR(INDEX('2_Review &amp; Audit'!$L$6:$L$505,MATCH(D134,'2_Review &amp; Audit'!$H$6:$H$505,0)),""))</f>
        <v/>
      </c>
      <c r="I134" s="149" t="str">
        <f>IF(D134="","",IFERROR(INDEX('2_Review &amp; Audit'!$Q$6:$Q$505,MATCH(D134,'2_Review &amp; Audit'!$H$6:$H$505,0)),""))</f>
        <v/>
      </c>
      <c r="J134" s="146" t="str">
        <f>'4_Wash Match Table'!I124</f>
        <v/>
      </c>
      <c r="K134" s="146" t="str">
        <f>'4_Wash Match Table'!L124</f>
        <v/>
      </c>
      <c r="L134" s="146" t="str">
        <f>'4_Wash Match Table'!U124</f>
        <v/>
      </c>
      <c r="M134" s="146" t="str">
        <f>'4_Wash Match Table'!AD124</f>
        <v/>
      </c>
      <c r="N134" s="146" t="str">
        <f>'4_Wash Match Table'!AM124</f>
        <v/>
      </c>
      <c r="O134" s="150" t="str">
        <f>'4_Wash Match Table'!M124</f>
        <v/>
      </c>
      <c r="P134" s="150" t="str">
        <f>'4_Wash Match Table'!V124</f>
        <v/>
      </c>
      <c r="Q134" s="150" t="str">
        <f>'4_Wash Match Table'!AE124</f>
        <v/>
      </c>
      <c r="R134" s="150" t="str">
        <f>'4_Wash Match Table'!AN124</f>
        <v/>
      </c>
      <c r="S134" s="148" t="str">
        <f>IF(A134="","",SUM('4_Wash Match Table'!O124,'4_Wash Match Table'!X124,'4_Wash Match Table'!AG124,'4_Wash Match Table'!AP124))</f>
        <v/>
      </c>
      <c r="T134" s="151" t="str">
        <f>'4_Wash Match Table'!P124</f>
        <v/>
      </c>
      <c r="U134" s="151" t="str">
        <f>'4_Wash Match Table'!Q124</f>
        <v/>
      </c>
      <c r="V134" s="149" t="str">
        <f>IF(C134="","",SUM('4_Wash Match Table'!R124,'4_Wash Match Table'!AA124,'4_Wash Match Table'!AJ124,'4_Wash Match Table'!AS124))</f>
        <v/>
      </c>
      <c r="W134" s="152" t="str">
        <f t="shared" si="1"/>
        <v/>
      </c>
    </row>
    <row r="135" spans="1:23" ht="12.75" customHeight="1" x14ac:dyDescent="0.2">
      <c r="A135" s="146" t="str">
        <f>'4_Wash Match Table'!A125</f>
        <v/>
      </c>
      <c r="B135" s="146" t="str">
        <f>'4_Wash Match Table'!B125</f>
        <v/>
      </c>
      <c r="C135" s="146" t="str">
        <f>'4_Wash Match Table'!C125</f>
        <v/>
      </c>
      <c r="D135" s="146" t="str">
        <f>'4_Wash Match Table'!D125</f>
        <v/>
      </c>
      <c r="E135" s="147" t="str">
        <f>'4_Wash Match Table'!E125</f>
        <v/>
      </c>
      <c r="F135" s="148" t="str">
        <f>'4_Wash Match Table'!F125</f>
        <v/>
      </c>
      <c r="G135" s="149" t="str">
        <f>IF(D135="","",IFERROR(INDEX('2_Review &amp; Audit'!$P$6:$P$505,MATCH(D135,'2_Review &amp; Audit'!$H$6:$H$505,0)),""))</f>
        <v/>
      </c>
      <c r="H135" s="149" t="str">
        <f>IF(D135="","",IFERROR(INDEX('2_Review &amp; Audit'!$L$6:$L$505,MATCH(D135,'2_Review &amp; Audit'!$H$6:$H$505,0)),""))</f>
        <v/>
      </c>
      <c r="I135" s="149" t="str">
        <f>IF(D135="","",IFERROR(INDEX('2_Review &amp; Audit'!$Q$6:$Q$505,MATCH(D135,'2_Review &amp; Audit'!$H$6:$H$505,0)),""))</f>
        <v/>
      </c>
      <c r="J135" s="146" t="str">
        <f>'4_Wash Match Table'!I125</f>
        <v/>
      </c>
      <c r="K135" s="146" t="str">
        <f>'4_Wash Match Table'!L125</f>
        <v/>
      </c>
      <c r="L135" s="146" t="str">
        <f>'4_Wash Match Table'!U125</f>
        <v/>
      </c>
      <c r="M135" s="146" t="str">
        <f>'4_Wash Match Table'!AD125</f>
        <v/>
      </c>
      <c r="N135" s="146" t="str">
        <f>'4_Wash Match Table'!AM125</f>
        <v/>
      </c>
      <c r="O135" s="150" t="str">
        <f>'4_Wash Match Table'!M125</f>
        <v/>
      </c>
      <c r="P135" s="150" t="str">
        <f>'4_Wash Match Table'!V125</f>
        <v/>
      </c>
      <c r="Q135" s="150" t="str">
        <f>'4_Wash Match Table'!AE125</f>
        <v/>
      </c>
      <c r="R135" s="150" t="str">
        <f>'4_Wash Match Table'!AN125</f>
        <v/>
      </c>
      <c r="S135" s="148" t="str">
        <f>IF(A135="","",SUM('4_Wash Match Table'!O125,'4_Wash Match Table'!X125,'4_Wash Match Table'!AG125,'4_Wash Match Table'!AP125))</f>
        <v/>
      </c>
      <c r="T135" s="151" t="str">
        <f>'4_Wash Match Table'!P125</f>
        <v/>
      </c>
      <c r="U135" s="151" t="str">
        <f>'4_Wash Match Table'!Q125</f>
        <v/>
      </c>
      <c r="V135" s="149" t="str">
        <f>IF(C135="","",SUM('4_Wash Match Table'!R125,'4_Wash Match Table'!AA125,'4_Wash Match Table'!AJ125,'4_Wash Match Table'!AS125))</f>
        <v/>
      </c>
      <c r="W135" s="152" t="str">
        <f t="shared" si="1"/>
        <v/>
      </c>
    </row>
    <row r="136" spans="1:23" ht="12.75" customHeight="1" x14ac:dyDescent="0.2">
      <c r="A136" s="146" t="str">
        <f>'4_Wash Match Table'!A126</f>
        <v/>
      </c>
      <c r="B136" s="146" t="str">
        <f>'4_Wash Match Table'!B126</f>
        <v/>
      </c>
      <c r="C136" s="146" t="str">
        <f>'4_Wash Match Table'!C126</f>
        <v/>
      </c>
      <c r="D136" s="146" t="str">
        <f>'4_Wash Match Table'!D126</f>
        <v/>
      </c>
      <c r="E136" s="147" t="str">
        <f>'4_Wash Match Table'!E126</f>
        <v/>
      </c>
      <c r="F136" s="148" t="str">
        <f>'4_Wash Match Table'!F126</f>
        <v/>
      </c>
      <c r="G136" s="149" t="str">
        <f>IF(D136="","",IFERROR(INDEX('2_Review &amp; Audit'!$P$6:$P$505,MATCH(D136,'2_Review &amp; Audit'!$H$6:$H$505,0)),""))</f>
        <v/>
      </c>
      <c r="H136" s="149" t="str">
        <f>IF(D136="","",IFERROR(INDEX('2_Review &amp; Audit'!$L$6:$L$505,MATCH(D136,'2_Review &amp; Audit'!$H$6:$H$505,0)),""))</f>
        <v/>
      </c>
      <c r="I136" s="149" t="str">
        <f>IF(D136="","",IFERROR(INDEX('2_Review &amp; Audit'!$Q$6:$Q$505,MATCH(D136,'2_Review &amp; Audit'!$H$6:$H$505,0)),""))</f>
        <v/>
      </c>
      <c r="J136" s="146" t="str">
        <f>'4_Wash Match Table'!I126</f>
        <v/>
      </c>
      <c r="K136" s="146" t="str">
        <f>'4_Wash Match Table'!L126</f>
        <v/>
      </c>
      <c r="L136" s="146" t="str">
        <f>'4_Wash Match Table'!U126</f>
        <v/>
      </c>
      <c r="M136" s="146" t="str">
        <f>'4_Wash Match Table'!AD126</f>
        <v/>
      </c>
      <c r="N136" s="146" t="str">
        <f>'4_Wash Match Table'!AM126</f>
        <v/>
      </c>
      <c r="O136" s="150" t="str">
        <f>'4_Wash Match Table'!M126</f>
        <v/>
      </c>
      <c r="P136" s="150" t="str">
        <f>'4_Wash Match Table'!V126</f>
        <v/>
      </c>
      <c r="Q136" s="150" t="str">
        <f>'4_Wash Match Table'!AE126</f>
        <v/>
      </c>
      <c r="R136" s="150" t="str">
        <f>'4_Wash Match Table'!AN126</f>
        <v/>
      </c>
      <c r="S136" s="148" t="str">
        <f>IF(A136="","",SUM('4_Wash Match Table'!O126,'4_Wash Match Table'!X126,'4_Wash Match Table'!AG126,'4_Wash Match Table'!AP126))</f>
        <v/>
      </c>
      <c r="T136" s="151" t="str">
        <f>'4_Wash Match Table'!P126</f>
        <v/>
      </c>
      <c r="U136" s="151" t="str">
        <f>'4_Wash Match Table'!Q126</f>
        <v/>
      </c>
      <c r="V136" s="149" t="str">
        <f>IF(C136="","",SUM('4_Wash Match Table'!R126,'4_Wash Match Table'!AA126,'4_Wash Match Table'!AJ126,'4_Wash Match Table'!AS126))</f>
        <v/>
      </c>
      <c r="W136" s="152" t="str">
        <f t="shared" si="1"/>
        <v/>
      </c>
    </row>
    <row r="137" spans="1:23" ht="12.75" customHeight="1" x14ac:dyDescent="0.2">
      <c r="A137" s="146" t="str">
        <f>'4_Wash Match Table'!A127</f>
        <v/>
      </c>
      <c r="B137" s="146" t="str">
        <f>'4_Wash Match Table'!B127</f>
        <v/>
      </c>
      <c r="C137" s="146" t="str">
        <f>'4_Wash Match Table'!C127</f>
        <v/>
      </c>
      <c r="D137" s="146" t="str">
        <f>'4_Wash Match Table'!D127</f>
        <v/>
      </c>
      <c r="E137" s="147" t="str">
        <f>'4_Wash Match Table'!E127</f>
        <v/>
      </c>
      <c r="F137" s="148" t="str">
        <f>'4_Wash Match Table'!F127</f>
        <v/>
      </c>
      <c r="G137" s="149" t="str">
        <f>IF(D137="","",IFERROR(INDEX('2_Review &amp; Audit'!$P$6:$P$505,MATCH(D137,'2_Review &amp; Audit'!$H$6:$H$505,0)),""))</f>
        <v/>
      </c>
      <c r="H137" s="149" t="str">
        <f>IF(D137="","",IFERROR(INDEX('2_Review &amp; Audit'!$L$6:$L$505,MATCH(D137,'2_Review &amp; Audit'!$H$6:$H$505,0)),""))</f>
        <v/>
      </c>
      <c r="I137" s="149" t="str">
        <f>IF(D137="","",IFERROR(INDEX('2_Review &amp; Audit'!$Q$6:$Q$505,MATCH(D137,'2_Review &amp; Audit'!$H$6:$H$505,0)),""))</f>
        <v/>
      </c>
      <c r="J137" s="146" t="str">
        <f>'4_Wash Match Table'!I127</f>
        <v/>
      </c>
      <c r="K137" s="146" t="str">
        <f>'4_Wash Match Table'!L127</f>
        <v/>
      </c>
      <c r="L137" s="146" t="str">
        <f>'4_Wash Match Table'!U127</f>
        <v/>
      </c>
      <c r="M137" s="146" t="str">
        <f>'4_Wash Match Table'!AD127</f>
        <v/>
      </c>
      <c r="N137" s="146" t="str">
        <f>'4_Wash Match Table'!AM127</f>
        <v/>
      </c>
      <c r="O137" s="150" t="str">
        <f>'4_Wash Match Table'!M127</f>
        <v/>
      </c>
      <c r="P137" s="150" t="str">
        <f>'4_Wash Match Table'!V127</f>
        <v/>
      </c>
      <c r="Q137" s="150" t="str">
        <f>'4_Wash Match Table'!AE127</f>
        <v/>
      </c>
      <c r="R137" s="150" t="str">
        <f>'4_Wash Match Table'!AN127</f>
        <v/>
      </c>
      <c r="S137" s="148" t="str">
        <f>IF(A137="","",SUM('4_Wash Match Table'!O127,'4_Wash Match Table'!X127,'4_Wash Match Table'!AG127,'4_Wash Match Table'!AP127))</f>
        <v/>
      </c>
      <c r="T137" s="151" t="str">
        <f>'4_Wash Match Table'!P127</f>
        <v/>
      </c>
      <c r="U137" s="151" t="str">
        <f>'4_Wash Match Table'!Q127</f>
        <v/>
      </c>
      <c r="V137" s="149" t="str">
        <f>IF(C137="","",SUM('4_Wash Match Table'!R127,'4_Wash Match Table'!AA127,'4_Wash Match Table'!AJ127,'4_Wash Match Table'!AS127))</f>
        <v/>
      </c>
      <c r="W137" s="152" t="str">
        <f t="shared" si="1"/>
        <v/>
      </c>
    </row>
    <row r="138" spans="1:23" ht="12.75" customHeight="1" x14ac:dyDescent="0.2">
      <c r="A138" s="146" t="str">
        <f>'4_Wash Match Table'!A128</f>
        <v/>
      </c>
      <c r="B138" s="146" t="str">
        <f>'4_Wash Match Table'!B128</f>
        <v/>
      </c>
      <c r="C138" s="146" t="str">
        <f>'4_Wash Match Table'!C128</f>
        <v/>
      </c>
      <c r="D138" s="146" t="str">
        <f>'4_Wash Match Table'!D128</f>
        <v/>
      </c>
      <c r="E138" s="147" t="str">
        <f>'4_Wash Match Table'!E128</f>
        <v/>
      </c>
      <c r="F138" s="148" t="str">
        <f>'4_Wash Match Table'!F128</f>
        <v/>
      </c>
      <c r="G138" s="149" t="str">
        <f>IF(D138="","",IFERROR(INDEX('2_Review &amp; Audit'!$P$6:$P$505,MATCH(D138,'2_Review &amp; Audit'!$H$6:$H$505,0)),""))</f>
        <v/>
      </c>
      <c r="H138" s="149" t="str">
        <f>IF(D138="","",IFERROR(INDEX('2_Review &amp; Audit'!$L$6:$L$505,MATCH(D138,'2_Review &amp; Audit'!$H$6:$H$505,0)),""))</f>
        <v/>
      </c>
      <c r="I138" s="149" t="str">
        <f>IF(D138="","",IFERROR(INDEX('2_Review &amp; Audit'!$Q$6:$Q$505,MATCH(D138,'2_Review &amp; Audit'!$H$6:$H$505,0)),""))</f>
        <v/>
      </c>
      <c r="J138" s="146" t="str">
        <f>'4_Wash Match Table'!I128</f>
        <v/>
      </c>
      <c r="K138" s="146" t="str">
        <f>'4_Wash Match Table'!L128</f>
        <v/>
      </c>
      <c r="L138" s="146" t="str">
        <f>'4_Wash Match Table'!U128</f>
        <v/>
      </c>
      <c r="M138" s="146" t="str">
        <f>'4_Wash Match Table'!AD128</f>
        <v/>
      </c>
      <c r="N138" s="146" t="str">
        <f>'4_Wash Match Table'!AM128</f>
        <v/>
      </c>
      <c r="O138" s="150" t="str">
        <f>'4_Wash Match Table'!M128</f>
        <v/>
      </c>
      <c r="P138" s="150" t="str">
        <f>'4_Wash Match Table'!V128</f>
        <v/>
      </c>
      <c r="Q138" s="150" t="str">
        <f>'4_Wash Match Table'!AE128</f>
        <v/>
      </c>
      <c r="R138" s="150" t="str">
        <f>'4_Wash Match Table'!AN128</f>
        <v/>
      </c>
      <c r="S138" s="148" t="str">
        <f>IF(A138="","",SUM('4_Wash Match Table'!O128,'4_Wash Match Table'!X128,'4_Wash Match Table'!AG128,'4_Wash Match Table'!AP128))</f>
        <v/>
      </c>
      <c r="T138" s="151" t="str">
        <f>'4_Wash Match Table'!P128</f>
        <v/>
      </c>
      <c r="U138" s="151" t="str">
        <f>'4_Wash Match Table'!Q128</f>
        <v/>
      </c>
      <c r="V138" s="149" t="str">
        <f>IF(C138="","",SUM('4_Wash Match Table'!R128,'4_Wash Match Table'!AA128,'4_Wash Match Table'!AJ128,'4_Wash Match Table'!AS128))</f>
        <v/>
      </c>
      <c r="W138" s="152" t="str">
        <f t="shared" si="1"/>
        <v/>
      </c>
    </row>
    <row r="139" spans="1:23" ht="12.75" customHeight="1" x14ac:dyDescent="0.2">
      <c r="A139" s="146" t="str">
        <f>'4_Wash Match Table'!A129</f>
        <v/>
      </c>
      <c r="B139" s="146" t="str">
        <f>'4_Wash Match Table'!B129</f>
        <v/>
      </c>
      <c r="C139" s="146" t="str">
        <f>'4_Wash Match Table'!C129</f>
        <v/>
      </c>
      <c r="D139" s="146" t="str">
        <f>'4_Wash Match Table'!D129</f>
        <v/>
      </c>
      <c r="E139" s="147" t="str">
        <f>'4_Wash Match Table'!E129</f>
        <v/>
      </c>
      <c r="F139" s="148" t="str">
        <f>'4_Wash Match Table'!F129</f>
        <v/>
      </c>
      <c r="G139" s="149" t="str">
        <f>IF(D139="","",IFERROR(INDEX('2_Review &amp; Audit'!$P$6:$P$505,MATCH(D139,'2_Review &amp; Audit'!$H$6:$H$505,0)),""))</f>
        <v/>
      </c>
      <c r="H139" s="149" t="str">
        <f>IF(D139="","",IFERROR(INDEX('2_Review &amp; Audit'!$L$6:$L$505,MATCH(D139,'2_Review &amp; Audit'!$H$6:$H$505,0)),""))</f>
        <v/>
      </c>
      <c r="I139" s="149" t="str">
        <f>IF(D139="","",IFERROR(INDEX('2_Review &amp; Audit'!$Q$6:$Q$505,MATCH(D139,'2_Review &amp; Audit'!$H$6:$H$505,0)),""))</f>
        <v/>
      </c>
      <c r="J139" s="146" t="str">
        <f>'4_Wash Match Table'!I129</f>
        <v/>
      </c>
      <c r="K139" s="146" t="str">
        <f>'4_Wash Match Table'!L129</f>
        <v/>
      </c>
      <c r="L139" s="146" t="str">
        <f>'4_Wash Match Table'!U129</f>
        <v/>
      </c>
      <c r="M139" s="146" t="str">
        <f>'4_Wash Match Table'!AD129</f>
        <v/>
      </c>
      <c r="N139" s="146" t="str">
        <f>'4_Wash Match Table'!AM129</f>
        <v/>
      </c>
      <c r="O139" s="150" t="str">
        <f>'4_Wash Match Table'!M129</f>
        <v/>
      </c>
      <c r="P139" s="150" t="str">
        <f>'4_Wash Match Table'!V129</f>
        <v/>
      </c>
      <c r="Q139" s="150" t="str">
        <f>'4_Wash Match Table'!AE129</f>
        <v/>
      </c>
      <c r="R139" s="150" t="str">
        <f>'4_Wash Match Table'!AN129</f>
        <v/>
      </c>
      <c r="S139" s="148" t="str">
        <f>IF(A139="","",SUM('4_Wash Match Table'!O129,'4_Wash Match Table'!X129,'4_Wash Match Table'!AG129,'4_Wash Match Table'!AP129))</f>
        <v/>
      </c>
      <c r="T139" s="151" t="str">
        <f>'4_Wash Match Table'!P129</f>
        <v/>
      </c>
      <c r="U139" s="151" t="str">
        <f>'4_Wash Match Table'!Q129</f>
        <v/>
      </c>
      <c r="V139" s="149" t="str">
        <f>IF(C139="","",SUM('4_Wash Match Table'!R129,'4_Wash Match Table'!AA129,'4_Wash Match Table'!AJ129,'4_Wash Match Table'!AS129))</f>
        <v/>
      </c>
      <c r="W139" s="152" t="str">
        <f t="shared" si="1"/>
        <v/>
      </c>
    </row>
    <row r="140" spans="1:23" ht="12.75" customHeight="1" x14ac:dyDescent="0.2">
      <c r="A140" s="146" t="str">
        <f>'4_Wash Match Table'!A130</f>
        <v/>
      </c>
      <c r="B140" s="146" t="str">
        <f>'4_Wash Match Table'!B130</f>
        <v/>
      </c>
      <c r="C140" s="146" t="str">
        <f>'4_Wash Match Table'!C130</f>
        <v/>
      </c>
      <c r="D140" s="146" t="str">
        <f>'4_Wash Match Table'!D130</f>
        <v/>
      </c>
      <c r="E140" s="147" t="str">
        <f>'4_Wash Match Table'!E130</f>
        <v/>
      </c>
      <c r="F140" s="148" t="str">
        <f>'4_Wash Match Table'!F130</f>
        <v/>
      </c>
      <c r="G140" s="149" t="str">
        <f>IF(D140="","",IFERROR(INDEX('2_Review &amp; Audit'!$P$6:$P$505,MATCH(D140,'2_Review &amp; Audit'!$H$6:$H$505,0)),""))</f>
        <v/>
      </c>
      <c r="H140" s="149" t="str">
        <f>IF(D140="","",IFERROR(INDEX('2_Review &amp; Audit'!$L$6:$L$505,MATCH(D140,'2_Review &amp; Audit'!$H$6:$H$505,0)),""))</f>
        <v/>
      </c>
      <c r="I140" s="149" t="str">
        <f>IF(D140="","",IFERROR(INDEX('2_Review &amp; Audit'!$Q$6:$Q$505,MATCH(D140,'2_Review &amp; Audit'!$H$6:$H$505,0)),""))</f>
        <v/>
      </c>
      <c r="J140" s="146" t="str">
        <f>'4_Wash Match Table'!I130</f>
        <v/>
      </c>
      <c r="K140" s="146" t="str">
        <f>'4_Wash Match Table'!L130</f>
        <v/>
      </c>
      <c r="L140" s="146" t="str">
        <f>'4_Wash Match Table'!U130</f>
        <v/>
      </c>
      <c r="M140" s="146" t="str">
        <f>'4_Wash Match Table'!AD130</f>
        <v/>
      </c>
      <c r="N140" s="146" t="str">
        <f>'4_Wash Match Table'!AM130</f>
        <v/>
      </c>
      <c r="O140" s="150" t="str">
        <f>'4_Wash Match Table'!M130</f>
        <v/>
      </c>
      <c r="P140" s="150" t="str">
        <f>'4_Wash Match Table'!V130</f>
        <v/>
      </c>
      <c r="Q140" s="150" t="str">
        <f>'4_Wash Match Table'!AE130</f>
        <v/>
      </c>
      <c r="R140" s="150" t="str">
        <f>'4_Wash Match Table'!AN130</f>
        <v/>
      </c>
      <c r="S140" s="148" t="str">
        <f>IF(A140="","",SUM('4_Wash Match Table'!O130,'4_Wash Match Table'!X130,'4_Wash Match Table'!AG130,'4_Wash Match Table'!AP130))</f>
        <v/>
      </c>
      <c r="T140" s="151" t="str">
        <f>'4_Wash Match Table'!P130</f>
        <v/>
      </c>
      <c r="U140" s="151" t="str">
        <f>'4_Wash Match Table'!Q130</f>
        <v/>
      </c>
      <c r="V140" s="149" t="str">
        <f>IF(C140="","",SUM('4_Wash Match Table'!R130,'4_Wash Match Table'!AA130,'4_Wash Match Table'!AJ130,'4_Wash Match Table'!AS130))</f>
        <v/>
      </c>
      <c r="W140" s="152" t="str">
        <f t="shared" si="1"/>
        <v/>
      </c>
    </row>
    <row r="141" spans="1:23" ht="12.75" customHeight="1" x14ac:dyDescent="0.2">
      <c r="A141" s="146" t="str">
        <f>'4_Wash Match Table'!A131</f>
        <v/>
      </c>
      <c r="B141" s="146" t="str">
        <f>'4_Wash Match Table'!B131</f>
        <v/>
      </c>
      <c r="C141" s="146" t="str">
        <f>'4_Wash Match Table'!C131</f>
        <v/>
      </c>
      <c r="D141" s="146" t="str">
        <f>'4_Wash Match Table'!D131</f>
        <v/>
      </c>
      <c r="E141" s="147" t="str">
        <f>'4_Wash Match Table'!E131</f>
        <v/>
      </c>
      <c r="F141" s="148" t="str">
        <f>'4_Wash Match Table'!F131</f>
        <v/>
      </c>
      <c r="G141" s="149" t="str">
        <f>IF(D141="","",IFERROR(INDEX('2_Review &amp; Audit'!$P$6:$P$505,MATCH(D141,'2_Review &amp; Audit'!$H$6:$H$505,0)),""))</f>
        <v/>
      </c>
      <c r="H141" s="149" t="str">
        <f>IF(D141="","",IFERROR(INDEX('2_Review &amp; Audit'!$L$6:$L$505,MATCH(D141,'2_Review &amp; Audit'!$H$6:$H$505,0)),""))</f>
        <v/>
      </c>
      <c r="I141" s="149" t="str">
        <f>IF(D141="","",IFERROR(INDEX('2_Review &amp; Audit'!$Q$6:$Q$505,MATCH(D141,'2_Review &amp; Audit'!$H$6:$H$505,0)),""))</f>
        <v/>
      </c>
      <c r="J141" s="146" t="str">
        <f>'4_Wash Match Table'!I131</f>
        <v/>
      </c>
      <c r="K141" s="146" t="str">
        <f>'4_Wash Match Table'!L131</f>
        <v/>
      </c>
      <c r="L141" s="146" t="str">
        <f>'4_Wash Match Table'!U131</f>
        <v/>
      </c>
      <c r="M141" s="146" t="str">
        <f>'4_Wash Match Table'!AD131</f>
        <v/>
      </c>
      <c r="N141" s="146" t="str">
        <f>'4_Wash Match Table'!AM131</f>
        <v/>
      </c>
      <c r="O141" s="150" t="str">
        <f>'4_Wash Match Table'!M131</f>
        <v/>
      </c>
      <c r="P141" s="150" t="str">
        <f>'4_Wash Match Table'!V131</f>
        <v/>
      </c>
      <c r="Q141" s="150" t="str">
        <f>'4_Wash Match Table'!AE131</f>
        <v/>
      </c>
      <c r="R141" s="150" t="str">
        <f>'4_Wash Match Table'!AN131</f>
        <v/>
      </c>
      <c r="S141" s="148" t="str">
        <f>IF(A141="","",SUM('4_Wash Match Table'!O131,'4_Wash Match Table'!X131,'4_Wash Match Table'!AG131,'4_Wash Match Table'!AP131))</f>
        <v/>
      </c>
      <c r="T141" s="151" t="str">
        <f>'4_Wash Match Table'!P131</f>
        <v/>
      </c>
      <c r="U141" s="151" t="str">
        <f>'4_Wash Match Table'!Q131</f>
        <v/>
      </c>
      <c r="V141" s="149" t="str">
        <f>IF(C141="","",SUM('4_Wash Match Table'!R131,'4_Wash Match Table'!AA131,'4_Wash Match Table'!AJ131,'4_Wash Match Table'!AS131))</f>
        <v/>
      </c>
      <c r="W141" s="152" t="str">
        <f t="shared" si="1"/>
        <v/>
      </c>
    </row>
    <row r="142" spans="1:23" ht="12.75" customHeight="1" x14ac:dyDescent="0.2">
      <c r="A142" s="146" t="str">
        <f>'4_Wash Match Table'!A132</f>
        <v/>
      </c>
      <c r="B142" s="146" t="str">
        <f>'4_Wash Match Table'!B132</f>
        <v/>
      </c>
      <c r="C142" s="146" t="str">
        <f>'4_Wash Match Table'!C132</f>
        <v/>
      </c>
      <c r="D142" s="146" t="str">
        <f>'4_Wash Match Table'!D132</f>
        <v/>
      </c>
      <c r="E142" s="147" t="str">
        <f>'4_Wash Match Table'!E132</f>
        <v/>
      </c>
      <c r="F142" s="148" t="str">
        <f>'4_Wash Match Table'!F132</f>
        <v/>
      </c>
      <c r="G142" s="149" t="str">
        <f>IF(D142="","",IFERROR(INDEX('2_Review &amp; Audit'!$P$6:$P$505,MATCH(D142,'2_Review &amp; Audit'!$H$6:$H$505,0)),""))</f>
        <v/>
      </c>
      <c r="H142" s="149" t="str">
        <f>IF(D142="","",IFERROR(INDEX('2_Review &amp; Audit'!$L$6:$L$505,MATCH(D142,'2_Review &amp; Audit'!$H$6:$H$505,0)),""))</f>
        <v/>
      </c>
      <c r="I142" s="149" t="str">
        <f>IF(D142="","",IFERROR(INDEX('2_Review &amp; Audit'!$Q$6:$Q$505,MATCH(D142,'2_Review &amp; Audit'!$H$6:$H$505,0)),""))</f>
        <v/>
      </c>
      <c r="J142" s="146" t="str">
        <f>'4_Wash Match Table'!I132</f>
        <v/>
      </c>
      <c r="K142" s="146" t="str">
        <f>'4_Wash Match Table'!L132</f>
        <v/>
      </c>
      <c r="L142" s="146" t="str">
        <f>'4_Wash Match Table'!U132</f>
        <v/>
      </c>
      <c r="M142" s="146" t="str">
        <f>'4_Wash Match Table'!AD132</f>
        <v/>
      </c>
      <c r="N142" s="146" t="str">
        <f>'4_Wash Match Table'!AM132</f>
        <v/>
      </c>
      <c r="O142" s="150" t="str">
        <f>'4_Wash Match Table'!M132</f>
        <v/>
      </c>
      <c r="P142" s="150" t="str">
        <f>'4_Wash Match Table'!V132</f>
        <v/>
      </c>
      <c r="Q142" s="150" t="str">
        <f>'4_Wash Match Table'!AE132</f>
        <v/>
      </c>
      <c r="R142" s="150" t="str">
        <f>'4_Wash Match Table'!AN132</f>
        <v/>
      </c>
      <c r="S142" s="148" t="str">
        <f>IF(A142="","",SUM('4_Wash Match Table'!O132,'4_Wash Match Table'!X132,'4_Wash Match Table'!AG132,'4_Wash Match Table'!AP132))</f>
        <v/>
      </c>
      <c r="T142" s="151" t="str">
        <f>'4_Wash Match Table'!P132</f>
        <v/>
      </c>
      <c r="U142" s="151" t="str">
        <f>'4_Wash Match Table'!Q132</f>
        <v/>
      </c>
      <c r="V142" s="149" t="str">
        <f>IF(C142="","",SUM('4_Wash Match Table'!R132,'4_Wash Match Table'!AA132,'4_Wash Match Table'!AJ132,'4_Wash Match Table'!AS132))</f>
        <v/>
      </c>
      <c r="W142" s="152" t="str">
        <f t="shared" si="1"/>
        <v/>
      </c>
    </row>
    <row r="143" spans="1:23" ht="12.75" customHeight="1" x14ac:dyDescent="0.2">
      <c r="A143" s="146" t="str">
        <f>'4_Wash Match Table'!A133</f>
        <v/>
      </c>
      <c r="B143" s="146" t="str">
        <f>'4_Wash Match Table'!B133</f>
        <v/>
      </c>
      <c r="C143" s="146" t="str">
        <f>'4_Wash Match Table'!C133</f>
        <v/>
      </c>
      <c r="D143" s="146" t="str">
        <f>'4_Wash Match Table'!D133</f>
        <v/>
      </c>
      <c r="E143" s="147" t="str">
        <f>'4_Wash Match Table'!E133</f>
        <v/>
      </c>
      <c r="F143" s="148" t="str">
        <f>'4_Wash Match Table'!F133</f>
        <v/>
      </c>
      <c r="G143" s="149" t="str">
        <f>IF(D143="","",IFERROR(INDEX('2_Review &amp; Audit'!$P$6:$P$505,MATCH(D143,'2_Review &amp; Audit'!$H$6:$H$505,0)),""))</f>
        <v/>
      </c>
      <c r="H143" s="149" t="str">
        <f>IF(D143="","",IFERROR(INDEX('2_Review &amp; Audit'!$L$6:$L$505,MATCH(D143,'2_Review &amp; Audit'!$H$6:$H$505,0)),""))</f>
        <v/>
      </c>
      <c r="I143" s="149" t="str">
        <f>IF(D143="","",IFERROR(INDEX('2_Review &amp; Audit'!$Q$6:$Q$505,MATCH(D143,'2_Review &amp; Audit'!$H$6:$H$505,0)),""))</f>
        <v/>
      </c>
      <c r="J143" s="146" t="str">
        <f>'4_Wash Match Table'!I133</f>
        <v/>
      </c>
      <c r="K143" s="146" t="str">
        <f>'4_Wash Match Table'!L133</f>
        <v/>
      </c>
      <c r="L143" s="146" t="str">
        <f>'4_Wash Match Table'!U133</f>
        <v/>
      </c>
      <c r="M143" s="146" t="str">
        <f>'4_Wash Match Table'!AD133</f>
        <v/>
      </c>
      <c r="N143" s="146" t="str">
        <f>'4_Wash Match Table'!AM133</f>
        <v/>
      </c>
      <c r="O143" s="150" t="str">
        <f>'4_Wash Match Table'!M133</f>
        <v/>
      </c>
      <c r="P143" s="150" t="str">
        <f>'4_Wash Match Table'!V133</f>
        <v/>
      </c>
      <c r="Q143" s="150" t="str">
        <f>'4_Wash Match Table'!AE133</f>
        <v/>
      </c>
      <c r="R143" s="150" t="str">
        <f>'4_Wash Match Table'!AN133</f>
        <v/>
      </c>
      <c r="S143" s="148" t="str">
        <f>IF(A143="","",SUM('4_Wash Match Table'!O133,'4_Wash Match Table'!X133,'4_Wash Match Table'!AG133,'4_Wash Match Table'!AP133))</f>
        <v/>
      </c>
      <c r="T143" s="151" t="str">
        <f>'4_Wash Match Table'!P133</f>
        <v/>
      </c>
      <c r="U143" s="151" t="str">
        <f>'4_Wash Match Table'!Q133</f>
        <v/>
      </c>
      <c r="V143" s="149" t="str">
        <f>IF(C143="","",SUM('4_Wash Match Table'!R133,'4_Wash Match Table'!AA133,'4_Wash Match Table'!AJ133,'4_Wash Match Table'!AS133))</f>
        <v/>
      </c>
      <c r="W143" s="152" t="str">
        <f t="shared" si="1"/>
        <v/>
      </c>
    </row>
    <row r="144" spans="1:23" ht="12.75" customHeight="1" x14ac:dyDescent="0.2">
      <c r="A144" s="146" t="str">
        <f>'4_Wash Match Table'!A134</f>
        <v/>
      </c>
      <c r="B144" s="146" t="str">
        <f>'4_Wash Match Table'!B134</f>
        <v/>
      </c>
      <c r="C144" s="146" t="str">
        <f>'4_Wash Match Table'!C134</f>
        <v/>
      </c>
      <c r="D144" s="146" t="str">
        <f>'4_Wash Match Table'!D134</f>
        <v/>
      </c>
      <c r="E144" s="147" t="str">
        <f>'4_Wash Match Table'!E134</f>
        <v/>
      </c>
      <c r="F144" s="148" t="str">
        <f>'4_Wash Match Table'!F134</f>
        <v/>
      </c>
      <c r="G144" s="149" t="str">
        <f>IF(D144="","",IFERROR(INDEX('2_Review &amp; Audit'!$P$6:$P$505,MATCH(D144,'2_Review &amp; Audit'!$H$6:$H$505,0)),""))</f>
        <v/>
      </c>
      <c r="H144" s="149" t="str">
        <f>IF(D144="","",IFERROR(INDEX('2_Review &amp; Audit'!$L$6:$L$505,MATCH(D144,'2_Review &amp; Audit'!$H$6:$H$505,0)),""))</f>
        <v/>
      </c>
      <c r="I144" s="149" t="str">
        <f>IF(D144="","",IFERROR(INDEX('2_Review &amp; Audit'!$Q$6:$Q$505,MATCH(D144,'2_Review &amp; Audit'!$H$6:$H$505,0)),""))</f>
        <v/>
      </c>
      <c r="J144" s="146" t="str">
        <f>'4_Wash Match Table'!I134</f>
        <v/>
      </c>
      <c r="K144" s="146" t="str">
        <f>'4_Wash Match Table'!L134</f>
        <v/>
      </c>
      <c r="L144" s="146" t="str">
        <f>'4_Wash Match Table'!U134</f>
        <v/>
      </c>
      <c r="M144" s="146" t="str">
        <f>'4_Wash Match Table'!AD134</f>
        <v/>
      </c>
      <c r="N144" s="146" t="str">
        <f>'4_Wash Match Table'!AM134</f>
        <v/>
      </c>
      <c r="O144" s="150" t="str">
        <f>'4_Wash Match Table'!M134</f>
        <v/>
      </c>
      <c r="P144" s="150" t="str">
        <f>'4_Wash Match Table'!V134</f>
        <v/>
      </c>
      <c r="Q144" s="150" t="str">
        <f>'4_Wash Match Table'!AE134</f>
        <v/>
      </c>
      <c r="R144" s="150" t="str">
        <f>'4_Wash Match Table'!AN134</f>
        <v/>
      </c>
      <c r="S144" s="148" t="str">
        <f>IF(A144="","",SUM('4_Wash Match Table'!O134,'4_Wash Match Table'!X134,'4_Wash Match Table'!AG134,'4_Wash Match Table'!AP134))</f>
        <v/>
      </c>
      <c r="T144" s="151" t="str">
        <f>'4_Wash Match Table'!P134</f>
        <v/>
      </c>
      <c r="U144" s="151" t="str">
        <f>'4_Wash Match Table'!Q134</f>
        <v/>
      </c>
      <c r="V144" s="149" t="str">
        <f>IF(C144="","",SUM('4_Wash Match Table'!R134,'4_Wash Match Table'!AA134,'4_Wash Match Table'!AJ134,'4_Wash Match Table'!AS134))</f>
        <v/>
      </c>
      <c r="W144" s="152" t="str">
        <f t="shared" si="1"/>
        <v/>
      </c>
    </row>
    <row r="145" spans="1:23" ht="12.75" customHeight="1" x14ac:dyDescent="0.2">
      <c r="A145" s="146" t="str">
        <f>'4_Wash Match Table'!A135</f>
        <v/>
      </c>
      <c r="B145" s="146" t="str">
        <f>'4_Wash Match Table'!B135</f>
        <v/>
      </c>
      <c r="C145" s="146" t="str">
        <f>'4_Wash Match Table'!C135</f>
        <v/>
      </c>
      <c r="D145" s="146" t="str">
        <f>'4_Wash Match Table'!D135</f>
        <v/>
      </c>
      <c r="E145" s="147" t="str">
        <f>'4_Wash Match Table'!E135</f>
        <v/>
      </c>
      <c r="F145" s="148" t="str">
        <f>'4_Wash Match Table'!F135</f>
        <v/>
      </c>
      <c r="G145" s="149" t="str">
        <f>IF(D145="","",IFERROR(INDEX('2_Review &amp; Audit'!$P$6:$P$505,MATCH(D145,'2_Review &amp; Audit'!$H$6:$H$505,0)),""))</f>
        <v/>
      </c>
      <c r="H145" s="149" t="str">
        <f>IF(D145="","",IFERROR(INDEX('2_Review &amp; Audit'!$L$6:$L$505,MATCH(D145,'2_Review &amp; Audit'!$H$6:$H$505,0)),""))</f>
        <v/>
      </c>
      <c r="I145" s="149" t="str">
        <f>IF(D145="","",IFERROR(INDEX('2_Review &amp; Audit'!$Q$6:$Q$505,MATCH(D145,'2_Review &amp; Audit'!$H$6:$H$505,0)),""))</f>
        <v/>
      </c>
      <c r="J145" s="146" t="str">
        <f>'4_Wash Match Table'!I135</f>
        <v/>
      </c>
      <c r="K145" s="146" t="str">
        <f>'4_Wash Match Table'!L135</f>
        <v/>
      </c>
      <c r="L145" s="146" t="str">
        <f>'4_Wash Match Table'!U135</f>
        <v/>
      </c>
      <c r="M145" s="146" t="str">
        <f>'4_Wash Match Table'!AD135</f>
        <v/>
      </c>
      <c r="N145" s="146" t="str">
        <f>'4_Wash Match Table'!AM135</f>
        <v/>
      </c>
      <c r="O145" s="150" t="str">
        <f>'4_Wash Match Table'!M135</f>
        <v/>
      </c>
      <c r="P145" s="150" t="str">
        <f>'4_Wash Match Table'!V135</f>
        <v/>
      </c>
      <c r="Q145" s="150" t="str">
        <f>'4_Wash Match Table'!AE135</f>
        <v/>
      </c>
      <c r="R145" s="150" t="str">
        <f>'4_Wash Match Table'!AN135</f>
        <v/>
      </c>
      <c r="S145" s="148" t="str">
        <f>IF(A145="","",SUM('4_Wash Match Table'!O135,'4_Wash Match Table'!X135,'4_Wash Match Table'!AG135,'4_Wash Match Table'!AP135))</f>
        <v/>
      </c>
      <c r="T145" s="151" t="str">
        <f>'4_Wash Match Table'!P135</f>
        <v/>
      </c>
      <c r="U145" s="151" t="str">
        <f>'4_Wash Match Table'!Q135</f>
        <v/>
      </c>
      <c r="V145" s="149" t="str">
        <f>IF(C145="","",SUM('4_Wash Match Table'!R135,'4_Wash Match Table'!AA135,'4_Wash Match Table'!AJ135,'4_Wash Match Table'!AS135))</f>
        <v/>
      </c>
      <c r="W145" s="152" t="str">
        <f t="shared" si="1"/>
        <v/>
      </c>
    </row>
    <row r="146" spans="1:23" ht="12.75" customHeight="1" x14ac:dyDescent="0.2">
      <c r="A146" s="146" t="str">
        <f>'4_Wash Match Table'!A136</f>
        <v/>
      </c>
      <c r="B146" s="146" t="str">
        <f>'4_Wash Match Table'!B136</f>
        <v/>
      </c>
      <c r="C146" s="146" t="str">
        <f>'4_Wash Match Table'!C136</f>
        <v/>
      </c>
      <c r="D146" s="146" t="str">
        <f>'4_Wash Match Table'!D136</f>
        <v/>
      </c>
      <c r="E146" s="147" t="str">
        <f>'4_Wash Match Table'!E136</f>
        <v/>
      </c>
      <c r="F146" s="148" t="str">
        <f>'4_Wash Match Table'!F136</f>
        <v/>
      </c>
      <c r="G146" s="149" t="str">
        <f>IF(D146="","",IFERROR(INDEX('2_Review &amp; Audit'!$P$6:$P$505,MATCH(D146,'2_Review &amp; Audit'!$H$6:$H$505,0)),""))</f>
        <v/>
      </c>
      <c r="H146" s="149" t="str">
        <f>IF(D146="","",IFERROR(INDEX('2_Review &amp; Audit'!$L$6:$L$505,MATCH(D146,'2_Review &amp; Audit'!$H$6:$H$505,0)),""))</f>
        <v/>
      </c>
      <c r="I146" s="149" t="str">
        <f>IF(D146="","",IFERROR(INDEX('2_Review &amp; Audit'!$Q$6:$Q$505,MATCH(D146,'2_Review &amp; Audit'!$H$6:$H$505,0)),""))</f>
        <v/>
      </c>
      <c r="J146" s="146" t="str">
        <f>'4_Wash Match Table'!I136</f>
        <v/>
      </c>
      <c r="K146" s="146" t="str">
        <f>'4_Wash Match Table'!L136</f>
        <v/>
      </c>
      <c r="L146" s="146" t="str">
        <f>'4_Wash Match Table'!U136</f>
        <v/>
      </c>
      <c r="M146" s="146" t="str">
        <f>'4_Wash Match Table'!AD136</f>
        <v/>
      </c>
      <c r="N146" s="146" t="str">
        <f>'4_Wash Match Table'!AM136</f>
        <v/>
      </c>
      <c r="O146" s="150" t="str">
        <f>'4_Wash Match Table'!M136</f>
        <v/>
      </c>
      <c r="P146" s="150" t="str">
        <f>'4_Wash Match Table'!V136</f>
        <v/>
      </c>
      <c r="Q146" s="150" t="str">
        <f>'4_Wash Match Table'!AE136</f>
        <v/>
      </c>
      <c r="R146" s="150" t="str">
        <f>'4_Wash Match Table'!AN136</f>
        <v/>
      </c>
      <c r="S146" s="148" t="str">
        <f>IF(A146="","",SUM('4_Wash Match Table'!O136,'4_Wash Match Table'!X136,'4_Wash Match Table'!AG136,'4_Wash Match Table'!AP136))</f>
        <v/>
      </c>
      <c r="T146" s="151" t="str">
        <f>'4_Wash Match Table'!P136</f>
        <v/>
      </c>
      <c r="U146" s="151" t="str">
        <f>'4_Wash Match Table'!Q136</f>
        <v/>
      </c>
      <c r="V146" s="149" t="str">
        <f>IF(C146="","",SUM('4_Wash Match Table'!R136,'4_Wash Match Table'!AA136,'4_Wash Match Table'!AJ136,'4_Wash Match Table'!AS136))</f>
        <v/>
      </c>
      <c r="W146" s="152" t="str">
        <f t="shared" ref="W146:W209" si="2">IF(A146="","","FIFO w/ Override")</f>
        <v/>
      </c>
    </row>
    <row r="147" spans="1:23" ht="12.75" customHeight="1" x14ac:dyDescent="0.2">
      <c r="A147" s="146" t="str">
        <f>'4_Wash Match Table'!A137</f>
        <v/>
      </c>
      <c r="B147" s="146" t="str">
        <f>'4_Wash Match Table'!B137</f>
        <v/>
      </c>
      <c r="C147" s="146" t="str">
        <f>'4_Wash Match Table'!C137</f>
        <v/>
      </c>
      <c r="D147" s="146" t="str">
        <f>'4_Wash Match Table'!D137</f>
        <v/>
      </c>
      <c r="E147" s="147" t="str">
        <f>'4_Wash Match Table'!E137</f>
        <v/>
      </c>
      <c r="F147" s="148" t="str">
        <f>'4_Wash Match Table'!F137</f>
        <v/>
      </c>
      <c r="G147" s="149" t="str">
        <f>IF(D147="","",IFERROR(INDEX('2_Review &amp; Audit'!$P$6:$P$505,MATCH(D147,'2_Review &amp; Audit'!$H$6:$H$505,0)),""))</f>
        <v/>
      </c>
      <c r="H147" s="149" t="str">
        <f>IF(D147="","",IFERROR(INDEX('2_Review &amp; Audit'!$L$6:$L$505,MATCH(D147,'2_Review &amp; Audit'!$H$6:$H$505,0)),""))</f>
        <v/>
      </c>
      <c r="I147" s="149" t="str">
        <f>IF(D147="","",IFERROR(INDEX('2_Review &amp; Audit'!$Q$6:$Q$505,MATCH(D147,'2_Review &amp; Audit'!$H$6:$H$505,0)),""))</f>
        <v/>
      </c>
      <c r="J147" s="146" t="str">
        <f>'4_Wash Match Table'!I137</f>
        <v/>
      </c>
      <c r="K147" s="146" t="str">
        <f>'4_Wash Match Table'!L137</f>
        <v/>
      </c>
      <c r="L147" s="146" t="str">
        <f>'4_Wash Match Table'!U137</f>
        <v/>
      </c>
      <c r="M147" s="146" t="str">
        <f>'4_Wash Match Table'!AD137</f>
        <v/>
      </c>
      <c r="N147" s="146" t="str">
        <f>'4_Wash Match Table'!AM137</f>
        <v/>
      </c>
      <c r="O147" s="150" t="str">
        <f>'4_Wash Match Table'!M137</f>
        <v/>
      </c>
      <c r="P147" s="150" t="str">
        <f>'4_Wash Match Table'!V137</f>
        <v/>
      </c>
      <c r="Q147" s="150" t="str">
        <f>'4_Wash Match Table'!AE137</f>
        <v/>
      </c>
      <c r="R147" s="150" t="str">
        <f>'4_Wash Match Table'!AN137</f>
        <v/>
      </c>
      <c r="S147" s="148" t="str">
        <f>IF(A147="","",SUM('4_Wash Match Table'!O137,'4_Wash Match Table'!X137,'4_Wash Match Table'!AG137,'4_Wash Match Table'!AP137))</f>
        <v/>
      </c>
      <c r="T147" s="151" t="str">
        <f>'4_Wash Match Table'!P137</f>
        <v/>
      </c>
      <c r="U147" s="151" t="str">
        <f>'4_Wash Match Table'!Q137</f>
        <v/>
      </c>
      <c r="V147" s="149" t="str">
        <f>IF(C147="","",SUM('4_Wash Match Table'!R137,'4_Wash Match Table'!AA137,'4_Wash Match Table'!AJ137,'4_Wash Match Table'!AS137))</f>
        <v/>
      </c>
      <c r="W147" s="152" t="str">
        <f t="shared" si="2"/>
        <v/>
      </c>
    </row>
    <row r="148" spans="1:23" ht="12.75" customHeight="1" x14ac:dyDescent="0.2">
      <c r="A148" s="146" t="str">
        <f>'4_Wash Match Table'!A138</f>
        <v/>
      </c>
      <c r="B148" s="146" t="str">
        <f>'4_Wash Match Table'!B138</f>
        <v/>
      </c>
      <c r="C148" s="146" t="str">
        <f>'4_Wash Match Table'!C138</f>
        <v/>
      </c>
      <c r="D148" s="146" t="str">
        <f>'4_Wash Match Table'!D138</f>
        <v/>
      </c>
      <c r="E148" s="147" t="str">
        <f>'4_Wash Match Table'!E138</f>
        <v/>
      </c>
      <c r="F148" s="148" t="str">
        <f>'4_Wash Match Table'!F138</f>
        <v/>
      </c>
      <c r="G148" s="149" t="str">
        <f>IF(D148="","",IFERROR(INDEX('2_Review &amp; Audit'!$P$6:$P$505,MATCH(D148,'2_Review &amp; Audit'!$H$6:$H$505,0)),""))</f>
        <v/>
      </c>
      <c r="H148" s="149" t="str">
        <f>IF(D148="","",IFERROR(INDEX('2_Review &amp; Audit'!$L$6:$L$505,MATCH(D148,'2_Review &amp; Audit'!$H$6:$H$505,0)),""))</f>
        <v/>
      </c>
      <c r="I148" s="149" t="str">
        <f>IF(D148="","",IFERROR(INDEX('2_Review &amp; Audit'!$Q$6:$Q$505,MATCH(D148,'2_Review &amp; Audit'!$H$6:$H$505,0)),""))</f>
        <v/>
      </c>
      <c r="J148" s="146" t="str">
        <f>'4_Wash Match Table'!I138</f>
        <v/>
      </c>
      <c r="K148" s="146" t="str">
        <f>'4_Wash Match Table'!L138</f>
        <v/>
      </c>
      <c r="L148" s="146" t="str">
        <f>'4_Wash Match Table'!U138</f>
        <v/>
      </c>
      <c r="M148" s="146" t="str">
        <f>'4_Wash Match Table'!AD138</f>
        <v/>
      </c>
      <c r="N148" s="146" t="str">
        <f>'4_Wash Match Table'!AM138</f>
        <v/>
      </c>
      <c r="O148" s="150" t="str">
        <f>'4_Wash Match Table'!M138</f>
        <v/>
      </c>
      <c r="P148" s="150" t="str">
        <f>'4_Wash Match Table'!V138</f>
        <v/>
      </c>
      <c r="Q148" s="150" t="str">
        <f>'4_Wash Match Table'!AE138</f>
        <v/>
      </c>
      <c r="R148" s="150" t="str">
        <f>'4_Wash Match Table'!AN138</f>
        <v/>
      </c>
      <c r="S148" s="148" t="str">
        <f>IF(A148="","",SUM('4_Wash Match Table'!O138,'4_Wash Match Table'!X138,'4_Wash Match Table'!AG138,'4_Wash Match Table'!AP138))</f>
        <v/>
      </c>
      <c r="T148" s="151" t="str">
        <f>'4_Wash Match Table'!P138</f>
        <v/>
      </c>
      <c r="U148" s="151" t="str">
        <f>'4_Wash Match Table'!Q138</f>
        <v/>
      </c>
      <c r="V148" s="149" t="str">
        <f>IF(C148="","",SUM('4_Wash Match Table'!R138,'4_Wash Match Table'!AA138,'4_Wash Match Table'!AJ138,'4_Wash Match Table'!AS138))</f>
        <v/>
      </c>
      <c r="W148" s="152" t="str">
        <f t="shared" si="2"/>
        <v/>
      </c>
    </row>
    <row r="149" spans="1:23" ht="12.75" customHeight="1" x14ac:dyDescent="0.2">
      <c r="A149" s="146" t="str">
        <f>'4_Wash Match Table'!A139</f>
        <v/>
      </c>
      <c r="B149" s="146" t="str">
        <f>'4_Wash Match Table'!B139</f>
        <v/>
      </c>
      <c r="C149" s="146" t="str">
        <f>'4_Wash Match Table'!C139</f>
        <v/>
      </c>
      <c r="D149" s="146" t="str">
        <f>'4_Wash Match Table'!D139</f>
        <v/>
      </c>
      <c r="E149" s="147" t="str">
        <f>'4_Wash Match Table'!E139</f>
        <v/>
      </c>
      <c r="F149" s="148" t="str">
        <f>'4_Wash Match Table'!F139</f>
        <v/>
      </c>
      <c r="G149" s="149" t="str">
        <f>IF(D149="","",IFERROR(INDEX('2_Review &amp; Audit'!$P$6:$P$505,MATCH(D149,'2_Review &amp; Audit'!$H$6:$H$505,0)),""))</f>
        <v/>
      </c>
      <c r="H149" s="149" t="str">
        <f>IF(D149="","",IFERROR(INDEX('2_Review &amp; Audit'!$L$6:$L$505,MATCH(D149,'2_Review &amp; Audit'!$H$6:$H$505,0)),""))</f>
        <v/>
      </c>
      <c r="I149" s="149" t="str">
        <f>IF(D149="","",IFERROR(INDEX('2_Review &amp; Audit'!$Q$6:$Q$505,MATCH(D149,'2_Review &amp; Audit'!$H$6:$H$505,0)),""))</f>
        <v/>
      </c>
      <c r="J149" s="146" t="str">
        <f>'4_Wash Match Table'!I139</f>
        <v/>
      </c>
      <c r="K149" s="146" t="str">
        <f>'4_Wash Match Table'!L139</f>
        <v/>
      </c>
      <c r="L149" s="146" t="str">
        <f>'4_Wash Match Table'!U139</f>
        <v/>
      </c>
      <c r="M149" s="146" t="str">
        <f>'4_Wash Match Table'!AD139</f>
        <v/>
      </c>
      <c r="N149" s="146" t="str">
        <f>'4_Wash Match Table'!AM139</f>
        <v/>
      </c>
      <c r="O149" s="150" t="str">
        <f>'4_Wash Match Table'!M139</f>
        <v/>
      </c>
      <c r="P149" s="150" t="str">
        <f>'4_Wash Match Table'!V139</f>
        <v/>
      </c>
      <c r="Q149" s="150" t="str">
        <f>'4_Wash Match Table'!AE139</f>
        <v/>
      </c>
      <c r="R149" s="150" t="str">
        <f>'4_Wash Match Table'!AN139</f>
        <v/>
      </c>
      <c r="S149" s="148" t="str">
        <f>IF(A149="","",SUM('4_Wash Match Table'!O139,'4_Wash Match Table'!X139,'4_Wash Match Table'!AG139,'4_Wash Match Table'!AP139))</f>
        <v/>
      </c>
      <c r="T149" s="151" t="str">
        <f>'4_Wash Match Table'!P139</f>
        <v/>
      </c>
      <c r="U149" s="151" t="str">
        <f>'4_Wash Match Table'!Q139</f>
        <v/>
      </c>
      <c r="V149" s="149" t="str">
        <f>IF(C149="","",SUM('4_Wash Match Table'!R139,'4_Wash Match Table'!AA139,'4_Wash Match Table'!AJ139,'4_Wash Match Table'!AS139))</f>
        <v/>
      </c>
      <c r="W149" s="152" t="str">
        <f t="shared" si="2"/>
        <v/>
      </c>
    </row>
    <row r="150" spans="1:23" ht="12.75" customHeight="1" x14ac:dyDescent="0.2">
      <c r="A150" s="146" t="str">
        <f>'4_Wash Match Table'!A140</f>
        <v/>
      </c>
      <c r="B150" s="146" t="str">
        <f>'4_Wash Match Table'!B140</f>
        <v/>
      </c>
      <c r="C150" s="146" t="str">
        <f>'4_Wash Match Table'!C140</f>
        <v/>
      </c>
      <c r="D150" s="146" t="str">
        <f>'4_Wash Match Table'!D140</f>
        <v/>
      </c>
      <c r="E150" s="147" t="str">
        <f>'4_Wash Match Table'!E140</f>
        <v/>
      </c>
      <c r="F150" s="148" t="str">
        <f>'4_Wash Match Table'!F140</f>
        <v/>
      </c>
      <c r="G150" s="149" t="str">
        <f>IF(D150="","",IFERROR(INDEX('2_Review &amp; Audit'!$P$6:$P$505,MATCH(D150,'2_Review &amp; Audit'!$H$6:$H$505,0)),""))</f>
        <v/>
      </c>
      <c r="H150" s="149" t="str">
        <f>IF(D150="","",IFERROR(INDEX('2_Review &amp; Audit'!$L$6:$L$505,MATCH(D150,'2_Review &amp; Audit'!$H$6:$H$505,0)),""))</f>
        <v/>
      </c>
      <c r="I150" s="149" t="str">
        <f>IF(D150="","",IFERROR(INDEX('2_Review &amp; Audit'!$Q$6:$Q$505,MATCH(D150,'2_Review &amp; Audit'!$H$6:$H$505,0)),""))</f>
        <v/>
      </c>
      <c r="J150" s="146" t="str">
        <f>'4_Wash Match Table'!I140</f>
        <v/>
      </c>
      <c r="K150" s="146" t="str">
        <f>'4_Wash Match Table'!L140</f>
        <v/>
      </c>
      <c r="L150" s="146" t="str">
        <f>'4_Wash Match Table'!U140</f>
        <v/>
      </c>
      <c r="M150" s="146" t="str">
        <f>'4_Wash Match Table'!AD140</f>
        <v/>
      </c>
      <c r="N150" s="146" t="str">
        <f>'4_Wash Match Table'!AM140</f>
        <v/>
      </c>
      <c r="O150" s="150" t="str">
        <f>'4_Wash Match Table'!M140</f>
        <v/>
      </c>
      <c r="P150" s="150" t="str">
        <f>'4_Wash Match Table'!V140</f>
        <v/>
      </c>
      <c r="Q150" s="150" t="str">
        <f>'4_Wash Match Table'!AE140</f>
        <v/>
      </c>
      <c r="R150" s="150" t="str">
        <f>'4_Wash Match Table'!AN140</f>
        <v/>
      </c>
      <c r="S150" s="148" t="str">
        <f>IF(A150="","",SUM('4_Wash Match Table'!O140,'4_Wash Match Table'!X140,'4_Wash Match Table'!AG140,'4_Wash Match Table'!AP140))</f>
        <v/>
      </c>
      <c r="T150" s="151" t="str">
        <f>'4_Wash Match Table'!P140</f>
        <v/>
      </c>
      <c r="U150" s="151" t="str">
        <f>'4_Wash Match Table'!Q140</f>
        <v/>
      </c>
      <c r="V150" s="149" t="str">
        <f>IF(C150="","",SUM('4_Wash Match Table'!R140,'4_Wash Match Table'!AA140,'4_Wash Match Table'!AJ140,'4_Wash Match Table'!AS140))</f>
        <v/>
      </c>
      <c r="W150" s="152" t="str">
        <f t="shared" si="2"/>
        <v/>
      </c>
    </row>
    <row r="151" spans="1:23" ht="12.75" customHeight="1" x14ac:dyDescent="0.2">
      <c r="A151" s="146" t="str">
        <f>'4_Wash Match Table'!A141</f>
        <v/>
      </c>
      <c r="B151" s="146" t="str">
        <f>'4_Wash Match Table'!B141</f>
        <v/>
      </c>
      <c r="C151" s="146" t="str">
        <f>'4_Wash Match Table'!C141</f>
        <v/>
      </c>
      <c r="D151" s="146" t="str">
        <f>'4_Wash Match Table'!D141</f>
        <v/>
      </c>
      <c r="E151" s="147" t="str">
        <f>'4_Wash Match Table'!E141</f>
        <v/>
      </c>
      <c r="F151" s="148" t="str">
        <f>'4_Wash Match Table'!F141</f>
        <v/>
      </c>
      <c r="G151" s="149" t="str">
        <f>IF(D151="","",IFERROR(INDEX('2_Review &amp; Audit'!$P$6:$P$505,MATCH(D151,'2_Review &amp; Audit'!$H$6:$H$505,0)),""))</f>
        <v/>
      </c>
      <c r="H151" s="149" t="str">
        <f>IF(D151="","",IFERROR(INDEX('2_Review &amp; Audit'!$L$6:$L$505,MATCH(D151,'2_Review &amp; Audit'!$H$6:$H$505,0)),""))</f>
        <v/>
      </c>
      <c r="I151" s="149" t="str">
        <f>IF(D151="","",IFERROR(INDEX('2_Review &amp; Audit'!$Q$6:$Q$505,MATCH(D151,'2_Review &amp; Audit'!$H$6:$H$505,0)),""))</f>
        <v/>
      </c>
      <c r="J151" s="146" t="str">
        <f>'4_Wash Match Table'!I141</f>
        <v/>
      </c>
      <c r="K151" s="146" t="str">
        <f>'4_Wash Match Table'!L141</f>
        <v/>
      </c>
      <c r="L151" s="146" t="str">
        <f>'4_Wash Match Table'!U141</f>
        <v/>
      </c>
      <c r="M151" s="146" t="str">
        <f>'4_Wash Match Table'!AD141</f>
        <v/>
      </c>
      <c r="N151" s="146" t="str">
        <f>'4_Wash Match Table'!AM141</f>
        <v/>
      </c>
      <c r="O151" s="150" t="str">
        <f>'4_Wash Match Table'!M141</f>
        <v/>
      </c>
      <c r="P151" s="150" t="str">
        <f>'4_Wash Match Table'!V141</f>
        <v/>
      </c>
      <c r="Q151" s="150" t="str">
        <f>'4_Wash Match Table'!AE141</f>
        <v/>
      </c>
      <c r="R151" s="150" t="str">
        <f>'4_Wash Match Table'!AN141</f>
        <v/>
      </c>
      <c r="S151" s="148" t="str">
        <f>IF(A151="","",SUM('4_Wash Match Table'!O141,'4_Wash Match Table'!X141,'4_Wash Match Table'!AG141,'4_Wash Match Table'!AP141))</f>
        <v/>
      </c>
      <c r="T151" s="151" t="str">
        <f>'4_Wash Match Table'!P141</f>
        <v/>
      </c>
      <c r="U151" s="151" t="str">
        <f>'4_Wash Match Table'!Q141</f>
        <v/>
      </c>
      <c r="V151" s="149" t="str">
        <f>IF(C151="","",SUM('4_Wash Match Table'!R141,'4_Wash Match Table'!AA141,'4_Wash Match Table'!AJ141,'4_Wash Match Table'!AS141))</f>
        <v/>
      </c>
      <c r="W151" s="152" t="str">
        <f t="shared" si="2"/>
        <v/>
      </c>
    </row>
    <row r="152" spans="1:23" ht="12.75" customHeight="1" x14ac:dyDescent="0.2">
      <c r="A152" s="146" t="str">
        <f>'4_Wash Match Table'!A142</f>
        <v/>
      </c>
      <c r="B152" s="146" t="str">
        <f>'4_Wash Match Table'!B142</f>
        <v/>
      </c>
      <c r="C152" s="146" t="str">
        <f>'4_Wash Match Table'!C142</f>
        <v/>
      </c>
      <c r="D152" s="146" t="str">
        <f>'4_Wash Match Table'!D142</f>
        <v/>
      </c>
      <c r="E152" s="147" t="str">
        <f>'4_Wash Match Table'!E142</f>
        <v/>
      </c>
      <c r="F152" s="148" t="str">
        <f>'4_Wash Match Table'!F142</f>
        <v/>
      </c>
      <c r="G152" s="149" t="str">
        <f>IF(D152="","",IFERROR(INDEX('2_Review &amp; Audit'!$P$6:$P$505,MATCH(D152,'2_Review &amp; Audit'!$H$6:$H$505,0)),""))</f>
        <v/>
      </c>
      <c r="H152" s="149" t="str">
        <f>IF(D152="","",IFERROR(INDEX('2_Review &amp; Audit'!$L$6:$L$505,MATCH(D152,'2_Review &amp; Audit'!$H$6:$H$505,0)),""))</f>
        <v/>
      </c>
      <c r="I152" s="149" t="str">
        <f>IF(D152="","",IFERROR(INDEX('2_Review &amp; Audit'!$Q$6:$Q$505,MATCH(D152,'2_Review &amp; Audit'!$H$6:$H$505,0)),""))</f>
        <v/>
      </c>
      <c r="J152" s="146" t="str">
        <f>'4_Wash Match Table'!I142</f>
        <v/>
      </c>
      <c r="K152" s="146" t="str">
        <f>'4_Wash Match Table'!L142</f>
        <v/>
      </c>
      <c r="L152" s="146" t="str">
        <f>'4_Wash Match Table'!U142</f>
        <v/>
      </c>
      <c r="M152" s="146" t="str">
        <f>'4_Wash Match Table'!AD142</f>
        <v/>
      </c>
      <c r="N152" s="146" t="str">
        <f>'4_Wash Match Table'!AM142</f>
        <v/>
      </c>
      <c r="O152" s="150" t="str">
        <f>'4_Wash Match Table'!M142</f>
        <v/>
      </c>
      <c r="P152" s="150" t="str">
        <f>'4_Wash Match Table'!V142</f>
        <v/>
      </c>
      <c r="Q152" s="150" t="str">
        <f>'4_Wash Match Table'!AE142</f>
        <v/>
      </c>
      <c r="R152" s="150" t="str">
        <f>'4_Wash Match Table'!AN142</f>
        <v/>
      </c>
      <c r="S152" s="148" t="str">
        <f>IF(A152="","",SUM('4_Wash Match Table'!O142,'4_Wash Match Table'!X142,'4_Wash Match Table'!AG142,'4_Wash Match Table'!AP142))</f>
        <v/>
      </c>
      <c r="T152" s="151" t="str">
        <f>'4_Wash Match Table'!P142</f>
        <v/>
      </c>
      <c r="U152" s="151" t="str">
        <f>'4_Wash Match Table'!Q142</f>
        <v/>
      </c>
      <c r="V152" s="149" t="str">
        <f>IF(C152="","",SUM('4_Wash Match Table'!R142,'4_Wash Match Table'!AA142,'4_Wash Match Table'!AJ142,'4_Wash Match Table'!AS142))</f>
        <v/>
      </c>
      <c r="W152" s="152" t="str">
        <f t="shared" si="2"/>
        <v/>
      </c>
    </row>
    <row r="153" spans="1:23" ht="12.75" customHeight="1" x14ac:dyDescent="0.2">
      <c r="A153" s="146" t="str">
        <f>'4_Wash Match Table'!A143</f>
        <v/>
      </c>
      <c r="B153" s="146" t="str">
        <f>'4_Wash Match Table'!B143</f>
        <v/>
      </c>
      <c r="C153" s="146" t="str">
        <f>'4_Wash Match Table'!C143</f>
        <v/>
      </c>
      <c r="D153" s="146" t="str">
        <f>'4_Wash Match Table'!D143</f>
        <v/>
      </c>
      <c r="E153" s="147" t="str">
        <f>'4_Wash Match Table'!E143</f>
        <v/>
      </c>
      <c r="F153" s="148" t="str">
        <f>'4_Wash Match Table'!F143</f>
        <v/>
      </c>
      <c r="G153" s="149" t="str">
        <f>IF(D153="","",IFERROR(INDEX('2_Review &amp; Audit'!$P$6:$P$505,MATCH(D153,'2_Review &amp; Audit'!$H$6:$H$505,0)),""))</f>
        <v/>
      </c>
      <c r="H153" s="149" t="str">
        <f>IF(D153="","",IFERROR(INDEX('2_Review &amp; Audit'!$L$6:$L$505,MATCH(D153,'2_Review &amp; Audit'!$H$6:$H$505,0)),""))</f>
        <v/>
      </c>
      <c r="I153" s="149" t="str">
        <f>IF(D153="","",IFERROR(INDEX('2_Review &amp; Audit'!$Q$6:$Q$505,MATCH(D153,'2_Review &amp; Audit'!$H$6:$H$505,0)),""))</f>
        <v/>
      </c>
      <c r="J153" s="146" t="str">
        <f>'4_Wash Match Table'!I143</f>
        <v/>
      </c>
      <c r="K153" s="146" t="str">
        <f>'4_Wash Match Table'!L143</f>
        <v/>
      </c>
      <c r="L153" s="146" t="str">
        <f>'4_Wash Match Table'!U143</f>
        <v/>
      </c>
      <c r="M153" s="146" t="str">
        <f>'4_Wash Match Table'!AD143</f>
        <v/>
      </c>
      <c r="N153" s="146" t="str">
        <f>'4_Wash Match Table'!AM143</f>
        <v/>
      </c>
      <c r="O153" s="150" t="str">
        <f>'4_Wash Match Table'!M143</f>
        <v/>
      </c>
      <c r="P153" s="150" t="str">
        <f>'4_Wash Match Table'!V143</f>
        <v/>
      </c>
      <c r="Q153" s="150" t="str">
        <f>'4_Wash Match Table'!AE143</f>
        <v/>
      </c>
      <c r="R153" s="150" t="str">
        <f>'4_Wash Match Table'!AN143</f>
        <v/>
      </c>
      <c r="S153" s="148" t="str">
        <f>IF(A153="","",SUM('4_Wash Match Table'!O143,'4_Wash Match Table'!X143,'4_Wash Match Table'!AG143,'4_Wash Match Table'!AP143))</f>
        <v/>
      </c>
      <c r="T153" s="151" t="str">
        <f>'4_Wash Match Table'!P143</f>
        <v/>
      </c>
      <c r="U153" s="151" t="str">
        <f>'4_Wash Match Table'!Q143</f>
        <v/>
      </c>
      <c r="V153" s="149" t="str">
        <f>IF(C153="","",SUM('4_Wash Match Table'!R143,'4_Wash Match Table'!AA143,'4_Wash Match Table'!AJ143,'4_Wash Match Table'!AS143))</f>
        <v/>
      </c>
      <c r="W153" s="152" t="str">
        <f t="shared" si="2"/>
        <v/>
      </c>
    </row>
    <row r="154" spans="1:23" ht="12.75" customHeight="1" x14ac:dyDescent="0.2">
      <c r="A154" s="146" t="str">
        <f>'4_Wash Match Table'!A144</f>
        <v/>
      </c>
      <c r="B154" s="146" t="str">
        <f>'4_Wash Match Table'!B144</f>
        <v/>
      </c>
      <c r="C154" s="146" t="str">
        <f>'4_Wash Match Table'!C144</f>
        <v/>
      </c>
      <c r="D154" s="146" t="str">
        <f>'4_Wash Match Table'!D144</f>
        <v/>
      </c>
      <c r="E154" s="147" t="str">
        <f>'4_Wash Match Table'!E144</f>
        <v/>
      </c>
      <c r="F154" s="148" t="str">
        <f>'4_Wash Match Table'!F144</f>
        <v/>
      </c>
      <c r="G154" s="149" t="str">
        <f>IF(D154="","",IFERROR(INDEX('2_Review &amp; Audit'!$P$6:$P$505,MATCH(D154,'2_Review &amp; Audit'!$H$6:$H$505,0)),""))</f>
        <v/>
      </c>
      <c r="H154" s="149" t="str">
        <f>IF(D154="","",IFERROR(INDEX('2_Review &amp; Audit'!$L$6:$L$505,MATCH(D154,'2_Review &amp; Audit'!$H$6:$H$505,0)),""))</f>
        <v/>
      </c>
      <c r="I154" s="149" t="str">
        <f>IF(D154="","",IFERROR(INDEX('2_Review &amp; Audit'!$Q$6:$Q$505,MATCH(D154,'2_Review &amp; Audit'!$H$6:$H$505,0)),""))</f>
        <v/>
      </c>
      <c r="J154" s="146" t="str">
        <f>'4_Wash Match Table'!I144</f>
        <v/>
      </c>
      <c r="K154" s="146" t="str">
        <f>'4_Wash Match Table'!L144</f>
        <v/>
      </c>
      <c r="L154" s="146" t="str">
        <f>'4_Wash Match Table'!U144</f>
        <v/>
      </c>
      <c r="M154" s="146" t="str">
        <f>'4_Wash Match Table'!AD144</f>
        <v/>
      </c>
      <c r="N154" s="146" t="str">
        <f>'4_Wash Match Table'!AM144</f>
        <v/>
      </c>
      <c r="O154" s="150" t="str">
        <f>'4_Wash Match Table'!M144</f>
        <v/>
      </c>
      <c r="P154" s="150" t="str">
        <f>'4_Wash Match Table'!V144</f>
        <v/>
      </c>
      <c r="Q154" s="150" t="str">
        <f>'4_Wash Match Table'!AE144</f>
        <v/>
      </c>
      <c r="R154" s="150" t="str">
        <f>'4_Wash Match Table'!AN144</f>
        <v/>
      </c>
      <c r="S154" s="148" t="str">
        <f>IF(A154="","",SUM('4_Wash Match Table'!O144,'4_Wash Match Table'!X144,'4_Wash Match Table'!AG144,'4_Wash Match Table'!AP144))</f>
        <v/>
      </c>
      <c r="T154" s="151" t="str">
        <f>'4_Wash Match Table'!P144</f>
        <v/>
      </c>
      <c r="U154" s="151" t="str">
        <f>'4_Wash Match Table'!Q144</f>
        <v/>
      </c>
      <c r="V154" s="149" t="str">
        <f>IF(C154="","",SUM('4_Wash Match Table'!R144,'4_Wash Match Table'!AA144,'4_Wash Match Table'!AJ144,'4_Wash Match Table'!AS144))</f>
        <v/>
      </c>
      <c r="W154" s="152" t="str">
        <f t="shared" si="2"/>
        <v/>
      </c>
    </row>
    <row r="155" spans="1:23" ht="12.75" customHeight="1" x14ac:dyDescent="0.2">
      <c r="A155" s="146" t="str">
        <f>'4_Wash Match Table'!A145</f>
        <v/>
      </c>
      <c r="B155" s="146" t="str">
        <f>'4_Wash Match Table'!B145</f>
        <v/>
      </c>
      <c r="C155" s="146" t="str">
        <f>'4_Wash Match Table'!C145</f>
        <v/>
      </c>
      <c r="D155" s="146" t="str">
        <f>'4_Wash Match Table'!D145</f>
        <v/>
      </c>
      <c r="E155" s="147" t="str">
        <f>'4_Wash Match Table'!E145</f>
        <v/>
      </c>
      <c r="F155" s="148" t="str">
        <f>'4_Wash Match Table'!F145</f>
        <v/>
      </c>
      <c r="G155" s="149" t="str">
        <f>IF(D155="","",IFERROR(INDEX('2_Review &amp; Audit'!$P$6:$P$505,MATCH(D155,'2_Review &amp; Audit'!$H$6:$H$505,0)),""))</f>
        <v/>
      </c>
      <c r="H155" s="149" t="str">
        <f>IF(D155="","",IFERROR(INDEX('2_Review &amp; Audit'!$L$6:$L$505,MATCH(D155,'2_Review &amp; Audit'!$H$6:$H$505,0)),""))</f>
        <v/>
      </c>
      <c r="I155" s="149" t="str">
        <f>IF(D155="","",IFERROR(INDEX('2_Review &amp; Audit'!$Q$6:$Q$505,MATCH(D155,'2_Review &amp; Audit'!$H$6:$H$505,0)),""))</f>
        <v/>
      </c>
      <c r="J155" s="146" t="str">
        <f>'4_Wash Match Table'!I145</f>
        <v/>
      </c>
      <c r="K155" s="146" t="str">
        <f>'4_Wash Match Table'!L145</f>
        <v/>
      </c>
      <c r="L155" s="146" t="str">
        <f>'4_Wash Match Table'!U145</f>
        <v/>
      </c>
      <c r="M155" s="146" t="str">
        <f>'4_Wash Match Table'!AD145</f>
        <v/>
      </c>
      <c r="N155" s="146" t="str">
        <f>'4_Wash Match Table'!AM145</f>
        <v/>
      </c>
      <c r="O155" s="150" t="str">
        <f>'4_Wash Match Table'!M145</f>
        <v/>
      </c>
      <c r="P155" s="150" t="str">
        <f>'4_Wash Match Table'!V145</f>
        <v/>
      </c>
      <c r="Q155" s="150" t="str">
        <f>'4_Wash Match Table'!AE145</f>
        <v/>
      </c>
      <c r="R155" s="150" t="str">
        <f>'4_Wash Match Table'!AN145</f>
        <v/>
      </c>
      <c r="S155" s="148" t="str">
        <f>IF(A155="","",SUM('4_Wash Match Table'!O145,'4_Wash Match Table'!X145,'4_Wash Match Table'!AG145,'4_Wash Match Table'!AP145))</f>
        <v/>
      </c>
      <c r="T155" s="151" t="str">
        <f>'4_Wash Match Table'!P145</f>
        <v/>
      </c>
      <c r="U155" s="151" t="str">
        <f>'4_Wash Match Table'!Q145</f>
        <v/>
      </c>
      <c r="V155" s="149" t="str">
        <f>IF(C155="","",SUM('4_Wash Match Table'!R145,'4_Wash Match Table'!AA145,'4_Wash Match Table'!AJ145,'4_Wash Match Table'!AS145))</f>
        <v/>
      </c>
      <c r="W155" s="152" t="str">
        <f t="shared" si="2"/>
        <v/>
      </c>
    </row>
    <row r="156" spans="1:23" ht="12.75" customHeight="1" x14ac:dyDescent="0.2">
      <c r="A156" s="146" t="str">
        <f>'4_Wash Match Table'!A146</f>
        <v/>
      </c>
      <c r="B156" s="146" t="str">
        <f>'4_Wash Match Table'!B146</f>
        <v/>
      </c>
      <c r="C156" s="146" t="str">
        <f>'4_Wash Match Table'!C146</f>
        <v/>
      </c>
      <c r="D156" s="146" t="str">
        <f>'4_Wash Match Table'!D146</f>
        <v/>
      </c>
      <c r="E156" s="147" t="str">
        <f>'4_Wash Match Table'!E146</f>
        <v/>
      </c>
      <c r="F156" s="148" t="str">
        <f>'4_Wash Match Table'!F146</f>
        <v/>
      </c>
      <c r="G156" s="149" t="str">
        <f>IF(D156="","",IFERROR(INDEX('2_Review &amp; Audit'!$P$6:$P$505,MATCH(D156,'2_Review &amp; Audit'!$H$6:$H$505,0)),""))</f>
        <v/>
      </c>
      <c r="H156" s="149" t="str">
        <f>IF(D156="","",IFERROR(INDEX('2_Review &amp; Audit'!$L$6:$L$505,MATCH(D156,'2_Review &amp; Audit'!$H$6:$H$505,0)),""))</f>
        <v/>
      </c>
      <c r="I156" s="149" t="str">
        <f>IF(D156="","",IFERROR(INDEX('2_Review &amp; Audit'!$Q$6:$Q$505,MATCH(D156,'2_Review &amp; Audit'!$H$6:$H$505,0)),""))</f>
        <v/>
      </c>
      <c r="J156" s="146" t="str">
        <f>'4_Wash Match Table'!I146</f>
        <v/>
      </c>
      <c r="K156" s="146" t="str">
        <f>'4_Wash Match Table'!L146</f>
        <v/>
      </c>
      <c r="L156" s="146" t="str">
        <f>'4_Wash Match Table'!U146</f>
        <v/>
      </c>
      <c r="M156" s="146" t="str">
        <f>'4_Wash Match Table'!AD146</f>
        <v/>
      </c>
      <c r="N156" s="146" t="str">
        <f>'4_Wash Match Table'!AM146</f>
        <v/>
      </c>
      <c r="O156" s="150" t="str">
        <f>'4_Wash Match Table'!M146</f>
        <v/>
      </c>
      <c r="P156" s="150" t="str">
        <f>'4_Wash Match Table'!V146</f>
        <v/>
      </c>
      <c r="Q156" s="150" t="str">
        <f>'4_Wash Match Table'!AE146</f>
        <v/>
      </c>
      <c r="R156" s="150" t="str">
        <f>'4_Wash Match Table'!AN146</f>
        <v/>
      </c>
      <c r="S156" s="148" t="str">
        <f>IF(A156="","",SUM('4_Wash Match Table'!O146,'4_Wash Match Table'!X146,'4_Wash Match Table'!AG146,'4_Wash Match Table'!AP146))</f>
        <v/>
      </c>
      <c r="T156" s="151" t="str">
        <f>'4_Wash Match Table'!P146</f>
        <v/>
      </c>
      <c r="U156" s="151" t="str">
        <f>'4_Wash Match Table'!Q146</f>
        <v/>
      </c>
      <c r="V156" s="149" t="str">
        <f>IF(C156="","",SUM('4_Wash Match Table'!R146,'4_Wash Match Table'!AA146,'4_Wash Match Table'!AJ146,'4_Wash Match Table'!AS146))</f>
        <v/>
      </c>
      <c r="W156" s="152" t="str">
        <f t="shared" si="2"/>
        <v/>
      </c>
    </row>
    <row r="157" spans="1:23" ht="12.75" customHeight="1" x14ac:dyDescent="0.2">
      <c r="A157" s="146" t="str">
        <f>'4_Wash Match Table'!A147</f>
        <v/>
      </c>
      <c r="B157" s="146" t="str">
        <f>'4_Wash Match Table'!B147</f>
        <v/>
      </c>
      <c r="C157" s="146" t="str">
        <f>'4_Wash Match Table'!C147</f>
        <v/>
      </c>
      <c r="D157" s="146" t="str">
        <f>'4_Wash Match Table'!D147</f>
        <v/>
      </c>
      <c r="E157" s="147" t="str">
        <f>'4_Wash Match Table'!E147</f>
        <v/>
      </c>
      <c r="F157" s="148" t="str">
        <f>'4_Wash Match Table'!F147</f>
        <v/>
      </c>
      <c r="G157" s="149" t="str">
        <f>IF(D157="","",IFERROR(INDEX('2_Review &amp; Audit'!$P$6:$P$505,MATCH(D157,'2_Review &amp; Audit'!$H$6:$H$505,0)),""))</f>
        <v/>
      </c>
      <c r="H157" s="149" t="str">
        <f>IF(D157="","",IFERROR(INDEX('2_Review &amp; Audit'!$L$6:$L$505,MATCH(D157,'2_Review &amp; Audit'!$H$6:$H$505,0)),""))</f>
        <v/>
      </c>
      <c r="I157" s="149" t="str">
        <f>IF(D157="","",IFERROR(INDEX('2_Review &amp; Audit'!$Q$6:$Q$505,MATCH(D157,'2_Review &amp; Audit'!$H$6:$H$505,0)),""))</f>
        <v/>
      </c>
      <c r="J157" s="146" t="str">
        <f>'4_Wash Match Table'!I147</f>
        <v/>
      </c>
      <c r="K157" s="146" t="str">
        <f>'4_Wash Match Table'!L147</f>
        <v/>
      </c>
      <c r="L157" s="146" t="str">
        <f>'4_Wash Match Table'!U147</f>
        <v/>
      </c>
      <c r="M157" s="146" t="str">
        <f>'4_Wash Match Table'!AD147</f>
        <v/>
      </c>
      <c r="N157" s="146" t="str">
        <f>'4_Wash Match Table'!AM147</f>
        <v/>
      </c>
      <c r="O157" s="150" t="str">
        <f>'4_Wash Match Table'!M147</f>
        <v/>
      </c>
      <c r="P157" s="150" t="str">
        <f>'4_Wash Match Table'!V147</f>
        <v/>
      </c>
      <c r="Q157" s="150" t="str">
        <f>'4_Wash Match Table'!AE147</f>
        <v/>
      </c>
      <c r="R157" s="150" t="str">
        <f>'4_Wash Match Table'!AN147</f>
        <v/>
      </c>
      <c r="S157" s="148" t="str">
        <f>IF(A157="","",SUM('4_Wash Match Table'!O147,'4_Wash Match Table'!X147,'4_Wash Match Table'!AG147,'4_Wash Match Table'!AP147))</f>
        <v/>
      </c>
      <c r="T157" s="151" t="str">
        <f>'4_Wash Match Table'!P147</f>
        <v/>
      </c>
      <c r="U157" s="151" t="str">
        <f>'4_Wash Match Table'!Q147</f>
        <v/>
      </c>
      <c r="V157" s="149" t="str">
        <f>IF(C157="","",SUM('4_Wash Match Table'!R147,'4_Wash Match Table'!AA147,'4_Wash Match Table'!AJ147,'4_Wash Match Table'!AS147))</f>
        <v/>
      </c>
      <c r="W157" s="152" t="str">
        <f t="shared" si="2"/>
        <v/>
      </c>
    </row>
    <row r="158" spans="1:23" ht="12.75" customHeight="1" x14ac:dyDescent="0.2">
      <c r="A158" s="146" t="str">
        <f>'4_Wash Match Table'!A148</f>
        <v/>
      </c>
      <c r="B158" s="146" t="str">
        <f>'4_Wash Match Table'!B148</f>
        <v/>
      </c>
      <c r="C158" s="146" t="str">
        <f>'4_Wash Match Table'!C148</f>
        <v/>
      </c>
      <c r="D158" s="146" t="str">
        <f>'4_Wash Match Table'!D148</f>
        <v/>
      </c>
      <c r="E158" s="147" t="str">
        <f>'4_Wash Match Table'!E148</f>
        <v/>
      </c>
      <c r="F158" s="148" t="str">
        <f>'4_Wash Match Table'!F148</f>
        <v/>
      </c>
      <c r="G158" s="149" t="str">
        <f>IF(D158="","",IFERROR(INDEX('2_Review &amp; Audit'!$P$6:$P$505,MATCH(D158,'2_Review &amp; Audit'!$H$6:$H$505,0)),""))</f>
        <v/>
      </c>
      <c r="H158" s="149" t="str">
        <f>IF(D158="","",IFERROR(INDEX('2_Review &amp; Audit'!$L$6:$L$505,MATCH(D158,'2_Review &amp; Audit'!$H$6:$H$505,0)),""))</f>
        <v/>
      </c>
      <c r="I158" s="149" t="str">
        <f>IF(D158="","",IFERROR(INDEX('2_Review &amp; Audit'!$Q$6:$Q$505,MATCH(D158,'2_Review &amp; Audit'!$H$6:$H$505,0)),""))</f>
        <v/>
      </c>
      <c r="J158" s="146" t="str">
        <f>'4_Wash Match Table'!I148</f>
        <v/>
      </c>
      <c r="K158" s="146" t="str">
        <f>'4_Wash Match Table'!L148</f>
        <v/>
      </c>
      <c r="L158" s="146" t="str">
        <f>'4_Wash Match Table'!U148</f>
        <v/>
      </c>
      <c r="M158" s="146" t="str">
        <f>'4_Wash Match Table'!AD148</f>
        <v/>
      </c>
      <c r="N158" s="146" t="str">
        <f>'4_Wash Match Table'!AM148</f>
        <v/>
      </c>
      <c r="O158" s="150" t="str">
        <f>'4_Wash Match Table'!M148</f>
        <v/>
      </c>
      <c r="P158" s="150" t="str">
        <f>'4_Wash Match Table'!V148</f>
        <v/>
      </c>
      <c r="Q158" s="150" t="str">
        <f>'4_Wash Match Table'!AE148</f>
        <v/>
      </c>
      <c r="R158" s="150" t="str">
        <f>'4_Wash Match Table'!AN148</f>
        <v/>
      </c>
      <c r="S158" s="148" t="str">
        <f>IF(A158="","",SUM('4_Wash Match Table'!O148,'4_Wash Match Table'!X148,'4_Wash Match Table'!AG148,'4_Wash Match Table'!AP148))</f>
        <v/>
      </c>
      <c r="T158" s="151" t="str">
        <f>'4_Wash Match Table'!P148</f>
        <v/>
      </c>
      <c r="U158" s="151" t="str">
        <f>'4_Wash Match Table'!Q148</f>
        <v/>
      </c>
      <c r="V158" s="149" t="str">
        <f>IF(C158="","",SUM('4_Wash Match Table'!R148,'4_Wash Match Table'!AA148,'4_Wash Match Table'!AJ148,'4_Wash Match Table'!AS148))</f>
        <v/>
      </c>
      <c r="W158" s="152" t="str">
        <f t="shared" si="2"/>
        <v/>
      </c>
    </row>
    <row r="159" spans="1:23" ht="12.75" customHeight="1" x14ac:dyDescent="0.2">
      <c r="A159" s="146" t="str">
        <f>'4_Wash Match Table'!A149</f>
        <v/>
      </c>
      <c r="B159" s="146" t="str">
        <f>'4_Wash Match Table'!B149</f>
        <v/>
      </c>
      <c r="C159" s="146" t="str">
        <f>'4_Wash Match Table'!C149</f>
        <v/>
      </c>
      <c r="D159" s="146" t="str">
        <f>'4_Wash Match Table'!D149</f>
        <v/>
      </c>
      <c r="E159" s="147" t="str">
        <f>'4_Wash Match Table'!E149</f>
        <v/>
      </c>
      <c r="F159" s="148" t="str">
        <f>'4_Wash Match Table'!F149</f>
        <v/>
      </c>
      <c r="G159" s="149" t="str">
        <f>IF(D159="","",IFERROR(INDEX('2_Review &amp; Audit'!$P$6:$P$505,MATCH(D159,'2_Review &amp; Audit'!$H$6:$H$505,0)),""))</f>
        <v/>
      </c>
      <c r="H159" s="149" t="str">
        <f>IF(D159="","",IFERROR(INDEX('2_Review &amp; Audit'!$L$6:$L$505,MATCH(D159,'2_Review &amp; Audit'!$H$6:$H$505,0)),""))</f>
        <v/>
      </c>
      <c r="I159" s="149" t="str">
        <f>IF(D159="","",IFERROR(INDEX('2_Review &amp; Audit'!$Q$6:$Q$505,MATCH(D159,'2_Review &amp; Audit'!$H$6:$H$505,0)),""))</f>
        <v/>
      </c>
      <c r="J159" s="146" t="str">
        <f>'4_Wash Match Table'!I149</f>
        <v/>
      </c>
      <c r="K159" s="146" t="str">
        <f>'4_Wash Match Table'!L149</f>
        <v/>
      </c>
      <c r="L159" s="146" t="str">
        <f>'4_Wash Match Table'!U149</f>
        <v/>
      </c>
      <c r="M159" s="146" t="str">
        <f>'4_Wash Match Table'!AD149</f>
        <v/>
      </c>
      <c r="N159" s="146" t="str">
        <f>'4_Wash Match Table'!AM149</f>
        <v/>
      </c>
      <c r="O159" s="150" t="str">
        <f>'4_Wash Match Table'!M149</f>
        <v/>
      </c>
      <c r="P159" s="150" t="str">
        <f>'4_Wash Match Table'!V149</f>
        <v/>
      </c>
      <c r="Q159" s="150" t="str">
        <f>'4_Wash Match Table'!AE149</f>
        <v/>
      </c>
      <c r="R159" s="150" t="str">
        <f>'4_Wash Match Table'!AN149</f>
        <v/>
      </c>
      <c r="S159" s="148" t="str">
        <f>IF(A159="","",SUM('4_Wash Match Table'!O149,'4_Wash Match Table'!X149,'4_Wash Match Table'!AG149,'4_Wash Match Table'!AP149))</f>
        <v/>
      </c>
      <c r="T159" s="151" t="str">
        <f>'4_Wash Match Table'!P149</f>
        <v/>
      </c>
      <c r="U159" s="151" t="str">
        <f>'4_Wash Match Table'!Q149</f>
        <v/>
      </c>
      <c r="V159" s="149" t="str">
        <f>IF(C159="","",SUM('4_Wash Match Table'!R149,'4_Wash Match Table'!AA149,'4_Wash Match Table'!AJ149,'4_Wash Match Table'!AS149))</f>
        <v/>
      </c>
      <c r="W159" s="152" t="str">
        <f t="shared" si="2"/>
        <v/>
      </c>
    </row>
    <row r="160" spans="1:23" ht="12.75" customHeight="1" x14ac:dyDescent="0.2">
      <c r="A160" s="146" t="str">
        <f>'4_Wash Match Table'!A150</f>
        <v/>
      </c>
      <c r="B160" s="146" t="str">
        <f>'4_Wash Match Table'!B150</f>
        <v/>
      </c>
      <c r="C160" s="146" t="str">
        <f>'4_Wash Match Table'!C150</f>
        <v/>
      </c>
      <c r="D160" s="146" t="str">
        <f>'4_Wash Match Table'!D150</f>
        <v/>
      </c>
      <c r="E160" s="147" t="str">
        <f>'4_Wash Match Table'!E150</f>
        <v/>
      </c>
      <c r="F160" s="148" t="str">
        <f>'4_Wash Match Table'!F150</f>
        <v/>
      </c>
      <c r="G160" s="149" t="str">
        <f>IF(D160="","",IFERROR(INDEX('2_Review &amp; Audit'!$P$6:$P$505,MATCH(D160,'2_Review &amp; Audit'!$H$6:$H$505,0)),""))</f>
        <v/>
      </c>
      <c r="H160" s="149" t="str">
        <f>IF(D160="","",IFERROR(INDEX('2_Review &amp; Audit'!$L$6:$L$505,MATCH(D160,'2_Review &amp; Audit'!$H$6:$H$505,0)),""))</f>
        <v/>
      </c>
      <c r="I160" s="149" t="str">
        <f>IF(D160="","",IFERROR(INDEX('2_Review &amp; Audit'!$Q$6:$Q$505,MATCH(D160,'2_Review &amp; Audit'!$H$6:$H$505,0)),""))</f>
        <v/>
      </c>
      <c r="J160" s="146" t="str">
        <f>'4_Wash Match Table'!I150</f>
        <v/>
      </c>
      <c r="K160" s="146" t="str">
        <f>'4_Wash Match Table'!L150</f>
        <v/>
      </c>
      <c r="L160" s="146" t="str">
        <f>'4_Wash Match Table'!U150</f>
        <v/>
      </c>
      <c r="M160" s="146" t="str">
        <f>'4_Wash Match Table'!AD150</f>
        <v/>
      </c>
      <c r="N160" s="146" t="str">
        <f>'4_Wash Match Table'!AM150</f>
        <v/>
      </c>
      <c r="O160" s="150" t="str">
        <f>'4_Wash Match Table'!M150</f>
        <v/>
      </c>
      <c r="P160" s="150" t="str">
        <f>'4_Wash Match Table'!V150</f>
        <v/>
      </c>
      <c r="Q160" s="150" t="str">
        <f>'4_Wash Match Table'!AE150</f>
        <v/>
      </c>
      <c r="R160" s="150" t="str">
        <f>'4_Wash Match Table'!AN150</f>
        <v/>
      </c>
      <c r="S160" s="148" t="str">
        <f>IF(A160="","",SUM('4_Wash Match Table'!O150,'4_Wash Match Table'!X150,'4_Wash Match Table'!AG150,'4_Wash Match Table'!AP150))</f>
        <v/>
      </c>
      <c r="T160" s="151" t="str">
        <f>'4_Wash Match Table'!P150</f>
        <v/>
      </c>
      <c r="U160" s="151" t="str">
        <f>'4_Wash Match Table'!Q150</f>
        <v/>
      </c>
      <c r="V160" s="149" t="str">
        <f>IF(C160="","",SUM('4_Wash Match Table'!R150,'4_Wash Match Table'!AA150,'4_Wash Match Table'!AJ150,'4_Wash Match Table'!AS150))</f>
        <v/>
      </c>
      <c r="W160" s="152" t="str">
        <f t="shared" si="2"/>
        <v/>
      </c>
    </row>
    <row r="161" spans="1:23" ht="12.75" customHeight="1" x14ac:dyDescent="0.2">
      <c r="A161" s="146" t="str">
        <f>'4_Wash Match Table'!A151</f>
        <v/>
      </c>
      <c r="B161" s="146" t="str">
        <f>'4_Wash Match Table'!B151</f>
        <v/>
      </c>
      <c r="C161" s="146" t="str">
        <f>'4_Wash Match Table'!C151</f>
        <v/>
      </c>
      <c r="D161" s="146" t="str">
        <f>'4_Wash Match Table'!D151</f>
        <v/>
      </c>
      <c r="E161" s="147" t="str">
        <f>'4_Wash Match Table'!E151</f>
        <v/>
      </c>
      <c r="F161" s="148" t="str">
        <f>'4_Wash Match Table'!F151</f>
        <v/>
      </c>
      <c r="G161" s="149" t="str">
        <f>IF(D161="","",IFERROR(INDEX('2_Review &amp; Audit'!$P$6:$P$505,MATCH(D161,'2_Review &amp; Audit'!$H$6:$H$505,0)),""))</f>
        <v/>
      </c>
      <c r="H161" s="149" t="str">
        <f>IF(D161="","",IFERROR(INDEX('2_Review &amp; Audit'!$L$6:$L$505,MATCH(D161,'2_Review &amp; Audit'!$H$6:$H$505,0)),""))</f>
        <v/>
      </c>
      <c r="I161" s="149" t="str">
        <f>IF(D161="","",IFERROR(INDEX('2_Review &amp; Audit'!$Q$6:$Q$505,MATCH(D161,'2_Review &amp; Audit'!$H$6:$H$505,0)),""))</f>
        <v/>
      </c>
      <c r="J161" s="146" t="str">
        <f>'4_Wash Match Table'!I151</f>
        <v/>
      </c>
      <c r="K161" s="146" t="str">
        <f>'4_Wash Match Table'!L151</f>
        <v/>
      </c>
      <c r="L161" s="146" t="str">
        <f>'4_Wash Match Table'!U151</f>
        <v/>
      </c>
      <c r="M161" s="146" t="str">
        <f>'4_Wash Match Table'!AD151</f>
        <v/>
      </c>
      <c r="N161" s="146" t="str">
        <f>'4_Wash Match Table'!AM151</f>
        <v/>
      </c>
      <c r="O161" s="150" t="str">
        <f>'4_Wash Match Table'!M151</f>
        <v/>
      </c>
      <c r="P161" s="150" t="str">
        <f>'4_Wash Match Table'!V151</f>
        <v/>
      </c>
      <c r="Q161" s="150" t="str">
        <f>'4_Wash Match Table'!AE151</f>
        <v/>
      </c>
      <c r="R161" s="150" t="str">
        <f>'4_Wash Match Table'!AN151</f>
        <v/>
      </c>
      <c r="S161" s="148" t="str">
        <f>IF(A161="","",SUM('4_Wash Match Table'!O151,'4_Wash Match Table'!X151,'4_Wash Match Table'!AG151,'4_Wash Match Table'!AP151))</f>
        <v/>
      </c>
      <c r="T161" s="151" t="str">
        <f>'4_Wash Match Table'!P151</f>
        <v/>
      </c>
      <c r="U161" s="151" t="str">
        <f>'4_Wash Match Table'!Q151</f>
        <v/>
      </c>
      <c r="V161" s="149" t="str">
        <f>IF(C161="","",SUM('4_Wash Match Table'!R151,'4_Wash Match Table'!AA151,'4_Wash Match Table'!AJ151,'4_Wash Match Table'!AS151))</f>
        <v/>
      </c>
      <c r="W161" s="152" t="str">
        <f t="shared" si="2"/>
        <v/>
      </c>
    </row>
    <row r="162" spans="1:23" ht="12.75" customHeight="1" x14ac:dyDescent="0.2">
      <c r="A162" s="146" t="str">
        <f>'4_Wash Match Table'!A152</f>
        <v/>
      </c>
      <c r="B162" s="146" t="str">
        <f>'4_Wash Match Table'!B152</f>
        <v/>
      </c>
      <c r="C162" s="146" t="str">
        <f>'4_Wash Match Table'!C152</f>
        <v/>
      </c>
      <c r="D162" s="146" t="str">
        <f>'4_Wash Match Table'!D152</f>
        <v/>
      </c>
      <c r="E162" s="147" t="str">
        <f>'4_Wash Match Table'!E152</f>
        <v/>
      </c>
      <c r="F162" s="148" t="str">
        <f>'4_Wash Match Table'!F152</f>
        <v/>
      </c>
      <c r="G162" s="149" t="str">
        <f>IF(D162="","",IFERROR(INDEX('2_Review &amp; Audit'!$P$6:$P$505,MATCH(D162,'2_Review &amp; Audit'!$H$6:$H$505,0)),""))</f>
        <v/>
      </c>
      <c r="H162" s="149" t="str">
        <f>IF(D162="","",IFERROR(INDEX('2_Review &amp; Audit'!$L$6:$L$505,MATCH(D162,'2_Review &amp; Audit'!$H$6:$H$505,0)),""))</f>
        <v/>
      </c>
      <c r="I162" s="149" t="str">
        <f>IF(D162="","",IFERROR(INDEX('2_Review &amp; Audit'!$Q$6:$Q$505,MATCH(D162,'2_Review &amp; Audit'!$H$6:$H$505,0)),""))</f>
        <v/>
      </c>
      <c r="J162" s="146" t="str">
        <f>'4_Wash Match Table'!I152</f>
        <v/>
      </c>
      <c r="K162" s="146" t="str">
        <f>'4_Wash Match Table'!L152</f>
        <v/>
      </c>
      <c r="L162" s="146" t="str">
        <f>'4_Wash Match Table'!U152</f>
        <v/>
      </c>
      <c r="M162" s="146" t="str">
        <f>'4_Wash Match Table'!AD152</f>
        <v/>
      </c>
      <c r="N162" s="146" t="str">
        <f>'4_Wash Match Table'!AM152</f>
        <v/>
      </c>
      <c r="O162" s="150" t="str">
        <f>'4_Wash Match Table'!M152</f>
        <v/>
      </c>
      <c r="P162" s="150" t="str">
        <f>'4_Wash Match Table'!V152</f>
        <v/>
      </c>
      <c r="Q162" s="150" t="str">
        <f>'4_Wash Match Table'!AE152</f>
        <v/>
      </c>
      <c r="R162" s="150" t="str">
        <f>'4_Wash Match Table'!AN152</f>
        <v/>
      </c>
      <c r="S162" s="148" t="str">
        <f>IF(A162="","",SUM('4_Wash Match Table'!O152,'4_Wash Match Table'!X152,'4_Wash Match Table'!AG152,'4_Wash Match Table'!AP152))</f>
        <v/>
      </c>
      <c r="T162" s="151" t="str">
        <f>'4_Wash Match Table'!P152</f>
        <v/>
      </c>
      <c r="U162" s="151" t="str">
        <f>'4_Wash Match Table'!Q152</f>
        <v/>
      </c>
      <c r="V162" s="149" t="str">
        <f>IF(C162="","",SUM('4_Wash Match Table'!R152,'4_Wash Match Table'!AA152,'4_Wash Match Table'!AJ152,'4_Wash Match Table'!AS152))</f>
        <v/>
      </c>
      <c r="W162" s="152" t="str">
        <f t="shared" si="2"/>
        <v/>
      </c>
    </row>
    <row r="163" spans="1:23" ht="12.75" customHeight="1" x14ac:dyDescent="0.2">
      <c r="A163" s="146" t="str">
        <f>'4_Wash Match Table'!A153</f>
        <v/>
      </c>
      <c r="B163" s="146" t="str">
        <f>'4_Wash Match Table'!B153</f>
        <v/>
      </c>
      <c r="C163" s="146" t="str">
        <f>'4_Wash Match Table'!C153</f>
        <v/>
      </c>
      <c r="D163" s="146" t="str">
        <f>'4_Wash Match Table'!D153</f>
        <v/>
      </c>
      <c r="E163" s="147" t="str">
        <f>'4_Wash Match Table'!E153</f>
        <v/>
      </c>
      <c r="F163" s="148" t="str">
        <f>'4_Wash Match Table'!F153</f>
        <v/>
      </c>
      <c r="G163" s="149" t="str">
        <f>IF(D163="","",IFERROR(INDEX('2_Review &amp; Audit'!$P$6:$P$505,MATCH(D163,'2_Review &amp; Audit'!$H$6:$H$505,0)),""))</f>
        <v/>
      </c>
      <c r="H163" s="149" t="str">
        <f>IF(D163="","",IFERROR(INDEX('2_Review &amp; Audit'!$L$6:$L$505,MATCH(D163,'2_Review &amp; Audit'!$H$6:$H$505,0)),""))</f>
        <v/>
      </c>
      <c r="I163" s="149" t="str">
        <f>IF(D163="","",IFERROR(INDEX('2_Review &amp; Audit'!$Q$6:$Q$505,MATCH(D163,'2_Review &amp; Audit'!$H$6:$H$505,0)),""))</f>
        <v/>
      </c>
      <c r="J163" s="146" t="str">
        <f>'4_Wash Match Table'!I153</f>
        <v/>
      </c>
      <c r="K163" s="146" t="str">
        <f>'4_Wash Match Table'!L153</f>
        <v/>
      </c>
      <c r="L163" s="146" t="str">
        <f>'4_Wash Match Table'!U153</f>
        <v/>
      </c>
      <c r="M163" s="146" t="str">
        <f>'4_Wash Match Table'!AD153</f>
        <v/>
      </c>
      <c r="N163" s="146" t="str">
        <f>'4_Wash Match Table'!AM153</f>
        <v/>
      </c>
      <c r="O163" s="150" t="str">
        <f>'4_Wash Match Table'!M153</f>
        <v/>
      </c>
      <c r="P163" s="150" t="str">
        <f>'4_Wash Match Table'!V153</f>
        <v/>
      </c>
      <c r="Q163" s="150" t="str">
        <f>'4_Wash Match Table'!AE153</f>
        <v/>
      </c>
      <c r="R163" s="150" t="str">
        <f>'4_Wash Match Table'!AN153</f>
        <v/>
      </c>
      <c r="S163" s="148" t="str">
        <f>IF(A163="","",SUM('4_Wash Match Table'!O153,'4_Wash Match Table'!X153,'4_Wash Match Table'!AG153,'4_Wash Match Table'!AP153))</f>
        <v/>
      </c>
      <c r="T163" s="151" t="str">
        <f>'4_Wash Match Table'!P153</f>
        <v/>
      </c>
      <c r="U163" s="151" t="str">
        <f>'4_Wash Match Table'!Q153</f>
        <v/>
      </c>
      <c r="V163" s="149" t="str">
        <f>IF(C163="","",SUM('4_Wash Match Table'!R153,'4_Wash Match Table'!AA153,'4_Wash Match Table'!AJ153,'4_Wash Match Table'!AS153))</f>
        <v/>
      </c>
      <c r="W163" s="152" t="str">
        <f t="shared" si="2"/>
        <v/>
      </c>
    </row>
    <row r="164" spans="1:23" ht="12.75" customHeight="1" x14ac:dyDescent="0.2">
      <c r="A164" s="146" t="str">
        <f>'4_Wash Match Table'!A154</f>
        <v/>
      </c>
      <c r="B164" s="146" t="str">
        <f>'4_Wash Match Table'!B154</f>
        <v/>
      </c>
      <c r="C164" s="146" t="str">
        <f>'4_Wash Match Table'!C154</f>
        <v/>
      </c>
      <c r="D164" s="146" t="str">
        <f>'4_Wash Match Table'!D154</f>
        <v/>
      </c>
      <c r="E164" s="147" t="str">
        <f>'4_Wash Match Table'!E154</f>
        <v/>
      </c>
      <c r="F164" s="148" t="str">
        <f>'4_Wash Match Table'!F154</f>
        <v/>
      </c>
      <c r="G164" s="149" t="str">
        <f>IF(D164="","",IFERROR(INDEX('2_Review &amp; Audit'!$P$6:$P$505,MATCH(D164,'2_Review &amp; Audit'!$H$6:$H$505,0)),""))</f>
        <v/>
      </c>
      <c r="H164" s="149" t="str">
        <f>IF(D164="","",IFERROR(INDEX('2_Review &amp; Audit'!$L$6:$L$505,MATCH(D164,'2_Review &amp; Audit'!$H$6:$H$505,0)),""))</f>
        <v/>
      </c>
      <c r="I164" s="149" t="str">
        <f>IF(D164="","",IFERROR(INDEX('2_Review &amp; Audit'!$Q$6:$Q$505,MATCH(D164,'2_Review &amp; Audit'!$H$6:$H$505,0)),""))</f>
        <v/>
      </c>
      <c r="J164" s="146" t="str">
        <f>'4_Wash Match Table'!I154</f>
        <v/>
      </c>
      <c r="K164" s="146" t="str">
        <f>'4_Wash Match Table'!L154</f>
        <v/>
      </c>
      <c r="L164" s="146" t="str">
        <f>'4_Wash Match Table'!U154</f>
        <v/>
      </c>
      <c r="M164" s="146" t="str">
        <f>'4_Wash Match Table'!AD154</f>
        <v/>
      </c>
      <c r="N164" s="146" t="str">
        <f>'4_Wash Match Table'!AM154</f>
        <v/>
      </c>
      <c r="O164" s="150" t="str">
        <f>'4_Wash Match Table'!M154</f>
        <v/>
      </c>
      <c r="P164" s="150" t="str">
        <f>'4_Wash Match Table'!V154</f>
        <v/>
      </c>
      <c r="Q164" s="150" t="str">
        <f>'4_Wash Match Table'!AE154</f>
        <v/>
      </c>
      <c r="R164" s="150" t="str">
        <f>'4_Wash Match Table'!AN154</f>
        <v/>
      </c>
      <c r="S164" s="148" t="str">
        <f>IF(A164="","",SUM('4_Wash Match Table'!O154,'4_Wash Match Table'!X154,'4_Wash Match Table'!AG154,'4_Wash Match Table'!AP154))</f>
        <v/>
      </c>
      <c r="T164" s="151" t="str">
        <f>'4_Wash Match Table'!P154</f>
        <v/>
      </c>
      <c r="U164" s="151" t="str">
        <f>'4_Wash Match Table'!Q154</f>
        <v/>
      </c>
      <c r="V164" s="149" t="str">
        <f>IF(C164="","",SUM('4_Wash Match Table'!R154,'4_Wash Match Table'!AA154,'4_Wash Match Table'!AJ154,'4_Wash Match Table'!AS154))</f>
        <v/>
      </c>
      <c r="W164" s="152" t="str">
        <f t="shared" si="2"/>
        <v/>
      </c>
    </row>
    <row r="165" spans="1:23" ht="12.75" customHeight="1" x14ac:dyDescent="0.2">
      <c r="A165" s="146" t="str">
        <f>'4_Wash Match Table'!A155</f>
        <v/>
      </c>
      <c r="B165" s="146" t="str">
        <f>'4_Wash Match Table'!B155</f>
        <v/>
      </c>
      <c r="C165" s="146" t="str">
        <f>'4_Wash Match Table'!C155</f>
        <v/>
      </c>
      <c r="D165" s="146" t="str">
        <f>'4_Wash Match Table'!D155</f>
        <v/>
      </c>
      <c r="E165" s="147" t="str">
        <f>'4_Wash Match Table'!E155</f>
        <v/>
      </c>
      <c r="F165" s="148" t="str">
        <f>'4_Wash Match Table'!F155</f>
        <v/>
      </c>
      <c r="G165" s="149" t="str">
        <f>IF(D165="","",IFERROR(INDEX('2_Review &amp; Audit'!$P$6:$P$505,MATCH(D165,'2_Review &amp; Audit'!$H$6:$H$505,0)),""))</f>
        <v/>
      </c>
      <c r="H165" s="149" t="str">
        <f>IF(D165="","",IFERROR(INDEX('2_Review &amp; Audit'!$L$6:$L$505,MATCH(D165,'2_Review &amp; Audit'!$H$6:$H$505,0)),""))</f>
        <v/>
      </c>
      <c r="I165" s="149" t="str">
        <f>IF(D165="","",IFERROR(INDEX('2_Review &amp; Audit'!$Q$6:$Q$505,MATCH(D165,'2_Review &amp; Audit'!$H$6:$H$505,0)),""))</f>
        <v/>
      </c>
      <c r="J165" s="146" t="str">
        <f>'4_Wash Match Table'!I155</f>
        <v/>
      </c>
      <c r="K165" s="146" t="str">
        <f>'4_Wash Match Table'!L155</f>
        <v/>
      </c>
      <c r="L165" s="146" t="str">
        <f>'4_Wash Match Table'!U155</f>
        <v/>
      </c>
      <c r="M165" s="146" t="str">
        <f>'4_Wash Match Table'!AD155</f>
        <v/>
      </c>
      <c r="N165" s="146" t="str">
        <f>'4_Wash Match Table'!AM155</f>
        <v/>
      </c>
      <c r="O165" s="150" t="str">
        <f>'4_Wash Match Table'!M155</f>
        <v/>
      </c>
      <c r="P165" s="150" t="str">
        <f>'4_Wash Match Table'!V155</f>
        <v/>
      </c>
      <c r="Q165" s="150" t="str">
        <f>'4_Wash Match Table'!AE155</f>
        <v/>
      </c>
      <c r="R165" s="150" t="str">
        <f>'4_Wash Match Table'!AN155</f>
        <v/>
      </c>
      <c r="S165" s="148" t="str">
        <f>IF(A165="","",SUM('4_Wash Match Table'!O155,'4_Wash Match Table'!X155,'4_Wash Match Table'!AG155,'4_Wash Match Table'!AP155))</f>
        <v/>
      </c>
      <c r="T165" s="151" t="str">
        <f>'4_Wash Match Table'!P155</f>
        <v/>
      </c>
      <c r="U165" s="151" t="str">
        <f>'4_Wash Match Table'!Q155</f>
        <v/>
      </c>
      <c r="V165" s="149" t="str">
        <f>IF(C165="","",SUM('4_Wash Match Table'!R155,'4_Wash Match Table'!AA155,'4_Wash Match Table'!AJ155,'4_Wash Match Table'!AS155))</f>
        <v/>
      </c>
      <c r="W165" s="152" t="str">
        <f t="shared" si="2"/>
        <v/>
      </c>
    </row>
    <row r="166" spans="1:23" ht="12.75" customHeight="1" x14ac:dyDescent="0.2">
      <c r="A166" s="146" t="str">
        <f>'4_Wash Match Table'!A156</f>
        <v/>
      </c>
      <c r="B166" s="146" t="str">
        <f>'4_Wash Match Table'!B156</f>
        <v/>
      </c>
      <c r="C166" s="146" t="str">
        <f>'4_Wash Match Table'!C156</f>
        <v/>
      </c>
      <c r="D166" s="146" t="str">
        <f>'4_Wash Match Table'!D156</f>
        <v/>
      </c>
      <c r="E166" s="147" t="str">
        <f>'4_Wash Match Table'!E156</f>
        <v/>
      </c>
      <c r="F166" s="148" t="str">
        <f>'4_Wash Match Table'!F156</f>
        <v/>
      </c>
      <c r="G166" s="149" t="str">
        <f>IF(D166="","",IFERROR(INDEX('2_Review &amp; Audit'!$P$6:$P$505,MATCH(D166,'2_Review &amp; Audit'!$H$6:$H$505,0)),""))</f>
        <v/>
      </c>
      <c r="H166" s="149" t="str">
        <f>IF(D166="","",IFERROR(INDEX('2_Review &amp; Audit'!$L$6:$L$505,MATCH(D166,'2_Review &amp; Audit'!$H$6:$H$505,0)),""))</f>
        <v/>
      </c>
      <c r="I166" s="149" t="str">
        <f>IF(D166="","",IFERROR(INDEX('2_Review &amp; Audit'!$Q$6:$Q$505,MATCH(D166,'2_Review &amp; Audit'!$H$6:$H$505,0)),""))</f>
        <v/>
      </c>
      <c r="J166" s="146" t="str">
        <f>'4_Wash Match Table'!I156</f>
        <v/>
      </c>
      <c r="K166" s="146" t="str">
        <f>'4_Wash Match Table'!L156</f>
        <v/>
      </c>
      <c r="L166" s="146" t="str">
        <f>'4_Wash Match Table'!U156</f>
        <v/>
      </c>
      <c r="M166" s="146" t="str">
        <f>'4_Wash Match Table'!AD156</f>
        <v/>
      </c>
      <c r="N166" s="146" t="str">
        <f>'4_Wash Match Table'!AM156</f>
        <v/>
      </c>
      <c r="O166" s="150" t="str">
        <f>'4_Wash Match Table'!M156</f>
        <v/>
      </c>
      <c r="P166" s="150" t="str">
        <f>'4_Wash Match Table'!V156</f>
        <v/>
      </c>
      <c r="Q166" s="150" t="str">
        <f>'4_Wash Match Table'!AE156</f>
        <v/>
      </c>
      <c r="R166" s="150" t="str">
        <f>'4_Wash Match Table'!AN156</f>
        <v/>
      </c>
      <c r="S166" s="148" t="str">
        <f>IF(A166="","",SUM('4_Wash Match Table'!O156,'4_Wash Match Table'!X156,'4_Wash Match Table'!AG156,'4_Wash Match Table'!AP156))</f>
        <v/>
      </c>
      <c r="T166" s="151" t="str">
        <f>'4_Wash Match Table'!P156</f>
        <v/>
      </c>
      <c r="U166" s="151" t="str">
        <f>'4_Wash Match Table'!Q156</f>
        <v/>
      </c>
      <c r="V166" s="149" t="str">
        <f>IF(C166="","",SUM('4_Wash Match Table'!R156,'4_Wash Match Table'!AA156,'4_Wash Match Table'!AJ156,'4_Wash Match Table'!AS156))</f>
        <v/>
      </c>
      <c r="W166" s="152" t="str">
        <f t="shared" si="2"/>
        <v/>
      </c>
    </row>
    <row r="167" spans="1:23" ht="12.75" customHeight="1" x14ac:dyDescent="0.2">
      <c r="A167" s="146" t="str">
        <f>'4_Wash Match Table'!A157</f>
        <v/>
      </c>
      <c r="B167" s="146" t="str">
        <f>'4_Wash Match Table'!B157</f>
        <v/>
      </c>
      <c r="C167" s="146" t="str">
        <f>'4_Wash Match Table'!C157</f>
        <v/>
      </c>
      <c r="D167" s="146" t="str">
        <f>'4_Wash Match Table'!D157</f>
        <v/>
      </c>
      <c r="E167" s="147" t="str">
        <f>'4_Wash Match Table'!E157</f>
        <v/>
      </c>
      <c r="F167" s="148" t="str">
        <f>'4_Wash Match Table'!F157</f>
        <v/>
      </c>
      <c r="G167" s="149" t="str">
        <f>IF(D167="","",IFERROR(INDEX('2_Review &amp; Audit'!$P$6:$P$505,MATCH(D167,'2_Review &amp; Audit'!$H$6:$H$505,0)),""))</f>
        <v/>
      </c>
      <c r="H167" s="149" t="str">
        <f>IF(D167="","",IFERROR(INDEX('2_Review &amp; Audit'!$L$6:$L$505,MATCH(D167,'2_Review &amp; Audit'!$H$6:$H$505,0)),""))</f>
        <v/>
      </c>
      <c r="I167" s="149" t="str">
        <f>IF(D167="","",IFERROR(INDEX('2_Review &amp; Audit'!$Q$6:$Q$505,MATCH(D167,'2_Review &amp; Audit'!$H$6:$H$505,0)),""))</f>
        <v/>
      </c>
      <c r="J167" s="146" t="str">
        <f>'4_Wash Match Table'!I157</f>
        <v/>
      </c>
      <c r="K167" s="146" t="str">
        <f>'4_Wash Match Table'!L157</f>
        <v/>
      </c>
      <c r="L167" s="146" t="str">
        <f>'4_Wash Match Table'!U157</f>
        <v/>
      </c>
      <c r="M167" s="146" t="str">
        <f>'4_Wash Match Table'!AD157</f>
        <v/>
      </c>
      <c r="N167" s="146" t="str">
        <f>'4_Wash Match Table'!AM157</f>
        <v/>
      </c>
      <c r="O167" s="150" t="str">
        <f>'4_Wash Match Table'!M157</f>
        <v/>
      </c>
      <c r="P167" s="150" t="str">
        <f>'4_Wash Match Table'!V157</f>
        <v/>
      </c>
      <c r="Q167" s="150" t="str">
        <f>'4_Wash Match Table'!AE157</f>
        <v/>
      </c>
      <c r="R167" s="150" t="str">
        <f>'4_Wash Match Table'!AN157</f>
        <v/>
      </c>
      <c r="S167" s="148" t="str">
        <f>IF(A167="","",SUM('4_Wash Match Table'!O157,'4_Wash Match Table'!X157,'4_Wash Match Table'!AG157,'4_Wash Match Table'!AP157))</f>
        <v/>
      </c>
      <c r="T167" s="151" t="str">
        <f>'4_Wash Match Table'!P157</f>
        <v/>
      </c>
      <c r="U167" s="151" t="str">
        <f>'4_Wash Match Table'!Q157</f>
        <v/>
      </c>
      <c r="V167" s="149" t="str">
        <f>IF(C167="","",SUM('4_Wash Match Table'!R157,'4_Wash Match Table'!AA157,'4_Wash Match Table'!AJ157,'4_Wash Match Table'!AS157))</f>
        <v/>
      </c>
      <c r="W167" s="152" t="str">
        <f t="shared" si="2"/>
        <v/>
      </c>
    </row>
    <row r="168" spans="1:23" ht="12.75" customHeight="1" x14ac:dyDescent="0.2">
      <c r="A168" s="146" t="str">
        <f>'4_Wash Match Table'!A158</f>
        <v/>
      </c>
      <c r="B168" s="146" t="str">
        <f>'4_Wash Match Table'!B158</f>
        <v/>
      </c>
      <c r="C168" s="146" t="str">
        <f>'4_Wash Match Table'!C158</f>
        <v/>
      </c>
      <c r="D168" s="146" t="str">
        <f>'4_Wash Match Table'!D158</f>
        <v/>
      </c>
      <c r="E168" s="147" t="str">
        <f>'4_Wash Match Table'!E158</f>
        <v/>
      </c>
      <c r="F168" s="148" t="str">
        <f>'4_Wash Match Table'!F158</f>
        <v/>
      </c>
      <c r="G168" s="149" t="str">
        <f>IF(D168="","",IFERROR(INDEX('2_Review &amp; Audit'!$P$6:$P$505,MATCH(D168,'2_Review &amp; Audit'!$H$6:$H$505,0)),""))</f>
        <v/>
      </c>
      <c r="H168" s="149" t="str">
        <f>IF(D168="","",IFERROR(INDEX('2_Review &amp; Audit'!$L$6:$L$505,MATCH(D168,'2_Review &amp; Audit'!$H$6:$H$505,0)),""))</f>
        <v/>
      </c>
      <c r="I168" s="149" t="str">
        <f>IF(D168="","",IFERROR(INDEX('2_Review &amp; Audit'!$Q$6:$Q$505,MATCH(D168,'2_Review &amp; Audit'!$H$6:$H$505,0)),""))</f>
        <v/>
      </c>
      <c r="J168" s="146" t="str">
        <f>'4_Wash Match Table'!I158</f>
        <v/>
      </c>
      <c r="K168" s="146" t="str">
        <f>'4_Wash Match Table'!L158</f>
        <v/>
      </c>
      <c r="L168" s="146" t="str">
        <f>'4_Wash Match Table'!U158</f>
        <v/>
      </c>
      <c r="M168" s="146" t="str">
        <f>'4_Wash Match Table'!AD158</f>
        <v/>
      </c>
      <c r="N168" s="146" t="str">
        <f>'4_Wash Match Table'!AM158</f>
        <v/>
      </c>
      <c r="O168" s="150" t="str">
        <f>'4_Wash Match Table'!M158</f>
        <v/>
      </c>
      <c r="P168" s="150" t="str">
        <f>'4_Wash Match Table'!V158</f>
        <v/>
      </c>
      <c r="Q168" s="150" t="str">
        <f>'4_Wash Match Table'!AE158</f>
        <v/>
      </c>
      <c r="R168" s="150" t="str">
        <f>'4_Wash Match Table'!AN158</f>
        <v/>
      </c>
      <c r="S168" s="148" t="str">
        <f>IF(A168="","",SUM('4_Wash Match Table'!O158,'4_Wash Match Table'!X158,'4_Wash Match Table'!AG158,'4_Wash Match Table'!AP158))</f>
        <v/>
      </c>
      <c r="T168" s="151" t="str">
        <f>'4_Wash Match Table'!P158</f>
        <v/>
      </c>
      <c r="U168" s="151" t="str">
        <f>'4_Wash Match Table'!Q158</f>
        <v/>
      </c>
      <c r="V168" s="149" t="str">
        <f>IF(C168="","",SUM('4_Wash Match Table'!R158,'4_Wash Match Table'!AA158,'4_Wash Match Table'!AJ158,'4_Wash Match Table'!AS158))</f>
        <v/>
      </c>
      <c r="W168" s="152" t="str">
        <f t="shared" si="2"/>
        <v/>
      </c>
    </row>
    <row r="169" spans="1:23" ht="12.75" customHeight="1" x14ac:dyDescent="0.2">
      <c r="A169" s="146" t="str">
        <f>'4_Wash Match Table'!A159</f>
        <v/>
      </c>
      <c r="B169" s="146" t="str">
        <f>'4_Wash Match Table'!B159</f>
        <v/>
      </c>
      <c r="C169" s="146" t="str">
        <f>'4_Wash Match Table'!C159</f>
        <v/>
      </c>
      <c r="D169" s="146" t="str">
        <f>'4_Wash Match Table'!D159</f>
        <v/>
      </c>
      <c r="E169" s="147" t="str">
        <f>'4_Wash Match Table'!E159</f>
        <v/>
      </c>
      <c r="F169" s="148" t="str">
        <f>'4_Wash Match Table'!F159</f>
        <v/>
      </c>
      <c r="G169" s="149" t="str">
        <f>IF(D169="","",IFERROR(INDEX('2_Review &amp; Audit'!$P$6:$P$505,MATCH(D169,'2_Review &amp; Audit'!$H$6:$H$505,0)),""))</f>
        <v/>
      </c>
      <c r="H169" s="149" t="str">
        <f>IF(D169="","",IFERROR(INDEX('2_Review &amp; Audit'!$L$6:$L$505,MATCH(D169,'2_Review &amp; Audit'!$H$6:$H$505,0)),""))</f>
        <v/>
      </c>
      <c r="I169" s="149" t="str">
        <f>IF(D169="","",IFERROR(INDEX('2_Review &amp; Audit'!$Q$6:$Q$505,MATCH(D169,'2_Review &amp; Audit'!$H$6:$H$505,0)),""))</f>
        <v/>
      </c>
      <c r="J169" s="146" t="str">
        <f>'4_Wash Match Table'!I159</f>
        <v/>
      </c>
      <c r="K169" s="146" t="str">
        <f>'4_Wash Match Table'!L159</f>
        <v/>
      </c>
      <c r="L169" s="146" t="str">
        <f>'4_Wash Match Table'!U159</f>
        <v/>
      </c>
      <c r="M169" s="146" t="str">
        <f>'4_Wash Match Table'!AD159</f>
        <v/>
      </c>
      <c r="N169" s="146" t="str">
        <f>'4_Wash Match Table'!AM159</f>
        <v/>
      </c>
      <c r="O169" s="150" t="str">
        <f>'4_Wash Match Table'!M159</f>
        <v/>
      </c>
      <c r="P169" s="150" t="str">
        <f>'4_Wash Match Table'!V159</f>
        <v/>
      </c>
      <c r="Q169" s="150" t="str">
        <f>'4_Wash Match Table'!AE159</f>
        <v/>
      </c>
      <c r="R169" s="150" t="str">
        <f>'4_Wash Match Table'!AN159</f>
        <v/>
      </c>
      <c r="S169" s="148" t="str">
        <f>IF(A169="","",SUM('4_Wash Match Table'!O159,'4_Wash Match Table'!X159,'4_Wash Match Table'!AG159,'4_Wash Match Table'!AP159))</f>
        <v/>
      </c>
      <c r="T169" s="151" t="str">
        <f>'4_Wash Match Table'!P159</f>
        <v/>
      </c>
      <c r="U169" s="151" t="str">
        <f>'4_Wash Match Table'!Q159</f>
        <v/>
      </c>
      <c r="V169" s="149" t="str">
        <f>IF(C169="","",SUM('4_Wash Match Table'!R159,'4_Wash Match Table'!AA159,'4_Wash Match Table'!AJ159,'4_Wash Match Table'!AS159))</f>
        <v/>
      </c>
      <c r="W169" s="152" t="str">
        <f t="shared" si="2"/>
        <v/>
      </c>
    </row>
    <row r="170" spans="1:23" ht="12.75" customHeight="1" x14ac:dyDescent="0.2">
      <c r="A170" s="146" t="str">
        <f>'4_Wash Match Table'!A160</f>
        <v/>
      </c>
      <c r="B170" s="146" t="str">
        <f>'4_Wash Match Table'!B160</f>
        <v/>
      </c>
      <c r="C170" s="146" t="str">
        <f>'4_Wash Match Table'!C160</f>
        <v/>
      </c>
      <c r="D170" s="146" t="str">
        <f>'4_Wash Match Table'!D160</f>
        <v/>
      </c>
      <c r="E170" s="147" t="str">
        <f>'4_Wash Match Table'!E160</f>
        <v/>
      </c>
      <c r="F170" s="148" t="str">
        <f>'4_Wash Match Table'!F160</f>
        <v/>
      </c>
      <c r="G170" s="149" t="str">
        <f>IF(D170="","",IFERROR(INDEX('2_Review &amp; Audit'!$P$6:$P$505,MATCH(D170,'2_Review &amp; Audit'!$H$6:$H$505,0)),""))</f>
        <v/>
      </c>
      <c r="H170" s="149" t="str">
        <f>IF(D170="","",IFERROR(INDEX('2_Review &amp; Audit'!$L$6:$L$505,MATCH(D170,'2_Review &amp; Audit'!$H$6:$H$505,0)),""))</f>
        <v/>
      </c>
      <c r="I170" s="149" t="str">
        <f>IF(D170="","",IFERROR(INDEX('2_Review &amp; Audit'!$Q$6:$Q$505,MATCH(D170,'2_Review &amp; Audit'!$H$6:$H$505,0)),""))</f>
        <v/>
      </c>
      <c r="J170" s="146" t="str">
        <f>'4_Wash Match Table'!I160</f>
        <v/>
      </c>
      <c r="K170" s="146" t="str">
        <f>'4_Wash Match Table'!L160</f>
        <v/>
      </c>
      <c r="L170" s="146" t="str">
        <f>'4_Wash Match Table'!U160</f>
        <v/>
      </c>
      <c r="M170" s="146" t="str">
        <f>'4_Wash Match Table'!AD160</f>
        <v/>
      </c>
      <c r="N170" s="146" t="str">
        <f>'4_Wash Match Table'!AM160</f>
        <v/>
      </c>
      <c r="O170" s="150" t="str">
        <f>'4_Wash Match Table'!M160</f>
        <v/>
      </c>
      <c r="P170" s="150" t="str">
        <f>'4_Wash Match Table'!V160</f>
        <v/>
      </c>
      <c r="Q170" s="150" t="str">
        <f>'4_Wash Match Table'!AE160</f>
        <v/>
      </c>
      <c r="R170" s="150" t="str">
        <f>'4_Wash Match Table'!AN160</f>
        <v/>
      </c>
      <c r="S170" s="148" t="str">
        <f>IF(A170="","",SUM('4_Wash Match Table'!O160,'4_Wash Match Table'!X160,'4_Wash Match Table'!AG160,'4_Wash Match Table'!AP160))</f>
        <v/>
      </c>
      <c r="T170" s="151" t="str">
        <f>'4_Wash Match Table'!P160</f>
        <v/>
      </c>
      <c r="U170" s="151" t="str">
        <f>'4_Wash Match Table'!Q160</f>
        <v/>
      </c>
      <c r="V170" s="149" t="str">
        <f>IF(C170="","",SUM('4_Wash Match Table'!R160,'4_Wash Match Table'!AA160,'4_Wash Match Table'!AJ160,'4_Wash Match Table'!AS160))</f>
        <v/>
      </c>
      <c r="W170" s="152" t="str">
        <f t="shared" si="2"/>
        <v/>
      </c>
    </row>
    <row r="171" spans="1:23" ht="12.75" customHeight="1" x14ac:dyDescent="0.2">
      <c r="A171" s="146" t="str">
        <f>'4_Wash Match Table'!A161</f>
        <v/>
      </c>
      <c r="B171" s="146" t="str">
        <f>'4_Wash Match Table'!B161</f>
        <v/>
      </c>
      <c r="C171" s="146" t="str">
        <f>'4_Wash Match Table'!C161</f>
        <v/>
      </c>
      <c r="D171" s="146" t="str">
        <f>'4_Wash Match Table'!D161</f>
        <v/>
      </c>
      <c r="E171" s="147" t="str">
        <f>'4_Wash Match Table'!E161</f>
        <v/>
      </c>
      <c r="F171" s="148" t="str">
        <f>'4_Wash Match Table'!F161</f>
        <v/>
      </c>
      <c r="G171" s="149" t="str">
        <f>IF(D171="","",IFERROR(INDEX('2_Review &amp; Audit'!$P$6:$P$505,MATCH(D171,'2_Review &amp; Audit'!$H$6:$H$505,0)),""))</f>
        <v/>
      </c>
      <c r="H171" s="149" t="str">
        <f>IF(D171="","",IFERROR(INDEX('2_Review &amp; Audit'!$L$6:$L$505,MATCH(D171,'2_Review &amp; Audit'!$H$6:$H$505,0)),""))</f>
        <v/>
      </c>
      <c r="I171" s="149" t="str">
        <f>IF(D171="","",IFERROR(INDEX('2_Review &amp; Audit'!$Q$6:$Q$505,MATCH(D171,'2_Review &amp; Audit'!$H$6:$H$505,0)),""))</f>
        <v/>
      </c>
      <c r="J171" s="146" t="str">
        <f>'4_Wash Match Table'!I161</f>
        <v/>
      </c>
      <c r="K171" s="146" t="str">
        <f>'4_Wash Match Table'!L161</f>
        <v/>
      </c>
      <c r="L171" s="146" t="str">
        <f>'4_Wash Match Table'!U161</f>
        <v/>
      </c>
      <c r="M171" s="146" t="str">
        <f>'4_Wash Match Table'!AD161</f>
        <v/>
      </c>
      <c r="N171" s="146" t="str">
        <f>'4_Wash Match Table'!AM161</f>
        <v/>
      </c>
      <c r="O171" s="150" t="str">
        <f>'4_Wash Match Table'!M161</f>
        <v/>
      </c>
      <c r="P171" s="150" t="str">
        <f>'4_Wash Match Table'!V161</f>
        <v/>
      </c>
      <c r="Q171" s="150" t="str">
        <f>'4_Wash Match Table'!AE161</f>
        <v/>
      </c>
      <c r="R171" s="150" t="str">
        <f>'4_Wash Match Table'!AN161</f>
        <v/>
      </c>
      <c r="S171" s="148" t="str">
        <f>IF(A171="","",SUM('4_Wash Match Table'!O161,'4_Wash Match Table'!X161,'4_Wash Match Table'!AG161,'4_Wash Match Table'!AP161))</f>
        <v/>
      </c>
      <c r="T171" s="151" t="str">
        <f>'4_Wash Match Table'!P161</f>
        <v/>
      </c>
      <c r="U171" s="151" t="str">
        <f>'4_Wash Match Table'!Q161</f>
        <v/>
      </c>
      <c r="V171" s="149" t="str">
        <f>IF(C171="","",SUM('4_Wash Match Table'!R161,'4_Wash Match Table'!AA161,'4_Wash Match Table'!AJ161,'4_Wash Match Table'!AS161))</f>
        <v/>
      </c>
      <c r="W171" s="152" t="str">
        <f t="shared" si="2"/>
        <v/>
      </c>
    </row>
    <row r="172" spans="1:23" ht="12.75" customHeight="1" x14ac:dyDescent="0.2">
      <c r="A172" s="146" t="str">
        <f>'4_Wash Match Table'!A162</f>
        <v/>
      </c>
      <c r="B172" s="146" t="str">
        <f>'4_Wash Match Table'!B162</f>
        <v/>
      </c>
      <c r="C172" s="146" t="str">
        <f>'4_Wash Match Table'!C162</f>
        <v/>
      </c>
      <c r="D172" s="146" t="str">
        <f>'4_Wash Match Table'!D162</f>
        <v/>
      </c>
      <c r="E172" s="147" t="str">
        <f>'4_Wash Match Table'!E162</f>
        <v/>
      </c>
      <c r="F172" s="148" t="str">
        <f>'4_Wash Match Table'!F162</f>
        <v/>
      </c>
      <c r="G172" s="149" t="str">
        <f>IF(D172="","",IFERROR(INDEX('2_Review &amp; Audit'!$P$6:$P$505,MATCH(D172,'2_Review &amp; Audit'!$H$6:$H$505,0)),""))</f>
        <v/>
      </c>
      <c r="H172" s="149" t="str">
        <f>IF(D172="","",IFERROR(INDEX('2_Review &amp; Audit'!$L$6:$L$505,MATCH(D172,'2_Review &amp; Audit'!$H$6:$H$505,0)),""))</f>
        <v/>
      </c>
      <c r="I172" s="149" t="str">
        <f>IF(D172="","",IFERROR(INDEX('2_Review &amp; Audit'!$Q$6:$Q$505,MATCH(D172,'2_Review &amp; Audit'!$H$6:$H$505,0)),""))</f>
        <v/>
      </c>
      <c r="J172" s="146" t="str">
        <f>'4_Wash Match Table'!I162</f>
        <v/>
      </c>
      <c r="K172" s="146" t="str">
        <f>'4_Wash Match Table'!L162</f>
        <v/>
      </c>
      <c r="L172" s="146" t="str">
        <f>'4_Wash Match Table'!U162</f>
        <v/>
      </c>
      <c r="M172" s="146" t="str">
        <f>'4_Wash Match Table'!AD162</f>
        <v/>
      </c>
      <c r="N172" s="146" t="str">
        <f>'4_Wash Match Table'!AM162</f>
        <v/>
      </c>
      <c r="O172" s="150" t="str">
        <f>'4_Wash Match Table'!M162</f>
        <v/>
      </c>
      <c r="P172" s="150" t="str">
        <f>'4_Wash Match Table'!V162</f>
        <v/>
      </c>
      <c r="Q172" s="150" t="str">
        <f>'4_Wash Match Table'!AE162</f>
        <v/>
      </c>
      <c r="R172" s="150" t="str">
        <f>'4_Wash Match Table'!AN162</f>
        <v/>
      </c>
      <c r="S172" s="148" t="str">
        <f>IF(A172="","",SUM('4_Wash Match Table'!O162,'4_Wash Match Table'!X162,'4_Wash Match Table'!AG162,'4_Wash Match Table'!AP162))</f>
        <v/>
      </c>
      <c r="T172" s="151" t="str">
        <f>'4_Wash Match Table'!P162</f>
        <v/>
      </c>
      <c r="U172" s="151" t="str">
        <f>'4_Wash Match Table'!Q162</f>
        <v/>
      </c>
      <c r="V172" s="149" t="str">
        <f>IF(C172="","",SUM('4_Wash Match Table'!R162,'4_Wash Match Table'!AA162,'4_Wash Match Table'!AJ162,'4_Wash Match Table'!AS162))</f>
        <v/>
      </c>
      <c r="W172" s="152" t="str">
        <f t="shared" si="2"/>
        <v/>
      </c>
    </row>
    <row r="173" spans="1:23" ht="12.75" customHeight="1" x14ac:dyDescent="0.2">
      <c r="A173" s="146" t="str">
        <f>'4_Wash Match Table'!A163</f>
        <v/>
      </c>
      <c r="B173" s="146" t="str">
        <f>'4_Wash Match Table'!B163</f>
        <v/>
      </c>
      <c r="C173" s="146" t="str">
        <f>'4_Wash Match Table'!C163</f>
        <v/>
      </c>
      <c r="D173" s="146" t="str">
        <f>'4_Wash Match Table'!D163</f>
        <v/>
      </c>
      <c r="E173" s="147" t="str">
        <f>'4_Wash Match Table'!E163</f>
        <v/>
      </c>
      <c r="F173" s="148" t="str">
        <f>'4_Wash Match Table'!F163</f>
        <v/>
      </c>
      <c r="G173" s="149" t="str">
        <f>IF(D173="","",IFERROR(INDEX('2_Review &amp; Audit'!$P$6:$P$505,MATCH(D173,'2_Review &amp; Audit'!$H$6:$H$505,0)),""))</f>
        <v/>
      </c>
      <c r="H173" s="149" t="str">
        <f>IF(D173="","",IFERROR(INDEX('2_Review &amp; Audit'!$L$6:$L$505,MATCH(D173,'2_Review &amp; Audit'!$H$6:$H$505,0)),""))</f>
        <v/>
      </c>
      <c r="I173" s="149" t="str">
        <f>IF(D173="","",IFERROR(INDEX('2_Review &amp; Audit'!$Q$6:$Q$505,MATCH(D173,'2_Review &amp; Audit'!$H$6:$H$505,0)),""))</f>
        <v/>
      </c>
      <c r="J173" s="146" t="str">
        <f>'4_Wash Match Table'!I163</f>
        <v/>
      </c>
      <c r="K173" s="146" t="str">
        <f>'4_Wash Match Table'!L163</f>
        <v/>
      </c>
      <c r="L173" s="146" t="str">
        <f>'4_Wash Match Table'!U163</f>
        <v/>
      </c>
      <c r="M173" s="146" t="str">
        <f>'4_Wash Match Table'!AD163</f>
        <v/>
      </c>
      <c r="N173" s="146" t="str">
        <f>'4_Wash Match Table'!AM163</f>
        <v/>
      </c>
      <c r="O173" s="150" t="str">
        <f>'4_Wash Match Table'!M163</f>
        <v/>
      </c>
      <c r="P173" s="150" t="str">
        <f>'4_Wash Match Table'!V163</f>
        <v/>
      </c>
      <c r="Q173" s="150" t="str">
        <f>'4_Wash Match Table'!AE163</f>
        <v/>
      </c>
      <c r="R173" s="150" t="str">
        <f>'4_Wash Match Table'!AN163</f>
        <v/>
      </c>
      <c r="S173" s="148" t="str">
        <f>IF(A173="","",SUM('4_Wash Match Table'!O163,'4_Wash Match Table'!X163,'4_Wash Match Table'!AG163,'4_Wash Match Table'!AP163))</f>
        <v/>
      </c>
      <c r="T173" s="151" t="str">
        <f>'4_Wash Match Table'!P163</f>
        <v/>
      </c>
      <c r="U173" s="151" t="str">
        <f>'4_Wash Match Table'!Q163</f>
        <v/>
      </c>
      <c r="V173" s="149" t="str">
        <f>IF(C173="","",SUM('4_Wash Match Table'!R163,'4_Wash Match Table'!AA163,'4_Wash Match Table'!AJ163,'4_Wash Match Table'!AS163))</f>
        <v/>
      </c>
      <c r="W173" s="152" t="str">
        <f t="shared" si="2"/>
        <v/>
      </c>
    </row>
    <row r="174" spans="1:23" ht="12.75" customHeight="1" x14ac:dyDescent="0.2">
      <c r="A174" s="146" t="str">
        <f>'4_Wash Match Table'!A164</f>
        <v/>
      </c>
      <c r="B174" s="146" t="str">
        <f>'4_Wash Match Table'!B164</f>
        <v/>
      </c>
      <c r="C174" s="146" t="str">
        <f>'4_Wash Match Table'!C164</f>
        <v/>
      </c>
      <c r="D174" s="146" t="str">
        <f>'4_Wash Match Table'!D164</f>
        <v/>
      </c>
      <c r="E174" s="147" t="str">
        <f>'4_Wash Match Table'!E164</f>
        <v/>
      </c>
      <c r="F174" s="148" t="str">
        <f>'4_Wash Match Table'!F164</f>
        <v/>
      </c>
      <c r="G174" s="149" t="str">
        <f>IF(D174="","",IFERROR(INDEX('2_Review &amp; Audit'!$P$6:$P$505,MATCH(D174,'2_Review &amp; Audit'!$H$6:$H$505,0)),""))</f>
        <v/>
      </c>
      <c r="H174" s="149" t="str">
        <f>IF(D174="","",IFERROR(INDEX('2_Review &amp; Audit'!$L$6:$L$505,MATCH(D174,'2_Review &amp; Audit'!$H$6:$H$505,0)),""))</f>
        <v/>
      </c>
      <c r="I174" s="149" t="str">
        <f>IF(D174="","",IFERROR(INDEX('2_Review &amp; Audit'!$Q$6:$Q$505,MATCH(D174,'2_Review &amp; Audit'!$H$6:$H$505,0)),""))</f>
        <v/>
      </c>
      <c r="J174" s="146" t="str">
        <f>'4_Wash Match Table'!I164</f>
        <v/>
      </c>
      <c r="K174" s="146" t="str">
        <f>'4_Wash Match Table'!L164</f>
        <v/>
      </c>
      <c r="L174" s="146" t="str">
        <f>'4_Wash Match Table'!U164</f>
        <v/>
      </c>
      <c r="M174" s="146" t="str">
        <f>'4_Wash Match Table'!AD164</f>
        <v/>
      </c>
      <c r="N174" s="146" t="str">
        <f>'4_Wash Match Table'!AM164</f>
        <v/>
      </c>
      <c r="O174" s="150" t="str">
        <f>'4_Wash Match Table'!M164</f>
        <v/>
      </c>
      <c r="P174" s="150" t="str">
        <f>'4_Wash Match Table'!V164</f>
        <v/>
      </c>
      <c r="Q174" s="150" t="str">
        <f>'4_Wash Match Table'!AE164</f>
        <v/>
      </c>
      <c r="R174" s="150" t="str">
        <f>'4_Wash Match Table'!AN164</f>
        <v/>
      </c>
      <c r="S174" s="148" t="str">
        <f>IF(A174="","",SUM('4_Wash Match Table'!O164,'4_Wash Match Table'!X164,'4_Wash Match Table'!AG164,'4_Wash Match Table'!AP164))</f>
        <v/>
      </c>
      <c r="T174" s="151" t="str">
        <f>'4_Wash Match Table'!P164</f>
        <v/>
      </c>
      <c r="U174" s="151" t="str">
        <f>'4_Wash Match Table'!Q164</f>
        <v/>
      </c>
      <c r="V174" s="149" t="str">
        <f>IF(C174="","",SUM('4_Wash Match Table'!R164,'4_Wash Match Table'!AA164,'4_Wash Match Table'!AJ164,'4_Wash Match Table'!AS164))</f>
        <v/>
      </c>
      <c r="W174" s="152" t="str">
        <f t="shared" si="2"/>
        <v/>
      </c>
    </row>
    <row r="175" spans="1:23" ht="12.75" customHeight="1" x14ac:dyDescent="0.2">
      <c r="A175" s="146" t="str">
        <f>'4_Wash Match Table'!A165</f>
        <v/>
      </c>
      <c r="B175" s="146" t="str">
        <f>'4_Wash Match Table'!B165</f>
        <v/>
      </c>
      <c r="C175" s="146" t="str">
        <f>'4_Wash Match Table'!C165</f>
        <v/>
      </c>
      <c r="D175" s="146" t="str">
        <f>'4_Wash Match Table'!D165</f>
        <v/>
      </c>
      <c r="E175" s="147" t="str">
        <f>'4_Wash Match Table'!E165</f>
        <v/>
      </c>
      <c r="F175" s="148" t="str">
        <f>'4_Wash Match Table'!F165</f>
        <v/>
      </c>
      <c r="G175" s="149" t="str">
        <f>IF(D175="","",IFERROR(INDEX('2_Review &amp; Audit'!$P$6:$P$505,MATCH(D175,'2_Review &amp; Audit'!$H$6:$H$505,0)),""))</f>
        <v/>
      </c>
      <c r="H175" s="149" t="str">
        <f>IF(D175="","",IFERROR(INDEX('2_Review &amp; Audit'!$L$6:$L$505,MATCH(D175,'2_Review &amp; Audit'!$H$6:$H$505,0)),""))</f>
        <v/>
      </c>
      <c r="I175" s="149" t="str">
        <f>IF(D175="","",IFERROR(INDEX('2_Review &amp; Audit'!$Q$6:$Q$505,MATCH(D175,'2_Review &amp; Audit'!$H$6:$H$505,0)),""))</f>
        <v/>
      </c>
      <c r="J175" s="146" t="str">
        <f>'4_Wash Match Table'!I165</f>
        <v/>
      </c>
      <c r="K175" s="146" t="str">
        <f>'4_Wash Match Table'!L165</f>
        <v/>
      </c>
      <c r="L175" s="146" t="str">
        <f>'4_Wash Match Table'!U165</f>
        <v/>
      </c>
      <c r="M175" s="146" t="str">
        <f>'4_Wash Match Table'!AD165</f>
        <v/>
      </c>
      <c r="N175" s="146" t="str">
        <f>'4_Wash Match Table'!AM165</f>
        <v/>
      </c>
      <c r="O175" s="150" t="str">
        <f>'4_Wash Match Table'!M165</f>
        <v/>
      </c>
      <c r="P175" s="150" t="str">
        <f>'4_Wash Match Table'!V165</f>
        <v/>
      </c>
      <c r="Q175" s="150" t="str">
        <f>'4_Wash Match Table'!AE165</f>
        <v/>
      </c>
      <c r="R175" s="150" t="str">
        <f>'4_Wash Match Table'!AN165</f>
        <v/>
      </c>
      <c r="S175" s="148" t="str">
        <f>IF(A175="","",SUM('4_Wash Match Table'!O165,'4_Wash Match Table'!X165,'4_Wash Match Table'!AG165,'4_Wash Match Table'!AP165))</f>
        <v/>
      </c>
      <c r="T175" s="151" t="str">
        <f>'4_Wash Match Table'!P165</f>
        <v/>
      </c>
      <c r="U175" s="151" t="str">
        <f>'4_Wash Match Table'!Q165</f>
        <v/>
      </c>
      <c r="V175" s="149" t="str">
        <f>IF(C175="","",SUM('4_Wash Match Table'!R165,'4_Wash Match Table'!AA165,'4_Wash Match Table'!AJ165,'4_Wash Match Table'!AS165))</f>
        <v/>
      </c>
      <c r="W175" s="152" t="str">
        <f t="shared" si="2"/>
        <v/>
      </c>
    </row>
    <row r="176" spans="1:23" ht="12.75" customHeight="1" x14ac:dyDescent="0.2">
      <c r="A176" s="146" t="str">
        <f>'4_Wash Match Table'!A166</f>
        <v/>
      </c>
      <c r="B176" s="146" t="str">
        <f>'4_Wash Match Table'!B166</f>
        <v/>
      </c>
      <c r="C176" s="146" t="str">
        <f>'4_Wash Match Table'!C166</f>
        <v/>
      </c>
      <c r="D176" s="146" t="str">
        <f>'4_Wash Match Table'!D166</f>
        <v/>
      </c>
      <c r="E176" s="147" t="str">
        <f>'4_Wash Match Table'!E166</f>
        <v/>
      </c>
      <c r="F176" s="148" t="str">
        <f>'4_Wash Match Table'!F166</f>
        <v/>
      </c>
      <c r="G176" s="149" t="str">
        <f>IF(D176="","",IFERROR(INDEX('2_Review &amp; Audit'!$P$6:$P$505,MATCH(D176,'2_Review &amp; Audit'!$H$6:$H$505,0)),""))</f>
        <v/>
      </c>
      <c r="H176" s="149" t="str">
        <f>IF(D176="","",IFERROR(INDEX('2_Review &amp; Audit'!$L$6:$L$505,MATCH(D176,'2_Review &amp; Audit'!$H$6:$H$505,0)),""))</f>
        <v/>
      </c>
      <c r="I176" s="149" t="str">
        <f>IF(D176="","",IFERROR(INDEX('2_Review &amp; Audit'!$Q$6:$Q$505,MATCH(D176,'2_Review &amp; Audit'!$H$6:$H$505,0)),""))</f>
        <v/>
      </c>
      <c r="J176" s="146" t="str">
        <f>'4_Wash Match Table'!I166</f>
        <v/>
      </c>
      <c r="K176" s="146" t="str">
        <f>'4_Wash Match Table'!L166</f>
        <v/>
      </c>
      <c r="L176" s="146" t="str">
        <f>'4_Wash Match Table'!U166</f>
        <v/>
      </c>
      <c r="M176" s="146" t="str">
        <f>'4_Wash Match Table'!AD166</f>
        <v/>
      </c>
      <c r="N176" s="146" t="str">
        <f>'4_Wash Match Table'!AM166</f>
        <v/>
      </c>
      <c r="O176" s="150" t="str">
        <f>'4_Wash Match Table'!M166</f>
        <v/>
      </c>
      <c r="P176" s="150" t="str">
        <f>'4_Wash Match Table'!V166</f>
        <v/>
      </c>
      <c r="Q176" s="150" t="str">
        <f>'4_Wash Match Table'!AE166</f>
        <v/>
      </c>
      <c r="R176" s="150" t="str">
        <f>'4_Wash Match Table'!AN166</f>
        <v/>
      </c>
      <c r="S176" s="148" t="str">
        <f>IF(A176="","",SUM('4_Wash Match Table'!O166,'4_Wash Match Table'!X166,'4_Wash Match Table'!AG166,'4_Wash Match Table'!AP166))</f>
        <v/>
      </c>
      <c r="T176" s="151" t="str">
        <f>'4_Wash Match Table'!P166</f>
        <v/>
      </c>
      <c r="U176" s="151" t="str">
        <f>'4_Wash Match Table'!Q166</f>
        <v/>
      </c>
      <c r="V176" s="149" t="str">
        <f>IF(C176="","",SUM('4_Wash Match Table'!R166,'4_Wash Match Table'!AA166,'4_Wash Match Table'!AJ166,'4_Wash Match Table'!AS166))</f>
        <v/>
      </c>
      <c r="W176" s="152" t="str">
        <f t="shared" si="2"/>
        <v/>
      </c>
    </row>
    <row r="177" spans="1:23" ht="12.75" customHeight="1" x14ac:dyDescent="0.2">
      <c r="A177" s="146" t="str">
        <f>'4_Wash Match Table'!A167</f>
        <v/>
      </c>
      <c r="B177" s="146" t="str">
        <f>'4_Wash Match Table'!B167</f>
        <v/>
      </c>
      <c r="C177" s="146" t="str">
        <f>'4_Wash Match Table'!C167</f>
        <v/>
      </c>
      <c r="D177" s="146" t="str">
        <f>'4_Wash Match Table'!D167</f>
        <v/>
      </c>
      <c r="E177" s="147" t="str">
        <f>'4_Wash Match Table'!E167</f>
        <v/>
      </c>
      <c r="F177" s="148" t="str">
        <f>'4_Wash Match Table'!F167</f>
        <v/>
      </c>
      <c r="G177" s="149" t="str">
        <f>IF(D177="","",IFERROR(INDEX('2_Review &amp; Audit'!$P$6:$P$505,MATCH(D177,'2_Review &amp; Audit'!$H$6:$H$505,0)),""))</f>
        <v/>
      </c>
      <c r="H177" s="149" t="str">
        <f>IF(D177="","",IFERROR(INDEX('2_Review &amp; Audit'!$L$6:$L$505,MATCH(D177,'2_Review &amp; Audit'!$H$6:$H$505,0)),""))</f>
        <v/>
      </c>
      <c r="I177" s="149" t="str">
        <f>IF(D177="","",IFERROR(INDEX('2_Review &amp; Audit'!$Q$6:$Q$505,MATCH(D177,'2_Review &amp; Audit'!$H$6:$H$505,0)),""))</f>
        <v/>
      </c>
      <c r="J177" s="146" t="str">
        <f>'4_Wash Match Table'!I167</f>
        <v/>
      </c>
      <c r="K177" s="146" t="str">
        <f>'4_Wash Match Table'!L167</f>
        <v/>
      </c>
      <c r="L177" s="146" t="str">
        <f>'4_Wash Match Table'!U167</f>
        <v/>
      </c>
      <c r="M177" s="146" t="str">
        <f>'4_Wash Match Table'!AD167</f>
        <v/>
      </c>
      <c r="N177" s="146" t="str">
        <f>'4_Wash Match Table'!AM167</f>
        <v/>
      </c>
      <c r="O177" s="150" t="str">
        <f>'4_Wash Match Table'!M167</f>
        <v/>
      </c>
      <c r="P177" s="150" t="str">
        <f>'4_Wash Match Table'!V167</f>
        <v/>
      </c>
      <c r="Q177" s="150" t="str">
        <f>'4_Wash Match Table'!AE167</f>
        <v/>
      </c>
      <c r="R177" s="150" t="str">
        <f>'4_Wash Match Table'!AN167</f>
        <v/>
      </c>
      <c r="S177" s="148" t="str">
        <f>IF(A177="","",SUM('4_Wash Match Table'!O167,'4_Wash Match Table'!X167,'4_Wash Match Table'!AG167,'4_Wash Match Table'!AP167))</f>
        <v/>
      </c>
      <c r="T177" s="151" t="str">
        <f>'4_Wash Match Table'!P167</f>
        <v/>
      </c>
      <c r="U177" s="151" t="str">
        <f>'4_Wash Match Table'!Q167</f>
        <v/>
      </c>
      <c r="V177" s="149" t="str">
        <f>IF(C177="","",SUM('4_Wash Match Table'!R167,'4_Wash Match Table'!AA167,'4_Wash Match Table'!AJ167,'4_Wash Match Table'!AS167))</f>
        <v/>
      </c>
      <c r="W177" s="152" t="str">
        <f t="shared" si="2"/>
        <v/>
      </c>
    </row>
    <row r="178" spans="1:23" ht="12.75" customHeight="1" x14ac:dyDescent="0.2">
      <c r="A178" s="146" t="str">
        <f>'4_Wash Match Table'!A168</f>
        <v/>
      </c>
      <c r="B178" s="146" t="str">
        <f>'4_Wash Match Table'!B168</f>
        <v/>
      </c>
      <c r="C178" s="146" t="str">
        <f>'4_Wash Match Table'!C168</f>
        <v/>
      </c>
      <c r="D178" s="146" t="str">
        <f>'4_Wash Match Table'!D168</f>
        <v/>
      </c>
      <c r="E178" s="147" t="str">
        <f>'4_Wash Match Table'!E168</f>
        <v/>
      </c>
      <c r="F178" s="148" t="str">
        <f>'4_Wash Match Table'!F168</f>
        <v/>
      </c>
      <c r="G178" s="149" t="str">
        <f>IF(D178="","",IFERROR(INDEX('2_Review &amp; Audit'!$P$6:$P$505,MATCH(D178,'2_Review &amp; Audit'!$H$6:$H$505,0)),""))</f>
        <v/>
      </c>
      <c r="H178" s="149" t="str">
        <f>IF(D178="","",IFERROR(INDEX('2_Review &amp; Audit'!$L$6:$L$505,MATCH(D178,'2_Review &amp; Audit'!$H$6:$H$505,0)),""))</f>
        <v/>
      </c>
      <c r="I178" s="149" t="str">
        <f>IF(D178="","",IFERROR(INDEX('2_Review &amp; Audit'!$Q$6:$Q$505,MATCH(D178,'2_Review &amp; Audit'!$H$6:$H$505,0)),""))</f>
        <v/>
      </c>
      <c r="J178" s="146" t="str">
        <f>'4_Wash Match Table'!I168</f>
        <v/>
      </c>
      <c r="K178" s="146" t="str">
        <f>'4_Wash Match Table'!L168</f>
        <v/>
      </c>
      <c r="L178" s="146" t="str">
        <f>'4_Wash Match Table'!U168</f>
        <v/>
      </c>
      <c r="M178" s="146" t="str">
        <f>'4_Wash Match Table'!AD168</f>
        <v/>
      </c>
      <c r="N178" s="146" t="str">
        <f>'4_Wash Match Table'!AM168</f>
        <v/>
      </c>
      <c r="O178" s="150" t="str">
        <f>'4_Wash Match Table'!M168</f>
        <v/>
      </c>
      <c r="P178" s="150" t="str">
        <f>'4_Wash Match Table'!V168</f>
        <v/>
      </c>
      <c r="Q178" s="150" t="str">
        <f>'4_Wash Match Table'!AE168</f>
        <v/>
      </c>
      <c r="R178" s="150" t="str">
        <f>'4_Wash Match Table'!AN168</f>
        <v/>
      </c>
      <c r="S178" s="148" t="str">
        <f>IF(A178="","",SUM('4_Wash Match Table'!O168,'4_Wash Match Table'!X168,'4_Wash Match Table'!AG168,'4_Wash Match Table'!AP168))</f>
        <v/>
      </c>
      <c r="T178" s="151" t="str">
        <f>'4_Wash Match Table'!P168</f>
        <v/>
      </c>
      <c r="U178" s="151" t="str">
        <f>'4_Wash Match Table'!Q168</f>
        <v/>
      </c>
      <c r="V178" s="149" t="str">
        <f>IF(C178="","",SUM('4_Wash Match Table'!R168,'4_Wash Match Table'!AA168,'4_Wash Match Table'!AJ168,'4_Wash Match Table'!AS168))</f>
        <v/>
      </c>
      <c r="W178" s="152" t="str">
        <f t="shared" si="2"/>
        <v/>
      </c>
    </row>
    <row r="179" spans="1:23" ht="12.75" customHeight="1" x14ac:dyDescent="0.2">
      <c r="A179" s="146" t="str">
        <f>'4_Wash Match Table'!A169</f>
        <v/>
      </c>
      <c r="B179" s="146" t="str">
        <f>'4_Wash Match Table'!B169</f>
        <v/>
      </c>
      <c r="C179" s="146" t="str">
        <f>'4_Wash Match Table'!C169</f>
        <v/>
      </c>
      <c r="D179" s="146" t="str">
        <f>'4_Wash Match Table'!D169</f>
        <v/>
      </c>
      <c r="E179" s="147" t="str">
        <f>'4_Wash Match Table'!E169</f>
        <v/>
      </c>
      <c r="F179" s="148" t="str">
        <f>'4_Wash Match Table'!F169</f>
        <v/>
      </c>
      <c r="G179" s="149" t="str">
        <f>IF(D179="","",IFERROR(INDEX('2_Review &amp; Audit'!$P$6:$P$505,MATCH(D179,'2_Review &amp; Audit'!$H$6:$H$505,0)),""))</f>
        <v/>
      </c>
      <c r="H179" s="149" t="str">
        <f>IF(D179="","",IFERROR(INDEX('2_Review &amp; Audit'!$L$6:$L$505,MATCH(D179,'2_Review &amp; Audit'!$H$6:$H$505,0)),""))</f>
        <v/>
      </c>
      <c r="I179" s="149" t="str">
        <f>IF(D179="","",IFERROR(INDEX('2_Review &amp; Audit'!$Q$6:$Q$505,MATCH(D179,'2_Review &amp; Audit'!$H$6:$H$505,0)),""))</f>
        <v/>
      </c>
      <c r="J179" s="146" t="str">
        <f>'4_Wash Match Table'!I169</f>
        <v/>
      </c>
      <c r="K179" s="146" t="str">
        <f>'4_Wash Match Table'!L169</f>
        <v/>
      </c>
      <c r="L179" s="146" t="str">
        <f>'4_Wash Match Table'!U169</f>
        <v/>
      </c>
      <c r="M179" s="146" t="str">
        <f>'4_Wash Match Table'!AD169</f>
        <v/>
      </c>
      <c r="N179" s="146" t="str">
        <f>'4_Wash Match Table'!AM169</f>
        <v/>
      </c>
      <c r="O179" s="150" t="str">
        <f>'4_Wash Match Table'!M169</f>
        <v/>
      </c>
      <c r="P179" s="150" t="str">
        <f>'4_Wash Match Table'!V169</f>
        <v/>
      </c>
      <c r="Q179" s="150" t="str">
        <f>'4_Wash Match Table'!AE169</f>
        <v/>
      </c>
      <c r="R179" s="150" t="str">
        <f>'4_Wash Match Table'!AN169</f>
        <v/>
      </c>
      <c r="S179" s="148" t="str">
        <f>IF(A179="","",SUM('4_Wash Match Table'!O169,'4_Wash Match Table'!X169,'4_Wash Match Table'!AG169,'4_Wash Match Table'!AP169))</f>
        <v/>
      </c>
      <c r="T179" s="151" t="str">
        <f>'4_Wash Match Table'!P169</f>
        <v/>
      </c>
      <c r="U179" s="151" t="str">
        <f>'4_Wash Match Table'!Q169</f>
        <v/>
      </c>
      <c r="V179" s="149" t="str">
        <f>IF(C179="","",SUM('4_Wash Match Table'!R169,'4_Wash Match Table'!AA169,'4_Wash Match Table'!AJ169,'4_Wash Match Table'!AS169))</f>
        <v/>
      </c>
      <c r="W179" s="152" t="str">
        <f t="shared" si="2"/>
        <v/>
      </c>
    </row>
    <row r="180" spans="1:23" ht="12.75" customHeight="1" x14ac:dyDescent="0.2">
      <c r="A180" s="146" t="str">
        <f>'4_Wash Match Table'!A170</f>
        <v/>
      </c>
      <c r="B180" s="146" t="str">
        <f>'4_Wash Match Table'!B170</f>
        <v/>
      </c>
      <c r="C180" s="146" t="str">
        <f>'4_Wash Match Table'!C170</f>
        <v/>
      </c>
      <c r="D180" s="146" t="str">
        <f>'4_Wash Match Table'!D170</f>
        <v/>
      </c>
      <c r="E180" s="147" t="str">
        <f>'4_Wash Match Table'!E170</f>
        <v/>
      </c>
      <c r="F180" s="148" t="str">
        <f>'4_Wash Match Table'!F170</f>
        <v/>
      </c>
      <c r="G180" s="149" t="str">
        <f>IF(D180="","",IFERROR(INDEX('2_Review &amp; Audit'!$P$6:$P$505,MATCH(D180,'2_Review &amp; Audit'!$H$6:$H$505,0)),""))</f>
        <v/>
      </c>
      <c r="H180" s="149" t="str">
        <f>IF(D180="","",IFERROR(INDEX('2_Review &amp; Audit'!$L$6:$L$505,MATCH(D180,'2_Review &amp; Audit'!$H$6:$H$505,0)),""))</f>
        <v/>
      </c>
      <c r="I180" s="149" t="str">
        <f>IF(D180="","",IFERROR(INDEX('2_Review &amp; Audit'!$Q$6:$Q$505,MATCH(D180,'2_Review &amp; Audit'!$H$6:$H$505,0)),""))</f>
        <v/>
      </c>
      <c r="J180" s="146" t="str">
        <f>'4_Wash Match Table'!I170</f>
        <v/>
      </c>
      <c r="K180" s="146" t="str">
        <f>'4_Wash Match Table'!L170</f>
        <v/>
      </c>
      <c r="L180" s="146" t="str">
        <f>'4_Wash Match Table'!U170</f>
        <v/>
      </c>
      <c r="M180" s="146" t="str">
        <f>'4_Wash Match Table'!AD170</f>
        <v/>
      </c>
      <c r="N180" s="146" t="str">
        <f>'4_Wash Match Table'!AM170</f>
        <v/>
      </c>
      <c r="O180" s="150" t="str">
        <f>'4_Wash Match Table'!M170</f>
        <v/>
      </c>
      <c r="P180" s="150" t="str">
        <f>'4_Wash Match Table'!V170</f>
        <v/>
      </c>
      <c r="Q180" s="150" t="str">
        <f>'4_Wash Match Table'!AE170</f>
        <v/>
      </c>
      <c r="R180" s="150" t="str">
        <f>'4_Wash Match Table'!AN170</f>
        <v/>
      </c>
      <c r="S180" s="148" t="str">
        <f>IF(A180="","",SUM('4_Wash Match Table'!O170,'4_Wash Match Table'!X170,'4_Wash Match Table'!AG170,'4_Wash Match Table'!AP170))</f>
        <v/>
      </c>
      <c r="T180" s="151" t="str">
        <f>'4_Wash Match Table'!P170</f>
        <v/>
      </c>
      <c r="U180" s="151" t="str">
        <f>'4_Wash Match Table'!Q170</f>
        <v/>
      </c>
      <c r="V180" s="149" t="str">
        <f>IF(C180="","",SUM('4_Wash Match Table'!R170,'4_Wash Match Table'!AA170,'4_Wash Match Table'!AJ170,'4_Wash Match Table'!AS170))</f>
        <v/>
      </c>
      <c r="W180" s="152" t="str">
        <f t="shared" si="2"/>
        <v/>
      </c>
    </row>
    <row r="181" spans="1:23" ht="12.75" customHeight="1" x14ac:dyDescent="0.2">
      <c r="A181" s="146" t="str">
        <f>'4_Wash Match Table'!A171</f>
        <v/>
      </c>
      <c r="B181" s="146" t="str">
        <f>'4_Wash Match Table'!B171</f>
        <v/>
      </c>
      <c r="C181" s="146" t="str">
        <f>'4_Wash Match Table'!C171</f>
        <v/>
      </c>
      <c r="D181" s="146" t="str">
        <f>'4_Wash Match Table'!D171</f>
        <v/>
      </c>
      <c r="E181" s="147" t="str">
        <f>'4_Wash Match Table'!E171</f>
        <v/>
      </c>
      <c r="F181" s="148" t="str">
        <f>'4_Wash Match Table'!F171</f>
        <v/>
      </c>
      <c r="G181" s="149" t="str">
        <f>IF(D181="","",IFERROR(INDEX('2_Review &amp; Audit'!$P$6:$P$505,MATCH(D181,'2_Review &amp; Audit'!$H$6:$H$505,0)),""))</f>
        <v/>
      </c>
      <c r="H181" s="149" t="str">
        <f>IF(D181="","",IFERROR(INDEX('2_Review &amp; Audit'!$L$6:$L$505,MATCH(D181,'2_Review &amp; Audit'!$H$6:$H$505,0)),""))</f>
        <v/>
      </c>
      <c r="I181" s="149" t="str">
        <f>IF(D181="","",IFERROR(INDEX('2_Review &amp; Audit'!$Q$6:$Q$505,MATCH(D181,'2_Review &amp; Audit'!$H$6:$H$505,0)),""))</f>
        <v/>
      </c>
      <c r="J181" s="146" t="str">
        <f>'4_Wash Match Table'!I171</f>
        <v/>
      </c>
      <c r="K181" s="146" t="str">
        <f>'4_Wash Match Table'!L171</f>
        <v/>
      </c>
      <c r="L181" s="146" t="str">
        <f>'4_Wash Match Table'!U171</f>
        <v/>
      </c>
      <c r="M181" s="146" t="str">
        <f>'4_Wash Match Table'!AD171</f>
        <v/>
      </c>
      <c r="N181" s="146" t="str">
        <f>'4_Wash Match Table'!AM171</f>
        <v/>
      </c>
      <c r="O181" s="150" t="str">
        <f>'4_Wash Match Table'!M171</f>
        <v/>
      </c>
      <c r="P181" s="150" t="str">
        <f>'4_Wash Match Table'!V171</f>
        <v/>
      </c>
      <c r="Q181" s="150" t="str">
        <f>'4_Wash Match Table'!AE171</f>
        <v/>
      </c>
      <c r="R181" s="150" t="str">
        <f>'4_Wash Match Table'!AN171</f>
        <v/>
      </c>
      <c r="S181" s="148" t="str">
        <f>IF(A181="","",SUM('4_Wash Match Table'!O171,'4_Wash Match Table'!X171,'4_Wash Match Table'!AG171,'4_Wash Match Table'!AP171))</f>
        <v/>
      </c>
      <c r="T181" s="151" t="str">
        <f>'4_Wash Match Table'!P171</f>
        <v/>
      </c>
      <c r="U181" s="151" t="str">
        <f>'4_Wash Match Table'!Q171</f>
        <v/>
      </c>
      <c r="V181" s="149" t="str">
        <f>IF(C181="","",SUM('4_Wash Match Table'!R171,'4_Wash Match Table'!AA171,'4_Wash Match Table'!AJ171,'4_Wash Match Table'!AS171))</f>
        <v/>
      </c>
      <c r="W181" s="152" t="str">
        <f t="shared" si="2"/>
        <v/>
      </c>
    </row>
    <row r="182" spans="1:23" ht="12.75" customHeight="1" x14ac:dyDescent="0.2">
      <c r="A182" s="146" t="str">
        <f>'4_Wash Match Table'!A172</f>
        <v/>
      </c>
      <c r="B182" s="146" t="str">
        <f>'4_Wash Match Table'!B172</f>
        <v/>
      </c>
      <c r="C182" s="146" t="str">
        <f>'4_Wash Match Table'!C172</f>
        <v/>
      </c>
      <c r="D182" s="146" t="str">
        <f>'4_Wash Match Table'!D172</f>
        <v/>
      </c>
      <c r="E182" s="147" t="str">
        <f>'4_Wash Match Table'!E172</f>
        <v/>
      </c>
      <c r="F182" s="148" t="str">
        <f>'4_Wash Match Table'!F172</f>
        <v/>
      </c>
      <c r="G182" s="149" t="str">
        <f>IF(D182="","",IFERROR(INDEX('2_Review &amp; Audit'!$P$6:$P$505,MATCH(D182,'2_Review &amp; Audit'!$H$6:$H$505,0)),""))</f>
        <v/>
      </c>
      <c r="H182" s="149" t="str">
        <f>IF(D182="","",IFERROR(INDEX('2_Review &amp; Audit'!$L$6:$L$505,MATCH(D182,'2_Review &amp; Audit'!$H$6:$H$505,0)),""))</f>
        <v/>
      </c>
      <c r="I182" s="149" t="str">
        <f>IF(D182="","",IFERROR(INDEX('2_Review &amp; Audit'!$Q$6:$Q$505,MATCH(D182,'2_Review &amp; Audit'!$H$6:$H$505,0)),""))</f>
        <v/>
      </c>
      <c r="J182" s="146" t="str">
        <f>'4_Wash Match Table'!I172</f>
        <v/>
      </c>
      <c r="K182" s="146" t="str">
        <f>'4_Wash Match Table'!L172</f>
        <v/>
      </c>
      <c r="L182" s="146" t="str">
        <f>'4_Wash Match Table'!U172</f>
        <v/>
      </c>
      <c r="M182" s="146" t="str">
        <f>'4_Wash Match Table'!AD172</f>
        <v/>
      </c>
      <c r="N182" s="146" t="str">
        <f>'4_Wash Match Table'!AM172</f>
        <v/>
      </c>
      <c r="O182" s="150" t="str">
        <f>'4_Wash Match Table'!M172</f>
        <v/>
      </c>
      <c r="P182" s="150" t="str">
        <f>'4_Wash Match Table'!V172</f>
        <v/>
      </c>
      <c r="Q182" s="150" t="str">
        <f>'4_Wash Match Table'!AE172</f>
        <v/>
      </c>
      <c r="R182" s="150" t="str">
        <f>'4_Wash Match Table'!AN172</f>
        <v/>
      </c>
      <c r="S182" s="148" t="str">
        <f>IF(A182="","",SUM('4_Wash Match Table'!O172,'4_Wash Match Table'!X172,'4_Wash Match Table'!AG172,'4_Wash Match Table'!AP172))</f>
        <v/>
      </c>
      <c r="T182" s="151" t="str">
        <f>'4_Wash Match Table'!P172</f>
        <v/>
      </c>
      <c r="U182" s="151" t="str">
        <f>'4_Wash Match Table'!Q172</f>
        <v/>
      </c>
      <c r="V182" s="149" t="str">
        <f>IF(C182="","",SUM('4_Wash Match Table'!R172,'4_Wash Match Table'!AA172,'4_Wash Match Table'!AJ172,'4_Wash Match Table'!AS172))</f>
        <v/>
      </c>
      <c r="W182" s="152" t="str">
        <f t="shared" si="2"/>
        <v/>
      </c>
    </row>
    <row r="183" spans="1:23" ht="12.75" customHeight="1" x14ac:dyDescent="0.2">
      <c r="A183" s="146" t="str">
        <f>'4_Wash Match Table'!A173</f>
        <v/>
      </c>
      <c r="B183" s="146" t="str">
        <f>'4_Wash Match Table'!B173</f>
        <v/>
      </c>
      <c r="C183" s="146" t="str">
        <f>'4_Wash Match Table'!C173</f>
        <v/>
      </c>
      <c r="D183" s="146" t="str">
        <f>'4_Wash Match Table'!D173</f>
        <v/>
      </c>
      <c r="E183" s="147" t="str">
        <f>'4_Wash Match Table'!E173</f>
        <v/>
      </c>
      <c r="F183" s="148" t="str">
        <f>'4_Wash Match Table'!F173</f>
        <v/>
      </c>
      <c r="G183" s="149" t="str">
        <f>IF(D183="","",IFERROR(INDEX('2_Review &amp; Audit'!$P$6:$P$505,MATCH(D183,'2_Review &amp; Audit'!$H$6:$H$505,0)),""))</f>
        <v/>
      </c>
      <c r="H183" s="149" t="str">
        <f>IF(D183="","",IFERROR(INDEX('2_Review &amp; Audit'!$L$6:$L$505,MATCH(D183,'2_Review &amp; Audit'!$H$6:$H$505,0)),""))</f>
        <v/>
      </c>
      <c r="I183" s="149" t="str">
        <f>IF(D183="","",IFERROR(INDEX('2_Review &amp; Audit'!$Q$6:$Q$505,MATCH(D183,'2_Review &amp; Audit'!$H$6:$H$505,0)),""))</f>
        <v/>
      </c>
      <c r="J183" s="146" t="str">
        <f>'4_Wash Match Table'!I173</f>
        <v/>
      </c>
      <c r="K183" s="146" t="str">
        <f>'4_Wash Match Table'!L173</f>
        <v/>
      </c>
      <c r="L183" s="146" t="str">
        <f>'4_Wash Match Table'!U173</f>
        <v/>
      </c>
      <c r="M183" s="146" t="str">
        <f>'4_Wash Match Table'!AD173</f>
        <v/>
      </c>
      <c r="N183" s="146" t="str">
        <f>'4_Wash Match Table'!AM173</f>
        <v/>
      </c>
      <c r="O183" s="150" t="str">
        <f>'4_Wash Match Table'!M173</f>
        <v/>
      </c>
      <c r="P183" s="150" t="str">
        <f>'4_Wash Match Table'!V173</f>
        <v/>
      </c>
      <c r="Q183" s="150" t="str">
        <f>'4_Wash Match Table'!AE173</f>
        <v/>
      </c>
      <c r="R183" s="150" t="str">
        <f>'4_Wash Match Table'!AN173</f>
        <v/>
      </c>
      <c r="S183" s="148" t="str">
        <f>IF(A183="","",SUM('4_Wash Match Table'!O173,'4_Wash Match Table'!X173,'4_Wash Match Table'!AG173,'4_Wash Match Table'!AP173))</f>
        <v/>
      </c>
      <c r="T183" s="151" t="str">
        <f>'4_Wash Match Table'!P173</f>
        <v/>
      </c>
      <c r="U183" s="151" t="str">
        <f>'4_Wash Match Table'!Q173</f>
        <v/>
      </c>
      <c r="V183" s="149" t="str">
        <f>IF(C183="","",SUM('4_Wash Match Table'!R173,'4_Wash Match Table'!AA173,'4_Wash Match Table'!AJ173,'4_Wash Match Table'!AS173))</f>
        <v/>
      </c>
      <c r="W183" s="152" t="str">
        <f t="shared" si="2"/>
        <v/>
      </c>
    </row>
    <row r="184" spans="1:23" ht="12.75" customHeight="1" x14ac:dyDescent="0.2">
      <c r="A184" s="146" t="str">
        <f>'4_Wash Match Table'!A174</f>
        <v/>
      </c>
      <c r="B184" s="146" t="str">
        <f>'4_Wash Match Table'!B174</f>
        <v/>
      </c>
      <c r="C184" s="146" t="str">
        <f>'4_Wash Match Table'!C174</f>
        <v/>
      </c>
      <c r="D184" s="146" t="str">
        <f>'4_Wash Match Table'!D174</f>
        <v/>
      </c>
      <c r="E184" s="147" t="str">
        <f>'4_Wash Match Table'!E174</f>
        <v/>
      </c>
      <c r="F184" s="148" t="str">
        <f>'4_Wash Match Table'!F174</f>
        <v/>
      </c>
      <c r="G184" s="149" t="str">
        <f>IF(D184="","",IFERROR(INDEX('2_Review &amp; Audit'!$P$6:$P$505,MATCH(D184,'2_Review &amp; Audit'!$H$6:$H$505,0)),""))</f>
        <v/>
      </c>
      <c r="H184" s="149" t="str">
        <f>IF(D184="","",IFERROR(INDEX('2_Review &amp; Audit'!$L$6:$L$505,MATCH(D184,'2_Review &amp; Audit'!$H$6:$H$505,0)),""))</f>
        <v/>
      </c>
      <c r="I184" s="149" t="str">
        <f>IF(D184="","",IFERROR(INDEX('2_Review &amp; Audit'!$Q$6:$Q$505,MATCH(D184,'2_Review &amp; Audit'!$H$6:$H$505,0)),""))</f>
        <v/>
      </c>
      <c r="J184" s="146" t="str">
        <f>'4_Wash Match Table'!I174</f>
        <v/>
      </c>
      <c r="K184" s="146" t="str">
        <f>'4_Wash Match Table'!L174</f>
        <v/>
      </c>
      <c r="L184" s="146" t="str">
        <f>'4_Wash Match Table'!U174</f>
        <v/>
      </c>
      <c r="M184" s="146" t="str">
        <f>'4_Wash Match Table'!AD174</f>
        <v/>
      </c>
      <c r="N184" s="146" t="str">
        <f>'4_Wash Match Table'!AM174</f>
        <v/>
      </c>
      <c r="O184" s="150" t="str">
        <f>'4_Wash Match Table'!M174</f>
        <v/>
      </c>
      <c r="P184" s="150" t="str">
        <f>'4_Wash Match Table'!V174</f>
        <v/>
      </c>
      <c r="Q184" s="150" t="str">
        <f>'4_Wash Match Table'!AE174</f>
        <v/>
      </c>
      <c r="R184" s="150" t="str">
        <f>'4_Wash Match Table'!AN174</f>
        <v/>
      </c>
      <c r="S184" s="148" t="str">
        <f>IF(A184="","",SUM('4_Wash Match Table'!O174,'4_Wash Match Table'!X174,'4_Wash Match Table'!AG174,'4_Wash Match Table'!AP174))</f>
        <v/>
      </c>
      <c r="T184" s="151" t="str">
        <f>'4_Wash Match Table'!P174</f>
        <v/>
      </c>
      <c r="U184" s="151" t="str">
        <f>'4_Wash Match Table'!Q174</f>
        <v/>
      </c>
      <c r="V184" s="149" t="str">
        <f>IF(C184="","",SUM('4_Wash Match Table'!R174,'4_Wash Match Table'!AA174,'4_Wash Match Table'!AJ174,'4_Wash Match Table'!AS174))</f>
        <v/>
      </c>
      <c r="W184" s="152" t="str">
        <f t="shared" si="2"/>
        <v/>
      </c>
    </row>
    <row r="185" spans="1:23" ht="12.75" customHeight="1" x14ac:dyDescent="0.2">
      <c r="A185" s="146" t="str">
        <f>'4_Wash Match Table'!A175</f>
        <v/>
      </c>
      <c r="B185" s="146" t="str">
        <f>'4_Wash Match Table'!B175</f>
        <v/>
      </c>
      <c r="C185" s="146" t="str">
        <f>'4_Wash Match Table'!C175</f>
        <v/>
      </c>
      <c r="D185" s="146" t="str">
        <f>'4_Wash Match Table'!D175</f>
        <v/>
      </c>
      <c r="E185" s="147" t="str">
        <f>'4_Wash Match Table'!E175</f>
        <v/>
      </c>
      <c r="F185" s="148" t="str">
        <f>'4_Wash Match Table'!F175</f>
        <v/>
      </c>
      <c r="G185" s="149" t="str">
        <f>IF(D185="","",IFERROR(INDEX('2_Review &amp; Audit'!$P$6:$P$505,MATCH(D185,'2_Review &amp; Audit'!$H$6:$H$505,0)),""))</f>
        <v/>
      </c>
      <c r="H185" s="149" t="str">
        <f>IF(D185="","",IFERROR(INDEX('2_Review &amp; Audit'!$L$6:$L$505,MATCH(D185,'2_Review &amp; Audit'!$H$6:$H$505,0)),""))</f>
        <v/>
      </c>
      <c r="I185" s="149" t="str">
        <f>IF(D185="","",IFERROR(INDEX('2_Review &amp; Audit'!$Q$6:$Q$505,MATCH(D185,'2_Review &amp; Audit'!$H$6:$H$505,0)),""))</f>
        <v/>
      </c>
      <c r="J185" s="146" t="str">
        <f>'4_Wash Match Table'!I175</f>
        <v/>
      </c>
      <c r="K185" s="146" t="str">
        <f>'4_Wash Match Table'!L175</f>
        <v/>
      </c>
      <c r="L185" s="146" t="str">
        <f>'4_Wash Match Table'!U175</f>
        <v/>
      </c>
      <c r="M185" s="146" t="str">
        <f>'4_Wash Match Table'!AD175</f>
        <v/>
      </c>
      <c r="N185" s="146" t="str">
        <f>'4_Wash Match Table'!AM175</f>
        <v/>
      </c>
      <c r="O185" s="150" t="str">
        <f>'4_Wash Match Table'!M175</f>
        <v/>
      </c>
      <c r="P185" s="150" t="str">
        <f>'4_Wash Match Table'!V175</f>
        <v/>
      </c>
      <c r="Q185" s="150" t="str">
        <f>'4_Wash Match Table'!AE175</f>
        <v/>
      </c>
      <c r="R185" s="150" t="str">
        <f>'4_Wash Match Table'!AN175</f>
        <v/>
      </c>
      <c r="S185" s="148" t="str">
        <f>IF(A185="","",SUM('4_Wash Match Table'!O175,'4_Wash Match Table'!X175,'4_Wash Match Table'!AG175,'4_Wash Match Table'!AP175))</f>
        <v/>
      </c>
      <c r="T185" s="151" t="str">
        <f>'4_Wash Match Table'!P175</f>
        <v/>
      </c>
      <c r="U185" s="151" t="str">
        <f>'4_Wash Match Table'!Q175</f>
        <v/>
      </c>
      <c r="V185" s="149" t="str">
        <f>IF(C185="","",SUM('4_Wash Match Table'!R175,'4_Wash Match Table'!AA175,'4_Wash Match Table'!AJ175,'4_Wash Match Table'!AS175))</f>
        <v/>
      </c>
      <c r="W185" s="152" t="str">
        <f t="shared" si="2"/>
        <v/>
      </c>
    </row>
    <row r="186" spans="1:23" ht="12.75" customHeight="1" x14ac:dyDescent="0.2">
      <c r="A186" s="146" t="str">
        <f>'4_Wash Match Table'!A176</f>
        <v/>
      </c>
      <c r="B186" s="146" t="str">
        <f>'4_Wash Match Table'!B176</f>
        <v/>
      </c>
      <c r="C186" s="146" t="str">
        <f>'4_Wash Match Table'!C176</f>
        <v/>
      </c>
      <c r="D186" s="146" t="str">
        <f>'4_Wash Match Table'!D176</f>
        <v/>
      </c>
      <c r="E186" s="147" t="str">
        <f>'4_Wash Match Table'!E176</f>
        <v/>
      </c>
      <c r="F186" s="148" t="str">
        <f>'4_Wash Match Table'!F176</f>
        <v/>
      </c>
      <c r="G186" s="149" t="str">
        <f>IF(D186="","",IFERROR(INDEX('2_Review &amp; Audit'!$P$6:$P$505,MATCH(D186,'2_Review &amp; Audit'!$H$6:$H$505,0)),""))</f>
        <v/>
      </c>
      <c r="H186" s="149" t="str">
        <f>IF(D186="","",IFERROR(INDEX('2_Review &amp; Audit'!$L$6:$L$505,MATCH(D186,'2_Review &amp; Audit'!$H$6:$H$505,0)),""))</f>
        <v/>
      </c>
      <c r="I186" s="149" t="str">
        <f>IF(D186="","",IFERROR(INDEX('2_Review &amp; Audit'!$Q$6:$Q$505,MATCH(D186,'2_Review &amp; Audit'!$H$6:$H$505,0)),""))</f>
        <v/>
      </c>
      <c r="J186" s="146" t="str">
        <f>'4_Wash Match Table'!I176</f>
        <v/>
      </c>
      <c r="K186" s="146" t="str">
        <f>'4_Wash Match Table'!L176</f>
        <v/>
      </c>
      <c r="L186" s="146" t="str">
        <f>'4_Wash Match Table'!U176</f>
        <v/>
      </c>
      <c r="M186" s="146" t="str">
        <f>'4_Wash Match Table'!AD176</f>
        <v/>
      </c>
      <c r="N186" s="146" t="str">
        <f>'4_Wash Match Table'!AM176</f>
        <v/>
      </c>
      <c r="O186" s="150" t="str">
        <f>'4_Wash Match Table'!M176</f>
        <v/>
      </c>
      <c r="P186" s="150" t="str">
        <f>'4_Wash Match Table'!V176</f>
        <v/>
      </c>
      <c r="Q186" s="150" t="str">
        <f>'4_Wash Match Table'!AE176</f>
        <v/>
      </c>
      <c r="R186" s="150" t="str">
        <f>'4_Wash Match Table'!AN176</f>
        <v/>
      </c>
      <c r="S186" s="148" t="str">
        <f>IF(A186="","",SUM('4_Wash Match Table'!O176,'4_Wash Match Table'!X176,'4_Wash Match Table'!AG176,'4_Wash Match Table'!AP176))</f>
        <v/>
      </c>
      <c r="T186" s="151" t="str">
        <f>'4_Wash Match Table'!P176</f>
        <v/>
      </c>
      <c r="U186" s="151" t="str">
        <f>'4_Wash Match Table'!Q176</f>
        <v/>
      </c>
      <c r="V186" s="149" t="str">
        <f>IF(C186="","",SUM('4_Wash Match Table'!R176,'4_Wash Match Table'!AA176,'4_Wash Match Table'!AJ176,'4_Wash Match Table'!AS176))</f>
        <v/>
      </c>
      <c r="W186" s="152" t="str">
        <f t="shared" si="2"/>
        <v/>
      </c>
    </row>
    <row r="187" spans="1:23" ht="12.75" customHeight="1" x14ac:dyDescent="0.2">
      <c r="A187" s="146" t="str">
        <f>'4_Wash Match Table'!A177</f>
        <v/>
      </c>
      <c r="B187" s="146" t="str">
        <f>'4_Wash Match Table'!B177</f>
        <v/>
      </c>
      <c r="C187" s="146" t="str">
        <f>'4_Wash Match Table'!C177</f>
        <v/>
      </c>
      <c r="D187" s="146" t="str">
        <f>'4_Wash Match Table'!D177</f>
        <v/>
      </c>
      <c r="E187" s="147" t="str">
        <f>'4_Wash Match Table'!E177</f>
        <v/>
      </c>
      <c r="F187" s="148" t="str">
        <f>'4_Wash Match Table'!F177</f>
        <v/>
      </c>
      <c r="G187" s="149" t="str">
        <f>IF(D187="","",IFERROR(INDEX('2_Review &amp; Audit'!$P$6:$P$505,MATCH(D187,'2_Review &amp; Audit'!$H$6:$H$505,0)),""))</f>
        <v/>
      </c>
      <c r="H187" s="149" t="str">
        <f>IF(D187="","",IFERROR(INDEX('2_Review &amp; Audit'!$L$6:$L$505,MATCH(D187,'2_Review &amp; Audit'!$H$6:$H$505,0)),""))</f>
        <v/>
      </c>
      <c r="I187" s="149" t="str">
        <f>IF(D187="","",IFERROR(INDEX('2_Review &amp; Audit'!$Q$6:$Q$505,MATCH(D187,'2_Review &amp; Audit'!$H$6:$H$505,0)),""))</f>
        <v/>
      </c>
      <c r="J187" s="146" t="str">
        <f>'4_Wash Match Table'!I177</f>
        <v/>
      </c>
      <c r="K187" s="146" t="str">
        <f>'4_Wash Match Table'!L177</f>
        <v/>
      </c>
      <c r="L187" s="146" t="str">
        <f>'4_Wash Match Table'!U177</f>
        <v/>
      </c>
      <c r="M187" s="146" t="str">
        <f>'4_Wash Match Table'!AD177</f>
        <v/>
      </c>
      <c r="N187" s="146" t="str">
        <f>'4_Wash Match Table'!AM177</f>
        <v/>
      </c>
      <c r="O187" s="150" t="str">
        <f>'4_Wash Match Table'!M177</f>
        <v/>
      </c>
      <c r="P187" s="150" t="str">
        <f>'4_Wash Match Table'!V177</f>
        <v/>
      </c>
      <c r="Q187" s="150" t="str">
        <f>'4_Wash Match Table'!AE177</f>
        <v/>
      </c>
      <c r="R187" s="150" t="str">
        <f>'4_Wash Match Table'!AN177</f>
        <v/>
      </c>
      <c r="S187" s="148" t="str">
        <f>IF(A187="","",SUM('4_Wash Match Table'!O177,'4_Wash Match Table'!X177,'4_Wash Match Table'!AG177,'4_Wash Match Table'!AP177))</f>
        <v/>
      </c>
      <c r="T187" s="151" t="str">
        <f>'4_Wash Match Table'!P177</f>
        <v/>
      </c>
      <c r="U187" s="151" t="str">
        <f>'4_Wash Match Table'!Q177</f>
        <v/>
      </c>
      <c r="V187" s="149" t="str">
        <f>IF(C187="","",SUM('4_Wash Match Table'!R177,'4_Wash Match Table'!AA177,'4_Wash Match Table'!AJ177,'4_Wash Match Table'!AS177))</f>
        <v/>
      </c>
      <c r="W187" s="152" t="str">
        <f t="shared" si="2"/>
        <v/>
      </c>
    </row>
    <row r="188" spans="1:23" ht="12.75" customHeight="1" x14ac:dyDescent="0.2">
      <c r="A188" s="146" t="str">
        <f>'4_Wash Match Table'!A178</f>
        <v/>
      </c>
      <c r="B188" s="146" t="str">
        <f>'4_Wash Match Table'!B178</f>
        <v/>
      </c>
      <c r="C188" s="146" t="str">
        <f>'4_Wash Match Table'!C178</f>
        <v/>
      </c>
      <c r="D188" s="146" t="str">
        <f>'4_Wash Match Table'!D178</f>
        <v/>
      </c>
      <c r="E188" s="147" t="str">
        <f>'4_Wash Match Table'!E178</f>
        <v/>
      </c>
      <c r="F188" s="148" t="str">
        <f>'4_Wash Match Table'!F178</f>
        <v/>
      </c>
      <c r="G188" s="149" t="str">
        <f>IF(D188="","",IFERROR(INDEX('2_Review &amp; Audit'!$P$6:$P$505,MATCH(D188,'2_Review &amp; Audit'!$H$6:$H$505,0)),""))</f>
        <v/>
      </c>
      <c r="H188" s="149" t="str">
        <f>IF(D188="","",IFERROR(INDEX('2_Review &amp; Audit'!$L$6:$L$505,MATCH(D188,'2_Review &amp; Audit'!$H$6:$H$505,0)),""))</f>
        <v/>
      </c>
      <c r="I188" s="149" t="str">
        <f>IF(D188="","",IFERROR(INDEX('2_Review &amp; Audit'!$Q$6:$Q$505,MATCH(D188,'2_Review &amp; Audit'!$H$6:$H$505,0)),""))</f>
        <v/>
      </c>
      <c r="J188" s="146" t="str">
        <f>'4_Wash Match Table'!I178</f>
        <v/>
      </c>
      <c r="K188" s="146" t="str">
        <f>'4_Wash Match Table'!L178</f>
        <v/>
      </c>
      <c r="L188" s="146" t="str">
        <f>'4_Wash Match Table'!U178</f>
        <v/>
      </c>
      <c r="M188" s="146" t="str">
        <f>'4_Wash Match Table'!AD178</f>
        <v/>
      </c>
      <c r="N188" s="146" t="str">
        <f>'4_Wash Match Table'!AM178</f>
        <v/>
      </c>
      <c r="O188" s="150" t="str">
        <f>'4_Wash Match Table'!M178</f>
        <v/>
      </c>
      <c r="P188" s="150" t="str">
        <f>'4_Wash Match Table'!V178</f>
        <v/>
      </c>
      <c r="Q188" s="150" t="str">
        <f>'4_Wash Match Table'!AE178</f>
        <v/>
      </c>
      <c r="R188" s="150" t="str">
        <f>'4_Wash Match Table'!AN178</f>
        <v/>
      </c>
      <c r="S188" s="148" t="str">
        <f>IF(A188="","",SUM('4_Wash Match Table'!O178,'4_Wash Match Table'!X178,'4_Wash Match Table'!AG178,'4_Wash Match Table'!AP178))</f>
        <v/>
      </c>
      <c r="T188" s="151" t="str">
        <f>'4_Wash Match Table'!P178</f>
        <v/>
      </c>
      <c r="U188" s="151" t="str">
        <f>'4_Wash Match Table'!Q178</f>
        <v/>
      </c>
      <c r="V188" s="149" t="str">
        <f>IF(C188="","",SUM('4_Wash Match Table'!R178,'4_Wash Match Table'!AA178,'4_Wash Match Table'!AJ178,'4_Wash Match Table'!AS178))</f>
        <v/>
      </c>
      <c r="W188" s="152" t="str">
        <f t="shared" si="2"/>
        <v/>
      </c>
    </row>
    <row r="189" spans="1:23" ht="12.75" customHeight="1" x14ac:dyDescent="0.2">
      <c r="A189" s="146" t="str">
        <f>'4_Wash Match Table'!A179</f>
        <v/>
      </c>
      <c r="B189" s="146" t="str">
        <f>'4_Wash Match Table'!B179</f>
        <v/>
      </c>
      <c r="C189" s="146" t="str">
        <f>'4_Wash Match Table'!C179</f>
        <v/>
      </c>
      <c r="D189" s="146" t="str">
        <f>'4_Wash Match Table'!D179</f>
        <v/>
      </c>
      <c r="E189" s="147" t="str">
        <f>'4_Wash Match Table'!E179</f>
        <v/>
      </c>
      <c r="F189" s="148" t="str">
        <f>'4_Wash Match Table'!F179</f>
        <v/>
      </c>
      <c r="G189" s="149" t="str">
        <f>IF(D189="","",IFERROR(INDEX('2_Review &amp; Audit'!$P$6:$P$505,MATCH(D189,'2_Review &amp; Audit'!$H$6:$H$505,0)),""))</f>
        <v/>
      </c>
      <c r="H189" s="149" t="str">
        <f>IF(D189="","",IFERROR(INDEX('2_Review &amp; Audit'!$L$6:$L$505,MATCH(D189,'2_Review &amp; Audit'!$H$6:$H$505,0)),""))</f>
        <v/>
      </c>
      <c r="I189" s="149" t="str">
        <f>IF(D189="","",IFERROR(INDEX('2_Review &amp; Audit'!$Q$6:$Q$505,MATCH(D189,'2_Review &amp; Audit'!$H$6:$H$505,0)),""))</f>
        <v/>
      </c>
      <c r="J189" s="146" t="str">
        <f>'4_Wash Match Table'!I179</f>
        <v/>
      </c>
      <c r="K189" s="146" t="str">
        <f>'4_Wash Match Table'!L179</f>
        <v/>
      </c>
      <c r="L189" s="146" t="str">
        <f>'4_Wash Match Table'!U179</f>
        <v/>
      </c>
      <c r="M189" s="146" t="str">
        <f>'4_Wash Match Table'!AD179</f>
        <v/>
      </c>
      <c r="N189" s="146" t="str">
        <f>'4_Wash Match Table'!AM179</f>
        <v/>
      </c>
      <c r="O189" s="150" t="str">
        <f>'4_Wash Match Table'!M179</f>
        <v/>
      </c>
      <c r="P189" s="150" t="str">
        <f>'4_Wash Match Table'!V179</f>
        <v/>
      </c>
      <c r="Q189" s="150" t="str">
        <f>'4_Wash Match Table'!AE179</f>
        <v/>
      </c>
      <c r="R189" s="150" t="str">
        <f>'4_Wash Match Table'!AN179</f>
        <v/>
      </c>
      <c r="S189" s="148" t="str">
        <f>IF(A189="","",SUM('4_Wash Match Table'!O179,'4_Wash Match Table'!X179,'4_Wash Match Table'!AG179,'4_Wash Match Table'!AP179))</f>
        <v/>
      </c>
      <c r="T189" s="151" t="str">
        <f>'4_Wash Match Table'!P179</f>
        <v/>
      </c>
      <c r="U189" s="151" t="str">
        <f>'4_Wash Match Table'!Q179</f>
        <v/>
      </c>
      <c r="V189" s="149" t="str">
        <f>IF(C189="","",SUM('4_Wash Match Table'!R179,'4_Wash Match Table'!AA179,'4_Wash Match Table'!AJ179,'4_Wash Match Table'!AS179))</f>
        <v/>
      </c>
      <c r="W189" s="152" t="str">
        <f t="shared" si="2"/>
        <v/>
      </c>
    </row>
    <row r="190" spans="1:23" ht="12.75" customHeight="1" x14ac:dyDescent="0.2">
      <c r="A190" s="146" t="str">
        <f>'4_Wash Match Table'!A180</f>
        <v/>
      </c>
      <c r="B190" s="146" t="str">
        <f>'4_Wash Match Table'!B180</f>
        <v/>
      </c>
      <c r="C190" s="146" t="str">
        <f>'4_Wash Match Table'!C180</f>
        <v/>
      </c>
      <c r="D190" s="146" t="str">
        <f>'4_Wash Match Table'!D180</f>
        <v/>
      </c>
      <c r="E190" s="147" t="str">
        <f>'4_Wash Match Table'!E180</f>
        <v/>
      </c>
      <c r="F190" s="148" t="str">
        <f>'4_Wash Match Table'!F180</f>
        <v/>
      </c>
      <c r="G190" s="149" t="str">
        <f>IF(D190="","",IFERROR(INDEX('2_Review &amp; Audit'!$P$6:$P$505,MATCH(D190,'2_Review &amp; Audit'!$H$6:$H$505,0)),""))</f>
        <v/>
      </c>
      <c r="H190" s="149" t="str">
        <f>IF(D190="","",IFERROR(INDEX('2_Review &amp; Audit'!$L$6:$L$505,MATCH(D190,'2_Review &amp; Audit'!$H$6:$H$505,0)),""))</f>
        <v/>
      </c>
      <c r="I190" s="149" t="str">
        <f>IF(D190="","",IFERROR(INDEX('2_Review &amp; Audit'!$Q$6:$Q$505,MATCH(D190,'2_Review &amp; Audit'!$H$6:$H$505,0)),""))</f>
        <v/>
      </c>
      <c r="J190" s="146" t="str">
        <f>'4_Wash Match Table'!I180</f>
        <v/>
      </c>
      <c r="K190" s="146" t="str">
        <f>'4_Wash Match Table'!L180</f>
        <v/>
      </c>
      <c r="L190" s="146" t="str">
        <f>'4_Wash Match Table'!U180</f>
        <v/>
      </c>
      <c r="M190" s="146" t="str">
        <f>'4_Wash Match Table'!AD180</f>
        <v/>
      </c>
      <c r="N190" s="146" t="str">
        <f>'4_Wash Match Table'!AM180</f>
        <v/>
      </c>
      <c r="O190" s="150" t="str">
        <f>'4_Wash Match Table'!M180</f>
        <v/>
      </c>
      <c r="P190" s="150" t="str">
        <f>'4_Wash Match Table'!V180</f>
        <v/>
      </c>
      <c r="Q190" s="150" t="str">
        <f>'4_Wash Match Table'!AE180</f>
        <v/>
      </c>
      <c r="R190" s="150" t="str">
        <f>'4_Wash Match Table'!AN180</f>
        <v/>
      </c>
      <c r="S190" s="148" t="str">
        <f>IF(A190="","",SUM('4_Wash Match Table'!O180,'4_Wash Match Table'!X180,'4_Wash Match Table'!AG180,'4_Wash Match Table'!AP180))</f>
        <v/>
      </c>
      <c r="T190" s="151" t="str">
        <f>'4_Wash Match Table'!P180</f>
        <v/>
      </c>
      <c r="U190" s="151" t="str">
        <f>'4_Wash Match Table'!Q180</f>
        <v/>
      </c>
      <c r="V190" s="149" t="str">
        <f>IF(C190="","",SUM('4_Wash Match Table'!R180,'4_Wash Match Table'!AA180,'4_Wash Match Table'!AJ180,'4_Wash Match Table'!AS180))</f>
        <v/>
      </c>
      <c r="W190" s="152" t="str">
        <f t="shared" si="2"/>
        <v/>
      </c>
    </row>
    <row r="191" spans="1:23" ht="12.75" customHeight="1" x14ac:dyDescent="0.2">
      <c r="A191" s="146" t="str">
        <f>'4_Wash Match Table'!A181</f>
        <v/>
      </c>
      <c r="B191" s="146" t="str">
        <f>'4_Wash Match Table'!B181</f>
        <v/>
      </c>
      <c r="C191" s="146" t="str">
        <f>'4_Wash Match Table'!C181</f>
        <v/>
      </c>
      <c r="D191" s="146" t="str">
        <f>'4_Wash Match Table'!D181</f>
        <v/>
      </c>
      <c r="E191" s="147" t="str">
        <f>'4_Wash Match Table'!E181</f>
        <v/>
      </c>
      <c r="F191" s="148" t="str">
        <f>'4_Wash Match Table'!F181</f>
        <v/>
      </c>
      <c r="G191" s="149" t="str">
        <f>IF(D191="","",IFERROR(INDEX('2_Review &amp; Audit'!$P$6:$P$505,MATCH(D191,'2_Review &amp; Audit'!$H$6:$H$505,0)),""))</f>
        <v/>
      </c>
      <c r="H191" s="149" t="str">
        <f>IF(D191="","",IFERROR(INDEX('2_Review &amp; Audit'!$L$6:$L$505,MATCH(D191,'2_Review &amp; Audit'!$H$6:$H$505,0)),""))</f>
        <v/>
      </c>
      <c r="I191" s="149" t="str">
        <f>IF(D191="","",IFERROR(INDEX('2_Review &amp; Audit'!$Q$6:$Q$505,MATCH(D191,'2_Review &amp; Audit'!$H$6:$H$505,0)),""))</f>
        <v/>
      </c>
      <c r="J191" s="146" t="str">
        <f>'4_Wash Match Table'!I181</f>
        <v/>
      </c>
      <c r="K191" s="146" t="str">
        <f>'4_Wash Match Table'!L181</f>
        <v/>
      </c>
      <c r="L191" s="146" t="str">
        <f>'4_Wash Match Table'!U181</f>
        <v/>
      </c>
      <c r="M191" s="146" t="str">
        <f>'4_Wash Match Table'!AD181</f>
        <v/>
      </c>
      <c r="N191" s="146" t="str">
        <f>'4_Wash Match Table'!AM181</f>
        <v/>
      </c>
      <c r="O191" s="150" t="str">
        <f>'4_Wash Match Table'!M181</f>
        <v/>
      </c>
      <c r="P191" s="150" t="str">
        <f>'4_Wash Match Table'!V181</f>
        <v/>
      </c>
      <c r="Q191" s="150" t="str">
        <f>'4_Wash Match Table'!AE181</f>
        <v/>
      </c>
      <c r="R191" s="150" t="str">
        <f>'4_Wash Match Table'!AN181</f>
        <v/>
      </c>
      <c r="S191" s="148" t="str">
        <f>IF(A191="","",SUM('4_Wash Match Table'!O181,'4_Wash Match Table'!X181,'4_Wash Match Table'!AG181,'4_Wash Match Table'!AP181))</f>
        <v/>
      </c>
      <c r="T191" s="151" t="str">
        <f>'4_Wash Match Table'!P181</f>
        <v/>
      </c>
      <c r="U191" s="151" t="str">
        <f>'4_Wash Match Table'!Q181</f>
        <v/>
      </c>
      <c r="V191" s="149" t="str">
        <f>IF(C191="","",SUM('4_Wash Match Table'!R181,'4_Wash Match Table'!AA181,'4_Wash Match Table'!AJ181,'4_Wash Match Table'!AS181))</f>
        <v/>
      </c>
      <c r="W191" s="152" t="str">
        <f t="shared" si="2"/>
        <v/>
      </c>
    </row>
    <row r="192" spans="1:23" ht="12.75" customHeight="1" x14ac:dyDescent="0.2">
      <c r="A192" s="146" t="str">
        <f>'4_Wash Match Table'!A182</f>
        <v/>
      </c>
      <c r="B192" s="146" t="str">
        <f>'4_Wash Match Table'!B182</f>
        <v/>
      </c>
      <c r="C192" s="146" t="str">
        <f>'4_Wash Match Table'!C182</f>
        <v/>
      </c>
      <c r="D192" s="146" t="str">
        <f>'4_Wash Match Table'!D182</f>
        <v/>
      </c>
      <c r="E192" s="147" t="str">
        <f>'4_Wash Match Table'!E182</f>
        <v/>
      </c>
      <c r="F192" s="148" t="str">
        <f>'4_Wash Match Table'!F182</f>
        <v/>
      </c>
      <c r="G192" s="149" t="str">
        <f>IF(D192="","",IFERROR(INDEX('2_Review &amp; Audit'!$P$6:$P$505,MATCH(D192,'2_Review &amp; Audit'!$H$6:$H$505,0)),""))</f>
        <v/>
      </c>
      <c r="H192" s="149" t="str">
        <f>IF(D192="","",IFERROR(INDEX('2_Review &amp; Audit'!$L$6:$L$505,MATCH(D192,'2_Review &amp; Audit'!$H$6:$H$505,0)),""))</f>
        <v/>
      </c>
      <c r="I192" s="149" t="str">
        <f>IF(D192="","",IFERROR(INDEX('2_Review &amp; Audit'!$Q$6:$Q$505,MATCH(D192,'2_Review &amp; Audit'!$H$6:$H$505,0)),""))</f>
        <v/>
      </c>
      <c r="J192" s="146" t="str">
        <f>'4_Wash Match Table'!I182</f>
        <v/>
      </c>
      <c r="K192" s="146" t="str">
        <f>'4_Wash Match Table'!L182</f>
        <v/>
      </c>
      <c r="L192" s="146" t="str">
        <f>'4_Wash Match Table'!U182</f>
        <v/>
      </c>
      <c r="M192" s="146" t="str">
        <f>'4_Wash Match Table'!AD182</f>
        <v/>
      </c>
      <c r="N192" s="146" t="str">
        <f>'4_Wash Match Table'!AM182</f>
        <v/>
      </c>
      <c r="O192" s="150" t="str">
        <f>'4_Wash Match Table'!M182</f>
        <v/>
      </c>
      <c r="P192" s="150" t="str">
        <f>'4_Wash Match Table'!V182</f>
        <v/>
      </c>
      <c r="Q192" s="150" t="str">
        <f>'4_Wash Match Table'!AE182</f>
        <v/>
      </c>
      <c r="R192" s="150" t="str">
        <f>'4_Wash Match Table'!AN182</f>
        <v/>
      </c>
      <c r="S192" s="148" t="str">
        <f>IF(A192="","",SUM('4_Wash Match Table'!O182,'4_Wash Match Table'!X182,'4_Wash Match Table'!AG182,'4_Wash Match Table'!AP182))</f>
        <v/>
      </c>
      <c r="T192" s="151" t="str">
        <f>'4_Wash Match Table'!P182</f>
        <v/>
      </c>
      <c r="U192" s="151" t="str">
        <f>'4_Wash Match Table'!Q182</f>
        <v/>
      </c>
      <c r="V192" s="149" t="str">
        <f>IF(C192="","",SUM('4_Wash Match Table'!R182,'4_Wash Match Table'!AA182,'4_Wash Match Table'!AJ182,'4_Wash Match Table'!AS182))</f>
        <v/>
      </c>
      <c r="W192" s="152" t="str">
        <f t="shared" si="2"/>
        <v/>
      </c>
    </row>
    <row r="193" spans="1:23" ht="12.75" customHeight="1" x14ac:dyDescent="0.2">
      <c r="A193" s="146" t="str">
        <f>'4_Wash Match Table'!A183</f>
        <v/>
      </c>
      <c r="B193" s="146" t="str">
        <f>'4_Wash Match Table'!B183</f>
        <v/>
      </c>
      <c r="C193" s="146" t="str">
        <f>'4_Wash Match Table'!C183</f>
        <v/>
      </c>
      <c r="D193" s="146" t="str">
        <f>'4_Wash Match Table'!D183</f>
        <v/>
      </c>
      <c r="E193" s="147" t="str">
        <f>'4_Wash Match Table'!E183</f>
        <v/>
      </c>
      <c r="F193" s="148" t="str">
        <f>'4_Wash Match Table'!F183</f>
        <v/>
      </c>
      <c r="G193" s="149" t="str">
        <f>IF(D193="","",IFERROR(INDEX('2_Review &amp; Audit'!$P$6:$P$505,MATCH(D193,'2_Review &amp; Audit'!$H$6:$H$505,0)),""))</f>
        <v/>
      </c>
      <c r="H193" s="149" t="str">
        <f>IF(D193="","",IFERROR(INDEX('2_Review &amp; Audit'!$L$6:$L$505,MATCH(D193,'2_Review &amp; Audit'!$H$6:$H$505,0)),""))</f>
        <v/>
      </c>
      <c r="I193" s="149" t="str">
        <f>IF(D193="","",IFERROR(INDEX('2_Review &amp; Audit'!$Q$6:$Q$505,MATCH(D193,'2_Review &amp; Audit'!$H$6:$H$505,0)),""))</f>
        <v/>
      </c>
      <c r="J193" s="146" t="str">
        <f>'4_Wash Match Table'!I183</f>
        <v/>
      </c>
      <c r="K193" s="146" t="str">
        <f>'4_Wash Match Table'!L183</f>
        <v/>
      </c>
      <c r="L193" s="146" t="str">
        <f>'4_Wash Match Table'!U183</f>
        <v/>
      </c>
      <c r="M193" s="146" t="str">
        <f>'4_Wash Match Table'!AD183</f>
        <v/>
      </c>
      <c r="N193" s="146" t="str">
        <f>'4_Wash Match Table'!AM183</f>
        <v/>
      </c>
      <c r="O193" s="150" t="str">
        <f>'4_Wash Match Table'!M183</f>
        <v/>
      </c>
      <c r="P193" s="150" t="str">
        <f>'4_Wash Match Table'!V183</f>
        <v/>
      </c>
      <c r="Q193" s="150" t="str">
        <f>'4_Wash Match Table'!AE183</f>
        <v/>
      </c>
      <c r="R193" s="150" t="str">
        <f>'4_Wash Match Table'!AN183</f>
        <v/>
      </c>
      <c r="S193" s="148" t="str">
        <f>IF(A193="","",SUM('4_Wash Match Table'!O183,'4_Wash Match Table'!X183,'4_Wash Match Table'!AG183,'4_Wash Match Table'!AP183))</f>
        <v/>
      </c>
      <c r="T193" s="151" t="str">
        <f>'4_Wash Match Table'!P183</f>
        <v/>
      </c>
      <c r="U193" s="151" t="str">
        <f>'4_Wash Match Table'!Q183</f>
        <v/>
      </c>
      <c r="V193" s="149" t="str">
        <f>IF(C193="","",SUM('4_Wash Match Table'!R183,'4_Wash Match Table'!AA183,'4_Wash Match Table'!AJ183,'4_Wash Match Table'!AS183))</f>
        <v/>
      </c>
      <c r="W193" s="152" t="str">
        <f t="shared" si="2"/>
        <v/>
      </c>
    </row>
    <row r="194" spans="1:23" ht="12.75" customHeight="1" x14ac:dyDescent="0.2">
      <c r="A194" s="146" t="str">
        <f>'4_Wash Match Table'!A184</f>
        <v/>
      </c>
      <c r="B194" s="146" t="str">
        <f>'4_Wash Match Table'!B184</f>
        <v/>
      </c>
      <c r="C194" s="146" t="str">
        <f>'4_Wash Match Table'!C184</f>
        <v/>
      </c>
      <c r="D194" s="146" t="str">
        <f>'4_Wash Match Table'!D184</f>
        <v/>
      </c>
      <c r="E194" s="147" t="str">
        <f>'4_Wash Match Table'!E184</f>
        <v/>
      </c>
      <c r="F194" s="148" t="str">
        <f>'4_Wash Match Table'!F184</f>
        <v/>
      </c>
      <c r="G194" s="149" t="str">
        <f>IF(D194="","",IFERROR(INDEX('2_Review &amp; Audit'!$P$6:$P$505,MATCH(D194,'2_Review &amp; Audit'!$H$6:$H$505,0)),""))</f>
        <v/>
      </c>
      <c r="H194" s="149" t="str">
        <f>IF(D194="","",IFERROR(INDEX('2_Review &amp; Audit'!$L$6:$L$505,MATCH(D194,'2_Review &amp; Audit'!$H$6:$H$505,0)),""))</f>
        <v/>
      </c>
      <c r="I194" s="149" t="str">
        <f>IF(D194="","",IFERROR(INDEX('2_Review &amp; Audit'!$Q$6:$Q$505,MATCH(D194,'2_Review &amp; Audit'!$H$6:$H$505,0)),""))</f>
        <v/>
      </c>
      <c r="J194" s="146" t="str">
        <f>'4_Wash Match Table'!I184</f>
        <v/>
      </c>
      <c r="K194" s="146" t="str">
        <f>'4_Wash Match Table'!L184</f>
        <v/>
      </c>
      <c r="L194" s="146" t="str">
        <f>'4_Wash Match Table'!U184</f>
        <v/>
      </c>
      <c r="M194" s="146" t="str">
        <f>'4_Wash Match Table'!AD184</f>
        <v/>
      </c>
      <c r="N194" s="146" t="str">
        <f>'4_Wash Match Table'!AM184</f>
        <v/>
      </c>
      <c r="O194" s="150" t="str">
        <f>'4_Wash Match Table'!M184</f>
        <v/>
      </c>
      <c r="P194" s="150" t="str">
        <f>'4_Wash Match Table'!V184</f>
        <v/>
      </c>
      <c r="Q194" s="150" t="str">
        <f>'4_Wash Match Table'!AE184</f>
        <v/>
      </c>
      <c r="R194" s="150" t="str">
        <f>'4_Wash Match Table'!AN184</f>
        <v/>
      </c>
      <c r="S194" s="148" t="str">
        <f>IF(A194="","",SUM('4_Wash Match Table'!O184,'4_Wash Match Table'!X184,'4_Wash Match Table'!AG184,'4_Wash Match Table'!AP184))</f>
        <v/>
      </c>
      <c r="T194" s="151" t="str">
        <f>'4_Wash Match Table'!P184</f>
        <v/>
      </c>
      <c r="U194" s="151" t="str">
        <f>'4_Wash Match Table'!Q184</f>
        <v/>
      </c>
      <c r="V194" s="149" t="str">
        <f>IF(C194="","",SUM('4_Wash Match Table'!R184,'4_Wash Match Table'!AA184,'4_Wash Match Table'!AJ184,'4_Wash Match Table'!AS184))</f>
        <v/>
      </c>
      <c r="W194" s="152" t="str">
        <f t="shared" si="2"/>
        <v/>
      </c>
    </row>
    <row r="195" spans="1:23" ht="12.75" customHeight="1" x14ac:dyDescent="0.2">
      <c r="A195" s="146" t="str">
        <f>'4_Wash Match Table'!A185</f>
        <v/>
      </c>
      <c r="B195" s="146" t="str">
        <f>'4_Wash Match Table'!B185</f>
        <v/>
      </c>
      <c r="C195" s="146" t="str">
        <f>'4_Wash Match Table'!C185</f>
        <v/>
      </c>
      <c r="D195" s="146" t="str">
        <f>'4_Wash Match Table'!D185</f>
        <v/>
      </c>
      <c r="E195" s="147" t="str">
        <f>'4_Wash Match Table'!E185</f>
        <v/>
      </c>
      <c r="F195" s="148" t="str">
        <f>'4_Wash Match Table'!F185</f>
        <v/>
      </c>
      <c r="G195" s="149" t="str">
        <f>IF(D195="","",IFERROR(INDEX('2_Review &amp; Audit'!$P$6:$P$505,MATCH(D195,'2_Review &amp; Audit'!$H$6:$H$505,0)),""))</f>
        <v/>
      </c>
      <c r="H195" s="149" t="str">
        <f>IF(D195="","",IFERROR(INDEX('2_Review &amp; Audit'!$L$6:$L$505,MATCH(D195,'2_Review &amp; Audit'!$H$6:$H$505,0)),""))</f>
        <v/>
      </c>
      <c r="I195" s="149" t="str">
        <f>IF(D195="","",IFERROR(INDEX('2_Review &amp; Audit'!$Q$6:$Q$505,MATCH(D195,'2_Review &amp; Audit'!$H$6:$H$505,0)),""))</f>
        <v/>
      </c>
      <c r="J195" s="146" t="str">
        <f>'4_Wash Match Table'!I185</f>
        <v/>
      </c>
      <c r="K195" s="146" t="str">
        <f>'4_Wash Match Table'!L185</f>
        <v/>
      </c>
      <c r="L195" s="146" t="str">
        <f>'4_Wash Match Table'!U185</f>
        <v/>
      </c>
      <c r="M195" s="146" t="str">
        <f>'4_Wash Match Table'!AD185</f>
        <v/>
      </c>
      <c r="N195" s="146" t="str">
        <f>'4_Wash Match Table'!AM185</f>
        <v/>
      </c>
      <c r="O195" s="150" t="str">
        <f>'4_Wash Match Table'!M185</f>
        <v/>
      </c>
      <c r="P195" s="150" t="str">
        <f>'4_Wash Match Table'!V185</f>
        <v/>
      </c>
      <c r="Q195" s="150" t="str">
        <f>'4_Wash Match Table'!AE185</f>
        <v/>
      </c>
      <c r="R195" s="150" t="str">
        <f>'4_Wash Match Table'!AN185</f>
        <v/>
      </c>
      <c r="S195" s="148" t="str">
        <f>IF(A195="","",SUM('4_Wash Match Table'!O185,'4_Wash Match Table'!X185,'4_Wash Match Table'!AG185,'4_Wash Match Table'!AP185))</f>
        <v/>
      </c>
      <c r="T195" s="151" t="str">
        <f>'4_Wash Match Table'!P185</f>
        <v/>
      </c>
      <c r="U195" s="151" t="str">
        <f>'4_Wash Match Table'!Q185</f>
        <v/>
      </c>
      <c r="V195" s="149" t="str">
        <f>IF(C195="","",SUM('4_Wash Match Table'!R185,'4_Wash Match Table'!AA185,'4_Wash Match Table'!AJ185,'4_Wash Match Table'!AS185))</f>
        <v/>
      </c>
      <c r="W195" s="152" t="str">
        <f t="shared" si="2"/>
        <v/>
      </c>
    </row>
    <row r="196" spans="1:23" ht="12.75" customHeight="1" x14ac:dyDescent="0.2">
      <c r="A196" s="146" t="str">
        <f>'4_Wash Match Table'!A186</f>
        <v/>
      </c>
      <c r="B196" s="146" t="str">
        <f>'4_Wash Match Table'!B186</f>
        <v/>
      </c>
      <c r="C196" s="146" t="str">
        <f>'4_Wash Match Table'!C186</f>
        <v/>
      </c>
      <c r="D196" s="146" t="str">
        <f>'4_Wash Match Table'!D186</f>
        <v/>
      </c>
      <c r="E196" s="147" t="str">
        <f>'4_Wash Match Table'!E186</f>
        <v/>
      </c>
      <c r="F196" s="148" t="str">
        <f>'4_Wash Match Table'!F186</f>
        <v/>
      </c>
      <c r="G196" s="149" t="str">
        <f>IF(D196="","",IFERROR(INDEX('2_Review &amp; Audit'!$P$6:$P$505,MATCH(D196,'2_Review &amp; Audit'!$H$6:$H$505,0)),""))</f>
        <v/>
      </c>
      <c r="H196" s="149" t="str">
        <f>IF(D196="","",IFERROR(INDEX('2_Review &amp; Audit'!$L$6:$L$505,MATCH(D196,'2_Review &amp; Audit'!$H$6:$H$505,0)),""))</f>
        <v/>
      </c>
      <c r="I196" s="149" t="str">
        <f>IF(D196="","",IFERROR(INDEX('2_Review &amp; Audit'!$Q$6:$Q$505,MATCH(D196,'2_Review &amp; Audit'!$H$6:$H$505,0)),""))</f>
        <v/>
      </c>
      <c r="J196" s="146" t="str">
        <f>'4_Wash Match Table'!I186</f>
        <v/>
      </c>
      <c r="K196" s="146" t="str">
        <f>'4_Wash Match Table'!L186</f>
        <v/>
      </c>
      <c r="L196" s="146" t="str">
        <f>'4_Wash Match Table'!U186</f>
        <v/>
      </c>
      <c r="M196" s="146" t="str">
        <f>'4_Wash Match Table'!AD186</f>
        <v/>
      </c>
      <c r="N196" s="146" t="str">
        <f>'4_Wash Match Table'!AM186</f>
        <v/>
      </c>
      <c r="O196" s="150" t="str">
        <f>'4_Wash Match Table'!M186</f>
        <v/>
      </c>
      <c r="P196" s="150" t="str">
        <f>'4_Wash Match Table'!V186</f>
        <v/>
      </c>
      <c r="Q196" s="150" t="str">
        <f>'4_Wash Match Table'!AE186</f>
        <v/>
      </c>
      <c r="R196" s="150" t="str">
        <f>'4_Wash Match Table'!AN186</f>
        <v/>
      </c>
      <c r="S196" s="148" t="str">
        <f>IF(A196="","",SUM('4_Wash Match Table'!O186,'4_Wash Match Table'!X186,'4_Wash Match Table'!AG186,'4_Wash Match Table'!AP186))</f>
        <v/>
      </c>
      <c r="T196" s="151" t="str">
        <f>'4_Wash Match Table'!P186</f>
        <v/>
      </c>
      <c r="U196" s="151" t="str">
        <f>'4_Wash Match Table'!Q186</f>
        <v/>
      </c>
      <c r="V196" s="149" t="str">
        <f>IF(C196="","",SUM('4_Wash Match Table'!R186,'4_Wash Match Table'!AA186,'4_Wash Match Table'!AJ186,'4_Wash Match Table'!AS186))</f>
        <v/>
      </c>
      <c r="W196" s="152" t="str">
        <f t="shared" si="2"/>
        <v/>
      </c>
    </row>
    <row r="197" spans="1:23" ht="12.75" customHeight="1" x14ac:dyDescent="0.2">
      <c r="A197" s="146" t="str">
        <f>'4_Wash Match Table'!A187</f>
        <v/>
      </c>
      <c r="B197" s="146" t="str">
        <f>'4_Wash Match Table'!B187</f>
        <v/>
      </c>
      <c r="C197" s="146" t="str">
        <f>'4_Wash Match Table'!C187</f>
        <v/>
      </c>
      <c r="D197" s="146" t="str">
        <f>'4_Wash Match Table'!D187</f>
        <v/>
      </c>
      <c r="E197" s="147" t="str">
        <f>'4_Wash Match Table'!E187</f>
        <v/>
      </c>
      <c r="F197" s="148" t="str">
        <f>'4_Wash Match Table'!F187</f>
        <v/>
      </c>
      <c r="G197" s="149" t="str">
        <f>IF(D197="","",IFERROR(INDEX('2_Review &amp; Audit'!$P$6:$P$505,MATCH(D197,'2_Review &amp; Audit'!$H$6:$H$505,0)),""))</f>
        <v/>
      </c>
      <c r="H197" s="149" t="str">
        <f>IF(D197="","",IFERROR(INDEX('2_Review &amp; Audit'!$L$6:$L$505,MATCH(D197,'2_Review &amp; Audit'!$H$6:$H$505,0)),""))</f>
        <v/>
      </c>
      <c r="I197" s="149" t="str">
        <f>IF(D197="","",IFERROR(INDEX('2_Review &amp; Audit'!$Q$6:$Q$505,MATCH(D197,'2_Review &amp; Audit'!$H$6:$H$505,0)),""))</f>
        <v/>
      </c>
      <c r="J197" s="146" t="str">
        <f>'4_Wash Match Table'!I187</f>
        <v/>
      </c>
      <c r="K197" s="146" t="str">
        <f>'4_Wash Match Table'!L187</f>
        <v/>
      </c>
      <c r="L197" s="146" t="str">
        <f>'4_Wash Match Table'!U187</f>
        <v/>
      </c>
      <c r="M197" s="146" t="str">
        <f>'4_Wash Match Table'!AD187</f>
        <v/>
      </c>
      <c r="N197" s="146" t="str">
        <f>'4_Wash Match Table'!AM187</f>
        <v/>
      </c>
      <c r="O197" s="150" t="str">
        <f>'4_Wash Match Table'!M187</f>
        <v/>
      </c>
      <c r="P197" s="150" t="str">
        <f>'4_Wash Match Table'!V187</f>
        <v/>
      </c>
      <c r="Q197" s="150" t="str">
        <f>'4_Wash Match Table'!AE187</f>
        <v/>
      </c>
      <c r="R197" s="150" t="str">
        <f>'4_Wash Match Table'!AN187</f>
        <v/>
      </c>
      <c r="S197" s="148" t="str">
        <f>IF(A197="","",SUM('4_Wash Match Table'!O187,'4_Wash Match Table'!X187,'4_Wash Match Table'!AG187,'4_Wash Match Table'!AP187))</f>
        <v/>
      </c>
      <c r="T197" s="151" t="str">
        <f>'4_Wash Match Table'!P187</f>
        <v/>
      </c>
      <c r="U197" s="151" t="str">
        <f>'4_Wash Match Table'!Q187</f>
        <v/>
      </c>
      <c r="V197" s="149" t="str">
        <f>IF(C197="","",SUM('4_Wash Match Table'!R187,'4_Wash Match Table'!AA187,'4_Wash Match Table'!AJ187,'4_Wash Match Table'!AS187))</f>
        <v/>
      </c>
      <c r="W197" s="152" t="str">
        <f t="shared" si="2"/>
        <v/>
      </c>
    </row>
    <row r="198" spans="1:23" ht="12.75" customHeight="1" x14ac:dyDescent="0.2">
      <c r="A198" s="146" t="str">
        <f>'4_Wash Match Table'!A188</f>
        <v/>
      </c>
      <c r="B198" s="146" t="str">
        <f>'4_Wash Match Table'!B188</f>
        <v/>
      </c>
      <c r="C198" s="146" t="str">
        <f>'4_Wash Match Table'!C188</f>
        <v/>
      </c>
      <c r="D198" s="146" t="str">
        <f>'4_Wash Match Table'!D188</f>
        <v/>
      </c>
      <c r="E198" s="147" t="str">
        <f>'4_Wash Match Table'!E188</f>
        <v/>
      </c>
      <c r="F198" s="148" t="str">
        <f>'4_Wash Match Table'!F188</f>
        <v/>
      </c>
      <c r="G198" s="149" t="str">
        <f>IF(D198="","",IFERROR(INDEX('2_Review &amp; Audit'!$P$6:$P$505,MATCH(D198,'2_Review &amp; Audit'!$H$6:$H$505,0)),""))</f>
        <v/>
      </c>
      <c r="H198" s="149" t="str">
        <f>IF(D198="","",IFERROR(INDEX('2_Review &amp; Audit'!$L$6:$L$505,MATCH(D198,'2_Review &amp; Audit'!$H$6:$H$505,0)),""))</f>
        <v/>
      </c>
      <c r="I198" s="149" t="str">
        <f>IF(D198="","",IFERROR(INDEX('2_Review &amp; Audit'!$Q$6:$Q$505,MATCH(D198,'2_Review &amp; Audit'!$H$6:$H$505,0)),""))</f>
        <v/>
      </c>
      <c r="J198" s="146" t="str">
        <f>'4_Wash Match Table'!I188</f>
        <v/>
      </c>
      <c r="K198" s="146" t="str">
        <f>'4_Wash Match Table'!L188</f>
        <v/>
      </c>
      <c r="L198" s="146" t="str">
        <f>'4_Wash Match Table'!U188</f>
        <v/>
      </c>
      <c r="M198" s="146" t="str">
        <f>'4_Wash Match Table'!AD188</f>
        <v/>
      </c>
      <c r="N198" s="146" t="str">
        <f>'4_Wash Match Table'!AM188</f>
        <v/>
      </c>
      <c r="O198" s="150" t="str">
        <f>'4_Wash Match Table'!M188</f>
        <v/>
      </c>
      <c r="P198" s="150" t="str">
        <f>'4_Wash Match Table'!V188</f>
        <v/>
      </c>
      <c r="Q198" s="150" t="str">
        <f>'4_Wash Match Table'!AE188</f>
        <v/>
      </c>
      <c r="R198" s="150" t="str">
        <f>'4_Wash Match Table'!AN188</f>
        <v/>
      </c>
      <c r="S198" s="148" t="str">
        <f>IF(A198="","",SUM('4_Wash Match Table'!O188,'4_Wash Match Table'!X188,'4_Wash Match Table'!AG188,'4_Wash Match Table'!AP188))</f>
        <v/>
      </c>
      <c r="T198" s="151" t="str">
        <f>'4_Wash Match Table'!P188</f>
        <v/>
      </c>
      <c r="U198" s="151" t="str">
        <f>'4_Wash Match Table'!Q188</f>
        <v/>
      </c>
      <c r="V198" s="149" t="str">
        <f>IF(C198="","",SUM('4_Wash Match Table'!R188,'4_Wash Match Table'!AA188,'4_Wash Match Table'!AJ188,'4_Wash Match Table'!AS188))</f>
        <v/>
      </c>
      <c r="W198" s="152" t="str">
        <f t="shared" si="2"/>
        <v/>
      </c>
    </row>
    <row r="199" spans="1:23" ht="12.75" customHeight="1" x14ac:dyDescent="0.2">
      <c r="A199" s="146" t="str">
        <f>'4_Wash Match Table'!A189</f>
        <v/>
      </c>
      <c r="B199" s="146" t="str">
        <f>'4_Wash Match Table'!B189</f>
        <v/>
      </c>
      <c r="C199" s="146" t="str">
        <f>'4_Wash Match Table'!C189</f>
        <v/>
      </c>
      <c r="D199" s="146" t="str">
        <f>'4_Wash Match Table'!D189</f>
        <v/>
      </c>
      <c r="E199" s="147" t="str">
        <f>'4_Wash Match Table'!E189</f>
        <v/>
      </c>
      <c r="F199" s="148" t="str">
        <f>'4_Wash Match Table'!F189</f>
        <v/>
      </c>
      <c r="G199" s="149" t="str">
        <f>IF(D199="","",IFERROR(INDEX('2_Review &amp; Audit'!$P$6:$P$505,MATCH(D199,'2_Review &amp; Audit'!$H$6:$H$505,0)),""))</f>
        <v/>
      </c>
      <c r="H199" s="149" t="str">
        <f>IF(D199="","",IFERROR(INDEX('2_Review &amp; Audit'!$L$6:$L$505,MATCH(D199,'2_Review &amp; Audit'!$H$6:$H$505,0)),""))</f>
        <v/>
      </c>
      <c r="I199" s="149" t="str">
        <f>IF(D199="","",IFERROR(INDEX('2_Review &amp; Audit'!$Q$6:$Q$505,MATCH(D199,'2_Review &amp; Audit'!$H$6:$H$505,0)),""))</f>
        <v/>
      </c>
      <c r="J199" s="146" t="str">
        <f>'4_Wash Match Table'!I189</f>
        <v/>
      </c>
      <c r="K199" s="146" t="str">
        <f>'4_Wash Match Table'!L189</f>
        <v/>
      </c>
      <c r="L199" s="146" t="str">
        <f>'4_Wash Match Table'!U189</f>
        <v/>
      </c>
      <c r="M199" s="146" t="str">
        <f>'4_Wash Match Table'!AD189</f>
        <v/>
      </c>
      <c r="N199" s="146" t="str">
        <f>'4_Wash Match Table'!AM189</f>
        <v/>
      </c>
      <c r="O199" s="150" t="str">
        <f>'4_Wash Match Table'!M189</f>
        <v/>
      </c>
      <c r="P199" s="150" t="str">
        <f>'4_Wash Match Table'!V189</f>
        <v/>
      </c>
      <c r="Q199" s="150" t="str">
        <f>'4_Wash Match Table'!AE189</f>
        <v/>
      </c>
      <c r="R199" s="150" t="str">
        <f>'4_Wash Match Table'!AN189</f>
        <v/>
      </c>
      <c r="S199" s="148" t="str">
        <f>IF(A199="","",SUM('4_Wash Match Table'!O189,'4_Wash Match Table'!X189,'4_Wash Match Table'!AG189,'4_Wash Match Table'!AP189))</f>
        <v/>
      </c>
      <c r="T199" s="151" t="str">
        <f>'4_Wash Match Table'!P189</f>
        <v/>
      </c>
      <c r="U199" s="151" t="str">
        <f>'4_Wash Match Table'!Q189</f>
        <v/>
      </c>
      <c r="V199" s="149" t="str">
        <f>IF(C199="","",SUM('4_Wash Match Table'!R189,'4_Wash Match Table'!AA189,'4_Wash Match Table'!AJ189,'4_Wash Match Table'!AS189))</f>
        <v/>
      </c>
      <c r="W199" s="152" t="str">
        <f t="shared" si="2"/>
        <v/>
      </c>
    </row>
    <row r="200" spans="1:23" ht="12.75" customHeight="1" x14ac:dyDescent="0.2">
      <c r="A200" s="146" t="str">
        <f>'4_Wash Match Table'!A190</f>
        <v/>
      </c>
      <c r="B200" s="146" t="str">
        <f>'4_Wash Match Table'!B190</f>
        <v/>
      </c>
      <c r="C200" s="146" t="str">
        <f>'4_Wash Match Table'!C190</f>
        <v/>
      </c>
      <c r="D200" s="146" t="str">
        <f>'4_Wash Match Table'!D190</f>
        <v/>
      </c>
      <c r="E200" s="147" t="str">
        <f>'4_Wash Match Table'!E190</f>
        <v/>
      </c>
      <c r="F200" s="148" t="str">
        <f>'4_Wash Match Table'!F190</f>
        <v/>
      </c>
      <c r="G200" s="149" t="str">
        <f>IF(D200="","",IFERROR(INDEX('2_Review &amp; Audit'!$P$6:$P$505,MATCH(D200,'2_Review &amp; Audit'!$H$6:$H$505,0)),""))</f>
        <v/>
      </c>
      <c r="H200" s="149" t="str">
        <f>IF(D200="","",IFERROR(INDEX('2_Review &amp; Audit'!$L$6:$L$505,MATCH(D200,'2_Review &amp; Audit'!$H$6:$H$505,0)),""))</f>
        <v/>
      </c>
      <c r="I200" s="149" t="str">
        <f>IF(D200="","",IFERROR(INDEX('2_Review &amp; Audit'!$Q$6:$Q$505,MATCH(D200,'2_Review &amp; Audit'!$H$6:$H$505,0)),""))</f>
        <v/>
      </c>
      <c r="J200" s="146" t="str">
        <f>'4_Wash Match Table'!I190</f>
        <v/>
      </c>
      <c r="K200" s="146" t="str">
        <f>'4_Wash Match Table'!L190</f>
        <v/>
      </c>
      <c r="L200" s="146" t="str">
        <f>'4_Wash Match Table'!U190</f>
        <v/>
      </c>
      <c r="M200" s="146" t="str">
        <f>'4_Wash Match Table'!AD190</f>
        <v/>
      </c>
      <c r="N200" s="146" t="str">
        <f>'4_Wash Match Table'!AM190</f>
        <v/>
      </c>
      <c r="O200" s="150" t="str">
        <f>'4_Wash Match Table'!M190</f>
        <v/>
      </c>
      <c r="P200" s="150" t="str">
        <f>'4_Wash Match Table'!V190</f>
        <v/>
      </c>
      <c r="Q200" s="150" t="str">
        <f>'4_Wash Match Table'!AE190</f>
        <v/>
      </c>
      <c r="R200" s="150" t="str">
        <f>'4_Wash Match Table'!AN190</f>
        <v/>
      </c>
      <c r="S200" s="148" t="str">
        <f>IF(A200="","",SUM('4_Wash Match Table'!O190,'4_Wash Match Table'!X190,'4_Wash Match Table'!AG190,'4_Wash Match Table'!AP190))</f>
        <v/>
      </c>
      <c r="T200" s="151" t="str">
        <f>'4_Wash Match Table'!P190</f>
        <v/>
      </c>
      <c r="U200" s="151" t="str">
        <f>'4_Wash Match Table'!Q190</f>
        <v/>
      </c>
      <c r="V200" s="149" t="str">
        <f>IF(C200="","",SUM('4_Wash Match Table'!R190,'4_Wash Match Table'!AA190,'4_Wash Match Table'!AJ190,'4_Wash Match Table'!AS190))</f>
        <v/>
      </c>
      <c r="W200" s="152" t="str">
        <f t="shared" si="2"/>
        <v/>
      </c>
    </row>
    <row r="201" spans="1:23" ht="12.75" customHeight="1" x14ac:dyDescent="0.2">
      <c r="A201" s="146" t="str">
        <f>'4_Wash Match Table'!A191</f>
        <v/>
      </c>
      <c r="B201" s="146" t="str">
        <f>'4_Wash Match Table'!B191</f>
        <v/>
      </c>
      <c r="C201" s="146" t="str">
        <f>'4_Wash Match Table'!C191</f>
        <v/>
      </c>
      <c r="D201" s="146" t="str">
        <f>'4_Wash Match Table'!D191</f>
        <v/>
      </c>
      <c r="E201" s="147" t="str">
        <f>'4_Wash Match Table'!E191</f>
        <v/>
      </c>
      <c r="F201" s="148" t="str">
        <f>'4_Wash Match Table'!F191</f>
        <v/>
      </c>
      <c r="G201" s="149" t="str">
        <f>IF(D201="","",IFERROR(INDEX('2_Review &amp; Audit'!$P$6:$P$505,MATCH(D201,'2_Review &amp; Audit'!$H$6:$H$505,0)),""))</f>
        <v/>
      </c>
      <c r="H201" s="149" t="str">
        <f>IF(D201="","",IFERROR(INDEX('2_Review &amp; Audit'!$L$6:$L$505,MATCH(D201,'2_Review &amp; Audit'!$H$6:$H$505,0)),""))</f>
        <v/>
      </c>
      <c r="I201" s="149" t="str">
        <f>IF(D201="","",IFERROR(INDEX('2_Review &amp; Audit'!$Q$6:$Q$505,MATCH(D201,'2_Review &amp; Audit'!$H$6:$H$505,0)),""))</f>
        <v/>
      </c>
      <c r="J201" s="146" t="str">
        <f>'4_Wash Match Table'!I191</f>
        <v/>
      </c>
      <c r="K201" s="146" t="str">
        <f>'4_Wash Match Table'!L191</f>
        <v/>
      </c>
      <c r="L201" s="146" t="str">
        <f>'4_Wash Match Table'!U191</f>
        <v/>
      </c>
      <c r="M201" s="146" t="str">
        <f>'4_Wash Match Table'!AD191</f>
        <v/>
      </c>
      <c r="N201" s="146" t="str">
        <f>'4_Wash Match Table'!AM191</f>
        <v/>
      </c>
      <c r="O201" s="150" t="str">
        <f>'4_Wash Match Table'!M191</f>
        <v/>
      </c>
      <c r="P201" s="150" t="str">
        <f>'4_Wash Match Table'!V191</f>
        <v/>
      </c>
      <c r="Q201" s="150" t="str">
        <f>'4_Wash Match Table'!AE191</f>
        <v/>
      </c>
      <c r="R201" s="150" t="str">
        <f>'4_Wash Match Table'!AN191</f>
        <v/>
      </c>
      <c r="S201" s="148" t="str">
        <f>IF(A201="","",SUM('4_Wash Match Table'!O191,'4_Wash Match Table'!X191,'4_Wash Match Table'!AG191,'4_Wash Match Table'!AP191))</f>
        <v/>
      </c>
      <c r="T201" s="151" t="str">
        <f>'4_Wash Match Table'!P191</f>
        <v/>
      </c>
      <c r="U201" s="151" t="str">
        <f>'4_Wash Match Table'!Q191</f>
        <v/>
      </c>
      <c r="V201" s="149" t="str">
        <f>IF(C201="","",SUM('4_Wash Match Table'!R191,'4_Wash Match Table'!AA191,'4_Wash Match Table'!AJ191,'4_Wash Match Table'!AS191))</f>
        <v/>
      </c>
      <c r="W201" s="152" t="str">
        <f t="shared" si="2"/>
        <v/>
      </c>
    </row>
    <row r="202" spans="1:23" ht="12.75" customHeight="1" x14ac:dyDescent="0.2">
      <c r="A202" s="146" t="str">
        <f>'4_Wash Match Table'!A192</f>
        <v/>
      </c>
      <c r="B202" s="146" t="str">
        <f>'4_Wash Match Table'!B192</f>
        <v/>
      </c>
      <c r="C202" s="146" t="str">
        <f>'4_Wash Match Table'!C192</f>
        <v/>
      </c>
      <c r="D202" s="146" t="str">
        <f>'4_Wash Match Table'!D192</f>
        <v/>
      </c>
      <c r="E202" s="147" t="str">
        <f>'4_Wash Match Table'!E192</f>
        <v/>
      </c>
      <c r="F202" s="148" t="str">
        <f>'4_Wash Match Table'!F192</f>
        <v/>
      </c>
      <c r="G202" s="149" t="str">
        <f>IF(D202="","",IFERROR(INDEX('2_Review &amp; Audit'!$P$6:$P$505,MATCH(D202,'2_Review &amp; Audit'!$H$6:$H$505,0)),""))</f>
        <v/>
      </c>
      <c r="H202" s="149" t="str">
        <f>IF(D202="","",IFERROR(INDEX('2_Review &amp; Audit'!$L$6:$L$505,MATCH(D202,'2_Review &amp; Audit'!$H$6:$H$505,0)),""))</f>
        <v/>
      </c>
      <c r="I202" s="149" t="str">
        <f>IF(D202="","",IFERROR(INDEX('2_Review &amp; Audit'!$Q$6:$Q$505,MATCH(D202,'2_Review &amp; Audit'!$H$6:$H$505,0)),""))</f>
        <v/>
      </c>
      <c r="J202" s="146" t="str">
        <f>'4_Wash Match Table'!I192</f>
        <v/>
      </c>
      <c r="K202" s="146" t="str">
        <f>'4_Wash Match Table'!L192</f>
        <v/>
      </c>
      <c r="L202" s="146" t="str">
        <f>'4_Wash Match Table'!U192</f>
        <v/>
      </c>
      <c r="M202" s="146" t="str">
        <f>'4_Wash Match Table'!AD192</f>
        <v/>
      </c>
      <c r="N202" s="146" t="str">
        <f>'4_Wash Match Table'!AM192</f>
        <v/>
      </c>
      <c r="O202" s="150" t="str">
        <f>'4_Wash Match Table'!M192</f>
        <v/>
      </c>
      <c r="P202" s="150" t="str">
        <f>'4_Wash Match Table'!V192</f>
        <v/>
      </c>
      <c r="Q202" s="150" t="str">
        <f>'4_Wash Match Table'!AE192</f>
        <v/>
      </c>
      <c r="R202" s="150" t="str">
        <f>'4_Wash Match Table'!AN192</f>
        <v/>
      </c>
      <c r="S202" s="148" t="str">
        <f>IF(A202="","",SUM('4_Wash Match Table'!O192,'4_Wash Match Table'!X192,'4_Wash Match Table'!AG192,'4_Wash Match Table'!AP192))</f>
        <v/>
      </c>
      <c r="T202" s="151" t="str">
        <f>'4_Wash Match Table'!P192</f>
        <v/>
      </c>
      <c r="U202" s="151" t="str">
        <f>'4_Wash Match Table'!Q192</f>
        <v/>
      </c>
      <c r="V202" s="149" t="str">
        <f>IF(C202="","",SUM('4_Wash Match Table'!R192,'4_Wash Match Table'!AA192,'4_Wash Match Table'!AJ192,'4_Wash Match Table'!AS192))</f>
        <v/>
      </c>
      <c r="W202" s="152" t="str">
        <f t="shared" si="2"/>
        <v/>
      </c>
    </row>
    <row r="203" spans="1:23" ht="12.75" customHeight="1" x14ac:dyDescent="0.2">
      <c r="A203" s="146" t="str">
        <f>'4_Wash Match Table'!A193</f>
        <v/>
      </c>
      <c r="B203" s="146" t="str">
        <f>'4_Wash Match Table'!B193</f>
        <v/>
      </c>
      <c r="C203" s="146" t="str">
        <f>'4_Wash Match Table'!C193</f>
        <v/>
      </c>
      <c r="D203" s="146" t="str">
        <f>'4_Wash Match Table'!D193</f>
        <v/>
      </c>
      <c r="E203" s="147" t="str">
        <f>'4_Wash Match Table'!E193</f>
        <v/>
      </c>
      <c r="F203" s="148" t="str">
        <f>'4_Wash Match Table'!F193</f>
        <v/>
      </c>
      <c r="G203" s="149" t="str">
        <f>IF(D203="","",IFERROR(INDEX('2_Review &amp; Audit'!$P$6:$P$505,MATCH(D203,'2_Review &amp; Audit'!$H$6:$H$505,0)),""))</f>
        <v/>
      </c>
      <c r="H203" s="149" t="str">
        <f>IF(D203="","",IFERROR(INDEX('2_Review &amp; Audit'!$L$6:$L$505,MATCH(D203,'2_Review &amp; Audit'!$H$6:$H$505,0)),""))</f>
        <v/>
      </c>
      <c r="I203" s="149" t="str">
        <f>IF(D203="","",IFERROR(INDEX('2_Review &amp; Audit'!$Q$6:$Q$505,MATCH(D203,'2_Review &amp; Audit'!$H$6:$H$505,0)),""))</f>
        <v/>
      </c>
      <c r="J203" s="146" t="str">
        <f>'4_Wash Match Table'!I193</f>
        <v/>
      </c>
      <c r="K203" s="146" t="str">
        <f>'4_Wash Match Table'!L193</f>
        <v/>
      </c>
      <c r="L203" s="146" t="str">
        <f>'4_Wash Match Table'!U193</f>
        <v/>
      </c>
      <c r="M203" s="146" t="str">
        <f>'4_Wash Match Table'!AD193</f>
        <v/>
      </c>
      <c r="N203" s="146" t="str">
        <f>'4_Wash Match Table'!AM193</f>
        <v/>
      </c>
      <c r="O203" s="150" t="str">
        <f>'4_Wash Match Table'!M193</f>
        <v/>
      </c>
      <c r="P203" s="150" t="str">
        <f>'4_Wash Match Table'!V193</f>
        <v/>
      </c>
      <c r="Q203" s="150" t="str">
        <f>'4_Wash Match Table'!AE193</f>
        <v/>
      </c>
      <c r="R203" s="150" t="str">
        <f>'4_Wash Match Table'!AN193</f>
        <v/>
      </c>
      <c r="S203" s="148" t="str">
        <f>IF(A203="","",SUM('4_Wash Match Table'!O193,'4_Wash Match Table'!X193,'4_Wash Match Table'!AG193,'4_Wash Match Table'!AP193))</f>
        <v/>
      </c>
      <c r="T203" s="151" t="str">
        <f>'4_Wash Match Table'!P193</f>
        <v/>
      </c>
      <c r="U203" s="151" t="str">
        <f>'4_Wash Match Table'!Q193</f>
        <v/>
      </c>
      <c r="V203" s="149" t="str">
        <f>IF(C203="","",SUM('4_Wash Match Table'!R193,'4_Wash Match Table'!AA193,'4_Wash Match Table'!AJ193,'4_Wash Match Table'!AS193))</f>
        <v/>
      </c>
      <c r="W203" s="152" t="str">
        <f t="shared" si="2"/>
        <v/>
      </c>
    </row>
    <row r="204" spans="1:23" ht="12.75" customHeight="1" x14ac:dyDescent="0.2">
      <c r="A204" s="146" t="str">
        <f>'4_Wash Match Table'!A194</f>
        <v/>
      </c>
      <c r="B204" s="146" t="str">
        <f>'4_Wash Match Table'!B194</f>
        <v/>
      </c>
      <c r="C204" s="146" t="str">
        <f>'4_Wash Match Table'!C194</f>
        <v/>
      </c>
      <c r="D204" s="146" t="str">
        <f>'4_Wash Match Table'!D194</f>
        <v/>
      </c>
      <c r="E204" s="147" t="str">
        <f>'4_Wash Match Table'!E194</f>
        <v/>
      </c>
      <c r="F204" s="148" t="str">
        <f>'4_Wash Match Table'!F194</f>
        <v/>
      </c>
      <c r="G204" s="149" t="str">
        <f>IF(D204="","",IFERROR(INDEX('2_Review &amp; Audit'!$P$6:$P$505,MATCH(D204,'2_Review &amp; Audit'!$H$6:$H$505,0)),""))</f>
        <v/>
      </c>
      <c r="H204" s="149" t="str">
        <f>IF(D204="","",IFERROR(INDEX('2_Review &amp; Audit'!$L$6:$L$505,MATCH(D204,'2_Review &amp; Audit'!$H$6:$H$505,0)),""))</f>
        <v/>
      </c>
      <c r="I204" s="149" t="str">
        <f>IF(D204="","",IFERROR(INDEX('2_Review &amp; Audit'!$Q$6:$Q$505,MATCH(D204,'2_Review &amp; Audit'!$H$6:$H$505,0)),""))</f>
        <v/>
      </c>
      <c r="J204" s="146" t="str">
        <f>'4_Wash Match Table'!I194</f>
        <v/>
      </c>
      <c r="K204" s="146" t="str">
        <f>'4_Wash Match Table'!L194</f>
        <v/>
      </c>
      <c r="L204" s="146" t="str">
        <f>'4_Wash Match Table'!U194</f>
        <v/>
      </c>
      <c r="M204" s="146" t="str">
        <f>'4_Wash Match Table'!AD194</f>
        <v/>
      </c>
      <c r="N204" s="146" t="str">
        <f>'4_Wash Match Table'!AM194</f>
        <v/>
      </c>
      <c r="O204" s="150" t="str">
        <f>'4_Wash Match Table'!M194</f>
        <v/>
      </c>
      <c r="P204" s="150" t="str">
        <f>'4_Wash Match Table'!V194</f>
        <v/>
      </c>
      <c r="Q204" s="150" t="str">
        <f>'4_Wash Match Table'!AE194</f>
        <v/>
      </c>
      <c r="R204" s="150" t="str">
        <f>'4_Wash Match Table'!AN194</f>
        <v/>
      </c>
      <c r="S204" s="148" t="str">
        <f>IF(A204="","",SUM('4_Wash Match Table'!O194,'4_Wash Match Table'!X194,'4_Wash Match Table'!AG194,'4_Wash Match Table'!AP194))</f>
        <v/>
      </c>
      <c r="T204" s="151" t="str">
        <f>'4_Wash Match Table'!P194</f>
        <v/>
      </c>
      <c r="U204" s="151" t="str">
        <f>'4_Wash Match Table'!Q194</f>
        <v/>
      </c>
      <c r="V204" s="149" t="str">
        <f>IF(C204="","",SUM('4_Wash Match Table'!R194,'4_Wash Match Table'!AA194,'4_Wash Match Table'!AJ194,'4_Wash Match Table'!AS194))</f>
        <v/>
      </c>
      <c r="W204" s="152" t="str">
        <f t="shared" si="2"/>
        <v/>
      </c>
    </row>
    <row r="205" spans="1:23" ht="12.75" customHeight="1" x14ac:dyDescent="0.2">
      <c r="A205" s="146" t="str">
        <f>'4_Wash Match Table'!A195</f>
        <v/>
      </c>
      <c r="B205" s="146" t="str">
        <f>'4_Wash Match Table'!B195</f>
        <v/>
      </c>
      <c r="C205" s="146" t="str">
        <f>'4_Wash Match Table'!C195</f>
        <v/>
      </c>
      <c r="D205" s="146" t="str">
        <f>'4_Wash Match Table'!D195</f>
        <v/>
      </c>
      <c r="E205" s="147" t="str">
        <f>'4_Wash Match Table'!E195</f>
        <v/>
      </c>
      <c r="F205" s="148" t="str">
        <f>'4_Wash Match Table'!F195</f>
        <v/>
      </c>
      <c r="G205" s="149" t="str">
        <f>IF(D205="","",IFERROR(INDEX('2_Review &amp; Audit'!$P$6:$P$505,MATCH(D205,'2_Review &amp; Audit'!$H$6:$H$505,0)),""))</f>
        <v/>
      </c>
      <c r="H205" s="149" t="str">
        <f>IF(D205="","",IFERROR(INDEX('2_Review &amp; Audit'!$L$6:$L$505,MATCH(D205,'2_Review &amp; Audit'!$H$6:$H$505,0)),""))</f>
        <v/>
      </c>
      <c r="I205" s="149" t="str">
        <f>IF(D205="","",IFERROR(INDEX('2_Review &amp; Audit'!$Q$6:$Q$505,MATCH(D205,'2_Review &amp; Audit'!$H$6:$H$505,0)),""))</f>
        <v/>
      </c>
      <c r="J205" s="146" t="str">
        <f>'4_Wash Match Table'!I195</f>
        <v/>
      </c>
      <c r="K205" s="146" t="str">
        <f>'4_Wash Match Table'!L195</f>
        <v/>
      </c>
      <c r="L205" s="146" t="str">
        <f>'4_Wash Match Table'!U195</f>
        <v/>
      </c>
      <c r="M205" s="146" t="str">
        <f>'4_Wash Match Table'!AD195</f>
        <v/>
      </c>
      <c r="N205" s="146" t="str">
        <f>'4_Wash Match Table'!AM195</f>
        <v/>
      </c>
      <c r="O205" s="150" t="str">
        <f>'4_Wash Match Table'!M195</f>
        <v/>
      </c>
      <c r="P205" s="150" t="str">
        <f>'4_Wash Match Table'!V195</f>
        <v/>
      </c>
      <c r="Q205" s="150" t="str">
        <f>'4_Wash Match Table'!AE195</f>
        <v/>
      </c>
      <c r="R205" s="150" t="str">
        <f>'4_Wash Match Table'!AN195</f>
        <v/>
      </c>
      <c r="S205" s="148" t="str">
        <f>IF(A205="","",SUM('4_Wash Match Table'!O195,'4_Wash Match Table'!X195,'4_Wash Match Table'!AG195,'4_Wash Match Table'!AP195))</f>
        <v/>
      </c>
      <c r="T205" s="151" t="str">
        <f>'4_Wash Match Table'!P195</f>
        <v/>
      </c>
      <c r="U205" s="151" t="str">
        <f>'4_Wash Match Table'!Q195</f>
        <v/>
      </c>
      <c r="V205" s="149" t="str">
        <f>IF(C205="","",SUM('4_Wash Match Table'!R195,'4_Wash Match Table'!AA195,'4_Wash Match Table'!AJ195,'4_Wash Match Table'!AS195))</f>
        <v/>
      </c>
      <c r="W205" s="152" t="str">
        <f t="shared" si="2"/>
        <v/>
      </c>
    </row>
    <row r="206" spans="1:23" ht="12.75" customHeight="1" x14ac:dyDescent="0.2">
      <c r="A206" s="146" t="str">
        <f>'4_Wash Match Table'!A196</f>
        <v/>
      </c>
      <c r="B206" s="146" t="str">
        <f>'4_Wash Match Table'!B196</f>
        <v/>
      </c>
      <c r="C206" s="146" t="str">
        <f>'4_Wash Match Table'!C196</f>
        <v/>
      </c>
      <c r="D206" s="146" t="str">
        <f>'4_Wash Match Table'!D196</f>
        <v/>
      </c>
      <c r="E206" s="147" t="str">
        <f>'4_Wash Match Table'!E196</f>
        <v/>
      </c>
      <c r="F206" s="148" t="str">
        <f>'4_Wash Match Table'!F196</f>
        <v/>
      </c>
      <c r="G206" s="149" t="str">
        <f>IF(D206="","",IFERROR(INDEX('2_Review &amp; Audit'!$P$6:$P$505,MATCH(D206,'2_Review &amp; Audit'!$H$6:$H$505,0)),""))</f>
        <v/>
      </c>
      <c r="H206" s="149" t="str">
        <f>IF(D206="","",IFERROR(INDEX('2_Review &amp; Audit'!$L$6:$L$505,MATCH(D206,'2_Review &amp; Audit'!$H$6:$H$505,0)),""))</f>
        <v/>
      </c>
      <c r="I206" s="149" t="str">
        <f>IF(D206="","",IFERROR(INDEX('2_Review &amp; Audit'!$Q$6:$Q$505,MATCH(D206,'2_Review &amp; Audit'!$H$6:$H$505,0)),""))</f>
        <v/>
      </c>
      <c r="J206" s="146" t="str">
        <f>'4_Wash Match Table'!I196</f>
        <v/>
      </c>
      <c r="K206" s="146" t="str">
        <f>'4_Wash Match Table'!L196</f>
        <v/>
      </c>
      <c r="L206" s="146" t="str">
        <f>'4_Wash Match Table'!U196</f>
        <v/>
      </c>
      <c r="M206" s="146" t="str">
        <f>'4_Wash Match Table'!AD196</f>
        <v/>
      </c>
      <c r="N206" s="146" t="str">
        <f>'4_Wash Match Table'!AM196</f>
        <v/>
      </c>
      <c r="O206" s="150" t="str">
        <f>'4_Wash Match Table'!M196</f>
        <v/>
      </c>
      <c r="P206" s="150" t="str">
        <f>'4_Wash Match Table'!V196</f>
        <v/>
      </c>
      <c r="Q206" s="150" t="str">
        <f>'4_Wash Match Table'!AE196</f>
        <v/>
      </c>
      <c r="R206" s="150" t="str">
        <f>'4_Wash Match Table'!AN196</f>
        <v/>
      </c>
      <c r="S206" s="148" t="str">
        <f>IF(A206="","",SUM('4_Wash Match Table'!O196,'4_Wash Match Table'!X196,'4_Wash Match Table'!AG196,'4_Wash Match Table'!AP196))</f>
        <v/>
      </c>
      <c r="T206" s="151" t="str">
        <f>'4_Wash Match Table'!P196</f>
        <v/>
      </c>
      <c r="U206" s="151" t="str">
        <f>'4_Wash Match Table'!Q196</f>
        <v/>
      </c>
      <c r="V206" s="149" t="str">
        <f>IF(C206="","",SUM('4_Wash Match Table'!R196,'4_Wash Match Table'!AA196,'4_Wash Match Table'!AJ196,'4_Wash Match Table'!AS196))</f>
        <v/>
      </c>
      <c r="W206" s="152" t="str">
        <f t="shared" si="2"/>
        <v/>
      </c>
    </row>
    <row r="207" spans="1:23" ht="12.75" customHeight="1" x14ac:dyDescent="0.2">
      <c r="A207" s="146" t="str">
        <f>'4_Wash Match Table'!A197</f>
        <v/>
      </c>
      <c r="B207" s="146" t="str">
        <f>'4_Wash Match Table'!B197</f>
        <v/>
      </c>
      <c r="C207" s="146" t="str">
        <f>'4_Wash Match Table'!C197</f>
        <v/>
      </c>
      <c r="D207" s="146" t="str">
        <f>'4_Wash Match Table'!D197</f>
        <v/>
      </c>
      <c r="E207" s="147" t="str">
        <f>'4_Wash Match Table'!E197</f>
        <v/>
      </c>
      <c r="F207" s="148" t="str">
        <f>'4_Wash Match Table'!F197</f>
        <v/>
      </c>
      <c r="G207" s="149" t="str">
        <f>IF(D207="","",IFERROR(INDEX('2_Review &amp; Audit'!$P$6:$P$505,MATCH(D207,'2_Review &amp; Audit'!$H$6:$H$505,0)),""))</f>
        <v/>
      </c>
      <c r="H207" s="149" t="str">
        <f>IF(D207="","",IFERROR(INDEX('2_Review &amp; Audit'!$L$6:$L$505,MATCH(D207,'2_Review &amp; Audit'!$H$6:$H$505,0)),""))</f>
        <v/>
      </c>
      <c r="I207" s="149" t="str">
        <f>IF(D207="","",IFERROR(INDEX('2_Review &amp; Audit'!$Q$6:$Q$505,MATCH(D207,'2_Review &amp; Audit'!$H$6:$H$505,0)),""))</f>
        <v/>
      </c>
      <c r="J207" s="146" t="str">
        <f>'4_Wash Match Table'!I197</f>
        <v/>
      </c>
      <c r="K207" s="146" t="str">
        <f>'4_Wash Match Table'!L197</f>
        <v/>
      </c>
      <c r="L207" s="146" t="str">
        <f>'4_Wash Match Table'!U197</f>
        <v/>
      </c>
      <c r="M207" s="146" t="str">
        <f>'4_Wash Match Table'!AD197</f>
        <v/>
      </c>
      <c r="N207" s="146" t="str">
        <f>'4_Wash Match Table'!AM197</f>
        <v/>
      </c>
      <c r="O207" s="150" t="str">
        <f>'4_Wash Match Table'!M197</f>
        <v/>
      </c>
      <c r="P207" s="150" t="str">
        <f>'4_Wash Match Table'!V197</f>
        <v/>
      </c>
      <c r="Q207" s="150" t="str">
        <f>'4_Wash Match Table'!AE197</f>
        <v/>
      </c>
      <c r="R207" s="150" t="str">
        <f>'4_Wash Match Table'!AN197</f>
        <v/>
      </c>
      <c r="S207" s="148" t="str">
        <f>IF(A207="","",SUM('4_Wash Match Table'!O197,'4_Wash Match Table'!X197,'4_Wash Match Table'!AG197,'4_Wash Match Table'!AP197))</f>
        <v/>
      </c>
      <c r="T207" s="151" t="str">
        <f>'4_Wash Match Table'!P197</f>
        <v/>
      </c>
      <c r="U207" s="151" t="str">
        <f>'4_Wash Match Table'!Q197</f>
        <v/>
      </c>
      <c r="V207" s="149" t="str">
        <f>IF(C207="","",SUM('4_Wash Match Table'!R197,'4_Wash Match Table'!AA197,'4_Wash Match Table'!AJ197,'4_Wash Match Table'!AS197))</f>
        <v/>
      </c>
      <c r="W207" s="152" t="str">
        <f t="shared" si="2"/>
        <v/>
      </c>
    </row>
    <row r="208" spans="1:23" ht="12.75" customHeight="1" x14ac:dyDescent="0.2">
      <c r="A208" s="146" t="str">
        <f>'4_Wash Match Table'!A198</f>
        <v/>
      </c>
      <c r="B208" s="146" t="str">
        <f>'4_Wash Match Table'!B198</f>
        <v/>
      </c>
      <c r="C208" s="146" t="str">
        <f>'4_Wash Match Table'!C198</f>
        <v/>
      </c>
      <c r="D208" s="146" t="str">
        <f>'4_Wash Match Table'!D198</f>
        <v/>
      </c>
      <c r="E208" s="147" t="str">
        <f>'4_Wash Match Table'!E198</f>
        <v/>
      </c>
      <c r="F208" s="148" t="str">
        <f>'4_Wash Match Table'!F198</f>
        <v/>
      </c>
      <c r="G208" s="149" t="str">
        <f>IF(D208="","",IFERROR(INDEX('2_Review &amp; Audit'!$P$6:$P$505,MATCH(D208,'2_Review &amp; Audit'!$H$6:$H$505,0)),""))</f>
        <v/>
      </c>
      <c r="H208" s="149" t="str">
        <f>IF(D208="","",IFERROR(INDEX('2_Review &amp; Audit'!$L$6:$L$505,MATCH(D208,'2_Review &amp; Audit'!$H$6:$H$505,0)),""))</f>
        <v/>
      </c>
      <c r="I208" s="149" t="str">
        <f>IF(D208="","",IFERROR(INDEX('2_Review &amp; Audit'!$Q$6:$Q$505,MATCH(D208,'2_Review &amp; Audit'!$H$6:$H$505,0)),""))</f>
        <v/>
      </c>
      <c r="J208" s="146" t="str">
        <f>'4_Wash Match Table'!I198</f>
        <v/>
      </c>
      <c r="K208" s="146" t="str">
        <f>'4_Wash Match Table'!L198</f>
        <v/>
      </c>
      <c r="L208" s="146" t="str">
        <f>'4_Wash Match Table'!U198</f>
        <v/>
      </c>
      <c r="M208" s="146" t="str">
        <f>'4_Wash Match Table'!AD198</f>
        <v/>
      </c>
      <c r="N208" s="146" t="str">
        <f>'4_Wash Match Table'!AM198</f>
        <v/>
      </c>
      <c r="O208" s="150" t="str">
        <f>'4_Wash Match Table'!M198</f>
        <v/>
      </c>
      <c r="P208" s="150" t="str">
        <f>'4_Wash Match Table'!V198</f>
        <v/>
      </c>
      <c r="Q208" s="150" t="str">
        <f>'4_Wash Match Table'!AE198</f>
        <v/>
      </c>
      <c r="R208" s="150" t="str">
        <f>'4_Wash Match Table'!AN198</f>
        <v/>
      </c>
      <c r="S208" s="148" t="str">
        <f>IF(A208="","",SUM('4_Wash Match Table'!O198,'4_Wash Match Table'!X198,'4_Wash Match Table'!AG198,'4_Wash Match Table'!AP198))</f>
        <v/>
      </c>
      <c r="T208" s="151" t="str">
        <f>'4_Wash Match Table'!P198</f>
        <v/>
      </c>
      <c r="U208" s="151" t="str">
        <f>'4_Wash Match Table'!Q198</f>
        <v/>
      </c>
      <c r="V208" s="149" t="str">
        <f>IF(C208="","",SUM('4_Wash Match Table'!R198,'4_Wash Match Table'!AA198,'4_Wash Match Table'!AJ198,'4_Wash Match Table'!AS198))</f>
        <v/>
      </c>
      <c r="W208" s="152" t="str">
        <f t="shared" si="2"/>
        <v/>
      </c>
    </row>
    <row r="209" spans="1:23" ht="12.75" customHeight="1" x14ac:dyDescent="0.2">
      <c r="A209" s="146" t="str">
        <f>'4_Wash Match Table'!A199</f>
        <v/>
      </c>
      <c r="B209" s="146" t="str">
        <f>'4_Wash Match Table'!B199</f>
        <v/>
      </c>
      <c r="C209" s="146" t="str">
        <f>'4_Wash Match Table'!C199</f>
        <v/>
      </c>
      <c r="D209" s="146" t="str">
        <f>'4_Wash Match Table'!D199</f>
        <v/>
      </c>
      <c r="E209" s="147" t="str">
        <f>'4_Wash Match Table'!E199</f>
        <v/>
      </c>
      <c r="F209" s="148" t="str">
        <f>'4_Wash Match Table'!F199</f>
        <v/>
      </c>
      <c r="G209" s="149" t="str">
        <f>IF(D209="","",IFERROR(INDEX('2_Review &amp; Audit'!$P$6:$P$505,MATCH(D209,'2_Review &amp; Audit'!$H$6:$H$505,0)),""))</f>
        <v/>
      </c>
      <c r="H209" s="149" t="str">
        <f>IF(D209="","",IFERROR(INDEX('2_Review &amp; Audit'!$L$6:$L$505,MATCH(D209,'2_Review &amp; Audit'!$H$6:$H$505,0)),""))</f>
        <v/>
      </c>
      <c r="I209" s="149" t="str">
        <f>IF(D209="","",IFERROR(INDEX('2_Review &amp; Audit'!$Q$6:$Q$505,MATCH(D209,'2_Review &amp; Audit'!$H$6:$H$505,0)),""))</f>
        <v/>
      </c>
      <c r="J209" s="146" t="str">
        <f>'4_Wash Match Table'!I199</f>
        <v/>
      </c>
      <c r="K209" s="146" t="str">
        <f>'4_Wash Match Table'!L199</f>
        <v/>
      </c>
      <c r="L209" s="146" t="str">
        <f>'4_Wash Match Table'!U199</f>
        <v/>
      </c>
      <c r="M209" s="146" t="str">
        <f>'4_Wash Match Table'!AD199</f>
        <v/>
      </c>
      <c r="N209" s="146" t="str">
        <f>'4_Wash Match Table'!AM199</f>
        <v/>
      </c>
      <c r="O209" s="150" t="str">
        <f>'4_Wash Match Table'!M199</f>
        <v/>
      </c>
      <c r="P209" s="150" t="str">
        <f>'4_Wash Match Table'!V199</f>
        <v/>
      </c>
      <c r="Q209" s="150" t="str">
        <f>'4_Wash Match Table'!AE199</f>
        <v/>
      </c>
      <c r="R209" s="150" t="str">
        <f>'4_Wash Match Table'!AN199</f>
        <v/>
      </c>
      <c r="S209" s="148" t="str">
        <f>IF(A209="","",SUM('4_Wash Match Table'!O199,'4_Wash Match Table'!X199,'4_Wash Match Table'!AG199,'4_Wash Match Table'!AP199))</f>
        <v/>
      </c>
      <c r="T209" s="151" t="str">
        <f>'4_Wash Match Table'!P199</f>
        <v/>
      </c>
      <c r="U209" s="151" t="str">
        <f>'4_Wash Match Table'!Q199</f>
        <v/>
      </c>
      <c r="V209" s="149" t="str">
        <f>IF(C209="","",SUM('4_Wash Match Table'!R199,'4_Wash Match Table'!AA199,'4_Wash Match Table'!AJ199,'4_Wash Match Table'!AS199))</f>
        <v/>
      </c>
      <c r="W209" s="152" t="str">
        <f t="shared" si="2"/>
        <v/>
      </c>
    </row>
    <row r="210" spans="1:23" ht="12.75" customHeight="1" x14ac:dyDescent="0.2">
      <c r="A210" s="146" t="str">
        <f>'4_Wash Match Table'!A200</f>
        <v/>
      </c>
      <c r="B210" s="146" t="str">
        <f>'4_Wash Match Table'!B200</f>
        <v/>
      </c>
      <c r="C210" s="146" t="str">
        <f>'4_Wash Match Table'!C200</f>
        <v/>
      </c>
      <c r="D210" s="146" t="str">
        <f>'4_Wash Match Table'!D200</f>
        <v/>
      </c>
      <c r="E210" s="147" t="str">
        <f>'4_Wash Match Table'!E200</f>
        <v/>
      </c>
      <c r="F210" s="148" t="str">
        <f>'4_Wash Match Table'!F200</f>
        <v/>
      </c>
      <c r="G210" s="149" t="str">
        <f>IF(D210="","",IFERROR(INDEX('2_Review &amp; Audit'!$P$6:$P$505,MATCH(D210,'2_Review &amp; Audit'!$H$6:$H$505,0)),""))</f>
        <v/>
      </c>
      <c r="H210" s="149" t="str">
        <f>IF(D210="","",IFERROR(INDEX('2_Review &amp; Audit'!$L$6:$L$505,MATCH(D210,'2_Review &amp; Audit'!$H$6:$H$505,0)),""))</f>
        <v/>
      </c>
      <c r="I210" s="149" t="str">
        <f>IF(D210="","",IFERROR(INDEX('2_Review &amp; Audit'!$Q$6:$Q$505,MATCH(D210,'2_Review &amp; Audit'!$H$6:$H$505,0)),""))</f>
        <v/>
      </c>
      <c r="J210" s="146" t="str">
        <f>'4_Wash Match Table'!I200</f>
        <v/>
      </c>
      <c r="K210" s="146" t="str">
        <f>'4_Wash Match Table'!L200</f>
        <v/>
      </c>
      <c r="L210" s="146" t="str">
        <f>'4_Wash Match Table'!U200</f>
        <v/>
      </c>
      <c r="M210" s="146" t="str">
        <f>'4_Wash Match Table'!AD200</f>
        <v/>
      </c>
      <c r="N210" s="146" t="str">
        <f>'4_Wash Match Table'!AM200</f>
        <v/>
      </c>
      <c r="O210" s="150" t="str">
        <f>'4_Wash Match Table'!M200</f>
        <v/>
      </c>
      <c r="P210" s="150" t="str">
        <f>'4_Wash Match Table'!V200</f>
        <v/>
      </c>
      <c r="Q210" s="150" t="str">
        <f>'4_Wash Match Table'!AE200</f>
        <v/>
      </c>
      <c r="R210" s="150" t="str">
        <f>'4_Wash Match Table'!AN200</f>
        <v/>
      </c>
      <c r="S210" s="148" t="str">
        <f>IF(A210="","",SUM('4_Wash Match Table'!O200,'4_Wash Match Table'!X200,'4_Wash Match Table'!AG200,'4_Wash Match Table'!AP200))</f>
        <v/>
      </c>
      <c r="T210" s="151" t="str">
        <f>'4_Wash Match Table'!P200</f>
        <v/>
      </c>
      <c r="U210" s="151" t="str">
        <f>'4_Wash Match Table'!Q200</f>
        <v/>
      </c>
      <c r="V210" s="149" t="str">
        <f>IF(C210="","",SUM('4_Wash Match Table'!R200,'4_Wash Match Table'!AA200,'4_Wash Match Table'!AJ200,'4_Wash Match Table'!AS200))</f>
        <v/>
      </c>
      <c r="W210" s="152" t="str">
        <f t="shared" ref="W210:W273" si="3">IF(A210="","","FIFO w/ Override")</f>
        <v/>
      </c>
    </row>
    <row r="211" spans="1:23" ht="12.75" customHeight="1" x14ac:dyDescent="0.2">
      <c r="A211" s="146" t="str">
        <f>'4_Wash Match Table'!A201</f>
        <v/>
      </c>
      <c r="B211" s="146" t="str">
        <f>'4_Wash Match Table'!B201</f>
        <v/>
      </c>
      <c r="C211" s="146" t="str">
        <f>'4_Wash Match Table'!C201</f>
        <v/>
      </c>
      <c r="D211" s="146" t="str">
        <f>'4_Wash Match Table'!D201</f>
        <v/>
      </c>
      <c r="E211" s="147" t="str">
        <f>'4_Wash Match Table'!E201</f>
        <v/>
      </c>
      <c r="F211" s="148" t="str">
        <f>'4_Wash Match Table'!F201</f>
        <v/>
      </c>
      <c r="G211" s="149" t="str">
        <f>IF(D211="","",IFERROR(INDEX('2_Review &amp; Audit'!$P$6:$P$505,MATCH(D211,'2_Review &amp; Audit'!$H$6:$H$505,0)),""))</f>
        <v/>
      </c>
      <c r="H211" s="149" t="str">
        <f>IF(D211="","",IFERROR(INDEX('2_Review &amp; Audit'!$L$6:$L$505,MATCH(D211,'2_Review &amp; Audit'!$H$6:$H$505,0)),""))</f>
        <v/>
      </c>
      <c r="I211" s="149" t="str">
        <f>IF(D211="","",IFERROR(INDEX('2_Review &amp; Audit'!$Q$6:$Q$505,MATCH(D211,'2_Review &amp; Audit'!$H$6:$H$505,0)),""))</f>
        <v/>
      </c>
      <c r="J211" s="146" t="str">
        <f>'4_Wash Match Table'!I201</f>
        <v/>
      </c>
      <c r="K211" s="146" t="str">
        <f>'4_Wash Match Table'!L201</f>
        <v/>
      </c>
      <c r="L211" s="146" t="str">
        <f>'4_Wash Match Table'!U201</f>
        <v/>
      </c>
      <c r="M211" s="146" t="str">
        <f>'4_Wash Match Table'!AD201</f>
        <v/>
      </c>
      <c r="N211" s="146" t="str">
        <f>'4_Wash Match Table'!AM201</f>
        <v/>
      </c>
      <c r="O211" s="150" t="str">
        <f>'4_Wash Match Table'!M201</f>
        <v/>
      </c>
      <c r="P211" s="150" t="str">
        <f>'4_Wash Match Table'!V201</f>
        <v/>
      </c>
      <c r="Q211" s="150" t="str">
        <f>'4_Wash Match Table'!AE201</f>
        <v/>
      </c>
      <c r="R211" s="150" t="str">
        <f>'4_Wash Match Table'!AN201</f>
        <v/>
      </c>
      <c r="S211" s="148" t="str">
        <f>IF(A211="","",SUM('4_Wash Match Table'!O201,'4_Wash Match Table'!X201,'4_Wash Match Table'!AG201,'4_Wash Match Table'!AP201))</f>
        <v/>
      </c>
      <c r="T211" s="151" t="str">
        <f>'4_Wash Match Table'!P201</f>
        <v/>
      </c>
      <c r="U211" s="151" t="str">
        <f>'4_Wash Match Table'!Q201</f>
        <v/>
      </c>
      <c r="V211" s="149" t="str">
        <f>IF(C211="","",SUM('4_Wash Match Table'!R201,'4_Wash Match Table'!AA201,'4_Wash Match Table'!AJ201,'4_Wash Match Table'!AS201))</f>
        <v/>
      </c>
      <c r="W211" s="152" t="str">
        <f t="shared" si="3"/>
        <v/>
      </c>
    </row>
    <row r="212" spans="1:23" ht="12.75" customHeight="1" x14ac:dyDescent="0.2">
      <c r="A212" s="146" t="str">
        <f>'4_Wash Match Table'!A202</f>
        <v/>
      </c>
      <c r="B212" s="146" t="str">
        <f>'4_Wash Match Table'!B202</f>
        <v/>
      </c>
      <c r="C212" s="146" t="str">
        <f>'4_Wash Match Table'!C202</f>
        <v/>
      </c>
      <c r="D212" s="146" t="str">
        <f>'4_Wash Match Table'!D202</f>
        <v/>
      </c>
      <c r="E212" s="147" t="str">
        <f>'4_Wash Match Table'!E202</f>
        <v/>
      </c>
      <c r="F212" s="148" t="str">
        <f>'4_Wash Match Table'!F202</f>
        <v/>
      </c>
      <c r="G212" s="149" t="str">
        <f>IF(D212="","",IFERROR(INDEX('2_Review &amp; Audit'!$P$6:$P$505,MATCH(D212,'2_Review &amp; Audit'!$H$6:$H$505,0)),""))</f>
        <v/>
      </c>
      <c r="H212" s="149" t="str">
        <f>IF(D212="","",IFERROR(INDEX('2_Review &amp; Audit'!$L$6:$L$505,MATCH(D212,'2_Review &amp; Audit'!$H$6:$H$505,0)),""))</f>
        <v/>
      </c>
      <c r="I212" s="149" t="str">
        <f>IF(D212="","",IFERROR(INDEX('2_Review &amp; Audit'!$Q$6:$Q$505,MATCH(D212,'2_Review &amp; Audit'!$H$6:$H$505,0)),""))</f>
        <v/>
      </c>
      <c r="J212" s="146" t="str">
        <f>'4_Wash Match Table'!I202</f>
        <v/>
      </c>
      <c r="K212" s="146" t="str">
        <f>'4_Wash Match Table'!L202</f>
        <v/>
      </c>
      <c r="L212" s="146" t="str">
        <f>'4_Wash Match Table'!U202</f>
        <v/>
      </c>
      <c r="M212" s="146" t="str">
        <f>'4_Wash Match Table'!AD202</f>
        <v/>
      </c>
      <c r="N212" s="146" t="str">
        <f>'4_Wash Match Table'!AM202</f>
        <v/>
      </c>
      <c r="O212" s="150" t="str">
        <f>'4_Wash Match Table'!M202</f>
        <v/>
      </c>
      <c r="P212" s="150" t="str">
        <f>'4_Wash Match Table'!V202</f>
        <v/>
      </c>
      <c r="Q212" s="150" t="str">
        <f>'4_Wash Match Table'!AE202</f>
        <v/>
      </c>
      <c r="R212" s="150" t="str">
        <f>'4_Wash Match Table'!AN202</f>
        <v/>
      </c>
      <c r="S212" s="148" t="str">
        <f>IF(A212="","",SUM('4_Wash Match Table'!O202,'4_Wash Match Table'!X202,'4_Wash Match Table'!AG202,'4_Wash Match Table'!AP202))</f>
        <v/>
      </c>
      <c r="T212" s="151" t="str">
        <f>'4_Wash Match Table'!P202</f>
        <v/>
      </c>
      <c r="U212" s="151" t="str">
        <f>'4_Wash Match Table'!Q202</f>
        <v/>
      </c>
      <c r="V212" s="149" t="str">
        <f>IF(C212="","",SUM('4_Wash Match Table'!R202,'4_Wash Match Table'!AA202,'4_Wash Match Table'!AJ202,'4_Wash Match Table'!AS202))</f>
        <v/>
      </c>
      <c r="W212" s="152" t="str">
        <f t="shared" si="3"/>
        <v/>
      </c>
    </row>
    <row r="213" spans="1:23" ht="12.75" customHeight="1" x14ac:dyDescent="0.2">
      <c r="A213" s="146" t="str">
        <f>'4_Wash Match Table'!A203</f>
        <v/>
      </c>
      <c r="B213" s="146" t="str">
        <f>'4_Wash Match Table'!B203</f>
        <v/>
      </c>
      <c r="C213" s="146" t="str">
        <f>'4_Wash Match Table'!C203</f>
        <v/>
      </c>
      <c r="D213" s="146" t="str">
        <f>'4_Wash Match Table'!D203</f>
        <v/>
      </c>
      <c r="E213" s="147" t="str">
        <f>'4_Wash Match Table'!E203</f>
        <v/>
      </c>
      <c r="F213" s="148" t="str">
        <f>'4_Wash Match Table'!F203</f>
        <v/>
      </c>
      <c r="G213" s="149" t="str">
        <f>IF(D213="","",IFERROR(INDEX('2_Review &amp; Audit'!$P$6:$P$505,MATCH(D213,'2_Review &amp; Audit'!$H$6:$H$505,0)),""))</f>
        <v/>
      </c>
      <c r="H213" s="149" t="str">
        <f>IF(D213="","",IFERROR(INDEX('2_Review &amp; Audit'!$L$6:$L$505,MATCH(D213,'2_Review &amp; Audit'!$H$6:$H$505,0)),""))</f>
        <v/>
      </c>
      <c r="I213" s="149" t="str">
        <f>IF(D213="","",IFERROR(INDEX('2_Review &amp; Audit'!$Q$6:$Q$505,MATCH(D213,'2_Review &amp; Audit'!$H$6:$H$505,0)),""))</f>
        <v/>
      </c>
      <c r="J213" s="146" t="str">
        <f>'4_Wash Match Table'!I203</f>
        <v/>
      </c>
      <c r="K213" s="146" t="str">
        <f>'4_Wash Match Table'!L203</f>
        <v/>
      </c>
      <c r="L213" s="146" t="str">
        <f>'4_Wash Match Table'!U203</f>
        <v/>
      </c>
      <c r="M213" s="146" t="str">
        <f>'4_Wash Match Table'!AD203</f>
        <v/>
      </c>
      <c r="N213" s="146" t="str">
        <f>'4_Wash Match Table'!AM203</f>
        <v/>
      </c>
      <c r="O213" s="150" t="str">
        <f>'4_Wash Match Table'!M203</f>
        <v/>
      </c>
      <c r="P213" s="150" t="str">
        <f>'4_Wash Match Table'!V203</f>
        <v/>
      </c>
      <c r="Q213" s="150" t="str">
        <f>'4_Wash Match Table'!AE203</f>
        <v/>
      </c>
      <c r="R213" s="150" t="str">
        <f>'4_Wash Match Table'!AN203</f>
        <v/>
      </c>
      <c r="S213" s="148" t="str">
        <f>IF(A213="","",SUM('4_Wash Match Table'!O203,'4_Wash Match Table'!X203,'4_Wash Match Table'!AG203,'4_Wash Match Table'!AP203))</f>
        <v/>
      </c>
      <c r="T213" s="151" t="str">
        <f>'4_Wash Match Table'!P203</f>
        <v/>
      </c>
      <c r="U213" s="151" t="str">
        <f>'4_Wash Match Table'!Q203</f>
        <v/>
      </c>
      <c r="V213" s="149" t="str">
        <f>IF(C213="","",SUM('4_Wash Match Table'!R203,'4_Wash Match Table'!AA203,'4_Wash Match Table'!AJ203,'4_Wash Match Table'!AS203))</f>
        <v/>
      </c>
      <c r="W213" s="152" t="str">
        <f t="shared" si="3"/>
        <v/>
      </c>
    </row>
    <row r="214" spans="1:23" ht="12.75" customHeight="1" x14ac:dyDescent="0.2">
      <c r="A214" s="146" t="str">
        <f>'4_Wash Match Table'!A204</f>
        <v/>
      </c>
      <c r="B214" s="146" t="str">
        <f>'4_Wash Match Table'!B204</f>
        <v/>
      </c>
      <c r="C214" s="146" t="str">
        <f>'4_Wash Match Table'!C204</f>
        <v/>
      </c>
      <c r="D214" s="146" t="str">
        <f>'4_Wash Match Table'!D204</f>
        <v/>
      </c>
      <c r="E214" s="147" t="str">
        <f>'4_Wash Match Table'!E204</f>
        <v/>
      </c>
      <c r="F214" s="148" t="str">
        <f>'4_Wash Match Table'!F204</f>
        <v/>
      </c>
      <c r="G214" s="149" t="str">
        <f>IF(D214="","",IFERROR(INDEX('2_Review &amp; Audit'!$P$6:$P$505,MATCH(D214,'2_Review &amp; Audit'!$H$6:$H$505,0)),""))</f>
        <v/>
      </c>
      <c r="H214" s="149" t="str">
        <f>IF(D214="","",IFERROR(INDEX('2_Review &amp; Audit'!$L$6:$L$505,MATCH(D214,'2_Review &amp; Audit'!$H$6:$H$505,0)),""))</f>
        <v/>
      </c>
      <c r="I214" s="149" t="str">
        <f>IF(D214="","",IFERROR(INDEX('2_Review &amp; Audit'!$Q$6:$Q$505,MATCH(D214,'2_Review &amp; Audit'!$H$6:$H$505,0)),""))</f>
        <v/>
      </c>
      <c r="J214" s="146" t="str">
        <f>'4_Wash Match Table'!I204</f>
        <v/>
      </c>
      <c r="K214" s="146" t="str">
        <f>'4_Wash Match Table'!L204</f>
        <v/>
      </c>
      <c r="L214" s="146" t="str">
        <f>'4_Wash Match Table'!U204</f>
        <v/>
      </c>
      <c r="M214" s="146" t="str">
        <f>'4_Wash Match Table'!AD204</f>
        <v/>
      </c>
      <c r="N214" s="146" t="str">
        <f>'4_Wash Match Table'!AM204</f>
        <v/>
      </c>
      <c r="O214" s="150" t="str">
        <f>'4_Wash Match Table'!M204</f>
        <v/>
      </c>
      <c r="P214" s="150" t="str">
        <f>'4_Wash Match Table'!V204</f>
        <v/>
      </c>
      <c r="Q214" s="150" t="str">
        <f>'4_Wash Match Table'!AE204</f>
        <v/>
      </c>
      <c r="R214" s="150" t="str">
        <f>'4_Wash Match Table'!AN204</f>
        <v/>
      </c>
      <c r="S214" s="148" t="str">
        <f>IF(A214="","",SUM('4_Wash Match Table'!O204,'4_Wash Match Table'!X204,'4_Wash Match Table'!AG204,'4_Wash Match Table'!AP204))</f>
        <v/>
      </c>
      <c r="T214" s="151" t="str">
        <f>'4_Wash Match Table'!P204</f>
        <v/>
      </c>
      <c r="U214" s="151" t="str">
        <f>'4_Wash Match Table'!Q204</f>
        <v/>
      </c>
      <c r="V214" s="149" t="str">
        <f>IF(C214="","",SUM('4_Wash Match Table'!R204,'4_Wash Match Table'!AA204,'4_Wash Match Table'!AJ204,'4_Wash Match Table'!AS204))</f>
        <v/>
      </c>
      <c r="W214" s="152" t="str">
        <f t="shared" si="3"/>
        <v/>
      </c>
    </row>
    <row r="215" spans="1:23" ht="12.75" customHeight="1" x14ac:dyDescent="0.2">
      <c r="A215" s="146" t="str">
        <f>'4_Wash Match Table'!A205</f>
        <v/>
      </c>
      <c r="B215" s="146" t="str">
        <f>'4_Wash Match Table'!B205</f>
        <v/>
      </c>
      <c r="C215" s="146" t="str">
        <f>'4_Wash Match Table'!C205</f>
        <v/>
      </c>
      <c r="D215" s="146" t="str">
        <f>'4_Wash Match Table'!D205</f>
        <v/>
      </c>
      <c r="E215" s="147" t="str">
        <f>'4_Wash Match Table'!E205</f>
        <v/>
      </c>
      <c r="F215" s="148" t="str">
        <f>'4_Wash Match Table'!F205</f>
        <v/>
      </c>
      <c r="G215" s="149" t="str">
        <f>IF(D215="","",IFERROR(INDEX('2_Review &amp; Audit'!$P$6:$P$505,MATCH(D215,'2_Review &amp; Audit'!$H$6:$H$505,0)),""))</f>
        <v/>
      </c>
      <c r="H215" s="149" t="str">
        <f>IF(D215="","",IFERROR(INDEX('2_Review &amp; Audit'!$L$6:$L$505,MATCH(D215,'2_Review &amp; Audit'!$H$6:$H$505,0)),""))</f>
        <v/>
      </c>
      <c r="I215" s="149" t="str">
        <f>IF(D215="","",IFERROR(INDEX('2_Review &amp; Audit'!$Q$6:$Q$505,MATCH(D215,'2_Review &amp; Audit'!$H$6:$H$505,0)),""))</f>
        <v/>
      </c>
      <c r="J215" s="146" t="str">
        <f>'4_Wash Match Table'!I205</f>
        <v/>
      </c>
      <c r="K215" s="146" t="str">
        <f>'4_Wash Match Table'!L205</f>
        <v/>
      </c>
      <c r="L215" s="146" t="str">
        <f>'4_Wash Match Table'!U205</f>
        <v/>
      </c>
      <c r="M215" s="146" t="str">
        <f>'4_Wash Match Table'!AD205</f>
        <v/>
      </c>
      <c r="N215" s="146" t="str">
        <f>'4_Wash Match Table'!AM205</f>
        <v/>
      </c>
      <c r="O215" s="150" t="str">
        <f>'4_Wash Match Table'!M205</f>
        <v/>
      </c>
      <c r="P215" s="150" t="str">
        <f>'4_Wash Match Table'!V205</f>
        <v/>
      </c>
      <c r="Q215" s="150" t="str">
        <f>'4_Wash Match Table'!AE205</f>
        <v/>
      </c>
      <c r="R215" s="150" t="str">
        <f>'4_Wash Match Table'!AN205</f>
        <v/>
      </c>
      <c r="S215" s="148" t="str">
        <f>IF(A215="","",SUM('4_Wash Match Table'!O205,'4_Wash Match Table'!X205,'4_Wash Match Table'!AG205,'4_Wash Match Table'!AP205))</f>
        <v/>
      </c>
      <c r="T215" s="151" t="str">
        <f>'4_Wash Match Table'!P205</f>
        <v/>
      </c>
      <c r="U215" s="151" t="str">
        <f>'4_Wash Match Table'!Q205</f>
        <v/>
      </c>
      <c r="V215" s="149" t="str">
        <f>IF(C215="","",SUM('4_Wash Match Table'!R205,'4_Wash Match Table'!AA205,'4_Wash Match Table'!AJ205,'4_Wash Match Table'!AS205))</f>
        <v/>
      </c>
      <c r="W215" s="152" t="str">
        <f t="shared" si="3"/>
        <v/>
      </c>
    </row>
    <row r="216" spans="1:23" ht="12.75" customHeight="1" x14ac:dyDescent="0.2">
      <c r="A216" s="146" t="str">
        <f>'4_Wash Match Table'!A206</f>
        <v/>
      </c>
      <c r="B216" s="146" t="str">
        <f>'4_Wash Match Table'!B206</f>
        <v/>
      </c>
      <c r="C216" s="146" t="str">
        <f>'4_Wash Match Table'!C206</f>
        <v/>
      </c>
      <c r="D216" s="146" t="str">
        <f>'4_Wash Match Table'!D206</f>
        <v/>
      </c>
      <c r="E216" s="147" t="str">
        <f>'4_Wash Match Table'!E206</f>
        <v/>
      </c>
      <c r="F216" s="148" t="str">
        <f>'4_Wash Match Table'!F206</f>
        <v/>
      </c>
      <c r="G216" s="149" t="str">
        <f>IF(D216="","",IFERROR(INDEX('2_Review &amp; Audit'!$P$6:$P$505,MATCH(D216,'2_Review &amp; Audit'!$H$6:$H$505,0)),""))</f>
        <v/>
      </c>
      <c r="H216" s="149" t="str">
        <f>IF(D216="","",IFERROR(INDEX('2_Review &amp; Audit'!$L$6:$L$505,MATCH(D216,'2_Review &amp; Audit'!$H$6:$H$505,0)),""))</f>
        <v/>
      </c>
      <c r="I216" s="149" t="str">
        <f>IF(D216="","",IFERROR(INDEX('2_Review &amp; Audit'!$Q$6:$Q$505,MATCH(D216,'2_Review &amp; Audit'!$H$6:$H$505,0)),""))</f>
        <v/>
      </c>
      <c r="J216" s="146" t="str">
        <f>'4_Wash Match Table'!I206</f>
        <v/>
      </c>
      <c r="K216" s="146" t="str">
        <f>'4_Wash Match Table'!L206</f>
        <v/>
      </c>
      <c r="L216" s="146" t="str">
        <f>'4_Wash Match Table'!U206</f>
        <v/>
      </c>
      <c r="M216" s="146" t="str">
        <f>'4_Wash Match Table'!AD206</f>
        <v/>
      </c>
      <c r="N216" s="146" t="str">
        <f>'4_Wash Match Table'!AM206</f>
        <v/>
      </c>
      <c r="O216" s="150" t="str">
        <f>'4_Wash Match Table'!M206</f>
        <v/>
      </c>
      <c r="P216" s="150" t="str">
        <f>'4_Wash Match Table'!V206</f>
        <v/>
      </c>
      <c r="Q216" s="150" t="str">
        <f>'4_Wash Match Table'!AE206</f>
        <v/>
      </c>
      <c r="R216" s="150" t="str">
        <f>'4_Wash Match Table'!AN206</f>
        <v/>
      </c>
      <c r="S216" s="148" t="str">
        <f>IF(A216="","",SUM('4_Wash Match Table'!O206,'4_Wash Match Table'!X206,'4_Wash Match Table'!AG206,'4_Wash Match Table'!AP206))</f>
        <v/>
      </c>
      <c r="T216" s="151" t="str">
        <f>'4_Wash Match Table'!P206</f>
        <v/>
      </c>
      <c r="U216" s="151" t="str">
        <f>'4_Wash Match Table'!Q206</f>
        <v/>
      </c>
      <c r="V216" s="149" t="str">
        <f>IF(C216="","",SUM('4_Wash Match Table'!R206,'4_Wash Match Table'!AA206,'4_Wash Match Table'!AJ206,'4_Wash Match Table'!AS206))</f>
        <v/>
      </c>
      <c r="W216" s="152" t="str">
        <f t="shared" si="3"/>
        <v/>
      </c>
    </row>
    <row r="217" spans="1:23" ht="12.75" customHeight="1" x14ac:dyDescent="0.2">
      <c r="A217" s="146" t="str">
        <f>'4_Wash Match Table'!A207</f>
        <v/>
      </c>
      <c r="B217" s="146" t="str">
        <f>'4_Wash Match Table'!B207</f>
        <v/>
      </c>
      <c r="C217" s="146" t="str">
        <f>'4_Wash Match Table'!C207</f>
        <v/>
      </c>
      <c r="D217" s="146" t="str">
        <f>'4_Wash Match Table'!D207</f>
        <v/>
      </c>
      <c r="E217" s="147" t="str">
        <f>'4_Wash Match Table'!E207</f>
        <v/>
      </c>
      <c r="F217" s="148" t="str">
        <f>'4_Wash Match Table'!F207</f>
        <v/>
      </c>
      <c r="G217" s="149" t="str">
        <f>IF(D217="","",IFERROR(INDEX('2_Review &amp; Audit'!$P$6:$P$505,MATCH(D217,'2_Review &amp; Audit'!$H$6:$H$505,0)),""))</f>
        <v/>
      </c>
      <c r="H217" s="149" t="str">
        <f>IF(D217="","",IFERROR(INDEX('2_Review &amp; Audit'!$L$6:$L$505,MATCH(D217,'2_Review &amp; Audit'!$H$6:$H$505,0)),""))</f>
        <v/>
      </c>
      <c r="I217" s="149" t="str">
        <f>IF(D217="","",IFERROR(INDEX('2_Review &amp; Audit'!$Q$6:$Q$505,MATCH(D217,'2_Review &amp; Audit'!$H$6:$H$505,0)),""))</f>
        <v/>
      </c>
      <c r="J217" s="146" t="str">
        <f>'4_Wash Match Table'!I207</f>
        <v/>
      </c>
      <c r="K217" s="146" t="str">
        <f>'4_Wash Match Table'!L207</f>
        <v/>
      </c>
      <c r="L217" s="146" t="str">
        <f>'4_Wash Match Table'!U207</f>
        <v/>
      </c>
      <c r="M217" s="146" t="str">
        <f>'4_Wash Match Table'!AD207</f>
        <v/>
      </c>
      <c r="N217" s="146" t="str">
        <f>'4_Wash Match Table'!AM207</f>
        <v/>
      </c>
      <c r="O217" s="150" t="str">
        <f>'4_Wash Match Table'!M207</f>
        <v/>
      </c>
      <c r="P217" s="150" t="str">
        <f>'4_Wash Match Table'!V207</f>
        <v/>
      </c>
      <c r="Q217" s="150" t="str">
        <f>'4_Wash Match Table'!AE207</f>
        <v/>
      </c>
      <c r="R217" s="150" t="str">
        <f>'4_Wash Match Table'!AN207</f>
        <v/>
      </c>
      <c r="S217" s="148" t="str">
        <f>IF(A217="","",SUM('4_Wash Match Table'!O207,'4_Wash Match Table'!X207,'4_Wash Match Table'!AG207,'4_Wash Match Table'!AP207))</f>
        <v/>
      </c>
      <c r="T217" s="151" t="str">
        <f>'4_Wash Match Table'!P207</f>
        <v/>
      </c>
      <c r="U217" s="151" t="str">
        <f>'4_Wash Match Table'!Q207</f>
        <v/>
      </c>
      <c r="V217" s="149" t="str">
        <f>IF(C217="","",SUM('4_Wash Match Table'!R207,'4_Wash Match Table'!AA207,'4_Wash Match Table'!AJ207,'4_Wash Match Table'!AS207))</f>
        <v/>
      </c>
      <c r="W217" s="152" t="str">
        <f t="shared" si="3"/>
        <v/>
      </c>
    </row>
    <row r="218" spans="1:23" ht="12.75" customHeight="1" x14ac:dyDescent="0.2">
      <c r="A218" s="146" t="str">
        <f>'4_Wash Match Table'!A208</f>
        <v/>
      </c>
      <c r="B218" s="146" t="str">
        <f>'4_Wash Match Table'!B208</f>
        <v/>
      </c>
      <c r="C218" s="146" t="str">
        <f>'4_Wash Match Table'!C208</f>
        <v/>
      </c>
      <c r="D218" s="146" t="str">
        <f>'4_Wash Match Table'!D208</f>
        <v/>
      </c>
      <c r="E218" s="147" t="str">
        <f>'4_Wash Match Table'!E208</f>
        <v/>
      </c>
      <c r="F218" s="148" t="str">
        <f>'4_Wash Match Table'!F208</f>
        <v/>
      </c>
      <c r="G218" s="149" t="str">
        <f>IF(D218="","",IFERROR(INDEX('2_Review &amp; Audit'!$P$6:$P$505,MATCH(D218,'2_Review &amp; Audit'!$H$6:$H$505,0)),""))</f>
        <v/>
      </c>
      <c r="H218" s="149" t="str">
        <f>IF(D218="","",IFERROR(INDEX('2_Review &amp; Audit'!$L$6:$L$505,MATCH(D218,'2_Review &amp; Audit'!$H$6:$H$505,0)),""))</f>
        <v/>
      </c>
      <c r="I218" s="149" t="str">
        <f>IF(D218="","",IFERROR(INDEX('2_Review &amp; Audit'!$Q$6:$Q$505,MATCH(D218,'2_Review &amp; Audit'!$H$6:$H$505,0)),""))</f>
        <v/>
      </c>
      <c r="J218" s="146" t="str">
        <f>'4_Wash Match Table'!I208</f>
        <v/>
      </c>
      <c r="K218" s="146" t="str">
        <f>'4_Wash Match Table'!L208</f>
        <v/>
      </c>
      <c r="L218" s="146" t="str">
        <f>'4_Wash Match Table'!U208</f>
        <v/>
      </c>
      <c r="M218" s="146" t="str">
        <f>'4_Wash Match Table'!AD208</f>
        <v/>
      </c>
      <c r="N218" s="146" t="str">
        <f>'4_Wash Match Table'!AM208</f>
        <v/>
      </c>
      <c r="O218" s="150" t="str">
        <f>'4_Wash Match Table'!M208</f>
        <v/>
      </c>
      <c r="P218" s="150" t="str">
        <f>'4_Wash Match Table'!V208</f>
        <v/>
      </c>
      <c r="Q218" s="150" t="str">
        <f>'4_Wash Match Table'!AE208</f>
        <v/>
      </c>
      <c r="R218" s="150" t="str">
        <f>'4_Wash Match Table'!AN208</f>
        <v/>
      </c>
      <c r="S218" s="148" t="str">
        <f>IF(A218="","",SUM('4_Wash Match Table'!O208,'4_Wash Match Table'!X208,'4_Wash Match Table'!AG208,'4_Wash Match Table'!AP208))</f>
        <v/>
      </c>
      <c r="T218" s="151" t="str">
        <f>'4_Wash Match Table'!P208</f>
        <v/>
      </c>
      <c r="U218" s="151" t="str">
        <f>'4_Wash Match Table'!Q208</f>
        <v/>
      </c>
      <c r="V218" s="149" t="str">
        <f>IF(C218="","",SUM('4_Wash Match Table'!R208,'4_Wash Match Table'!AA208,'4_Wash Match Table'!AJ208,'4_Wash Match Table'!AS208))</f>
        <v/>
      </c>
      <c r="W218" s="152" t="str">
        <f t="shared" si="3"/>
        <v/>
      </c>
    </row>
    <row r="219" spans="1:23" ht="12.75" customHeight="1" x14ac:dyDescent="0.2">
      <c r="A219" s="146" t="str">
        <f>'4_Wash Match Table'!A209</f>
        <v/>
      </c>
      <c r="B219" s="146" t="str">
        <f>'4_Wash Match Table'!B209</f>
        <v/>
      </c>
      <c r="C219" s="146" t="str">
        <f>'4_Wash Match Table'!C209</f>
        <v/>
      </c>
      <c r="D219" s="146" t="str">
        <f>'4_Wash Match Table'!D209</f>
        <v/>
      </c>
      <c r="E219" s="147" t="str">
        <f>'4_Wash Match Table'!E209</f>
        <v/>
      </c>
      <c r="F219" s="148" t="str">
        <f>'4_Wash Match Table'!F209</f>
        <v/>
      </c>
      <c r="G219" s="149" t="str">
        <f>IF(D219="","",IFERROR(INDEX('2_Review &amp; Audit'!$P$6:$P$505,MATCH(D219,'2_Review &amp; Audit'!$H$6:$H$505,0)),""))</f>
        <v/>
      </c>
      <c r="H219" s="149" t="str">
        <f>IF(D219="","",IFERROR(INDEX('2_Review &amp; Audit'!$L$6:$L$505,MATCH(D219,'2_Review &amp; Audit'!$H$6:$H$505,0)),""))</f>
        <v/>
      </c>
      <c r="I219" s="149" t="str">
        <f>IF(D219="","",IFERROR(INDEX('2_Review &amp; Audit'!$Q$6:$Q$505,MATCH(D219,'2_Review &amp; Audit'!$H$6:$H$505,0)),""))</f>
        <v/>
      </c>
      <c r="J219" s="146" t="str">
        <f>'4_Wash Match Table'!I209</f>
        <v/>
      </c>
      <c r="K219" s="146" t="str">
        <f>'4_Wash Match Table'!L209</f>
        <v/>
      </c>
      <c r="L219" s="146" t="str">
        <f>'4_Wash Match Table'!U209</f>
        <v/>
      </c>
      <c r="M219" s="146" t="str">
        <f>'4_Wash Match Table'!AD209</f>
        <v/>
      </c>
      <c r="N219" s="146" t="str">
        <f>'4_Wash Match Table'!AM209</f>
        <v/>
      </c>
      <c r="O219" s="150" t="str">
        <f>'4_Wash Match Table'!M209</f>
        <v/>
      </c>
      <c r="P219" s="150" t="str">
        <f>'4_Wash Match Table'!V209</f>
        <v/>
      </c>
      <c r="Q219" s="150" t="str">
        <f>'4_Wash Match Table'!AE209</f>
        <v/>
      </c>
      <c r="R219" s="150" t="str">
        <f>'4_Wash Match Table'!AN209</f>
        <v/>
      </c>
      <c r="S219" s="148" t="str">
        <f>IF(A219="","",SUM('4_Wash Match Table'!O209,'4_Wash Match Table'!X209,'4_Wash Match Table'!AG209,'4_Wash Match Table'!AP209))</f>
        <v/>
      </c>
      <c r="T219" s="151" t="str">
        <f>'4_Wash Match Table'!P209</f>
        <v/>
      </c>
      <c r="U219" s="151" t="str">
        <f>'4_Wash Match Table'!Q209</f>
        <v/>
      </c>
      <c r="V219" s="149" t="str">
        <f>IF(C219="","",SUM('4_Wash Match Table'!R209,'4_Wash Match Table'!AA209,'4_Wash Match Table'!AJ209,'4_Wash Match Table'!AS209))</f>
        <v/>
      </c>
      <c r="W219" s="152" t="str">
        <f t="shared" si="3"/>
        <v/>
      </c>
    </row>
    <row r="220" spans="1:23" ht="12.75" customHeight="1" x14ac:dyDescent="0.2">
      <c r="A220" s="146" t="str">
        <f>'4_Wash Match Table'!A210</f>
        <v/>
      </c>
      <c r="B220" s="146" t="str">
        <f>'4_Wash Match Table'!B210</f>
        <v/>
      </c>
      <c r="C220" s="146" t="str">
        <f>'4_Wash Match Table'!C210</f>
        <v/>
      </c>
      <c r="D220" s="146" t="str">
        <f>'4_Wash Match Table'!D210</f>
        <v/>
      </c>
      <c r="E220" s="147" t="str">
        <f>'4_Wash Match Table'!E210</f>
        <v/>
      </c>
      <c r="F220" s="148" t="str">
        <f>'4_Wash Match Table'!F210</f>
        <v/>
      </c>
      <c r="G220" s="149" t="str">
        <f>IF(D220="","",IFERROR(INDEX('2_Review &amp; Audit'!$P$6:$P$505,MATCH(D220,'2_Review &amp; Audit'!$H$6:$H$505,0)),""))</f>
        <v/>
      </c>
      <c r="H220" s="149" t="str">
        <f>IF(D220="","",IFERROR(INDEX('2_Review &amp; Audit'!$L$6:$L$505,MATCH(D220,'2_Review &amp; Audit'!$H$6:$H$505,0)),""))</f>
        <v/>
      </c>
      <c r="I220" s="149" t="str">
        <f>IF(D220="","",IFERROR(INDEX('2_Review &amp; Audit'!$Q$6:$Q$505,MATCH(D220,'2_Review &amp; Audit'!$H$6:$H$505,0)),""))</f>
        <v/>
      </c>
      <c r="J220" s="146" t="str">
        <f>'4_Wash Match Table'!I210</f>
        <v/>
      </c>
      <c r="K220" s="146" t="str">
        <f>'4_Wash Match Table'!L210</f>
        <v/>
      </c>
      <c r="L220" s="146" t="str">
        <f>'4_Wash Match Table'!U210</f>
        <v/>
      </c>
      <c r="M220" s="146" t="str">
        <f>'4_Wash Match Table'!AD210</f>
        <v/>
      </c>
      <c r="N220" s="146" t="str">
        <f>'4_Wash Match Table'!AM210</f>
        <v/>
      </c>
      <c r="O220" s="150" t="str">
        <f>'4_Wash Match Table'!M210</f>
        <v/>
      </c>
      <c r="P220" s="150" t="str">
        <f>'4_Wash Match Table'!V210</f>
        <v/>
      </c>
      <c r="Q220" s="150" t="str">
        <f>'4_Wash Match Table'!AE210</f>
        <v/>
      </c>
      <c r="R220" s="150" t="str">
        <f>'4_Wash Match Table'!AN210</f>
        <v/>
      </c>
      <c r="S220" s="148" t="str">
        <f>IF(A220="","",SUM('4_Wash Match Table'!O210,'4_Wash Match Table'!X210,'4_Wash Match Table'!AG210,'4_Wash Match Table'!AP210))</f>
        <v/>
      </c>
      <c r="T220" s="151" t="str">
        <f>'4_Wash Match Table'!P210</f>
        <v/>
      </c>
      <c r="U220" s="151" t="str">
        <f>'4_Wash Match Table'!Q210</f>
        <v/>
      </c>
      <c r="V220" s="149" t="str">
        <f>IF(C220="","",SUM('4_Wash Match Table'!R210,'4_Wash Match Table'!AA210,'4_Wash Match Table'!AJ210,'4_Wash Match Table'!AS210))</f>
        <v/>
      </c>
      <c r="W220" s="152" t="str">
        <f t="shared" si="3"/>
        <v/>
      </c>
    </row>
    <row r="221" spans="1:23" ht="12.75" customHeight="1" x14ac:dyDescent="0.2">
      <c r="A221" s="146" t="str">
        <f>'4_Wash Match Table'!A211</f>
        <v/>
      </c>
      <c r="B221" s="146" t="str">
        <f>'4_Wash Match Table'!B211</f>
        <v/>
      </c>
      <c r="C221" s="146" t="str">
        <f>'4_Wash Match Table'!C211</f>
        <v/>
      </c>
      <c r="D221" s="146" t="str">
        <f>'4_Wash Match Table'!D211</f>
        <v/>
      </c>
      <c r="E221" s="147" t="str">
        <f>'4_Wash Match Table'!E211</f>
        <v/>
      </c>
      <c r="F221" s="148" t="str">
        <f>'4_Wash Match Table'!F211</f>
        <v/>
      </c>
      <c r="G221" s="149" t="str">
        <f>IF(D221="","",IFERROR(INDEX('2_Review &amp; Audit'!$P$6:$P$505,MATCH(D221,'2_Review &amp; Audit'!$H$6:$H$505,0)),""))</f>
        <v/>
      </c>
      <c r="H221" s="149" t="str">
        <f>IF(D221="","",IFERROR(INDEX('2_Review &amp; Audit'!$L$6:$L$505,MATCH(D221,'2_Review &amp; Audit'!$H$6:$H$505,0)),""))</f>
        <v/>
      </c>
      <c r="I221" s="149" t="str">
        <f>IF(D221="","",IFERROR(INDEX('2_Review &amp; Audit'!$Q$6:$Q$505,MATCH(D221,'2_Review &amp; Audit'!$H$6:$H$505,0)),""))</f>
        <v/>
      </c>
      <c r="J221" s="146" t="str">
        <f>'4_Wash Match Table'!I211</f>
        <v/>
      </c>
      <c r="K221" s="146" t="str">
        <f>'4_Wash Match Table'!L211</f>
        <v/>
      </c>
      <c r="L221" s="146" t="str">
        <f>'4_Wash Match Table'!U211</f>
        <v/>
      </c>
      <c r="M221" s="146" t="str">
        <f>'4_Wash Match Table'!AD211</f>
        <v/>
      </c>
      <c r="N221" s="146" t="str">
        <f>'4_Wash Match Table'!AM211</f>
        <v/>
      </c>
      <c r="O221" s="150" t="str">
        <f>'4_Wash Match Table'!M211</f>
        <v/>
      </c>
      <c r="P221" s="150" t="str">
        <f>'4_Wash Match Table'!V211</f>
        <v/>
      </c>
      <c r="Q221" s="150" t="str">
        <f>'4_Wash Match Table'!AE211</f>
        <v/>
      </c>
      <c r="R221" s="150" t="str">
        <f>'4_Wash Match Table'!AN211</f>
        <v/>
      </c>
      <c r="S221" s="148" t="str">
        <f>IF(A221="","",SUM('4_Wash Match Table'!O211,'4_Wash Match Table'!X211,'4_Wash Match Table'!AG211,'4_Wash Match Table'!AP211))</f>
        <v/>
      </c>
      <c r="T221" s="151" t="str">
        <f>'4_Wash Match Table'!P211</f>
        <v/>
      </c>
      <c r="U221" s="151" t="str">
        <f>'4_Wash Match Table'!Q211</f>
        <v/>
      </c>
      <c r="V221" s="149" t="str">
        <f>IF(C221="","",SUM('4_Wash Match Table'!R211,'4_Wash Match Table'!AA211,'4_Wash Match Table'!AJ211,'4_Wash Match Table'!AS211))</f>
        <v/>
      </c>
      <c r="W221" s="152" t="str">
        <f t="shared" si="3"/>
        <v/>
      </c>
    </row>
    <row r="222" spans="1:23" ht="12.75" customHeight="1" x14ac:dyDescent="0.2">
      <c r="A222" s="146" t="str">
        <f>'4_Wash Match Table'!A212</f>
        <v/>
      </c>
      <c r="B222" s="146" t="str">
        <f>'4_Wash Match Table'!B212</f>
        <v/>
      </c>
      <c r="C222" s="146" t="str">
        <f>'4_Wash Match Table'!C212</f>
        <v/>
      </c>
      <c r="D222" s="146" t="str">
        <f>'4_Wash Match Table'!D212</f>
        <v/>
      </c>
      <c r="E222" s="147" t="str">
        <f>'4_Wash Match Table'!E212</f>
        <v/>
      </c>
      <c r="F222" s="148" t="str">
        <f>'4_Wash Match Table'!F212</f>
        <v/>
      </c>
      <c r="G222" s="149" t="str">
        <f>IF(D222="","",IFERROR(INDEX('2_Review &amp; Audit'!$P$6:$P$505,MATCH(D222,'2_Review &amp; Audit'!$H$6:$H$505,0)),""))</f>
        <v/>
      </c>
      <c r="H222" s="149" t="str">
        <f>IF(D222="","",IFERROR(INDEX('2_Review &amp; Audit'!$L$6:$L$505,MATCH(D222,'2_Review &amp; Audit'!$H$6:$H$505,0)),""))</f>
        <v/>
      </c>
      <c r="I222" s="149" t="str">
        <f>IF(D222="","",IFERROR(INDEX('2_Review &amp; Audit'!$Q$6:$Q$505,MATCH(D222,'2_Review &amp; Audit'!$H$6:$H$505,0)),""))</f>
        <v/>
      </c>
      <c r="J222" s="146" t="str">
        <f>'4_Wash Match Table'!I212</f>
        <v/>
      </c>
      <c r="K222" s="146" t="str">
        <f>'4_Wash Match Table'!L212</f>
        <v/>
      </c>
      <c r="L222" s="146" t="str">
        <f>'4_Wash Match Table'!U212</f>
        <v/>
      </c>
      <c r="M222" s="146" t="str">
        <f>'4_Wash Match Table'!AD212</f>
        <v/>
      </c>
      <c r="N222" s="146" t="str">
        <f>'4_Wash Match Table'!AM212</f>
        <v/>
      </c>
      <c r="O222" s="150" t="str">
        <f>'4_Wash Match Table'!M212</f>
        <v/>
      </c>
      <c r="P222" s="150" t="str">
        <f>'4_Wash Match Table'!V212</f>
        <v/>
      </c>
      <c r="Q222" s="150" t="str">
        <f>'4_Wash Match Table'!AE212</f>
        <v/>
      </c>
      <c r="R222" s="150" t="str">
        <f>'4_Wash Match Table'!AN212</f>
        <v/>
      </c>
      <c r="S222" s="148" t="str">
        <f>IF(A222="","",SUM('4_Wash Match Table'!O212,'4_Wash Match Table'!X212,'4_Wash Match Table'!AG212,'4_Wash Match Table'!AP212))</f>
        <v/>
      </c>
      <c r="T222" s="151" t="str">
        <f>'4_Wash Match Table'!P212</f>
        <v/>
      </c>
      <c r="U222" s="151" t="str">
        <f>'4_Wash Match Table'!Q212</f>
        <v/>
      </c>
      <c r="V222" s="149" t="str">
        <f>IF(C222="","",SUM('4_Wash Match Table'!R212,'4_Wash Match Table'!AA212,'4_Wash Match Table'!AJ212,'4_Wash Match Table'!AS212))</f>
        <v/>
      </c>
      <c r="W222" s="152" t="str">
        <f t="shared" si="3"/>
        <v/>
      </c>
    </row>
    <row r="223" spans="1:23" ht="12.75" customHeight="1" x14ac:dyDescent="0.2">
      <c r="A223" s="146" t="str">
        <f>'4_Wash Match Table'!A213</f>
        <v/>
      </c>
      <c r="B223" s="146" t="str">
        <f>'4_Wash Match Table'!B213</f>
        <v/>
      </c>
      <c r="C223" s="146" t="str">
        <f>'4_Wash Match Table'!C213</f>
        <v/>
      </c>
      <c r="D223" s="146" t="str">
        <f>'4_Wash Match Table'!D213</f>
        <v/>
      </c>
      <c r="E223" s="147" t="str">
        <f>'4_Wash Match Table'!E213</f>
        <v/>
      </c>
      <c r="F223" s="148" t="str">
        <f>'4_Wash Match Table'!F213</f>
        <v/>
      </c>
      <c r="G223" s="149" t="str">
        <f>IF(D223="","",IFERROR(INDEX('2_Review &amp; Audit'!$P$6:$P$505,MATCH(D223,'2_Review &amp; Audit'!$H$6:$H$505,0)),""))</f>
        <v/>
      </c>
      <c r="H223" s="149" t="str">
        <f>IF(D223="","",IFERROR(INDEX('2_Review &amp; Audit'!$L$6:$L$505,MATCH(D223,'2_Review &amp; Audit'!$H$6:$H$505,0)),""))</f>
        <v/>
      </c>
      <c r="I223" s="149" t="str">
        <f>IF(D223="","",IFERROR(INDEX('2_Review &amp; Audit'!$Q$6:$Q$505,MATCH(D223,'2_Review &amp; Audit'!$H$6:$H$505,0)),""))</f>
        <v/>
      </c>
      <c r="J223" s="146" t="str">
        <f>'4_Wash Match Table'!I213</f>
        <v/>
      </c>
      <c r="K223" s="146" t="str">
        <f>'4_Wash Match Table'!L213</f>
        <v/>
      </c>
      <c r="L223" s="146" t="str">
        <f>'4_Wash Match Table'!U213</f>
        <v/>
      </c>
      <c r="M223" s="146" t="str">
        <f>'4_Wash Match Table'!AD213</f>
        <v/>
      </c>
      <c r="N223" s="146" t="str">
        <f>'4_Wash Match Table'!AM213</f>
        <v/>
      </c>
      <c r="O223" s="150" t="str">
        <f>'4_Wash Match Table'!M213</f>
        <v/>
      </c>
      <c r="P223" s="150" t="str">
        <f>'4_Wash Match Table'!V213</f>
        <v/>
      </c>
      <c r="Q223" s="150" t="str">
        <f>'4_Wash Match Table'!AE213</f>
        <v/>
      </c>
      <c r="R223" s="150" t="str">
        <f>'4_Wash Match Table'!AN213</f>
        <v/>
      </c>
      <c r="S223" s="148" t="str">
        <f>IF(A223="","",SUM('4_Wash Match Table'!O213,'4_Wash Match Table'!X213,'4_Wash Match Table'!AG213,'4_Wash Match Table'!AP213))</f>
        <v/>
      </c>
      <c r="T223" s="151" t="str">
        <f>'4_Wash Match Table'!P213</f>
        <v/>
      </c>
      <c r="U223" s="151" t="str">
        <f>'4_Wash Match Table'!Q213</f>
        <v/>
      </c>
      <c r="V223" s="149" t="str">
        <f>IF(C223="","",SUM('4_Wash Match Table'!R213,'4_Wash Match Table'!AA213,'4_Wash Match Table'!AJ213,'4_Wash Match Table'!AS213))</f>
        <v/>
      </c>
      <c r="W223" s="152" t="str">
        <f t="shared" si="3"/>
        <v/>
      </c>
    </row>
    <row r="224" spans="1:23" ht="12.75" customHeight="1" x14ac:dyDescent="0.2">
      <c r="A224" s="146" t="str">
        <f>'4_Wash Match Table'!A214</f>
        <v/>
      </c>
      <c r="B224" s="146" t="str">
        <f>'4_Wash Match Table'!B214</f>
        <v/>
      </c>
      <c r="C224" s="146" t="str">
        <f>'4_Wash Match Table'!C214</f>
        <v/>
      </c>
      <c r="D224" s="146" t="str">
        <f>'4_Wash Match Table'!D214</f>
        <v/>
      </c>
      <c r="E224" s="147" t="str">
        <f>'4_Wash Match Table'!E214</f>
        <v/>
      </c>
      <c r="F224" s="148" t="str">
        <f>'4_Wash Match Table'!F214</f>
        <v/>
      </c>
      <c r="G224" s="149" t="str">
        <f>IF(D224="","",IFERROR(INDEX('2_Review &amp; Audit'!$P$6:$P$505,MATCH(D224,'2_Review &amp; Audit'!$H$6:$H$505,0)),""))</f>
        <v/>
      </c>
      <c r="H224" s="149" t="str">
        <f>IF(D224="","",IFERROR(INDEX('2_Review &amp; Audit'!$L$6:$L$505,MATCH(D224,'2_Review &amp; Audit'!$H$6:$H$505,0)),""))</f>
        <v/>
      </c>
      <c r="I224" s="149" t="str">
        <f>IF(D224="","",IFERROR(INDEX('2_Review &amp; Audit'!$Q$6:$Q$505,MATCH(D224,'2_Review &amp; Audit'!$H$6:$H$505,0)),""))</f>
        <v/>
      </c>
      <c r="J224" s="146" t="str">
        <f>'4_Wash Match Table'!I214</f>
        <v/>
      </c>
      <c r="K224" s="146" t="str">
        <f>'4_Wash Match Table'!L214</f>
        <v/>
      </c>
      <c r="L224" s="146" t="str">
        <f>'4_Wash Match Table'!U214</f>
        <v/>
      </c>
      <c r="M224" s="146" t="str">
        <f>'4_Wash Match Table'!AD214</f>
        <v/>
      </c>
      <c r="N224" s="146" t="str">
        <f>'4_Wash Match Table'!AM214</f>
        <v/>
      </c>
      <c r="O224" s="150" t="str">
        <f>'4_Wash Match Table'!M214</f>
        <v/>
      </c>
      <c r="P224" s="150" t="str">
        <f>'4_Wash Match Table'!V214</f>
        <v/>
      </c>
      <c r="Q224" s="150" t="str">
        <f>'4_Wash Match Table'!AE214</f>
        <v/>
      </c>
      <c r="R224" s="150" t="str">
        <f>'4_Wash Match Table'!AN214</f>
        <v/>
      </c>
      <c r="S224" s="148" t="str">
        <f>IF(A224="","",SUM('4_Wash Match Table'!O214,'4_Wash Match Table'!X214,'4_Wash Match Table'!AG214,'4_Wash Match Table'!AP214))</f>
        <v/>
      </c>
      <c r="T224" s="151" t="str">
        <f>'4_Wash Match Table'!P214</f>
        <v/>
      </c>
      <c r="U224" s="151" t="str">
        <f>'4_Wash Match Table'!Q214</f>
        <v/>
      </c>
      <c r="V224" s="149" t="str">
        <f>IF(C224="","",SUM('4_Wash Match Table'!R214,'4_Wash Match Table'!AA214,'4_Wash Match Table'!AJ214,'4_Wash Match Table'!AS214))</f>
        <v/>
      </c>
      <c r="W224" s="152" t="str">
        <f t="shared" si="3"/>
        <v/>
      </c>
    </row>
    <row r="225" spans="1:23" ht="12.75" customHeight="1" x14ac:dyDescent="0.2">
      <c r="A225" s="146" t="str">
        <f>'4_Wash Match Table'!A215</f>
        <v/>
      </c>
      <c r="B225" s="146" t="str">
        <f>'4_Wash Match Table'!B215</f>
        <v/>
      </c>
      <c r="C225" s="146" t="str">
        <f>'4_Wash Match Table'!C215</f>
        <v/>
      </c>
      <c r="D225" s="146" t="str">
        <f>'4_Wash Match Table'!D215</f>
        <v/>
      </c>
      <c r="E225" s="147" t="str">
        <f>'4_Wash Match Table'!E215</f>
        <v/>
      </c>
      <c r="F225" s="148" t="str">
        <f>'4_Wash Match Table'!F215</f>
        <v/>
      </c>
      <c r="G225" s="149" t="str">
        <f>IF(D225="","",IFERROR(INDEX('2_Review &amp; Audit'!$P$6:$P$505,MATCH(D225,'2_Review &amp; Audit'!$H$6:$H$505,0)),""))</f>
        <v/>
      </c>
      <c r="H225" s="149" t="str">
        <f>IF(D225="","",IFERROR(INDEX('2_Review &amp; Audit'!$L$6:$L$505,MATCH(D225,'2_Review &amp; Audit'!$H$6:$H$505,0)),""))</f>
        <v/>
      </c>
      <c r="I225" s="149" t="str">
        <f>IF(D225="","",IFERROR(INDEX('2_Review &amp; Audit'!$Q$6:$Q$505,MATCH(D225,'2_Review &amp; Audit'!$H$6:$H$505,0)),""))</f>
        <v/>
      </c>
      <c r="J225" s="146" t="str">
        <f>'4_Wash Match Table'!I215</f>
        <v/>
      </c>
      <c r="K225" s="146" t="str">
        <f>'4_Wash Match Table'!L215</f>
        <v/>
      </c>
      <c r="L225" s="146" t="str">
        <f>'4_Wash Match Table'!U215</f>
        <v/>
      </c>
      <c r="M225" s="146" t="str">
        <f>'4_Wash Match Table'!AD215</f>
        <v/>
      </c>
      <c r="N225" s="146" t="str">
        <f>'4_Wash Match Table'!AM215</f>
        <v/>
      </c>
      <c r="O225" s="150" t="str">
        <f>'4_Wash Match Table'!M215</f>
        <v/>
      </c>
      <c r="P225" s="150" t="str">
        <f>'4_Wash Match Table'!V215</f>
        <v/>
      </c>
      <c r="Q225" s="150" t="str">
        <f>'4_Wash Match Table'!AE215</f>
        <v/>
      </c>
      <c r="R225" s="150" t="str">
        <f>'4_Wash Match Table'!AN215</f>
        <v/>
      </c>
      <c r="S225" s="148" t="str">
        <f>IF(A225="","",SUM('4_Wash Match Table'!O215,'4_Wash Match Table'!X215,'4_Wash Match Table'!AG215,'4_Wash Match Table'!AP215))</f>
        <v/>
      </c>
      <c r="T225" s="151" t="str">
        <f>'4_Wash Match Table'!P215</f>
        <v/>
      </c>
      <c r="U225" s="151" t="str">
        <f>'4_Wash Match Table'!Q215</f>
        <v/>
      </c>
      <c r="V225" s="149" t="str">
        <f>IF(C225="","",SUM('4_Wash Match Table'!R215,'4_Wash Match Table'!AA215,'4_Wash Match Table'!AJ215,'4_Wash Match Table'!AS215))</f>
        <v/>
      </c>
      <c r="W225" s="152" t="str">
        <f t="shared" si="3"/>
        <v/>
      </c>
    </row>
    <row r="226" spans="1:23" ht="12.75" customHeight="1" x14ac:dyDescent="0.2">
      <c r="A226" s="146" t="str">
        <f>'4_Wash Match Table'!A216</f>
        <v/>
      </c>
      <c r="B226" s="146" t="str">
        <f>'4_Wash Match Table'!B216</f>
        <v/>
      </c>
      <c r="C226" s="146" t="str">
        <f>'4_Wash Match Table'!C216</f>
        <v/>
      </c>
      <c r="D226" s="146" t="str">
        <f>'4_Wash Match Table'!D216</f>
        <v/>
      </c>
      <c r="E226" s="147" t="str">
        <f>'4_Wash Match Table'!E216</f>
        <v/>
      </c>
      <c r="F226" s="148" t="str">
        <f>'4_Wash Match Table'!F216</f>
        <v/>
      </c>
      <c r="G226" s="149" t="str">
        <f>IF(D226="","",IFERROR(INDEX('2_Review &amp; Audit'!$P$6:$P$505,MATCH(D226,'2_Review &amp; Audit'!$H$6:$H$505,0)),""))</f>
        <v/>
      </c>
      <c r="H226" s="149" t="str">
        <f>IF(D226="","",IFERROR(INDEX('2_Review &amp; Audit'!$L$6:$L$505,MATCH(D226,'2_Review &amp; Audit'!$H$6:$H$505,0)),""))</f>
        <v/>
      </c>
      <c r="I226" s="149" t="str">
        <f>IF(D226="","",IFERROR(INDEX('2_Review &amp; Audit'!$Q$6:$Q$505,MATCH(D226,'2_Review &amp; Audit'!$H$6:$H$505,0)),""))</f>
        <v/>
      </c>
      <c r="J226" s="146" t="str">
        <f>'4_Wash Match Table'!I216</f>
        <v/>
      </c>
      <c r="K226" s="146" t="str">
        <f>'4_Wash Match Table'!L216</f>
        <v/>
      </c>
      <c r="L226" s="146" t="str">
        <f>'4_Wash Match Table'!U216</f>
        <v/>
      </c>
      <c r="M226" s="146" t="str">
        <f>'4_Wash Match Table'!AD216</f>
        <v/>
      </c>
      <c r="N226" s="146" t="str">
        <f>'4_Wash Match Table'!AM216</f>
        <v/>
      </c>
      <c r="O226" s="150" t="str">
        <f>'4_Wash Match Table'!M216</f>
        <v/>
      </c>
      <c r="P226" s="150" t="str">
        <f>'4_Wash Match Table'!V216</f>
        <v/>
      </c>
      <c r="Q226" s="150" t="str">
        <f>'4_Wash Match Table'!AE216</f>
        <v/>
      </c>
      <c r="R226" s="150" t="str">
        <f>'4_Wash Match Table'!AN216</f>
        <v/>
      </c>
      <c r="S226" s="148" t="str">
        <f>IF(A226="","",SUM('4_Wash Match Table'!O216,'4_Wash Match Table'!X216,'4_Wash Match Table'!AG216,'4_Wash Match Table'!AP216))</f>
        <v/>
      </c>
      <c r="T226" s="151" t="str">
        <f>'4_Wash Match Table'!P216</f>
        <v/>
      </c>
      <c r="U226" s="151" t="str">
        <f>'4_Wash Match Table'!Q216</f>
        <v/>
      </c>
      <c r="V226" s="149" t="str">
        <f>IF(C226="","",SUM('4_Wash Match Table'!R216,'4_Wash Match Table'!AA216,'4_Wash Match Table'!AJ216,'4_Wash Match Table'!AS216))</f>
        <v/>
      </c>
      <c r="W226" s="152" t="str">
        <f t="shared" si="3"/>
        <v/>
      </c>
    </row>
    <row r="227" spans="1:23" ht="12.75" customHeight="1" x14ac:dyDescent="0.2">
      <c r="A227" s="146" t="str">
        <f>'4_Wash Match Table'!A217</f>
        <v/>
      </c>
      <c r="B227" s="146" t="str">
        <f>'4_Wash Match Table'!B217</f>
        <v/>
      </c>
      <c r="C227" s="146" t="str">
        <f>'4_Wash Match Table'!C217</f>
        <v/>
      </c>
      <c r="D227" s="146" t="str">
        <f>'4_Wash Match Table'!D217</f>
        <v/>
      </c>
      <c r="E227" s="147" t="str">
        <f>'4_Wash Match Table'!E217</f>
        <v/>
      </c>
      <c r="F227" s="148" t="str">
        <f>'4_Wash Match Table'!F217</f>
        <v/>
      </c>
      <c r="G227" s="149" t="str">
        <f>IF(D227="","",IFERROR(INDEX('2_Review &amp; Audit'!$P$6:$P$505,MATCH(D227,'2_Review &amp; Audit'!$H$6:$H$505,0)),""))</f>
        <v/>
      </c>
      <c r="H227" s="149" t="str">
        <f>IF(D227="","",IFERROR(INDEX('2_Review &amp; Audit'!$L$6:$L$505,MATCH(D227,'2_Review &amp; Audit'!$H$6:$H$505,0)),""))</f>
        <v/>
      </c>
      <c r="I227" s="149" t="str">
        <f>IF(D227="","",IFERROR(INDEX('2_Review &amp; Audit'!$Q$6:$Q$505,MATCH(D227,'2_Review &amp; Audit'!$H$6:$H$505,0)),""))</f>
        <v/>
      </c>
      <c r="J227" s="146" t="str">
        <f>'4_Wash Match Table'!I217</f>
        <v/>
      </c>
      <c r="K227" s="146" t="str">
        <f>'4_Wash Match Table'!L217</f>
        <v/>
      </c>
      <c r="L227" s="146" t="str">
        <f>'4_Wash Match Table'!U217</f>
        <v/>
      </c>
      <c r="M227" s="146" t="str">
        <f>'4_Wash Match Table'!AD217</f>
        <v/>
      </c>
      <c r="N227" s="146" t="str">
        <f>'4_Wash Match Table'!AM217</f>
        <v/>
      </c>
      <c r="O227" s="150" t="str">
        <f>'4_Wash Match Table'!M217</f>
        <v/>
      </c>
      <c r="P227" s="150" t="str">
        <f>'4_Wash Match Table'!V217</f>
        <v/>
      </c>
      <c r="Q227" s="150" t="str">
        <f>'4_Wash Match Table'!AE217</f>
        <v/>
      </c>
      <c r="R227" s="150" t="str">
        <f>'4_Wash Match Table'!AN217</f>
        <v/>
      </c>
      <c r="S227" s="148" t="str">
        <f>IF(A227="","",SUM('4_Wash Match Table'!O217,'4_Wash Match Table'!X217,'4_Wash Match Table'!AG217,'4_Wash Match Table'!AP217))</f>
        <v/>
      </c>
      <c r="T227" s="151" t="str">
        <f>'4_Wash Match Table'!P217</f>
        <v/>
      </c>
      <c r="U227" s="151" t="str">
        <f>'4_Wash Match Table'!Q217</f>
        <v/>
      </c>
      <c r="V227" s="149" t="str">
        <f>IF(C227="","",SUM('4_Wash Match Table'!R217,'4_Wash Match Table'!AA217,'4_Wash Match Table'!AJ217,'4_Wash Match Table'!AS217))</f>
        <v/>
      </c>
      <c r="W227" s="152" t="str">
        <f t="shared" si="3"/>
        <v/>
      </c>
    </row>
    <row r="228" spans="1:23" ht="12.75" customHeight="1" x14ac:dyDescent="0.2">
      <c r="A228" s="146" t="str">
        <f>'4_Wash Match Table'!A218</f>
        <v/>
      </c>
      <c r="B228" s="146" t="str">
        <f>'4_Wash Match Table'!B218</f>
        <v/>
      </c>
      <c r="C228" s="146" t="str">
        <f>'4_Wash Match Table'!C218</f>
        <v/>
      </c>
      <c r="D228" s="146" t="str">
        <f>'4_Wash Match Table'!D218</f>
        <v/>
      </c>
      <c r="E228" s="147" t="str">
        <f>'4_Wash Match Table'!E218</f>
        <v/>
      </c>
      <c r="F228" s="148" t="str">
        <f>'4_Wash Match Table'!F218</f>
        <v/>
      </c>
      <c r="G228" s="149" t="str">
        <f>IF(D228="","",IFERROR(INDEX('2_Review &amp; Audit'!$P$6:$P$505,MATCH(D228,'2_Review &amp; Audit'!$H$6:$H$505,0)),""))</f>
        <v/>
      </c>
      <c r="H228" s="149" t="str">
        <f>IF(D228="","",IFERROR(INDEX('2_Review &amp; Audit'!$L$6:$L$505,MATCH(D228,'2_Review &amp; Audit'!$H$6:$H$505,0)),""))</f>
        <v/>
      </c>
      <c r="I228" s="149" t="str">
        <f>IF(D228="","",IFERROR(INDEX('2_Review &amp; Audit'!$Q$6:$Q$505,MATCH(D228,'2_Review &amp; Audit'!$H$6:$H$505,0)),""))</f>
        <v/>
      </c>
      <c r="J228" s="146" t="str">
        <f>'4_Wash Match Table'!I218</f>
        <v/>
      </c>
      <c r="K228" s="146" t="str">
        <f>'4_Wash Match Table'!L218</f>
        <v/>
      </c>
      <c r="L228" s="146" t="str">
        <f>'4_Wash Match Table'!U218</f>
        <v/>
      </c>
      <c r="M228" s="146" t="str">
        <f>'4_Wash Match Table'!AD218</f>
        <v/>
      </c>
      <c r="N228" s="146" t="str">
        <f>'4_Wash Match Table'!AM218</f>
        <v/>
      </c>
      <c r="O228" s="150" t="str">
        <f>'4_Wash Match Table'!M218</f>
        <v/>
      </c>
      <c r="P228" s="150" t="str">
        <f>'4_Wash Match Table'!V218</f>
        <v/>
      </c>
      <c r="Q228" s="150" t="str">
        <f>'4_Wash Match Table'!AE218</f>
        <v/>
      </c>
      <c r="R228" s="150" t="str">
        <f>'4_Wash Match Table'!AN218</f>
        <v/>
      </c>
      <c r="S228" s="148" t="str">
        <f>IF(A228="","",SUM('4_Wash Match Table'!O218,'4_Wash Match Table'!X218,'4_Wash Match Table'!AG218,'4_Wash Match Table'!AP218))</f>
        <v/>
      </c>
      <c r="T228" s="151" t="str">
        <f>'4_Wash Match Table'!P218</f>
        <v/>
      </c>
      <c r="U228" s="151" t="str">
        <f>'4_Wash Match Table'!Q218</f>
        <v/>
      </c>
      <c r="V228" s="149" t="str">
        <f>IF(C228="","",SUM('4_Wash Match Table'!R218,'4_Wash Match Table'!AA218,'4_Wash Match Table'!AJ218,'4_Wash Match Table'!AS218))</f>
        <v/>
      </c>
      <c r="W228" s="152" t="str">
        <f t="shared" si="3"/>
        <v/>
      </c>
    </row>
    <row r="229" spans="1:23" ht="12.75" customHeight="1" x14ac:dyDescent="0.2">
      <c r="A229" s="146" t="str">
        <f>'4_Wash Match Table'!A219</f>
        <v/>
      </c>
      <c r="B229" s="146" t="str">
        <f>'4_Wash Match Table'!B219</f>
        <v/>
      </c>
      <c r="C229" s="146" t="str">
        <f>'4_Wash Match Table'!C219</f>
        <v/>
      </c>
      <c r="D229" s="146" t="str">
        <f>'4_Wash Match Table'!D219</f>
        <v/>
      </c>
      <c r="E229" s="147" t="str">
        <f>'4_Wash Match Table'!E219</f>
        <v/>
      </c>
      <c r="F229" s="148" t="str">
        <f>'4_Wash Match Table'!F219</f>
        <v/>
      </c>
      <c r="G229" s="149" t="str">
        <f>IF(D229="","",IFERROR(INDEX('2_Review &amp; Audit'!$P$6:$P$505,MATCH(D229,'2_Review &amp; Audit'!$H$6:$H$505,0)),""))</f>
        <v/>
      </c>
      <c r="H229" s="149" t="str">
        <f>IF(D229="","",IFERROR(INDEX('2_Review &amp; Audit'!$L$6:$L$505,MATCH(D229,'2_Review &amp; Audit'!$H$6:$H$505,0)),""))</f>
        <v/>
      </c>
      <c r="I229" s="149" t="str">
        <f>IF(D229="","",IFERROR(INDEX('2_Review &amp; Audit'!$Q$6:$Q$505,MATCH(D229,'2_Review &amp; Audit'!$H$6:$H$505,0)),""))</f>
        <v/>
      </c>
      <c r="J229" s="146" t="str">
        <f>'4_Wash Match Table'!I219</f>
        <v/>
      </c>
      <c r="K229" s="146" t="str">
        <f>'4_Wash Match Table'!L219</f>
        <v/>
      </c>
      <c r="L229" s="146" t="str">
        <f>'4_Wash Match Table'!U219</f>
        <v/>
      </c>
      <c r="M229" s="146" t="str">
        <f>'4_Wash Match Table'!AD219</f>
        <v/>
      </c>
      <c r="N229" s="146" t="str">
        <f>'4_Wash Match Table'!AM219</f>
        <v/>
      </c>
      <c r="O229" s="150" t="str">
        <f>'4_Wash Match Table'!M219</f>
        <v/>
      </c>
      <c r="P229" s="150" t="str">
        <f>'4_Wash Match Table'!V219</f>
        <v/>
      </c>
      <c r="Q229" s="150" t="str">
        <f>'4_Wash Match Table'!AE219</f>
        <v/>
      </c>
      <c r="R229" s="150" t="str">
        <f>'4_Wash Match Table'!AN219</f>
        <v/>
      </c>
      <c r="S229" s="148" t="str">
        <f>IF(A229="","",SUM('4_Wash Match Table'!O219,'4_Wash Match Table'!X219,'4_Wash Match Table'!AG219,'4_Wash Match Table'!AP219))</f>
        <v/>
      </c>
      <c r="T229" s="151" t="str">
        <f>'4_Wash Match Table'!P219</f>
        <v/>
      </c>
      <c r="U229" s="151" t="str">
        <f>'4_Wash Match Table'!Q219</f>
        <v/>
      </c>
      <c r="V229" s="149" t="str">
        <f>IF(C229="","",SUM('4_Wash Match Table'!R219,'4_Wash Match Table'!AA219,'4_Wash Match Table'!AJ219,'4_Wash Match Table'!AS219))</f>
        <v/>
      </c>
      <c r="W229" s="152" t="str">
        <f t="shared" si="3"/>
        <v/>
      </c>
    </row>
    <row r="230" spans="1:23" ht="12.75" customHeight="1" x14ac:dyDescent="0.2">
      <c r="A230" s="146" t="str">
        <f>'4_Wash Match Table'!A220</f>
        <v/>
      </c>
      <c r="B230" s="146" t="str">
        <f>'4_Wash Match Table'!B220</f>
        <v/>
      </c>
      <c r="C230" s="146" t="str">
        <f>'4_Wash Match Table'!C220</f>
        <v/>
      </c>
      <c r="D230" s="146" t="str">
        <f>'4_Wash Match Table'!D220</f>
        <v/>
      </c>
      <c r="E230" s="147" t="str">
        <f>'4_Wash Match Table'!E220</f>
        <v/>
      </c>
      <c r="F230" s="148" t="str">
        <f>'4_Wash Match Table'!F220</f>
        <v/>
      </c>
      <c r="G230" s="149" t="str">
        <f>IF(D230="","",IFERROR(INDEX('2_Review &amp; Audit'!$P$6:$P$505,MATCH(D230,'2_Review &amp; Audit'!$H$6:$H$505,0)),""))</f>
        <v/>
      </c>
      <c r="H230" s="149" t="str">
        <f>IF(D230="","",IFERROR(INDEX('2_Review &amp; Audit'!$L$6:$L$505,MATCH(D230,'2_Review &amp; Audit'!$H$6:$H$505,0)),""))</f>
        <v/>
      </c>
      <c r="I230" s="149" t="str">
        <f>IF(D230="","",IFERROR(INDEX('2_Review &amp; Audit'!$Q$6:$Q$505,MATCH(D230,'2_Review &amp; Audit'!$H$6:$H$505,0)),""))</f>
        <v/>
      </c>
      <c r="J230" s="146" t="str">
        <f>'4_Wash Match Table'!I220</f>
        <v/>
      </c>
      <c r="K230" s="146" t="str">
        <f>'4_Wash Match Table'!L220</f>
        <v/>
      </c>
      <c r="L230" s="146" t="str">
        <f>'4_Wash Match Table'!U220</f>
        <v/>
      </c>
      <c r="M230" s="146" t="str">
        <f>'4_Wash Match Table'!AD220</f>
        <v/>
      </c>
      <c r="N230" s="146" t="str">
        <f>'4_Wash Match Table'!AM220</f>
        <v/>
      </c>
      <c r="O230" s="150" t="str">
        <f>'4_Wash Match Table'!M220</f>
        <v/>
      </c>
      <c r="P230" s="150" t="str">
        <f>'4_Wash Match Table'!V220</f>
        <v/>
      </c>
      <c r="Q230" s="150" t="str">
        <f>'4_Wash Match Table'!AE220</f>
        <v/>
      </c>
      <c r="R230" s="150" t="str">
        <f>'4_Wash Match Table'!AN220</f>
        <v/>
      </c>
      <c r="S230" s="148" t="str">
        <f>IF(A230="","",SUM('4_Wash Match Table'!O220,'4_Wash Match Table'!X220,'4_Wash Match Table'!AG220,'4_Wash Match Table'!AP220))</f>
        <v/>
      </c>
      <c r="T230" s="151" t="str">
        <f>'4_Wash Match Table'!P220</f>
        <v/>
      </c>
      <c r="U230" s="151" t="str">
        <f>'4_Wash Match Table'!Q220</f>
        <v/>
      </c>
      <c r="V230" s="149" t="str">
        <f>IF(C230="","",SUM('4_Wash Match Table'!R220,'4_Wash Match Table'!AA220,'4_Wash Match Table'!AJ220,'4_Wash Match Table'!AS220))</f>
        <v/>
      </c>
      <c r="W230" s="152" t="str">
        <f t="shared" si="3"/>
        <v/>
      </c>
    </row>
    <row r="231" spans="1:23" ht="12.75" customHeight="1" x14ac:dyDescent="0.2">
      <c r="A231" s="146" t="str">
        <f>'4_Wash Match Table'!A221</f>
        <v/>
      </c>
      <c r="B231" s="146" t="str">
        <f>'4_Wash Match Table'!B221</f>
        <v/>
      </c>
      <c r="C231" s="146" t="str">
        <f>'4_Wash Match Table'!C221</f>
        <v/>
      </c>
      <c r="D231" s="146" t="str">
        <f>'4_Wash Match Table'!D221</f>
        <v/>
      </c>
      <c r="E231" s="147" t="str">
        <f>'4_Wash Match Table'!E221</f>
        <v/>
      </c>
      <c r="F231" s="148" t="str">
        <f>'4_Wash Match Table'!F221</f>
        <v/>
      </c>
      <c r="G231" s="149" t="str">
        <f>IF(D231="","",IFERROR(INDEX('2_Review &amp; Audit'!$P$6:$P$505,MATCH(D231,'2_Review &amp; Audit'!$H$6:$H$505,0)),""))</f>
        <v/>
      </c>
      <c r="H231" s="149" t="str">
        <f>IF(D231="","",IFERROR(INDEX('2_Review &amp; Audit'!$L$6:$L$505,MATCH(D231,'2_Review &amp; Audit'!$H$6:$H$505,0)),""))</f>
        <v/>
      </c>
      <c r="I231" s="149" t="str">
        <f>IF(D231="","",IFERROR(INDEX('2_Review &amp; Audit'!$Q$6:$Q$505,MATCH(D231,'2_Review &amp; Audit'!$H$6:$H$505,0)),""))</f>
        <v/>
      </c>
      <c r="J231" s="146" t="str">
        <f>'4_Wash Match Table'!I221</f>
        <v/>
      </c>
      <c r="K231" s="146" t="str">
        <f>'4_Wash Match Table'!L221</f>
        <v/>
      </c>
      <c r="L231" s="146" t="str">
        <f>'4_Wash Match Table'!U221</f>
        <v/>
      </c>
      <c r="M231" s="146" t="str">
        <f>'4_Wash Match Table'!AD221</f>
        <v/>
      </c>
      <c r="N231" s="146" t="str">
        <f>'4_Wash Match Table'!AM221</f>
        <v/>
      </c>
      <c r="O231" s="150" t="str">
        <f>'4_Wash Match Table'!M221</f>
        <v/>
      </c>
      <c r="P231" s="150" t="str">
        <f>'4_Wash Match Table'!V221</f>
        <v/>
      </c>
      <c r="Q231" s="150" t="str">
        <f>'4_Wash Match Table'!AE221</f>
        <v/>
      </c>
      <c r="R231" s="150" t="str">
        <f>'4_Wash Match Table'!AN221</f>
        <v/>
      </c>
      <c r="S231" s="148" t="str">
        <f>IF(A231="","",SUM('4_Wash Match Table'!O221,'4_Wash Match Table'!X221,'4_Wash Match Table'!AG221,'4_Wash Match Table'!AP221))</f>
        <v/>
      </c>
      <c r="T231" s="151" t="str">
        <f>'4_Wash Match Table'!P221</f>
        <v/>
      </c>
      <c r="U231" s="151" t="str">
        <f>'4_Wash Match Table'!Q221</f>
        <v/>
      </c>
      <c r="V231" s="149" t="str">
        <f>IF(C231="","",SUM('4_Wash Match Table'!R221,'4_Wash Match Table'!AA221,'4_Wash Match Table'!AJ221,'4_Wash Match Table'!AS221))</f>
        <v/>
      </c>
      <c r="W231" s="152" t="str">
        <f t="shared" si="3"/>
        <v/>
      </c>
    </row>
    <row r="232" spans="1:23" ht="12.75" customHeight="1" x14ac:dyDescent="0.2">
      <c r="A232" s="146" t="str">
        <f>'4_Wash Match Table'!A222</f>
        <v/>
      </c>
      <c r="B232" s="146" t="str">
        <f>'4_Wash Match Table'!B222</f>
        <v/>
      </c>
      <c r="C232" s="146" t="str">
        <f>'4_Wash Match Table'!C222</f>
        <v/>
      </c>
      <c r="D232" s="146" t="str">
        <f>'4_Wash Match Table'!D222</f>
        <v/>
      </c>
      <c r="E232" s="147" t="str">
        <f>'4_Wash Match Table'!E222</f>
        <v/>
      </c>
      <c r="F232" s="148" t="str">
        <f>'4_Wash Match Table'!F222</f>
        <v/>
      </c>
      <c r="G232" s="149" t="str">
        <f>IF(D232="","",IFERROR(INDEX('2_Review &amp; Audit'!$P$6:$P$505,MATCH(D232,'2_Review &amp; Audit'!$H$6:$H$505,0)),""))</f>
        <v/>
      </c>
      <c r="H232" s="149" t="str">
        <f>IF(D232="","",IFERROR(INDEX('2_Review &amp; Audit'!$L$6:$L$505,MATCH(D232,'2_Review &amp; Audit'!$H$6:$H$505,0)),""))</f>
        <v/>
      </c>
      <c r="I232" s="149" t="str">
        <f>IF(D232="","",IFERROR(INDEX('2_Review &amp; Audit'!$Q$6:$Q$505,MATCH(D232,'2_Review &amp; Audit'!$H$6:$H$505,0)),""))</f>
        <v/>
      </c>
      <c r="J232" s="146" t="str">
        <f>'4_Wash Match Table'!I222</f>
        <v/>
      </c>
      <c r="K232" s="146" t="str">
        <f>'4_Wash Match Table'!L222</f>
        <v/>
      </c>
      <c r="L232" s="146" t="str">
        <f>'4_Wash Match Table'!U222</f>
        <v/>
      </c>
      <c r="M232" s="146" t="str">
        <f>'4_Wash Match Table'!AD222</f>
        <v/>
      </c>
      <c r="N232" s="146" t="str">
        <f>'4_Wash Match Table'!AM222</f>
        <v/>
      </c>
      <c r="O232" s="150" t="str">
        <f>'4_Wash Match Table'!M222</f>
        <v/>
      </c>
      <c r="P232" s="150" t="str">
        <f>'4_Wash Match Table'!V222</f>
        <v/>
      </c>
      <c r="Q232" s="150" t="str">
        <f>'4_Wash Match Table'!AE222</f>
        <v/>
      </c>
      <c r="R232" s="150" t="str">
        <f>'4_Wash Match Table'!AN222</f>
        <v/>
      </c>
      <c r="S232" s="148" t="str">
        <f>IF(A232="","",SUM('4_Wash Match Table'!O222,'4_Wash Match Table'!X222,'4_Wash Match Table'!AG222,'4_Wash Match Table'!AP222))</f>
        <v/>
      </c>
      <c r="T232" s="151" t="str">
        <f>'4_Wash Match Table'!P222</f>
        <v/>
      </c>
      <c r="U232" s="151" t="str">
        <f>'4_Wash Match Table'!Q222</f>
        <v/>
      </c>
      <c r="V232" s="149" t="str">
        <f>IF(C232="","",SUM('4_Wash Match Table'!R222,'4_Wash Match Table'!AA222,'4_Wash Match Table'!AJ222,'4_Wash Match Table'!AS222))</f>
        <v/>
      </c>
      <c r="W232" s="152" t="str">
        <f t="shared" si="3"/>
        <v/>
      </c>
    </row>
    <row r="233" spans="1:23" ht="12.75" customHeight="1" x14ac:dyDescent="0.2">
      <c r="A233" s="146" t="str">
        <f>'4_Wash Match Table'!A223</f>
        <v/>
      </c>
      <c r="B233" s="146" t="str">
        <f>'4_Wash Match Table'!B223</f>
        <v/>
      </c>
      <c r="C233" s="146" t="str">
        <f>'4_Wash Match Table'!C223</f>
        <v/>
      </c>
      <c r="D233" s="146" t="str">
        <f>'4_Wash Match Table'!D223</f>
        <v/>
      </c>
      <c r="E233" s="147" t="str">
        <f>'4_Wash Match Table'!E223</f>
        <v/>
      </c>
      <c r="F233" s="148" t="str">
        <f>'4_Wash Match Table'!F223</f>
        <v/>
      </c>
      <c r="G233" s="149" t="str">
        <f>IF(D233="","",IFERROR(INDEX('2_Review &amp; Audit'!$P$6:$P$505,MATCH(D233,'2_Review &amp; Audit'!$H$6:$H$505,0)),""))</f>
        <v/>
      </c>
      <c r="H233" s="149" t="str">
        <f>IF(D233="","",IFERROR(INDEX('2_Review &amp; Audit'!$L$6:$L$505,MATCH(D233,'2_Review &amp; Audit'!$H$6:$H$505,0)),""))</f>
        <v/>
      </c>
      <c r="I233" s="149" t="str">
        <f>IF(D233="","",IFERROR(INDEX('2_Review &amp; Audit'!$Q$6:$Q$505,MATCH(D233,'2_Review &amp; Audit'!$H$6:$H$505,0)),""))</f>
        <v/>
      </c>
      <c r="J233" s="146" t="str">
        <f>'4_Wash Match Table'!I223</f>
        <v/>
      </c>
      <c r="K233" s="146" t="str">
        <f>'4_Wash Match Table'!L223</f>
        <v/>
      </c>
      <c r="L233" s="146" t="str">
        <f>'4_Wash Match Table'!U223</f>
        <v/>
      </c>
      <c r="M233" s="146" t="str">
        <f>'4_Wash Match Table'!AD223</f>
        <v/>
      </c>
      <c r="N233" s="146" t="str">
        <f>'4_Wash Match Table'!AM223</f>
        <v/>
      </c>
      <c r="O233" s="150" t="str">
        <f>'4_Wash Match Table'!M223</f>
        <v/>
      </c>
      <c r="P233" s="150" t="str">
        <f>'4_Wash Match Table'!V223</f>
        <v/>
      </c>
      <c r="Q233" s="150" t="str">
        <f>'4_Wash Match Table'!AE223</f>
        <v/>
      </c>
      <c r="R233" s="150" t="str">
        <f>'4_Wash Match Table'!AN223</f>
        <v/>
      </c>
      <c r="S233" s="148" t="str">
        <f>IF(A233="","",SUM('4_Wash Match Table'!O223,'4_Wash Match Table'!X223,'4_Wash Match Table'!AG223,'4_Wash Match Table'!AP223))</f>
        <v/>
      </c>
      <c r="T233" s="151" t="str">
        <f>'4_Wash Match Table'!P223</f>
        <v/>
      </c>
      <c r="U233" s="151" t="str">
        <f>'4_Wash Match Table'!Q223</f>
        <v/>
      </c>
      <c r="V233" s="149" t="str">
        <f>IF(C233="","",SUM('4_Wash Match Table'!R223,'4_Wash Match Table'!AA223,'4_Wash Match Table'!AJ223,'4_Wash Match Table'!AS223))</f>
        <v/>
      </c>
      <c r="W233" s="152" t="str">
        <f t="shared" si="3"/>
        <v/>
      </c>
    </row>
    <row r="234" spans="1:23" ht="12.75" customHeight="1" x14ac:dyDescent="0.2">
      <c r="A234" s="146" t="str">
        <f>'4_Wash Match Table'!A224</f>
        <v/>
      </c>
      <c r="B234" s="146" t="str">
        <f>'4_Wash Match Table'!B224</f>
        <v/>
      </c>
      <c r="C234" s="146" t="str">
        <f>'4_Wash Match Table'!C224</f>
        <v/>
      </c>
      <c r="D234" s="146" t="str">
        <f>'4_Wash Match Table'!D224</f>
        <v/>
      </c>
      <c r="E234" s="147" t="str">
        <f>'4_Wash Match Table'!E224</f>
        <v/>
      </c>
      <c r="F234" s="148" t="str">
        <f>'4_Wash Match Table'!F224</f>
        <v/>
      </c>
      <c r="G234" s="149" t="str">
        <f>IF(D234="","",IFERROR(INDEX('2_Review &amp; Audit'!$P$6:$P$505,MATCH(D234,'2_Review &amp; Audit'!$H$6:$H$505,0)),""))</f>
        <v/>
      </c>
      <c r="H234" s="149" t="str">
        <f>IF(D234="","",IFERROR(INDEX('2_Review &amp; Audit'!$L$6:$L$505,MATCH(D234,'2_Review &amp; Audit'!$H$6:$H$505,0)),""))</f>
        <v/>
      </c>
      <c r="I234" s="149" t="str">
        <f>IF(D234="","",IFERROR(INDEX('2_Review &amp; Audit'!$Q$6:$Q$505,MATCH(D234,'2_Review &amp; Audit'!$H$6:$H$505,0)),""))</f>
        <v/>
      </c>
      <c r="J234" s="146" t="str">
        <f>'4_Wash Match Table'!I224</f>
        <v/>
      </c>
      <c r="K234" s="146" t="str">
        <f>'4_Wash Match Table'!L224</f>
        <v/>
      </c>
      <c r="L234" s="146" t="str">
        <f>'4_Wash Match Table'!U224</f>
        <v/>
      </c>
      <c r="M234" s="146" t="str">
        <f>'4_Wash Match Table'!AD224</f>
        <v/>
      </c>
      <c r="N234" s="146" t="str">
        <f>'4_Wash Match Table'!AM224</f>
        <v/>
      </c>
      <c r="O234" s="150" t="str">
        <f>'4_Wash Match Table'!M224</f>
        <v/>
      </c>
      <c r="P234" s="150" t="str">
        <f>'4_Wash Match Table'!V224</f>
        <v/>
      </c>
      <c r="Q234" s="150" t="str">
        <f>'4_Wash Match Table'!AE224</f>
        <v/>
      </c>
      <c r="R234" s="150" t="str">
        <f>'4_Wash Match Table'!AN224</f>
        <v/>
      </c>
      <c r="S234" s="148" t="str">
        <f>IF(A234="","",SUM('4_Wash Match Table'!O224,'4_Wash Match Table'!X224,'4_Wash Match Table'!AG224,'4_Wash Match Table'!AP224))</f>
        <v/>
      </c>
      <c r="T234" s="151" t="str">
        <f>'4_Wash Match Table'!P224</f>
        <v/>
      </c>
      <c r="U234" s="151" t="str">
        <f>'4_Wash Match Table'!Q224</f>
        <v/>
      </c>
      <c r="V234" s="149" t="str">
        <f>IF(C234="","",SUM('4_Wash Match Table'!R224,'4_Wash Match Table'!AA224,'4_Wash Match Table'!AJ224,'4_Wash Match Table'!AS224))</f>
        <v/>
      </c>
      <c r="W234" s="152" t="str">
        <f t="shared" si="3"/>
        <v/>
      </c>
    </row>
    <row r="235" spans="1:23" ht="12.75" customHeight="1" x14ac:dyDescent="0.2">
      <c r="A235" s="146" t="str">
        <f>'4_Wash Match Table'!A225</f>
        <v/>
      </c>
      <c r="B235" s="146" t="str">
        <f>'4_Wash Match Table'!B225</f>
        <v/>
      </c>
      <c r="C235" s="146" t="str">
        <f>'4_Wash Match Table'!C225</f>
        <v/>
      </c>
      <c r="D235" s="146" t="str">
        <f>'4_Wash Match Table'!D225</f>
        <v/>
      </c>
      <c r="E235" s="147" t="str">
        <f>'4_Wash Match Table'!E225</f>
        <v/>
      </c>
      <c r="F235" s="148" t="str">
        <f>'4_Wash Match Table'!F225</f>
        <v/>
      </c>
      <c r="G235" s="149" t="str">
        <f>IF(D235="","",IFERROR(INDEX('2_Review &amp; Audit'!$P$6:$P$505,MATCH(D235,'2_Review &amp; Audit'!$H$6:$H$505,0)),""))</f>
        <v/>
      </c>
      <c r="H235" s="149" t="str">
        <f>IF(D235="","",IFERROR(INDEX('2_Review &amp; Audit'!$L$6:$L$505,MATCH(D235,'2_Review &amp; Audit'!$H$6:$H$505,0)),""))</f>
        <v/>
      </c>
      <c r="I235" s="149" t="str">
        <f>IF(D235="","",IFERROR(INDEX('2_Review &amp; Audit'!$Q$6:$Q$505,MATCH(D235,'2_Review &amp; Audit'!$H$6:$H$505,0)),""))</f>
        <v/>
      </c>
      <c r="J235" s="146" t="str">
        <f>'4_Wash Match Table'!I225</f>
        <v/>
      </c>
      <c r="K235" s="146" t="str">
        <f>'4_Wash Match Table'!L225</f>
        <v/>
      </c>
      <c r="L235" s="146" t="str">
        <f>'4_Wash Match Table'!U225</f>
        <v/>
      </c>
      <c r="M235" s="146" t="str">
        <f>'4_Wash Match Table'!AD225</f>
        <v/>
      </c>
      <c r="N235" s="146" t="str">
        <f>'4_Wash Match Table'!AM225</f>
        <v/>
      </c>
      <c r="O235" s="150" t="str">
        <f>'4_Wash Match Table'!M225</f>
        <v/>
      </c>
      <c r="P235" s="150" t="str">
        <f>'4_Wash Match Table'!V225</f>
        <v/>
      </c>
      <c r="Q235" s="150" t="str">
        <f>'4_Wash Match Table'!AE225</f>
        <v/>
      </c>
      <c r="R235" s="150" t="str">
        <f>'4_Wash Match Table'!AN225</f>
        <v/>
      </c>
      <c r="S235" s="148" t="str">
        <f>IF(A235="","",SUM('4_Wash Match Table'!O225,'4_Wash Match Table'!X225,'4_Wash Match Table'!AG225,'4_Wash Match Table'!AP225))</f>
        <v/>
      </c>
      <c r="T235" s="151" t="str">
        <f>'4_Wash Match Table'!P225</f>
        <v/>
      </c>
      <c r="U235" s="151" t="str">
        <f>'4_Wash Match Table'!Q225</f>
        <v/>
      </c>
      <c r="V235" s="149" t="str">
        <f>IF(C235="","",SUM('4_Wash Match Table'!R225,'4_Wash Match Table'!AA225,'4_Wash Match Table'!AJ225,'4_Wash Match Table'!AS225))</f>
        <v/>
      </c>
      <c r="W235" s="152" t="str">
        <f t="shared" si="3"/>
        <v/>
      </c>
    </row>
    <row r="236" spans="1:23" ht="12.75" customHeight="1" x14ac:dyDescent="0.2">
      <c r="A236" s="146" t="str">
        <f>'4_Wash Match Table'!A226</f>
        <v/>
      </c>
      <c r="B236" s="146" t="str">
        <f>'4_Wash Match Table'!B226</f>
        <v/>
      </c>
      <c r="C236" s="146" t="str">
        <f>'4_Wash Match Table'!C226</f>
        <v/>
      </c>
      <c r="D236" s="146" t="str">
        <f>'4_Wash Match Table'!D226</f>
        <v/>
      </c>
      <c r="E236" s="147" t="str">
        <f>'4_Wash Match Table'!E226</f>
        <v/>
      </c>
      <c r="F236" s="148" t="str">
        <f>'4_Wash Match Table'!F226</f>
        <v/>
      </c>
      <c r="G236" s="149" t="str">
        <f>IF(D236="","",IFERROR(INDEX('2_Review &amp; Audit'!$P$6:$P$505,MATCH(D236,'2_Review &amp; Audit'!$H$6:$H$505,0)),""))</f>
        <v/>
      </c>
      <c r="H236" s="149" t="str">
        <f>IF(D236="","",IFERROR(INDEX('2_Review &amp; Audit'!$L$6:$L$505,MATCH(D236,'2_Review &amp; Audit'!$H$6:$H$505,0)),""))</f>
        <v/>
      </c>
      <c r="I236" s="149" t="str">
        <f>IF(D236="","",IFERROR(INDEX('2_Review &amp; Audit'!$Q$6:$Q$505,MATCH(D236,'2_Review &amp; Audit'!$H$6:$H$505,0)),""))</f>
        <v/>
      </c>
      <c r="J236" s="146" t="str">
        <f>'4_Wash Match Table'!I226</f>
        <v/>
      </c>
      <c r="K236" s="146" t="str">
        <f>'4_Wash Match Table'!L226</f>
        <v/>
      </c>
      <c r="L236" s="146" t="str">
        <f>'4_Wash Match Table'!U226</f>
        <v/>
      </c>
      <c r="M236" s="146" t="str">
        <f>'4_Wash Match Table'!AD226</f>
        <v/>
      </c>
      <c r="N236" s="146" t="str">
        <f>'4_Wash Match Table'!AM226</f>
        <v/>
      </c>
      <c r="O236" s="150" t="str">
        <f>'4_Wash Match Table'!M226</f>
        <v/>
      </c>
      <c r="P236" s="150" t="str">
        <f>'4_Wash Match Table'!V226</f>
        <v/>
      </c>
      <c r="Q236" s="150" t="str">
        <f>'4_Wash Match Table'!AE226</f>
        <v/>
      </c>
      <c r="R236" s="150" t="str">
        <f>'4_Wash Match Table'!AN226</f>
        <v/>
      </c>
      <c r="S236" s="148" t="str">
        <f>IF(A236="","",SUM('4_Wash Match Table'!O226,'4_Wash Match Table'!X226,'4_Wash Match Table'!AG226,'4_Wash Match Table'!AP226))</f>
        <v/>
      </c>
      <c r="T236" s="151" t="str">
        <f>'4_Wash Match Table'!P226</f>
        <v/>
      </c>
      <c r="U236" s="151" t="str">
        <f>'4_Wash Match Table'!Q226</f>
        <v/>
      </c>
      <c r="V236" s="149" t="str">
        <f>IF(C236="","",SUM('4_Wash Match Table'!R226,'4_Wash Match Table'!AA226,'4_Wash Match Table'!AJ226,'4_Wash Match Table'!AS226))</f>
        <v/>
      </c>
      <c r="W236" s="152" t="str">
        <f t="shared" si="3"/>
        <v/>
      </c>
    </row>
    <row r="237" spans="1:23" ht="12.75" customHeight="1" x14ac:dyDescent="0.2">
      <c r="A237" s="146" t="str">
        <f>'4_Wash Match Table'!A227</f>
        <v/>
      </c>
      <c r="B237" s="146" t="str">
        <f>'4_Wash Match Table'!B227</f>
        <v/>
      </c>
      <c r="C237" s="146" t="str">
        <f>'4_Wash Match Table'!C227</f>
        <v/>
      </c>
      <c r="D237" s="146" t="str">
        <f>'4_Wash Match Table'!D227</f>
        <v/>
      </c>
      <c r="E237" s="147" t="str">
        <f>'4_Wash Match Table'!E227</f>
        <v/>
      </c>
      <c r="F237" s="148" t="str">
        <f>'4_Wash Match Table'!F227</f>
        <v/>
      </c>
      <c r="G237" s="149" t="str">
        <f>IF(D237="","",IFERROR(INDEX('2_Review &amp; Audit'!$P$6:$P$505,MATCH(D237,'2_Review &amp; Audit'!$H$6:$H$505,0)),""))</f>
        <v/>
      </c>
      <c r="H237" s="149" t="str">
        <f>IF(D237="","",IFERROR(INDEX('2_Review &amp; Audit'!$L$6:$L$505,MATCH(D237,'2_Review &amp; Audit'!$H$6:$H$505,0)),""))</f>
        <v/>
      </c>
      <c r="I237" s="149" t="str">
        <f>IF(D237="","",IFERROR(INDEX('2_Review &amp; Audit'!$Q$6:$Q$505,MATCH(D237,'2_Review &amp; Audit'!$H$6:$H$505,0)),""))</f>
        <v/>
      </c>
      <c r="J237" s="146" t="str">
        <f>'4_Wash Match Table'!I227</f>
        <v/>
      </c>
      <c r="K237" s="146" t="str">
        <f>'4_Wash Match Table'!L227</f>
        <v/>
      </c>
      <c r="L237" s="146" t="str">
        <f>'4_Wash Match Table'!U227</f>
        <v/>
      </c>
      <c r="M237" s="146" t="str">
        <f>'4_Wash Match Table'!AD227</f>
        <v/>
      </c>
      <c r="N237" s="146" t="str">
        <f>'4_Wash Match Table'!AM227</f>
        <v/>
      </c>
      <c r="O237" s="150" t="str">
        <f>'4_Wash Match Table'!M227</f>
        <v/>
      </c>
      <c r="P237" s="150" t="str">
        <f>'4_Wash Match Table'!V227</f>
        <v/>
      </c>
      <c r="Q237" s="150" t="str">
        <f>'4_Wash Match Table'!AE227</f>
        <v/>
      </c>
      <c r="R237" s="150" t="str">
        <f>'4_Wash Match Table'!AN227</f>
        <v/>
      </c>
      <c r="S237" s="148" t="str">
        <f>IF(A237="","",SUM('4_Wash Match Table'!O227,'4_Wash Match Table'!X227,'4_Wash Match Table'!AG227,'4_Wash Match Table'!AP227))</f>
        <v/>
      </c>
      <c r="T237" s="151" t="str">
        <f>'4_Wash Match Table'!P227</f>
        <v/>
      </c>
      <c r="U237" s="151" t="str">
        <f>'4_Wash Match Table'!Q227</f>
        <v/>
      </c>
      <c r="V237" s="149" t="str">
        <f>IF(C237="","",SUM('4_Wash Match Table'!R227,'4_Wash Match Table'!AA227,'4_Wash Match Table'!AJ227,'4_Wash Match Table'!AS227))</f>
        <v/>
      </c>
      <c r="W237" s="152" t="str">
        <f t="shared" si="3"/>
        <v/>
      </c>
    </row>
    <row r="238" spans="1:23" ht="12.75" customHeight="1" x14ac:dyDescent="0.2">
      <c r="A238" s="146" t="str">
        <f>'4_Wash Match Table'!A228</f>
        <v/>
      </c>
      <c r="B238" s="146" t="str">
        <f>'4_Wash Match Table'!B228</f>
        <v/>
      </c>
      <c r="C238" s="146" t="str">
        <f>'4_Wash Match Table'!C228</f>
        <v/>
      </c>
      <c r="D238" s="146" t="str">
        <f>'4_Wash Match Table'!D228</f>
        <v/>
      </c>
      <c r="E238" s="147" t="str">
        <f>'4_Wash Match Table'!E228</f>
        <v/>
      </c>
      <c r="F238" s="148" t="str">
        <f>'4_Wash Match Table'!F228</f>
        <v/>
      </c>
      <c r="G238" s="149" t="str">
        <f>IF(D238="","",IFERROR(INDEX('2_Review &amp; Audit'!$P$6:$P$505,MATCH(D238,'2_Review &amp; Audit'!$H$6:$H$505,0)),""))</f>
        <v/>
      </c>
      <c r="H238" s="149" t="str">
        <f>IF(D238="","",IFERROR(INDEX('2_Review &amp; Audit'!$L$6:$L$505,MATCH(D238,'2_Review &amp; Audit'!$H$6:$H$505,0)),""))</f>
        <v/>
      </c>
      <c r="I238" s="149" t="str">
        <f>IF(D238="","",IFERROR(INDEX('2_Review &amp; Audit'!$Q$6:$Q$505,MATCH(D238,'2_Review &amp; Audit'!$H$6:$H$505,0)),""))</f>
        <v/>
      </c>
      <c r="J238" s="146" t="str">
        <f>'4_Wash Match Table'!I228</f>
        <v/>
      </c>
      <c r="K238" s="146" t="str">
        <f>'4_Wash Match Table'!L228</f>
        <v/>
      </c>
      <c r="L238" s="146" t="str">
        <f>'4_Wash Match Table'!U228</f>
        <v/>
      </c>
      <c r="M238" s="146" t="str">
        <f>'4_Wash Match Table'!AD228</f>
        <v/>
      </c>
      <c r="N238" s="146" t="str">
        <f>'4_Wash Match Table'!AM228</f>
        <v/>
      </c>
      <c r="O238" s="150" t="str">
        <f>'4_Wash Match Table'!M228</f>
        <v/>
      </c>
      <c r="P238" s="150" t="str">
        <f>'4_Wash Match Table'!V228</f>
        <v/>
      </c>
      <c r="Q238" s="150" t="str">
        <f>'4_Wash Match Table'!AE228</f>
        <v/>
      </c>
      <c r="R238" s="150" t="str">
        <f>'4_Wash Match Table'!AN228</f>
        <v/>
      </c>
      <c r="S238" s="148" t="str">
        <f>IF(A238="","",SUM('4_Wash Match Table'!O228,'4_Wash Match Table'!X228,'4_Wash Match Table'!AG228,'4_Wash Match Table'!AP228))</f>
        <v/>
      </c>
      <c r="T238" s="151" t="str">
        <f>'4_Wash Match Table'!P228</f>
        <v/>
      </c>
      <c r="U238" s="151" t="str">
        <f>'4_Wash Match Table'!Q228</f>
        <v/>
      </c>
      <c r="V238" s="149" t="str">
        <f>IF(C238="","",SUM('4_Wash Match Table'!R228,'4_Wash Match Table'!AA228,'4_Wash Match Table'!AJ228,'4_Wash Match Table'!AS228))</f>
        <v/>
      </c>
      <c r="W238" s="152" t="str">
        <f t="shared" si="3"/>
        <v/>
      </c>
    </row>
    <row r="239" spans="1:23" ht="12.75" customHeight="1" x14ac:dyDescent="0.2">
      <c r="A239" s="146" t="str">
        <f>'4_Wash Match Table'!A229</f>
        <v/>
      </c>
      <c r="B239" s="146" t="str">
        <f>'4_Wash Match Table'!B229</f>
        <v/>
      </c>
      <c r="C239" s="146" t="str">
        <f>'4_Wash Match Table'!C229</f>
        <v/>
      </c>
      <c r="D239" s="146" t="str">
        <f>'4_Wash Match Table'!D229</f>
        <v/>
      </c>
      <c r="E239" s="147" t="str">
        <f>'4_Wash Match Table'!E229</f>
        <v/>
      </c>
      <c r="F239" s="148" t="str">
        <f>'4_Wash Match Table'!F229</f>
        <v/>
      </c>
      <c r="G239" s="149" t="str">
        <f>IF(D239="","",IFERROR(INDEX('2_Review &amp; Audit'!$P$6:$P$505,MATCH(D239,'2_Review &amp; Audit'!$H$6:$H$505,0)),""))</f>
        <v/>
      </c>
      <c r="H239" s="149" t="str">
        <f>IF(D239="","",IFERROR(INDEX('2_Review &amp; Audit'!$L$6:$L$505,MATCH(D239,'2_Review &amp; Audit'!$H$6:$H$505,0)),""))</f>
        <v/>
      </c>
      <c r="I239" s="149" t="str">
        <f>IF(D239="","",IFERROR(INDEX('2_Review &amp; Audit'!$Q$6:$Q$505,MATCH(D239,'2_Review &amp; Audit'!$H$6:$H$505,0)),""))</f>
        <v/>
      </c>
      <c r="J239" s="146" t="str">
        <f>'4_Wash Match Table'!I229</f>
        <v/>
      </c>
      <c r="K239" s="146" t="str">
        <f>'4_Wash Match Table'!L229</f>
        <v/>
      </c>
      <c r="L239" s="146" t="str">
        <f>'4_Wash Match Table'!U229</f>
        <v/>
      </c>
      <c r="M239" s="146" t="str">
        <f>'4_Wash Match Table'!AD229</f>
        <v/>
      </c>
      <c r="N239" s="146" t="str">
        <f>'4_Wash Match Table'!AM229</f>
        <v/>
      </c>
      <c r="O239" s="150" t="str">
        <f>'4_Wash Match Table'!M229</f>
        <v/>
      </c>
      <c r="P239" s="150" t="str">
        <f>'4_Wash Match Table'!V229</f>
        <v/>
      </c>
      <c r="Q239" s="150" t="str">
        <f>'4_Wash Match Table'!AE229</f>
        <v/>
      </c>
      <c r="R239" s="150" t="str">
        <f>'4_Wash Match Table'!AN229</f>
        <v/>
      </c>
      <c r="S239" s="148" t="str">
        <f>IF(A239="","",SUM('4_Wash Match Table'!O229,'4_Wash Match Table'!X229,'4_Wash Match Table'!AG229,'4_Wash Match Table'!AP229))</f>
        <v/>
      </c>
      <c r="T239" s="151" t="str">
        <f>'4_Wash Match Table'!P229</f>
        <v/>
      </c>
      <c r="U239" s="151" t="str">
        <f>'4_Wash Match Table'!Q229</f>
        <v/>
      </c>
      <c r="V239" s="149" t="str">
        <f>IF(C239="","",SUM('4_Wash Match Table'!R229,'4_Wash Match Table'!AA229,'4_Wash Match Table'!AJ229,'4_Wash Match Table'!AS229))</f>
        <v/>
      </c>
      <c r="W239" s="152" t="str">
        <f t="shared" si="3"/>
        <v/>
      </c>
    </row>
    <row r="240" spans="1:23" ht="12.75" customHeight="1" x14ac:dyDescent="0.2">
      <c r="A240" s="146" t="str">
        <f>'4_Wash Match Table'!A230</f>
        <v/>
      </c>
      <c r="B240" s="146" t="str">
        <f>'4_Wash Match Table'!B230</f>
        <v/>
      </c>
      <c r="C240" s="146" t="str">
        <f>'4_Wash Match Table'!C230</f>
        <v/>
      </c>
      <c r="D240" s="146" t="str">
        <f>'4_Wash Match Table'!D230</f>
        <v/>
      </c>
      <c r="E240" s="147" t="str">
        <f>'4_Wash Match Table'!E230</f>
        <v/>
      </c>
      <c r="F240" s="148" t="str">
        <f>'4_Wash Match Table'!F230</f>
        <v/>
      </c>
      <c r="G240" s="149" t="str">
        <f>IF(D240="","",IFERROR(INDEX('2_Review &amp; Audit'!$P$6:$P$505,MATCH(D240,'2_Review &amp; Audit'!$H$6:$H$505,0)),""))</f>
        <v/>
      </c>
      <c r="H240" s="149" t="str">
        <f>IF(D240="","",IFERROR(INDEX('2_Review &amp; Audit'!$L$6:$L$505,MATCH(D240,'2_Review &amp; Audit'!$H$6:$H$505,0)),""))</f>
        <v/>
      </c>
      <c r="I240" s="149" t="str">
        <f>IF(D240="","",IFERROR(INDEX('2_Review &amp; Audit'!$Q$6:$Q$505,MATCH(D240,'2_Review &amp; Audit'!$H$6:$H$505,0)),""))</f>
        <v/>
      </c>
      <c r="J240" s="146" t="str">
        <f>'4_Wash Match Table'!I230</f>
        <v/>
      </c>
      <c r="K240" s="146" t="str">
        <f>'4_Wash Match Table'!L230</f>
        <v/>
      </c>
      <c r="L240" s="146" t="str">
        <f>'4_Wash Match Table'!U230</f>
        <v/>
      </c>
      <c r="M240" s="146" t="str">
        <f>'4_Wash Match Table'!AD230</f>
        <v/>
      </c>
      <c r="N240" s="146" t="str">
        <f>'4_Wash Match Table'!AM230</f>
        <v/>
      </c>
      <c r="O240" s="150" t="str">
        <f>'4_Wash Match Table'!M230</f>
        <v/>
      </c>
      <c r="P240" s="150" t="str">
        <f>'4_Wash Match Table'!V230</f>
        <v/>
      </c>
      <c r="Q240" s="150" t="str">
        <f>'4_Wash Match Table'!AE230</f>
        <v/>
      </c>
      <c r="R240" s="150" t="str">
        <f>'4_Wash Match Table'!AN230</f>
        <v/>
      </c>
      <c r="S240" s="148" t="str">
        <f>IF(A240="","",SUM('4_Wash Match Table'!O230,'4_Wash Match Table'!X230,'4_Wash Match Table'!AG230,'4_Wash Match Table'!AP230))</f>
        <v/>
      </c>
      <c r="T240" s="151" t="str">
        <f>'4_Wash Match Table'!P230</f>
        <v/>
      </c>
      <c r="U240" s="151" t="str">
        <f>'4_Wash Match Table'!Q230</f>
        <v/>
      </c>
      <c r="V240" s="149" t="str">
        <f>IF(C240="","",SUM('4_Wash Match Table'!R230,'4_Wash Match Table'!AA230,'4_Wash Match Table'!AJ230,'4_Wash Match Table'!AS230))</f>
        <v/>
      </c>
      <c r="W240" s="152" t="str">
        <f t="shared" si="3"/>
        <v/>
      </c>
    </row>
    <row r="241" spans="1:23" ht="12.75" customHeight="1" x14ac:dyDescent="0.2">
      <c r="A241" s="146" t="str">
        <f>'4_Wash Match Table'!A231</f>
        <v/>
      </c>
      <c r="B241" s="146" t="str">
        <f>'4_Wash Match Table'!B231</f>
        <v/>
      </c>
      <c r="C241" s="146" t="str">
        <f>'4_Wash Match Table'!C231</f>
        <v/>
      </c>
      <c r="D241" s="146" t="str">
        <f>'4_Wash Match Table'!D231</f>
        <v/>
      </c>
      <c r="E241" s="147" t="str">
        <f>'4_Wash Match Table'!E231</f>
        <v/>
      </c>
      <c r="F241" s="148" t="str">
        <f>'4_Wash Match Table'!F231</f>
        <v/>
      </c>
      <c r="G241" s="149" t="str">
        <f>IF(D241="","",IFERROR(INDEX('2_Review &amp; Audit'!$P$6:$P$505,MATCH(D241,'2_Review &amp; Audit'!$H$6:$H$505,0)),""))</f>
        <v/>
      </c>
      <c r="H241" s="149" t="str">
        <f>IF(D241="","",IFERROR(INDEX('2_Review &amp; Audit'!$L$6:$L$505,MATCH(D241,'2_Review &amp; Audit'!$H$6:$H$505,0)),""))</f>
        <v/>
      </c>
      <c r="I241" s="149" t="str">
        <f>IF(D241="","",IFERROR(INDEX('2_Review &amp; Audit'!$Q$6:$Q$505,MATCH(D241,'2_Review &amp; Audit'!$H$6:$H$505,0)),""))</f>
        <v/>
      </c>
      <c r="J241" s="146" t="str">
        <f>'4_Wash Match Table'!I231</f>
        <v/>
      </c>
      <c r="K241" s="146" t="str">
        <f>'4_Wash Match Table'!L231</f>
        <v/>
      </c>
      <c r="L241" s="146" t="str">
        <f>'4_Wash Match Table'!U231</f>
        <v/>
      </c>
      <c r="M241" s="146" t="str">
        <f>'4_Wash Match Table'!AD231</f>
        <v/>
      </c>
      <c r="N241" s="146" t="str">
        <f>'4_Wash Match Table'!AM231</f>
        <v/>
      </c>
      <c r="O241" s="150" t="str">
        <f>'4_Wash Match Table'!M231</f>
        <v/>
      </c>
      <c r="P241" s="150" t="str">
        <f>'4_Wash Match Table'!V231</f>
        <v/>
      </c>
      <c r="Q241" s="150" t="str">
        <f>'4_Wash Match Table'!AE231</f>
        <v/>
      </c>
      <c r="R241" s="150" t="str">
        <f>'4_Wash Match Table'!AN231</f>
        <v/>
      </c>
      <c r="S241" s="148" t="str">
        <f>IF(A241="","",SUM('4_Wash Match Table'!O231,'4_Wash Match Table'!X231,'4_Wash Match Table'!AG231,'4_Wash Match Table'!AP231))</f>
        <v/>
      </c>
      <c r="T241" s="151" t="str">
        <f>'4_Wash Match Table'!P231</f>
        <v/>
      </c>
      <c r="U241" s="151" t="str">
        <f>'4_Wash Match Table'!Q231</f>
        <v/>
      </c>
      <c r="V241" s="149" t="str">
        <f>IF(C241="","",SUM('4_Wash Match Table'!R231,'4_Wash Match Table'!AA231,'4_Wash Match Table'!AJ231,'4_Wash Match Table'!AS231))</f>
        <v/>
      </c>
      <c r="W241" s="152" t="str">
        <f t="shared" si="3"/>
        <v/>
      </c>
    </row>
    <row r="242" spans="1:23" ht="12.75" customHeight="1" x14ac:dyDescent="0.2">
      <c r="A242" s="146" t="str">
        <f>'4_Wash Match Table'!A232</f>
        <v/>
      </c>
      <c r="B242" s="146" t="str">
        <f>'4_Wash Match Table'!B232</f>
        <v/>
      </c>
      <c r="C242" s="146" t="str">
        <f>'4_Wash Match Table'!C232</f>
        <v/>
      </c>
      <c r="D242" s="146" t="str">
        <f>'4_Wash Match Table'!D232</f>
        <v/>
      </c>
      <c r="E242" s="147" t="str">
        <f>'4_Wash Match Table'!E232</f>
        <v/>
      </c>
      <c r="F242" s="148" t="str">
        <f>'4_Wash Match Table'!F232</f>
        <v/>
      </c>
      <c r="G242" s="149" t="str">
        <f>IF(D242="","",IFERROR(INDEX('2_Review &amp; Audit'!$P$6:$P$505,MATCH(D242,'2_Review &amp; Audit'!$H$6:$H$505,0)),""))</f>
        <v/>
      </c>
      <c r="H242" s="149" t="str">
        <f>IF(D242="","",IFERROR(INDEX('2_Review &amp; Audit'!$L$6:$L$505,MATCH(D242,'2_Review &amp; Audit'!$H$6:$H$505,0)),""))</f>
        <v/>
      </c>
      <c r="I242" s="149" t="str">
        <f>IF(D242="","",IFERROR(INDEX('2_Review &amp; Audit'!$Q$6:$Q$505,MATCH(D242,'2_Review &amp; Audit'!$H$6:$H$505,0)),""))</f>
        <v/>
      </c>
      <c r="J242" s="146" t="str">
        <f>'4_Wash Match Table'!I232</f>
        <v/>
      </c>
      <c r="K242" s="146" t="str">
        <f>'4_Wash Match Table'!L232</f>
        <v/>
      </c>
      <c r="L242" s="146" t="str">
        <f>'4_Wash Match Table'!U232</f>
        <v/>
      </c>
      <c r="M242" s="146" t="str">
        <f>'4_Wash Match Table'!AD232</f>
        <v/>
      </c>
      <c r="N242" s="146" t="str">
        <f>'4_Wash Match Table'!AM232</f>
        <v/>
      </c>
      <c r="O242" s="150" t="str">
        <f>'4_Wash Match Table'!M232</f>
        <v/>
      </c>
      <c r="P242" s="150" t="str">
        <f>'4_Wash Match Table'!V232</f>
        <v/>
      </c>
      <c r="Q242" s="150" t="str">
        <f>'4_Wash Match Table'!AE232</f>
        <v/>
      </c>
      <c r="R242" s="150" t="str">
        <f>'4_Wash Match Table'!AN232</f>
        <v/>
      </c>
      <c r="S242" s="148" t="str">
        <f>IF(A242="","",SUM('4_Wash Match Table'!O232,'4_Wash Match Table'!X232,'4_Wash Match Table'!AG232,'4_Wash Match Table'!AP232))</f>
        <v/>
      </c>
      <c r="T242" s="151" t="str">
        <f>'4_Wash Match Table'!P232</f>
        <v/>
      </c>
      <c r="U242" s="151" t="str">
        <f>'4_Wash Match Table'!Q232</f>
        <v/>
      </c>
      <c r="V242" s="149" t="str">
        <f>IF(C242="","",SUM('4_Wash Match Table'!R232,'4_Wash Match Table'!AA232,'4_Wash Match Table'!AJ232,'4_Wash Match Table'!AS232))</f>
        <v/>
      </c>
      <c r="W242" s="152" t="str">
        <f t="shared" si="3"/>
        <v/>
      </c>
    </row>
    <row r="243" spans="1:23" ht="12.75" customHeight="1" x14ac:dyDescent="0.2">
      <c r="A243" s="146" t="str">
        <f>'4_Wash Match Table'!A233</f>
        <v/>
      </c>
      <c r="B243" s="146" t="str">
        <f>'4_Wash Match Table'!B233</f>
        <v/>
      </c>
      <c r="C243" s="146" t="str">
        <f>'4_Wash Match Table'!C233</f>
        <v/>
      </c>
      <c r="D243" s="146" t="str">
        <f>'4_Wash Match Table'!D233</f>
        <v/>
      </c>
      <c r="E243" s="147" t="str">
        <f>'4_Wash Match Table'!E233</f>
        <v/>
      </c>
      <c r="F243" s="148" t="str">
        <f>'4_Wash Match Table'!F233</f>
        <v/>
      </c>
      <c r="G243" s="149" t="str">
        <f>IF(D243="","",IFERROR(INDEX('2_Review &amp; Audit'!$P$6:$P$505,MATCH(D243,'2_Review &amp; Audit'!$H$6:$H$505,0)),""))</f>
        <v/>
      </c>
      <c r="H243" s="149" t="str">
        <f>IF(D243="","",IFERROR(INDEX('2_Review &amp; Audit'!$L$6:$L$505,MATCH(D243,'2_Review &amp; Audit'!$H$6:$H$505,0)),""))</f>
        <v/>
      </c>
      <c r="I243" s="149" t="str">
        <f>IF(D243="","",IFERROR(INDEX('2_Review &amp; Audit'!$Q$6:$Q$505,MATCH(D243,'2_Review &amp; Audit'!$H$6:$H$505,0)),""))</f>
        <v/>
      </c>
      <c r="J243" s="146" t="str">
        <f>'4_Wash Match Table'!I233</f>
        <v/>
      </c>
      <c r="K243" s="146" t="str">
        <f>'4_Wash Match Table'!L233</f>
        <v/>
      </c>
      <c r="L243" s="146" t="str">
        <f>'4_Wash Match Table'!U233</f>
        <v/>
      </c>
      <c r="M243" s="146" t="str">
        <f>'4_Wash Match Table'!AD233</f>
        <v/>
      </c>
      <c r="N243" s="146" t="str">
        <f>'4_Wash Match Table'!AM233</f>
        <v/>
      </c>
      <c r="O243" s="150" t="str">
        <f>'4_Wash Match Table'!M233</f>
        <v/>
      </c>
      <c r="P243" s="150" t="str">
        <f>'4_Wash Match Table'!V233</f>
        <v/>
      </c>
      <c r="Q243" s="150" t="str">
        <f>'4_Wash Match Table'!AE233</f>
        <v/>
      </c>
      <c r="R243" s="150" t="str">
        <f>'4_Wash Match Table'!AN233</f>
        <v/>
      </c>
      <c r="S243" s="148" t="str">
        <f>IF(A243="","",SUM('4_Wash Match Table'!O233,'4_Wash Match Table'!X233,'4_Wash Match Table'!AG233,'4_Wash Match Table'!AP233))</f>
        <v/>
      </c>
      <c r="T243" s="151" t="str">
        <f>'4_Wash Match Table'!P233</f>
        <v/>
      </c>
      <c r="U243" s="151" t="str">
        <f>'4_Wash Match Table'!Q233</f>
        <v/>
      </c>
      <c r="V243" s="149" t="str">
        <f>IF(C243="","",SUM('4_Wash Match Table'!R233,'4_Wash Match Table'!AA233,'4_Wash Match Table'!AJ233,'4_Wash Match Table'!AS233))</f>
        <v/>
      </c>
      <c r="W243" s="152" t="str">
        <f t="shared" si="3"/>
        <v/>
      </c>
    </row>
    <row r="244" spans="1:23" ht="12.75" customHeight="1" x14ac:dyDescent="0.2">
      <c r="A244" s="146" t="str">
        <f>'4_Wash Match Table'!A234</f>
        <v/>
      </c>
      <c r="B244" s="146" t="str">
        <f>'4_Wash Match Table'!B234</f>
        <v/>
      </c>
      <c r="C244" s="146" t="str">
        <f>'4_Wash Match Table'!C234</f>
        <v/>
      </c>
      <c r="D244" s="146" t="str">
        <f>'4_Wash Match Table'!D234</f>
        <v/>
      </c>
      <c r="E244" s="147" t="str">
        <f>'4_Wash Match Table'!E234</f>
        <v/>
      </c>
      <c r="F244" s="148" t="str">
        <f>'4_Wash Match Table'!F234</f>
        <v/>
      </c>
      <c r="G244" s="149" t="str">
        <f>IF(D244="","",IFERROR(INDEX('2_Review &amp; Audit'!$P$6:$P$505,MATCH(D244,'2_Review &amp; Audit'!$H$6:$H$505,0)),""))</f>
        <v/>
      </c>
      <c r="H244" s="149" t="str">
        <f>IF(D244="","",IFERROR(INDEX('2_Review &amp; Audit'!$L$6:$L$505,MATCH(D244,'2_Review &amp; Audit'!$H$6:$H$505,0)),""))</f>
        <v/>
      </c>
      <c r="I244" s="149" t="str">
        <f>IF(D244="","",IFERROR(INDEX('2_Review &amp; Audit'!$Q$6:$Q$505,MATCH(D244,'2_Review &amp; Audit'!$H$6:$H$505,0)),""))</f>
        <v/>
      </c>
      <c r="J244" s="146" t="str">
        <f>'4_Wash Match Table'!I234</f>
        <v/>
      </c>
      <c r="K244" s="146" t="str">
        <f>'4_Wash Match Table'!L234</f>
        <v/>
      </c>
      <c r="L244" s="146" t="str">
        <f>'4_Wash Match Table'!U234</f>
        <v/>
      </c>
      <c r="M244" s="146" t="str">
        <f>'4_Wash Match Table'!AD234</f>
        <v/>
      </c>
      <c r="N244" s="146" t="str">
        <f>'4_Wash Match Table'!AM234</f>
        <v/>
      </c>
      <c r="O244" s="150" t="str">
        <f>'4_Wash Match Table'!M234</f>
        <v/>
      </c>
      <c r="P244" s="150" t="str">
        <f>'4_Wash Match Table'!V234</f>
        <v/>
      </c>
      <c r="Q244" s="150" t="str">
        <f>'4_Wash Match Table'!AE234</f>
        <v/>
      </c>
      <c r="R244" s="150" t="str">
        <f>'4_Wash Match Table'!AN234</f>
        <v/>
      </c>
      <c r="S244" s="148" t="str">
        <f>IF(A244="","",SUM('4_Wash Match Table'!O234,'4_Wash Match Table'!X234,'4_Wash Match Table'!AG234,'4_Wash Match Table'!AP234))</f>
        <v/>
      </c>
      <c r="T244" s="151" t="str">
        <f>'4_Wash Match Table'!P234</f>
        <v/>
      </c>
      <c r="U244" s="151" t="str">
        <f>'4_Wash Match Table'!Q234</f>
        <v/>
      </c>
      <c r="V244" s="149" t="str">
        <f>IF(C244="","",SUM('4_Wash Match Table'!R234,'4_Wash Match Table'!AA234,'4_Wash Match Table'!AJ234,'4_Wash Match Table'!AS234))</f>
        <v/>
      </c>
      <c r="W244" s="152" t="str">
        <f t="shared" si="3"/>
        <v/>
      </c>
    </row>
    <row r="245" spans="1:23" ht="12.75" customHeight="1" x14ac:dyDescent="0.2">
      <c r="A245" s="146" t="str">
        <f>'4_Wash Match Table'!A235</f>
        <v/>
      </c>
      <c r="B245" s="146" t="str">
        <f>'4_Wash Match Table'!B235</f>
        <v/>
      </c>
      <c r="C245" s="146" t="str">
        <f>'4_Wash Match Table'!C235</f>
        <v/>
      </c>
      <c r="D245" s="146" t="str">
        <f>'4_Wash Match Table'!D235</f>
        <v/>
      </c>
      <c r="E245" s="147" t="str">
        <f>'4_Wash Match Table'!E235</f>
        <v/>
      </c>
      <c r="F245" s="148" t="str">
        <f>'4_Wash Match Table'!F235</f>
        <v/>
      </c>
      <c r="G245" s="149" t="str">
        <f>IF(D245="","",IFERROR(INDEX('2_Review &amp; Audit'!$P$6:$P$505,MATCH(D245,'2_Review &amp; Audit'!$H$6:$H$505,0)),""))</f>
        <v/>
      </c>
      <c r="H245" s="149" t="str">
        <f>IF(D245="","",IFERROR(INDEX('2_Review &amp; Audit'!$L$6:$L$505,MATCH(D245,'2_Review &amp; Audit'!$H$6:$H$505,0)),""))</f>
        <v/>
      </c>
      <c r="I245" s="149" t="str">
        <f>IF(D245="","",IFERROR(INDEX('2_Review &amp; Audit'!$Q$6:$Q$505,MATCH(D245,'2_Review &amp; Audit'!$H$6:$H$505,0)),""))</f>
        <v/>
      </c>
      <c r="J245" s="146" t="str">
        <f>'4_Wash Match Table'!I235</f>
        <v/>
      </c>
      <c r="K245" s="146" t="str">
        <f>'4_Wash Match Table'!L235</f>
        <v/>
      </c>
      <c r="L245" s="146" t="str">
        <f>'4_Wash Match Table'!U235</f>
        <v/>
      </c>
      <c r="M245" s="146" t="str">
        <f>'4_Wash Match Table'!AD235</f>
        <v/>
      </c>
      <c r="N245" s="146" t="str">
        <f>'4_Wash Match Table'!AM235</f>
        <v/>
      </c>
      <c r="O245" s="150" t="str">
        <f>'4_Wash Match Table'!M235</f>
        <v/>
      </c>
      <c r="P245" s="150" t="str">
        <f>'4_Wash Match Table'!V235</f>
        <v/>
      </c>
      <c r="Q245" s="150" t="str">
        <f>'4_Wash Match Table'!AE235</f>
        <v/>
      </c>
      <c r="R245" s="150" t="str">
        <f>'4_Wash Match Table'!AN235</f>
        <v/>
      </c>
      <c r="S245" s="148" t="str">
        <f>IF(A245="","",SUM('4_Wash Match Table'!O235,'4_Wash Match Table'!X235,'4_Wash Match Table'!AG235,'4_Wash Match Table'!AP235))</f>
        <v/>
      </c>
      <c r="T245" s="151" t="str">
        <f>'4_Wash Match Table'!P235</f>
        <v/>
      </c>
      <c r="U245" s="151" t="str">
        <f>'4_Wash Match Table'!Q235</f>
        <v/>
      </c>
      <c r="V245" s="149" t="str">
        <f>IF(C245="","",SUM('4_Wash Match Table'!R235,'4_Wash Match Table'!AA235,'4_Wash Match Table'!AJ235,'4_Wash Match Table'!AS235))</f>
        <v/>
      </c>
      <c r="W245" s="152" t="str">
        <f t="shared" si="3"/>
        <v/>
      </c>
    </row>
    <row r="246" spans="1:23" ht="12.75" customHeight="1" x14ac:dyDescent="0.2">
      <c r="A246" s="146" t="str">
        <f>'4_Wash Match Table'!A236</f>
        <v/>
      </c>
      <c r="B246" s="146" t="str">
        <f>'4_Wash Match Table'!B236</f>
        <v/>
      </c>
      <c r="C246" s="146" t="str">
        <f>'4_Wash Match Table'!C236</f>
        <v/>
      </c>
      <c r="D246" s="146" t="str">
        <f>'4_Wash Match Table'!D236</f>
        <v/>
      </c>
      <c r="E246" s="147" t="str">
        <f>'4_Wash Match Table'!E236</f>
        <v/>
      </c>
      <c r="F246" s="148" t="str">
        <f>'4_Wash Match Table'!F236</f>
        <v/>
      </c>
      <c r="G246" s="149" t="str">
        <f>IF(D246="","",IFERROR(INDEX('2_Review &amp; Audit'!$P$6:$P$505,MATCH(D246,'2_Review &amp; Audit'!$H$6:$H$505,0)),""))</f>
        <v/>
      </c>
      <c r="H246" s="149" t="str">
        <f>IF(D246="","",IFERROR(INDEX('2_Review &amp; Audit'!$L$6:$L$505,MATCH(D246,'2_Review &amp; Audit'!$H$6:$H$505,0)),""))</f>
        <v/>
      </c>
      <c r="I246" s="149" t="str">
        <f>IF(D246="","",IFERROR(INDEX('2_Review &amp; Audit'!$Q$6:$Q$505,MATCH(D246,'2_Review &amp; Audit'!$H$6:$H$505,0)),""))</f>
        <v/>
      </c>
      <c r="J246" s="146" t="str">
        <f>'4_Wash Match Table'!I236</f>
        <v/>
      </c>
      <c r="K246" s="146" t="str">
        <f>'4_Wash Match Table'!L236</f>
        <v/>
      </c>
      <c r="L246" s="146" t="str">
        <f>'4_Wash Match Table'!U236</f>
        <v/>
      </c>
      <c r="M246" s="146" t="str">
        <f>'4_Wash Match Table'!AD236</f>
        <v/>
      </c>
      <c r="N246" s="146" t="str">
        <f>'4_Wash Match Table'!AM236</f>
        <v/>
      </c>
      <c r="O246" s="150" t="str">
        <f>'4_Wash Match Table'!M236</f>
        <v/>
      </c>
      <c r="P246" s="150" t="str">
        <f>'4_Wash Match Table'!V236</f>
        <v/>
      </c>
      <c r="Q246" s="150" t="str">
        <f>'4_Wash Match Table'!AE236</f>
        <v/>
      </c>
      <c r="R246" s="150" t="str">
        <f>'4_Wash Match Table'!AN236</f>
        <v/>
      </c>
      <c r="S246" s="148" t="str">
        <f>IF(A246="","",SUM('4_Wash Match Table'!O236,'4_Wash Match Table'!X236,'4_Wash Match Table'!AG236,'4_Wash Match Table'!AP236))</f>
        <v/>
      </c>
      <c r="T246" s="151" t="str">
        <f>'4_Wash Match Table'!P236</f>
        <v/>
      </c>
      <c r="U246" s="151" t="str">
        <f>'4_Wash Match Table'!Q236</f>
        <v/>
      </c>
      <c r="V246" s="149" t="str">
        <f>IF(C246="","",SUM('4_Wash Match Table'!R236,'4_Wash Match Table'!AA236,'4_Wash Match Table'!AJ236,'4_Wash Match Table'!AS236))</f>
        <v/>
      </c>
      <c r="W246" s="152" t="str">
        <f t="shared" si="3"/>
        <v/>
      </c>
    </row>
    <row r="247" spans="1:23" ht="12.75" customHeight="1" x14ac:dyDescent="0.2">
      <c r="A247" s="146" t="str">
        <f>'4_Wash Match Table'!A237</f>
        <v/>
      </c>
      <c r="B247" s="146" t="str">
        <f>'4_Wash Match Table'!B237</f>
        <v/>
      </c>
      <c r="C247" s="146" t="str">
        <f>'4_Wash Match Table'!C237</f>
        <v/>
      </c>
      <c r="D247" s="146" t="str">
        <f>'4_Wash Match Table'!D237</f>
        <v/>
      </c>
      <c r="E247" s="147" t="str">
        <f>'4_Wash Match Table'!E237</f>
        <v/>
      </c>
      <c r="F247" s="148" t="str">
        <f>'4_Wash Match Table'!F237</f>
        <v/>
      </c>
      <c r="G247" s="149" t="str">
        <f>IF(D247="","",IFERROR(INDEX('2_Review &amp; Audit'!$P$6:$P$505,MATCH(D247,'2_Review &amp; Audit'!$H$6:$H$505,0)),""))</f>
        <v/>
      </c>
      <c r="H247" s="149" t="str">
        <f>IF(D247="","",IFERROR(INDEX('2_Review &amp; Audit'!$L$6:$L$505,MATCH(D247,'2_Review &amp; Audit'!$H$6:$H$505,0)),""))</f>
        <v/>
      </c>
      <c r="I247" s="149" t="str">
        <f>IF(D247="","",IFERROR(INDEX('2_Review &amp; Audit'!$Q$6:$Q$505,MATCH(D247,'2_Review &amp; Audit'!$H$6:$H$505,0)),""))</f>
        <v/>
      </c>
      <c r="J247" s="146" t="str">
        <f>'4_Wash Match Table'!I237</f>
        <v/>
      </c>
      <c r="K247" s="146" t="str">
        <f>'4_Wash Match Table'!L237</f>
        <v/>
      </c>
      <c r="L247" s="146" t="str">
        <f>'4_Wash Match Table'!U237</f>
        <v/>
      </c>
      <c r="M247" s="146" t="str">
        <f>'4_Wash Match Table'!AD237</f>
        <v/>
      </c>
      <c r="N247" s="146" t="str">
        <f>'4_Wash Match Table'!AM237</f>
        <v/>
      </c>
      <c r="O247" s="150" t="str">
        <f>'4_Wash Match Table'!M237</f>
        <v/>
      </c>
      <c r="P247" s="150" t="str">
        <f>'4_Wash Match Table'!V237</f>
        <v/>
      </c>
      <c r="Q247" s="150" t="str">
        <f>'4_Wash Match Table'!AE237</f>
        <v/>
      </c>
      <c r="R247" s="150" t="str">
        <f>'4_Wash Match Table'!AN237</f>
        <v/>
      </c>
      <c r="S247" s="148" t="str">
        <f>IF(A247="","",SUM('4_Wash Match Table'!O237,'4_Wash Match Table'!X237,'4_Wash Match Table'!AG237,'4_Wash Match Table'!AP237))</f>
        <v/>
      </c>
      <c r="T247" s="151" t="str">
        <f>'4_Wash Match Table'!P237</f>
        <v/>
      </c>
      <c r="U247" s="151" t="str">
        <f>'4_Wash Match Table'!Q237</f>
        <v/>
      </c>
      <c r="V247" s="149" t="str">
        <f>IF(C247="","",SUM('4_Wash Match Table'!R237,'4_Wash Match Table'!AA237,'4_Wash Match Table'!AJ237,'4_Wash Match Table'!AS237))</f>
        <v/>
      </c>
      <c r="W247" s="152" t="str">
        <f t="shared" si="3"/>
        <v/>
      </c>
    </row>
    <row r="248" spans="1:23" ht="12.75" customHeight="1" x14ac:dyDescent="0.2">
      <c r="A248" s="146" t="str">
        <f>'4_Wash Match Table'!A238</f>
        <v/>
      </c>
      <c r="B248" s="146" t="str">
        <f>'4_Wash Match Table'!B238</f>
        <v/>
      </c>
      <c r="C248" s="146" t="str">
        <f>'4_Wash Match Table'!C238</f>
        <v/>
      </c>
      <c r="D248" s="146" t="str">
        <f>'4_Wash Match Table'!D238</f>
        <v/>
      </c>
      <c r="E248" s="147" t="str">
        <f>'4_Wash Match Table'!E238</f>
        <v/>
      </c>
      <c r="F248" s="148" t="str">
        <f>'4_Wash Match Table'!F238</f>
        <v/>
      </c>
      <c r="G248" s="149" t="str">
        <f>IF(D248="","",IFERROR(INDEX('2_Review &amp; Audit'!$P$6:$P$505,MATCH(D248,'2_Review &amp; Audit'!$H$6:$H$505,0)),""))</f>
        <v/>
      </c>
      <c r="H248" s="149" t="str">
        <f>IF(D248="","",IFERROR(INDEX('2_Review &amp; Audit'!$L$6:$L$505,MATCH(D248,'2_Review &amp; Audit'!$H$6:$H$505,0)),""))</f>
        <v/>
      </c>
      <c r="I248" s="149" t="str">
        <f>IF(D248="","",IFERROR(INDEX('2_Review &amp; Audit'!$Q$6:$Q$505,MATCH(D248,'2_Review &amp; Audit'!$H$6:$H$505,0)),""))</f>
        <v/>
      </c>
      <c r="J248" s="146" t="str">
        <f>'4_Wash Match Table'!I238</f>
        <v/>
      </c>
      <c r="K248" s="146" t="str">
        <f>'4_Wash Match Table'!L238</f>
        <v/>
      </c>
      <c r="L248" s="146" t="str">
        <f>'4_Wash Match Table'!U238</f>
        <v/>
      </c>
      <c r="M248" s="146" t="str">
        <f>'4_Wash Match Table'!AD238</f>
        <v/>
      </c>
      <c r="N248" s="146" t="str">
        <f>'4_Wash Match Table'!AM238</f>
        <v/>
      </c>
      <c r="O248" s="150" t="str">
        <f>'4_Wash Match Table'!M238</f>
        <v/>
      </c>
      <c r="P248" s="150" t="str">
        <f>'4_Wash Match Table'!V238</f>
        <v/>
      </c>
      <c r="Q248" s="150" t="str">
        <f>'4_Wash Match Table'!AE238</f>
        <v/>
      </c>
      <c r="R248" s="150" t="str">
        <f>'4_Wash Match Table'!AN238</f>
        <v/>
      </c>
      <c r="S248" s="148" t="str">
        <f>IF(A248="","",SUM('4_Wash Match Table'!O238,'4_Wash Match Table'!X238,'4_Wash Match Table'!AG238,'4_Wash Match Table'!AP238))</f>
        <v/>
      </c>
      <c r="T248" s="151" t="str">
        <f>'4_Wash Match Table'!P238</f>
        <v/>
      </c>
      <c r="U248" s="151" t="str">
        <f>'4_Wash Match Table'!Q238</f>
        <v/>
      </c>
      <c r="V248" s="149" t="str">
        <f>IF(C248="","",SUM('4_Wash Match Table'!R238,'4_Wash Match Table'!AA238,'4_Wash Match Table'!AJ238,'4_Wash Match Table'!AS238))</f>
        <v/>
      </c>
      <c r="W248" s="152" t="str">
        <f t="shared" si="3"/>
        <v/>
      </c>
    </row>
    <row r="249" spans="1:23" ht="12.75" customHeight="1" x14ac:dyDescent="0.2">
      <c r="A249" s="146" t="str">
        <f>'4_Wash Match Table'!A239</f>
        <v/>
      </c>
      <c r="B249" s="146" t="str">
        <f>'4_Wash Match Table'!B239</f>
        <v/>
      </c>
      <c r="C249" s="146" t="str">
        <f>'4_Wash Match Table'!C239</f>
        <v/>
      </c>
      <c r="D249" s="146" t="str">
        <f>'4_Wash Match Table'!D239</f>
        <v/>
      </c>
      <c r="E249" s="147" t="str">
        <f>'4_Wash Match Table'!E239</f>
        <v/>
      </c>
      <c r="F249" s="148" t="str">
        <f>'4_Wash Match Table'!F239</f>
        <v/>
      </c>
      <c r="G249" s="149" t="str">
        <f>IF(D249="","",IFERROR(INDEX('2_Review &amp; Audit'!$P$6:$P$505,MATCH(D249,'2_Review &amp; Audit'!$H$6:$H$505,0)),""))</f>
        <v/>
      </c>
      <c r="H249" s="149" t="str">
        <f>IF(D249="","",IFERROR(INDEX('2_Review &amp; Audit'!$L$6:$L$505,MATCH(D249,'2_Review &amp; Audit'!$H$6:$H$505,0)),""))</f>
        <v/>
      </c>
      <c r="I249" s="149" t="str">
        <f>IF(D249="","",IFERROR(INDEX('2_Review &amp; Audit'!$Q$6:$Q$505,MATCH(D249,'2_Review &amp; Audit'!$H$6:$H$505,0)),""))</f>
        <v/>
      </c>
      <c r="J249" s="146" t="str">
        <f>'4_Wash Match Table'!I239</f>
        <v/>
      </c>
      <c r="K249" s="146" t="str">
        <f>'4_Wash Match Table'!L239</f>
        <v/>
      </c>
      <c r="L249" s="146" t="str">
        <f>'4_Wash Match Table'!U239</f>
        <v/>
      </c>
      <c r="M249" s="146" t="str">
        <f>'4_Wash Match Table'!AD239</f>
        <v/>
      </c>
      <c r="N249" s="146" t="str">
        <f>'4_Wash Match Table'!AM239</f>
        <v/>
      </c>
      <c r="O249" s="150" t="str">
        <f>'4_Wash Match Table'!M239</f>
        <v/>
      </c>
      <c r="P249" s="150" t="str">
        <f>'4_Wash Match Table'!V239</f>
        <v/>
      </c>
      <c r="Q249" s="150" t="str">
        <f>'4_Wash Match Table'!AE239</f>
        <v/>
      </c>
      <c r="R249" s="150" t="str">
        <f>'4_Wash Match Table'!AN239</f>
        <v/>
      </c>
      <c r="S249" s="148" t="str">
        <f>IF(A249="","",SUM('4_Wash Match Table'!O239,'4_Wash Match Table'!X239,'4_Wash Match Table'!AG239,'4_Wash Match Table'!AP239))</f>
        <v/>
      </c>
      <c r="T249" s="151" t="str">
        <f>'4_Wash Match Table'!P239</f>
        <v/>
      </c>
      <c r="U249" s="151" t="str">
        <f>'4_Wash Match Table'!Q239</f>
        <v/>
      </c>
      <c r="V249" s="149" t="str">
        <f>IF(C249="","",SUM('4_Wash Match Table'!R239,'4_Wash Match Table'!AA239,'4_Wash Match Table'!AJ239,'4_Wash Match Table'!AS239))</f>
        <v/>
      </c>
      <c r="W249" s="152" t="str">
        <f t="shared" si="3"/>
        <v/>
      </c>
    </row>
    <row r="250" spans="1:23" ht="12.75" customHeight="1" x14ac:dyDescent="0.2">
      <c r="A250" s="146" t="str">
        <f>'4_Wash Match Table'!A240</f>
        <v/>
      </c>
      <c r="B250" s="146" t="str">
        <f>'4_Wash Match Table'!B240</f>
        <v/>
      </c>
      <c r="C250" s="146" t="str">
        <f>'4_Wash Match Table'!C240</f>
        <v/>
      </c>
      <c r="D250" s="146" t="str">
        <f>'4_Wash Match Table'!D240</f>
        <v/>
      </c>
      <c r="E250" s="147" t="str">
        <f>'4_Wash Match Table'!E240</f>
        <v/>
      </c>
      <c r="F250" s="148" t="str">
        <f>'4_Wash Match Table'!F240</f>
        <v/>
      </c>
      <c r="G250" s="149" t="str">
        <f>IF(D250="","",IFERROR(INDEX('2_Review &amp; Audit'!$P$6:$P$505,MATCH(D250,'2_Review &amp; Audit'!$H$6:$H$505,0)),""))</f>
        <v/>
      </c>
      <c r="H250" s="149" t="str">
        <f>IF(D250="","",IFERROR(INDEX('2_Review &amp; Audit'!$L$6:$L$505,MATCH(D250,'2_Review &amp; Audit'!$H$6:$H$505,0)),""))</f>
        <v/>
      </c>
      <c r="I250" s="149" t="str">
        <f>IF(D250="","",IFERROR(INDEX('2_Review &amp; Audit'!$Q$6:$Q$505,MATCH(D250,'2_Review &amp; Audit'!$H$6:$H$505,0)),""))</f>
        <v/>
      </c>
      <c r="J250" s="146" t="str">
        <f>'4_Wash Match Table'!I240</f>
        <v/>
      </c>
      <c r="K250" s="146" t="str">
        <f>'4_Wash Match Table'!L240</f>
        <v/>
      </c>
      <c r="L250" s="146" t="str">
        <f>'4_Wash Match Table'!U240</f>
        <v/>
      </c>
      <c r="M250" s="146" t="str">
        <f>'4_Wash Match Table'!AD240</f>
        <v/>
      </c>
      <c r="N250" s="146" t="str">
        <f>'4_Wash Match Table'!AM240</f>
        <v/>
      </c>
      <c r="O250" s="150" t="str">
        <f>'4_Wash Match Table'!M240</f>
        <v/>
      </c>
      <c r="P250" s="150" t="str">
        <f>'4_Wash Match Table'!V240</f>
        <v/>
      </c>
      <c r="Q250" s="150" t="str">
        <f>'4_Wash Match Table'!AE240</f>
        <v/>
      </c>
      <c r="R250" s="150" t="str">
        <f>'4_Wash Match Table'!AN240</f>
        <v/>
      </c>
      <c r="S250" s="148" t="str">
        <f>IF(A250="","",SUM('4_Wash Match Table'!O240,'4_Wash Match Table'!X240,'4_Wash Match Table'!AG240,'4_Wash Match Table'!AP240))</f>
        <v/>
      </c>
      <c r="T250" s="151" t="str">
        <f>'4_Wash Match Table'!P240</f>
        <v/>
      </c>
      <c r="U250" s="151" t="str">
        <f>'4_Wash Match Table'!Q240</f>
        <v/>
      </c>
      <c r="V250" s="149" t="str">
        <f>IF(C250="","",SUM('4_Wash Match Table'!R240,'4_Wash Match Table'!AA240,'4_Wash Match Table'!AJ240,'4_Wash Match Table'!AS240))</f>
        <v/>
      </c>
      <c r="W250" s="152" t="str">
        <f t="shared" si="3"/>
        <v/>
      </c>
    </row>
    <row r="251" spans="1:23" ht="12.75" customHeight="1" x14ac:dyDescent="0.2">
      <c r="A251" s="146" t="str">
        <f>'4_Wash Match Table'!A241</f>
        <v/>
      </c>
      <c r="B251" s="146" t="str">
        <f>'4_Wash Match Table'!B241</f>
        <v/>
      </c>
      <c r="C251" s="146" t="str">
        <f>'4_Wash Match Table'!C241</f>
        <v/>
      </c>
      <c r="D251" s="146" t="str">
        <f>'4_Wash Match Table'!D241</f>
        <v/>
      </c>
      <c r="E251" s="147" t="str">
        <f>'4_Wash Match Table'!E241</f>
        <v/>
      </c>
      <c r="F251" s="148" t="str">
        <f>'4_Wash Match Table'!F241</f>
        <v/>
      </c>
      <c r="G251" s="149" t="str">
        <f>IF(D251="","",IFERROR(INDEX('2_Review &amp; Audit'!$P$6:$P$505,MATCH(D251,'2_Review &amp; Audit'!$H$6:$H$505,0)),""))</f>
        <v/>
      </c>
      <c r="H251" s="149" t="str">
        <f>IF(D251="","",IFERROR(INDEX('2_Review &amp; Audit'!$L$6:$L$505,MATCH(D251,'2_Review &amp; Audit'!$H$6:$H$505,0)),""))</f>
        <v/>
      </c>
      <c r="I251" s="149" t="str">
        <f>IF(D251="","",IFERROR(INDEX('2_Review &amp; Audit'!$Q$6:$Q$505,MATCH(D251,'2_Review &amp; Audit'!$H$6:$H$505,0)),""))</f>
        <v/>
      </c>
      <c r="J251" s="146" t="str">
        <f>'4_Wash Match Table'!I241</f>
        <v/>
      </c>
      <c r="K251" s="146" t="str">
        <f>'4_Wash Match Table'!L241</f>
        <v/>
      </c>
      <c r="L251" s="146" t="str">
        <f>'4_Wash Match Table'!U241</f>
        <v/>
      </c>
      <c r="M251" s="146" t="str">
        <f>'4_Wash Match Table'!AD241</f>
        <v/>
      </c>
      <c r="N251" s="146" t="str">
        <f>'4_Wash Match Table'!AM241</f>
        <v/>
      </c>
      <c r="O251" s="150" t="str">
        <f>'4_Wash Match Table'!M241</f>
        <v/>
      </c>
      <c r="P251" s="150" t="str">
        <f>'4_Wash Match Table'!V241</f>
        <v/>
      </c>
      <c r="Q251" s="150" t="str">
        <f>'4_Wash Match Table'!AE241</f>
        <v/>
      </c>
      <c r="R251" s="150" t="str">
        <f>'4_Wash Match Table'!AN241</f>
        <v/>
      </c>
      <c r="S251" s="148" t="str">
        <f>IF(A251="","",SUM('4_Wash Match Table'!O241,'4_Wash Match Table'!X241,'4_Wash Match Table'!AG241,'4_Wash Match Table'!AP241))</f>
        <v/>
      </c>
      <c r="T251" s="151" t="str">
        <f>'4_Wash Match Table'!P241</f>
        <v/>
      </c>
      <c r="U251" s="151" t="str">
        <f>'4_Wash Match Table'!Q241</f>
        <v/>
      </c>
      <c r="V251" s="149" t="str">
        <f>IF(C251="","",SUM('4_Wash Match Table'!R241,'4_Wash Match Table'!AA241,'4_Wash Match Table'!AJ241,'4_Wash Match Table'!AS241))</f>
        <v/>
      </c>
      <c r="W251" s="152" t="str">
        <f t="shared" si="3"/>
        <v/>
      </c>
    </row>
    <row r="252" spans="1:23" ht="12.75" customHeight="1" x14ac:dyDescent="0.2">
      <c r="A252" s="146" t="str">
        <f>'4_Wash Match Table'!A242</f>
        <v/>
      </c>
      <c r="B252" s="146" t="str">
        <f>'4_Wash Match Table'!B242</f>
        <v/>
      </c>
      <c r="C252" s="146" t="str">
        <f>'4_Wash Match Table'!C242</f>
        <v/>
      </c>
      <c r="D252" s="146" t="str">
        <f>'4_Wash Match Table'!D242</f>
        <v/>
      </c>
      <c r="E252" s="147" t="str">
        <f>'4_Wash Match Table'!E242</f>
        <v/>
      </c>
      <c r="F252" s="148" t="str">
        <f>'4_Wash Match Table'!F242</f>
        <v/>
      </c>
      <c r="G252" s="149" t="str">
        <f>IF(D252="","",IFERROR(INDEX('2_Review &amp; Audit'!$P$6:$P$505,MATCH(D252,'2_Review &amp; Audit'!$H$6:$H$505,0)),""))</f>
        <v/>
      </c>
      <c r="H252" s="149" t="str">
        <f>IF(D252="","",IFERROR(INDEX('2_Review &amp; Audit'!$L$6:$L$505,MATCH(D252,'2_Review &amp; Audit'!$H$6:$H$505,0)),""))</f>
        <v/>
      </c>
      <c r="I252" s="149" t="str">
        <f>IF(D252="","",IFERROR(INDEX('2_Review &amp; Audit'!$Q$6:$Q$505,MATCH(D252,'2_Review &amp; Audit'!$H$6:$H$505,0)),""))</f>
        <v/>
      </c>
      <c r="J252" s="146" t="str">
        <f>'4_Wash Match Table'!I242</f>
        <v/>
      </c>
      <c r="K252" s="146" t="str">
        <f>'4_Wash Match Table'!L242</f>
        <v/>
      </c>
      <c r="L252" s="146" t="str">
        <f>'4_Wash Match Table'!U242</f>
        <v/>
      </c>
      <c r="M252" s="146" t="str">
        <f>'4_Wash Match Table'!AD242</f>
        <v/>
      </c>
      <c r="N252" s="146" t="str">
        <f>'4_Wash Match Table'!AM242</f>
        <v/>
      </c>
      <c r="O252" s="150" t="str">
        <f>'4_Wash Match Table'!M242</f>
        <v/>
      </c>
      <c r="P252" s="150" t="str">
        <f>'4_Wash Match Table'!V242</f>
        <v/>
      </c>
      <c r="Q252" s="150" t="str">
        <f>'4_Wash Match Table'!AE242</f>
        <v/>
      </c>
      <c r="R252" s="150" t="str">
        <f>'4_Wash Match Table'!AN242</f>
        <v/>
      </c>
      <c r="S252" s="148" t="str">
        <f>IF(A252="","",SUM('4_Wash Match Table'!O242,'4_Wash Match Table'!X242,'4_Wash Match Table'!AG242,'4_Wash Match Table'!AP242))</f>
        <v/>
      </c>
      <c r="T252" s="151" t="str">
        <f>'4_Wash Match Table'!P242</f>
        <v/>
      </c>
      <c r="U252" s="151" t="str">
        <f>'4_Wash Match Table'!Q242</f>
        <v/>
      </c>
      <c r="V252" s="149" t="str">
        <f>IF(C252="","",SUM('4_Wash Match Table'!R242,'4_Wash Match Table'!AA242,'4_Wash Match Table'!AJ242,'4_Wash Match Table'!AS242))</f>
        <v/>
      </c>
      <c r="W252" s="152" t="str">
        <f t="shared" si="3"/>
        <v/>
      </c>
    </row>
    <row r="253" spans="1:23" ht="12.75" customHeight="1" x14ac:dyDescent="0.2">
      <c r="A253" s="146" t="str">
        <f>'4_Wash Match Table'!A243</f>
        <v/>
      </c>
      <c r="B253" s="146" t="str">
        <f>'4_Wash Match Table'!B243</f>
        <v/>
      </c>
      <c r="C253" s="146" t="str">
        <f>'4_Wash Match Table'!C243</f>
        <v/>
      </c>
      <c r="D253" s="146" t="str">
        <f>'4_Wash Match Table'!D243</f>
        <v/>
      </c>
      <c r="E253" s="147" t="str">
        <f>'4_Wash Match Table'!E243</f>
        <v/>
      </c>
      <c r="F253" s="148" t="str">
        <f>'4_Wash Match Table'!F243</f>
        <v/>
      </c>
      <c r="G253" s="149" t="str">
        <f>IF(D253="","",IFERROR(INDEX('2_Review &amp; Audit'!$P$6:$P$505,MATCH(D253,'2_Review &amp; Audit'!$H$6:$H$505,0)),""))</f>
        <v/>
      </c>
      <c r="H253" s="149" t="str">
        <f>IF(D253="","",IFERROR(INDEX('2_Review &amp; Audit'!$L$6:$L$505,MATCH(D253,'2_Review &amp; Audit'!$H$6:$H$505,0)),""))</f>
        <v/>
      </c>
      <c r="I253" s="149" t="str">
        <f>IF(D253="","",IFERROR(INDEX('2_Review &amp; Audit'!$Q$6:$Q$505,MATCH(D253,'2_Review &amp; Audit'!$H$6:$H$505,0)),""))</f>
        <v/>
      </c>
      <c r="J253" s="146" t="str">
        <f>'4_Wash Match Table'!I243</f>
        <v/>
      </c>
      <c r="K253" s="146" t="str">
        <f>'4_Wash Match Table'!L243</f>
        <v/>
      </c>
      <c r="L253" s="146" t="str">
        <f>'4_Wash Match Table'!U243</f>
        <v/>
      </c>
      <c r="M253" s="146" t="str">
        <f>'4_Wash Match Table'!AD243</f>
        <v/>
      </c>
      <c r="N253" s="146" t="str">
        <f>'4_Wash Match Table'!AM243</f>
        <v/>
      </c>
      <c r="O253" s="150" t="str">
        <f>'4_Wash Match Table'!M243</f>
        <v/>
      </c>
      <c r="P253" s="150" t="str">
        <f>'4_Wash Match Table'!V243</f>
        <v/>
      </c>
      <c r="Q253" s="150" t="str">
        <f>'4_Wash Match Table'!AE243</f>
        <v/>
      </c>
      <c r="R253" s="150" t="str">
        <f>'4_Wash Match Table'!AN243</f>
        <v/>
      </c>
      <c r="S253" s="148" t="str">
        <f>IF(A253="","",SUM('4_Wash Match Table'!O243,'4_Wash Match Table'!X243,'4_Wash Match Table'!AG243,'4_Wash Match Table'!AP243))</f>
        <v/>
      </c>
      <c r="T253" s="151" t="str">
        <f>'4_Wash Match Table'!P243</f>
        <v/>
      </c>
      <c r="U253" s="151" t="str">
        <f>'4_Wash Match Table'!Q243</f>
        <v/>
      </c>
      <c r="V253" s="149" t="str">
        <f>IF(C253="","",SUM('4_Wash Match Table'!R243,'4_Wash Match Table'!AA243,'4_Wash Match Table'!AJ243,'4_Wash Match Table'!AS243))</f>
        <v/>
      </c>
      <c r="W253" s="152" t="str">
        <f t="shared" si="3"/>
        <v/>
      </c>
    </row>
    <row r="254" spans="1:23" ht="12.75" customHeight="1" x14ac:dyDescent="0.2">
      <c r="A254" s="146" t="str">
        <f>'4_Wash Match Table'!A244</f>
        <v/>
      </c>
      <c r="B254" s="146" t="str">
        <f>'4_Wash Match Table'!B244</f>
        <v/>
      </c>
      <c r="C254" s="146" t="str">
        <f>'4_Wash Match Table'!C244</f>
        <v/>
      </c>
      <c r="D254" s="146" t="str">
        <f>'4_Wash Match Table'!D244</f>
        <v/>
      </c>
      <c r="E254" s="147" t="str">
        <f>'4_Wash Match Table'!E244</f>
        <v/>
      </c>
      <c r="F254" s="148" t="str">
        <f>'4_Wash Match Table'!F244</f>
        <v/>
      </c>
      <c r="G254" s="149" t="str">
        <f>IF(D254="","",IFERROR(INDEX('2_Review &amp; Audit'!$P$6:$P$505,MATCH(D254,'2_Review &amp; Audit'!$H$6:$H$505,0)),""))</f>
        <v/>
      </c>
      <c r="H254" s="149" t="str">
        <f>IF(D254="","",IFERROR(INDEX('2_Review &amp; Audit'!$L$6:$L$505,MATCH(D254,'2_Review &amp; Audit'!$H$6:$H$505,0)),""))</f>
        <v/>
      </c>
      <c r="I254" s="149" t="str">
        <f>IF(D254="","",IFERROR(INDEX('2_Review &amp; Audit'!$Q$6:$Q$505,MATCH(D254,'2_Review &amp; Audit'!$H$6:$H$505,0)),""))</f>
        <v/>
      </c>
      <c r="J254" s="146" t="str">
        <f>'4_Wash Match Table'!I244</f>
        <v/>
      </c>
      <c r="K254" s="146" t="str">
        <f>'4_Wash Match Table'!L244</f>
        <v/>
      </c>
      <c r="L254" s="146" t="str">
        <f>'4_Wash Match Table'!U244</f>
        <v/>
      </c>
      <c r="M254" s="146" t="str">
        <f>'4_Wash Match Table'!AD244</f>
        <v/>
      </c>
      <c r="N254" s="146" t="str">
        <f>'4_Wash Match Table'!AM244</f>
        <v/>
      </c>
      <c r="O254" s="150" t="str">
        <f>'4_Wash Match Table'!M244</f>
        <v/>
      </c>
      <c r="P254" s="150" t="str">
        <f>'4_Wash Match Table'!V244</f>
        <v/>
      </c>
      <c r="Q254" s="150" t="str">
        <f>'4_Wash Match Table'!AE244</f>
        <v/>
      </c>
      <c r="R254" s="150" t="str">
        <f>'4_Wash Match Table'!AN244</f>
        <v/>
      </c>
      <c r="S254" s="148" t="str">
        <f>IF(A254="","",SUM('4_Wash Match Table'!O244,'4_Wash Match Table'!X244,'4_Wash Match Table'!AG244,'4_Wash Match Table'!AP244))</f>
        <v/>
      </c>
      <c r="T254" s="151" t="str">
        <f>'4_Wash Match Table'!P244</f>
        <v/>
      </c>
      <c r="U254" s="151" t="str">
        <f>'4_Wash Match Table'!Q244</f>
        <v/>
      </c>
      <c r="V254" s="149" t="str">
        <f>IF(C254="","",SUM('4_Wash Match Table'!R244,'4_Wash Match Table'!AA244,'4_Wash Match Table'!AJ244,'4_Wash Match Table'!AS244))</f>
        <v/>
      </c>
      <c r="W254" s="152" t="str">
        <f t="shared" si="3"/>
        <v/>
      </c>
    </row>
    <row r="255" spans="1:23" ht="12.75" customHeight="1" x14ac:dyDescent="0.2">
      <c r="A255" s="146" t="str">
        <f>'4_Wash Match Table'!A245</f>
        <v/>
      </c>
      <c r="B255" s="146" t="str">
        <f>'4_Wash Match Table'!B245</f>
        <v/>
      </c>
      <c r="C255" s="146" t="str">
        <f>'4_Wash Match Table'!C245</f>
        <v/>
      </c>
      <c r="D255" s="146" t="str">
        <f>'4_Wash Match Table'!D245</f>
        <v/>
      </c>
      <c r="E255" s="147" t="str">
        <f>'4_Wash Match Table'!E245</f>
        <v/>
      </c>
      <c r="F255" s="148" t="str">
        <f>'4_Wash Match Table'!F245</f>
        <v/>
      </c>
      <c r="G255" s="149" t="str">
        <f>IF(D255="","",IFERROR(INDEX('2_Review &amp; Audit'!$P$6:$P$505,MATCH(D255,'2_Review &amp; Audit'!$H$6:$H$505,0)),""))</f>
        <v/>
      </c>
      <c r="H255" s="149" t="str">
        <f>IF(D255="","",IFERROR(INDEX('2_Review &amp; Audit'!$L$6:$L$505,MATCH(D255,'2_Review &amp; Audit'!$H$6:$H$505,0)),""))</f>
        <v/>
      </c>
      <c r="I255" s="149" t="str">
        <f>IF(D255="","",IFERROR(INDEX('2_Review &amp; Audit'!$Q$6:$Q$505,MATCH(D255,'2_Review &amp; Audit'!$H$6:$H$505,0)),""))</f>
        <v/>
      </c>
      <c r="J255" s="146" t="str">
        <f>'4_Wash Match Table'!I245</f>
        <v/>
      </c>
      <c r="K255" s="146" t="str">
        <f>'4_Wash Match Table'!L245</f>
        <v/>
      </c>
      <c r="L255" s="146" t="str">
        <f>'4_Wash Match Table'!U245</f>
        <v/>
      </c>
      <c r="M255" s="146" t="str">
        <f>'4_Wash Match Table'!AD245</f>
        <v/>
      </c>
      <c r="N255" s="146" t="str">
        <f>'4_Wash Match Table'!AM245</f>
        <v/>
      </c>
      <c r="O255" s="150" t="str">
        <f>'4_Wash Match Table'!M245</f>
        <v/>
      </c>
      <c r="P255" s="150" t="str">
        <f>'4_Wash Match Table'!V245</f>
        <v/>
      </c>
      <c r="Q255" s="150" t="str">
        <f>'4_Wash Match Table'!AE245</f>
        <v/>
      </c>
      <c r="R255" s="150" t="str">
        <f>'4_Wash Match Table'!AN245</f>
        <v/>
      </c>
      <c r="S255" s="148" t="str">
        <f>IF(A255="","",SUM('4_Wash Match Table'!O245,'4_Wash Match Table'!X245,'4_Wash Match Table'!AG245,'4_Wash Match Table'!AP245))</f>
        <v/>
      </c>
      <c r="T255" s="151" t="str">
        <f>'4_Wash Match Table'!P245</f>
        <v/>
      </c>
      <c r="U255" s="151" t="str">
        <f>'4_Wash Match Table'!Q245</f>
        <v/>
      </c>
      <c r="V255" s="149" t="str">
        <f>IF(C255="","",SUM('4_Wash Match Table'!R245,'4_Wash Match Table'!AA245,'4_Wash Match Table'!AJ245,'4_Wash Match Table'!AS245))</f>
        <v/>
      </c>
      <c r="W255" s="152" t="str">
        <f t="shared" si="3"/>
        <v/>
      </c>
    </row>
    <row r="256" spans="1:23" ht="12.75" customHeight="1" x14ac:dyDescent="0.2">
      <c r="A256" s="146" t="str">
        <f>'4_Wash Match Table'!A246</f>
        <v/>
      </c>
      <c r="B256" s="146" t="str">
        <f>'4_Wash Match Table'!B246</f>
        <v/>
      </c>
      <c r="C256" s="146" t="str">
        <f>'4_Wash Match Table'!C246</f>
        <v/>
      </c>
      <c r="D256" s="146" t="str">
        <f>'4_Wash Match Table'!D246</f>
        <v/>
      </c>
      <c r="E256" s="147" t="str">
        <f>'4_Wash Match Table'!E246</f>
        <v/>
      </c>
      <c r="F256" s="148" t="str">
        <f>'4_Wash Match Table'!F246</f>
        <v/>
      </c>
      <c r="G256" s="149" t="str">
        <f>IF(D256="","",IFERROR(INDEX('2_Review &amp; Audit'!$P$6:$P$505,MATCH(D256,'2_Review &amp; Audit'!$H$6:$H$505,0)),""))</f>
        <v/>
      </c>
      <c r="H256" s="149" t="str">
        <f>IF(D256="","",IFERROR(INDEX('2_Review &amp; Audit'!$L$6:$L$505,MATCH(D256,'2_Review &amp; Audit'!$H$6:$H$505,0)),""))</f>
        <v/>
      </c>
      <c r="I256" s="149" t="str">
        <f>IF(D256="","",IFERROR(INDEX('2_Review &amp; Audit'!$Q$6:$Q$505,MATCH(D256,'2_Review &amp; Audit'!$H$6:$H$505,0)),""))</f>
        <v/>
      </c>
      <c r="J256" s="146" t="str">
        <f>'4_Wash Match Table'!I246</f>
        <v/>
      </c>
      <c r="K256" s="146" t="str">
        <f>'4_Wash Match Table'!L246</f>
        <v/>
      </c>
      <c r="L256" s="146" t="str">
        <f>'4_Wash Match Table'!U246</f>
        <v/>
      </c>
      <c r="M256" s="146" t="str">
        <f>'4_Wash Match Table'!AD246</f>
        <v/>
      </c>
      <c r="N256" s="146" t="str">
        <f>'4_Wash Match Table'!AM246</f>
        <v/>
      </c>
      <c r="O256" s="150" t="str">
        <f>'4_Wash Match Table'!M246</f>
        <v/>
      </c>
      <c r="P256" s="150" t="str">
        <f>'4_Wash Match Table'!V246</f>
        <v/>
      </c>
      <c r="Q256" s="150" t="str">
        <f>'4_Wash Match Table'!AE246</f>
        <v/>
      </c>
      <c r="R256" s="150" t="str">
        <f>'4_Wash Match Table'!AN246</f>
        <v/>
      </c>
      <c r="S256" s="148" t="str">
        <f>IF(A256="","",SUM('4_Wash Match Table'!O246,'4_Wash Match Table'!X246,'4_Wash Match Table'!AG246,'4_Wash Match Table'!AP246))</f>
        <v/>
      </c>
      <c r="T256" s="151" t="str">
        <f>'4_Wash Match Table'!P246</f>
        <v/>
      </c>
      <c r="U256" s="151" t="str">
        <f>'4_Wash Match Table'!Q246</f>
        <v/>
      </c>
      <c r="V256" s="149" t="str">
        <f>IF(C256="","",SUM('4_Wash Match Table'!R246,'4_Wash Match Table'!AA246,'4_Wash Match Table'!AJ246,'4_Wash Match Table'!AS246))</f>
        <v/>
      </c>
      <c r="W256" s="152" t="str">
        <f t="shared" si="3"/>
        <v/>
      </c>
    </row>
    <row r="257" spans="1:23" ht="12.75" customHeight="1" x14ac:dyDescent="0.2">
      <c r="A257" s="146" t="str">
        <f>'4_Wash Match Table'!A247</f>
        <v/>
      </c>
      <c r="B257" s="146" t="str">
        <f>'4_Wash Match Table'!B247</f>
        <v/>
      </c>
      <c r="C257" s="146" t="str">
        <f>'4_Wash Match Table'!C247</f>
        <v/>
      </c>
      <c r="D257" s="146" t="str">
        <f>'4_Wash Match Table'!D247</f>
        <v/>
      </c>
      <c r="E257" s="147" t="str">
        <f>'4_Wash Match Table'!E247</f>
        <v/>
      </c>
      <c r="F257" s="148" t="str">
        <f>'4_Wash Match Table'!F247</f>
        <v/>
      </c>
      <c r="G257" s="149" t="str">
        <f>IF(D257="","",IFERROR(INDEX('2_Review &amp; Audit'!$P$6:$P$505,MATCH(D257,'2_Review &amp; Audit'!$H$6:$H$505,0)),""))</f>
        <v/>
      </c>
      <c r="H257" s="149" t="str">
        <f>IF(D257="","",IFERROR(INDEX('2_Review &amp; Audit'!$L$6:$L$505,MATCH(D257,'2_Review &amp; Audit'!$H$6:$H$505,0)),""))</f>
        <v/>
      </c>
      <c r="I257" s="149" t="str">
        <f>IF(D257="","",IFERROR(INDEX('2_Review &amp; Audit'!$Q$6:$Q$505,MATCH(D257,'2_Review &amp; Audit'!$H$6:$H$505,0)),""))</f>
        <v/>
      </c>
      <c r="J257" s="146" t="str">
        <f>'4_Wash Match Table'!I247</f>
        <v/>
      </c>
      <c r="K257" s="146" t="str">
        <f>'4_Wash Match Table'!L247</f>
        <v/>
      </c>
      <c r="L257" s="146" t="str">
        <f>'4_Wash Match Table'!U247</f>
        <v/>
      </c>
      <c r="M257" s="146" t="str">
        <f>'4_Wash Match Table'!AD247</f>
        <v/>
      </c>
      <c r="N257" s="146" t="str">
        <f>'4_Wash Match Table'!AM247</f>
        <v/>
      </c>
      <c r="O257" s="150" t="str">
        <f>'4_Wash Match Table'!M247</f>
        <v/>
      </c>
      <c r="P257" s="150" t="str">
        <f>'4_Wash Match Table'!V247</f>
        <v/>
      </c>
      <c r="Q257" s="150" t="str">
        <f>'4_Wash Match Table'!AE247</f>
        <v/>
      </c>
      <c r="R257" s="150" t="str">
        <f>'4_Wash Match Table'!AN247</f>
        <v/>
      </c>
      <c r="S257" s="148" t="str">
        <f>IF(A257="","",SUM('4_Wash Match Table'!O247,'4_Wash Match Table'!X247,'4_Wash Match Table'!AG247,'4_Wash Match Table'!AP247))</f>
        <v/>
      </c>
      <c r="T257" s="151" t="str">
        <f>'4_Wash Match Table'!P247</f>
        <v/>
      </c>
      <c r="U257" s="151" t="str">
        <f>'4_Wash Match Table'!Q247</f>
        <v/>
      </c>
      <c r="V257" s="149" t="str">
        <f>IF(C257="","",SUM('4_Wash Match Table'!R247,'4_Wash Match Table'!AA247,'4_Wash Match Table'!AJ247,'4_Wash Match Table'!AS247))</f>
        <v/>
      </c>
      <c r="W257" s="152" t="str">
        <f t="shared" si="3"/>
        <v/>
      </c>
    </row>
    <row r="258" spans="1:23" ht="12.75" customHeight="1" x14ac:dyDescent="0.2">
      <c r="A258" s="146" t="str">
        <f>'4_Wash Match Table'!A248</f>
        <v/>
      </c>
      <c r="B258" s="146" t="str">
        <f>'4_Wash Match Table'!B248</f>
        <v/>
      </c>
      <c r="C258" s="146" t="str">
        <f>'4_Wash Match Table'!C248</f>
        <v/>
      </c>
      <c r="D258" s="146" t="str">
        <f>'4_Wash Match Table'!D248</f>
        <v/>
      </c>
      <c r="E258" s="147" t="str">
        <f>'4_Wash Match Table'!E248</f>
        <v/>
      </c>
      <c r="F258" s="148" t="str">
        <f>'4_Wash Match Table'!F248</f>
        <v/>
      </c>
      <c r="G258" s="149" t="str">
        <f>IF(D258="","",IFERROR(INDEX('2_Review &amp; Audit'!$P$6:$P$505,MATCH(D258,'2_Review &amp; Audit'!$H$6:$H$505,0)),""))</f>
        <v/>
      </c>
      <c r="H258" s="149" t="str">
        <f>IF(D258="","",IFERROR(INDEX('2_Review &amp; Audit'!$L$6:$L$505,MATCH(D258,'2_Review &amp; Audit'!$H$6:$H$505,0)),""))</f>
        <v/>
      </c>
      <c r="I258" s="149" t="str">
        <f>IF(D258="","",IFERROR(INDEX('2_Review &amp; Audit'!$Q$6:$Q$505,MATCH(D258,'2_Review &amp; Audit'!$H$6:$H$505,0)),""))</f>
        <v/>
      </c>
      <c r="J258" s="146" t="str">
        <f>'4_Wash Match Table'!I248</f>
        <v/>
      </c>
      <c r="K258" s="146" t="str">
        <f>'4_Wash Match Table'!L248</f>
        <v/>
      </c>
      <c r="L258" s="146" t="str">
        <f>'4_Wash Match Table'!U248</f>
        <v/>
      </c>
      <c r="M258" s="146" t="str">
        <f>'4_Wash Match Table'!AD248</f>
        <v/>
      </c>
      <c r="N258" s="146" t="str">
        <f>'4_Wash Match Table'!AM248</f>
        <v/>
      </c>
      <c r="O258" s="150" t="str">
        <f>'4_Wash Match Table'!M248</f>
        <v/>
      </c>
      <c r="P258" s="150" t="str">
        <f>'4_Wash Match Table'!V248</f>
        <v/>
      </c>
      <c r="Q258" s="150" t="str">
        <f>'4_Wash Match Table'!AE248</f>
        <v/>
      </c>
      <c r="R258" s="150" t="str">
        <f>'4_Wash Match Table'!AN248</f>
        <v/>
      </c>
      <c r="S258" s="148" t="str">
        <f>IF(A258="","",SUM('4_Wash Match Table'!O248,'4_Wash Match Table'!X248,'4_Wash Match Table'!AG248,'4_Wash Match Table'!AP248))</f>
        <v/>
      </c>
      <c r="T258" s="151" t="str">
        <f>'4_Wash Match Table'!P248</f>
        <v/>
      </c>
      <c r="U258" s="151" t="str">
        <f>'4_Wash Match Table'!Q248</f>
        <v/>
      </c>
      <c r="V258" s="149" t="str">
        <f>IF(C258="","",SUM('4_Wash Match Table'!R248,'4_Wash Match Table'!AA248,'4_Wash Match Table'!AJ248,'4_Wash Match Table'!AS248))</f>
        <v/>
      </c>
      <c r="W258" s="152" t="str">
        <f t="shared" si="3"/>
        <v/>
      </c>
    </row>
    <row r="259" spans="1:23" ht="12.75" customHeight="1" x14ac:dyDescent="0.2">
      <c r="A259" s="146" t="str">
        <f>'4_Wash Match Table'!A249</f>
        <v/>
      </c>
      <c r="B259" s="146" t="str">
        <f>'4_Wash Match Table'!B249</f>
        <v/>
      </c>
      <c r="C259" s="146" t="str">
        <f>'4_Wash Match Table'!C249</f>
        <v/>
      </c>
      <c r="D259" s="146" t="str">
        <f>'4_Wash Match Table'!D249</f>
        <v/>
      </c>
      <c r="E259" s="147" t="str">
        <f>'4_Wash Match Table'!E249</f>
        <v/>
      </c>
      <c r="F259" s="148" t="str">
        <f>'4_Wash Match Table'!F249</f>
        <v/>
      </c>
      <c r="G259" s="149" t="str">
        <f>IF(D259="","",IFERROR(INDEX('2_Review &amp; Audit'!$P$6:$P$505,MATCH(D259,'2_Review &amp; Audit'!$H$6:$H$505,0)),""))</f>
        <v/>
      </c>
      <c r="H259" s="149" t="str">
        <f>IF(D259="","",IFERROR(INDEX('2_Review &amp; Audit'!$L$6:$L$505,MATCH(D259,'2_Review &amp; Audit'!$H$6:$H$505,0)),""))</f>
        <v/>
      </c>
      <c r="I259" s="149" t="str">
        <f>IF(D259="","",IFERROR(INDEX('2_Review &amp; Audit'!$Q$6:$Q$505,MATCH(D259,'2_Review &amp; Audit'!$H$6:$H$505,0)),""))</f>
        <v/>
      </c>
      <c r="J259" s="146" t="str">
        <f>'4_Wash Match Table'!I249</f>
        <v/>
      </c>
      <c r="K259" s="146" t="str">
        <f>'4_Wash Match Table'!L249</f>
        <v/>
      </c>
      <c r="L259" s="146" t="str">
        <f>'4_Wash Match Table'!U249</f>
        <v/>
      </c>
      <c r="M259" s="146" t="str">
        <f>'4_Wash Match Table'!AD249</f>
        <v/>
      </c>
      <c r="N259" s="146" t="str">
        <f>'4_Wash Match Table'!AM249</f>
        <v/>
      </c>
      <c r="O259" s="150" t="str">
        <f>'4_Wash Match Table'!M249</f>
        <v/>
      </c>
      <c r="P259" s="150" t="str">
        <f>'4_Wash Match Table'!V249</f>
        <v/>
      </c>
      <c r="Q259" s="150" t="str">
        <f>'4_Wash Match Table'!AE249</f>
        <v/>
      </c>
      <c r="R259" s="150" t="str">
        <f>'4_Wash Match Table'!AN249</f>
        <v/>
      </c>
      <c r="S259" s="148" t="str">
        <f>IF(A259="","",SUM('4_Wash Match Table'!O249,'4_Wash Match Table'!X249,'4_Wash Match Table'!AG249,'4_Wash Match Table'!AP249))</f>
        <v/>
      </c>
      <c r="T259" s="151" t="str">
        <f>'4_Wash Match Table'!P249</f>
        <v/>
      </c>
      <c r="U259" s="151" t="str">
        <f>'4_Wash Match Table'!Q249</f>
        <v/>
      </c>
      <c r="V259" s="149" t="str">
        <f>IF(C259="","",SUM('4_Wash Match Table'!R249,'4_Wash Match Table'!AA249,'4_Wash Match Table'!AJ249,'4_Wash Match Table'!AS249))</f>
        <v/>
      </c>
      <c r="W259" s="152" t="str">
        <f t="shared" si="3"/>
        <v/>
      </c>
    </row>
    <row r="260" spans="1:23" ht="12.75" customHeight="1" x14ac:dyDescent="0.2">
      <c r="A260" s="146" t="str">
        <f>'4_Wash Match Table'!A250</f>
        <v/>
      </c>
      <c r="B260" s="146" t="str">
        <f>'4_Wash Match Table'!B250</f>
        <v/>
      </c>
      <c r="C260" s="146" t="str">
        <f>'4_Wash Match Table'!C250</f>
        <v/>
      </c>
      <c r="D260" s="146" t="str">
        <f>'4_Wash Match Table'!D250</f>
        <v/>
      </c>
      <c r="E260" s="147" t="str">
        <f>'4_Wash Match Table'!E250</f>
        <v/>
      </c>
      <c r="F260" s="148" t="str">
        <f>'4_Wash Match Table'!F250</f>
        <v/>
      </c>
      <c r="G260" s="149" t="str">
        <f>IF(D260="","",IFERROR(INDEX('2_Review &amp; Audit'!$P$6:$P$505,MATCH(D260,'2_Review &amp; Audit'!$H$6:$H$505,0)),""))</f>
        <v/>
      </c>
      <c r="H260" s="149" t="str">
        <f>IF(D260="","",IFERROR(INDEX('2_Review &amp; Audit'!$L$6:$L$505,MATCH(D260,'2_Review &amp; Audit'!$H$6:$H$505,0)),""))</f>
        <v/>
      </c>
      <c r="I260" s="149" t="str">
        <f>IF(D260="","",IFERROR(INDEX('2_Review &amp; Audit'!$Q$6:$Q$505,MATCH(D260,'2_Review &amp; Audit'!$H$6:$H$505,0)),""))</f>
        <v/>
      </c>
      <c r="J260" s="146" t="str">
        <f>'4_Wash Match Table'!I250</f>
        <v/>
      </c>
      <c r="K260" s="146" t="str">
        <f>'4_Wash Match Table'!L250</f>
        <v/>
      </c>
      <c r="L260" s="146" t="str">
        <f>'4_Wash Match Table'!U250</f>
        <v/>
      </c>
      <c r="M260" s="146" t="str">
        <f>'4_Wash Match Table'!AD250</f>
        <v/>
      </c>
      <c r="N260" s="146" t="str">
        <f>'4_Wash Match Table'!AM250</f>
        <v/>
      </c>
      <c r="O260" s="150" t="str">
        <f>'4_Wash Match Table'!M250</f>
        <v/>
      </c>
      <c r="P260" s="150" t="str">
        <f>'4_Wash Match Table'!V250</f>
        <v/>
      </c>
      <c r="Q260" s="150" t="str">
        <f>'4_Wash Match Table'!AE250</f>
        <v/>
      </c>
      <c r="R260" s="150" t="str">
        <f>'4_Wash Match Table'!AN250</f>
        <v/>
      </c>
      <c r="S260" s="148" t="str">
        <f>IF(A260="","",SUM('4_Wash Match Table'!O250,'4_Wash Match Table'!X250,'4_Wash Match Table'!AG250,'4_Wash Match Table'!AP250))</f>
        <v/>
      </c>
      <c r="T260" s="151" t="str">
        <f>'4_Wash Match Table'!P250</f>
        <v/>
      </c>
      <c r="U260" s="151" t="str">
        <f>'4_Wash Match Table'!Q250</f>
        <v/>
      </c>
      <c r="V260" s="149" t="str">
        <f>IF(C260="","",SUM('4_Wash Match Table'!R250,'4_Wash Match Table'!AA250,'4_Wash Match Table'!AJ250,'4_Wash Match Table'!AS250))</f>
        <v/>
      </c>
      <c r="W260" s="152" t="str">
        <f t="shared" si="3"/>
        <v/>
      </c>
    </row>
    <row r="261" spans="1:23" ht="12.75" customHeight="1" x14ac:dyDescent="0.2">
      <c r="A261" s="146" t="str">
        <f>'4_Wash Match Table'!A251</f>
        <v/>
      </c>
      <c r="B261" s="146" t="str">
        <f>'4_Wash Match Table'!B251</f>
        <v/>
      </c>
      <c r="C261" s="146" t="str">
        <f>'4_Wash Match Table'!C251</f>
        <v/>
      </c>
      <c r="D261" s="146" t="str">
        <f>'4_Wash Match Table'!D251</f>
        <v/>
      </c>
      <c r="E261" s="147" t="str">
        <f>'4_Wash Match Table'!E251</f>
        <v/>
      </c>
      <c r="F261" s="148" t="str">
        <f>'4_Wash Match Table'!F251</f>
        <v/>
      </c>
      <c r="G261" s="149" t="str">
        <f>IF(D261="","",IFERROR(INDEX('2_Review &amp; Audit'!$P$6:$P$505,MATCH(D261,'2_Review &amp; Audit'!$H$6:$H$505,0)),""))</f>
        <v/>
      </c>
      <c r="H261" s="149" t="str">
        <f>IF(D261="","",IFERROR(INDEX('2_Review &amp; Audit'!$L$6:$L$505,MATCH(D261,'2_Review &amp; Audit'!$H$6:$H$505,0)),""))</f>
        <v/>
      </c>
      <c r="I261" s="149" t="str">
        <f>IF(D261="","",IFERROR(INDEX('2_Review &amp; Audit'!$Q$6:$Q$505,MATCH(D261,'2_Review &amp; Audit'!$H$6:$H$505,0)),""))</f>
        <v/>
      </c>
      <c r="J261" s="146" t="str">
        <f>'4_Wash Match Table'!I251</f>
        <v/>
      </c>
      <c r="K261" s="146" t="str">
        <f>'4_Wash Match Table'!L251</f>
        <v/>
      </c>
      <c r="L261" s="146" t="str">
        <f>'4_Wash Match Table'!U251</f>
        <v/>
      </c>
      <c r="M261" s="146" t="str">
        <f>'4_Wash Match Table'!AD251</f>
        <v/>
      </c>
      <c r="N261" s="146" t="str">
        <f>'4_Wash Match Table'!AM251</f>
        <v/>
      </c>
      <c r="O261" s="150" t="str">
        <f>'4_Wash Match Table'!M251</f>
        <v/>
      </c>
      <c r="P261" s="150" t="str">
        <f>'4_Wash Match Table'!V251</f>
        <v/>
      </c>
      <c r="Q261" s="150" t="str">
        <f>'4_Wash Match Table'!AE251</f>
        <v/>
      </c>
      <c r="R261" s="150" t="str">
        <f>'4_Wash Match Table'!AN251</f>
        <v/>
      </c>
      <c r="S261" s="148" t="str">
        <f>IF(A261="","",SUM('4_Wash Match Table'!O251,'4_Wash Match Table'!X251,'4_Wash Match Table'!AG251,'4_Wash Match Table'!AP251))</f>
        <v/>
      </c>
      <c r="T261" s="151" t="str">
        <f>'4_Wash Match Table'!P251</f>
        <v/>
      </c>
      <c r="U261" s="151" t="str">
        <f>'4_Wash Match Table'!Q251</f>
        <v/>
      </c>
      <c r="V261" s="149" t="str">
        <f>IF(C261="","",SUM('4_Wash Match Table'!R251,'4_Wash Match Table'!AA251,'4_Wash Match Table'!AJ251,'4_Wash Match Table'!AS251))</f>
        <v/>
      </c>
      <c r="W261" s="152" t="str">
        <f t="shared" si="3"/>
        <v/>
      </c>
    </row>
    <row r="262" spans="1:23" ht="12.75" customHeight="1" x14ac:dyDescent="0.2">
      <c r="A262" s="146" t="str">
        <f>'4_Wash Match Table'!A252</f>
        <v/>
      </c>
      <c r="B262" s="146" t="str">
        <f>'4_Wash Match Table'!B252</f>
        <v/>
      </c>
      <c r="C262" s="146" t="str">
        <f>'4_Wash Match Table'!C252</f>
        <v/>
      </c>
      <c r="D262" s="146" t="str">
        <f>'4_Wash Match Table'!D252</f>
        <v/>
      </c>
      <c r="E262" s="147" t="str">
        <f>'4_Wash Match Table'!E252</f>
        <v/>
      </c>
      <c r="F262" s="148" t="str">
        <f>'4_Wash Match Table'!F252</f>
        <v/>
      </c>
      <c r="G262" s="149" t="str">
        <f>IF(D262="","",IFERROR(INDEX('2_Review &amp; Audit'!$P$6:$P$505,MATCH(D262,'2_Review &amp; Audit'!$H$6:$H$505,0)),""))</f>
        <v/>
      </c>
      <c r="H262" s="149" t="str">
        <f>IF(D262="","",IFERROR(INDEX('2_Review &amp; Audit'!$L$6:$L$505,MATCH(D262,'2_Review &amp; Audit'!$H$6:$H$505,0)),""))</f>
        <v/>
      </c>
      <c r="I262" s="149" t="str">
        <f>IF(D262="","",IFERROR(INDEX('2_Review &amp; Audit'!$Q$6:$Q$505,MATCH(D262,'2_Review &amp; Audit'!$H$6:$H$505,0)),""))</f>
        <v/>
      </c>
      <c r="J262" s="146" t="str">
        <f>'4_Wash Match Table'!I252</f>
        <v/>
      </c>
      <c r="K262" s="146" t="str">
        <f>'4_Wash Match Table'!L252</f>
        <v/>
      </c>
      <c r="L262" s="146" t="str">
        <f>'4_Wash Match Table'!U252</f>
        <v/>
      </c>
      <c r="M262" s="146" t="str">
        <f>'4_Wash Match Table'!AD252</f>
        <v/>
      </c>
      <c r="N262" s="146" t="str">
        <f>'4_Wash Match Table'!AM252</f>
        <v/>
      </c>
      <c r="O262" s="150" t="str">
        <f>'4_Wash Match Table'!M252</f>
        <v/>
      </c>
      <c r="P262" s="150" t="str">
        <f>'4_Wash Match Table'!V252</f>
        <v/>
      </c>
      <c r="Q262" s="150" t="str">
        <f>'4_Wash Match Table'!AE252</f>
        <v/>
      </c>
      <c r="R262" s="150" t="str">
        <f>'4_Wash Match Table'!AN252</f>
        <v/>
      </c>
      <c r="S262" s="148" t="str">
        <f>IF(A262="","",SUM('4_Wash Match Table'!O252,'4_Wash Match Table'!X252,'4_Wash Match Table'!AG252,'4_Wash Match Table'!AP252))</f>
        <v/>
      </c>
      <c r="T262" s="151" t="str">
        <f>'4_Wash Match Table'!P252</f>
        <v/>
      </c>
      <c r="U262" s="151" t="str">
        <f>'4_Wash Match Table'!Q252</f>
        <v/>
      </c>
      <c r="V262" s="149" t="str">
        <f>IF(C262="","",SUM('4_Wash Match Table'!R252,'4_Wash Match Table'!AA252,'4_Wash Match Table'!AJ252,'4_Wash Match Table'!AS252))</f>
        <v/>
      </c>
      <c r="W262" s="152" t="str">
        <f t="shared" si="3"/>
        <v/>
      </c>
    </row>
    <row r="263" spans="1:23" ht="12.75" customHeight="1" x14ac:dyDescent="0.2">
      <c r="A263" s="146" t="str">
        <f>'4_Wash Match Table'!A253</f>
        <v/>
      </c>
      <c r="B263" s="146" t="str">
        <f>'4_Wash Match Table'!B253</f>
        <v/>
      </c>
      <c r="C263" s="146" t="str">
        <f>'4_Wash Match Table'!C253</f>
        <v/>
      </c>
      <c r="D263" s="146" t="str">
        <f>'4_Wash Match Table'!D253</f>
        <v/>
      </c>
      <c r="E263" s="147" t="str">
        <f>'4_Wash Match Table'!E253</f>
        <v/>
      </c>
      <c r="F263" s="148" t="str">
        <f>'4_Wash Match Table'!F253</f>
        <v/>
      </c>
      <c r="G263" s="149" t="str">
        <f>IF(D263="","",IFERROR(INDEX('2_Review &amp; Audit'!$P$6:$P$505,MATCH(D263,'2_Review &amp; Audit'!$H$6:$H$505,0)),""))</f>
        <v/>
      </c>
      <c r="H263" s="149" t="str">
        <f>IF(D263="","",IFERROR(INDEX('2_Review &amp; Audit'!$L$6:$L$505,MATCH(D263,'2_Review &amp; Audit'!$H$6:$H$505,0)),""))</f>
        <v/>
      </c>
      <c r="I263" s="149" t="str">
        <f>IF(D263="","",IFERROR(INDEX('2_Review &amp; Audit'!$Q$6:$Q$505,MATCH(D263,'2_Review &amp; Audit'!$H$6:$H$505,0)),""))</f>
        <v/>
      </c>
      <c r="J263" s="146" t="str">
        <f>'4_Wash Match Table'!I253</f>
        <v/>
      </c>
      <c r="K263" s="146" t="str">
        <f>'4_Wash Match Table'!L253</f>
        <v/>
      </c>
      <c r="L263" s="146" t="str">
        <f>'4_Wash Match Table'!U253</f>
        <v/>
      </c>
      <c r="M263" s="146" t="str">
        <f>'4_Wash Match Table'!AD253</f>
        <v/>
      </c>
      <c r="N263" s="146" t="str">
        <f>'4_Wash Match Table'!AM253</f>
        <v/>
      </c>
      <c r="O263" s="150" t="str">
        <f>'4_Wash Match Table'!M253</f>
        <v/>
      </c>
      <c r="P263" s="150" t="str">
        <f>'4_Wash Match Table'!V253</f>
        <v/>
      </c>
      <c r="Q263" s="150" t="str">
        <f>'4_Wash Match Table'!AE253</f>
        <v/>
      </c>
      <c r="R263" s="150" t="str">
        <f>'4_Wash Match Table'!AN253</f>
        <v/>
      </c>
      <c r="S263" s="148" t="str">
        <f>IF(A263="","",SUM('4_Wash Match Table'!O253,'4_Wash Match Table'!X253,'4_Wash Match Table'!AG253,'4_Wash Match Table'!AP253))</f>
        <v/>
      </c>
      <c r="T263" s="151" t="str">
        <f>'4_Wash Match Table'!P253</f>
        <v/>
      </c>
      <c r="U263" s="151" t="str">
        <f>'4_Wash Match Table'!Q253</f>
        <v/>
      </c>
      <c r="V263" s="149" t="str">
        <f>IF(C263="","",SUM('4_Wash Match Table'!R253,'4_Wash Match Table'!AA253,'4_Wash Match Table'!AJ253,'4_Wash Match Table'!AS253))</f>
        <v/>
      </c>
      <c r="W263" s="152" t="str">
        <f t="shared" si="3"/>
        <v/>
      </c>
    </row>
    <row r="264" spans="1:23" ht="12.75" customHeight="1" x14ac:dyDescent="0.2">
      <c r="A264" s="146" t="str">
        <f>'4_Wash Match Table'!A254</f>
        <v/>
      </c>
      <c r="B264" s="146" t="str">
        <f>'4_Wash Match Table'!B254</f>
        <v/>
      </c>
      <c r="C264" s="146" t="str">
        <f>'4_Wash Match Table'!C254</f>
        <v/>
      </c>
      <c r="D264" s="146" t="str">
        <f>'4_Wash Match Table'!D254</f>
        <v/>
      </c>
      <c r="E264" s="147" t="str">
        <f>'4_Wash Match Table'!E254</f>
        <v/>
      </c>
      <c r="F264" s="148" t="str">
        <f>'4_Wash Match Table'!F254</f>
        <v/>
      </c>
      <c r="G264" s="149" t="str">
        <f>IF(D264="","",IFERROR(INDEX('2_Review &amp; Audit'!$P$6:$P$505,MATCH(D264,'2_Review &amp; Audit'!$H$6:$H$505,0)),""))</f>
        <v/>
      </c>
      <c r="H264" s="149" t="str">
        <f>IF(D264="","",IFERROR(INDEX('2_Review &amp; Audit'!$L$6:$L$505,MATCH(D264,'2_Review &amp; Audit'!$H$6:$H$505,0)),""))</f>
        <v/>
      </c>
      <c r="I264" s="149" t="str">
        <f>IF(D264="","",IFERROR(INDEX('2_Review &amp; Audit'!$Q$6:$Q$505,MATCH(D264,'2_Review &amp; Audit'!$H$6:$H$505,0)),""))</f>
        <v/>
      </c>
      <c r="J264" s="146" t="str">
        <f>'4_Wash Match Table'!I254</f>
        <v/>
      </c>
      <c r="K264" s="146" t="str">
        <f>'4_Wash Match Table'!L254</f>
        <v/>
      </c>
      <c r="L264" s="146" t="str">
        <f>'4_Wash Match Table'!U254</f>
        <v/>
      </c>
      <c r="M264" s="146" t="str">
        <f>'4_Wash Match Table'!AD254</f>
        <v/>
      </c>
      <c r="N264" s="146" t="str">
        <f>'4_Wash Match Table'!AM254</f>
        <v/>
      </c>
      <c r="O264" s="150" t="str">
        <f>'4_Wash Match Table'!M254</f>
        <v/>
      </c>
      <c r="P264" s="150" t="str">
        <f>'4_Wash Match Table'!V254</f>
        <v/>
      </c>
      <c r="Q264" s="150" t="str">
        <f>'4_Wash Match Table'!AE254</f>
        <v/>
      </c>
      <c r="R264" s="150" t="str">
        <f>'4_Wash Match Table'!AN254</f>
        <v/>
      </c>
      <c r="S264" s="148" t="str">
        <f>IF(A264="","",SUM('4_Wash Match Table'!O254,'4_Wash Match Table'!X254,'4_Wash Match Table'!AG254,'4_Wash Match Table'!AP254))</f>
        <v/>
      </c>
      <c r="T264" s="151" t="str">
        <f>'4_Wash Match Table'!P254</f>
        <v/>
      </c>
      <c r="U264" s="151" t="str">
        <f>'4_Wash Match Table'!Q254</f>
        <v/>
      </c>
      <c r="V264" s="149" t="str">
        <f>IF(C264="","",SUM('4_Wash Match Table'!R254,'4_Wash Match Table'!AA254,'4_Wash Match Table'!AJ254,'4_Wash Match Table'!AS254))</f>
        <v/>
      </c>
      <c r="W264" s="152" t="str">
        <f t="shared" si="3"/>
        <v/>
      </c>
    </row>
    <row r="265" spans="1:23" ht="12.75" customHeight="1" x14ac:dyDescent="0.2">
      <c r="A265" s="146" t="str">
        <f>'4_Wash Match Table'!A255</f>
        <v/>
      </c>
      <c r="B265" s="146" t="str">
        <f>'4_Wash Match Table'!B255</f>
        <v/>
      </c>
      <c r="C265" s="146" t="str">
        <f>'4_Wash Match Table'!C255</f>
        <v/>
      </c>
      <c r="D265" s="146" t="str">
        <f>'4_Wash Match Table'!D255</f>
        <v/>
      </c>
      <c r="E265" s="147" t="str">
        <f>'4_Wash Match Table'!E255</f>
        <v/>
      </c>
      <c r="F265" s="148" t="str">
        <f>'4_Wash Match Table'!F255</f>
        <v/>
      </c>
      <c r="G265" s="149" t="str">
        <f>IF(D265="","",IFERROR(INDEX('2_Review &amp; Audit'!$P$6:$P$505,MATCH(D265,'2_Review &amp; Audit'!$H$6:$H$505,0)),""))</f>
        <v/>
      </c>
      <c r="H265" s="149" t="str">
        <f>IF(D265="","",IFERROR(INDEX('2_Review &amp; Audit'!$L$6:$L$505,MATCH(D265,'2_Review &amp; Audit'!$H$6:$H$505,0)),""))</f>
        <v/>
      </c>
      <c r="I265" s="149" t="str">
        <f>IF(D265="","",IFERROR(INDEX('2_Review &amp; Audit'!$Q$6:$Q$505,MATCH(D265,'2_Review &amp; Audit'!$H$6:$H$505,0)),""))</f>
        <v/>
      </c>
      <c r="J265" s="146" t="str">
        <f>'4_Wash Match Table'!I255</f>
        <v/>
      </c>
      <c r="K265" s="146" t="str">
        <f>'4_Wash Match Table'!L255</f>
        <v/>
      </c>
      <c r="L265" s="146" t="str">
        <f>'4_Wash Match Table'!U255</f>
        <v/>
      </c>
      <c r="M265" s="146" t="str">
        <f>'4_Wash Match Table'!AD255</f>
        <v/>
      </c>
      <c r="N265" s="146" t="str">
        <f>'4_Wash Match Table'!AM255</f>
        <v/>
      </c>
      <c r="O265" s="150" t="str">
        <f>'4_Wash Match Table'!M255</f>
        <v/>
      </c>
      <c r="P265" s="150" t="str">
        <f>'4_Wash Match Table'!V255</f>
        <v/>
      </c>
      <c r="Q265" s="150" t="str">
        <f>'4_Wash Match Table'!AE255</f>
        <v/>
      </c>
      <c r="R265" s="150" t="str">
        <f>'4_Wash Match Table'!AN255</f>
        <v/>
      </c>
      <c r="S265" s="148" t="str">
        <f>IF(A265="","",SUM('4_Wash Match Table'!O255,'4_Wash Match Table'!X255,'4_Wash Match Table'!AG255,'4_Wash Match Table'!AP255))</f>
        <v/>
      </c>
      <c r="T265" s="151" t="str">
        <f>'4_Wash Match Table'!P255</f>
        <v/>
      </c>
      <c r="U265" s="151" t="str">
        <f>'4_Wash Match Table'!Q255</f>
        <v/>
      </c>
      <c r="V265" s="149" t="str">
        <f>IF(C265="","",SUM('4_Wash Match Table'!R255,'4_Wash Match Table'!AA255,'4_Wash Match Table'!AJ255,'4_Wash Match Table'!AS255))</f>
        <v/>
      </c>
      <c r="W265" s="152" t="str">
        <f t="shared" si="3"/>
        <v/>
      </c>
    </row>
    <row r="266" spans="1:23" ht="12.75" customHeight="1" x14ac:dyDescent="0.2">
      <c r="A266" s="146" t="str">
        <f>'4_Wash Match Table'!A256</f>
        <v/>
      </c>
      <c r="B266" s="146" t="str">
        <f>'4_Wash Match Table'!B256</f>
        <v/>
      </c>
      <c r="C266" s="146" t="str">
        <f>'4_Wash Match Table'!C256</f>
        <v/>
      </c>
      <c r="D266" s="146" t="str">
        <f>'4_Wash Match Table'!D256</f>
        <v/>
      </c>
      <c r="E266" s="147" t="str">
        <f>'4_Wash Match Table'!E256</f>
        <v/>
      </c>
      <c r="F266" s="148" t="str">
        <f>'4_Wash Match Table'!F256</f>
        <v/>
      </c>
      <c r="G266" s="149" t="str">
        <f>IF(D266="","",IFERROR(INDEX('2_Review &amp; Audit'!$P$6:$P$505,MATCH(D266,'2_Review &amp; Audit'!$H$6:$H$505,0)),""))</f>
        <v/>
      </c>
      <c r="H266" s="149" t="str">
        <f>IF(D266="","",IFERROR(INDEX('2_Review &amp; Audit'!$L$6:$L$505,MATCH(D266,'2_Review &amp; Audit'!$H$6:$H$505,0)),""))</f>
        <v/>
      </c>
      <c r="I266" s="149" t="str">
        <f>IF(D266="","",IFERROR(INDEX('2_Review &amp; Audit'!$Q$6:$Q$505,MATCH(D266,'2_Review &amp; Audit'!$H$6:$H$505,0)),""))</f>
        <v/>
      </c>
      <c r="J266" s="146" t="str">
        <f>'4_Wash Match Table'!I256</f>
        <v/>
      </c>
      <c r="K266" s="146" t="str">
        <f>'4_Wash Match Table'!L256</f>
        <v/>
      </c>
      <c r="L266" s="146" t="str">
        <f>'4_Wash Match Table'!U256</f>
        <v/>
      </c>
      <c r="M266" s="146" t="str">
        <f>'4_Wash Match Table'!AD256</f>
        <v/>
      </c>
      <c r="N266" s="146" t="str">
        <f>'4_Wash Match Table'!AM256</f>
        <v/>
      </c>
      <c r="O266" s="150" t="str">
        <f>'4_Wash Match Table'!M256</f>
        <v/>
      </c>
      <c r="P266" s="150" t="str">
        <f>'4_Wash Match Table'!V256</f>
        <v/>
      </c>
      <c r="Q266" s="150" t="str">
        <f>'4_Wash Match Table'!AE256</f>
        <v/>
      </c>
      <c r="R266" s="150" t="str">
        <f>'4_Wash Match Table'!AN256</f>
        <v/>
      </c>
      <c r="S266" s="148" t="str">
        <f>IF(A266="","",SUM('4_Wash Match Table'!O256,'4_Wash Match Table'!X256,'4_Wash Match Table'!AG256,'4_Wash Match Table'!AP256))</f>
        <v/>
      </c>
      <c r="T266" s="151" t="str">
        <f>'4_Wash Match Table'!P256</f>
        <v/>
      </c>
      <c r="U266" s="151" t="str">
        <f>'4_Wash Match Table'!Q256</f>
        <v/>
      </c>
      <c r="V266" s="149" t="str">
        <f>IF(C266="","",SUM('4_Wash Match Table'!R256,'4_Wash Match Table'!AA256,'4_Wash Match Table'!AJ256,'4_Wash Match Table'!AS256))</f>
        <v/>
      </c>
      <c r="W266" s="152" t="str">
        <f t="shared" si="3"/>
        <v/>
      </c>
    </row>
    <row r="267" spans="1:23" ht="12.75" customHeight="1" x14ac:dyDescent="0.2">
      <c r="A267" s="146" t="str">
        <f>'4_Wash Match Table'!A257</f>
        <v/>
      </c>
      <c r="B267" s="146" t="str">
        <f>'4_Wash Match Table'!B257</f>
        <v/>
      </c>
      <c r="C267" s="146" t="str">
        <f>'4_Wash Match Table'!C257</f>
        <v/>
      </c>
      <c r="D267" s="146" t="str">
        <f>'4_Wash Match Table'!D257</f>
        <v/>
      </c>
      <c r="E267" s="147" t="str">
        <f>'4_Wash Match Table'!E257</f>
        <v/>
      </c>
      <c r="F267" s="148" t="str">
        <f>'4_Wash Match Table'!F257</f>
        <v/>
      </c>
      <c r="G267" s="149" t="str">
        <f>IF(D267="","",IFERROR(INDEX('2_Review &amp; Audit'!$P$6:$P$505,MATCH(D267,'2_Review &amp; Audit'!$H$6:$H$505,0)),""))</f>
        <v/>
      </c>
      <c r="H267" s="149" t="str">
        <f>IF(D267="","",IFERROR(INDEX('2_Review &amp; Audit'!$L$6:$L$505,MATCH(D267,'2_Review &amp; Audit'!$H$6:$H$505,0)),""))</f>
        <v/>
      </c>
      <c r="I267" s="149" t="str">
        <f>IF(D267="","",IFERROR(INDEX('2_Review &amp; Audit'!$Q$6:$Q$505,MATCH(D267,'2_Review &amp; Audit'!$H$6:$H$505,0)),""))</f>
        <v/>
      </c>
      <c r="J267" s="146" t="str">
        <f>'4_Wash Match Table'!I257</f>
        <v/>
      </c>
      <c r="K267" s="146" t="str">
        <f>'4_Wash Match Table'!L257</f>
        <v/>
      </c>
      <c r="L267" s="146" t="str">
        <f>'4_Wash Match Table'!U257</f>
        <v/>
      </c>
      <c r="M267" s="146" t="str">
        <f>'4_Wash Match Table'!AD257</f>
        <v/>
      </c>
      <c r="N267" s="146" t="str">
        <f>'4_Wash Match Table'!AM257</f>
        <v/>
      </c>
      <c r="O267" s="150" t="str">
        <f>'4_Wash Match Table'!M257</f>
        <v/>
      </c>
      <c r="P267" s="150" t="str">
        <f>'4_Wash Match Table'!V257</f>
        <v/>
      </c>
      <c r="Q267" s="150" t="str">
        <f>'4_Wash Match Table'!AE257</f>
        <v/>
      </c>
      <c r="R267" s="150" t="str">
        <f>'4_Wash Match Table'!AN257</f>
        <v/>
      </c>
      <c r="S267" s="148" t="str">
        <f>IF(A267="","",SUM('4_Wash Match Table'!O257,'4_Wash Match Table'!X257,'4_Wash Match Table'!AG257,'4_Wash Match Table'!AP257))</f>
        <v/>
      </c>
      <c r="T267" s="151" t="str">
        <f>'4_Wash Match Table'!P257</f>
        <v/>
      </c>
      <c r="U267" s="151" t="str">
        <f>'4_Wash Match Table'!Q257</f>
        <v/>
      </c>
      <c r="V267" s="149" t="str">
        <f>IF(C267="","",SUM('4_Wash Match Table'!R257,'4_Wash Match Table'!AA257,'4_Wash Match Table'!AJ257,'4_Wash Match Table'!AS257))</f>
        <v/>
      </c>
      <c r="W267" s="152" t="str">
        <f t="shared" si="3"/>
        <v/>
      </c>
    </row>
    <row r="268" spans="1:23" ht="12.75" customHeight="1" x14ac:dyDescent="0.2">
      <c r="A268" s="146" t="str">
        <f>'4_Wash Match Table'!A258</f>
        <v/>
      </c>
      <c r="B268" s="146" t="str">
        <f>'4_Wash Match Table'!B258</f>
        <v/>
      </c>
      <c r="C268" s="146" t="str">
        <f>'4_Wash Match Table'!C258</f>
        <v/>
      </c>
      <c r="D268" s="146" t="str">
        <f>'4_Wash Match Table'!D258</f>
        <v/>
      </c>
      <c r="E268" s="147" t="str">
        <f>'4_Wash Match Table'!E258</f>
        <v/>
      </c>
      <c r="F268" s="148" t="str">
        <f>'4_Wash Match Table'!F258</f>
        <v/>
      </c>
      <c r="G268" s="149" t="str">
        <f>IF(D268="","",IFERROR(INDEX('2_Review &amp; Audit'!$P$6:$P$505,MATCH(D268,'2_Review &amp; Audit'!$H$6:$H$505,0)),""))</f>
        <v/>
      </c>
      <c r="H268" s="149" t="str">
        <f>IF(D268="","",IFERROR(INDEX('2_Review &amp; Audit'!$L$6:$L$505,MATCH(D268,'2_Review &amp; Audit'!$H$6:$H$505,0)),""))</f>
        <v/>
      </c>
      <c r="I268" s="149" t="str">
        <f>IF(D268="","",IFERROR(INDEX('2_Review &amp; Audit'!$Q$6:$Q$505,MATCH(D268,'2_Review &amp; Audit'!$H$6:$H$505,0)),""))</f>
        <v/>
      </c>
      <c r="J268" s="146" t="str">
        <f>'4_Wash Match Table'!I258</f>
        <v/>
      </c>
      <c r="K268" s="146" t="str">
        <f>'4_Wash Match Table'!L258</f>
        <v/>
      </c>
      <c r="L268" s="146" t="str">
        <f>'4_Wash Match Table'!U258</f>
        <v/>
      </c>
      <c r="M268" s="146" t="str">
        <f>'4_Wash Match Table'!AD258</f>
        <v/>
      </c>
      <c r="N268" s="146" t="str">
        <f>'4_Wash Match Table'!AM258</f>
        <v/>
      </c>
      <c r="O268" s="150" t="str">
        <f>'4_Wash Match Table'!M258</f>
        <v/>
      </c>
      <c r="P268" s="150" t="str">
        <f>'4_Wash Match Table'!V258</f>
        <v/>
      </c>
      <c r="Q268" s="150" t="str">
        <f>'4_Wash Match Table'!AE258</f>
        <v/>
      </c>
      <c r="R268" s="150" t="str">
        <f>'4_Wash Match Table'!AN258</f>
        <v/>
      </c>
      <c r="S268" s="148" t="str">
        <f>IF(A268="","",SUM('4_Wash Match Table'!O258,'4_Wash Match Table'!X258,'4_Wash Match Table'!AG258,'4_Wash Match Table'!AP258))</f>
        <v/>
      </c>
      <c r="T268" s="151" t="str">
        <f>'4_Wash Match Table'!P258</f>
        <v/>
      </c>
      <c r="U268" s="151" t="str">
        <f>'4_Wash Match Table'!Q258</f>
        <v/>
      </c>
      <c r="V268" s="149" t="str">
        <f>IF(C268="","",SUM('4_Wash Match Table'!R258,'4_Wash Match Table'!AA258,'4_Wash Match Table'!AJ258,'4_Wash Match Table'!AS258))</f>
        <v/>
      </c>
      <c r="W268" s="152" t="str">
        <f t="shared" si="3"/>
        <v/>
      </c>
    </row>
    <row r="269" spans="1:23" ht="12.75" customHeight="1" x14ac:dyDescent="0.2">
      <c r="A269" s="146" t="str">
        <f>'4_Wash Match Table'!A259</f>
        <v/>
      </c>
      <c r="B269" s="146" t="str">
        <f>'4_Wash Match Table'!B259</f>
        <v/>
      </c>
      <c r="C269" s="146" t="str">
        <f>'4_Wash Match Table'!C259</f>
        <v/>
      </c>
      <c r="D269" s="146" t="str">
        <f>'4_Wash Match Table'!D259</f>
        <v/>
      </c>
      <c r="E269" s="147" t="str">
        <f>'4_Wash Match Table'!E259</f>
        <v/>
      </c>
      <c r="F269" s="148" t="str">
        <f>'4_Wash Match Table'!F259</f>
        <v/>
      </c>
      <c r="G269" s="149" t="str">
        <f>IF(D269="","",IFERROR(INDEX('2_Review &amp; Audit'!$P$6:$P$505,MATCH(D269,'2_Review &amp; Audit'!$H$6:$H$505,0)),""))</f>
        <v/>
      </c>
      <c r="H269" s="149" t="str">
        <f>IF(D269="","",IFERROR(INDEX('2_Review &amp; Audit'!$L$6:$L$505,MATCH(D269,'2_Review &amp; Audit'!$H$6:$H$505,0)),""))</f>
        <v/>
      </c>
      <c r="I269" s="149" t="str">
        <f>IF(D269="","",IFERROR(INDEX('2_Review &amp; Audit'!$Q$6:$Q$505,MATCH(D269,'2_Review &amp; Audit'!$H$6:$H$505,0)),""))</f>
        <v/>
      </c>
      <c r="J269" s="146" t="str">
        <f>'4_Wash Match Table'!I259</f>
        <v/>
      </c>
      <c r="K269" s="146" t="str">
        <f>'4_Wash Match Table'!L259</f>
        <v/>
      </c>
      <c r="L269" s="146" t="str">
        <f>'4_Wash Match Table'!U259</f>
        <v/>
      </c>
      <c r="M269" s="146" t="str">
        <f>'4_Wash Match Table'!AD259</f>
        <v/>
      </c>
      <c r="N269" s="146" t="str">
        <f>'4_Wash Match Table'!AM259</f>
        <v/>
      </c>
      <c r="O269" s="150" t="str">
        <f>'4_Wash Match Table'!M259</f>
        <v/>
      </c>
      <c r="P269" s="150" t="str">
        <f>'4_Wash Match Table'!V259</f>
        <v/>
      </c>
      <c r="Q269" s="150" t="str">
        <f>'4_Wash Match Table'!AE259</f>
        <v/>
      </c>
      <c r="R269" s="150" t="str">
        <f>'4_Wash Match Table'!AN259</f>
        <v/>
      </c>
      <c r="S269" s="148" t="str">
        <f>IF(A269="","",SUM('4_Wash Match Table'!O259,'4_Wash Match Table'!X259,'4_Wash Match Table'!AG259,'4_Wash Match Table'!AP259))</f>
        <v/>
      </c>
      <c r="T269" s="151" t="str">
        <f>'4_Wash Match Table'!P259</f>
        <v/>
      </c>
      <c r="U269" s="151" t="str">
        <f>'4_Wash Match Table'!Q259</f>
        <v/>
      </c>
      <c r="V269" s="149" t="str">
        <f>IF(C269="","",SUM('4_Wash Match Table'!R259,'4_Wash Match Table'!AA259,'4_Wash Match Table'!AJ259,'4_Wash Match Table'!AS259))</f>
        <v/>
      </c>
      <c r="W269" s="152" t="str">
        <f t="shared" si="3"/>
        <v/>
      </c>
    </row>
    <row r="270" spans="1:23" ht="12.75" customHeight="1" x14ac:dyDescent="0.2">
      <c r="A270" s="146" t="str">
        <f>'4_Wash Match Table'!A260</f>
        <v/>
      </c>
      <c r="B270" s="146" t="str">
        <f>'4_Wash Match Table'!B260</f>
        <v/>
      </c>
      <c r="C270" s="146" t="str">
        <f>'4_Wash Match Table'!C260</f>
        <v/>
      </c>
      <c r="D270" s="146" t="str">
        <f>'4_Wash Match Table'!D260</f>
        <v/>
      </c>
      <c r="E270" s="147" t="str">
        <f>'4_Wash Match Table'!E260</f>
        <v/>
      </c>
      <c r="F270" s="148" t="str">
        <f>'4_Wash Match Table'!F260</f>
        <v/>
      </c>
      <c r="G270" s="149" t="str">
        <f>IF(D270="","",IFERROR(INDEX('2_Review &amp; Audit'!$P$6:$P$505,MATCH(D270,'2_Review &amp; Audit'!$H$6:$H$505,0)),""))</f>
        <v/>
      </c>
      <c r="H270" s="149" t="str">
        <f>IF(D270="","",IFERROR(INDEX('2_Review &amp; Audit'!$L$6:$L$505,MATCH(D270,'2_Review &amp; Audit'!$H$6:$H$505,0)),""))</f>
        <v/>
      </c>
      <c r="I270" s="149" t="str">
        <f>IF(D270="","",IFERROR(INDEX('2_Review &amp; Audit'!$Q$6:$Q$505,MATCH(D270,'2_Review &amp; Audit'!$H$6:$H$505,0)),""))</f>
        <v/>
      </c>
      <c r="J270" s="146" t="str">
        <f>'4_Wash Match Table'!I260</f>
        <v/>
      </c>
      <c r="K270" s="146" t="str">
        <f>'4_Wash Match Table'!L260</f>
        <v/>
      </c>
      <c r="L270" s="146" t="str">
        <f>'4_Wash Match Table'!U260</f>
        <v/>
      </c>
      <c r="M270" s="146" t="str">
        <f>'4_Wash Match Table'!AD260</f>
        <v/>
      </c>
      <c r="N270" s="146" t="str">
        <f>'4_Wash Match Table'!AM260</f>
        <v/>
      </c>
      <c r="O270" s="150" t="str">
        <f>'4_Wash Match Table'!M260</f>
        <v/>
      </c>
      <c r="P270" s="150" t="str">
        <f>'4_Wash Match Table'!V260</f>
        <v/>
      </c>
      <c r="Q270" s="150" t="str">
        <f>'4_Wash Match Table'!AE260</f>
        <v/>
      </c>
      <c r="R270" s="150" t="str">
        <f>'4_Wash Match Table'!AN260</f>
        <v/>
      </c>
      <c r="S270" s="148" t="str">
        <f>IF(A270="","",SUM('4_Wash Match Table'!O260,'4_Wash Match Table'!X260,'4_Wash Match Table'!AG260,'4_Wash Match Table'!AP260))</f>
        <v/>
      </c>
      <c r="T270" s="151" t="str">
        <f>'4_Wash Match Table'!P260</f>
        <v/>
      </c>
      <c r="U270" s="151" t="str">
        <f>'4_Wash Match Table'!Q260</f>
        <v/>
      </c>
      <c r="V270" s="149" t="str">
        <f>IF(C270="","",SUM('4_Wash Match Table'!R260,'4_Wash Match Table'!AA260,'4_Wash Match Table'!AJ260,'4_Wash Match Table'!AS260))</f>
        <v/>
      </c>
      <c r="W270" s="152" t="str">
        <f t="shared" si="3"/>
        <v/>
      </c>
    </row>
    <row r="271" spans="1:23" ht="12.75" customHeight="1" x14ac:dyDescent="0.2">
      <c r="A271" s="146" t="str">
        <f>'4_Wash Match Table'!A261</f>
        <v/>
      </c>
      <c r="B271" s="146" t="str">
        <f>'4_Wash Match Table'!B261</f>
        <v/>
      </c>
      <c r="C271" s="146" t="str">
        <f>'4_Wash Match Table'!C261</f>
        <v/>
      </c>
      <c r="D271" s="146" t="str">
        <f>'4_Wash Match Table'!D261</f>
        <v/>
      </c>
      <c r="E271" s="147" t="str">
        <f>'4_Wash Match Table'!E261</f>
        <v/>
      </c>
      <c r="F271" s="148" t="str">
        <f>'4_Wash Match Table'!F261</f>
        <v/>
      </c>
      <c r="G271" s="149" t="str">
        <f>IF(D271="","",IFERROR(INDEX('2_Review &amp; Audit'!$P$6:$P$505,MATCH(D271,'2_Review &amp; Audit'!$H$6:$H$505,0)),""))</f>
        <v/>
      </c>
      <c r="H271" s="149" t="str">
        <f>IF(D271="","",IFERROR(INDEX('2_Review &amp; Audit'!$L$6:$L$505,MATCH(D271,'2_Review &amp; Audit'!$H$6:$H$505,0)),""))</f>
        <v/>
      </c>
      <c r="I271" s="149" t="str">
        <f>IF(D271="","",IFERROR(INDEX('2_Review &amp; Audit'!$Q$6:$Q$505,MATCH(D271,'2_Review &amp; Audit'!$H$6:$H$505,0)),""))</f>
        <v/>
      </c>
      <c r="J271" s="146" t="str">
        <f>'4_Wash Match Table'!I261</f>
        <v/>
      </c>
      <c r="K271" s="146" t="str">
        <f>'4_Wash Match Table'!L261</f>
        <v/>
      </c>
      <c r="L271" s="146" t="str">
        <f>'4_Wash Match Table'!U261</f>
        <v/>
      </c>
      <c r="M271" s="146" t="str">
        <f>'4_Wash Match Table'!AD261</f>
        <v/>
      </c>
      <c r="N271" s="146" t="str">
        <f>'4_Wash Match Table'!AM261</f>
        <v/>
      </c>
      <c r="O271" s="150" t="str">
        <f>'4_Wash Match Table'!M261</f>
        <v/>
      </c>
      <c r="P271" s="150" t="str">
        <f>'4_Wash Match Table'!V261</f>
        <v/>
      </c>
      <c r="Q271" s="150" t="str">
        <f>'4_Wash Match Table'!AE261</f>
        <v/>
      </c>
      <c r="R271" s="150" t="str">
        <f>'4_Wash Match Table'!AN261</f>
        <v/>
      </c>
      <c r="S271" s="148" t="str">
        <f>IF(A271="","",SUM('4_Wash Match Table'!O261,'4_Wash Match Table'!X261,'4_Wash Match Table'!AG261,'4_Wash Match Table'!AP261))</f>
        <v/>
      </c>
      <c r="T271" s="151" t="str">
        <f>'4_Wash Match Table'!P261</f>
        <v/>
      </c>
      <c r="U271" s="151" t="str">
        <f>'4_Wash Match Table'!Q261</f>
        <v/>
      </c>
      <c r="V271" s="149" t="str">
        <f>IF(C271="","",SUM('4_Wash Match Table'!R261,'4_Wash Match Table'!AA261,'4_Wash Match Table'!AJ261,'4_Wash Match Table'!AS261))</f>
        <v/>
      </c>
      <c r="W271" s="152" t="str">
        <f t="shared" si="3"/>
        <v/>
      </c>
    </row>
    <row r="272" spans="1:23" ht="12.75" customHeight="1" x14ac:dyDescent="0.2">
      <c r="A272" s="146" t="str">
        <f>'4_Wash Match Table'!A262</f>
        <v/>
      </c>
      <c r="B272" s="146" t="str">
        <f>'4_Wash Match Table'!B262</f>
        <v/>
      </c>
      <c r="C272" s="146" t="str">
        <f>'4_Wash Match Table'!C262</f>
        <v/>
      </c>
      <c r="D272" s="146" t="str">
        <f>'4_Wash Match Table'!D262</f>
        <v/>
      </c>
      <c r="E272" s="147" t="str">
        <f>'4_Wash Match Table'!E262</f>
        <v/>
      </c>
      <c r="F272" s="148" t="str">
        <f>'4_Wash Match Table'!F262</f>
        <v/>
      </c>
      <c r="G272" s="149" t="str">
        <f>IF(D272="","",IFERROR(INDEX('2_Review &amp; Audit'!$P$6:$P$505,MATCH(D272,'2_Review &amp; Audit'!$H$6:$H$505,0)),""))</f>
        <v/>
      </c>
      <c r="H272" s="149" t="str">
        <f>IF(D272="","",IFERROR(INDEX('2_Review &amp; Audit'!$L$6:$L$505,MATCH(D272,'2_Review &amp; Audit'!$H$6:$H$505,0)),""))</f>
        <v/>
      </c>
      <c r="I272" s="149" t="str">
        <f>IF(D272="","",IFERROR(INDEX('2_Review &amp; Audit'!$Q$6:$Q$505,MATCH(D272,'2_Review &amp; Audit'!$H$6:$H$505,0)),""))</f>
        <v/>
      </c>
      <c r="J272" s="146" t="str">
        <f>'4_Wash Match Table'!I262</f>
        <v/>
      </c>
      <c r="K272" s="146" t="str">
        <f>'4_Wash Match Table'!L262</f>
        <v/>
      </c>
      <c r="L272" s="146" t="str">
        <f>'4_Wash Match Table'!U262</f>
        <v/>
      </c>
      <c r="M272" s="146" t="str">
        <f>'4_Wash Match Table'!AD262</f>
        <v/>
      </c>
      <c r="N272" s="146" t="str">
        <f>'4_Wash Match Table'!AM262</f>
        <v/>
      </c>
      <c r="O272" s="150" t="str">
        <f>'4_Wash Match Table'!M262</f>
        <v/>
      </c>
      <c r="P272" s="150" t="str">
        <f>'4_Wash Match Table'!V262</f>
        <v/>
      </c>
      <c r="Q272" s="150" t="str">
        <f>'4_Wash Match Table'!AE262</f>
        <v/>
      </c>
      <c r="R272" s="150" t="str">
        <f>'4_Wash Match Table'!AN262</f>
        <v/>
      </c>
      <c r="S272" s="148" t="str">
        <f>IF(A272="","",SUM('4_Wash Match Table'!O262,'4_Wash Match Table'!X262,'4_Wash Match Table'!AG262,'4_Wash Match Table'!AP262))</f>
        <v/>
      </c>
      <c r="T272" s="151" t="str">
        <f>'4_Wash Match Table'!P262</f>
        <v/>
      </c>
      <c r="U272" s="151" t="str">
        <f>'4_Wash Match Table'!Q262</f>
        <v/>
      </c>
      <c r="V272" s="149" t="str">
        <f>IF(C272="","",SUM('4_Wash Match Table'!R262,'4_Wash Match Table'!AA262,'4_Wash Match Table'!AJ262,'4_Wash Match Table'!AS262))</f>
        <v/>
      </c>
      <c r="W272" s="152" t="str">
        <f t="shared" si="3"/>
        <v/>
      </c>
    </row>
    <row r="273" spans="1:23" ht="12.75" customHeight="1" x14ac:dyDescent="0.2">
      <c r="A273" s="146" t="str">
        <f>'4_Wash Match Table'!A263</f>
        <v/>
      </c>
      <c r="B273" s="146" t="str">
        <f>'4_Wash Match Table'!B263</f>
        <v/>
      </c>
      <c r="C273" s="146" t="str">
        <f>'4_Wash Match Table'!C263</f>
        <v/>
      </c>
      <c r="D273" s="146" t="str">
        <f>'4_Wash Match Table'!D263</f>
        <v/>
      </c>
      <c r="E273" s="147" t="str">
        <f>'4_Wash Match Table'!E263</f>
        <v/>
      </c>
      <c r="F273" s="148" t="str">
        <f>'4_Wash Match Table'!F263</f>
        <v/>
      </c>
      <c r="G273" s="149" t="str">
        <f>IF(D273="","",IFERROR(INDEX('2_Review &amp; Audit'!$P$6:$P$505,MATCH(D273,'2_Review &amp; Audit'!$H$6:$H$505,0)),""))</f>
        <v/>
      </c>
      <c r="H273" s="149" t="str">
        <f>IF(D273="","",IFERROR(INDEX('2_Review &amp; Audit'!$L$6:$L$505,MATCH(D273,'2_Review &amp; Audit'!$H$6:$H$505,0)),""))</f>
        <v/>
      </c>
      <c r="I273" s="149" t="str">
        <f>IF(D273="","",IFERROR(INDEX('2_Review &amp; Audit'!$Q$6:$Q$505,MATCH(D273,'2_Review &amp; Audit'!$H$6:$H$505,0)),""))</f>
        <v/>
      </c>
      <c r="J273" s="146" t="str">
        <f>'4_Wash Match Table'!I263</f>
        <v/>
      </c>
      <c r="K273" s="146" t="str">
        <f>'4_Wash Match Table'!L263</f>
        <v/>
      </c>
      <c r="L273" s="146" t="str">
        <f>'4_Wash Match Table'!U263</f>
        <v/>
      </c>
      <c r="M273" s="146" t="str">
        <f>'4_Wash Match Table'!AD263</f>
        <v/>
      </c>
      <c r="N273" s="146" t="str">
        <f>'4_Wash Match Table'!AM263</f>
        <v/>
      </c>
      <c r="O273" s="150" t="str">
        <f>'4_Wash Match Table'!M263</f>
        <v/>
      </c>
      <c r="P273" s="150" t="str">
        <f>'4_Wash Match Table'!V263</f>
        <v/>
      </c>
      <c r="Q273" s="150" t="str">
        <f>'4_Wash Match Table'!AE263</f>
        <v/>
      </c>
      <c r="R273" s="150" t="str">
        <f>'4_Wash Match Table'!AN263</f>
        <v/>
      </c>
      <c r="S273" s="148" t="str">
        <f>IF(A273="","",SUM('4_Wash Match Table'!O263,'4_Wash Match Table'!X263,'4_Wash Match Table'!AG263,'4_Wash Match Table'!AP263))</f>
        <v/>
      </c>
      <c r="T273" s="151" t="str">
        <f>'4_Wash Match Table'!P263</f>
        <v/>
      </c>
      <c r="U273" s="151" t="str">
        <f>'4_Wash Match Table'!Q263</f>
        <v/>
      </c>
      <c r="V273" s="149" t="str">
        <f>IF(C273="","",SUM('4_Wash Match Table'!R263,'4_Wash Match Table'!AA263,'4_Wash Match Table'!AJ263,'4_Wash Match Table'!AS263))</f>
        <v/>
      </c>
      <c r="W273" s="152" t="str">
        <f t="shared" si="3"/>
        <v/>
      </c>
    </row>
    <row r="274" spans="1:23" ht="12.75" customHeight="1" x14ac:dyDescent="0.2">
      <c r="A274" s="146" t="str">
        <f>'4_Wash Match Table'!A264</f>
        <v/>
      </c>
      <c r="B274" s="146" t="str">
        <f>'4_Wash Match Table'!B264</f>
        <v/>
      </c>
      <c r="C274" s="146" t="str">
        <f>'4_Wash Match Table'!C264</f>
        <v/>
      </c>
      <c r="D274" s="146" t="str">
        <f>'4_Wash Match Table'!D264</f>
        <v/>
      </c>
      <c r="E274" s="147" t="str">
        <f>'4_Wash Match Table'!E264</f>
        <v/>
      </c>
      <c r="F274" s="148" t="str">
        <f>'4_Wash Match Table'!F264</f>
        <v/>
      </c>
      <c r="G274" s="149" t="str">
        <f>IF(D274="","",IFERROR(INDEX('2_Review &amp; Audit'!$P$6:$P$505,MATCH(D274,'2_Review &amp; Audit'!$H$6:$H$505,0)),""))</f>
        <v/>
      </c>
      <c r="H274" s="149" t="str">
        <f>IF(D274="","",IFERROR(INDEX('2_Review &amp; Audit'!$L$6:$L$505,MATCH(D274,'2_Review &amp; Audit'!$H$6:$H$505,0)),""))</f>
        <v/>
      </c>
      <c r="I274" s="149" t="str">
        <f>IF(D274="","",IFERROR(INDEX('2_Review &amp; Audit'!$Q$6:$Q$505,MATCH(D274,'2_Review &amp; Audit'!$H$6:$H$505,0)),""))</f>
        <v/>
      </c>
      <c r="J274" s="146" t="str">
        <f>'4_Wash Match Table'!I264</f>
        <v/>
      </c>
      <c r="K274" s="146" t="str">
        <f>'4_Wash Match Table'!L264</f>
        <v/>
      </c>
      <c r="L274" s="146" t="str">
        <f>'4_Wash Match Table'!U264</f>
        <v/>
      </c>
      <c r="M274" s="146" t="str">
        <f>'4_Wash Match Table'!AD264</f>
        <v/>
      </c>
      <c r="N274" s="146" t="str">
        <f>'4_Wash Match Table'!AM264</f>
        <v/>
      </c>
      <c r="O274" s="150" t="str">
        <f>'4_Wash Match Table'!M264</f>
        <v/>
      </c>
      <c r="P274" s="150" t="str">
        <f>'4_Wash Match Table'!V264</f>
        <v/>
      </c>
      <c r="Q274" s="150" t="str">
        <f>'4_Wash Match Table'!AE264</f>
        <v/>
      </c>
      <c r="R274" s="150" t="str">
        <f>'4_Wash Match Table'!AN264</f>
        <v/>
      </c>
      <c r="S274" s="148" t="str">
        <f>IF(A274="","",SUM('4_Wash Match Table'!O264,'4_Wash Match Table'!X264,'4_Wash Match Table'!AG264,'4_Wash Match Table'!AP264))</f>
        <v/>
      </c>
      <c r="T274" s="151" t="str">
        <f>'4_Wash Match Table'!P264</f>
        <v/>
      </c>
      <c r="U274" s="151" t="str">
        <f>'4_Wash Match Table'!Q264</f>
        <v/>
      </c>
      <c r="V274" s="149" t="str">
        <f>IF(C274="","",SUM('4_Wash Match Table'!R264,'4_Wash Match Table'!AA264,'4_Wash Match Table'!AJ264,'4_Wash Match Table'!AS264))</f>
        <v/>
      </c>
      <c r="W274" s="152" t="str">
        <f t="shared" ref="W274:W337" si="4">IF(A274="","","FIFO w/ Override")</f>
        <v/>
      </c>
    </row>
    <row r="275" spans="1:23" ht="12.75" customHeight="1" x14ac:dyDescent="0.2">
      <c r="A275" s="146" t="str">
        <f>'4_Wash Match Table'!A265</f>
        <v/>
      </c>
      <c r="B275" s="146" t="str">
        <f>'4_Wash Match Table'!B265</f>
        <v/>
      </c>
      <c r="C275" s="146" t="str">
        <f>'4_Wash Match Table'!C265</f>
        <v/>
      </c>
      <c r="D275" s="146" t="str">
        <f>'4_Wash Match Table'!D265</f>
        <v/>
      </c>
      <c r="E275" s="147" t="str">
        <f>'4_Wash Match Table'!E265</f>
        <v/>
      </c>
      <c r="F275" s="148" t="str">
        <f>'4_Wash Match Table'!F265</f>
        <v/>
      </c>
      <c r="G275" s="149" t="str">
        <f>IF(D275="","",IFERROR(INDEX('2_Review &amp; Audit'!$P$6:$P$505,MATCH(D275,'2_Review &amp; Audit'!$H$6:$H$505,0)),""))</f>
        <v/>
      </c>
      <c r="H275" s="149" t="str">
        <f>IF(D275="","",IFERROR(INDEX('2_Review &amp; Audit'!$L$6:$L$505,MATCH(D275,'2_Review &amp; Audit'!$H$6:$H$505,0)),""))</f>
        <v/>
      </c>
      <c r="I275" s="149" t="str">
        <f>IF(D275="","",IFERROR(INDEX('2_Review &amp; Audit'!$Q$6:$Q$505,MATCH(D275,'2_Review &amp; Audit'!$H$6:$H$505,0)),""))</f>
        <v/>
      </c>
      <c r="J275" s="146" t="str">
        <f>'4_Wash Match Table'!I265</f>
        <v/>
      </c>
      <c r="K275" s="146" t="str">
        <f>'4_Wash Match Table'!L265</f>
        <v/>
      </c>
      <c r="L275" s="146" t="str">
        <f>'4_Wash Match Table'!U265</f>
        <v/>
      </c>
      <c r="M275" s="146" t="str">
        <f>'4_Wash Match Table'!AD265</f>
        <v/>
      </c>
      <c r="N275" s="146" t="str">
        <f>'4_Wash Match Table'!AM265</f>
        <v/>
      </c>
      <c r="O275" s="150" t="str">
        <f>'4_Wash Match Table'!M265</f>
        <v/>
      </c>
      <c r="P275" s="150" t="str">
        <f>'4_Wash Match Table'!V265</f>
        <v/>
      </c>
      <c r="Q275" s="150" t="str">
        <f>'4_Wash Match Table'!AE265</f>
        <v/>
      </c>
      <c r="R275" s="150" t="str">
        <f>'4_Wash Match Table'!AN265</f>
        <v/>
      </c>
      <c r="S275" s="148" t="str">
        <f>IF(A275="","",SUM('4_Wash Match Table'!O265,'4_Wash Match Table'!X265,'4_Wash Match Table'!AG265,'4_Wash Match Table'!AP265))</f>
        <v/>
      </c>
      <c r="T275" s="151" t="str">
        <f>'4_Wash Match Table'!P265</f>
        <v/>
      </c>
      <c r="U275" s="151" t="str">
        <f>'4_Wash Match Table'!Q265</f>
        <v/>
      </c>
      <c r="V275" s="149" t="str">
        <f>IF(C275="","",SUM('4_Wash Match Table'!R265,'4_Wash Match Table'!AA265,'4_Wash Match Table'!AJ265,'4_Wash Match Table'!AS265))</f>
        <v/>
      </c>
      <c r="W275" s="152" t="str">
        <f t="shared" si="4"/>
        <v/>
      </c>
    </row>
    <row r="276" spans="1:23" ht="12.75" customHeight="1" x14ac:dyDescent="0.2">
      <c r="A276" s="146" t="str">
        <f>'4_Wash Match Table'!A266</f>
        <v/>
      </c>
      <c r="B276" s="146" t="str">
        <f>'4_Wash Match Table'!B266</f>
        <v/>
      </c>
      <c r="C276" s="146" t="str">
        <f>'4_Wash Match Table'!C266</f>
        <v/>
      </c>
      <c r="D276" s="146" t="str">
        <f>'4_Wash Match Table'!D266</f>
        <v/>
      </c>
      <c r="E276" s="147" t="str">
        <f>'4_Wash Match Table'!E266</f>
        <v/>
      </c>
      <c r="F276" s="148" t="str">
        <f>'4_Wash Match Table'!F266</f>
        <v/>
      </c>
      <c r="G276" s="149" t="str">
        <f>IF(D276="","",IFERROR(INDEX('2_Review &amp; Audit'!$P$6:$P$505,MATCH(D276,'2_Review &amp; Audit'!$H$6:$H$505,0)),""))</f>
        <v/>
      </c>
      <c r="H276" s="149" t="str">
        <f>IF(D276="","",IFERROR(INDEX('2_Review &amp; Audit'!$L$6:$L$505,MATCH(D276,'2_Review &amp; Audit'!$H$6:$H$505,0)),""))</f>
        <v/>
      </c>
      <c r="I276" s="149" t="str">
        <f>IF(D276="","",IFERROR(INDEX('2_Review &amp; Audit'!$Q$6:$Q$505,MATCH(D276,'2_Review &amp; Audit'!$H$6:$H$505,0)),""))</f>
        <v/>
      </c>
      <c r="J276" s="146" t="str">
        <f>'4_Wash Match Table'!I266</f>
        <v/>
      </c>
      <c r="K276" s="146" t="str">
        <f>'4_Wash Match Table'!L266</f>
        <v/>
      </c>
      <c r="L276" s="146" t="str">
        <f>'4_Wash Match Table'!U266</f>
        <v/>
      </c>
      <c r="M276" s="146" t="str">
        <f>'4_Wash Match Table'!AD266</f>
        <v/>
      </c>
      <c r="N276" s="146" t="str">
        <f>'4_Wash Match Table'!AM266</f>
        <v/>
      </c>
      <c r="O276" s="150" t="str">
        <f>'4_Wash Match Table'!M266</f>
        <v/>
      </c>
      <c r="P276" s="150" t="str">
        <f>'4_Wash Match Table'!V266</f>
        <v/>
      </c>
      <c r="Q276" s="150" t="str">
        <f>'4_Wash Match Table'!AE266</f>
        <v/>
      </c>
      <c r="R276" s="150" t="str">
        <f>'4_Wash Match Table'!AN266</f>
        <v/>
      </c>
      <c r="S276" s="148" t="str">
        <f>IF(A276="","",SUM('4_Wash Match Table'!O266,'4_Wash Match Table'!X266,'4_Wash Match Table'!AG266,'4_Wash Match Table'!AP266))</f>
        <v/>
      </c>
      <c r="T276" s="151" t="str">
        <f>'4_Wash Match Table'!P266</f>
        <v/>
      </c>
      <c r="U276" s="151" t="str">
        <f>'4_Wash Match Table'!Q266</f>
        <v/>
      </c>
      <c r="V276" s="149" t="str">
        <f>IF(C276="","",SUM('4_Wash Match Table'!R266,'4_Wash Match Table'!AA266,'4_Wash Match Table'!AJ266,'4_Wash Match Table'!AS266))</f>
        <v/>
      </c>
      <c r="W276" s="152" t="str">
        <f t="shared" si="4"/>
        <v/>
      </c>
    </row>
    <row r="277" spans="1:23" ht="12.75" customHeight="1" x14ac:dyDescent="0.2">
      <c r="A277" s="146" t="str">
        <f>'4_Wash Match Table'!A267</f>
        <v/>
      </c>
      <c r="B277" s="146" t="str">
        <f>'4_Wash Match Table'!B267</f>
        <v/>
      </c>
      <c r="C277" s="146" t="str">
        <f>'4_Wash Match Table'!C267</f>
        <v/>
      </c>
      <c r="D277" s="146" t="str">
        <f>'4_Wash Match Table'!D267</f>
        <v/>
      </c>
      <c r="E277" s="147" t="str">
        <f>'4_Wash Match Table'!E267</f>
        <v/>
      </c>
      <c r="F277" s="148" t="str">
        <f>'4_Wash Match Table'!F267</f>
        <v/>
      </c>
      <c r="G277" s="149" t="str">
        <f>IF(D277="","",IFERROR(INDEX('2_Review &amp; Audit'!$P$6:$P$505,MATCH(D277,'2_Review &amp; Audit'!$H$6:$H$505,0)),""))</f>
        <v/>
      </c>
      <c r="H277" s="149" t="str">
        <f>IF(D277="","",IFERROR(INDEX('2_Review &amp; Audit'!$L$6:$L$505,MATCH(D277,'2_Review &amp; Audit'!$H$6:$H$505,0)),""))</f>
        <v/>
      </c>
      <c r="I277" s="149" t="str">
        <f>IF(D277="","",IFERROR(INDEX('2_Review &amp; Audit'!$Q$6:$Q$505,MATCH(D277,'2_Review &amp; Audit'!$H$6:$H$505,0)),""))</f>
        <v/>
      </c>
      <c r="J277" s="146" t="str">
        <f>'4_Wash Match Table'!I267</f>
        <v/>
      </c>
      <c r="K277" s="146" t="str">
        <f>'4_Wash Match Table'!L267</f>
        <v/>
      </c>
      <c r="L277" s="146" t="str">
        <f>'4_Wash Match Table'!U267</f>
        <v/>
      </c>
      <c r="M277" s="146" t="str">
        <f>'4_Wash Match Table'!AD267</f>
        <v/>
      </c>
      <c r="N277" s="146" t="str">
        <f>'4_Wash Match Table'!AM267</f>
        <v/>
      </c>
      <c r="O277" s="150" t="str">
        <f>'4_Wash Match Table'!M267</f>
        <v/>
      </c>
      <c r="P277" s="150" t="str">
        <f>'4_Wash Match Table'!V267</f>
        <v/>
      </c>
      <c r="Q277" s="150" t="str">
        <f>'4_Wash Match Table'!AE267</f>
        <v/>
      </c>
      <c r="R277" s="150" t="str">
        <f>'4_Wash Match Table'!AN267</f>
        <v/>
      </c>
      <c r="S277" s="148" t="str">
        <f>IF(A277="","",SUM('4_Wash Match Table'!O267,'4_Wash Match Table'!X267,'4_Wash Match Table'!AG267,'4_Wash Match Table'!AP267))</f>
        <v/>
      </c>
      <c r="T277" s="151" t="str">
        <f>'4_Wash Match Table'!P267</f>
        <v/>
      </c>
      <c r="U277" s="151" t="str">
        <f>'4_Wash Match Table'!Q267</f>
        <v/>
      </c>
      <c r="V277" s="149" t="str">
        <f>IF(C277="","",SUM('4_Wash Match Table'!R267,'4_Wash Match Table'!AA267,'4_Wash Match Table'!AJ267,'4_Wash Match Table'!AS267))</f>
        <v/>
      </c>
      <c r="W277" s="152" t="str">
        <f t="shared" si="4"/>
        <v/>
      </c>
    </row>
    <row r="278" spans="1:23" ht="12.75" customHeight="1" x14ac:dyDescent="0.2">
      <c r="A278" s="146" t="str">
        <f>'4_Wash Match Table'!A268</f>
        <v/>
      </c>
      <c r="B278" s="146" t="str">
        <f>'4_Wash Match Table'!B268</f>
        <v/>
      </c>
      <c r="C278" s="146" t="str">
        <f>'4_Wash Match Table'!C268</f>
        <v/>
      </c>
      <c r="D278" s="146" t="str">
        <f>'4_Wash Match Table'!D268</f>
        <v/>
      </c>
      <c r="E278" s="147" t="str">
        <f>'4_Wash Match Table'!E268</f>
        <v/>
      </c>
      <c r="F278" s="148" t="str">
        <f>'4_Wash Match Table'!F268</f>
        <v/>
      </c>
      <c r="G278" s="149" t="str">
        <f>IF(D278="","",IFERROR(INDEX('2_Review &amp; Audit'!$P$6:$P$505,MATCH(D278,'2_Review &amp; Audit'!$H$6:$H$505,0)),""))</f>
        <v/>
      </c>
      <c r="H278" s="149" t="str">
        <f>IF(D278="","",IFERROR(INDEX('2_Review &amp; Audit'!$L$6:$L$505,MATCH(D278,'2_Review &amp; Audit'!$H$6:$H$505,0)),""))</f>
        <v/>
      </c>
      <c r="I278" s="149" t="str">
        <f>IF(D278="","",IFERROR(INDEX('2_Review &amp; Audit'!$Q$6:$Q$505,MATCH(D278,'2_Review &amp; Audit'!$H$6:$H$505,0)),""))</f>
        <v/>
      </c>
      <c r="J278" s="146" t="str">
        <f>'4_Wash Match Table'!I268</f>
        <v/>
      </c>
      <c r="K278" s="146" t="str">
        <f>'4_Wash Match Table'!L268</f>
        <v/>
      </c>
      <c r="L278" s="146" t="str">
        <f>'4_Wash Match Table'!U268</f>
        <v/>
      </c>
      <c r="M278" s="146" t="str">
        <f>'4_Wash Match Table'!AD268</f>
        <v/>
      </c>
      <c r="N278" s="146" t="str">
        <f>'4_Wash Match Table'!AM268</f>
        <v/>
      </c>
      <c r="O278" s="150" t="str">
        <f>'4_Wash Match Table'!M268</f>
        <v/>
      </c>
      <c r="P278" s="150" t="str">
        <f>'4_Wash Match Table'!V268</f>
        <v/>
      </c>
      <c r="Q278" s="150" t="str">
        <f>'4_Wash Match Table'!AE268</f>
        <v/>
      </c>
      <c r="R278" s="150" t="str">
        <f>'4_Wash Match Table'!AN268</f>
        <v/>
      </c>
      <c r="S278" s="148" t="str">
        <f>IF(A278="","",SUM('4_Wash Match Table'!O268,'4_Wash Match Table'!X268,'4_Wash Match Table'!AG268,'4_Wash Match Table'!AP268))</f>
        <v/>
      </c>
      <c r="T278" s="151" t="str">
        <f>'4_Wash Match Table'!P268</f>
        <v/>
      </c>
      <c r="U278" s="151" t="str">
        <f>'4_Wash Match Table'!Q268</f>
        <v/>
      </c>
      <c r="V278" s="149" t="str">
        <f>IF(C278="","",SUM('4_Wash Match Table'!R268,'4_Wash Match Table'!AA268,'4_Wash Match Table'!AJ268,'4_Wash Match Table'!AS268))</f>
        <v/>
      </c>
      <c r="W278" s="152" t="str">
        <f t="shared" si="4"/>
        <v/>
      </c>
    </row>
    <row r="279" spans="1:23" ht="12.75" customHeight="1" x14ac:dyDescent="0.2">
      <c r="A279" s="146" t="str">
        <f>'4_Wash Match Table'!A269</f>
        <v/>
      </c>
      <c r="B279" s="146" t="str">
        <f>'4_Wash Match Table'!B269</f>
        <v/>
      </c>
      <c r="C279" s="146" t="str">
        <f>'4_Wash Match Table'!C269</f>
        <v/>
      </c>
      <c r="D279" s="146" t="str">
        <f>'4_Wash Match Table'!D269</f>
        <v/>
      </c>
      <c r="E279" s="147" t="str">
        <f>'4_Wash Match Table'!E269</f>
        <v/>
      </c>
      <c r="F279" s="148" t="str">
        <f>'4_Wash Match Table'!F269</f>
        <v/>
      </c>
      <c r="G279" s="149" t="str">
        <f>IF(D279="","",IFERROR(INDEX('2_Review &amp; Audit'!$P$6:$P$505,MATCH(D279,'2_Review &amp; Audit'!$H$6:$H$505,0)),""))</f>
        <v/>
      </c>
      <c r="H279" s="149" t="str">
        <f>IF(D279="","",IFERROR(INDEX('2_Review &amp; Audit'!$L$6:$L$505,MATCH(D279,'2_Review &amp; Audit'!$H$6:$H$505,0)),""))</f>
        <v/>
      </c>
      <c r="I279" s="149" t="str">
        <f>IF(D279="","",IFERROR(INDEX('2_Review &amp; Audit'!$Q$6:$Q$505,MATCH(D279,'2_Review &amp; Audit'!$H$6:$H$505,0)),""))</f>
        <v/>
      </c>
      <c r="J279" s="146" t="str">
        <f>'4_Wash Match Table'!I269</f>
        <v/>
      </c>
      <c r="K279" s="146" t="str">
        <f>'4_Wash Match Table'!L269</f>
        <v/>
      </c>
      <c r="L279" s="146" t="str">
        <f>'4_Wash Match Table'!U269</f>
        <v/>
      </c>
      <c r="M279" s="146" t="str">
        <f>'4_Wash Match Table'!AD269</f>
        <v/>
      </c>
      <c r="N279" s="146" t="str">
        <f>'4_Wash Match Table'!AM269</f>
        <v/>
      </c>
      <c r="O279" s="150" t="str">
        <f>'4_Wash Match Table'!M269</f>
        <v/>
      </c>
      <c r="P279" s="150" t="str">
        <f>'4_Wash Match Table'!V269</f>
        <v/>
      </c>
      <c r="Q279" s="150" t="str">
        <f>'4_Wash Match Table'!AE269</f>
        <v/>
      </c>
      <c r="R279" s="150" t="str">
        <f>'4_Wash Match Table'!AN269</f>
        <v/>
      </c>
      <c r="S279" s="148" t="str">
        <f>IF(A279="","",SUM('4_Wash Match Table'!O269,'4_Wash Match Table'!X269,'4_Wash Match Table'!AG269,'4_Wash Match Table'!AP269))</f>
        <v/>
      </c>
      <c r="T279" s="151" t="str">
        <f>'4_Wash Match Table'!P269</f>
        <v/>
      </c>
      <c r="U279" s="151" t="str">
        <f>'4_Wash Match Table'!Q269</f>
        <v/>
      </c>
      <c r="V279" s="149" t="str">
        <f>IF(C279="","",SUM('4_Wash Match Table'!R269,'4_Wash Match Table'!AA269,'4_Wash Match Table'!AJ269,'4_Wash Match Table'!AS269))</f>
        <v/>
      </c>
      <c r="W279" s="152" t="str">
        <f t="shared" si="4"/>
        <v/>
      </c>
    </row>
    <row r="280" spans="1:23" ht="12.75" customHeight="1" x14ac:dyDescent="0.2">
      <c r="A280" s="146" t="str">
        <f>'4_Wash Match Table'!A270</f>
        <v/>
      </c>
      <c r="B280" s="146" t="str">
        <f>'4_Wash Match Table'!B270</f>
        <v/>
      </c>
      <c r="C280" s="146" t="str">
        <f>'4_Wash Match Table'!C270</f>
        <v/>
      </c>
      <c r="D280" s="146" t="str">
        <f>'4_Wash Match Table'!D270</f>
        <v/>
      </c>
      <c r="E280" s="147" t="str">
        <f>'4_Wash Match Table'!E270</f>
        <v/>
      </c>
      <c r="F280" s="148" t="str">
        <f>'4_Wash Match Table'!F270</f>
        <v/>
      </c>
      <c r="G280" s="149" t="str">
        <f>IF(D280="","",IFERROR(INDEX('2_Review &amp; Audit'!$P$6:$P$505,MATCH(D280,'2_Review &amp; Audit'!$H$6:$H$505,0)),""))</f>
        <v/>
      </c>
      <c r="H280" s="149" t="str">
        <f>IF(D280="","",IFERROR(INDEX('2_Review &amp; Audit'!$L$6:$L$505,MATCH(D280,'2_Review &amp; Audit'!$H$6:$H$505,0)),""))</f>
        <v/>
      </c>
      <c r="I280" s="149" t="str">
        <f>IF(D280="","",IFERROR(INDEX('2_Review &amp; Audit'!$Q$6:$Q$505,MATCH(D280,'2_Review &amp; Audit'!$H$6:$H$505,0)),""))</f>
        <v/>
      </c>
      <c r="J280" s="146" t="str">
        <f>'4_Wash Match Table'!I270</f>
        <v/>
      </c>
      <c r="K280" s="146" t="str">
        <f>'4_Wash Match Table'!L270</f>
        <v/>
      </c>
      <c r="L280" s="146" t="str">
        <f>'4_Wash Match Table'!U270</f>
        <v/>
      </c>
      <c r="M280" s="146" t="str">
        <f>'4_Wash Match Table'!AD270</f>
        <v/>
      </c>
      <c r="N280" s="146" t="str">
        <f>'4_Wash Match Table'!AM270</f>
        <v/>
      </c>
      <c r="O280" s="150" t="str">
        <f>'4_Wash Match Table'!M270</f>
        <v/>
      </c>
      <c r="P280" s="150" t="str">
        <f>'4_Wash Match Table'!V270</f>
        <v/>
      </c>
      <c r="Q280" s="150" t="str">
        <f>'4_Wash Match Table'!AE270</f>
        <v/>
      </c>
      <c r="R280" s="150" t="str">
        <f>'4_Wash Match Table'!AN270</f>
        <v/>
      </c>
      <c r="S280" s="148" t="str">
        <f>IF(A280="","",SUM('4_Wash Match Table'!O270,'4_Wash Match Table'!X270,'4_Wash Match Table'!AG270,'4_Wash Match Table'!AP270))</f>
        <v/>
      </c>
      <c r="T280" s="151" t="str">
        <f>'4_Wash Match Table'!P270</f>
        <v/>
      </c>
      <c r="U280" s="151" t="str">
        <f>'4_Wash Match Table'!Q270</f>
        <v/>
      </c>
      <c r="V280" s="149" t="str">
        <f>IF(C280="","",SUM('4_Wash Match Table'!R270,'4_Wash Match Table'!AA270,'4_Wash Match Table'!AJ270,'4_Wash Match Table'!AS270))</f>
        <v/>
      </c>
      <c r="W280" s="152" t="str">
        <f t="shared" si="4"/>
        <v/>
      </c>
    </row>
    <row r="281" spans="1:23" ht="12.75" customHeight="1" x14ac:dyDescent="0.2">
      <c r="A281" s="146" t="str">
        <f>'4_Wash Match Table'!A271</f>
        <v/>
      </c>
      <c r="B281" s="146" t="str">
        <f>'4_Wash Match Table'!B271</f>
        <v/>
      </c>
      <c r="C281" s="146" t="str">
        <f>'4_Wash Match Table'!C271</f>
        <v/>
      </c>
      <c r="D281" s="146" t="str">
        <f>'4_Wash Match Table'!D271</f>
        <v/>
      </c>
      <c r="E281" s="147" t="str">
        <f>'4_Wash Match Table'!E271</f>
        <v/>
      </c>
      <c r="F281" s="148" t="str">
        <f>'4_Wash Match Table'!F271</f>
        <v/>
      </c>
      <c r="G281" s="149" t="str">
        <f>IF(D281="","",IFERROR(INDEX('2_Review &amp; Audit'!$P$6:$P$505,MATCH(D281,'2_Review &amp; Audit'!$H$6:$H$505,0)),""))</f>
        <v/>
      </c>
      <c r="H281" s="149" t="str">
        <f>IF(D281="","",IFERROR(INDEX('2_Review &amp; Audit'!$L$6:$L$505,MATCH(D281,'2_Review &amp; Audit'!$H$6:$H$505,0)),""))</f>
        <v/>
      </c>
      <c r="I281" s="149" t="str">
        <f>IF(D281="","",IFERROR(INDEX('2_Review &amp; Audit'!$Q$6:$Q$505,MATCH(D281,'2_Review &amp; Audit'!$H$6:$H$505,0)),""))</f>
        <v/>
      </c>
      <c r="J281" s="146" t="str">
        <f>'4_Wash Match Table'!I271</f>
        <v/>
      </c>
      <c r="K281" s="146" t="str">
        <f>'4_Wash Match Table'!L271</f>
        <v/>
      </c>
      <c r="L281" s="146" t="str">
        <f>'4_Wash Match Table'!U271</f>
        <v/>
      </c>
      <c r="M281" s="146" t="str">
        <f>'4_Wash Match Table'!AD271</f>
        <v/>
      </c>
      <c r="N281" s="146" t="str">
        <f>'4_Wash Match Table'!AM271</f>
        <v/>
      </c>
      <c r="O281" s="150" t="str">
        <f>'4_Wash Match Table'!M271</f>
        <v/>
      </c>
      <c r="P281" s="150" t="str">
        <f>'4_Wash Match Table'!V271</f>
        <v/>
      </c>
      <c r="Q281" s="150" t="str">
        <f>'4_Wash Match Table'!AE271</f>
        <v/>
      </c>
      <c r="R281" s="150" t="str">
        <f>'4_Wash Match Table'!AN271</f>
        <v/>
      </c>
      <c r="S281" s="148" t="str">
        <f>IF(A281="","",SUM('4_Wash Match Table'!O271,'4_Wash Match Table'!X271,'4_Wash Match Table'!AG271,'4_Wash Match Table'!AP271))</f>
        <v/>
      </c>
      <c r="T281" s="151" t="str">
        <f>'4_Wash Match Table'!P271</f>
        <v/>
      </c>
      <c r="U281" s="151" t="str">
        <f>'4_Wash Match Table'!Q271</f>
        <v/>
      </c>
      <c r="V281" s="149" t="str">
        <f>IF(C281="","",SUM('4_Wash Match Table'!R271,'4_Wash Match Table'!AA271,'4_Wash Match Table'!AJ271,'4_Wash Match Table'!AS271))</f>
        <v/>
      </c>
      <c r="W281" s="152" t="str">
        <f t="shared" si="4"/>
        <v/>
      </c>
    </row>
    <row r="282" spans="1:23" ht="12.75" customHeight="1" x14ac:dyDescent="0.2">
      <c r="A282" s="146" t="str">
        <f>'4_Wash Match Table'!A272</f>
        <v/>
      </c>
      <c r="B282" s="146" t="str">
        <f>'4_Wash Match Table'!B272</f>
        <v/>
      </c>
      <c r="C282" s="146" t="str">
        <f>'4_Wash Match Table'!C272</f>
        <v/>
      </c>
      <c r="D282" s="146" t="str">
        <f>'4_Wash Match Table'!D272</f>
        <v/>
      </c>
      <c r="E282" s="147" t="str">
        <f>'4_Wash Match Table'!E272</f>
        <v/>
      </c>
      <c r="F282" s="148" t="str">
        <f>'4_Wash Match Table'!F272</f>
        <v/>
      </c>
      <c r="G282" s="149" t="str">
        <f>IF(D282="","",IFERROR(INDEX('2_Review &amp; Audit'!$P$6:$P$505,MATCH(D282,'2_Review &amp; Audit'!$H$6:$H$505,0)),""))</f>
        <v/>
      </c>
      <c r="H282" s="149" t="str">
        <f>IF(D282="","",IFERROR(INDEX('2_Review &amp; Audit'!$L$6:$L$505,MATCH(D282,'2_Review &amp; Audit'!$H$6:$H$505,0)),""))</f>
        <v/>
      </c>
      <c r="I282" s="149" t="str">
        <f>IF(D282="","",IFERROR(INDEX('2_Review &amp; Audit'!$Q$6:$Q$505,MATCH(D282,'2_Review &amp; Audit'!$H$6:$H$505,0)),""))</f>
        <v/>
      </c>
      <c r="J282" s="146" t="str">
        <f>'4_Wash Match Table'!I272</f>
        <v/>
      </c>
      <c r="K282" s="146" t="str">
        <f>'4_Wash Match Table'!L272</f>
        <v/>
      </c>
      <c r="L282" s="146" t="str">
        <f>'4_Wash Match Table'!U272</f>
        <v/>
      </c>
      <c r="M282" s="146" t="str">
        <f>'4_Wash Match Table'!AD272</f>
        <v/>
      </c>
      <c r="N282" s="146" t="str">
        <f>'4_Wash Match Table'!AM272</f>
        <v/>
      </c>
      <c r="O282" s="150" t="str">
        <f>'4_Wash Match Table'!M272</f>
        <v/>
      </c>
      <c r="P282" s="150" t="str">
        <f>'4_Wash Match Table'!V272</f>
        <v/>
      </c>
      <c r="Q282" s="150" t="str">
        <f>'4_Wash Match Table'!AE272</f>
        <v/>
      </c>
      <c r="R282" s="150" t="str">
        <f>'4_Wash Match Table'!AN272</f>
        <v/>
      </c>
      <c r="S282" s="148" t="str">
        <f>IF(A282="","",SUM('4_Wash Match Table'!O272,'4_Wash Match Table'!X272,'4_Wash Match Table'!AG272,'4_Wash Match Table'!AP272))</f>
        <v/>
      </c>
      <c r="T282" s="151" t="str">
        <f>'4_Wash Match Table'!P272</f>
        <v/>
      </c>
      <c r="U282" s="151" t="str">
        <f>'4_Wash Match Table'!Q272</f>
        <v/>
      </c>
      <c r="V282" s="149" t="str">
        <f>IF(C282="","",SUM('4_Wash Match Table'!R272,'4_Wash Match Table'!AA272,'4_Wash Match Table'!AJ272,'4_Wash Match Table'!AS272))</f>
        <v/>
      </c>
      <c r="W282" s="152" t="str">
        <f t="shared" si="4"/>
        <v/>
      </c>
    </row>
    <row r="283" spans="1:23" ht="12.75" customHeight="1" x14ac:dyDescent="0.2">
      <c r="A283" s="146" t="str">
        <f>'4_Wash Match Table'!A273</f>
        <v/>
      </c>
      <c r="B283" s="146" t="str">
        <f>'4_Wash Match Table'!B273</f>
        <v/>
      </c>
      <c r="C283" s="146" t="str">
        <f>'4_Wash Match Table'!C273</f>
        <v/>
      </c>
      <c r="D283" s="146" t="str">
        <f>'4_Wash Match Table'!D273</f>
        <v/>
      </c>
      <c r="E283" s="147" t="str">
        <f>'4_Wash Match Table'!E273</f>
        <v/>
      </c>
      <c r="F283" s="148" t="str">
        <f>'4_Wash Match Table'!F273</f>
        <v/>
      </c>
      <c r="G283" s="149" t="str">
        <f>IF(D283="","",IFERROR(INDEX('2_Review &amp; Audit'!$P$6:$P$505,MATCH(D283,'2_Review &amp; Audit'!$H$6:$H$505,0)),""))</f>
        <v/>
      </c>
      <c r="H283" s="149" t="str">
        <f>IF(D283="","",IFERROR(INDEX('2_Review &amp; Audit'!$L$6:$L$505,MATCH(D283,'2_Review &amp; Audit'!$H$6:$H$505,0)),""))</f>
        <v/>
      </c>
      <c r="I283" s="149" t="str">
        <f>IF(D283="","",IFERROR(INDEX('2_Review &amp; Audit'!$Q$6:$Q$505,MATCH(D283,'2_Review &amp; Audit'!$H$6:$H$505,0)),""))</f>
        <v/>
      </c>
      <c r="J283" s="146" t="str">
        <f>'4_Wash Match Table'!I273</f>
        <v/>
      </c>
      <c r="K283" s="146" t="str">
        <f>'4_Wash Match Table'!L273</f>
        <v/>
      </c>
      <c r="L283" s="146" t="str">
        <f>'4_Wash Match Table'!U273</f>
        <v/>
      </c>
      <c r="M283" s="146" t="str">
        <f>'4_Wash Match Table'!AD273</f>
        <v/>
      </c>
      <c r="N283" s="146" t="str">
        <f>'4_Wash Match Table'!AM273</f>
        <v/>
      </c>
      <c r="O283" s="150" t="str">
        <f>'4_Wash Match Table'!M273</f>
        <v/>
      </c>
      <c r="P283" s="150" t="str">
        <f>'4_Wash Match Table'!V273</f>
        <v/>
      </c>
      <c r="Q283" s="150" t="str">
        <f>'4_Wash Match Table'!AE273</f>
        <v/>
      </c>
      <c r="R283" s="150" t="str">
        <f>'4_Wash Match Table'!AN273</f>
        <v/>
      </c>
      <c r="S283" s="148" t="str">
        <f>IF(A283="","",SUM('4_Wash Match Table'!O273,'4_Wash Match Table'!X273,'4_Wash Match Table'!AG273,'4_Wash Match Table'!AP273))</f>
        <v/>
      </c>
      <c r="T283" s="151" t="str">
        <f>'4_Wash Match Table'!P273</f>
        <v/>
      </c>
      <c r="U283" s="151" t="str">
        <f>'4_Wash Match Table'!Q273</f>
        <v/>
      </c>
      <c r="V283" s="149" t="str">
        <f>IF(C283="","",SUM('4_Wash Match Table'!R273,'4_Wash Match Table'!AA273,'4_Wash Match Table'!AJ273,'4_Wash Match Table'!AS273))</f>
        <v/>
      </c>
      <c r="W283" s="152" t="str">
        <f t="shared" si="4"/>
        <v/>
      </c>
    </row>
    <row r="284" spans="1:23" ht="12.75" customHeight="1" x14ac:dyDescent="0.2">
      <c r="A284" s="146" t="str">
        <f>'4_Wash Match Table'!A274</f>
        <v/>
      </c>
      <c r="B284" s="146" t="str">
        <f>'4_Wash Match Table'!B274</f>
        <v/>
      </c>
      <c r="C284" s="146" t="str">
        <f>'4_Wash Match Table'!C274</f>
        <v/>
      </c>
      <c r="D284" s="146" t="str">
        <f>'4_Wash Match Table'!D274</f>
        <v/>
      </c>
      <c r="E284" s="147" t="str">
        <f>'4_Wash Match Table'!E274</f>
        <v/>
      </c>
      <c r="F284" s="148" t="str">
        <f>'4_Wash Match Table'!F274</f>
        <v/>
      </c>
      <c r="G284" s="149" t="str">
        <f>IF(D284="","",IFERROR(INDEX('2_Review &amp; Audit'!$P$6:$P$505,MATCH(D284,'2_Review &amp; Audit'!$H$6:$H$505,0)),""))</f>
        <v/>
      </c>
      <c r="H284" s="149" t="str">
        <f>IF(D284="","",IFERROR(INDEX('2_Review &amp; Audit'!$L$6:$L$505,MATCH(D284,'2_Review &amp; Audit'!$H$6:$H$505,0)),""))</f>
        <v/>
      </c>
      <c r="I284" s="149" t="str">
        <f>IF(D284="","",IFERROR(INDEX('2_Review &amp; Audit'!$Q$6:$Q$505,MATCH(D284,'2_Review &amp; Audit'!$H$6:$H$505,0)),""))</f>
        <v/>
      </c>
      <c r="J284" s="146" t="str">
        <f>'4_Wash Match Table'!I274</f>
        <v/>
      </c>
      <c r="K284" s="146" t="str">
        <f>'4_Wash Match Table'!L274</f>
        <v/>
      </c>
      <c r="L284" s="146" t="str">
        <f>'4_Wash Match Table'!U274</f>
        <v/>
      </c>
      <c r="M284" s="146" t="str">
        <f>'4_Wash Match Table'!AD274</f>
        <v/>
      </c>
      <c r="N284" s="146" t="str">
        <f>'4_Wash Match Table'!AM274</f>
        <v/>
      </c>
      <c r="O284" s="150" t="str">
        <f>'4_Wash Match Table'!M274</f>
        <v/>
      </c>
      <c r="P284" s="150" t="str">
        <f>'4_Wash Match Table'!V274</f>
        <v/>
      </c>
      <c r="Q284" s="150" t="str">
        <f>'4_Wash Match Table'!AE274</f>
        <v/>
      </c>
      <c r="R284" s="150" t="str">
        <f>'4_Wash Match Table'!AN274</f>
        <v/>
      </c>
      <c r="S284" s="148" t="str">
        <f>IF(A284="","",SUM('4_Wash Match Table'!O274,'4_Wash Match Table'!X274,'4_Wash Match Table'!AG274,'4_Wash Match Table'!AP274))</f>
        <v/>
      </c>
      <c r="T284" s="151" t="str">
        <f>'4_Wash Match Table'!P274</f>
        <v/>
      </c>
      <c r="U284" s="151" t="str">
        <f>'4_Wash Match Table'!Q274</f>
        <v/>
      </c>
      <c r="V284" s="149" t="str">
        <f>IF(C284="","",SUM('4_Wash Match Table'!R274,'4_Wash Match Table'!AA274,'4_Wash Match Table'!AJ274,'4_Wash Match Table'!AS274))</f>
        <v/>
      </c>
      <c r="W284" s="152" t="str">
        <f t="shared" si="4"/>
        <v/>
      </c>
    </row>
    <row r="285" spans="1:23" ht="12.75" customHeight="1" x14ac:dyDescent="0.2">
      <c r="A285" s="146" t="str">
        <f>'4_Wash Match Table'!A275</f>
        <v/>
      </c>
      <c r="B285" s="146" t="str">
        <f>'4_Wash Match Table'!B275</f>
        <v/>
      </c>
      <c r="C285" s="146" t="str">
        <f>'4_Wash Match Table'!C275</f>
        <v/>
      </c>
      <c r="D285" s="146" t="str">
        <f>'4_Wash Match Table'!D275</f>
        <v/>
      </c>
      <c r="E285" s="147" t="str">
        <f>'4_Wash Match Table'!E275</f>
        <v/>
      </c>
      <c r="F285" s="148" t="str">
        <f>'4_Wash Match Table'!F275</f>
        <v/>
      </c>
      <c r="G285" s="149" t="str">
        <f>IF(D285="","",IFERROR(INDEX('2_Review &amp; Audit'!$P$6:$P$505,MATCH(D285,'2_Review &amp; Audit'!$H$6:$H$505,0)),""))</f>
        <v/>
      </c>
      <c r="H285" s="149" t="str">
        <f>IF(D285="","",IFERROR(INDEX('2_Review &amp; Audit'!$L$6:$L$505,MATCH(D285,'2_Review &amp; Audit'!$H$6:$H$505,0)),""))</f>
        <v/>
      </c>
      <c r="I285" s="149" t="str">
        <f>IF(D285="","",IFERROR(INDEX('2_Review &amp; Audit'!$Q$6:$Q$505,MATCH(D285,'2_Review &amp; Audit'!$H$6:$H$505,0)),""))</f>
        <v/>
      </c>
      <c r="J285" s="146" t="str">
        <f>'4_Wash Match Table'!I275</f>
        <v/>
      </c>
      <c r="K285" s="146" t="str">
        <f>'4_Wash Match Table'!L275</f>
        <v/>
      </c>
      <c r="L285" s="146" t="str">
        <f>'4_Wash Match Table'!U275</f>
        <v/>
      </c>
      <c r="M285" s="146" t="str">
        <f>'4_Wash Match Table'!AD275</f>
        <v/>
      </c>
      <c r="N285" s="146" t="str">
        <f>'4_Wash Match Table'!AM275</f>
        <v/>
      </c>
      <c r="O285" s="150" t="str">
        <f>'4_Wash Match Table'!M275</f>
        <v/>
      </c>
      <c r="P285" s="150" t="str">
        <f>'4_Wash Match Table'!V275</f>
        <v/>
      </c>
      <c r="Q285" s="150" t="str">
        <f>'4_Wash Match Table'!AE275</f>
        <v/>
      </c>
      <c r="R285" s="150" t="str">
        <f>'4_Wash Match Table'!AN275</f>
        <v/>
      </c>
      <c r="S285" s="148" t="str">
        <f>IF(A285="","",SUM('4_Wash Match Table'!O275,'4_Wash Match Table'!X275,'4_Wash Match Table'!AG275,'4_Wash Match Table'!AP275))</f>
        <v/>
      </c>
      <c r="T285" s="151" t="str">
        <f>'4_Wash Match Table'!P275</f>
        <v/>
      </c>
      <c r="U285" s="151" t="str">
        <f>'4_Wash Match Table'!Q275</f>
        <v/>
      </c>
      <c r="V285" s="149" t="str">
        <f>IF(C285="","",SUM('4_Wash Match Table'!R275,'4_Wash Match Table'!AA275,'4_Wash Match Table'!AJ275,'4_Wash Match Table'!AS275))</f>
        <v/>
      </c>
      <c r="W285" s="152" t="str">
        <f t="shared" si="4"/>
        <v/>
      </c>
    </row>
    <row r="286" spans="1:23" ht="12.75" customHeight="1" x14ac:dyDescent="0.2">
      <c r="A286" s="146" t="str">
        <f>'4_Wash Match Table'!A276</f>
        <v/>
      </c>
      <c r="B286" s="146" t="str">
        <f>'4_Wash Match Table'!B276</f>
        <v/>
      </c>
      <c r="C286" s="146" t="str">
        <f>'4_Wash Match Table'!C276</f>
        <v/>
      </c>
      <c r="D286" s="146" t="str">
        <f>'4_Wash Match Table'!D276</f>
        <v/>
      </c>
      <c r="E286" s="147" t="str">
        <f>'4_Wash Match Table'!E276</f>
        <v/>
      </c>
      <c r="F286" s="148" t="str">
        <f>'4_Wash Match Table'!F276</f>
        <v/>
      </c>
      <c r="G286" s="149" t="str">
        <f>IF(D286="","",IFERROR(INDEX('2_Review &amp; Audit'!$P$6:$P$505,MATCH(D286,'2_Review &amp; Audit'!$H$6:$H$505,0)),""))</f>
        <v/>
      </c>
      <c r="H286" s="149" t="str">
        <f>IF(D286="","",IFERROR(INDEX('2_Review &amp; Audit'!$L$6:$L$505,MATCH(D286,'2_Review &amp; Audit'!$H$6:$H$505,0)),""))</f>
        <v/>
      </c>
      <c r="I286" s="149" t="str">
        <f>IF(D286="","",IFERROR(INDEX('2_Review &amp; Audit'!$Q$6:$Q$505,MATCH(D286,'2_Review &amp; Audit'!$H$6:$H$505,0)),""))</f>
        <v/>
      </c>
      <c r="J286" s="146" t="str">
        <f>'4_Wash Match Table'!I276</f>
        <v/>
      </c>
      <c r="K286" s="146" t="str">
        <f>'4_Wash Match Table'!L276</f>
        <v/>
      </c>
      <c r="L286" s="146" t="str">
        <f>'4_Wash Match Table'!U276</f>
        <v/>
      </c>
      <c r="M286" s="146" t="str">
        <f>'4_Wash Match Table'!AD276</f>
        <v/>
      </c>
      <c r="N286" s="146" t="str">
        <f>'4_Wash Match Table'!AM276</f>
        <v/>
      </c>
      <c r="O286" s="150" t="str">
        <f>'4_Wash Match Table'!M276</f>
        <v/>
      </c>
      <c r="P286" s="150" t="str">
        <f>'4_Wash Match Table'!V276</f>
        <v/>
      </c>
      <c r="Q286" s="150" t="str">
        <f>'4_Wash Match Table'!AE276</f>
        <v/>
      </c>
      <c r="R286" s="150" t="str">
        <f>'4_Wash Match Table'!AN276</f>
        <v/>
      </c>
      <c r="S286" s="148" t="str">
        <f>IF(A286="","",SUM('4_Wash Match Table'!O276,'4_Wash Match Table'!X276,'4_Wash Match Table'!AG276,'4_Wash Match Table'!AP276))</f>
        <v/>
      </c>
      <c r="T286" s="151" t="str">
        <f>'4_Wash Match Table'!P276</f>
        <v/>
      </c>
      <c r="U286" s="151" t="str">
        <f>'4_Wash Match Table'!Q276</f>
        <v/>
      </c>
      <c r="V286" s="149" t="str">
        <f>IF(C286="","",SUM('4_Wash Match Table'!R276,'4_Wash Match Table'!AA276,'4_Wash Match Table'!AJ276,'4_Wash Match Table'!AS276))</f>
        <v/>
      </c>
      <c r="W286" s="152" t="str">
        <f t="shared" si="4"/>
        <v/>
      </c>
    </row>
    <row r="287" spans="1:23" ht="12.75" customHeight="1" x14ac:dyDescent="0.2">
      <c r="A287" s="146" t="str">
        <f>'4_Wash Match Table'!A277</f>
        <v/>
      </c>
      <c r="B287" s="146" t="str">
        <f>'4_Wash Match Table'!B277</f>
        <v/>
      </c>
      <c r="C287" s="146" t="str">
        <f>'4_Wash Match Table'!C277</f>
        <v/>
      </c>
      <c r="D287" s="146" t="str">
        <f>'4_Wash Match Table'!D277</f>
        <v/>
      </c>
      <c r="E287" s="147" t="str">
        <f>'4_Wash Match Table'!E277</f>
        <v/>
      </c>
      <c r="F287" s="148" t="str">
        <f>'4_Wash Match Table'!F277</f>
        <v/>
      </c>
      <c r="G287" s="149" t="str">
        <f>IF(D287="","",IFERROR(INDEX('2_Review &amp; Audit'!$P$6:$P$505,MATCH(D287,'2_Review &amp; Audit'!$H$6:$H$505,0)),""))</f>
        <v/>
      </c>
      <c r="H287" s="149" t="str">
        <f>IF(D287="","",IFERROR(INDEX('2_Review &amp; Audit'!$L$6:$L$505,MATCH(D287,'2_Review &amp; Audit'!$H$6:$H$505,0)),""))</f>
        <v/>
      </c>
      <c r="I287" s="149" t="str">
        <f>IF(D287="","",IFERROR(INDEX('2_Review &amp; Audit'!$Q$6:$Q$505,MATCH(D287,'2_Review &amp; Audit'!$H$6:$H$505,0)),""))</f>
        <v/>
      </c>
      <c r="J287" s="146" t="str">
        <f>'4_Wash Match Table'!I277</f>
        <v/>
      </c>
      <c r="K287" s="146" t="str">
        <f>'4_Wash Match Table'!L277</f>
        <v/>
      </c>
      <c r="L287" s="146" t="str">
        <f>'4_Wash Match Table'!U277</f>
        <v/>
      </c>
      <c r="M287" s="146" t="str">
        <f>'4_Wash Match Table'!AD277</f>
        <v/>
      </c>
      <c r="N287" s="146" t="str">
        <f>'4_Wash Match Table'!AM277</f>
        <v/>
      </c>
      <c r="O287" s="150" t="str">
        <f>'4_Wash Match Table'!M277</f>
        <v/>
      </c>
      <c r="P287" s="150" t="str">
        <f>'4_Wash Match Table'!V277</f>
        <v/>
      </c>
      <c r="Q287" s="150" t="str">
        <f>'4_Wash Match Table'!AE277</f>
        <v/>
      </c>
      <c r="R287" s="150" t="str">
        <f>'4_Wash Match Table'!AN277</f>
        <v/>
      </c>
      <c r="S287" s="148" t="str">
        <f>IF(A287="","",SUM('4_Wash Match Table'!O277,'4_Wash Match Table'!X277,'4_Wash Match Table'!AG277,'4_Wash Match Table'!AP277))</f>
        <v/>
      </c>
      <c r="T287" s="151" t="str">
        <f>'4_Wash Match Table'!P277</f>
        <v/>
      </c>
      <c r="U287" s="151" t="str">
        <f>'4_Wash Match Table'!Q277</f>
        <v/>
      </c>
      <c r="V287" s="149" t="str">
        <f>IF(C287="","",SUM('4_Wash Match Table'!R277,'4_Wash Match Table'!AA277,'4_Wash Match Table'!AJ277,'4_Wash Match Table'!AS277))</f>
        <v/>
      </c>
      <c r="W287" s="152" t="str">
        <f t="shared" si="4"/>
        <v/>
      </c>
    </row>
    <row r="288" spans="1:23" ht="12.75" customHeight="1" x14ac:dyDescent="0.2">
      <c r="A288" s="146" t="str">
        <f>'4_Wash Match Table'!A278</f>
        <v/>
      </c>
      <c r="B288" s="146" t="str">
        <f>'4_Wash Match Table'!B278</f>
        <v/>
      </c>
      <c r="C288" s="146" t="str">
        <f>'4_Wash Match Table'!C278</f>
        <v/>
      </c>
      <c r="D288" s="146" t="str">
        <f>'4_Wash Match Table'!D278</f>
        <v/>
      </c>
      <c r="E288" s="147" t="str">
        <f>'4_Wash Match Table'!E278</f>
        <v/>
      </c>
      <c r="F288" s="148" t="str">
        <f>'4_Wash Match Table'!F278</f>
        <v/>
      </c>
      <c r="G288" s="149" t="str">
        <f>IF(D288="","",IFERROR(INDEX('2_Review &amp; Audit'!$P$6:$P$505,MATCH(D288,'2_Review &amp; Audit'!$H$6:$H$505,0)),""))</f>
        <v/>
      </c>
      <c r="H288" s="149" t="str">
        <f>IF(D288="","",IFERROR(INDEX('2_Review &amp; Audit'!$L$6:$L$505,MATCH(D288,'2_Review &amp; Audit'!$H$6:$H$505,0)),""))</f>
        <v/>
      </c>
      <c r="I288" s="149" t="str">
        <f>IF(D288="","",IFERROR(INDEX('2_Review &amp; Audit'!$Q$6:$Q$505,MATCH(D288,'2_Review &amp; Audit'!$H$6:$H$505,0)),""))</f>
        <v/>
      </c>
      <c r="J288" s="146" t="str">
        <f>'4_Wash Match Table'!I278</f>
        <v/>
      </c>
      <c r="K288" s="146" t="str">
        <f>'4_Wash Match Table'!L278</f>
        <v/>
      </c>
      <c r="L288" s="146" t="str">
        <f>'4_Wash Match Table'!U278</f>
        <v/>
      </c>
      <c r="M288" s="146" t="str">
        <f>'4_Wash Match Table'!AD278</f>
        <v/>
      </c>
      <c r="N288" s="146" t="str">
        <f>'4_Wash Match Table'!AM278</f>
        <v/>
      </c>
      <c r="O288" s="150" t="str">
        <f>'4_Wash Match Table'!M278</f>
        <v/>
      </c>
      <c r="P288" s="150" t="str">
        <f>'4_Wash Match Table'!V278</f>
        <v/>
      </c>
      <c r="Q288" s="150" t="str">
        <f>'4_Wash Match Table'!AE278</f>
        <v/>
      </c>
      <c r="R288" s="150" t="str">
        <f>'4_Wash Match Table'!AN278</f>
        <v/>
      </c>
      <c r="S288" s="148" t="str">
        <f>IF(A288="","",SUM('4_Wash Match Table'!O278,'4_Wash Match Table'!X278,'4_Wash Match Table'!AG278,'4_Wash Match Table'!AP278))</f>
        <v/>
      </c>
      <c r="T288" s="151" t="str">
        <f>'4_Wash Match Table'!P278</f>
        <v/>
      </c>
      <c r="U288" s="151" t="str">
        <f>'4_Wash Match Table'!Q278</f>
        <v/>
      </c>
      <c r="V288" s="149" t="str">
        <f>IF(C288="","",SUM('4_Wash Match Table'!R278,'4_Wash Match Table'!AA278,'4_Wash Match Table'!AJ278,'4_Wash Match Table'!AS278))</f>
        <v/>
      </c>
      <c r="W288" s="152" t="str">
        <f t="shared" si="4"/>
        <v/>
      </c>
    </row>
    <row r="289" spans="1:23" ht="12.75" customHeight="1" x14ac:dyDescent="0.2">
      <c r="A289" s="146" t="str">
        <f>'4_Wash Match Table'!A279</f>
        <v/>
      </c>
      <c r="B289" s="146" t="str">
        <f>'4_Wash Match Table'!B279</f>
        <v/>
      </c>
      <c r="C289" s="146" t="str">
        <f>'4_Wash Match Table'!C279</f>
        <v/>
      </c>
      <c r="D289" s="146" t="str">
        <f>'4_Wash Match Table'!D279</f>
        <v/>
      </c>
      <c r="E289" s="147" t="str">
        <f>'4_Wash Match Table'!E279</f>
        <v/>
      </c>
      <c r="F289" s="148" t="str">
        <f>'4_Wash Match Table'!F279</f>
        <v/>
      </c>
      <c r="G289" s="149" t="str">
        <f>IF(D289="","",IFERROR(INDEX('2_Review &amp; Audit'!$P$6:$P$505,MATCH(D289,'2_Review &amp; Audit'!$H$6:$H$505,0)),""))</f>
        <v/>
      </c>
      <c r="H289" s="149" t="str">
        <f>IF(D289="","",IFERROR(INDEX('2_Review &amp; Audit'!$L$6:$L$505,MATCH(D289,'2_Review &amp; Audit'!$H$6:$H$505,0)),""))</f>
        <v/>
      </c>
      <c r="I289" s="149" t="str">
        <f>IF(D289="","",IFERROR(INDEX('2_Review &amp; Audit'!$Q$6:$Q$505,MATCH(D289,'2_Review &amp; Audit'!$H$6:$H$505,0)),""))</f>
        <v/>
      </c>
      <c r="J289" s="146" t="str">
        <f>'4_Wash Match Table'!I279</f>
        <v/>
      </c>
      <c r="K289" s="146" t="str">
        <f>'4_Wash Match Table'!L279</f>
        <v/>
      </c>
      <c r="L289" s="146" t="str">
        <f>'4_Wash Match Table'!U279</f>
        <v/>
      </c>
      <c r="M289" s="146" t="str">
        <f>'4_Wash Match Table'!AD279</f>
        <v/>
      </c>
      <c r="N289" s="146" t="str">
        <f>'4_Wash Match Table'!AM279</f>
        <v/>
      </c>
      <c r="O289" s="150" t="str">
        <f>'4_Wash Match Table'!M279</f>
        <v/>
      </c>
      <c r="P289" s="150" t="str">
        <f>'4_Wash Match Table'!V279</f>
        <v/>
      </c>
      <c r="Q289" s="150" t="str">
        <f>'4_Wash Match Table'!AE279</f>
        <v/>
      </c>
      <c r="R289" s="150" t="str">
        <f>'4_Wash Match Table'!AN279</f>
        <v/>
      </c>
      <c r="S289" s="148" t="str">
        <f>IF(A289="","",SUM('4_Wash Match Table'!O279,'4_Wash Match Table'!X279,'4_Wash Match Table'!AG279,'4_Wash Match Table'!AP279))</f>
        <v/>
      </c>
      <c r="T289" s="151" t="str">
        <f>'4_Wash Match Table'!P279</f>
        <v/>
      </c>
      <c r="U289" s="151" t="str">
        <f>'4_Wash Match Table'!Q279</f>
        <v/>
      </c>
      <c r="V289" s="149" t="str">
        <f>IF(C289="","",SUM('4_Wash Match Table'!R279,'4_Wash Match Table'!AA279,'4_Wash Match Table'!AJ279,'4_Wash Match Table'!AS279))</f>
        <v/>
      </c>
      <c r="W289" s="152" t="str">
        <f t="shared" si="4"/>
        <v/>
      </c>
    </row>
    <row r="290" spans="1:23" ht="12.75" customHeight="1" x14ac:dyDescent="0.2">
      <c r="A290" s="146" t="str">
        <f>'4_Wash Match Table'!A280</f>
        <v/>
      </c>
      <c r="B290" s="146" t="str">
        <f>'4_Wash Match Table'!B280</f>
        <v/>
      </c>
      <c r="C290" s="146" t="str">
        <f>'4_Wash Match Table'!C280</f>
        <v/>
      </c>
      <c r="D290" s="146" t="str">
        <f>'4_Wash Match Table'!D280</f>
        <v/>
      </c>
      <c r="E290" s="147" t="str">
        <f>'4_Wash Match Table'!E280</f>
        <v/>
      </c>
      <c r="F290" s="148" t="str">
        <f>'4_Wash Match Table'!F280</f>
        <v/>
      </c>
      <c r="G290" s="149" t="str">
        <f>IF(D290="","",IFERROR(INDEX('2_Review &amp; Audit'!$P$6:$P$505,MATCH(D290,'2_Review &amp; Audit'!$H$6:$H$505,0)),""))</f>
        <v/>
      </c>
      <c r="H290" s="149" t="str">
        <f>IF(D290="","",IFERROR(INDEX('2_Review &amp; Audit'!$L$6:$L$505,MATCH(D290,'2_Review &amp; Audit'!$H$6:$H$505,0)),""))</f>
        <v/>
      </c>
      <c r="I290" s="149" t="str">
        <f>IF(D290="","",IFERROR(INDEX('2_Review &amp; Audit'!$Q$6:$Q$505,MATCH(D290,'2_Review &amp; Audit'!$H$6:$H$505,0)),""))</f>
        <v/>
      </c>
      <c r="J290" s="146" t="str">
        <f>'4_Wash Match Table'!I280</f>
        <v/>
      </c>
      <c r="K290" s="146" t="str">
        <f>'4_Wash Match Table'!L280</f>
        <v/>
      </c>
      <c r="L290" s="146" t="str">
        <f>'4_Wash Match Table'!U280</f>
        <v/>
      </c>
      <c r="M290" s="146" t="str">
        <f>'4_Wash Match Table'!AD280</f>
        <v/>
      </c>
      <c r="N290" s="146" t="str">
        <f>'4_Wash Match Table'!AM280</f>
        <v/>
      </c>
      <c r="O290" s="150" t="str">
        <f>'4_Wash Match Table'!M280</f>
        <v/>
      </c>
      <c r="P290" s="150" t="str">
        <f>'4_Wash Match Table'!V280</f>
        <v/>
      </c>
      <c r="Q290" s="150" t="str">
        <f>'4_Wash Match Table'!AE280</f>
        <v/>
      </c>
      <c r="R290" s="150" t="str">
        <f>'4_Wash Match Table'!AN280</f>
        <v/>
      </c>
      <c r="S290" s="148" t="str">
        <f>IF(A290="","",SUM('4_Wash Match Table'!O280,'4_Wash Match Table'!X280,'4_Wash Match Table'!AG280,'4_Wash Match Table'!AP280))</f>
        <v/>
      </c>
      <c r="T290" s="151" t="str">
        <f>'4_Wash Match Table'!P280</f>
        <v/>
      </c>
      <c r="U290" s="151" t="str">
        <f>'4_Wash Match Table'!Q280</f>
        <v/>
      </c>
      <c r="V290" s="149" t="str">
        <f>IF(C290="","",SUM('4_Wash Match Table'!R280,'4_Wash Match Table'!AA280,'4_Wash Match Table'!AJ280,'4_Wash Match Table'!AS280))</f>
        <v/>
      </c>
      <c r="W290" s="152" t="str">
        <f t="shared" si="4"/>
        <v/>
      </c>
    </row>
    <row r="291" spans="1:23" ht="12.75" customHeight="1" x14ac:dyDescent="0.2">
      <c r="A291" s="146" t="str">
        <f>'4_Wash Match Table'!A281</f>
        <v/>
      </c>
      <c r="B291" s="146" t="str">
        <f>'4_Wash Match Table'!B281</f>
        <v/>
      </c>
      <c r="C291" s="146" t="str">
        <f>'4_Wash Match Table'!C281</f>
        <v/>
      </c>
      <c r="D291" s="146" t="str">
        <f>'4_Wash Match Table'!D281</f>
        <v/>
      </c>
      <c r="E291" s="147" t="str">
        <f>'4_Wash Match Table'!E281</f>
        <v/>
      </c>
      <c r="F291" s="148" t="str">
        <f>'4_Wash Match Table'!F281</f>
        <v/>
      </c>
      <c r="G291" s="149" t="str">
        <f>IF(D291="","",IFERROR(INDEX('2_Review &amp; Audit'!$P$6:$P$505,MATCH(D291,'2_Review &amp; Audit'!$H$6:$H$505,0)),""))</f>
        <v/>
      </c>
      <c r="H291" s="149" t="str">
        <f>IF(D291="","",IFERROR(INDEX('2_Review &amp; Audit'!$L$6:$L$505,MATCH(D291,'2_Review &amp; Audit'!$H$6:$H$505,0)),""))</f>
        <v/>
      </c>
      <c r="I291" s="149" t="str">
        <f>IF(D291="","",IFERROR(INDEX('2_Review &amp; Audit'!$Q$6:$Q$505,MATCH(D291,'2_Review &amp; Audit'!$H$6:$H$505,0)),""))</f>
        <v/>
      </c>
      <c r="J291" s="146" t="str">
        <f>'4_Wash Match Table'!I281</f>
        <v/>
      </c>
      <c r="K291" s="146" t="str">
        <f>'4_Wash Match Table'!L281</f>
        <v/>
      </c>
      <c r="L291" s="146" t="str">
        <f>'4_Wash Match Table'!U281</f>
        <v/>
      </c>
      <c r="M291" s="146" t="str">
        <f>'4_Wash Match Table'!AD281</f>
        <v/>
      </c>
      <c r="N291" s="146" t="str">
        <f>'4_Wash Match Table'!AM281</f>
        <v/>
      </c>
      <c r="O291" s="150" t="str">
        <f>'4_Wash Match Table'!M281</f>
        <v/>
      </c>
      <c r="P291" s="150" t="str">
        <f>'4_Wash Match Table'!V281</f>
        <v/>
      </c>
      <c r="Q291" s="150" t="str">
        <f>'4_Wash Match Table'!AE281</f>
        <v/>
      </c>
      <c r="R291" s="150" t="str">
        <f>'4_Wash Match Table'!AN281</f>
        <v/>
      </c>
      <c r="S291" s="148" t="str">
        <f>IF(A291="","",SUM('4_Wash Match Table'!O281,'4_Wash Match Table'!X281,'4_Wash Match Table'!AG281,'4_Wash Match Table'!AP281))</f>
        <v/>
      </c>
      <c r="T291" s="151" t="str">
        <f>'4_Wash Match Table'!P281</f>
        <v/>
      </c>
      <c r="U291" s="151" t="str">
        <f>'4_Wash Match Table'!Q281</f>
        <v/>
      </c>
      <c r="V291" s="149" t="str">
        <f>IF(C291="","",SUM('4_Wash Match Table'!R281,'4_Wash Match Table'!AA281,'4_Wash Match Table'!AJ281,'4_Wash Match Table'!AS281))</f>
        <v/>
      </c>
      <c r="W291" s="152" t="str">
        <f t="shared" si="4"/>
        <v/>
      </c>
    </row>
    <row r="292" spans="1:23" ht="12.75" customHeight="1" x14ac:dyDescent="0.2">
      <c r="A292" s="146" t="str">
        <f>'4_Wash Match Table'!A282</f>
        <v/>
      </c>
      <c r="B292" s="146" t="str">
        <f>'4_Wash Match Table'!B282</f>
        <v/>
      </c>
      <c r="C292" s="146" t="str">
        <f>'4_Wash Match Table'!C282</f>
        <v/>
      </c>
      <c r="D292" s="146" t="str">
        <f>'4_Wash Match Table'!D282</f>
        <v/>
      </c>
      <c r="E292" s="147" t="str">
        <f>'4_Wash Match Table'!E282</f>
        <v/>
      </c>
      <c r="F292" s="148" t="str">
        <f>'4_Wash Match Table'!F282</f>
        <v/>
      </c>
      <c r="G292" s="149" t="str">
        <f>IF(D292="","",IFERROR(INDEX('2_Review &amp; Audit'!$P$6:$P$505,MATCH(D292,'2_Review &amp; Audit'!$H$6:$H$505,0)),""))</f>
        <v/>
      </c>
      <c r="H292" s="149" t="str">
        <f>IF(D292="","",IFERROR(INDEX('2_Review &amp; Audit'!$L$6:$L$505,MATCH(D292,'2_Review &amp; Audit'!$H$6:$H$505,0)),""))</f>
        <v/>
      </c>
      <c r="I292" s="149" t="str">
        <f>IF(D292="","",IFERROR(INDEX('2_Review &amp; Audit'!$Q$6:$Q$505,MATCH(D292,'2_Review &amp; Audit'!$H$6:$H$505,0)),""))</f>
        <v/>
      </c>
      <c r="J292" s="146" t="str">
        <f>'4_Wash Match Table'!I282</f>
        <v/>
      </c>
      <c r="K292" s="146" t="str">
        <f>'4_Wash Match Table'!L282</f>
        <v/>
      </c>
      <c r="L292" s="146" t="str">
        <f>'4_Wash Match Table'!U282</f>
        <v/>
      </c>
      <c r="M292" s="146" t="str">
        <f>'4_Wash Match Table'!AD282</f>
        <v/>
      </c>
      <c r="N292" s="146" t="str">
        <f>'4_Wash Match Table'!AM282</f>
        <v/>
      </c>
      <c r="O292" s="150" t="str">
        <f>'4_Wash Match Table'!M282</f>
        <v/>
      </c>
      <c r="P292" s="150" t="str">
        <f>'4_Wash Match Table'!V282</f>
        <v/>
      </c>
      <c r="Q292" s="150" t="str">
        <f>'4_Wash Match Table'!AE282</f>
        <v/>
      </c>
      <c r="R292" s="150" t="str">
        <f>'4_Wash Match Table'!AN282</f>
        <v/>
      </c>
      <c r="S292" s="148" t="str">
        <f>IF(A292="","",SUM('4_Wash Match Table'!O282,'4_Wash Match Table'!X282,'4_Wash Match Table'!AG282,'4_Wash Match Table'!AP282))</f>
        <v/>
      </c>
      <c r="T292" s="151" t="str">
        <f>'4_Wash Match Table'!P282</f>
        <v/>
      </c>
      <c r="U292" s="151" t="str">
        <f>'4_Wash Match Table'!Q282</f>
        <v/>
      </c>
      <c r="V292" s="149" t="str">
        <f>IF(C292="","",SUM('4_Wash Match Table'!R282,'4_Wash Match Table'!AA282,'4_Wash Match Table'!AJ282,'4_Wash Match Table'!AS282))</f>
        <v/>
      </c>
      <c r="W292" s="152" t="str">
        <f t="shared" si="4"/>
        <v/>
      </c>
    </row>
    <row r="293" spans="1:23" ht="12.75" customHeight="1" x14ac:dyDescent="0.2">
      <c r="A293" s="146" t="str">
        <f>'4_Wash Match Table'!A283</f>
        <v/>
      </c>
      <c r="B293" s="146" t="str">
        <f>'4_Wash Match Table'!B283</f>
        <v/>
      </c>
      <c r="C293" s="146" t="str">
        <f>'4_Wash Match Table'!C283</f>
        <v/>
      </c>
      <c r="D293" s="146" t="str">
        <f>'4_Wash Match Table'!D283</f>
        <v/>
      </c>
      <c r="E293" s="147" t="str">
        <f>'4_Wash Match Table'!E283</f>
        <v/>
      </c>
      <c r="F293" s="148" t="str">
        <f>'4_Wash Match Table'!F283</f>
        <v/>
      </c>
      <c r="G293" s="149" t="str">
        <f>IF(D293="","",IFERROR(INDEX('2_Review &amp; Audit'!$P$6:$P$505,MATCH(D293,'2_Review &amp; Audit'!$H$6:$H$505,0)),""))</f>
        <v/>
      </c>
      <c r="H293" s="149" t="str">
        <f>IF(D293="","",IFERROR(INDEX('2_Review &amp; Audit'!$L$6:$L$505,MATCH(D293,'2_Review &amp; Audit'!$H$6:$H$505,0)),""))</f>
        <v/>
      </c>
      <c r="I293" s="149" t="str">
        <f>IF(D293="","",IFERROR(INDEX('2_Review &amp; Audit'!$Q$6:$Q$505,MATCH(D293,'2_Review &amp; Audit'!$H$6:$H$505,0)),""))</f>
        <v/>
      </c>
      <c r="J293" s="146" t="str">
        <f>'4_Wash Match Table'!I283</f>
        <v/>
      </c>
      <c r="K293" s="146" t="str">
        <f>'4_Wash Match Table'!L283</f>
        <v/>
      </c>
      <c r="L293" s="146" t="str">
        <f>'4_Wash Match Table'!U283</f>
        <v/>
      </c>
      <c r="M293" s="146" t="str">
        <f>'4_Wash Match Table'!AD283</f>
        <v/>
      </c>
      <c r="N293" s="146" t="str">
        <f>'4_Wash Match Table'!AM283</f>
        <v/>
      </c>
      <c r="O293" s="150" t="str">
        <f>'4_Wash Match Table'!M283</f>
        <v/>
      </c>
      <c r="P293" s="150" t="str">
        <f>'4_Wash Match Table'!V283</f>
        <v/>
      </c>
      <c r="Q293" s="150" t="str">
        <f>'4_Wash Match Table'!AE283</f>
        <v/>
      </c>
      <c r="R293" s="150" t="str">
        <f>'4_Wash Match Table'!AN283</f>
        <v/>
      </c>
      <c r="S293" s="148" t="str">
        <f>IF(A293="","",SUM('4_Wash Match Table'!O283,'4_Wash Match Table'!X283,'4_Wash Match Table'!AG283,'4_Wash Match Table'!AP283))</f>
        <v/>
      </c>
      <c r="T293" s="151" t="str">
        <f>'4_Wash Match Table'!P283</f>
        <v/>
      </c>
      <c r="U293" s="151" t="str">
        <f>'4_Wash Match Table'!Q283</f>
        <v/>
      </c>
      <c r="V293" s="149" t="str">
        <f>IF(C293="","",SUM('4_Wash Match Table'!R283,'4_Wash Match Table'!AA283,'4_Wash Match Table'!AJ283,'4_Wash Match Table'!AS283))</f>
        <v/>
      </c>
      <c r="W293" s="152" t="str">
        <f t="shared" si="4"/>
        <v/>
      </c>
    </row>
    <row r="294" spans="1:23" ht="12.75" customHeight="1" x14ac:dyDescent="0.2">
      <c r="A294" s="146" t="str">
        <f>'4_Wash Match Table'!A284</f>
        <v/>
      </c>
      <c r="B294" s="146" t="str">
        <f>'4_Wash Match Table'!B284</f>
        <v/>
      </c>
      <c r="C294" s="146" t="str">
        <f>'4_Wash Match Table'!C284</f>
        <v/>
      </c>
      <c r="D294" s="146" t="str">
        <f>'4_Wash Match Table'!D284</f>
        <v/>
      </c>
      <c r="E294" s="147" t="str">
        <f>'4_Wash Match Table'!E284</f>
        <v/>
      </c>
      <c r="F294" s="148" t="str">
        <f>'4_Wash Match Table'!F284</f>
        <v/>
      </c>
      <c r="G294" s="149" t="str">
        <f>IF(D294="","",IFERROR(INDEX('2_Review &amp; Audit'!$P$6:$P$505,MATCH(D294,'2_Review &amp; Audit'!$H$6:$H$505,0)),""))</f>
        <v/>
      </c>
      <c r="H294" s="149" t="str">
        <f>IF(D294="","",IFERROR(INDEX('2_Review &amp; Audit'!$L$6:$L$505,MATCH(D294,'2_Review &amp; Audit'!$H$6:$H$505,0)),""))</f>
        <v/>
      </c>
      <c r="I294" s="149" t="str">
        <f>IF(D294="","",IFERROR(INDEX('2_Review &amp; Audit'!$Q$6:$Q$505,MATCH(D294,'2_Review &amp; Audit'!$H$6:$H$505,0)),""))</f>
        <v/>
      </c>
      <c r="J294" s="146" t="str">
        <f>'4_Wash Match Table'!I284</f>
        <v/>
      </c>
      <c r="K294" s="146" t="str">
        <f>'4_Wash Match Table'!L284</f>
        <v/>
      </c>
      <c r="L294" s="146" t="str">
        <f>'4_Wash Match Table'!U284</f>
        <v/>
      </c>
      <c r="M294" s="146" t="str">
        <f>'4_Wash Match Table'!AD284</f>
        <v/>
      </c>
      <c r="N294" s="146" t="str">
        <f>'4_Wash Match Table'!AM284</f>
        <v/>
      </c>
      <c r="O294" s="150" t="str">
        <f>'4_Wash Match Table'!M284</f>
        <v/>
      </c>
      <c r="P294" s="150" t="str">
        <f>'4_Wash Match Table'!V284</f>
        <v/>
      </c>
      <c r="Q294" s="150" t="str">
        <f>'4_Wash Match Table'!AE284</f>
        <v/>
      </c>
      <c r="R294" s="150" t="str">
        <f>'4_Wash Match Table'!AN284</f>
        <v/>
      </c>
      <c r="S294" s="148" t="str">
        <f>IF(A294="","",SUM('4_Wash Match Table'!O284,'4_Wash Match Table'!X284,'4_Wash Match Table'!AG284,'4_Wash Match Table'!AP284))</f>
        <v/>
      </c>
      <c r="T294" s="151" t="str">
        <f>'4_Wash Match Table'!P284</f>
        <v/>
      </c>
      <c r="U294" s="151" t="str">
        <f>'4_Wash Match Table'!Q284</f>
        <v/>
      </c>
      <c r="V294" s="149" t="str">
        <f>IF(C294="","",SUM('4_Wash Match Table'!R284,'4_Wash Match Table'!AA284,'4_Wash Match Table'!AJ284,'4_Wash Match Table'!AS284))</f>
        <v/>
      </c>
      <c r="W294" s="152" t="str">
        <f t="shared" si="4"/>
        <v/>
      </c>
    </row>
    <row r="295" spans="1:23" ht="12.75" customHeight="1" x14ac:dyDescent="0.2">
      <c r="A295" s="146" t="str">
        <f>'4_Wash Match Table'!A285</f>
        <v/>
      </c>
      <c r="B295" s="146" t="str">
        <f>'4_Wash Match Table'!B285</f>
        <v/>
      </c>
      <c r="C295" s="146" t="str">
        <f>'4_Wash Match Table'!C285</f>
        <v/>
      </c>
      <c r="D295" s="146" t="str">
        <f>'4_Wash Match Table'!D285</f>
        <v/>
      </c>
      <c r="E295" s="147" t="str">
        <f>'4_Wash Match Table'!E285</f>
        <v/>
      </c>
      <c r="F295" s="148" t="str">
        <f>'4_Wash Match Table'!F285</f>
        <v/>
      </c>
      <c r="G295" s="149" t="str">
        <f>IF(D295="","",IFERROR(INDEX('2_Review &amp; Audit'!$P$6:$P$505,MATCH(D295,'2_Review &amp; Audit'!$H$6:$H$505,0)),""))</f>
        <v/>
      </c>
      <c r="H295" s="149" t="str">
        <f>IF(D295="","",IFERROR(INDEX('2_Review &amp; Audit'!$L$6:$L$505,MATCH(D295,'2_Review &amp; Audit'!$H$6:$H$505,0)),""))</f>
        <v/>
      </c>
      <c r="I295" s="149" t="str">
        <f>IF(D295="","",IFERROR(INDEX('2_Review &amp; Audit'!$Q$6:$Q$505,MATCH(D295,'2_Review &amp; Audit'!$H$6:$H$505,0)),""))</f>
        <v/>
      </c>
      <c r="J295" s="146" t="str">
        <f>'4_Wash Match Table'!I285</f>
        <v/>
      </c>
      <c r="K295" s="146" t="str">
        <f>'4_Wash Match Table'!L285</f>
        <v/>
      </c>
      <c r="L295" s="146" t="str">
        <f>'4_Wash Match Table'!U285</f>
        <v/>
      </c>
      <c r="M295" s="146" t="str">
        <f>'4_Wash Match Table'!AD285</f>
        <v/>
      </c>
      <c r="N295" s="146" t="str">
        <f>'4_Wash Match Table'!AM285</f>
        <v/>
      </c>
      <c r="O295" s="150" t="str">
        <f>'4_Wash Match Table'!M285</f>
        <v/>
      </c>
      <c r="P295" s="150" t="str">
        <f>'4_Wash Match Table'!V285</f>
        <v/>
      </c>
      <c r="Q295" s="150" t="str">
        <f>'4_Wash Match Table'!AE285</f>
        <v/>
      </c>
      <c r="R295" s="150" t="str">
        <f>'4_Wash Match Table'!AN285</f>
        <v/>
      </c>
      <c r="S295" s="148" t="str">
        <f>IF(A295="","",SUM('4_Wash Match Table'!O285,'4_Wash Match Table'!X285,'4_Wash Match Table'!AG285,'4_Wash Match Table'!AP285))</f>
        <v/>
      </c>
      <c r="T295" s="151" t="str">
        <f>'4_Wash Match Table'!P285</f>
        <v/>
      </c>
      <c r="U295" s="151" t="str">
        <f>'4_Wash Match Table'!Q285</f>
        <v/>
      </c>
      <c r="V295" s="149" t="str">
        <f>IF(C295="","",SUM('4_Wash Match Table'!R285,'4_Wash Match Table'!AA285,'4_Wash Match Table'!AJ285,'4_Wash Match Table'!AS285))</f>
        <v/>
      </c>
      <c r="W295" s="152" t="str">
        <f t="shared" si="4"/>
        <v/>
      </c>
    </row>
    <row r="296" spans="1:23" ht="12.75" customHeight="1" x14ac:dyDescent="0.2">
      <c r="A296" s="146" t="str">
        <f>'4_Wash Match Table'!A286</f>
        <v/>
      </c>
      <c r="B296" s="146" t="str">
        <f>'4_Wash Match Table'!B286</f>
        <v/>
      </c>
      <c r="C296" s="146" t="str">
        <f>'4_Wash Match Table'!C286</f>
        <v/>
      </c>
      <c r="D296" s="146" t="str">
        <f>'4_Wash Match Table'!D286</f>
        <v/>
      </c>
      <c r="E296" s="147" t="str">
        <f>'4_Wash Match Table'!E286</f>
        <v/>
      </c>
      <c r="F296" s="148" t="str">
        <f>'4_Wash Match Table'!F286</f>
        <v/>
      </c>
      <c r="G296" s="149" t="str">
        <f>IF(D296="","",IFERROR(INDEX('2_Review &amp; Audit'!$P$6:$P$505,MATCH(D296,'2_Review &amp; Audit'!$H$6:$H$505,0)),""))</f>
        <v/>
      </c>
      <c r="H296" s="149" t="str">
        <f>IF(D296="","",IFERROR(INDEX('2_Review &amp; Audit'!$L$6:$L$505,MATCH(D296,'2_Review &amp; Audit'!$H$6:$H$505,0)),""))</f>
        <v/>
      </c>
      <c r="I296" s="149" t="str">
        <f>IF(D296="","",IFERROR(INDEX('2_Review &amp; Audit'!$Q$6:$Q$505,MATCH(D296,'2_Review &amp; Audit'!$H$6:$H$505,0)),""))</f>
        <v/>
      </c>
      <c r="J296" s="146" t="str">
        <f>'4_Wash Match Table'!I286</f>
        <v/>
      </c>
      <c r="K296" s="146" t="str">
        <f>'4_Wash Match Table'!L286</f>
        <v/>
      </c>
      <c r="L296" s="146" t="str">
        <f>'4_Wash Match Table'!U286</f>
        <v/>
      </c>
      <c r="M296" s="146" t="str">
        <f>'4_Wash Match Table'!AD286</f>
        <v/>
      </c>
      <c r="N296" s="146" t="str">
        <f>'4_Wash Match Table'!AM286</f>
        <v/>
      </c>
      <c r="O296" s="150" t="str">
        <f>'4_Wash Match Table'!M286</f>
        <v/>
      </c>
      <c r="P296" s="150" t="str">
        <f>'4_Wash Match Table'!V286</f>
        <v/>
      </c>
      <c r="Q296" s="150" t="str">
        <f>'4_Wash Match Table'!AE286</f>
        <v/>
      </c>
      <c r="R296" s="150" t="str">
        <f>'4_Wash Match Table'!AN286</f>
        <v/>
      </c>
      <c r="S296" s="148" t="str">
        <f>IF(A296="","",SUM('4_Wash Match Table'!O286,'4_Wash Match Table'!X286,'4_Wash Match Table'!AG286,'4_Wash Match Table'!AP286))</f>
        <v/>
      </c>
      <c r="T296" s="151" t="str">
        <f>'4_Wash Match Table'!P286</f>
        <v/>
      </c>
      <c r="U296" s="151" t="str">
        <f>'4_Wash Match Table'!Q286</f>
        <v/>
      </c>
      <c r="V296" s="149" t="str">
        <f>IF(C296="","",SUM('4_Wash Match Table'!R286,'4_Wash Match Table'!AA286,'4_Wash Match Table'!AJ286,'4_Wash Match Table'!AS286))</f>
        <v/>
      </c>
      <c r="W296" s="152" t="str">
        <f t="shared" si="4"/>
        <v/>
      </c>
    </row>
    <row r="297" spans="1:23" ht="12.75" customHeight="1" x14ac:dyDescent="0.2">
      <c r="A297" s="146" t="str">
        <f>'4_Wash Match Table'!A287</f>
        <v/>
      </c>
      <c r="B297" s="146" t="str">
        <f>'4_Wash Match Table'!B287</f>
        <v/>
      </c>
      <c r="C297" s="146" t="str">
        <f>'4_Wash Match Table'!C287</f>
        <v/>
      </c>
      <c r="D297" s="146" t="str">
        <f>'4_Wash Match Table'!D287</f>
        <v/>
      </c>
      <c r="E297" s="147" t="str">
        <f>'4_Wash Match Table'!E287</f>
        <v/>
      </c>
      <c r="F297" s="148" t="str">
        <f>'4_Wash Match Table'!F287</f>
        <v/>
      </c>
      <c r="G297" s="149" t="str">
        <f>IF(D297="","",IFERROR(INDEX('2_Review &amp; Audit'!$P$6:$P$505,MATCH(D297,'2_Review &amp; Audit'!$H$6:$H$505,0)),""))</f>
        <v/>
      </c>
      <c r="H297" s="149" t="str">
        <f>IF(D297="","",IFERROR(INDEX('2_Review &amp; Audit'!$L$6:$L$505,MATCH(D297,'2_Review &amp; Audit'!$H$6:$H$505,0)),""))</f>
        <v/>
      </c>
      <c r="I297" s="149" t="str">
        <f>IF(D297="","",IFERROR(INDEX('2_Review &amp; Audit'!$Q$6:$Q$505,MATCH(D297,'2_Review &amp; Audit'!$H$6:$H$505,0)),""))</f>
        <v/>
      </c>
      <c r="J297" s="146" t="str">
        <f>'4_Wash Match Table'!I287</f>
        <v/>
      </c>
      <c r="K297" s="146" t="str">
        <f>'4_Wash Match Table'!L287</f>
        <v/>
      </c>
      <c r="L297" s="146" t="str">
        <f>'4_Wash Match Table'!U287</f>
        <v/>
      </c>
      <c r="M297" s="146" t="str">
        <f>'4_Wash Match Table'!AD287</f>
        <v/>
      </c>
      <c r="N297" s="146" t="str">
        <f>'4_Wash Match Table'!AM287</f>
        <v/>
      </c>
      <c r="O297" s="150" t="str">
        <f>'4_Wash Match Table'!M287</f>
        <v/>
      </c>
      <c r="P297" s="150" t="str">
        <f>'4_Wash Match Table'!V287</f>
        <v/>
      </c>
      <c r="Q297" s="150" t="str">
        <f>'4_Wash Match Table'!AE287</f>
        <v/>
      </c>
      <c r="R297" s="150" t="str">
        <f>'4_Wash Match Table'!AN287</f>
        <v/>
      </c>
      <c r="S297" s="148" t="str">
        <f>IF(A297="","",SUM('4_Wash Match Table'!O287,'4_Wash Match Table'!X287,'4_Wash Match Table'!AG287,'4_Wash Match Table'!AP287))</f>
        <v/>
      </c>
      <c r="T297" s="151" t="str">
        <f>'4_Wash Match Table'!P287</f>
        <v/>
      </c>
      <c r="U297" s="151" t="str">
        <f>'4_Wash Match Table'!Q287</f>
        <v/>
      </c>
      <c r="V297" s="149" t="str">
        <f>IF(C297="","",SUM('4_Wash Match Table'!R287,'4_Wash Match Table'!AA287,'4_Wash Match Table'!AJ287,'4_Wash Match Table'!AS287))</f>
        <v/>
      </c>
      <c r="W297" s="152" t="str">
        <f t="shared" si="4"/>
        <v/>
      </c>
    </row>
    <row r="298" spans="1:23" ht="12.75" customHeight="1" x14ac:dyDescent="0.2">
      <c r="A298" s="146" t="str">
        <f>'4_Wash Match Table'!A288</f>
        <v/>
      </c>
      <c r="B298" s="146" t="str">
        <f>'4_Wash Match Table'!B288</f>
        <v/>
      </c>
      <c r="C298" s="146" t="str">
        <f>'4_Wash Match Table'!C288</f>
        <v/>
      </c>
      <c r="D298" s="146" t="str">
        <f>'4_Wash Match Table'!D288</f>
        <v/>
      </c>
      <c r="E298" s="147" t="str">
        <f>'4_Wash Match Table'!E288</f>
        <v/>
      </c>
      <c r="F298" s="148" t="str">
        <f>'4_Wash Match Table'!F288</f>
        <v/>
      </c>
      <c r="G298" s="149" t="str">
        <f>IF(D298="","",IFERROR(INDEX('2_Review &amp; Audit'!$P$6:$P$505,MATCH(D298,'2_Review &amp; Audit'!$H$6:$H$505,0)),""))</f>
        <v/>
      </c>
      <c r="H298" s="149" t="str">
        <f>IF(D298="","",IFERROR(INDEX('2_Review &amp; Audit'!$L$6:$L$505,MATCH(D298,'2_Review &amp; Audit'!$H$6:$H$505,0)),""))</f>
        <v/>
      </c>
      <c r="I298" s="149" t="str">
        <f>IF(D298="","",IFERROR(INDEX('2_Review &amp; Audit'!$Q$6:$Q$505,MATCH(D298,'2_Review &amp; Audit'!$H$6:$H$505,0)),""))</f>
        <v/>
      </c>
      <c r="J298" s="146" t="str">
        <f>'4_Wash Match Table'!I288</f>
        <v/>
      </c>
      <c r="K298" s="146" t="str">
        <f>'4_Wash Match Table'!L288</f>
        <v/>
      </c>
      <c r="L298" s="146" t="str">
        <f>'4_Wash Match Table'!U288</f>
        <v/>
      </c>
      <c r="M298" s="146" t="str">
        <f>'4_Wash Match Table'!AD288</f>
        <v/>
      </c>
      <c r="N298" s="146" t="str">
        <f>'4_Wash Match Table'!AM288</f>
        <v/>
      </c>
      <c r="O298" s="150" t="str">
        <f>'4_Wash Match Table'!M288</f>
        <v/>
      </c>
      <c r="P298" s="150" t="str">
        <f>'4_Wash Match Table'!V288</f>
        <v/>
      </c>
      <c r="Q298" s="150" t="str">
        <f>'4_Wash Match Table'!AE288</f>
        <v/>
      </c>
      <c r="R298" s="150" t="str">
        <f>'4_Wash Match Table'!AN288</f>
        <v/>
      </c>
      <c r="S298" s="148" t="str">
        <f>IF(A298="","",SUM('4_Wash Match Table'!O288,'4_Wash Match Table'!X288,'4_Wash Match Table'!AG288,'4_Wash Match Table'!AP288))</f>
        <v/>
      </c>
      <c r="T298" s="151" t="str">
        <f>'4_Wash Match Table'!P288</f>
        <v/>
      </c>
      <c r="U298" s="151" t="str">
        <f>'4_Wash Match Table'!Q288</f>
        <v/>
      </c>
      <c r="V298" s="149" t="str">
        <f>IF(C298="","",SUM('4_Wash Match Table'!R288,'4_Wash Match Table'!AA288,'4_Wash Match Table'!AJ288,'4_Wash Match Table'!AS288))</f>
        <v/>
      </c>
      <c r="W298" s="152" t="str">
        <f t="shared" si="4"/>
        <v/>
      </c>
    </row>
    <row r="299" spans="1:23" ht="12.75" customHeight="1" x14ac:dyDescent="0.2">
      <c r="A299" s="146" t="str">
        <f>'4_Wash Match Table'!A289</f>
        <v/>
      </c>
      <c r="B299" s="146" t="str">
        <f>'4_Wash Match Table'!B289</f>
        <v/>
      </c>
      <c r="C299" s="146" t="str">
        <f>'4_Wash Match Table'!C289</f>
        <v/>
      </c>
      <c r="D299" s="146" t="str">
        <f>'4_Wash Match Table'!D289</f>
        <v/>
      </c>
      <c r="E299" s="147" t="str">
        <f>'4_Wash Match Table'!E289</f>
        <v/>
      </c>
      <c r="F299" s="148" t="str">
        <f>'4_Wash Match Table'!F289</f>
        <v/>
      </c>
      <c r="G299" s="149" t="str">
        <f>IF(D299="","",IFERROR(INDEX('2_Review &amp; Audit'!$P$6:$P$505,MATCH(D299,'2_Review &amp; Audit'!$H$6:$H$505,0)),""))</f>
        <v/>
      </c>
      <c r="H299" s="149" t="str">
        <f>IF(D299="","",IFERROR(INDEX('2_Review &amp; Audit'!$L$6:$L$505,MATCH(D299,'2_Review &amp; Audit'!$H$6:$H$505,0)),""))</f>
        <v/>
      </c>
      <c r="I299" s="149" t="str">
        <f>IF(D299="","",IFERROR(INDEX('2_Review &amp; Audit'!$Q$6:$Q$505,MATCH(D299,'2_Review &amp; Audit'!$H$6:$H$505,0)),""))</f>
        <v/>
      </c>
      <c r="J299" s="146" t="str">
        <f>'4_Wash Match Table'!I289</f>
        <v/>
      </c>
      <c r="K299" s="146" t="str">
        <f>'4_Wash Match Table'!L289</f>
        <v/>
      </c>
      <c r="L299" s="146" t="str">
        <f>'4_Wash Match Table'!U289</f>
        <v/>
      </c>
      <c r="M299" s="146" t="str">
        <f>'4_Wash Match Table'!AD289</f>
        <v/>
      </c>
      <c r="N299" s="146" t="str">
        <f>'4_Wash Match Table'!AM289</f>
        <v/>
      </c>
      <c r="O299" s="150" t="str">
        <f>'4_Wash Match Table'!M289</f>
        <v/>
      </c>
      <c r="P299" s="150" t="str">
        <f>'4_Wash Match Table'!V289</f>
        <v/>
      </c>
      <c r="Q299" s="150" t="str">
        <f>'4_Wash Match Table'!AE289</f>
        <v/>
      </c>
      <c r="R299" s="150" t="str">
        <f>'4_Wash Match Table'!AN289</f>
        <v/>
      </c>
      <c r="S299" s="148" t="str">
        <f>IF(A299="","",SUM('4_Wash Match Table'!O289,'4_Wash Match Table'!X289,'4_Wash Match Table'!AG289,'4_Wash Match Table'!AP289))</f>
        <v/>
      </c>
      <c r="T299" s="151" t="str">
        <f>'4_Wash Match Table'!P289</f>
        <v/>
      </c>
      <c r="U299" s="151" t="str">
        <f>'4_Wash Match Table'!Q289</f>
        <v/>
      </c>
      <c r="V299" s="149" t="str">
        <f>IF(C299="","",SUM('4_Wash Match Table'!R289,'4_Wash Match Table'!AA289,'4_Wash Match Table'!AJ289,'4_Wash Match Table'!AS289))</f>
        <v/>
      </c>
      <c r="W299" s="152" t="str">
        <f t="shared" si="4"/>
        <v/>
      </c>
    </row>
    <row r="300" spans="1:23" ht="12.75" customHeight="1" x14ac:dyDescent="0.2">
      <c r="A300" s="146" t="str">
        <f>'4_Wash Match Table'!A290</f>
        <v/>
      </c>
      <c r="B300" s="146" t="str">
        <f>'4_Wash Match Table'!B290</f>
        <v/>
      </c>
      <c r="C300" s="146" t="str">
        <f>'4_Wash Match Table'!C290</f>
        <v/>
      </c>
      <c r="D300" s="146" t="str">
        <f>'4_Wash Match Table'!D290</f>
        <v/>
      </c>
      <c r="E300" s="147" t="str">
        <f>'4_Wash Match Table'!E290</f>
        <v/>
      </c>
      <c r="F300" s="148" t="str">
        <f>'4_Wash Match Table'!F290</f>
        <v/>
      </c>
      <c r="G300" s="149" t="str">
        <f>IF(D300="","",IFERROR(INDEX('2_Review &amp; Audit'!$P$6:$P$505,MATCH(D300,'2_Review &amp; Audit'!$H$6:$H$505,0)),""))</f>
        <v/>
      </c>
      <c r="H300" s="149" t="str">
        <f>IF(D300="","",IFERROR(INDEX('2_Review &amp; Audit'!$L$6:$L$505,MATCH(D300,'2_Review &amp; Audit'!$H$6:$H$505,0)),""))</f>
        <v/>
      </c>
      <c r="I300" s="149" t="str">
        <f>IF(D300="","",IFERROR(INDEX('2_Review &amp; Audit'!$Q$6:$Q$505,MATCH(D300,'2_Review &amp; Audit'!$H$6:$H$505,0)),""))</f>
        <v/>
      </c>
      <c r="J300" s="146" t="str">
        <f>'4_Wash Match Table'!I290</f>
        <v/>
      </c>
      <c r="K300" s="146" t="str">
        <f>'4_Wash Match Table'!L290</f>
        <v/>
      </c>
      <c r="L300" s="146" t="str">
        <f>'4_Wash Match Table'!U290</f>
        <v/>
      </c>
      <c r="M300" s="146" t="str">
        <f>'4_Wash Match Table'!AD290</f>
        <v/>
      </c>
      <c r="N300" s="146" t="str">
        <f>'4_Wash Match Table'!AM290</f>
        <v/>
      </c>
      <c r="O300" s="150" t="str">
        <f>'4_Wash Match Table'!M290</f>
        <v/>
      </c>
      <c r="P300" s="150" t="str">
        <f>'4_Wash Match Table'!V290</f>
        <v/>
      </c>
      <c r="Q300" s="150" t="str">
        <f>'4_Wash Match Table'!AE290</f>
        <v/>
      </c>
      <c r="R300" s="150" t="str">
        <f>'4_Wash Match Table'!AN290</f>
        <v/>
      </c>
      <c r="S300" s="148" t="str">
        <f>IF(A300="","",SUM('4_Wash Match Table'!O290,'4_Wash Match Table'!X290,'4_Wash Match Table'!AG290,'4_Wash Match Table'!AP290))</f>
        <v/>
      </c>
      <c r="T300" s="151" t="str">
        <f>'4_Wash Match Table'!P290</f>
        <v/>
      </c>
      <c r="U300" s="151" t="str">
        <f>'4_Wash Match Table'!Q290</f>
        <v/>
      </c>
      <c r="V300" s="149" t="str">
        <f>IF(C300="","",SUM('4_Wash Match Table'!R290,'4_Wash Match Table'!AA290,'4_Wash Match Table'!AJ290,'4_Wash Match Table'!AS290))</f>
        <v/>
      </c>
      <c r="W300" s="152" t="str">
        <f t="shared" si="4"/>
        <v/>
      </c>
    </row>
    <row r="301" spans="1:23" ht="12.75" customHeight="1" x14ac:dyDescent="0.2">
      <c r="A301" s="146" t="str">
        <f>'4_Wash Match Table'!A291</f>
        <v/>
      </c>
      <c r="B301" s="146" t="str">
        <f>'4_Wash Match Table'!B291</f>
        <v/>
      </c>
      <c r="C301" s="146" t="str">
        <f>'4_Wash Match Table'!C291</f>
        <v/>
      </c>
      <c r="D301" s="146" t="str">
        <f>'4_Wash Match Table'!D291</f>
        <v/>
      </c>
      <c r="E301" s="147" t="str">
        <f>'4_Wash Match Table'!E291</f>
        <v/>
      </c>
      <c r="F301" s="148" t="str">
        <f>'4_Wash Match Table'!F291</f>
        <v/>
      </c>
      <c r="G301" s="149" t="str">
        <f>IF(D301="","",IFERROR(INDEX('2_Review &amp; Audit'!$P$6:$P$505,MATCH(D301,'2_Review &amp; Audit'!$H$6:$H$505,0)),""))</f>
        <v/>
      </c>
      <c r="H301" s="149" t="str">
        <f>IF(D301="","",IFERROR(INDEX('2_Review &amp; Audit'!$L$6:$L$505,MATCH(D301,'2_Review &amp; Audit'!$H$6:$H$505,0)),""))</f>
        <v/>
      </c>
      <c r="I301" s="149" t="str">
        <f>IF(D301="","",IFERROR(INDEX('2_Review &amp; Audit'!$Q$6:$Q$505,MATCH(D301,'2_Review &amp; Audit'!$H$6:$H$505,0)),""))</f>
        <v/>
      </c>
      <c r="J301" s="146" t="str">
        <f>'4_Wash Match Table'!I291</f>
        <v/>
      </c>
      <c r="K301" s="146" t="str">
        <f>'4_Wash Match Table'!L291</f>
        <v/>
      </c>
      <c r="L301" s="146" t="str">
        <f>'4_Wash Match Table'!U291</f>
        <v/>
      </c>
      <c r="M301" s="146" t="str">
        <f>'4_Wash Match Table'!AD291</f>
        <v/>
      </c>
      <c r="N301" s="146" t="str">
        <f>'4_Wash Match Table'!AM291</f>
        <v/>
      </c>
      <c r="O301" s="150" t="str">
        <f>'4_Wash Match Table'!M291</f>
        <v/>
      </c>
      <c r="P301" s="150" t="str">
        <f>'4_Wash Match Table'!V291</f>
        <v/>
      </c>
      <c r="Q301" s="150" t="str">
        <f>'4_Wash Match Table'!AE291</f>
        <v/>
      </c>
      <c r="R301" s="150" t="str">
        <f>'4_Wash Match Table'!AN291</f>
        <v/>
      </c>
      <c r="S301" s="148" t="str">
        <f>IF(A301="","",SUM('4_Wash Match Table'!O291,'4_Wash Match Table'!X291,'4_Wash Match Table'!AG291,'4_Wash Match Table'!AP291))</f>
        <v/>
      </c>
      <c r="T301" s="151" t="str">
        <f>'4_Wash Match Table'!P291</f>
        <v/>
      </c>
      <c r="U301" s="151" t="str">
        <f>'4_Wash Match Table'!Q291</f>
        <v/>
      </c>
      <c r="V301" s="149" t="str">
        <f>IF(C301="","",SUM('4_Wash Match Table'!R291,'4_Wash Match Table'!AA291,'4_Wash Match Table'!AJ291,'4_Wash Match Table'!AS291))</f>
        <v/>
      </c>
      <c r="W301" s="152" t="str">
        <f t="shared" si="4"/>
        <v/>
      </c>
    </row>
    <row r="302" spans="1:23" ht="12.75" customHeight="1" x14ac:dyDescent="0.2">
      <c r="A302" s="146" t="str">
        <f>'4_Wash Match Table'!A292</f>
        <v/>
      </c>
      <c r="B302" s="146" t="str">
        <f>'4_Wash Match Table'!B292</f>
        <v/>
      </c>
      <c r="C302" s="146" t="str">
        <f>'4_Wash Match Table'!C292</f>
        <v/>
      </c>
      <c r="D302" s="146" t="str">
        <f>'4_Wash Match Table'!D292</f>
        <v/>
      </c>
      <c r="E302" s="147" t="str">
        <f>'4_Wash Match Table'!E292</f>
        <v/>
      </c>
      <c r="F302" s="148" t="str">
        <f>'4_Wash Match Table'!F292</f>
        <v/>
      </c>
      <c r="G302" s="149" t="str">
        <f>IF(D302="","",IFERROR(INDEX('2_Review &amp; Audit'!$P$6:$P$505,MATCH(D302,'2_Review &amp; Audit'!$H$6:$H$505,0)),""))</f>
        <v/>
      </c>
      <c r="H302" s="149" t="str">
        <f>IF(D302="","",IFERROR(INDEX('2_Review &amp; Audit'!$L$6:$L$505,MATCH(D302,'2_Review &amp; Audit'!$H$6:$H$505,0)),""))</f>
        <v/>
      </c>
      <c r="I302" s="149" t="str">
        <f>IF(D302="","",IFERROR(INDEX('2_Review &amp; Audit'!$Q$6:$Q$505,MATCH(D302,'2_Review &amp; Audit'!$H$6:$H$505,0)),""))</f>
        <v/>
      </c>
      <c r="J302" s="146" t="str">
        <f>'4_Wash Match Table'!I292</f>
        <v/>
      </c>
      <c r="K302" s="146" t="str">
        <f>'4_Wash Match Table'!L292</f>
        <v/>
      </c>
      <c r="L302" s="146" t="str">
        <f>'4_Wash Match Table'!U292</f>
        <v/>
      </c>
      <c r="M302" s="146" t="str">
        <f>'4_Wash Match Table'!AD292</f>
        <v/>
      </c>
      <c r="N302" s="146" t="str">
        <f>'4_Wash Match Table'!AM292</f>
        <v/>
      </c>
      <c r="O302" s="150" t="str">
        <f>'4_Wash Match Table'!M292</f>
        <v/>
      </c>
      <c r="P302" s="150" t="str">
        <f>'4_Wash Match Table'!V292</f>
        <v/>
      </c>
      <c r="Q302" s="150" t="str">
        <f>'4_Wash Match Table'!AE292</f>
        <v/>
      </c>
      <c r="R302" s="150" t="str">
        <f>'4_Wash Match Table'!AN292</f>
        <v/>
      </c>
      <c r="S302" s="148" t="str">
        <f>IF(A302="","",SUM('4_Wash Match Table'!O292,'4_Wash Match Table'!X292,'4_Wash Match Table'!AG292,'4_Wash Match Table'!AP292))</f>
        <v/>
      </c>
      <c r="T302" s="151" t="str">
        <f>'4_Wash Match Table'!P292</f>
        <v/>
      </c>
      <c r="U302" s="151" t="str">
        <f>'4_Wash Match Table'!Q292</f>
        <v/>
      </c>
      <c r="V302" s="149" t="str">
        <f>IF(C302="","",SUM('4_Wash Match Table'!R292,'4_Wash Match Table'!AA292,'4_Wash Match Table'!AJ292,'4_Wash Match Table'!AS292))</f>
        <v/>
      </c>
      <c r="W302" s="152" t="str">
        <f t="shared" si="4"/>
        <v/>
      </c>
    </row>
    <row r="303" spans="1:23" ht="12.75" customHeight="1" x14ac:dyDescent="0.2">
      <c r="A303" s="146" t="str">
        <f>'4_Wash Match Table'!A293</f>
        <v/>
      </c>
      <c r="B303" s="146" t="str">
        <f>'4_Wash Match Table'!B293</f>
        <v/>
      </c>
      <c r="C303" s="146" t="str">
        <f>'4_Wash Match Table'!C293</f>
        <v/>
      </c>
      <c r="D303" s="146" t="str">
        <f>'4_Wash Match Table'!D293</f>
        <v/>
      </c>
      <c r="E303" s="147" t="str">
        <f>'4_Wash Match Table'!E293</f>
        <v/>
      </c>
      <c r="F303" s="148" t="str">
        <f>'4_Wash Match Table'!F293</f>
        <v/>
      </c>
      <c r="G303" s="149" t="str">
        <f>IF(D303="","",IFERROR(INDEX('2_Review &amp; Audit'!$P$6:$P$505,MATCH(D303,'2_Review &amp; Audit'!$H$6:$H$505,0)),""))</f>
        <v/>
      </c>
      <c r="H303" s="149" t="str">
        <f>IF(D303="","",IFERROR(INDEX('2_Review &amp; Audit'!$L$6:$L$505,MATCH(D303,'2_Review &amp; Audit'!$H$6:$H$505,0)),""))</f>
        <v/>
      </c>
      <c r="I303" s="149" t="str">
        <f>IF(D303="","",IFERROR(INDEX('2_Review &amp; Audit'!$Q$6:$Q$505,MATCH(D303,'2_Review &amp; Audit'!$H$6:$H$505,0)),""))</f>
        <v/>
      </c>
      <c r="J303" s="146" t="str">
        <f>'4_Wash Match Table'!I293</f>
        <v/>
      </c>
      <c r="K303" s="146" t="str">
        <f>'4_Wash Match Table'!L293</f>
        <v/>
      </c>
      <c r="L303" s="146" t="str">
        <f>'4_Wash Match Table'!U293</f>
        <v/>
      </c>
      <c r="M303" s="146" t="str">
        <f>'4_Wash Match Table'!AD293</f>
        <v/>
      </c>
      <c r="N303" s="146" t="str">
        <f>'4_Wash Match Table'!AM293</f>
        <v/>
      </c>
      <c r="O303" s="150" t="str">
        <f>'4_Wash Match Table'!M293</f>
        <v/>
      </c>
      <c r="P303" s="150" t="str">
        <f>'4_Wash Match Table'!V293</f>
        <v/>
      </c>
      <c r="Q303" s="150" t="str">
        <f>'4_Wash Match Table'!AE293</f>
        <v/>
      </c>
      <c r="R303" s="150" t="str">
        <f>'4_Wash Match Table'!AN293</f>
        <v/>
      </c>
      <c r="S303" s="148" t="str">
        <f>IF(A303="","",SUM('4_Wash Match Table'!O293,'4_Wash Match Table'!X293,'4_Wash Match Table'!AG293,'4_Wash Match Table'!AP293))</f>
        <v/>
      </c>
      <c r="T303" s="151" t="str">
        <f>'4_Wash Match Table'!P293</f>
        <v/>
      </c>
      <c r="U303" s="151" t="str">
        <f>'4_Wash Match Table'!Q293</f>
        <v/>
      </c>
      <c r="V303" s="149" t="str">
        <f>IF(C303="","",SUM('4_Wash Match Table'!R293,'4_Wash Match Table'!AA293,'4_Wash Match Table'!AJ293,'4_Wash Match Table'!AS293))</f>
        <v/>
      </c>
      <c r="W303" s="152" t="str">
        <f t="shared" si="4"/>
        <v/>
      </c>
    </row>
    <row r="304" spans="1:23" ht="12.75" customHeight="1" x14ac:dyDescent="0.2">
      <c r="A304" s="146" t="str">
        <f>'4_Wash Match Table'!A294</f>
        <v/>
      </c>
      <c r="B304" s="146" t="str">
        <f>'4_Wash Match Table'!B294</f>
        <v/>
      </c>
      <c r="C304" s="146" t="str">
        <f>'4_Wash Match Table'!C294</f>
        <v/>
      </c>
      <c r="D304" s="146" t="str">
        <f>'4_Wash Match Table'!D294</f>
        <v/>
      </c>
      <c r="E304" s="147" t="str">
        <f>'4_Wash Match Table'!E294</f>
        <v/>
      </c>
      <c r="F304" s="148" t="str">
        <f>'4_Wash Match Table'!F294</f>
        <v/>
      </c>
      <c r="G304" s="149" t="str">
        <f>IF(D304="","",IFERROR(INDEX('2_Review &amp; Audit'!$P$6:$P$505,MATCH(D304,'2_Review &amp; Audit'!$H$6:$H$505,0)),""))</f>
        <v/>
      </c>
      <c r="H304" s="149" t="str">
        <f>IF(D304="","",IFERROR(INDEX('2_Review &amp; Audit'!$L$6:$L$505,MATCH(D304,'2_Review &amp; Audit'!$H$6:$H$505,0)),""))</f>
        <v/>
      </c>
      <c r="I304" s="149" t="str">
        <f>IF(D304="","",IFERROR(INDEX('2_Review &amp; Audit'!$Q$6:$Q$505,MATCH(D304,'2_Review &amp; Audit'!$H$6:$H$505,0)),""))</f>
        <v/>
      </c>
      <c r="J304" s="146" t="str">
        <f>'4_Wash Match Table'!I294</f>
        <v/>
      </c>
      <c r="K304" s="146" t="str">
        <f>'4_Wash Match Table'!L294</f>
        <v/>
      </c>
      <c r="L304" s="146" t="str">
        <f>'4_Wash Match Table'!U294</f>
        <v/>
      </c>
      <c r="M304" s="146" t="str">
        <f>'4_Wash Match Table'!AD294</f>
        <v/>
      </c>
      <c r="N304" s="146" t="str">
        <f>'4_Wash Match Table'!AM294</f>
        <v/>
      </c>
      <c r="O304" s="150" t="str">
        <f>'4_Wash Match Table'!M294</f>
        <v/>
      </c>
      <c r="P304" s="150" t="str">
        <f>'4_Wash Match Table'!V294</f>
        <v/>
      </c>
      <c r="Q304" s="150" t="str">
        <f>'4_Wash Match Table'!AE294</f>
        <v/>
      </c>
      <c r="R304" s="150" t="str">
        <f>'4_Wash Match Table'!AN294</f>
        <v/>
      </c>
      <c r="S304" s="148" t="str">
        <f>IF(A304="","",SUM('4_Wash Match Table'!O294,'4_Wash Match Table'!X294,'4_Wash Match Table'!AG294,'4_Wash Match Table'!AP294))</f>
        <v/>
      </c>
      <c r="T304" s="151" t="str">
        <f>'4_Wash Match Table'!P294</f>
        <v/>
      </c>
      <c r="U304" s="151" t="str">
        <f>'4_Wash Match Table'!Q294</f>
        <v/>
      </c>
      <c r="V304" s="149" t="str">
        <f>IF(C304="","",SUM('4_Wash Match Table'!R294,'4_Wash Match Table'!AA294,'4_Wash Match Table'!AJ294,'4_Wash Match Table'!AS294))</f>
        <v/>
      </c>
      <c r="W304" s="152" t="str">
        <f t="shared" si="4"/>
        <v/>
      </c>
    </row>
    <row r="305" spans="1:23" ht="12.75" customHeight="1" x14ac:dyDescent="0.2">
      <c r="A305" s="146" t="str">
        <f>'4_Wash Match Table'!A295</f>
        <v/>
      </c>
      <c r="B305" s="146" t="str">
        <f>'4_Wash Match Table'!B295</f>
        <v/>
      </c>
      <c r="C305" s="146" t="str">
        <f>'4_Wash Match Table'!C295</f>
        <v/>
      </c>
      <c r="D305" s="146" t="str">
        <f>'4_Wash Match Table'!D295</f>
        <v/>
      </c>
      <c r="E305" s="147" t="str">
        <f>'4_Wash Match Table'!E295</f>
        <v/>
      </c>
      <c r="F305" s="148" t="str">
        <f>'4_Wash Match Table'!F295</f>
        <v/>
      </c>
      <c r="G305" s="149" t="str">
        <f>IF(D305="","",IFERROR(INDEX('2_Review &amp; Audit'!$P$6:$P$505,MATCH(D305,'2_Review &amp; Audit'!$H$6:$H$505,0)),""))</f>
        <v/>
      </c>
      <c r="H305" s="149" t="str">
        <f>IF(D305="","",IFERROR(INDEX('2_Review &amp; Audit'!$L$6:$L$505,MATCH(D305,'2_Review &amp; Audit'!$H$6:$H$505,0)),""))</f>
        <v/>
      </c>
      <c r="I305" s="149" t="str">
        <f>IF(D305="","",IFERROR(INDEX('2_Review &amp; Audit'!$Q$6:$Q$505,MATCH(D305,'2_Review &amp; Audit'!$H$6:$H$505,0)),""))</f>
        <v/>
      </c>
      <c r="J305" s="146" t="str">
        <f>'4_Wash Match Table'!I295</f>
        <v/>
      </c>
      <c r="K305" s="146" t="str">
        <f>'4_Wash Match Table'!L295</f>
        <v/>
      </c>
      <c r="L305" s="146" t="str">
        <f>'4_Wash Match Table'!U295</f>
        <v/>
      </c>
      <c r="M305" s="146" t="str">
        <f>'4_Wash Match Table'!AD295</f>
        <v/>
      </c>
      <c r="N305" s="146" t="str">
        <f>'4_Wash Match Table'!AM295</f>
        <v/>
      </c>
      <c r="O305" s="150" t="str">
        <f>'4_Wash Match Table'!M295</f>
        <v/>
      </c>
      <c r="P305" s="150" t="str">
        <f>'4_Wash Match Table'!V295</f>
        <v/>
      </c>
      <c r="Q305" s="150" t="str">
        <f>'4_Wash Match Table'!AE295</f>
        <v/>
      </c>
      <c r="R305" s="150" t="str">
        <f>'4_Wash Match Table'!AN295</f>
        <v/>
      </c>
      <c r="S305" s="148" t="str">
        <f>IF(A305="","",SUM('4_Wash Match Table'!O295,'4_Wash Match Table'!X295,'4_Wash Match Table'!AG295,'4_Wash Match Table'!AP295))</f>
        <v/>
      </c>
      <c r="T305" s="151" t="str">
        <f>'4_Wash Match Table'!P295</f>
        <v/>
      </c>
      <c r="U305" s="151" t="str">
        <f>'4_Wash Match Table'!Q295</f>
        <v/>
      </c>
      <c r="V305" s="149" t="str">
        <f>IF(C305="","",SUM('4_Wash Match Table'!R295,'4_Wash Match Table'!AA295,'4_Wash Match Table'!AJ295,'4_Wash Match Table'!AS295))</f>
        <v/>
      </c>
      <c r="W305" s="152" t="str">
        <f t="shared" si="4"/>
        <v/>
      </c>
    </row>
    <row r="306" spans="1:23" ht="12.75" customHeight="1" x14ac:dyDescent="0.2">
      <c r="A306" s="146" t="str">
        <f>'4_Wash Match Table'!A296</f>
        <v/>
      </c>
      <c r="B306" s="146" t="str">
        <f>'4_Wash Match Table'!B296</f>
        <v/>
      </c>
      <c r="C306" s="146" t="str">
        <f>'4_Wash Match Table'!C296</f>
        <v/>
      </c>
      <c r="D306" s="146" t="str">
        <f>'4_Wash Match Table'!D296</f>
        <v/>
      </c>
      <c r="E306" s="147" t="str">
        <f>'4_Wash Match Table'!E296</f>
        <v/>
      </c>
      <c r="F306" s="148" t="str">
        <f>'4_Wash Match Table'!F296</f>
        <v/>
      </c>
      <c r="G306" s="149" t="str">
        <f>IF(D306="","",IFERROR(INDEX('2_Review &amp; Audit'!$P$6:$P$505,MATCH(D306,'2_Review &amp; Audit'!$H$6:$H$505,0)),""))</f>
        <v/>
      </c>
      <c r="H306" s="149" t="str">
        <f>IF(D306="","",IFERROR(INDEX('2_Review &amp; Audit'!$L$6:$L$505,MATCH(D306,'2_Review &amp; Audit'!$H$6:$H$505,0)),""))</f>
        <v/>
      </c>
      <c r="I306" s="149" t="str">
        <f>IF(D306="","",IFERROR(INDEX('2_Review &amp; Audit'!$Q$6:$Q$505,MATCH(D306,'2_Review &amp; Audit'!$H$6:$H$505,0)),""))</f>
        <v/>
      </c>
      <c r="J306" s="146" t="str">
        <f>'4_Wash Match Table'!I296</f>
        <v/>
      </c>
      <c r="K306" s="146" t="str">
        <f>'4_Wash Match Table'!L296</f>
        <v/>
      </c>
      <c r="L306" s="146" t="str">
        <f>'4_Wash Match Table'!U296</f>
        <v/>
      </c>
      <c r="M306" s="146" t="str">
        <f>'4_Wash Match Table'!AD296</f>
        <v/>
      </c>
      <c r="N306" s="146" t="str">
        <f>'4_Wash Match Table'!AM296</f>
        <v/>
      </c>
      <c r="O306" s="150" t="str">
        <f>'4_Wash Match Table'!M296</f>
        <v/>
      </c>
      <c r="P306" s="150" t="str">
        <f>'4_Wash Match Table'!V296</f>
        <v/>
      </c>
      <c r="Q306" s="150" t="str">
        <f>'4_Wash Match Table'!AE296</f>
        <v/>
      </c>
      <c r="R306" s="150" t="str">
        <f>'4_Wash Match Table'!AN296</f>
        <v/>
      </c>
      <c r="S306" s="148" t="str">
        <f>IF(A306="","",SUM('4_Wash Match Table'!O296,'4_Wash Match Table'!X296,'4_Wash Match Table'!AG296,'4_Wash Match Table'!AP296))</f>
        <v/>
      </c>
      <c r="T306" s="151" t="str">
        <f>'4_Wash Match Table'!P296</f>
        <v/>
      </c>
      <c r="U306" s="151" t="str">
        <f>'4_Wash Match Table'!Q296</f>
        <v/>
      </c>
      <c r="V306" s="149" t="str">
        <f>IF(C306="","",SUM('4_Wash Match Table'!R296,'4_Wash Match Table'!AA296,'4_Wash Match Table'!AJ296,'4_Wash Match Table'!AS296))</f>
        <v/>
      </c>
      <c r="W306" s="152" t="str">
        <f t="shared" si="4"/>
        <v/>
      </c>
    </row>
    <row r="307" spans="1:23" ht="12.75" customHeight="1" x14ac:dyDescent="0.2">
      <c r="A307" s="146" t="str">
        <f>'4_Wash Match Table'!A297</f>
        <v/>
      </c>
      <c r="B307" s="146" t="str">
        <f>'4_Wash Match Table'!B297</f>
        <v/>
      </c>
      <c r="C307" s="146" t="str">
        <f>'4_Wash Match Table'!C297</f>
        <v/>
      </c>
      <c r="D307" s="146" t="str">
        <f>'4_Wash Match Table'!D297</f>
        <v/>
      </c>
      <c r="E307" s="147" t="str">
        <f>'4_Wash Match Table'!E297</f>
        <v/>
      </c>
      <c r="F307" s="148" t="str">
        <f>'4_Wash Match Table'!F297</f>
        <v/>
      </c>
      <c r="G307" s="149" t="str">
        <f>IF(D307="","",IFERROR(INDEX('2_Review &amp; Audit'!$P$6:$P$505,MATCH(D307,'2_Review &amp; Audit'!$H$6:$H$505,0)),""))</f>
        <v/>
      </c>
      <c r="H307" s="149" t="str">
        <f>IF(D307="","",IFERROR(INDEX('2_Review &amp; Audit'!$L$6:$L$505,MATCH(D307,'2_Review &amp; Audit'!$H$6:$H$505,0)),""))</f>
        <v/>
      </c>
      <c r="I307" s="149" t="str">
        <f>IF(D307="","",IFERROR(INDEX('2_Review &amp; Audit'!$Q$6:$Q$505,MATCH(D307,'2_Review &amp; Audit'!$H$6:$H$505,0)),""))</f>
        <v/>
      </c>
      <c r="J307" s="146" t="str">
        <f>'4_Wash Match Table'!I297</f>
        <v/>
      </c>
      <c r="K307" s="146" t="str">
        <f>'4_Wash Match Table'!L297</f>
        <v/>
      </c>
      <c r="L307" s="146" t="str">
        <f>'4_Wash Match Table'!U297</f>
        <v/>
      </c>
      <c r="M307" s="146" t="str">
        <f>'4_Wash Match Table'!AD297</f>
        <v/>
      </c>
      <c r="N307" s="146" t="str">
        <f>'4_Wash Match Table'!AM297</f>
        <v/>
      </c>
      <c r="O307" s="150" t="str">
        <f>'4_Wash Match Table'!M297</f>
        <v/>
      </c>
      <c r="P307" s="150" t="str">
        <f>'4_Wash Match Table'!V297</f>
        <v/>
      </c>
      <c r="Q307" s="150" t="str">
        <f>'4_Wash Match Table'!AE297</f>
        <v/>
      </c>
      <c r="R307" s="150" t="str">
        <f>'4_Wash Match Table'!AN297</f>
        <v/>
      </c>
      <c r="S307" s="148" t="str">
        <f>IF(A307="","",SUM('4_Wash Match Table'!O297,'4_Wash Match Table'!X297,'4_Wash Match Table'!AG297,'4_Wash Match Table'!AP297))</f>
        <v/>
      </c>
      <c r="T307" s="151" t="str">
        <f>'4_Wash Match Table'!P297</f>
        <v/>
      </c>
      <c r="U307" s="151" t="str">
        <f>'4_Wash Match Table'!Q297</f>
        <v/>
      </c>
      <c r="V307" s="149" t="str">
        <f>IF(C307="","",SUM('4_Wash Match Table'!R297,'4_Wash Match Table'!AA297,'4_Wash Match Table'!AJ297,'4_Wash Match Table'!AS297))</f>
        <v/>
      </c>
      <c r="W307" s="152" t="str">
        <f t="shared" si="4"/>
        <v/>
      </c>
    </row>
    <row r="308" spans="1:23" ht="12.75" customHeight="1" x14ac:dyDescent="0.2">
      <c r="A308" s="146" t="str">
        <f>'4_Wash Match Table'!A298</f>
        <v/>
      </c>
      <c r="B308" s="146" t="str">
        <f>'4_Wash Match Table'!B298</f>
        <v/>
      </c>
      <c r="C308" s="146" t="str">
        <f>'4_Wash Match Table'!C298</f>
        <v/>
      </c>
      <c r="D308" s="146" t="str">
        <f>'4_Wash Match Table'!D298</f>
        <v/>
      </c>
      <c r="E308" s="147" t="str">
        <f>'4_Wash Match Table'!E298</f>
        <v/>
      </c>
      <c r="F308" s="148" t="str">
        <f>'4_Wash Match Table'!F298</f>
        <v/>
      </c>
      <c r="G308" s="149" t="str">
        <f>IF(D308="","",IFERROR(INDEX('2_Review &amp; Audit'!$P$6:$P$505,MATCH(D308,'2_Review &amp; Audit'!$H$6:$H$505,0)),""))</f>
        <v/>
      </c>
      <c r="H308" s="149" t="str">
        <f>IF(D308="","",IFERROR(INDEX('2_Review &amp; Audit'!$L$6:$L$505,MATCH(D308,'2_Review &amp; Audit'!$H$6:$H$505,0)),""))</f>
        <v/>
      </c>
      <c r="I308" s="149" t="str">
        <f>IF(D308="","",IFERROR(INDEX('2_Review &amp; Audit'!$Q$6:$Q$505,MATCH(D308,'2_Review &amp; Audit'!$H$6:$H$505,0)),""))</f>
        <v/>
      </c>
      <c r="J308" s="146" t="str">
        <f>'4_Wash Match Table'!I298</f>
        <v/>
      </c>
      <c r="K308" s="146" t="str">
        <f>'4_Wash Match Table'!L298</f>
        <v/>
      </c>
      <c r="L308" s="146" t="str">
        <f>'4_Wash Match Table'!U298</f>
        <v/>
      </c>
      <c r="M308" s="146" t="str">
        <f>'4_Wash Match Table'!AD298</f>
        <v/>
      </c>
      <c r="N308" s="146" t="str">
        <f>'4_Wash Match Table'!AM298</f>
        <v/>
      </c>
      <c r="O308" s="150" t="str">
        <f>'4_Wash Match Table'!M298</f>
        <v/>
      </c>
      <c r="P308" s="150" t="str">
        <f>'4_Wash Match Table'!V298</f>
        <v/>
      </c>
      <c r="Q308" s="150" t="str">
        <f>'4_Wash Match Table'!AE298</f>
        <v/>
      </c>
      <c r="R308" s="150" t="str">
        <f>'4_Wash Match Table'!AN298</f>
        <v/>
      </c>
      <c r="S308" s="148" t="str">
        <f>IF(A308="","",SUM('4_Wash Match Table'!O298,'4_Wash Match Table'!X298,'4_Wash Match Table'!AG298,'4_Wash Match Table'!AP298))</f>
        <v/>
      </c>
      <c r="T308" s="151" t="str">
        <f>'4_Wash Match Table'!P298</f>
        <v/>
      </c>
      <c r="U308" s="151" t="str">
        <f>'4_Wash Match Table'!Q298</f>
        <v/>
      </c>
      <c r="V308" s="149" t="str">
        <f>IF(C308="","",SUM('4_Wash Match Table'!R298,'4_Wash Match Table'!AA298,'4_Wash Match Table'!AJ298,'4_Wash Match Table'!AS298))</f>
        <v/>
      </c>
      <c r="W308" s="152" t="str">
        <f t="shared" si="4"/>
        <v/>
      </c>
    </row>
    <row r="309" spans="1:23" ht="12.75" customHeight="1" x14ac:dyDescent="0.2">
      <c r="A309" s="146" t="str">
        <f>'4_Wash Match Table'!A299</f>
        <v/>
      </c>
      <c r="B309" s="146" t="str">
        <f>'4_Wash Match Table'!B299</f>
        <v/>
      </c>
      <c r="C309" s="146" t="str">
        <f>'4_Wash Match Table'!C299</f>
        <v/>
      </c>
      <c r="D309" s="146" t="str">
        <f>'4_Wash Match Table'!D299</f>
        <v/>
      </c>
      <c r="E309" s="147" t="str">
        <f>'4_Wash Match Table'!E299</f>
        <v/>
      </c>
      <c r="F309" s="148" t="str">
        <f>'4_Wash Match Table'!F299</f>
        <v/>
      </c>
      <c r="G309" s="149" t="str">
        <f>IF(D309="","",IFERROR(INDEX('2_Review &amp; Audit'!$P$6:$P$505,MATCH(D309,'2_Review &amp; Audit'!$H$6:$H$505,0)),""))</f>
        <v/>
      </c>
      <c r="H309" s="149" t="str">
        <f>IF(D309="","",IFERROR(INDEX('2_Review &amp; Audit'!$L$6:$L$505,MATCH(D309,'2_Review &amp; Audit'!$H$6:$H$505,0)),""))</f>
        <v/>
      </c>
      <c r="I309" s="149" t="str">
        <f>IF(D309="","",IFERROR(INDEX('2_Review &amp; Audit'!$Q$6:$Q$505,MATCH(D309,'2_Review &amp; Audit'!$H$6:$H$505,0)),""))</f>
        <v/>
      </c>
      <c r="J309" s="146" t="str">
        <f>'4_Wash Match Table'!I299</f>
        <v/>
      </c>
      <c r="K309" s="146" t="str">
        <f>'4_Wash Match Table'!L299</f>
        <v/>
      </c>
      <c r="L309" s="146" t="str">
        <f>'4_Wash Match Table'!U299</f>
        <v/>
      </c>
      <c r="M309" s="146" t="str">
        <f>'4_Wash Match Table'!AD299</f>
        <v/>
      </c>
      <c r="N309" s="146" t="str">
        <f>'4_Wash Match Table'!AM299</f>
        <v/>
      </c>
      <c r="O309" s="150" t="str">
        <f>'4_Wash Match Table'!M299</f>
        <v/>
      </c>
      <c r="P309" s="150" t="str">
        <f>'4_Wash Match Table'!V299</f>
        <v/>
      </c>
      <c r="Q309" s="150" t="str">
        <f>'4_Wash Match Table'!AE299</f>
        <v/>
      </c>
      <c r="R309" s="150" t="str">
        <f>'4_Wash Match Table'!AN299</f>
        <v/>
      </c>
      <c r="S309" s="148" t="str">
        <f>IF(A309="","",SUM('4_Wash Match Table'!O299,'4_Wash Match Table'!X299,'4_Wash Match Table'!AG299,'4_Wash Match Table'!AP299))</f>
        <v/>
      </c>
      <c r="T309" s="151" t="str">
        <f>'4_Wash Match Table'!P299</f>
        <v/>
      </c>
      <c r="U309" s="151" t="str">
        <f>'4_Wash Match Table'!Q299</f>
        <v/>
      </c>
      <c r="V309" s="149" t="str">
        <f>IF(C309="","",SUM('4_Wash Match Table'!R299,'4_Wash Match Table'!AA299,'4_Wash Match Table'!AJ299,'4_Wash Match Table'!AS299))</f>
        <v/>
      </c>
      <c r="W309" s="152" t="str">
        <f t="shared" si="4"/>
        <v/>
      </c>
    </row>
    <row r="310" spans="1:23" ht="12.75" customHeight="1" x14ac:dyDescent="0.2">
      <c r="A310" s="146" t="str">
        <f>'4_Wash Match Table'!A300</f>
        <v/>
      </c>
      <c r="B310" s="146" t="str">
        <f>'4_Wash Match Table'!B300</f>
        <v/>
      </c>
      <c r="C310" s="146" t="str">
        <f>'4_Wash Match Table'!C300</f>
        <v/>
      </c>
      <c r="D310" s="146" t="str">
        <f>'4_Wash Match Table'!D300</f>
        <v/>
      </c>
      <c r="E310" s="147" t="str">
        <f>'4_Wash Match Table'!E300</f>
        <v/>
      </c>
      <c r="F310" s="148" t="str">
        <f>'4_Wash Match Table'!F300</f>
        <v/>
      </c>
      <c r="G310" s="149" t="str">
        <f>IF(D310="","",IFERROR(INDEX('2_Review &amp; Audit'!$P$6:$P$505,MATCH(D310,'2_Review &amp; Audit'!$H$6:$H$505,0)),""))</f>
        <v/>
      </c>
      <c r="H310" s="149" t="str">
        <f>IF(D310="","",IFERROR(INDEX('2_Review &amp; Audit'!$L$6:$L$505,MATCH(D310,'2_Review &amp; Audit'!$H$6:$H$505,0)),""))</f>
        <v/>
      </c>
      <c r="I310" s="149" t="str">
        <f>IF(D310="","",IFERROR(INDEX('2_Review &amp; Audit'!$Q$6:$Q$505,MATCH(D310,'2_Review &amp; Audit'!$H$6:$H$505,0)),""))</f>
        <v/>
      </c>
      <c r="J310" s="146" t="str">
        <f>'4_Wash Match Table'!I300</f>
        <v/>
      </c>
      <c r="K310" s="146" t="str">
        <f>'4_Wash Match Table'!L300</f>
        <v/>
      </c>
      <c r="L310" s="146" t="str">
        <f>'4_Wash Match Table'!U300</f>
        <v/>
      </c>
      <c r="M310" s="146" t="str">
        <f>'4_Wash Match Table'!AD300</f>
        <v/>
      </c>
      <c r="N310" s="146" t="str">
        <f>'4_Wash Match Table'!AM300</f>
        <v/>
      </c>
      <c r="O310" s="150" t="str">
        <f>'4_Wash Match Table'!M300</f>
        <v/>
      </c>
      <c r="P310" s="150" t="str">
        <f>'4_Wash Match Table'!V300</f>
        <v/>
      </c>
      <c r="Q310" s="150" t="str">
        <f>'4_Wash Match Table'!AE300</f>
        <v/>
      </c>
      <c r="R310" s="150" t="str">
        <f>'4_Wash Match Table'!AN300</f>
        <v/>
      </c>
      <c r="S310" s="148" t="str">
        <f>IF(A310="","",SUM('4_Wash Match Table'!O300,'4_Wash Match Table'!X300,'4_Wash Match Table'!AG300,'4_Wash Match Table'!AP300))</f>
        <v/>
      </c>
      <c r="T310" s="151" t="str">
        <f>'4_Wash Match Table'!P300</f>
        <v/>
      </c>
      <c r="U310" s="151" t="str">
        <f>'4_Wash Match Table'!Q300</f>
        <v/>
      </c>
      <c r="V310" s="149" t="str">
        <f>IF(C310="","",SUM('4_Wash Match Table'!R300,'4_Wash Match Table'!AA300,'4_Wash Match Table'!AJ300,'4_Wash Match Table'!AS300))</f>
        <v/>
      </c>
      <c r="W310" s="152" t="str">
        <f t="shared" si="4"/>
        <v/>
      </c>
    </row>
    <row r="311" spans="1:23" ht="12.75" customHeight="1" x14ac:dyDescent="0.2">
      <c r="A311" s="146" t="str">
        <f>'4_Wash Match Table'!A301</f>
        <v/>
      </c>
      <c r="B311" s="146" t="str">
        <f>'4_Wash Match Table'!B301</f>
        <v/>
      </c>
      <c r="C311" s="146" t="str">
        <f>'4_Wash Match Table'!C301</f>
        <v/>
      </c>
      <c r="D311" s="146" t="str">
        <f>'4_Wash Match Table'!D301</f>
        <v/>
      </c>
      <c r="E311" s="147" t="str">
        <f>'4_Wash Match Table'!E301</f>
        <v/>
      </c>
      <c r="F311" s="148" t="str">
        <f>'4_Wash Match Table'!F301</f>
        <v/>
      </c>
      <c r="G311" s="149" t="str">
        <f>IF(D311="","",IFERROR(INDEX('2_Review &amp; Audit'!$P$6:$P$505,MATCH(D311,'2_Review &amp; Audit'!$H$6:$H$505,0)),""))</f>
        <v/>
      </c>
      <c r="H311" s="149" t="str">
        <f>IF(D311="","",IFERROR(INDEX('2_Review &amp; Audit'!$L$6:$L$505,MATCH(D311,'2_Review &amp; Audit'!$H$6:$H$505,0)),""))</f>
        <v/>
      </c>
      <c r="I311" s="149" t="str">
        <f>IF(D311="","",IFERROR(INDEX('2_Review &amp; Audit'!$Q$6:$Q$505,MATCH(D311,'2_Review &amp; Audit'!$H$6:$H$505,0)),""))</f>
        <v/>
      </c>
      <c r="J311" s="146" t="str">
        <f>'4_Wash Match Table'!I301</f>
        <v/>
      </c>
      <c r="K311" s="146" t="str">
        <f>'4_Wash Match Table'!L301</f>
        <v/>
      </c>
      <c r="L311" s="146" t="str">
        <f>'4_Wash Match Table'!U301</f>
        <v/>
      </c>
      <c r="M311" s="146" t="str">
        <f>'4_Wash Match Table'!AD301</f>
        <v/>
      </c>
      <c r="N311" s="146" t="str">
        <f>'4_Wash Match Table'!AM301</f>
        <v/>
      </c>
      <c r="O311" s="150" t="str">
        <f>'4_Wash Match Table'!M301</f>
        <v/>
      </c>
      <c r="P311" s="150" t="str">
        <f>'4_Wash Match Table'!V301</f>
        <v/>
      </c>
      <c r="Q311" s="150" t="str">
        <f>'4_Wash Match Table'!AE301</f>
        <v/>
      </c>
      <c r="R311" s="150" t="str">
        <f>'4_Wash Match Table'!AN301</f>
        <v/>
      </c>
      <c r="S311" s="148" t="str">
        <f>IF(A311="","",SUM('4_Wash Match Table'!O301,'4_Wash Match Table'!X301,'4_Wash Match Table'!AG301,'4_Wash Match Table'!AP301))</f>
        <v/>
      </c>
      <c r="T311" s="151" t="str">
        <f>'4_Wash Match Table'!P301</f>
        <v/>
      </c>
      <c r="U311" s="151" t="str">
        <f>'4_Wash Match Table'!Q301</f>
        <v/>
      </c>
      <c r="V311" s="149" t="str">
        <f>IF(C311="","",SUM('4_Wash Match Table'!R301,'4_Wash Match Table'!AA301,'4_Wash Match Table'!AJ301,'4_Wash Match Table'!AS301))</f>
        <v/>
      </c>
      <c r="W311" s="152" t="str">
        <f t="shared" si="4"/>
        <v/>
      </c>
    </row>
    <row r="312" spans="1:23" ht="12.75" customHeight="1" x14ac:dyDescent="0.2">
      <c r="A312" s="146" t="str">
        <f>'4_Wash Match Table'!A302</f>
        <v/>
      </c>
      <c r="B312" s="146" t="str">
        <f>'4_Wash Match Table'!B302</f>
        <v/>
      </c>
      <c r="C312" s="146" t="str">
        <f>'4_Wash Match Table'!C302</f>
        <v/>
      </c>
      <c r="D312" s="146" t="str">
        <f>'4_Wash Match Table'!D302</f>
        <v/>
      </c>
      <c r="E312" s="147" t="str">
        <f>'4_Wash Match Table'!E302</f>
        <v/>
      </c>
      <c r="F312" s="148" t="str">
        <f>'4_Wash Match Table'!F302</f>
        <v/>
      </c>
      <c r="G312" s="149" t="str">
        <f>IF(D312="","",IFERROR(INDEX('2_Review &amp; Audit'!$P$6:$P$505,MATCH(D312,'2_Review &amp; Audit'!$H$6:$H$505,0)),""))</f>
        <v/>
      </c>
      <c r="H312" s="149" t="str">
        <f>IF(D312="","",IFERROR(INDEX('2_Review &amp; Audit'!$L$6:$L$505,MATCH(D312,'2_Review &amp; Audit'!$H$6:$H$505,0)),""))</f>
        <v/>
      </c>
      <c r="I312" s="149" t="str">
        <f>IF(D312="","",IFERROR(INDEX('2_Review &amp; Audit'!$Q$6:$Q$505,MATCH(D312,'2_Review &amp; Audit'!$H$6:$H$505,0)),""))</f>
        <v/>
      </c>
      <c r="J312" s="146" t="str">
        <f>'4_Wash Match Table'!I302</f>
        <v/>
      </c>
      <c r="K312" s="146" t="str">
        <f>'4_Wash Match Table'!L302</f>
        <v/>
      </c>
      <c r="L312" s="146" t="str">
        <f>'4_Wash Match Table'!U302</f>
        <v/>
      </c>
      <c r="M312" s="146" t="str">
        <f>'4_Wash Match Table'!AD302</f>
        <v/>
      </c>
      <c r="N312" s="146" t="str">
        <f>'4_Wash Match Table'!AM302</f>
        <v/>
      </c>
      <c r="O312" s="150" t="str">
        <f>'4_Wash Match Table'!M302</f>
        <v/>
      </c>
      <c r="P312" s="150" t="str">
        <f>'4_Wash Match Table'!V302</f>
        <v/>
      </c>
      <c r="Q312" s="150" t="str">
        <f>'4_Wash Match Table'!AE302</f>
        <v/>
      </c>
      <c r="R312" s="150" t="str">
        <f>'4_Wash Match Table'!AN302</f>
        <v/>
      </c>
      <c r="S312" s="148" t="str">
        <f>IF(A312="","",SUM('4_Wash Match Table'!O302,'4_Wash Match Table'!X302,'4_Wash Match Table'!AG302,'4_Wash Match Table'!AP302))</f>
        <v/>
      </c>
      <c r="T312" s="151" t="str">
        <f>'4_Wash Match Table'!P302</f>
        <v/>
      </c>
      <c r="U312" s="151" t="str">
        <f>'4_Wash Match Table'!Q302</f>
        <v/>
      </c>
      <c r="V312" s="149" t="str">
        <f>IF(C312="","",SUM('4_Wash Match Table'!R302,'4_Wash Match Table'!AA302,'4_Wash Match Table'!AJ302,'4_Wash Match Table'!AS302))</f>
        <v/>
      </c>
      <c r="W312" s="152" t="str">
        <f t="shared" si="4"/>
        <v/>
      </c>
    </row>
    <row r="313" spans="1:23" ht="12.75" customHeight="1" x14ac:dyDescent="0.2">
      <c r="A313" s="146" t="str">
        <f>'4_Wash Match Table'!A303</f>
        <v/>
      </c>
      <c r="B313" s="146" t="str">
        <f>'4_Wash Match Table'!B303</f>
        <v/>
      </c>
      <c r="C313" s="146" t="str">
        <f>'4_Wash Match Table'!C303</f>
        <v/>
      </c>
      <c r="D313" s="146" t="str">
        <f>'4_Wash Match Table'!D303</f>
        <v/>
      </c>
      <c r="E313" s="147" t="str">
        <f>'4_Wash Match Table'!E303</f>
        <v/>
      </c>
      <c r="F313" s="148" t="str">
        <f>'4_Wash Match Table'!F303</f>
        <v/>
      </c>
      <c r="G313" s="149" t="str">
        <f>IF(D313="","",IFERROR(INDEX('2_Review &amp; Audit'!$P$6:$P$505,MATCH(D313,'2_Review &amp; Audit'!$H$6:$H$505,0)),""))</f>
        <v/>
      </c>
      <c r="H313" s="149" t="str">
        <f>IF(D313="","",IFERROR(INDEX('2_Review &amp; Audit'!$L$6:$L$505,MATCH(D313,'2_Review &amp; Audit'!$H$6:$H$505,0)),""))</f>
        <v/>
      </c>
      <c r="I313" s="149" t="str">
        <f>IF(D313="","",IFERROR(INDEX('2_Review &amp; Audit'!$Q$6:$Q$505,MATCH(D313,'2_Review &amp; Audit'!$H$6:$H$505,0)),""))</f>
        <v/>
      </c>
      <c r="J313" s="146" t="str">
        <f>'4_Wash Match Table'!I303</f>
        <v/>
      </c>
      <c r="K313" s="146" t="str">
        <f>'4_Wash Match Table'!L303</f>
        <v/>
      </c>
      <c r="L313" s="146" t="str">
        <f>'4_Wash Match Table'!U303</f>
        <v/>
      </c>
      <c r="M313" s="146" t="str">
        <f>'4_Wash Match Table'!AD303</f>
        <v/>
      </c>
      <c r="N313" s="146" t="str">
        <f>'4_Wash Match Table'!AM303</f>
        <v/>
      </c>
      <c r="O313" s="150" t="str">
        <f>'4_Wash Match Table'!M303</f>
        <v/>
      </c>
      <c r="P313" s="150" t="str">
        <f>'4_Wash Match Table'!V303</f>
        <v/>
      </c>
      <c r="Q313" s="150" t="str">
        <f>'4_Wash Match Table'!AE303</f>
        <v/>
      </c>
      <c r="R313" s="150" t="str">
        <f>'4_Wash Match Table'!AN303</f>
        <v/>
      </c>
      <c r="S313" s="148" t="str">
        <f>IF(A313="","",SUM('4_Wash Match Table'!O303,'4_Wash Match Table'!X303,'4_Wash Match Table'!AG303,'4_Wash Match Table'!AP303))</f>
        <v/>
      </c>
      <c r="T313" s="151" t="str">
        <f>'4_Wash Match Table'!P303</f>
        <v/>
      </c>
      <c r="U313" s="151" t="str">
        <f>'4_Wash Match Table'!Q303</f>
        <v/>
      </c>
      <c r="V313" s="149" t="str">
        <f>IF(C313="","",SUM('4_Wash Match Table'!R303,'4_Wash Match Table'!AA303,'4_Wash Match Table'!AJ303,'4_Wash Match Table'!AS303))</f>
        <v/>
      </c>
      <c r="W313" s="152" t="str">
        <f t="shared" si="4"/>
        <v/>
      </c>
    </row>
    <row r="314" spans="1:23" ht="12.75" customHeight="1" x14ac:dyDescent="0.2">
      <c r="A314" s="146" t="str">
        <f>'4_Wash Match Table'!A304</f>
        <v/>
      </c>
      <c r="B314" s="146" t="str">
        <f>'4_Wash Match Table'!B304</f>
        <v/>
      </c>
      <c r="C314" s="146" t="str">
        <f>'4_Wash Match Table'!C304</f>
        <v/>
      </c>
      <c r="D314" s="146" t="str">
        <f>'4_Wash Match Table'!D304</f>
        <v/>
      </c>
      <c r="E314" s="147" t="str">
        <f>'4_Wash Match Table'!E304</f>
        <v/>
      </c>
      <c r="F314" s="148" t="str">
        <f>'4_Wash Match Table'!F304</f>
        <v/>
      </c>
      <c r="G314" s="149" t="str">
        <f>IF(D314="","",IFERROR(INDEX('2_Review &amp; Audit'!$P$6:$P$505,MATCH(D314,'2_Review &amp; Audit'!$H$6:$H$505,0)),""))</f>
        <v/>
      </c>
      <c r="H314" s="149" t="str">
        <f>IF(D314="","",IFERROR(INDEX('2_Review &amp; Audit'!$L$6:$L$505,MATCH(D314,'2_Review &amp; Audit'!$H$6:$H$505,0)),""))</f>
        <v/>
      </c>
      <c r="I314" s="149" t="str">
        <f>IF(D314="","",IFERROR(INDEX('2_Review &amp; Audit'!$Q$6:$Q$505,MATCH(D314,'2_Review &amp; Audit'!$H$6:$H$505,0)),""))</f>
        <v/>
      </c>
      <c r="J314" s="146" t="str">
        <f>'4_Wash Match Table'!I304</f>
        <v/>
      </c>
      <c r="K314" s="146" t="str">
        <f>'4_Wash Match Table'!L304</f>
        <v/>
      </c>
      <c r="L314" s="146" t="str">
        <f>'4_Wash Match Table'!U304</f>
        <v/>
      </c>
      <c r="M314" s="146" t="str">
        <f>'4_Wash Match Table'!AD304</f>
        <v/>
      </c>
      <c r="N314" s="146" t="str">
        <f>'4_Wash Match Table'!AM304</f>
        <v/>
      </c>
      <c r="O314" s="150" t="str">
        <f>'4_Wash Match Table'!M304</f>
        <v/>
      </c>
      <c r="P314" s="150" t="str">
        <f>'4_Wash Match Table'!V304</f>
        <v/>
      </c>
      <c r="Q314" s="150" t="str">
        <f>'4_Wash Match Table'!AE304</f>
        <v/>
      </c>
      <c r="R314" s="150" t="str">
        <f>'4_Wash Match Table'!AN304</f>
        <v/>
      </c>
      <c r="S314" s="148" t="str">
        <f>IF(A314="","",SUM('4_Wash Match Table'!O304,'4_Wash Match Table'!X304,'4_Wash Match Table'!AG304,'4_Wash Match Table'!AP304))</f>
        <v/>
      </c>
      <c r="T314" s="151" t="str">
        <f>'4_Wash Match Table'!P304</f>
        <v/>
      </c>
      <c r="U314" s="151" t="str">
        <f>'4_Wash Match Table'!Q304</f>
        <v/>
      </c>
      <c r="V314" s="149" t="str">
        <f>IF(C314="","",SUM('4_Wash Match Table'!R304,'4_Wash Match Table'!AA304,'4_Wash Match Table'!AJ304,'4_Wash Match Table'!AS304))</f>
        <v/>
      </c>
      <c r="W314" s="152" t="str">
        <f t="shared" si="4"/>
        <v/>
      </c>
    </row>
    <row r="315" spans="1:23" ht="12.75" customHeight="1" x14ac:dyDescent="0.2">
      <c r="A315" s="146" t="str">
        <f>'4_Wash Match Table'!A305</f>
        <v/>
      </c>
      <c r="B315" s="146" t="str">
        <f>'4_Wash Match Table'!B305</f>
        <v/>
      </c>
      <c r="C315" s="146" t="str">
        <f>'4_Wash Match Table'!C305</f>
        <v/>
      </c>
      <c r="D315" s="146" t="str">
        <f>'4_Wash Match Table'!D305</f>
        <v/>
      </c>
      <c r="E315" s="147" t="str">
        <f>'4_Wash Match Table'!E305</f>
        <v/>
      </c>
      <c r="F315" s="148" t="str">
        <f>'4_Wash Match Table'!F305</f>
        <v/>
      </c>
      <c r="G315" s="149" t="str">
        <f>IF(D315="","",IFERROR(INDEX('2_Review &amp; Audit'!$P$6:$P$505,MATCH(D315,'2_Review &amp; Audit'!$H$6:$H$505,0)),""))</f>
        <v/>
      </c>
      <c r="H315" s="149" t="str">
        <f>IF(D315="","",IFERROR(INDEX('2_Review &amp; Audit'!$L$6:$L$505,MATCH(D315,'2_Review &amp; Audit'!$H$6:$H$505,0)),""))</f>
        <v/>
      </c>
      <c r="I315" s="149" t="str">
        <f>IF(D315="","",IFERROR(INDEX('2_Review &amp; Audit'!$Q$6:$Q$505,MATCH(D315,'2_Review &amp; Audit'!$H$6:$H$505,0)),""))</f>
        <v/>
      </c>
      <c r="J315" s="146" t="str">
        <f>'4_Wash Match Table'!I305</f>
        <v/>
      </c>
      <c r="K315" s="146" t="str">
        <f>'4_Wash Match Table'!L305</f>
        <v/>
      </c>
      <c r="L315" s="146" t="str">
        <f>'4_Wash Match Table'!U305</f>
        <v/>
      </c>
      <c r="M315" s="146" t="str">
        <f>'4_Wash Match Table'!AD305</f>
        <v/>
      </c>
      <c r="N315" s="146" t="str">
        <f>'4_Wash Match Table'!AM305</f>
        <v/>
      </c>
      <c r="O315" s="150" t="str">
        <f>'4_Wash Match Table'!M305</f>
        <v/>
      </c>
      <c r="P315" s="150" t="str">
        <f>'4_Wash Match Table'!V305</f>
        <v/>
      </c>
      <c r="Q315" s="150" t="str">
        <f>'4_Wash Match Table'!AE305</f>
        <v/>
      </c>
      <c r="R315" s="150" t="str">
        <f>'4_Wash Match Table'!AN305</f>
        <v/>
      </c>
      <c r="S315" s="148" t="str">
        <f>IF(A315="","",SUM('4_Wash Match Table'!O305,'4_Wash Match Table'!X305,'4_Wash Match Table'!AG305,'4_Wash Match Table'!AP305))</f>
        <v/>
      </c>
      <c r="T315" s="151" t="str">
        <f>'4_Wash Match Table'!P305</f>
        <v/>
      </c>
      <c r="U315" s="151" t="str">
        <f>'4_Wash Match Table'!Q305</f>
        <v/>
      </c>
      <c r="V315" s="149" t="str">
        <f>IF(C315="","",SUM('4_Wash Match Table'!R305,'4_Wash Match Table'!AA305,'4_Wash Match Table'!AJ305,'4_Wash Match Table'!AS305))</f>
        <v/>
      </c>
      <c r="W315" s="152" t="str">
        <f t="shared" si="4"/>
        <v/>
      </c>
    </row>
    <row r="316" spans="1:23" ht="12.75" customHeight="1" x14ac:dyDescent="0.2">
      <c r="A316" s="146" t="str">
        <f>'4_Wash Match Table'!A306</f>
        <v/>
      </c>
      <c r="B316" s="146" t="str">
        <f>'4_Wash Match Table'!B306</f>
        <v/>
      </c>
      <c r="C316" s="146" t="str">
        <f>'4_Wash Match Table'!C306</f>
        <v/>
      </c>
      <c r="D316" s="146" t="str">
        <f>'4_Wash Match Table'!D306</f>
        <v/>
      </c>
      <c r="E316" s="147" t="str">
        <f>'4_Wash Match Table'!E306</f>
        <v/>
      </c>
      <c r="F316" s="148" t="str">
        <f>'4_Wash Match Table'!F306</f>
        <v/>
      </c>
      <c r="G316" s="149" t="str">
        <f>IF(D316="","",IFERROR(INDEX('2_Review &amp; Audit'!$P$6:$P$505,MATCH(D316,'2_Review &amp; Audit'!$H$6:$H$505,0)),""))</f>
        <v/>
      </c>
      <c r="H316" s="149" t="str">
        <f>IF(D316="","",IFERROR(INDEX('2_Review &amp; Audit'!$L$6:$L$505,MATCH(D316,'2_Review &amp; Audit'!$H$6:$H$505,0)),""))</f>
        <v/>
      </c>
      <c r="I316" s="149" t="str">
        <f>IF(D316="","",IFERROR(INDEX('2_Review &amp; Audit'!$Q$6:$Q$505,MATCH(D316,'2_Review &amp; Audit'!$H$6:$H$505,0)),""))</f>
        <v/>
      </c>
      <c r="J316" s="146" t="str">
        <f>'4_Wash Match Table'!I306</f>
        <v/>
      </c>
      <c r="K316" s="146" t="str">
        <f>'4_Wash Match Table'!L306</f>
        <v/>
      </c>
      <c r="L316" s="146" t="str">
        <f>'4_Wash Match Table'!U306</f>
        <v/>
      </c>
      <c r="M316" s="146" t="str">
        <f>'4_Wash Match Table'!AD306</f>
        <v/>
      </c>
      <c r="N316" s="146" t="str">
        <f>'4_Wash Match Table'!AM306</f>
        <v/>
      </c>
      <c r="O316" s="150" t="str">
        <f>'4_Wash Match Table'!M306</f>
        <v/>
      </c>
      <c r="P316" s="150" t="str">
        <f>'4_Wash Match Table'!V306</f>
        <v/>
      </c>
      <c r="Q316" s="150" t="str">
        <f>'4_Wash Match Table'!AE306</f>
        <v/>
      </c>
      <c r="R316" s="150" t="str">
        <f>'4_Wash Match Table'!AN306</f>
        <v/>
      </c>
      <c r="S316" s="148" t="str">
        <f>IF(A316="","",SUM('4_Wash Match Table'!O306,'4_Wash Match Table'!X306,'4_Wash Match Table'!AG306,'4_Wash Match Table'!AP306))</f>
        <v/>
      </c>
      <c r="T316" s="151" t="str">
        <f>'4_Wash Match Table'!P306</f>
        <v/>
      </c>
      <c r="U316" s="151" t="str">
        <f>'4_Wash Match Table'!Q306</f>
        <v/>
      </c>
      <c r="V316" s="149" t="str">
        <f>IF(C316="","",SUM('4_Wash Match Table'!R306,'4_Wash Match Table'!AA306,'4_Wash Match Table'!AJ306,'4_Wash Match Table'!AS306))</f>
        <v/>
      </c>
      <c r="W316" s="152" t="str">
        <f t="shared" si="4"/>
        <v/>
      </c>
    </row>
    <row r="317" spans="1:23" ht="12.75" customHeight="1" x14ac:dyDescent="0.2">
      <c r="A317" s="146" t="str">
        <f>'4_Wash Match Table'!A307</f>
        <v/>
      </c>
      <c r="B317" s="146" t="str">
        <f>'4_Wash Match Table'!B307</f>
        <v/>
      </c>
      <c r="C317" s="146" t="str">
        <f>'4_Wash Match Table'!C307</f>
        <v/>
      </c>
      <c r="D317" s="146" t="str">
        <f>'4_Wash Match Table'!D307</f>
        <v/>
      </c>
      <c r="E317" s="147" t="str">
        <f>'4_Wash Match Table'!E307</f>
        <v/>
      </c>
      <c r="F317" s="148" t="str">
        <f>'4_Wash Match Table'!F307</f>
        <v/>
      </c>
      <c r="G317" s="149" t="str">
        <f>IF(D317="","",IFERROR(INDEX('2_Review &amp; Audit'!$P$6:$P$505,MATCH(D317,'2_Review &amp; Audit'!$H$6:$H$505,0)),""))</f>
        <v/>
      </c>
      <c r="H317" s="149" t="str">
        <f>IF(D317="","",IFERROR(INDEX('2_Review &amp; Audit'!$L$6:$L$505,MATCH(D317,'2_Review &amp; Audit'!$H$6:$H$505,0)),""))</f>
        <v/>
      </c>
      <c r="I317" s="149" t="str">
        <f>IF(D317="","",IFERROR(INDEX('2_Review &amp; Audit'!$Q$6:$Q$505,MATCH(D317,'2_Review &amp; Audit'!$H$6:$H$505,0)),""))</f>
        <v/>
      </c>
      <c r="J317" s="146" t="str">
        <f>'4_Wash Match Table'!I307</f>
        <v/>
      </c>
      <c r="K317" s="146" t="str">
        <f>'4_Wash Match Table'!L307</f>
        <v/>
      </c>
      <c r="L317" s="146" t="str">
        <f>'4_Wash Match Table'!U307</f>
        <v/>
      </c>
      <c r="M317" s="146" t="str">
        <f>'4_Wash Match Table'!AD307</f>
        <v/>
      </c>
      <c r="N317" s="146" t="str">
        <f>'4_Wash Match Table'!AM307</f>
        <v/>
      </c>
      <c r="O317" s="150" t="str">
        <f>'4_Wash Match Table'!M307</f>
        <v/>
      </c>
      <c r="P317" s="150" t="str">
        <f>'4_Wash Match Table'!V307</f>
        <v/>
      </c>
      <c r="Q317" s="150" t="str">
        <f>'4_Wash Match Table'!AE307</f>
        <v/>
      </c>
      <c r="R317" s="150" t="str">
        <f>'4_Wash Match Table'!AN307</f>
        <v/>
      </c>
      <c r="S317" s="148" t="str">
        <f>IF(A317="","",SUM('4_Wash Match Table'!O307,'4_Wash Match Table'!X307,'4_Wash Match Table'!AG307,'4_Wash Match Table'!AP307))</f>
        <v/>
      </c>
      <c r="T317" s="151" t="str">
        <f>'4_Wash Match Table'!P307</f>
        <v/>
      </c>
      <c r="U317" s="151" t="str">
        <f>'4_Wash Match Table'!Q307</f>
        <v/>
      </c>
      <c r="V317" s="149" t="str">
        <f>IF(C317="","",SUM('4_Wash Match Table'!R307,'4_Wash Match Table'!AA307,'4_Wash Match Table'!AJ307,'4_Wash Match Table'!AS307))</f>
        <v/>
      </c>
      <c r="W317" s="152" t="str">
        <f t="shared" si="4"/>
        <v/>
      </c>
    </row>
    <row r="318" spans="1:23" ht="12.75" customHeight="1" x14ac:dyDescent="0.2">
      <c r="A318" s="146" t="str">
        <f>'4_Wash Match Table'!A308</f>
        <v/>
      </c>
      <c r="B318" s="146" t="str">
        <f>'4_Wash Match Table'!B308</f>
        <v/>
      </c>
      <c r="C318" s="146" t="str">
        <f>'4_Wash Match Table'!C308</f>
        <v/>
      </c>
      <c r="D318" s="146" t="str">
        <f>'4_Wash Match Table'!D308</f>
        <v/>
      </c>
      <c r="E318" s="147" t="str">
        <f>'4_Wash Match Table'!E308</f>
        <v/>
      </c>
      <c r="F318" s="148" t="str">
        <f>'4_Wash Match Table'!F308</f>
        <v/>
      </c>
      <c r="G318" s="149" t="str">
        <f>IF(D318="","",IFERROR(INDEX('2_Review &amp; Audit'!$P$6:$P$505,MATCH(D318,'2_Review &amp; Audit'!$H$6:$H$505,0)),""))</f>
        <v/>
      </c>
      <c r="H318" s="149" t="str">
        <f>IF(D318="","",IFERROR(INDEX('2_Review &amp; Audit'!$L$6:$L$505,MATCH(D318,'2_Review &amp; Audit'!$H$6:$H$505,0)),""))</f>
        <v/>
      </c>
      <c r="I318" s="149" t="str">
        <f>IF(D318="","",IFERROR(INDEX('2_Review &amp; Audit'!$Q$6:$Q$505,MATCH(D318,'2_Review &amp; Audit'!$H$6:$H$505,0)),""))</f>
        <v/>
      </c>
      <c r="J318" s="146" t="str">
        <f>'4_Wash Match Table'!I308</f>
        <v/>
      </c>
      <c r="K318" s="146" t="str">
        <f>'4_Wash Match Table'!L308</f>
        <v/>
      </c>
      <c r="L318" s="146" t="str">
        <f>'4_Wash Match Table'!U308</f>
        <v/>
      </c>
      <c r="M318" s="146" t="str">
        <f>'4_Wash Match Table'!AD308</f>
        <v/>
      </c>
      <c r="N318" s="146" t="str">
        <f>'4_Wash Match Table'!AM308</f>
        <v/>
      </c>
      <c r="O318" s="150" t="str">
        <f>'4_Wash Match Table'!M308</f>
        <v/>
      </c>
      <c r="P318" s="150" t="str">
        <f>'4_Wash Match Table'!V308</f>
        <v/>
      </c>
      <c r="Q318" s="150" t="str">
        <f>'4_Wash Match Table'!AE308</f>
        <v/>
      </c>
      <c r="R318" s="150" t="str">
        <f>'4_Wash Match Table'!AN308</f>
        <v/>
      </c>
      <c r="S318" s="148" t="str">
        <f>IF(A318="","",SUM('4_Wash Match Table'!O308,'4_Wash Match Table'!X308,'4_Wash Match Table'!AG308,'4_Wash Match Table'!AP308))</f>
        <v/>
      </c>
      <c r="T318" s="151" t="str">
        <f>'4_Wash Match Table'!P308</f>
        <v/>
      </c>
      <c r="U318" s="151" t="str">
        <f>'4_Wash Match Table'!Q308</f>
        <v/>
      </c>
      <c r="V318" s="149" t="str">
        <f>IF(C318="","",SUM('4_Wash Match Table'!R308,'4_Wash Match Table'!AA308,'4_Wash Match Table'!AJ308,'4_Wash Match Table'!AS308))</f>
        <v/>
      </c>
      <c r="W318" s="152" t="str">
        <f t="shared" si="4"/>
        <v/>
      </c>
    </row>
    <row r="319" spans="1:23" ht="12.75" customHeight="1" x14ac:dyDescent="0.2">
      <c r="A319" s="146" t="str">
        <f>'4_Wash Match Table'!A309</f>
        <v/>
      </c>
      <c r="B319" s="146" t="str">
        <f>'4_Wash Match Table'!B309</f>
        <v/>
      </c>
      <c r="C319" s="146" t="str">
        <f>'4_Wash Match Table'!C309</f>
        <v/>
      </c>
      <c r="D319" s="146" t="str">
        <f>'4_Wash Match Table'!D309</f>
        <v/>
      </c>
      <c r="E319" s="147" t="str">
        <f>'4_Wash Match Table'!E309</f>
        <v/>
      </c>
      <c r="F319" s="148" t="str">
        <f>'4_Wash Match Table'!F309</f>
        <v/>
      </c>
      <c r="G319" s="149" t="str">
        <f>IF(D319="","",IFERROR(INDEX('2_Review &amp; Audit'!$P$6:$P$505,MATCH(D319,'2_Review &amp; Audit'!$H$6:$H$505,0)),""))</f>
        <v/>
      </c>
      <c r="H319" s="149" t="str">
        <f>IF(D319="","",IFERROR(INDEX('2_Review &amp; Audit'!$L$6:$L$505,MATCH(D319,'2_Review &amp; Audit'!$H$6:$H$505,0)),""))</f>
        <v/>
      </c>
      <c r="I319" s="149" t="str">
        <f>IF(D319="","",IFERROR(INDEX('2_Review &amp; Audit'!$Q$6:$Q$505,MATCH(D319,'2_Review &amp; Audit'!$H$6:$H$505,0)),""))</f>
        <v/>
      </c>
      <c r="J319" s="146" t="str">
        <f>'4_Wash Match Table'!I309</f>
        <v/>
      </c>
      <c r="K319" s="146" t="str">
        <f>'4_Wash Match Table'!L309</f>
        <v/>
      </c>
      <c r="L319" s="146" t="str">
        <f>'4_Wash Match Table'!U309</f>
        <v/>
      </c>
      <c r="M319" s="146" t="str">
        <f>'4_Wash Match Table'!AD309</f>
        <v/>
      </c>
      <c r="N319" s="146" t="str">
        <f>'4_Wash Match Table'!AM309</f>
        <v/>
      </c>
      <c r="O319" s="150" t="str">
        <f>'4_Wash Match Table'!M309</f>
        <v/>
      </c>
      <c r="P319" s="150" t="str">
        <f>'4_Wash Match Table'!V309</f>
        <v/>
      </c>
      <c r="Q319" s="150" t="str">
        <f>'4_Wash Match Table'!AE309</f>
        <v/>
      </c>
      <c r="R319" s="150" t="str">
        <f>'4_Wash Match Table'!AN309</f>
        <v/>
      </c>
      <c r="S319" s="148" t="str">
        <f>IF(A319="","",SUM('4_Wash Match Table'!O309,'4_Wash Match Table'!X309,'4_Wash Match Table'!AG309,'4_Wash Match Table'!AP309))</f>
        <v/>
      </c>
      <c r="T319" s="151" t="str">
        <f>'4_Wash Match Table'!P309</f>
        <v/>
      </c>
      <c r="U319" s="151" t="str">
        <f>'4_Wash Match Table'!Q309</f>
        <v/>
      </c>
      <c r="V319" s="149" t="str">
        <f>IF(C319="","",SUM('4_Wash Match Table'!R309,'4_Wash Match Table'!AA309,'4_Wash Match Table'!AJ309,'4_Wash Match Table'!AS309))</f>
        <v/>
      </c>
      <c r="W319" s="152" t="str">
        <f t="shared" si="4"/>
        <v/>
      </c>
    </row>
    <row r="320" spans="1:23" ht="12.75" customHeight="1" x14ac:dyDescent="0.2">
      <c r="A320" s="146" t="str">
        <f>'4_Wash Match Table'!A310</f>
        <v/>
      </c>
      <c r="B320" s="146" t="str">
        <f>'4_Wash Match Table'!B310</f>
        <v/>
      </c>
      <c r="C320" s="146" t="str">
        <f>'4_Wash Match Table'!C310</f>
        <v/>
      </c>
      <c r="D320" s="146" t="str">
        <f>'4_Wash Match Table'!D310</f>
        <v/>
      </c>
      <c r="E320" s="147" t="str">
        <f>'4_Wash Match Table'!E310</f>
        <v/>
      </c>
      <c r="F320" s="148" t="str">
        <f>'4_Wash Match Table'!F310</f>
        <v/>
      </c>
      <c r="G320" s="149" t="str">
        <f>IF(D320="","",IFERROR(INDEX('2_Review &amp; Audit'!$P$6:$P$505,MATCH(D320,'2_Review &amp; Audit'!$H$6:$H$505,0)),""))</f>
        <v/>
      </c>
      <c r="H320" s="149" t="str">
        <f>IF(D320="","",IFERROR(INDEX('2_Review &amp; Audit'!$L$6:$L$505,MATCH(D320,'2_Review &amp; Audit'!$H$6:$H$505,0)),""))</f>
        <v/>
      </c>
      <c r="I320" s="149" t="str">
        <f>IF(D320="","",IFERROR(INDEX('2_Review &amp; Audit'!$Q$6:$Q$505,MATCH(D320,'2_Review &amp; Audit'!$H$6:$H$505,0)),""))</f>
        <v/>
      </c>
      <c r="J320" s="146" t="str">
        <f>'4_Wash Match Table'!I310</f>
        <v/>
      </c>
      <c r="K320" s="146" t="str">
        <f>'4_Wash Match Table'!L310</f>
        <v/>
      </c>
      <c r="L320" s="146" t="str">
        <f>'4_Wash Match Table'!U310</f>
        <v/>
      </c>
      <c r="M320" s="146" t="str">
        <f>'4_Wash Match Table'!AD310</f>
        <v/>
      </c>
      <c r="N320" s="146" t="str">
        <f>'4_Wash Match Table'!AM310</f>
        <v/>
      </c>
      <c r="O320" s="150" t="str">
        <f>'4_Wash Match Table'!M310</f>
        <v/>
      </c>
      <c r="P320" s="150" t="str">
        <f>'4_Wash Match Table'!V310</f>
        <v/>
      </c>
      <c r="Q320" s="150" t="str">
        <f>'4_Wash Match Table'!AE310</f>
        <v/>
      </c>
      <c r="R320" s="150" t="str">
        <f>'4_Wash Match Table'!AN310</f>
        <v/>
      </c>
      <c r="S320" s="148" t="str">
        <f>IF(A320="","",SUM('4_Wash Match Table'!O310,'4_Wash Match Table'!X310,'4_Wash Match Table'!AG310,'4_Wash Match Table'!AP310))</f>
        <v/>
      </c>
      <c r="T320" s="151" t="str">
        <f>'4_Wash Match Table'!P310</f>
        <v/>
      </c>
      <c r="U320" s="151" t="str">
        <f>'4_Wash Match Table'!Q310</f>
        <v/>
      </c>
      <c r="V320" s="149" t="str">
        <f>IF(C320="","",SUM('4_Wash Match Table'!R310,'4_Wash Match Table'!AA310,'4_Wash Match Table'!AJ310,'4_Wash Match Table'!AS310))</f>
        <v/>
      </c>
      <c r="W320" s="152" t="str">
        <f t="shared" si="4"/>
        <v/>
      </c>
    </row>
    <row r="321" spans="1:23" ht="12.75" customHeight="1" x14ac:dyDescent="0.2">
      <c r="A321" s="146" t="str">
        <f>'4_Wash Match Table'!A311</f>
        <v/>
      </c>
      <c r="B321" s="146" t="str">
        <f>'4_Wash Match Table'!B311</f>
        <v/>
      </c>
      <c r="C321" s="146" t="str">
        <f>'4_Wash Match Table'!C311</f>
        <v/>
      </c>
      <c r="D321" s="146" t="str">
        <f>'4_Wash Match Table'!D311</f>
        <v/>
      </c>
      <c r="E321" s="147" t="str">
        <f>'4_Wash Match Table'!E311</f>
        <v/>
      </c>
      <c r="F321" s="148" t="str">
        <f>'4_Wash Match Table'!F311</f>
        <v/>
      </c>
      <c r="G321" s="149" t="str">
        <f>IF(D321="","",IFERROR(INDEX('2_Review &amp; Audit'!$P$6:$P$505,MATCH(D321,'2_Review &amp; Audit'!$H$6:$H$505,0)),""))</f>
        <v/>
      </c>
      <c r="H321" s="149" t="str">
        <f>IF(D321="","",IFERROR(INDEX('2_Review &amp; Audit'!$L$6:$L$505,MATCH(D321,'2_Review &amp; Audit'!$H$6:$H$505,0)),""))</f>
        <v/>
      </c>
      <c r="I321" s="149" t="str">
        <f>IF(D321="","",IFERROR(INDEX('2_Review &amp; Audit'!$Q$6:$Q$505,MATCH(D321,'2_Review &amp; Audit'!$H$6:$H$505,0)),""))</f>
        <v/>
      </c>
      <c r="J321" s="146" t="str">
        <f>'4_Wash Match Table'!I311</f>
        <v/>
      </c>
      <c r="K321" s="146" t="str">
        <f>'4_Wash Match Table'!L311</f>
        <v/>
      </c>
      <c r="L321" s="146" t="str">
        <f>'4_Wash Match Table'!U311</f>
        <v/>
      </c>
      <c r="M321" s="146" t="str">
        <f>'4_Wash Match Table'!AD311</f>
        <v/>
      </c>
      <c r="N321" s="146" t="str">
        <f>'4_Wash Match Table'!AM311</f>
        <v/>
      </c>
      <c r="O321" s="150" t="str">
        <f>'4_Wash Match Table'!M311</f>
        <v/>
      </c>
      <c r="P321" s="150" t="str">
        <f>'4_Wash Match Table'!V311</f>
        <v/>
      </c>
      <c r="Q321" s="150" t="str">
        <f>'4_Wash Match Table'!AE311</f>
        <v/>
      </c>
      <c r="R321" s="150" t="str">
        <f>'4_Wash Match Table'!AN311</f>
        <v/>
      </c>
      <c r="S321" s="148" t="str">
        <f>IF(A321="","",SUM('4_Wash Match Table'!O311,'4_Wash Match Table'!X311,'4_Wash Match Table'!AG311,'4_Wash Match Table'!AP311))</f>
        <v/>
      </c>
      <c r="T321" s="151" t="str">
        <f>'4_Wash Match Table'!P311</f>
        <v/>
      </c>
      <c r="U321" s="151" t="str">
        <f>'4_Wash Match Table'!Q311</f>
        <v/>
      </c>
      <c r="V321" s="149" t="str">
        <f>IF(C321="","",SUM('4_Wash Match Table'!R311,'4_Wash Match Table'!AA311,'4_Wash Match Table'!AJ311,'4_Wash Match Table'!AS311))</f>
        <v/>
      </c>
      <c r="W321" s="152" t="str">
        <f t="shared" si="4"/>
        <v/>
      </c>
    </row>
    <row r="322" spans="1:23" ht="12.75" customHeight="1" x14ac:dyDescent="0.2">
      <c r="A322" s="146" t="str">
        <f>'4_Wash Match Table'!A312</f>
        <v/>
      </c>
      <c r="B322" s="146" t="str">
        <f>'4_Wash Match Table'!B312</f>
        <v/>
      </c>
      <c r="C322" s="146" t="str">
        <f>'4_Wash Match Table'!C312</f>
        <v/>
      </c>
      <c r="D322" s="146" t="str">
        <f>'4_Wash Match Table'!D312</f>
        <v/>
      </c>
      <c r="E322" s="147" t="str">
        <f>'4_Wash Match Table'!E312</f>
        <v/>
      </c>
      <c r="F322" s="148" t="str">
        <f>'4_Wash Match Table'!F312</f>
        <v/>
      </c>
      <c r="G322" s="149" t="str">
        <f>IF(D322="","",IFERROR(INDEX('2_Review &amp; Audit'!$P$6:$P$505,MATCH(D322,'2_Review &amp; Audit'!$H$6:$H$505,0)),""))</f>
        <v/>
      </c>
      <c r="H322" s="149" t="str">
        <f>IF(D322="","",IFERROR(INDEX('2_Review &amp; Audit'!$L$6:$L$505,MATCH(D322,'2_Review &amp; Audit'!$H$6:$H$505,0)),""))</f>
        <v/>
      </c>
      <c r="I322" s="149" t="str">
        <f>IF(D322="","",IFERROR(INDEX('2_Review &amp; Audit'!$Q$6:$Q$505,MATCH(D322,'2_Review &amp; Audit'!$H$6:$H$505,0)),""))</f>
        <v/>
      </c>
      <c r="J322" s="146" t="str">
        <f>'4_Wash Match Table'!I312</f>
        <v/>
      </c>
      <c r="K322" s="146" t="str">
        <f>'4_Wash Match Table'!L312</f>
        <v/>
      </c>
      <c r="L322" s="146" t="str">
        <f>'4_Wash Match Table'!U312</f>
        <v/>
      </c>
      <c r="M322" s="146" t="str">
        <f>'4_Wash Match Table'!AD312</f>
        <v/>
      </c>
      <c r="N322" s="146" t="str">
        <f>'4_Wash Match Table'!AM312</f>
        <v/>
      </c>
      <c r="O322" s="150" t="str">
        <f>'4_Wash Match Table'!M312</f>
        <v/>
      </c>
      <c r="P322" s="150" t="str">
        <f>'4_Wash Match Table'!V312</f>
        <v/>
      </c>
      <c r="Q322" s="150" t="str">
        <f>'4_Wash Match Table'!AE312</f>
        <v/>
      </c>
      <c r="R322" s="150" t="str">
        <f>'4_Wash Match Table'!AN312</f>
        <v/>
      </c>
      <c r="S322" s="148" t="str">
        <f>IF(A322="","",SUM('4_Wash Match Table'!O312,'4_Wash Match Table'!X312,'4_Wash Match Table'!AG312,'4_Wash Match Table'!AP312))</f>
        <v/>
      </c>
      <c r="T322" s="151" t="str">
        <f>'4_Wash Match Table'!P312</f>
        <v/>
      </c>
      <c r="U322" s="151" t="str">
        <f>'4_Wash Match Table'!Q312</f>
        <v/>
      </c>
      <c r="V322" s="149" t="str">
        <f>IF(C322="","",SUM('4_Wash Match Table'!R312,'4_Wash Match Table'!AA312,'4_Wash Match Table'!AJ312,'4_Wash Match Table'!AS312))</f>
        <v/>
      </c>
      <c r="W322" s="152" t="str">
        <f t="shared" si="4"/>
        <v/>
      </c>
    </row>
    <row r="323" spans="1:23" ht="12.75" customHeight="1" x14ac:dyDescent="0.2">
      <c r="A323" s="146" t="str">
        <f>'4_Wash Match Table'!A313</f>
        <v/>
      </c>
      <c r="B323" s="146" t="str">
        <f>'4_Wash Match Table'!B313</f>
        <v/>
      </c>
      <c r="C323" s="146" t="str">
        <f>'4_Wash Match Table'!C313</f>
        <v/>
      </c>
      <c r="D323" s="146" t="str">
        <f>'4_Wash Match Table'!D313</f>
        <v/>
      </c>
      <c r="E323" s="147" t="str">
        <f>'4_Wash Match Table'!E313</f>
        <v/>
      </c>
      <c r="F323" s="148" t="str">
        <f>'4_Wash Match Table'!F313</f>
        <v/>
      </c>
      <c r="G323" s="149" t="str">
        <f>IF(D323="","",IFERROR(INDEX('2_Review &amp; Audit'!$P$6:$P$505,MATCH(D323,'2_Review &amp; Audit'!$H$6:$H$505,0)),""))</f>
        <v/>
      </c>
      <c r="H323" s="149" t="str">
        <f>IF(D323="","",IFERROR(INDEX('2_Review &amp; Audit'!$L$6:$L$505,MATCH(D323,'2_Review &amp; Audit'!$H$6:$H$505,0)),""))</f>
        <v/>
      </c>
      <c r="I323" s="149" t="str">
        <f>IF(D323="","",IFERROR(INDEX('2_Review &amp; Audit'!$Q$6:$Q$505,MATCH(D323,'2_Review &amp; Audit'!$H$6:$H$505,0)),""))</f>
        <v/>
      </c>
      <c r="J323" s="146" t="str">
        <f>'4_Wash Match Table'!I313</f>
        <v/>
      </c>
      <c r="K323" s="146" t="str">
        <f>'4_Wash Match Table'!L313</f>
        <v/>
      </c>
      <c r="L323" s="146" t="str">
        <f>'4_Wash Match Table'!U313</f>
        <v/>
      </c>
      <c r="M323" s="146" t="str">
        <f>'4_Wash Match Table'!AD313</f>
        <v/>
      </c>
      <c r="N323" s="146" t="str">
        <f>'4_Wash Match Table'!AM313</f>
        <v/>
      </c>
      <c r="O323" s="150" t="str">
        <f>'4_Wash Match Table'!M313</f>
        <v/>
      </c>
      <c r="P323" s="150" t="str">
        <f>'4_Wash Match Table'!V313</f>
        <v/>
      </c>
      <c r="Q323" s="150" t="str">
        <f>'4_Wash Match Table'!AE313</f>
        <v/>
      </c>
      <c r="R323" s="150" t="str">
        <f>'4_Wash Match Table'!AN313</f>
        <v/>
      </c>
      <c r="S323" s="148" t="str">
        <f>IF(A323="","",SUM('4_Wash Match Table'!O313,'4_Wash Match Table'!X313,'4_Wash Match Table'!AG313,'4_Wash Match Table'!AP313))</f>
        <v/>
      </c>
      <c r="T323" s="151" t="str">
        <f>'4_Wash Match Table'!P313</f>
        <v/>
      </c>
      <c r="U323" s="151" t="str">
        <f>'4_Wash Match Table'!Q313</f>
        <v/>
      </c>
      <c r="V323" s="149" t="str">
        <f>IF(C323="","",SUM('4_Wash Match Table'!R313,'4_Wash Match Table'!AA313,'4_Wash Match Table'!AJ313,'4_Wash Match Table'!AS313))</f>
        <v/>
      </c>
      <c r="W323" s="152" t="str">
        <f t="shared" si="4"/>
        <v/>
      </c>
    </row>
    <row r="324" spans="1:23" ht="12.75" customHeight="1" x14ac:dyDescent="0.2">
      <c r="A324" s="146" t="str">
        <f>'4_Wash Match Table'!A314</f>
        <v/>
      </c>
      <c r="B324" s="146" t="str">
        <f>'4_Wash Match Table'!B314</f>
        <v/>
      </c>
      <c r="C324" s="146" t="str">
        <f>'4_Wash Match Table'!C314</f>
        <v/>
      </c>
      <c r="D324" s="146" t="str">
        <f>'4_Wash Match Table'!D314</f>
        <v/>
      </c>
      <c r="E324" s="147" t="str">
        <f>'4_Wash Match Table'!E314</f>
        <v/>
      </c>
      <c r="F324" s="148" t="str">
        <f>'4_Wash Match Table'!F314</f>
        <v/>
      </c>
      <c r="G324" s="149" t="str">
        <f>IF(D324="","",IFERROR(INDEX('2_Review &amp; Audit'!$P$6:$P$505,MATCH(D324,'2_Review &amp; Audit'!$H$6:$H$505,0)),""))</f>
        <v/>
      </c>
      <c r="H324" s="149" t="str">
        <f>IF(D324="","",IFERROR(INDEX('2_Review &amp; Audit'!$L$6:$L$505,MATCH(D324,'2_Review &amp; Audit'!$H$6:$H$505,0)),""))</f>
        <v/>
      </c>
      <c r="I324" s="149" t="str">
        <f>IF(D324="","",IFERROR(INDEX('2_Review &amp; Audit'!$Q$6:$Q$505,MATCH(D324,'2_Review &amp; Audit'!$H$6:$H$505,0)),""))</f>
        <v/>
      </c>
      <c r="J324" s="146" t="str">
        <f>'4_Wash Match Table'!I314</f>
        <v/>
      </c>
      <c r="K324" s="146" t="str">
        <f>'4_Wash Match Table'!L314</f>
        <v/>
      </c>
      <c r="L324" s="146" t="str">
        <f>'4_Wash Match Table'!U314</f>
        <v/>
      </c>
      <c r="M324" s="146" t="str">
        <f>'4_Wash Match Table'!AD314</f>
        <v/>
      </c>
      <c r="N324" s="146" t="str">
        <f>'4_Wash Match Table'!AM314</f>
        <v/>
      </c>
      <c r="O324" s="150" t="str">
        <f>'4_Wash Match Table'!M314</f>
        <v/>
      </c>
      <c r="P324" s="150" t="str">
        <f>'4_Wash Match Table'!V314</f>
        <v/>
      </c>
      <c r="Q324" s="150" t="str">
        <f>'4_Wash Match Table'!AE314</f>
        <v/>
      </c>
      <c r="R324" s="150" t="str">
        <f>'4_Wash Match Table'!AN314</f>
        <v/>
      </c>
      <c r="S324" s="148" t="str">
        <f>IF(A324="","",SUM('4_Wash Match Table'!O314,'4_Wash Match Table'!X314,'4_Wash Match Table'!AG314,'4_Wash Match Table'!AP314))</f>
        <v/>
      </c>
      <c r="T324" s="151" t="str">
        <f>'4_Wash Match Table'!P314</f>
        <v/>
      </c>
      <c r="U324" s="151" t="str">
        <f>'4_Wash Match Table'!Q314</f>
        <v/>
      </c>
      <c r="V324" s="149" t="str">
        <f>IF(C324="","",SUM('4_Wash Match Table'!R314,'4_Wash Match Table'!AA314,'4_Wash Match Table'!AJ314,'4_Wash Match Table'!AS314))</f>
        <v/>
      </c>
      <c r="W324" s="152" t="str">
        <f t="shared" si="4"/>
        <v/>
      </c>
    </row>
    <row r="325" spans="1:23" ht="12.75" customHeight="1" x14ac:dyDescent="0.2">
      <c r="A325" s="146" t="str">
        <f>'4_Wash Match Table'!A315</f>
        <v/>
      </c>
      <c r="B325" s="146" t="str">
        <f>'4_Wash Match Table'!B315</f>
        <v/>
      </c>
      <c r="C325" s="146" t="str">
        <f>'4_Wash Match Table'!C315</f>
        <v/>
      </c>
      <c r="D325" s="146" t="str">
        <f>'4_Wash Match Table'!D315</f>
        <v/>
      </c>
      <c r="E325" s="147" t="str">
        <f>'4_Wash Match Table'!E315</f>
        <v/>
      </c>
      <c r="F325" s="148" t="str">
        <f>'4_Wash Match Table'!F315</f>
        <v/>
      </c>
      <c r="G325" s="149" t="str">
        <f>IF(D325="","",IFERROR(INDEX('2_Review &amp; Audit'!$P$6:$P$505,MATCH(D325,'2_Review &amp; Audit'!$H$6:$H$505,0)),""))</f>
        <v/>
      </c>
      <c r="H325" s="149" t="str">
        <f>IF(D325="","",IFERROR(INDEX('2_Review &amp; Audit'!$L$6:$L$505,MATCH(D325,'2_Review &amp; Audit'!$H$6:$H$505,0)),""))</f>
        <v/>
      </c>
      <c r="I325" s="149" t="str">
        <f>IF(D325="","",IFERROR(INDEX('2_Review &amp; Audit'!$Q$6:$Q$505,MATCH(D325,'2_Review &amp; Audit'!$H$6:$H$505,0)),""))</f>
        <v/>
      </c>
      <c r="J325" s="146" t="str">
        <f>'4_Wash Match Table'!I315</f>
        <v/>
      </c>
      <c r="K325" s="146" t="str">
        <f>'4_Wash Match Table'!L315</f>
        <v/>
      </c>
      <c r="L325" s="146" t="str">
        <f>'4_Wash Match Table'!U315</f>
        <v/>
      </c>
      <c r="M325" s="146" t="str">
        <f>'4_Wash Match Table'!AD315</f>
        <v/>
      </c>
      <c r="N325" s="146" t="str">
        <f>'4_Wash Match Table'!AM315</f>
        <v/>
      </c>
      <c r="O325" s="150" t="str">
        <f>'4_Wash Match Table'!M315</f>
        <v/>
      </c>
      <c r="P325" s="150" t="str">
        <f>'4_Wash Match Table'!V315</f>
        <v/>
      </c>
      <c r="Q325" s="150" t="str">
        <f>'4_Wash Match Table'!AE315</f>
        <v/>
      </c>
      <c r="R325" s="150" t="str">
        <f>'4_Wash Match Table'!AN315</f>
        <v/>
      </c>
      <c r="S325" s="148" t="str">
        <f>IF(A325="","",SUM('4_Wash Match Table'!O315,'4_Wash Match Table'!X315,'4_Wash Match Table'!AG315,'4_Wash Match Table'!AP315))</f>
        <v/>
      </c>
      <c r="T325" s="151" t="str">
        <f>'4_Wash Match Table'!P315</f>
        <v/>
      </c>
      <c r="U325" s="151" t="str">
        <f>'4_Wash Match Table'!Q315</f>
        <v/>
      </c>
      <c r="V325" s="149" t="str">
        <f>IF(C325="","",SUM('4_Wash Match Table'!R315,'4_Wash Match Table'!AA315,'4_Wash Match Table'!AJ315,'4_Wash Match Table'!AS315))</f>
        <v/>
      </c>
      <c r="W325" s="152" t="str">
        <f t="shared" si="4"/>
        <v/>
      </c>
    </row>
    <row r="326" spans="1:23" ht="12.75" customHeight="1" x14ac:dyDescent="0.2">
      <c r="A326" s="146" t="str">
        <f>'4_Wash Match Table'!A316</f>
        <v/>
      </c>
      <c r="B326" s="146" t="str">
        <f>'4_Wash Match Table'!B316</f>
        <v/>
      </c>
      <c r="C326" s="146" t="str">
        <f>'4_Wash Match Table'!C316</f>
        <v/>
      </c>
      <c r="D326" s="146" t="str">
        <f>'4_Wash Match Table'!D316</f>
        <v/>
      </c>
      <c r="E326" s="147" t="str">
        <f>'4_Wash Match Table'!E316</f>
        <v/>
      </c>
      <c r="F326" s="148" t="str">
        <f>'4_Wash Match Table'!F316</f>
        <v/>
      </c>
      <c r="G326" s="149" t="str">
        <f>IF(D326="","",IFERROR(INDEX('2_Review &amp; Audit'!$P$6:$P$505,MATCH(D326,'2_Review &amp; Audit'!$H$6:$H$505,0)),""))</f>
        <v/>
      </c>
      <c r="H326" s="149" t="str">
        <f>IF(D326="","",IFERROR(INDEX('2_Review &amp; Audit'!$L$6:$L$505,MATCH(D326,'2_Review &amp; Audit'!$H$6:$H$505,0)),""))</f>
        <v/>
      </c>
      <c r="I326" s="149" t="str">
        <f>IF(D326="","",IFERROR(INDEX('2_Review &amp; Audit'!$Q$6:$Q$505,MATCH(D326,'2_Review &amp; Audit'!$H$6:$H$505,0)),""))</f>
        <v/>
      </c>
      <c r="J326" s="146" t="str">
        <f>'4_Wash Match Table'!I316</f>
        <v/>
      </c>
      <c r="K326" s="146" t="str">
        <f>'4_Wash Match Table'!L316</f>
        <v/>
      </c>
      <c r="L326" s="146" t="str">
        <f>'4_Wash Match Table'!U316</f>
        <v/>
      </c>
      <c r="M326" s="146" t="str">
        <f>'4_Wash Match Table'!AD316</f>
        <v/>
      </c>
      <c r="N326" s="146" t="str">
        <f>'4_Wash Match Table'!AM316</f>
        <v/>
      </c>
      <c r="O326" s="150" t="str">
        <f>'4_Wash Match Table'!M316</f>
        <v/>
      </c>
      <c r="P326" s="150" t="str">
        <f>'4_Wash Match Table'!V316</f>
        <v/>
      </c>
      <c r="Q326" s="150" t="str">
        <f>'4_Wash Match Table'!AE316</f>
        <v/>
      </c>
      <c r="R326" s="150" t="str">
        <f>'4_Wash Match Table'!AN316</f>
        <v/>
      </c>
      <c r="S326" s="148" t="str">
        <f>IF(A326="","",SUM('4_Wash Match Table'!O316,'4_Wash Match Table'!X316,'4_Wash Match Table'!AG316,'4_Wash Match Table'!AP316))</f>
        <v/>
      </c>
      <c r="T326" s="151" t="str">
        <f>'4_Wash Match Table'!P316</f>
        <v/>
      </c>
      <c r="U326" s="151" t="str">
        <f>'4_Wash Match Table'!Q316</f>
        <v/>
      </c>
      <c r="V326" s="149" t="str">
        <f>IF(C326="","",SUM('4_Wash Match Table'!R316,'4_Wash Match Table'!AA316,'4_Wash Match Table'!AJ316,'4_Wash Match Table'!AS316))</f>
        <v/>
      </c>
      <c r="W326" s="152" t="str">
        <f t="shared" si="4"/>
        <v/>
      </c>
    </row>
    <row r="327" spans="1:23" ht="12.75" customHeight="1" x14ac:dyDescent="0.2">
      <c r="A327" s="146" t="str">
        <f>'4_Wash Match Table'!A317</f>
        <v/>
      </c>
      <c r="B327" s="146" t="str">
        <f>'4_Wash Match Table'!B317</f>
        <v/>
      </c>
      <c r="C327" s="146" t="str">
        <f>'4_Wash Match Table'!C317</f>
        <v/>
      </c>
      <c r="D327" s="146" t="str">
        <f>'4_Wash Match Table'!D317</f>
        <v/>
      </c>
      <c r="E327" s="147" t="str">
        <f>'4_Wash Match Table'!E317</f>
        <v/>
      </c>
      <c r="F327" s="148" t="str">
        <f>'4_Wash Match Table'!F317</f>
        <v/>
      </c>
      <c r="G327" s="149" t="str">
        <f>IF(D327="","",IFERROR(INDEX('2_Review &amp; Audit'!$P$6:$P$505,MATCH(D327,'2_Review &amp; Audit'!$H$6:$H$505,0)),""))</f>
        <v/>
      </c>
      <c r="H327" s="149" t="str">
        <f>IF(D327="","",IFERROR(INDEX('2_Review &amp; Audit'!$L$6:$L$505,MATCH(D327,'2_Review &amp; Audit'!$H$6:$H$505,0)),""))</f>
        <v/>
      </c>
      <c r="I327" s="149" t="str">
        <f>IF(D327="","",IFERROR(INDEX('2_Review &amp; Audit'!$Q$6:$Q$505,MATCH(D327,'2_Review &amp; Audit'!$H$6:$H$505,0)),""))</f>
        <v/>
      </c>
      <c r="J327" s="146" t="str">
        <f>'4_Wash Match Table'!I317</f>
        <v/>
      </c>
      <c r="K327" s="146" t="str">
        <f>'4_Wash Match Table'!L317</f>
        <v/>
      </c>
      <c r="L327" s="146" t="str">
        <f>'4_Wash Match Table'!U317</f>
        <v/>
      </c>
      <c r="M327" s="146" t="str">
        <f>'4_Wash Match Table'!AD317</f>
        <v/>
      </c>
      <c r="N327" s="146" t="str">
        <f>'4_Wash Match Table'!AM317</f>
        <v/>
      </c>
      <c r="O327" s="150" t="str">
        <f>'4_Wash Match Table'!M317</f>
        <v/>
      </c>
      <c r="P327" s="150" t="str">
        <f>'4_Wash Match Table'!V317</f>
        <v/>
      </c>
      <c r="Q327" s="150" t="str">
        <f>'4_Wash Match Table'!AE317</f>
        <v/>
      </c>
      <c r="R327" s="150" t="str">
        <f>'4_Wash Match Table'!AN317</f>
        <v/>
      </c>
      <c r="S327" s="148" t="str">
        <f>IF(A327="","",SUM('4_Wash Match Table'!O317,'4_Wash Match Table'!X317,'4_Wash Match Table'!AG317,'4_Wash Match Table'!AP317))</f>
        <v/>
      </c>
      <c r="T327" s="151" t="str">
        <f>'4_Wash Match Table'!P317</f>
        <v/>
      </c>
      <c r="U327" s="151" t="str">
        <f>'4_Wash Match Table'!Q317</f>
        <v/>
      </c>
      <c r="V327" s="149" t="str">
        <f>IF(C327="","",SUM('4_Wash Match Table'!R317,'4_Wash Match Table'!AA317,'4_Wash Match Table'!AJ317,'4_Wash Match Table'!AS317))</f>
        <v/>
      </c>
      <c r="W327" s="152" t="str">
        <f t="shared" si="4"/>
        <v/>
      </c>
    </row>
    <row r="328" spans="1:23" ht="12.75" customHeight="1" x14ac:dyDescent="0.2">
      <c r="A328" s="146" t="str">
        <f>'4_Wash Match Table'!A318</f>
        <v/>
      </c>
      <c r="B328" s="146" t="str">
        <f>'4_Wash Match Table'!B318</f>
        <v/>
      </c>
      <c r="C328" s="146" t="str">
        <f>'4_Wash Match Table'!C318</f>
        <v/>
      </c>
      <c r="D328" s="146" t="str">
        <f>'4_Wash Match Table'!D318</f>
        <v/>
      </c>
      <c r="E328" s="147" t="str">
        <f>'4_Wash Match Table'!E318</f>
        <v/>
      </c>
      <c r="F328" s="148" t="str">
        <f>'4_Wash Match Table'!F318</f>
        <v/>
      </c>
      <c r="G328" s="149" t="str">
        <f>IF(D328="","",IFERROR(INDEX('2_Review &amp; Audit'!$P$6:$P$505,MATCH(D328,'2_Review &amp; Audit'!$H$6:$H$505,0)),""))</f>
        <v/>
      </c>
      <c r="H328" s="149" t="str">
        <f>IF(D328="","",IFERROR(INDEX('2_Review &amp; Audit'!$L$6:$L$505,MATCH(D328,'2_Review &amp; Audit'!$H$6:$H$505,0)),""))</f>
        <v/>
      </c>
      <c r="I328" s="149" t="str">
        <f>IF(D328="","",IFERROR(INDEX('2_Review &amp; Audit'!$Q$6:$Q$505,MATCH(D328,'2_Review &amp; Audit'!$H$6:$H$505,0)),""))</f>
        <v/>
      </c>
      <c r="J328" s="146" t="str">
        <f>'4_Wash Match Table'!I318</f>
        <v/>
      </c>
      <c r="K328" s="146" t="str">
        <f>'4_Wash Match Table'!L318</f>
        <v/>
      </c>
      <c r="L328" s="146" t="str">
        <f>'4_Wash Match Table'!U318</f>
        <v/>
      </c>
      <c r="M328" s="146" t="str">
        <f>'4_Wash Match Table'!AD318</f>
        <v/>
      </c>
      <c r="N328" s="146" t="str">
        <f>'4_Wash Match Table'!AM318</f>
        <v/>
      </c>
      <c r="O328" s="150" t="str">
        <f>'4_Wash Match Table'!M318</f>
        <v/>
      </c>
      <c r="P328" s="150" t="str">
        <f>'4_Wash Match Table'!V318</f>
        <v/>
      </c>
      <c r="Q328" s="150" t="str">
        <f>'4_Wash Match Table'!AE318</f>
        <v/>
      </c>
      <c r="R328" s="150" t="str">
        <f>'4_Wash Match Table'!AN318</f>
        <v/>
      </c>
      <c r="S328" s="148" t="str">
        <f>IF(A328="","",SUM('4_Wash Match Table'!O318,'4_Wash Match Table'!X318,'4_Wash Match Table'!AG318,'4_Wash Match Table'!AP318))</f>
        <v/>
      </c>
      <c r="T328" s="151" t="str">
        <f>'4_Wash Match Table'!P318</f>
        <v/>
      </c>
      <c r="U328" s="151" t="str">
        <f>'4_Wash Match Table'!Q318</f>
        <v/>
      </c>
      <c r="V328" s="149" t="str">
        <f>IF(C328="","",SUM('4_Wash Match Table'!R318,'4_Wash Match Table'!AA318,'4_Wash Match Table'!AJ318,'4_Wash Match Table'!AS318))</f>
        <v/>
      </c>
      <c r="W328" s="152" t="str">
        <f t="shared" si="4"/>
        <v/>
      </c>
    </row>
    <row r="329" spans="1:23" ht="12.75" customHeight="1" x14ac:dyDescent="0.2">
      <c r="A329" s="146" t="str">
        <f>'4_Wash Match Table'!A319</f>
        <v/>
      </c>
      <c r="B329" s="146" t="str">
        <f>'4_Wash Match Table'!B319</f>
        <v/>
      </c>
      <c r="C329" s="146" t="str">
        <f>'4_Wash Match Table'!C319</f>
        <v/>
      </c>
      <c r="D329" s="146" t="str">
        <f>'4_Wash Match Table'!D319</f>
        <v/>
      </c>
      <c r="E329" s="147" t="str">
        <f>'4_Wash Match Table'!E319</f>
        <v/>
      </c>
      <c r="F329" s="148" t="str">
        <f>'4_Wash Match Table'!F319</f>
        <v/>
      </c>
      <c r="G329" s="149" t="str">
        <f>IF(D329="","",IFERROR(INDEX('2_Review &amp; Audit'!$P$6:$P$505,MATCH(D329,'2_Review &amp; Audit'!$H$6:$H$505,0)),""))</f>
        <v/>
      </c>
      <c r="H329" s="149" t="str">
        <f>IF(D329="","",IFERROR(INDEX('2_Review &amp; Audit'!$L$6:$L$505,MATCH(D329,'2_Review &amp; Audit'!$H$6:$H$505,0)),""))</f>
        <v/>
      </c>
      <c r="I329" s="149" t="str">
        <f>IF(D329="","",IFERROR(INDEX('2_Review &amp; Audit'!$Q$6:$Q$505,MATCH(D329,'2_Review &amp; Audit'!$H$6:$H$505,0)),""))</f>
        <v/>
      </c>
      <c r="J329" s="146" t="str">
        <f>'4_Wash Match Table'!I319</f>
        <v/>
      </c>
      <c r="K329" s="146" t="str">
        <f>'4_Wash Match Table'!L319</f>
        <v/>
      </c>
      <c r="L329" s="146" t="str">
        <f>'4_Wash Match Table'!U319</f>
        <v/>
      </c>
      <c r="M329" s="146" t="str">
        <f>'4_Wash Match Table'!AD319</f>
        <v/>
      </c>
      <c r="N329" s="146" t="str">
        <f>'4_Wash Match Table'!AM319</f>
        <v/>
      </c>
      <c r="O329" s="150" t="str">
        <f>'4_Wash Match Table'!M319</f>
        <v/>
      </c>
      <c r="P329" s="150" t="str">
        <f>'4_Wash Match Table'!V319</f>
        <v/>
      </c>
      <c r="Q329" s="150" t="str">
        <f>'4_Wash Match Table'!AE319</f>
        <v/>
      </c>
      <c r="R329" s="150" t="str">
        <f>'4_Wash Match Table'!AN319</f>
        <v/>
      </c>
      <c r="S329" s="148" t="str">
        <f>IF(A329="","",SUM('4_Wash Match Table'!O319,'4_Wash Match Table'!X319,'4_Wash Match Table'!AG319,'4_Wash Match Table'!AP319))</f>
        <v/>
      </c>
      <c r="T329" s="151" t="str">
        <f>'4_Wash Match Table'!P319</f>
        <v/>
      </c>
      <c r="U329" s="151" t="str">
        <f>'4_Wash Match Table'!Q319</f>
        <v/>
      </c>
      <c r="V329" s="149" t="str">
        <f>IF(C329="","",SUM('4_Wash Match Table'!R319,'4_Wash Match Table'!AA319,'4_Wash Match Table'!AJ319,'4_Wash Match Table'!AS319))</f>
        <v/>
      </c>
      <c r="W329" s="152" t="str">
        <f t="shared" si="4"/>
        <v/>
      </c>
    </row>
    <row r="330" spans="1:23" ht="12.75" customHeight="1" x14ac:dyDescent="0.2">
      <c r="A330" s="146" t="str">
        <f>'4_Wash Match Table'!A320</f>
        <v/>
      </c>
      <c r="B330" s="146" t="str">
        <f>'4_Wash Match Table'!B320</f>
        <v/>
      </c>
      <c r="C330" s="146" t="str">
        <f>'4_Wash Match Table'!C320</f>
        <v/>
      </c>
      <c r="D330" s="146" t="str">
        <f>'4_Wash Match Table'!D320</f>
        <v/>
      </c>
      <c r="E330" s="147" t="str">
        <f>'4_Wash Match Table'!E320</f>
        <v/>
      </c>
      <c r="F330" s="148" t="str">
        <f>'4_Wash Match Table'!F320</f>
        <v/>
      </c>
      <c r="G330" s="149" t="str">
        <f>IF(D330="","",IFERROR(INDEX('2_Review &amp; Audit'!$P$6:$P$505,MATCH(D330,'2_Review &amp; Audit'!$H$6:$H$505,0)),""))</f>
        <v/>
      </c>
      <c r="H330" s="149" t="str">
        <f>IF(D330="","",IFERROR(INDEX('2_Review &amp; Audit'!$L$6:$L$505,MATCH(D330,'2_Review &amp; Audit'!$H$6:$H$505,0)),""))</f>
        <v/>
      </c>
      <c r="I330" s="149" t="str">
        <f>IF(D330="","",IFERROR(INDEX('2_Review &amp; Audit'!$Q$6:$Q$505,MATCH(D330,'2_Review &amp; Audit'!$H$6:$H$505,0)),""))</f>
        <v/>
      </c>
      <c r="J330" s="146" t="str">
        <f>'4_Wash Match Table'!I320</f>
        <v/>
      </c>
      <c r="K330" s="146" t="str">
        <f>'4_Wash Match Table'!L320</f>
        <v/>
      </c>
      <c r="L330" s="146" t="str">
        <f>'4_Wash Match Table'!U320</f>
        <v/>
      </c>
      <c r="M330" s="146" t="str">
        <f>'4_Wash Match Table'!AD320</f>
        <v/>
      </c>
      <c r="N330" s="146" t="str">
        <f>'4_Wash Match Table'!AM320</f>
        <v/>
      </c>
      <c r="O330" s="150" t="str">
        <f>'4_Wash Match Table'!M320</f>
        <v/>
      </c>
      <c r="P330" s="150" t="str">
        <f>'4_Wash Match Table'!V320</f>
        <v/>
      </c>
      <c r="Q330" s="150" t="str">
        <f>'4_Wash Match Table'!AE320</f>
        <v/>
      </c>
      <c r="R330" s="150" t="str">
        <f>'4_Wash Match Table'!AN320</f>
        <v/>
      </c>
      <c r="S330" s="148" t="str">
        <f>IF(A330="","",SUM('4_Wash Match Table'!O320,'4_Wash Match Table'!X320,'4_Wash Match Table'!AG320,'4_Wash Match Table'!AP320))</f>
        <v/>
      </c>
      <c r="T330" s="151" t="str">
        <f>'4_Wash Match Table'!P320</f>
        <v/>
      </c>
      <c r="U330" s="151" t="str">
        <f>'4_Wash Match Table'!Q320</f>
        <v/>
      </c>
      <c r="V330" s="149" t="str">
        <f>IF(C330="","",SUM('4_Wash Match Table'!R320,'4_Wash Match Table'!AA320,'4_Wash Match Table'!AJ320,'4_Wash Match Table'!AS320))</f>
        <v/>
      </c>
      <c r="W330" s="152" t="str">
        <f t="shared" si="4"/>
        <v/>
      </c>
    </row>
    <row r="331" spans="1:23" ht="12.75" customHeight="1" x14ac:dyDescent="0.2">
      <c r="A331" s="146" t="str">
        <f>'4_Wash Match Table'!A321</f>
        <v/>
      </c>
      <c r="B331" s="146" t="str">
        <f>'4_Wash Match Table'!B321</f>
        <v/>
      </c>
      <c r="C331" s="146" t="str">
        <f>'4_Wash Match Table'!C321</f>
        <v/>
      </c>
      <c r="D331" s="146" t="str">
        <f>'4_Wash Match Table'!D321</f>
        <v/>
      </c>
      <c r="E331" s="147" t="str">
        <f>'4_Wash Match Table'!E321</f>
        <v/>
      </c>
      <c r="F331" s="148" t="str">
        <f>'4_Wash Match Table'!F321</f>
        <v/>
      </c>
      <c r="G331" s="149" t="str">
        <f>IF(D331="","",IFERROR(INDEX('2_Review &amp; Audit'!$P$6:$P$505,MATCH(D331,'2_Review &amp; Audit'!$H$6:$H$505,0)),""))</f>
        <v/>
      </c>
      <c r="H331" s="149" t="str">
        <f>IF(D331="","",IFERROR(INDEX('2_Review &amp; Audit'!$L$6:$L$505,MATCH(D331,'2_Review &amp; Audit'!$H$6:$H$505,0)),""))</f>
        <v/>
      </c>
      <c r="I331" s="149" t="str">
        <f>IF(D331="","",IFERROR(INDEX('2_Review &amp; Audit'!$Q$6:$Q$505,MATCH(D331,'2_Review &amp; Audit'!$H$6:$H$505,0)),""))</f>
        <v/>
      </c>
      <c r="J331" s="146" t="str">
        <f>'4_Wash Match Table'!I321</f>
        <v/>
      </c>
      <c r="K331" s="146" t="str">
        <f>'4_Wash Match Table'!L321</f>
        <v/>
      </c>
      <c r="L331" s="146" t="str">
        <f>'4_Wash Match Table'!U321</f>
        <v/>
      </c>
      <c r="M331" s="146" t="str">
        <f>'4_Wash Match Table'!AD321</f>
        <v/>
      </c>
      <c r="N331" s="146" t="str">
        <f>'4_Wash Match Table'!AM321</f>
        <v/>
      </c>
      <c r="O331" s="150" t="str">
        <f>'4_Wash Match Table'!M321</f>
        <v/>
      </c>
      <c r="P331" s="150" t="str">
        <f>'4_Wash Match Table'!V321</f>
        <v/>
      </c>
      <c r="Q331" s="150" t="str">
        <f>'4_Wash Match Table'!AE321</f>
        <v/>
      </c>
      <c r="R331" s="150" t="str">
        <f>'4_Wash Match Table'!AN321</f>
        <v/>
      </c>
      <c r="S331" s="148" t="str">
        <f>IF(A331="","",SUM('4_Wash Match Table'!O321,'4_Wash Match Table'!X321,'4_Wash Match Table'!AG321,'4_Wash Match Table'!AP321))</f>
        <v/>
      </c>
      <c r="T331" s="151" t="str">
        <f>'4_Wash Match Table'!P321</f>
        <v/>
      </c>
      <c r="U331" s="151" t="str">
        <f>'4_Wash Match Table'!Q321</f>
        <v/>
      </c>
      <c r="V331" s="149" t="str">
        <f>IF(C331="","",SUM('4_Wash Match Table'!R321,'4_Wash Match Table'!AA321,'4_Wash Match Table'!AJ321,'4_Wash Match Table'!AS321))</f>
        <v/>
      </c>
      <c r="W331" s="152" t="str">
        <f t="shared" si="4"/>
        <v/>
      </c>
    </row>
    <row r="332" spans="1:23" ht="12.75" customHeight="1" x14ac:dyDescent="0.2">
      <c r="A332" s="146" t="str">
        <f>'4_Wash Match Table'!A322</f>
        <v/>
      </c>
      <c r="B332" s="146" t="str">
        <f>'4_Wash Match Table'!B322</f>
        <v/>
      </c>
      <c r="C332" s="146" t="str">
        <f>'4_Wash Match Table'!C322</f>
        <v/>
      </c>
      <c r="D332" s="146" t="str">
        <f>'4_Wash Match Table'!D322</f>
        <v/>
      </c>
      <c r="E332" s="147" t="str">
        <f>'4_Wash Match Table'!E322</f>
        <v/>
      </c>
      <c r="F332" s="148" t="str">
        <f>'4_Wash Match Table'!F322</f>
        <v/>
      </c>
      <c r="G332" s="149" t="str">
        <f>IF(D332="","",IFERROR(INDEX('2_Review &amp; Audit'!$P$6:$P$505,MATCH(D332,'2_Review &amp; Audit'!$H$6:$H$505,0)),""))</f>
        <v/>
      </c>
      <c r="H332" s="149" t="str">
        <f>IF(D332="","",IFERROR(INDEX('2_Review &amp; Audit'!$L$6:$L$505,MATCH(D332,'2_Review &amp; Audit'!$H$6:$H$505,0)),""))</f>
        <v/>
      </c>
      <c r="I332" s="149" t="str">
        <f>IF(D332="","",IFERROR(INDEX('2_Review &amp; Audit'!$Q$6:$Q$505,MATCH(D332,'2_Review &amp; Audit'!$H$6:$H$505,0)),""))</f>
        <v/>
      </c>
      <c r="J332" s="146" t="str">
        <f>'4_Wash Match Table'!I322</f>
        <v/>
      </c>
      <c r="K332" s="146" t="str">
        <f>'4_Wash Match Table'!L322</f>
        <v/>
      </c>
      <c r="L332" s="146" t="str">
        <f>'4_Wash Match Table'!U322</f>
        <v/>
      </c>
      <c r="M332" s="146" t="str">
        <f>'4_Wash Match Table'!AD322</f>
        <v/>
      </c>
      <c r="N332" s="146" t="str">
        <f>'4_Wash Match Table'!AM322</f>
        <v/>
      </c>
      <c r="O332" s="150" t="str">
        <f>'4_Wash Match Table'!M322</f>
        <v/>
      </c>
      <c r="P332" s="150" t="str">
        <f>'4_Wash Match Table'!V322</f>
        <v/>
      </c>
      <c r="Q332" s="150" t="str">
        <f>'4_Wash Match Table'!AE322</f>
        <v/>
      </c>
      <c r="R332" s="150" t="str">
        <f>'4_Wash Match Table'!AN322</f>
        <v/>
      </c>
      <c r="S332" s="148" t="str">
        <f>IF(A332="","",SUM('4_Wash Match Table'!O322,'4_Wash Match Table'!X322,'4_Wash Match Table'!AG322,'4_Wash Match Table'!AP322))</f>
        <v/>
      </c>
      <c r="T332" s="151" t="str">
        <f>'4_Wash Match Table'!P322</f>
        <v/>
      </c>
      <c r="U332" s="151" t="str">
        <f>'4_Wash Match Table'!Q322</f>
        <v/>
      </c>
      <c r="V332" s="149" t="str">
        <f>IF(C332="","",SUM('4_Wash Match Table'!R322,'4_Wash Match Table'!AA322,'4_Wash Match Table'!AJ322,'4_Wash Match Table'!AS322))</f>
        <v/>
      </c>
      <c r="W332" s="152" t="str">
        <f t="shared" si="4"/>
        <v/>
      </c>
    </row>
    <row r="333" spans="1:23" ht="12.75" customHeight="1" x14ac:dyDescent="0.2">
      <c r="A333" s="146" t="str">
        <f>'4_Wash Match Table'!A323</f>
        <v/>
      </c>
      <c r="B333" s="146" t="str">
        <f>'4_Wash Match Table'!B323</f>
        <v/>
      </c>
      <c r="C333" s="146" t="str">
        <f>'4_Wash Match Table'!C323</f>
        <v/>
      </c>
      <c r="D333" s="146" t="str">
        <f>'4_Wash Match Table'!D323</f>
        <v/>
      </c>
      <c r="E333" s="147" t="str">
        <f>'4_Wash Match Table'!E323</f>
        <v/>
      </c>
      <c r="F333" s="148" t="str">
        <f>'4_Wash Match Table'!F323</f>
        <v/>
      </c>
      <c r="G333" s="149" t="str">
        <f>IF(D333="","",IFERROR(INDEX('2_Review &amp; Audit'!$P$6:$P$505,MATCH(D333,'2_Review &amp; Audit'!$H$6:$H$505,0)),""))</f>
        <v/>
      </c>
      <c r="H333" s="149" t="str">
        <f>IF(D333="","",IFERROR(INDEX('2_Review &amp; Audit'!$L$6:$L$505,MATCH(D333,'2_Review &amp; Audit'!$H$6:$H$505,0)),""))</f>
        <v/>
      </c>
      <c r="I333" s="149" t="str">
        <f>IF(D333="","",IFERROR(INDEX('2_Review &amp; Audit'!$Q$6:$Q$505,MATCH(D333,'2_Review &amp; Audit'!$H$6:$H$505,0)),""))</f>
        <v/>
      </c>
      <c r="J333" s="146" t="str">
        <f>'4_Wash Match Table'!I323</f>
        <v/>
      </c>
      <c r="K333" s="146" t="str">
        <f>'4_Wash Match Table'!L323</f>
        <v/>
      </c>
      <c r="L333" s="146" t="str">
        <f>'4_Wash Match Table'!U323</f>
        <v/>
      </c>
      <c r="M333" s="146" t="str">
        <f>'4_Wash Match Table'!AD323</f>
        <v/>
      </c>
      <c r="N333" s="146" t="str">
        <f>'4_Wash Match Table'!AM323</f>
        <v/>
      </c>
      <c r="O333" s="150" t="str">
        <f>'4_Wash Match Table'!M323</f>
        <v/>
      </c>
      <c r="P333" s="150" t="str">
        <f>'4_Wash Match Table'!V323</f>
        <v/>
      </c>
      <c r="Q333" s="150" t="str">
        <f>'4_Wash Match Table'!AE323</f>
        <v/>
      </c>
      <c r="R333" s="150" t="str">
        <f>'4_Wash Match Table'!AN323</f>
        <v/>
      </c>
      <c r="S333" s="148" t="str">
        <f>IF(A333="","",SUM('4_Wash Match Table'!O323,'4_Wash Match Table'!X323,'4_Wash Match Table'!AG323,'4_Wash Match Table'!AP323))</f>
        <v/>
      </c>
      <c r="T333" s="151" t="str">
        <f>'4_Wash Match Table'!P323</f>
        <v/>
      </c>
      <c r="U333" s="151" t="str">
        <f>'4_Wash Match Table'!Q323</f>
        <v/>
      </c>
      <c r="V333" s="149" t="str">
        <f>IF(C333="","",SUM('4_Wash Match Table'!R323,'4_Wash Match Table'!AA323,'4_Wash Match Table'!AJ323,'4_Wash Match Table'!AS323))</f>
        <v/>
      </c>
      <c r="W333" s="152" t="str">
        <f t="shared" si="4"/>
        <v/>
      </c>
    </row>
    <row r="334" spans="1:23" ht="12.75" customHeight="1" x14ac:dyDescent="0.2">
      <c r="A334" s="146" t="str">
        <f>'4_Wash Match Table'!A324</f>
        <v/>
      </c>
      <c r="B334" s="146" t="str">
        <f>'4_Wash Match Table'!B324</f>
        <v/>
      </c>
      <c r="C334" s="146" t="str">
        <f>'4_Wash Match Table'!C324</f>
        <v/>
      </c>
      <c r="D334" s="146" t="str">
        <f>'4_Wash Match Table'!D324</f>
        <v/>
      </c>
      <c r="E334" s="147" t="str">
        <f>'4_Wash Match Table'!E324</f>
        <v/>
      </c>
      <c r="F334" s="148" t="str">
        <f>'4_Wash Match Table'!F324</f>
        <v/>
      </c>
      <c r="G334" s="149" t="str">
        <f>IF(D334="","",IFERROR(INDEX('2_Review &amp; Audit'!$P$6:$P$505,MATCH(D334,'2_Review &amp; Audit'!$H$6:$H$505,0)),""))</f>
        <v/>
      </c>
      <c r="H334" s="149" t="str">
        <f>IF(D334="","",IFERROR(INDEX('2_Review &amp; Audit'!$L$6:$L$505,MATCH(D334,'2_Review &amp; Audit'!$H$6:$H$505,0)),""))</f>
        <v/>
      </c>
      <c r="I334" s="149" t="str">
        <f>IF(D334="","",IFERROR(INDEX('2_Review &amp; Audit'!$Q$6:$Q$505,MATCH(D334,'2_Review &amp; Audit'!$H$6:$H$505,0)),""))</f>
        <v/>
      </c>
      <c r="J334" s="146" t="str">
        <f>'4_Wash Match Table'!I324</f>
        <v/>
      </c>
      <c r="K334" s="146" t="str">
        <f>'4_Wash Match Table'!L324</f>
        <v/>
      </c>
      <c r="L334" s="146" t="str">
        <f>'4_Wash Match Table'!U324</f>
        <v/>
      </c>
      <c r="M334" s="146" t="str">
        <f>'4_Wash Match Table'!AD324</f>
        <v/>
      </c>
      <c r="N334" s="146" t="str">
        <f>'4_Wash Match Table'!AM324</f>
        <v/>
      </c>
      <c r="O334" s="150" t="str">
        <f>'4_Wash Match Table'!M324</f>
        <v/>
      </c>
      <c r="P334" s="150" t="str">
        <f>'4_Wash Match Table'!V324</f>
        <v/>
      </c>
      <c r="Q334" s="150" t="str">
        <f>'4_Wash Match Table'!AE324</f>
        <v/>
      </c>
      <c r="R334" s="150" t="str">
        <f>'4_Wash Match Table'!AN324</f>
        <v/>
      </c>
      <c r="S334" s="148" t="str">
        <f>IF(A334="","",SUM('4_Wash Match Table'!O324,'4_Wash Match Table'!X324,'4_Wash Match Table'!AG324,'4_Wash Match Table'!AP324))</f>
        <v/>
      </c>
      <c r="T334" s="151" t="str">
        <f>'4_Wash Match Table'!P324</f>
        <v/>
      </c>
      <c r="U334" s="151" t="str">
        <f>'4_Wash Match Table'!Q324</f>
        <v/>
      </c>
      <c r="V334" s="149" t="str">
        <f>IF(C334="","",SUM('4_Wash Match Table'!R324,'4_Wash Match Table'!AA324,'4_Wash Match Table'!AJ324,'4_Wash Match Table'!AS324))</f>
        <v/>
      </c>
      <c r="W334" s="152" t="str">
        <f t="shared" si="4"/>
        <v/>
      </c>
    </row>
    <row r="335" spans="1:23" ht="12.75" customHeight="1" x14ac:dyDescent="0.2">
      <c r="A335" s="146" t="str">
        <f>'4_Wash Match Table'!A325</f>
        <v/>
      </c>
      <c r="B335" s="146" t="str">
        <f>'4_Wash Match Table'!B325</f>
        <v/>
      </c>
      <c r="C335" s="146" t="str">
        <f>'4_Wash Match Table'!C325</f>
        <v/>
      </c>
      <c r="D335" s="146" t="str">
        <f>'4_Wash Match Table'!D325</f>
        <v/>
      </c>
      <c r="E335" s="147" t="str">
        <f>'4_Wash Match Table'!E325</f>
        <v/>
      </c>
      <c r="F335" s="148" t="str">
        <f>'4_Wash Match Table'!F325</f>
        <v/>
      </c>
      <c r="G335" s="149" t="str">
        <f>IF(D335="","",IFERROR(INDEX('2_Review &amp; Audit'!$P$6:$P$505,MATCH(D335,'2_Review &amp; Audit'!$H$6:$H$505,0)),""))</f>
        <v/>
      </c>
      <c r="H335" s="149" t="str">
        <f>IF(D335="","",IFERROR(INDEX('2_Review &amp; Audit'!$L$6:$L$505,MATCH(D335,'2_Review &amp; Audit'!$H$6:$H$505,0)),""))</f>
        <v/>
      </c>
      <c r="I335" s="149" t="str">
        <f>IF(D335="","",IFERROR(INDEX('2_Review &amp; Audit'!$Q$6:$Q$505,MATCH(D335,'2_Review &amp; Audit'!$H$6:$H$505,0)),""))</f>
        <v/>
      </c>
      <c r="J335" s="146" t="str">
        <f>'4_Wash Match Table'!I325</f>
        <v/>
      </c>
      <c r="K335" s="146" t="str">
        <f>'4_Wash Match Table'!L325</f>
        <v/>
      </c>
      <c r="L335" s="146" t="str">
        <f>'4_Wash Match Table'!U325</f>
        <v/>
      </c>
      <c r="M335" s="146" t="str">
        <f>'4_Wash Match Table'!AD325</f>
        <v/>
      </c>
      <c r="N335" s="146" t="str">
        <f>'4_Wash Match Table'!AM325</f>
        <v/>
      </c>
      <c r="O335" s="150" t="str">
        <f>'4_Wash Match Table'!M325</f>
        <v/>
      </c>
      <c r="P335" s="150" t="str">
        <f>'4_Wash Match Table'!V325</f>
        <v/>
      </c>
      <c r="Q335" s="150" t="str">
        <f>'4_Wash Match Table'!AE325</f>
        <v/>
      </c>
      <c r="R335" s="150" t="str">
        <f>'4_Wash Match Table'!AN325</f>
        <v/>
      </c>
      <c r="S335" s="148" t="str">
        <f>IF(A335="","",SUM('4_Wash Match Table'!O325,'4_Wash Match Table'!X325,'4_Wash Match Table'!AG325,'4_Wash Match Table'!AP325))</f>
        <v/>
      </c>
      <c r="T335" s="151" t="str">
        <f>'4_Wash Match Table'!P325</f>
        <v/>
      </c>
      <c r="U335" s="151" t="str">
        <f>'4_Wash Match Table'!Q325</f>
        <v/>
      </c>
      <c r="V335" s="149" t="str">
        <f>IF(C335="","",SUM('4_Wash Match Table'!R325,'4_Wash Match Table'!AA325,'4_Wash Match Table'!AJ325,'4_Wash Match Table'!AS325))</f>
        <v/>
      </c>
      <c r="W335" s="152" t="str">
        <f t="shared" si="4"/>
        <v/>
      </c>
    </row>
    <row r="336" spans="1:23" ht="12.75" customHeight="1" x14ac:dyDescent="0.2">
      <c r="A336" s="146" t="str">
        <f>'4_Wash Match Table'!A326</f>
        <v/>
      </c>
      <c r="B336" s="146" t="str">
        <f>'4_Wash Match Table'!B326</f>
        <v/>
      </c>
      <c r="C336" s="146" t="str">
        <f>'4_Wash Match Table'!C326</f>
        <v/>
      </c>
      <c r="D336" s="146" t="str">
        <f>'4_Wash Match Table'!D326</f>
        <v/>
      </c>
      <c r="E336" s="147" t="str">
        <f>'4_Wash Match Table'!E326</f>
        <v/>
      </c>
      <c r="F336" s="148" t="str">
        <f>'4_Wash Match Table'!F326</f>
        <v/>
      </c>
      <c r="G336" s="149" t="str">
        <f>IF(D336="","",IFERROR(INDEX('2_Review &amp; Audit'!$P$6:$P$505,MATCH(D336,'2_Review &amp; Audit'!$H$6:$H$505,0)),""))</f>
        <v/>
      </c>
      <c r="H336" s="149" t="str">
        <f>IF(D336="","",IFERROR(INDEX('2_Review &amp; Audit'!$L$6:$L$505,MATCH(D336,'2_Review &amp; Audit'!$H$6:$H$505,0)),""))</f>
        <v/>
      </c>
      <c r="I336" s="149" t="str">
        <f>IF(D336="","",IFERROR(INDEX('2_Review &amp; Audit'!$Q$6:$Q$505,MATCH(D336,'2_Review &amp; Audit'!$H$6:$H$505,0)),""))</f>
        <v/>
      </c>
      <c r="J336" s="146" t="str">
        <f>'4_Wash Match Table'!I326</f>
        <v/>
      </c>
      <c r="K336" s="146" t="str">
        <f>'4_Wash Match Table'!L326</f>
        <v/>
      </c>
      <c r="L336" s="146" t="str">
        <f>'4_Wash Match Table'!U326</f>
        <v/>
      </c>
      <c r="M336" s="146" t="str">
        <f>'4_Wash Match Table'!AD326</f>
        <v/>
      </c>
      <c r="N336" s="146" t="str">
        <f>'4_Wash Match Table'!AM326</f>
        <v/>
      </c>
      <c r="O336" s="150" t="str">
        <f>'4_Wash Match Table'!M326</f>
        <v/>
      </c>
      <c r="P336" s="150" t="str">
        <f>'4_Wash Match Table'!V326</f>
        <v/>
      </c>
      <c r="Q336" s="150" t="str">
        <f>'4_Wash Match Table'!AE326</f>
        <v/>
      </c>
      <c r="R336" s="150" t="str">
        <f>'4_Wash Match Table'!AN326</f>
        <v/>
      </c>
      <c r="S336" s="148" t="str">
        <f>IF(A336="","",SUM('4_Wash Match Table'!O326,'4_Wash Match Table'!X326,'4_Wash Match Table'!AG326,'4_Wash Match Table'!AP326))</f>
        <v/>
      </c>
      <c r="T336" s="151" t="str">
        <f>'4_Wash Match Table'!P326</f>
        <v/>
      </c>
      <c r="U336" s="151" t="str">
        <f>'4_Wash Match Table'!Q326</f>
        <v/>
      </c>
      <c r="V336" s="149" t="str">
        <f>IF(C336="","",SUM('4_Wash Match Table'!R326,'4_Wash Match Table'!AA326,'4_Wash Match Table'!AJ326,'4_Wash Match Table'!AS326))</f>
        <v/>
      </c>
      <c r="W336" s="152" t="str">
        <f t="shared" si="4"/>
        <v/>
      </c>
    </row>
    <row r="337" spans="1:23" ht="12.75" customHeight="1" x14ac:dyDescent="0.2">
      <c r="A337" s="146" t="str">
        <f>'4_Wash Match Table'!A327</f>
        <v/>
      </c>
      <c r="B337" s="146" t="str">
        <f>'4_Wash Match Table'!B327</f>
        <v/>
      </c>
      <c r="C337" s="146" t="str">
        <f>'4_Wash Match Table'!C327</f>
        <v/>
      </c>
      <c r="D337" s="146" t="str">
        <f>'4_Wash Match Table'!D327</f>
        <v/>
      </c>
      <c r="E337" s="147" t="str">
        <f>'4_Wash Match Table'!E327</f>
        <v/>
      </c>
      <c r="F337" s="148" t="str">
        <f>'4_Wash Match Table'!F327</f>
        <v/>
      </c>
      <c r="G337" s="149" t="str">
        <f>IF(D337="","",IFERROR(INDEX('2_Review &amp; Audit'!$P$6:$P$505,MATCH(D337,'2_Review &amp; Audit'!$H$6:$H$505,0)),""))</f>
        <v/>
      </c>
      <c r="H337" s="149" t="str">
        <f>IF(D337="","",IFERROR(INDEX('2_Review &amp; Audit'!$L$6:$L$505,MATCH(D337,'2_Review &amp; Audit'!$H$6:$H$505,0)),""))</f>
        <v/>
      </c>
      <c r="I337" s="149" t="str">
        <f>IF(D337="","",IFERROR(INDEX('2_Review &amp; Audit'!$Q$6:$Q$505,MATCH(D337,'2_Review &amp; Audit'!$H$6:$H$505,0)),""))</f>
        <v/>
      </c>
      <c r="J337" s="146" t="str">
        <f>'4_Wash Match Table'!I327</f>
        <v/>
      </c>
      <c r="K337" s="146" t="str">
        <f>'4_Wash Match Table'!L327</f>
        <v/>
      </c>
      <c r="L337" s="146" t="str">
        <f>'4_Wash Match Table'!U327</f>
        <v/>
      </c>
      <c r="M337" s="146" t="str">
        <f>'4_Wash Match Table'!AD327</f>
        <v/>
      </c>
      <c r="N337" s="146" t="str">
        <f>'4_Wash Match Table'!AM327</f>
        <v/>
      </c>
      <c r="O337" s="150" t="str">
        <f>'4_Wash Match Table'!M327</f>
        <v/>
      </c>
      <c r="P337" s="150" t="str">
        <f>'4_Wash Match Table'!V327</f>
        <v/>
      </c>
      <c r="Q337" s="150" t="str">
        <f>'4_Wash Match Table'!AE327</f>
        <v/>
      </c>
      <c r="R337" s="150" t="str">
        <f>'4_Wash Match Table'!AN327</f>
        <v/>
      </c>
      <c r="S337" s="148" t="str">
        <f>IF(A337="","",SUM('4_Wash Match Table'!O327,'4_Wash Match Table'!X327,'4_Wash Match Table'!AG327,'4_Wash Match Table'!AP327))</f>
        <v/>
      </c>
      <c r="T337" s="151" t="str">
        <f>'4_Wash Match Table'!P327</f>
        <v/>
      </c>
      <c r="U337" s="151" t="str">
        <f>'4_Wash Match Table'!Q327</f>
        <v/>
      </c>
      <c r="V337" s="149" t="str">
        <f>IF(C337="","",SUM('4_Wash Match Table'!R327,'4_Wash Match Table'!AA327,'4_Wash Match Table'!AJ327,'4_Wash Match Table'!AS327))</f>
        <v/>
      </c>
      <c r="W337" s="152" t="str">
        <f t="shared" si="4"/>
        <v/>
      </c>
    </row>
    <row r="338" spans="1:23" ht="12.75" customHeight="1" x14ac:dyDescent="0.2">
      <c r="A338" s="146" t="str">
        <f>'4_Wash Match Table'!A328</f>
        <v/>
      </c>
      <c r="B338" s="146" t="str">
        <f>'4_Wash Match Table'!B328</f>
        <v/>
      </c>
      <c r="C338" s="146" t="str">
        <f>'4_Wash Match Table'!C328</f>
        <v/>
      </c>
      <c r="D338" s="146" t="str">
        <f>'4_Wash Match Table'!D328</f>
        <v/>
      </c>
      <c r="E338" s="147" t="str">
        <f>'4_Wash Match Table'!E328</f>
        <v/>
      </c>
      <c r="F338" s="148" t="str">
        <f>'4_Wash Match Table'!F328</f>
        <v/>
      </c>
      <c r="G338" s="149" t="str">
        <f>IF(D338="","",IFERROR(INDEX('2_Review &amp; Audit'!$P$6:$P$505,MATCH(D338,'2_Review &amp; Audit'!$H$6:$H$505,0)),""))</f>
        <v/>
      </c>
      <c r="H338" s="149" t="str">
        <f>IF(D338="","",IFERROR(INDEX('2_Review &amp; Audit'!$L$6:$L$505,MATCH(D338,'2_Review &amp; Audit'!$H$6:$H$505,0)),""))</f>
        <v/>
      </c>
      <c r="I338" s="149" t="str">
        <f>IF(D338="","",IFERROR(INDEX('2_Review &amp; Audit'!$Q$6:$Q$505,MATCH(D338,'2_Review &amp; Audit'!$H$6:$H$505,0)),""))</f>
        <v/>
      </c>
      <c r="J338" s="146" t="str">
        <f>'4_Wash Match Table'!I328</f>
        <v/>
      </c>
      <c r="K338" s="146" t="str">
        <f>'4_Wash Match Table'!L328</f>
        <v/>
      </c>
      <c r="L338" s="146" t="str">
        <f>'4_Wash Match Table'!U328</f>
        <v/>
      </c>
      <c r="M338" s="146" t="str">
        <f>'4_Wash Match Table'!AD328</f>
        <v/>
      </c>
      <c r="N338" s="146" t="str">
        <f>'4_Wash Match Table'!AM328</f>
        <v/>
      </c>
      <c r="O338" s="150" t="str">
        <f>'4_Wash Match Table'!M328</f>
        <v/>
      </c>
      <c r="P338" s="150" t="str">
        <f>'4_Wash Match Table'!V328</f>
        <v/>
      </c>
      <c r="Q338" s="150" t="str">
        <f>'4_Wash Match Table'!AE328</f>
        <v/>
      </c>
      <c r="R338" s="150" t="str">
        <f>'4_Wash Match Table'!AN328</f>
        <v/>
      </c>
      <c r="S338" s="148" t="str">
        <f>IF(A338="","",SUM('4_Wash Match Table'!O328,'4_Wash Match Table'!X328,'4_Wash Match Table'!AG328,'4_Wash Match Table'!AP328))</f>
        <v/>
      </c>
      <c r="T338" s="151" t="str">
        <f>'4_Wash Match Table'!P328</f>
        <v/>
      </c>
      <c r="U338" s="151" t="str">
        <f>'4_Wash Match Table'!Q328</f>
        <v/>
      </c>
      <c r="V338" s="149" t="str">
        <f>IF(C338="","",SUM('4_Wash Match Table'!R328,'4_Wash Match Table'!AA328,'4_Wash Match Table'!AJ328,'4_Wash Match Table'!AS328))</f>
        <v/>
      </c>
      <c r="W338" s="152" t="str">
        <f t="shared" ref="W338:W401" si="5">IF(A338="","","FIFO w/ Override")</f>
        <v/>
      </c>
    </row>
    <row r="339" spans="1:23" ht="12.75" customHeight="1" x14ac:dyDescent="0.2">
      <c r="A339" s="146" t="str">
        <f>'4_Wash Match Table'!A329</f>
        <v/>
      </c>
      <c r="B339" s="146" t="str">
        <f>'4_Wash Match Table'!B329</f>
        <v/>
      </c>
      <c r="C339" s="146" t="str">
        <f>'4_Wash Match Table'!C329</f>
        <v/>
      </c>
      <c r="D339" s="146" t="str">
        <f>'4_Wash Match Table'!D329</f>
        <v/>
      </c>
      <c r="E339" s="147" t="str">
        <f>'4_Wash Match Table'!E329</f>
        <v/>
      </c>
      <c r="F339" s="148" t="str">
        <f>'4_Wash Match Table'!F329</f>
        <v/>
      </c>
      <c r="G339" s="149" t="str">
        <f>IF(D339="","",IFERROR(INDEX('2_Review &amp; Audit'!$P$6:$P$505,MATCH(D339,'2_Review &amp; Audit'!$H$6:$H$505,0)),""))</f>
        <v/>
      </c>
      <c r="H339" s="149" t="str">
        <f>IF(D339="","",IFERROR(INDEX('2_Review &amp; Audit'!$L$6:$L$505,MATCH(D339,'2_Review &amp; Audit'!$H$6:$H$505,0)),""))</f>
        <v/>
      </c>
      <c r="I339" s="149" t="str">
        <f>IF(D339="","",IFERROR(INDEX('2_Review &amp; Audit'!$Q$6:$Q$505,MATCH(D339,'2_Review &amp; Audit'!$H$6:$H$505,0)),""))</f>
        <v/>
      </c>
      <c r="J339" s="146" t="str">
        <f>'4_Wash Match Table'!I329</f>
        <v/>
      </c>
      <c r="K339" s="146" t="str">
        <f>'4_Wash Match Table'!L329</f>
        <v/>
      </c>
      <c r="L339" s="146" t="str">
        <f>'4_Wash Match Table'!U329</f>
        <v/>
      </c>
      <c r="M339" s="146" t="str">
        <f>'4_Wash Match Table'!AD329</f>
        <v/>
      </c>
      <c r="N339" s="146" t="str">
        <f>'4_Wash Match Table'!AM329</f>
        <v/>
      </c>
      <c r="O339" s="150" t="str">
        <f>'4_Wash Match Table'!M329</f>
        <v/>
      </c>
      <c r="P339" s="150" t="str">
        <f>'4_Wash Match Table'!V329</f>
        <v/>
      </c>
      <c r="Q339" s="150" t="str">
        <f>'4_Wash Match Table'!AE329</f>
        <v/>
      </c>
      <c r="R339" s="150" t="str">
        <f>'4_Wash Match Table'!AN329</f>
        <v/>
      </c>
      <c r="S339" s="148" t="str">
        <f>IF(A339="","",SUM('4_Wash Match Table'!O329,'4_Wash Match Table'!X329,'4_Wash Match Table'!AG329,'4_Wash Match Table'!AP329))</f>
        <v/>
      </c>
      <c r="T339" s="151" t="str">
        <f>'4_Wash Match Table'!P329</f>
        <v/>
      </c>
      <c r="U339" s="151" t="str">
        <f>'4_Wash Match Table'!Q329</f>
        <v/>
      </c>
      <c r="V339" s="149" t="str">
        <f>IF(C339="","",SUM('4_Wash Match Table'!R329,'4_Wash Match Table'!AA329,'4_Wash Match Table'!AJ329,'4_Wash Match Table'!AS329))</f>
        <v/>
      </c>
      <c r="W339" s="152" t="str">
        <f t="shared" si="5"/>
        <v/>
      </c>
    </row>
    <row r="340" spans="1:23" ht="12.75" customHeight="1" x14ac:dyDescent="0.2">
      <c r="A340" s="146" t="str">
        <f>'4_Wash Match Table'!A330</f>
        <v/>
      </c>
      <c r="B340" s="146" t="str">
        <f>'4_Wash Match Table'!B330</f>
        <v/>
      </c>
      <c r="C340" s="146" t="str">
        <f>'4_Wash Match Table'!C330</f>
        <v/>
      </c>
      <c r="D340" s="146" t="str">
        <f>'4_Wash Match Table'!D330</f>
        <v/>
      </c>
      <c r="E340" s="147" t="str">
        <f>'4_Wash Match Table'!E330</f>
        <v/>
      </c>
      <c r="F340" s="148" t="str">
        <f>'4_Wash Match Table'!F330</f>
        <v/>
      </c>
      <c r="G340" s="149" t="str">
        <f>IF(D340="","",IFERROR(INDEX('2_Review &amp; Audit'!$P$6:$P$505,MATCH(D340,'2_Review &amp; Audit'!$H$6:$H$505,0)),""))</f>
        <v/>
      </c>
      <c r="H340" s="149" t="str">
        <f>IF(D340="","",IFERROR(INDEX('2_Review &amp; Audit'!$L$6:$L$505,MATCH(D340,'2_Review &amp; Audit'!$H$6:$H$505,0)),""))</f>
        <v/>
      </c>
      <c r="I340" s="149" t="str">
        <f>IF(D340="","",IFERROR(INDEX('2_Review &amp; Audit'!$Q$6:$Q$505,MATCH(D340,'2_Review &amp; Audit'!$H$6:$H$505,0)),""))</f>
        <v/>
      </c>
      <c r="J340" s="146" t="str">
        <f>'4_Wash Match Table'!I330</f>
        <v/>
      </c>
      <c r="K340" s="146" t="str">
        <f>'4_Wash Match Table'!L330</f>
        <v/>
      </c>
      <c r="L340" s="146" t="str">
        <f>'4_Wash Match Table'!U330</f>
        <v/>
      </c>
      <c r="M340" s="146" t="str">
        <f>'4_Wash Match Table'!AD330</f>
        <v/>
      </c>
      <c r="N340" s="146" t="str">
        <f>'4_Wash Match Table'!AM330</f>
        <v/>
      </c>
      <c r="O340" s="150" t="str">
        <f>'4_Wash Match Table'!M330</f>
        <v/>
      </c>
      <c r="P340" s="150" t="str">
        <f>'4_Wash Match Table'!V330</f>
        <v/>
      </c>
      <c r="Q340" s="150" t="str">
        <f>'4_Wash Match Table'!AE330</f>
        <v/>
      </c>
      <c r="R340" s="150" t="str">
        <f>'4_Wash Match Table'!AN330</f>
        <v/>
      </c>
      <c r="S340" s="148" t="str">
        <f>IF(A340="","",SUM('4_Wash Match Table'!O330,'4_Wash Match Table'!X330,'4_Wash Match Table'!AG330,'4_Wash Match Table'!AP330))</f>
        <v/>
      </c>
      <c r="T340" s="151" t="str">
        <f>'4_Wash Match Table'!P330</f>
        <v/>
      </c>
      <c r="U340" s="151" t="str">
        <f>'4_Wash Match Table'!Q330</f>
        <v/>
      </c>
      <c r="V340" s="149" t="str">
        <f>IF(C340="","",SUM('4_Wash Match Table'!R330,'4_Wash Match Table'!AA330,'4_Wash Match Table'!AJ330,'4_Wash Match Table'!AS330))</f>
        <v/>
      </c>
      <c r="W340" s="152" t="str">
        <f t="shared" si="5"/>
        <v/>
      </c>
    </row>
    <row r="341" spans="1:23" ht="12.75" customHeight="1" x14ac:dyDescent="0.2">
      <c r="A341" s="146" t="str">
        <f>'4_Wash Match Table'!A331</f>
        <v/>
      </c>
      <c r="B341" s="146" t="str">
        <f>'4_Wash Match Table'!B331</f>
        <v/>
      </c>
      <c r="C341" s="146" t="str">
        <f>'4_Wash Match Table'!C331</f>
        <v/>
      </c>
      <c r="D341" s="146" t="str">
        <f>'4_Wash Match Table'!D331</f>
        <v/>
      </c>
      <c r="E341" s="147" t="str">
        <f>'4_Wash Match Table'!E331</f>
        <v/>
      </c>
      <c r="F341" s="148" t="str">
        <f>'4_Wash Match Table'!F331</f>
        <v/>
      </c>
      <c r="G341" s="149" t="str">
        <f>IF(D341="","",IFERROR(INDEX('2_Review &amp; Audit'!$P$6:$P$505,MATCH(D341,'2_Review &amp; Audit'!$H$6:$H$505,0)),""))</f>
        <v/>
      </c>
      <c r="H341" s="149" t="str">
        <f>IF(D341="","",IFERROR(INDEX('2_Review &amp; Audit'!$L$6:$L$505,MATCH(D341,'2_Review &amp; Audit'!$H$6:$H$505,0)),""))</f>
        <v/>
      </c>
      <c r="I341" s="149" t="str">
        <f>IF(D341="","",IFERROR(INDEX('2_Review &amp; Audit'!$Q$6:$Q$505,MATCH(D341,'2_Review &amp; Audit'!$H$6:$H$505,0)),""))</f>
        <v/>
      </c>
      <c r="J341" s="146" t="str">
        <f>'4_Wash Match Table'!I331</f>
        <v/>
      </c>
      <c r="K341" s="146" t="str">
        <f>'4_Wash Match Table'!L331</f>
        <v/>
      </c>
      <c r="L341" s="146" t="str">
        <f>'4_Wash Match Table'!U331</f>
        <v/>
      </c>
      <c r="M341" s="146" t="str">
        <f>'4_Wash Match Table'!AD331</f>
        <v/>
      </c>
      <c r="N341" s="146" t="str">
        <f>'4_Wash Match Table'!AM331</f>
        <v/>
      </c>
      <c r="O341" s="150" t="str">
        <f>'4_Wash Match Table'!M331</f>
        <v/>
      </c>
      <c r="P341" s="150" t="str">
        <f>'4_Wash Match Table'!V331</f>
        <v/>
      </c>
      <c r="Q341" s="150" t="str">
        <f>'4_Wash Match Table'!AE331</f>
        <v/>
      </c>
      <c r="R341" s="150" t="str">
        <f>'4_Wash Match Table'!AN331</f>
        <v/>
      </c>
      <c r="S341" s="148" t="str">
        <f>IF(A341="","",SUM('4_Wash Match Table'!O331,'4_Wash Match Table'!X331,'4_Wash Match Table'!AG331,'4_Wash Match Table'!AP331))</f>
        <v/>
      </c>
      <c r="T341" s="151" t="str">
        <f>'4_Wash Match Table'!P331</f>
        <v/>
      </c>
      <c r="U341" s="151" t="str">
        <f>'4_Wash Match Table'!Q331</f>
        <v/>
      </c>
      <c r="V341" s="149" t="str">
        <f>IF(C341="","",SUM('4_Wash Match Table'!R331,'4_Wash Match Table'!AA331,'4_Wash Match Table'!AJ331,'4_Wash Match Table'!AS331))</f>
        <v/>
      </c>
      <c r="W341" s="152" t="str">
        <f t="shared" si="5"/>
        <v/>
      </c>
    </row>
    <row r="342" spans="1:23" ht="12.75" customHeight="1" x14ac:dyDescent="0.2">
      <c r="A342" s="146" t="str">
        <f>'4_Wash Match Table'!A332</f>
        <v/>
      </c>
      <c r="B342" s="146" t="str">
        <f>'4_Wash Match Table'!B332</f>
        <v/>
      </c>
      <c r="C342" s="146" t="str">
        <f>'4_Wash Match Table'!C332</f>
        <v/>
      </c>
      <c r="D342" s="146" t="str">
        <f>'4_Wash Match Table'!D332</f>
        <v/>
      </c>
      <c r="E342" s="147" t="str">
        <f>'4_Wash Match Table'!E332</f>
        <v/>
      </c>
      <c r="F342" s="148" t="str">
        <f>'4_Wash Match Table'!F332</f>
        <v/>
      </c>
      <c r="G342" s="149" t="str">
        <f>IF(D342="","",IFERROR(INDEX('2_Review &amp; Audit'!$P$6:$P$505,MATCH(D342,'2_Review &amp; Audit'!$H$6:$H$505,0)),""))</f>
        <v/>
      </c>
      <c r="H342" s="149" t="str">
        <f>IF(D342="","",IFERROR(INDEX('2_Review &amp; Audit'!$L$6:$L$505,MATCH(D342,'2_Review &amp; Audit'!$H$6:$H$505,0)),""))</f>
        <v/>
      </c>
      <c r="I342" s="149" t="str">
        <f>IF(D342="","",IFERROR(INDEX('2_Review &amp; Audit'!$Q$6:$Q$505,MATCH(D342,'2_Review &amp; Audit'!$H$6:$H$505,0)),""))</f>
        <v/>
      </c>
      <c r="J342" s="146" t="str">
        <f>'4_Wash Match Table'!I332</f>
        <v/>
      </c>
      <c r="K342" s="146" t="str">
        <f>'4_Wash Match Table'!L332</f>
        <v/>
      </c>
      <c r="L342" s="146" t="str">
        <f>'4_Wash Match Table'!U332</f>
        <v/>
      </c>
      <c r="M342" s="146" t="str">
        <f>'4_Wash Match Table'!AD332</f>
        <v/>
      </c>
      <c r="N342" s="146" t="str">
        <f>'4_Wash Match Table'!AM332</f>
        <v/>
      </c>
      <c r="O342" s="150" t="str">
        <f>'4_Wash Match Table'!M332</f>
        <v/>
      </c>
      <c r="P342" s="150" t="str">
        <f>'4_Wash Match Table'!V332</f>
        <v/>
      </c>
      <c r="Q342" s="150" t="str">
        <f>'4_Wash Match Table'!AE332</f>
        <v/>
      </c>
      <c r="R342" s="150" t="str">
        <f>'4_Wash Match Table'!AN332</f>
        <v/>
      </c>
      <c r="S342" s="148" t="str">
        <f>IF(A342="","",SUM('4_Wash Match Table'!O332,'4_Wash Match Table'!X332,'4_Wash Match Table'!AG332,'4_Wash Match Table'!AP332))</f>
        <v/>
      </c>
      <c r="T342" s="151" t="str">
        <f>'4_Wash Match Table'!P332</f>
        <v/>
      </c>
      <c r="U342" s="151" t="str">
        <f>'4_Wash Match Table'!Q332</f>
        <v/>
      </c>
      <c r="V342" s="149" t="str">
        <f>IF(C342="","",SUM('4_Wash Match Table'!R332,'4_Wash Match Table'!AA332,'4_Wash Match Table'!AJ332,'4_Wash Match Table'!AS332))</f>
        <v/>
      </c>
      <c r="W342" s="152" t="str">
        <f t="shared" si="5"/>
        <v/>
      </c>
    </row>
    <row r="343" spans="1:23" ht="12.75" customHeight="1" x14ac:dyDescent="0.2">
      <c r="A343" s="146" t="str">
        <f>'4_Wash Match Table'!A333</f>
        <v/>
      </c>
      <c r="B343" s="146" t="str">
        <f>'4_Wash Match Table'!B333</f>
        <v/>
      </c>
      <c r="C343" s="146" t="str">
        <f>'4_Wash Match Table'!C333</f>
        <v/>
      </c>
      <c r="D343" s="146" t="str">
        <f>'4_Wash Match Table'!D333</f>
        <v/>
      </c>
      <c r="E343" s="147" t="str">
        <f>'4_Wash Match Table'!E333</f>
        <v/>
      </c>
      <c r="F343" s="148" t="str">
        <f>'4_Wash Match Table'!F333</f>
        <v/>
      </c>
      <c r="G343" s="149" t="str">
        <f>IF(D343="","",IFERROR(INDEX('2_Review &amp; Audit'!$P$6:$P$505,MATCH(D343,'2_Review &amp; Audit'!$H$6:$H$505,0)),""))</f>
        <v/>
      </c>
      <c r="H343" s="149" t="str">
        <f>IF(D343="","",IFERROR(INDEX('2_Review &amp; Audit'!$L$6:$L$505,MATCH(D343,'2_Review &amp; Audit'!$H$6:$H$505,0)),""))</f>
        <v/>
      </c>
      <c r="I343" s="149" t="str">
        <f>IF(D343="","",IFERROR(INDEX('2_Review &amp; Audit'!$Q$6:$Q$505,MATCH(D343,'2_Review &amp; Audit'!$H$6:$H$505,0)),""))</f>
        <v/>
      </c>
      <c r="J343" s="146" t="str">
        <f>'4_Wash Match Table'!I333</f>
        <v/>
      </c>
      <c r="K343" s="146" t="str">
        <f>'4_Wash Match Table'!L333</f>
        <v/>
      </c>
      <c r="L343" s="146" t="str">
        <f>'4_Wash Match Table'!U333</f>
        <v/>
      </c>
      <c r="M343" s="146" t="str">
        <f>'4_Wash Match Table'!AD333</f>
        <v/>
      </c>
      <c r="N343" s="146" t="str">
        <f>'4_Wash Match Table'!AM333</f>
        <v/>
      </c>
      <c r="O343" s="150" t="str">
        <f>'4_Wash Match Table'!M333</f>
        <v/>
      </c>
      <c r="P343" s="150" t="str">
        <f>'4_Wash Match Table'!V333</f>
        <v/>
      </c>
      <c r="Q343" s="150" t="str">
        <f>'4_Wash Match Table'!AE333</f>
        <v/>
      </c>
      <c r="R343" s="150" t="str">
        <f>'4_Wash Match Table'!AN333</f>
        <v/>
      </c>
      <c r="S343" s="148" t="str">
        <f>IF(A343="","",SUM('4_Wash Match Table'!O333,'4_Wash Match Table'!X333,'4_Wash Match Table'!AG333,'4_Wash Match Table'!AP333))</f>
        <v/>
      </c>
      <c r="T343" s="151" t="str">
        <f>'4_Wash Match Table'!P333</f>
        <v/>
      </c>
      <c r="U343" s="151" t="str">
        <f>'4_Wash Match Table'!Q333</f>
        <v/>
      </c>
      <c r="V343" s="149" t="str">
        <f>IF(C343="","",SUM('4_Wash Match Table'!R333,'4_Wash Match Table'!AA333,'4_Wash Match Table'!AJ333,'4_Wash Match Table'!AS333))</f>
        <v/>
      </c>
      <c r="W343" s="152" t="str">
        <f t="shared" si="5"/>
        <v/>
      </c>
    </row>
    <row r="344" spans="1:23" ht="12.75" customHeight="1" x14ac:dyDescent="0.2">
      <c r="A344" s="146" t="str">
        <f>'4_Wash Match Table'!A334</f>
        <v/>
      </c>
      <c r="B344" s="146" t="str">
        <f>'4_Wash Match Table'!B334</f>
        <v/>
      </c>
      <c r="C344" s="146" t="str">
        <f>'4_Wash Match Table'!C334</f>
        <v/>
      </c>
      <c r="D344" s="146" t="str">
        <f>'4_Wash Match Table'!D334</f>
        <v/>
      </c>
      <c r="E344" s="147" t="str">
        <f>'4_Wash Match Table'!E334</f>
        <v/>
      </c>
      <c r="F344" s="148" t="str">
        <f>'4_Wash Match Table'!F334</f>
        <v/>
      </c>
      <c r="G344" s="149" t="str">
        <f>IF(D344="","",IFERROR(INDEX('2_Review &amp; Audit'!$P$6:$P$505,MATCH(D344,'2_Review &amp; Audit'!$H$6:$H$505,0)),""))</f>
        <v/>
      </c>
      <c r="H344" s="149" t="str">
        <f>IF(D344="","",IFERROR(INDEX('2_Review &amp; Audit'!$L$6:$L$505,MATCH(D344,'2_Review &amp; Audit'!$H$6:$H$505,0)),""))</f>
        <v/>
      </c>
      <c r="I344" s="149" t="str">
        <f>IF(D344="","",IFERROR(INDEX('2_Review &amp; Audit'!$Q$6:$Q$505,MATCH(D344,'2_Review &amp; Audit'!$H$6:$H$505,0)),""))</f>
        <v/>
      </c>
      <c r="J344" s="146" t="str">
        <f>'4_Wash Match Table'!I334</f>
        <v/>
      </c>
      <c r="K344" s="146" t="str">
        <f>'4_Wash Match Table'!L334</f>
        <v/>
      </c>
      <c r="L344" s="146" t="str">
        <f>'4_Wash Match Table'!U334</f>
        <v/>
      </c>
      <c r="M344" s="146" t="str">
        <f>'4_Wash Match Table'!AD334</f>
        <v/>
      </c>
      <c r="N344" s="146" t="str">
        <f>'4_Wash Match Table'!AM334</f>
        <v/>
      </c>
      <c r="O344" s="150" t="str">
        <f>'4_Wash Match Table'!M334</f>
        <v/>
      </c>
      <c r="P344" s="150" t="str">
        <f>'4_Wash Match Table'!V334</f>
        <v/>
      </c>
      <c r="Q344" s="150" t="str">
        <f>'4_Wash Match Table'!AE334</f>
        <v/>
      </c>
      <c r="R344" s="150" t="str">
        <f>'4_Wash Match Table'!AN334</f>
        <v/>
      </c>
      <c r="S344" s="148" t="str">
        <f>IF(A344="","",SUM('4_Wash Match Table'!O334,'4_Wash Match Table'!X334,'4_Wash Match Table'!AG334,'4_Wash Match Table'!AP334))</f>
        <v/>
      </c>
      <c r="T344" s="151" t="str">
        <f>'4_Wash Match Table'!P334</f>
        <v/>
      </c>
      <c r="U344" s="151" t="str">
        <f>'4_Wash Match Table'!Q334</f>
        <v/>
      </c>
      <c r="V344" s="149" t="str">
        <f>IF(C344="","",SUM('4_Wash Match Table'!R334,'4_Wash Match Table'!AA334,'4_Wash Match Table'!AJ334,'4_Wash Match Table'!AS334))</f>
        <v/>
      </c>
      <c r="W344" s="152" t="str">
        <f t="shared" si="5"/>
        <v/>
      </c>
    </row>
    <row r="345" spans="1:23" ht="12.75" customHeight="1" x14ac:dyDescent="0.2">
      <c r="A345" s="146" t="str">
        <f>'4_Wash Match Table'!A335</f>
        <v/>
      </c>
      <c r="B345" s="146" t="str">
        <f>'4_Wash Match Table'!B335</f>
        <v/>
      </c>
      <c r="C345" s="146" t="str">
        <f>'4_Wash Match Table'!C335</f>
        <v/>
      </c>
      <c r="D345" s="146" t="str">
        <f>'4_Wash Match Table'!D335</f>
        <v/>
      </c>
      <c r="E345" s="147" t="str">
        <f>'4_Wash Match Table'!E335</f>
        <v/>
      </c>
      <c r="F345" s="148" t="str">
        <f>'4_Wash Match Table'!F335</f>
        <v/>
      </c>
      <c r="G345" s="149" t="str">
        <f>IF(D345="","",IFERROR(INDEX('2_Review &amp; Audit'!$P$6:$P$505,MATCH(D345,'2_Review &amp; Audit'!$H$6:$H$505,0)),""))</f>
        <v/>
      </c>
      <c r="H345" s="149" t="str">
        <f>IF(D345="","",IFERROR(INDEX('2_Review &amp; Audit'!$L$6:$L$505,MATCH(D345,'2_Review &amp; Audit'!$H$6:$H$505,0)),""))</f>
        <v/>
      </c>
      <c r="I345" s="149" t="str">
        <f>IF(D345="","",IFERROR(INDEX('2_Review &amp; Audit'!$Q$6:$Q$505,MATCH(D345,'2_Review &amp; Audit'!$H$6:$H$505,0)),""))</f>
        <v/>
      </c>
      <c r="J345" s="146" t="str">
        <f>'4_Wash Match Table'!I335</f>
        <v/>
      </c>
      <c r="K345" s="146" t="str">
        <f>'4_Wash Match Table'!L335</f>
        <v/>
      </c>
      <c r="L345" s="146" t="str">
        <f>'4_Wash Match Table'!U335</f>
        <v/>
      </c>
      <c r="M345" s="146" t="str">
        <f>'4_Wash Match Table'!AD335</f>
        <v/>
      </c>
      <c r="N345" s="146" t="str">
        <f>'4_Wash Match Table'!AM335</f>
        <v/>
      </c>
      <c r="O345" s="150" t="str">
        <f>'4_Wash Match Table'!M335</f>
        <v/>
      </c>
      <c r="P345" s="150" t="str">
        <f>'4_Wash Match Table'!V335</f>
        <v/>
      </c>
      <c r="Q345" s="150" t="str">
        <f>'4_Wash Match Table'!AE335</f>
        <v/>
      </c>
      <c r="R345" s="150" t="str">
        <f>'4_Wash Match Table'!AN335</f>
        <v/>
      </c>
      <c r="S345" s="148" t="str">
        <f>IF(A345="","",SUM('4_Wash Match Table'!O335,'4_Wash Match Table'!X335,'4_Wash Match Table'!AG335,'4_Wash Match Table'!AP335))</f>
        <v/>
      </c>
      <c r="T345" s="151" t="str">
        <f>'4_Wash Match Table'!P335</f>
        <v/>
      </c>
      <c r="U345" s="151" t="str">
        <f>'4_Wash Match Table'!Q335</f>
        <v/>
      </c>
      <c r="V345" s="149" t="str">
        <f>IF(C345="","",SUM('4_Wash Match Table'!R335,'4_Wash Match Table'!AA335,'4_Wash Match Table'!AJ335,'4_Wash Match Table'!AS335))</f>
        <v/>
      </c>
      <c r="W345" s="152" t="str">
        <f t="shared" si="5"/>
        <v/>
      </c>
    </row>
    <row r="346" spans="1:23" ht="12.75" customHeight="1" x14ac:dyDescent="0.2">
      <c r="A346" s="146" t="str">
        <f>'4_Wash Match Table'!A336</f>
        <v/>
      </c>
      <c r="B346" s="146" t="str">
        <f>'4_Wash Match Table'!B336</f>
        <v/>
      </c>
      <c r="C346" s="146" t="str">
        <f>'4_Wash Match Table'!C336</f>
        <v/>
      </c>
      <c r="D346" s="146" t="str">
        <f>'4_Wash Match Table'!D336</f>
        <v/>
      </c>
      <c r="E346" s="147" t="str">
        <f>'4_Wash Match Table'!E336</f>
        <v/>
      </c>
      <c r="F346" s="148" t="str">
        <f>'4_Wash Match Table'!F336</f>
        <v/>
      </c>
      <c r="G346" s="149" t="str">
        <f>IF(D346="","",IFERROR(INDEX('2_Review &amp; Audit'!$P$6:$P$505,MATCH(D346,'2_Review &amp; Audit'!$H$6:$H$505,0)),""))</f>
        <v/>
      </c>
      <c r="H346" s="149" t="str">
        <f>IF(D346="","",IFERROR(INDEX('2_Review &amp; Audit'!$L$6:$L$505,MATCH(D346,'2_Review &amp; Audit'!$H$6:$H$505,0)),""))</f>
        <v/>
      </c>
      <c r="I346" s="149" t="str">
        <f>IF(D346="","",IFERROR(INDEX('2_Review &amp; Audit'!$Q$6:$Q$505,MATCH(D346,'2_Review &amp; Audit'!$H$6:$H$505,0)),""))</f>
        <v/>
      </c>
      <c r="J346" s="146" t="str">
        <f>'4_Wash Match Table'!I336</f>
        <v/>
      </c>
      <c r="K346" s="146" t="str">
        <f>'4_Wash Match Table'!L336</f>
        <v/>
      </c>
      <c r="L346" s="146" t="str">
        <f>'4_Wash Match Table'!U336</f>
        <v/>
      </c>
      <c r="M346" s="146" t="str">
        <f>'4_Wash Match Table'!AD336</f>
        <v/>
      </c>
      <c r="N346" s="146" t="str">
        <f>'4_Wash Match Table'!AM336</f>
        <v/>
      </c>
      <c r="O346" s="150" t="str">
        <f>'4_Wash Match Table'!M336</f>
        <v/>
      </c>
      <c r="P346" s="150" t="str">
        <f>'4_Wash Match Table'!V336</f>
        <v/>
      </c>
      <c r="Q346" s="150" t="str">
        <f>'4_Wash Match Table'!AE336</f>
        <v/>
      </c>
      <c r="R346" s="150" t="str">
        <f>'4_Wash Match Table'!AN336</f>
        <v/>
      </c>
      <c r="S346" s="148" t="str">
        <f>IF(A346="","",SUM('4_Wash Match Table'!O336,'4_Wash Match Table'!X336,'4_Wash Match Table'!AG336,'4_Wash Match Table'!AP336))</f>
        <v/>
      </c>
      <c r="T346" s="151" t="str">
        <f>'4_Wash Match Table'!P336</f>
        <v/>
      </c>
      <c r="U346" s="151" t="str">
        <f>'4_Wash Match Table'!Q336</f>
        <v/>
      </c>
      <c r="V346" s="149" t="str">
        <f>IF(C346="","",SUM('4_Wash Match Table'!R336,'4_Wash Match Table'!AA336,'4_Wash Match Table'!AJ336,'4_Wash Match Table'!AS336))</f>
        <v/>
      </c>
      <c r="W346" s="152" t="str">
        <f t="shared" si="5"/>
        <v/>
      </c>
    </row>
    <row r="347" spans="1:23" ht="12.75" customHeight="1" x14ac:dyDescent="0.2">
      <c r="A347" s="146" t="str">
        <f>'4_Wash Match Table'!A337</f>
        <v/>
      </c>
      <c r="B347" s="146" t="str">
        <f>'4_Wash Match Table'!B337</f>
        <v/>
      </c>
      <c r="C347" s="146" t="str">
        <f>'4_Wash Match Table'!C337</f>
        <v/>
      </c>
      <c r="D347" s="146" t="str">
        <f>'4_Wash Match Table'!D337</f>
        <v/>
      </c>
      <c r="E347" s="147" t="str">
        <f>'4_Wash Match Table'!E337</f>
        <v/>
      </c>
      <c r="F347" s="148" t="str">
        <f>'4_Wash Match Table'!F337</f>
        <v/>
      </c>
      <c r="G347" s="149" t="str">
        <f>IF(D347="","",IFERROR(INDEX('2_Review &amp; Audit'!$P$6:$P$505,MATCH(D347,'2_Review &amp; Audit'!$H$6:$H$505,0)),""))</f>
        <v/>
      </c>
      <c r="H347" s="149" t="str">
        <f>IF(D347="","",IFERROR(INDEX('2_Review &amp; Audit'!$L$6:$L$505,MATCH(D347,'2_Review &amp; Audit'!$H$6:$H$505,0)),""))</f>
        <v/>
      </c>
      <c r="I347" s="149" t="str">
        <f>IF(D347="","",IFERROR(INDEX('2_Review &amp; Audit'!$Q$6:$Q$505,MATCH(D347,'2_Review &amp; Audit'!$H$6:$H$505,0)),""))</f>
        <v/>
      </c>
      <c r="J347" s="146" t="str">
        <f>'4_Wash Match Table'!I337</f>
        <v/>
      </c>
      <c r="K347" s="146" t="str">
        <f>'4_Wash Match Table'!L337</f>
        <v/>
      </c>
      <c r="L347" s="146" t="str">
        <f>'4_Wash Match Table'!U337</f>
        <v/>
      </c>
      <c r="M347" s="146" t="str">
        <f>'4_Wash Match Table'!AD337</f>
        <v/>
      </c>
      <c r="N347" s="146" t="str">
        <f>'4_Wash Match Table'!AM337</f>
        <v/>
      </c>
      <c r="O347" s="150" t="str">
        <f>'4_Wash Match Table'!M337</f>
        <v/>
      </c>
      <c r="P347" s="150" t="str">
        <f>'4_Wash Match Table'!V337</f>
        <v/>
      </c>
      <c r="Q347" s="150" t="str">
        <f>'4_Wash Match Table'!AE337</f>
        <v/>
      </c>
      <c r="R347" s="150" t="str">
        <f>'4_Wash Match Table'!AN337</f>
        <v/>
      </c>
      <c r="S347" s="148" t="str">
        <f>IF(A347="","",SUM('4_Wash Match Table'!O337,'4_Wash Match Table'!X337,'4_Wash Match Table'!AG337,'4_Wash Match Table'!AP337))</f>
        <v/>
      </c>
      <c r="T347" s="151" t="str">
        <f>'4_Wash Match Table'!P337</f>
        <v/>
      </c>
      <c r="U347" s="151" t="str">
        <f>'4_Wash Match Table'!Q337</f>
        <v/>
      </c>
      <c r="V347" s="149" t="str">
        <f>IF(C347="","",SUM('4_Wash Match Table'!R337,'4_Wash Match Table'!AA337,'4_Wash Match Table'!AJ337,'4_Wash Match Table'!AS337))</f>
        <v/>
      </c>
      <c r="W347" s="152" t="str">
        <f t="shared" si="5"/>
        <v/>
      </c>
    </row>
    <row r="348" spans="1:23" ht="12.75" customHeight="1" x14ac:dyDescent="0.2">
      <c r="A348" s="146" t="str">
        <f>'4_Wash Match Table'!A338</f>
        <v/>
      </c>
      <c r="B348" s="146" t="str">
        <f>'4_Wash Match Table'!B338</f>
        <v/>
      </c>
      <c r="C348" s="146" t="str">
        <f>'4_Wash Match Table'!C338</f>
        <v/>
      </c>
      <c r="D348" s="146" t="str">
        <f>'4_Wash Match Table'!D338</f>
        <v/>
      </c>
      <c r="E348" s="147" t="str">
        <f>'4_Wash Match Table'!E338</f>
        <v/>
      </c>
      <c r="F348" s="148" t="str">
        <f>'4_Wash Match Table'!F338</f>
        <v/>
      </c>
      <c r="G348" s="149" t="str">
        <f>IF(D348="","",IFERROR(INDEX('2_Review &amp; Audit'!$P$6:$P$505,MATCH(D348,'2_Review &amp; Audit'!$H$6:$H$505,0)),""))</f>
        <v/>
      </c>
      <c r="H348" s="149" t="str">
        <f>IF(D348="","",IFERROR(INDEX('2_Review &amp; Audit'!$L$6:$L$505,MATCH(D348,'2_Review &amp; Audit'!$H$6:$H$505,0)),""))</f>
        <v/>
      </c>
      <c r="I348" s="149" t="str">
        <f>IF(D348="","",IFERROR(INDEX('2_Review &amp; Audit'!$Q$6:$Q$505,MATCH(D348,'2_Review &amp; Audit'!$H$6:$H$505,0)),""))</f>
        <v/>
      </c>
      <c r="J348" s="146" t="str">
        <f>'4_Wash Match Table'!I338</f>
        <v/>
      </c>
      <c r="K348" s="146" t="str">
        <f>'4_Wash Match Table'!L338</f>
        <v/>
      </c>
      <c r="L348" s="146" t="str">
        <f>'4_Wash Match Table'!U338</f>
        <v/>
      </c>
      <c r="M348" s="146" t="str">
        <f>'4_Wash Match Table'!AD338</f>
        <v/>
      </c>
      <c r="N348" s="146" t="str">
        <f>'4_Wash Match Table'!AM338</f>
        <v/>
      </c>
      <c r="O348" s="150" t="str">
        <f>'4_Wash Match Table'!M338</f>
        <v/>
      </c>
      <c r="P348" s="150" t="str">
        <f>'4_Wash Match Table'!V338</f>
        <v/>
      </c>
      <c r="Q348" s="150" t="str">
        <f>'4_Wash Match Table'!AE338</f>
        <v/>
      </c>
      <c r="R348" s="150" t="str">
        <f>'4_Wash Match Table'!AN338</f>
        <v/>
      </c>
      <c r="S348" s="148" t="str">
        <f>IF(A348="","",SUM('4_Wash Match Table'!O338,'4_Wash Match Table'!X338,'4_Wash Match Table'!AG338,'4_Wash Match Table'!AP338))</f>
        <v/>
      </c>
      <c r="T348" s="151" t="str">
        <f>'4_Wash Match Table'!P338</f>
        <v/>
      </c>
      <c r="U348" s="151" t="str">
        <f>'4_Wash Match Table'!Q338</f>
        <v/>
      </c>
      <c r="V348" s="149" t="str">
        <f>IF(C348="","",SUM('4_Wash Match Table'!R338,'4_Wash Match Table'!AA338,'4_Wash Match Table'!AJ338,'4_Wash Match Table'!AS338))</f>
        <v/>
      </c>
      <c r="W348" s="152" t="str">
        <f t="shared" si="5"/>
        <v/>
      </c>
    </row>
    <row r="349" spans="1:23" ht="12.75" customHeight="1" x14ac:dyDescent="0.2">
      <c r="A349" s="146" t="str">
        <f>'4_Wash Match Table'!A339</f>
        <v/>
      </c>
      <c r="B349" s="146" t="str">
        <f>'4_Wash Match Table'!B339</f>
        <v/>
      </c>
      <c r="C349" s="146" t="str">
        <f>'4_Wash Match Table'!C339</f>
        <v/>
      </c>
      <c r="D349" s="146" t="str">
        <f>'4_Wash Match Table'!D339</f>
        <v/>
      </c>
      <c r="E349" s="147" t="str">
        <f>'4_Wash Match Table'!E339</f>
        <v/>
      </c>
      <c r="F349" s="148" t="str">
        <f>'4_Wash Match Table'!F339</f>
        <v/>
      </c>
      <c r="G349" s="149" t="str">
        <f>IF(D349="","",IFERROR(INDEX('2_Review &amp; Audit'!$P$6:$P$505,MATCH(D349,'2_Review &amp; Audit'!$H$6:$H$505,0)),""))</f>
        <v/>
      </c>
      <c r="H349" s="149" t="str">
        <f>IF(D349="","",IFERROR(INDEX('2_Review &amp; Audit'!$L$6:$L$505,MATCH(D349,'2_Review &amp; Audit'!$H$6:$H$505,0)),""))</f>
        <v/>
      </c>
      <c r="I349" s="149" t="str">
        <f>IF(D349="","",IFERROR(INDEX('2_Review &amp; Audit'!$Q$6:$Q$505,MATCH(D349,'2_Review &amp; Audit'!$H$6:$H$505,0)),""))</f>
        <v/>
      </c>
      <c r="J349" s="146" t="str">
        <f>'4_Wash Match Table'!I339</f>
        <v/>
      </c>
      <c r="K349" s="146" t="str">
        <f>'4_Wash Match Table'!L339</f>
        <v/>
      </c>
      <c r="L349" s="146" t="str">
        <f>'4_Wash Match Table'!U339</f>
        <v/>
      </c>
      <c r="M349" s="146" t="str">
        <f>'4_Wash Match Table'!AD339</f>
        <v/>
      </c>
      <c r="N349" s="146" t="str">
        <f>'4_Wash Match Table'!AM339</f>
        <v/>
      </c>
      <c r="O349" s="150" t="str">
        <f>'4_Wash Match Table'!M339</f>
        <v/>
      </c>
      <c r="P349" s="150" t="str">
        <f>'4_Wash Match Table'!V339</f>
        <v/>
      </c>
      <c r="Q349" s="150" t="str">
        <f>'4_Wash Match Table'!AE339</f>
        <v/>
      </c>
      <c r="R349" s="150" t="str">
        <f>'4_Wash Match Table'!AN339</f>
        <v/>
      </c>
      <c r="S349" s="148" t="str">
        <f>IF(A349="","",SUM('4_Wash Match Table'!O339,'4_Wash Match Table'!X339,'4_Wash Match Table'!AG339,'4_Wash Match Table'!AP339))</f>
        <v/>
      </c>
      <c r="T349" s="151" t="str">
        <f>'4_Wash Match Table'!P339</f>
        <v/>
      </c>
      <c r="U349" s="151" t="str">
        <f>'4_Wash Match Table'!Q339</f>
        <v/>
      </c>
      <c r="V349" s="149" t="str">
        <f>IF(C349="","",SUM('4_Wash Match Table'!R339,'4_Wash Match Table'!AA339,'4_Wash Match Table'!AJ339,'4_Wash Match Table'!AS339))</f>
        <v/>
      </c>
      <c r="W349" s="152" t="str">
        <f t="shared" si="5"/>
        <v/>
      </c>
    </row>
    <row r="350" spans="1:23" ht="12.75" customHeight="1" x14ac:dyDescent="0.2">
      <c r="A350" s="146" t="str">
        <f>'4_Wash Match Table'!A340</f>
        <v/>
      </c>
      <c r="B350" s="146" t="str">
        <f>'4_Wash Match Table'!B340</f>
        <v/>
      </c>
      <c r="C350" s="146" t="str">
        <f>'4_Wash Match Table'!C340</f>
        <v/>
      </c>
      <c r="D350" s="146" t="str">
        <f>'4_Wash Match Table'!D340</f>
        <v/>
      </c>
      <c r="E350" s="147" t="str">
        <f>'4_Wash Match Table'!E340</f>
        <v/>
      </c>
      <c r="F350" s="148" t="str">
        <f>'4_Wash Match Table'!F340</f>
        <v/>
      </c>
      <c r="G350" s="149" t="str">
        <f>IF(D350="","",IFERROR(INDEX('2_Review &amp; Audit'!$P$6:$P$505,MATCH(D350,'2_Review &amp; Audit'!$H$6:$H$505,0)),""))</f>
        <v/>
      </c>
      <c r="H350" s="149" t="str">
        <f>IF(D350="","",IFERROR(INDEX('2_Review &amp; Audit'!$L$6:$L$505,MATCH(D350,'2_Review &amp; Audit'!$H$6:$H$505,0)),""))</f>
        <v/>
      </c>
      <c r="I350" s="149" t="str">
        <f>IF(D350="","",IFERROR(INDEX('2_Review &amp; Audit'!$Q$6:$Q$505,MATCH(D350,'2_Review &amp; Audit'!$H$6:$H$505,0)),""))</f>
        <v/>
      </c>
      <c r="J350" s="146" t="str">
        <f>'4_Wash Match Table'!I340</f>
        <v/>
      </c>
      <c r="K350" s="146" t="str">
        <f>'4_Wash Match Table'!L340</f>
        <v/>
      </c>
      <c r="L350" s="146" t="str">
        <f>'4_Wash Match Table'!U340</f>
        <v/>
      </c>
      <c r="M350" s="146" t="str">
        <f>'4_Wash Match Table'!AD340</f>
        <v/>
      </c>
      <c r="N350" s="146" t="str">
        <f>'4_Wash Match Table'!AM340</f>
        <v/>
      </c>
      <c r="O350" s="150" t="str">
        <f>'4_Wash Match Table'!M340</f>
        <v/>
      </c>
      <c r="P350" s="150" t="str">
        <f>'4_Wash Match Table'!V340</f>
        <v/>
      </c>
      <c r="Q350" s="150" t="str">
        <f>'4_Wash Match Table'!AE340</f>
        <v/>
      </c>
      <c r="R350" s="150" t="str">
        <f>'4_Wash Match Table'!AN340</f>
        <v/>
      </c>
      <c r="S350" s="148" t="str">
        <f>IF(A350="","",SUM('4_Wash Match Table'!O340,'4_Wash Match Table'!X340,'4_Wash Match Table'!AG340,'4_Wash Match Table'!AP340))</f>
        <v/>
      </c>
      <c r="T350" s="151" t="str">
        <f>'4_Wash Match Table'!P340</f>
        <v/>
      </c>
      <c r="U350" s="151" t="str">
        <f>'4_Wash Match Table'!Q340</f>
        <v/>
      </c>
      <c r="V350" s="149" t="str">
        <f>IF(C350="","",SUM('4_Wash Match Table'!R340,'4_Wash Match Table'!AA340,'4_Wash Match Table'!AJ340,'4_Wash Match Table'!AS340))</f>
        <v/>
      </c>
      <c r="W350" s="152" t="str">
        <f t="shared" si="5"/>
        <v/>
      </c>
    </row>
    <row r="351" spans="1:23" ht="12.75" customHeight="1" x14ac:dyDescent="0.2">
      <c r="A351" s="146" t="str">
        <f>'4_Wash Match Table'!A341</f>
        <v/>
      </c>
      <c r="B351" s="146" t="str">
        <f>'4_Wash Match Table'!B341</f>
        <v/>
      </c>
      <c r="C351" s="146" t="str">
        <f>'4_Wash Match Table'!C341</f>
        <v/>
      </c>
      <c r="D351" s="146" t="str">
        <f>'4_Wash Match Table'!D341</f>
        <v/>
      </c>
      <c r="E351" s="147" t="str">
        <f>'4_Wash Match Table'!E341</f>
        <v/>
      </c>
      <c r="F351" s="148" t="str">
        <f>'4_Wash Match Table'!F341</f>
        <v/>
      </c>
      <c r="G351" s="149" t="str">
        <f>IF(D351="","",IFERROR(INDEX('2_Review &amp; Audit'!$P$6:$P$505,MATCH(D351,'2_Review &amp; Audit'!$H$6:$H$505,0)),""))</f>
        <v/>
      </c>
      <c r="H351" s="149" t="str">
        <f>IF(D351="","",IFERROR(INDEX('2_Review &amp; Audit'!$L$6:$L$505,MATCH(D351,'2_Review &amp; Audit'!$H$6:$H$505,0)),""))</f>
        <v/>
      </c>
      <c r="I351" s="149" t="str">
        <f>IF(D351="","",IFERROR(INDEX('2_Review &amp; Audit'!$Q$6:$Q$505,MATCH(D351,'2_Review &amp; Audit'!$H$6:$H$505,0)),""))</f>
        <v/>
      </c>
      <c r="J351" s="146" t="str">
        <f>'4_Wash Match Table'!I341</f>
        <v/>
      </c>
      <c r="K351" s="146" t="str">
        <f>'4_Wash Match Table'!L341</f>
        <v/>
      </c>
      <c r="L351" s="146" t="str">
        <f>'4_Wash Match Table'!U341</f>
        <v/>
      </c>
      <c r="M351" s="146" t="str">
        <f>'4_Wash Match Table'!AD341</f>
        <v/>
      </c>
      <c r="N351" s="146" t="str">
        <f>'4_Wash Match Table'!AM341</f>
        <v/>
      </c>
      <c r="O351" s="150" t="str">
        <f>'4_Wash Match Table'!M341</f>
        <v/>
      </c>
      <c r="P351" s="150" t="str">
        <f>'4_Wash Match Table'!V341</f>
        <v/>
      </c>
      <c r="Q351" s="150" t="str">
        <f>'4_Wash Match Table'!AE341</f>
        <v/>
      </c>
      <c r="R351" s="150" t="str">
        <f>'4_Wash Match Table'!AN341</f>
        <v/>
      </c>
      <c r="S351" s="148" t="str">
        <f>IF(A351="","",SUM('4_Wash Match Table'!O341,'4_Wash Match Table'!X341,'4_Wash Match Table'!AG341,'4_Wash Match Table'!AP341))</f>
        <v/>
      </c>
      <c r="T351" s="151" t="str">
        <f>'4_Wash Match Table'!P341</f>
        <v/>
      </c>
      <c r="U351" s="151" t="str">
        <f>'4_Wash Match Table'!Q341</f>
        <v/>
      </c>
      <c r="V351" s="149" t="str">
        <f>IF(C351="","",SUM('4_Wash Match Table'!R341,'4_Wash Match Table'!AA341,'4_Wash Match Table'!AJ341,'4_Wash Match Table'!AS341))</f>
        <v/>
      </c>
      <c r="W351" s="152" t="str">
        <f t="shared" si="5"/>
        <v/>
      </c>
    </row>
    <row r="352" spans="1:23" ht="12.75" customHeight="1" x14ac:dyDescent="0.2">
      <c r="A352" s="146" t="str">
        <f>'4_Wash Match Table'!A342</f>
        <v/>
      </c>
      <c r="B352" s="146" t="str">
        <f>'4_Wash Match Table'!B342</f>
        <v/>
      </c>
      <c r="C352" s="146" t="str">
        <f>'4_Wash Match Table'!C342</f>
        <v/>
      </c>
      <c r="D352" s="146" t="str">
        <f>'4_Wash Match Table'!D342</f>
        <v/>
      </c>
      <c r="E352" s="147" t="str">
        <f>'4_Wash Match Table'!E342</f>
        <v/>
      </c>
      <c r="F352" s="148" t="str">
        <f>'4_Wash Match Table'!F342</f>
        <v/>
      </c>
      <c r="G352" s="149" t="str">
        <f>IF(D352="","",IFERROR(INDEX('2_Review &amp; Audit'!$P$6:$P$505,MATCH(D352,'2_Review &amp; Audit'!$H$6:$H$505,0)),""))</f>
        <v/>
      </c>
      <c r="H352" s="149" t="str">
        <f>IF(D352="","",IFERROR(INDEX('2_Review &amp; Audit'!$L$6:$L$505,MATCH(D352,'2_Review &amp; Audit'!$H$6:$H$505,0)),""))</f>
        <v/>
      </c>
      <c r="I352" s="149" t="str">
        <f>IF(D352="","",IFERROR(INDEX('2_Review &amp; Audit'!$Q$6:$Q$505,MATCH(D352,'2_Review &amp; Audit'!$H$6:$H$505,0)),""))</f>
        <v/>
      </c>
      <c r="J352" s="146" t="str">
        <f>'4_Wash Match Table'!I342</f>
        <v/>
      </c>
      <c r="K352" s="146" t="str">
        <f>'4_Wash Match Table'!L342</f>
        <v/>
      </c>
      <c r="L352" s="146" t="str">
        <f>'4_Wash Match Table'!U342</f>
        <v/>
      </c>
      <c r="M352" s="146" t="str">
        <f>'4_Wash Match Table'!AD342</f>
        <v/>
      </c>
      <c r="N352" s="146" t="str">
        <f>'4_Wash Match Table'!AM342</f>
        <v/>
      </c>
      <c r="O352" s="150" t="str">
        <f>'4_Wash Match Table'!M342</f>
        <v/>
      </c>
      <c r="P352" s="150" t="str">
        <f>'4_Wash Match Table'!V342</f>
        <v/>
      </c>
      <c r="Q352" s="150" t="str">
        <f>'4_Wash Match Table'!AE342</f>
        <v/>
      </c>
      <c r="R352" s="150" t="str">
        <f>'4_Wash Match Table'!AN342</f>
        <v/>
      </c>
      <c r="S352" s="148" t="str">
        <f>IF(A352="","",SUM('4_Wash Match Table'!O342,'4_Wash Match Table'!X342,'4_Wash Match Table'!AG342,'4_Wash Match Table'!AP342))</f>
        <v/>
      </c>
      <c r="T352" s="151" t="str">
        <f>'4_Wash Match Table'!P342</f>
        <v/>
      </c>
      <c r="U352" s="151" t="str">
        <f>'4_Wash Match Table'!Q342</f>
        <v/>
      </c>
      <c r="V352" s="149" t="str">
        <f>IF(C352="","",SUM('4_Wash Match Table'!R342,'4_Wash Match Table'!AA342,'4_Wash Match Table'!AJ342,'4_Wash Match Table'!AS342))</f>
        <v/>
      </c>
      <c r="W352" s="152" t="str">
        <f t="shared" si="5"/>
        <v/>
      </c>
    </row>
    <row r="353" spans="1:23" ht="12.75" customHeight="1" x14ac:dyDescent="0.2">
      <c r="A353" s="146" t="str">
        <f>'4_Wash Match Table'!A343</f>
        <v/>
      </c>
      <c r="B353" s="146" t="str">
        <f>'4_Wash Match Table'!B343</f>
        <v/>
      </c>
      <c r="C353" s="146" t="str">
        <f>'4_Wash Match Table'!C343</f>
        <v/>
      </c>
      <c r="D353" s="146" t="str">
        <f>'4_Wash Match Table'!D343</f>
        <v/>
      </c>
      <c r="E353" s="147" t="str">
        <f>'4_Wash Match Table'!E343</f>
        <v/>
      </c>
      <c r="F353" s="148" t="str">
        <f>'4_Wash Match Table'!F343</f>
        <v/>
      </c>
      <c r="G353" s="149" t="str">
        <f>IF(D353="","",IFERROR(INDEX('2_Review &amp; Audit'!$P$6:$P$505,MATCH(D353,'2_Review &amp; Audit'!$H$6:$H$505,0)),""))</f>
        <v/>
      </c>
      <c r="H353" s="149" t="str">
        <f>IF(D353="","",IFERROR(INDEX('2_Review &amp; Audit'!$L$6:$L$505,MATCH(D353,'2_Review &amp; Audit'!$H$6:$H$505,0)),""))</f>
        <v/>
      </c>
      <c r="I353" s="149" t="str">
        <f>IF(D353="","",IFERROR(INDEX('2_Review &amp; Audit'!$Q$6:$Q$505,MATCH(D353,'2_Review &amp; Audit'!$H$6:$H$505,0)),""))</f>
        <v/>
      </c>
      <c r="J353" s="146" t="str">
        <f>'4_Wash Match Table'!I343</f>
        <v/>
      </c>
      <c r="K353" s="146" t="str">
        <f>'4_Wash Match Table'!L343</f>
        <v/>
      </c>
      <c r="L353" s="146" t="str">
        <f>'4_Wash Match Table'!U343</f>
        <v/>
      </c>
      <c r="M353" s="146" t="str">
        <f>'4_Wash Match Table'!AD343</f>
        <v/>
      </c>
      <c r="N353" s="146" t="str">
        <f>'4_Wash Match Table'!AM343</f>
        <v/>
      </c>
      <c r="O353" s="150" t="str">
        <f>'4_Wash Match Table'!M343</f>
        <v/>
      </c>
      <c r="P353" s="150" t="str">
        <f>'4_Wash Match Table'!V343</f>
        <v/>
      </c>
      <c r="Q353" s="150" t="str">
        <f>'4_Wash Match Table'!AE343</f>
        <v/>
      </c>
      <c r="R353" s="150" t="str">
        <f>'4_Wash Match Table'!AN343</f>
        <v/>
      </c>
      <c r="S353" s="148" t="str">
        <f>IF(A353="","",SUM('4_Wash Match Table'!O343,'4_Wash Match Table'!X343,'4_Wash Match Table'!AG343,'4_Wash Match Table'!AP343))</f>
        <v/>
      </c>
      <c r="T353" s="151" t="str">
        <f>'4_Wash Match Table'!P343</f>
        <v/>
      </c>
      <c r="U353" s="151" t="str">
        <f>'4_Wash Match Table'!Q343</f>
        <v/>
      </c>
      <c r="V353" s="149" t="str">
        <f>IF(C353="","",SUM('4_Wash Match Table'!R343,'4_Wash Match Table'!AA343,'4_Wash Match Table'!AJ343,'4_Wash Match Table'!AS343))</f>
        <v/>
      </c>
      <c r="W353" s="152" t="str">
        <f t="shared" si="5"/>
        <v/>
      </c>
    </row>
    <row r="354" spans="1:23" ht="12.75" customHeight="1" x14ac:dyDescent="0.2">
      <c r="A354" s="146" t="str">
        <f>'4_Wash Match Table'!A344</f>
        <v/>
      </c>
      <c r="B354" s="146" t="str">
        <f>'4_Wash Match Table'!B344</f>
        <v/>
      </c>
      <c r="C354" s="146" t="str">
        <f>'4_Wash Match Table'!C344</f>
        <v/>
      </c>
      <c r="D354" s="146" t="str">
        <f>'4_Wash Match Table'!D344</f>
        <v/>
      </c>
      <c r="E354" s="147" t="str">
        <f>'4_Wash Match Table'!E344</f>
        <v/>
      </c>
      <c r="F354" s="148" t="str">
        <f>'4_Wash Match Table'!F344</f>
        <v/>
      </c>
      <c r="G354" s="149" t="str">
        <f>IF(D354="","",IFERROR(INDEX('2_Review &amp; Audit'!$P$6:$P$505,MATCH(D354,'2_Review &amp; Audit'!$H$6:$H$505,0)),""))</f>
        <v/>
      </c>
      <c r="H354" s="149" t="str">
        <f>IF(D354="","",IFERROR(INDEX('2_Review &amp; Audit'!$L$6:$L$505,MATCH(D354,'2_Review &amp; Audit'!$H$6:$H$505,0)),""))</f>
        <v/>
      </c>
      <c r="I354" s="149" t="str">
        <f>IF(D354="","",IFERROR(INDEX('2_Review &amp; Audit'!$Q$6:$Q$505,MATCH(D354,'2_Review &amp; Audit'!$H$6:$H$505,0)),""))</f>
        <v/>
      </c>
      <c r="J354" s="146" t="str">
        <f>'4_Wash Match Table'!I344</f>
        <v/>
      </c>
      <c r="K354" s="146" t="str">
        <f>'4_Wash Match Table'!L344</f>
        <v/>
      </c>
      <c r="L354" s="146" t="str">
        <f>'4_Wash Match Table'!U344</f>
        <v/>
      </c>
      <c r="M354" s="146" t="str">
        <f>'4_Wash Match Table'!AD344</f>
        <v/>
      </c>
      <c r="N354" s="146" t="str">
        <f>'4_Wash Match Table'!AM344</f>
        <v/>
      </c>
      <c r="O354" s="150" t="str">
        <f>'4_Wash Match Table'!M344</f>
        <v/>
      </c>
      <c r="P354" s="150" t="str">
        <f>'4_Wash Match Table'!V344</f>
        <v/>
      </c>
      <c r="Q354" s="150" t="str">
        <f>'4_Wash Match Table'!AE344</f>
        <v/>
      </c>
      <c r="R354" s="150" t="str">
        <f>'4_Wash Match Table'!AN344</f>
        <v/>
      </c>
      <c r="S354" s="148" t="str">
        <f>IF(A354="","",SUM('4_Wash Match Table'!O344,'4_Wash Match Table'!X344,'4_Wash Match Table'!AG344,'4_Wash Match Table'!AP344))</f>
        <v/>
      </c>
      <c r="T354" s="151" t="str">
        <f>'4_Wash Match Table'!P344</f>
        <v/>
      </c>
      <c r="U354" s="151" t="str">
        <f>'4_Wash Match Table'!Q344</f>
        <v/>
      </c>
      <c r="V354" s="149" t="str">
        <f>IF(C354="","",SUM('4_Wash Match Table'!R344,'4_Wash Match Table'!AA344,'4_Wash Match Table'!AJ344,'4_Wash Match Table'!AS344))</f>
        <v/>
      </c>
      <c r="W354" s="152" t="str">
        <f t="shared" si="5"/>
        <v/>
      </c>
    </row>
    <row r="355" spans="1:23" ht="12.75" customHeight="1" x14ac:dyDescent="0.2">
      <c r="A355" s="146" t="str">
        <f>'4_Wash Match Table'!A345</f>
        <v/>
      </c>
      <c r="B355" s="146" t="str">
        <f>'4_Wash Match Table'!B345</f>
        <v/>
      </c>
      <c r="C355" s="146" t="str">
        <f>'4_Wash Match Table'!C345</f>
        <v/>
      </c>
      <c r="D355" s="146" t="str">
        <f>'4_Wash Match Table'!D345</f>
        <v/>
      </c>
      <c r="E355" s="147" t="str">
        <f>'4_Wash Match Table'!E345</f>
        <v/>
      </c>
      <c r="F355" s="148" t="str">
        <f>'4_Wash Match Table'!F345</f>
        <v/>
      </c>
      <c r="G355" s="149" t="str">
        <f>IF(D355="","",IFERROR(INDEX('2_Review &amp; Audit'!$P$6:$P$505,MATCH(D355,'2_Review &amp; Audit'!$H$6:$H$505,0)),""))</f>
        <v/>
      </c>
      <c r="H355" s="149" t="str">
        <f>IF(D355="","",IFERROR(INDEX('2_Review &amp; Audit'!$L$6:$L$505,MATCH(D355,'2_Review &amp; Audit'!$H$6:$H$505,0)),""))</f>
        <v/>
      </c>
      <c r="I355" s="149" t="str">
        <f>IF(D355="","",IFERROR(INDEX('2_Review &amp; Audit'!$Q$6:$Q$505,MATCH(D355,'2_Review &amp; Audit'!$H$6:$H$505,0)),""))</f>
        <v/>
      </c>
      <c r="J355" s="146" t="str">
        <f>'4_Wash Match Table'!I345</f>
        <v/>
      </c>
      <c r="K355" s="146" t="str">
        <f>'4_Wash Match Table'!L345</f>
        <v/>
      </c>
      <c r="L355" s="146" t="str">
        <f>'4_Wash Match Table'!U345</f>
        <v/>
      </c>
      <c r="M355" s="146" t="str">
        <f>'4_Wash Match Table'!AD345</f>
        <v/>
      </c>
      <c r="N355" s="146" t="str">
        <f>'4_Wash Match Table'!AM345</f>
        <v/>
      </c>
      <c r="O355" s="150" t="str">
        <f>'4_Wash Match Table'!M345</f>
        <v/>
      </c>
      <c r="P355" s="150" t="str">
        <f>'4_Wash Match Table'!V345</f>
        <v/>
      </c>
      <c r="Q355" s="150" t="str">
        <f>'4_Wash Match Table'!AE345</f>
        <v/>
      </c>
      <c r="R355" s="150" t="str">
        <f>'4_Wash Match Table'!AN345</f>
        <v/>
      </c>
      <c r="S355" s="148" t="str">
        <f>IF(A355="","",SUM('4_Wash Match Table'!O345,'4_Wash Match Table'!X345,'4_Wash Match Table'!AG345,'4_Wash Match Table'!AP345))</f>
        <v/>
      </c>
      <c r="T355" s="151" t="str">
        <f>'4_Wash Match Table'!P345</f>
        <v/>
      </c>
      <c r="U355" s="151" t="str">
        <f>'4_Wash Match Table'!Q345</f>
        <v/>
      </c>
      <c r="V355" s="149" t="str">
        <f>IF(C355="","",SUM('4_Wash Match Table'!R345,'4_Wash Match Table'!AA345,'4_Wash Match Table'!AJ345,'4_Wash Match Table'!AS345))</f>
        <v/>
      </c>
      <c r="W355" s="152" t="str">
        <f t="shared" si="5"/>
        <v/>
      </c>
    </row>
    <row r="356" spans="1:23" ht="12.75" customHeight="1" x14ac:dyDescent="0.2">
      <c r="A356" s="146" t="str">
        <f>'4_Wash Match Table'!A346</f>
        <v/>
      </c>
      <c r="B356" s="146" t="str">
        <f>'4_Wash Match Table'!B346</f>
        <v/>
      </c>
      <c r="C356" s="146" t="str">
        <f>'4_Wash Match Table'!C346</f>
        <v/>
      </c>
      <c r="D356" s="146" t="str">
        <f>'4_Wash Match Table'!D346</f>
        <v/>
      </c>
      <c r="E356" s="147" t="str">
        <f>'4_Wash Match Table'!E346</f>
        <v/>
      </c>
      <c r="F356" s="148" t="str">
        <f>'4_Wash Match Table'!F346</f>
        <v/>
      </c>
      <c r="G356" s="149" t="str">
        <f>IF(D356="","",IFERROR(INDEX('2_Review &amp; Audit'!$P$6:$P$505,MATCH(D356,'2_Review &amp; Audit'!$H$6:$H$505,0)),""))</f>
        <v/>
      </c>
      <c r="H356" s="149" t="str">
        <f>IF(D356="","",IFERROR(INDEX('2_Review &amp; Audit'!$L$6:$L$505,MATCH(D356,'2_Review &amp; Audit'!$H$6:$H$505,0)),""))</f>
        <v/>
      </c>
      <c r="I356" s="149" t="str">
        <f>IF(D356="","",IFERROR(INDEX('2_Review &amp; Audit'!$Q$6:$Q$505,MATCH(D356,'2_Review &amp; Audit'!$H$6:$H$505,0)),""))</f>
        <v/>
      </c>
      <c r="J356" s="146" t="str">
        <f>'4_Wash Match Table'!I346</f>
        <v/>
      </c>
      <c r="K356" s="146" t="str">
        <f>'4_Wash Match Table'!L346</f>
        <v/>
      </c>
      <c r="L356" s="146" t="str">
        <f>'4_Wash Match Table'!U346</f>
        <v/>
      </c>
      <c r="M356" s="146" t="str">
        <f>'4_Wash Match Table'!AD346</f>
        <v/>
      </c>
      <c r="N356" s="146" t="str">
        <f>'4_Wash Match Table'!AM346</f>
        <v/>
      </c>
      <c r="O356" s="150" t="str">
        <f>'4_Wash Match Table'!M346</f>
        <v/>
      </c>
      <c r="P356" s="150" t="str">
        <f>'4_Wash Match Table'!V346</f>
        <v/>
      </c>
      <c r="Q356" s="150" t="str">
        <f>'4_Wash Match Table'!AE346</f>
        <v/>
      </c>
      <c r="R356" s="150" t="str">
        <f>'4_Wash Match Table'!AN346</f>
        <v/>
      </c>
      <c r="S356" s="148" t="str">
        <f>IF(A356="","",SUM('4_Wash Match Table'!O346,'4_Wash Match Table'!X346,'4_Wash Match Table'!AG346,'4_Wash Match Table'!AP346))</f>
        <v/>
      </c>
      <c r="T356" s="151" t="str">
        <f>'4_Wash Match Table'!P346</f>
        <v/>
      </c>
      <c r="U356" s="151" t="str">
        <f>'4_Wash Match Table'!Q346</f>
        <v/>
      </c>
      <c r="V356" s="149" t="str">
        <f>IF(C356="","",SUM('4_Wash Match Table'!R346,'4_Wash Match Table'!AA346,'4_Wash Match Table'!AJ346,'4_Wash Match Table'!AS346))</f>
        <v/>
      </c>
      <c r="W356" s="152" t="str">
        <f t="shared" si="5"/>
        <v/>
      </c>
    </row>
    <row r="357" spans="1:23" ht="12.75" customHeight="1" x14ac:dyDescent="0.2">
      <c r="A357" s="146" t="str">
        <f>'4_Wash Match Table'!A347</f>
        <v/>
      </c>
      <c r="B357" s="146" t="str">
        <f>'4_Wash Match Table'!B347</f>
        <v/>
      </c>
      <c r="C357" s="146" t="str">
        <f>'4_Wash Match Table'!C347</f>
        <v/>
      </c>
      <c r="D357" s="146" t="str">
        <f>'4_Wash Match Table'!D347</f>
        <v/>
      </c>
      <c r="E357" s="147" t="str">
        <f>'4_Wash Match Table'!E347</f>
        <v/>
      </c>
      <c r="F357" s="148" t="str">
        <f>'4_Wash Match Table'!F347</f>
        <v/>
      </c>
      <c r="G357" s="149" t="str">
        <f>IF(D357="","",IFERROR(INDEX('2_Review &amp; Audit'!$P$6:$P$505,MATCH(D357,'2_Review &amp; Audit'!$H$6:$H$505,0)),""))</f>
        <v/>
      </c>
      <c r="H357" s="149" t="str">
        <f>IF(D357="","",IFERROR(INDEX('2_Review &amp; Audit'!$L$6:$L$505,MATCH(D357,'2_Review &amp; Audit'!$H$6:$H$505,0)),""))</f>
        <v/>
      </c>
      <c r="I357" s="149" t="str">
        <f>IF(D357="","",IFERROR(INDEX('2_Review &amp; Audit'!$Q$6:$Q$505,MATCH(D357,'2_Review &amp; Audit'!$H$6:$H$505,0)),""))</f>
        <v/>
      </c>
      <c r="J357" s="146" t="str">
        <f>'4_Wash Match Table'!I347</f>
        <v/>
      </c>
      <c r="K357" s="146" t="str">
        <f>'4_Wash Match Table'!L347</f>
        <v/>
      </c>
      <c r="L357" s="146" t="str">
        <f>'4_Wash Match Table'!U347</f>
        <v/>
      </c>
      <c r="M357" s="146" t="str">
        <f>'4_Wash Match Table'!AD347</f>
        <v/>
      </c>
      <c r="N357" s="146" t="str">
        <f>'4_Wash Match Table'!AM347</f>
        <v/>
      </c>
      <c r="O357" s="150" t="str">
        <f>'4_Wash Match Table'!M347</f>
        <v/>
      </c>
      <c r="P357" s="150" t="str">
        <f>'4_Wash Match Table'!V347</f>
        <v/>
      </c>
      <c r="Q357" s="150" t="str">
        <f>'4_Wash Match Table'!AE347</f>
        <v/>
      </c>
      <c r="R357" s="150" t="str">
        <f>'4_Wash Match Table'!AN347</f>
        <v/>
      </c>
      <c r="S357" s="148" t="str">
        <f>IF(A357="","",SUM('4_Wash Match Table'!O347,'4_Wash Match Table'!X347,'4_Wash Match Table'!AG347,'4_Wash Match Table'!AP347))</f>
        <v/>
      </c>
      <c r="T357" s="151" t="str">
        <f>'4_Wash Match Table'!P347</f>
        <v/>
      </c>
      <c r="U357" s="151" t="str">
        <f>'4_Wash Match Table'!Q347</f>
        <v/>
      </c>
      <c r="V357" s="149" t="str">
        <f>IF(C357="","",SUM('4_Wash Match Table'!R347,'4_Wash Match Table'!AA347,'4_Wash Match Table'!AJ347,'4_Wash Match Table'!AS347))</f>
        <v/>
      </c>
      <c r="W357" s="152" t="str">
        <f t="shared" si="5"/>
        <v/>
      </c>
    </row>
    <row r="358" spans="1:23" ht="12.75" customHeight="1" x14ac:dyDescent="0.2">
      <c r="A358" s="146" t="str">
        <f>'4_Wash Match Table'!A348</f>
        <v/>
      </c>
      <c r="B358" s="146" t="str">
        <f>'4_Wash Match Table'!B348</f>
        <v/>
      </c>
      <c r="C358" s="146" t="str">
        <f>'4_Wash Match Table'!C348</f>
        <v/>
      </c>
      <c r="D358" s="146" t="str">
        <f>'4_Wash Match Table'!D348</f>
        <v/>
      </c>
      <c r="E358" s="147" t="str">
        <f>'4_Wash Match Table'!E348</f>
        <v/>
      </c>
      <c r="F358" s="148" t="str">
        <f>'4_Wash Match Table'!F348</f>
        <v/>
      </c>
      <c r="G358" s="149" t="str">
        <f>IF(D358="","",IFERROR(INDEX('2_Review &amp; Audit'!$P$6:$P$505,MATCH(D358,'2_Review &amp; Audit'!$H$6:$H$505,0)),""))</f>
        <v/>
      </c>
      <c r="H358" s="149" t="str">
        <f>IF(D358="","",IFERROR(INDEX('2_Review &amp; Audit'!$L$6:$L$505,MATCH(D358,'2_Review &amp; Audit'!$H$6:$H$505,0)),""))</f>
        <v/>
      </c>
      <c r="I358" s="149" t="str">
        <f>IF(D358="","",IFERROR(INDEX('2_Review &amp; Audit'!$Q$6:$Q$505,MATCH(D358,'2_Review &amp; Audit'!$H$6:$H$505,0)),""))</f>
        <v/>
      </c>
      <c r="J358" s="146" t="str">
        <f>'4_Wash Match Table'!I348</f>
        <v/>
      </c>
      <c r="K358" s="146" t="str">
        <f>'4_Wash Match Table'!L348</f>
        <v/>
      </c>
      <c r="L358" s="146" t="str">
        <f>'4_Wash Match Table'!U348</f>
        <v/>
      </c>
      <c r="M358" s="146" t="str">
        <f>'4_Wash Match Table'!AD348</f>
        <v/>
      </c>
      <c r="N358" s="146" t="str">
        <f>'4_Wash Match Table'!AM348</f>
        <v/>
      </c>
      <c r="O358" s="150" t="str">
        <f>'4_Wash Match Table'!M348</f>
        <v/>
      </c>
      <c r="P358" s="150" t="str">
        <f>'4_Wash Match Table'!V348</f>
        <v/>
      </c>
      <c r="Q358" s="150" t="str">
        <f>'4_Wash Match Table'!AE348</f>
        <v/>
      </c>
      <c r="R358" s="150" t="str">
        <f>'4_Wash Match Table'!AN348</f>
        <v/>
      </c>
      <c r="S358" s="148" t="str">
        <f>IF(A358="","",SUM('4_Wash Match Table'!O348,'4_Wash Match Table'!X348,'4_Wash Match Table'!AG348,'4_Wash Match Table'!AP348))</f>
        <v/>
      </c>
      <c r="T358" s="151" t="str">
        <f>'4_Wash Match Table'!P348</f>
        <v/>
      </c>
      <c r="U358" s="151" t="str">
        <f>'4_Wash Match Table'!Q348</f>
        <v/>
      </c>
      <c r="V358" s="149" t="str">
        <f>IF(C358="","",SUM('4_Wash Match Table'!R348,'4_Wash Match Table'!AA348,'4_Wash Match Table'!AJ348,'4_Wash Match Table'!AS348))</f>
        <v/>
      </c>
      <c r="W358" s="152" t="str">
        <f t="shared" si="5"/>
        <v/>
      </c>
    </row>
    <row r="359" spans="1:23" ht="12.75" customHeight="1" x14ac:dyDescent="0.2">
      <c r="A359" s="146" t="str">
        <f>'4_Wash Match Table'!A349</f>
        <v/>
      </c>
      <c r="B359" s="146" t="str">
        <f>'4_Wash Match Table'!B349</f>
        <v/>
      </c>
      <c r="C359" s="146" t="str">
        <f>'4_Wash Match Table'!C349</f>
        <v/>
      </c>
      <c r="D359" s="146" t="str">
        <f>'4_Wash Match Table'!D349</f>
        <v/>
      </c>
      <c r="E359" s="147" t="str">
        <f>'4_Wash Match Table'!E349</f>
        <v/>
      </c>
      <c r="F359" s="148" t="str">
        <f>'4_Wash Match Table'!F349</f>
        <v/>
      </c>
      <c r="G359" s="149" t="str">
        <f>IF(D359="","",IFERROR(INDEX('2_Review &amp; Audit'!$P$6:$P$505,MATCH(D359,'2_Review &amp; Audit'!$H$6:$H$505,0)),""))</f>
        <v/>
      </c>
      <c r="H359" s="149" t="str">
        <f>IF(D359="","",IFERROR(INDEX('2_Review &amp; Audit'!$L$6:$L$505,MATCH(D359,'2_Review &amp; Audit'!$H$6:$H$505,0)),""))</f>
        <v/>
      </c>
      <c r="I359" s="149" t="str">
        <f>IF(D359="","",IFERROR(INDEX('2_Review &amp; Audit'!$Q$6:$Q$505,MATCH(D359,'2_Review &amp; Audit'!$H$6:$H$505,0)),""))</f>
        <v/>
      </c>
      <c r="J359" s="146" t="str">
        <f>'4_Wash Match Table'!I349</f>
        <v/>
      </c>
      <c r="K359" s="146" t="str">
        <f>'4_Wash Match Table'!L349</f>
        <v/>
      </c>
      <c r="L359" s="146" t="str">
        <f>'4_Wash Match Table'!U349</f>
        <v/>
      </c>
      <c r="M359" s="146" t="str">
        <f>'4_Wash Match Table'!AD349</f>
        <v/>
      </c>
      <c r="N359" s="146" t="str">
        <f>'4_Wash Match Table'!AM349</f>
        <v/>
      </c>
      <c r="O359" s="150" t="str">
        <f>'4_Wash Match Table'!M349</f>
        <v/>
      </c>
      <c r="P359" s="150" t="str">
        <f>'4_Wash Match Table'!V349</f>
        <v/>
      </c>
      <c r="Q359" s="150" t="str">
        <f>'4_Wash Match Table'!AE349</f>
        <v/>
      </c>
      <c r="R359" s="150" t="str">
        <f>'4_Wash Match Table'!AN349</f>
        <v/>
      </c>
      <c r="S359" s="148" t="str">
        <f>IF(A359="","",SUM('4_Wash Match Table'!O349,'4_Wash Match Table'!X349,'4_Wash Match Table'!AG349,'4_Wash Match Table'!AP349))</f>
        <v/>
      </c>
      <c r="T359" s="151" t="str">
        <f>'4_Wash Match Table'!P349</f>
        <v/>
      </c>
      <c r="U359" s="151" t="str">
        <f>'4_Wash Match Table'!Q349</f>
        <v/>
      </c>
      <c r="V359" s="149" t="str">
        <f>IF(C359="","",SUM('4_Wash Match Table'!R349,'4_Wash Match Table'!AA349,'4_Wash Match Table'!AJ349,'4_Wash Match Table'!AS349))</f>
        <v/>
      </c>
      <c r="W359" s="152" t="str">
        <f t="shared" si="5"/>
        <v/>
      </c>
    </row>
    <row r="360" spans="1:23" ht="12.75" customHeight="1" x14ac:dyDescent="0.2">
      <c r="A360" s="146" t="str">
        <f>'4_Wash Match Table'!A350</f>
        <v/>
      </c>
      <c r="B360" s="146" t="str">
        <f>'4_Wash Match Table'!B350</f>
        <v/>
      </c>
      <c r="C360" s="146" t="str">
        <f>'4_Wash Match Table'!C350</f>
        <v/>
      </c>
      <c r="D360" s="146" t="str">
        <f>'4_Wash Match Table'!D350</f>
        <v/>
      </c>
      <c r="E360" s="147" t="str">
        <f>'4_Wash Match Table'!E350</f>
        <v/>
      </c>
      <c r="F360" s="148" t="str">
        <f>'4_Wash Match Table'!F350</f>
        <v/>
      </c>
      <c r="G360" s="149" t="str">
        <f>IF(D360="","",IFERROR(INDEX('2_Review &amp; Audit'!$P$6:$P$505,MATCH(D360,'2_Review &amp; Audit'!$H$6:$H$505,0)),""))</f>
        <v/>
      </c>
      <c r="H360" s="149" t="str">
        <f>IF(D360="","",IFERROR(INDEX('2_Review &amp; Audit'!$L$6:$L$505,MATCH(D360,'2_Review &amp; Audit'!$H$6:$H$505,0)),""))</f>
        <v/>
      </c>
      <c r="I360" s="149" t="str">
        <f>IF(D360="","",IFERROR(INDEX('2_Review &amp; Audit'!$Q$6:$Q$505,MATCH(D360,'2_Review &amp; Audit'!$H$6:$H$505,0)),""))</f>
        <v/>
      </c>
      <c r="J360" s="146" t="str">
        <f>'4_Wash Match Table'!I350</f>
        <v/>
      </c>
      <c r="K360" s="146" t="str">
        <f>'4_Wash Match Table'!L350</f>
        <v/>
      </c>
      <c r="L360" s="146" t="str">
        <f>'4_Wash Match Table'!U350</f>
        <v/>
      </c>
      <c r="M360" s="146" t="str">
        <f>'4_Wash Match Table'!AD350</f>
        <v/>
      </c>
      <c r="N360" s="146" t="str">
        <f>'4_Wash Match Table'!AM350</f>
        <v/>
      </c>
      <c r="O360" s="150" t="str">
        <f>'4_Wash Match Table'!M350</f>
        <v/>
      </c>
      <c r="P360" s="150" t="str">
        <f>'4_Wash Match Table'!V350</f>
        <v/>
      </c>
      <c r="Q360" s="150" t="str">
        <f>'4_Wash Match Table'!AE350</f>
        <v/>
      </c>
      <c r="R360" s="150" t="str">
        <f>'4_Wash Match Table'!AN350</f>
        <v/>
      </c>
      <c r="S360" s="148" t="str">
        <f>IF(A360="","",SUM('4_Wash Match Table'!O350,'4_Wash Match Table'!X350,'4_Wash Match Table'!AG350,'4_Wash Match Table'!AP350))</f>
        <v/>
      </c>
      <c r="T360" s="151" t="str">
        <f>'4_Wash Match Table'!P350</f>
        <v/>
      </c>
      <c r="U360" s="151" t="str">
        <f>'4_Wash Match Table'!Q350</f>
        <v/>
      </c>
      <c r="V360" s="149" t="str">
        <f>IF(C360="","",SUM('4_Wash Match Table'!R350,'4_Wash Match Table'!AA350,'4_Wash Match Table'!AJ350,'4_Wash Match Table'!AS350))</f>
        <v/>
      </c>
      <c r="W360" s="152" t="str">
        <f t="shared" si="5"/>
        <v/>
      </c>
    </row>
    <row r="361" spans="1:23" ht="12.75" customHeight="1" x14ac:dyDescent="0.2">
      <c r="A361" s="146" t="str">
        <f>'4_Wash Match Table'!A351</f>
        <v/>
      </c>
      <c r="B361" s="146" t="str">
        <f>'4_Wash Match Table'!B351</f>
        <v/>
      </c>
      <c r="C361" s="146" t="str">
        <f>'4_Wash Match Table'!C351</f>
        <v/>
      </c>
      <c r="D361" s="146" t="str">
        <f>'4_Wash Match Table'!D351</f>
        <v/>
      </c>
      <c r="E361" s="147" t="str">
        <f>'4_Wash Match Table'!E351</f>
        <v/>
      </c>
      <c r="F361" s="148" t="str">
        <f>'4_Wash Match Table'!F351</f>
        <v/>
      </c>
      <c r="G361" s="149" t="str">
        <f>IF(D361="","",IFERROR(INDEX('2_Review &amp; Audit'!$P$6:$P$505,MATCH(D361,'2_Review &amp; Audit'!$H$6:$H$505,0)),""))</f>
        <v/>
      </c>
      <c r="H361" s="149" t="str">
        <f>IF(D361="","",IFERROR(INDEX('2_Review &amp; Audit'!$L$6:$L$505,MATCH(D361,'2_Review &amp; Audit'!$H$6:$H$505,0)),""))</f>
        <v/>
      </c>
      <c r="I361" s="149" t="str">
        <f>IF(D361="","",IFERROR(INDEX('2_Review &amp; Audit'!$Q$6:$Q$505,MATCH(D361,'2_Review &amp; Audit'!$H$6:$H$505,0)),""))</f>
        <v/>
      </c>
      <c r="J361" s="146" t="str">
        <f>'4_Wash Match Table'!I351</f>
        <v/>
      </c>
      <c r="K361" s="146" t="str">
        <f>'4_Wash Match Table'!L351</f>
        <v/>
      </c>
      <c r="L361" s="146" t="str">
        <f>'4_Wash Match Table'!U351</f>
        <v/>
      </c>
      <c r="M361" s="146" t="str">
        <f>'4_Wash Match Table'!AD351</f>
        <v/>
      </c>
      <c r="N361" s="146" t="str">
        <f>'4_Wash Match Table'!AM351</f>
        <v/>
      </c>
      <c r="O361" s="150" t="str">
        <f>'4_Wash Match Table'!M351</f>
        <v/>
      </c>
      <c r="P361" s="150" t="str">
        <f>'4_Wash Match Table'!V351</f>
        <v/>
      </c>
      <c r="Q361" s="150" t="str">
        <f>'4_Wash Match Table'!AE351</f>
        <v/>
      </c>
      <c r="R361" s="150" t="str">
        <f>'4_Wash Match Table'!AN351</f>
        <v/>
      </c>
      <c r="S361" s="148" t="str">
        <f>IF(A361="","",SUM('4_Wash Match Table'!O351,'4_Wash Match Table'!X351,'4_Wash Match Table'!AG351,'4_Wash Match Table'!AP351))</f>
        <v/>
      </c>
      <c r="T361" s="151" t="str">
        <f>'4_Wash Match Table'!P351</f>
        <v/>
      </c>
      <c r="U361" s="151" t="str">
        <f>'4_Wash Match Table'!Q351</f>
        <v/>
      </c>
      <c r="V361" s="149" t="str">
        <f>IF(C361="","",SUM('4_Wash Match Table'!R351,'4_Wash Match Table'!AA351,'4_Wash Match Table'!AJ351,'4_Wash Match Table'!AS351))</f>
        <v/>
      </c>
      <c r="W361" s="152" t="str">
        <f t="shared" si="5"/>
        <v/>
      </c>
    </row>
    <row r="362" spans="1:23" ht="12.75" customHeight="1" x14ac:dyDescent="0.2">
      <c r="A362" s="146" t="str">
        <f>'4_Wash Match Table'!A352</f>
        <v/>
      </c>
      <c r="B362" s="146" t="str">
        <f>'4_Wash Match Table'!B352</f>
        <v/>
      </c>
      <c r="C362" s="146" t="str">
        <f>'4_Wash Match Table'!C352</f>
        <v/>
      </c>
      <c r="D362" s="146" t="str">
        <f>'4_Wash Match Table'!D352</f>
        <v/>
      </c>
      <c r="E362" s="147" t="str">
        <f>'4_Wash Match Table'!E352</f>
        <v/>
      </c>
      <c r="F362" s="148" t="str">
        <f>'4_Wash Match Table'!F352</f>
        <v/>
      </c>
      <c r="G362" s="149" t="str">
        <f>IF(D362="","",IFERROR(INDEX('2_Review &amp; Audit'!$P$6:$P$505,MATCH(D362,'2_Review &amp; Audit'!$H$6:$H$505,0)),""))</f>
        <v/>
      </c>
      <c r="H362" s="149" t="str">
        <f>IF(D362="","",IFERROR(INDEX('2_Review &amp; Audit'!$L$6:$L$505,MATCH(D362,'2_Review &amp; Audit'!$H$6:$H$505,0)),""))</f>
        <v/>
      </c>
      <c r="I362" s="149" t="str">
        <f>IF(D362="","",IFERROR(INDEX('2_Review &amp; Audit'!$Q$6:$Q$505,MATCH(D362,'2_Review &amp; Audit'!$H$6:$H$505,0)),""))</f>
        <v/>
      </c>
      <c r="J362" s="146" t="str">
        <f>'4_Wash Match Table'!I352</f>
        <v/>
      </c>
      <c r="K362" s="146" t="str">
        <f>'4_Wash Match Table'!L352</f>
        <v/>
      </c>
      <c r="L362" s="146" t="str">
        <f>'4_Wash Match Table'!U352</f>
        <v/>
      </c>
      <c r="M362" s="146" t="str">
        <f>'4_Wash Match Table'!AD352</f>
        <v/>
      </c>
      <c r="N362" s="146" t="str">
        <f>'4_Wash Match Table'!AM352</f>
        <v/>
      </c>
      <c r="O362" s="150" t="str">
        <f>'4_Wash Match Table'!M352</f>
        <v/>
      </c>
      <c r="P362" s="150" t="str">
        <f>'4_Wash Match Table'!V352</f>
        <v/>
      </c>
      <c r="Q362" s="150" t="str">
        <f>'4_Wash Match Table'!AE352</f>
        <v/>
      </c>
      <c r="R362" s="150" t="str">
        <f>'4_Wash Match Table'!AN352</f>
        <v/>
      </c>
      <c r="S362" s="148" t="str">
        <f>IF(A362="","",SUM('4_Wash Match Table'!O352,'4_Wash Match Table'!X352,'4_Wash Match Table'!AG352,'4_Wash Match Table'!AP352))</f>
        <v/>
      </c>
      <c r="T362" s="151" t="str">
        <f>'4_Wash Match Table'!P352</f>
        <v/>
      </c>
      <c r="U362" s="151" t="str">
        <f>'4_Wash Match Table'!Q352</f>
        <v/>
      </c>
      <c r="V362" s="149" t="str">
        <f>IF(C362="","",SUM('4_Wash Match Table'!R352,'4_Wash Match Table'!AA352,'4_Wash Match Table'!AJ352,'4_Wash Match Table'!AS352))</f>
        <v/>
      </c>
      <c r="W362" s="152" t="str">
        <f t="shared" si="5"/>
        <v/>
      </c>
    </row>
    <row r="363" spans="1:23" ht="12.75" customHeight="1" x14ac:dyDescent="0.2">
      <c r="A363" s="146" t="str">
        <f>'4_Wash Match Table'!A353</f>
        <v/>
      </c>
      <c r="B363" s="146" t="str">
        <f>'4_Wash Match Table'!B353</f>
        <v/>
      </c>
      <c r="C363" s="146" t="str">
        <f>'4_Wash Match Table'!C353</f>
        <v/>
      </c>
      <c r="D363" s="146" t="str">
        <f>'4_Wash Match Table'!D353</f>
        <v/>
      </c>
      <c r="E363" s="147" t="str">
        <f>'4_Wash Match Table'!E353</f>
        <v/>
      </c>
      <c r="F363" s="148" t="str">
        <f>'4_Wash Match Table'!F353</f>
        <v/>
      </c>
      <c r="G363" s="149" t="str">
        <f>IF(D363="","",IFERROR(INDEX('2_Review &amp; Audit'!$P$6:$P$505,MATCH(D363,'2_Review &amp; Audit'!$H$6:$H$505,0)),""))</f>
        <v/>
      </c>
      <c r="H363" s="149" t="str">
        <f>IF(D363="","",IFERROR(INDEX('2_Review &amp; Audit'!$L$6:$L$505,MATCH(D363,'2_Review &amp; Audit'!$H$6:$H$505,0)),""))</f>
        <v/>
      </c>
      <c r="I363" s="149" t="str">
        <f>IF(D363="","",IFERROR(INDEX('2_Review &amp; Audit'!$Q$6:$Q$505,MATCH(D363,'2_Review &amp; Audit'!$H$6:$H$505,0)),""))</f>
        <v/>
      </c>
      <c r="J363" s="146" t="str">
        <f>'4_Wash Match Table'!I353</f>
        <v/>
      </c>
      <c r="K363" s="146" t="str">
        <f>'4_Wash Match Table'!L353</f>
        <v/>
      </c>
      <c r="L363" s="146" t="str">
        <f>'4_Wash Match Table'!U353</f>
        <v/>
      </c>
      <c r="M363" s="146" t="str">
        <f>'4_Wash Match Table'!AD353</f>
        <v/>
      </c>
      <c r="N363" s="146" t="str">
        <f>'4_Wash Match Table'!AM353</f>
        <v/>
      </c>
      <c r="O363" s="150" t="str">
        <f>'4_Wash Match Table'!M353</f>
        <v/>
      </c>
      <c r="P363" s="150" t="str">
        <f>'4_Wash Match Table'!V353</f>
        <v/>
      </c>
      <c r="Q363" s="150" t="str">
        <f>'4_Wash Match Table'!AE353</f>
        <v/>
      </c>
      <c r="R363" s="150" t="str">
        <f>'4_Wash Match Table'!AN353</f>
        <v/>
      </c>
      <c r="S363" s="148" t="str">
        <f>IF(A363="","",SUM('4_Wash Match Table'!O353,'4_Wash Match Table'!X353,'4_Wash Match Table'!AG353,'4_Wash Match Table'!AP353))</f>
        <v/>
      </c>
      <c r="T363" s="151" t="str">
        <f>'4_Wash Match Table'!P353</f>
        <v/>
      </c>
      <c r="U363" s="151" t="str">
        <f>'4_Wash Match Table'!Q353</f>
        <v/>
      </c>
      <c r="V363" s="149" t="str">
        <f>IF(C363="","",SUM('4_Wash Match Table'!R353,'4_Wash Match Table'!AA353,'4_Wash Match Table'!AJ353,'4_Wash Match Table'!AS353))</f>
        <v/>
      </c>
      <c r="W363" s="152" t="str">
        <f t="shared" si="5"/>
        <v/>
      </c>
    </row>
    <row r="364" spans="1:23" ht="12.75" customHeight="1" x14ac:dyDescent="0.2">
      <c r="A364" s="146" t="str">
        <f>'4_Wash Match Table'!A354</f>
        <v/>
      </c>
      <c r="B364" s="146" t="str">
        <f>'4_Wash Match Table'!B354</f>
        <v/>
      </c>
      <c r="C364" s="146" t="str">
        <f>'4_Wash Match Table'!C354</f>
        <v/>
      </c>
      <c r="D364" s="146" t="str">
        <f>'4_Wash Match Table'!D354</f>
        <v/>
      </c>
      <c r="E364" s="147" t="str">
        <f>'4_Wash Match Table'!E354</f>
        <v/>
      </c>
      <c r="F364" s="148" t="str">
        <f>'4_Wash Match Table'!F354</f>
        <v/>
      </c>
      <c r="G364" s="149" t="str">
        <f>IF(D364="","",IFERROR(INDEX('2_Review &amp; Audit'!$P$6:$P$505,MATCH(D364,'2_Review &amp; Audit'!$H$6:$H$505,0)),""))</f>
        <v/>
      </c>
      <c r="H364" s="149" t="str">
        <f>IF(D364="","",IFERROR(INDEX('2_Review &amp; Audit'!$L$6:$L$505,MATCH(D364,'2_Review &amp; Audit'!$H$6:$H$505,0)),""))</f>
        <v/>
      </c>
      <c r="I364" s="149" t="str">
        <f>IF(D364="","",IFERROR(INDEX('2_Review &amp; Audit'!$Q$6:$Q$505,MATCH(D364,'2_Review &amp; Audit'!$H$6:$H$505,0)),""))</f>
        <v/>
      </c>
      <c r="J364" s="146" t="str">
        <f>'4_Wash Match Table'!I354</f>
        <v/>
      </c>
      <c r="K364" s="146" t="str">
        <f>'4_Wash Match Table'!L354</f>
        <v/>
      </c>
      <c r="L364" s="146" t="str">
        <f>'4_Wash Match Table'!U354</f>
        <v/>
      </c>
      <c r="M364" s="146" t="str">
        <f>'4_Wash Match Table'!AD354</f>
        <v/>
      </c>
      <c r="N364" s="146" t="str">
        <f>'4_Wash Match Table'!AM354</f>
        <v/>
      </c>
      <c r="O364" s="150" t="str">
        <f>'4_Wash Match Table'!M354</f>
        <v/>
      </c>
      <c r="P364" s="150" t="str">
        <f>'4_Wash Match Table'!V354</f>
        <v/>
      </c>
      <c r="Q364" s="150" t="str">
        <f>'4_Wash Match Table'!AE354</f>
        <v/>
      </c>
      <c r="R364" s="150" t="str">
        <f>'4_Wash Match Table'!AN354</f>
        <v/>
      </c>
      <c r="S364" s="148" t="str">
        <f>IF(A364="","",SUM('4_Wash Match Table'!O354,'4_Wash Match Table'!X354,'4_Wash Match Table'!AG354,'4_Wash Match Table'!AP354))</f>
        <v/>
      </c>
      <c r="T364" s="151" t="str">
        <f>'4_Wash Match Table'!P354</f>
        <v/>
      </c>
      <c r="U364" s="151" t="str">
        <f>'4_Wash Match Table'!Q354</f>
        <v/>
      </c>
      <c r="V364" s="149" t="str">
        <f>IF(C364="","",SUM('4_Wash Match Table'!R354,'4_Wash Match Table'!AA354,'4_Wash Match Table'!AJ354,'4_Wash Match Table'!AS354))</f>
        <v/>
      </c>
      <c r="W364" s="152" t="str">
        <f t="shared" si="5"/>
        <v/>
      </c>
    </row>
    <row r="365" spans="1:23" ht="12.75" customHeight="1" x14ac:dyDescent="0.2">
      <c r="A365" s="146" t="str">
        <f>'4_Wash Match Table'!A355</f>
        <v/>
      </c>
      <c r="B365" s="146" t="str">
        <f>'4_Wash Match Table'!B355</f>
        <v/>
      </c>
      <c r="C365" s="146" t="str">
        <f>'4_Wash Match Table'!C355</f>
        <v/>
      </c>
      <c r="D365" s="146" t="str">
        <f>'4_Wash Match Table'!D355</f>
        <v/>
      </c>
      <c r="E365" s="147" t="str">
        <f>'4_Wash Match Table'!E355</f>
        <v/>
      </c>
      <c r="F365" s="148" t="str">
        <f>'4_Wash Match Table'!F355</f>
        <v/>
      </c>
      <c r="G365" s="149" t="str">
        <f>IF(D365="","",IFERROR(INDEX('2_Review &amp; Audit'!$P$6:$P$505,MATCH(D365,'2_Review &amp; Audit'!$H$6:$H$505,0)),""))</f>
        <v/>
      </c>
      <c r="H365" s="149" t="str">
        <f>IF(D365="","",IFERROR(INDEX('2_Review &amp; Audit'!$L$6:$L$505,MATCH(D365,'2_Review &amp; Audit'!$H$6:$H$505,0)),""))</f>
        <v/>
      </c>
      <c r="I365" s="149" t="str">
        <f>IF(D365="","",IFERROR(INDEX('2_Review &amp; Audit'!$Q$6:$Q$505,MATCH(D365,'2_Review &amp; Audit'!$H$6:$H$505,0)),""))</f>
        <v/>
      </c>
      <c r="J365" s="146" t="str">
        <f>'4_Wash Match Table'!I355</f>
        <v/>
      </c>
      <c r="K365" s="146" t="str">
        <f>'4_Wash Match Table'!L355</f>
        <v/>
      </c>
      <c r="L365" s="146" t="str">
        <f>'4_Wash Match Table'!U355</f>
        <v/>
      </c>
      <c r="M365" s="146" t="str">
        <f>'4_Wash Match Table'!AD355</f>
        <v/>
      </c>
      <c r="N365" s="146" t="str">
        <f>'4_Wash Match Table'!AM355</f>
        <v/>
      </c>
      <c r="O365" s="150" t="str">
        <f>'4_Wash Match Table'!M355</f>
        <v/>
      </c>
      <c r="P365" s="150" t="str">
        <f>'4_Wash Match Table'!V355</f>
        <v/>
      </c>
      <c r="Q365" s="150" t="str">
        <f>'4_Wash Match Table'!AE355</f>
        <v/>
      </c>
      <c r="R365" s="150" t="str">
        <f>'4_Wash Match Table'!AN355</f>
        <v/>
      </c>
      <c r="S365" s="148" t="str">
        <f>IF(A365="","",SUM('4_Wash Match Table'!O355,'4_Wash Match Table'!X355,'4_Wash Match Table'!AG355,'4_Wash Match Table'!AP355))</f>
        <v/>
      </c>
      <c r="T365" s="151" t="str">
        <f>'4_Wash Match Table'!P355</f>
        <v/>
      </c>
      <c r="U365" s="151" t="str">
        <f>'4_Wash Match Table'!Q355</f>
        <v/>
      </c>
      <c r="V365" s="149" t="str">
        <f>IF(C365="","",SUM('4_Wash Match Table'!R355,'4_Wash Match Table'!AA355,'4_Wash Match Table'!AJ355,'4_Wash Match Table'!AS355))</f>
        <v/>
      </c>
      <c r="W365" s="152" t="str">
        <f t="shared" si="5"/>
        <v/>
      </c>
    </row>
    <row r="366" spans="1:23" ht="12.75" customHeight="1" x14ac:dyDescent="0.2">
      <c r="A366" s="146" t="str">
        <f>'4_Wash Match Table'!A356</f>
        <v/>
      </c>
      <c r="B366" s="146" t="str">
        <f>'4_Wash Match Table'!B356</f>
        <v/>
      </c>
      <c r="C366" s="146" t="str">
        <f>'4_Wash Match Table'!C356</f>
        <v/>
      </c>
      <c r="D366" s="146" t="str">
        <f>'4_Wash Match Table'!D356</f>
        <v/>
      </c>
      <c r="E366" s="147" t="str">
        <f>'4_Wash Match Table'!E356</f>
        <v/>
      </c>
      <c r="F366" s="148" t="str">
        <f>'4_Wash Match Table'!F356</f>
        <v/>
      </c>
      <c r="G366" s="149" t="str">
        <f>IF(D366="","",IFERROR(INDEX('2_Review &amp; Audit'!$P$6:$P$505,MATCH(D366,'2_Review &amp; Audit'!$H$6:$H$505,0)),""))</f>
        <v/>
      </c>
      <c r="H366" s="149" t="str">
        <f>IF(D366="","",IFERROR(INDEX('2_Review &amp; Audit'!$L$6:$L$505,MATCH(D366,'2_Review &amp; Audit'!$H$6:$H$505,0)),""))</f>
        <v/>
      </c>
      <c r="I366" s="149" t="str">
        <f>IF(D366="","",IFERROR(INDEX('2_Review &amp; Audit'!$Q$6:$Q$505,MATCH(D366,'2_Review &amp; Audit'!$H$6:$H$505,0)),""))</f>
        <v/>
      </c>
      <c r="J366" s="146" t="str">
        <f>'4_Wash Match Table'!I356</f>
        <v/>
      </c>
      <c r="K366" s="146" t="str">
        <f>'4_Wash Match Table'!L356</f>
        <v/>
      </c>
      <c r="L366" s="146" t="str">
        <f>'4_Wash Match Table'!U356</f>
        <v/>
      </c>
      <c r="M366" s="146" t="str">
        <f>'4_Wash Match Table'!AD356</f>
        <v/>
      </c>
      <c r="N366" s="146" t="str">
        <f>'4_Wash Match Table'!AM356</f>
        <v/>
      </c>
      <c r="O366" s="150" t="str">
        <f>'4_Wash Match Table'!M356</f>
        <v/>
      </c>
      <c r="P366" s="150" t="str">
        <f>'4_Wash Match Table'!V356</f>
        <v/>
      </c>
      <c r="Q366" s="150" t="str">
        <f>'4_Wash Match Table'!AE356</f>
        <v/>
      </c>
      <c r="R366" s="150" t="str">
        <f>'4_Wash Match Table'!AN356</f>
        <v/>
      </c>
      <c r="S366" s="148" t="str">
        <f>IF(A366="","",SUM('4_Wash Match Table'!O356,'4_Wash Match Table'!X356,'4_Wash Match Table'!AG356,'4_Wash Match Table'!AP356))</f>
        <v/>
      </c>
      <c r="T366" s="151" t="str">
        <f>'4_Wash Match Table'!P356</f>
        <v/>
      </c>
      <c r="U366" s="151" t="str">
        <f>'4_Wash Match Table'!Q356</f>
        <v/>
      </c>
      <c r="V366" s="149" t="str">
        <f>IF(C366="","",SUM('4_Wash Match Table'!R356,'4_Wash Match Table'!AA356,'4_Wash Match Table'!AJ356,'4_Wash Match Table'!AS356))</f>
        <v/>
      </c>
      <c r="W366" s="152" t="str">
        <f t="shared" si="5"/>
        <v/>
      </c>
    </row>
    <row r="367" spans="1:23" ht="12.75" customHeight="1" x14ac:dyDescent="0.2">
      <c r="A367" s="146" t="str">
        <f>'4_Wash Match Table'!A357</f>
        <v/>
      </c>
      <c r="B367" s="146" t="str">
        <f>'4_Wash Match Table'!B357</f>
        <v/>
      </c>
      <c r="C367" s="146" t="str">
        <f>'4_Wash Match Table'!C357</f>
        <v/>
      </c>
      <c r="D367" s="146" t="str">
        <f>'4_Wash Match Table'!D357</f>
        <v/>
      </c>
      <c r="E367" s="147" t="str">
        <f>'4_Wash Match Table'!E357</f>
        <v/>
      </c>
      <c r="F367" s="148" t="str">
        <f>'4_Wash Match Table'!F357</f>
        <v/>
      </c>
      <c r="G367" s="149" t="str">
        <f>IF(D367="","",IFERROR(INDEX('2_Review &amp; Audit'!$P$6:$P$505,MATCH(D367,'2_Review &amp; Audit'!$H$6:$H$505,0)),""))</f>
        <v/>
      </c>
      <c r="H367" s="149" t="str">
        <f>IF(D367="","",IFERROR(INDEX('2_Review &amp; Audit'!$L$6:$L$505,MATCH(D367,'2_Review &amp; Audit'!$H$6:$H$505,0)),""))</f>
        <v/>
      </c>
      <c r="I367" s="149" t="str">
        <f>IF(D367="","",IFERROR(INDEX('2_Review &amp; Audit'!$Q$6:$Q$505,MATCH(D367,'2_Review &amp; Audit'!$H$6:$H$505,0)),""))</f>
        <v/>
      </c>
      <c r="J367" s="146" t="str">
        <f>'4_Wash Match Table'!I357</f>
        <v/>
      </c>
      <c r="K367" s="146" t="str">
        <f>'4_Wash Match Table'!L357</f>
        <v/>
      </c>
      <c r="L367" s="146" t="str">
        <f>'4_Wash Match Table'!U357</f>
        <v/>
      </c>
      <c r="M367" s="146" t="str">
        <f>'4_Wash Match Table'!AD357</f>
        <v/>
      </c>
      <c r="N367" s="146" t="str">
        <f>'4_Wash Match Table'!AM357</f>
        <v/>
      </c>
      <c r="O367" s="150" t="str">
        <f>'4_Wash Match Table'!M357</f>
        <v/>
      </c>
      <c r="P367" s="150" t="str">
        <f>'4_Wash Match Table'!V357</f>
        <v/>
      </c>
      <c r="Q367" s="150" t="str">
        <f>'4_Wash Match Table'!AE357</f>
        <v/>
      </c>
      <c r="R367" s="150" t="str">
        <f>'4_Wash Match Table'!AN357</f>
        <v/>
      </c>
      <c r="S367" s="148" t="str">
        <f>IF(A367="","",SUM('4_Wash Match Table'!O357,'4_Wash Match Table'!X357,'4_Wash Match Table'!AG357,'4_Wash Match Table'!AP357))</f>
        <v/>
      </c>
      <c r="T367" s="151" t="str">
        <f>'4_Wash Match Table'!P357</f>
        <v/>
      </c>
      <c r="U367" s="151" t="str">
        <f>'4_Wash Match Table'!Q357</f>
        <v/>
      </c>
      <c r="V367" s="149" t="str">
        <f>IF(C367="","",SUM('4_Wash Match Table'!R357,'4_Wash Match Table'!AA357,'4_Wash Match Table'!AJ357,'4_Wash Match Table'!AS357))</f>
        <v/>
      </c>
      <c r="W367" s="152" t="str">
        <f t="shared" si="5"/>
        <v/>
      </c>
    </row>
    <row r="368" spans="1:23" ht="12.75" customHeight="1" x14ac:dyDescent="0.2">
      <c r="A368" s="146" t="str">
        <f>'4_Wash Match Table'!A358</f>
        <v/>
      </c>
      <c r="B368" s="146" t="str">
        <f>'4_Wash Match Table'!B358</f>
        <v/>
      </c>
      <c r="C368" s="146" t="str">
        <f>'4_Wash Match Table'!C358</f>
        <v/>
      </c>
      <c r="D368" s="146" t="str">
        <f>'4_Wash Match Table'!D358</f>
        <v/>
      </c>
      <c r="E368" s="147" t="str">
        <f>'4_Wash Match Table'!E358</f>
        <v/>
      </c>
      <c r="F368" s="148" t="str">
        <f>'4_Wash Match Table'!F358</f>
        <v/>
      </c>
      <c r="G368" s="149" t="str">
        <f>IF(D368="","",IFERROR(INDEX('2_Review &amp; Audit'!$P$6:$P$505,MATCH(D368,'2_Review &amp; Audit'!$H$6:$H$505,0)),""))</f>
        <v/>
      </c>
      <c r="H368" s="149" t="str">
        <f>IF(D368="","",IFERROR(INDEX('2_Review &amp; Audit'!$L$6:$L$505,MATCH(D368,'2_Review &amp; Audit'!$H$6:$H$505,0)),""))</f>
        <v/>
      </c>
      <c r="I368" s="149" t="str">
        <f>IF(D368="","",IFERROR(INDEX('2_Review &amp; Audit'!$Q$6:$Q$505,MATCH(D368,'2_Review &amp; Audit'!$H$6:$H$505,0)),""))</f>
        <v/>
      </c>
      <c r="J368" s="146" t="str">
        <f>'4_Wash Match Table'!I358</f>
        <v/>
      </c>
      <c r="K368" s="146" t="str">
        <f>'4_Wash Match Table'!L358</f>
        <v/>
      </c>
      <c r="L368" s="146" t="str">
        <f>'4_Wash Match Table'!U358</f>
        <v/>
      </c>
      <c r="M368" s="146" t="str">
        <f>'4_Wash Match Table'!AD358</f>
        <v/>
      </c>
      <c r="N368" s="146" t="str">
        <f>'4_Wash Match Table'!AM358</f>
        <v/>
      </c>
      <c r="O368" s="150" t="str">
        <f>'4_Wash Match Table'!M358</f>
        <v/>
      </c>
      <c r="P368" s="150" t="str">
        <f>'4_Wash Match Table'!V358</f>
        <v/>
      </c>
      <c r="Q368" s="150" t="str">
        <f>'4_Wash Match Table'!AE358</f>
        <v/>
      </c>
      <c r="R368" s="150" t="str">
        <f>'4_Wash Match Table'!AN358</f>
        <v/>
      </c>
      <c r="S368" s="148" t="str">
        <f>IF(A368="","",SUM('4_Wash Match Table'!O358,'4_Wash Match Table'!X358,'4_Wash Match Table'!AG358,'4_Wash Match Table'!AP358))</f>
        <v/>
      </c>
      <c r="T368" s="151" t="str">
        <f>'4_Wash Match Table'!P358</f>
        <v/>
      </c>
      <c r="U368" s="151" t="str">
        <f>'4_Wash Match Table'!Q358</f>
        <v/>
      </c>
      <c r="V368" s="149" t="str">
        <f>IF(C368="","",SUM('4_Wash Match Table'!R358,'4_Wash Match Table'!AA358,'4_Wash Match Table'!AJ358,'4_Wash Match Table'!AS358))</f>
        <v/>
      </c>
      <c r="W368" s="152" t="str">
        <f t="shared" si="5"/>
        <v/>
      </c>
    </row>
    <row r="369" spans="1:23" ht="12.75" customHeight="1" x14ac:dyDescent="0.2">
      <c r="A369" s="146" t="str">
        <f>'4_Wash Match Table'!A359</f>
        <v/>
      </c>
      <c r="B369" s="146" t="str">
        <f>'4_Wash Match Table'!B359</f>
        <v/>
      </c>
      <c r="C369" s="146" t="str">
        <f>'4_Wash Match Table'!C359</f>
        <v/>
      </c>
      <c r="D369" s="146" t="str">
        <f>'4_Wash Match Table'!D359</f>
        <v/>
      </c>
      <c r="E369" s="147" t="str">
        <f>'4_Wash Match Table'!E359</f>
        <v/>
      </c>
      <c r="F369" s="148" t="str">
        <f>'4_Wash Match Table'!F359</f>
        <v/>
      </c>
      <c r="G369" s="149" t="str">
        <f>IF(D369="","",IFERROR(INDEX('2_Review &amp; Audit'!$P$6:$P$505,MATCH(D369,'2_Review &amp; Audit'!$H$6:$H$505,0)),""))</f>
        <v/>
      </c>
      <c r="H369" s="149" t="str">
        <f>IF(D369="","",IFERROR(INDEX('2_Review &amp; Audit'!$L$6:$L$505,MATCH(D369,'2_Review &amp; Audit'!$H$6:$H$505,0)),""))</f>
        <v/>
      </c>
      <c r="I369" s="149" t="str">
        <f>IF(D369="","",IFERROR(INDEX('2_Review &amp; Audit'!$Q$6:$Q$505,MATCH(D369,'2_Review &amp; Audit'!$H$6:$H$505,0)),""))</f>
        <v/>
      </c>
      <c r="J369" s="146" t="str">
        <f>'4_Wash Match Table'!I359</f>
        <v/>
      </c>
      <c r="K369" s="146" t="str">
        <f>'4_Wash Match Table'!L359</f>
        <v/>
      </c>
      <c r="L369" s="146" t="str">
        <f>'4_Wash Match Table'!U359</f>
        <v/>
      </c>
      <c r="M369" s="146" t="str">
        <f>'4_Wash Match Table'!AD359</f>
        <v/>
      </c>
      <c r="N369" s="146" t="str">
        <f>'4_Wash Match Table'!AM359</f>
        <v/>
      </c>
      <c r="O369" s="150" t="str">
        <f>'4_Wash Match Table'!M359</f>
        <v/>
      </c>
      <c r="P369" s="150" t="str">
        <f>'4_Wash Match Table'!V359</f>
        <v/>
      </c>
      <c r="Q369" s="150" t="str">
        <f>'4_Wash Match Table'!AE359</f>
        <v/>
      </c>
      <c r="R369" s="150" t="str">
        <f>'4_Wash Match Table'!AN359</f>
        <v/>
      </c>
      <c r="S369" s="148" t="str">
        <f>IF(A369="","",SUM('4_Wash Match Table'!O359,'4_Wash Match Table'!X359,'4_Wash Match Table'!AG359,'4_Wash Match Table'!AP359))</f>
        <v/>
      </c>
      <c r="T369" s="151" t="str">
        <f>'4_Wash Match Table'!P359</f>
        <v/>
      </c>
      <c r="U369" s="151" t="str">
        <f>'4_Wash Match Table'!Q359</f>
        <v/>
      </c>
      <c r="V369" s="149" t="str">
        <f>IF(C369="","",SUM('4_Wash Match Table'!R359,'4_Wash Match Table'!AA359,'4_Wash Match Table'!AJ359,'4_Wash Match Table'!AS359))</f>
        <v/>
      </c>
      <c r="W369" s="152" t="str">
        <f t="shared" si="5"/>
        <v/>
      </c>
    </row>
    <row r="370" spans="1:23" ht="12.75" customHeight="1" x14ac:dyDescent="0.2">
      <c r="A370" s="146" t="str">
        <f>'4_Wash Match Table'!A360</f>
        <v/>
      </c>
      <c r="B370" s="146" t="str">
        <f>'4_Wash Match Table'!B360</f>
        <v/>
      </c>
      <c r="C370" s="146" t="str">
        <f>'4_Wash Match Table'!C360</f>
        <v/>
      </c>
      <c r="D370" s="146" t="str">
        <f>'4_Wash Match Table'!D360</f>
        <v/>
      </c>
      <c r="E370" s="147" t="str">
        <f>'4_Wash Match Table'!E360</f>
        <v/>
      </c>
      <c r="F370" s="148" t="str">
        <f>'4_Wash Match Table'!F360</f>
        <v/>
      </c>
      <c r="G370" s="149" t="str">
        <f>IF(D370="","",IFERROR(INDEX('2_Review &amp; Audit'!$P$6:$P$505,MATCH(D370,'2_Review &amp; Audit'!$H$6:$H$505,0)),""))</f>
        <v/>
      </c>
      <c r="H370" s="149" t="str">
        <f>IF(D370="","",IFERROR(INDEX('2_Review &amp; Audit'!$L$6:$L$505,MATCH(D370,'2_Review &amp; Audit'!$H$6:$H$505,0)),""))</f>
        <v/>
      </c>
      <c r="I370" s="149" t="str">
        <f>IF(D370="","",IFERROR(INDEX('2_Review &amp; Audit'!$Q$6:$Q$505,MATCH(D370,'2_Review &amp; Audit'!$H$6:$H$505,0)),""))</f>
        <v/>
      </c>
      <c r="J370" s="146" t="str">
        <f>'4_Wash Match Table'!I360</f>
        <v/>
      </c>
      <c r="K370" s="146" t="str">
        <f>'4_Wash Match Table'!L360</f>
        <v/>
      </c>
      <c r="L370" s="146" t="str">
        <f>'4_Wash Match Table'!U360</f>
        <v/>
      </c>
      <c r="M370" s="146" t="str">
        <f>'4_Wash Match Table'!AD360</f>
        <v/>
      </c>
      <c r="N370" s="146" t="str">
        <f>'4_Wash Match Table'!AM360</f>
        <v/>
      </c>
      <c r="O370" s="150" t="str">
        <f>'4_Wash Match Table'!M360</f>
        <v/>
      </c>
      <c r="P370" s="150" t="str">
        <f>'4_Wash Match Table'!V360</f>
        <v/>
      </c>
      <c r="Q370" s="150" t="str">
        <f>'4_Wash Match Table'!AE360</f>
        <v/>
      </c>
      <c r="R370" s="150" t="str">
        <f>'4_Wash Match Table'!AN360</f>
        <v/>
      </c>
      <c r="S370" s="148" t="str">
        <f>IF(A370="","",SUM('4_Wash Match Table'!O360,'4_Wash Match Table'!X360,'4_Wash Match Table'!AG360,'4_Wash Match Table'!AP360))</f>
        <v/>
      </c>
      <c r="T370" s="151" t="str">
        <f>'4_Wash Match Table'!P360</f>
        <v/>
      </c>
      <c r="U370" s="151" t="str">
        <f>'4_Wash Match Table'!Q360</f>
        <v/>
      </c>
      <c r="V370" s="149" t="str">
        <f>IF(C370="","",SUM('4_Wash Match Table'!R360,'4_Wash Match Table'!AA360,'4_Wash Match Table'!AJ360,'4_Wash Match Table'!AS360))</f>
        <v/>
      </c>
      <c r="W370" s="152" t="str">
        <f t="shared" si="5"/>
        <v/>
      </c>
    </row>
    <row r="371" spans="1:23" ht="12.75" customHeight="1" x14ac:dyDescent="0.2">
      <c r="A371" s="146" t="str">
        <f>'4_Wash Match Table'!A361</f>
        <v/>
      </c>
      <c r="B371" s="146" t="str">
        <f>'4_Wash Match Table'!B361</f>
        <v/>
      </c>
      <c r="C371" s="146" t="str">
        <f>'4_Wash Match Table'!C361</f>
        <v/>
      </c>
      <c r="D371" s="146" t="str">
        <f>'4_Wash Match Table'!D361</f>
        <v/>
      </c>
      <c r="E371" s="147" t="str">
        <f>'4_Wash Match Table'!E361</f>
        <v/>
      </c>
      <c r="F371" s="148" t="str">
        <f>'4_Wash Match Table'!F361</f>
        <v/>
      </c>
      <c r="G371" s="149" t="str">
        <f>IF(D371="","",IFERROR(INDEX('2_Review &amp; Audit'!$P$6:$P$505,MATCH(D371,'2_Review &amp; Audit'!$H$6:$H$505,0)),""))</f>
        <v/>
      </c>
      <c r="H371" s="149" t="str">
        <f>IF(D371="","",IFERROR(INDEX('2_Review &amp; Audit'!$L$6:$L$505,MATCH(D371,'2_Review &amp; Audit'!$H$6:$H$505,0)),""))</f>
        <v/>
      </c>
      <c r="I371" s="149" t="str">
        <f>IF(D371="","",IFERROR(INDEX('2_Review &amp; Audit'!$Q$6:$Q$505,MATCH(D371,'2_Review &amp; Audit'!$H$6:$H$505,0)),""))</f>
        <v/>
      </c>
      <c r="J371" s="146" t="str">
        <f>'4_Wash Match Table'!I361</f>
        <v/>
      </c>
      <c r="K371" s="146" t="str">
        <f>'4_Wash Match Table'!L361</f>
        <v/>
      </c>
      <c r="L371" s="146" t="str">
        <f>'4_Wash Match Table'!U361</f>
        <v/>
      </c>
      <c r="M371" s="146" t="str">
        <f>'4_Wash Match Table'!AD361</f>
        <v/>
      </c>
      <c r="N371" s="146" t="str">
        <f>'4_Wash Match Table'!AM361</f>
        <v/>
      </c>
      <c r="O371" s="150" t="str">
        <f>'4_Wash Match Table'!M361</f>
        <v/>
      </c>
      <c r="P371" s="150" t="str">
        <f>'4_Wash Match Table'!V361</f>
        <v/>
      </c>
      <c r="Q371" s="150" t="str">
        <f>'4_Wash Match Table'!AE361</f>
        <v/>
      </c>
      <c r="R371" s="150" t="str">
        <f>'4_Wash Match Table'!AN361</f>
        <v/>
      </c>
      <c r="S371" s="148" t="str">
        <f>IF(A371="","",SUM('4_Wash Match Table'!O361,'4_Wash Match Table'!X361,'4_Wash Match Table'!AG361,'4_Wash Match Table'!AP361))</f>
        <v/>
      </c>
      <c r="T371" s="151" t="str">
        <f>'4_Wash Match Table'!P361</f>
        <v/>
      </c>
      <c r="U371" s="151" t="str">
        <f>'4_Wash Match Table'!Q361</f>
        <v/>
      </c>
      <c r="V371" s="149" t="str">
        <f>IF(C371="","",SUM('4_Wash Match Table'!R361,'4_Wash Match Table'!AA361,'4_Wash Match Table'!AJ361,'4_Wash Match Table'!AS361))</f>
        <v/>
      </c>
      <c r="W371" s="152" t="str">
        <f t="shared" si="5"/>
        <v/>
      </c>
    </row>
    <row r="372" spans="1:23" ht="12.75" customHeight="1" x14ac:dyDescent="0.2">
      <c r="A372" s="146" t="str">
        <f>'4_Wash Match Table'!A362</f>
        <v/>
      </c>
      <c r="B372" s="146" t="str">
        <f>'4_Wash Match Table'!B362</f>
        <v/>
      </c>
      <c r="C372" s="146" t="str">
        <f>'4_Wash Match Table'!C362</f>
        <v/>
      </c>
      <c r="D372" s="146" t="str">
        <f>'4_Wash Match Table'!D362</f>
        <v/>
      </c>
      <c r="E372" s="147" t="str">
        <f>'4_Wash Match Table'!E362</f>
        <v/>
      </c>
      <c r="F372" s="148" t="str">
        <f>'4_Wash Match Table'!F362</f>
        <v/>
      </c>
      <c r="G372" s="149" t="str">
        <f>IF(D372="","",IFERROR(INDEX('2_Review &amp; Audit'!$P$6:$P$505,MATCH(D372,'2_Review &amp; Audit'!$H$6:$H$505,0)),""))</f>
        <v/>
      </c>
      <c r="H372" s="149" t="str">
        <f>IF(D372="","",IFERROR(INDEX('2_Review &amp; Audit'!$L$6:$L$505,MATCH(D372,'2_Review &amp; Audit'!$H$6:$H$505,0)),""))</f>
        <v/>
      </c>
      <c r="I372" s="149" t="str">
        <f>IF(D372="","",IFERROR(INDEX('2_Review &amp; Audit'!$Q$6:$Q$505,MATCH(D372,'2_Review &amp; Audit'!$H$6:$H$505,0)),""))</f>
        <v/>
      </c>
      <c r="J372" s="146" t="str">
        <f>'4_Wash Match Table'!I362</f>
        <v/>
      </c>
      <c r="K372" s="146" t="str">
        <f>'4_Wash Match Table'!L362</f>
        <v/>
      </c>
      <c r="L372" s="146" t="str">
        <f>'4_Wash Match Table'!U362</f>
        <v/>
      </c>
      <c r="M372" s="146" t="str">
        <f>'4_Wash Match Table'!AD362</f>
        <v/>
      </c>
      <c r="N372" s="146" t="str">
        <f>'4_Wash Match Table'!AM362</f>
        <v/>
      </c>
      <c r="O372" s="150" t="str">
        <f>'4_Wash Match Table'!M362</f>
        <v/>
      </c>
      <c r="P372" s="150" t="str">
        <f>'4_Wash Match Table'!V362</f>
        <v/>
      </c>
      <c r="Q372" s="150" t="str">
        <f>'4_Wash Match Table'!AE362</f>
        <v/>
      </c>
      <c r="R372" s="150" t="str">
        <f>'4_Wash Match Table'!AN362</f>
        <v/>
      </c>
      <c r="S372" s="148" t="str">
        <f>IF(A372="","",SUM('4_Wash Match Table'!O362,'4_Wash Match Table'!X362,'4_Wash Match Table'!AG362,'4_Wash Match Table'!AP362))</f>
        <v/>
      </c>
      <c r="T372" s="151" t="str">
        <f>'4_Wash Match Table'!P362</f>
        <v/>
      </c>
      <c r="U372" s="151" t="str">
        <f>'4_Wash Match Table'!Q362</f>
        <v/>
      </c>
      <c r="V372" s="149" t="str">
        <f>IF(C372="","",SUM('4_Wash Match Table'!R362,'4_Wash Match Table'!AA362,'4_Wash Match Table'!AJ362,'4_Wash Match Table'!AS362))</f>
        <v/>
      </c>
      <c r="W372" s="152" t="str">
        <f t="shared" si="5"/>
        <v/>
      </c>
    </row>
    <row r="373" spans="1:23" ht="12.75" customHeight="1" x14ac:dyDescent="0.2">
      <c r="A373" s="146" t="str">
        <f>'4_Wash Match Table'!A363</f>
        <v/>
      </c>
      <c r="B373" s="146" t="str">
        <f>'4_Wash Match Table'!B363</f>
        <v/>
      </c>
      <c r="C373" s="146" t="str">
        <f>'4_Wash Match Table'!C363</f>
        <v/>
      </c>
      <c r="D373" s="146" t="str">
        <f>'4_Wash Match Table'!D363</f>
        <v/>
      </c>
      <c r="E373" s="147" t="str">
        <f>'4_Wash Match Table'!E363</f>
        <v/>
      </c>
      <c r="F373" s="148" t="str">
        <f>'4_Wash Match Table'!F363</f>
        <v/>
      </c>
      <c r="G373" s="149" t="str">
        <f>IF(D373="","",IFERROR(INDEX('2_Review &amp; Audit'!$P$6:$P$505,MATCH(D373,'2_Review &amp; Audit'!$H$6:$H$505,0)),""))</f>
        <v/>
      </c>
      <c r="H373" s="149" t="str">
        <f>IF(D373="","",IFERROR(INDEX('2_Review &amp; Audit'!$L$6:$L$505,MATCH(D373,'2_Review &amp; Audit'!$H$6:$H$505,0)),""))</f>
        <v/>
      </c>
      <c r="I373" s="149" t="str">
        <f>IF(D373="","",IFERROR(INDEX('2_Review &amp; Audit'!$Q$6:$Q$505,MATCH(D373,'2_Review &amp; Audit'!$H$6:$H$505,0)),""))</f>
        <v/>
      </c>
      <c r="J373" s="146" t="str">
        <f>'4_Wash Match Table'!I363</f>
        <v/>
      </c>
      <c r="K373" s="146" t="str">
        <f>'4_Wash Match Table'!L363</f>
        <v/>
      </c>
      <c r="L373" s="146" t="str">
        <f>'4_Wash Match Table'!U363</f>
        <v/>
      </c>
      <c r="M373" s="146" t="str">
        <f>'4_Wash Match Table'!AD363</f>
        <v/>
      </c>
      <c r="N373" s="146" t="str">
        <f>'4_Wash Match Table'!AM363</f>
        <v/>
      </c>
      <c r="O373" s="150" t="str">
        <f>'4_Wash Match Table'!M363</f>
        <v/>
      </c>
      <c r="P373" s="150" t="str">
        <f>'4_Wash Match Table'!V363</f>
        <v/>
      </c>
      <c r="Q373" s="150" t="str">
        <f>'4_Wash Match Table'!AE363</f>
        <v/>
      </c>
      <c r="R373" s="150" t="str">
        <f>'4_Wash Match Table'!AN363</f>
        <v/>
      </c>
      <c r="S373" s="148" t="str">
        <f>IF(A373="","",SUM('4_Wash Match Table'!O363,'4_Wash Match Table'!X363,'4_Wash Match Table'!AG363,'4_Wash Match Table'!AP363))</f>
        <v/>
      </c>
      <c r="T373" s="151" t="str">
        <f>'4_Wash Match Table'!P363</f>
        <v/>
      </c>
      <c r="U373" s="151" t="str">
        <f>'4_Wash Match Table'!Q363</f>
        <v/>
      </c>
      <c r="V373" s="149" t="str">
        <f>IF(C373="","",SUM('4_Wash Match Table'!R363,'4_Wash Match Table'!AA363,'4_Wash Match Table'!AJ363,'4_Wash Match Table'!AS363))</f>
        <v/>
      </c>
      <c r="W373" s="152" t="str">
        <f t="shared" si="5"/>
        <v/>
      </c>
    </row>
    <row r="374" spans="1:23" ht="12.75" customHeight="1" x14ac:dyDescent="0.2">
      <c r="A374" s="146" t="str">
        <f>'4_Wash Match Table'!A364</f>
        <v/>
      </c>
      <c r="B374" s="146" t="str">
        <f>'4_Wash Match Table'!B364</f>
        <v/>
      </c>
      <c r="C374" s="146" t="str">
        <f>'4_Wash Match Table'!C364</f>
        <v/>
      </c>
      <c r="D374" s="146" t="str">
        <f>'4_Wash Match Table'!D364</f>
        <v/>
      </c>
      <c r="E374" s="147" t="str">
        <f>'4_Wash Match Table'!E364</f>
        <v/>
      </c>
      <c r="F374" s="148" t="str">
        <f>'4_Wash Match Table'!F364</f>
        <v/>
      </c>
      <c r="G374" s="149" t="str">
        <f>IF(D374="","",IFERROR(INDEX('2_Review &amp; Audit'!$P$6:$P$505,MATCH(D374,'2_Review &amp; Audit'!$H$6:$H$505,0)),""))</f>
        <v/>
      </c>
      <c r="H374" s="149" t="str">
        <f>IF(D374="","",IFERROR(INDEX('2_Review &amp; Audit'!$L$6:$L$505,MATCH(D374,'2_Review &amp; Audit'!$H$6:$H$505,0)),""))</f>
        <v/>
      </c>
      <c r="I374" s="149" t="str">
        <f>IF(D374="","",IFERROR(INDEX('2_Review &amp; Audit'!$Q$6:$Q$505,MATCH(D374,'2_Review &amp; Audit'!$H$6:$H$505,0)),""))</f>
        <v/>
      </c>
      <c r="J374" s="146" t="str">
        <f>'4_Wash Match Table'!I364</f>
        <v/>
      </c>
      <c r="K374" s="146" t="str">
        <f>'4_Wash Match Table'!L364</f>
        <v/>
      </c>
      <c r="L374" s="146" t="str">
        <f>'4_Wash Match Table'!U364</f>
        <v/>
      </c>
      <c r="M374" s="146" t="str">
        <f>'4_Wash Match Table'!AD364</f>
        <v/>
      </c>
      <c r="N374" s="146" t="str">
        <f>'4_Wash Match Table'!AM364</f>
        <v/>
      </c>
      <c r="O374" s="150" t="str">
        <f>'4_Wash Match Table'!M364</f>
        <v/>
      </c>
      <c r="P374" s="150" t="str">
        <f>'4_Wash Match Table'!V364</f>
        <v/>
      </c>
      <c r="Q374" s="150" t="str">
        <f>'4_Wash Match Table'!AE364</f>
        <v/>
      </c>
      <c r="R374" s="150" t="str">
        <f>'4_Wash Match Table'!AN364</f>
        <v/>
      </c>
      <c r="S374" s="148" t="str">
        <f>IF(A374="","",SUM('4_Wash Match Table'!O364,'4_Wash Match Table'!X364,'4_Wash Match Table'!AG364,'4_Wash Match Table'!AP364))</f>
        <v/>
      </c>
      <c r="T374" s="151" t="str">
        <f>'4_Wash Match Table'!P364</f>
        <v/>
      </c>
      <c r="U374" s="151" t="str">
        <f>'4_Wash Match Table'!Q364</f>
        <v/>
      </c>
      <c r="V374" s="149" t="str">
        <f>IF(C374="","",SUM('4_Wash Match Table'!R364,'4_Wash Match Table'!AA364,'4_Wash Match Table'!AJ364,'4_Wash Match Table'!AS364))</f>
        <v/>
      </c>
      <c r="W374" s="152" t="str">
        <f t="shared" si="5"/>
        <v/>
      </c>
    </row>
    <row r="375" spans="1:23" ht="12.75" customHeight="1" x14ac:dyDescent="0.2">
      <c r="A375" s="146" t="str">
        <f>'4_Wash Match Table'!A365</f>
        <v/>
      </c>
      <c r="B375" s="146" t="str">
        <f>'4_Wash Match Table'!B365</f>
        <v/>
      </c>
      <c r="C375" s="146" t="str">
        <f>'4_Wash Match Table'!C365</f>
        <v/>
      </c>
      <c r="D375" s="146" t="str">
        <f>'4_Wash Match Table'!D365</f>
        <v/>
      </c>
      <c r="E375" s="147" t="str">
        <f>'4_Wash Match Table'!E365</f>
        <v/>
      </c>
      <c r="F375" s="148" t="str">
        <f>'4_Wash Match Table'!F365</f>
        <v/>
      </c>
      <c r="G375" s="149" t="str">
        <f>IF(D375="","",IFERROR(INDEX('2_Review &amp; Audit'!$P$6:$P$505,MATCH(D375,'2_Review &amp; Audit'!$H$6:$H$505,0)),""))</f>
        <v/>
      </c>
      <c r="H375" s="149" t="str">
        <f>IF(D375="","",IFERROR(INDEX('2_Review &amp; Audit'!$L$6:$L$505,MATCH(D375,'2_Review &amp; Audit'!$H$6:$H$505,0)),""))</f>
        <v/>
      </c>
      <c r="I375" s="149" t="str">
        <f>IF(D375="","",IFERROR(INDEX('2_Review &amp; Audit'!$Q$6:$Q$505,MATCH(D375,'2_Review &amp; Audit'!$H$6:$H$505,0)),""))</f>
        <v/>
      </c>
      <c r="J375" s="146" t="str">
        <f>'4_Wash Match Table'!I365</f>
        <v/>
      </c>
      <c r="K375" s="146" t="str">
        <f>'4_Wash Match Table'!L365</f>
        <v/>
      </c>
      <c r="L375" s="146" t="str">
        <f>'4_Wash Match Table'!U365</f>
        <v/>
      </c>
      <c r="M375" s="146" t="str">
        <f>'4_Wash Match Table'!AD365</f>
        <v/>
      </c>
      <c r="N375" s="146" t="str">
        <f>'4_Wash Match Table'!AM365</f>
        <v/>
      </c>
      <c r="O375" s="150" t="str">
        <f>'4_Wash Match Table'!M365</f>
        <v/>
      </c>
      <c r="P375" s="150" t="str">
        <f>'4_Wash Match Table'!V365</f>
        <v/>
      </c>
      <c r="Q375" s="150" t="str">
        <f>'4_Wash Match Table'!AE365</f>
        <v/>
      </c>
      <c r="R375" s="150" t="str">
        <f>'4_Wash Match Table'!AN365</f>
        <v/>
      </c>
      <c r="S375" s="148" t="str">
        <f>IF(A375="","",SUM('4_Wash Match Table'!O365,'4_Wash Match Table'!X365,'4_Wash Match Table'!AG365,'4_Wash Match Table'!AP365))</f>
        <v/>
      </c>
      <c r="T375" s="151" t="str">
        <f>'4_Wash Match Table'!P365</f>
        <v/>
      </c>
      <c r="U375" s="151" t="str">
        <f>'4_Wash Match Table'!Q365</f>
        <v/>
      </c>
      <c r="V375" s="149" t="str">
        <f>IF(C375="","",SUM('4_Wash Match Table'!R365,'4_Wash Match Table'!AA365,'4_Wash Match Table'!AJ365,'4_Wash Match Table'!AS365))</f>
        <v/>
      </c>
      <c r="W375" s="152" t="str">
        <f t="shared" si="5"/>
        <v/>
      </c>
    </row>
    <row r="376" spans="1:23" ht="12.75" customHeight="1" x14ac:dyDescent="0.2">
      <c r="A376" s="146" t="str">
        <f>'4_Wash Match Table'!A366</f>
        <v/>
      </c>
      <c r="B376" s="146" t="str">
        <f>'4_Wash Match Table'!B366</f>
        <v/>
      </c>
      <c r="C376" s="146" t="str">
        <f>'4_Wash Match Table'!C366</f>
        <v/>
      </c>
      <c r="D376" s="146" t="str">
        <f>'4_Wash Match Table'!D366</f>
        <v/>
      </c>
      <c r="E376" s="147" t="str">
        <f>'4_Wash Match Table'!E366</f>
        <v/>
      </c>
      <c r="F376" s="148" t="str">
        <f>'4_Wash Match Table'!F366</f>
        <v/>
      </c>
      <c r="G376" s="149" t="str">
        <f>IF(D376="","",IFERROR(INDEX('2_Review &amp; Audit'!$P$6:$P$505,MATCH(D376,'2_Review &amp; Audit'!$H$6:$H$505,0)),""))</f>
        <v/>
      </c>
      <c r="H376" s="149" t="str">
        <f>IF(D376="","",IFERROR(INDEX('2_Review &amp; Audit'!$L$6:$L$505,MATCH(D376,'2_Review &amp; Audit'!$H$6:$H$505,0)),""))</f>
        <v/>
      </c>
      <c r="I376" s="149" t="str">
        <f>IF(D376="","",IFERROR(INDEX('2_Review &amp; Audit'!$Q$6:$Q$505,MATCH(D376,'2_Review &amp; Audit'!$H$6:$H$505,0)),""))</f>
        <v/>
      </c>
      <c r="J376" s="146" t="str">
        <f>'4_Wash Match Table'!I366</f>
        <v/>
      </c>
      <c r="K376" s="146" t="str">
        <f>'4_Wash Match Table'!L366</f>
        <v/>
      </c>
      <c r="L376" s="146" t="str">
        <f>'4_Wash Match Table'!U366</f>
        <v/>
      </c>
      <c r="M376" s="146" t="str">
        <f>'4_Wash Match Table'!AD366</f>
        <v/>
      </c>
      <c r="N376" s="146" t="str">
        <f>'4_Wash Match Table'!AM366</f>
        <v/>
      </c>
      <c r="O376" s="150" t="str">
        <f>'4_Wash Match Table'!M366</f>
        <v/>
      </c>
      <c r="P376" s="150" t="str">
        <f>'4_Wash Match Table'!V366</f>
        <v/>
      </c>
      <c r="Q376" s="150" t="str">
        <f>'4_Wash Match Table'!AE366</f>
        <v/>
      </c>
      <c r="R376" s="150" t="str">
        <f>'4_Wash Match Table'!AN366</f>
        <v/>
      </c>
      <c r="S376" s="148" t="str">
        <f>IF(A376="","",SUM('4_Wash Match Table'!O366,'4_Wash Match Table'!X366,'4_Wash Match Table'!AG366,'4_Wash Match Table'!AP366))</f>
        <v/>
      </c>
      <c r="T376" s="151" t="str">
        <f>'4_Wash Match Table'!P366</f>
        <v/>
      </c>
      <c r="U376" s="151" t="str">
        <f>'4_Wash Match Table'!Q366</f>
        <v/>
      </c>
      <c r="V376" s="149" t="str">
        <f>IF(C376="","",SUM('4_Wash Match Table'!R366,'4_Wash Match Table'!AA366,'4_Wash Match Table'!AJ366,'4_Wash Match Table'!AS366))</f>
        <v/>
      </c>
      <c r="W376" s="152" t="str">
        <f t="shared" si="5"/>
        <v/>
      </c>
    </row>
    <row r="377" spans="1:23" ht="12.75" customHeight="1" x14ac:dyDescent="0.2">
      <c r="A377" s="146" t="str">
        <f>'4_Wash Match Table'!A367</f>
        <v/>
      </c>
      <c r="B377" s="146" t="str">
        <f>'4_Wash Match Table'!B367</f>
        <v/>
      </c>
      <c r="C377" s="146" t="str">
        <f>'4_Wash Match Table'!C367</f>
        <v/>
      </c>
      <c r="D377" s="146" t="str">
        <f>'4_Wash Match Table'!D367</f>
        <v/>
      </c>
      <c r="E377" s="147" t="str">
        <f>'4_Wash Match Table'!E367</f>
        <v/>
      </c>
      <c r="F377" s="148" t="str">
        <f>'4_Wash Match Table'!F367</f>
        <v/>
      </c>
      <c r="G377" s="149" t="str">
        <f>IF(D377="","",IFERROR(INDEX('2_Review &amp; Audit'!$P$6:$P$505,MATCH(D377,'2_Review &amp; Audit'!$H$6:$H$505,0)),""))</f>
        <v/>
      </c>
      <c r="H377" s="149" t="str">
        <f>IF(D377="","",IFERROR(INDEX('2_Review &amp; Audit'!$L$6:$L$505,MATCH(D377,'2_Review &amp; Audit'!$H$6:$H$505,0)),""))</f>
        <v/>
      </c>
      <c r="I377" s="149" t="str">
        <f>IF(D377="","",IFERROR(INDEX('2_Review &amp; Audit'!$Q$6:$Q$505,MATCH(D377,'2_Review &amp; Audit'!$H$6:$H$505,0)),""))</f>
        <v/>
      </c>
      <c r="J377" s="146" t="str">
        <f>'4_Wash Match Table'!I367</f>
        <v/>
      </c>
      <c r="K377" s="146" t="str">
        <f>'4_Wash Match Table'!L367</f>
        <v/>
      </c>
      <c r="L377" s="146" t="str">
        <f>'4_Wash Match Table'!U367</f>
        <v/>
      </c>
      <c r="M377" s="146" t="str">
        <f>'4_Wash Match Table'!AD367</f>
        <v/>
      </c>
      <c r="N377" s="146" t="str">
        <f>'4_Wash Match Table'!AM367</f>
        <v/>
      </c>
      <c r="O377" s="150" t="str">
        <f>'4_Wash Match Table'!M367</f>
        <v/>
      </c>
      <c r="P377" s="150" t="str">
        <f>'4_Wash Match Table'!V367</f>
        <v/>
      </c>
      <c r="Q377" s="150" t="str">
        <f>'4_Wash Match Table'!AE367</f>
        <v/>
      </c>
      <c r="R377" s="150" t="str">
        <f>'4_Wash Match Table'!AN367</f>
        <v/>
      </c>
      <c r="S377" s="148" t="str">
        <f>IF(A377="","",SUM('4_Wash Match Table'!O367,'4_Wash Match Table'!X367,'4_Wash Match Table'!AG367,'4_Wash Match Table'!AP367))</f>
        <v/>
      </c>
      <c r="T377" s="151" t="str">
        <f>'4_Wash Match Table'!P367</f>
        <v/>
      </c>
      <c r="U377" s="151" t="str">
        <f>'4_Wash Match Table'!Q367</f>
        <v/>
      </c>
      <c r="V377" s="149" t="str">
        <f>IF(C377="","",SUM('4_Wash Match Table'!R367,'4_Wash Match Table'!AA367,'4_Wash Match Table'!AJ367,'4_Wash Match Table'!AS367))</f>
        <v/>
      </c>
      <c r="W377" s="152" t="str">
        <f t="shared" si="5"/>
        <v/>
      </c>
    </row>
    <row r="378" spans="1:23" ht="12.75" customHeight="1" x14ac:dyDescent="0.2">
      <c r="A378" s="146" t="str">
        <f>'4_Wash Match Table'!A368</f>
        <v/>
      </c>
      <c r="B378" s="146" t="str">
        <f>'4_Wash Match Table'!B368</f>
        <v/>
      </c>
      <c r="C378" s="146" t="str">
        <f>'4_Wash Match Table'!C368</f>
        <v/>
      </c>
      <c r="D378" s="146" t="str">
        <f>'4_Wash Match Table'!D368</f>
        <v/>
      </c>
      <c r="E378" s="147" t="str">
        <f>'4_Wash Match Table'!E368</f>
        <v/>
      </c>
      <c r="F378" s="148" t="str">
        <f>'4_Wash Match Table'!F368</f>
        <v/>
      </c>
      <c r="G378" s="149" t="str">
        <f>IF(D378="","",IFERROR(INDEX('2_Review &amp; Audit'!$P$6:$P$505,MATCH(D378,'2_Review &amp; Audit'!$H$6:$H$505,0)),""))</f>
        <v/>
      </c>
      <c r="H378" s="149" t="str">
        <f>IF(D378="","",IFERROR(INDEX('2_Review &amp; Audit'!$L$6:$L$505,MATCH(D378,'2_Review &amp; Audit'!$H$6:$H$505,0)),""))</f>
        <v/>
      </c>
      <c r="I378" s="149" t="str">
        <f>IF(D378="","",IFERROR(INDEX('2_Review &amp; Audit'!$Q$6:$Q$505,MATCH(D378,'2_Review &amp; Audit'!$H$6:$H$505,0)),""))</f>
        <v/>
      </c>
      <c r="J378" s="146" t="str">
        <f>'4_Wash Match Table'!I368</f>
        <v/>
      </c>
      <c r="K378" s="146" t="str">
        <f>'4_Wash Match Table'!L368</f>
        <v/>
      </c>
      <c r="L378" s="146" t="str">
        <f>'4_Wash Match Table'!U368</f>
        <v/>
      </c>
      <c r="M378" s="146" t="str">
        <f>'4_Wash Match Table'!AD368</f>
        <v/>
      </c>
      <c r="N378" s="146" t="str">
        <f>'4_Wash Match Table'!AM368</f>
        <v/>
      </c>
      <c r="O378" s="150" t="str">
        <f>'4_Wash Match Table'!M368</f>
        <v/>
      </c>
      <c r="P378" s="150" t="str">
        <f>'4_Wash Match Table'!V368</f>
        <v/>
      </c>
      <c r="Q378" s="150" t="str">
        <f>'4_Wash Match Table'!AE368</f>
        <v/>
      </c>
      <c r="R378" s="150" t="str">
        <f>'4_Wash Match Table'!AN368</f>
        <v/>
      </c>
      <c r="S378" s="148" t="str">
        <f>IF(A378="","",SUM('4_Wash Match Table'!O368,'4_Wash Match Table'!X368,'4_Wash Match Table'!AG368,'4_Wash Match Table'!AP368))</f>
        <v/>
      </c>
      <c r="T378" s="151" t="str">
        <f>'4_Wash Match Table'!P368</f>
        <v/>
      </c>
      <c r="U378" s="151" t="str">
        <f>'4_Wash Match Table'!Q368</f>
        <v/>
      </c>
      <c r="V378" s="149" t="str">
        <f>IF(C378="","",SUM('4_Wash Match Table'!R368,'4_Wash Match Table'!AA368,'4_Wash Match Table'!AJ368,'4_Wash Match Table'!AS368))</f>
        <v/>
      </c>
      <c r="W378" s="152" t="str">
        <f t="shared" si="5"/>
        <v/>
      </c>
    </row>
    <row r="379" spans="1:23" ht="12.75" customHeight="1" x14ac:dyDescent="0.2">
      <c r="A379" s="146" t="str">
        <f>'4_Wash Match Table'!A369</f>
        <v/>
      </c>
      <c r="B379" s="146" t="str">
        <f>'4_Wash Match Table'!B369</f>
        <v/>
      </c>
      <c r="C379" s="146" t="str">
        <f>'4_Wash Match Table'!C369</f>
        <v/>
      </c>
      <c r="D379" s="146" t="str">
        <f>'4_Wash Match Table'!D369</f>
        <v/>
      </c>
      <c r="E379" s="147" t="str">
        <f>'4_Wash Match Table'!E369</f>
        <v/>
      </c>
      <c r="F379" s="148" t="str">
        <f>'4_Wash Match Table'!F369</f>
        <v/>
      </c>
      <c r="G379" s="149" t="str">
        <f>IF(D379="","",IFERROR(INDEX('2_Review &amp; Audit'!$P$6:$P$505,MATCH(D379,'2_Review &amp; Audit'!$H$6:$H$505,0)),""))</f>
        <v/>
      </c>
      <c r="H379" s="149" t="str">
        <f>IF(D379="","",IFERROR(INDEX('2_Review &amp; Audit'!$L$6:$L$505,MATCH(D379,'2_Review &amp; Audit'!$H$6:$H$505,0)),""))</f>
        <v/>
      </c>
      <c r="I379" s="149" t="str">
        <f>IF(D379="","",IFERROR(INDEX('2_Review &amp; Audit'!$Q$6:$Q$505,MATCH(D379,'2_Review &amp; Audit'!$H$6:$H$505,0)),""))</f>
        <v/>
      </c>
      <c r="J379" s="146" t="str">
        <f>'4_Wash Match Table'!I369</f>
        <v/>
      </c>
      <c r="K379" s="146" t="str">
        <f>'4_Wash Match Table'!L369</f>
        <v/>
      </c>
      <c r="L379" s="146" t="str">
        <f>'4_Wash Match Table'!U369</f>
        <v/>
      </c>
      <c r="M379" s="146" t="str">
        <f>'4_Wash Match Table'!AD369</f>
        <v/>
      </c>
      <c r="N379" s="146" t="str">
        <f>'4_Wash Match Table'!AM369</f>
        <v/>
      </c>
      <c r="O379" s="150" t="str">
        <f>'4_Wash Match Table'!M369</f>
        <v/>
      </c>
      <c r="P379" s="150" t="str">
        <f>'4_Wash Match Table'!V369</f>
        <v/>
      </c>
      <c r="Q379" s="150" t="str">
        <f>'4_Wash Match Table'!AE369</f>
        <v/>
      </c>
      <c r="R379" s="150" t="str">
        <f>'4_Wash Match Table'!AN369</f>
        <v/>
      </c>
      <c r="S379" s="148" t="str">
        <f>IF(A379="","",SUM('4_Wash Match Table'!O369,'4_Wash Match Table'!X369,'4_Wash Match Table'!AG369,'4_Wash Match Table'!AP369))</f>
        <v/>
      </c>
      <c r="T379" s="151" t="str">
        <f>'4_Wash Match Table'!P369</f>
        <v/>
      </c>
      <c r="U379" s="151" t="str">
        <f>'4_Wash Match Table'!Q369</f>
        <v/>
      </c>
      <c r="V379" s="149" t="str">
        <f>IF(C379="","",SUM('4_Wash Match Table'!R369,'4_Wash Match Table'!AA369,'4_Wash Match Table'!AJ369,'4_Wash Match Table'!AS369))</f>
        <v/>
      </c>
      <c r="W379" s="152" t="str">
        <f t="shared" si="5"/>
        <v/>
      </c>
    </row>
    <row r="380" spans="1:23" ht="12.75" customHeight="1" x14ac:dyDescent="0.2">
      <c r="A380" s="146" t="str">
        <f>'4_Wash Match Table'!A370</f>
        <v/>
      </c>
      <c r="B380" s="146" t="str">
        <f>'4_Wash Match Table'!B370</f>
        <v/>
      </c>
      <c r="C380" s="146" t="str">
        <f>'4_Wash Match Table'!C370</f>
        <v/>
      </c>
      <c r="D380" s="146" t="str">
        <f>'4_Wash Match Table'!D370</f>
        <v/>
      </c>
      <c r="E380" s="147" t="str">
        <f>'4_Wash Match Table'!E370</f>
        <v/>
      </c>
      <c r="F380" s="148" t="str">
        <f>'4_Wash Match Table'!F370</f>
        <v/>
      </c>
      <c r="G380" s="149" t="str">
        <f>IF(D380="","",IFERROR(INDEX('2_Review &amp; Audit'!$P$6:$P$505,MATCH(D380,'2_Review &amp; Audit'!$H$6:$H$505,0)),""))</f>
        <v/>
      </c>
      <c r="H380" s="149" t="str">
        <f>IF(D380="","",IFERROR(INDEX('2_Review &amp; Audit'!$L$6:$L$505,MATCH(D380,'2_Review &amp; Audit'!$H$6:$H$505,0)),""))</f>
        <v/>
      </c>
      <c r="I380" s="149" t="str">
        <f>IF(D380="","",IFERROR(INDEX('2_Review &amp; Audit'!$Q$6:$Q$505,MATCH(D380,'2_Review &amp; Audit'!$H$6:$H$505,0)),""))</f>
        <v/>
      </c>
      <c r="J380" s="146" t="str">
        <f>'4_Wash Match Table'!I370</f>
        <v/>
      </c>
      <c r="K380" s="146" t="str">
        <f>'4_Wash Match Table'!L370</f>
        <v/>
      </c>
      <c r="L380" s="146" t="str">
        <f>'4_Wash Match Table'!U370</f>
        <v/>
      </c>
      <c r="M380" s="146" t="str">
        <f>'4_Wash Match Table'!AD370</f>
        <v/>
      </c>
      <c r="N380" s="146" t="str">
        <f>'4_Wash Match Table'!AM370</f>
        <v/>
      </c>
      <c r="O380" s="150" t="str">
        <f>'4_Wash Match Table'!M370</f>
        <v/>
      </c>
      <c r="P380" s="150" t="str">
        <f>'4_Wash Match Table'!V370</f>
        <v/>
      </c>
      <c r="Q380" s="150" t="str">
        <f>'4_Wash Match Table'!AE370</f>
        <v/>
      </c>
      <c r="R380" s="150" t="str">
        <f>'4_Wash Match Table'!AN370</f>
        <v/>
      </c>
      <c r="S380" s="148" t="str">
        <f>IF(A380="","",SUM('4_Wash Match Table'!O370,'4_Wash Match Table'!X370,'4_Wash Match Table'!AG370,'4_Wash Match Table'!AP370))</f>
        <v/>
      </c>
      <c r="T380" s="151" t="str">
        <f>'4_Wash Match Table'!P370</f>
        <v/>
      </c>
      <c r="U380" s="151" t="str">
        <f>'4_Wash Match Table'!Q370</f>
        <v/>
      </c>
      <c r="V380" s="149" t="str">
        <f>IF(C380="","",SUM('4_Wash Match Table'!R370,'4_Wash Match Table'!AA370,'4_Wash Match Table'!AJ370,'4_Wash Match Table'!AS370))</f>
        <v/>
      </c>
      <c r="W380" s="152" t="str">
        <f t="shared" si="5"/>
        <v/>
      </c>
    </row>
    <row r="381" spans="1:23" ht="12.75" customHeight="1" x14ac:dyDescent="0.2">
      <c r="A381" s="146" t="str">
        <f>'4_Wash Match Table'!A371</f>
        <v/>
      </c>
      <c r="B381" s="146" t="str">
        <f>'4_Wash Match Table'!B371</f>
        <v/>
      </c>
      <c r="C381" s="146" t="str">
        <f>'4_Wash Match Table'!C371</f>
        <v/>
      </c>
      <c r="D381" s="146" t="str">
        <f>'4_Wash Match Table'!D371</f>
        <v/>
      </c>
      <c r="E381" s="147" t="str">
        <f>'4_Wash Match Table'!E371</f>
        <v/>
      </c>
      <c r="F381" s="148" t="str">
        <f>'4_Wash Match Table'!F371</f>
        <v/>
      </c>
      <c r="G381" s="149" t="str">
        <f>IF(D381="","",IFERROR(INDEX('2_Review &amp; Audit'!$P$6:$P$505,MATCH(D381,'2_Review &amp; Audit'!$H$6:$H$505,0)),""))</f>
        <v/>
      </c>
      <c r="H381" s="149" t="str">
        <f>IF(D381="","",IFERROR(INDEX('2_Review &amp; Audit'!$L$6:$L$505,MATCH(D381,'2_Review &amp; Audit'!$H$6:$H$505,0)),""))</f>
        <v/>
      </c>
      <c r="I381" s="149" t="str">
        <f>IF(D381="","",IFERROR(INDEX('2_Review &amp; Audit'!$Q$6:$Q$505,MATCH(D381,'2_Review &amp; Audit'!$H$6:$H$505,0)),""))</f>
        <v/>
      </c>
      <c r="J381" s="146" t="str">
        <f>'4_Wash Match Table'!I371</f>
        <v/>
      </c>
      <c r="K381" s="146" t="str">
        <f>'4_Wash Match Table'!L371</f>
        <v/>
      </c>
      <c r="L381" s="146" t="str">
        <f>'4_Wash Match Table'!U371</f>
        <v/>
      </c>
      <c r="M381" s="146" t="str">
        <f>'4_Wash Match Table'!AD371</f>
        <v/>
      </c>
      <c r="N381" s="146" t="str">
        <f>'4_Wash Match Table'!AM371</f>
        <v/>
      </c>
      <c r="O381" s="150" t="str">
        <f>'4_Wash Match Table'!M371</f>
        <v/>
      </c>
      <c r="P381" s="150" t="str">
        <f>'4_Wash Match Table'!V371</f>
        <v/>
      </c>
      <c r="Q381" s="150" t="str">
        <f>'4_Wash Match Table'!AE371</f>
        <v/>
      </c>
      <c r="R381" s="150" t="str">
        <f>'4_Wash Match Table'!AN371</f>
        <v/>
      </c>
      <c r="S381" s="148" t="str">
        <f>IF(A381="","",SUM('4_Wash Match Table'!O371,'4_Wash Match Table'!X371,'4_Wash Match Table'!AG371,'4_Wash Match Table'!AP371))</f>
        <v/>
      </c>
      <c r="T381" s="151" t="str">
        <f>'4_Wash Match Table'!P371</f>
        <v/>
      </c>
      <c r="U381" s="151" t="str">
        <f>'4_Wash Match Table'!Q371</f>
        <v/>
      </c>
      <c r="V381" s="149" t="str">
        <f>IF(C381="","",SUM('4_Wash Match Table'!R371,'4_Wash Match Table'!AA371,'4_Wash Match Table'!AJ371,'4_Wash Match Table'!AS371))</f>
        <v/>
      </c>
      <c r="W381" s="152" t="str">
        <f t="shared" si="5"/>
        <v/>
      </c>
    </row>
    <row r="382" spans="1:23" ht="12.75" customHeight="1" x14ac:dyDescent="0.2">
      <c r="A382" s="146" t="str">
        <f>'4_Wash Match Table'!A372</f>
        <v/>
      </c>
      <c r="B382" s="146" t="str">
        <f>'4_Wash Match Table'!B372</f>
        <v/>
      </c>
      <c r="C382" s="146" t="str">
        <f>'4_Wash Match Table'!C372</f>
        <v/>
      </c>
      <c r="D382" s="146" t="str">
        <f>'4_Wash Match Table'!D372</f>
        <v/>
      </c>
      <c r="E382" s="147" t="str">
        <f>'4_Wash Match Table'!E372</f>
        <v/>
      </c>
      <c r="F382" s="148" t="str">
        <f>'4_Wash Match Table'!F372</f>
        <v/>
      </c>
      <c r="G382" s="149" t="str">
        <f>IF(D382="","",IFERROR(INDEX('2_Review &amp; Audit'!$P$6:$P$505,MATCH(D382,'2_Review &amp; Audit'!$H$6:$H$505,0)),""))</f>
        <v/>
      </c>
      <c r="H382" s="149" t="str">
        <f>IF(D382="","",IFERROR(INDEX('2_Review &amp; Audit'!$L$6:$L$505,MATCH(D382,'2_Review &amp; Audit'!$H$6:$H$505,0)),""))</f>
        <v/>
      </c>
      <c r="I382" s="149" t="str">
        <f>IF(D382="","",IFERROR(INDEX('2_Review &amp; Audit'!$Q$6:$Q$505,MATCH(D382,'2_Review &amp; Audit'!$H$6:$H$505,0)),""))</f>
        <v/>
      </c>
      <c r="J382" s="146" t="str">
        <f>'4_Wash Match Table'!I372</f>
        <v/>
      </c>
      <c r="K382" s="146" t="str">
        <f>'4_Wash Match Table'!L372</f>
        <v/>
      </c>
      <c r="L382" s="146" t="str">
        <f>'4_Wash Match Table'!U372</f>
        <v/>
      </c>
      <c r="M382" s="146" t="str">
        <f>'4_Wash Match Table'!AD372</f>
        <v/>
      </c>
      <c r="N382" s="146" t="str">
        <f>'4_Wash Match Table'!AM372</f>
        <v/>
      </c>
      <c r="O382" s="150" t="str">
        <f>'4_Wash Match Table'!M372</f>
        <v/>
      </c>
      <c r="P382" s="150" t="str">
        <f>'4_Wash Match Table'!V372</f>
        <v/>
      </c>
      <c r="Q382" s="150" t="str">
        <f>'4_Wash Match Table'!AE372</f>
        <v/>
      </c>
      <c r="R382" s="150" t="str">
        <f>'4_Wash Match Table'!AN372</f>
        <v/>
      </c>
      <c r="S382" s="148" t="str">
        <f>IF(A382="","",SUM('4_Wash Match Table'!O372,'4_Wash Match Table'!X372,'4_Wash Match Table'!AG372,'4_Wash Match Table'!AP372))</f>
        <v/>
      </c>
      <c r="T382" s="151" t="str">
        <f>'4_Wash Match Table'!P372</f>
        <v/>
      </c>
      <c r="U382" s="151" t="str">
        <f>'4_Wash Match Table'!Q372</f>
        <v/>
      </c>
      <c r="V382" s="149" t="str">
        <f>IF(C382="","",SUM('4_Wash Match Table'!R372,'4_Wash Match Table'!AA372,'4_Wash Match Table'!AJ372,'4_Wash Match Table'!AS372))</f>
        <v/>
      </c>
      <c r="W382" s="152" t="str">
        <f t="shared" si="5"/>
        <v/>
      </c>
    </row>
    <row r="383" spans="1:23" ht="12.75" customHeight="1" x14ac:dyDescent="0.2">
      <c r="A383" s="146" t="str">
        <f>'4_Wash Match Table'!A373</f>
        <v/>
      </c>
      <c r="B383" s="146" t="str">
        <f>'4_Wash Match Table'!B373</f>
        <v/>
      </c>
      <c r="C383" s="146" t="str">
        <f>'4_Wash Match Table'!C373</f>
        <v/>
      </c>
      <c r="D383" s="146" t="str">
        <f>'4_Wash Match Table'!D373</f>
        <v/>
      </c>
      <c r="E383" s="147" t="str">
        <f>'4_Wash Match Table'!E373</f>
        <v/>
      </c>
      <c r="F383" s="148" t="str">
        <f>'4_Wash Match Table'!F373</f>
        <v/>
      </c>
      <c r="G383" s="149" t="str">
        <f>IF(D383="","",IFERROR(INDEX('2_Review &amp; Audit'!$P$6:$P$505,MATCH(D383,'2_Review &amp; Audit'!$H$6:$H$505,0)),""))</f>
        <v/>
      </c>
      <c r="H383" s="149" t="str">
        <f>IF(D383="","",IFERROR(INDEX('2_Review &amp; Audit'!$L$6:$L$505,MATCH(D383,'2_Review &amp; Audit'!$H$6:$H$505,0)),""))</f>
        <v/>
      </c>
      <c r="I383" s="149" t="str">
        <f>IF(D383="","",IFERROR(INDEX('2_Review &amp; Audit'!$Q$6:$Q$505,MATCH(D383,'2_Review &amp; Audit'!$H$6:$H$505,0)),""))</f>
        <v/>
      </c>
      <c r="J383" s="146" t="str">
        <f>'4_Wash Match Table'!I373</f>
        <v/>
      </c>
      <c r="K383" s="146" t="str">
        <f>'4_Wash Match Table'!L373</f>
        <v/>
      </c>
      <c r="L383" s="146" t="str">
        <f>'4_Wash Match Table'!U373</f>
        <v/>
      </c>
      <c r="M383" s="146" t="str">
        <f>'4_Wash Match Table'!AD373</f>
        <v/>
      </c>
      <c r="N383" s="146" t="str">
        <f>'4_Wash Match Table'!AM373</f>
        <v/>
      </c>
      <c r="O383" s="150" t="str">
        <f>'4_Wash Match Table'!M373</f>
        <v/>
      </c>
      <c r="P383" s="150" t="str">
        <f>'4_Wash Match Table'!V373</f>
        <v/>
      </c>
      <c r="Q383" s="150" t="str">
        <f>'4_Wash Match Table'!AE373</f>
        <v/>
      </c>
      <c r="R383" s="150" t="str">
        <f>'4_Wash Match Table'!AN373</f>
        <v/>
      </c>
      <c r="S383" s="148" t="str">
        <f>IF(A383="","",SUM('4_Wash Match Table'!O373,'4_Wash Match Table'!X373,'4_Wash Match Table'!AG373,'4_Wash Match Table'!AP373))</f>
        <v/>
      </c>
      <c r="T383" s="151" t="str">
        <f>'4_Wash Match Table'!P373</f>
        <v/>
      </c>
      <c r="U383" s="151" t="str">
        <f>'4_Wash Match Table'!Q373</f>
        <v/>
      </c>
      <c r="V383" s="149" t="str">
        <f>IF(C383="","",SUM('4_Wash Match Table'!R373,'4_Wash Match Table'!AA373,'4_Wash Match Table'!AJ373,'4_Wash Match Table'!AS373))</f>
        <v/>
      </c>
      <c r="W383" s="152" t="str">
        <f t="shared" si="5"/>
        <v/>
      </c>
    </row>
    <row r="384" spans="1:23" ht="12.75" customHeight="1" x14ac:dyDescent="0.2">
      <c r="A384" s="146" t="str">
        <f>'4_Wash Match Table'!A374</f>
        <v/>
      </c>
      <c r="B384" s="146" t="str">
        <f>'4_Wash Match Table'!B374</f>
        <v/>
      </c>
      <c r="C384" s="146" t="str">
        <f>'4_Wash Match Table'!C374</f>
        <v/>
      </c>
      <c r="D384" s="146" t="str">
        <f>'4_Wash Match Table'!D374</f>
        <v/>
      </c>
      <c r="E384" s="147" t="str">
        <f>'4_Wash Match Table'!E374</f>
        <v/>
      </c>
      <c r="F384" s="148" t="str">
        <f>'4_Wash Match Table'!F374</f>
        <v/>
      </c>
      <c r="G384" s="149" t="str">
        <f>IF(D384="","",IFERROR(INDEX('2_Review &amp; Audit'!$P$6:$P$505,MATCH(D384,'2_Review &amp; Audit'!$H$6:$H$505,0)),""))</f>
        <v/>
      </c>
      <c r="H384" s="149" t="str">
        <f>IF(D384="","",IFERROR(INDEX('2_Review &amp; Audit'!$L$6:$L$505,MATCH(D384,'2_Review &amp; Audit'!$H$6:$H$505,0)),""))</f>
        <v/>
      </c>
      <c r="I384" s="149" t="str">
        <f>IF(D384="","",IFERROR(INDEX('2_Review &amp; Audit'!$Q$6:$Q$505,MATCH(D384,'2_Review &amp; Audit'!$H$6:$H$505,0)),""))</f>
        <v/>
      </c>
      <c r="J384" s="146" t="str">
        <f>'4_Wash Match Table'!I374</f>
        <v/>
      </c>
      <c r="K384" s="146" t="str">
        <f>'4_Wash Match Table'!L374</f>
        <v/>
      </c>
      <c r="L384" s="146" t="str">
        <f>'4_Wash Match Table'!U374</f>
        <v/>
      </c>
      <c r="M384" s="146" t="str">
        <f>'4_Wash Match Table'!AD374</f>
        <v/>
      </c>
      <c r="N384" s="146" t="str">
        <f>'4_Wash Match Table'!AM374</f>
        <v/>
      </c>
      <c r="O384" s="150" t="str">
        <f>'4_Wash Match Table'!M374</f>
        <v/>
      </c>
      <c r="P384" s="150" t="str">
        <f>'4_Wash Match Table'!V374</f>
        <v/>
      </c>
      <c r="Q384" s="150" t="str">
        <f>'4_Wash Match Table'!AE374</f>
        <v/>
      </c>
      <c r="R384" s="150" t="str">
        <f>'4_Wash Match Table'!AN374</f>
        <v/>
      </c>
      <c r="S384" s="148" t="str">
        <f>IF(A384="","",SUM('4_Wash Match Table'!O374,'4_Wash Match Table'!X374,'4_Wash Match Table'!AG374,'4_Wash Match Table'!AP374))</f>
        <v/>
      </c>
      <c r="T384" s="151" t="str">
        <f>'4_Wash Match Table'!P374</f>
        <v/>
      </c>
      <c r="U384" s="151" t="str">
        <f>'4_Wash Match Table'!Q374</f>
        <v/>
      </c>
      <c r="V384" s="149" t="str">
        <f>IF(C384="","",SUM('4_Wash Match Table'!R374,'4_Wash Match Table'!AA374,'4_Wash Match Table'!AJ374,'4_Wash Match Table'!AS374))</f>
        <v/>
      </c>
      <c r="W384" s="152" t="str">
        <f t="shared" si="5"/>
        <v/>
      </c>
    </row>
    <row r="385" spans="1:23" ht="12.75" customHeight="1" x14ac:dyDescent="0.2">
      <c r="A385" s="146" t="str">
        <f>'4_Wash Match Table'!A375</f>
        <v/>
      </c>
      <c r="B385" s="146" t="str">
        <f>'4_Wash Match Table'!B375</f>
        <v/>
      </c>
      <c r="C385" s="146" t="str">
        <f>'4_Wash Match Table'!C375</f>
        <v/>
      </c>
      <c r="D385" s="146" t="str">
        <f>'4_Wash Match Table'!D375</f>
        <v/>
      </c>
      <c r="E385" s="147" t="str">
        <f>'4_Wash Match Table'!E375</f>
        <v/>
      </c>
      <c r="F385" s="148" t="str">
        <f>'4_Wash Match Table'!F375</f>
        <v/>
      </c>
      <c r="G385" s="149" t="str">
        <f>IF(D385="","",IFERROR(INDEX('2_Review &amp; Audit'!$P$6:$P$505,MATCH(D385,'2_Review &amp; Audit'!$H$6:$H$505,0)),""))</f>
        <v/>
      </c>
      <c r="H385" s="149" t="str">
        <f>IF(D385="","",IFERROR(INDEX('2_Review &amp; Audit'!$L$6:$L$505,MATCH(D385,'2_Review &amp; Audit'!$H$6:$H$505,0)),""))</f>
        <v/>
      </c>
      <c r="I385" s="149" t="str">
        <f>IF(D385="","",IFERROR(INDEX('2_Review &amp; Audit'!$Q$6:$Q$505,MATCH(D385,'2_Review &amp; Audit'!$H$6:$H$505,0)),""))</f>
        <v/>
      </c>
      <c r="J385" s="146" t="str">
        <f>'4_Wash Match Table'!I375</f>
        <v/>
      </c>
      <c r="K385" s="146" t="str">
        <f>'4_Wash Match Table'!L375</f>
        <v/>
      </c>
      <c r="L385" s="146" t="str">
        <f>'4_Wash Match Table'!U375</f>
        <v/>
      </c>
      <c r="M385" s="146" t="str">
        <f>'4_Wash Match Table'!AD375</f>
        <v/>
      </c>
      <c r="N385" s="146" t="str">
        <f>'4_Wash Match Table'!AM375</f>
        <v/>
      </c>
      <c r="O385" s="150" t="str">
        <f>'4_Wash Match Table'!M375</f>
        <v/>
      </c>
      <c r="P385" s="150" t="str">
        <f>'4_Wash Match Table'!V375</f>
        <v/>
      </c>
      <c r="Q385" s="150" t="str">
        <f>'4_Wash Match Table'!AE375</f>
        <v/>
      </c>
      <c r="R385" s="150" t="str">
        <f>'4_Wash Match Table'!AN375</f>
        <v/>
      </c>
      <c r="S385" s="148" t="str">
        <f>IF(A385="","",SUM('4_Wash Match Table'!O375,'4_Wash Match Table'!X375,'4_Wash Match Table'!AG375,'4_Wash Match Table'!AP375))</f>
        <v/>
      </c>
      <c r="T385" s="151" t="str">
        <f>'4_Wash Match Table'!P375</f>
        <v/>
      </c>
      <c r="U385" s="151" t="str">
        <f>'4_Wash Match Table'!Q375</f>
        <v/>
      </c>
      <c r="V385" s="149" t="str">
        <f>IF(C385="","",SUM('4_Wash Match Table'!R375,'4_Wash Match Table'!AA375,'4_Wash Match Table'!AJ375,'4_Wash Match Table'!AS375))</f>
        <v/>
      </c>
      <c r="W385" s="152" t="str">
        <f t="shared" si="5"/>
        <v/>
      </c>
    </row>
    <row r="386" spans="1:23" ht="12.75" customHeight="1" x14ac:dyDescent="0.2">
      <c r="A386" s="146" t="str">
        <f>'4_Wash Match Table'!A376</f>
        <v/>
      </c>
      <c r="B386" s="146" t="str">
        <f>'4_Wash Match Table'!B376</f>
        <v/>
      </c>
      <c r="C386" s="146" t="str">
        <f>'4_Wash Match Table'!C376</f>
        <v/>
      </c>
      <c r="D386" s="146" t="str">
        <f>'4_Wash Match Table'!D376</f>
        <v/>
      </c>
      <c r="E386" s="147" t="str">
        <f>'4_Wash Match Table'!E376</f>
        <v/>
      </c>
      <c r="F386" s="148" t="str">
        <f>'4_Wash Match Table'!F376</f>
        <v/>
      </c>
      <c r="G386" s="149" t="str">
        <f>IF(D386="","",IFERROR(INDEX('2_Review &amp; Audit'!$P$6:$P$505,MATCH(D386,'2_Review &amp; Audit'!$H$6:$H$505,0)),""))</f>
        <v/>
      </c>
      <c r="H386" s="149" t="str">
        <f>IF(D386="","",IFERROR(INDEX('2_Review &amp; Audit'!$L$6:$L$505,MATCH(D386,'2_Review &amp; Audit'!$H$6:$H$505,0)),""))</f>
        <v/>
      </c>
      <c r="I386" s="149" t="str">
        <f>IF(D386="","",IFERROR(INDEX('2_Review &amp; Audit'!$Q$6:$Q$505,MATCH(D386,'2_Review &amp; Audit'!$H$6:$H$505,0)),""))</f>
        <v/>
      </c>
      <c r="J386" s="146" t="str">
        <f>'4_Wash Match Table'!I376</f>
        <v/>
      </c>
      <c r="K386" s="146" t="str">
        <f>'4_Wash Match Table'!L376</f>
        <v/>
      </c>
      <c r="L386" s="146" t="str">
        <f>'4_Wash Match Table'!U376</f>
        <v/>
      </c>
      <c r="M386" s="146" t="str">
        <f>'4_Wash Match Table'!AD376</f>
        <v/>
      </c>
      <c r="N386" s="146" t="str">
        <f>'4_Wash Match Table'!AM376</f>
        <v/>
      </c>
      <c r="O386" s="150" t="str">
        <f>'4_Wash Match Table'!M376</f>
        <v/>
      </c>
      <c r="P386" s="150" t="str">
        <f>'4_Wash Match Table'!V376</f>
        <v/>
      </c>
      <c r="Q386" s="150" t="str">
        <f>'4_Wash Match Table'!AE376</f>
        <v/>
      </c>
      <c r="R386" s="150" t="str">
        <f>'4_Wash Match Table'!AN376</f>
        <v/>
      </c>
      <c r="S386" s="148" t="str">
        <f>IF(A386="","",SUM('4_Wash Match Table'!O376,'4_Wash Match Table'!X376,'4_Wash Match Table'!AG376,'4_Wash Match Table'!AP376))</f>
        <v/>
      </c>
      <c r="T386" s="151" t="str">
        <f>'4_Wash Match Table'!P376</f>
        <v/>
      </c>
      <c r="U386" s="151" t="str">
        <f>'4_Wash Match Table'!Q376</f>
        <v/>
      </c>
      <c r="V386" s="149" t="str">
        <f>IF(C386="","",SUM('4_Wash Match Table'!R376,'4_Wash Match Table'!AA376,'4_Wash Match Table'!AJ376,'4_Wash Match Table'!AS376))</f>
        <v/>
      </c>
      <c r="W386" s="152" t="str">
        <f t="shared" si="5"/>
        <v/>
      </c>
    </row>
    <row r="387" spans="1:23" ht="12.75" customHeight="1" x14ac:dyDescent="0.2">
      <c r="A387" s="146" t="str">
        <f>'4_Wash Match Table'!A377</f>
        <v/>
      </c>
      <c r="B387" s="146" t="str">
        <f>'4_Wash Match Table'!B377</f>
        <v/>
      </c>
      <c r="C387" s="146" t="str">
        <f>'4_Wash Match Table'!C377</f>
        <v/>
      </c>
      <c r="D387" s="146" t="str">
        <f>'4_Wash Match Table'!D377</f>
        <v/>
      </c>
      <c r="E387" s="147" t="str">
        <f>'4_Wash Match Table'!E377</f>
        <v/>
      </c>
      <c r="F387" s="148" t="str">
        <f>'4_Wash Match Table'!F377</f>
        <v/>
      </c>
      <c r="G387" s="149" t="str">
        <f>IF(D387="","",IFERROR(INDEX('2_Review &amp; Audit'!$P$6:$P$505,MATCH(D387,'2_Review &amp; Audit'!$H$6:$H$505,0)),""))</f>
        <v/>
      </c>
      <c r="H387" s="149" t="str">
        <f>IF(D387="","",IFERROR(INDEX('2_Review &amp; Audit'!$L$6:$L$505,MATCH(D387,'2_Review &amp; Audit'!$H$6:$H$505,0)),""))</f>
        <v/>
      </c>
      <c r="I387" s="149" t="str">
        <f>IF(D387="","",IFERROR(INDEX('2_Review &amp; Audit'!$Q$6:$Q$505,MATCH(D387,'2_Review &amp; Audit'!$H$6:$H$505,0)),""))</f>
        <v/>
      </c>
      <c r="J387" s="146" t="str">
        <f>'4_Wash Match Table'!I377</f>
        <v/>
      </c>
      <c r="K387" s="146" t="str">
        <f>'4_Wash Match Table'!L377</f>
        <v/>
      </c>
      <c r="L387" s="146" t="str">
        <f>'4_Wash Match Table'!U377</f>
        <v/>
      </c>
      <c r="M387" s="146" t="str">
        <f>'4_Wash Match Table'!AD377</f>
        <v/>
      </c>
      <c r="N387" s="146" t="str">
        <f>'4_Wash Match Table'!AM377</f>
        <v/>
      </c>
      <c r="O387" s="150" t="str">
        <f>'4_Wash Match Table'!M377</f>
        <v/>
      </c>
      <c r="P387" s="150" t="str">
        <f>'4_Wash Match Table'!V377</f>
        <v/>
      </c>
      <c r="Q387" s="150" t="str">
        <f>'4_Wash Match Table'!AE377</f>
        <v/>
      </c>
      <c r="R387" s="150" t="str">
        <f>'4_Wash Match Table'!AN377</f>
        <v/>
      </c>
      <c r="S387" s="148" t="str">
        <f>IF(A387="","",SUM('4_Wash Match Table'!O377,'4_Wash Match Table'!X377,'4_Wash Match Table'!AG377,'4_Wash Match Table'!AP377))</f>
        <v/>
      </c>
      <c r="T387" s="151" t="str">
        <f>'4_Wash Match Table'!P377</f>
        <v/>
      </c>
      <c r="U387" s="151" t="str">
        <f>'4_Wash Match Table'!Q377</f>
        <v/>
      </c>
      <c r="V387" s="149" t="str">
        <f>IF(C387="","",SUM('4_Wash Match Table'!R377,'4_Wash Match Table'!AA377,'4_Wash Match Table'!AJ377,'4_Wash Match Table'!AS377))</f>
        <v/>
      </c>
      <c r="W387" s="152" t="str">
        <f t="shared" si="5"/>
        <v/>
      </c>
    </row>
    <row r="388" spans="1:23" ht="12.75" customHeight="1" x14ac:dyDescent="0.2">
      <c r="A388" s="146" t="str">
        <f>'4_Wash Match Table'!A378</f>
        <v/>
      </c>
      <c r="B388" s="146" t="str">
        <f>'4_Wash Match Table'!B378</f>
        <v/>
      </c>
      <c r="C388" s="146" t="str">
        <f>'4_Wash Match Table'!C378</f>
        <v/>
      </c>
      <c r="D388" s="146" t="str">
        <f>'4_Wash Match Table'!D378</f>
        <v/>
      </c>
      <c r="E388" s="147" t="str">
        <f>'4_Wash Match Table'!E378</f>
        <v/>
      </c>
      <c r="F388" s="148" t="str">
        <f>'4_Wash Match Table'!F378</f>
        <v/>
      </c>
      <c r="G388" s="149" t="str">
        <f>IF(D388="","",IFERROR(INDEX('2_Review &amp; Audit'!$P$6:$P$505,MATCH(D388,'2_Review &amp; Audit'!$H$6:$H$505,0)),""))</f>
        <v/>
      </c>
      <c r="H388" s="149" t="str">
        <f>IF(D388="","",IFERROR(INDEX('2_Review &amp; Audit'!$L$6:$L$505,MATCH(D388,'2_Review &amp; Audit'!$H$6:$H$505,0)),""))</f>
        <v/>
      </c>
      <c r="I388" s="149" t="str">
        <f>IF(D388="","",IFERROR(INDEX('2_Review &amp; Audit'!$Q$6:$Q$505,MATCH(D388,'2_Review &amp; Audit'!$H$6:$H$505,0)),""))</f>
        <v/>
      </c>
      <c r="J388" s="146" t="str">
        <f>'4_Wash Match Table'!I378</f>
        <v/>
      </c>
      <c r="K388" s="146" t="str">
        <f>'4_Wash Match Table'!L378</f>
        <v/>
      </c>
      <c r="L388" s="146" t="str">
        <f>'4_Wash Match Table'!U378</f>
        <v/>
      </c>
      <c r="M388" s="146" t="str">
        <f>'4_Wash Match Table'!AD378</f>
        <v/>
      </c>
      <c r="N388" s="146" t="str">
        <f>'4_Wash Match Table'!AM378</f>
        <v/>
      </c>
      <c r="O388" s="150" t="str">
        <f>'4_Wash Match Table'!M378</f>
        <v/>
      </c>
      <c r="P388" s="150" t="str">
        <f>'4_Wash Match Table'!V378</f>
        <v/>
      </c>
      <c r="Q388" s="150" t="str">
        <f>'4_Wash Match Table'!AE378</f>
        <v/>
      </c>
      <c r="R388" s="150" t="str">
        <f>'4_Wash Match Table'!AN378</f>
        <v/>
      </c>
      <c r="S388" s="148" t="str">
        <f>IF(A388="","",SUM('4_Wash Match Table'!O378,'4_Wash Match Table'!X378,'4_Wash Match Table'!AG378,'4_Wash Match Table'!AP378))</f>
        <v/>
      </c>
      <c r="T388" s="151" t="str">
        <f>'4_Wash Match Table'!P378</f>
        <v/>
      </c>
      <c r="U388" s="151" t="str">
        <f>'4_Wash Match Table'!Q378</f>
        <v/>
      </c>
      <c r="V388" s="149" t="str">
        <f>IF(C388="","",SUM('4_Wash Match Table'!R378,'4_Wash Match Table'!AA378,'4_Wash Match Table'!AJ378,'4_Wash Match Table'!AS378))</f>
        <v/>
      </c>
      <c r="W388" s="152" t="str">
        <f t="shared" si="5"/>
        <v/>
      </c>
    </row>
    <row r="389" spans="1:23" ht="12.75" customHeight="1" x14ac:dyDescent="0.2">
      <c r="A389" s="146" t="str">
        <f>'4_Wash Match Table'!A379</f>
        <v/>
      </c>
      <c r="B389" s="146" t="str">
        <f>'4_Wash Match Table'!B379</f>
        <v/>
      </c>
      <c r="C389" s="146" t="str">
        <f>'4_Wash Match Table'!C379</f>
        <v/>
      </c>
      <c r="D389" s="146" t="str">
        <f>'4_Wash Match Table'!D379</f>
        <v/>
      </c>
      <c r="E389" s="147" t="str">
        <f>'4_Wash Match Table'!E379</f>
        <v/>
      </c>
      <c r="F389" s="148" t="str">
        <f>'4_Wash Match Table'!F379</f>
        <v/>
      </c>
      <c r="G389" s="149" t="str">
        <f>IF(D389="","",IFERROR(INDEX('2_Review &amp; Audit'!$P$6:$P$505,MATCH(D389,'2_Review &amp; Audit'!$H$6:$H$505,0)),""))</f>
        <v/>
      </c>
      <c r="H389" s="149" t="str">
        <f>IF(D389="","",IFERROR(INDEX('2_Review &amp; Audit'!$L$6:$L$505,MATCH(D389,'2_Review &amp; Audit'!$H$6:$H$505,0)),""))</f>
        <v/>
      </c>
      <c r="I389" s="149" t="str">
        <f>IF(D389="","",IFERROR(INDEX('2_Review &amp; Audit'!$Q$6:$Q$505,MATCH(D389,'2_Review &amp; Audit'!$H$6:$H$505,0)),""))</f>
        <v/>
      </c>
      <c r="J389" s="146" t="str">
        <f>'4_Wash Match Table'!I379</f>
        <v/>
      </c>
      <c r="K389" s="146" t="str">
        <f>'4_Wash Match Table'!L379</f>
        <v/>
      </c>
      <c r="L389" s="146" t="str">
        <f>'4_Wash Match Table'!U379</f>
        <v/>
      </c>
      <c r="M389" s="146" t="str">
        <f>'4_Wash Match Table'!AD379</f>
        <v/>
      </c>
      <c r="N389" s="146" t="str">
        <f>'4_Wash Match Table'!AM379</f>
        <v/>
      </c>
      <c r="O389" s="150" t="str">
        <f>'4_Wash Match Table'!M379</f>
        <v/>
      </c>
      <c r="P389" s="150" t="str">
        <f>'4_Wash Match Table'!V379</f>
        <v/>
      </c>
      <c r="Q389" s="150" t="str">
        <f>'4_Wash Match Table'!AE379</f>
        <v/>
      </c>
      <c r="R389" s="150" t="str">
        <f>'4_Wash Match Table'!AN379</f>
        <v/>
      </c>
      <c r="S389" s="148" t="str">
        <f>IF(A389="","",SUM('4_Wash Match Table'!O379,'4_Wash Match Table'!X379,'4_Wash Match Table'!AG379,'4_Wash Match Table'!AP379))</f>
        <v/>
      </c>
      <c r="T389" s="151" t="str">
        <f>'4_Wash Match Table'!P379</f>
        <v/>
      </c>
      <c r="U389" s="151" t="str">
        <f>'4_Wash Match Table'!Q379</f>
        <v/>
      </c>
      <c r="V389" s="149" t="str">
        <f>IF(C389="","",SUM('4_Wash Match Table'!R379,'4_Wash Match Table'!AA379,'4_Wash Match Table'!AJ379,'4_Wash Match Table'!AS379))</f>
        <v/>
      </c>
      <c r="W389" s="152" t="str">
        <f t="shared" si="5"/>
        <v/>
      </c>
    </row>
    <row r="390" spans="1:23" ht="12.75" customHeight="1" x14ac:dyDescent="0.2">
      <c r="A390" s="146" t="str">
        <f>'4_Wash Match Table'!A380</f>
        <v/>
      </c>
      <c r="B390" s="146" t="str">
        <f>'4_Wash Match Table'!B380</f>
        <v/>
      </c>
      <c r="C390" s="146" t="str">
        <f>'4_Wash Match Table'!C380</f>
        <v/>
      </c>
      <c r="D390" s="146" t="str">
        <f>'4_Wash Match Table'!D380</f>
        <v/>
      </c>
      <c r="E390" s="147" t="str">
        <f>'4_Wash Match Table'!E380</f>
        <v/>
      </c>
      <c r="F390" s="148" t="str">
        <f>'4_Wash Match Table'!F380</f>
        <v/>
      </c>
      <c r="G390" s="149" t="str">
        <f>IF(D390="","",IFERROR(INDEX('2_Review &amp; Audit'!$P$6:$P$505,MATCH(D390,'2_Review &amp; Audit'!$H$6:$H$505,0)),""))</f>
        <v/>
      </c>
      <c r="H390" s="149" t="str">
        <f>IF(D390="","",IFERROR(INDEX('2_Review &amp; Audit'!$L$6:$L$505,MATCH(D390,'2_Review &amp; Audit'!$H$6:$H$505,0)),""))</f>
        <v/>
      </c>
      <c r="I390" s="149" t="str">
        <f>IF(D390="","",IFERROR(INDEX('2_Review &amp; Audit'!$Q$6:$Q$505,MATCH(D390,'2_Review &amp; Audit'!$H$6:$H$505,0)),""))</f>
        <v/>
      </c>
      <c r="J390" s="146" t="str">
        <f>'4_Wash Match Table'!I380</f>
        <v/>
      </c>
      <c r="K390" s="146" t="str">
        <f>'4_Wash Match Table'!L380</f>
        <v/>
      </c>
      <c r="L390" s="146" t="str">
        <f>'4_Wash Match Table'!U380</f>
        <v/>
      </c>
      <c r="M390" s="146" t="str">
        <f>'4_Wash Match Table'!AD380</f>
        <v/>
      </c>
      <c r="N390" s="146" t="str">
        <f>'4_Wash Match Table'!AM380</f>
        <v/>
      </c>
      <c r="O390" s="150" t="str">
        <f>'4_Wash Match Table'!M380</f>
        <v/>
      </c>
      <c r="P390" s="150" t="str">
        <f>'4_Wash Match Table'!V380</f>
        <v/>
      </c>
      <c r="Q390" s="150" t="str">
        <f>'4_Wash Match Table'!AE380</f>
        <v/>
      </c>
      <c r="R390" s="150" t="str">
        <f>'4_Wash Match Table'!AN380</f>
        <v/>
      </c>
      <c r="S390" s="148" t="str">
        <f>IF(A390="","",SUM('4_Wash Match Table'!O380,'4_Wash Match Table'!X380,'4_Wash Match Table'!AG380,'4_Wash Match Table'!AP380))</f>
        <v/>
      </c>
      <c r="T390" s="151" t="str">
        <f>'4_Wash Match Table'!P380</f>
        <v/>
      </c>
      <c r="U390" s="151" t="str">
        <f>'4_Wash Match Table'!Q380</f>
        <v/>
      </c>
      <c r="V390" s="149" t="str">
        <f>IF(C390="","",SUM('4_Wash Match Table'!R380,'4_Wash Match Table'!AA380,'4_Wash Match Table'!AJ380,'4_Wash Match Table'!AS380))</f>
        <v/>
      </c>
      <c r="W390" s="152" t="str">
        <f t="shared" si="5"/>
        <v/>
      </c>
    </row>
    <row r="391" spans="1:23" ht="12.75" customHeight="1" x14ac:dyDescent="0.2">
      <c r="A391" s="146" t="str">
        <f>'4_Wash Match Table'!A381</f>
        <v/>
      </c>
      <c r="B391" s="146" t="str">
        <f>'4_Wash Match Table'!B381</f>
        <v/>
      </c>
      <c r="C391" s="146" t="str">
        <f>'4_Wash Match Table'!C381</f>
        <v/>
      </c>
      <c r="D391" s="146" t="str">
        <f>'4_Wash Match Table'!D381</f>
        <v/>
      </c>
      <c r="E391" s="147" t="str">
        <f>'4_Wash Match Table'!E381</f>
        <v/>
      </c>
      <c r="F391" s="148" t="str">
        <f>'4_Wash Match Table'!F381</f>
        <v/>
      </c>
      <c r="G391" s="149" t="str">
        <f>IF(D391="","",IFERROR(INDEX('2_Review &amp; Audit'!$P$6:$P$505,MATCH(D391,'2_Review &amp; Audit'!$H$6:$H$505,0)),""))</f>
        <v/>
      </c>
      <c r="H391" s="149" t="str">
        <f>IF(D391="","",IFERROR(INDEX('2_Review &amp; Audit'!$L$6:$L$505,MATCH(D391,'2_Review &amp; Audit'!$H$6:$H$505,0)),""))</f>
        <v/>
      </c>
      <c r="I391" s="149" t="str">
        <f>IF(D391="","",IFERROR(INDEX('2_Review &amp; Audit'!$Q$6:$Q$505,MATCH(D391,'2_Review &amp; Audit'!$H$6:$H$505,0)),""))</f>
        <v/>
      </c>
      <c r="J391" s="146" t="str">
        <f>'4_Wash Match Table'!I381</f>
        <v/>
      </c>
      <c r="K391" s="146" t="str">
        <f>'4_Wash Match Table'!L381</f>
        <v/>
      </c>
      <c r="L391" s="146" t="str">
        <f>'4_Wash Match Table'!U381</f>
        <v/>
      </c>
      <c r="M391" s="146" t="str">
        <f>'4_Wash Match Table'!AD381</f>
        <v/>
      </c>
      <c r="N391" s="146" t="str">
        <f>'4_Wash Match Table'!AM381</f>
        <v/>
      </c>
      <c r="O391" s="150" t="str">
        <f>'4_Wash Match Table'!M381</f>
        <v/>
      </c>
      <c r="P391" s="150" t="str">
        <f>'4_Wash Match Table'!V381</f>
        <v/>
      </c>
      <c r="Q391" s="150" t="str">
        <f>'4_Wash Match Table'!AE381</f>
        <v/>
      </c>
      <c r="R391" s="150" t="str">
        <f>'4_Wash Match Table'!AN381</f>
        <v/>
      </c>
      <c r="S391" s="148" t="str">
        <f>IF(A391="","",SUM('4_Wash Match Table'!O381,'4_Wash Match Table'!X381,'4_Wash Match Table'!AG381,'4_Wash Match Table'!AP381))</f>
        <v/>
      </c>
      <c r="T391" s="151" t="str">
        <f>'4_Wash Match Table'!P381</f>
        <v/>
      </c>
      <c r="U391" s="151" t="str">
        <f>'4_Wash Match Table'!Q381</f>
        <v/>
      </c>
      <c r="V391" s="149" t="str">
        <f>IF(C391="","",SUM('4_Wash Match Table'!R381,'4_Wash Match Table'!AA381,'4_Wash Match Table'!AJ381,'4_Wash Match Table'!AS381))</f>
        <v/>
      </c>
      <c r="W391" s="152" t="str">
        <f t="shared" si="5"/>
        <v/>
      </c>
    </row>
    <row r="392" spans="1:23" ht="12.75" customHeight="1" x14ac:dyDescent="0.2">
      <c r="A392" s="146" t="str">
        <f>'4_Wash Match Table'!A382</f>
        <v/>
      </c>
      <c r="B392" s="146" t="str">
        <f>'4_Wash Match Table'!B382</f>
        <v/>
      </c>
      <c r="C392" s="146" t="str">
        <f>'4_Wash Match Table'!C382</f>
        <v/>
      </c>
      <c r="D392" s="146" t="str">
        <f>'4_Wash Match Table'!D382</f>
        <v/>
      </c>
      <c r="E392" s="147" t="str">
        <f>'4_Wash Match Table'!E382</f>
        <v/>
      </c>
      <c r="F392" s="148" t="str">
        <f>'4_Wash Match Table'!F382</f>
        <v/>
      </c>
      <c r="G392" s="149" t="str">
        <f>IF(D392="","",IFERROR(INDEX('2_Review &amp; Audit'!$P$6:$P$505,MATCH(D392,'2_Review &amp; Audit'!$H$6:$H$505,0)),""))</f>
        <v/>
      </c>
      <c r="H392" s="149" t="str">
        <f>IF(D392="","",IFERROR(INDEX('2_Review &amp; Audit'!$L$6:$L$505,MATCH(D392,'2_Review &amp; Audit'!$H$6:$H$505,0)),""))</f>
        <v/>
      </c>
      <c r="I392" s="149" t="str">
        <f>IF(D392="","",IFERROR(INDEX('2_Review &amp; Audit'!$Q$6:$Q$505,MATCH(D392,'2_Review &amp; Audit'!$H$6:$H$505,0)),""))</f>
        <v/>
      </c>
      <c r="J392" s="146" t="str">
        <f>'4_Wash Match Table'!I382</f>
        <v/>
      </c>
      <c r="K392" s="146" t="str">
        <f>'4_Wash Match Table'!L382</f>
        <v/>
      </c>
      <c r="L392" s="146" t="str">
        <f>'4_Wash Match Table'!U382</f>
        <v/>
      </c>
      <c r="M392" s="146" t="str">
        <f>'4_Wash Match Table'!AD382</f>
        <v/>
      </c>
      <c r="N392" s="146" t="str">
        <f>'4_Wash Match Table'!AM382</f>
        <v/>
      </c>
      <c r="O392" s="150" t="str">
        <f>'4_Wash Match Table'!M382</f>
        <v/>
      </c>
      <c r="P392" s="150" t="str">
        <f>'4_Wash Match Table'!V382</f>
        <v/>
      </c>
      <c r="Q392" s="150" t="str">
        <f>'4_Wash Match Table'!AE382</f>
        <v/>
      </c>
      <c r="R392" s="150" t="str">
        <f>'4_Wash Match Table'!AN382</f>
        <v/>
      </c>
      <c r="S392" s="148" t="str">
        <f>IF(A392="","",SUM('4_Wash Match Table'!O382,'4_Wash Match Table'!X382,'4_Wash Match Table'!AG382,'4_Wash Match Table'!AP382))</f>
        <v/>
      </c>
      <c r="T392" s="151" t="str">
        <f>'4_Wash Match Table'!P382</f>
        <v/>
      </c>
      <c r="U392" s="151" t="str">
        <f>'4_Wash Match Table'!Q382</f>
        <v/>
      </c>
      <c r="V392" s="149" t="str">
        <f>IF(C392="","",SUM('4_Wash Match Table'!R382,'4_Wash Match Table'!AA382,'4_Wash Match Table'!AJ382,'4_Wash Match Table'!AS382))</f>
        <v/>
      </c>
      <c r="W392" s="152" t="str">
        <f t="shared" si="5"/>
        <v/>
      </c>
    </row>
    <row r="393" spans="1:23" ht="12.75" customHeight="1" x14ac:dyDescent="0.2">
      <c r="A393" s="146" t="str">
        <f>'4_Wash Match Table'!A383</f>
        <v/>
      </c>
      <c r="B393" s="146" t="str">
        <f>'4_Wash Match Table'!B383</f>
        <v/>
      </c>
      <c r="C393" s="146" t="str">
        <f>'4_Wash Match Table'!C383</f>
        <v/>
      </c>
      <c r="D393" s="146" t="str">
        <f>'4_Wash Match Table'!D383</f>
        <v/>
      </c>
      <c r="E393" s="147" t="str">
        <f>'4_Wash Match Table'!E383</f>
        <v/>
      </c>
      <c r="F393" s="148" t="str">
        <f>'4_Wash Match Table'!F383</f>
        <v/>
      </c>
      <c r="G393" s="149" t="str">
        <f>IF(D393="","",IFERROR(INDEX('2_Review &amp; Audit'!$P$6:$P$505,MATCH(D393,'2_Review &amp; Audit'!$H$6:$H$505,0)),""))</f>
        <v/>
      </c>
      <c r="H393" s="149" t="str">
        <f>IF(D393="","",IFERROR(INDEX('2_Review &amp; Audit'!$L$6:$L$505,MATCH(D393,'2_Review &amp; Audit'!$H$6:$H$505,0)),""))</f>
        <v/>
      </c>
      <c r="I393" s="149" t="str">
        <f>IF(D393="","",IFERROR(INDEX('2_Review &amp; Audit'!$Q$6:$Q$505,MATCH(D393,'2_Review &amp; Audit'!$H$6:$H$505,0)),""))</f>
        <v/>
      </c>
      <c r="J393" s="146" t="str">
        <f>'4_Wash Match Table'!I383</f>
        <v/>
      </c>
      <c r="K393" s="146" t="str">
        <f>'4_Wash Match Table'!L383</f>
        <v/>
      </c>
      <c r="L393" s="146" t="str">
        <f>'4_Wash Match Table'!U383</f>
        <v/>
      </c>
      <c r="M393" s="146" t="str">
        <f>'4_Wash Match Table'!AD383</f>
        <v/>
      </c>
      <c r="N393" s="146" t="str">
        <f>'4_Wash Match Table'!AM383</f>
        <v/>
      </c>
      <c r="O393" s="150" t="str">
        <f>'4_Wash Match Table'!M383</f>
        <v/>
      </c>
      <c r="P393" s="150" t="str">
        <f>'4_Wash Match Table'!V383</f>
        <v/>
      </c>
      <c r="Q393" s="150" t="str">
        <f>'4_Wash Match Table'!AE383</f>
        <v/>
      </c>
      <c r="R393" s="150" t="str">
        <f>'4_Wash Match Table'!AN383</f>
        <v/>
      </c>
      <c r="S393" s="148" t="str">
        <f>IF(A393="","",SUM('4_Wash Match Table'!O383,'4_Wash Match Table'!X383,'4_Wash Match Table'!AG383,'4_Wash Match Table'!AP383))</f>
        <v/>
      </c>
      <c r="T393" s="151" t="str">
        <f>'4_Wash Match Table'!P383</f>
        <v/>
      </c>
      <c r="U393" s="151" t="str">
        <f>'4_Wash Match Table'!Q383</f>
        <v/>
      </c>
      <c r="V393" s="149" t="str">
        <f>IF(C393="","",SUM('4_Wash Match Table'!R383,'4_Wash Match Table'!AA383,'4_Wash Match Table'!AJ383,'4_Wash Match Table'!AS383))</f>
        <v/>
      </c>
      <c r="W393" s="152" t="str">
        <f t="shared" si="5"/>
        <v/>
      </c>
    </row>
    <row r="394" spans="1:23" ht="12.75" customHeight="1" x14ac:dyDescent="0.2">
      <c r="A394" s="146" t="str">
        <f>'4_Wash Match Table'!A384</f>
        <v/>
      </c>
      <c r="B394" s="146" t="str">
        <f>'4_Wash Match Table'!B384</f>
        <v/>
      </c>
      <c r="C394" s="146" t="str">
        <f>'4_Wash Match Table'!C384</f>
        <v/>
      </c>
      <c r="D394" s="146" t="str">
        <f>'4_Wash Match Table'!D384</f>
        <v/>
      </c>
      <c r="E394" s="147" t="str">
        <f>'4_Wash Match Table'!E384</f>
        <v/>
      </c>
      <c r="F394" s="148" t="str">
        <f>'4_Wash Match Table'!F384</f>
        <v/>
      </c>
      <c r="G394" s="149" t="str">
        <f>IF(D394="","",IFERROR(INDEX('2_Review &amp; Audit'!$P$6:$P$505,MATCH(D394,'2_Review &amp; Audit'!$H$6:$H$505,0)),""))</f>
        <v/>
      </c>
      <c r="H394" s="149" t="str">
        <f>IF(D394="","",IFERROR(INDEX('2_Review &amp; Audit'!$L$6:$L$505,MATCH(D394,'2_Review &amp; Audit'!$H$6:$H$505,0)),""))</f>
        <v/>
      </c>
      <c r="I394" s="149" t="str">
        <f>IF(D394="","",IFERROR(INDEX('2_Review &amp; Audit'!$Q$6:$Q$505,MATCH(D394,'2_Review &amp; Audit'!$H$6:$H$505,0)),""))</f>
        <v/>
      </c>
      <c r="J394" s="146" t="str">
        <f>'4_Wash Match Table'!I384</f>
        <v/>
      </c>
      <c r="K394" s="146" t="str">
        <f>'4_Wash Match Table'!L384</f>
        <v/>
      </c>
      <c r="L394" s="146" t="str">
        <f>'4_Wash Match Table'!U384</f>
        <v/>
      </c>
      <c r="M394" s="146" t="str">
        <f>'4_Wash Match Table'!AD384</f>
        <v/>
      </c>
      <c r="N394" s="146" t="str">
        <f>'4_Wash Match Table'!AM384</f>
        <v/>
      </c>
      <c r="O394" s="150" t="str">
        <f>'4_Wash Match Table'!M384</f>
        <v/>
      </c>
      <c r="P394" s="150" t="str">
        <f>'4_Wash Match Table'!V384</f>
        <v/>
      </c>
      <c r="Q394" s="150" t="str">
        <f>'4_Wash Match Table'!AE384</f>
        <v/>
      </c>
      <c r="R394" s="150" t="str">
        <f>'4_Wash Match Table'!AN384</f>
        <v/>
      </c>
      <c r="S394" s="148" t="str">
        <f>IF(A394="","",SUM('4_Wash Match Table'!O384,'4_Wash Match Table'!X384,'4_Wash Match Table'!AG384,'4_Wash Match Table'!AP384))</f>
        <v/>
      </c>
      <c r="T394" s="151" t="str">
        <f>'4_Wash Match Table'!P384</f>
        <v/>
      </c>
      <c r="U394" s="151" t="str">
        <f>'4_Wash Match Table'!Q384</f>
        <v/>
      </c>
      <c r="V394" s="149" t="str">
        <f>IF(C394="","",SUM('4_Wash Match Table'!R384,'4_Wash Match Table'!AA384,'4_Wash Match Table'!AJ384,'4_Wash Match Table'!AS384))</f>
        <v/>
      </c>
      <c r="W394" s="152" t="str">
        <f t="shared" si="5"/>
        <v/>
      </c>
    </row>
    <row r="395" spans="1:23" ht="12.75" customHeight="1" x14ac:dyDescent="0.2">
      <c r="A395" s="146" t="str">
        <f>'4_Wash Match Table'!A385</f>
        <v/>
      </c>
      <c r="B395" s="146" t="str">
        <f>'4_Wash Match Table'!B385</f>
        <v/>
      </c>
      <c r="C395" s="146" t="str">
        <f>'4_Wash Match Table'!C385</f>
        <v/>
      </c>
      <c r="D395" s="146" t="str">
        <f>'4_Wash Match Table'!D385</f>
        <v/>
      </c>
      <c r="E395" s="147" t="str">
        <f>'4_Wash Match Table'!E385</f>
        <v/>
      </c>
      <c r="F395" s="148" t="str">
        <f>'4_Wash Match Table'!F385</f>
        <v/>
      </c>
      <c r="G395" s="149" t="str">
        <f>IF(D395="","",IFERROR(INDEX('2_Review &amp; Audit'!$P$6:$P$505,MATCH(D395,'2_Review &amp; Audit'!$H$6:$H$505,0)),""))</f>
        <v/>
      </c>
      <c r="H395" s="149" t="str">
        <f>IF(D395="","",IFERROR(INDEX('2_Review &amp; Audit'!$L$6:$L$505,MATCH(D395,'2_Review &amp; Audit'!$H$6:$H$505,0)),""))</f>
        <v/>
      </c>
      <c r="I395" s="149" t="str">
        <f>IF(D395="","",IFERROR(INDEX('2_Review &amp; Audit'!$Q$6:$Q$505,MATCH(D395,'2_Review &amp; Audit'!$H$6:$H$505,0)),""))</f>
        <v/>
      </c>
      <c r="J395" s="146" t="str">
        <f>'4_Wash Match Table'!I385</f>
        <v/>
      </c>
      <c r="K395" s="146" t="str">
        <f>'4_Wash Match Table'!L385</f>
        <v/>
      </c>
      <c r="L395" s="146" t="str">
        <f>'4_Wash Match Table'!U385</f>
        <v/>
      </c>
      <c r="M395" s="146" t="str">
        <f>'4_Wash Match Table'!AD385</f>
        <v/>
      </c>
      <c r="N395" s="146" t="str">
        <f>'4_Wash Match Table'!AM385</f>
        <v/>
      </c>
      <c r="O395" s="150" t="str">
        <f>'4_Wash Match Table'!M385</f>
        <v/>
      </c>
      <c r="P395" s="150" t="str">
        <f>'4_Wash Match Table'!V385</f>
        <v/>
      </c>
      <c r="Q395" s="150" t="str">
        <f>'4_Wash Match Table'!AE385</f>
        <v/>
      </c>
      <c r="R395" s="150" t="str">
        <f>'4_Wash Match Table'!AN385</f>
        <v/>
      </c>
      <c r="S395" s="148" t="str">
        <f>IF(A395="","",SUM('4_Wash Match Table'!O385,'4_Wash Match Table'!X385,'4_Wash Match Table'!AG385,'4_Wash Match Table'!AP385))</f>
        <v/>
      </c>
      <c r="T395" s="151" t="str">
        <f>'4_Wash Match Table'!P385</f>
        <v/>
      </c>
      <c r="U395" s="151" t="str">
        <f>'4_Wash Match Table'!Q385</f>
        <v/>
      </c>
      <c r="V395" s="149" t="str">
        <f>IF(C395="","",SUM('4_Wash Match Table'!R385,'4_Wash Match Table'!AA385,'4_Wash Match Table'!AJ385,'4_Wash Match Table'!AS385))</f>
        <v/>
      </c>
      <c r="W395" s="152" t="str">
        <f t="shared" si="5"/>
        <v/>
      </c>
    </row>
    <row r="396" spans="1:23" ht="12.75" customHeight="1" x14ac:dyDescent="0.2">
      <c r="A396" s="146" t="str">
        <f>'4_Wash Match Table'!A386</f>
        <v/>
      </c>
      <c r="B396" s="146" t="str">
        <f>'4_Wash Match Table'!B386</f>
        <v/>
      </c>
      <c r="C396" s="146" t="str">
        <f>'4_Wash Match Table'!C386</f>
        <v/>
      </c>
      <c r="D396" s="146" t="str">
        <f>'4_Wash Match Table'!D386</f>
        <v/>
      </c>
      <c r="E396" s="147" t="str">
        <f>'4_Wash Match Table'!E386</f>
        <v/>
      </c>
      <c r="F396" s="148" t="str">
        <f>'4_Wash Match Table'!F386</f>
        <v/>
      </c>
      <c r="G396" s="149" t="str">
        <f>IF(D396="","",IFERROR(INDEX('2_Review &amp; Audit'!$P$6:$P$505,MATCH(D396,'2_Review &amp; Audit'!$H$6:$H$505,0)),""))</f>
        <v/>
      </c>
      <c r="H396" s="149" t="str">
        <f>IF(D396="","",IFERROR(INDEX('2_Review &amp; Audit'!$L$6:$L$505,MATCH(D396,'2_Review &amp; Audit'!$H$6:$H$505,0)),""))</f>
        <v/>
      </c>
      <c r="I396" s="149" t="str">
        <f>IF(D396="","",IFERROR(INDEX('2_Review &amp; Audit'!$Q$6:$Q$505,MATCH(D396,'2_Review &amp; Audit'!$H$6:$H$505,0)),""))</f>
        <v/>
      </c>
      <c r="J396" s="146" t="str">
        <f>'4_Wash Match Table'!I386</f>
        <v/>
      </c>
      <c r="K396" s="146" t="str">
        <f>'4_Wash Match Table'!L386</f>
        <v/>
      </c>
      <c r="L396" s="146" t="str">
        <f>'4_Wash Match Table'!U386</f>
        <v/>
      </c>
      <c r="M396" s="146" t="str">
        <f>'4_Wash Match Table'!AD386</f>
        <v/>
      </c>
      <c r="N396" s="146" t="str">
        <f>'4_Wash Match Table'!AM386</f>
        <v/>
      </c>
      <c r="O396" s="150" t="str">
        <f>'4_Wash Match Table'!M386</f>
        <v/>
      </c>
      <c r="P396" s="150" t="str">
        <f>'4_Wash Match Table'!V386</f>
        <v/>
      </c>
      <c r="Q396" s="150" t="str">
        <f>'4_Wash Match Table'!AE386</f>
        <v/>
      </c>
      <c r="R396" s="150" t="str">
        <f>'4_Wash Match Table'!AN386</f>
        <v/>
      </c>
      <c r="S396" s="148" t="str">
        <f>IF(A396="","",SUM('4_Wash Match Table'!O386,'4_Wash Match Table'!X386,'4_Wash Match Table'!AG386,'4_Wash Match Table'!AP386))</f>
        <v/>
      </c>
      <c r="T396" s="151" t="str">
        <f>'4_Wash Match Table'!P386</f>
        <v/>
      </c>
      <c r="U396" s="151" t="str">
        <f>'4_Wash Match Table'!Q386</f>
        <v/>
      </c>
      <c r="V396" s="149" t="str">
        <f>IF(C396="","",SUM('4_Wash Match Table'!R386,'4_Wash Match Table'!AA386,'4_Wash Match Table'!AJ386,'4_Wash Match Table'!AS386))</f>
        <v/>
      </c>
      <c r="W396" s="152" t="str">
        <f t="shared" si="5"/>
        <v/>
      </c>
    </row>
    <row r="397" spans="1:23" ht="12.75" customHeight="1" x14ac:dyDescent="0.2">
      <c r="A397" s="146" t="str">
        <f>'4_Wash Match Table'!A387</f>
        <v/>
      </c>
      <c r="B397" s="146" t="str">
        <f>'4_Wash Match Table'!B387</f>
        <v/>
      </c>
      <c r="C397" s="146" t="str">
        <f>'4_Wash Match Table'!C387</f>
        <v/>
      </c>
      <c r="D397" s="146" t="str">
        <f>'4_Wash Match Table'!D387</f>
        <v/>
      </c>
      <c r="E397" s="147" t="str">
        <f>'4_Wash Match Table'!E387</f>
        <v/>
      </c>
      <c r="F397" s="148" t="str">
        <f>'4_Wash Match Table'!F387</f>
        <v/>
      </c>
      <c r="G397" s="149" t="str">
        <f>IF(D397="","",IFERROR(INDEX('2_Review &amp; Audit'!$P$6:$P$505,MATCH(D397,'2_Review &amp; Audit'!$H$6:$H$505,0)),""))</f>
        <v/>
      </c>
      <c r="H397" s="149" t="str">
        <f>IF(D397="","",IFERROR(INDEX('2_Review &amp; Audit'!$L$6:$L$505,MATCH(D397,'2_Review &amp; Audit'!$H$6:$H$505,0)),""))</f>
        <v/>
      </c>
      <c r="I397" s="149" t="str">
        <f>IF(D397="","",IFERROR(INDEX('2_Review &amp; Audit'!$Q$6:$Q$505,MATCH(D397,'2_Review &amp; Audit'!$H$6:$H$505,0)),""))</f>
        <v/>
      </c>
      <c r="J397" s="146" t="str">
        <f>'4_Wash Match Table'!I387</f>
        <v/>
      </c>
      <c r="K397" s="146" t="str">
        <f>'4_Wash Match Table'!L387</f>
        <v/>
      </c>
      <c r="L397" s="146" t="str">
        <f>'4_Wash Match Table'!U387</f>
        <v/>
      </c>
      <c r="M397" s="146" t="str">
        <f>'4_Wash Match Table'!AD387</f>
        <v/>
      </c>
      <c r="N397" s="146" t="str">
        <f>'4_Wash Match Table'!AM387</f>
        <v/>
      </c>
      <c r="O397" s="150" t="str">
        <f>'4_Wash Match Table'!M387</f>
        <v/>
      </c>
      <c r="P397" s="150" t="str">
        <f>'4_Wash Match Table'!V387</f>
        <v/>
      </c>
      <c r="Q397" s="150" t="str">
        <f>'4_Wash Match Table'!AE387</f>
        <v/>
      </c>
      <c r="R397" s="150" t="str">
        <f>'4_Wash Match Table'!AN387</f>
        <v/>
      </c>
      <c r="S397" s="148" t="str">
        <f>IF(A397="","",SUM('4_Wash Match Table'!O387,'4_Wash Match Table'!X387,'4_Wash Match Table'!AG387,'4_Wash Match Table'!AP387))</f>
        <v/>
      </c>
      <c r="T397" s="151" t="str">
        <f>'4_Wash Match Table'!P387</f>
        <v/>
      </c>
      <c r="U397" s="151" t="str">
        <f>'4_Wash Match Table'!Q387</f>
        <v/>
      </c>
      <c r="V397" s="149" t="str">
        <f>IF(C397="","",SUM('4_Wash Match Table'!R387,'4_Wash Match Table'!AA387,'4_Wash Match Table'!AJ387,'4_Wash Match Table'!AS387))</f>
        <v/>
      </c>
      <c r="W397" s="152" t="str">
        <f t="shared" si="5"/>
        <v/>
      </c>
    </row>
    <row r="398" spans="1:23" ht="12.75" customHeight="1" x14ac:dyDescent="0.2">
      <c r="A398" s="146" t="str">
        <f>'4_Wash Match Table'!A388</f>
        <v/>
      </c>
      <c r="B398" s="146" t="str">
        <f>'4_Wash Match Table'!B388</f>
        <v/>
      </c>
      <c r="C398" s="146" t="str">
        <f>'4_Wash Match Table'!C388</f>
        <v/>
      </c>
      <c r="D398" s="146" t="str">
        <f>'4_Wash Match Table'!D388</f>
        <v/>
      </c>
      <c r="E398" s="147" t="str">
        <f>'4_Wash Match Table'!E388</f>
        <v/>
      </c>
      <c r="F398" s="148" t="str">
        <f>'4_Wash Match Table'!F388</f>
        <v/>
      </c>
      <c r="G398" s="149" t="str">
        <f>IF(D398="","",IFERROR(INDEX('2_Review &amp; Audit'!$P$6:$P$505,MATCH(D398,'2_Review &amp; Audit'!$H$6:$H$505,0)),""))</f>
        <v/>
      </c>
      <c r="H398" s="149" t="str">
        <f>IF(D398="","",IFERROR(INDEX('2_Review &amp; Audit'!$L$6:$L$505,MATCH(D398,'2_Review &amp; Audit'!$H$6:$H$505,0)),""))</f>
        <v/>
      </c>
      <c r="I398" s="149" t="str">
        <f>IF(D398="","",IFERROR(INDEX('2_Review &amp; Audit'!$Q$6:$Q$505,MATCH(D398,'2_Review &amp; Audit'!$H$6:$H$505,0)),""))</f>
        <v/>
      </c>
      <c r="J398" s="146" t="str">
        <f>'4_Wash Match Table'!I388</f>
        <v/>
      </c>
      <c r="K398" s="146" t="str">
        <f>'4_Wash Match Table'!L388</f>
        <v/>
      </c>
      <c r="L398" s="146" t="str">
        <f>'4_Wash Match Table'!U388</f>
        <v/>
      </c>
      <c r="M398" s="146" t="str">
        <f>'4_Wash Match Table'!AD388</f>
        <v/>
      </c>
      <c r="N398" s="146" t="str">
        <f>'4_Wash Match Table'!AM388</f>
        <v/>
      </c>
      <c r="O398" s="150" t="str">
        <f>'4_Wash Match Table'!M388</f>
        <v/>
      </c>
      <c r="P398" s="150" t="str">
        <f>'4_Wash Match Table'!V388</f>
        <v/>
      </c>
      <c r="Q398" s="150" t="str">
        <f>'4_Wash Match Table'!AE388</f>
        <v/>
      </c>
      <c r="R398" s="150" t="str">
        <f>'4_Wash Match Table'!AN388</f>
        <v/>
      </c>
      <c r="S398" s="148" t="str">
        <f>IF(A398="","",SUM('4_Wash Match Table'!O388,'4_Wash Match Table'!X388,'4_Wash Match Table'!AG388,'4_Wash Match Table'!AP388))</f>
        <v/>
      </c>
      <c r="T398" s="151" t="str">
        <f>'4_Wash Match Table'!P388</f>
        <v/>
      </c>
      <c r="U398" s="151" t="str">
        <f>'4_Wash Match Table'!Q388</f>
        <v/>
      </c>
      <c r="V398" s="149" t="str">
        <f>IF(C398="","",SUM('4_Wash Match Table'!R388,'4_Wash Match Table'!AA388,'4_Wash Match Table'!AJ388,'4_Wash Match Table'!AS388))</f>
        <v/>
      </c>
      <c r="W398" s="152" t="str">
        <f t="shared" si="5"/>
        <v/>
      </c>
    </row>
    <row r="399" spans="1:23" ht="12.75" customHeight="1" x14ac:dyDescent="0.2">
      <c r="A399" s="146" t="str">
        <f>'4_Wash Match Table'!A389</f>
        <v/>
      </c>
      <c r="B399" s="146" t="str">
        <f>'4_Wash Match Table'!B389</f>
        <v/>
      </c>
      <c r="C399" s="146" t="str">
        <f>'4_Wash Match Table'!C389</f>
        <v/>
      </c>
      <c r="D399" s="146" t="str">
        <f>'4_Wash Match Table'!D389</f>
        <v/>
      </c>
      <c r="E399" s="147" t="str">
        <f>'4_Wash Match Table'!E389</f>
        <v/>
      </c>
      <c r="F399" s="148" t="str">
        <f>'4_Wash Match Table'!F389</f>
        <v/>
      </c>
      <c r="G399" s="149" t="str">
        <f>IF(D399="","",IFERROR(INDEX('2_Review &amp; Audit'!$P$6:$P$505,MATCH(D399,'2_Review &amp; Audit'!$H$6:$H$505,0)),""))</f>
        <v/>
      </c>
      <c r="H399" s="149" t="str">
        <f>IF(D399="","",IFERROR(INDEX('2_Review &amp; Audit'!$L$6:$L$505,MATCH(D399,'2_Review &amp; Audit'!$H$6:$H$505,0)),""))</f>
        <v/>
      </c>
      <c r="I399" s="149" t="str">
        <f>IF(D399="","",IFERROR(INDEX('2_Review &amp; Audit'!$Q$6:$Q$505,MATCH(D399,'2_Review &amp; Audit'!$H$6:$H$505,0)),""))</f>
        <v/>
      </c>
      <c r="J399" s="146" t="str">
        <f>'4_Wash Match Table'!I389</f>
        <v/>
      </c>
      <c r="K399" s="146" t="str">
        <f>'4_Wash Match Table'!L389</f>
        <v/>
      </c>
      <c r="L399" s="146" t="str">
        <f>'4_Wash Match Table'!U389</f>
        <v/>
      </c>
      <c r="M399" s="146" t="str">
        <f>'4_Wash Match Table'!AD389</f>
        <v/>
      </c>
      <c r="N399" s="146" t="str">
        <f>'4_Wash Match Table'!AM389</f>
        <v/>
      </c>
      <c r="O399" s="150" t="str">
        <f>'4_Wash Match Table'!M389</f>
        <v/>
      </c>
      <c r="P399" s="150" t="str">
        <f>'4_Wash Match Table'!V389</f>
        <v/>
      </c>
      <c r="Q399" s="150" t="str">
        <f>'4_Wash Match Table'!AE389</f>
        <v/>
      </c>
      <c r="R399" s="150" t="str">
        <f>'4_Wash Match Table'!AN389</f>
        <v/>
      </c>
      <c r="S399" s="148" t="str">
        <f>IF(A399="","",SUM('4_Wash Match Table'!O389,'4_Wash Match Table'!X389,'4_Wash Match Table'!AG389,'4_Wash Match Table'!AP389))</f>
        <v/>
      </c>
      <c r="T399" s="151" t="str">
        <f>'4_Wash Match Table'!P389</f>
        <v/>
      </c>
      <c r="U399" s="151" t="str">
        <f>'4_Wash Match Table'!Q389</f>
        <v/>
      </c>
      <c r="V399" s="149" t="str">
        <f>IF(C399="","",SUM('4_Wash Match Table'!R389,'4_Wash Match Table'!AA389,'4_Wash Match Table'!AJ389,'4_Wash Match Table'!AS389))</f>
        <v/>
      </c>
      <c r="W399" s="152" t="str">
        <f t="shared" si="5"/>
        <v/>
      </c>
    </row>
    <row r="400" spans="1:23" ht="12.75" customHeight="1" x14ac:dyDescent="0.2">
      <c r="A400" s="146" t="str">
        <f>'4_Wash Match Table'!A390</f>
        <v/>
      </c>
      <c r="B400" s="146" t="str">
        <f>'4_Wash Match Table'!B390</f>
        <v/>
      </c>
      <c r="C400" s="146" t="str">
        <f>'4_Wash Match Table'!C390</f>
        <v/>
      </c>
      <c r="D400" s="146" t="str">
        <f>'4_Wash Match Table'!D390</f>
        <v/>
      </c>
      <c r="E400" s="147" t="str">
        <f>'4_Wash Match Table'!E390</f>
        <v/>
      </c>
      <c r="F400" s="148" t="str">
        <f>'4_Wash Match Table'!F390</f>
        <v/>
      </c>
      <c r="G400" s="149" t="str">
        <f>IF(D400="","",IFERROR(INDEX('2_Review &amp; Audit'!$P$6:$P$505,MATCH(D400,'2_Review &amp; Audit'!$H$6:$H$505,0)),""))</f>
        <v/>
      </c>
      <c r="H400" s="149" t="str">
        <f>IF(D400="","",IFERROR(INDEX('2_Review &amp; Audit'!$L$6:$L$505,MATCH(D400,'2_Review &amp; Audit'!$H$6:$H$505,0)),""))</f>
        <v/>
      </c>
      <c r="I400" s="149" t="str">
        <f>IF(D400="","",IFERROR(INDEX('2_Review &amp; Audit'!$Q$6:$Q$505,MATCH(D400,'2_Review &amp; Audit'!$H$6:$H$505,0)),""))</f>
        <v/>
      </c>
      <c r="J400" s="146" t="str">
        <f>'4_Wash Match Table'!I390</f>
        <v/>
      </c>
      <c r="K400" s="146" t="str">
        <f>'4_Wash Match Table'!L390</f>
        <v/>
      </c>
      <c r="L400" s="146" t="str">
        <f>'4_Wash Match Table'!U390</f>
        <v/>
      </c>
      <c r="M400" s="146" t="str">
        <f>'4_Wash Match Table'!AD390</f>
        <v/>
      </c>
      <c r="N400" s="146" t="str">
        <f>'4_Wash Match Table'!AM390</f>
        <v/>
      </c>
      <c r="O400" s="150" t="str">
        <f>'4_Wash Match Table'!M390</f>
        <v/>
      </c>
      <c r="P400" s="150" t="str">
        <f>'4_Wash Match Table'!V390</f>
        <v/>
      </c>
      <c r="Q400" s="150" t="str">
        <f>'4_Wash Match Table'!AE390</f>
        <v/>
      </c>
      <c r="R400" s="150" t="str">
        <f>'4_Wash Match Table'!AN390</f>
        <v/>
      </c>
      <c r="S400" s="148" t="str">
        <f>IF(A400="","",SUM('4_Wash Match Table'!O390,'4_Wash Match Table'!X390,'4_Wash Match Table'!AG390,'4_Wash Match Table'!AP390))</f>
        <v/>
      </c>
      <c r="T400" s="151" t="str">
        <f>'4_Wash Match Table'!P390</f>
        <v/>
      </c>
      <c r="U400" s="151" t="str">
        <f>'4_Wash Match Table'!Q390</f>
        <v/>
      </c>
      <c r="V400" s="149" t="str">
        <f>IF(C400="","",SUM('4_Wash Match Table'!R390,'4_Wash Match Table'!AA390,'4_Wash Match Table'!AJ390,'4_Wash Match Table'!AS390))</f>
        <v/>
      </c>
      <c r="W400" s="152" t="str">
        <f t="shared" si="5"/>
        <v/>
      </c>
    </row>
    <row r="401" spans="1:23" ht="12.75" customHeight="1" x14ac:dyDescent="0.2">
      <c r="A401" s="146" t="str">
        <f>'4_Wash Match Table'!A391</f>
        <v/>
      </c>
      <c r="B401" s="146" t="str">
        <f>'4_Wash Match Table'!B391</f>
        <v/>
      </c>
      <c r="C401" s="146" t="str">
        <f>'4_Wash Match Table'!C391</f>
        <v/>
      </c>
      <c r="D401" s="146" t="str">
        <f>'4_Wash Match Table'!D391</f>
        <v/>
      </c>
      <c r="E401" s="147" t="str">
        <f>'4_Wash Match Table'!E391</f>
        <v/>
      </c>
      <c r="F401" s="148" t="str">
        <f>'4_Wash Match Table'!F391</f>
        <v/>
      </c>
      <c r="G401" s="149" t="str">
        <f>IF(D401="","",IFERROR(INDEX('2_Review &amp; Audit'!$P$6:$P$505,MATCH(D401,'2_Review &amp; Audit'!$H$6:$H$505,0)),""))</f>
        <v/>
      </c>
      <c r="H401" s="149" t="str">
        <f>IF(D401="","",IFERROR(INDEX('2_Review &amp; Audit'!$L$6:$L$505,MATCH(D401,'2_Review &amp; Audit'!$H$6:$H$505,0)),""))</f>
        <v/>
      </c>
      <c r="I401" s="149" t="str">
        <f>IF(D401="","",IFERROR(INDEX('2_Review &amp; Audit'!$Q$6:$Q$505,MATCH(D401,'2_Review &amp; Audit'!$H$6:$H$505,0)),""))</f>
        <v/>
      </c>
      <c r="J401" s="146" t="str">
        <f>'4_Wash Match Table'!I391</f>
        <v/>
      </c>
      <c r="K401" s="146" t="str">
        <f>'4_Wash Match Table'!L391</f>
        <v/>
      </c>
      <c r="L401" s="146" t="str">
        <f>'4_Wash Match Table'!U391</f>
        <v/>
      </c>
      <c r="M401" s="146" t="str">
        <f>'4_Wash Match Table'!AD391</f>
        <v/>
      </c>
      <c r="N401" s="146" t="str">
        <f>'4_Wash Match Table'!AM391</f>
        <v/>
      </c>
      <c r="O401" s="150" t="str">
        <f>'4_Wash Match Table'!M391</f>
        <v/>
      </c>
      <c r="P401" s="150" t="str">
        <f>'4_Wash Match Table'!V391</f>
        <v/>
      </c>
      <c r="Q401" s="150" t="str">
        <f>'4_Wash Match Table'!AE391</f>
        <v/>
      </c>
      <c r="R401" s="150" t="str">
        <f>'4_Wash Match Table'!AN391</f>
        <v/>
      </c>
      <c r="S401" s="148" t="str">
        <f>IF(A401="","",SUM('4_Wash Match Table'!O391,'4_Wash Match Table'!X391,'4_Wash Match Table'!AG391,'4_Wash Match Table'!AP391))</f>
        <v/>
      </c>
      <c r="T401" s="151" t="str">
        <f>'4_Wash Match Table'!P391</f>
        <v/>
      </c>
      <c r="U401" s="151" t="str">
        <f>'4_Wash Match Table'!Q391</f>
        <v/>
      </c>
      <c r="V401" s="149" t="str">
        <f>IF(C401="","",SUM('4_Wash Match Table'!R391,'4_Wash Match Table'!AA391,'4_Wash Match Table'!AJ391,'4_Wash Match Table'!AS391))</f>
        <v/>
      </c>
      <c r="W401" s="152" t="str">
        <f t="shared" si="5"/>
        <v/>
      </c>
    </row>
    <row r="402" spans="1:23" ht="12.75" customHeight="1" x14ac:dyDescent="0.2">
      <c r="A402" s="146" t="str">
        <f>'4_Wash Match Table'!A392</f>
        <v/>
      </c>
      <c r="B402" s="146" t="str">
        <f>'4_Wash Match Table'!B392</f>
        <v/>
      </c>
      <c r="C402" s="146" t="str">
        <f>'4_Wash Match Table'!C392</f>
        <v/>
      </c>
      <c r="D402" s="146" t="str">
        <f>'4_Wash Match Table'!D392</f>
        <v/>
      </c>
      <c r="E402" s="147" t="str">
        <f>'4_Wash Match Table'!E392</f>
        <v/>
      </c>
      <c r="F402" s="148" t="str">
        <f>'4_Wash Match Table'!F392</f>
        <v/>
      </c>
      <c r="G402" s="149" t="str">
        <f>IF(D402="","",IFERROR(INDEX('2_Review &amp; Audit'!$P$6:$P$505,MATCH(D402,'2_Review &amp; Audit'!$H$6:$H$505,0)),""))</f>
        <v/>
      </c>
      <c r="H402" s="149" t="str">
        <f>IF(D402="","",IFERROR(INDEX('2_Review &amp; Audit'!$L$6:$L$505,MATCH(D402,'2_Review &amp; Audit'!$H$6:$H$505,0)),""))</f>
        <v/>
      </c>
      <c r="I402" s="149" t="str">
        <f>IF(D402="","",IFERROR(INDEX('2_Review &amp; Audit'!$Q$6:$Q$505,MATCH(D402,'2_Review &amp; Audit'!$H$6:$H$505,0)),""))</f>
        <v/>
      </c>
      <c r="J402" s="146" t="str">
        <f>'4_Wash Match Table'!I392</f>
        <v/>
      </c>
      <c r="K402" s="146" t="str">
        <f>'4_Wash Match Table'!L392</f>
        <v/>
      </c>
      <c r="L402" s="146" t="str">
        <f>'4_Wash Match Table'!U392</f>
        <v/>
      </c>
      <c r="M402" s="146" t="str">
        <f>'4_Wash Match Table'!AD392</f>
        <v/>
      </c>
      <c r="N402" s="146" t="str">
        <f>'4_Wash Match Table'!AM392</f>
        <v/>
      </c>
      <c r="O402" s="150" t="str">
        <f>'4_Wash Match Table'!M392</f>
        <v/>
      </c>
      <c r="P402" s="150" t="str">
        <f>'4_Wash Match Table'!V392</f>
        <v/>
      </c>
      <c r="Q402" s="150" t="str">
        <f>'4_Wash Match Table'!AE392</f>
        <v/>
      </c>
      <c r="R402" s="150" t="str">
        <f>'4_Wash Match Table'!AN392</f>
        <v/>
      </c>
      <c r="S402" s="148" t="str">
        <f>IF(A402="","",SUM('4_Wash Match Table'!O392,'4_Wash Match Table'!X392,'4_Wash Match Table'!AG392,'4_Wash Match Table'!AP392))</f>
        <v/>
      </c>
      <c r="T402" s="151" t="str">
        <f>'4_Wash Match Table'!P392</f>
        <v/>
      </c>
      <c r="U402" s="151" t="str">
        <f>'4_Wash Match Table'!Q392</f>
        <v/>
      </c>
      <c r="V402" s="149" t="str">
        <f>IF(C402="","",SUM('4_Wash Match Table'!R392,'4_Wash Match Table'!AA392,'4_Wash Match Table'!AJ392,'4_Wash Match Table'!AS392))</f>
        <v/>
      </c>
      <c r="W402" s="152" t="str">
        <f t="shared" ref="W402:W465" si="6">IF(A402="","","FIFO w/ Override")</f>
        <v/>
      </c>
    </row>
    <row r="403" spans="1:23" ht="12.75" customHeight="1" x14ac:dyDescent="0.2">
      <c r="A403" s="146" t="str">
        <f>'4_Wash Match Table'!A393</f>
        <v/>
      </c>
      <c r="B403" s="146" t="str">
        <f>'4_Wash Match Table'!B393</f>
        <v/>
      </c>
      <c r="C403" s="146" t="str">
        <f>'4_Wash Match Table'!C393</f>
        <v/>
      </c>
      <c r="D403" s="146" t="str">
        <f>'4_Wash Match Table'!D393</f>
        <v/>
      </c>
      <c r="E403" s="147" t="str">
        <f>'4_Wash Match Table'!E393</f>
        <v/>
      </c>
      <c r="F403" s="148" t="str">
        <f>'4_Wash Match Table'!F393</f>
        <v/>
      </c>
      <c r="G403" s="149" t="str">
        <f>IF(D403="","",IFERROR(INDEX('2_Review &amp; Audit'!$P$6:$P$505,MATCH(D403,'2_Review &amp; Audit'!$H$6:$H$505,0)),""))</f>
        <v/>
      </c>
      <c r="H403" s="149" t="str">
        <f>IF(D403="","",IFERROR(INDEX('2_Review &amp; Audit'!$L$6:$L$505,MATCH(D403,'2_Review &amp; Audit'!$H$6:$H$505,0)),""))</f>
        <v/>
      </c>
      <c r="I403" s="149" t="str">
        <f>IF(D403="","",IFERROR(INDEX('2_Review &amp; Audit'!$Q$6:$Q$505,MATCH(D403,'2_Review &amp; Audit'!$H$6:$H$505,0)),""))</f>
        <v/>
      </c>
      <c r="J403" s="146" t="str">
        <f>'4_Wash Match Table'!I393</f>
        <v/>
      </c>
      <c r="K403" s="146" t="str">
        <f>'4_Wash Match Table'!L393</f>
        <v/>
      </c>
      <c r="L403" s="146" t="str">
        <f>'4_Wash Match Table'!U393</f>
        <v/>
      </c>
      <c r="M403" s="146" t="str">
        <f>'4_Wash Match Table'!AD393</f>
        <v/>
      </c>
      <c r="N403" s="146" t="str">
        <f>'4_Wash Match Table'!AM393</f>
        <v/>
      </c>
      <c r="O403" s="150" t="str">
        <f>'4_Wash Match Table'!M393</f>
        <v/>
      </c>
      <c r="P403" s="150" t="str">
        <f>'4_Wash Match Table'!V393</f>
        <v/>
      </c>
      <c r="Q403" s="150" t="str">
        <f>'4_Wash Match Table'!AE393</f>
        <v/>
      </c>
      <c r="R403" s="150" t="str">
        <f>'4_Wash Match Table'!AN393</f>
        <v/>
      </c>
      <c r="S403" s="148" t="str">
        <f>IF(A403="","",SUM('4_Wash Match Table'!O393,'4_Wash Match Table'!X393,'4_Wash Match Table'!AG393,'4_Wash Match Table'!AP393))</f>
        <v/>
      </c>
      <c r="T403" s="151" t="str">
        <f>'4_Wash Match Table'!P393</f>
        <v/>
      </c>
      <c r="U403" s="151" t="str">
        <f>'4_Wash Match Table'!Q393</f>
        <v/>
      </c>
      <c r="V403" s="149" t="str">
        <f>IF(C403="","",SUM('4_Wash Match Table'!R393,'4_Wash Match Table'!AA393,'4_Wash Match Table'!AJ393,'4_Wash Match Table'!AS393))</f>
        <v/>
      </c>
      <c r="W403" s="152" t="str">
        <f t="shared" si="6"/>
        <v/>
      </c>
    </row>
    <row r="404" spans="1:23" ht="12.75" customHeight="1" x14ac:dyDescent="0.2">
      <c r="A404" s="146" t="str">
        <f>'4_Wash Match Table'!A394</f>
        <v/>
      </c>
      <c r="B404" s="146" t="str">
        <f>'4_Wash Match Table'!B394</f>
        <v/>
      </c>
      <c r="C404" s="146" t="str">
        <f>'4_Wash Match Table'!C394</f>
        <v/>
      </c>
      <c r="D404" s="146" t="str">
        <f>'4_Wash Match Table'!D394</f>
        <v/>
      </c>
      <c r="E404" s="147" t="str">
        <f>'4_Wash Match Table'!E394</f>
        <v/>
      </c>
      <c r="F404" s="148" t="str">
        <f>'4_Wash Match Table'!F394</f>
        <v/>
      </c>
      <c r="G404" s="149" t="str">
        <f>IF(D404="","",IFERROR(INDEX('2_Review &amp; Audit'!$P$6:$P$505,MATCH(D404,'2_Review &amp; Audit'!$H$6:$H$505,0)),""))</f>
        <v/>
      </c>
      <c r="H404" s="149" t="str">
        <f>IF(D404="","",IFERROR(INDEX('2_Review &amp; Audit'!$L$6:$L$505,MATCH(D404,'2_Review &amp; Audit'!$H$6:$H$505,0)),""))</f>
        <v/>
      </c>
      <c r="I404" s="149" t="str">
        <f>IF(D404="","",IFERROR(INDEX('2_Review &amp; Audit'!$Q$6:$Q$505,MATCH(D404,'2_Review &amp; Audit'!$H$6:$H$505,0)),""))</f>
        <v/>
      </c>
      <c r="J404" s="146" t="str">
        <f>'4_Wash Match Table'!I394</f>
        <v/>
      </c>
      <c r="K404" s="146" t="str">
        <f>'4_Wash Match Table'!L394</f>
        <v/>
      </c>
      <c r="L404" s="146" t="str">
        <f>'4_Wash Match Table'!U394</f>
        <v/>
      </c>
      <c r="M404" s="146" t="str">
        <f>'4_Wash Match Table'!AD394</f>
        <v/>
      </c>
      <c r="N404" s="146" t="str">
        <f>'4_Wash Match Table'!AM394</f>
        <v/>
      </c>
      <c r="O404" s="150" t="str">
        <f>'4_Wash Match Table'!M394</f>
        <v/>
      </c>
      <c r="P404" s="150" t="str">
        <f>'4_Wash Match Table'!V394</f>
        <v/>
      </c>
      <c r="Q404" s="150" t="str">
        <f>'4_Wash Match Table'!AE394</f>
        <v/>
      </c>
      <c r="R404" s="150" t="str">
        <f>'4_Wash Match Table'!AN394</f>
        <v/>
      </c>
      <c r="S404" s="148" t="str">
        <f>IF(A404="","",SUM('4_Wash Match Table'!O394,'4_Wash Match Table'!X394,'4_Wash Match Table'!AG394,'4_Wash Match Table'!AP394))</f>
        <v/>
      </c>
      <c r="T404" s="151" t="str">
        <f>'4_Wash Match Table'!P394</f>
        <v/>
      </c>
      <c r="U404" s="151" t="str">
        <f>'4_Wash Match Table'!Q394</f>
        <v/>
      </c>
      <c r="V404" s="149" t="str">
        <f>IF(C404="","",SUM('4_Wash Match Table'!R394,'4_Wash Match Table'!AA394,'4_Wash Match Table'!AJ394,'4_Wash Match Table'!AS394))</f>
        <v/>
      </c>
      <c r="W404" s="152" t="str">
        <f t="shared" si="6"/>
        <v/>
      </c>
    </row>
    <row r="405" spans="1:23" ht="12.75" customHeight="1" x14ac:dyDescent="0.2">
      <c r="A405" s="146" t="str">
        <f>'4_Wash Match Table'!A395</f>
        <v/>
      </c>
      <c r="B405" s="146" t="str">
        <f>'4_Wash Match Table'!B395</f>
        <v/>
      </c>
      <c r="C405" s="146" t="str">
        <f>'4_Wash Match Table'!C395</f>
        <v/>
      </c>
      <c r="D405" s="146" t="str">
        <f>'4_Wash Match Table'!D395</f>
        <v/>
      </c>
      <c r="E405" s="147" t="str">
        <f>'4_Wash Match Table'!E395</f>
        <v/>
      </c>
      <c r="F405" s="148" t="str">
        <f>'4_Wash Match Table'!F395</f>
        <v/>
      </c>
      <c r="G405" s="149" t="str">
        <f>IF(D405="","",IFERROR(INDEX('2_Review &amp; Audit'!$P$6:$P$505,MATCH(D405,'2_Review &amp; Audit'!$H$6:$H$505,0)),""))</f>
        <v/>
      </c>
      <c r="H405" s="149" t="str">
        <f>IF(D405="","",IFERROR(INDEX('2_Review &amp; Audit'!$L$6:$L$505,MATCH(D405,'2_Review &amp; Audit'!$H$6:$H$505,0)),""))</f>
        <v/>
      </c>
      <c r="I405" s="149" t="str">
        <f>IF(D405="","",IFERROR(INDEX('2_Review &amp; Audit'!$Q$6:$Q$505,MATCH(D405,'2_Review &amp; Audit'!$H$6:$H$505,0)),""))</f>
        <v/>
      </c>
      <c r="J405" s="146" t="str">
        <f>'4_Wash Match Table'!I395</f>
        <v/>
      </c>
      <c r="K405" s="146" t="str">
        <f>'4_Wash Match Table'!L395</f>
        <v/>
      </c>
      <c r="L405" s="146" t="str">
        <f>'4_Wash Match Table'!U395</f>
        <v/>
      </c>
      <c r="M405" s="146" t="str">
        <f>'4_Wash Match Table'!AD395</f>
        <v/>
      </c>
      <c r="N405" s="146" t="str">
        <f>'4_Wash Match Table'!AM395</f>
        <v/>
      </c>
      <c r="O405" s="150" t="str">
        <f>'4_Wash Match Table'!M395</f>
        <v/>
      </c>
      <c r="P405" s="150" t="str">
        <f>'4_Wash Match Table'!V395</f>
        <v/>
      </c>
      <c r="Q405" s="150" t="str">
        <f>'4_Wash Match Table'!AE395</f>
        <v/>
      </c>
      <c r="R405" s="150" t="str">
        <f>'4_Wash Match Table'!AN395</f>
        <v/>
      </c>
      <c r="S405" s="148" t="str">
        <f>IF(A405="","",SUM('4_Wash Match Table'!O395,'4_Wash Match Table'!X395,'4_Wash Match Table'!AG395,'4_Wash Match Table'!AP395))</f>
        <v/>
      </c>
      <c r="T405" s="151" t="str">
        <f>'4_Wash Match Table'!P395</f>
        <v/>
      </c>
      <c r="U405" s="151" t="str">
        <f>'4_Wash Match Table'!Q395</f>
        <v/>
      </c>
      <c r="V405" s="149" t="str">
        <f>IF(C405="","",SUM('4_Wash Match Table'!R395,'4_Wash Match Table'!AA395,'4_Wash Match Table'!AJ395,'4_Wash Match Table'!AS395))</f>
        <v/>
      </c>
      <c r="W405" s="152" t="str">
        <f t="shared" si="6"/>
        <v/>
      </c>
    </row>
    <row r="406" spans="1:23" ht="12.75" customHeight="1" x14ac:dyDescent="0.2">
      <c r="A406" s="146" t="str">
        <f>'4_Wash Match Table'!A396</f>
        <v/>
      </c>
      <c r="B406" s="146" t="str">
        <f>'4_Wash Match Table'!B396</f>
        <v/>
      </c>
      <c r="C406" s="146" t="str">
        <f>'4_Wash Match Table'!C396</f>
        <v/>
      </c>
      <c r="D406" s="146" t="str">
        <f>'4_Wash Match Table'!D396</f>
        <v/>
      </c>
      <c r="E406" s="147" t="str">
        <f>'4_Wash Match Table'!E396</f>
        <v/>
      </c>
      <c r="F406" s="148" t="str">
        <f>'4_Wash Match Table'!F396</f>
        <v/>
      </c>
      <c r="G406" s="149" t="str">
        <f>IF(D406="","",IFERROR(INDEX('2_Review &amp; Audit'!$P$6:$P$505,MATCH(D406,'2_Review &amp; Audit'!$H$6:$H$505,0)),""))</f>
        <v/>
      </c>
      <c r="H406" s="149" t="str">
        <f>IF(D406="","",IFERROR(INDEX('2_Review &amp; Audit'!$L$6:$L$505,MATCH(D406,'2_Review &amp; Audit'!$H$6:$H$505,0)),""))</f>
        <v/>
      </c>
      <c r="I406" s="149" t="str">
        <f>IF(D406="","",IFERROR(INDEX('2_Review &amp; Audit'!$Q$6:$Q$505,MATCH(D406,'2_Review &amp; Audit'!$H$6:$H$505,0)),""))</f>
        <v/>
      </c>
      <c r="J406" s="146" t="str">
        <f>'4_Wash Match Table'!I396</f>
        <v/>
      </c>
      <c r="K406" s="146" t="str">
        <f>'4_Wash Match Table'!L396</f>
        <v/>
      </c>
      <c r="L406" s="146" t="str">
        <f>'4_Wash Match Table'!U396</f>
        <v/>
      </c>
      <c r="M406" s="146" t="str">
        <f>'4_Wash Match Table'!AD396</f>
        <v/>
      </c>
      <c r="N406" s="146" t="str">
        <f>'4_Wash Match Table'!AM396</f>
        <v/>
      </c>
      <c r="O406" s="150" t="str">
        <f>'4_Wash Match Table'!M396</f>
        <v/>
      </c>
      <c r="P406" s="150" t="str">
        <f>'4_Wash Match Table'!V396</f>
        <v/>
      </c>
      <c r="Q406" s="150" t="str">
        <f>'4_Wash Match Table'!AE396</f>
        <v/>
      </c>
      <c r="R406" s="150" t="str">
        <f>'4_Wash Match Table'!AN396</f>
        <v/>
      </c>
      <c r="S406" s="148" t="str">
        <f>IF(A406="","",SUM('4_Wash Match Table'!O396,'4_Wash Match Table'!X396,'4_Wash Match Table'!AG396,'4_Wash Match Table'!AP396))</f>
        <v/>
      </c>
      <c r="T406" s="151" t="str">
        <f>'4_Wash Match Table'!P396</f>
        <v/>
      </c>
      <c r="U406" s="151" t="str">
        <f>'4_Wash Match Table'!Q396</f>
        <v/>
      </c>
      <c r="V406" s="149" t="str">
        <f>IF(C406="","",SUM('4_Wash Match Table'!R396,'4_Wash Match Table'!AA396,'4_Wash Match Table'!AJ396,'4_Wash Match Table'!AS396))</f>
        <v/>
      </c>
      <c r="W406" s="152" t="str">
        <f t="shared" si="6"/>
        <v/>
      </c>
    </row>
    <row r="407" spans="1:23" ht="12.75" customHeight="1" x14ac:dyDescent="0.2">
      <c r="A407" s="146" t="str">
        <f>'4_Wash Match Table'!A397</f>
        <v/>
      </c>
      <c r="B407" s="146" t="str">
        <f>'4_Wash Match Table'!B397</f>
        <v/>
      </c>
      <c r="C407" s="146" t="str">
        <f>'4_Wash Match Table'!C397</f>
        <v/>
      </c>
      <c r="D407" s="146" t="str">
        <f>'4_Wash Match Table'!D397</f>
        <v/>
      </c>
      <c r="E407" s="147" t="str">
        <f>'4_Wash Match Table'!E397</f>
        <v/>
      </c>
      <c r="F407" s="148" t="str">
        <f>'4_Wash Match Table'!F397</f>
        <v/>
      </c>
      <c r="G407" s="149" t="str">
        <f>IF(D407="","",IFERROR(INDEX('2_Review &amp; Audit'!$P$6:$P$505,MATCH(D407,'2_Review &amp; Audit'!$H$6:$H$505,0)),""))</f>
        <v/>
      </c>
      <c r="H407" s="149" t="str">
        <f>IF(D407="","",IFERROR(INDEX('2_Review &amp; Audit'!$L$6:$L$505,MATCH(D407,'2_Review &amp; Audit'!$H$6:$H$505,0)),""))</f>
        <v/>
      </c>
      <c r="I407" s="149" t="str">
        <f>IF(D407="","",IFERROR(INDEX('2_Review &amp; Audit'!$Q$6:$Q$505,MATCH(D407,'2_Review &amp; Audit'!$H$6:$H$505,0)),""))</f>
        <v/>
      </c>
      <c r="J407" s="146" t="str">
        <f>'4_Wash Match Table'!I397</f>
        <v/>
      </c>
      <c r="K407" s="146" t="str">
        <f>'4_Wash Match Table'!L397</f>
        <v/>
      </c>
      <c r="L407" s="146" t="str">
        <f>'4_Wash Match Table'!U397</f>
        <v/>
      </c>
      <c r="M407" s="146" t="str">
        <f>'4_Wash Match Table'!AD397</f>
        <v/>
      </c>
      <c r="N407" s="146" t="str">
        <f>'4_Wash Match Table'!AM397</f>
        <v/>
      </c>
      <c r="O407" s="150" t="str">
        <f>'4_Wash Match Table'!M397</f>
        <v/>
      </c>
      <c r="P407" s="150" t="str">
        <f>'4_Wash Match Table'!V397</f>
        <v/>
      </c>
      <c r="Q407" s="150" t="str">
        <f>'4_Wash Match Table'!AE397</f>
        <v/>
      </c>
      <c r="R407" s="150" t="str">
        <f>'4_Wash Match Table'!AN397</f>
        <v/>
      </c>
      <c r="S407" s="148" t="str">
        <f>IF(A407="","",SUM('4_Wash Match Table'!O397,'4_Wash Match Table'!X397,'4_Wash Match Table'!AG397,'4_Wash Match Table'!AP397))</f>
        <v/>
      </c>
      <c r="T407" s="151" t="str">
        <f>'4_Wash Match Table'!P397</f>
        <v/>
      </c>
      <c r="U407" s="151" t="str">
        <f>'4_Wash Match Table'!Q397</f>
        <v/>
      </c>
      <c r="V407" s="149" t="str">
        <f>IF(C407="","",SUM('4_Wash Match Table'!R397,'4_Wash Match Table'!AA397,'4_Wash Match Table'!AJ397,'4_Wash Match Table'!AS397))</f>
        <v/>
      </c>
      <c r="W407" s="152" t="str">
        <f t="shared" si="6"/>
        <v/>
      </c>
    </row>
    <row r="408" spans="1:23" ht="12.75" customHeight="1" x14ac:dyDescent="0.2">
      <c r="A408" s="146" t="str">
        <f>'4_Wash Match Table'!A398</f>
        <v/>
      </c>
      <c r="B408" s="146" t="str">
        <f>'4_Wash Match Table'!B398</f>
        <v/>
      </c>
      <c r="C408" s="146" t="str">
        <f>'4_Wash Match Table'!C398</f>
        <v/>
      </c>
      <c r="D408" s="146" t="str">
        <f>'4_Wash Match Table'!D398</f>
        <v/>
      </c>
      <c r="E408" s="147" t="str">
        <f>'4_Wash Match Table'!E398</f>
        <v/>
      </c>
      <c r="F408" s="148" t="str">
        <f>'4_Wash Match Table'!F398</f>
        <v/>
      </c>
      <c r="G408" s="149" t="str">
        <f>IF(D408="","",IFERROR(INDEX('2_Review &amp; Audit'!$P$6:$P$505,MATCH(D408,'2_Review &amp; Audit'!$H$6:$H$505,0)),""))</f>
        <v/>
      </c>
      <c r="H408" s="149" t="str">
        <f>IF(D408="","",IFERROR(INDEX('2_Review &amp; Audit'!$L$6:$L$505,MATCH(D408,'2_Review &amp; Audit'!$H$6:$H$505,0)),""))</f>
        <v/>
      </c>
      <c r="I408" s="149" t="str">
        <f>IF(D408="","",IFERROR(INDEX('2_Review &amp; Audit'!$Q$6:$Q$505,MATCH(D408,'2_Review &amp; Audit'!$H$6:$H$505,0)),""))</f>
        <v/>
      </c>
      <c r="J408" s="146" t="str">
        <f>'4_Wash Match Table'!I398</f>
        <v/>
      </c>
      <c r="K408" s="146" t="str">
        <f>'4_Wash Match Table'!L398</f>
        <v/>
      </c>
      <c r="L408" s="146" t="str">
        <f>'4_Wash Match Table'!U398</f>
        <v/>
      </c>
      <c r="M408" s="146" t="str">
        <f>'4_Wash Match Table'!AD398</f>
        <v/>
      </c>
      <c r="N408" s="146" t="str">
        <f>'4_Wash Match Table'!AM398</f>
        <v/>
      </c>
      <c r="O408" s="150" t="str">
        <f>'4_Wash Match Table'!M398</f>
        <v/>
      </c>
      <c r="P408" s="150" t="str">
        <f>'4_Wash Match Table'!V398</f>
        <v/>
      </c>
      <c r="Q408" s="150" t="str">
        <f>'4_Wash Match Table'!AE398</f>
        <v/>
      </c>
      <c r="R408" s="150" t="str">
        <f>'4_Wash Match Table'!AN398</f>
        <v/>
      </c>
      <c r="S408" s="148" t="str">
        <f>IF(A408="","",SUM('4_Wash Match Table'!O398,'4_Wash Match Table'!X398,'4_Wash Match Table'!AG398,'4_Wash Match Table'!AP398))</f>
        <v/>
      </c>
      <c r="T408" s="151" t="str">
        <f>'4_Wash Match Table'!P398</f>
        <v/>
      </c>
      <c r="U408" s="151" t="str">
        <f>'4_Wash Match Table'!Q398</f>
        <v/>
      </c>
      <c r="V408" s="149" t="str">
        <f>IF(C408="","",SUM('4_Wash Match Table'!R398,'4_Wash Match Table'!AA398,'4_Wash Match Table'!AJ398,'4_Wash Match Table'!AS398))</f>
        <v/>
      </c>
      <c r="W408" s="152" t="str">
        <f t="shared" si="6"/>
        <v/>
      </c>
    </row>
    <row r="409" spans="1:23" ht="12.75" customHeight="1" x14ac:dyDescent="0.2">
      <c r="A409" s="146" t="str">
        <f>'4_Wash Match Table'!A399</f>
        <v/>
      </c>
      <c r="B409" s="146" t="str">
        <f>'4_Wash Match Table'!B399</f>
        <v/>
      </c>
      <c r="C409" s="146" t="str">
        <f>'4_Wash Match Table'!C399</f>
        <v/>
      </c>
      <c r="D409" s="146" t="str">
        <f>'4_Wash Match Table'!D399</f>
        <v/>
      </c>
      <c r="E409" s="147" t="str">
        <f>'4_Wash Match Table'!E399</f>
        <v/>
      </c>
      <c r="F409" s="148" t="str">
        <f>'4_Wash Match Table'!F399</f>
        <v/>
      </c>
      <c r="G409" s="149" t="str">
        <f>IF(D409="","",IFERROR(INDEX('2_Review &amp; Audit'!$P$6:$P$505,MATCH(D409,'2_Review &amp; Audit'!$H$6:$H$505,0)),""))</f>
        <v/>
      </c>
      <c r="H409" s="149" t="str">
        <f>IF(D409="","",IFERROR(INDEX('2_Review &amp; Audit'!$L$6:$L$505,MATCH(D409,'2_Review &amp; Audit'!$H$6:$H$505,0)),""))</f>
        <v/>
      </c>
      <c r="I409" s="149" t="str">
        <f>IF(D409="","",IFERROR(INDEX('2_Review &amp; Audit'!$Q$6:$Q$505,MATCH(D409,'2_Review &amp; Audit'!$H$6:$H$505,0)),""))</f>
        <v/>
      </c>
      <c r="J409" s="146" t="str">
        <f>'4_Wash Match Table'!I399</f>
        <v/>
      </c>
      <c r="K409" s="146" t="str">
        <f>'4_Wash Match Table'!L399</f>
        <v/>
      </c>
      <c r="L409" s="146" t="str">
        <f>'4_Wash Match Table'!U399</f>
        <v/>
      </c>
      <c r="M409" s="146" t="str">
        <f>'4_Wash Match Table'!AD399</f>
        <v/>
      </c>
      <c r="N409" s="146" t="str">
        <f>'4_Wash Match Table'!AM399</f>
        <v/>
      </c>
      <c r="O409" s="150" t="str">
        <f>'4_Wash Match Table'!M399</f>
        <v/>
      </c>
      <c r="P409" s="150" t="str">
        <f>'4_Wash Match Table'!V399</f>
        <v/>
      </c>
      <c r="Q409" s="150" t="str">
        <f>'4_Wash Match Table'!AE399</f>
        <v/>
      </c>
      <c r="R409" s="150" t="str">
        <f>'4_Wash Match Table'!AN399</f>
        <v/>
      </c>
      <c r="S409" s="148" t="str">
        <f>IF(A409="","",SUM('4_Wash Match Table'!O399,'4_Wash Match Table'!X399,'4_Wash Match Table'!AG399,'4_Wash Match Table'!AP399))</f>
        <v/>
      </c>
      <c r="T409" s="151" t="str">
        <f>'4_Wash Match Table'!P399</f>
        <v/>
      </c>
      <c r="U409" s="151" t="str">
        <f>'4_Wash Match Table'!Q399</f>
        <v/>
      </c>
      <c r="V409" s="149" t="str">
        <f>IF(C409="","",SUM('4_Wash Match Table'!R399,'4_Wash Match Table'!AA399,'4_Wash Match Table'!AJ399,'4_Wash Match Table'!AS399))</f>
        <v/>
      </c>
      <c r="W409" s="152" t="str">
        <f t="shared" si="6"/>
        <v/>
      </c>
    </row>
    <row r="410" spans="1:23" ht="12.75" customHeight="1" x14ac:dyDescent="0.2">
      <c r="A410" s="146" t="str">
        <f>'4_Wash Match Table'!A400</f>
        <v/>
      </c>
      <c r="B410" s="146" t="str">
        <f>'4_Wash Match Table'!B400</f>
        <v/>
      </c>
      <c r="C410" s="146" t="str">
        <f>'4_Wash Match Table'!C400</f>
        <v/>
      </c>
      <c r="D410" s="146" t="str">
        <f>'4_Wash Match Table'!D400</f>
        <v/>
      </c>
      <c r="E410" s="147" t="str">
        <f>'4_Wash Match Table'!E400</f>
        <v/>
      </c>
      <c r="F410" s="148" t="str">
        <f>'4_Wash Match Table'!F400</f>
        <v/>
      </c>
      <c r="G410" s="149" t="str">
        <f>IF(D410="","",IFERROR(INDEX('2_Review &amp; Audit'!$P$6:$P$505,MATCH(D410,'2_Review &amp; Audit'!$H$6:$H$505,0)),""))</f>
        <v/>
      </c>
      <c r="H410" s="149" t="str">
        <f>IF(D410="","",IFERROR(INDEX('2_Review &amp; Audit'!$L$6:$L$505,MATCH(D410,'2_Review &amp; Audit'!$H$6:$H$505,0)),""))</f>
        <v/>
      </c>
      <c r="I410" s="149" t="str">
        <f>IF(D410="","",IFERROR(INDEX('2_Review &amp; Audit'!$Q$6:$Q$505,MATCH(D410,'2_Review &amp; Audit'!$H$6:$H$505,0)),""))</f>
        <v/>
      </c>
      <c r="J410" s="146" t="str">
        <f>'4_Wash Match Table'!I400</f>
        <v/>
      </c>
      <c r="K410" s="146" t="str">
        <f>'4_Wash Match Table'!L400</f>
        <v/>
      </c>
      <c r="L410" s="146" t="str">
        <f>'4_Wash Match Table'!U400</f>
        <v/>
      </c>
      <c r="M410" s="146" t="str">
        <f>'4_Wash Match Table'!AD400</f>
        <v/>
      </c>
      <c r="N410" s="146" t="str">
        <f>'4_Wash Match Table'!AM400</f>
        <v/>
      </c>
      <c r="O410" s="150" t="str">
        <f>'4_Wash Match Table'!M400</f>
        <v/>
      </c>
      <c r="P410" s="150" t="str">
        <f>'4_Wash Match Table'!V400</f>
        <v/>
      </c>
      <c r="Q410" s="150" t="str">
        <f>'4_Wash Match Table'!AE400</f>
        <v/>
      </c>
      <c r="R410" s="150" t="str">
        <f>'4_Wash Match Table'!AN400</f>
        <v/>
      </c>
      <c r="S410" s="148" t="str">
        <f>IF(A410="","",SUM('4_Wash Match Table'!O400,'4_Wash Match Table'!X400,'4_Wash Match Table'!AG400,'4_Wash Match Table'!AP400))</f>
        <v/>
      </c>
      <c r="T410" s="151" t="str">
        <f>'4_Wash Match Table'!P400</f>
        <v/>
      </c>
      <c r="U410" s="151" t="str">
        <f>'4_Wash Match Table'!Q400</f>
        <v/>
      </c>
      <c r="V410" s="149" t="str">
        <f>IF(C410="","",SUM('4_Wash Match Table'!R400,'4_Wash Match Table'!AA400,'4_Wash Match Table'!AJ400,'4_Wash Match Table'!AS400))</f>
        <v/>
      </c>
      <c r="W410" s="152" t="str">
        <f t="shared" si="6"/>
        <v/>
      </c>
    </row>
    <row r="411" spans="1:23" ht="12.75" customHeight="1" x14ac:dyDescent="0.2">
      <c r="A411" s="146" t="str">
        <f>'4_Wash Match Table'!A401</f>
        <v/>
      </c>
      <c r="B411" s="146" t="str">
        <f>'4_Wash Match Table'!B401</f>
        <v/>
      </c>
      <c r="C411" s="146" t="str">
        <f>'4_Wash Match Table'!C401</f>
        <v/>
      </c>
      <c r="D411" s="146" t="str">
        <f>'4_Wash Match Table'!D401</f>
        <v/>
      </c>
      <c r="E411" s="147" t="str">
        <f>'4_Wash Match Table'!E401</f>
        <v/>
      </c>
      <c r="F411" s="148" t="str">
        <f>'4_Wash Match Table'!F401</f>
        <v/>
      </c>
      <c r="G411" s="149" t="str">
        <f>IF(D411="","",IFERROR(INDEX('2_Review &amp; Audit'!$P$6:$P$505,MATCH(D411,'2_Review &amp; Audit'!$H$6:$H$505,0)),""))</f>
        <v/>
      </c>
      <c r="H411" s="149" t="str">
        <f>IF(D411="","",IFERROR(INDEX('2_Review &amp; Audit'!$L$6:$L$505,MATCH(D411,'2_Review &amp; Audit'!$H$6:$H$505,0)),""))</f>
        <v/>
      </c>
      <c r="I411" s="149" t="str">
        <f>IF(D411="","",IFERROR(INDEX('2_Review &amp; Audit'!$Q$6:$Q$505,MATCH(D411,'2_Review &amp; Audit'!$H$6:$H$505,0)),""))</f>
        <v/>
      </c>
      <c r="J411" s="146" t="str">
        <f>'4_Wash Match Table'!I401</f>
        <v/>
      </c>
      <c r="K411" s="146" t="str">
        <f>'4_Wash Match Table'!L401</f>
        <v/>
      </c>
      <c r="L411" s="146" t="str">
        <f>'4_Wash Match Table'!U401</f>
        <v/>
      </c>
      <c r="M411" s="146" t="str">
        <f>'4_Wash Match Table'!AD401</f>
        <v/>
      </c>
      <c r="N411" s="146" t="str">
        <f>'4_Wash Match Table'!AM401</f>
        <v/>
      </c>
      <c r="O411" s="150" t="str">
        <f>'4_Wash Match Table'!M401</f>
        <v/>
      </c>
      <c r="P411" s="150" t="str">
        <f>'4_Wash Match Table'!V401</f>
        <v/>
      </c>
      <c r="Q411" s="150" t="str">
        <f>'4_Wash Match Table'!AE401</f>
        <v/>
      </c>
      <c r="R411" s="150" t="str">
        <f>'4_Wash Match Table'!AN401</f>
        <v/>
      </c>
      <c r="S411" s="148" t="str">
        <f>IF(A411="","",SUM('4_Wash Match Table'!O401,'4_Wash Match Table'!X401,'4_Wash Match Table'!AG401,'4_Wash Match Table'!AP401))</f>
        <v/>
      </c>
      <c r="T411" s="151" t="str">
        <f>'4_Wash Match Table'!P401</f>
        <v/>
      </c>
      <c r="U411" s="151" t="str">
        <f>'4_Wash Match Table'!Q401</f>
        <v/>
      </c>
      <c r="V411" s="149" t="str">
        <f>IF(C411="","",SUM('4_Wash Match Table'!R401,'4_Wash Match Table'!AA401,'4_Wash Match Table'!AJ401,'4_Wash Match Table'!AS401))</f>
        <v/>
      </c>
      <c r="W411" s="152" t="str">
        <f t="shared" si="6"/>
        <v/>
      </c>
    </row>
    <row r="412" spans="1:23" ht="12.75" customHeight="1" x14ac:dyDescent="0.2">
      <c r="A412" s="146" t="str">
        <f>'4_Wash Match Table'!A402</f>
        <v/>
      </c>
      <c r="B412" s="146" t="str">
        <f>'4_Wash Match Table'!B402</f>
        <v/>
      </c>
      <c r="C412" s="146" t="str">
        <f>'4_Wash Match Table'!C402</f>
        <v/>
      </c>
      <c r="D412" s="146" t="str">
        <f>'4_Wash Match Table'!D402</f>
        <v/>
      </c>
      <c r="E412" s="147" t="str">
        <f>'4_Wash Match Table'!E402</f>
        <v/>
      </c>
      <c r="F412" s="148" t="str">
        <f>'4_Wash Match Table'!F402</f>
        <v/>
      </c>
      <c r="G412" s="149" t="str">
        <f>IF(D412="","",IFERROR(INDEX('2_Review &amp; Audit'!$P$6:$P$505,MATCH(D412,'2_Review &amp; Audit'!$H$6:$H$505,0)),""))</f>
        <v/>
      </c>
      <c r="H412" s="149" t="str">
        <f>IF(D412="","",IFERROR(INDEX('2_Review &amp; Audit'!$L$6:$L$505,MATCH(D412,'2_Review &amp; Audit'!$H$6:$H$505,0)),""))</f>
        <v/>
      </c>
      <c r="I412" s="149" t="str">
        <f>IF(D412="","",IFERROR(INDEX('2_Review &amp; Audit'!$Q$6:$Q$505,MATCH(D412,'2_Review &amp; Audit'!$H$6:$H$505,0)),""))</f>
        <v/>
      </c>
      <c r="J412" s="146" t="str">
        <f>'4_Wash Match Table'!I402</f>
        <v/>
      </c>
      <c r="K412" s="146" t="str">
        <f>'4_Wash Match Table'!L402</f>
        <v/>
      </c>
      <c r="L412" s="146" t="str">
        <f>'4_Wash Match Table'!U402</f>
        <v/>
      </c>
      <c r="M412" s="146" t="str">
        <f>'4_Wash Match Table'!AD402</f>
        <v/>
      </c>
      <c r="N412" s="146" t="str">
        <f>'4_Wash Match Table'!AM402</f>
        <v/>
      </c>
      <c r="O412" s="150" t="str">
        <f>'4_Wash Match Table'!M402</f>
        <v/>
      </c>
      <c r="P412" s="150" t="str">
        <f>'4_Wash Match Table'!V402</f>
        <v/>
      </c>
      <c r="Q412" s="150" t="str">
        <f>'4_Wash Match Table'!AE402</f>
        <v/>
      </c>
      <c r="R412" s="150" t="str">
        <f>'4_Wash Match Table'!AN402</f>
        <v/>
      </c>
      <c r="S412" s="148" t="str">
        <f>IF(A412="","",SUM('4_Wash Match Table'!O402,'4_Wash Match Table'!X402,'4_Wash Match Table'!AG402,'4_Wash Match Table'!AP402))</f>
        <v/>
      </c>
      <c r="T412" s="151" t="str">
        <f>'4_Wash Match Table'!P402</f>
        <v/>
      </c>
      <c r="U412" s="151" t="str">
        <f>'4_Wash Match Table'!Q402</f>
        <v/>
      </c>
      <c r="V412" s="149" t="str">
        <f>IF(C412="","",SUM('4_Wash Match Table'!R402,'4_Wash Match Table'!AA402,'4_Wash Match Table'!AJ402,'4_Wash Match Table'!AS402))</f>
        <v/>
      </c>
      <c r="W412" s="152" t="str">
        <f t="shared" si="6"/>
        <v/>
      </c>
    </row>
    <row r="413" spans="1:23" ht="12.75" customHeight="1" x14ac:dyDescent="0.2">
      <c r="A413" s="146" t="str">
        <f>'4_Wash Match Table'!A403</f>
        <v/>
      </c>
      <c r="B413" s="146" t="str">
        <f>'4_Wash Match Table'!B403</f>
        <v/>
      </c>
      <c r="C413" s="146" t="str">
        <f>'4_Wash Match Table'!C403</f>
        <v/>
      </c>
      <c r="D413" s="146" t="str">
        <f>'4_Wash Match Table'!D403</f>
        <v/>
      </c>
      <c r="E413" s="147" t="str">
        <f>'4_Wash Match Table'!E403</f>
        <v/>
      </c>
      <c r="F413" s="148" t="str">
        <f>'4_Wash Match Table'!F403</f>
        <v/>
      </c>
      <c r="G413" s="149" t="str">
        <f>IF(D413="","",IFERROR(INDEX('2_Review &amp; Audit'!$P$6:$P$505,MATCH(D413,'2_Review &amp; Audit'!$H$6:$H$505,0)),""))</f>
        <v/>
      </c>
      <c r="H413" s="149" t="str">
        <f>IF(D413="","",IFERROR(INDEX('2_Review &amp; Audit'!$L$6:$L$505,MATCH(D413,'2_Review &amp; Audit'!$H$6:$H$505,0)),""))</f>
        <v/>
      </c>
      <c r="I413" s="149" t="str">
        <f>IF(D413="","",IFERROR(INDEX('2_Review &amp; Audit'!$Q$6:$Q$505,MATCH(D413,'2_Review &amp; Audit'!$H$6:$H$505,0)),""))</f>
        <v/>
      </c>
      <c r="J413" s="146" t="str">
        <f>'4_Wash Match Table'!I403</f>
        <v/>
      </c>
      <c r="K413" s="146" t="str">
        <f>'4_Wash Match Table'!L403</f>
        <v/>
      </c>
      <c r="L413" s="146" t="str">
        <f>'4_Wash Match Table'!U403</f>
        <v/>
      </c>
      <c r="M413" s="146" t="str">
        <f>'4_Wash Match Table'!AD403</f>
        <v/>
      </c>
      <c r="N413" s="146" t="str">
        <f>'4_Wash Match Table'!AM403</f>
        <v/>
      </c>
      <c r="O413" s="150" t="str">
        <f>'4_Wash Match Table'!M403</f>
        <v/>
      </c>
      <c r="P413" s="150" t="str">
        <f>'4_Wash Match Table'!V403</f>
        <v/>
      </c>
      <c r="Q413" s="150" t="str">
        <f>'4_Wash Match Table'!AE403</f>
        <v/>
      </c>
      <c r="R413" s="150" t="str">
        <f>'4_Wash Match Table'!AN403</f>
        <v/>
      </c>
      <c r="S413" s="148" t="str">
        <f>IF(A413="","",SUM('4_Wash Match Table'!O403,'4_Wash Match Table'!X403,'4_Wash Match Table'!AG403,'4_Wash Match Table'!AP403))</f>
        <v/>
      </c>
      <c r="T413" s="151" t="str">
        <f>'4_Wash Match Table'!P403</f>
        <v/>
      </c>
      <c r="U413" s="151" t="str">
        <f>'4_Wash Match Table'!Q403</f>
        <v/>
      </c>
      <c r="V413" s="149" t="str">
        <f>IF(C413="","",SUM('4_Wash Match Table'!R403,'4_Wash Match Table'!AA403,'4_Wash Match Table'!AJ403,'4_Wash Match Table'!AS403))</f>
        <v/>
      </c>
      <c r="W413" s="152" t="str">
        <f t="shared" si="6"/>
        <v/>
      </c>
    </row>
    <row r="414" spans="1:23" ht="12.75" customHeight="1" x14ac:dyDescent="0.2">
      <c r="A414" s="146" t="str">
        <f>'4_Wash Match Table'!A404</f>
        <v/>
      </c>
      <c r="B414" s="146" t="str">
        <f>'4_Wash Match Table'!B404</f>
        <v/>
      </c>
      <c r="C414" s="146" t="str">
        <f>'4_Wash Match Table'!C404</f>
        <v/>
      </c>
      <c r="D414" s="146" t="str">
        <f>'4_Wash Match Table'!D404</f>
        <v/>
      </c>
      <c r="E414" s="147" t="str">
        <f>'4_Wash Match Table'!E404</f>
        <v/>
      </c>
      <c r="F414" s="148" t="str">
        <f>'4_Wash Match Table'!F404</f>
        <v/>
      </c>
      <c r="G414" s="149" t="str">
        <f>IF(D414="","",IFERROR(INDEX('2_Review &amp; Audit'!$P$6:$P$505,MATCH(D414,'2_Review &amp; Audit'!$H$6:$H$505,0)),""))</f>
        <v/>
      </c>
      <c r="H414" s="149" t="str">
        <f>IF(D414="","",IFERROR(INDEX('2_Review &amp; Audit'!$L$6:$L$505,MATCH(D414,'2_Review &amp; Audit'!$H$6:$H$505,0)),""))</f>
        <v/>
      </c>
      <c r="I414" s="149" t="str">
        <f>IF(D414="","",IFERROR(INDEX('2_Review &amp; Audit'!$Q$6:$Q$505,MATCH(D414,'2_Review &amp; Audit'!$H$6:$H$505,0)),""))</f>
        <v/>
      </c>
      <c r="J414" s="146" t="str">
        <f>'4_Wash Match Table'!I404</f>
        <v/>
      </c>
      <c r="K414" s="146" t="str">
        <f>'4_Wash Match Table'!L404</f>
        <v/>
      </c>
      <c r="L414" s="146" t="str">
        <f>'4_Wash Match Table'!U404</f>
        <v/>
      </c>
      <c r="M414" s="146" t="str">
        <f>'4_Wash Match Table'!AD404</f>
        <v/>
      </c>
      <c r="N414" s="146" t="str">
        <f>'4_Wash Match Table'!AM404</f>
        <v/>
      </c>
      <c r="O414" s="150" t="str">
        <f>'4_Wash Match Table'!M404</f>
        <v/>
      </c>
      <c r="P414" s="150" t="str">
        <f>'4_Wash Match Table'!V404</f>
        <v/>
      </c>
      <c r="Q414" s="150" t="str">
        <f>'4_Wash Match Table'!AE404</f>
        <v/>
      </c>
      <c r="R414" s="150" t="str">
        <f>'4_Wash Match Table'!AN404</f>
        <v/>
      </c>
      <c r="S414" s="148" t="str">
        <f>IF(A414="","",SUM('4_Wash Match Table'!O404,'4_Wash Match Table'!X404,'4_Wash Match Table'!AG404,'4_Wash Match Table'!AP404))</f>
        <v/>
      </c>
      <c r="T414" s="151" t="str">
        <f>'4_Wash Match Table'!P404</f>
        <v/>
      </c>
      <c r="U414" s="151" t="str">
        <f>'4_Wash Match Table'!Q404</f>
        <v/>
      </c>
      <c r="V414" s="149" t="str">
        <f>IF(C414="","",SUM('4_Wash Match Table'!R404,'4_Wash Match Table'!AA404,'4_Wash Match Table'!AJ404,'4_Wash Match Table'!AS404))</f>
        <v/>
      </c>
      <c r="W414" s="152" t="str">
        <f t="shared" si="6"/>
        <v/>
      </c>
    </row>
    <row r="415" spans="1:23" ht="12.75" customHeight="1" x14ac:dyDescent="0.2">
      <c r="A415" s="146" t="str">
        <f>'4_Wash Match Table'!A405</f>
        <v/>
      </c>
      <c r="B415" s="146" t="str">
        <f>'4_Wash Match Table'!B405</f>
        <v/>
      </c>
      <c r="C415" s="146" t="str">
        <f>'4_Wash Match Table'!C405</f>
        <v/>
      </c>
      <c r="D415" s="146" t="str">
        <f>'4_Wash Match Table'!D405</f>
        <v/>
      </c>
      <c r="E415" s="147" t="str">
        <f>'4_Wash Match Table'!E405</f>
        <v/>
      </c>
      <c r="F415" s="148" t="str">
        <f>'4_Wash Match Table'!F405</f>
        <v/>
      </c>
      <c r="G415" s="149" t="str">
        <f>IF(D415="","",IFERROR(INDEX('2_Review &amp; Audit'!$P$6:$P$505,MATCH(D415,'2_Review &amp; Audit'!$H$6:$H$505,0)),""))</f>
        <v/>
      </c>
      <c r="H415" s="149" t="str">
        <f>IF(D415="","",IFERROR(INDEX('2_Review &amp; Audit'!$L$6:$L$505,MATCH(D415,'2_Review &amp; Audit'!$H$6:$H$505,0)),""))</f>
        <v/>
      </c>
      <c r="I415" s="149" t="str">
        <f>IF(D415="","",IFERROR(INDEX('2_Review &amp; Audit'!$Q$6:$Q$505,MATCH(D415,'2_Review &amp; Audit'!$H$6:$H$505,0)),""))</f>
        <v/>
      </c>
      <c r="J415" s="146" t="str">
        <f>'4_Wash Match Table'!I405</f>
        <v/>
      </c>
      <c r="K415" s="146" t="str">
        <f>'4_Wash Match Table'!L405</f>
        <v/>
      </c>
      <c r="L415" s="146" t="str">
        <f>'4_Wash Match Table'!U405</f>
        <v/>
      </c>
      <c r="M415" s="146" t="str">
        <f>'4_Wash Match Table'!AD405</f>
        <v/>
      </c>
      <c r="N415" s="146" t="str">
        <f>'4_Wash Match Table'!AM405</f>
        <v/>
      </c>
      <c r="O415" s="150" t="str">
        <f>'4_Wash Match Table'!M405</f>
        <v/>
      </c>
      <c r="P415" s="150" t="str">
        <f>'4_Wash Match Table'!V405</f>
        <v/>
      </c>
      <c r="Q415" s="150" t="str">
        <f>'4_Wash Match Table'!AE405</f>
        <v/>
      </c>
      <c r="R415" s="150" t="str">
        <f>'4_Wash Match Table'!AN405</f>
        <v/>
      </c>
      <c r="S415" s="148" t="str">
        <f>IF(A415="","",SUM('4_Wash Match Table'!O405,'4_Wash Match Table'!X405,'4_Wash Match Table'!AG405,'4_Wash Match Table'!AP405))</f>
        <v/>
      </c>
      <c r="T415" s="151" t="str">
        <f>'4_Wash Match Table'!P405</f>
        <v/>
      </c>
      <c r="U415" s="151" t="str">
        <f>'4_Wash Match Table'!Q405</f>
        <v/>
      </c>
      <c r="V415" s="149" t="str">
        <f>IF(C415="","",SUM('4_Wash Match Table'!R405,'4_Wash Match Table'!AA405,'4_Wash Match Table'!AJ405,'4_Wash Match Table'!AS405))</f>
        <v/>
      </c>
      <c r="W415" s="152" t="str">
        <f t="shared" si="6"/>
        <v/>
      </c>
    </row>
    <row r="416" spans="1:23" ht="12.75" customHeight="1" x14ac:dyDescent="0.2">
      <c r="A416" s="146" t="str">
        <f>'4_Wash Match Table'!A406</f>
        <v/>
      </c>
      <c r="B416" s="146" t="str">
        <f>'4_Wash Match Table'!B406</f>
        <v/>
      </c>
      <c r="C416" s="146" t="str">
        <f>'4_Wash Match Table'!C406</f>
        <v/>
      </c>
      <c r="D416" s="146" t="str">
        <f>'4_Wash Match Table'!D406</f>
        <v/>
      </c>
      <c r="E416" s="147" t="str">
        <f>'4_Wash Match Table'!E406</f>
        <v/>
      </c>
      <c r="F416" s="148" t="str">
        <f>'4_Wash Match Table'!F406</f>
        <v/>
      </c>
      <c r="G416" s="149" t="str">
        <f>IF(D416="","",IFERROR(INDEX('2_Review &amp; Audit'!$P$6:$P$505,MATCH(D416,'2_Review &amp; Audit'!$H$6:$H$505,0)),""))</f>
        <v/>
      </c>
      <c r="H416" s="149" t="str">
        <f>IF(D416="","",IFERROR(INDEX('2_Review &amp; Audit'!$L$6:$L$505,MATCH(D416,'2_Review &amp; Audit'!$H$6:$H$505,0)),""))</f>
        <v/>
      </c>
      <c r="I416" s="149" t="str">
        <f>IF(D416="","",IFERROR(INDEX('2_Review &amp; Audit'!$Q$6:$Q$505,MATCH(D416,'2_Review &amp; Audit'!$H$6:$H$505,0)),""))</f>
        <v/>
      </c>
      <c r="J416" s="146" t="str">
        <f>'4_Wash Match Table'!I406</f>
        <v/>
      </c>
      <c r="K416" s="146" t="str">
        <f>'4_Wash Match Table'!L406</f>
        <v/>
      </c>
      <c r="L416" s="146" t="str">
        <f>'4_Wash Match Table'!U406</f>
        <v/>
      </c>
      <c r="M416" s="146" t="str">
        <f>'4_Wash Match Table'!AD406</f>
        <v/>
      </c>
      <c r="N416" s="146" t="str">
        <f>'4_Wash Match Table'!AM406</f>
        <v/>
      </c>
      <c r="O416" s="150" t="str">
        <f>'4_Wash Match Table'!M406</f>
        <v/>
      </c>
      <c r="P416" s="150" t="str">
        <f>'4_Wash Match Table'!V406</f>
        <v/>
      </c>
      <c r="Q416" s="150" t="str">
        <f>'4_Wash Match Table'!AE406</f>
        <v/>
      </c>
      <c r="R416" s="150" t="str">
        <f>'4_Wash Match Table'!AN406</f>
        <v/>
      </c>
      <c r="S416" s="148" t="str">
        <f>IF(A416="","",SUM('4_Wash Match Table'!O406,'4_Wash Match Table'!X406,'4_Wash Match Table'!AG406,'4_Wash Match Table'!AP406))</f>
        <v/>
      </c>
      <c r="T416" s="151" t="str">
        <f>'4_Wash Match Table'!P406</f>
        <v/>
      </c>
      <c r="U416" s="151" t="str">
        <f>'4_Wash Match Table'!Q406</f>
        <v/>
      </c>
      <c r="V416" s="149" t="str">
        <f>IF(C416="","",SUM('4_Wash Match Table'!R406,'4_Wash Match Table'!AA406,'4_Wash Match Table'!AJ406,'4_Wash Match Table'!AS406))</f>
        <v/>
      </c>
      <c r="W416" s="152" t="str">
        <f t="shared" si="6"/>
        <v/>
      </c>
    </row>
    <row r="417" spans="1:23" ht="12.75" customHeight="1" x14ac:dyDescent="0.2">
      <c r="A417" s="146" t="str">
        <f>'4_Wash Match Table'!A407</f>
        <v/>
      </c>
      <c r="B417" s="146" t="str">
        <f>'4_Wash Match Table'!B407</f>
        <v/>
      </c>
      <c r="C417" s="146" t="str">
        <f>'4_Wash Match Table'!C407</f>
        <v/>
      </c>
      <c r="D417" s="146" t="str">
        <f>'4_Wash Match Table'!D407</f>
        <v/>
      </c>
      <c r="E417" s="147" t="str">
        <f>'4_Wash Match Table'!E407</f>
        <v/>
      </c>
      <c r="F417" s="148" t="str">
        <f>'4_Wash Match Table'!F407</f>
        <v/>
      </c>
      <c r="G417" s="149" t="str">
        <f>IF(D417="","",IFERROR(INDEX('2_Review &amp; Audit'!$P$6:$P$505,MATCH(D417,'2_Review &amp; Audit'!$H$6:$H$505,0)),""))</f>
        <v/>
      </c>
      <c r="H417" s="149" t="str">
        <f>IF(D417="","",IFERROR(INDEX('2_Review &amp; Audit'!$L$6:$L$505,MATCH(D417,'2_Review &amp; Audit'!$H$6:$H$505,0)),""))</f>
        <v/>
      </c>
      <c r="I417" s="149" t="str">
        <f>IF(D417="","",IFERROR(INDEX('2_Review &amp; Audit'!$Q$6:$Q$505,MATCH(D417,'2_Review &amp; Audit'!$H$6:$H$505,0)),""))</f>
        <v/>
      </c>
      <c r="J417" s="146" t="str">
        <f>'4_Wash Match Table'!I407</f>
        <v/>
      </c>
      <c r="K417" s="146" t="str">
        <f>'4_Wash Match Table'!L407</f>
        <v/>
      </c>
      <c r="L417" s="146" t="str">
        <f>'4_Wash Match Table'!U407</f>
        <v/>
      </c>
      <c r="M417" s="146" t="str">
        <f>'4_Wash Match Table'!AD407</f>
        <v/>
      </c>
      <c r="N417" s="146" t="str">
        <f>'4_Wash Match Table'!AM407</f>
        <v/>
      </c>
      <c r="O417" s="150" t="str">
        <f>'4_Wash Match Table'!M407</f>
        <v/>
      </c>
      <c r="P417" s="150" t="str">
        <f>'4_Wash Match Table'!V407</f>
        <v/>
      </c>
      <c r="Q417" s="150" t="str">
        <f>'4_Wash Match Table'!AE407</f>
        <v/>
      </c>
      <c r="R417" s="150" t="str">
        <f>'4_Wash Match Table'!AN407</f>
        <v/>
      </c>
      <c r="S417" s="148" t="str">
        <f>IF(A417="","",SUM('4_Wash Match Table'!O407,'4_Wash Match Table'!X407,'4_Wash Match Table'!AG407,'4_Wash Match Table'!AP407))</f>
        <v/>
      </c>
      <c r="T417" s="151" t="str">
        <f>'4_Wash Match Table'!P407</f>
        <v/>
      </c>
      <c r="U417" s="151" t="str">
        <f>'4_Wash Match Table'!Q407</f>
        <v/>
      </c>
      <c r="V417" s="149" t="str">
        <f>IF(C417="","",SUM('4_Wash Match Table'!R407,'4_Wash Match Table'!AA407,'4_Wash Match Table'!AJ407,'4_Wash Match Table'!AS407))</f>
        <v/>
      </c>
      <c r="W417" s="152" t="str">
        <f t="shared" si="6"/>
        <v/>
      </c>
    </row>
    <row r="418" spans="1:23" ht="12.75" customHeight="1" x14ac:dyDescent="0.2">
      <c r="A418" s="146" t="str">
        <f>'4_Wash Match Table'!A408</f>
        <v/>
      </c>
      <c r="B418" s="146" t="str">
        <f>'4_Wash Match Table'!B408</f>
        <v/>
      </c>
      <c r="C418" s="146" t="str">
        <f>'4_Wash Match Table'!C408</f>
        <v/>
      </c>
      <c r="D418" s="146" t="str">
        <f>'4_Wash Match Table'!D408</f>
        <v/>
      </c>
      <c r="E418" s="147" t="str">
        <f>'4_Wash Match Table'!E408</f>
        <v/>
      </c>
      <c r="F418" s="148" t="str">
        <f>'4_Wash Match Table'!F408</f>
        <v/>
      </c>
      <c r="G418" s="149" t="str">
        <f>IF(D418="","",IFERROR(INDEX('2_Review &amp; Audit'!$P$6:$P$505,MATCH(D418,'2_Review &amp; Audit'!$H$6:$H$505,0)),""))</f>
        <v/>
      </c>
      <c r="H418" s="149" t="str">
        <f>IF(D418="","",IFERROR(INDEX('2_Review &amp; Audit'!$L$6:$L$505,MATCH(D418,'2_Review &amp; Audit'!$H$6:$H$505,0)),""))</f>
        <v/>
      </c>
      <c r="I418" s="149" t="str">
        <f>IF(D418="","",IFERROR(INDEX('2_Review &amp; Audit'!$Q$6:$Q$505,MATCH(D418,'2_Review &amp; Audit'!$H$6:$H$505,0)),""))</f>
        <v/>
      </c>
      <c r="J418" s="146" t="str">
        <f>'4_Wash Match Table'!I408</f>
        <v/>
      </c>
      <c r="K418" s="146" t="str">
        <f>'4_Wash Match Table'!L408</f>
        <v/>
      </c>
      <c r="L418" s="146" t="str">
        <f>'4_Wash Match Table'!U408</f>
        <v/>
      </c>
      <c r="M418" s="146" t="str">
        <f>'4_Wash Match Table'!AD408</f>
        <v/>
      </c>
      <c r="N418" s="146" t="str">
        <f>'4_Wash Match Table'!AM408</f>
        <v/>
      </c>
      <c r="O418" s="150" t="str">
        <f>'4_Wash Match Table'!M408</f>
        <v/>
      </c>
      <c r="P418" s="150" t="str">
        <f>'4_Wash Match Table'!V408</f>
        <v/>
      </c>
      <c r="Q418" s="150" t="str">
        <f>'4_Wash Match Table'!AE408</f>
        <v/>
      </c>
      <c r="R418" s="150" t="str">
        <f>'4_Wash Match Table'!AN408</f>
        <v/>
      </c>
      <c r="S418" s="148" t="str">
        <f>IF(A418="","",SUM('4_Wash Match Table'!O408,'4_Wash Match Table'!X408,'4_Wash Match Table'!AG408,'4_Wash Match Table'!AP408))</f>
        <v/>
      </c>
      <c r="T418" s="151" t="str">
        <f>'4_Wash Match Table'!P408</f>
        <v/>
      </c>
      <c r="U418" s="151" t="str">
        <f>'4_Wash Match Table'!Q408</f>
        <v/>
      </c>
      <c r="V418" s="149" t="str">
        <f>IF(C418="","",SUM('4_Wash Match Table'!R408,'4_Wash Match Table'!AA408,'4_Wash Match Table'!AJ408,'4_Wash Match Table'!AS408))</f>
        <v/>
      </c>
      <c r="W418" s="152" t="str">
        <f t="shared" si="6"/>
        <v/>
      </c>
    </row>
    <row r="419" spans="1:23" ht="12.75" customHeight="1" x14ac:dyDescent="0.2">
      <c r="A419" s="146" t="str">
        <f>'4_Wash Match Table'!A409</f>
        <v/>
      </c>
      <c r="B419" s="146" t="str">
        <f>'4_Wash Match Table'!B409</f>
        <v/>
      </c>
      <c r="C419" s="146" t="str">
        <f>'4_Wash Match Table'!C409</f>
        <v/>
      </c>
      <c r="D419" s="146" t="str">
        <f>'4_Wash Match Table'!D409</f>
        <v/>
      </c>
      <c r="E419" s="147" t="str">
        <f>'4_Wash Match Table'!E409</f>
        <v/>
      </c>
      <c r="F419" s="148" t="str">
        <f>'4_Wash Match Table'!F409</f>
        <v/>
      </c>
      <c r="G419" s="149" t="str">
        <f>IF(D419="","",IFERROR(INDEX('2_Review &amp; Audit'!$P$6:$P$505,MATCH(D419,'2_Review &amp; Audit'!$H$6:$H$505,0)),""))</f>
        <v/>
      </c>
      <c r="H419" s="149" t="str">
        <f>IF(D419="","",IFERROR(INDEX('2_Review &amp; Audit'!$L$6:$L$505,MATCH(D419,'2_Review &amp; Audit'!$H$6:$H$505,0)),""))</f>
        <v/>
      </c>
      <c r="I419" s="149" t="str">
        <f>IF(D419="","",IFERROR(INDEX('2_Review &amp; Audit'!$Q$6:$Q$505,MATCH(D419,'2_Review &amp; Audit'!$H$6:$H$505,0)),""))</f>
        <v/>
      </c>
      <c r="J419" s="146" t="str">
        <f>'4_Wash Match Table'!I409</f>
        <v/>
      </c>
      <c r="K419" s="146" t="str">
        <f>'4_Wash Match Table'!L409</f>
        <v/>
      </c>
      <c r="L419" s="146" t="str">
        <f>'4_Wash Match Table'!U409</f>
        <v/>
      </c>
      <c r="M419" s="146" t="str">
        <f>'4_Wash Match Table'!AD409</f>
        <v/>
      </c>
      <c r="N419" s="146" t="str">
        <f>'4_Wash Match Table'!AM409</f>
        <v/>
      </c>
      <c r="O419" s="150" t="str">
        <f>'4_Wash Match Table'!M409</f>
        <v/>
      </c>
      <c r="P419" s="150" t="str">
        <f>'4_Wash Match Table'!V409</f>
        <v/>
      </c>
      <c r="Q419" s="150" t="str">
        <f>'4_Wash Match Table'!AE409</f>
        <v/>
      </c>
      <c r="R419" s="150" t="str">
        <f>'4_Wash Match Table'!AN409</f>
        <v/>
      </c>
      <c r="S419" s="148" t="str">
        <f>IF(A419="","",SUM('4_Wash Match Table'!O409,'4_Wash Match Table'!X409,'4_Wash Match Table'!AG409,'4_Wash Match Table'!AP409))</f>
        <v/>
      </c>
      <c r="T419" s="151" t="str">
        <f>'4_Wash Match Table'!P409</f>
        <v/>
      </c>
      <c r="U419" s="151" t="str">
        <f>'4_Wash Match Table'!Q409</f>
        <v/>
      </c>
      <c r="V419" s="149" t="str">
        <f>IF(C419="","",SUM('4_Wash Match Table'!R409,'4_Wash Match Table'!AA409,'4_Wash Match Table'!AJ409,'4_Wash Match Table'!AS409))</f>
        <v/>
      </c>
      <c r="W419" s="152" t="str">
        <f t="shared" si="6"/>
        <v/>
      </c>
    </row>
    <row r="420" spans="1:23" ht="12.75" customHeight="1" x14ac:dyDescent="0.2">
      <c r="A420" s="146" t="str">
        <f>'4_Wash Match Table'!A410</f>
        <v/>
      </c>
      <c r="B420" s="146" t="str">
        <f>'4_Wash Match Table'!B410</f>
        <v/>
      </c>
      <c r="C420" s="146" t="str">
        <f>'4_Wash Match Table'!C410</f>
        <v/>
      </c>
      <c r="D420" s="146" t="str">
        <f>'4_Wash Match Table'!D410</f>
        <v/>
      </c>
      <c r="E420" s="147" t="str">
        <f>'4_Wash Match Table'!E410</f>
        <v/>
      </c>
      <c r="F420" s="148" t="str">
        <f>'4_Wash Match Table'!F410</f>
        <v/>
      </c>
      <c r="G420" s="149" t="str">
        <f>IF(D420="","",IFERROR(INDEX('2_Review &amp; Audit'!$P$6:$P$505,MATCH(D420,'2_Review &amp; Audit'!$H$6:$H$505,0)),""))</f>
        <v/>
      </c>
      <c r="H420" s="149" t="str">
        <f>IF(D420="","",IFERROR(INDEX('2_Review &amp; Audit'!$L$6:$L$505,MATCH(D420,'2_Review &amp; Audit'!$H$6:$H$505,0)),""))</f>
        <v/>
      </c>
      <c r="I420" s="149" t="str">
        <f>IF(D420="","",IFERROR(INDEX('2_Review &amp; Audit'!$Q$6:$Q$505,MATCH(D420,'2_Review &amp; Audit'!$H$6:$H$505,0)),""))</f>
        <v/>
      </c>
      <c r="J420" s="146" t="str">
        <f>'4_Wash Match Table'!I410</f>
        <v/>
      </c>
      <c r="K420" s="146" t="str">
        <f>'4_Wash Match Table'!L410</f>
        <v/>
      </c>
      <c r="L420" s="146" t="str">
        <f>'4_Wash Match Table'!U410</f>
        <v/>
      </c>
      <c r="M420" s="146" t="str">
        <f>'4_Wash Match Table'!AD410</f>
        <v/>
      </c>
      <c r="N420" s="146" t="str">
        <f>'4_Wash Match Table'!AM410</f>
        <v/>
      </c>
      <c r="O420" s="150" t="str">
        <f>'4_Wash Match Table'!M410</f>
        <v/>
      </c>
      <c r="P420" s="150" t="str">
        <f>'4_Wash Match Table'!V410</f>
        <v/>
      </c>
      <c r="Q420" s="150" t="str">
        <f>'4_Wash Match Table'!AE410</f>
        <v/>
      </c>
      <c r="R420" s="150" t="str">
        <f>'4_Wash Match Table'!AN410</f>
        <v/>
      </c>
      <c r="S420" s="148" t="str">
        <f>IF(A420="","",SUM('4_Wash Match Table'!O410,'4_Wash Match Table'!X410,'4_Wash Match Table'!AG410,'4_Wash Match Table'!AP410))</f>
        <v/>
      </c>
      <c r="T420" s="151" t="str">
        <f>'4_Wash Match Table'!P410</f>
        <v/>
      </c>
      <c r="U420" s="151" t="str">
        <f>'4_Wash Match Table'!Q410</f>
        <v/>
      </c>
      <c r="V420" s="149" t="str">
        <f>IF(C420="","",SUM('4_Wash Match Table'!R410,'4_Wash Match Table'!AA410,'4_Wash Match Table'!AJ410,'4_Wash Match Table'!AS410))</f>
        <v/>
      </c>
      <c r="W420" s="152" t="str">
        <f t="shared" si="6"/>
        <v/>
      </c>
    </row>
    <row r="421" spans="1:23" ht="12.75" customHeight="1" x14ac:dyDescent="0.2">
      <c r="A421" s="146" t="str">
        <f>'4_Wash Match Table'!A411</f>
        <v/>
      </c>
      <c r="B421" s="146" t="str">
        <f>'4_Wash Match Table'!B411</f>
        <v/>
      </c>
      <c r="C421" s="146" t="str">
        <f>'4_Wash Match Table'!C411</f>
        <v/>
      </c>
      <c r="D421" s="146" t="str">
        <f>'4_Wash Match Table'!D411</f>
        <v/>
      </c>
      <c r="E421" s="147" t="str">
        <f>'4_Wash Match Table'!E411</f>
        <v/>
      </c>
      <c r="F421" s="148" t="str">
        <f>'4_Wash Match Table'!F411</f>
        <v/>
      </c>
      <c r="G421" s="149" t="str">
        <f>IF(D421="","",IFERROR(INDEX('2_Review &amp; Audit'!$P$6:$P$505,MATCH(D421,'2_Review &amp; Audit'!$H$6:$H$505,0)),""))</f>
        <v/>
      </c>
      <c r="H421" s="149" t="str">
        <f>IF(D421="","",IFERROR(INDEX('2_Review &amp; Audit'!$L$6:$L$505,MATCH(D421,'2_Review &amp; Audit'!$H$6:$H$505,0)),""))</f>
        <v/>
      </c>
      <c r="I421" s="149" t="str">
        <f>IF(D421="","",IFERROR(INDEX('2_Review &amp; Audit'!$Q$6:$Q$505,MATCH(D421,'2_Review &amp; Audit'!$H$6:$H$505,0)),""))</f>
        <v/>
      </c>
      <c r="J421" s="146" t="str">
        <f>'4_Wash Match Table'!I411</f>
        <v/>
      </c>
      <c r="K421" s="146" t="str">
        <f>'4_Wash Match Table'!L411</f>
        <v/>
      </c>
      <c r="L421" s="146" t="str">
        <f>'4_Wash Match Table'!U411</f>
        <v/>
      </c>
      <c r="M421" s="146" t="str">
        <f>'4_Wash Match Table'!AD411</f>
        <v/>
      </c>
      <c r="N421" s="146" t="str">
        <f>'4_Wash Match Table'!AM411</f>
        <v/>
      </c>
      <c r="O421" s="150" t="str">
        <f>'4_Wash Match Table'!M411</f>
        <v/>
      </c>
      <c r="P421" s="150" t="str">
        <f>'4_Wash Match Table'!V411</f>
        <v/>
      </c>
      <c r="Q421" s="150" t="str">
        <f>'4_Wash Match Table'!AE411</f>
        <v/>
      </c>
      <c r="R421" s="150" t="str">
        <f>'4_Wash Match Table'!AN411</f>
        <v/>
      </c>
      <c r="S421" s="148" t="str">
        <f>IF(A421="","",SUM('4_Wash Match Table'!O411,'4_Wash Match Table'!X411,'4_Wash Match Table'!AG411,'4_Wash Match Table'!AP411))</f>
        <v/>
      </c>
      <c r="T421" s="151" t="str">
        <f>'4_Wash Match Table'!P411</f>
        <v/>
      </c>
      <c r="U421" s="151" t="str">
        <f>'4_Wash Match Table'!Q411</f>
        <v/>
      </c>
      <c r="V421" s="149" t="str">
        <f>IF(C421="","",SUM('4_Wash Match Table'!R411,'4_Wash Match Table'!AA411,'4_Wash Match Table'!AJ411,'4_Wash Match Table'!AS411))</f>
        <v/>
      </c>
      <c r="W421" s="152" t="str">
        <f t="shared" si="6"/>
        <v/>
      </c>
    </row>
    <row r="422" spans="1:23" ht="12.75" customHeight="1" x14ac:dyDescent="0.2">
      <c r="A422" s="146" t="str">
        <f>'4_Wash Match Table'!A412</f>
        <v/>
      </c>
      <c r="B422" s="146" t="str">
        <f>'4_Wash Match Table'!B412</f>
        <v/>
      </c>
      <c r="C422" s="146" t="str">
        <f>'4_Wash Match Table'!C412</f>
        <v/>
      </c>
      <c r="D422" s="146" t="str">
        <f>'4_Wash Match Table'!D412</f>
        <v/>
      </c>
      <c r="E422" s="147" t="str">
        <f>'4_Wash Match Table'!E412</f>
        <v/>
      </c>
      <c r="F422" s="148" t="str">
        <f>'4_Wash Match Table'!F412</f>
        <v/>
      </c>
      <c r="G422" s="149" t="str">
        <f>IF(D422="","",IFERROR(INDEX('2_Review &amp; Audit'!$P$6:$P$505,MATCH(D422,'2_Review &amp; Audit'!$H$6:$H$505,0)),""))</f>
        <v/>
      </c>
      <c r="H422" s="149" t="str">
        <f>IF(D422="","",IFERROR(INDEX('2_Review &amp; Audit'!$L$6:$L$505,MATCH(D422,'2_Review &amp; Audit'!$H$6:$H$505,0)),""))</f>
        <v/>
      </c>
      <c r="I422" s="149" t="str">
        <f>IF(D422="","",IFERROR(INDEX('2_Review &amp; Audit'!$Q$6:$Q$505,MATCH(D422,'2_Review &amp; Audit'!$H$6:$H$505,0)),""))</f>
        <v/>
      </c>
      <c r="J422" s="146" t="str">
        <f>'4_Wash Match Table'!I412</f>
        <v/>
      </c>
      <c r="K422" s="146" t="str">
        <f>'4_Wash Match Table'!L412</f>
        <v/>
      </c>
      <c r="L422" s="146" t="str">
        <f>'4_Wash Match Table'!U412</f>
        <v/>
      </c>
      <c r="M422" s="146" t="str">
        <f>'4_Wash Match Table'!AD412</f>
        <v/>
      </c>
      <c r="N422" s="146" t="str">
        <f>'4_Wash Match Table'!AM412</f>
        <v/>
      </c>
      <c r="O422" s="150" t="str">
        <f>'4_Wash Match Table'!M412</f>
        <v/>
      </c>
      <c r="P422" s="150" t="str">
        <f>'4_Wash Match Table'!V412</f>
        <v/>
      </c>
      <c r="Q422" s="150" t="str">
        <f>'4_Wash Match Table'!AE412</f>
        <v/>
      </c>
      <c r="R422" s="150" t="str">
        <f>'4_Wash Match Table'!AN412</f>
        <v/>
      </c>
      <c r="S422" s="148" t="str">
        <f>IF(A422="","",SUM('4_Wash Match Table'!O412,'4_Wash Match Table'!X412,'4_Wash Match Table'!AG412,'4_Wash Match Table'!AP412))</f>
        <v/>
      </c>
      <c r="T422" s="151" t="str">
        <f>'4_Wash Match Table'!P412</f>
        <v/>
      </c>
      <c r="U422" s="151" t="str">
        <f>'4_Wash Match Table'!Q412</f>
        <v/>
      </c>
      <c r="V422" s="149" t="str">
        <f>IF(C422="","",SUM('4_Wash Match Table'!R412,'4_Wash Match Table'!AA412,'4_Wash Match Table'!AJ412,'4_Wash Match Table'!AS412))</f>
        <v/>
      </c>
      <c r="W422" s="152" t="str">
        <f t="shared" si="6"/>
        <v/>
      </c>
    </row>
    <row r="423" spans="1:23" ht="12.75" customHeight="1" x14ac:dyDescent="0.2">
      <c r="A423" s="146" t="str">
        <f>'4_Wash Match Table'!A413</f>
        <v/>
      </c>
      <c r="B423" s="146" t="str">
        <f>'4_Wash Match Table'!B413</f>
        <v/>
      </c>
      <c r="C423" s="146" t="str">
        <f>'4_Wash Match Table'!C413</f>
        <v/>
      </c>
      <c r="D423" s="146" t="str">
        <f>'4_Wash Match Table'!D413</f>
        <v/>
      </c>
      <c r="E423" s="147" t="str">
        <f>'4_Wash Match Table'!E413</f>
        <v/>
      </c>
      <c r="F423" s="148" t="str">
        <f>'4_Wash Match Table'!F413</f>
        <v/>
      </c>
      <c r="G423" s="149" t="str">
        <f>IF(D423="","",IFERROR(INDEX('2_Review &amp; Audit'!$P$6:$P$505,MATCH(D423,'2_Review &amp; Audit'!$H$6:$H$505,0)),""))</f>
        <v/>
      </c>
      <c r="H423" s="149" t="str">
        <f>IF(D423="","",IFERROR(INDEX('2_Review &amp; Audit'!$L$6:$L$505,MATCH(D423,'2_Review &amp; Audit'!$H$6:$H$505,0)),""))</f>
        <v/>
      </c>
      <c r="I423" s="149" t="str">
        <f>IF(D423="","",IFERROR(INDEX('2_Review &amp; Audit'!$Q$6:$Q$505,MATCH(D423,'2_Review &amp; Audit'!$H$6:$H$505,0)),""))</f>
        <v/>
      </c>
      <c r="J423" s="146" t="str">
        <f>'4_Wash Match Table'!I413</f>
        <v/>
      </c>
      <c r="K423" s="146" t="str">
        <f>'4_Wash Match Table'!L413</f>
        <v/>
      </c>
      <c r="L423" s="146" t="str">
        <f>'4_Wash Match Table'!U413</f>
        <v/>
      </c>
      <c r="M423" s="146" t="str">
        <f>'4_Wash Match Table'!AD413</f>
        <v/>
      </c>
      <c r="N423" s="146" t="str">
        <f>'4_Wash Match Table'!AM413</f>
        <v/>
      </c>
      <c r="O423" s="150" t="str">
        <f>'4_Wash Match Table'!M413</f>
        <v/>
      </c>
      <c r="P423" s="150" t="str">
        <f>'4_Wash Match Table'!V413</f>
        <v/>
      </c>
      <c r="Q423" s="150" t="str">
        <f>'4_Wash Match Table'!AE413</f>
        <v/>
      </c>
      <c r="R423" s="150" t="str">
        <f>'4_Wash Match Table'!AN413</f>
        <v/>
      </c>
      <c r="S423" s="148" t="str">
        <f>IF(A423="","",SUM('4_Wash Match Table'!O413,'4_Wash Match Table'!X413,'4_Wash Match Table'!AG413,'4_Wash Match Table'!AP413))</f>
        <v/>
      </c>
      <c r="T423" s="151" t="str">
        <f>'4_Wash Match Table'!P413</f>
        <v/>
      </c>
      <c r="U423" s="151" t="str">
        <f>'4_Wash Match Table'!Q413</f>
        <v/>
      </c>
      <c r="V423" s="149" t="str">
        <f>IF(C423="","",SUM('4_Wash Match Table'!R413,'4_Wash Match Table'!AA413,'4_Wash Match Table'!AJ413,'4_Wash Match Table'!AS413))</f>
        <v/>
      </c>
      <c r="W423" s="152" t="str">
        <f t="shared" si="6"/>
        <v/>
      </c>
    </row>
    <row r="424" spans="1:23" ht="12.75" customHeight="1" x14ac:dyDescent="0.2">
      <c r="A424" s="146" t="str">
        <f>'4_Wash Match Table'!A414</f>
        <v/>
      </c>
      <c r="B424" s="146" t="str">
        <f>'4_Wash Match Table'!B414</f>
        <v/>
      </c>
      <c r="C424" s="146" t="str">
        <f>'4_Wash Match Table'!C414</f>
        <v/>
      </c>
      <c r="D424" s="146" t="str">
        <f>'4_Wash Match Table'!D414</f>
        <v/>
      </c>
      <c r="E424" s="147" t="str">
        <f>'4_Wash Match Table'!E414</f>
        <v/>
      </c>
      <c r="F424" s="148" t="str">
        <f>'4_Wash Match Table'!F414</f>
        <v/>
      </c>
      <c r="G424" s="149" t="str">
        <f>IF(D424="","",IFERROR(INDEX('2_Review &amp; Audit'!$P$6:$P$505,MATCH(D424,'2_Review &amp; Audit'!$H$6:$H$505,0)),""))</f>
        <v/>
      </c>
      <c r="H424" s="149" t="str">
        <f>IF(D424="","",IFERROR(INDEX('2_Review &amp; Audit'!$L$6:$L$505,MATCH(D424,'2_Review &amp; Audit'!$H$6:$H$505,0)),""))</f>
        <v/>
      </c>
      <c r="I424" s="149" t="str">
        <f>IF(D424="","",IFERROR(INDEX('2_Review &amp; Audit'!$Q$6:$Q$505,MATCH(D424,'2_Review &amp; Audit'!$H$6:$H$505,0)),""))</f>
        <v/>
      </c>
      <c r="J424" s="146" t="str">
        <f>'4_Wash Match Table'!I414</f>
        <v/>
      </c>
      <c r="K424" s="146" t="str">
        <f>'4_Wash Match Table'!L414</f>
        <v/>
      </c>
      <c r="L424" s="146" t="str">
        <f>'4_Wash Match Table'!U414</f>
        <v/>
      </c>
      <c r="M424" s="146" t="str">
        <f>'4_Wash Match Table'!AD414</f>
        <v/>
      </c>
      <c r="N424" s="146" t="str">
        <f>'4_Wash Match Table'!AM414</f>
        <v/>
      </c>
      <c r="O424" s="150" t="str">
        <f>'4_Wash Match Table'!M414</f>
        <v/>
      </c>
      <c r="P424" s="150" t="str">
        <f>'4_Wash Match Table'!V414</f>
        <v/>
      </c>
      <c r="Q424" s="150" t="str">
        <f>'4_Wash Match Table'!AE414</f>
        <v/>
      </c>
      <c r="R424" s="150" t="str">
        <f>'4_Wash Match Table'!AN414</f>
        <v/>
      </c>
      <c r="S424" s="148" t="str">
        <f>IF(A424="","",SUM('4_Wash Match Table'!O414,'4_Wash Match Table'!X414,'4_Wash Match Table'!AG414,'4_Wash Match Table'!AP414))</f>
        <v/>
      </c>
      <c r="T424" s="151" t="str">
        <f>'4_Wash Match Table'!P414</f>
        <v/>
      </c>
      <c r="U424" s="151" t="str">
        <f>'4_Wash Match Table'!Q414</f>
        <v/>
      </c>
      <c r="V424" s="149" t="str">
        <f>IF(C424="","",SUM('4_Wash Match Table'!R414,'4_Wash Match Table'!AA414,'4_Wash Match Table'!AJ414,'4_Wash Match Table'!AS414))</f>
        <v/>
      </c>
      <c r="W424" s="152" t="str">
        <f t="shared" si="6"/>
        <v/>
      </c>
    </row>
    <row r="425" spans="1:23" ht="12.75" customHeight="1" x14ac:dyDescent="0.2">
      <c r="A425" s="146" t="str">
        <f>'4_Wash Match Table'!A415</f>
        <v/>
      </c>
      <c r="B425" s="146" t="str">
        <f>'4_Wash Match Table'!B415</f>
        <v/>
      </c>
      <c r="C425" s="146" t="str">
        <f>'4_Wash Match Table'!C415</f>
        <v/>
      </c>
      <c r="D425" s="146" t="str">
        <f>'4_Wash Match Table'!D415</f>
        <v/>
      </c>
      <c r="E425" s="147" t="str">
        <f>'4_Wash Match Table'!E415</f>
        <v/>
      </c>
      <c r="F425" s="148" t="str">
        <f>'4_Wash Match Table'!F415</f>
        <v/>
      </c>
      <c r="G425" s="149" t="str">
        <f>IF(D425="","",IFERROR(INDEX('2_Review &amp; Audit'!$P$6:$P$505,MATCH(D425,'2_Review &amp; Audit'!$H$6:$H$505,0)),""))</f>
        <v/>
      </c>
      <c r="H425" s="149" t="str">
        <f>IF(D425="","",IFERROR(INDEX('2_Review &amp; Audit'!$L$6:$L$505,MATCH(D425,'2_Review &amp; Audit'!$H$6:$H$505,0)),""))</f>
        <v/>
      </c>
      <c r="I425" s="149" t="str">
        <f>IF(D425="","",IFERROR(INDEX('2_Review &amp; Audit'!$Q$6:$Q$505,MATCH(D425,'2_Review &amp; Audit'!$H$6:$H$505,0)),""))</f>
        <v/>
      </c>
      <c r="J425" s="146" t="str">
        <f>'4_Wash Match Table'!I415</f>
        <v/>
      </c>
      <c r="K425" s="146" t="str">
        <f>'4_Wash Match Table'!L415</f>
        <v/>
      </c>
      <c r="L425" s="146" t="str">
        <f>'4_Wash Match Table'!U415</f>
        <v/>
      </c>
      <c r="M425" s="146" t="str">
        <f>'4_Wash Match Table'!AD415</f>
        <v/>
      </c>
      <c r="N425" s="146" t="str">
        <f>'4_Wash Match Table'!AM415</f>
        <v/>
      </c>
      <c r="O425" s="150" t="str">
        <f>'4_Wash Match Table'!M415</f>
        <v/>
      </c>
      <c r="P425" s="150" t="str">
        <f>'4_Wash Match Table'!V415</f>
        <v/>
      </c>
      <c r="Q425" s="150" t="str">
        <f>'4_Wash Match Table'!AE415</f>
        <v/>
      </c>
      <c r="R425" s="150" t="str">
        <f>'4_Wash Match Table'!AN415</f>
        <v/>
      </c>
      <c r="S425" s="148" t="str">
        <f>IF(A425="","",SUM('4_Wash Match Table'!O415,'4_Wash Match Table'!X415,'4_Wash Match Table'!AG415,'4_Wash Match Table'!AP415))</f>
        <v/>
      </c>
      <c r="T425" s="151" t="str">
        <f>'4_Wash Match Table'!P415</f>
        <v/>
      </c>
      <c r="U425" s="151" t="str">
        <f>'4_Wash Match Table'!Q415</f>
        <v/>
      </c>
      <c r="V425" s="149" t="str">
        <f>IF(C425="","",SUM('4_Wash Match Table'!R415,'4_Wash Match Table'!AA415,'4_Wash Match Table'!AJ415,'4_Wash Match Table'!AS415))</f>
        <v/>
      </c>
      <c r="W425" s="152" t="str">
        <f t="shared" si="6"/>
        <v/>
      </c>
    </row>
    <row r="426" spans="1:23" ht="12.75" customHeight="1" x14ac:dyDescent="0.2">
      <c r="A426" s="146" t="str">
        <f>'4_Wash Match Table'!A416</f>
        <v/>
      </c>
      <c r="B426" s="146" t="str">
        <f>'4_Wash Match Table'!B416</f>
        <v/>
      </c>
      <c r="C426" s="146" t="str">
        <f>'4_Wash Match Table'!C416</f>
        <v/>
      </c>
      <c r="D426" s="146" t="str">
        <f>'4_Wash Match Table'!D416</f>
        <v/>
      </c>
      <c r="E426" s="147" t="str">
        <f>'4_Wash Match Table'!E416</f>
        <v/>
      </c>
      <c r="F426" s="148" t="str">
        <f>'4_Wash Match Table'!F416</f>
        <v/>
      </c>
      <c r="G426" s="149" t="str">
        <f>IF(D426="","",IFERROR(INDEX('2_Review &amp; Audit'!$P$6:$P$505,MATCH(D426,'2_Review &amp; Audit'!$H$6:$H$505,0)),""))</f>
        <v/>
      </c>
      <c r="H426" s="149" t="str">
        <f>IF(D426="","",IFERROR(INDEX('2_Review &amp; Audit'!$L$6:$L$505,MATCH(D426,'2_Review &amp; Audit'!$H$6:$H$505,0)),""))</f>
        <v/>
      </c>
      <c r="I426" s="149" t="str">
        <f>IF(D426="","",IFERROR(INDEX('2_Review &amp; Audit'!$Q$6:$Q$505,MATCH(D426,'2_Review &amp; Audit'!$H$6:$H$505,0)),""))</f>
        <v/>
      </c>
      <c r="J426" s="146" t="str">
        <f>'4_Wash Match Table'!I416</f>
        <v/>
      </c>
      <c r="K426" s="146" t="str">
        <f>'4_Wash Match Table'!L416</f>
        <v/>
      </c>
      <c r="L426" s="146" t="str">
        <f>'4_Wash Match Table'!U416</f>
        <v/>
      </c>
      <c r="M426" s="146" t="str">
        <f>'4_Wash Match Table'!AD416</f>
        <v/>
      </c>
      <c r="N426" s="146" t="str">
        <f>'4_Wash Match Table'!AM416</f>
        <v/>
      </c>
      <c r="O426" s="150" t="str">
        <f>'4_Wash Match Table'!M416</f>
        <v/>
      </c>
      <c r="P426" s="150" t="str">
        <f>'4_Wash Match Table'!V416</f>
        <v/>
      </c>
      <c r="Q426" s="150" t="str">
        <f>'4_Wash Match Table'!AE416</f>
        <v/>
      </c>
      <c r="R426" s="150" t="str">
        <f>'4_Wash Match Table'!AN416</f>
        <v/>
      </c>
      <c r="S426" s="148" t="str">
        <f>IF(A426="","",SUM('4_Wash Match Table'!O416,'4_Wash Match Table'!X416,'4_Wash Match Table'!AG416,'4_Wash Match Table'!AP416))</f>
        <v/>
      </c>
      <c r="T426" s="151" t="str">
        <f>'4_Wash Match Table'!P416</f>
        <v/>
      </c>
      <c r="U426" s="151" t="str">
        <f>'4_Wash Match Table'!Q416</f>
        <v/>
      </c>
      <c r="V426" s="149" t="str">
        <f>IF(C426="","",SUM('4_Wash Match Table'!R416,'4_Wash Match Table'!AA416,'4_Wash Match Table'!AJ416,'4_Wash Match Table'!AS416))</f>
        <v/>
      </c>
      <c r="W426" s="152" t="str">
        <f t="shared" si="6"/>
        <v/>
      </c>
    </row>
    <row r="427" spans="1:23" ht="12.75" customHeight="1" x14ac:dyDescent="0.2">
      <c r="A427" s="146" t="str">
        <f>'4_Wash Match Table'!A417</f>
        <v/>
      </c>
      <c r="B427" s="146" t="str">
        <f>'4_Wash Match Table'!B417</f>
        <v/>
      </c>
      <c r="C427" s="146" t="str">
        <f>'4_Wash Match Table'!C417</f>
        <v/>
      </c>
      <c r="D427" s="146" t="str">
        <f>'4_Wash Match Table'!D417</f>
        <v/>
      </c>
      <c r="E427" s="147" t="str">
        <f>'4_Wash Match Table'!E417</f>
        <v/>
      </c>
      <c r="F427" s="148" t="str">
        <f>'4_Wash Match Table'!F417</f>
        <v/>
      </c>
      <c r="G427" s="149" t="str">
        <f>IF(D427="","",IFERROR(INDEX('2_Review &amp; Audit'!$P$6:$P$505,MATCH(D427,'2_Review &amp; Audit'!$H$6:$H$505,0)),""))</f>
        <v/>
      </c>
      <c r="H427" s="149" t="str">
        <f>IF(D427="","",IFERROR(INDEX('2_Review &amp; Audit'!$L$6:$L$505,MATCH(D427,'2_Review &amp; Audit'!$H$6:$H$505,0)),""))</f>
        <v/>
      </c>
      <c r="I427" s="149" t="str">
        <f>IF(D427="","",IFERROR(INDEX('2_Review &amp; Audit'!$Q$6:$Q$505,MATCH(D427,'2_Review &amp; Audit'!$H$6:$H$505,0)),""))</f>
        <v/>
      </c>
      <c r="J427" s="146" t="str">
        <f>'4_Wash Match Table'!I417</f>
        <v/>
      </c>
      <c r="K427" s="146" t="str">
        <f>'4_Wash Match Table'!L417</f>
        <v/>
      </c>
      <c r="L427" s="146" t="str">
        <f>'4_Wash Match Table'!U417</f>
        <v/>
      </c>
      <c r="M427" s="146" t="str">
        <f>'4_Wash Match Table'!AD417</f>
        <v/>
      </c>
      <c r="N427" s="146" t="str">
        <f>'4_Wash Match Table'!AM417</f>
        <v/>
      </c>
      <c r="O427" s="150" t="str">
        <f>'4_Wash Match Table'!M417</f>
        <v/>
      </c>
      <c r="P427" s="150" t="str">
        <f>'4_Wash Match Table'!V417</f>
        <v/>
      </c>
      <c r="Q427" s="150" t="str">
        <f>'4_Wash Match Table'!AE417</f>
        <v/>
      </c>
      <c r="R427" s="150" t="str">
        <f>'4_Wash Match Table'!AN417</f>
        <v/>
      </c>
      <c r="S427" s="148" t="str">
        <f>IF(A427="","",SUM('4_Wash Match Table'!O417,'4_Wash Match Table'!X417,'4_Wash Match Table'!AG417,'4_Wash Match Table'!AP417))</f>
        <v/>
      </c>
      <c r="T427" s="151" t="str">
        <f>'4_Wash Match Table'!P417</f>
        <v/>
      </c>
      <c r="U427" s="151" t="str">
        <f>'4_Wash Match Table'!Q417</f>
        <v/>
      </c>
      <c r="V427" s="149" t="str">
        <f>IF(C427="","",SUM('4_Wash Match Table'!R417,'4_Wash Match Table'!AA417,'4_Wash Match Table'!AJ417,'4_Wash Match Table'!AS417))</f>
        <v/>
      </c>
      <c r="W427" s="152" t="str">
        <f t="shared" si="6"/>
        <v/>
      </c>
    </row>
    <row r="428" spans="1:23" ht="12.75" customHeight="1" x14ac:dyDescent="0.2">
      <c r="A428" s="146" t="str">
        <f>'4_Wash Match Table'!A418</f>
        <v/>
      </c>
      <c r="B428" s="146" t="str">
        <f>'4_Wash Match Table'!B418</f>
        <v/>
      </c>
      <c r="C428" s="146" t="str">
        <f>'4_Wash Match Table'!C418</f>
        <v/>
      </c>
      <c r="D428" s="146" t="str">
        <f>'4_Wash Match Table'!D418</f>
        <v/>
      </c>
      <c r="E428" s="147" t="str">
        <f>'4_Wash Match Table'!E418</f>
        <v/>
      </c>
      <c r="F428" s="148" t="str">
        <f>'4_Wash Match Table'!F418</f>
        <v/>
      </c>
      <c r="G428" s="149" t="str">
        <f>IF(D428="","",IFERROR(INDEX('2_Review &amp; Audit'!$P$6:$P$505,MATCH(D428,'2_Review &amp; Audit'!$H$6:$H$505,0)),""))</f>
        <v/>
      </c>
      <c r="H428" s="149" t="str">
        <f>IF(D428="","",IFERROR(INDEX('2_Review &amp; Audit'!$L$6:$L$505,MATCH(D428,'2_Review &amp; Audit'!$H$6:$H$505,0)),""))</f>
        <v/>
      </c>
      <c r="I428" s="149" t="str">
        <f>IF(D428="","",IFERROR(INDEX('2_Review &amp; Audit'!$Q$6:$Q$505,MATCH(D428,'2_Review &amp; Audit'!$H$6:$H$505,0)),""))</f>
        <v/>
      </c>
      <c r="J428" s="146" t="str">
        <f>'4_Wash Match Table'!I418</f>
        <v/>
      </c>
      <c r="K428" s="146" t="str">
        <f>'4_Wash Match Table'!L418</f>
        <v/>
      </c>
      <c r="L428" s="146" t="str">
        <f>'4_Wash Match Table'!U418</f>
        <v/>
      </c>
      <c r="M428" s="146" t="str">
        <f>'4_Wash Match Table'!AD418</f>
        <v/>
      </c>
      <c r="N428" s="146" t="str">
        <f>'4_Wash Match Table'!AM418</f>
        <v/>
      </c>
      <c r="O428" s="150" t="str">
        <f>'4_Wash Match Table'!M418</f>
        <v/>
      </c>
      <c r="P428" s="150" t="str">
        <f>'4_Wash Match Table'!V418</f>
        <v/>
      </c>
      <c r="Q428" s="150" t="str">
        <f>'4_Wash Match Table'!AE418</f>
        <v/>
      </c>
      <c r="R428" s="150" t="str">
        <f>'4_Wash Match Table'!AN418</f>
        <v/>
      </c>
      <c r="S428" s="148" t="str">
        <f>IF(A428="","",SUM('4_Wash Match Table'!O418,'4_Wash Match Table'!X418,'4_Wash Match Table'!AG418,'4_Wash Match Table'!AP418))</f>
        <v/>
      </c>
      <c r="T428" s="151" t="str">
        <f>'4_Wash Match Table'!P418</f>
        <v/>
      </c>
      <c r="U428" s="151" t="str">
        <f>'4_Wash Match Table'!Q418</f>
        <v/>
      </c>
      <c r="V428" s="149" t="str">
        <f>IF(C428="","",SUM('4_Wash Match Table'!R418,'4_Wash Match Table'!AA418,'4_Wash Match Table'!AJ418,'4_Wash Match Table'!AS418))</f>
        <v/>
      </c>
      <c r="W428" s="152" t="str">
        <f t="shared" si="6"/>
        <v/>
      </c>
    </row>
    <row r="429" spans="1:23" ht="12.75" customHeight="1" x14ac:dyDescent="0.2">
      <c r="A429" s="146" t="str">
        <f>'4_Wash Match Table'!A419</f>
        <v/>
      </c>
      <c r="B429" s="146" t="str">
        <f>'4_Wash Match Table'!B419</f>
        <v/>
      </c>
      <c r="C429" s="146" t="str">
        <f>'4_Wash Match Table'!C419</f>
        <v/>
      </c>
      <c r="D429" s="146" t="str">
        <f>'4_Wash Match Table'!D419</f>
        <v/>
      </c>
      <c r="E429" s="147" t="str">
        <f>'4_Wash Match Table'!E419</f>
        <v/>
      </c>
      <c r="F429" s="148" t="str">
        <f>'4_Wash Match Table'!F419</f>
        <v/>
      </c>
      <c r="G429" s="149" t="str">
        <f>IF(D429="","",IFERROR(INDEX('2_Review &amp; Audit'!$P$6:$P$505,MATCH(D429,'2_Review &amp; Audit'!$H$6:$H$505,0)),""))</f>
        <v/>
      </c>
      <c r="H429" s="149" t="str">
        <f>IF(D429="","",IFERROR(INDEX('2_Review &amp; Audit'!$L$6:$L$505,MATCH(D429,'2_Review &amp; Audit'!$H$6:$H$505,0)),""))</f>
        <v/>
      </c>
      <c r="I429" s="149" t="str">
        <f>IF(D429="","",IFERROR(INDEX('2_Review &amp; Audit'!$Q$6:$Q$505,MATCH(D429,'2_Review &amp; Audit'!$H$6:$H$505,0)),""))</f>
        <v/>
      </c>
      <c r="J429" s="146" t="str">
        <f>'4_Wash Match Table'!I419</f>
        <v/>
      </c>
      <c r="K429" s="146" t="str">
        <f>'4_Wash Match Table'!L419</f>
        <v/>
      </c>
      <c r="L429" s="146" t="str">
        <f>'4_Wash Match Table'!U419</f>
        <v/>
      </c>
      <c r="M429" s="146" t="str">
        <f>'4_Wash Match Table'!AD419</f>
        <v/>
      </c>
      <c r="N429" s="146" t="str">
        <f>'4_Wash Match Table'!AM419</f>
        <v/>
      </c>
      <c r="O429" s="150" t="str">
        <f>'4_Wash Match Table'!M419</f>
        <v/>
      </c>
      <c r="P429" s="150" t="str">
        <f>'4_Wash Match Table'!V419</f>
        <v/>
      </c>
      <c r="Q429" s="150" t="str">
        <f>'4_Wash Match Table'!AE419</f>
        <v/>
      </c>
      <c r="R429" s="150" t="str">
        <f>'4_Wash Match Table'!AN419</f>
        <v/>
      </c>
      <c r="S429" s="148" t="str">
        <f>IF(A429="","",SUM('4_Wash Match Table'!O419,'4_Wash Match Table'!X419,'4_Wash Match Table'!AG419,'4_Wash Match Table'!AP419))</f>
        <v/>
      </c>
      <c r="T429" s="151" t="str">
        <f>'4_Wash Match Table'!P419</f>
        <v/>
      </c>
      <c r="U429" s="151" t="str">
        <f>'4_Wash Match Table'!Q419</f>
        <v/>
      </c>
      <c r="V429" s="149" t="str">
        <f>IF(C429="","",SUM('4_Wash Match Table'!R419,'4_Wash Match Table'!AA419,'4_Wash Match Table'!AJ419,'4_Wash Match Table'!AS419))</f>
        <v/>
      </c>
      <c r="W429" s="152" t="str">
        <f t="shared" si="6"/>
        <v/>
      </c>
    </row>
    <row r="430" spans="1:23" ht="12.75" customHeight="1" x14ac:dyDescent="0.2">
      <c r="A430" s="146" t="str">
        <f>'4_Wash Match Table'!A420</f>
        <v/>
      </c>
      <c r="B430" s="146" t="str">
        <f>'4_Wash Match Table'!B420</f>
        <v/>
      </c>
      <c r="C430" s="146" t="str">
        <f>'4_Wash Match Table'!C420</f>
        <v/>
      </c>
      <c r="D430" s="146" t="str">
        <f>'4_Wash Match Table'!D420</f>
        <v/>
      </c>
      <c r="E430" s="147" t="str">
        <f>'4_Wash Match Table'!E420</f>
        <v/>
      </c>
      <c r="F430" s="148" t="str">
        <f>'4_Wash Match Table'!F420</f>
        <v/>
      </c>
      <c r="G430" s="149" t="str">
        <f>IF(D430="","",IFERROR(INDEX('2_Review &amp; Audit'!$P$6:$P$505,MATCH(D430,'2_Review &amp; Audit'!$H$6:$H$505,0)),""))</f>
        <v/>
      </c>
      <c r="H430" s="149" t="str">
        <f>IF(D430="","",IFERROR(INDEX('2_Review &amp; Audit'!$L$6:$L$505,MATCH(D430,'2_Review &amp; Audit'!$H$6:$H$505,0)),""))</f>
        <v/>
      </c>
      <c r="I430" s="149" t="str">
        <f>IF(D430="","",IFERROR(INDEX('2_Review &amp; Audit'!$Q$6:$Q$505,MATCH(D430,'2_Review &amp; Audit'!$H$6:$H$505,0)),""))</f>
        <v/>
      </c>
      <c r="J430" s="146" t="str">
        <f>'4_Wash Match Table'!I420</f>
        <v/>
      </c>
      <c r="K430" s="146" t="str">
        <f>'4_Wash Match Table'!L420</f>
        <v/>
      </c>
      <c r="L430" s="146" t="str">
        <f>'4_Wash Match Table'!U420</f>
        <v/>
      </c>
      <c r="M430" s="146" t="str">
        <f>'4_Wash Match Table'!AD420</f>
        <v/>
      </c>
      <c r="N430" s="146" t="str">
        <f>'4_Wash Match Table'!AM420</f>
        <v/>
      </c>
      <c r="O430" s="150" t="str">
        <f>'4_Wash Match Table'!M420</f>
        <v/>
      </c>
      <c r="P430" s="150" t="str">
        <f>'4_Wash Match Table'!V420</f>
        <v/>
      </c>
      <c r="Q430" s="150" t="str">
        <f>'4_Wash Match Table'!AE420</f>
        <v/>
      </c>
      <c r="R430" s="150" t="str">
        <f>'4_Wash Match Table'!AN420</f>
        <v/>
      </c>
      <c r="S430" s="148" t="str">
        <f>IF(A430="","",SUM('4_Wash Match Table'!O420,'4_Wash Match Table'!X420,'4_Wash Match Table'!AG420,'4_Wash Match Table'!AP420))</f>
        <v/>
      </c>
      <c r="T430" s="151" t="str">
        <f>'4_Wash Match Table'!P420</f>
        <v/>
      </c>
      <c r="U430" s="151" t="str">
        <f>'4_Wash Match Table'!Q420</f>
        <v/>
      </c>
      <c r="V430" s="149" t="str">
        <f>IF(C430="","",SUM('4_Wash Match Table'!R420,'4_Wash Match Table'!AA420,'4_Wash Match Table'!AJ420,'4_Wash Match Table'!AS420))</f>
        <v/>
      </c>
      <c r="W430" s="152" t="str">
        <f t="shared" si="6"/>
        <v/>
      </c>
    </row>
    <row r="431" spans="1:23" ht="12.75" customHeight="1" x14ac:dyDescent="0.2">
      <c r="A431" s="146" t="str">
        <f>'4_Wash Match Table'!A421</f>
        <v/>
      </c>
      <c r="B431" s="146" t="str">
        <f>'4_Wash Match Table'!B421</f>
        <v/>
      </c>
      <c r="C431" s="146" t="str">
        <f>'4_Wash Match Table'!C421</f>
        <v/>
      </c>
      <c r="D431" s="146" t="str">
        <f>'4_Wash Match Table'!D421</f>
        <v/>
      </c>
      <c r="E431" s="147" t="str">
        <f>'4_Wash Match Table'!E421</f>
        <v/>
      </c>
      <c r="F431" s="148" t="str">
        <f>'4_Wash Match Table'!F421</f>
        <v/>
      </c>
      <c r="G431" s="149" t="str">
        <f>IF(D431="","",IFERROR(INDEX('2_Review &amp; Audit'!$P$6:$P$505,MATCH(D431,'2_Review &amp; Audit'!$H$6:$H$505,0)),""))</f>
        <v/>
      </c>
      <c r="H431" s="149" t="str">
        <f>IF(D431="","",IFERROR(INDEX('2_Review &amp; Audit'!$L$6:$L$505,MATCH(D431,'2_Review &amp; Audit'!$H$6:$H$505,0)),""))</f>
        <v/>
      </c>
      <c r="I431" s="149" t="str">
        <f>IF(D431="","",IFERROR(INDEX('2_Review &amp; Audit'!$Q$6:$Q$505,MATCH(D431,'2_Review &amp; Audit'!$H$6:$H$505,0)),""))</f>
        <v/>
      </c>
      <c r="J431" s="146" t="str">
        <f>'4_Wash Match Table'!I421</f>
        <v/>
      </c>
      <c r="K431" s="146" t="str">
        <f>'4_Wash Match Table'!L421</f>
        <v/>
      </c>
      <c r="L431" s="146" t="str">
        <f>'4_Wash Match Table'!U421</f>
        <v/>
      </c>
      <c r="M431" s="146" t="str">
        <f>'4_Wash Match Table'!AD421</f>
        <v/>
      </c>
      <c r="N431" s="146" t="str">
        <f>'4_Wash Match Table'!AM421</f>
        <v/>
      </c>
      <c r="O431" s="150" t="str">
        <f>'4_Wash Match Table'!M421</f>
        <v/>
      </c>
      <c r="P431" s="150" t="str">
        <f>'4_Wash Match Table'!V421</f>
        <v/>
      </c>
      <c r="Q431" s="150" t="str">
        <f>'4_Wash Match Table'!AE421</f>
        <v/>
      </c>
      <c r="R431" s="150" t="str">
        <f>'4_Wash Match Table'!AN421</f>
        <v/>
      </c>
      <c r="S431" s="148" t="str">
        <f>IF(A431="","",SUM('4_Wash Match Table'!O421,'4_Wash Match Table'!X421,'4_Wash Match Table'!AG421,'4_Wash Match Table'!AP421))</f>
        <v/>
      </c>
      <c r="T431" s="151" t="str">
        <f>'4_Wash Match Table'!P421</f>
        <v/>
      </c>
      <c r="U431" s="151" t="str">
        <f>'4_Wash Match Table'!Q421</f>
        <v/>
      </c>
      <c r="V431" s="149" t="str">
        <f>IF(C431="","",SUM('4_Wash Match Table'!R421,'4_Wash Match Table'!AA421,'4_Wash Match Table'!AJ421,'4_Wash Match Table'!AS421))</f>
        <v/>
      </c>
      <c r="W431" s="152" t="str">
        <f t="shared" si="6"/>
        <v/>
      </c>
    </row>
    <row r="432" spans="1:23" ht="12.75" customHeight="1" x14ac:dyDescent="0.2">
      <c r="A432" s="146" t="str">
        <f>'4_Wash Match Table'!A422</f>
        <v/>
      </c>
      <c r="B432" s="146" t="str">
        <f>'4_Wash Match Table'!B422</f>
        <v/>
      </c>
      <c r="C432" s="146" t="str">
        <f>'4_Wash Match Table'!C422</f>
        <v/>
      </c>
      <c r="D432" s="146" t="str">
        <f>'4_Wash Match Table'!D422</f>
        <v/>
      </c>
      <c r="E432" s="147" t="str">
        <f>'4_Wash Match Table'!E422</f>
        <v/>
      </c>
      <c r="F432" s="148" t="str">
        <f>'4_Wash Match Table'!F422</f>
        <v/>
      </c>
      <c r="G432" s="149" t="str">
        <f>IF(D432="","",IFERROR(INDEX('2_Review &amp; Audit'!$P$6:$P$505,MATCH(D432,'2_Review &amp; Audit'!$H$6:$H$505,0)),""))</f>
        <v/>
      </c>
      <c r="H432" s="149" t="str">
        <f>IF(D432="","",IFERROR(INDEX('2_Review &amp; Audit'!$L$6:$L$505,MATCH(D432,'2_Review &amp; Audit'!$H$6:$H$505,0)),""))</f>
        <v/>
      </c>
      <c r="I432" s="149" t="str">
        <f>IF(D432="","",IFERROR(INDEX('2_Review &amp; Audit'!$Q$6:$Q$505,MATCH(D432,'2_Review &amp; Audit'!$H$6:$H$505,0)),""))</f>
        <v/>
      </c>
      <c r="J432" s="146" t="str">
        <f>'4_Wash Match Table'!I422</f>
        <v/>
      </c>
      <c r="K432" s="146" t="str">
        <f>'4_Wash Match Table'!L422</f>
        <v/>
      </c>
      <c r="L432" s="146" t="str">
        <f>'4_Wash Match Table'!U422</f>
        <v/>
      </c>
      <c r="M432" s="146" t="str">
        <f>'4_Wash Match Table'!AD422</f>
        <v/>
      </c>
      <c r="N432" s="146" t="str">
        <f>'4_Wash Match Table'!AM422</f>
        <v/>
      </c>
      <c r="O432" s="150" t="str">
        <f>'4_Wash Match Table'!M422</f>
        <v/>
      </c>
      <c r="P432" s="150" t="str">
        <f>'4_Wash Match Table'!V422</f>
        <v/>
      </c>
      <c r="Q432" s="150" t="str">
        <f>'4_Wash Match Table'!AE422</f>
        <v/>
      </c>
      <c r="R432" s="150" t="str">
        <f>'4_Wash Match Table'!AN422</f>
        <v/>
      </c>
      <c r="S432" s="148" t="str">
        <f>IF(A432="","",SUM('4_Wash Match Table'!O422,'4_Wash Match Table'!X422,'4_Wash Match Table'!AG422,'4_Wash Match Table'!AP422))</f>
        <v/>
      </c>
      <c r="T432" s="151" t="str">
        <f>'4_Wash Match Table'!P422</f>
        <v/>
      </c>
      <c r="U432" s="151" t="str">
        <f>'4_Wash Match Table'!Q422</f>
        <v/>
      </c>
      <c r="V432" s="149" t="str">
        <f>IF(C432="","",SUM('4_Wash Match Table'!R422,'4_Wash Match Table'!AA422,'4_Wash Match Table'!AJ422,'4_Wash Match Table'!AS422))</f>
        <v/>
      </c>
      <c r="W432" s="152" t="str">
        <f t="shared" si="6"/>
        <v/>
      </c>
    </row>
    <row r="433" spans="1:23" ht="12.75" customHeight="1" x14ac:dyDescent="0.2">
      <c r="A433" s="146" t="str">
        <f>'4_Wash Match Table'!A423</f>
        <v/>
      </c>
      <c r="B433" s="146" t="str">
        <f>'4_Wash Match Table'!B423</f>
        <v/>
      </c>
      <c r="C433" s="146" t="str">
        <f>'4_Wash Match Table'!C423</f>
        <v/>
      </c>
      <c r="D433" s="146" t="str">
        <f>'4_Wash Match Table'!D423</f>
        <v/>
      </c>
      <c r="E433" s="147" t="str">
        <f>'4_Wash Match Table'!E423</f>
        <v/>
      </c>
      <c r="F433" s="148" t="str">
        <f>'4_Wash Match Table'!F423</f>
        <v/>
      </c>
      <c r="G433" s="149" t="str">
        <f>IF(D433="","",IFERROR(INDEX('2_Review &amp; Audit'!$P$6:$P$505,MATCH(D433,'2_Review &amp; Audit'!$H$6:$H$505,0)),""))</f>
        <v/>
      </c>
      <c r="H433" s="149" t="str">
        <f>IF(D433="","",IFERROR(INDEX('2_Review &amp; Audit'!$L$6:$L$505,MATCH(D433,'2_Review &amp; Audit'!$H$6:$H$505,0)),""))</f>
        <v/>
      </c>
      <c r="I433" s="149" t="str">
        <f>IF(D433="","",IFERROR(INDEX('2_Review &amp; Audit'!$Q$6:$Q$505,MATCH(D433,'2_Review &amp; Audit'!$H$6:$H$505,0)),""))</f>
        <v/>
      </c>
      <c r="J433" s="146" t="str">
        <f>'4_Wash Match Table'!I423</f>
        <v/>
      </c>
      <c r="K433" s="146" t="str">
        <f>'4_Wash Match Table'!L423</f>
        <v/>
      </c>
      <c r="L433" s="146" t="str">
        <f>'4_Wash Match Table'!U423</f>
        <v/>
      </c>
      <c r="M433" s="146" t="str">
        <f>'4_Wash Match Table'!AD423</f>
        <v/>
      </c>
      <c r="N433" s="146" t="str">
        <f>'4_Wash Match Table'!AM423</f>
        <v/>
      </c>
      <c r="O433" s="150" t="str">
        <f>'4_Wash Match Table'!M423</f>
        <v/>
      </c>
      <c r="P433" s="150" t="str">
        <f>'4_Wash Match Table'!V423</f>
        <v/>
      </c>
      <c r="Q433" s="150" t="str">
        <f>'4_Wash Match Table'!AE423</f>
        <v/>
      </c>
      <c r="R433" s="150" t="str">
        <f>'4_Wash Match Table'!AN423</f>
        <v/>
      </c>
      <c r="S433" s="148" t="str">
        <f>IF(A433="","",SUM('4_Wash Match Table'!O423,'4_Wash Match Table'!X423,'4_Wash Match Table'!AG423,'4_Wash Match Table'!AP423))</f>
        <v/>
      </c>
      <c r="T433" s="151" t="str">
        <f>'4_Wash Match Table'!P423</f>
        <v/>
      </c>
      <c r="U433" s="151" t="str">
        <f>'4_Wash Match Table'!Q423</f>
        <v/>
      </c>
      <c r="V433" s="149" t="str">
        <f>IF(C433="","",SUM('4_Wash Match Table'!R423,'4_Wash Match Table'!AA423,'4_Wash Match Table'!AJ423,'4_Wash Match Table'!AS423))</f>
        <v/>
      </c>
      <c r="W433" s="152" t="str">
        <f t="shared" si="6"/>
        <v/>
      </c>
    </row>
    <row r="434" spans="1:23" ht="12.75" customHeight="1" x14ac:dyDescent="0.2">
      <c r="A434" s="146" t="str">
        <f>'4_Wash Match Table'!A424</f>
        <v/>
      </c>
      <c r="B434" s="146" t="str">
        <f>'4_Wash Match Table'!B424</f>
        <v/>
      </c>
      <c r="C434" s="146" t="str">
        <f>'4_Wash Match Table'!C424</f>
        <v/>
      </c>
      <c r="D434" s="146" t="str">
        <f>'4_Wash Match Table'!D424</f>
        <v/>
      </c>
      <c r="E434" s="147" t="str">
        <f>'4_Wash Match Table'!E424</f>
        <v/>
      </c>
      <c r="F434" s="148" t="str">
        <f>'4_Wash Match Table'!F424</f>
        <v/>
      </c>
      <c r="G434" s="149" t="str">
        <f>IF(D434="","",IFERROR(INDEX('2_Review &amp; Audit'!$P$6:$P$505,MATCH(D434,'2_Review &amp; Audit'!$H$6:$H$505,0)),""))</f>
        <v/>
      </c>
      <c r="H434" s="149" t="str">
        <f>IF(D434="","",IFERROR(INDEX('2_Review &amp; Audit'!$L$6:$L$505,MATCH(D434,'2_Review &amp; Audit'!$H$6:$H$505,0)),""))</f>
        <v/>
      </c>
      <c r="I434" s="149" t="str">
        <f>IF(D434="","",IFERROR(INDEX('2_Review &amp; Audit'!$Q$6:$Q$505,MATCH(D434,'2_Review &amp; Audit'!$H$6:$H$505,0)),""))</f>
        <v/>
      </c>
      <c r="J434" s="146" t="str">
        <f>'4_Wash Match Table'!I424</f>
        <v/>
      </c>
      <c r="K434" s="146" t="str">
        <f>'4_Wash Match Table'!L424</f>
        <v/>
      </c>
      <c r="L434" s="146" t="str">
        <f>'4_Wash Match Table'!U424</f>
        <v/>
      </c>
      <c r="M434" s="146" t="str">
        <f>'4_Wash Match Table'!AD424</f>
        <v/>
      </c>
      <c r="N434" s="146" t="str">
        <f>'4_Wash Match Table'!AM424</f>
        <v/>
      </c>
      <c r="O434" s="150" t="str">
        <f>'4_Wash Match Table'!M424</f>
        <v/>
      </c>
      <c r="P434" s="150" t="str">
        <f>'4_Wash Match Table'!V424</f>
        <v/>
      </c>
      <c r="Q434" s="150" t="str">
        <f>'4_Wash Match Table'!AE424</f>
        <v/>
      </c>
      <c r="R434" s="150" t="str">
        <f>'4_Wash Match Table'!AN424</f>
        <v/>
      </c>
      <c r="S434" s="148" t="str">
        <f>IF(A434="","",SUM('4_Wash Match Table'!O424,'4_Wash Match Table'!X424,'4_Wash Match Table'!AG424,'4_Wash Match Table'!AP424))</f>
        <v/>
      </c>
      <c r="T434" s="151" t="str">
        <f>'4_Wash Match Table'!P424</f>
        <v/>
      </c>
      <c r="U434" s="151" t="str">
        <f>'4_Wash Match Table'!Q424</f>
        <v/>
      </c>
      <c r="V434" s="149" t="str">
        <f>IF(C434="","",SUM('4_Wash Match Table'!R424,'4_Wash Match Table'!AA424,'4_Wash Match Table'!AJ424,'4_Wash Match Table'!AS424))</f>
        <v/>
      </c>
      <c r="W434" s="152" t="str">
        <f t="shared" si="6"/>
        <v/>
      </c>
    </row>
    <row r="435" spans="1:23" ht="12.75" customHeight="1" x14ac:dyDescent="0.2">
      <c r="A435" s="146" t="str">
        <f>'4_Wash Match Table'!A425</f>
        <v/>
      </c>
      <c r="B435" s="146" t="str">
        <f>'4_Wash Match Table'!B425</f>
        <v/>
      </c>
      <c r="C435" s="146" t="str">
        <f>'4_Wash Match Table'!C425</f>
        <v/>
      </c>
      <c r="D435" s="146" t="str">
        <f>'4_Wash Match Table'!D425</f>
        <v/>
      </c>
      <c r="E435" s="147" t="str">
        <f>'4_Wash Match Table'!E425</f>
        <v/>
      </c>
      <c r="F435" s="148" t="str">
        <f>'4_Wash Match Table'!F425</f>
        <v/>
      </c>
      <c r="G435" s="149" t="str">
        <f>IF(D435="","",IFERROR(INDEX('2_Review &amp; Audit'!$P$6:$P$505,MATCH(D435,'2_Review &amp; Audit'!$H$6:$H$505,0)),""))</f>
        <v/>
      </c>
      <c r="H435" s="149" t="str">
        <f>IF(D435="","",IFERROR(INDEX('2_Review &amp; Audit'!$L$6:$L$505,MATCH(D435,'2_Review &amp; Audit'!$H$6:$H$505,0)),""))</f>
        <v/>
      </c>
      <c r="I435" s="149" t="str">
        <f>IF(D435="","",IFERROR(INDEX('2_Review &amp; Audit'!$Q$6:$Q$505,MATCH(D435,'2_Review &amp; Audit'!$H$6:$H$505,0)),""))</f>
        <v/>
      </c>
      <c r="J435" s="146" t="str">
        <f>'4_Wash Match Table'!I425</f>
        <v/>
      </c>
      <c r="K435" s="146" t="str">
        <f>'4_Wash Match Table'!L425</f>
        <v/>
      </c>
      <c r="L435" s="146" t="str">
        <f>'4_Wash Match Table'!U425</f>
        <v/>
      </c>
      <c r="M435" s="146" t="str">
        <f>'4_Wash Match Table'!AD425</f>
        <v/>
      </c>
      <c r="N435" s="146" t="str">
        <f>'4_Wash Match Table'!AM425</f>
        <v/>
      </c>
      <c r="O435" s="150" t="str">
        <f>'4_Wash Match Table'!M425</f>
        <v/>
      </c>
      <c r="P435" s="150" t="str">
        <f>'4_Wash Match Table'!V425</f>
        <v/>
      </c>
      <c r="Q435" s="150" t="str">
        <f>'4_Wash Match Table'!AE425</f>
        <v/>
      </c>
      <c r="R435" s="150" t="str">
        <f>'4_Wash Match Table'!AN425</f>
        <v/>
      </c>
      <c r="S435" s="148" t="str">
        <f>IF(A435="","",SUM('4_Wash Match Table'!O425,'4_Wash Match Table'!X425,'4_Wash Match Table'!AG425,'4_Wash Match Table'!AP425))</f>
        <v/>
      </c>
      <c r="T435" s="151" t="str">
        <f>'4_Wash Match Table'!P425</f>
        <v/>
      </c>
      <c r="U435" s="151" t="str">
        <f>'4_Wash Match Table'!Q425</f>
        <v/>
      </c>
      <c r="V435" s="149" t="str">
        <f>IF(C435="","",SUM('4_Wash Match Table'!R425,'4_Wash Match Table'!AA425,'4_Wash Match Table'!AJ425,'4_Wash Match Table'!AS425))</f>
        <v/>
      </c>
      <c r="W435" s="152" t="str">
        <f t="shared" si="6"/>
        <v/>
      </c>
    </row>
    <row r="436" spans="1:23" ht="12.75" customHeight="1" x14ac:dyDescent="0.2">
      <c r="A436" s="146" t="str">
        <f>'4_Wash Match Table'!A426</f>
        <v/>
      </c>
      <c r="B436" s="146" t="str">
        <f>'4_Wash Match Table'!B426</f>
        <v/>
      </c>
      <c r="C436" s="146" t="str">
        <f>'4_Wash Match Table'!C426</f>
        <v/>
      </c>
      <c r="D436" s="146" t="str">
        <f>'4_Wash Match Table'!D426</f>
        <v/>
      </c>
      <c r="E436" s="147" t="str">
        <f>'4_Wash Match Table'!E426</f>
        <v/>
      </c>
      <c r="F436" s="148" t="str">
        <f>'4_Wash Match Table'!F426</f>
        <v/>
      </c>
      <c r="G436" s="149" t="str">
        <f>IF(D436="","",IFERROR(INDEX('2_Review &amp; Audit'!$P$6:$P$505,MATCH(D436,'2_Review &amp; Audit'!$H$6:$H$505,0)),""))</f>
        <v/>
      </c>
      <c r="H436" s="149" t="str">
        <f>IF(D436="","",IFERROR(INDEX('2_Review &amp; Audit'!$L$6:$L$505,MATCH(D436,'2_Review &amp; Audit'!$H$6:$H$505,0)),""))</f>
        <v/>
      </c>
      <c r="I436" s="149" t="str">
        <f>IF(D436="","",IFERROR(INDEX('2_Review &amp; Audit'!$Q$6:$Q$505,MATCH(D436,'2_Review &amp; Audit'!$H$6:$H$505,0)),""))</f>
        <v/>
      </c>
      <c r="J436" s="146" t="str">
        <f>'4_Wash Match Table'!I426</f>
        <v/>
      </c>
      <c r="K436" s="146" t="str">
        <f>'4_Wash Match Table'!L426</f>
        <v/>
      </c>
      <c r="L436" s="146" t="str">
        <f>'4_Wash Match Table'!U426</f>
        <v/>
      </c>
      <c r="M436" s="146" t="str">
        <f>'4_Wash Match Table'!AD426</f>
        <v/>
      </c>
      <c r="N436" s="146" t="str">
        <f>'4_Wash Match Table'!AM426</f>
        <v/>
      </c>
      <c r="O436" s="150" t="str">
        <f>'4_Wash Match Table'!M426</f>
        <v/>
      </c>
      <c r="P436" s="150" t="str">
        <f>'4_Wash Match Table'!V426</f>
        <v/>
      </c>
      <c r="Q436" s="150" t="str">
        <f>'4_Wash Match Table'!AE426</f>
        <v/>
      </c>
      <c r="R436" s="150" t="str">
        <f>'4_Wash Match Table'!AN426</f>
        <v/>
      </c>
      <c r="S436" s="148" t="str">
        <f>IF(A436="","",SUM('4_Wash Match Table'!O426,'4_Wash Match Table'!X426,'4_Wash Match Table'!AG426,'4_Wash Match Table'!AP426))</f>
        <v/>
      </c>
      <c r="T436" s="151" t="str">
        <f>'4_Wash Match Table'!P426</f>
        <v/>
      </c>
      <c r="U436" s="151" t="str">
        <f>'4_Wash Match Table'!Q426</f>
        <v/>
      </c>
      <c r="V436" s="149" t="str">
        <f>IF(C436="","",SUM('4_Wash Match Table'!R426,'4_Wash Match Table'!AA426,'4_Wash Match Table'!AJ426,'4_Wash Match Table'!AS426))</f>
        <v/>
      </c>
      <c r="W436" s="152" t="str">
        <f t="shared" si="6"/>
        <v/>
      </c>
    </row>
    <row r="437" spans="1:23" ht="12.75" customHeight="1" x14ac:dyDescent="0.2">
      <c r="A437" s="146" t="str">
        <f>'4_Wash Match Table'!A427</f>
        <v/>
      </c>
      <c r="B437" s="146" t="str">
        <f>'4_Wash Match Table'!B427</f>
        <v/>
      </c>
      <c r="C437" s="146" t="str">
        <f>'4_Wash Match Table'!C427</f>
        <v/>
      </c>
      <c r="D437" s="146" t="str">
        <f>'4_Wash Match Table'!D427</f>
        <v/>
      </c>
      <c r="E437" s="147" t="str">
        <f>'4_Wash Match Table'!E427</f>
        <v/>
      </c>
      <c r="F437" s="148" t="str">
        <f>'4_Wash Match Table'!F427</f>
        <v/>
      </c>
      <c r="G437" s="149" t="str">
        <f>IF(D437="","",IFERROR(INDEX('2_Review &amp; Audit'!$P$6:$P$505,MATCH(D437,'2_Review &amp; Audit'!$H$6:$H$505,0)),""))</f>
        <v/>
      </c>
      <c r="H437" s="149" t="str">
        <f>IF(D437="","",IFERROR(INDEX('2_Review &amp; Audit'!$L$6:$L$505,MATCH(D437,'2_Review &amp; Audit'!$H$6:$H$505,0)),""))</f>
        <v/>
      </c>
      <c r="I437" s="149" t="str">
        <f>IF(D437="","",IFERROR(INDEX('2_Review &amp; Audit'!$Q$6:$Q$505,MATCH(D437,'2_Review &amp; Audit'!$H$6:$H$505,0)),""))</f>
        <v/>
      </c>
      <c r="J437" s="146" t="str">
        <f>'4_Wash Match Table'!I427</f>
        <v/>
      </c>
      <c r="K437" s="146" t="str">
        <f>'4_Wash Match Table'!L427</f>
        <v/>
      </c>
      <c r="L437" s="146" t="str">
        <f>'4_Wash Match Table'!U427</f>
        <v/>
      </c>
      <c r="M437" s="146" t="str">
        <f>'4_Wash Match Table'!AD427</f>
        <v/>
      </c>
      <c r="N437" s="146" t="str">
        <f>'4_Wash Match Table'!AM427</f>
        <v/>
      </c>
      <c r="O437" s="150" t="str">
        <f>'4_Wash Match Table'!M427</f>
        <v/>
      </c>
      <c r="P437" s="150" t="str">
        <f>'4_Wash Match Table'!V427</f>
        <v/>
      </c>
      <c r="Q437" s="150" t="str">
        <f>'4_Wash Match Table'!AE427</f>
        <v/>
      </c>
      <c r="R437" s="150" t="str">
        <f>'4_Wash Match Table'!AN427</f>
        <v/>
      </c>
      <c r="S437" s="148" t="str">
        <f>IF(A437="","",SUM('4_Wash Match Table'!O427,'4_Wash Match Table'!X427,'4_Wash Match Table'!AG427,'4_Wash Match Table'!AP427))</f>
        <v/>
      </c>
      <c r="T437" s="151" t="str">
        <f>'4_Wash Match Table'!P427</f>
        <v/>
      </c>
      <c r="U437" s="151" t="str">
        <f>'4_Wash Match Table'!Q427</f>
        <v/>
      </c>
      <c r="V437" s="149" t="str">
        <f>IF(C437="","",SUM('4_Wash Match Table'!R427,'4_Wash Match Table'!AA427,'4_Wash Match Table'!AJ427,'4_Wash Match Table'!AS427))</f>
        <v/>
      </c>
      <c r="W437" s="152" t="str">
        <f t="shared" si="6"/>
        <v/>
      </c>
    </row>
    <row r="438" spans="1:23" ht="12.75" customHeight="1" x14ac:dyDescent="0.2">
      <c r="A438" s="146" t="str">
        <f>'4_Wash Match Table'!A428</f>
        <v/>
      </c>
      <c r="B438" s="146" t="str">
        <f>'4_Wash Match Table'!B428</f>
        <v/>
      </c>
      <c r="C438" s="146" t="str">
        <f>'4_Wash Match Table'!C428</f>
        <v/>
      </c>
      <c r="D438" s="146" t="str">
        <f>'4_Wash Match Table'!D428</f>
        <v/>
      </c>
      <c r="E438" s="147" t="str">
        <f>'4_Wash Match Table'!E428</f>
        <v/>
      </c>
      <c r="F438" s="148" t="str">
        <f>'4_Wash Match Table'!F428</f>
        <v/>
      </c>
      <c r="G438" s="149" t="str">
        <f>IF(D438="","",IFERROR(INDEX('2_Review &amp; Audit'!$P$6:$P$505,MATCH(D438,'2_Review &amp; Audit'!$H$6:$H$505,0)),""))</f>
        <v/>
      </c>
      <c r="H438" s="149" t="str">
        <f>IF(D438="","",IFERROR(INDEX('2_Review &amp; Audit'!$L$6:$L$505,MATCH(D438,'2_Review &amp; Audit'!$H$6:$H$505,0)),""))</f>
        <v/>
      </c>
      <c r="I438" s="149" t="str">
        <f>IF(D438="","",IFERROR(INDEX('2_Review &amp; Audit'!$Q$6:$Q$505,MATCH(D438,'2_Review &amp; Audit'!$H$6:$H$505,0)),""))</f>
        <v/>
      </c>
      <c r="J438" s="146" t="str">
        <f>'4_Wash Match Table'!I428</f>
        <v/>
      </c>
      <c r="K438" s="146" t="str">
        <f>'4_Wash Match Table'!L428</f>
        <v/>
      </c>
      <c r="L438" s="146" t="str">
        <f>'4_Wash Match Table'!U428</f>
        <v/>
      </c>
      <c r="M438" s="146" t="str">
        <f>'4_Wash Match Table'!AD428</f>
        <v/>
      </c>
      <c r="N438" s="146" t="str">
        <f>'4_Wash Match Table'!AM428</f>
        <v/>
      </c>
      <c r="O438" s="150" t="str">
        <f>'4_Wash Match Table'!M428</f>
        <v/>
      </c>
      <c r="P438" s="150" t="str">
        <f>'4_Wash Match Table'!V428</f>
        <v/>
      </c>
      <c r="Q438" s="150" t="str">
        <f>'4_Wash Match Table'!AE428</f>
        <v/>
      </c>
      <c r="R438" s="150" t="str">
        <f>'4_Wash Match Table'!AN428</f>
        <v/>
      </c>
      <c r="S438" s="148" t="str">
        <f>IF(A438="","",SUM('4_Wash Match Table'!O428,'4_Wash Match Table'!X428,'4_Wash Match Table'!AG428,'4_Wash Match Table'!AP428))</f>
        <v/>
      </c>
      <c r="T438" s="151" t="str">
        <f>'4_Wash Match Table'!P428</f>
        <v/>
      </c>
      <c r="U438" s="151" t="str">
        <f>'4_Wash Match Table'!Q428</f>
        <v/>
      </c>
      <c r="V438" s="149" t="str">
        <f>IF(C438="","",SUM('4_Wash Match Table'!R428,'4_Wash Match Table'!AA428,'4_Wash Match Table'!AJ428,'4_Wash Match Table'!AS428))</f>
        <v/>
      </c>
      <c r="W438" s="152" t="str">
        <f t="shared" si="6"/>
        <v/>
      </c>
    </row>
    <row r="439" spans="1:23" ht="12.75" customHeight="1" x14ac:dyDescent="0.2">
      <c r="A439" s="146" t="str">
        <f>'4_Wash Match Table'!A429</f>
        <v/>
      </c>
      <c r="B439" s="146" t="str">
        <f>'4_Wash Match Table'!B429</f>
        <v/>
      </c>
      <c r="C439" s="146" t="str">
        <f>'4_Wash Match Table'!C429</f>
        <v/>
      </c>
      <c r="D439" s="146" t="str">
        <f>'4_Wash Match Table'!D429</f>
        <v/>
      </c>
      <c r="E439" s="147" t="str">
        <f>'4_Wash Match Table'!E429</f>
        <v/>
      </c>
      <c r="F439" s="148" t="str">
        <f>'4_Wash Match Table'!F429</f>
        <v/>
      </c>
      <c r="G439" s="149" t="str">
        <f>IF(D439="","",IFERROR(INDEX('2_Review &amp; Audit'!$P$6:$P$505,MATCH(D439,'2_Review &amp; Audit'!$H$6:$H$505,0)),""))</f>
        <v/>
      </c>
      <c r="H439" s="149" t="str">
        <f>IF(D439="","",IFERROR(INDEX('2_Review &amp; Audit'!$L$6:$L$505,MATCH(D439,'2_Review &amp; Audit'!$H$6:$H$505,0)),""))</f>
        <v/>
      </c>
      <c r="I439" s="149" t="str">
        <f>IF(D439="","",IFERROR(INDEX('2_Review &amp; Audit'!$Q$6:$Q$505,MATCH(D439,'2_Review &amp; Audit'!$H$6:$H$505,0)),""))</f>
        <v/>
      </c>
      <c r="J439" s="146" t="str">
        <f>'4_Wash Match Table'!I429</f>
        <v/>
      </c>
      <c r="K439" s="146" t="str">
        <f>'4_Wash Match Table'!L429</f>
        <v/>
      </c>
      <c r="L439" s="146" t="str">
        <f>'4_Wash Match Table'!U429</f>
        <v/>
      </c>
      <c r="M439" s="146" t="str">
        <f>'4_Wash Match Table'!AD429</f>
        <v/>
      </c>
      <c r="N439" s="146" t="str">
        <f>'4_Wash Match Table'!AM429</f>
        <v/>
      </c>
      <c r="O439" s="150" t="str">
        <f>'4_Wash Match Table'!M429</f>
        <v/>
      </c>
      <c r="P439" s="150" t="str">
        <f>'4_Wash Match Table'!V429</f>
        <v/>
      </c>
      <c r="Q439" s="150" t="str">
        <f>'4_Wash Match Table'!AE429</f>
        <v/>
      </c>
      <c r="R439" s="150" t="str">
        <f>'4_Wash Match Table'!AN429</f>
        <v/>
      </c>
      <c r="S439" s="148" t="str">
        <f>IF(A439="","",SUM('4_Wash Match Table'!O429,'4_Wash Match Table'!X429,'4_Wash Match Table'!AG429,'4_Wash Match Table'!AP429))</f>
        <v/>
      </c>
      <c r="T439" s="151" t="str">
        <f>'4_Wash Match Table'!P429</f>
        <v/>
      </c>
      <c r="U439" s="151" t="str">
        <f>'4_Wash Match Table'!Q429</f>
        <v/>
      </c>
      <c r="V439" s="149" t="str">
        <f>IF(C439="","",SUM('4_Wash Match Table'!R429,'4_Wash Match Table'!AA429,'4_Wash Match Table'!AJ429,'4_Wash Match Table'!AS429))</f>
        <v/>
      </c>
      <c r="W439" s="152" t="str">
        <f t="shared" si="6"/>
        <v/>
      </c>
    </row>
    <row r="440" spans="1:23" ht="12.75" customHeight="1" x14ac:dyDescent="0.2">
      <c r="A440" s="146" t="str">
        <f>'4_Wash Match Table'!A430</f>
        <v/>
      </c>
      <c r="B440" s="146" t="str">
        <f>'4_Wash Match Table'!B430</f>
        <v/>
      </c>
      <c r="C440" s="146" t="str">
        <f>'4_Wash Match Table'!C430</f>
        <v/>
      </c>
      <c r="D440" s="146" t="str">
        <f>'4_Wash Match Table'!D430</f>
        <v/>
      </c>
      <c r="E440" s="147" t="str">
        <f>'4_Wash Match Table'!E430</f>
        <v/>
      </c>
      <c r="F440" s="148" t="str">
        <f>'4_Wash Match Table'!F430</f>
        <v/>
      </c>
      <c r="G440" s="149" t="str">
        <f>IF(D440="","",IFERROR(INDEX('2_Review &amp; Audit'!$P$6:$P$505,MATCH(D440,'2_Review &amp; Audit'!$H$6:$H$505,0)),""))</f>
        <v/>
      </c>
      <c r="H440" s="149" t="str">
        <f>IF(D440="","",IFERROR(INDEX('2_Review &amp; Audit'!$L$6:$L$505,MATCH(D440,'2_Review &amp; Audit'!$H$6:$H$505,0)),""))</f>
        <v/>
      </c>
      <c r="I440" s="149" t="str">
        <f>IF(D440="","",IFERROR(INDEX('2_Review &amp; Audit'!$Q$6:$Q$505,MATCH(D440,'2_Review &amp; Audit'!$H$6:$H$505,0)),""))</f>
        <v/>
      </c>
      <c r="J440" s="146" t="str">
        <f>'4_Wash Match Table'!I430</f>
        <v/>
      </c>
      <c r="K440" s="146" t="str">
        <f>'4_Wash Match Table'!L430</f>
        <v/>
      </c>
      <c r="L440" s="146" t="str">
        <f>'4_Wash Match Table'!U430</f>
        <v/>
      </c>
      <c r="M440" s="146" t="str">
        <f>'4_Wash Match Table'!AD430</f>
        <v/>
      </c>
      <c r="N440" s="146" t="str">
        <f>'4_Wash Match Table'!AM430</f>
        <v/>
      </c>
      <c r="O440" s="150" t="str">
        <f>'4_Wash Match Table'!M430</f>
        <v/>
      </c>
      <c r="P440" s="150" t="str">
        <f>'4_Wash Match Table'!V430</f>
        <v/>
      </c>
      <c r="Q440" s="150" t="str">
        <f>'4_Wash Match Table'!AE430</f>
        <v/>
      </c>
      <c r="R440" s="150" t="str">
        <f>'4_Wash Match Table'!AN430</f>
        <v/>
      </c>
      <c r="S440" s="148" t="str">
        <f>IF(A440="","",SUM('4_Wash Match Table'!O430,'4_Wash Match Table'!X430,'4_Wash Match Table'!AG430,'4_Wash Match Table'!AP430))</f>
        <v/>
      </c>
      <c r="T440" s="151" t="str">
        <f>'4_Wash Match Table'!P430</f>
        <v/>
      </c>
      <c r="U440" s="151" t="str">
        <f>'4_Wash Match Table'!Q430</f>
        <v/>
      </c>
      <c r="V440" s="149" t="str">
        <f>IF(C440="","",SUM('4_Wash Match Table'!R430,'4_Wash Match Table'!AA430,'4_Wash Match Table'!AJ430,'4_Wash Match Table'!AS430))</f>
        <v/>
      </c>
      <c r="W440" s="152" t="str">
        <f t="shared" si="6"/>
        <v/>
      </c>
    </row>
    <row r="441" spans="1:23" ht="12.75" customHeight="1" x14ac:dyDescent="0.2">
      <c r="A441" s="146" t="str">
        <f>'4_Wash Match Table'!A431</f>
        <v/>
      </c>
      <c r="B441" s="146" t="str">
        <f>'4_Wash Match Table'!B431</f>
        <v/>
      </c>
      <c r="C441" s="146" t="str">
        <f>'4_Wash Match Table'!C431</f>
        <v/>
      </c>
      <c r="D441" s="146" t="str">
        <f>'4_Wash Match Table'!D431</f>
        <v/>
      </c>
      <c r="E441" s="147" t="str">
        <f>'4_Wash Match Table'!E431</f>
        <v/>
      </c>
      <c r="F441" s="148" t="str">
        <f>'4_Wash Match Table'!F431</f>
        <v/>
      </c>
      <c r="G441" s="149" t="str">
        <f>IF(D441="","",IFERROR(INDEX('2_Review &amp; Audit'!$P$6:$P$505,MATCH(D441,'2_Review &amp; Audit'!$H$6:$H$505,0)),""))</f>
        <v/>
      </c>
      <c r="H441" s="149" t="str">
        <f>IF(D441="","",IFERROR(INDEX('2_Review &amp; Audit'!$L$6:$L$505,MATCH(D441,'2_Review &amp; Audit'!$H$6:$H$505,0)),""))</f>
        <v/>
      </c>
      <c r="I441" s="149" t="str">
        <f>IF(D441="","",IFERROR(INDEX('2_Review &amp; Audit'!$Q$6:$Q$505,MATCH(D441,'2_Review &amp; Audit'!$H$6:$H$505,0)),""))</f>
        <v/>
      </c>
      <c r="J441" s="146" t="str">
        <f>'4_Wash Match Table'!I431</f>
        <v/>
      </c>
      <c r="K441" s="146" t="str">
        <f>'4_Wash Match Table'!L431</f>
        <v/>
      </c>
      <c r="L441" s="146" t="str">
        <f>'4_Wash Match Table'!U431</f>
        <v/>
      </c>
      <c r="M441" s="146" t="str">
        <f>'4_Wash Match Table'!AD431</f>
        <v/>
      </c>
      <c r="N441" s="146" t="str">
        <f>'4_Wash Match Table'!AM431</f>
        <v/>
      </c>
      <c r="O441" s="150" t="str">
        <f>'4_Wash Match Table'!M431</f>
        <v/>
      </c>
      <c r="P441" s="150" t="str">
        <f>'4_Wash Match Table'!V431</f>
        <v/>
      </c>
      <c r="Q441" s="150" t="str">
        <f>'4_Wash Match Table'!AE431</f>
        <v/>
      </c>
      <c r="R441" s="150" t="str">
        <f>'4_Wash Match Table'!AN431</f>
        <v/>
      </c>
      <c r="S441" s="148" t="str">
        <f>IF(A441="","",SUM('4_Wash Match Table'!O431,'4_Wash Match Table'!X431,'4_Wash Match Table'!AG431,'4_Wash Match Table'!AP431))</f>
        <v/>
      </c>
      <c r="T441" s="151" t="str">
        <f>'4_Wash Match Table'!P431</f>
        <v/>
      </c>
      <c r="U441" s="151" t="str">
        <f>'4_Wash Match Table'!Q431</f>
        <v/>
      </c>
      <c r="V441" s="149" t="str">
        <f>IF(C441="","",SUM('4_Wash Match Table'!R431,'4_Wash Match Table'!AA431,'4_Wash Match Table'!AJ431,'4_Wash Match Table'!AS431))</f>
        <v/>
      </c>
      <c r="W441" s="152" t="str">
        <f t="shared" si="6"/>
        <v/>
      </c>
    </row>
    <row r="442" spans="1:23" ht="12.75" customHeight="1" x14ac:dyDescent="0.2">
      <c r="A442" s="146" t="str">
        <f>'4_Wash Match Table'!A432</f>
        <v/>
      </c>
      <c r="B442" s="146" t="str">
        <f>'4_Wash Match Table'!B432</f>
        <v/>
      </c>
      <c r="C442" s="146" t="str">
        <f>'4_Wash Match Table'!C432</f>
        <v/>
      </c>
      <c r="D442" s="146" t="str">
        <f>'4_Wash Match Table'!D432</f>
        <v/>
      </c>
      <c r="E442" s="147" t="str">
        <f>'4_Wash Match Table'!E432</f>
        <v/>
      </c>
      <c r="F442" s="148" t="str">
        <f>'4_Wash Match Table'!F432</f>
        <v/>
      </c>
      <c r="G442" s="149" t="str">
        <f>IF(D442="","",IFERROR(INDEX('2_Review &amp; Audit'!$P$6:$P$505,MATCH(D442,'2_Review &amp; Audit'!$H$6:$H$505,0)),""))</f>
        <v/>
      </c>
      <c r="H442" s="149" t="str">
        <f>IF(D442="","",IFERROR(INDEX('2_Review &amp; Audit'!$L$6:$L$505,MATCH(D442,'2_Review &amp; Audit'!$H$6:$H$505,0)),""))</f>
        <v/>
      </c>
      <c r="I442" s="149" t="str">
        <f>IF(D442="","",IFERROR(INDEX('2_Review &amp; Audit'!$Q$6:$Q$505,MATCH(D442,'2_Review &amp; Audit'!$H$6:$H$505,0)),""))</f>
        <v/>
      </c>
      <c r="J442" s="146" t="str">
        <f>'4_Wash Match Table'!I432</f>
        <v/>
      </c>
      <c r="K442" s="146" t="str">
        <f>'4_Wash Match Table'!L432</f>
        <v/>
      </c>
      <c r="L442" s="146" t="str">
        <f>'4_Wash Match Table'!U432</f>
        <v/>
      </c>
      <c r="M442" s="146" t="str">
        <f>'4_Wash Match Table'!AD432</f>
        <v/>
      </c>
      <c r="N442" s="146" t="str">
        <f>'4_Wash Match Table'!AM432</f>
        <v/>
      </c>
      <c r="O442" s="150" t="str">
        <f>'4_Wash Match Table'!M432</f>
        <v/>
      </c>
      <c r="P442" s="150" t="str">
        <f>'4_Wash Match Table'!V432</f>
        <v/>
      </c>
      <c r="Q442" s="150" t="str">
        <f>'4_Wash Match Table'!AE432</f>
        <v/>
      </c>
      <c r="R442" s="150" t="str">
        <f>'4_Wash Match Table'!AN432</f>
        <v/>
      </c>
      <c r="S442" s="148" t="str">
        <f>IF(A442="","",SUM('4_Wash Match Table'!O432,'4_Wash Match Table'!X432,'4_Wash Match Table'!AG432,'4_Wash Match Table'!AP432))</f>
        <v/>
      </c>
      <c r="T442" s="151" t="str">
        <f>'4_Wash Match Table'!P432</f>
        <v/>
      </c>
      <c r="U442" s="151" t="str">
        <f>'4_Wash Match Table'!Q432</f>
        <v/>
      </c>
      <c r="V442" s="149" t="str">
        <f>IF(C442="","",SUM('4_Wash Match Table'!R432,'4_Wash Match Table'!AA432,'4_Wash Match Table'!AJ432,'4_Wash Match Table'!AS432))</f>
        <v/>
      </c>
      <c r="W442" s="152" t="str">
        <f t="shared" si="6"/>
        <v/>
      </c>
    </row>
    <row r="443" spans="1:23" ht="12.75" customHeight="1" x14ac:dyDescent="0.2">
      <c r="A443" s="146" t="str">
        <f>'4_Wash Match Table'!A433</f>
        <v/>
      </c>
      <c r="B443" s="146" t="str">
        <f>'4_Wash Match Table'!B433</f>
        <v/>
      </c>
      <c r="C443" s="146" t="str">
        <f>'4_Wash Match Table'!C433</f>
        <v/>
      </c>
      <c r="D443" s="146" t="str">
        <f>'4_Wash Match Table'!D433</f>
        <v/>
      </c>
      <c r="E443" s="147" t="str">
        <f>'4_Wash Match Table'!E433</f>
        <v/>
      </c>
      <c r="F443" s="148" t="str">
        <f>'4_Wash Match Table'!F433</f>
        <v/>
      </c>
      <c r="G443" s="149" t="str">
        <f>IF(D443="","",IFERROR(INDEX('2_Review &amp; Audit'!$P$6:$P$505,MATCH(D443,'2_Review &amp; Audit'!$H$6:$H$505,0)),""))</f>
        <v/>
      </c>
      <c r="H443" s="149" t="str">
        <f>IF(D443="","",IFERROR(INDEX('2_Review &amp; Audit'!$L$6:$L$505,MATCH(D443,'2_Review &amp; Audit'!$H$6:$H$505,0)),""))</f>
        <v/>
      </c>
      <c r="I443" s="149" t="str">
        <f>IF(D443="","",IFERROR(INDEX('2_Review &amp; Audit'!$Q$6:$Q$505,MATCH(D443,'2_Review &amp; Audit'!$H$6:$H$505,0)),""))</f>
        <v/>
      </c>
      <c r="J443" s="146" t="str">
        <f>'4_Wash Match Table'!I433</f>
        <v/>
      </c>
      <c r="K443" s="146" t="str">
        <f>'4_Wash Match Table'!L433</f>
        <v/>
      </c>
      <c r="L443" s="146" t="str">
        <f>'4_Wash Match Table'!U433</f>
        <v/>
      </c>
      <c r="M443" s="146" t="str">
        <f>'4_Wash Match Table'!AD433</f>
        <v/>
      </c>
      <c r="N443" s="146" t="str">
        <f>'4_Wash Match Table'!AM433</f>
        <v/>
      </c>
      <c r="O443" s="150" t="str">
        <f>'4_Wash Match Table'!M433</f>
        <v/>
      </c>
      <c r="P443" s="150" t="str">
        <f>'4_Wash Match Table'!V433</f>
        <v/>
      </c>
      <c r="Q443" s="150" t="str">
        <f>'4_Wash Match Table'!AE433</f>
        <v/>
      </c>
      <c r="R443" s="150" t="str">
        <f>'4_Wash Match Table'!AN433</f>
        <v/>
      </c>
      <c r="S443" s="148" t="str">
        <f>IF(A443="","",SUM('4_Wash Match Table'!O433,'4_Wash Match Table'!X433,'4_Wash Match Table'!AG433,'4_Wash Match Table'!AP433))</f>
        <v/>
      </c>
      <c r="T443" s="151" t="str">
        <f>'4_Wash Match Table'!P433</f>
        <v/>
      </c>
      <c r="U443" s="151" t="str">
        <f>'4_Wash Match Table'!Q433</f>
        <v/>
      </c>
      <c r="V443" s="149" t="str">
        <f>IF(C443="","",SUM('4_Wash Match Table'!R433,'4_Wash Match Table'!AA433,'4_Wash Match Table'!AJ433,'4_Wash Match Table'!AS433))</f>
        <v/>
      </c>
      <c r="W443" s="152" t="str">
        <f t="shared" si="6"/>
        <v/>
      </c>
    </row>
    <row r="444" spans="1:23" ht="12.75" customHeight="1" x14ac:dyDescent="0.2">
      <c r="A444" s="146" t="str">
        <f>'4_Wash Match Table'!A434</f>
        <v/>
      </c>
      <c r="B444" s="146" t="str">
        <f>'4_Wash Match Table'!B434</f>
        <v/>
      </c>
      <c r="C444" s="146" t="str">
        <f>'4_Wash Match Table'!C434</f>
        <v/>
      </c>
      <c r="D444" s="146" t="str">
        <f>'4_Wash Match Table'!D434</f>
        <v/>
      </c>
      <c r="E444" s="147" t="str">
        <f>'4_Wash Match Table'!E434</f>
        <v/>
      </c>
      <c r="F444" s="148" t="str">
        <f>'4_Wash Match Table'!F434</f>
        <v/>
      </c>
      <c r="G444" s="149" t="str">
        <f>IF(D444="","",IFERROR(INDEX('2_Review &amp; Audit'!$P$6:$P$505,MATCH(D444,'2_Review &amp; Audit'!$H$6:$H$505,0)),""))</f>
        <v/>
      </c>
      <c r="H444" s="149" t="str">
        <f>IF(D444="","",IFERROR(INDEX('2_Review &amp; Audit'!$L$6:$L$505,MATCH(D444,'2_Review &amp; Audit'!$H$6:$H$505,0)),""))</f>
        <v/>
      </c>
      <c r="I444" s="149" t="str">
        <f>IF(D444="","",IFERROR(INDEX('2_Review &amp; Audit'!$Q$6:$Q$505,MATCH(D444,'2_Review &amp; Audit'!$H$6:$H$505,0)),""))</f>
        <v/>
      </c>
      <c r="J444" s="146" t="str">
        <f>'4_Wash Match Table'!I434</f>
        <v/>
      </c>
      <c r="K444" s="146" t="str">
        <f>'4_Wash Match Table'!L434</f>
        <v/>
      </c>
      <c r="L444" s="146" t="str">
        <f>'4_Wash Match Table'!U434</f>
        <v/>
      </c>
      <c r="M444" s="146" t="str">
        <f>'4_Wash Match Table'!AD434</f>
        <v/>
      </c>
      <c r="N444" s="146" t="str">
        <f>'4_Wash Match Table'!AM434</f>
        <v/>
      </c>
      <c r="O444" s="150" t="str">
        <f>'4_Wash Match Table'!M434</f>
        <v/>
      </c>
      <c r="P444" s="150" t="str">
        <f>'4_Wash Match Table'!V434</f>
        <v/>
      </c>
      <c r="Q444" s="150" t="str">
        <f>'4_Wash Match Table'!AE434</f>
        <v/>
      </c>
      <c r="R444" s="150" t="str">
        <f>'4_Wash Match Table'!AN434</f>
        <v/>
      </c>
      <c r="S444" s="148" t="str">
        <f>IF(A444="","",SUM('4_Wash Match Table'!O434,'4_Wash Match Table'!X434,'4_Wash Match Table'!AG434,'4_Wash Match Table'!AP434))</f>
        <v/>
      </c>
      <c r="T444" s="151" t="str">
        <f>'4_Wash Match Table'!P434</f>
        <v/>
      </c>
      <c r="U444" s="151" t="str">
        <f>'4_Wash Match Table'!Q434</f>
        <v/>
      </c>
      <c r="V444" s="149" t="str">
        <f>IF(C444="","",SUM('4_Wash Match Table'!R434,'4_Wash Match Table'!AA434,'4_Wash Match Table'!AJ434,'4_Wash Match Table'!AS434))</f>
        <v/>
      </c>
      <c r="W444" s="152" t="str">
        <f t="shared" si="6"/>
        <v/>
      </c>
    </row>
    <row r="445" spans="1:23" ht="12.75" customHeight="1" x14ac:dyDescent="0.2">
      <c r="A445" s="146" t="str">
        <f>'4_Wash Match Table'!A435</f>
        <v/>
      </c>
      <c r="B445" s="146" t="str">
        <f>'4_Wash Match Table'!B435</f>
        <v/>
      </c>
      <c r="C445" s="146" t="str">
        <f>'4_Wash Match Table'!C435</f>
        <v/>
      </c>
      <c r="D445" s="146" t="str">
        <f>'4_Wash Match Table'!D435</f>
        <v/>
      </c>
      <c r="E445" s="147" t="str">
        <f>'4_Wash Match Table'!E435</f>
        <v/>
      </c>
      <c r="F445" s="148" t="str">
        <f>'4_Wash Match Table'!F435</f>
        <v/>
      </c>
      <c r="G445" s="149" t="str">
        <f>IF(D445="","",IFERROR(INDEX('2_Review &amp; Audit'!$P$6:$P$505,MATCH(D445,'2_Review &amp; Audit'!$H$6:$H$505,0)),""))</f>
        <v/>
      </c>
      <c r="H445" s="149" t="str">
        <f>IF(D445="","",IFERROR(INDEX('2_Review &amp; Audit'!$L$6:$L$505,MATCH(D445,'2_Review &amp; Audit'!$H$6:$H$505,0)),""))</f>
        <v/>
      </c>
      <c r="I445" s="149" t="str">
        <f>IF(D445="","",IFERROR(INDEX('2_Review &amp; Audit'!$Q$6:$Q$505,MATCH(D445,'2_Review &amp; Audit'!$H$6:$H$505,0)),""))</f>
        <v/>
      </c>
      <c r="J445" s="146" t="str">
        <f>'4_Wash Match Table'!I435</f>
        <v/>
      </c>
      <c r="K445" s="146" t="str">
        <f>'4_Wash Match Table'!L435</f>
        <v/>
      </c>
      <c r="L445" s="146" t="str">
        <f>'4_Wash Match Table'!U435</f>
        <v/>
      </c>
      <c r="M445" s="146" t="str">
        <f>'4_Wash Match Table'!AD435</f>
        <v/>
      </c>
      <c r="N445" s="146" t="str">
        <f>'4_Wash Match Table'!AM435</f>
        <v/>
      </c>
      <c r="O445" s="150" t="str">
        <f>'4_Wash Match Table'!M435</f>
        <v/>
      </c>
      <c r="P445" s="150" t="str">
        <f>'4_Wash Match Table'!V435</f>
        <v/>
      </c>
      <c r="Q445" s="150" t="str">
        <f>'4_Wash Match Table'!AE435</f>
        <v/>
      </c>
      <c r="R445" s="150" t="str">
        <f>'4_Wash Match Table'!AN435</f>
        <v/>
      </c>
      <c r="S445" s="148" t="str">
        <f>IF(A445="","",SUM('4_Wash Match Table'!O435,'4_Wash Match Table'!X435,'4_Wash Match Table'!AG435,'4_Wash Match Table'!AP435))</f>
        <v/>
      </c>
      <c r="T445" s="151" t="str">
        <f>'4_Wash Match Table'!P435</f>
        <v/>
      </c>
      <c r="U445" s="151" t="str">
        <f>'4_Wash Match Table'!Q435</f>
        <v/>
      </c>
      <c r="V445" s="149" t="str">
        <f>IF(C445="","",SUM('4_Wash Match Table'!R435,'4_Wash Match Table'!AA435,'4_Wash Match Table'!AJ435,'4_Wash Match Table'!AS435))</f>
        <v/>
      </c>
      <c r="W445" s="152" t="str">
        <f t="shared" si="6"/>
        <v/>
      </c>
    </row>
    <row r="446" spans="1:23" ht="12.75" customHeight="1" x14ac:dyDescent="0.2">
      <c r="A446" s="146" t="str">
        <f>'4_Wash Match Table'!A436</f>
        <v/>
      </c>
      <c r="B446" s="146" t="str">
        <f>'4_Wash Match Table'!B436</f>
        <v/>
      </c>
      <c r="C446" s="146" t="str">
        <f>'4_Wash Match Table'!C436</f>
        <v/>
      </c>
      <c r="D446" s="146" t="str">
        <f>'4_Wash Match Table'!D436</f>
        <v/>
      </c>
      <c r="E446" s="147" t="str">
        <f>'4_Wash Match Table'!E436</f>
        <v/>
      </c>
      <c r="F446" s="148" t="str">
        <f>'4_Wash Match Table'!F436</f>
        <v/>
      </c>
      <c r="G446" s="149" t="str">
        <f>IF(D446="","",IFERROR(INDEX('2_Review &amp; Audit'!$P$6:$P$505,MATCH(D446,'2_Review &amp; Audit'!$H$6:$H$505,0)),""))</f>
        <v/>
      </c>
      <c r="H446" s="149" t="str">
        <f>IF(D446="","",IFERROR(INDEX('2_Review &amp; Audit'!$L$6:$L$505,MATCH(D446,'2_Review &amp; Audit'!$H$6:$H$505,0)),""))</f>
        <v/>
      </c>
      <c r="I446" s="149" t="str">
        <f>IF(D446="","",IFERROR(INDEX('2_Review &amp; Audit'!$Q$6:$Q$505,MATCH(D446,'2_Review &amp; Audit'!$H$6:$H$505,0)),""))</f>
        <v/>
      </c>
      <c r="J446" s="146" t="str">
        <f>'4_Wash Match Table'!I436</f>
        <v/>
      </c>
      <c r="K446" s="146" t="str">
        <f>'4_Wash Match Table'!L436</f>
        <v/>
      </c>
      <c r="L446" s="146" t="str">
        <f>'4_Wash Match Table'!U436</f>
        <v/>
      </c>
      <c r="M446" s="146" t="str">
        <f>'4_Wash Match Table'!AD436</f>
        <v/>
      </c>
      <c r="N446" s="146" t="str">
        <f>'4_Wash Match Table'!AM436</f>
        <v/>
      </c>
      <c r="O446" s="150" t="str">
        <f>'4_Wash Match Table'!M436</f>
        <v/>
      </c>
      <c r="P446" s="150" t="str">
        <f>'4_Wash Match Table'!V436</f>
        <v/>
      </c>
      <c r="Q446" s="150" t="str">
        <f>'4_Wash Match Table'!AE436</f>
        <v/>
      </c>
      <c r="R446" s="150" t="str">
        <f>'4_Wash Match Table'!AN436</f>
        <v/>
      </c>
      <c r="S446" s="148" t="str">
        <f>IF(A446="","",SUM('4_Wash Match Table'!O436,'4_Wash Match Table'!X436,'4_Wash Match Table'!AG436,'4_Wash Match Table'!AP436))</f>
        <v/>
      </c>
      <c r="T446" s="151" t="str">
        <f>'4_Wash Match Table'!P436</f>
        <v/>
      </c>
      <c r="U446" s="151" t="str">
        <f>'4_Wash Match Table'!Q436</f>
        <v/>
      </c>
      <c r="V446" s="149" t="str">
        <f>IF(C446="","",SUM('4_Wash Match Table'!R436,'4_Wash Match Table'!AA436,'4_Wash Match Table'!AJ436,'4_Wash Match Table'!AS436))</f>
        <v/>
      </c>
      <c r="W446" s="152" t="str">
        <f t="shared" si="6"/>
        <v/>
      </c>
    </row>
    <row r="447" spans="1:23" ht="12.75" customHeight="1" x14ac:dyDescent="0.2">
      <c r="A447" s="146" t="str">
        <f>'4_Wash Match Table'!A437</f>
        <v/>
      </c>
      <c r="B447" s="146" t="str">
        <f>'4_Wash Match Table'!B437</f>
        <v/>
      </c>
      <c r="C447" s="146" t="str">
        <f>'4_Wash Match Table'!C437</f>
        <v/>
      </c>
      <c r="D447" s="146" t="str">
        <f>'4_Wash Match Table'!D437</f>
        <v/>
      </c>
      <c r="E447" s="147" t="str">
        <f>'4_Wash Match Table'!E437</f>
        <v/>
      </c>
      <c r="F447" s="148" t="str">
        <f>'4_Wash Match Table'!F437</f>
        <v/>
      </c>
      <c r="G447" s="149" t="str">
        <f>IF(D447="","",IFERROR(INDEX('2_Review &amp; Audit'!$P$6:$P$505,MATCH(D447,'2_Review &amp; Audit'!$H$6:$H$505,0)),""))</f>
        <v/>
      </c>
      <c r="H447" s="149" t="str">
        <f>IF(D447="","",IFERROR(INDEX('2_Review &amp; Audit'!$L$6:$L$505,MATCH(D447,'2_Review &amp; Audit'!$H$6:$H$505,0)),""))</f>
        <v/>
      </c>
      <c r="I447" s="149" t="str">
        <f>IF(D447="","",IFERROR(INDEX('2_Review &amp; Audit'!$Q$6:$Q$505,MATCH(D447,'2_Review &amp; Audit'!$H$6:$H$505,0)),""))</f>
        <v/>
      </c>
      <c r="J447" s="146" t="str">
        <f>'4_Wash Match Table'!I437</f>
        <v/>
      </c>
      <c r="K447" s="146" t="str">
        <f>'4_Wash Match Table'!L437</f>
        <v/>
      </c>
      <c r="L447" s="146" t="str">
        <f>'4_Wash Match Table'!U437</f>
        <v/>
      </c>
      <c r="M447" s="146" t="str">
        <f>'4_Wash Match Table'!AD437</f>
        <v/>
      </c>
      <c r="N447" s="146" t="str">
        <f>'4_Wash Match Table'!AM437</f>
        <v/>
      </c>
      <c r="O447" s="150" t="str">
        <f>'4_Wash Match Table'!M437</f>
        <v/>
      </c>
      <c r="P447" s="150" t="str">
        <f>'4_Wash Match Table'!V437</f>
        <v/>
      </c>
      <c r="Q447" s="150" t="str">
        <f>'4_Wash Match Table'!AE437</f>
        <v/>
      </c>
      <c r="R447" s="150" t="str">
        <f>'4_Wash Match Table'!AN437</f>
        <v/>
      </c>
      <c r="S447" s="148" t="str">
        <f>IF(A447="","",SUM('4_Wash Match Table'!O437,'4_Wash Match Table'!X437,'4_Wash Match Table'!AG437,'4_Wash Match Table'!AP437))</f>
        <v/>
      </c>
      <c r="T447" s="151" t="str">
        <f>'4_Wash Match Table'!P437</f>
        <v/>
      </c>
      <c r="U447" s="151" t="str">
        <f>'4_Wash Match Table'!Q437</f>
        <v/>
      </c>
      <c r="V447" s="149" t="str">
        <f>IF(C447="","",SUM('4_Wash Match Table'!R437,'4_Wash Match Table'!AA437,'4_Wash Match Table'!AJ437,'4_Wash Match Table'!AS437))</f>
        <v/>
      </c>
      <c r="W447" s="152" t="str">
        <f t="shared" si="6"/>
        <v/>
      </c>
    </row>
    <row r="448" spans="1:23" ht="12.75" customHeight="1" x14ac:dyDescent="0.2">
      <c r="A448" s="146" t="str">
        <f>'4_Wash Match Table'!A438</f>
        <v/>
      </c>
      <c r="B448" s="146" t="str">
        <f>'4_Wash Match Table'!B438</f>
        <v/>
      </c>
      <c r="C448" s="146" t="str">
        <f>'4_Wash Match Table'!C438</f>
        <v/>
      </c>
      <c r="D448" s="146" t="str">
        <f>'4_Wash Match Table'!D438</f>
        <v/>
      </c>
      <c r="E448" s="147" t="str">
        <f>'4_Wash Match Table'!E438</f>
        <v/>
      </c>
      <c r="F448" s="148" t="str">
        <f>'4_Wash Match Table'!F438</f>
        <v/>
      </c>
      <c r="G448" s="149" t="str">
        <f>IF(D448="","",IFERROR(INDEX('2_Review &amp; Audit'!$P$6:$P$505,MATCH(D448,'2_Review &amp; Audit'!$H$6:$H$505,0)),""))</f>
        <v/>
      </c>
      <c r="H448" s="149" t="str">
        <f>IF(D448="","",IFERROR(INDEX('2_Review &amp; Audit'!$L$6:$L$505,MATCH(D448,'2_Review &amp; Audit'!$H$6:$H$505,0)),""))</f>
        <v/>
      </c>
      <c r="I448" s="149" t="str">
        <f>IF(D448="","",IFERROR(INDEX('2_Review &amp; Audit'!$Q$6:$Q$505,MATCH(D448,'2_Review &amp; Audit'!$H$6:$H$505,0)),""))</f>
        <v/>
      </c>
      <c r="J448" s="146" t="str">
        <f>'4_Wash Match Table'!I438</f>
        <v/>
      </c>
      <c r="K448" s="146" t="str">
        <f>'4_Wash Match Table'!L438</f>
        <v/>
      </c>
      <c r="L448" s="146" t="str">
        <f>'4_Wash Match Table'!U438</f>
        <v/>
      </c>
      <c r="M448" s="146" t="str">
        <f>'4_Wash Match Table'!AD438</f>
        <v/>
      </c>
      <c r="N448" s="146" t="str">
        <f>'4_Wash Match Table'!AM438</f>
        <v/>
      </c>
      <c r="O448" s="150" t="str">
        <f>'4_Wash Match Table'!M438</f>
        <v/>
      </c>
      <c r="P448" s="150" t="str">
        <f>'4_Wash Match Table'!V438</f>
        <v/>
      </c>
      <c r="Q448" s="150" t="str">
        <f>'4_Wash Match Table'!AE438</f>
        <v/>
      </c>
      <c r="R448" s="150" t="str">
        <f>'4_Wash Match Table'!AN438</f>
        <v/>
      </c>
      <c r="S448" s="148" t="str">
        <f>IF(A448="","",SUM('4_Wash Match Table'!O438,'4_Wash Match Table'!X438,'4_Wash Match Table'!AG438,'4_Wash Match Table'!AP438))</f>
        <v/>
      </c>
      <c r="T448" s="151" t="str">
        <f>'4_Wash Match Table'!P438</f>
        <v/>
      </c>
      <c r="U448" s="151" t="str">
        <f>'4_Wash Match Table'!Q438</f>
        <v/>
      </c>
      <c r="V448" s="149" t="str">
        <f>IF(C448="","",SUM('4_Wash Match Table'!R438,'4_Wash Match Table'!AA438,'4_Wash Match Table'!AJ438,'4_Wash Match Table'!AS438))</f>
        <v/>
      </c>
      <c r="W448" s="152" t="str">
        <f t="shared" si="6"/>
        <v/>
      </c>
    </row>
    <row r="449" spans="1:23" ht="12.75" customHeight="1" x14ac:dyDescent="0.2">
      <c r="A449" s="146" t="str">
        <f>'4_Wash Match Table'!A439</f>
        <v/>
      </c>
      <c r="B449" s="146" t="str">
        <f>'4_Wash Match Table'!B439</f>
        <v/>
      </c>
      <c r="C449" s="146" t="str">
        <f>'4_Wash Match Table'!C439</f>
        <v/>
      </c>
      <c r="D449" s="146" t="str">
        <f>'4_Wash Match Table'!D439</f>
        <v/>
      </c>
      <c r="E449" s="147" t="str">
        <f>'4_Wash Match Table'!E439</f>
        <v/>
      </c>
      <c r="F449" s="148" t="str">
        <f>'4_Wash Match Table'!F439</f>
        <v/>
      </c>
      <c r="G449" s="149" t="str">
        <f>IF(D449="","",IFERROR(INDEX('2_Review &amp; Audit'!$P$6:$P$505,MATCH(D449,'2_Review &amp; Audit'!$H$6:$H$505,0)),""))</f>
        <v/>
      </c>
      <c r="H449" s="149" t="str">
        <f>IF(D449="","",IFERROR(INDEX('2_Review &amp; Audit'!$L$6:$L$505,MATCH(D449,'2_Review &amp; Audit'!$H$6:$H$505,0)),""))</f>
        <v/>
      </c>
      <c r="I449" s="149" t="str">
        <f>IF(D449="","",IFERROR(INDEX('2_Review &amp; Audit'!$Q$6:$Q$505,MATCH(D449,'2_Review &amp; Audit'!$H$6:$H$505,0)),""))</f>
        <v/>
      </c>
      <c r="J449" s="146" t="str">
        <f>'4_Wash Match Table'!I439</f>
        <v/>
      </c>
      <c r="K449" s="146" t="str">
        <f>'4_Wash Match Table'!L439</f>
        <v/>
      </c>
      <c r="L449" s="146" t="str">
        <f>'4_Wash Match Table'!U439</f>
        <v/>
      </c>
      <c r="M449" s="146" t="str">
        <f>'4_Wash Match Table'!AD439</f>
        <v/>
      </c>
      <c r="N449" s="146" t="str">
        <f>'4_Wash Match Table'!AM439</f>
        <v/>
      </c>
      <c r="O449" s="150" t="str">
        <f>'4_Wash Match Table'!M439</f>
        <v/>
      </c>
      <c r="P449" s="150" t="str">
        <f>'4_Wash Match Table'!V439</f>
        <v/>
      </c>
      <c r="Q449" s="150" t="str">
        <f>'4_Wash Match Table'!AE439</f>
        <v/>
      </c>
      <c r="R449" s="150" t="str">
        <f>'4_Wash Match Table'!AN439</f>
        <v/>
      </c>
      <c r="S449" s="148" t="str">
        <f>IF(A449="","",SUM('4_Wash Match Table'!O439,'4_Wash Match Table'!X439,'4_Wash Match Table'!AG439,'4_Wash Match Table'!AP439))</f>
        <v/>
      </c>
      <c r="T449" s="151" t="str">
        <f>'4_Wash Match Table'!P439</f>
        <v/>
      </c>
      <c r="U449" s="151" t="str">
        <f>'4_Wash Match Table'!Q439</f>
        <v/>
      </c>
      <c r="V449" s="149" t="str">
        <f>IF(C449="","",SUM('4_Wash Match Table'!R439,'4_Wash Match Table'!AA439,'4_Wash Match Table'!AJ439,'4_Wash Match Table'!AS439))</f>
        <v/>
      </c>
      <c r="W449" s="152" t="str">
        <f t="shared" si="6"/>
        <v/>
      </c>
    </row>
    <row r="450" spans="1:23" ht="12.75" customHeight="1" x14ac:dyDescent="0.2">
      <c r="A450" s="146" t="str">
        <f>'4_Wash Match Table'!A440</f>
        <v/>
      </c>
      <c r="B450" s="146" t="str">
        <f>'4_Wash Match Table'!B440</f>
        <v/>
      </c>
      <c r="C450" s="146" t="str">
        <f>'4_Wash Match Table'!C440</f>
        <v/>
      </c>
      <c r="D450" s="146" t="str">
        <f>'4_Wash Match Table'!D440</f>
        <v/>
      </c>
      <c r="E450" s="147" t="str">
        <f>'4_Wash Match Table'!E440</f>
        <v/>
      </c>
      <c r="F450" s="148" t="str">
        <f>'4_Wash Match Table'!F440</f>
        <v/>
      </c>
      <c r="G450" s="149" t="str">
        <f>IF(D450="","",IFERROR(INDEX('2_Review &amp; Audit'!$P$6:$P$505,MATCH(D450,'2_Review &amp; Audit'!$H$6:$H$505,0)),""))</f>
        <v/>
      </c>
      <c r="H450" s="149" t="str">
        <f>IF(D450="","",IFERROR(INDEX('2_Review &amp; Audit'!$L$6:$L$505,MATCH(D450,'2_Review &amp; Audit'!$H$6:$H$505,0)),""))</f>
        <v/>
      </c>
      <c r="I450" s="149" t="str">
        <f>IF(D450="","",IFERROR(INDEX('2_Review &amp; Audit'!$Q$6:$Q$505,MATCH(D450,'2_Review &amp; Audit'!$H$6:$H$505,0)),""))</f>
        <v/>
      </c>
      <c r="J450" s="146" t="str">
        <f>'4_Wash Match Table'!I440</f>
        <v/>
      </c>
      <c r="K450" s="146" t="str">
        <f>'4_Wash Match Table'!L440</f>
        <v/>
      </c>
      <c r="L450" s="146" t="str">
        <f>'4_Wash Match Table'!U440</f>
        <v/>
      </c>
      <c r="M450" s="146" t="str">
        <f>'4_Wash Match Table'!AD440</f>
        <v/>
      </c>
      <c r="N450" s="146" t="str">
        <f>'4_Wash Match Table'!AM440</f>
        <v/>
      </c>
      <c r="O450" s="150" t="str">
        <f>'4_Wash Match Table'!M440</f>
        <v/>
      </c>
      <c r="P450" s="150" t="str">
        <f>'4_Wash Match Table'!V440</f>
        <v/>
      </c>
      <c r="Q450" s="150" t="str">
        <f>'4_Wash Match Table'!AE440</f>
        <v/>
      </c>
      <c r="R450" s="150" t="str">
        <f>'4_Wash Match Table'!AN440</f>
        <v/>
      </c>
      <c r="S450" s="148" t="str">
        <f>IF(A450="","",SUM('4_Wash Match Table'!O440,'4_Wash Match Table'!X440,'4_Wash Match Table'!AG440,'4_Wash Match Table'!AP440))</f>
        <v/>
      </c>
      <c r="T450" s="151" t="str">
        <f>'4_Wash Match Table'!P440</f>
        <v/>
      </c>
      <c r="U450" s="151" t="str">
        <f>'4_Wash Match Table'!Q440</f>
        <v/>
      </c>
      <c r="V450" s="149" t="str">
        <f>IF(C450="","",SUM('4_Wash Match Table'!R440,'4_Wash Match Table'!AA440,'4_Wash Match Table'!AJ440,'4_Wash Match Table'!AS440))</f>
        <v/>
      </c>
      <c r="W450" s="152" t="str">
        <f t="shared" si="6"/>
        <v/>
      </c>
    </row>
    <row r="451" spans="1:23" ht="12.75" customHeight="1" x14ac:dyDescent="0.2">
      <c r="A451" s="146" t="str">
        <f>'4_Wash Match Table'!A441</f>
        <v/>
      </c>
      <c r="B451" s="146" t="str">
        <f>'4_Wash Match Table'!B441</f>
        <v/>
      </c>
      <c r="C451" s="146" t="str">
        <f>'4_Wash Match Table'!C441</f>
        <v/>
      </c>
      <c r="D451" s="146" t="str">
        <f>'4_Wash Match Table'!D441</f>
        <v/>
      </c>
      <c r="E451" s="147" t="str">
        <f>'4_Wash Match Table'!E441</f>
        <v/>
      </c>
      <c r="F451" s="148" t="str">
        <f>'4_Wash Match Table'!F441</f>
        <v/>
      </c>
      <c r="G451" s="149" t="str">
        <f>IF(D451="","",IFERROR(INDEX('2_Review &amp; Audit'!$P$6:$P$505,MATCH(D451,'2_Review &amp; Audit'!$H$6:$H$505,0)),""))</f>
        <v/>
      </c>
      <c r="H451" s="149" t="str">
        <f>IF(D451="","",IFERROR(INDEX('2_Review &amp; Audit'!$L$6:$L$505,MATCH(D451,'2_Review &amp; Audit'!$H$6:$H$505,0)),""))</f>
        <v/>
      </c>
      <c r="I451" s="149" t="str">
        <f>IF(D451="","",IFERROR(INDEX('2_Review &amp; Audit'!$Q$6:$Q$505,MATCH(D451,'2_Review &amp; Audit'!$H$6:$H$505,0)),""))</f>
        <v/>
      </c>
      <c r="J451" s="146" t="str">
        <f>'4_Wash Match Table'!I441</f>
        <v/>
      </c>
      <c r="K451" s="146" t="str">
        <f>'4_Wash Match Table'!L441</f>
        <v/>
      </c>
      <c r="L451" s="146" t="str">
        <f>'4_Wash Match Table'!U441</f>
        <v/>
      </c>
      <c r="M451" s="146" t="str">
        <f>'4_Wash Match Table'!AD441</f>
        <v/>
      </c>
      <c r="N451" s="146" t="str">
        <f>'4_Wash Match Table'!AM441</f>
        <v/>
      </c>
      <c r="O451" s="150" t="str">
        <f>'4_Wash Match Table'!M441</f>
        <v/>
      </c>
      <c r="P451" s="150" t="str">
        <f>'4_Wash Match Table'!V441</f>
        <v/>
      </c>
      <c r="Q451" s="150" t="str">
        <f>'4_Wash Match Table'!AE441</f>
        <v/>
      </c>
      <c r="R451" s="150" t="str">
        <f>'4_Wash Match Table'!AN441</f>
        <v/>
      </c>
      <c r="S451" s="148" t="str">
        <f>IF(A451="","",SUM('4_Wash Match Table'!O441,'4_Wash Match Table'!X441,'4_Wash Match Table'!AG441,'4_Wash Match Table'!AP441))</f>
        <v/>
      </c>
      <c r="T451" s="151" t="str">
        <f>'4_Wash Match Table'!P441</f>
        <v/>
      </c>
      <c r="U451" s="151" t="str">
        <f>'4_Wash Match Table'!Q441</f>
        <v/>
      </c>
      <c r="V451" s="149" t="str">
        <f>IF(C451="","",SUM('4_Wash Match Table'!R441,'4_Wash Match Table'!AA441,'4_Wash Match Table'!AJ441,'4_Wash Match Table'!AS441))</f>
        <v/>
      </c>
      <c r="W451" s="152" t="str">
        <f t="shared" si="6"/>
        <v/>
      </c>
    </row>
    <row r="452" spans="1:23" ht="12.75" customHeight="1" x14ac:dyDescent="0.2">
      <c r="A452" s="146" t="str">
        <f>'4_Wash Match Table'!A442</f>
        <v/>
      </c>
      <c r="B452" s="146" t="str">
        <f>'4_Wash Match Table'!B442</f>
        <v/>
      </c>
      <c r="C452" s="146" t="str">
        <f>'4_Wash Match Table'!C442</f>
        <v/>
      </c>
      <c r="D452" s="146" t="str">
        <f>'4_Wash Match Table'!D442</f>
        <v/>
      </c>
      <c r="E452" s="147" t="str">
        <f>'4_Wash Match Table'!E442</f>
        <v/>
      </c>
      <c r="F452" s="148" t="str">
        <f>'4_Wash Match Table'!F442</f>
        <v/>
      </c>
      <c r="G452" s="149" t="str">
        <f>IF(D452="","",IFERROR(INDEX('2_Review &amp; Audit'!$P$6:$P$505,MATCH(D452,'2_Review &amp; Audit'!$H$6:$H$505,0)),""))</f>
        <v/>
      </c>
      <c r="H452" s="149" t="str">
        <f>IF(D452="","",IFERROR(INDEX('2_Review &amp; Audit'!$L$6:$L$505,MATCH(D452,'2_Review &amp; Audit'!$H$6:$H$505,0)),""))</f>
        <v/>
      </c>
      <c r="I452" s="149" t="str">
        <f>IF(D452="","",IFERROR(INDEX('2_Review &amp; Audit'!$Q$6:$Q$505,MATCH(D452,'2_Review &amp; Audit'!$H$6:$H$505,0)),""))</f>
        <v/>
      </c>
      <c r="J452" s="146" t="str">
        <f>'4_Wash Match Table'!I442</f>
        <v/>
      </c>
      <c r="K452" s="146" t="str">
        <f>'4_Wash Match Table'!L442</f>
        <v/>
      </c>
      <c r="L452" s="146" t="str">
        <f>'4_Wash Match Table'!U442</f>
        <v/>
      </c>
      <c r="M452" s="146" t="str">
        <f>'4_Wash Match Table'!AD442</f>
        <v/>
      </c>
      <c r="N452" s="146" t="str">
        <f>'4_Wash Match Table'!AM442</f>
        <v/>
      </c>
      <c r="O452" s="150" t="str">
        <f>'4_Wash Match Table'!M442</f>
        <v/>
      </c>
      <c r="P452" s="150" t="str">
        <f>'4_Wash Match Table'!V442</f>
        <v/>
      </c>
      <c r="Q452" s="150" t="str">
        <f>'4_Wash Match Table'!AE442</f>
        <v/>
      </c>
      <c r="R452" s="150" t="str">
        <f>'4_Wash Match Table'!AN442</f>
        <v/>
      </c>
      <c r="S452" s="148" t="str">
        <f>IF(A452="","",SUM('4_Wash Match Table'!O442,'4_Wash Match Table'!X442,'4_Wash Match Table'!AG442,'4_Wash Match Table'!AP442))</f>
        <v/>
      </c>
      <c r="T452" s="151" t="str">
        <f>'4_Wash Match Table'!P442</f>
        <v/>
      </c>
      <c r="U452" s="151" t="str">
        <f>'4_Wash Match Table'!Q442</f>
        <v/>
      </c>
      <c r="V452" s="149" t="str">
        <f>IF(C452="","",SUM('4_Wash Match Table'!R442,'4_Wash Match Table'!AA442,'4_Wash Match Table'!AJ442,'4_Wash Match Table'!AS442))</f>
        <v/>
      </c>
      <c r="W452" s="152" t="str">
        <f t="shared" si="6"/>
        <v/>
      </c>
    </row>
    <row r="453" spans="1:23" ht="12.75" customHeight="1" x14ac:dyDescent="0.2">
      <c r="A453" s="146" t="str">
        <f>'4_Wash Match Table'!A443</f>
        <v/>
      </c>
      <c r="B453" s="146" t="str">
        <f>'4_Wash Match Table'!B443</f>
        <v/>
      </c>
      <c r="C453" s="146" t="str">
        <f>'4_Wash Match Table'!C443</f>
        <v/>
      </c>
      <c r="D453" s="146" t="str">
        <f>'4_Wash Match Table'!D443</f>
        <v/>
      </c>
      <c r="E453" s="147" t="str">
        <f>'4_Wash Match Table'!E443</f>
        <v/>
      </c>
      <c r="F453" s="148" t="str">
        <f>'4_Wash Match Table'!F443</f>
        <v/>
      </c>
      <c r="G453" s="149" t="str">
        <f>IF(D453="","",IFERROR(INDEX('2_Review &amp; Audit'!$P$6:$P$505,MATCH(D453,'2_Review &amp; Audit'!$H$6:$H$505,0)),""))</f>
        <v/>
      </c>
      <c r="H453" s="149" t="str">
        <f>IF(D453="","",IFERROR(INDEX('2_Review &amp; Audit'!$L$6:$L$505,MATCH(D453,'2_Review &amp; Audit'!$H$6:$H$505,0)),""))</f>
        <v/>
      </c>
      <c r="I453" s="149" t="str">
        <f>IF(D453="","",IFERROR(INDEX('2_Review &amp; Audit'!$Q$6:$Q$505,MATCH(D453,'2_Review &amp; Audit'!$H$6:$H$505,0)),""))</f>
        <v/>
      </c>
      <c r="J453" s="146" t="str">
        <f>'4_Wash Match Table'!I443</f>
        <v/>
      </c>
      <c r="K453" s="146" t="str">
        <f>'4_Wash Match Table'!L443</f>
        <v/>
      </c>
      <c r="L453" s="146" t="str">
        <f>'4_Wash Match Table'!U443</f>
        <v/>
      </c>
      <c r="M453" s="146" t="str">
        <f>'4_Wash Match Table'!AD443</f>
        <v/>
      </c>
      <c r="N453" s="146" t="str">
        <f>'4_Wash Match Table'!AM443</f>
        <v/>
      </c>
      <c r="O453" s="150" t="str">
        <f>'4_Wash Match Table'!M443</f>
        <v/>
      </c>
      <c r="P453" s="150" t="str">
        <f>'4_Wash Match Table'!V443</f>
        <v/>
      </c>
      <c r="Q453" s="150" t="str">
        <f>'4_Wash Match Table'!AE443</f>
        <v/>
      </c>
      <c r="R453" s="150" t="str">
        <f>'4_Wash Match Table'!AN443</f>
        <v/>
      </c>
      <c r="S453" s="148" t="str">
        <f>IF(A453="","",SUM('4_Wash Match Table'!O443,'4_Wash Match Table'!X443,'4_Wash Match Table'!AG443,'4_Wash Match Table'!AP443))</f>
        <v/>
      </c>
      <c r="T453" s="151" t="str">
        <f>'4_Wash Match Table'!P443</f>
        <v/>
      </c>
      <c r="U453" s="151" t="str">
        <f>'4_Wash Match Table'!Q443</f>
        <v/>
      </c>
      <c r="V453" s="149" t="str">
        <f>IF(C453="","",SUM('4_Wash Match Table'!R443,'4_Wash Match Table'!AA443,'4_Wash Match Table'!AJ443,'4_Wash Match Table'!AS443))</f>
        <v/>
      </c>
      <c r="W453" s="152" t="str">
        <f t="shared" si="6"/>
        <v/>
      </c>
    </row>
    <row r="454" spans="1:23" ht="12.75" customHeight="1" x14ac:dyDescent="0.2">
      <c r="A454" s="146" t="str">
        <f>'4_Wash Match Table'!A444</f>
        <v/>
      </c>
      <c r="B454" s="146" t="str">
        <f>'4_Wash Match Table'!B444</f>
        <v/>
      </c>
      <c r="C454" s="146" t="str">
        <f>'4_Wash Match Table'!C444</f>
        <v/>
      </c>
      <c r="D454" s="146" t="str">
        <f>'4_Wash Match Table'!D444</f>
        <v/>
      </c>
      <c r="E454" s="147" t="str">
        <f>'4_Wash Match Table'!E444</f>
        <v/>
      </c>
      <c r="F454" s="148" t="str">
        <f>'4_Wash Match Table'!F444</f>
        <v/>
      </c>
      <c r="G454" s="149" t="str">
        <f>IF(D454="","",IFERROR(INDEX('2_Review &amp; Audit'!$P$6:$P$505,MATCH(D454,'2_Review &amp; Audit'!$H$6:$H$505,0)),""))</f>
        <v/>
      </c>
      <c r="H454" s="149" t="str">
        <f>IF(D454="","",IFERROR(INDEX('2_Review &amp; Audit'!$L$6:$L$505,MATCH(D454,'2_Review &amp; Audit'!$H$6:$H$505,0)),""))</f>
        <v/>
      </c>
      <c r="I454" s="149" t="str">
        <f>IF(D454="","",IFERROR(INDEX('2_Review &amp; Audit'!$Q$6:$Q$505,MATCH(D454,'2_Review &amp; Audit'!$H$6:$H$505,0)),""))</f>
        <v/>
      </c>
      <c r="J454" s="146" t="str">
        <f>'4_Wash Match Table'!I444</f>
        <v/>
      </c>
      <c r="K454" s="146" t="str">
        <f>'4_Wash Match Table'!L444</f>
        <v/>
      </c>
      <c r="L454" s="146" t="str">
        <f>'4_Wash Match Table'!U444</f>
        <v/>
      </c>
      <c r="M454" s="146" t="str">
        <f>'4_Wash Match Table'!AD444</f>
        <v/>
      </c>
      <c r="N454" s="146" t="str">
        <f>'4_Wash Match Table'!AM444</f>
        <v/>
      </c>
      <c r="O454" s="150" t="str">
        <f>'4_Wash Match Table'!M444</f>
        <v/>
      </c>
      <c r="P454" s="150" t="str">
        <f>'4_Wash Match Table'!V444</f>
        <v/>
      </c>
      <c r="Q454" s="150" t="str">
        <f>'4_Wash Match Table'!AE444</f>
        <v/>
      </c>
      <c r="R454" s="150" t="str">
        <f>'4_Wash Match Table'!AN444</f>
        <v/>
      </c>
      <c r="S454" s="148" t="str">
        <f>IF(A454="","",SUM('4_Wash Match Table'!O444,'4_Wash Match Table'!X444,'4_Wash Match Table'!AG444,'4_Wash Match Table'!AP444))</f>
        <v/>
      </c>
      <c r="T454" s="151" t="str">
        <f>'4_Wash Match Table'!P444</f>
        <v/>
      </c>
      <c r="U454" s="151" t="str">
        <f>'4_Wash Match Table'!Q444</f>
        <v/>
      </c>
      <c r="V454" s="149" t="str">
        <f>IF(C454="","",SUM('4_Wash Match Table'!R444,'4_Wash Match Table'!AA444,'4_Wash Match Table'!AJ444,'4_Wash Match Table'!AS444))</f>
        <v/>
      </c>
      <c r="W454" s="152" t="str">
        <f t="shared" si="6"/>
        <v/>
      </c>
    </row>
    <row r="455" spans="1:23" ht="12.75" customHeight="1" x14ac:dyDescent="0.2">
      <c r="A455" s="146" t="str">
        <f>'4_Wash Match Table'!A445</f>
        <v/>
      </c>
      <c r="B455" s="146" t="str">
        <f>'4_Wash Match Table'!B445</f>
        <v/>
      </c>
      <c r="C455" s="146" t="str">
        <f>'4_Wash Match Table'!C445</f>
        <v/>
      </c>
      <c r="D455" s="146" t="str">
        <f>'4_Wash Match Table'!D445</f>
        <v/>
      </c>
      <c r="E455" s="147" t="str">
        <f>'4_Wash Match Table'!E445</f>
        <v/>
      </c>
      <c r="F455" s="148" t="str">
        <f>'4_Wash Match Table'!F445</f>
        <v/>
      </c>
      <c r="G455" s="149" t="str">
        <f>IF(D455="","",IFERROR(INDEX('2_Review &amp; Audit'!$P$6:$P$505,MATCH(D455,'2_Review &amp; Audit'!$H$6:$H$505,0)),""))</f>
        <v/>
      </c>
      <c r="H455" s="149" t="str">
        <f>IF(D455="","",IFERROR(INDEX('2_Review &amp; Audit'!$L$6:$L$505,MATCH(D455,'2_Review &amp; Audit'!$H$6:$H$505,0)),""))</f>
        <v/>
      </c>
      <c r="I455" s="149" t="str">
        <f>IF(D455="","",IFERROR(INDEX('2_Review &amp; Audit'!$Q$6:$Q$505,MATCH(D455,'2_Review &amp; Audit'!$H$6:$H$505,0)),""))</f>
        <v/>
      </c>
      <c r="J455" s="146" t="str">
        <f>'4_Wash Match Table'!I445</f>
        <v/>
      </c>
      <c r="K455" s="146" t="str">
        <f>'4_Wash Match Table'!L445</f>
        <v/>
      </c>
      <c r="L455" s="146" t="str">
        <f>'4_Wash Match Table'!U445</f>
        <v/>
      </c>
      <c r="M455" s="146" t="str">
        <f>'4_Wash Match Table'!AD445</f>
        <v/>
      </c>
      <c r="N455" s="146" t="str">
        <f>'4_Wash Match Table'!AM445</f>
        <v/>
      </c>
      <c r="O455" s="150" t="str">
        <f>'4_Wash Match Table'!M445</f>
        <v/>
      </c>
      <c r="P455" s="150" t="str">
        <f>'4_Wash Match Table'!V445</f>
        <v/>
      </c>
      <c r="Q455" s="150" t="str">
        <f>'4_Wash Match Table'!AE445</f>
        <v/>
      </c>
      <c r="R455" s="150" t="str">
        <f>'4_Wash Match Table'!AN445</f>
        <v/>
      </c>
      <c r="S455" s="148" t="str">
        <f>IF(A455="","",SUM('4_Wash Match Table'!O445,'4_Wash Match Table'!X445,'4_Wash Match Table'!AG445,'4_Wash Match Table'!AP445))</f>
        <v/>
      </c>
      <c r="T455" s="151" t="str">
        <f>'4_Wash Match Table'!P445</f>
        <v/>
      </c>
      <c r="U455" s="151" t="str">
        <f>'4_Wash Match Table'!Q445</f>
        <v/>
      </c>
      <c r="V455" s="149" t="str">
        <f>IF(C455="","",SUM('4_Wash Match Table'!R445,'4_Wash Match Table'!AA445,'4_Wash Match Table'!AJ445,'4_Wash Match Table'!AS445))</f>
        <v/>
      </c>
      <c r="W455" s="152" t="str">
        <f t="shared" si="6"/>
        <v/>
      </c>
    </row>
    <row r="456" spans="1:23" ht="12.75" customHeight="1" x14ac:dyDescent="0.2">
      <c r="A456" s="146" t="str">
        <f>'4_Wash Match Table'!A446</f>
        <v/>
      </c>
      <c r="B456" s="146" t="str">
        <f>'4_Wash Match Table'!B446</f>
        <v/>
      </c>
      <c r="C456" s="146" t="str">
        <f>'4_Wash Match Table'!C446</f>
        <v/>
      </c>
      <c r="D456" s="146" t="str">
        <f>'4_Wash Match Table'!D446</f>
        <v/>
      </c>
      <c r="E456" s="147" t="str">
        <f>'4_Wash Match Table'!E446</f>
        <v/>
      </c>
      <c r="F456" s="148" t="str">
        <f>'4_Wash Match Table'!F446</f>
        <v/>
      </c>
      <c r="G456" s="149" t="str">
        <f>IF(D456="","",IFERROR(INDEX('2_Review &amp; Audit'!$P$6:$P$505,MATCH(D456,'2_Review &amp; Audit'!$H$6:$H$505,0)),""))</f>
        <v/>
      </c>
      <c r="H456" s="149" t="str">
        <f>IF(D456="","",IFERROR(INDEX('2_Review &amp; Audit'!$L$6:$L$505,MATCH(D456,'2_Review &amp; Audit'!$H$6:$H$505,0)),""))</f>
        <v/>
      </c>
      <c r="I456" s="149" t="str">
        <f>IF(D456="","",IFERROR(INDEX('2_Review &amp; Audit'!$Q$6:$Q$505,MATCH(D456,'2_Review &amp; Audit'!$H$6:$H$505,0)),""))</f>
        <v/>
      </c>
      <c r="J456" s="146" t="str">
        <f>'4_Wash Match Table'!I446</f>
        <v/>
      </c>
      <c r="K456" s="146" t="str">
        <f>'4_Wash Match Table'!L446</f>
        <v/>
      </c>
      <c r="L456" s="146" t="str">
        <f>'4_Wash Match Table'!U446</f>
        <v/>
      </c>
      <c r="M456" s="146" t="str">
        <f>'4_Wash Match Table'!AD446</f>
        <v/>
      </c>
      <c r="N456" s="146" t="str">
        <f>'4_Wash Match Table'!AM446</f>
        <v/>
      </c>
      <c r="O456" s="150" t="str">
        <f>'4_Wash Match Table'!M446</f>
        <v/>
      </c>
      <c r="P456" s="150" t="str">
        <f>'4_Wash Match Table'!V446</f>
        <v/>
      </c>
      <c r="Q456" s="150" t="str">
        <f>'4_Wash Match Table'!AE446</f>
        <v/>
      </c>
      <c r="R456" s="150" t="str">
        <f>'4_Wash Match Table'!AN446</f>
        <v/>
      </c>
      <c r="S456" s="148" t="str">
        <f>IF(A456="","",SUM('4_Wash Match Table'!O446,'4_Wash Match Table'!X446,'4_Wash Match Table'!AG446,'4_Wash Match Table'!AP446))</f>
        <v/>
      </c>
      <c r="T456" s="151" t="str">
        <f>'4_Wash Match Table'!P446</f>
        <v/>
      </c>
      <c r="U456" s="151" t="str">
        <f>'4_Wash Match Table'!Q446</f>
        <v/>
      </c>
      <c r="V456" s="149" t="str">
        <f>IF(C456="","",SUM('4_Wash Match Table'!R446,'4_Wash Match Table'!AA446,'4_Wash Match Table'!AJ446,'4_Wash Match Table'!AS446))</f>
        <v/>
      </c>
      <c r="W456" s="152" t="str">
        <f t="shared" si="6"/>
        <v/>
      </c>
    </row>
    <row r="457" spans="1:23" ht="12.75" customHeight="1" x14ac:dyDescent="0.2">
      <c r="A457" s="146" t="str">
        <f>'4_Wash Match Table'!A447</f>
        <v/>
      </c>
      <c r="B457" s="146" t="str">
        <f>'4_Wash Match Table'!B447</f>
        <v/>
      </c>
      <c r="C457" s="146" t="str">
        <f>'4_Wash Match Table'!C447</f>
        <v/>
      </c>
      <c r="D457" s="146" t="str">
        <f>'4_Wash Match Table'!D447</f>
        <v/>
      </c>
      <c r="E457" s="147" t="str">
        <f>'4_Wash Match Table'!E447</f>
        <v/>
      </c>
      <c r="F457" s="148" t="str">
        <f>'4_Wash Match Table'!F447</f>
        <v/>
      </c>
      <c r="G457" s="149" t="str">
        <f>IF(D457="","",IFERROR(INDEX('2_Review &amp; Audit'!$P$6:$P$505,MATCH(D457,'2_Review &amp; Audit'!$H$6:$H$505,0)),""))</f>
        <v/>
      </c>
      <c r="H457" s="149" t="str">
        <f>IF(D457="","",IFERROR(INDEX('2_Review &amp; Audit'!$L$6:$L$505,MATCH(D457,'2_Review &amp; Audit'!$H$6:$H$505,0)),""))</f>
        <v/>
      </c>
      <c r="I457" s="149" t="str">
        <f>IF(D457="","",IFERROR(INDEX('2_Review &amp; Audit'!$Q$6:$Q$505,MATCH(D457,'2_Review &amp; Audit'!$H$6:$H$505,0)),""))</f>
        <v/>
      </c>
      <c r="J457" s="146" t="str">
        <f>'4_Wash Match Table'!I447</f>
        <v/>
      </c>
      <c r="K457" s="146" t="str">
        <f>'4_Wash Match Table'!L447</f>
        <v/>
      </c>
      <c r="L457" s="146" t="str">
        <f>'4_Wash Match Table'!U447</f>
        <v/>
      </c>
      <c r="M457" s="146" t="str">
        <f>'4_Wash Match Table'!AD447</f>
        <v/>
      </c>
      <c r="N457" s="146" t="str">
        <f>'4_Wash Match Table'!AM447</f>
        <v/>
      </c>
      <c r="O457" s="150" t="str">
        <f>'4_Wash Match Table'!M447</f>
        <v/>
      </c>
      <c r="P457" s="150" t="str">
        <f>'4_Wash Match Table'!V447</f>
        <v/>
      </c>
      <c r="Q457" s="150" t="str">
        <f>'4_Wash Match Table'!AE447</f>
        <v/>
      </c>
      <c r="R457" s="150" t="str">
        <f>'4_Wash Match Table'!AN447</f>
        <v/>
      </c>
      <c r="S457" s="148" t="str">
        <f>IF(A457="","",SUM('4_Wash Match Table'!O447,'4_Wash Match Table'!X447,'4_Wash Match Table'!AG447,'4_Wash Match Table'!AP447))</f>
        <v/>
      </c>
      <c r="T457" s="151" t="str">
        <f>'4_Wash Match Table'!P447</f>
        <v/>
      </c>
      <c r="U457" s="151" t="str">
        <f>'4_Wash Match Table'!Q447</f>
        <v/>
      </c>
      <c r="V457" s="149" t="str">
        <f>IF(C457="","",SUM('4_Wash Match Table'!R447,'4_Wash Match Table'!AA447,'4_Wash Match Table'!AJ447,'4_Wash Match Table'!AS447))</f>
        <v/>
      </c>
      <c r="W457" s="152" t="str">
        <f t="shared" si="6"/>
        <v/>
      </c>
    </row>
    <row r="458" spans="1:23" ht="12.75" customHeight="1" x14ac:dyDescent="0.2">
      <c r="A458" s="146" t="str">
        <f>'4_Wash Match Table'!A448</f>
        <v/>
      </c>
      <c r="B458" s="146" t="str">
        <f>'4_Wash Match Table'!B448</f>
        <v/>
      </c>
      <c r="C458" s="146" t="str">
        <f>'4_Wash Match Table'!C448</f>
        <v/>
      </c>
      <c r="D458" s="146" t="str">
        <f>'4_Wash Match Table'!D448</f>
        <v/>
      </c>
      <c r="E458" s="147" t="str">
        <f>'4_Wash Match Table'!E448</f>
        <v/>
      </c>
      <c r="F458" s="148" t="str">
        <f>'4_Wash Match Table'!F448</f>
        <v/>
      </c>
      <c r="G458" s="149" t="str">
        <f>IF(D458="","",IFERROR(INDEX('2_Review &amp; Audit'!$P$6:$P$505,MATCH(D458,'2_Review &amp; Audit'!$H$6:$H$505,0)),""))</f>
        <v/>
      </c>
      <c r="H458" s="149" t="str">
        <f>IF(D458="","",IFERROR(INDEX('2_Review &amp; Audit'!$L$6:$L$505,MATCH(D458,'2_Review &amp; Audit'!$H$6:$H$505,0)),""))</f>
        <v/>
      </c>
      <c r="I458" s="149" t="str">
        <f>IF(D458="","",IFERROR(INDEX('2_Review &amp; Audit'!$Q$6:$Q$505,MATCH(D458,'2_Review &amp; Audit'!$H$6:$H$505,0)),""))</f>
        <v/>
      </c>
      <c r="J458" s="146" t="str">
        <f>'4_Wash Match Table'!I448</f>
        <v/>
      </c>
      <c r="K458" s="146" t="str">
        <f>'4_Wash Match Table'!L448</f>
        <v/>
      </c>
      <c r="L458" s="146" t="str">
        <f>'4_Wash Match Table'!U448</f>
        <v/>
      </c>
      <c r="M458" s="146" t="str">
        <f>'4_Wash Match Table'!AD448</f>
        <v/>
      </c>
      <c r="N458" s="146" t="str">
        <f>'4_Wash Match Table'!AM448</f>
        <v/>
      </c>
      <c r="O458" s="150" t="str">
        <f>'4_Wash Match Table'!M448</f>
        <v/>
      </c>
      <c r="P458" s="150" t="str">
        <f>'4_Wash Match Table'!V448</f>
        <v/>
      </c>
      <c r="Q458" s="150" t="str">
        <f>'4_Wash Match Table'!AE448</f>
        <v/>
      </c>
      <c r="R458" s="150" t="str">
        <f>'4_Wash Match Table'!AN448</f>
        <v/>
      </c>
      <c r="S458" s="148" t="str">
        <f>IF(A458="","",SUM('4_Wash Match Table'!O448,'4_Wash Match Table'!X448,'4_Wash Match Table'!AG448,'4_Wash Match Table'!AP448))</f>
        <v/>
      </c>
      <c r="T458" s="151" t="str">
        <f>'4_Wash Match Table'!P448</f>
        <v/>
      </c>
      <c r="U458" s="151" t="str">
        <f>'4_Wash Match Table'!Q448</f>
        <v/>
      </c>
      <c r="V458" s="149" t="str">
        <f>IF(C458="","",SUM('4_Wash Match Table'!R448,'4_Wash Match Table'!AA448,'4_Wash Match Table'!AJ448,'4_Wash Match Table'!AS448))</f>
        <v/>
      </c>
      <c r="W458" s="152" t="str">
        <f t="shared" si="6"/>
        <v/>
      </c>
    </row>
    <row r="459" spans="1:23" ht="12.75" customHeight="1" x14ac:dyDescent="0.2">
      <c r="A459" s="146" t="str">
        <f>'4_Wash Match Table'!A449</f>
        <v/>
      </c>
      <c r="B459" s="146" t="str">
        <f>'4_Wash Match Table'!B449</f>
        <v/>
      </c>
      <c r="C459" s="146" t="str">
        <f>'4_Wash Match Table'!C449</f>
        <v/>
      </c>
      <c r="D459" s="146" t="str">
        <f>'4_Wash Match Table'!D449</f>
        <v/>
      </c>
      <c r="E459" s="147" t="str">
        <f>'4_Wash Match Table'!E449</f>
        <v/>
      </c>
      <c r="F459" s="148" t="str">
        <f>'4_Wash Match Table'!F449</f>
        <v/>
      </c>
      <c r="G459" s="149" t="str">
        <f>IF(D459="","",IFERROR(INDEX('2_Review &amp; Audit'!$P$6:$P$505,MATCH(D459,'2_Review &amp; Audit'!$H$6:$H$505,0)),""))</f>
        <v/>
      </c>
      <c r="H459" s="149" t="str">
        <f>IF(D459="","",IFERROR(INDEX('2_Review &amp; Audit'!$L$6:$L$505,MATCH(D459,'2_Review &amp; Audit'!$H$6:$H$505,0)),""))</f>
        <v/>
      </c>
      <c r="I459" s="149" t="str">
        <f>IF(D459="","",IFERROR(INDEX('2_Review &amp; Audit'!$Q$6:$Q$505,MATCH(D459,'2_Review &amp; Audit'!$H$6:$H$505,0)),""))</f>
        <v/>
      </c>
      <c r="J459" s="146" t="str">
        <f>'4_Wash Match Table'!I449</f>
        <v/>
      </c>
      <c r="K459" s="146" t="str">
        <f>'4_Wash Match Table'!L449</f>
        <v/>
      </c>
      <c r="L459" s="146" t="str">
        <f>'4_Wash Match Table'!U449</f>
        <v/>
      </c>
      <c r="M459" s="146" t="str">
        <f>'4_Wash Match Table'!AD449</f>
        <v/>
      </c>
      <c r="N459" s="146" t="str">
        <f>'4_Wash Match Table'!AM449</f>
        <v/>
      </c>
      <c r="O459" s="150" t="str">
        <f>'4_Wash Match Table'!M449</f>
        <v/>
      </c>
      <c r="P459" s="150" t="str">
        <f>'4_Wash Match Table'!V449</f>
        <v/>
      </c>
      <c r="Q459" s="150" t="str">
        <f>'4_Wash Match Table'!AE449</f>
        <v/>
      </c>
      <c r="R459" s="150" t="str">
        <f>'4_Wash Match Table'!AN449</f>
        <v/>
      </c>
      <c r="S459" s="148" t="str">
        <f>IF(A459="","",SUM('4_Wash Match Table'!O449,'4_Wash Match Table'!X449,'4_Wash Match Table'!AG449,'4_Wash Match Table'!AP449))</f>
        <v/>
      </c>
      <c r="T459" s="151" t="str">
        <f>'4_Wash Match Table'!P449</f>
        <v/>
      </c>
      <c r="U459" s="151" t="str">
        <f>'4_Wash Match Table'!Q449</f>
        <v/>
      </c>
      <c r="V459" s="149" t="str">
        <f>IF(C459="","",SUM('4_Wash Match Table'!R449,'4_Wash Match Table'!AA449,'4_Wash Match Table'!AJ449,'4_Wash Match Table'!AS449))</f>
        <v/>
      </c>
      <c r="W459" s="152" t="str">
        <f t="shared" si="6"/>
        <v/>
      </c>
    </row>
    <row r="460" spans="1:23" ht="12.75" customHeight="1" x14ac:dyDescent="0.2">
      <c r="A460" s="146" t="str">
        <f>'4_Wash Match Table'!A450</f>
        <v/>
      </c>
      <c r="B460" s="146" t="str">
        <f>'4_Wash Match Table'!B450</f>
        <v/>
      </c>
      <c r="C460" s="146" t="str">
        <f>'4_Wash Match Table'!C450</f>
        <v/>
      </c>
      <c r="D460" s="146" t="str">
        <f>'4_Wash Match Table'!D450</f>
        <v/>
      </c>
      <c r="E460" s="147" t="str">
        <f>'4_Wash Match Table'!E450</f>
        <v/>
      </c>
      <c r="F460" s="148" t="str">
        <f>'4_Wash Match Table'!F450</f>
        <v/>
      </c>
      <c r="G460" s="149" t="str">
        <f>IF(D460="","",IFERROR(INDEX('2_Review &amp; Audit'!$P$6:$P$505,MATCH(D460,'2_Review &amp; Audit'!$H$6:$H$505,0)),""))</f>
        <v/>
      </c>
      <c r="H460" s="149" t="str">
        <f>IF(D460="","",IFERROR(INDEX('2_Review &amp; Audit'!$L$6:$L$505,MATCH(D460,'2_Review &amp; Audit'!$H$6:$H$505,0)),""))</f>
        <v/>
      </c>
      <c r="I460" s="149" t="str">
        <f>IF(D460="","",IFERROR(INDEX('2_Review &amp; Audit'!$Q$6:$Q$505,MATCH(D460,'2_Review &amp; Audit'!$H$6:$H$505,0)),""))</f>
        <v/>
      </c>
      <c r="J460" s="146" t="str">
        <f>'4_Wash Match Table'!I450</f>
        <v/>
      </c>
      <c r="K460" s="146" t="str">
        <f>'4_Wash Match Table'!L450</f>
        <v/>
      </c>
      <c r="L460" s="146" t="str">
        <f>'4_Wash Match Table'!U450</f>
        <v/>
      </c>
      <c r="M460" s="146" t="str">
        <f>'4_Wash Match Table'!AD450</f>
        <v/>
      </c>
      <c r="N460" s="146" t="str">
        <f>'4_Wash Match Table'!AM450</f>
        <v/>
      </c>
      <c r="O460" s="150" t="str">
        <f>'4_Wash Match Table'!M450</f>
        <v/>
      </c>
      <c r="P460" s="150" t="str">
        <f>'4_Wash Match Table'!V450</f>
        <v/>
      </c>
      <c r="Q460" s="150" t="str">
        <f>'4_Wash Match Table'!AE450</f>
        <v/>
      </c>
      <c r="R460" s="150" t="str">
        <f>'4_Wash Match Table'!AN450</f>
        <v/>
      </c>
      <c r="S460" s="148" t="str">
        <f>IF(A460="","",SUM('4_Wash Match Table'!O450,'4_Wash Match Table'!X450,'4_Wash Match Table'!AG450,'4_Wash Match Table'!AP450))</f>
        <v/>
      </c>
      <c r="T460" s="151" t="str">
        <f>'4_Wash Match Table'!P450</f>
        <v/>
      </c>
      <c r="U460" s="151" t="str">
        <f>'4_Wash Match Table'!Q450</f>
        <v/>
      </c>
      <c r="V460" s="149" t="str">
        <f>IF(C460="","",SUM('4_Wash Match Table'!R450,'4_Wash Match Table'!AA450,'4_Wash Match Table'!AJ450,'4_Wash Match Table'!AS450))</f>
        <v/>
      </c>
      <c r="W460" s="152" t="str">
        <f t="shared" si="6"/>
        <v/>
      </c>
    </row>
    <row r="461" spans="1:23" ht="12.75" customHeight="1" x14ac:dyDescent="0.2">
      <c r="A461" s="146" t="str">
        <f>'4_Wash Match Table'!A451</f>
        <v/>
      </c>
      <c r="B461" s="146" t="str">
        <f>'4_Wash Match Table'!B451</f>
        <v/>
      </c>
      <c r="C461" s="146" t="str">
        <f>'4_Wash Match Table'!C451</f>
        <v/>
      </c>
      <c r="D461" s="146" t="str">
        <f>'4_Wash Match Table'!D451</f>
        <v/>
      </c>
      <c r="E461" s="147" t="str">
        <f>'4_Wash Match Table'!E451</f>
        <v/>
      </c>
      <c r="F461" s="148" t="str">
        <f>'4_Wash Match Table'!F451</f>
        <v/>
      </c>
      <c r="G461" s="149" t="str">
        <f>IF(D461="","",IFERROR(INDEX('2_Review &amp; Audit'!$P$6:$P$505,MATCH(D461,'2_Review &amp; Audit'!$H$6:$H$505,0)),""))</f>
        <v/>
      </c>
      <c r="H461" s="149" t="str">
        <f>IF(D461="","",IFERROR(INDEX('2_Review &amp; Audit'!$L$6:$L$505,MATCH(D461,'2_Review &amp; Audit'!$H$6:$H$505,0)),""))</f>
        <v/>
      </c>
      <c r="I461" s="149" t="str">
        <f>IF(D461="","",IFERROR(INDEX('2_Review &amp; Audit'!$Q$6:$Q$505,MATCH(D461,'2_Review &amp; Audit'!$H$6:$H$505,0)),""))</f>
        <v/>
      </c>
      <c r="J461" s="146" t="str">
        <f>'4_Wash Match Table'!I451</f>
        <v/>
      </c>
      <c r="K461" s="146" t="str">
        <f>'4_Wash Match Table'!L451</f>
        <v/>
      </c>
      <c r="L461" s="146" t="str">
        <f>'4_Wash Match Table'!U451</f>
        <v/>
      </c>
      <c r="M461" s="146" t="str">
        <f>'4_Wash Match Table'!AD451</f>
        <v/>
      </c>
      <c r="N461" s="146" t="str">
        <f>'4_Wash Match Table'!AM451</f>
        <v/>
      </c>
      <c r="O461" s="150" t="str">
        <f>'4_Wash Match Table'!M451</f>
        <v/>
      </c>
      <c r="P461" s="150" t="str">
        <f>'4_Wash Match Table'!V451</f>
        <v/>
      </c>
      <c r="Q461" s="150" t="str">
        <f>'4_Wash Match Table'!AE451</f>
        <v/>
      </c>
      <c r="R461" s="150" t="str">
        <f>'4_Wash Match Table'!AN451</f>
        <v/>
      </c>
      <c r="S461" s="148" t="str">
        <f>IF(A461="","",SUM('4_Wash Match Table'!O451,'4_Wash Match Table'!X451,'4_Wash Match Table'!AG451,'4_Wash Match Table'!AP451))</f>
        <v/>
      </c>
      <c r="T461" s="151" t="str">
        <f>'4_Wash Match Table'!P451</f>
        <v/>
      </c>
      <c r="U461" s="151" t="str">
        <f>'4_Wash Match Table'!Q451</f>
        <v/>
      </c>
      <c r="V461" s="149" t="str">
        <f>IF(C461="","",SUM('4_Wash Match Table'!R451,'4_Wash Match Table'!AA451,'4_Wash Match Table'!AJ451,'4_Wash Match Table'!AS451))</f>
        <v/>
      </c>
      <c r="W461" s="152" t="str">
        <f t="shared" si="6"/>
        <v/>
      </c>
    </row>
    <row r="462" spans="1:23" ht="12.75" customHeight="1" x14ac:dyDescent="0.2">
      <c r="A462" s="146" t="str">
        <f>'4_Wash Match Table'!A452</f>
        <v/>
      </c>
      <c r="B462" s="146" t="str">
        <f>'4_Wash Match Table'!B452</f>
        <v/>
      </c>
      <c r="C462" s="146" t="str">
        <f>'4_Wash Match Table'!C452</f>
        <v/>
      </c>
      <c r="D462" s="146" t="str">
        <f>'4_Wash Match Table'!D452</f>
        <v/>
      </c>
      <c r="E462" s="147" t="str">
        <f>'4_Wash Match Table'!E452</f>
        <v/>
      </c>
      <c r="F462" s="148" t="str">
        <f>'4_Wash Match Table'!F452</f>
        <v/>
      </c>
      <c r="G462" s="149" t="str">
        <f>IF(D462="","",IFERROR(INDEX('2_Review &amp; Audit'!$P$6:$P$505,MATCH(D462,'2_Review &amp; Audit'!$H$6:$H$505,0)),""))</f>
        <v/>
      </c>
      <c r="H462" s="149" t="str">
        <f>IF(D462="","",IFERROR(INDEX('2_Review &amp; Audit'!$L$6:$L$505,MATCH(D462,'2_Review &amp; Audit'!$H$6:$H$505,0)),""))</f>
        <v/>
      </c>
      <c r="I462" s="149" t="str">
        <f>IF(D462="","",IFERROR(INDEX('2_Review &amp; Audit'!$Q$6:$Q$505,MATCH(D462,'2_Review &amp; Audit'!$H$6:$H$505,0)),""))</f>
        <v/>
      </c>
      <c r="J462" s="146" t="str">
        <f>'4_Wash Match Table'!I452</f>
        <v/>
      </c>
      <c r="K462" s="146" t="str">
        <f>'4_Wash Match Table'!L452</f>
        <v/>
      </c>
      <c r="L462" s="146" t="str">
        <f>'4_Wash Match Table'!U452</f>
        <v/>
      </c>
      <c r="M462" s="146" t="str">
        <f>'4_Wash Match Table'!AD452</f>
        <v/>
      </c>
      <c r="N462" s="146" t="str">
        <f>'4_Wash Match Table'!AM452</f>
        <v/>
      </c>
      <c r="O462" s="150" t="str">
        <f>'4_Wash Match Table'!M452</f>
        <v/>
      </c>
      <c r="P462" s="150" t="str">
        <f>'4_Wash Match Table'!V452</f>
        <v/>
      </c>
      <c r="Q462" s="150" t="str">
        <f>'4_Wash Match Table'!AE452</f>
        <v/>
      </c>
      <c r="R462" s="150" t="str">
        <f>'4_Wash Match Table'!AN452</f>
        <v/>
      </c>
      <c r="S462" s="148" t="str">
        <f>IF(A462="","",SUM('4_Wash Match Table'!O452,'4_Wash Match Table'!X452,'4_Wash Match Table'!AG452,'4_Wash Match Table'!AP452))</f>
        <v/>
      </c>
      <c r="T462" s="151" t="str">
        <f>'4_Wash Match Table'!P452</f>
        <v/>
      </c>
      <c r="U462" s="151" t="str">
        <f>'4_Wash Match Table'!Q452</f>
        <v/>
      </c>
      <c r="V462" s="149" t="str">
        <f>IF(C462="","",SUM('4_Wash Match Table'!R452,'4_Wash Match Table'!AA452,'4_Wash Match Table'!AJ452,'4_Wash Match Table'!AS452))</f>
        <v/>
      </c>
      <c r="W462" s="152" t="str">
        <f t="shared" si="6"/>
        <v/>
      </c>
    </row>
    <row r="463" spans="1:23" ht="12.75" customHeight="1" x14ac:dyDescent="0.2">
      <c r="A463" s="146" t="str">
        <f>'4_Wash Match Table'!A453</f>
        <v/>
      </c>
      <c r="B463" s="146" t="str">
        <f>'4_Wash Match Table'!B453</f>
        <v/>
      </c>
      <c r="C463" s="146" t="str">
        <f>'4_Wash Match Table'!C453</f>
        <v/>
      </c>
      <c r="D463" s="146" t="str">
        <f>'4_Wash Match Table'!D453</f>
        <v/>
      </c>
      <c r="E463" s="147" t="str">
        <f>'4_Wash Match Table'!E453</f>
        <v/>
      </c>
      <c r="F463" s="148" t="str">
        <f>'4_Wash Match Table'!F453</f>
        <v/>
      </c>
      <c r="G463" s="149" t="str">
        <f>IF(D463="","",IFERROR(INDEX('2_Review &amp; Audit'!$P$6:$P$505,MATCH(D463,'2_Review &amp; Audit'!$H$6:$H$505,0)),""))</f>
        <v/>
      </c>
      <c r="H463" s="149" t="str">
        <f>IF(D463="","",IFERROR(INDEX('2_Review &amp; Audit'!$L$6:$L$505,MATCH(D463,'2_Review &amp; Audit'!$H$6:$H$505,0)),""))</f>
        <v/>
      </c>
      <c r="I463" s="149" t="str">
        <f>IF(D463="","",IFERROR(INDEX('2_Review &amp; Audit'!$Q$6:$Q$505,MATCH(D463,'2_Review &amp; Audit'!$H$6:$H$505,0)),""))</f>
        <v/>
      </c>
      <c r="J463" s="146" t="str">
        <f>'4_Wash Match Table'!I453</f>
        <v/>
      </c>
      <c r="K463" s="146" t="str">
        <f>'4_Wash Match Table'!L453</f>
        <v/>
      </c>
      <c r="L463" s="146" t="str">
        <f>'4_Wash Match Table'!U453</f>
        <v/>
      </c>
      <c r="M463" s="146" t="str">
        <f>'4_Wash Match Table'!AD453</f>
        <v/>
      </c>
      <c r="N463" s="146" t="str">
        <f>'4_Wash Match Table'!AM453</f>
        <v/>
      </c>
      <c r="O463" s="150" t="str">
        <f>'4_Wash Match Table'!M453</f>
        <v/>
      </c>
      <c r="P463" s="150" t="str">
        <f>'4_Wash Match Table'!V453</f>
        <v/>
      </c>
      <c r="Q463" s="150" t="str">
        <f>'4_Wash Match Table'!AE453</f>
        <v/>
      </c>
      <c r="R463" s="150" t="str">
        <f>'4_Wash Match Table'!AN453</f>
        <v/>
      </c>
      <c r="S463" s="148" t="str">
        <f>IF(A463="","",SUM('4_Wash Match Table'!O453,'4_Wash Match Table'!X453,'4_Wash Match Table'!AG453,'4_Wash Match Table'!AP453))</f>
        <v/>
      </c>
      <c r="T463" s="151" t="str">
        <f>'4_Wash Match Table'!P453</f>
        <v/>
      </c>
      <c r="U463" s="151" t="str">
        <f>'4_Wash Match Table'!Q453</f>
        <v/>
      </c>
      <c r="V463" s="149" t="str">
        <f>IF(C463="","",SUM('4_Wash Match Table'!R453,'4_Wash Match Table'!AA453,'4_Wash Match Table'!AJ453,'4_Wash Match Table'!AS453))</f>
        <v/>
      </c>
      <c r="W463" s="152" t="str">
        <f t="shared" si="6"/>
        <v/>
      </c>
    </row>
    <row r="464" spans="1:23" ht="12.75" customHeight="1" x14ac:dyDescent="0.2">
      <c r="A464" s="146" t="str">
        <f>'4_Wash Match Table'!A454</f>
        <v/>
      </c>
      <c r="B464" s="146" t="str">
        <f>'4_Wash Match Table'!B454</f>
        <v/>
      </c>
      <c r="C464" s="146" t="str">
        <f>'4_Wash Match Table'!C454</f>
        <v/>
      </c>
      <c r="D464" s="146" t="str">
        <f>'4_Wash Match Table'!D454</f>
        <v/>
      </c>
      <c r="E464" s="147" t="str">
        <f>'4_Wash Match Table'!E454</f>
        <v/>
      </c>
      <c r="F464" s="148" t="str">
        <f>'4_Wash Match Table'!F454</f>
        <v/>
      </c>
      <c r="G464" s="149" t="str">
        <f>IF(D464="","",IFERROR(INDEX('2_Review &amp; Audit'!$P$6:$P$505,MATCH(D464,'2_Review &amp; Audit'!$H$6:$H$505,0)),""))</f>
        <v/>
      </c>
      <c r="H464" s="149" t="str">
        <f>IF(D464="","",IFERROR(INDEX('2_Review &amp; Audit'!$L$6:$L$505,MATCH(D464,'2_Review &amp; Audit'!$H$6:$H$505,0)),""))</f>
        <v/>
      </c>
      <c r="I464" s="149" t="str">
        <f>IF(D464="","",IFERROR(INDEX('2_Review &amp; Audit'!$Q$6:$Q$505,MATCH(D464,'2_Review &amp; Audit'!$H$6:$H$505,0)),""))</f>
        <v/>
      </c>
      <c r="J464" s="146" t="str">
        <f>'4_Wash Match Table'!I454</f>
        <v/>
      </c>
      <c r="K464" s="146" t="str">
        <f>'4_Wash Match Table'!L454</f>
        <v/>
      </c>
      <c r="L464" s="146" t="str">
        <f>'4_Wash Match Table'!U454</f>
        <v/>
      </c>
      <c r="M464" s="146" t="str">
        <f>'4_Wash Match Table'!AD454</f>
        <v/>
      </c>
      <c r="N464" s="146" t="str">
        <f>'4_Wash Match Table'!AM454</f>
        <v/>
      </c>
      <c r="O464" s="150" t="str">
        <f>'4_Wash Match Table'!M454</f>
        <v/>
      </c>
      <c r="P464" s="150" t="str">
        <f>'4_Wash Match Table'!V454</f>
        <v/>
      </c>
      <c r="Q464" s="150" t="str">
        <f>'4_Wash Match Table'!AE454</f>
        <v/>
      </c>
      <c r="R464" s="150" t="str">
        <f>'4_Wash Match Table'!AN454</f>
        <v/>
      </c>
      <c r="S464" s="148" t="str">
        <f>IF(A464="","",SUM('4_Wash Match Table'!O454,'4_Wash Match Table'!X454,'4_Wash Match Table'!AG454,'4_Wash Match Table'!AP454))</f>
        <v/>
      </c>
      <c r="T464" s="151" t="str">
        <f>'4_Wash Match Table'!P454</f>
        <v/>
      </c>
      <c r="U464" s="151" t="str">
        <f>'4_Wash Match Table'!Q454</f>
        <v/>
      </c>
      <c r="V464" s="149" t="str">
        <f>IF(C464="","",SUM('4_Wash Match Table'!R454,'4_Wash Match Table'!AA454,'4_Wash Match Table'!AJ454,'4_Wash Match Table'!AS454))</f>
        <v/>
      </c>
      <c r="W464" s="152" t="str">
        <f t="shared" si="6"/>
        <v/>
      </c>
    </row>
    <row r="465" spans="1:23" ht="12.75" customHeight="1" x14ac:dyDescent="0.2">
      <c r="A465" s="146" t="str">
        <f>'4_Wash Match Table'!A455</f>
        <v/>
      </c>
      <c r="B465" s="146" t="str">
        <f>'4_Wash Match Table'!B455</f>
        <v/>
      </c>
      <c r="C465" s="146" t="str">
        <f>'4_Wash Match Table'!C455</f>
        <v/>
      </c>
      <c r="D465" s="146" t="str">
        <f>'4_Wash Match Table'!D455</f>
        <v/>
      </c>
      <c r="E465" s="147" t="str">
        <f>'4_Wash Match Table'!E455</f>
        <v/>
      </c>
      <c r="F465" s="148" t="str">
        <f>'4_Wash Match Table'!F455</f>
        <v/>
      </c>
      <c r="G465" s="149" t="str">
        <f>IF(D465="","",IFERROR(INDEX('2_Review &amp; Audit'!$P$6:$P$505,MATCH(D465,'2_Review &amp; Audit'!$H$6:$H$505,0)),""))</f>
        <v/>
      </c>
      <c r="H465" s="149" t="str">
        <f>IF(D465="","",IFERROR(INDEX('2_Review &amp; Audit'!$L$6:$L$505,MATCH(D465,'2_Review &amp; Audit'!$H$6:$H$505,0)),""))</f>
        <v/>
      </c>
      <c r="I465" s="149" t="str">
        <f>IF(D465="","",IFERROR(INDEX('2_Review &amp; Audit'!$Q$6:$Q$505,MATCH(D465,'2_Review &amp; Audit'!$H$6:$H$505,0)),""))</f>
        <v/>
      </c>
      <c r="J465" s="146" t="str">
        <f>'4_Wash Match Table'!I455</f>
        <v/>
      </c>
      <c r="K465" s="146" t="str">
        <f>'4_Wash Match Table'!L455</f>
        <v/>
      </c>
      <c r="L465" s="146" t="str">
        <f>'4_Wash Match Table'!U455</f>
        <v/>
      </c>
      <c r="M465" s="146" t="str">
        <f>'4_Wash Match Table'!AD455</f>
        <v/>
      </c>
      <c r="N465" s="146" t="str">
        <f>'4_Wash Match Table'!AM455</f>
        <v/>
      </c>
      <c r="O465" s="150" t="str">
        <f>'4_Wash Match Table'!M455</f>
        <v/>
      </c>
      <c r="P465" s="150" t="str">
        <f>'4_Wash Match Table'!V455</f>
        <v/>
      </c>
      <c r="Q465" s="150" t="str">
        <f>'4_Wash Match Table'!AE455</f>
        <v/>
      </c>
      <c r="R465" s="150" t="str">
        <f>'4_Wash Match Table'!AN455</f>
        <v/>
      </c>
      <c r="S465" s="148" t="str">
        <f>IF(A465="","",SUM('4_Wash Match Table'!O455,'4_Wash Match Table'!X455,'4_Wash Match Table'!AG455,'4_Wash Match Table'!AP455))</f>
        <v/>
      </c>
      <c r="T465" s="151" t="str">
        <f>'4_Wash Match Table'!P455</f>
        <v/>
      </c>
      <c r="U465" s="151" t="str">
        <f>'4_Wash Match Table'!Q455</f>
        <v/>
      </c>
      <c r="V465" s="149" t="str">
        <f>IF(C465="","",SUM('4_Wash Match Table'!R455,'4_Wash Match Table'!AA455,'4_Wash Match Table'!AJ455,'4_Wash Match Table'!AS455))</f>
        <v/>
      </c>
      <c r="W465" s="152" t="str">
        <f t="shared" si="6"/>
        <v/>
      </c>
    </row>
    <row r="466" spans="1:23" ht="12.75" customHeight="1" x14ac:dyDescent="0.2">
      <c r="A466" s="146" t="str">
        <f>'4_Wash Match Table'!A456</f>
        <v/>
      </c>
      <c r="B466" s="146" t="str">
        <f>'4_Wash Match Table'!B456</f>
        <v/>
      </c>
      <c r="C466" s="146" t="str">
        <f>'4_Wash Match Table'!C456</f>
        <v/>
      </c>
      <c r="D466" s="146" t="str">
        <f>'4_Wash Match Table'!D456</f>
        <v/>
      </c>
      <c r="E466" s="147" t="str">
        <f>'4_Wash Match Table'!E456</f>
        <v/>
      </c>
      <c r="F466" s="148" t="str">
        <f>'4_Wash Match Table'!F456</f>
        <v/>
      </c>
      <c r="G466" s="149" t="str">
        <f>IF(D466="","",IFERROR(INDEX('2_Review &amp; Audit'!$P$6:$P$505,MATCH(D466,'2_Review &amp; Audit'!$H$6:$H$505,0)),""))</f>
        <v/>
      </c>
      <c r="H466" s="149" t="str">
        <f>IF(D466="","",IFERROR(INDEX('2_Review &amp; Audit'!$L$6:$L$505,MATCH(D466,'2_Review &amp; Audit'!$H$6:$H$505,0)),""))</f>
        <v/>
      </c>
      <c r="I466" s="149" t="str">
        <f>IF(D466="","",IFERROR(INDEX('2_Review &amp; Audit'!$Q$6:$Q$505,MATCH(D466,'2_Review &amp; Audit'!$H$6:$H$505,0)),""))</f>
        <v/>
      </c>
      <c r="J466" s="146" t="str">
        <f>'4_Wash Match Table'!I456</f>
        <v/>
      </c>
      <c r="K466" s="146" t="str">
        <f>'4_Wash Match Table'!L456</f>
        <v/>
      </c>
      <c r="L466" s="146" t="str">
        <f>'4_Wash Match Table'!U456</f>
        <v/>
      </c>
      <c r="M466" s="146" t="str">
        <f>'4_Wash Match Table'!AD456</f>
        <v/>
      </c>
      <c r="N466" s="146" t="str">
        <f>'4_Wash Match Table'!AM456</f>
        <v/>
      </c>
      <c r="O466" s="150" t="str">
        <f>'4_Wash Match Table'!M456</f>
        <v/>
      </c>
      <c r="P466" s="150" t="str">
        <f>'4_Wash Match Table'!V456</f>
        <v/>
      </c>
      <c r="Q466" s="150" t="str">
        <f>'4_Wash Match Table'!AE456</f>
        <v/>
      </c>
      <c r="R466" s="150" t="str">
        <f>'4_Wash Match Table'!AN456</f>
        <v/>
      </c>
      <c r="S466" s="148" t="str">
        <f>IF(A466="","",SUM('4_Wash Match Table'!O456,'4_Wash Match Table'!X456,'4_Wash Match Table'!AG456,'4_Wash Match Table'!AP456))</f>
        <v/>
      </c>
      <c r="T466" s="151" t="str">
        <f>'4_Wash Match Table'!P456</f>
        <v/>
      </c>
      <c r="U466" s="151" t="str">
        <f>'4_Wash Match Table'!Q456</f>
        <v/>
      </c>
      <c r="V466" s="149" t="str">
        <f>IF(C466="","",SUM('4_Wash Match Table'!R456,'4_Wash Match Table'!AA456,'4_Wash Match Table'!AJ456,'4_Wash Match Table'!AS456))</f>
        <v/>
      </c>
      <c r="W466" s="152" t="str">
        <f t="shared" ref="W466:W516" si="7">IF(A466="","","FIFO w/ Override")</f>
        <v/>
      </c>
    </row>
    <row r="467" spans="1:23" ht="12.75" customHeight="1" x14ac:dyDescent="0.2">
      <c r="A467" s="146" t="str">
        <f>'4_Wash Match Table'!A457</f>
        <v/>
      </c>
      <c r="B467" s="146" t="str">
        <f>'4_Wash Match Table'!B457</f>
        <v/>
      </c>
      <c r="C467" s="146" t="str">
        <f>'4_Wash Match Table'!C457</f>
        <v/>
      </c>
      <c r="D467" s="146" t="str">
        <f>'4_Wash Match Table'!D457</f>
        <v/>
      </c>
      <c r="E467" s="147" t="str">
        <f>'4_Wash Match Table'!E457</f>
        <v/>
      </c>
      <c r="F467" s="148" t="str">
        <f>'4_Wash Match Table'!F457</f>
        <v/>
      </c>
      <c r="G467" s="149" t="str">
        <f>IF(D467="","",IFERROR(INDEX('2_Review &amp; Audit'!$P$6:$P$505,MATCH(D467,'2_Review &amp; Audit'!$H$6:$H$505,0)),""))</f>
        <v/>
      </c>
      <c r="H467" s="149" t="str">
        <f>IF(D467="","",IFERROR(INDEX('2_Review &amp; Audit'!$L$6:$L$505,MATCH(D467,'2_Review &amp; Audit'!$H$6:$H$505,0)),""))</f>
        <v/>
      </c>
      <c r="I467" s="149" t="str">
        <f>IF(D467="","",IFERROR(INDEX('2_Review &amp; Audit'!$Q$6:$Q$505,MATCH(D467,'2_Review &amp; Audit'!$H$6:$H$505,0)),""))</f>
        <v/>
      </c>
      <c r="J467" s="146" t="str">
        <f>'4_Wash Match Table'!I457</f>
        <v/>
      </c>
      <c r="K467" s="146" t="str">
        <f>'4_Wash Match Table'!L457</f>
        <v/>
      </c>
      <c r="L467" s="146" t="str">
        <f>'4_Wash Match Table'!U457</f>
        <v/>
      </c>
      <c r="M467" s="146" t="str">
        <f>'4_Wash Match Table'!AD457</f>
        <v/>
      </c>
      <c r="N467" s="146" t="str">
        <f>'4_Wash Match Table'!AM457</f>
        <v/>
      </c>
      <c r="O467" s="150" t="str">
        <f>'4_Wash Match Table'!M457</f>
        <v/>
      </c>
      <c r="P467" s="150" t="str">
        <f>'4_Wash Match Table'!V457</f>
        <v/>
      </c>
      <c r="Q467" s="150" t="str">
        <f>'4_Wash Match Table'!AE457</f>
        <v/>
      </c>
      <c r="R467" s="150" t="str">
        <f>'4_Wash Match Table'!AN457</f>
        <v/>
      </c>
      <c r="S467" s="148" t="str">
        <f>IF(A467="","",SUM('4_Wash Match Table'!O457,'4_Wash Match Table'!X457,'4_Wash Match Table'!AG457,'4_Wash Match Table'!AP457))</f>
        <v/>
      </c>
      <c r="T467" s="151" t="str">
        <f>'4_Wash Match Table'!P457</f>
        <v/>
      </c>
      <c r="U467" s="151" t="str">
        <f>'4_Wash Match Table'!Q457</f>
        <v/>
      </c>
      <c r="V467" s="149" t="str">
        <f>IF(C467="","",SUM('4_Wash Match Table'!R457,'4_Wash Match Table'!AA457,'4_Wash Match Table'!AJ457,'4_Wash Match Table'!AS457))</f>
        <v/>
      </c>
      <c r="W467" s="152" t="str">
        <f t="shared" si="7"/>
        <v/>
      </c>
    </row>
    <row r="468" spans="1:23" ht="12.75" customHeight="1" x14ac:dyDescent="0.2">
      <c r="A468" s="146" t="str">
        <f>'4_Wash Match Table'!A458</f>
        <v/>
      </c>
      <c r="B468" s="146" t="str">
        <f>'4_Wash Match Table'!B458</f>
        <v/>
      </c>
      <c r="C468" s="146" t="str">
        <f>'4_Wash Match Table'!C458</f>
        <v/>
      </c>
      <c r="D468" s="146" t="str">
        <f>'4_Wash Match Table'!D458</f>
        <v/>
      </c>
      <c r="E468" s="147" t="str">
        <f>'4_Wash Match Table'!E458</f>
        <v/>
      </c>
      <c r="F468" s="148" t="str">
        <f>'4_Wash Match Table'!F458</f>
        <v/>
      </c>
      <c r="G468" s="149" t="str">
        <f>IF(D468="","",IFERROR(INDEX('2_Review &amp; Audit'!$P$6:$P$505,MATCH(D468,'2_Review &amp; Audit'!$H$6:$H$505,0)),""))</f>
        <v/>
      </c>
      <c r="H468" s="149" t="str">
        <f>IF(D468="","",IFERROR(INDEX('2_Review &amp; Audit'!$L$6:$L$505,MATCH(D468,'2_Review &amp; Audit'!$H$6:$H$505,0)),""))</f>
        <v/>
      </c>
      <c r="I468" s="149" t="str">
        <f>IF(D468="","",IFERROR(INDEX('2_Review &amp; Audit'!$Q$6:$Q$505,MATCH(D468,'2_Review &amp; Audit'!$H$6:$H$505,0)),""))</f>
        <v/>
      </c>
      <c r="J468" s="146" t="str">
        <f>'4_Wash Match Table'!I458</f>
        <v/>
      </c>
      <c r="K468" s="146" t="str">
        <f>'4_Wash Match Table'!L458</f>
        <v/>
      </c>
      <c r="L468" s="146" t="str">
        <f>'4_Wash Match Table'!U458</f>
        <v/>
      </c>
      <c r="M468" s="146" t="str">
        <f>'4_Wash Match Table'!AD458</f>
        <v/>
      </c>
      <c r="N468" s="146" t="str">
        <f>'4_Wash Match Table'!AM458</f>
        <v/>
      </c>
      <c r="O468" s="150" t="str">
        <f>'4_Wash Match Table'!M458</f>
        <v/>
      </c>
      <c r="P468" s="150" t="str">
        <f>'4_Wash Match Table'!V458</f>
        <v/>
      </c>
      <c r="Q468" s="150" t="str">
        <f>'4_Wash Match Table'!AE458</f>
        <v/>
      </c>
      <c r="R468" s="150" t="str">
        <f>'4_Wash Match Table'!AN458</f>
        <v/>
      </c>
      <c r="S468" s="148" t="str">
        <f>IF(A468="","",SUM('4_Wash Match Table'!O458,'4_Wash Match Table'!X458,'4_Wash Match Table'!AG458,'4_Wash Match Table'!AP458))</f>
        <v/>
      </c>
      <c r="T468" s="151" t="str">
        <f>'4_Wash Match Table'!P458</f>
        <v/>
      </c>
      <c r="U468" s="151" t="str">
        <f>'4_Wash Match Table'!Q458</f>
        <v/>
      </c>
      <c r="V468" s="149" t="str">
        <f>IF(C468="","",SUM('4_Wash Match Table'!R458,'4_Wash Match Table'!AA458,'4_Wash Match Table'!AJ458,'4_Wash Match Table'!AS458))</f>
        <v/>
      </c>
      <c r="W468" s="152" t="str">
        <f t="shared" si="7"/>
        <v/>
      </c>
    </row>
    <row r="469" spans="1:23" ht="12.75" customHeight="1" x14ac:dyDescent="0.2">
      <c r="A469" s="146" t="str">
        <f>'4_Wash Match Table'!A459</f>
        <v/>
      </c>
      <c r="B469" s="146" t="str">
        <f>'4_Wash Match Table'!B459</f>
        <v/>
      </c>
      <c r="C469" s="146" t="str">
        <f>'4_Wash Match Table'!C459</f>
        <v/>
      </c>
      <c r="D469" s="146" t="str">
        <f>'4_Wash Match Table'!D459</f>
        <v/>
      </c>
      <c r="E469" s="147" t="str">
        <f>'4_Wash Match Table'!E459</f>
        <v/>
      </c>
      <c r="F469" s="148" t="str">
        <f>'4_Wash Match Table'!F459</f>
        <v/>
      </c>
      <c r="G469" s="149" t="str">
        <f>IF(D469="","",IFERROR(INDEX('2_Review &amp; Audit'!$P$6:$P$505,MATCH(D469,'2_Review &amp; Audit'!$H$6:$H$505,0)),""))</f>
        <v/>
      </c>
      <c r="H469" s="149" t="str">
        <f>IF(D469="","",IFERROR(INDEX('2_Review &amp; Audit'!$L$6:$L$505,MATCH(D469,'2_Review &amp; Audit'!$H$6:$H$505,0)),""))</f>
        <v/>
      </c>
      <c r="I469" s="149" t="str">
        <f>IF(D469="","",IFERROR(INDEX('2_Review &amp; Audit'!$Q$6:$Q$505,MATCH(D469,'2_Review &amp; Audit'!$H$6:$H$505,0)),""))</f>
        <v/>
      </c>
      <c r="J469" s="146" t="str">
        <f>'4_Wash Match Table'!I459</f>
        <v/>
      </c>
      <c r="K469" s="146" t="str">
        <f>'4_Wash Match Table'!L459</f>
        <v/>
      </c>
      <c r="L469" s="146" t="str">
        <f>'4_Wash Match Table'!U459</f>
        <v/>
      </c>
      <c r="M469" s="146" t="str">
        <f>'4_Wash Match Table'!AD459</f>
        <v/>
      </c>
      <c r="N469" s="146" t="str">
        <f>'4_Wash Match Table'!AM459</f>
        <v/>
      </c>
      <c r="O469" s="150" t="str">
        <f>'4_Wash Match Table'!M459</f>
        <v/>
      </c>
      <c r="P469" s="150" t="str">
        <f>'4_Wash Match Table'!V459</f>
        <v/>
      </c>
      <c r="Q469" s="150" t="str">
        <f>'4_Wash Match Table'!AE459</f>
        <v/>
      </c>
      <c r="R469" s="150" t="str">
        <f>'4_Wash Match Table'!AN459</f>
        <v/>
      </c>
      <c r="S469" s="148" t="str">
        <f>IF(A469="","",SUM('4_Wash Match Table'!O459,'4_Wash Match Table'!X459,'4_Wash Match Table'!AG459,'4_Wash Match Table'!AP459))</f>
        <v/>
      </c>
      <c r="T469" s="151" t="str">
        <f>'4_Wash Match Table'!P459</f>
        <v/>
      </c>
      <c r="U469" s="151" t="str">
        <f>'4_Wash Match Table'!Q459</f>
        <v/>
      </c>
      <c r="V469" s="149" t="str">
        <f>IF(C469="","",SUM('4_Wash Match Table'!R459,'4_Wash Match Table'!AA459,'4_Wash Match Table'!AJ459,'4_Wash Match Table'!AS459))</f>
        <v/>
      </c>
      <c r="W469" s="152" t="str">
        <f t="shared" si="7"/>
        <v/>
      </c>
    </row>
    <row r="470" spans="1:23" ht="12.75" customHeight="1" x14ac:dyDescent="0.2">
      <c r="A470" s="146" t="str">
        <f>'4_Wash Match Table'!A460</f>
        <v/>
      </c>
      <c r="B470" s="146" t="str">
        <f>'4_Wash Match Table'!B460</f>
        <v/>
      </c>
      <c r="C470" s="146" t="str">
        <f>'4_Wash Match Table'!C460</f>
        <v/>
      </c>
      <c r="D470" s="146" t="str">
        <f>'4_Wash Match Table'!D460</f>
        <v/>
      </c>
      <c r="E470" s="147" t="str">
        <f>'4_Wash Match Table'!E460</f>
        <v/>
      </c>
      <c r="F470" s="148" t="str">
        <f>'4_Wash Match Table'!F460</f>
        <v/>
      </c>
      <c r="G470" s="149" t="str">
        <f>IF(D470="","",IFERROR(INDEX('2_Review &amp; Audit'!$P$6:$P$505,MATCH(D470,'2_Review &amp; Audit'!$H$6:$H$505,0)),""))</f>
        <v/>
      </c>
      <c r="H470" s="149" t="str">
        <f>IF(D470="","",IFERROR(INDEX('2_Review &amp; Audit'!$L$6:$L$505,MATCH(D470,'2_Review &amp; Audit'!$H$6:$H$505,0)),""))</f>
        <v/>
      </c>
      <c r="I470" s="149" t="str">
        <f>IF(D470="","",IFERROR(INDEX('2_Review &amp; Audit'!$Q$6:$Q$505,MATCH(D470,'2_Review &amp; Audit'!$H$6:$H$505,0)),""))</f>
        <v/>
      </c>
      <c r="J470" s="146" t="str">
        <f>'4_Wash Match Table'!I460</f>
        <v/>
      </c>
      <c r="K470" s="146" t="str">
        <f>'4_Wash Match Table'!L460</f>
        <v/>
      </c>
      <c r="L470" s="146" t="str">
        <f>'4_Wash Match Table'!U460</f>
        <v/>
      </c>
      <c r="M470" s="146" t="str">
        <f>'4_Wash Match Table'!AD460</f>
        <v/>
      </c>
      <c r="N470" s="146" t="str">
        <f>'4_Wash Match Table'!AM460</f>
        <v/>
      </c>
      <c r="O470" s="150" t="str">
        <f>'4_Wash Match Table'!M460</f>
        <v/>
      </c>
      <c r="P470" s="150" t="str">
        <f>'4_Wash Match Table'!V460</f>
        <v/>
      </c>
      <c r="Q470" s="150" t="str">
        <f>'4_Wash Match Table'!AE460</f>
        <v/>
      </c>
      <c r="R470" s="150" t="str">
        <f>'4_Wash Match Table'!AN460</f>
        <v/>
      </c>
      <c r="S470" s="148" t="str">
        <f>IF(A470="","",SUM('4_Wash Match Table'!O460,'4_Wash Match Table'!X460,'4_Wash Match Table'!AG460,'4_Wash Match Table'!AP460))</f>
        <v/>
      </c>
      <c r="T470" s="151" t="str">
        <f>'4_Wash Match Table'!P460</f>
        <v/>
      </c>
      <c r="U470" s="151" t="str">
        <f>'4_Wash Match Table'!Q460</f>
        <v/>
      </c>
      <c r="V470" s="149" t="str">
        <f>IF(C470="","",SUM('4_Wash Match Table'!R460,'4_Wash Match Table'!AA460,'4_Wash Match Table'!AJ460,'4_Wash Match Table'!AS460))</f>
        <v/>
      </c>
      <c r="W470" s="152" t="str">
        <f t="shared" si="7"/>
        <v/>
      </c>
    </row>
    <row r="471" spans="1:23" ht="12.75" customHeight="1" x14ac:dyDescent="0.2">
      <c r="A471" s="146" t="str">
        <f>'4_Wash Match Table'!A461</f>
        <v/>
      </c>
      <c r="B471" s="146" t="str">
        <f>'4_Wash Match Table'!B461</f>
        <v/>
      </c>
      <c r="C471" s="146" t="str">
        <f>'4_Wash Match Table'!C461</f>
        <v/>
      </c>
      <c r="D471" s="146" t="str">
        <f>'4_Wash Match Table'!D461</f>
        <v/>
      </c>
      <c r="E471" s="147" t="str">
        <f>'4_Wash Match Table'!E461</f>
        <v/>
      </c>
      <c r="F471" s="148" t="str">
        <f>'4_Wash Match Table'!F461</f>
        <v/>
      </c>
      <c r="G471" s="149" t="str">
        <f>IF(D471="","",IFERROR(INDEX('2_Review &amp; Audit'!$P$6:$P$505,MATCH(D471,'2_Review &amp; Audit'!$H$6:$H$505,0)),""))</f>
        <v/>
      </c>
      <c r="H471" s="149" t="str">
        <f>IF(D471="","",IFERROR(INDEX('2_Review &amp; Audit'!$L$6:$L$505,MATCH(D471,'2_Review &amp; Audit'!$H$6:$H$505,0)),""))</f>
        <v/>
      </c>
      <c r="I471" s="149" t="str">
        <f>IF(D471="","",IFERROR(INDEX('2_Review &amp; Audit'!$Q$6:$Q$505,MATCH(D471,'2_Review &amp; Audit'!$H$6:$H$505,0)),""))</f>
        <v/>
      </c>
      <c r="J471" s="146" t="str">
        <f>'4_Wash Match Table'!I461</f>
        <v/>
      </c>
      <c r="K471" s="146" t="str">
        <f>'4_Wash Match Table'!L461</f>
        <v/>
      </c>
      <c r="L471" s="146" t="str">
        <f>'4_Wash Match Table'!U461</f>
        <v/>
      </c>
      <c r="M471" s="146" t="str">
        <f>'4_Wash Match Table'!AD461</f>
        <v/>
      </c>
      <c r="N471" s="146" t="str">
        <f>'4_Wash Match Table'!AM461</f>
        <v/>
      </c>
      <c r="O471" s="150" t="str">
        <f>'4_Wash Match Table'!M461</f>
        <v/>
      </c>
      <c r="P471" s="150" t="str">
        <f>'4_Wash Match Table'!V461</f>
        <v/>
      </c>
      <c r="Q471" s="150" t="str">
        <f>'4_Wash Match Table'!AE461</f>
        <v/>
      </c>
      <c r="R471" s="150" t="str">
        <f>'4_Wash Match Table'!AN461</f>
        <v/>
      </c>
      <c r="S471" s="148" t="str">
        <f>IF(A471="","",SUM('4_Wash Match Table'!O461,'4_Wash Match Table'!X461,'4_Wash Match Table'!AG461,'4_Wash Match Table'!AP461))</f>
        <v/>
      </c>
      <c r="T471" s="151" t="str">
        <f>'4_Wash Match Table'!P461</f>
        <v/>
      </c>
      <c r="U471" s="151" t="str">
        <f>'4_Wash Match Table'!Q461</f>
        <v/>
      </c>
      <c r="V471" s="149" t="str">
        <f>IF(C471="","",SUM('4_Wash Match Table'!R461,'4_Wash Match Table'!AA461,'4_Wash Match Table'!AJ461,'4_Wash Match Table'!AS461))</f>
        <v/>
      </c>
      <c r="W471" s="152" t="str">
        <f t="shared" si="7"/>
        <v/>
      </c>
    </row>
    <row r="472" spans="1:23" ht="12.75" customHeight="1" x14ac:dyDescent="0.2">
      <c r="A472" s="146" t="str">
        <f>'4_Wash Match Table'!A462</f>
        <v/>
      </c>
      <c r="B472" s="146" t="str">
        <f>'4_Wash Match Table'!B462</f>
        <v/>
      </c>
      <c r="C472" s="146" t="str">
        <f>'4_Wash Match Table'!C462</f>
        <v/>
      </c>
      <c r="D472" s="146" t="str">
        <f>'4_Wash Match Table'!D462</f>
        <v/>
      </c>
      <c r="E472" s="147" t="str">
        <f>'4_Wash Match Table'!E462</f>
        <v/>
      </c>
      <c r="F472" s="148" t="str">
        <f>'4_Wash Match Table'!F462</f>
        <v/>
      </c>
      <c r="G472" s="149" t="str">
        <f>IF(D472="","",IFERROR(INDEX('2_Review &amp; Audit'!$P$6:$P$505,MATCH(D472,'2_Review &amp; Audit'!$H$6:$H$505,0)),""))</f>
        <v/>
      </c>
      <c r="H472" s="149" t="str">
        <f>IF(D472="","",IFERROR(INDEX('2_Review &amp; Audit'!$L$6:$L$505,MATCH(D472,'2_Review &amp; Audit'!$H$6:$H$505,0)),""))</f>
        <v/>
      </c>
      <c r="I472" s="149" t="str">
        <f>IF(D472="","",IFERROR(INDEX('2_Review &amp; Audit'!$Q$6:$Q$505,MATCH(D472,'2_Review &amp; Audit'!$H$6:$H$505,0)),""))</f>
        <v/>
      </c>
      <c r="J472" s="146" t="str">
        <f>'4_Wash Match Table'!I462</f>
        <v/>
      </c>
      <c r="K472" s="146" t="str">
        <f>'4_Wash Match Table'!L462</f>
        <v/>
      </c>
      <c r="L472" s="146" t="str">
        <f>'4_Wash Match Table'!U462</f>
        <v/>
      </c>
      <c r="M472" s="146" t="str">
        <f>'4_Wash Match Table'!AD462</f>
        <v/>
      </c>
      <c r="N472" s="146" t="str">
        <f>'4_Wash Match Table'!AM462</f>
        <v/>
      </c>
      <c r="O472" s="150" t="str">
        <f>'4_Wash Match Table'!M462</f>
        <v/>
      </c>
      <c r="P472" s="150" t="str">
        <f>'4_Wash Match Table'!V462</f>
        <v/>
      </c>
      <c r="Q472" s="150" t="str">
        <f>'4_Wash Match Table'!AE462</f>
        <v/>
      </c>
      <c r="R472" s="150" t="str">
        <f>'4_Wash Match Table'!AN462</f>
        <v/>
      </c>
      <c r="S472" s="148" t="str">
        <f>IF(A472="","",SUM('4_Wash Match Table'!O462,'4_Wash Match Table'!X462,'4_Wash Match Table'!AG462,'4_Wash Match Table'!AP462))</f>
        <v/>
      </c>
      <c r="T472" s="151" t="str">
        <f>'4_Wash Match Table'!P462</f>
        <v/>
      </c>
      <c r="U472" s="151" t="str">
        <f>'4_Wash Match Table'!Q462</f>
        <v/>
      </c>
      <c r="V472" s="149" t="str">
        <f>IF(C472="","",SUM('4_Wash Match Table'!R462,'4_Wash Match Table'!AA462,'4_Wash Match Table'!AJ462,'4_Wash Match Table'!AS462))</f>
        <v/>
      </c>
      <c r="W472" s="152" t="str">
        <f t="shared" si="7"/>
        <v/>
      </c>
    </row>
    <row r="473" spans="1:23" ht="12.75" customHeight="1" x14ac:dyDescent="0.2">
      <c r="A473" s="146" t="str">
        <f>'4_Wash Match Table'!A463</f>
        <v/>
      </c>
      <c r="B473" s="146" t="str">
        <f>'4_Wash Match Table'!B463</f>
        <v/>
      </c>
      <c r="C473" s="146" t="str">
        <f>'4_Wash Match Table'!C463</f>
        <v/>
      </c>
      <c r="D473" s="146" t="str">
        <f>'4_Wash Match Table'!D463</f>
        <v/>
      </c>
      <c r="E473" s="147" t="str">
        <f>'4_Wash Match Table'!E463</f>
        <v/>
      </c>
      <c r="F473" s="148" t="str">
        <f>'4_Wash Match Table'!F463</f>
        <v/>
      </c>
      <c r="G473" s="149" t="str">
        <f>IF(D473="","",IFERROR(INDEX('2_Review &amp; Audit'!$P$6:$P$505,MATCH(D473,'2_Review &amp; Audit'!$H$6:$H$505,0)),""))</f>
        <v/>
      </c>
      <c r="H473" s="149" t="str">
        <f>IF(D473="","",IFERROR(INDEX('2_Review &amp; Audit'!$L$6:$L$505,MATCH(D473,'2_Review &amp; Audit'!$H$6:$H$505,0)),""))</f>
        <v/>
      </c>
      <c r="I473" s="149" t="str">
        <f>IF(D473="","",IFERROR(INDEX('2_Review &amp; Audit'!$Q$6:$Q$505,MATCH(D473,'2_Review &amp; Audit'!$H$6:$H$505,0)),""))</f>
        <v/>
      </c>
      <c r="J473" s="146" t="str">
        <f>'4_Wash Match Table'!I463</f>
        <v/>
      </c>
      <c r="K473" s="146" t="str">
        <f>'4_Wash Match Table'!L463</f>
        <v/>
      </c>
      <c r="L473" s="146" t="str">
        <f>'4_Wash Match Table'!U463</f>
        <v/>
      </c>
      <c r="M473" s="146" t="str">
        <f>'4_Wash Match Table'!AD463</f>
        <v/>
      </c>
      <c r="N473" s="146" t="str">
        <f>'4_Wash Match Table'!AM463</f>
        <v/>
      </c>
      <c r="O473" s="150" t="str">
        <f>'4_Wash Match Table'!M463</f>
        <v/>
      </c>
      <c r="P473" s="150" t="str">
        <f>'4_Wash Match Table'!V463</f>
        <v/>
      </c>
      <c r="Q473" s="150" t="str">
        <f>'4_Wash Match Table'!AE463</f>
        <v/>
      </c>
      <c r="R473" s="150" t="str">
        <f>'4_Wash Match Table'!AN463</f>
        <v/>
      </c>
      <c r="S473" s="148" t="str">
        <f>IF(A473="","",SUM('4_Wash Match Table'!O463,'4_Wash Match Table'!X463,'4_Wash Match Table'!AG463,'4_Wash Match Table'!AP463))</f>
        <v/>
      </c>
      <c r="T473" s="151" t="str">
        <f>'4_Wash Match Table'!P463</f>
        <v/>
      </c>
      <c r="U473" s="151" t="str">
        <f>'4_Wash Match Table'!Q463</f>
        <v/>
      </c>
      <c r="V473" s="149" t="str">
        <f>IF(C473="","",SUM('4_Wash Match Table'!R463,'4_Wash Match Table'!AA463,'4_Wash Match Table'!AJ463,'4_Wash Match Table'!AS463))</f>
        <v/>
      </c>
      <c r="W473" s="152" t="str">
        <f t="shared" si="7"/>
        <v/>
      </c>
    </row>
    <row r="474" spans="1:23" ht="12.75" customHeight="1" x14ac:dyDescent="0.2">
      <c r="A474" s="146" t="str">
        <f>'4_Wash Match Table'!A464</f>
        <v/>
      </c>
      <c r="B474" s="146" t="str">
        <f>'4_Wash Match Table'!B464</f>
        <v/>
      </c>
      <c r="C474" s="146" t="str">
        <f>'4_Wash Match Table'!C464</f>
        <v/>
      </c>
      <c r="D474" s="146" t="str">
        <f>'4_Wash Match Table'!D464</f>
        <v/>
      </c>
      <c r="E474" s="147" t="str">
        <f>'4_Wash Match Table'!E464</f>
        <v/>
      </c>
      <c r="F474" s="148" t="str">
        <f>'4_Wash Match Table'!F464</f>
        <v/>
      </c>
      <c r="G474" s="149" t="str">
        <f>IF(D474="","",IFERROR(INDEX('2_Review &amp; Audit'!$P$6:$P$505,MATCH(D474,'2_Review &amp; Audit'!$H$6:$H$505,0)),""))</f>
        <v/>
      </c>
      <c r="H474" s="149" t="str">
        <f>IF(D474="","",IFERROR(INDEX('2_Review &amp; Audit'!$L$6:$L$505,MATCH(D474,'2_Review &amp; Audit'!$H$6:$H$505,0)),""))</f>
        <v/>
      </c>
      <c r="I474" s="149" t="str">
        <f>IF(D474="","",IFERROR(INDEX('2_Review &amp; Audit'!$Q$6:$Q$505,MATCH(D474,'2_Review &amp; Audit'!$H$6:$H$505,0)),""))</f>
        <v/>
      </c>
      <c r="J474" s="146" t="str">
        <f>'4_Wash Match Table'!I464</f>
        <v/>
      </c>
      <c r="K474" s="146" t="str">
        <f>'4_Wash Match Table'!L464</f>
        <v/>
      </c>
      <c r="L474" s="146" t="str">
        <f>'4_Wash Match Table'!U464</f>
        <v/>
      </c>
      <c r="M474" s="146" t="str">
        <f>'4_Wash Match Table'!AD464</f>
        <v/>
      </c>
      <c r="N474" s="146" t="str">
        <f>'4_Wash Match Table'!AM464</f>
        <v/>
      </c>
      <c r="O474" s="150" t="str">
        <f>'4_Wash Match Table'!M464</f>
        <v/>
      </c>
      <c r="P474" s="150" t="str">
        <f>'4_Wash Match Table'!V464</f>
        <v/>
      </c>
      <c r="Q474" s="150" t="str">
        <f>'4_Wash Match Table'!AE464</f>
        <v/>
      </c>
      <c r="R474" s="150" t="str">
        <f>'4_Wash Match Table'!AN464</f>
        <v/>
      </c>
      <c r="S474" s="148" t="str">
        <f>IF(A474="","",SUM('4_Wash Match Table'!O464,'4_Wash Match Table'!X464,'4_Wash Match Table'!AG464,'4_Wash Match Table'!AP464))</f>
        <v/>
      </c>
      <c r="T474" s="151" t="str">
        <f>'4_Wash Match Table'!P464</f>
        <v/>
      </c>
      <c r="U474" s="151" t="str">
        <f>'4_Wash Match Table'!Q464</f>
        <v/>
      </c>
      <c r="V474" s="149" t="str">
        <f>IF(C474="","",SUM('4_Wash Match Table'!R464,'4_Wash Match Table'!AA464,'4_Wash Match Table'!AJ464,'4_Wash Match Table'!AS464))</f>
        <v/>
      </c>
      <c r="W474" s="152" t="str">
        <f t="shared" si="7"/>
        <v/>
      </c>
    </row>
    <row r="475" spans="1:23" ht="12.75" customHeight="1" x14ac:dyDescent="0.2">
      <c r="A475" s="146" t="str">
        <f>'4_Wash Match Table'!A465</f>
        <v/>
      </c>
      <c r="B475" s="146" t="str">
        <f>'4_Wash Match Table'!B465</f>
        <v/>
      </c>
      <c r="C475" s="146" t="str">
        <f>'4_Wash Match Table'!C465</f>
        <v/>
      </c>
      <c r="D475" s="146" t="str">
        <f>'4_Wash Match Table'!D465</f>
        <v/>
      </c>
      <c r="E475" s="147" t="str">
        <f>'4_Wash Match Table'!E465</f>
        <v/>
      </c>
      <c r="F475" s="148" t="str">
        <f>'4_Wash Match Table'!F465</f>
        <v/>
      </c>
      <c r="G475" s="149" t="str">
        <f>IF(D475="","",IFERROR(INDEX('2_Review &amp; Audit'!$P$6:$P$505,MATCH(D475,'2_Review &amp; Audit'!$H$6:$H$505,0)),""))</f>
        <v/>
      </c>
      <c r="H475" s="149" t="str">
        <f>IF(D475="","",IFERROR(INDEX('2_Review &amp; Audit'!$L$6:$L$505,MATCH(D475,'2_Review &amp; Audit'!$H$6:$H$505,0)),""))</f>
        <v/>
      </c>
      <c r="I475" s="149" t="str">
        <f>IF(D475="","",IFERROR(INDEX('2_Review &amp; Audit'!$Q$6:$Q$505,MATCH(D475,'2_Review &amp; Audit'!$H$6:$H$505,0)),""))</f>
        <v/>
      </c>
      <c r="J475" s="146" t="str">
        <f>'4_Wash Match Table'!I465</f>
        <v/>
      </c>
      <c r="K475" s="146" t="str">
        <f>'4_Wash Match Table'!L465</f>
        <v/>
      </c>
      <c r="L475" s="146" t="str">
        <f>'4_Wash Match Table'!U465</f>
        <v/>
      </c>
      <c r="M475" s="146" t="str">
        <f>'4_Wash Match Table'!AD465</f>
        <v/>
      </c>
      <c r="N475" s="146" t="str">
        <f>'4_Wash Match Table'!AM465</f>
        <v/>
      </c>
      <c r="O475" s="150" t="str">
        <f>'4_Wash Match Table'!M465</f>
        <v/>
      </c>
      <c r="P475" s="150" t="str">
        <f>'4_Wash Match Table'!V465</f>
        <v/>
      </c>
      <c r="Q475" s="150" t="str">
        <f>'4_Wash Match Table'!AE465</f>
        <v/>
      </c>
      <c r="R475" s="150" t="str">
        <f>'4_Wash Match Table'!AN465</f>
        <v/>
      </c>
      <c r="S475" s="148" t="str">
        <f>IF(A475="","",SUM('4_Wash Match Table'!O465,'4_Wash Match Table'!X465,'4_Wash Match Table'!AG465,'4_Wash Match Table'!AP465))</f>
        <v/>
      </c>
      <c r="T475" s="151" t="str">
        <f>'4_Wash Match Table'!P465</f>
        <v/>
      </c>
      <c r="U475" s="151" t="str">
        <f>'4_Wash Match Table'!Q465</f>
        <v/>
      </c>
      <c r="V475" s="149" t="str">
        <f>IF(C475="","",SUM('4_Wash Match Table'!R465,'4_Wash Match Table'!AA465,'4_Wash Match Table'!AJ465,'4_Wash Match Table'!AS465))</f>
        <v/>
      </c>
      <c r="W475" s="152" t="str">
        <f t="shared" si="7"/>
        <v/>
      </c>
    </row>
    <row r="476" spans="1:23" ht="12.75" customHeight="1" x14ac:dyDescent="0.2">
      <c r="A476" s="146" t="str">
        <f>'4_Wash Match Table'!A466</f>
        <v/>
      </c>
      <c r="B476" s="146" t="str">
        <f>'4_Wash Match Table'!B466</f>
        <v/>
      </c>
      <c r="C476" s="146" t="str">
        <f>'4_Wash Match Table'!C466</f>
        <v/>
      </c>
      <c r="D476" s="146" t="str">
        <f>'4_Wash Match Table'!D466</f>
        <v/>
      </c>
      <c r="E476" s="147" t="str">
        <f>'4_Wash Match Table'!E466</f>
        <v/>
      </c>
      <c r="F476" s="148" t="str">
        <f>'4_Wash Match Table'!F466</f>
        <v/>
      </c>
      <c r="G476" s="149" t="str">
        <f>IF(D476="","",IFERROR(INDEX('2_Review &amp; Audit'!$P$6:$P$505,MATCH(D476,'2_Review &amp; Audit'!$H$6:$H$505,0)),""))</f>
        <v/>
      </c>
      <c r="H476" s="149" t="str">
        <f>IF(D476="","",IFERROR(INDEX('2_Review &amp; Audit'!$L$6:$L$505,MATCH(D476,'2_Review &amp; Audit'!$H$6:$H$505,0)),""))</f>
        <v/>
      </c>
      <c r="I476" s="149" t="str">
        <f>IF(D476="","",IFERROR(INDEX('2_Review &amp; Audit'!$Q$6:$Q$505,MATCH(D476,'2_Review &amp; Audit'!$H$6:$H$505,0)),""))</f>
        <v/>
      </c>
      <c r="J476" s="146" t="str">
        <f>'4_Wash Match Table'!I466</f>
        <v/>
      </c>
      <c r="K476" s="146" t="str">
        <f>'4_Wash Match Table'!L466</f>
        <v/>
      </c>
      <c r="L476" s="146" t="str">
        <f>'4_Wash Match Table'!U466</f>
        <v/>
      </c>
      <c r="M476" s="146" t="str">
        <f>'4_Wash Match Table'!AD466</f>
        <v/>
      </c>
      <c r="N476" s="146" t="str">
        <f>'4_Wash Match Table'!AM466</f>
        <v/>
      </c>
      <c r="O476" s="150" t="str">
        <f>'4_Wash Match Table'!M466</f>
        <v/>
      </c>
      <c r="P476" s="150" t="str">
        <f>'4_Wash Match Table'!V466</f>
        <v/>
      </c>
      <c r="Q476" s="150" t="str">
        <f>'4_Wash Match Table'!AE466</f>
        <v/>
      </c>
      <c r="R476" s="150" t="str">
        <f>'4_Wash Match Table'!AN466</f>
        <v/>
      </c>
      <c r="S476" s="148" t="str">
        <f>IF(A476="","",SUM('4_Wash Match Table'!O466,'4_Wash Match Table'!X466,'4_Wash Match Table'!AG466,'4_Wash Match Table'!AP466))</f>
        <v/>
      </c>
      <c r="T476" s="151" t="str">
        <f>'4_Wash Match Table'!P466</f>
        <v/>
      </c>
      <c r="U476" s="151" t="str">
        <f>'4_Wash Match Table'!Q466</f>
        <v/>
      </c>
      <c r="V476" s="149" t="str">
        <f>IF(C476="","",SUM('4_Wash Match Table'!R466,'4_Wash Match Table'!AA466,'4_Wash Match Table'!AJ466,'4_Wash Match Table'!AS466))</f>
        <v/>
      </c>
      <c r="W476" s="152" t="str">
        <f t="shared" si="7"/>
        <v/>
      </c>
    </row>
    <row r="477" spans="1:23" ht="12.75" customHeight="1" x14ac:dyDescent="0.2">
      <c r="A477" s="146" t="str">
        <f>'4_Wash Match Table'!A467</f>
        <v/>
      </c>
      <c r="B477" s="146" t="str">
        <f>'4_Wash Match Table'!B467</f>
        <v/>
      </c>
      <c r="C477" s="146" t="str">
        <f>'4_Wash Match Table'!C467</f>
        <v/>
      </c>
      <c r="D477" s="146" t="str">
        <f>'4_Wash Match Table'!D467</f>
        <v/>
      </c>
      <c r="E477" s="147" t="str">
        <f>'4_Wash Match Table'!E467</f>
        <v/>
      </c>
      <c r="F477" s="148" t="str">
        <f>'4_Wash Match Table'!F467</f>
        <v/>
      </c>
      <c r="G477" s="149" t="str">
        <f>IF(D477="","",IFERROR(INDEX('2_Review &amp; Audit'!$P$6:$P$505,MATCH(D477,'2_Review &amp; Audit'!$H$6:$H$505,0)),""))</f>
        <v/>
      </c>
      <c r="H477" s="149" t="str">
        <f>IF(D477="","",IFERROR(INDEX('2_Review &amp; Audit'!$L$6:$L$505,MATCH(D477,'2_Review &amp; Audit'!$H$6:$H$505,0)),""))</f>
        <v/>
      </c>
      <c r="I477" s="149" t="str">
        <f>IF(D477="","",IFERROR(INDEX('2_Review &amp; Audit'!$Q$6:$Q$505,MATCH(D477,'2_Review &amp; Audit'!$H$6:$H$505,0)),""))</f>
        <v/>
      </c>
      <c r="J477" s="146" t="str">
        <f>'4_Wash Match Table'!I467</f>
        <v/>
      </c>
      <c r="K477" s="146" t="str">
        <f>'4_Wash Match Table'!L467</f>
        <v/>
      </c>
      <c r="L477" s="146" t="str">
        <f>'4_Wash Match Table'!U467</f>
        <v/>
      </c>
      <c r="M477" s="146" t="str">
        <f>'4_Wash Match Table'!AD467</f>
        <v/>
      </c>
      <c r="N477" s="146" t="str">
        <f>'4_Wash Match Table'!AM467</f>
        <v/>
      </c>
      <c r="O477" s="150" t="str">
        <f>'4_Wash Match Table'!M467</f>
        <v/>
      </c>
      <c r="P477" s="150" t="str">
        <f>'4_Wash Match Table'!V467</f>
        <v/>
      </c>
      <c r="Q477" s="150" t="str">
        <f>'4_Wash Match Table'!AE467</f>
        <v/>
      </c>
      <c r="R477" s="150" t="str">
        <f>'4_Wash Match Table'!AN467</f>
        <v/>
      </c>
      <c r="S477" s="148" t="str">
        <f>IF(A477="","",SUM('4_Wash Match Table'!O467,'4_Wash Match Table'!X467,'4_Wash Match Table'!AG467,'4_Wash Match Table'!AP467))</f>
        <v/>
      </c>
      <c r="T477" s="151" t="str">
        <f>'4_Wash Match Table'!P467</f>
        <v/>
      </c>
      <c r="U477" s="151" t="str">
        <f>'4_Wash Match Table'!Q467</f>
        <v/>
      </c>
      <c r="V477" s="149" t="str">
        <f>IF(C477="","",SUM('4_Wash Match Table'!R467,'4_Wash Match Table'!AA467,'4_Wash Match Table'!AJ467,'4_Wash Match Table'!AS467))</f>
        <v/>
      </c>
      <c r="W477" s="152" t="str">
        <f t="shared" si="7"/>
        <v/>
      </c>
    </row>
    <row r="478" spans="1:23" ht="12.75" customHeight="1" x14ac:dyDescent="0.2">
      <c r="A478" s="146" t="str">
        <f>'4_Wash Match Table'!A468</f>
        <v/>
      </c>
      <c r="B478" s="146" t="str">
        <f>'4_Wash Match Table'!B468</f>
        <v/>
      </c>
      <c r="C478" s="146" t="str">
        <f>'4_Wash Match Table'!C468</f>
        <v/>
      </c>
      <c r="D478" s="146" t="str">
        <f>'4_Wash Match Table'!D468</f>
        <v/>
      </c>
      <c r="E478" s="147" t="str">
        <f>'4_Wash Match Table'!E468</f>
        <v/>
      </c>
      <c r="F478" s="148" t="str">
        <f>'4_Wash Match Table'!F468</f>
        <v/>
      </c>
      <c r="G478" s="149" t="str">
        <f>IF(D478="","",IFERROR(INDEX('2_Review &amp; Audit'!$P$6:$P$505,MATCH(D478,'2_Review &amp; Audit'!$H$6:$H$505,0)),""))</f>
        <v/>
      </c>
      <c r="H478" s="149" t="str">
        <f>IF(D478="","",IFERROR(INDEX('2_Review &amp; Audit'!$L$6:$L$505,MATCH(D478,'2_Review &amp; Audit'!$H$6:$H$505,0)),""))</f>
        <v/>
      </c>
      <c r="I478" s="149" t="str">
        <f>IF(D478="","",IFERROR(INDEX('2_Review &amp; Audit'!$Q$6:$Q$505,MATCH(D478,'2_Review &amp; Audit'!$H$6:$H$505,0)),""))</f>
        <v/>
      </c>
      <c r="J478" s="146" t="str">
        <f>'4_Wash Match Table'!I468</f>
        <v/>
      </c>
      <c r="K478" s="146" t="str">
        <f>'4_Wash Match Table'!L468</f>
        <v/>
      </c>
      <c r="L478" s="146" t="str">
        <f>'4_Wash Match Table'!U468</f>
        <v/>
      </c>
      <c r="M478" s="146" t="str">
        <f>'4_Wash Match Table'!AD468</f>
        <v/>
      </c>
      <c r="N478" s="146" t="str">
        <f>'4_Wash Match Table'!AM468</f>
        <v/>
      </c>
      <c r="O478" s="150" t="str">
        <f>'4_Wash Match Table'!M468</f>
        <v/>
      </c>
      <c r="P478" s="150" t="str">
        <f>'4_Wash Match Table'!V468</f>
        <v/>
      </c>
      <c r="Q478" s="150" t="str">
        <f>'4_Wash Match Table'!AE468</f>
        <v/>
      </c>
      <c r="R478" s="150" t="str">
        <f>'4_Wash Match Table'!AN468</f>
        <v/>
      </c>
      <c r="S478" s="148" t="str">
        <f>IF(A478="","",SUM('4_Wash Match Table'!O468,'4_Wash Match Table'!X468,'4_Wash Match Table'!AG468,'4_Wash Match Table'!AP468))</f>
        <v/>
      </c>
      <c r="T478" s="151" t="str">
        <f>'4_Wash Match Table'!P468</f>
        <v/>
      </c>
      <c r="U478" s="151" t="str">
        <f>'4_Wash Match Table'!Q468</f>
        <v/>
      </c>
      <c r="V478" s="149" t="str">
        <f>IF(C478="","",SUM('4_Wash Match Table'!R468,'4_Wash Match Table'!AA468,'4_Wash Match Table'!AJ468,'4_Wash Match Table'!AS468))</f>
        <v/>
      </c>
      <c r="W478" s="152" t="str">
        <f t="shared" si="7"/>
        <v/>
      </c>
    </row>
    <row r="479" spans="1:23" ht="12.75" customHeight="1" x14ac:dyDescent="0.2">
      <c r="A479" s="146" t="str">
        <f>'4_Wash Match Table'!A469</f>
        <v/>
      </c>
      <c r="B479" s="146" t="str">
        <f>'4_Wash Match Table'!B469</f>
        <v/>
      </c>
      <c r="C479" s="146" t="str">
        <f>'4_Wash Match Table'!C469</f>
        <v/>
      </c>
      <c r="D479" s="146" t="str">
        <f>'4_Wash Match Table'!D469</f>
        <v/>
      </c>
      <c r="E479" s="147" t="str">
        <f>'4_Wash Match Table'!E469</f>
        <v/>
      </c>
      <c r="F479" s="148" t="str">
        <f>'4_Wash Match Table'!F469</f>
        <v/>
      </c>
      <c r="G479" s="149" t="str">
        <f>IF(D479="","",IFERROR(INDEX('2_Review &amp; Audit'!$P$6:$P$505,MATCH(D479,'2_Review &amp; Audit'!$H$6:$H$505,0)),""))</f>
        <v/>
      </c>
      <c r="H479" s="149" t="str">
        <f>IF(D479="","",IFERROR(INDEX('2_Review &amp; Audit'!$L$6:$L$505,MATCH(D479,'2_Review &amp; Audit'!$H$6:$H$505,0)),""))</f>
        <v/>
      </c>
      <c r="I479" s="149" t="str">
        <f>IF(D479="","",IFERROR(INDEX('2_Review &amp; Audit'!$Q$6:$Q$505,MATCH(D479,'2_Review &amp; Audit'!$H$6:$H$505,0)),""))</f>
        <v/>
      </c>
      <c r="J479" s="146" t="str">
        <f>'4_Wash Match Table'!I469</f>
        <v/>
      </c>
      <c r="K479" s="146" t="str">
        <f>'4_Wash Match Table'!L469</f>
        <v/>
      </c>
      <c r="L479" s="146" t="str">
        <f>'4_Wash Match Table'!U469</f>
        <v/>
      </c>
      <c r="M479" s="146" t="str">
        <f>'4_Wash Match Table'!AD469</f>
        <v/>
      </c>
      <c r="N479" s="146" t="str">
        <f>'4_Wash Match Table'!AM469</f>
        <v/>
      </c>
      <c r="O479" s="150" t="str">
        <f>'4_Wash Match Table'!M469</f>
        <v/>
      </c>
      <c r="P479" s="150" t="str">
        <f>'4_Wash Match Table'!V469</f>
        <v/>
      </c>
      <c r="Q479" s="150" t="str">
        <f>'4_Wash Match Table'!AE469</f>
        <v/>
      </c>
      <c r="R479" s="150" t="str">
        <f>'4_Wash Match Table'!AN469</f>
        <v/>
      </c>
      <c r="S479" s="148" t="str">
        <f>IF(A479="","",SUM('4_Wash Match Table'!O469,'4_Wash Match Table'!X469,'4_Wash Match Table'!AG469,'4_Wash Match Table'!AP469))</f>
        <v/>
      </c>
      <c r="T479" s="151" t="str">
        <f>'4_Wash Match Table'!P469</f>
        <v/>
      </c>
      <c r="U479" s="151" t="str">
        <f>'4_Wash Match Table'!Q469</f>
        <v/>
      </c>
      <c r="V479" s="149" t="str">
        <f>IF(C479="","",SUM('4_Wash Match Table'!R469,'4_Wash Match Table'!AA469,'4_Wash Match Table'!AJ469,'4_Wash Match Table'!AS469))</f>
        <v/>
      </c>
      <c r="W479" s="152" t="str">
        <f t="shared" si="7"/>
        <v/>
      </c>
    </row>
    <row r="480" spans="1:23" ht="12.75" customHeight="1" x14ac:dyDescent="0.2">
      <c r="A480" s="146" t="str">
        <f>'4_Wash Match Table'!A470</f>
        <v/>
      </c>
      <c r="B480" s="146" t="str">
        <f>'4_Wash Match Table'!B470</f>
        <v/>
      </c>
      <c r="C480" s="146" t="str">
        <f>'4_Wash Match Table'!C470</f>
        <v/>
      </c>
      <c r="D480" s="146" t="str">
        <f>'4_Wash Match Table'!D470</f>
        <v/>
      </c>
      <c r="E480" s="147" t="str">
        <f>'4_Wash Match Table'!E470</f>
        <v/>
      </c>
      <c r="F480" s="148" t="str">
        <f>'4_Wash Match Table'!F470</f>
        <v/>
      </c>
      <c r="G480" s="149" t="str">
        <f>IF(D480="","",IFERROR(INDEX('2_Review &amp; Audit'!$P$6:$P$505,MATCH(D480,'2_Review &amp; Audit'!$H$6:$H$505,0)),""))</f>
        <v/>
      </c>
      <c r="H480" s="149" t="str">
        <f>IF(D480="","",IFERROR(INDEX('2_Review &amp; Audit'!$L$6:$L$505,MATCH(D480,'2_Review &amp; Audit'!$H$6:$H$505,0)),""))</f>
        <v/>
      </c>
      <c r="I480" s="149" t="str">
        <f>IF(D480="","",IFERROR(INDEX('2_Review &amp; Audit'!$Q$6:$Q$505,MATCH(D480,'2_Review &amp; Audit'!$H$6:$H$505,0)),""))</f>
        <v/>
      </c>
      <c r="J480" s="146" t="str">
        <f>'4_Wash Match Table'!I470</f>
        <v/>
      </c>
      <c r="K480" s="146" t="str">
        <f>'4_Wash Match Table'!L470</f>
        <v/>
      </c>
      <c r="L480" s="146" t="str">
        <f>'4_Wash Match Table'!U470</f>
        <v/>
      </c>
      <c r="M480" s="146" t="str">
        <f>'4_Wash Match Table'!AD470</f>
        <v/>
      </c>
      <c r="N480" s="146" t="str">
        <f>'4_Wash Match Table'!AM470</f>
        <v/>
      </c>
      <c r="O480" s="150" t="str">
        <f>'4_Wash Match Table'!M470</f>
        <v/>
      </c>
      <c r="P480" s="150" t="str">
        <f>'4_Wash Match Table'!V470</f>
        <v/>
      </c>
      <c r="Q480" s="150" t="str">
        <f>'4_Wash Match Table'!AE470</f>
        <v/>
      </c>
      <c r="R480" s="150" t="str">
        <f>'4_Wash Match Table'!AN470</f>
        <v/>
      </c>
      <c r="S480" s="148" t="str">
        <f>IF(A480="","",SUM('4_Wash Match Table'!O470,'4_Wash Match Table'!X470,'4_Wash Match Table'!AG470,'4_Wash Match Table'!AP470))</f>
        <v/>
      </c>
      <c r="T480" s="151" t="str">
        <f>'4_Wash Match Table'!P470</f>
        <v/>
      </c>
      <c r="U480" s="151" t="str">
        <f>'4_Wash Match Table'!Q470</f>
        <v/>
      </c>
      <c r="V480" s="149" t="str">
        <f>IF(C480="","",SUM('4_Wash Match Table'!R470,'4_Wash Match Table'!AA470,'4_Wash Match Table'!AJ470,'4_Wash Match Table'!AS470))</f>
        <v/>
      </c>
      <c r="W480" s="152" t="str">
        <f t="shared" si="7"/>
        <v/>
      </c>
    </row>
    <row r="481" spans="1:23" ht="12.75" customHeight="1" x14ac:dyDescent="0.2">
      <c r="A481" s="146" t="str">
        <f>'4_Wash Match Table'!A471</f>
        <v/>
      </c>
      <c r="B481" s="146" t="str">
        <f>'4_Wash Match Table'!B471</f>
        <v/>
      </c>
      <c r="C481" s="146" t="str">
        <f>'4_Wash Match Table'!C471</f>
        <v/>
      </c>
      <c r="D481" s="146" t="str">
        <f>'4_Wash Match Table'!D471</f>
        <v/>
      </c>
      <c r="E481" s="147" t="str">
        <f>'4_Wash Match Table'!E471</f>
        <v/>
      </c>
      <c r="F481" s="148" t="str">
        <f>'4_Wash Match Table'!F471</f>
        <v/>
      </c>
      <c r="G481" s="149" t="str">
        <f>IF(D481="","",IFERROR(INDEX('2_Review &amp; Audit'!$P$6:$P$505,MATCH(D481,'2_Review &amp; Audit'!$H$6:$H$505,0)),""))</f>
        <v/>
      </c>
      <c r="H481" s="149" t="str">
        <f>IF(D481="","",IFERROR(INDEX('2_Review &amp; Audit'!$L$6:$L$505,MATCH(D481,'2_Review &amp; Audit'!$H$6:$H$505,0)),""))</f>
        <v/>
      </c>
      <c r="I481" s="149" t="str">
        <f>IF(D481="","",IFERROR(INDEX('2_Review &amp; Audit'!$Q$6:$Q$505,MATCH(D481,'2_Review &amp; Audit'!$H$6:$H$505,0)),""))</f>
        <v/>
      </c>
      <c r="J481" s="146" t="str">
        <f>'4_Wash Match Table'!I471</f>
        <v/>
      </c>
      <c r="K481" s="146" t="str">
        <f>'4_Wash Match Table'!L471</f>
        <v/>
      </c>
      <c r="L481" s="146" t="str">
        <f>'4_Wash Match Table'!U471</f>
        <v/>
      </c>
      <c r="M481" s="146" t="str">
        <f>'4_Wash Match Table'!AD471</f>
        <v/>
      </c>
      <c r="N481" s="146" t="str">
        <f>'4_Wash Match Table'!AM471</f>
        <v/>
      </c>
      <c r="O481" s="150" t="str">
        <f>'4_Wash Match Table'!M471</f>
        <v/>
      </c>
      <c r="P481" s="150" t="str">
        <f>'4_Wash Match Table'!V471</f>
        <v/>
      </c>
      <c r="Q481" s="150" t="str">
        <f>'4_Wash Match Table'!AE471</f>
        <v/>
      </c>
      <c r="R481" s="150" t="str">
        <f>'4_Wash Match Table'!AN471</f>
        <v/>
      </c>
      <c r="S481" s="148" t="str">
        <f>IF(A481="","",SUM('4_Wash Match Table'!O471,'4_Wash Match Table'!X471,'4_Wash Match Table'!AG471,'4_Wash Match Table'!AP471))</f>
        <v/>
      </c>
      <c r="T481" s="151" t="str">
        <f>'4_Wash Match Table'!P471</f>
        <v/>
      </c>
      <c r="U481" s="151" t="str">
        <f>'4_Wash Match Table'!Q471</f>
        <v/>
      </c>
      <c r="V481" s="149" t="str">
        <f>IF(C481="","",SUM('4_Wash Match Table'!R471,'4_Wash Match Table'!AA471,'4_Wash Match Table'!AJ471,'4_Wash Match Table'!AS471))</f>
        <v/>
      </c>
      <c r="W481" s="152" t="str">
        <f t="shared" si="7"/>
        <v/>
      </c>
    </row>
    <row r="482" spans="1:23" ht="12.75" customHeight="1" x14ac:dyDescent="0.2">
      <c r="A482" s="146" t="str">
        <f>'4_Wash Match Table'!A472</f>
        <v/>
      </c>
      <c r="B482" s="146" t="str">
        <f>'4_Wash Match Table'!B472</f>
        <v/>
      </c>
      <c r="C482" s="146" t="str">
        <f>'4_Wash Match Table'!C472</f>
        <v/>
      </c>
      <c r="D482" s="146" t="str">
        <f>'4_Wash Match Table'!D472</f>
        <v/>
      </c>
      <c r="E482" s="147" t="str">
        <f>'4_Wash Match Table'!E472</f>
        <v/>
      </c>
      <c r="F482" s="148" t="str">
        <f>'4_Wash Match Table'!F472</f>
        <v/>
      </c>
      <c r="G482" s="149" t="str">
        <f>IF(D482="","",IFERROR(INDEX('2_Review &amp; Audit'!$P$6:$P$505,MATCH(D482,'2_Review &amp; Audit'!$H$6:$H$505,0)),""))</f>
        <v/>
      </c>
      <c r="H482" s="149" t="str">
        <f>IF(D482="","",IFERROR(INDEX('2_Review &amp; Audit'!$L$6:$L$505,MATCH(D482,'2_Review &amp; Audit'!$H$6:$H$505,0)),""))</f>
        <v/>
      </c>
      <c r="I482" s="149" t="str">
        <f>IF(D482="","",IFERROR(INDEX('2_Review &amp; Audit'!$Q$6:$Q$505,MATCH(D482,'2_Review &amp; Audit'!$H$6:$H$505,0)),""))</f>
        <v/>
      </c>
      <c r="J482" s="146" t="str">
        <f>'4_Wash Match Table'!I472</f>
        <v/>
      </c>
      <c r="K482" s="146" t="str">
        <f>'4_Wash Match Table'!L472</f>
        <v/>
      </c>
      <c r="L482" s="146" t="str">
        <f>'4_Wash Match Table'!U472</f>
        <v/>
      </c>
      <c r="M482" s="146" t="str">
        <f>'4_Wash Match Table'!AD472</f>
        <v/>
      </c>
      <c r="N482" s="146" t="str">
        <f>'4_Wash Match Table'!AM472</f>
        <v/>
      </c>
      <c r="O482" s="150" t="str">
        <f>'4_Wash Match Table'!M472</f>
        <v/>
      </c>
      <c r="P482" s="150" t="str">
        <f>'4_Wash Match Table'!V472</f>
        <v/>
      </c>
      <c r="Q482" s="150" t="str">
        <f>'4_Wash Match Table'!AE472</f>
        <v/>
      </c>
      <c r="R482" s="150" t="str">
        <f>'4_Wash Match Table'!AN472</f>
        <v/>
      </c>
      <c r="S482" s="148" t="str">
        <f>IF(A482="","",SUM('4_Wash Match Table'!O472,'4_Wash Match Table'!X472,'4_Wash Match Table'!AG472,'4_Wash Match Table'!AP472))</f>
        <v/>
      </c>
      <c r="T482" s="151" t="str">
        <f>'4_Wash Match Table'!P472</f>
        <v/>
      </c>
      <c r="U482" s="151" t="str">
        <f>'4_Wash Match Table'!Q472</f>
        <v/>
      </c>
      <c r="V482" s="149" t="str">
        <f>IF(C482="","",SUM('4_Wash Match Table'!R472,'4_Wash Match Table'!AA472,'4_Wash Match Table'!AJ472,'4_Wash Match Table'!AS472))</f>
        <v/>
      </c>
      <c r="W482" s="152" t="str">
        <f t="shared" si="7"/>
        <v/>
      </c>
    </row>
    <row r="483" spans="1:23" ht="12.75" customHeight="1" x14ac:dyDescent="0.2">
      <c r="A483" s="146" t="str">
        <f>'4_Wash Match Table'!A473</f>
        <v/>
      </c>
      <c r="B483" s="146" t="str">
        <f>'4_Wash Match Table'!B473</f>
        <v/>
      </c>
      <c r="C483" s="146" t="str">
        <f>'4_Wash Match Table'!C473</f>
        <v/>
      </c>
      <c r="D483" s="146" t="str">
        <f>'4_Wash Match Table'!D473</f>
        <v/>
      </c>
      <c r="E483" s="147" t="str">
        <f>'4_Wash Match Table'!E473</f>
        <v/>
      </c>
      <c r="F483" s="148" t="str">
        <f>'4_Wash Match Table'!F473</f>
        <v/>
      </c>
      <c r="G483" s="149" t="str">
        <f>IF(D483="","",IFERROR(INDEX('2_Review &amp; Audit'!$P$6:$P$505,MATCH(D483,'2_Review &amp; Audit'!$H$6:$H$505,0)),""))</f>
        <v/>
      </c>
      <c r="H483" s="149" t="str">
        <f>IF(D483="","",IFERROR(INDEX('2_Review &amp; Audit'!$L$6:$L$505,MATCH(D483,'2_Review &amp; Audit'!$H$6:$H$505,0)),""))</f>
        <v/>
      </c>
      <c r="I483" s="149" t="str">
        <f>IF(D483="","",IFERROR(INDEX('2_Review &amp; Audit'!$Q$6:$Q$505,MATCH(D483,'2_Review &amp; Audit'!$H$6:$H$505,0)),""))</f>
        <v/>
      </c>
      <c r="J483" s="146" t="str">
        <f>'4_Wash Match Table'!I473</f>
        <v/>
      </c>
      <c r="K483" s="146" t="str">
        <f>'4_Wash Match Table'!L473</f>
        <v/>
      </c>
      <c r="L483" s="146" t="str">
        <f>'4_Wash Match Table'!U473</f>
        <v/>
      </c>
      <c r="M483" s="146" t="str">
        <f>'4_Wash Match Table'!AD473</f>
        <v/>
      </c>
      <c r="N483" s="146" t="str">
        <f>'4_Wash Match Table'!AM473</f>
        <v/>
      </c>
      <c r="O483" s="150" t="str">
        <f>'4_Wash Match Table'!M473</f>
        <v/>
      </c>
      <c r="P483" s="150" t="str">
        <f>'4_Wash Match Table'!V473</f>
        <v/>
      </c>
      <c r="Q483" s="150" t="str">
        <f>'4_Wash Match Table'!AE473</f>
        <v/>
      </c>
      <c r="R483" s="150" t="str">
        <f>'4_Wash Match Table'!AN473</f>
        <v/>
      </c>
      <c r="S483" s="148" t="str">
        <f>IF(A483="","",SUM('4_Wash Match Table'!O473,'4_Wash Match Table'!X473,'4_Wash Match Table'!AG473,'4_Wash Match Table'!AP473))</f>
        <v/>
      </c>
      <c r="T483" s="151" t="str">
        <f>'4_Wash Match Table'!P473</f>
        <v/>
      </c>
      <c r="U483" s="151" t="str">
        <f>'4_Wash Match Table'!Q473</f>
        <v/>
      </c>
      <c r="V483" s="149" t="str">
        <f>IF(C483="","",SUM('4_Wash Match Table'!R473,'4_Wash Match Table'!AA473,'4_Wash Match Table'!AJ473,'4_Wash Match Table'!AS473))</f>
        <v/>
      </c>
      <c r="W483" s="152" t="str">
        <f t="shared" si="7"/>
        <v/>
      </c>
    </row>
    <row r="484" spans="1:23" ht="12.75" customHeight="1" x14ac:dyDescent="0.2">
      <c r="A484" s="146" t="str">
        <f>'4_Wash Match Table'!A474</f>
        <v/>
      </c>
      <c r="B484" s="146" t="str">
        <f>'4_Wash Match Table'!B474</f>
        <v/>
      </c>
      <c r="C484" s="146" t="str">
        <f>'4_Wash Match Table'!C474</f>
        <v/>
      </c>
      <c r="D484" s="146" t="str">
        <f>'4_Wash Match Table'!D474</f>
        <v/>
      </c>
      <c r="E484" s="147" t="str">
        <f>'4_Wash Match Table'!E474</f>
        <v/>
      </c>
      <c r="F484" s="148" t="str">
        <f>'4_Wash Match Table'!F474</f>
        <v/>
      </c>
      <c r="G484" s="149" t="str">
        <f>IF(D484="","",IFERROR(INDEX('2_Review &amp; Audit'!$P$6:$P$505,MATCH(D484,'2_Review &amp; Audit'!$H$6:$H$505,0)),""))</f>
        <v/>
      </c>
      <c r="H484" s="149" t="str">
        <f>IF(D484="","",IFERROR(INDEX('2_Review &amp; Audit'!$L$6:$L$505,MATCH(D484,'2_Review &amp; Audit'!$H$6:$H$505,0)),""))</f>
        <v/>
      </c>
      <c r="I484" s="149" t="str">
        <f>IF(D484="","",IFERROR(INDEX('2_Review &amp; Audit'!$Q$6:$Q$505,MATCH(D484,'2_Review &amp; Audit'!$H$6:$H$505,0)),""))</f>
        <v/>
      </c>
      <c r="J484" s="146" t="str">
        <f>'4_Wash Match Table'!I474</f>
        <v/>
      </c>
      <c r="K484" s="146" t="str">
        <f>'4_Wash Match Table'!L474</f>
        <v/>
      </c>
      <c r="L484" s="146" t="str">
        <f>'4_Wash Match Table'!U474</f>
        <v/>
      </c>
      <c r="M484" s="146" t="str">
        <f>'4_Wash Match Table'!AD474</f>
        <v/>
      </c>
      <c r="N484" s="146" t="str">
        <f>'4_Wash Match Table'!AM474</f>
        <v/>
      </c>
      <c r="O484" s="150" t="str">
        <f>'4_Wash Match Table'!M474</f>
        <v/>
      </c>
      <c r="P484" s="150" t="str">
        <f>'4_Wash Match Table'!V474</f>
        <v/>
      </c>
      <c r="Q484" s="150" t="str">
        <f>'4_Wash Match Table'!AE474</f>
        <v/>
      </c>
      <c r="R484" s="150" t="str">
        <f>'4_Wash Match Table'!AN474</f>
        <v/>
      </c>
      <c r="S484" s="148" t="str">
        <f>IF(A484="","",SUM('4_Wash Match Table'!O474,'4_Wash Match Table'!X474,'4_Wash Match Table'!AG474,'4_Wash Match Table'!AP474))</f>
        <v/>
      </c>
      <c r="T484" s="151" t="str">
        <f>'4_Wash Match Table'!P474</f>
        <v/>
      </c>
      <c r="U484" s="151" t="str">
        <f>'4_Wash Match Table'!Q474</f>
        <v/>
      </c>
      <c r="V484" s="149" t="str">
        <f>IF(C484="","",SUM('4_Wash Match Table'!R474,'4_Wash Match Table'!AA474,'4_Wash Match Table'!AJ474,'4_Wash Match Table'!AS474))</f>
        <v/>
      </c>
      <c r="W484" s="152" t="str">
        <f t="shared" si="7"/>
        <v/>
      </c>
    </row>
    <row r="485" spans="1:23" ht="12.75" customHeight="1" x14ac:dyDescent="0.2">
      <c r="A485" s="146" t="str">
        <f>'4_Wash Match Table'!A475</f>
        <v/>
      </c>
      <c r="B485" s="146" t="str">
        <f>'4_Wash Match Table'!B475</f>
        <v/>
      </c>
      <c r="C485" s="146" t="str">
        <f>'4_Wash Match Table'!C475</f>
        <v/>
      </c>
      <c r="D485" s="146" t="str">
        <f>'4_Wash Match Table'!D475</f>
        <v/>
      </c>
      <c r="E485" s="147" t="str">
        <f>'4_Wash Match Table'!E475</f>
        <v/>
      </c>
      <c r="F485" s="148" t="str">
        <f>'4_Wash Match Table'!F475</f>
        <v/>
      </c>
      <c r="G485" s="149" t="str">
        <f>IF(D485="","",IFERROR(INDEX('2_Review &amp; Audit'!$P$6:$P$505,MATCH(D485,'2_Review &amp; Audit'!$H$6:$H$505,0)),""))</f>
        <v/>
      </c>
      <c r="H485" s="149" t="str">
        <f>IF(D485="","",IFERROR(INDEX('2_Review &amp; Audit'!$L$6:$L$505,MATCH(D485,'2_Review &amp; Audit'!$H$6:$H$505,0)),""))</f>
        <v/>
      </c>
      <c r="I485" s="149" t="str">
        <f>IF(D485="","",IFERROR(INDEX('2_Review &amp; Audit'!$Q$6:$Q$505,MATCH(D485,'2_Review &amp; Audit'!$H$6:$H$505,0)),""))</f>
        <v/>
      </c>
      <c r="J485" s="146" t="str">
        <f>'4_Wash Match Table'!I475</f>
        <v/>
      </c>
      <c r="K485" s="146" t="str">
        <f>'4_Wash Match Table'!L475</f>
        <v/>
      </c>
      <c r="L485" s="146" t="str">
        <f>'4_Wash Match Table'!U475</f>
        <v/>
      </c>
      <c r="M485" s="146" t="str">
        <f>'4_Wash Match Table'!AD475</f>
        <v/>
      </c>
      <c r="N485" s="146" t="str">
        <f>'4_Wash Match Table'!AM475</f>
        <v/>
      </c>
      <c r="O485" s="150" t="str">
        <f>'4_Wash Match Table'!M475</f>
        <v/>
      </c>
      <c r="P485" s="150" t="str">
        <f>'4_Wash Match Table'!V475</f>
        <v/>
      </c>
      <c r="Q485" s="150" t="str">
        <f>'4_Wash Match Table'!AE475</f>
        <v/>
      </c>
      <c r="R485" s="150" t="str">
        <f>'4_Wash Match Table'!AN475</f>
        <v/>
      </c>
      <c r="S485" s="148" t="str">
        <f>IF(A485="","",SUM('4_Wash Match Table'!O475,'4_Wash Match Table'!X475,'4_Wash Match Table'!AG475,'4_Wash Match Table'!AP475))</f>
        <v/>
      </c>
      <c r="T485" s="151" t="str">
        <f>'4_Wash Match Table'!P475</f>
        <v/>
      </c>
      <c r="U485" s="151" t="str">
        <f>'4_Wash Match Table'!Q475</f>
        <v/>
      </c>
      <c r="V485" s="149" t="str">
        <f>IF(C485="","",SUM('4_Wash Match Table'!R475,'4_Wash Match Table'!AA475,'4_Wash Match Table'!AJ475,'4_Wash Match Table'!AS475))</f>
        <v/>
      </c>
      <c r="W485" s="152" t="str">
        <f t="shared" si="7"/>
        <v/>
      </c>
    </row>
    <row r="486" spans="1:23" ht="12.75" customHeight="1" x14ac:dyDescent="0.2">
      <c r="A486" s="146" t="str">
        <f>'4_Wash Match Table'!A476</f>
        <v/>
      </c>
      <c r="B486" s="146" t="str">
        <f>'4_Wash Match Table'!B476</f>
        <v/>
      </c>
      <c r="C486" s="146" t="str">
        <f>'4_Wash Match Table'!C476</f>
        <v/>
      </c>
      <c r="D486" s="146" t="str">
        <f>'4_Wash Match Table'!D476</f>
        <v/>
      </c>
      <c r="E486" s="147" t="str">
        <f>'4_Wash Match Table'!E476</f>
        <v/>
      </c>
      <c r="F486" s="148" t="str">
        <f>'4_Wash Match Table'!F476</f>
        <v/>
      </c>
      <c r="G486" s="149" t="str">
        <f>IF(D486="","",IFERROR(INDEX('2_Review &amp; Audit'!$P$6:$P$505,MATCH(D486,'2_Review &amp; Audit'!$H$6:$H$505,0)),""))</f>
        <v/>
      </c>
      <c r="H486" s="149" t="str">
        <f>IF(D486="","",IFERROR(INDEX('2_Review &amp; Audit'!$L$6:$L$505,MATCH(D486,'2_Review &amp; Audit'!$H$6:$H$505,0)),""))</f>
        <v/>
      </c>
      <c r="I486" s="149" t="str">
        <f>IF(D486="","",IFERROR(INDEX('2_Review &amp; Audit'!$Q$6:$Q$505,MATCH(D486,'2_Review &amp; Audit'!$H$6:$H$505,0)),""))</f>
        <v/>
      </c>
      <c r="J486" s="146" t="str">
        <f>'4_Wash Match Table'!I476</f>
        <v/>
      </c>
      <c r="K486" s="146" t="str">
        <f>'4_Wash Match Table'!L476</f>
        <v/>
      </c>
      <c r="L486" s="146" t="str">
        <f>'4_Wash Match Table'!U476</f>
        <v/>
      </c>
      <c r="M486" s="146" t="str">
        <f>'4_Wash Match Table'!AD476</f>
        <v/>
      </c>
      <c r="N486" s="146" t="str">
        <f>'4_Wash Match Table'!AM476</f>
        <v/>
      </c>
      <c r="O486" s="150" t="str">
        <f>'4_Wash Match Table'!M476</f>
        <v/>
      </c>
      <c r="P486" s="150" t="str">
        <f>'4_Wash Match Table'!V476</f>
        <v/>
      </c>
      <c r="Q486" s="150" t="str">
        <f>'4_Wash Match Table'!AE476</f>
        <v/>
      </c>
      <c r="R486" s="150" t="str">
        <f>'4_Wash Match Table'!AN476</f>
        <v/>
      </c>
      <c r="S486" s="148" t="str">
        <f>IF(A486="","",SUM('4_Wash Match Table'!O476,'4_Wash Match Table'!X476,'4_Wash Match Table'!AG476,'4_Wash Match Table'!AP476))</f>
        <v/>
      </c>
      <c r="T486" s="151" t="str">
        <f>'4_Wash Match Table'!P476</f>
        <v/>
      </c>
      <c r="U486" s="151" t="str">
        <f>'4_Wash Match Table'!Q476</f>
        <v/>
      </c>
      <c r="V486" s="149" t="str">
        <f>IF(C486="","",SUM('4_Wash Match Table'!R476,'4_Wash Match Table'!AA476,'4_Wash Match Table'!AJ476,'4_Wash Match Table'!AS476))</f>
        <v/>
      </c>
      <c r="W486" s="152" t="str">
        <f t="shared" si="7"/>
        <v/>
      </c>
    </row>
    <row r="487" spans="1:23" ht="12.75" customHeight="1" x14ac:dyDescent="0.2">
      <c r="A487" s="146" t="str">
        <f>'4_Wash Match Table'!A477</f>
        <v/>
      </c>
      <c r="B487" s="146" t="str">
        <f>'4_Wash Match Table'!B477</f>
        <v/>
      </c>
      <c r="C487" s="146" t="str">
        <f>'4_Wash Match Table'!C477</f>
        <v/>
      </c>
      <c r="D487" s="146" t="str">
        <f>'4_Wash Match Table'!D477</f>
        <v/>
      </c>
      <c r="E487" s="147" t="str">
        <f>'4_Wash Match Table'!E477</f>
        <v/>
      </c>
      <c r="F487" s="148" t="str">
        <f>'4_Wash Match Table'!F477</f>
        <v/>
      </c>
      <c r="G487" s="149" t="str">
        <f>IF(D487="","",IFERROR(INDEX('2_Review &amp; Audit'!$P$6:$P$505,MATCH(D487,'2_Review &amp; Audit'!$H$6:$H$505,0)),""))</f>
        <v/>
      </c>
      <c r="H487" s="149" t="str">
        <f>IF(D487="","",IFERROR(INDEX('2_Review &amp; Audit'!$L$6:$L$505,MATCH(D487,'2_Review &amp; Audit'!$H$6:$H$505,0)),""))</f>
        <v/>
      </c>
      <c r="I487" s="149" t="str">
        <f>IF(D487="","",IFERROR(INDEX('2_Review &amp; Audit'!$Q$6:$Q$505,MATCH(D487,'2_Review &amp; Audit'!$H$6:$H$505,0)),""))</f>
        <v/>
      </c>
      <c r="J487" s="146" t="str">
        <f>'4_Wash Match Table'!I477</f>
        <v/>
      </c>
      <c r="K487" s="146" t="str">
        <f>'4_Wash Match Table'!L477</f>
        <v/>
      </c>
      <c r="L487" s="146" t="str">
        <f>'4_Wash Match Table'!U477</f>
        <v/>
      </c>
      <c r="M487" s="146" t="str">
        <f>'4_Wash Match Table'!AD477</f>
        <v/>
      </c>
      <c r="N487" s="146" t="str">
        <f>'4_Wash Match Table'!AM477</f>
        <v/>
      </c>
      <c r="O487" s="150" t="str">
        <f>'4_Wash Match Table'!M477</f>
        <v/>
      </c>
      <c r="P487" s="150" t="str">
        <f>'4_Wash Match Table'!V477</f>
        <v/>
      </c>
      <c r="Q487" s="150" t="str">
        <f>'4_Wash Match Table'!AE477</f>
        <v/>
      </c>
      <c r="R487" s="150" t="str">
        <f>'4_Wash Match Table'!AN477</f>
        <v/>
      </c>
      <c r="S487" s="148" t="str">
        <f>IF(A487="","",SUM('4_Wash Match Table'!O477,'4_Wash Match Table'!X477,'4_Wash Match Table'!AG477,'4_Wash Match Table'!AP477))</f>
        <v/>
      </c>
      <c r="T487" s="151" t="str">
        <f>'4_Wash Match Table'!P477</f>
        <v/>
      </c>
      <c r="U487" s="151" t="str">
        <f>'4_Wash Match Table'!Q477</f>
        <v/>
      </c>
      <c r="V487" s="149" t="str">
        <f>IF(C487="","",SUM('4_Wash Match Table'!R477,'4_Wash Match Table'!AA477,'4_Wash Match Table'!AJ477,'4_Wash Match Table'!AS477))</f>
        <v/>
      </c>
      <c r="W487" s="152" t="str">
        <f t="shared" si="7"/>
        <v/>
      </c>
    </row>
    <row r="488" spans="1:23" ht="12.75" customHeight="1" x14ac:dyDescent="0.2">
      <c r="A488" s="146" t="str">
        <f>'4_Wash Match Table'!A478</f>
        <v/>
      </c>
      <c r="B488" s="146" t="str">
        <f>'4_Wash Match Table'!B478</f>
        <v/>
      </c>
      <c r="C488" s="146" t="str">
        <f>'4_Wash Match Table'!C478</f>
        <v/>
      </c>
      <c r="D488" s="146" t="str">
        <f>'4_Wash Match Table'!D478</f>
        <v/>
      </c>
      <c r="E488" s="147" t="str">
        <f>'4_Wash Match Table'!E478</f>
        <v/>
      </c>
      <c r="F488" s="148" t="str">
        <f>'4_Wash Match Table'!F478</f>
        <v/>
      </c>
      <c r="G488" s="149" t="str">
        <f>IF(D488="","",IFERROR(INDEX('2_Review &amp; Audit'!$P$6:$P$505,MATCH(D488,'2_Review &amp; Audit'!$H$6:$H$505,0)),""))</f>
        <v/>
      </c>
      <c r="H488" s="149" t="str">
        <f>IF(D488="","",IFERROR(INDEX('2_Review &amp; Audit'!$L$6:$L$505,MATCH(D488,'2_Review &amp; Audit'!$H$6:$H$505,0)),""))</f>
        <v/>
      </c>
      <c r="I488" s="149" t="str">
        <f>IF(D488="","",IFERROR(INDEX('2_Review &amp; Audit'!$Q$6:$Q$505,MATCH(D488,'2_Review &amp; Audit'!$H$6:$H$505,0)),""))</f>
        <v/>
      </c>
      <c r="J488" s="146" t="str">
        <f>'4_Wash Match Table'!I478</f>
        <v/>
      </c>
      <c r="K488" s="146" t="str">
        <f>'4_Wash Match Table'!L478</f>
        <v/>
      </c>
      <c r="L488" s="146" t="str">
        <f>'4_Wash Match Table'!U478</f>
        <v/>
      </c>
      <c r="M488" s="146" t="str">
        <f>'4_Wash Match Table'!AD478</f>
        <v/>
      </c>
      <c r="N488" s="146" t="str">
        <f>'4_Wash Match Table'!AM478</f>
        <v/>
      </c>
      <c r="O488" s="150" t="str">
        <f>'4_Wash Match Table'!M478</f>
        <v/>
      </c>
      <c r="P488" s="150" t="str">
        <f>'4_Wash Match Table'!V478</f>
        <v/>
      </c>
      <c r="Q488" s="150" t="str">
        <f>'4_Wash Match Table'!AE478</f>
        <v/>
      </c>
      <c r="R488" s="150" t="str">
        <f>'4_Wash Match Table'!AN478</f>
        <v/>
      </c>
      <c r="S488" s="148" t="str">
        <f>IF(A488="","",SUM('4_Wash Match Table'!O478,'4_Wash Match Table'!X478,'4_Wash Match Table'!AG478,'4_Wash Match Table'!AP478))</f>
        <v/>
      </c>
      <c r="T488" s="151" t="str">
        <f>'4_Wash Match Table'!P478</f>
        <v/>
      </c>
      <c r="U488" s="151" t="str">
        <f>'4_Wash Match Table'!Q478</f>
        <v/>
      </c>
      <c r="V488" s="149" t="str">
        <f>IF(C488="","",SUM('4_Wash Match Table'!R478,'4_Wash Match Table'!AA478,'4_Wash Match Table'!AJ478,'4_Wash Match Table'!AS478))</f>
        <v/>
      </c>
      <c r="W488" s="152" t="str">
        <f t="shared" si="7"/>
        <v/>
      </c>
    </row>
    <row r="489" spans="1:23" ht="12.75" customHeight="1" x14ac:dyDescent="0.2">
      <c r="A489" s="146" t="str">
        <f>'4_Wash Match Table'!A479</f>
        <v/>
      </c>
      <c r="B489" s="146" t="str">
        <f>'4_Wash Match Table'!B479</f>
        <v/>
      </c>
      <c r="C489" s="146" t="str">
        <f>'4_Wash Match Table'!C479</f>
        <v/>
      </c>
      <c r="D489" s="146" t="str">
        <f>'4_Wash Match Table'!D479</f>
        <v/>
      </c>
      <c r="E489" s="147" t="str">
        <f>'4_Wash Match Table'!E479</f>
        <v/>
      </c>
      <c r="F489" s="148" t="str">
        <f>'4_Wash Match Table'!F479</f>
        <v/>
      </c>
      <c r="G489" s="149" t="str">
        <f>IF(D489="","",IFERROR(INDEX('2_Review &amp; Audit'!$P$6:$P$505,MATCH(D489,'2_Review &amp; Audit'!$H$6:$H$505,0)),""))</f>
        <v/>
      </c>
      <c r="H489" s="149" t="str">
        <f>IF(D489="","",IFERROR(INDEX('2_Review &amp; Audit'!$L$6:$L$505,MATCH(D489,'2_Review &amp; Audit'!$H$6:$H$505,0)),""))</f>
        <v/>
      </c>
      <c r="I489" s="149" t="str">
        <f>IF(D489="","",IFERROR(INDEX('2_Review &amp; Audit'!$Q$6:$Q$505,MATCH(D489,'2_Review &amp; Audit'!$H$6:$H$505,0)),""))</f>
        <v/>
      </c>
      <c r="J489" s="146" t="str">
        <f>'4_Wash Match Table'!I479</f>
        <v/>
      </c>
      <c r="K489" s="146" t="str">
        <f>'4_Wash Match Table'!L479</f>
        <v/>
      </c>
      <c r="L489" s="146" t="str">
        <f>'4_Wash Match Table'!U479</f>
        <v/>
      </c>
      <c r="M489" s="146" t="str">
        <f>'4_Wash Match Table'!AD479</f>
        <v/>
      </c>
      <c r="N489" s="146" t="str">
        <f>'4_Wash Match Table'!AM479</f>
        <v/>
      </c>
      <c r="O489" s="150" t="str">
        <f>'4_Wash Match Table'!M479</f>
        <v/>
      </c>
      <c r="P489" s="150" t="str">
        <f>'4_Wash Match Table'!V479</f>
        <v/>
      </c>
      <c r="Q489" s="150" t="str">
        <f>'4_Wash Match Table'!AE479</f>
        <v/>
      </c>
      <c r="R489" s="150" t="str">
        <f>'4_Wash Match Table'!AN479</f>
        <v/>
      </c>
      <c r="S489" s="148" t="str">
        <f>IF(A489="","",SUM('4_Wash Match Table'!O479,'4_Wash Match Table'!X479,'4_Wash Match Table'!AG479,'4_Wash Match Table'!AP479))</f>
        <v/>
      </c>
      <c r="T489" s="151" t="str">
        <f>'4_Wash Match Table'!P479</f>
        <v/>
      </c>
      <c r="U489" s="151" t="str">
        <f>'4_Wash Match Table'!Q479</f>
        <v/>
      </c>
      <c r="V489" s="149" t="str">
        <f>IF(C489="","",SUM('4_Wash Match Table'!R479,'4_Wash Match Table'!AA479,'4_Wash Match Table'!AJ479,'4_Wash Match Table'!AS479))</f>
        <v/>
      </c>
      <c r="W489" s="152" t="str">
        <f t="shared" si="7"/>
        <v/>
      </c>
    </row>
    <row r="490" spans="1:23" ht="12.75" customHeight="1" x14ac:dyDescent="0.2">
      <c r="A490" s="146" t="str">
        <f>'4_Wash Match Table'!A480</f>
        <v/>
      </c>
      <c r="B490" s="146" t="str">
        <f>'4_Wash Match Table'!B480</f>
        <v/>
      </c>
      <c r="C490" s="146" t="str">
        <f>'4_Wash Match Table'!C480</f>
        <v/>
      </c>
      <c r="D490" s="146" t="str">
        <f>'4_Wash Match Table'!D480</f>
        <v/>
      </c>
      <c r="E490" s="147" t="str">
        <f>'4_Wash Match Table'!E480</f>
        <v/>
      </c>
      <c r="F490" s="148" t="str">
        <f>'4_Wash Match Table'!F480</f>
        <v/>
      </c>
      <c r="G490" s="149" t="str">
        <f>IF(D490="","",IFERROR(INDEX('2_Review &amp; Audit'!$P$6:$P$505,MATCH(D490,'2_Review &amp; Audit'!$H$6:$H$505,0)),""))</f>
        <v/>
      </c>
      <c r="H490" s="149" t="str">
        <f>IF(D490="","",IFERROR(INDEX('2_Review &amp; Audit'!$L$6:$L$505,MATCH(D490,'2_Review &amp; Audit'!$H$6:$H$505,0)),""))</f>
        <v/>
      </c>
      <c r="I490" s="149" t="str">
        <f>IF(D490="","",IFERROR(INDEX('2_Review &amp; Audit'!$Q$6:$Q$505,MATCH(D490,'2_Review &amp; Audit'!$H$6:$H$505,0)),""))</f>
        <v/>
      </c>
      <c r="J490" s="146" t="str">
        <f>'4_Wash Match Table'!I480</f>
        <v/>
      </c>
      <c r="K490" s="146" t="str">
        <f>'4_Wash Match Table'!L480</f>
        <v/>
      </c>
      <c r="L490" s="146" t="str">
        <f>'4_Wash Match Table'!U480</f>
        <v/>
      </c>
      <c r="M490" s="146" t="str">
        <f>'4_Wash Match Table'!AD480</f>
        <v/>
      </c>
      <c r="N490" s="146" t="str">
        <f>'4_Wash Match Table'!AM480</f>
        <v/>
      </c>
      <c r="O490" s="150" t="str">
        <f>'4_Wash Match Table'!M480</f>
        <v/>
      </c>
      <c r="P490" s="150" t="str">
        <f>'4_Wash Match Table'!V480</f>
        <v/>
      </c>
      <c r="Q490" s="150" t="str">
        <f>'4_Wash Match Table'!AE480</f>
        <v/>
      </c>
      <c r="R490" s="150" t="str">
        <f>'4_Wash Match Table'!AN480</f>
        <v/>
      </c>
      <c r="S490" s="148" t="str">
        <f>IF(A490="","",SUM('4_Wash Match Table'!O480,'4_Wash Match Table'!X480,'4_Wash Match Table'!AG480,'4_Wash Match Table'!AP480))</f>
        <v/>
      </c>
      <c r="T490" s="151" t="str">
        <f>'4_Wash Match Table'!P480</f>
        <v/>
      </c>
      <c r="U490" s="151" t="str">
        <f>'4_Wash Match Table'!Q480</f>
        <v/>
      </c>
      <c r="V490" s="149" t="str">
        <f>IF(C490="","",SUM('4_Wash Match Table'!R480,'4_Wash Match Table'!AA480,'4_Wash Match Table'!AJ480,'4_Wash Match Table'!AS480))</f>
        <v/>
      </c>
      <c r="W490" s="152" t="str">
        <f t="shared" si="7"/>
        <v/>
      </c>
    </row>
    <row r="491" spans="1:23" ht="12.75" customHeight="1" x14ac:dyDescent="0.2">
      <c r="A491" s="146" t="str">
        <f>'4_Wash Match Table'!A481</f>
        <v/>
      </c>
      <c r="B491" s="146" t="str">
        <f>'4_Wash Match Table'!B481</f>
        <v/>
      </c>
      <c r="C491" s="146" t="str">
        <f>'4_Wash Match Table'!C481</f>
        <v/>
      </c>
      <c r="D491" s="146" t="str">
        <f>'4_Wash Match Table'!D481</f>
        <v/>
      </c>
      <c r="E491" s="147" t="str">
        <f>'4_Wash Match Table'!E481</f>
        <v/>
      </c>
      <c r="F491" s="148" t="str">
        <f>'4_Wash Match Table'!F481</f>
        <v/>
      </c>
      <c r="G491" s="149" t="str">
        <f>IF(D491="","",IFERROR(INDEX('2_Review &amp; Audit'!$P$6:$P$505,MATCH(D491,'2_Review &amp; Audit'!$H$6:$H$505,0)),""))</f>
        <v/>
      </c>
      <c r="H491" s="149" t="str">
        <f>IF(D491="","",IFERROR(INDEX('2_Review &amp; Audit'!$L$6:$L$505,MATCH(D491,'2_Review &amp; Audit'!$H$6:$H$505,0)),""))</f>
        <v/>
      </c>
      <c r="I491" s="149" t="str">
        <f>IF(D491="","",IFERROR(INDEX('2_Review &amp; Audit'!$Q$6:$Q$505,MATCH(D491,'2_Review &amp; Audit'!$H$6:$H$505,0)),""))</f>
        <v/>
      </c>
      <c r="J491" s="146" t="str">
        <f>'4_Wash Match Table'!I481</f>
        <v/>
      </c>
      <c r="K491" s="146" t="str">
        <f>'4_Wash Match Table'!L481</f>
        <v/>
      </c>
      <c r="L491" s="146" t="str">
        <f>'4_Wash Match Table'!U481</f>
        <v/>
      </c>
      <c r="M491" s="146" t="str">
        <f>'4_Wash Match Table'!AD481</f>
        <v/>
      </c>
      <c r="N491" s="146" t="str">
        <f>'4_Wash Match Table'!AM481</f>
        <v/>
      </c>
      <c r="O491" s="150" t="str">
        <f>'4_Wash Match Table'!M481</f>
        <v/>
      </c>
      <c r="P491" s="150" t="str">
        <f>'4_Wash Match Table'!V481</f>
        <v/>
      </c>
      <c r="Q491" s="150" t="str">
        <f>'4_Wash Match Table'!AE481</f>
        <v/>
      </c>
      <c r="R491" s="150" t="str">
        <f>'4_Wash Match Table'!AN481</f>
        <v/>
      </c>
      <c r="S491" s="148" t="str">
        <f>IF(A491="","",SUM('4_Wash Match Table'!O481,'4_Wash Match Table'!X481,'4_Wash Match Table'!AG481,'4_Wash Match Table'!AP481))</f>
        <v/>
      </c>
      <c r="T491" s="151" t="str">
        <f>'4_Wash Match Table'!P481</f>
        <v/>
      </c>
      <c r="U491" s="151" t="str">
        <f>'4_Wash Match Table'!Q481</f>
        <v/>
      </c>
      <c r="V491" s="149" t="str">
        <f>IF(C491="","",SUM('4_Wash Match Table'!R481,'4_Wash Match Table'!AA481,'4_Wash Match Table'!AJ481,'4_Wash Match Table'!AS481))</f>
        <v/>
      </c>
      <c r="W491" s="152" t="str">
        <f t="shared" si="7"/>
        <v/>
      </c>
    </row>
    <row r="492" spans="1:23" ht="12.75" customHeight="1" x14ac:dyDescent="0.2">
      <c r="A492" s="146" t="str">
        <f>'4_Wash Match Table'!A482</f>
        <v/>
      </c>
      <c r="B492" s="146" t="str">
        <f>'4_Wash Match Table'!B482</f>
        <v/>
      </c>
      <c r="C492" s="146" t="str">
        <f>'4_Wash Match Table'!C482</f>
        <v/>
      </c>
      <c r="D492" s="146" t="str">
        <f>'4_Wash Match Table'!D482</f>
        <v/>
      </c>
      <c r="E492" s="147" t="str">
        <f>'4_Wash Match Table'!E482</f>
        <v/>
      </c>
      <c r="F492" s="148" t="str">
        <f>'4_Wash Match Table'!F482</f>
        <v/>
      </c>
      <c r="G492" s="149" t="str">
        <f>IF(D492="","",IFERROR(INDEX('2_Review &amp; Audit'!$P$6:$P$505,MATCH(D492,'2_Review &amp; Audit'!$H$6:$H$505,0)),""))</f>
        <v/>
      </c>
      <c r="H492" s="149" t="str">
        <f>IF(D492="","",IFERROR(INDEX('2_Review &amp; Audit'!$L$6:$L$505,MATCH(D492,'2_Review &amp; Audit'!$H$6:$H$505,0)),""))</f>
        <v/>
      </c>
      <c r="I492" s="149" t="str">
        <f>IF(D492="","",IFERROR(INDEX('2_Review &amp; Audit'!$Q$6:$Q$505,MATCH(D492,'2_Review &amp; Audit'!$H$6:$H$505,0)),""))</f>
        <v/>
      </c>
      <c r="J492" s="146" t="str">
        <f>'4_Wash Match Table'!I482</f>
        <v/>
      </c>
      <c r="K492" s="146" t="str">
        <f>'4_Wash Match Table'!L482</f>
        <v/>
      </c>
      <c r="L492" s="146" t="str">
        <f>'4_Wash Match Table'!U482</f>
        <v/>
      </c>
      <c r="M492" s="146" t="str">
        <f>'4_Wash Match Table'!AD482</f>
        <v/>
      </c>
      <c r="N492" s="146" t="str">
        <f>'4_Wash Match Table'!AM482</f>
        <v/>
      </c>
      <c r="O492" s="150" t="str">
        <f>'4_Wash Match Table'!M482</f>
        <v/>
      </c>
      <c r="P492" s="150" t="str">
        <f>'4_Wash Match Table'!V482</f>
        <v/>
      </c>
      <c r="Q492" s="150" t="str">
        <f>'4_Wash Match Table'!AE482</f>
        <v/>
      </c>
      <c r="R492" s="150" t="str">
        <f>'4_Wash Match Table'!AN482</f>
        <v/>
      </c>
      <c r="S492" s="148" t="str">
        <f>IF(A492="","",SUM('4_Wash Match Table'!O482,'4_Wash Match Table'!X482,'4_Wash Match Table'!AG482,'4_Wash Match Table'!AP482))</f>
        <v/>
      </c>
      <c r="T492" s="151" t="str">
        <f>'4_Wash Match Table'!P482</f>
        <v/>
      </c>
      <c r="U492" s="151" t="str">
        <f>'4_Wash Match Table'!Q482</f>
        <v/>
      </c>
      <c r="V492" s="149" t="str">
        <f>IF(C492="","",SUM('4_Wash Match Table'!R482,'4_Wash Match Table'!AA482,'4_Wash Match Table'!AJ482,'4_Wash Match Table'!AS482))</f>
        <v/>
      </c>
      <c r="W492" s="152" t="str">
        <f t="shared" si="7"/>
        <v/>
      </c>
    </row>
    <row r="493" spans="1:23" ht="12.75" customHeight="1" x14ac:dyDescent="0.2">
      <c r="A493" s="146" t="str">
        <f>'4_Wash Match Table'!A483</f>
        <v/>
      </c>
      <c r="B493" s="146" t="str">
        <f>'4_Wash Match Table'!B483</f>
        <v/>
      </c>
      <c r="C493" s="146" t="str">
        <f>'4_Wash Match Table'!C483</f>
        <v/>
      </c>
      <c r="D493" s="146" t="str">
        <f>'4_Wash Match Table'!D483</f>
        <v/>
      </c>
      <c r="E493" s="147" t="str">
        <f>'4_Wash Match Table'!E483</f>
        <v/>
      </c>
      <c r="F493" s="148" t="str">
        <f>'4_Wash Match Table'!F483</f>
        <v/>
      </c>
      <c r="G493" s="149" t="str">
        <f>IF(D493="","",IFERROR(INDEX('2_Review &amp; Audit'!$P$6:$P$505,MATCH(D493,'2_Review &amp; Audit'!$H$6:$H$505,0)),""))</f>
        <v/>
      </c>
      <c r="H493" s="149" t="str">
        <f>IF(D493="","",IFERROR(INDEX('2_Review &amp; Audit'!$L$6:$L$505,MATCH(D493,'2_Review &amp; Audit'!$H$6:$H$505,0)),""))</f>
        <v/>
      </c>
      <c r="I493" s="149" t="str">
        <f>IF(D493="","",IFERROR(INDEX('2_Review &amp; Audit'!$Q$6:$Q$505,MATCH(D493,'2_Review &amp; Audit'!$H$6:$H$505,0)),""))</f>
        <v/>
      </c>
      <c r="J493" s="146" t="str">
        <f>'4_Wash Match Table'!I483</f>
        <v/>
      </c>
      <c r="K493" s="146" t="str">
        <f>'4_Wash Match Table'!L483</f>
        <v/>
      </c>
      <c r="L493" s="146" t="str">
        <f>'4_Wash Match Table'!U483</f>
        <v/>
      </c>
      <c r="M493" s="146" t="str">
        <f>'4_Wash Match Table'!AD483</f>
        <v/>
      </c>
      <c r="N493" s="146" t="str">
        <f>'4_Wash Match Table'!AM483</f>
        <v/>
      </c>
      <c r="O493" s="150" t="str">
        <f>'4_Wash Match Table'!M483</f>
        <v/>
      </c>
      <c r="P493" s="150" t="str">
        <f>'4_Wash Match Table'!V483</f>
        <v/>
      </c>
      <c r="Q493" s="150" t="str">
        <f>'4_Wash Match Table'!AE483</f>
        <v/>
      </c>
      <c r="R493" s="150" t="str">
        <f>'4_Wash Match Table'!AN483</f>
        <v/>
      </c>
      <c r="S493" s="148" t="str">
        <f>IF(A493="","",SUM('4_Wash Match Table'!O483,'4_Wash Match Table'!X483,'4_Wash Match Table'!AG483,'4_Wash Match Table'!AP483))</f>
        <v/>
      </c>
      <c r="T493" s="151" t="str">
        <f>'4_Wash Match Table'!P483</f>
        <v/>
      </c>
      <c r="U493" s="151" t="str">
        <f>'4_Wash Match Table'!Q483</f>
        <v/>
      </c>
      <c r="V493" s="149" t="str">
        <f>IF(C493="","",SUM('4_Wash Match Table'!R483,'4_Wash Match Table'!AA483,'4_Wash Match Table'!AJ483,'4_Wash Match Table'!AS483))</f>
        <v/>
      </c>
      <c r="W493" s="152" t="str">
        <f t="shared" si="7"/>
        <v/>
      </c>
    </row>
    <row r="494" spans="1:23" ht="12.75" customHeight="1" x14ac:dyDescent="0.2">
      <c r="A494" s="146" t="str">
        <f>'4_Wash Match Table'!A484</f>
        <v/>
      </c>
      <c r="B494" s="146" t="str">
        <f>'4_Wash Match Table'!B484</f>
        <v/>
      </c>
      <c r="C494" s="146" t="str">
        <f>'4_Wash Match Table'!C484</f>
        <v/>
      </c>
      <c r="D494" s="146" t="str">
        <f>'4_Wash Match Table'!D484</f>
        <v/>
      </c>
      <c r="E494" s="147" t="str">
        <f>'4_Wash Match Table'!E484</f>
        <v/>
      </c>
      <c r="F494" s="148" t="str">
        <f>'4_Wash Match Table'!F484</f>
        <v/>
      </c>
      <c r="G494" s="149" t="str">
        <f>IF(D494="","",IFERROR(INDEX('2_Review &amp; Audit'!$P$6:$P$505,MATCH(D494,'2_Review &amp; Audit'!$H$6:$H$505,0)),""))</f>
        <v/>
      </c>
      <c r="H494" s="149" t="str">
        <f>IF(D494="","",IFERROR(INDEX('2_Review &amp; Audit'!$L$6:$L$505,MATCH(D494,'2_Review &amp; Audit'!$H$6:$H$505,0)),""))</f>
        <v/>
      </c>
      <c r="I494" s="149" t="str">
        <f>IF(D494="","",IFERROR(INDEX('2_Review &amp; Audit'!$Q$6:$Q$505,MATCH(D494,'2_Review &amp; Audit'!$H$6:$H$505,0)),""))</f>
        <v/>
      </c>
      <c r="J494" s="146" t="str">
        <f>'4_Wash Match Table'!I484</f>
        <v/>
      </c>
      <c r="K494" s="146" t="str">
        <f>'4_Wash Match Table'!L484</f>
        <v/>
      </c>
      <c r="L494" s="146" t="str">
        <f>'4_Wash Match Table'!U484</f>
        <v/>
      </c>
      <c r="M494" s="146" t="str">
        <f>'4_Wash Match Table'!AD484</f>
        <v/>
      </c>
      <c r="N494" s="146" t="str">
        <f>'4_Wash Match Table'!AM484</f>
        <v/>
      </c>
      <c r="O494" s="150" t="str">
        <f>'4_Wash Match Table'!M484</f>
        <v/>
      </c>
      <c r="P494" s="150" t="str">
        <f>'4_Wash Match Table'!V484</f>
        <v/>
      </c>
      <c r="Q494" s="150" t="str">
        <f>'4_Wash Match Table'!AE484</f>
        <v/>
      </c>
      <c r="R494" s="150" t="str">
        <f>'4_Wash Match Table'!AN484</f>
        <v/>
      </c>
      <c r="S494" s="148" t="str">
        <f>IF(A494="","",SUM('4_Wash Match Table'!O484,'4_Wash Match Table'!X484,'4_Wash Match Table'!AG484,'4_Wash Match Table'!AP484))</f>
        <v/>
      </c>
      <c r="T494" s="151" t="str">
        <f>'4_Wash Match Table'!P484</f>
        <v/>
      </c>
      <c r="U494" s="151" t="str">
        <f>'4_Wash Match Table'!Q484</f>
        <v/>
      </c>
      <c r="V494" s="149" t="str">
        <f>IF(C494="","",SUM('4_Wash Match Table'!R484,'4_Wash Match Table'!AA484,'4_Wash Match Table'!AJ484,'4_Wash Match Table'!AS484))</f>
        <v/>
      </c>
      <c r="W494" s="152" t="str">
        <f t="shared" si="7"/>
        <v/>
      </c>
    </row>
    <row r="495" spans="1:23" ht="12.75" customHeight="1" x14ac:dyDescent="0.2">
      <c r="A495" s="146" t="str">
        <f>'4_Wash Match Table'!A485</f>
        <v/>
      </c>
      <c r="B495" s="146" t="str">
        <f>'4_Wash Match Table'!B485</f>
        <v/>
      </c>
      <c r="C495" s="146" t="str">
        <f>'4_Wash Match Table'!C485</f>
        <v/>
      </c>
      <c r="D495" s="146" t="str">
        <f>'4_Wash Match Table'!D485</f>
        <v/>
      </c>
      <c r="E495" s="147" t="str">
        <f>'4_Wash Match Table'!E485</f>
        <v/>
      </c>
      <c r="F495" s="148" t="str">
        <f>'4_Wash Match Table'!F485</f>
        <v/>
      </c>
      <c r="G495" s="149" t="str">
        <f>IF(D495="","",IFERROR(INDEX('2_Review &amp; Audit'!$P$6:$P$505,MATCH(D495,'2_Review &amp; Audit'!$H$6:$H$505,0)),""))</f>
        <v/>
      </c>
      <c r="H495" s="149" t="str">
        <f>IF(D495="","",IFERROR(INDEX('2_Review &amp; Audit'!$L$6:$L$505,MATCH(D495,'2_Review &amp; Audit'!$H$6:$H$505,0)),""))</f>
        <v/>
      </c>
      <c r="I495" s="149" t="str">
        <f>IF(D495="","",IFERROR(INDEX('2_Review &amp; Audit'!$Q$6:$Q$505,MATCH(D495,'2_Review &amp; Audit'!$H$6:$H$505,0)),""))</f>
        <v/>
      </c>
      <c r="J495" s="146" t="str">
        <f>'4_Wash Match Table'!I485</f>
        <v/>
      </c>
      <c r="K495" s="146" t="str">
        <f>'4_Wash Match Table'!L485</f>
        <v/>
      </c>
      <c r="L495" s="146" t="str">
        <f>'4_Wash Match Table'!U485</f>
        <v/>
      </c>
      <c r="M495" s="146" t="str">
        <f>'4_Wash Match Table'!AD485</f>
        <v/>
      </c>
      <c r="N495" s="146" t="str">
        <f>'4_Wash Match Table'!AM485</f>
        <v/>
      </c>
      <c r="O495" s="150" t="str">
        <f>'4_Wash Match Table'!M485</f>
        <v/>
      </c>
      <c r="P495" s="150" t="str">
        <f>'4_Wash Match Table'!V485</f>
        <v/>
      </c>
      <c r="Q495" s="150" t="str">
        <f>'4_Wash Match Table'!AE485</f>
        <v/>
      </c>
      <c r="R495" s="150" t="str">
        <f>'4_Wash Match Table'!AN485</f>
        <v/>
      </c>
      <c r="S495" s="148" t="str">
        <f>IF(A495="","",SUM('4_Wash Match Table'!O485,'4_Wash Match Table'!X485,'4_Wash Match Table'!AG485,'4_Wash Match Table'!AP485))</f>
        <v/>
      </c>
      <c r="T495" s="151" t="str">
        <f>'4_Wash Match Table'!P485</f>
        <v/>
      </c>
      <c r="U495" s="151" t="str">
        <f>'4_Wash Match Table'!Q485</f>
        <v/>
      </c>
      <c r="V495" s="149" t="str">
        <f>IF(C495="","",SUM('4_Wash Match Table'!R485,'4_Wash Match Table'!AA485,'4_Wash Match Table'!AJ485,'4_Wash Match Table'!AS485))</f>
        <v/>
      </c>
      <c r="W495" s="152" t="str">
        <f t="shared" si="7"/>
        <v/>
      </c>
    </row>
    <row r="496" spans="1:23" ht="12.75" customHeight="1" x14ac:dyDescent="0.2">
      <c r="A496" s="146" t="str">
        <f>'4_Wash Match Table'!A486</f>
        <v/>
      </c>
      <c r="B496" s="146" t="str">
        <f>'4_Wash Match Table'!B486</f>
        <v/>
      </c>
      <c r="C496" s="146" t="str">
        <f>'4_Wash Match Table'!C486</f>
        <v/>
      </c>
      <c r="D496" s="146" t="str">
        <f>'4_Wash Match Table'!D486</f>
        <v/>
      </c>
      <c r="E496" s="147" t="str">
        <f>'4_Wash Match Table'!E486</f>
        <v/>
      </c>
      <c r="F496" s="148" t="str">
        <f>'4_Wash Match Table'!F486</f>
        <v/>
      </c>
      <c r="G496" s="149" t="str">
        <f>IF(D496="","",IFERROR(INDEX('2_Review &amp; Audit'!$P$6:$P$505,MATCH(D496,'2_Review &amp; Audit'!$H$6:$H$505,0)),""))</f>
        <v/>
      </c>
      <c r="H496" s="149" t="str">
        <f>IF(D496="","",IFERROR(INDEX('2_Review &amp; Audit'!$L$6:$L$505,MATCH(D496,'2_Review &amp; Audit'!$H$6:$H$505,0)),""))</f>
        <v/>
      </c>
      <c r="I496" s="149" t="str">
        <f>IF(D496="","",IFERROR(INDEX('2_Review &amp; Audit'!$Q$6:$Q$505,MATCH(D496,'2_Review &amp; Audit'!$H$6:$H$505,0)),""))</f>
        <v/>
      </c>
      <c r="J496" s="146" t="str">
        <f>'4_Wash Match Table'!I486</f>
        <v/>
      </c>
      <c r="K496" s="146" t="str">
        <f>'4_Wash Match Table'!L486</f>
        <v/>
      </c>
      <c r="L496" s="146" t="str">
        <f>'4_Wash Match Table'!U486</f>
        <v/>
      </c>
      <c r="M496" s="146" t="str">
        <f>'4_Wash Match Table'!AD486</f>
        <v/>
      </c>
      <c r="N496" s="146" t="str">
        <f>'4_Wash Match Table'!AM486</f>
        <v/>
      </c>
      <c r="O496" s="150" t="str">
        <f>'4_Wash Match Table'!M486</f>
        <v/>
      </c>
      <c r="P496" s="150" t="str">
        <f>'4_Wash Match Table'!V486</f>
        <v/>
      </c>
      <c r="Q496" s="150" t="str">
        <f>'4_Wash Match Table'!AE486</f>
        <v/>
      </c>
      <c r="R496" s="150" t="str">
        <f>'4_Wash Match Table'!AN486</f>
        <v/>
      </c>
      <c r="S496" s="148" t="str">
        <f>IF(A496="","",SUM('4_Wash Match Table'!O486,'4_Wash Match Table'!X486,'4_Wash Match Table'!AG486,'4_Wash Match Table'!AP486))</f>
        <v/>
      </c>
      <c r="T496" s="151" t="str">
        <f>'4_Wash Match Table'!P486</f>
        <v/>
      </c>
      <c r="U496" s="151" t="str">
        <f>'4_Wash Match Table'!Q486</f>
        <v/>
      </c>
      <c r="V496" s="149" t="str">
        <f>IF(C496="","",SUM('4_Wash Match Table'!R486,'4_Wash Match Table'!AA486,'4_Wash Match Table'!AJ486,'4_Wash Match Table'!AS486))</f>
        <v/>
      </c>
      <c r="W496" s="152" t="str">
        <f t="shared" si="7"/>
        <v/>
      </c>
    </row>
    <row r="497" spans="1:23" ht="12.75" customHeight="1" x14ac:dyDescent="0.2">
      <c r="A497" s="146" t="str">
        <f>'4_Wash Match Table'!A487</f>
        <v/>
      </c>
      <c r="B497" s="146" t="str">
        <f>'4_Wash Match Table'!B487</f>
        <v/>
      </c>
      <c r="C497" s="146" t="str">
        <f>'4_Wash Match Table'!C487</f>
        <v/>
      </c>
      <c r="D497" s="146" t="str">
        <f>'4_Wash Match Table'!D487</f>
        <v/>
      </c>
      <c r="E497" s="147" t="str">
        <f>'4_Wash Match Table'!E487</f>
        <v/>
      </c>
      <c r="F497" s="148" t="str">
        <f>'4_Wash Match Table'!F487</f>
        <v/>
      </c>
      <c r="G497" s="149" t="str">
        <f>IF(D497="","",IFERROR(INDEX('2_Review &amp; Audit'!$P$6:$P$505,MATCH(D497,'2_Review &amp; Audit'!$H$6:$H$505,0)),""))</f>
        <v/>
      </c>
      <c r="H497" s="149" t="str">
        <f>IF(D497="","",IFERROR(INDEX('2_Review &amp; Audit'!$L$6:$L$505,MATCH(D497,'2_Review &amp; Audit'!$H$6:$H$505,0)),""))</f>
        <v/>
      </c>
      <c r="I497" s="149" t="str">
        <f>IF(D497="","",IFERROR(INDEX('2_Review &amp; Audit'!$Q$6:$Q$505,MATCH(D497,'2_Review &amp; Audit'!$H$6:$H$505,0)),""))</f>
        <v/>
      </c>
      <c r="J497" s="146" t="str">
        <f>'4_Wash Match Table'!I487</f>
        <v/>
      </c>
      <c r="K497" s="146" t="str">
        <f>'4_Wash Match Table'!L487</f>
        <v/>
      </c>
      <c r="L497" s="146" t="str">
        <f>'4_Wash Match Table'!U487</f>
        <v/>
      </c>
      <c r="M497" s="146" t="str">
        <f>'4_Wash Match Table'!AD487</f>
        <v/>
      </c>
      <c r="N497" s="146" t="str">
        <f>'4_Wash Match Table'!AM487</f>
        <v/>
      </c>
      <c r="O497" s="150" t="str">
        <f>'4_Wash Match Table'!M487</f>
        <v/>
      </c>
      <c r="P497" s="150" t="str">
        <f>'4_Wash Match Table'!V487</f>
        <v/>
      </c>
      <c r="Q497" s="150" t="str">
        <f>'4_Wash Match Table'!AE487</f>
        <v/>
      </c>
      <c r="R497" s="150" t="str">
        <f>'4_Wash Match Table'!AN487</f>
        <v/>
      </c>
      <c r="S497" s="148" t="str">
        <f>IF(A497="","",SUM('4_Wash Match Table'!O487,'4_Wash Match Table'!X487,'4_Wash Match Table'!AG487,'4_Wash Match Table'!AP487))</f>
        <v/>
      </c>
      <c r="T497" s="151" t="str">
        <f>'4_Wash Match Table'!P487</f>
        <v/>
      </c>
      <c r="U497" s="151" t="str">
        <f>'4_Wash Match Table'!Q487</f>
        <v/>
      </c>
      <c r="V497" s="149" t="str">
        <f>IF(C497="","",SUM('4_Wash Match Table'!R487,'4_Wash Match Table'!AA487,'4_Wash Match Table'!AJ487,'4_Wash Match Table'!AS487))</f>
        <v/>
      </c>
      <c r="W497" s="152" t="str">
        <f t="shared" si="7"/>
        <v/>
      </c>
    </row>
    <row r="498" spans="1:23" ht="12.75" customHeight="1" x14ac:dyDescent="0.2">
      <c r="A498" s="146" t="str">
        <f>'4_Wash Match Table'!A488</f>
        <v/>
      </c>
      <c r="B498" s="146" t="str">
        <f>'4_Wash Match Table'!B488</f>
        <v/>
      </c>
      <c r="C498" s="146" t="str">
        <f>'4_Wash Match Table'!C488</f>
        <v/>
      </c>
      <c r="D498" s="146" t="str">
        <f>'4_Wash Match Table'!D488</f>
        <v/>
      </c>
      <c r="E498" s="147" t="str">
        <f>'4_Wash Match Table'!E488</f>
        <v/>
      </c>
      <c r="F498" s="148" t="str">
        <f>'4_Wash Match Table'!F488</f>
        <v/>
      </c>
      <c r="G498" s="149" t="str">
        <f>IF(D498="","",IFERROR(INDEX('2_Review &amp; Audit'!$P$6:$P$505,MATCH(D498,'2_Review &amp; Audit'!$H$6:$H$505,0)),""))</f>
        <v/>
      </c>
      <c r="H498" s="149" t="str">
        <f>IF(D498="","",IFERROR(INDEX('2_Review &amp; Audit'!$L$6:$L$505,MATCH(D498,'2_Review &amp; Audit'!$H$6:$H$505,0)),""))</f>
        <v/>
      </c>
      <c r="I498" s="149" t="str">
        <f>IF(D498="","",IFERROR(INDEX('2_Review &amp; Audit'!$Q$6:$Q$505,MATCH(D498,'2_Review &amp; Audit'!$H$6:$H$505,0)),""))</f>
        <v/>
      </c>
      <c r="J498" s="146" t="str">
        <f>'4_Wash Match Table'!I488</f>
        <v/>
      </c>
      <c r="K498" s="146" t="str">
        <f>'4_Wash Match Table'!L488</f>
        <v/>
      </c>
      <c r="L498" s="146" t="str">
        <f>'4_Wash Match Table'!U488</f>
        <v/>
      </c>
      <c r="M498" s="146" t="str">
        <f>'4_Wash Match Table'!AD488</f>
        <v/>
      </c>
      <c r="N498" s="146" t="str">
        <f>'4_Wash Match Table'!AM488</f>
        <v/>
      </c>
      <c r="O498" s="150" t="str">
        <f>'4_Wash Match Table'!M488</f>
        <v/>
      </c>
      <c r="P498" s="150" t="str">
        <f>'4_Wash Match Table'!V488</f>
        <v/>
      </c>
      <c r="Q498" s="150" t="str">
        <f>'4_Wash Match Table'!AE488</f>
        <v/>
      </c>
      <c r="R498" s="150" t="str">
        <f>'4_Wash Match Table'!AN488</f>
        <v/>
      </c>
      <c r="S498" s="148" t="str">
        <f>IF(A498="","",SUM('4_Wash Match Table'!O488,'4_Wash Match Table'!X488,'4_Wash Match Table'!AG488,'4_Wash Match Table'!AP488))</f>
        <v/>
      </c>
      <c r="T498" s="151" t="str">
        <f>'4_Wash Match Table'!P488</f>
        <v/>
      </c>
      <c r="U498" s="151" t="str">
        <f>'4_Wash Match Table'!Q488</f>
        <v/>
      </c>
      <c r="V498" s="149" t="str">
        <f>IF(C498="","",SUM('4_Wash Match Table'!R488,'4_Wash Match Table'!AA488,'4_Wash Match Table'!AJ488,'4_Wash Match Table'!AS488))</f>
        <v/>
      </c>
      <c r="W498" s="152" t="str">
        <f t="shared" si="7"/>
        <v/>
      </c>
    </row>
    <row r="499" spans="1:23" ht="12.75" customHeight="1" x14ac:dyDescent="0.2">
      <c r="A499" s="146" t="str">
        <f>'4_Wash Match Table'!A489</f>
        <v/>
      </c>
      <c r="B499" s="146" t="str">
        <f>'4_Wash Match Table'!B489</f>
        <v/>
      </c>
      <c r="C499" s="146" t="str">
        <f>'4_Wash Match Table'!C489</f>
        <v/>
      </c>
      <c r="D499" s="146" t="str">
        <f>'4_Wash Match Table'!D489</f>
        <v/>
      </c>
      <c r="E499" s="147" t="str">
        <f>'4_Wash Match Table'!E489</f>
        <v/>
      </c>
      <c r="F499" s="148" t="str">
        <f>'4_Wash Match Table'!F489</f>
        <v/>
      </c>
      <c r="G499" s="149" t="str">
        <f>IF(D499="","",IFERROR(INDEX('2_Review &amp; Audit'!$P$6:$P$505,MATCH(D499,'2_Review &amp; Audit'!$H$6:$H$505,0)),""))</f>
        <v/>
      </c>
      <c r="H499" s="149" t="str">
        <f>IF(D499="","",IFERROR(INDEX('2_Review &amp; Audit'!$L$6:$L$505,MATCH(D499,'2_Review &amp; Audit'!$H$6:$H$505,0)),""))</f>
        <v/>
      </c>
      <c r="I499" s="149" t="str">
        <f>IF(D499="","",IFERROR(INDEX('2_Review &amp; Audit'!$Q$6:$Q$505,MATCH(D499,'2_Review &amp; Audit'!$H$6:$H$505,0)),""))</f>
        <v/>
      </c>
      <c r="J499" s="146" t="str">
        <f>'4_Wash Match Table'!I489</f>
        <v/>
      </c>
      <c r="K499" s="146" t="str">
        <f>'4_Wash Match Table'!L489</f>
        <v/>
      </c>
      <c r="L499" s="146" t="str">
        <f>'4_Wash Match Table'!U489</f>
        <v/>
      </c>
      <c r="M499" s="146" t="str">
        <f>'4_Wash Match Table'!AD489</f>
        <v/>
      </c>
      <c r="N499" s="146" t="str">
        <f>'4_Wash Match Table'!AM489</f>
        <v/>
      </c>
      <c r="O499" s="150" t="str">
        <f>'4_Wash Match Table'!M489</f>
        <v/>
      </c>
      <c r="P499" s="150" t="str">
        <f>'4_Wash Match Table'!V489</f>
        <v/>
      </c>
      <c r="Q499" s="150" t="str">
        <f>'4_Wash Match Table'!AE489</f>
        <v/>
      </c>
      <c r="R499" s="150" t="str">
        <f>'4_Wash Match Table'!AN489</f>
        <v/>
      </c>
      <c r="S499" s="148" t="str">
        <f>IF(A499="","",SUM('4_Wash Match Table'!O489,'4_Wash Match Table'!X489,'4_Wash Match Table'!AG489,'4_Wash Match Table'!AP489))</f>
        <v/>
      </c>
      <c r="T499" s="151" t="str">
        <f>'4_Wash Match Table'!P489</f>
        <v/>
      </c>
      <c r="U499" s="151" t="str">
        <f>'4_Wash Match Table'!Q489</f>
        <v/>
      </c>
      <c r="V499" s="149" t="str">
        <f>IF(C499="","",SUM('4_Wash Match Table'!R489,'4_Wash Match Table'!AA489,'4_Wash Match Table'!AJ489,'4_Wash Match Table'!AS489))</f>
        <v/>
      </c>
      <c r="W499" s="152" t="str">
        <f t="shared" si="7"/>
        <v/>
      </c>
    </row>
    <row r="500" spans="1:23" ht="12.75" customHeight="1" x14ac:dyDescent="0.2">
      <c r="A500" s="146" t="str">
        <f>'4_Wash Match Table'!A490</f>
        <v/>
      </c>
      <c r="B500" s="146" t="str">
        <f>'4_Wash Match Table'!B490</f>
        <v/>
      </c>
      <c r="C500" s="146" t="str">
        <f>'4_Wash Match Table'!C490</f>
        <v/>
      </c>
      <c r="D500" s="146" t="str">
        <f>'4_Wash Match Table'!D490</f>
        <v/>
      </c>
      <c r="E500" s="147" t="str">
        <f>'4_Wash Match Table'!E490</f>
        <v/>
      </c>
      <c r="F500" s="148" t="str">
        <f>'4_Wash Match Table'!F490</f>
        <v/>
      </c>
      <c r="G500" s="149" t="str">
        <f>IF(D500="","",IFERROR(INDEX('2_Review &amp; Audit'!$P$6:$P$505,MATCH(D500,'2_Review &amp; Audit'!$H$6:$H$505,0)),""))</f>
        <v/>
      </c>
      <c r="H500" s="149" t="str">
        <f>IF(D500="","",IFERROR(INDEX('2_Review &amp; Audit'!$L$6:$L$505,MATCH(D500,'2_Review &amp; Audit'!$H$6:$H$505,0)),""))</f>
        <v/>
      </c>
      <c r="I500" s="149" t="str">
        <f>IF(D500="","",IFERROR(INDEX('2_Review &amp; Audit'!$Q$6:$Q$505,MATCH(D500,'2_Review &amp; Audit'!$H$6:$H$505,0)),""))</f>
        <v/>
      </c>
      <c r="J500" s="146" t="str">
        <f>'4_Wash Match Table'!I490</f>
        <v/>
      </c>
      <c r="K500" s="146" t="str">
        <f>'4_Wash Match Table'!L490</f>
        <v/>
      </c>
      <c r="L500" s="146" t="str">
        <f>'4_Wash Match Table'!U490</f>
        <v/>
      </c>
      <c r="M500" s="146" t="str">
        <f>'4_Wash Match Table'!AD490</f>
        <v/>
      </c>
      <c r="N500" s="146" t="str">
        <f>'4_Wash Match Table'!AM490</f>
        <v/>
      </c>
      <c r="O500" s="150" t="str">
        <f>'4_Wash Match Table'!M490</f>
        <v/>
      </c>
      <c r="P500" s="150" t="str">
        <f>'4_Wash Match Table'!V490</f>
        <v/>
      </c>
      <c r="Q500" s="150" t="str">
        <f>'4_Wash Match Table'!AE490</f>
        <v/>
      </c>
      <c r="R500" s="150" t="str">
        <f>'4_Wash Match Table'!AN490</f>
        <v/>
      </c>
      <c r="S500" s="148" t="str">
        <f>IF(A500="","",SUM('4_Wash Match Table'!O490,'4_Wash Match Table'!X490,'4_Wash Match Table'!AG490,'4_Wash Match Table'!AP490))</f>
        <v/>
      </c>
      <c r="T500" s="151" t="str">
        <f>'4_Wash Match Table'!P490</f>
        <v/>
      </c>
      <c r="U500" s="151" t="str">
        <f>'4_Wash Match Table'!Q490</f>
        <v/>
      </c>
      <c r="V500" s="149" t="str">
        <f>IF(C500="","",SUM('4_Wash Match Table'!R490,'4_Wash Match Table'!AA490,'4_Wash Match Table'!AJ490,'4_Wash Match Table'!AS490))</f>
        <v/>
      </c>
      <c r="W500" s="152" t="str">
        <f t="shared" si="7"/>
        <v/>
      </c>
    </row>
    <row r="501" spans="1:23" ht="12.75" customHeight="1" x14ac:dyDescent="0.2">
      <c r="A501" s="146" t="str">
        <f>'4_Wash Match Table'!A491</f>
        <v/>
      </c>
      <c r="B501" s="146" t="str">
        <f>'4_Wash Match Table'!B491</f>
        <v/>
      </c>
      <c r="C501" s="146" t="str">
        <f>'4_Wash Match Table'!C491</f>
        <v/>
      </c>
      <c r="D501" s="146" t="str">
        <f>'4_Wash Match Table'!D491</f>
        <v/>
      </c>
      <c r="E501" s="147" t="str">
        <f>'4_Wash Match Table'!E491</f>
        <v/>
      </c>
      <c r="F501" s="148" t="str">
        <f>'4_Wash Match Table'!F491</f>
        <v/>
      </c>
      <c r="G501" s="149" t="str">
        <f>IF(D501="","",IFERROR(INDEX('2_Review &amp; Audit'!$P$6:$P$505,MATCH(D501,'2_Review &amp; Audit'!$H$6:$H$505,0)),""))</f>
        <v/>
      </c>
      <c r="H501" s="149" t="str">
        <f>IF(D501="","",IFERROR(INDEX('2_Review &amp; Audit'!$L$6:$L$505,MATCH(D501,'2_Review &amp; Audit'!$H$6:$H$505,0)),""))</f>
        <v/>
      </c>
      <c r="I501" s="149" t="str">
        <f>IF(D501="","",IFERROR(INDEX('2_Review &amp; Audit'!$Q$6:$Q$505,MATCH(D501,'2_Review &amp; Audit'!$H$6:$H$505,0)),""))</f>
        <v/>
      </c>
      <c r="J501" s="146" t="str">
        <f>'4_Wash Match Table'!I491</f>
        <v/>
      </c>
      <c r="K501" s="146" t="str">
        <f>'4_Wash Match Table'!L491</f>
        <v/>
      </c>
      <c r="L501" s="146" t="str">
        <f>'4_Wash Match Table'!U491</f>
        <v/>
      </c>
      <c r="M501" s="146" t="str">
        <f>'4_Wash Match Table'!AD491</f>
        <v/>
      </c>
      <c r="N501" s="146" t="str">
        <f>'4_Wash Match Table'!AM491</f>
        <v/>
      </c>
      <c r="O501" s="150" t="str">
        <f>'4_Wash Match Table'!M491</f>
        <v/>
      </c>
      <c r="P501" s="150" t="str">
        <f>'4_Wash Match Table'!V491</f>
        <v/>
      </c>
      <c r="Q501" s="150" t="str">
        <f>'4_Wash Match Table'!AE491</f>
        <v/>
      </c>
      <c r="R501" s="150" t="str">
        <f>'4_Wash Match Table'!AN491</f>
        <v/>
      </c>
      <c r="S501" s="148" t="str">
        <f>IF(A501="","",SUM('4_Wash Match Table'!O491,'4_Wash Match Table'!X491,'4_Wash Match Table'!AG491,'4_Wash Match Table'!AP491))</f>
        <v/>
      </c>
      <c r="T501" s="151" t="str">
        <f>'4_Wash Match Table'!P491</f>
        <v/>
      </c>
      <c r="U501" s="151" t="str">
        <f>'4_Wash Match Table'!Q491</f>
        <v/>
      </c>
      <c r="V501" s="149" t="str">
        <f>IF(C501="","",SUM('4_Wash Match Table'!R491,'4_Wash Match Table'!AA491,'4_Wash Match Table'!AJ491,'4_Wash Match Table'!AS491))</f>
        <v/>
      </c>
      <c r="W501" s="152" t="str">
        <f t="shared" si="7"/>
        <v/>
      </c>
    </row>
    <row r="502" spans="1:23" ht="12.75" customHeight="1" x14ac:dyDescent="0.2">
      <c r="A502" s="146" t="str">
        <f>'4_Wash Match Table'!A492</f>
        <v/>
      </c>
      <c r="B502" s="146" t="str">
        <f>'4_Wash Match Table'!B492</f>
        <v/>
      </c>
      <c r="C502" s="146" t="str">
        <f>'4_Wash Match Table'!C492</f>
        <v/>
      </c>
      <c r="D502" s="146" t="str">
        <f>'4_Wash Match Table'!D492</f>
        <v/>
      </c>
      <c r="E502" s="147" t="str">
        <f>'4_Wash Match Table'!E492</f>
        <v/>
      </c>
      <c r="F502" s="148" t="str">
        <f>'4_Wash Match Table'!F492</f>
        <v/>
      </c>
      <c r="G502" s="149" t="str">
        <f>IF(D502="","",IFERROR(INDEX('2_Review &amp; Audit'!$P$6:$P$505,MATCH(D502,'2_Review &amp; Audit'!$H$6:$H$505,0)),""))</f>
        <v/>
      </c>
      <c r="H502" s="149" t="str">
        <f>IF(D502="","",IFERROR(INDEX('2_Review &amp; Audit'!$L$6:$L$505,MATCH(D502,'2_Review &amp; Audit'!$H$6:$H$505,0)),""))</f>
        <v/>
      </c>
      <c r="I502" s="149" t="str">
        <f>IF(D502="","",IFERROR(INDEX('2_Review &amp; Audit'!$Q$6:$Q$505,MATCH(D502,'2_Review &amp; Audit'!$H$6:$H$505,0)),""))</f>
        <v/>
      </c>
      <c r="J502" s="146" t="str">
        <f>'4_Wash Match Table'!I492</f>
        <v/>
      </c>
      <c r="K502" s="146" t="str">
        <f>'4_Wash Match Table'!L492</f>
        <v/>
      </c>
      <c r="L502" s="146" t="str">
        <f>'4_Wash Match Table'!U492</f>
        <v/>
      </c>
      <c r="M502" s="146" t="str">
        <f>'4_Wash Match Table'!AD492</f>
        <v/>
      </c>
      <c r="N502" s="146" t="str">
        <f>'4_Wash Match Table'!AM492</f>
        <v/>
      </c>
      <c r="O502" s="150" t="str">
        <f>'4_Wash Match Table'!M492</f>
        <v/>
      </c>
      <c r="P502" s="150" t="str">
        <f>'4_Wash Match Table'!V492</f>
        <v/>
      </c>
      <c r="Q502" s="150" t="str">
        <f>'4_Wash Match Table'!AE492</f>
        <v/>
      </c>
      <c r="R502" s="150" t="str">
        <f>'4_Wash Match Table'!AN492</f>
        <v/>
      </c>
      <c r="S502" s="148" t="str">
        <f>IF(A502="","",SUM('4_Wash Match Table'!O492,'4_Wash Match Table'!X492,'4_Wash Match Table'!AG492,'4_Wash Match Table'!AP492))</f>
        <v/>
      </c>
      <c r="T502" s="151" t="str">
        <f>'4_Wash Match Table'!P492</f>
        <v/>
      </c>
      <c r="U502" s="151" t="str">
        <f>'4_Wash Match Table'!Q492</f>
        <v/>
      </c>
      <c r="V502" s="149" t="str">
        <f>IF(C502="","",SUM('4_Wash Match Table'!R492,'4_Wash Match Table'!AA492,'4_Wash Match Table'!AJ492,'4_Wash Match Table'!AS492))</f>
        <v/>
      </c>
      <c r="W502" s="152" t="str">
        <f t="shared" si="7"/>
        <v/>
      </c>
    </row>
    <row r="503" spans="1:23" ht="12.75" customHeight="1" x14ac:dyDescent="0.2">
      <c r="A503" s="146" t="str">
        <f>'4_Wash Match Table'!A493</f>
        <v/>
      </c>
      <c r="B503" s="146" t="str">
        <f>'4_Wash Match Table'!B493</f>
        <v/>
      </c>
      <c r="C503" s="146" t="str">
        <f>'4_Wash Match Table'!C493</f>
        <v/>
      </c>
      <c r="D503" s="146" t="str">
        <f>'4_Wash Match Table'!D493</f>
        <v/>
      </c>
      <c r="E503" s="147" t="str">
        <f>'4_Wash Match Table'!E493</f>
        <v/>
      </c>
      <c r="F503" s="148" t="str">
        <f>'4_Wash Match Table'!F493</f>
        <v/>
      </c>
      <c r="G503" s="149" t="str">
        <f>IF(D503="","",IFERROR(INDEX('2_Review &amp; Audit'!$P$6:$P$505,MATCH(D503,'2_Review &amp; Audit'!$H$6:$H$505,0)),""))</f>
        <v/>
      </c>
      <c r="H503" s="149" t="str">
        <f>IF(D503="","",IFERROR(INDEX('2_Review &amp; Audit'!$L$6:$L$505,MATCH(D503,'2_Review &amp; Audit'!$H$6:$H$505,0)),""))</f>
        <v/>
      </c>
      <c r="I503" s="149" t="str">
        <f>IF(D503="","",IFERROR(INDEX('2_Review &amp; Audit'!$Q$6:$Q$505,MATCH(D503,'2_Review &amp; Audit'!$H$6:$H$505,0)),""))</f>
        <v/>
      </c>
      <c r="J503" s="146" t="str">
        <f>'4_Wash Match Table'!I493</f>
        <v/>
      </c>
      <c r="K503" s="146" t="str">
        <f>'4_Wash Match Table'!L493</f>
        <v/>
      </c>
      <c r="L503" s="146" t="str">
        <f>'4_Wash Match Table'!U493</f>
        <v/>
      </c>
      <c r="M503" s="146" t="str">
        <f>'4_Wash Match Table'!AD493</f>
        <v/>
      </c>
      <c r="N503" s="146" t="str">
        <f>'4_Wash Match Table'!AM493</f>
        <v/>
      </c>
      <c r="O503" s="150" t="str">
        <f>'4_Wash Match Table'!M493</f>
        <v/>
      </c>
      <c r="P503" s="150" t="str">
        <f>'4_Wash Match Table'!V493</f>
        <v/>
      </c>
      <c r="Q503" s="150" t="str">
        <f>'4_Wash Match Table'!AE493</f>
        <v/>
      </c>
      <c r="R503" s="150" t="str">
        <f>'4_Wash Match Table'!AN493</f>
        <v/>
      </c>
      <c r="S503" s="148" t="str">
        <f>IF(A503="","",SUM('4_Wash Match Table'!O493,'4_Wash Match Table'!X493,'4_Wash Match Table'!AG493,'4_Wash Match Table'!AP493))</f>
        <v/>
      </c>
      <c r="T503" s="151" t="str">
        <f>'4_Wash Match Table'!P493</f>
        <v/>
      </c>
      <c r="U503" s="151" t="str">
        <f>'4_Wash Match Table'!Q493</f>
        <v/>
      </c>
      <c r="V503" s="149" t="str">
        <f>IF(C503="","",SUM('4_Wash Match Table'!R493,'4_Wash Match Table'!AA493,'4_Wash Match Table'!AJ493,'4_Wash Match Table'!AS493))</f>
        <v/>
      </c>
      <c r="W503" s="152" t="str">
        <f t="shared" si="7"/>
        <v/>
      </c>
    </row>
    <row r="504" spans="1:23" ht="12.75" customHeight="1" x14ac:dyDescent="0.2">
      <c r="A504" s="146" t="str">
        <f>'4_Wash Match Table'!A494</f>
        <v/>
      </c>
      <c r="B504" s="146" t="str">
        <f>'4_Wash Match Table'!B494</f>
        <v/>
      </c>
      <c r="C504" s="146" t="str">
        <f>'4_Wash Match Table'!C494</f>
        <v/>
      </c>
      <c r="D504" s="146" t="str">
        <f>'4_Wash Match Table'!D494</f>
        <v/>
      </c>
      <c r="E504" s="147" t="str">
        <f>'4_Wash Match Table'!E494</f>
        <v/>
      </c>
      <c r="F504" s="148" t="str">
        <f>'4_Wash Match Table'!F494</f>
        <v/>
      </c>
      <c r="G504" s="149" t="str">
        <f>IF(D504="","",IFERROR(INDEX('2_Review &amp; Audit'!$P$6:$P$505,MATCH(D504,'2_Review &amp; Audit'!$H$6:$H$505,0)),""))</f>
        <v/>
      </c>
      <c r="H504" s="149" t="str">
        <f>IF(D504="","",IFERROR(INDEX('2_Review &amp; Audit'!$L$6:$L$505,MATCH(D504,'2_Review &amp; Audit'!$H$6:$H$505,0)),""))</f>
        <v/>
      </c>
      <c r="I504" s="149" t="str">
        <f>IF(D504="","",IFERROR(INDEX('2_Review &amp; Audit'!$Q$6:$Q$505,MATCH(D504,'2_Review &amp; Audit'!$H$6:$H$505,0)),""))</f>
        <v/>
      </c>
      <c r="J504" s="146" t="str">
        <f>'4_Wash Match Table'!I494</f>
        <v/>
      </c>
      <c r="K504" s="146" t="str">
        <f>'4_Wash Match Table'!L494</f>
        <v/>
      </c>
      <c r="L504" s="146" t="str">
        <f>'4_Wash Match Table'!U494</f>
        <v/>
      </c>
      <c r="M504" s="146" t="str">
        <f>'4_Wash Match Table'!AD494</f>
        <v/>
      </c>
      <c r="N504" s="146" t="str">
        <f>'4_Wash Match Table'!AM494</f>
        <v/>
      </c>
      <c r="O504" s="150" t="str">
        <f>'4_Wash Match Table'!M494</f>
        <v/>
      </c>
      <c r="P504" s="150" t="str">
        <f>'4_Wash Match Table'!V494</f>
        <v/>
      </c>
      <c r="Q504" s="150" t="str">
        <f>'4_Wash Match Table'!AE494</f>
        <v/>
      </c>
      <c r="R504" s="150" t="str">
        <f>'4_Wash Match Table'!AN494</f>
        <v/>
      </c>
      <c r="S504" s="148" t="str">
        <f>IF(A504="","",SUM('4_Wash Match Table'!O494,'4_Wash Match Table'!X494,'4_Wash Match Table'!AG494,'4_Wash Match Table'!AP494))</f>
        <v/>
      </c>
      <c r="T504" s="151" t="str">
        <f>'4_Wash Match Table'!P494</f>
        <v/>
      </c>
      <c r="U504" s="151" t="str">
        <f>'4_Wash Match Table'!Q494</f>
        <v/>
      </c>
      <c r="V504" s="149" t="str">
        <f>IF(C504="","",SUM('4_Wash Match Table'!R494,'4_Wash Match Table'!AA494,'4_Wash Match Table'!AJ494,'4_Wash Match Table'!AS494))</f>
        <v/>
      </c>
      <c r="W504" s="152" t="str">
        <f t="shared" si="7"/>
        <v/>
      </c>
    </row>
    <row r="505" spans="1:23" ht="12.75" customHeight="1" x14ac:dyDescent="0.2">
      <c r="A505" s="146" t="str">
        <f>'4_Wash Match Table'!A495</f>
        <v/>
      </c>
      <c r="B505" s="146" t="str">
        <f>'4_Wash Match Table'!B495</f>
        <v/>
      </c>
      <c r="C505" s="146" t="str">
        <f>'4_Wash Match Table'!C495</f>
        <v/>
      </c>
      <c r="D505" s="146" t="str">
        <f>'4_Wash Match Table'!D495</f>
        <v/>
      </c>
      <c r="E505" s="147" t="str">
        <f>'4_Wash Match Table'!E495</f>
        <v/>
      </c>
      <c r="F505" s="148" t="str">
        <f>'4_Wash Match Table'!F495</f>
        <v/>
      </c>
      <c r="G505" s="149" t="str">
        <f>IF(D505="","",IFERROR(INDEX('2_Review &amp; Audit'!$P$6:$P$505,MATCH(D505,'2_Review &amp; Audit'!$H$6:$H$505,0)),""))</f>
        <v/>
      </c>
      <c r="H505" s="149" t="str">
        <f>IF(D505="","",IFERROR(INDEX('2_Review &amp; Audit'!$L$6:$L$505,MATCH(D505,'2_Review &amp; Audit'!$H$6:$H$505,0)),""))</f>
        <v/>
      </c>
      <c r="I505" s="149" t="str">
        <f>IF(D505="","",IFERROR(INDEX('2_Review &amp; Audit'!$Q$6:$Q$505,MATCH(D505,'2_Review &amp; Audit'!$H$6:$H$505,0)),""))</f>
        <v/>
      </c>
      <c r="J505" s="146" t="str">
        <f>'4_Wash Match Table'!I495</f>
        <v/>
      </c>
      <c r="K505" s="146" t="str">
        <f>'4_Wash Match Table'!L495</f>
        <v/>
      </c>
      <c r="L505" s="146" t="str">
        <f>'4_Wash Match Table'!U495</f>
        <v/>
      </c>
      <c r="M505" s="146" t="str">
        <f>'4_Wash Match Table'!AD495</f>
        <v/>
      </c>
      <c r="N505" s="146" t="str">
        <f>'4_Wash Match Table'!AM495</f>
        <v/>
      </c>
      <c r="O505" s="150" t="str">
        <f>'4_Wash Match Table'!M495</f>
        <v/>
      </c>
      <c r="P505" s="150" t="str">
        <f>'4_Wash Match Table'!V495</f>
        <v/>
      </c>
      <c r="Q505" s="150" t="str">
        <f>'4_Wash Match Table'!AE495</f>
        <v/>
      </c>
      <c r="R505" s="150" t="str">
        <f>'4_Wash Match Table'!AN495</f>
        <v/>
      </c>
      <c r="S505" s="148" t="str">
        <f>IF(A505="","",SUM('4_Wash Match Table'!O495,'4_Wash Match Table'!X495,'4_Wash Match Table'!AG495,'4_Wash Match Table'!AP495))</f>
        <v/>
      </c>
      <c r="T505" s="151" t="str">
        <f>'4_Wash Match Table'!P495</f>
        <v/>
      </c>
      <c r="U505" s="151" t="str">
        <f>'4_Wash Match Table'!Q495</f>
        <v/>
      </c>
      <c r="V505" s="149" t="str">
        <f>IF(C505="","",SUM('4_Wash Match Table'!R495,'4_Wash Match Table'!AA495,'4_Wash Match Table'!AJ495,'4_Wash Match Table'!AS495))</f>
        <v/>
      </c>
      <c r="W505" s="152" t="str">
        <f t="shared" si="7"/>
        <v/>
      </c>
    </row>
    <row r="506" spans="1:23" ht="12.75" customHeight="1" x14ac:dyDescent="0.2">
      <c r="A506" s="146" t="str">
        <f>'4_Wash Match Table'!A496</f>
        <v/>
      </c>
      <c r="B506" s="146" t="str">
        <f>'4_Wash Match Table'!B496</f>
        <v/>
      </c>
      <c r="C506" s="146" t="str">
        <f>'4_Wash Match Table'!C496</f>
        <v/>
      </c>
      <c r="D506" s="146" t="str">
        <f>'4_Wash Match Table'!D496</f>
        <v/>
      </c>
      <c r="E506" s="147" t="str">
        <f>'4_Wash Match Table'!E496</f>
        <v/>
      </c>
      <c r="F506" s="148" t="str">
        <f>'4_Wash Match Table'!F496</f>
        <v/>
      </c>
      <c r="G506" s="149" t="str">
        <f>IF(D506="","",IFERROR(INDEX('2_Review &amp; Audit'!$P$6:$P$505,MATCH(D506,'2_Review &amp; Audit'!$H$6:$H$505,0)),""))</f>
        <v/>
      </c>
      <c r="H506" s="149" t="str">
        <f>IF(D506="","",IFERROR(INDEX('2_Review &amp; Audit'!$L$6:$L$505,MATCH(D506,'2_Review &amp; Audit'!$H$6:$H$505,0)),""))</f>
        <v/>
      </c>
      <c r="I506" s="149" t="str">
        <f>IF(D506="","",IFERROR(INDEX('2_Review &amp; Audit'!$Q$6:$Q$505,MATCH(D506,'2_Review &amp; Audit'!$H$6:$H$505,0)),""))</f>
        <v/>
      </c>
      <c r="J506" s="146" t="str">
        <f>'4_Wash Match Table'!I496</f>
        <v/>
      </c>
      <c r="K506" s="146" t="str">
        <f>'4_Wash Match Table'!L496</f>
        <v/>
      </c>
      <c r="L506" s="146" t="str">
        <f>'4_Wash Match Table'!U496</f>
        <v/>
      </c>
      <c r="M506" s="146" t="str">
        <f>'4_Wash Match Table'!AD496</f>
        <v/>
      </c>
      <c r="N506" s="146" t="str">
        <f>'4_Wash Match Table'!AM496</f>
        <v/>
      </c>
      <c r="O506" s="150" t="str">
        <f>'4_Wash Match Table'!M496</f>
        <v/>
      </c>
      <c r="P506" s="150" t="str">
        <f>'4_Wash Match Table'!V496</f>
        <v/>
      </c>
      <c r="Q506" s="150" t="str">
        <f>'4_Wash Match Table'!AE496</f>
        <v/>
      </c>
      <c r="R506" s="150" t="str">
        <f>'4_Wash Match Table'!AN496</f>
        <v/>
      </c>
      <c r="S506" s="148" t="str">
        <f>IF(A506="","",SUM('4_Wash Match Table'!O496,'4_Wash Match Table'!X496,'4_Wash Match Table'!AG496,'4_Wash Match Table'!AP496))</f>
        <v/>
      </c>
      <c r="T506" s="151" t="str">
        <f>'4_Wash Match Table'!P496</f>
        <v/>
      </c>
      <c r="U506" s="151" t="str">
        <f>'4_Wash Match Table'!Q496</f>
        <v/>
      </c>
      <c r="V506" s="149" t="str">
        <f>IF(C506="","",SUM('4_Wash Match Table'!R496,'4_Wash Match Table'!AA496,'4_Wash Match Table'!AJ496,'4_Wash Match Table'!AS496))</f>
        <v/>
      </c>
      <c r="W506" s="152" t="str">
        <f t="shared" si="7"/>
        <v/>
      </c>
    </row>
    <row r="507" spans="1:23" ht="12.75" customHeight="1" x14ac:dyDescent="0.2">
      <c r="A507" s="146" t="str">
        <f>'4_Wash Match Table'!A497</f>
        <v/>
      </c>
      <c r="B507" s="146" t="str">
        <f>'4_Wash Match Table'!B497</f>
        <v/>
      </c>
      <c r="C507" s="146" t="str">
        <f>'4_Wash Match Table'!C497</f>
        <v/>
      </c>
      <c r="D507" s="146" t="str">
        <f>'4_Wash Match Table'!D497</f>
        <v/>
      </c>
      <c r="E507" s="147" t="str">
        <f>'4_Wash Match Table'!E497</f>
        <v/>
      </c>
      <c r="F507" s="148" t="str">
        <f>'4_Wash Match Table'!F497</f>
        <v/>
      </c>
      <c r="G507" s="149" t="str">
        <f>IF(D507="","",IFERROR(INDEX('2_Review &amp; Audit'!$P$6:$P$505,MATCH(D507,'2_Review &amp; Audit'!$H$6:$H$505,0)),""))</f>
        <v/>
      </c>
      <c r="H507" s="149" t="str">
        <f>IF(D507="","",IFERROR(INDEX('2_Review &amp; Audit'!$L$6:$L$505,MATCH(D507,'2_Review &amp; Audit'!$H$6:$H$505,0)),""))</f>
        <v/>
      </c>
      <c r="I507" s="149" t="str">
        <f>IF(D507="","",IFERROR(INDEX('2_Review &amp; Audit'!$Q$6:$Q$505,MATCH(D507,'2_Review &amp; Audit'!$H$6:$H$505,0)),""))</f>
        <v/>
      </c>
      <c r="J507" s="146" t="str">
        <f>'4_Wash Match Table'!I497</f>
        <v/>
      </c>
      <c r="K507" s="146" t="str">
        <f>'4_Wash Match Table'!L497</f>
        <v/>
      </c>
      <c r="L507" s="146" t="str">
        <f>'4_Wash Match Table'!U497</f>
        <v/>
      </c>
      <c r="M507" s="146" t="str">
        <f>'4_Wash Match Table'!AD497</f>
        <v/>
      </c>
      <c r="N507" s="146" t="str">
        <f>'4_Wash Match Table'!AM497</f>
        <v/>
      </c>
      <c r="O507" s="150" t="str">
        <f>'4_Wash Match Table'!M497</f>
        <v/>
      </c>
      <c r="P507" s="150" t="str">
        <f>'4_Wash Match Table'!V497</f>
        <v/>
      </c>
      <c r="Q507" s="150" t="str">
        <f>'4_Wash Match Table'!AE497</f>
        <v/>
      </c>
      <c r="R507" s="150" t="str">
        <f>'4_Wash Match Table'!AN497</f>
        <v/>
      </c>
      <c r="S507" s="148" t="str">
        <f>IF(A507="","",SUM('4_Wash Match Table'!O497,'4_Wash Match Table'!X497,'4_Wash Match Table'!AG497,'4_Wash Match Table'!AP497))</f>
        <v/>
      </c>
      <c r="T507" s="151" t="str">
        <f>'4_Wash Match Table'!P497</f>
        <v/>
      </c>
      <c r="U507" s="151" t="str">
        <f>'4_Wash Match Table'!Q497</f>
        <v/>
      </c>
      <c r="V507" s="149" t="str">
        <f>IF(C507="","",SUM('4_Wash Match Table'!R497,'4_Wash Match Table'!AA497,'4_Wash Match Table'!AJ497,'4_Wash Match Table'!AS497))</f>
        <v/>
      </c>
      <c r="W507" s="152" t="str">
        <f t="shared" si="7"/>
        <v/>
      </c>
    </row>
    <row r="508" spans="1:23" ht="12.75" customHeight="1" x14ac:dyDescent="0.2">
      <c r="A508" s="146" t="str">
        <f>'4_Wash Match Table'!A498</f>
        <v/>
      </c>
      <c r="B508" s="146" t="str">
        <f>'4_Wash Match Table'!B498</f>
        <v/>
      </c>
      <c r="C508" s="146" t="str">
        <f>'4_Wash Match Table'!C498</f>
        <v/>
      </c>
      <c r="D508" s="146" t="str">
        <f>'4_Wash Match Table'!D498</f>
        <v/>
      </c>
      <c r="E508" s="147" t="str">
        <f>'4_Wash Match Table'!E498</f>
        <v/>
      </c>
      <c r="F508" s="148" t="str">
        <f>'4_Wash Match Table'!F498</f>
        <v/>
      </c>
      <c r="G508" s="149" t="str">
        <f>IF(D508="","",IFERROR(INDEX('2_Review &amp; Audit'!$P$6:$P$505,MATCH(D508,'2_Review &amp; Audit'!$H$6:$H$505,0)),""))</f>
        <v/>
      </c>
      <c r="H508" s="149" t="str">
        <f>IF(D508="","",IFERROR(INDEX('2_Review &amp; Audit'!$L$6:$L$505,MATCH(D508,'2_Review &amp; Audit'!$H$6:$H$505,0)),""))</f>
        <v/>
      </c>
      <c r="I508" s="149" t="str">
        <f>IF(D508="","",IFERROR(INDEX('2_Review &amp; Audit'!$Q$6:$Q$505,MATCH(D508,'2_Review &amp; Audit'!$H$6:$H$505,0)),""))</f>
        <v/>
      </c>
      <c r="J508" s="146" t="str">
        <f>'4_Wash Match Table'!I498</f>
        <v/>
      </c>
      <c r="K508" s="146" t="str">
        <f>'4_Wash Match Table'!L498</f>
        <v/>
      </c>
      <c r="L508" s="146" t="str">
        <f>'4_Wash Match Table'!U498</f>
        <v/>
      </c>
      <c r="M508" s="146" t="str">
        <f>'4_Wash Match Table'!AD498</f>
        <v/>
      </c>
      <c r="N508" s="146" t="str">
        <f>'4_Wash Match Table'!AM498</f>
        <v/>
      </c>
      <c r="O508" s="150" t="str">
        <f>'4_Wash Match Table'!M498</f>
        <v/>
      </c>
      <c r="P508" s="150" t="str">
        <f>'4_Wash Match Table'!V498</f>
        <v/>
      </c>
      <c r="Q508" s="150" t="str">
        <f>'4_Wash Match Table'!AE498</f>
        <v/>
      </c>
      <c r="R508" s="150" t="str">
        <f>'4_Wash Match Table'!AN498</f>
        <v/>
      </c>
      <c r="S508" s="148" t="str">
        <f>IF(A508="","",SUM('4_Wash Match Table'!O498,'4_Wash Match Table'!X498,'4_Wash Match Table'!AG498,'4_Wash Match Table'!AP498))</f>
        <v/>
      </c>
      <c r="T508" s="151" t="str">
        <f>'4_Wash Match Table'!P498</f>
        <v/>
      </c>
      <c r="U508" s="151" t="str">
        <f>'4_Wash Match Table'!Q498</f>
        <v/>
      </c>
      <c r="V508" s="149" t="str">
        <f>IF(C508="","",SUM('4_Wash Match Table'!R498,'4_Wash Match Table'!AA498,'4_Wash Match Table'!AJ498,'4_Wash Match Table'!AS498))</f>
        <v/>
      </c>
      <c r="W508" s="152" t="str">
        <f t="shared" si="7"/>
        <v/>
      </c>
    </row>
    <row r="509" spans="1:23" ht="12.75" customHeight="1" x14ac:dyDescent="0.2">
      <c r="A509" s="146" t="str">
        <f>'4_Wash Match Table'!A499</f>
        <v/>
      </c>
      <c r="B509" s="146" t="str">
        <f>'4_Wash Match Table'!B499</f>
        <v/>
      </c>
      <c r="C509" s="146" t="str">
        <f>'4_Wash Match Table'!C499</f>
        <v/>
      </c>
      <c r="D509" s="146" t="str">
        <f>'4_Wash Match Table'!D499</f>
        <v/>
      </c>
      <c r="E509" s="147" t="str">
        <f>'4_Wash Match Table'!E499</f>
        <v/>
      </c>
      <c r="F509" s="148" t="str">
        <f>'4_Wash Match Table'!F499</f>
        <v/>
      </c>
      <c r="G509" s="149" t="str">
        <f>IF(D509="","",IFERROR(INDEX('2_Review &amp; Audit'!$P$6:$P$505,MATCH(D509,'2_Review &amp; Audit'!$H$6:$H$505,0)),""))</f>
        <v/>
      </c>
      <c r="H509" s="149" t="str">
        <f>IF(D509="","",IFERROR(INDEX('2_Review &amp; Audit'!$L$6:$L$505,MATCH(D509,'2_Review &amp; Audit'!$H$6:$H$505,0)),""))</f>
        <v/>
      </c>
      <c r="I509" s="149" t="str">
        <f>IF(D509="","",IFERROR(INDEX('2_Review &amp; Audit'!$Q$6:$Q$505,MATCH(D509,'2_Review &amp; Audit'!$H$6:$H$505,0)),""))</f>
        <v/>
      </c>
      <c r="J509" s="146" t="str">
        <f>'4_Wash Match Table'!I499</f>
        <v/>
      </c>
      <c r="K509" s="146" t="str">
        <f>'4_Wash Match Table'!L499</f>
        <v/>
      </c>
      <c r="L509" s="146" t="str">
        <f>'4_Wash Match Table'!U499</f>
        <v/>
      </c>
      <c r="M509" s="146" t="str">
        <f>'4_Wash Match Table'!AD499</f>
        <v/>
      </c>
      <c r="N509" s="146" t="str">
        <f>'4_Wash Match Table'!AM499</f>
        <v/>
      </c>
      <c r="O509" s="150" t="str">
        <f>'4_Wash Match Table'!M499</f>
        <v/>
      </c>
      <c r="P509" s="150" t="str">
        <f>'4_Wash Match Table'!V499</f>
        <v/>
      </c>
      <c r="Q509" s="150" t="str">
        <f>'4_Wash Match Table'!AE499</f>
        <v/>
      </c>
      <c r="R509" s="150" t="str">
        <f>'4_Wash Match Table'!AN499</f>
        <v/>
      </c>
      <c r="S509" s="148" t="str">
        <f>IF(A509="","",SUM('4_Wash Match Table'!O499,'4_Wash Match Table'!X499,'4_Wash Match Table'!AG499,'4_Wash Match Table'!AP499))</f>
        <v/>
      </c>
      <c r="T509" s="151" t="str">
        <f>'4_Wash Match Table'!P499</f>
        <v/>
      </c>
      <c r="U509" s="151" t="str">
        <f>'4_Wash Match Table'!Q499</f>
        <v/>
      </c>
      <c r="V509" s="149" t="str">
        <f>IF(C509="","",SUM('4_Wash Match Table'!R499,'4_Wash Match Table'!AA499,'4_Wash Match Table'!AJ499,'4_Wash Match Table'!AS499))</f>
        <v/>
      </c>
      <c r="W509" s="152" t="str">
        <f t="shared" si="7"/>
        <v/>
      </c>
    </row>
    <row r="510" spans="1:23" ht="12.75" customHeight="1" x14ac:dyDescent="0.2">
      <c r="A510" s="146" t="str">
        <f>'4_Wash Match Table'!A500</f>
        <v/>
      </c>
      <c r="B510" s="146" t="str">
        <f>'4_Wash Match Table'!B500</f>
        <v/>
      </c>
      <c r="C510" s="146" t="str">
        <f>'4_Wash Match Table'!C500</f>
        <v/>
      </c>
      <c r="D510" s="146" t="str">
        <f>'4_Wash Match Table'!D500</f>
        <v/>
      </c>
      <c r="E510" s="147" t="str">
        <f>'4_Wash Match Table'!E500</f>
        <v/>
      </c>
      <c r="F510" s="148" t="str">
        <f>'4_Wash Match Table'!F500</f>
        <v/>
      </c>
      <c r="G510" s="149" t="str">
        <f>IF(D510="","",IFERROR(INDEX('2_Review &amp; Audit'!$P$6:$P$505,MATCH(D510,'2_Review &amp; Audit'!$H$6:$H$505,0)),""))</f>
        <v/>
      </c>
      <c r="H510" s="149" t="str">
        <f>IF(D510="","",IFERROR(INDEX('2_Review &amp; Audit'!$L$6:$L$505,MATCH(D510,'2_Review &amp; Audit'!$H$6:$H$505,0)),""))</f>
        <v/>
      </c>
      <c r="I510" s="149" t="str">
        <f>IF(D510="","",IFERROR(INDEX('2_Review &amp; Audit'!$Q$6:$Q$505,MATCH(D510,'2_Review &amp; Audit'!$H$6:$H$505,0)),""))</f>
        <v/>
      </c>
      <c r="J510" s="146" t="str">
        <f>'4_Wash Match Table'!I500</f>
        <v/>
      </c>
      <c r="K510" s="146" t="str">
        <f>'4_Wash Match Table'!L500</f>
        <v/>
      </c>
      <c r="L510" s="146" t="str">
        <f>'4_Wash Match Table'!U500</f>
        <v/>
      </c>
      <c r="M510" s="146" t="str">
        <f>'4_Wash Match Table'!AD500</f>
        <v/>
      </c>
      <c r="N510" s="146" t="str">
        <f>'4_Wash Match Table'!AM500</f>
        <v/>
      </c>
      <c r="O510" s="150" t="str">
        <f>'4_Wash Match Table'!M500</f>
        <v/>
      </c>
      <c r="P510" s="150" t="str">
        <f>'4_Wash Match Table'!V500</f>
        <v/>
      </c>
      <c r="Q510" s="150" t="str">
        <f>'4_Wash Match Table'!AE500</f>
        <v/>
      </c>
      <c r="R510" s="150" t="str">
        <f>'4_Wash Match Table'!AN500</f>
        <v/>
      </c>
      <c r="S510" s="148" t="str">
        <f>IF(A510="","",SUM('4_Wash Match Table'!O500,'4_Wash Match Table'!X500,'4_Wash Match Table'!AG500,'4_Wash Match Table'!AP500))</f>
        <v/>
      </c>
      <c r="T510" s="151" t="str">
        <f>'4_Wash Match Table'!P500</f>
        <v/>
      </c>
      <c r="U510" s="151" t="str">
        <f>'4_Wash Match Table'!Q500</f>
        <v/>
      </c>
      <c r="V510" s="149" t="str">
        <f>IF(C510="","",SUM('4_Wash Match Table'!R500,'4_Wash Match Table'!AA500,'4_Wash Match Table'!AJ500,'4_Wash Match Table'!AS500))</f>
        <v/>
      </c>
      <c r="W510" s="152" t="str">
        <f t="shared" si="7"/>
        <v/>
      </c>
    </row>
    <row r="511" spans="1:23" ht="12.75" customHeight="1" x14ac:dyDescent="0.2">
      <c r="A511" t="str">
        <f>'4_Wash Match Table'!A501</f>
        <v/>
      </c>
      <c r="B511" t="str">
        <f>'4_Wash Match Table'!B501</f>
        <v/>
      </c>
      <c r="C511" t="str">
        <f>'4_Wash Match Table'!C501</f>
        <v/>
      </c>
      <c r="D511" t="str">
        <f>'4_Wash Match Table'!D501</f>
        <v/>
      </c>
      <c r="E511" s="41" t="str">
        <f>'4_Wash Match Table'!E501</f>
        <v/>
      </c>
      <c r="F511" s="42" t="str">
        <f>'4_Wash Match Table'!F501</f>
        <v/>
      </c>
      <c r="G511" s="43" t="str">
        <f>IF(D511="","",IFERROR(INDEX('2_Review &amp; Audit'!$P$6:$P$505,MATCH(D511,'2_Review &amp; Audit'!$H$6:$H$505,0)),""))</f>
        <v/>
      </c>
      <c r="H511" s="43" t="str">
        <f>IF(D511="","",IFERROR(INDEX('2_Review &amp; Audit'!$L$6:$L$505,MATCH(D511,'2_Review &amp; Audit'!$H$6:$H$505,0)),""))</f>
        <v/>
      </c>
      <c r="I511" s="43" t="str">
        <f>IF(D511="","",IFERROR(INDEX('2_Review &amp; Audit'!$Q$6:$Q$505,MATCH(D511,'2_Review &amp; Audit'!$H$6:$H$505,0)),""))</f>
        <v/>
      </c>
      <c r="J511" t="str">
        <f>'4_Wash Match Table'!I501</f>
        <v/>
      </c>
      <c r="O511" s="141"/>
      <c r="P511" s="141"/>
      <c r="Q511" s="141"/>
      <c r="R511" s="141"/>
      <c r="S511" s="42"/>
      <c r="T511" s="43"/>
      <c r="U511" s="43"/>
      <c r="V511" s="43"/>
      <c r="W511" s="56" t="str">
        <f t="shared" si="7"/>
        <v/>
      </c>
    </row>
    <row r="512" spans="1:23" ht="12.75" customHeight="1" x14ac:dyDescent="0.2">
      <c r="A512" t="str">
        <f>'4_Wash Match Table'!A502</f>
        <v/>
      </c>
      <c r="B512" t="str">
        <f>'4_Wash Match Table'!B502</f>
        <v/>
      </c>
      <c r="C512" t="str">
        <f>'4_Wash Match Table'!C502</f>
        <v/>
      </c>
      <c r="D512" t="str">
        <f>'4_Wash Match Table'!D502</f>
        <v/>
      </c>
      <c r="E512" s="41" t="str">
        <f>'4_Wash Match Table'!E502</f>
        <v/>
      </c>
      <c r="F512" s="42" t="str">
        <f>'4_Wash Match Table'!F502</f>
        <v/>
      </c>
      <c r="G512" s="43" t="str">
        <f>IF(D512="","",IFERROR(INDEX('2_Review &amp; Audit'!$P$6:$P$505,MATCH(D512,'2_Review &amp; Audit'!$H$6:$H$505,0)),""))</f>
        <v/>
      </c>
      <c r="H512" s="43" t="str">
        <f>IF(D512="","",IFERROR(INDEX('2_Review &amp; Audit'!$L$6:$L$505,MATCH(D512,'2_Review &amp; Audit'!$H$6:$H$505,0)),""))</f>
        <v/>
      </c>
      <c r="I512" s="43" t="str">
        <f>IF(D512="","",IFERROR(INDEX('2_Review &amp; Audit'!$Q$6:$Q$505,MATCH(D512,'2_Review &amp; Audit'!$H$6:$H$505,0)),""))</f>
        <v/>
      </c>
      <c r="J512" t="str">
        <f>'4_Wash Match Table'!I502</f>
        <v/>
      </c>
      <c r="O512" s="141"/>
      <c r="P512" s="141"/>
      <c r="Q512" s="141"/>
      <c r="R512" s="141"/>
      <c r="S512" s="42"/>
      <c r="T512" s="43"/>
      <c r="U512" s="43"/>
      <c r="V512" s="43"/>
      <c r="W512" s="56" t="str">
        <f t="shared" si="7"/>
        <v/>
      </c>
    </row>
    <row r="513" spans="1:23" ht="12.75" customHeight="1" x14ac:dyDescent="0.2">
      <c r="A513" t="str">
        <f>'4_Wash Match Table'!A503</f>
        <v/>
      </c>
      <c r="B513" t="str">
        <f>'4_Wash Match Table'!B503</f>
        <v/>
      </c>
      <c r="C513" t="str">
        <f>'4_Wash Match Table'!C503</f>
        <v/>
      </c>
      <c r="D513" t="str">
        <f>'4_Wash Match Table'!D503</f>
        <v/>
      </c>
      <c r="E513" s="41" t="str">
        <f>'4_Wash Match Table'!E503</f>
        <v/>
      </c>
      <c r="F513" s="42" t="str">
        <f>'4_Wash Match Table'!F503</f>
        <v/>
      </c>
      <c r="G513" s="43" t="str">
        <f>IF(D513="","",IFERROR(INDEX('2_Review &amp; Audit'!$P$6:$P$505,MATCH(D513,'2_Review &amp; Audit'!$H$6:$H$505,0)),""))</f>
        <v/>
      </c>
      <c r="H513" s="43" t="str">
        <f>IF(D513="","",IFERROR(INDEX('2_Review &amp; Audit'!$L$6:$L$505,MATCH(D513,'2_Review &amp; Audit'!$H$6:$H$505,0)),""))</f>
        <v/>
      </c>
      <c r="I513" s="43" t="str">
        <f>IF(D513="","",IFERROR(INDEX('2_Review &amp; Audit'!$Q$6:$Q$505,MATCH(D513,'2_Review &amp; Audit'!$H$6:$H$505,0)),""))</f>
        <v/>
      </c>
      <c r="J513" t="str">
        <f>'4_Wash Match Table'!I503</f>
        <v/>
      </c>
      <c r="O513" s="141"/>
      <c r="P513" s="141"/>
      <c r="Q513" s="141"/>
      <c r="R513" s="141"/>
      <c r="S513" s="42"/>
      <c r="T513" s="43"/>
      <c r="U513" s="43"/>
      <c r="V513" s="43"/>
      <c r="W513" s="56" t="str">
        <f t="shared" si="7"/>
        <v/>
      </c>
    </row>
    <row r="514" spans="1:23" ht="12.75" customHeight="1" x14ac:dyDescent="0.2">
      <c r="A514" t="str">
        <f>'4_Wash Match Table'!A504</f>
        <v/>
      </c>
      <c r="B514" t="str">
        <f>'4_Wash Match Table'!B504</f>
        <v/>
      </c>
      <c r="C514" t="str">
        <f>'4_Wash Match Table'!C504</f>
        <v/>
      </c>
      <c r="D514" t="str">
        <f>'4_Wash Match Table'!D504</f>
        <v/>
      </c>
      <c r="E514" s="41" t="str">
        <f>'4_Wash Match Table'!E504</f>
        <v/>
      </c>
      <c r="F514" s="42" t="str">
        <f>'4_Wash Match Table'!F504</f>
        <v/>
      </c>
      <c r="G514" s="43" t="str">
        <f>IF(D514="","",IFERROR(INDEX('2_Review &amp; Audit'!$P$6:$P$505,MATCH(D514,'2_Review &amp; Audit'!$H$6:$H$505,0)),""))</f>
        <v/>
      </c>
      <c r="H514" s="43" t="str">
        <f>IF(D514="","",IFERROR(INDEX('2_Review &amp; Audit'!$L$6:$L$505,MATCH(D514,'2_Review &amp; Audit'!$H$6:$H$505,0)),""))</f>
        <v/>
      </c>
      <c r="I514" s="43" t="str">
        <f>IF(D514="","",IFERROR(INDEX('2_Review &amp; Audit'!$Q$6:$Q$505,MATCH(D514,'2_Review &amp; Audit'!$H$6:$H$505,0)),""))</f>
        <v/>
      </c>
      <c r="J514" t="str">
        <f>'4_Wash Match Table'!I504</f>
        <v/>
      </c>
      <c r="O514" s="141"/>
      <c r="P514" s="141"/>
      <c r="Q514" s="141"/>
      <c r="R514" s="141"/>
      <c r="S514" s="42"/>
      <c r="T514" s="43"/>
      <c r="U514" s="43"/>
      <c r="V514" s="43"/>
      <c r="W514" s="56" t="str">
        <f t="shared" si="7"/>
        <v/>
      </c>
    </row>
    <row r="515" spans="1:23" ht="12.75" customHeight="1" x14ac:dyDescent="0.2">
      <c r="A515" t="str">
        <f>'4_Wash Match Table'!A505</f>
        <v/>
      </c>
      <c r="B515" t="str">
        <f>'4_Wash Match Table'!B505</f>
        <v/>
      </c>
      <c r="C515" t="str">
        <f>'4_Wash Match Table'!C505</f>
        <v/>
      </c>
      <c r="D515" t="str">
        <f>'4_Wash Match Table'!D505</f>
        <v/>
      </c>
      <c r="E515" s="41" t="str">
        <f>'4_Wash Match Table'!E505</f>
        <v/>
      </c>
      <c r="F515" s="42" t="str">
        <f>'4_Wash Match Table'!F505</f>
        <v/>
      </c>
      <c r="G515" s="43" t="str">
        <f>IF(D515="","",IFERROR(INDEX('2_Review &amp; Audit'!$P$6:$P$505,MATCH(D515,'2_Review &amp; Audit'!$H$6:$H$505,0)),""))</f>
        <v/>
      </c>
      <c r="H515" s="43" t="str">
        <f>IF(D515="","",IFERROR(INDEX('2_Review &amp; Audit'!$L$6:$L$505,MATCH(D515,'2_Review &amp; Audit'!$H$6:$H$505,0)),""))</f>
        <v/>
      </c>
      <c r="I515" s="43" t="str">
        <f>IF(D515="","",IFERROR(INDEX('2_Review &amp; Audit'!$Q$6:$Q$505,MATCH(D515,'2_Review &amp; Audit'!$H$6:$H$505,0)),""))</f>
        <v/>
      </c>
      <c r="J515" t="str">
        <f>'4_Wash Match Table'!I505</f>
        <v/>
      </c>
      <c r="O515" s="141"/>
      <c r="P515" s="141"/>
      <c r="Q515" s="141"/>
      <c r="R515" s="141"/>
      <c r="S515" s="42"/>
      <c r="T515" s="43"/>
      <c r="U515" s="43"/>
      <c r="V515" s="43"/>
      <c r="W515" s="56" t="str">
        <f t="shared" si="7"/>
        <v/>
      </c>
    </row>
    <row r="516" spans="1:23" ht="12.75" customHeight="1" x14ac:dyDescent="0.2">
      <c r="A516" t="str">
        <f>'4_Wash Match Table'!A506</f>
        <v/>
      </c>
      <c r="B516" t="str">
        <f>'4_Wash Match Table'!B506</f>
        <v/>
      </c>
      <c r="C516" t="str">
        <f>'4_Wash Match Table'!C506</f>
        <v/>
      </c>
      <c r="D516" t="str">
        <f>'4_Wash Match Table'!D506</f>
        <v/>
      </c>
      <c r="E516" s="41" t="str">
        <f>'4_Wash Match Table'!E506</f>
        <v/>
      </c>
      <c r="F516" s="42" t="str">
        <f>'4_Wash Match Table'!F506</f>
        <v/>
      </c>
      <c r="G516" s="43" t="str">
        <f>IF(D516="","",IFERROR(INDEX('2_Review &amp; Audit'!$P$6:$P$505,MATCH(D516,'2_Review &amp; Audit'!$H$6:$H$505,0)),""))</f>
        <v/>
      </c>
      <c r="H516" s="43" t="str">
        <f>IF(D516="","",IFERROR(INDEX('2_Review &amp; Audit'!$L$6:$L$505,MATCH(D516,'2_Review &amp; Audit'!$H$6:$H$505,0)),""))</f>
        <v/>
      </c>
      <c r="I516" s="43" t="str">
        <f>IF(D516="","",IFERROR(INDEX('2_Review &amp; Audit'!$Q$6:$Q$505,MATCH(D516,'2_Review &amp; Audit'!$H$6:$H$505,0)),""))</f>
        <v/>
      </c>
      <c r="J516" t="str">
        <f>'4_Wash Match Table'!I506</f>
        <v/>
      </c>
      <c r="O516" s="141"/>
      <c r="P516" s="141"/>
      <c r="Q516" s="141"/>
      <c r="R516" s="141"/>
      <c r="S516" s="42"/>
      <c r="T516" s="43"/>
      <c r="U516" s="43"/>
      <c r="V516" s="43"/>
      <c r="W516" s="56" t="str">
        <f t="shared" si="7"/>
        <v/>
      </c>
    </row>
    <row r="517" spans="1:23" ht="12.75" customHeight="1" x14ac:dyDescent="0.2">
      <c r="A517" t="str">
        <f>'4_Wash Match Table'!A507</f>
        <v/>
      </c>
      <c r="B517" t="str">
        <f>'4_Wash Match Table'!B507</f>
        <v/>
      </c>
      <c r="C517" t="str">
        <f>'4_Wash Match Table'!C507</f>
        <v/>
      </c>
      <c r="D517" t="str">
        <f>'4_Wash Match Table'!D507</f>
        <v/>
      </c>
      <c r="E517" s="41" t="str">
        <f>'4_Wash Match Table'!E507</f>
        <v/>
      </c>
      <c r="F517" s="42" t="str">
        <f>'4_Wash Match Table'!F507</f>
        <v/>
      </c>
      <c r="G517" s="43" t="str">
        <f>IF(D517="","",IFERROR(INDEX('2_Review &amp; Audit'!$P$6:$P$505,MATCH(D517,'2_Review &amp; Audit'!$H$6:$H$505,0)),""))</f>
        <v/>
      </c>
      <c r="H517" s="43" t="str">
        <f>IF(D517="","",IFERROR(INDEX('2_Review &amp; Audit'!$L$6:$L$505,MATCH(D517,'2_Review &amp; Audit'!$H$6:$H$505,0)),""))</f>
        <v/>
      </c>
      <c r="I517" s="43" t="str">
        <f>IF(D517="","",IFERROR(INDEX('2_Review &amp; Audit'!$Q$6:$Q$505,MATCH(D517,'2_Review &amp; Audit'!$H$6:$H$505,0)),""))</f>
        <v/>
      </c>
      <c r="J517" t="str">
        <f>'4_Wash Match Table'!I507</f>
        <v/>
      </c>
      <c r="O517" s="141"/>
      <c r="P517" s="141"/>
      <c r="Q517" s="141"/>
      <c r="R517" s="141"/>
      <c r="S517" s="42"/>
      <c r="T517" s="43"/>
      <c r="U517" s="43"/>
      <c r="V517" s="43"/>
    </row>
    <row r="518" spans="1:23" ht="12.75" customHeight="1" x14ac:dyDescent="0.2">
      <c r="A518" t="str">
        <f>'4_Wash Match Table'!A508</f>
        <v/>
      </c>
      <c r="B518" t="str">
        <f>'4_Wash Match Table'!B508</f>
        <v/>
      </c>
      <c r="C518" t="str">
        <f>'4_Wash Match Table'!C508</f>
        <v/>
      </c>
      <c r="D518" t="str">
        <f>'4_Wash Match Table'!D508</f>
        <v/>
      </c>
      <c r="E518" s="41" t="str">
        <f>'4_Wash Match Table'!E508</f>
        <v/>
      </c>
      <c r="F518" s="42" t="str">
        <f>'4_Wash Match Table'!F508</f>
        <v/>
      </c>
      <c r="G518" s="43" t="str">
        <f>IF(D518="","",IFERROR(INDEX('2_Review &amp; Audit'!$P$6:$P$505,MATCH(D518,'2_Review &amp; Audit'!$H$6:$H$505,0)),""))</f>
        <v/>
      </c>
      <c r="H518" s="43" t="str">
        <f>IF(D518="","",IFERROR(INDEX('2_Review &amp; Audit'!$L$6:$L$505,MATCH(D518,'2_Review &amp; Audit'!$H$6:$H$505,0)),""))</f>
        <v/>
      </c>
      <c r="I518" s="43" t="str">
        <f>IF(D518="","",IFERROR(INDEX('2_Review &amp; Audit'!$Q$6:$Q$505,MATCH(D518,'2_Review &amp; Audit'!$H$6:$H$505,0)),""))</f>
        <v/>
      </c>
      <c r="J518" t="str">
        <f>'4_Wash Match Table'!I508</f>
        <v/>
      </c>
      <c r="O518" s="141"/>
      <c r="P518" s="141"/>
      <c r="Q518" s="141"/>
      <c r="R518" s="141"/>
      <c r="S518" s="42"/>
      <c r="T518" s="43"/>
      <c r="U518" s="43"/>
      <c r="V518" s="43"/>
    </row>
    <row r="519" spans="1:23" ht="12.75" customHeight="1" x14ac:dyDescent="0.2">
      <c r="A519" t="str">
        <f>'4_Wash Match Table'!A509</f>
        <v/>
      </c>
      <c r="B519" t="str">
        <f>'4_Wash Match Table'!B509</f>
        <v/>
      </c>
      <c r="C519" t="str">
        <f>'4_Wash Match Table'!C509</f>
        <v/>
      </c>
      <c r="D519" t="str">
        <f>'4_Wash Match Table'!D509</f>
        <v/>
      </c>
      <c r="E519" s="41" t="str">
        <f>'4_Wash Match Table'!E509</f>
        <v/>
      </c>
      <c r="F519" s="42" t="str">
        <f>'4_Wash Match Table'!F509</f>
        <v/>
      </c>
      <c r="G519" s="43" t="str">
        <f>IF(D519="","",IFERROR(INDEX('2_Review &amp; Audit'!$P$6:$P$505,MATCH(D519,'2_Review &amp; Audit'!$H$6:$H$505,0)),""))</f>
        <v/>
      </c>
      <c r="H519" s="43" t="str">
        <f>IF(D519="","",IFERROR(INDEX('2_Review &amp; Audit'!$L$6:$L$505,MATCH(D519,'2_Review &amp; Audit'!$H$6:$H$505,0)),""))</f>
        <v/>
      </c>
      <c r="I519" s="43" t="str">
        <f>IF(D519="","",IFERROR(INDEX('2_Review &amp; Audit'!$Q$6:$Q$505,MATCH(D519,'2_Review &amp; Audit'!$H$6:$H$505,0)),""))</f>
        <v/>
      </c>
      <c r="J519" t="str">
        <f>'4_Wash Match Table'!I509</f>
        <v/>
      </c>
      <c r="O519" s="141"/>
      <c r="P519" s="141"/>
      <c r="Q519" s="141"/>
      <c r="R519" s="141"/>
      <c r="S519" s="42"/>
      <c r="T519" s="43"/>
      <c r="U519" s="43"/>
      <c r="V519" s="43"/>
    </row>
    <row r="520" spans="1:23" ht="12.75" customHeight="1" x14ac:dyDescent="0.2">
      <c r="A520" t="str">
        <f>'4_Wash Match Table'!A510</f>
        <v/>
      </c>
      <c r="B520" t="str">
        <f>'4_Wash Match Table'!B510</f>
        <v/>
      </c>
      <c r="C520" t="str">
        <f>'4_Wash Match Table'!C510</f>
        <v/>
      </c>
      <c r="D520" t="str">
        <f>'4_Wash Match Table'!D510</f>
        <v/>
      </c>
      <c r="E520" s="41" t="str">
        <f>'4_Wash Match Table'!E510</f>
        <v/>
      </c>
      <c r="F520" s="42" t="str">
        <f>'4_Wash Match Table'!F510</f>
        <v/>
      </c>
      <c r="G520" s="43" t="str">
        <f>IF(D520="","",IFERROR(INDEX('2_Review &amp; Audit'!$P$6:$P$505,MATCH(D520,'2_Review &amp; Audit'!$H$6:$H$505,0)),""))</f>
        <v/>
      </c>
      <c r="H520" s="43" t="str">
        <f>IF(D520="","",IFERROR(INDEX('2_Review &amp; Audit'!$L$6:$L$505,MATCH(D520,'2_Review &amp; Audit'!$H$6:$H$505,0)),""))</f>
        <v/>
      </c>
      <c r="I520" s="43" t="str">
        <f>IF(D520="","",IFERROR(INDEX('2_Review &amp; Audit'!$Q$6:$Q$505,MATCH(D520,'2_Review &amp; Audit'!$H$6:$H$505,0)),""))</f>
        <v/>
      </c>
      <c r="J520" t="str">
        <f>'4_Wash Match Table'!I510</f>
        <v/>
      </c>
      <c r="O520" s="141"/>
      <c r="P520" s="141"/>
      <c r="Q520" s="141"/>
      <c r="R520" s="141"/>
      <c r="S520" s="42"/>
      <c r="T520" s="43"/>
      <c r="U520" s="43"/>
      <c r="V520" s="43"/>
    </row>
    <row r="521" spans="1:23" ht="12.75" customHeight="1" x14ac:dyDescent="0.2">
      <c r="A521" t="str">
        <f>'4_Wash Match Table'!A511</f>
        <v/>
      </c>
      <c r="B521" t="str">
        <f>'4_Wash Match Table'!B511</f>
        <v/>
      </c>
      <c r="C521" t="str">
        <f>'4_Wash Match Table'!C511</f>
        <v/>
      </c>
      <c r="D521" t="str">
        <f>'4_Wash Match Table'!D511</f>
        <v/>
      </c>
      <c r="E521" s="41" t="str">
        <f>'4_Wash Match Table'!E511</f>
        <v/>
      </c>
      <c r="F521" s="42" t="str">
        <f>'4_Wash Match Table'!F511</f>
        <v/>
      </c>
      <c r="G521" s="43" t="str">
        <f>IF(D521="","",IFERROR(INDEX('2_Review &amp; Audit'!$P$6:$P$505,MATCH(D521,'2_Review &amp; Audit'!$H$6:$H$505,0)),""))</f>
        <v/>
      </c>
      <c r="H521" s="43" t="str">
        <f>IF(D521="","",IFERROR(INDEX('2_Review &amp; Audit'!$L$6:$L$505,MATCH(D521,'2_Review &amp; Audit'!$H$6:$H$505,0)),""))</f>
        <v/>
      </c>
      <c r="I521" s="43" t="str">
        <f>IF(D521="","",IFERROR(INDEX('2_Review &amp; Audit'!$Q$6:$Q$505,MATCH(D521,'2_Review &amp; Audit'!$H$6:$H$505,0)),""))</f>
        <v/>
      </c>
      <c r="J521" t="str">
        <f>'4_Wash Match Table'!I511</f>
        <v/>
      </c>
      <c r="O521" s="141"/>
      <c r="P521" s="141"/>
      <c r="Q521" s="141"/>
      <c r="R521" s="141"/>
      <c r="S521" s="42"/>
      <c r="T521" s="43"/>
      <c r="U521" s="43"/>
      <c r="V521" s="43"/>
    </row>
    <row r="522" spans="1:23" ht="12.75" customHeight="1" x14ac:dyDescent="0.2">
      <c r="A522" t="str">
        <f>'4_Wash Match Table'!A512</f>
        <v/>
      </c>
      <c r="B522" t="str">
        <f>'4_Wash Match Table'!B512</f>
        <v/>
      </c>
      <c r="C522" t="str">
        <f>'4_Wash Match Table'!C512</f>
        <v/>
      </c>
      <c r="D522" t="str">
        <f>'4_Wash Match Table'!D512</f>
        <v/>
      </c>
      <c r="E522" s="41" t="str">
        <f>'4_Wash Match Table'!E512</f>
        <v/>
      </c>
      <c r="F522" s="42" t="str">
        <f>'4_Wash Match Table'!F512</f>
        <v/>
      </c>
      <c r="G522" s="43" t="str">
        <f>IF(D522="","",IFERROR(INDEX('2_Review &amp; Audit'!$P$6:$P$505,MATCH(D522,'2_Review &amp; Audit'!$H$6:$H$505,0)),""))</f>
        <v/>
      </c>
      <c r="H522" s="43" t="str">
        <f>IF(D522="","",IFERROR(INDEX('2_Review &amp; Audit'!$L$6:$L$505,MATCH(D522,'2_Review &amp; Audit'!$H$6:$H$505,0)),""))</f>
        <v/>
      </c>
      <c r="I522" s="43" t="str">
        <f>IF(D522="","",IFERROR(INDEX('2_Review &amp; Audit'!$Q$6:$Q$505,MATCH(D522,'2_Review &amp; Audit'!$H$6:$H$505,0)),""))</f>
        <v/>
      </c>
      <c r="J522" t="str">
        <f>'4_Wash Match Table'!I512</f>
        <v/>
      </c>
      <c r="O522" s="141"/>
      <c r="P522" s="141"/>
      <c r="Q522" s="141"/>
      <c r="R522" s="141"/>
      <c r="S522" s="42"/>
      <c r="T522" s="43"/>
      <c r="U522" s="43"/>
      <c r="V522" s="43"/>
    </row>
    <row r="523" spans="1:23" ht="12.75" customHeight="1" x14ac:dyDescent="0.2">
      <c r="A523" t="str">
        <f>'4_Wash Match Table'!A513</f>
        <v/>
      </c>
      <c r="B523" t="str">
        <f>'4_Wash Match Table'!B513</f>
        <v/>
      </c>
      <c r="C523" t="str">
        <f>'4_Wash Match Table'!C513</f>
        <v/>
      </c>
      <c r="D523" t="str">
        <f>'4_Wash Match Table'!D513</f>
        <v/>
      </c>
      <c r="E523" s="41" t="str">
        <f>'4_Wash Match Table'!E513</f>
        <v/>
      </c>
      <c r="F523" s="42" t="str">
        <f>'4_Wash Match Table'!F513</f>
        <v/>
      </c>
      <c r="G523" s="43" t="str">
        <f>IF(D523="","",IFERROR(INDEX('2_Review &amp; Audit'!$P$6:$P$505,MATCH(D523,'2_Review &amp; Audit'!$H$6:$H$505,0)),""))</f>
        <v/>
      </c>
      <c r="H523" s="43" t="str">
        <f>IF(D523="","",IFERROR(INDEX('2_Review &amp; Audit'!$L$6:$L$505,MATCH(D523,'2_Review &amp; Audit'!$H$6:$H$505,0)),""))</f>
        <v/>
      </c>
      <c r="I523" s="43" t="str">
        <f>IF(D523="","",IFERROR(INDEX('2_Review &amp; Audit'!$Q$6:$Q$505,MATCH(D523,'2_Review &amp; Audit'!$H$6:$H$505,0)),""))</f>
        <v/>
      </c>
      <c r="J523" t="str">
        <f>'4_Wash Match Table'!I513</f>
        <v/>
      </c>
      <c r="O523" s="141"/>
      <c r="P523" s="141"/>
      <c r="Q523" s="141"/>
      <c r="R523" s="141"/>
      <c r="S523" s="42"/>
      <c r="T523" s="43"/>
      <c r="U523" s="43"/>
      <c r="V523" s="43"/>
    </row>
    <row r="524" spans="1:23" ht="12.75" customHeight="1" x14ac:dyDescent="0.2">
      <c r="A524" t="str">
        <f>'4_Wash Match Table'!A514</f>
        <v/>
      </c>
      <c r="B524" t="str">
        <f>'4_Wash Match Table'!B514</f>
        <v/>
      </c>
      <c r="C524" t="str">
        <f>'4_Wash Match Table'!C514</f>
        <v/>
      </c>
      <c r="D524" t="str">
        <f>'4_Wash Match Table'!D514</f>
        <v/>
      </c>
      <c r="E524" s="41" t="str">
        <f>'4_Wash Match Table'!E514</f>
        <v/>
      </c>
      <c r="F524" s="42" t="str">
        <f>'4_Wash Match Table'!F514</f>
        <v/>
      </c>
      <c r="G524" s="43" t="str">
        <f>IF(D524="","",IFERROR(INDEX('2_Review &amp; Audit'!$P$6:$P$505,MATCH(D524,'2_Review &amp; Audit'!$H$6:$H$505,0)),""))</f>
        <v/>
      </c>
      <c r="H524" s="43" t="str">
        <f>IF(D524="","",IFERROR(INDEX('2_Review &amp; Audit'!$L$6:$L$505,MATCH(D524,'2_Review &amp; Audit'!$H$6:$H$505,0)),""))</f>
        <v/>
      </c>
      <c r="I524" s="43" t="str">
        <f>IF(D524="","",IFERROR(INDEX('2_Review &amp; Audit'!$Q$6:$Q$505,MATCH(D524,'2_Review &amp; Audit'!$H$6:$H$505,0)),""))</f>
        <v/>
      </c>
      <c r="J524" t="str">
        <f>'4_Wash Match Table'!I514</f>
        <v/>
      </c>
      <c r="O524" s="141"/>
      <c r="P524" s="141"/>
      <c r="Q524" s="141"/>
      <c r="R524" s="141"/>
      <c r="S524" s="42"/>
      <c r="T524" s="43"/>
      <c r="U524" s="43"/>
      <c r="V524" s="43"/>
    </row>
    <row r="525" spans="1:23" ht="12.75" customHeight="1" x14ac:dyDescent="0.2">
      <c r="A525" t="str">
        <f>'4_Wash Match Table'!A515</f>
        <v/>
      </c>
      <c r="B525" t="str">
        <f>'4_Wash Match Table'!B515</f>
        <v/>
      </c>
      <c r="C525" t="str">
        <f>'4_Wash Match Table'!C515</f>
        <v/>
      </c>
      <c r="D525" t="str">
        <f>'4_Wash Match Table'!D515</f>
        <v/>
      </c>
      <c r="E525" s="41" t="str">
        <f>'4_Wash Match Table'!E515</f>
        <v/>
      </c>
      <c r="F525" s="42" t="str">
        <f>'4_Wash Match Table'!F515</f>
        <v/>
      </c>
      <c r="G525" s="43" t="str">
        <f>IF(D525="","",IFERROR(INDEX('2_Review &amp; Audit'!$P$6:$P$505,MATCH(D525,'2_Review &amp; Audit'!$H$6:$H$505,0)),""))</f>
        <v/>
      </c>
      <c r="H525" s="43" t="str">
        <f>IF(D525="","",IFERROR(INDEX('2_Review &amp; Audit'!$L$6:$L$505,MATCH(D525,'2_Review &amp; Audit'!$H$6:$H$505,0)),""))</f>
        <v/>
      </c>
      <c r="I525" s="43" t="str">
        <f>IF(D525="","",IFERROR(INDEX('2_Review &amp; Audit'!$Q$6:$Q$505,MATCH(D525,'2_Review &amp; Audit'!$H$6:$H$505,0)),""))</f>
        <v/>
      </c>
      <c r="J525" t="str">
        <f>'4_Wash Match Table'!I515</f>
        <v/>
      </c>
      <c r="O525" s="141"/>
      <c r="P525" s="141"/>
      <c r="Q525" s="141"/>
      <c r="R525" s="141"/>
      <c r="S525" s="42"/>
      <c r="T525" s="43"/>
      <c r="U525" s="43"/>
      <c r="V525" s="43"/>
    </row>
    <row r="526" spans="1:23" ht="12.75" customHeight="1" x14ac:dyDescent="0.2">
      <c r="A526" t="str">
        <f>'4_Wash Match Table'!A516</f>
        <v/>
      </c>
      <c r="B526" t="str">
        <f>'4_Wash Match Table'!B516</f>
        <v/>
      </c>
      <c r="C526" t="str">
        <f>'4_Wash Match Table'!C516</f>
        <v/>
      </c>
      <c r="D526" t="str">
        <f>'4_Wash Match Table'!D516</f>
        <v/>
      </c>
      <c r="E526" s="41" t="str">
        <f>'4_Wash Match Table'!E516</f>
        <v/>
      </c>
      <c r="F526" s="42" t="str">
        <f>'4_Wash Match Table'!F516</f>
        <v/>
      </c>
      <c r="G526" s="43" t="str">
        <f>IF(D526="","",IFERROR(INDEX('2_Review &amp; Audit'!$P$6:$P$505,MATCH(D526,'2_Review &amp; Audit'!$H$6:$H$505,0)),""))</f>
        <v/>
      </c>
      <c r="H526" s="43" t="str">
        <f>IF(D526="","",IFERROR(INDEX('2_Review &amp; Audit'!$L$6:$L$505,MATCH(D526,'2_Review &amp; Audit'!$H$6:$H$505,0)),""))</f>
        <v/>
      </c>
      <c r="I526" s="43" t="str">
        <f>IF(D526="","",IFERROR(INDEX('2_Review &amp; Audit'!$Q$6:$Q$505,MATCH(D526,'2_Review &amp; Audit'!$H$6:$H$505,0)),""))</f>
        <v/>
      </c>
      <c r="J526" t="str">
        <f>'4_Wash Match Table'!I516</f>
        <v/>
      </c>
      <c r="O526" s="141"/>
      <c r="P526" s="141"/>
      <c r="Q526" s="141"/>
      <c r="R526" s="141"/>
      <c r="S526" s="42"/>
      <c r="T526" s="43"/>
      <c r="U526" s="43"/>
      <c r="V526" s="43"/>
    </row>
    <row r="527" spans="1:23" ht="12.75" customHeight="1" x14ac:dyDescent="0.2">
      <c r="A527" t="str">
        <f>'4_Wash Match Table'!A517</f>
        <v/>
      </c>
      <c r="B527" t="str">
        <f>'4_Wash Match Table'!B517</f>
        <v/>
      </c>
      <c r="C527" t="str">
        <f>'4_Wash Match Table'!C517</f>
        <v/>
      </c>
      <c r="D527" t="str">
        <f>'4_Wash Match Table'!D517</f>
        <v/>
      </c>
      <c r="E527" s="41" t="str">
        <f>'4_Wash Match Table'!E517</f>
        <v/>
      </c>
      <c r="F527" s="42" t="str">
        <f>'4_Wash Match Table'!F517</f>
        <v/>
      </c>
      <c r="G527" s="43" t="str">
        <f>IF(D527="","",IFERROR(INDEX('2_Review &amp; Audit'!$P$6:$P$505,MATCH(D527,'2_Review &amp; Audit'!$H$6:$H$505,0)),""))</f>
        <v/>
      </c>
      <c r="H527" s="43" t="str">
        <f>IF(D527="","",IFERROR(INDEX('2_Review &amp; Audit'!$L$6:$L$505,MATCH(D527,'2_Review &amp; Audit'!$H$6:$H$505,0)),""))</f>
        <v/>
      </c>
      <c r="I527" s="43" t="str">
        <f>IF(D527="","",IFERROR(INDEX('2_Review &amp; Audit'!$Q$6:$Q$505,MATCH(D527,'2_Review &amp; Audit'!$H$6:$H$505,0)),""))</f>
        <v/>
      </c>
      <c r="J527" t="str">
        <f>'4_Wash Match Table'!I517</f>
        <v/>
      </c>
      <c r="O527" s="141"/>
      <c r="P527" s="141"/>
      <c r="Q527" s="141"/>
      <c r="R527" s="141"/>
      <c r="S527" s="42"/>
      <c r="T527" s="43"/>
      <c r="U527" s="43"/>
      <c r="V527" s="43"/>
    </row>
    <row r="528" spans="1:23" ht="12.75" customHeight="1" x14ac:dyDescent="0.2">
      <c r="A528" t="str">
        <f>'4_Wash Match Table'!A518</f>
        <v/>
      </c>
      <c r="B528" t="str">
        <f>'4_Wash Match Table'!B518</f>
        <v/>
      </c>
      <c r="C528" t="str">
        <f>'4_Wash Match Table'!C518</f>
        <v/>
      </c>
      <c r="D528" t="str">
        <f>'4_Wash Match Table'!D518</f>
        <v/>
      </c>
      <c r="E528" s="41" t="str">
        <f>'4_Wash Match Table'!E518</f>
        <v/>
      </c>
      <c r="F528" s="42" t="str">
        <f>'4_Wash Match Table'!F518</f>
        <v/>
      </c>
      <c r="G528" s="43" t="str">
        <f>IF(D528="","",IFERROR(INDEX('2_Review &amp; Audit'!$P$6:$P$505,MATCH(D528,'2_Review &amp; Audit'!$H$6:$H$505,0)),""))</f>
        <v/>
      </c>
      <c r="H528" s="43" t="str">
        <f>IF(D528="","",IFERROR(INDEX('2_Review &amp; Audit'!$L$6:$L$505,MATCH(D528,'2_Review &amp; Audit'!$H$6:$H$505,0)),""))</f>
        <v/>
      </c>
      <c r="I528" s="43" t="str">
        <f>IF(D528="","",IFERROR(INDEX('2_Review &amp; Audit'!$Q$6:$Q$505,MATCH(D528,'2_Review &amp; Audit'!$H$6:$H$505,0)),""))</f>
        <v/>
      </c>
      <c r="J528" t="str">
        <f>'4_Wash Match Table'!I518</f>
        <v/>
      </c>
      <c r="O528" s="141"/>
      <c r="P528" s="141"/>
      <c r="Q528" s="141"/>
      <c r="R528" s="141"/>
      <c r="S528" s="42"/>
      <c r="T528" s="43"/>
      <c r="U528" s="43"/>
      <c r="V528" s="43"/>
    </row>
    <row r="529" spans="1:22" ht="12.75" customHeight="1" x14ac:dyDescent="0.2">
      <c r="A529" t="str">
        <f>'4_Wash Match Table'!A519</f>
        <v/>
      </c>
      <c r="B529" t="str">
        <f>'4_Wash Match Table'!B519</f>
        <v/>
      </c>
      <c r="C529" t="str">
        <f>'4_Wash Match Table'!C519</f>
        <v/>
      </c>
      <c r="D529" t="str">
        <f>'4_Wash Match Table'!D519</f>
        <v/>
      </c>
      <c r="E529" s="41" t="str">
        <f>'4_Wash Match Table'!E519</f>
        <v/>
      </c>
      <c r="F529" s="42" t="str">
        <f>'4_Wash Match Table'!F519</f>
        <v/>
      </c>
      <c r="G529" s="43" t="str">
        <f>IF(D529="","",IFERROR(INDEX('2_Review &amp; Audit'!$P$6:$P$505,MATCH(D529,'2_Review &amp; Audit'!$H$6:$H$505,0)),""))</f>
        <v/>
      </c>
      <c r="H529" s="43" t="str">
        <f>IF(D529="","",IFERROR(INDEX('2_Review &amp; Audit'!$L$6:$L$505,MATCH(D529,'2_Review &amp; Audit'!$H$6:$H$505,0)),""))</f>
        <v/>
      </c>
      <c r="I529" s="43" t="str">
        <f>IF(D529="","",IFERROR(INDEX('2_Review &amp; Audit'!$Q$6:$Q$505,MATCH(D529,'2_Review &amp; Audit'!$H$6:$H$505,0)),""))</f>
        <v/>
      </c>
      <c r="J529" t="str">
        <f>'4_Wash Match Table'!I519</f>
        <v/>
      </c>
      <c r="O529" s="141"/>
      <c r="P529" s="141"/>
      <c r="Q529" s="141"/>
      <c r="R529" s="141"/>
      <c r="S529" s="42"/>
      <c r="T529" s="43"/>
      <c r="U529" s="43"/>
      <c r="V529" s="43"/>
    </row>
    <row r="530" spans="1:22" ht="12.75" customHeight="1" x14ac:dyDescent="0.2">
      <c r="A530" t="str">
        <f>'4_Wash Match Table'!A520</f>
        <v/>
      </c>
      <c r="B530" t="str">
        <f>'4_Wash Match Table'!B520</f>
        <v/>
      </c>
      <c r="C530" t="str">
        <f>'4_Wash Match Table'!C520</f>
        <v/>
      </c>
      <c r="D530" t="str">
        <f>'4_Wash Match Table'!D520</f>
        <v/>
      </c>
      <c r="E530" s="41" t="str">
        <f>'4_Wash Match Table'!E520</f>
        <v/>
      </c>
      <c r="F530" s="42" t="str">
        <f>'4_Wash Match Table'!F520</f>
        <v/>
      </c>
      <c r="G530" s="43" t="str">
        <f>IF(D530="","",IFERROR(INDEX('2_Review &amp; Audit'!$P$6:$P$505,MATCH(D530,'2_Review &amp; Audit'!$H$6:$H$505,0)),""))</f>
        <v/>
      </c>
      <c r="H530" s="43" t="str">
        <f>IF(D530="","",IFERROR(INDEX('2_Review &amp; Audit'!$L$6:$L$505,MATCH(D530,'2_Review &amp; Audit'!$H$6:$H$505,0)),""))</f>
        <v/>
      </c>
      <c r="I530" s="43" t="str">
        <f>IF(D530="","",IFERROR(INDEX('2_Review &amp; Audit'!$Q$6:$Q$505,MATCH(D530,'2_Review &amp; Audit'!$H$6:$H$505,0)),""))</f>
        <v/>
      </c>
      <c r="J530" t="str">
        <f>'4_Wash Match Table'!I520</f>
        <v/>
      </c>
      <c r="O530" s="141"/>
      <c r="P530" s="141"/>
      <c r="Q530" s="141"/>
      <c r="R530" s="141"/>
      <c r="S530" s="42"/>
      <c r="T530" s="43"/>
      <c r="U530" s="43"/>
      <c r="V530" s="43"/>
    </row>
    <row r="531" spans="1:22" ht="12.75" customHeight="1" x14ac:dyDescent="0.2">
      <c r="A531" t="str">
        <f>'4_Wash Match Table'!A521</f>
        <v/>
      </c>
      <c r="B531" t="str">
        <f>'4_Wash Match Table'!B521</f>
        <v/>
      </c>
      <c r="C531" t="str">
        <f>'4_Wash Match Table'!C521</f>
        <v/>
      </c>
      <c r="D531" t="str">
        <f>'4_Wash Match Table'!D521</f>
        <v/>
      </c>
      <c r="E531" s="41" t="str">
        <f>'4_Wash Match Table'!E521</f>
        <v/>
      </c>
      <c r="F531" s="42" t="str">
        <f>'4_Wash Match Table'!F521</f>
        <v/>
      </c>
      <c r="G531" s="43" t="str">
        <f>IF(D531="","",IFERROR(INDEX('2_Review &amp; Audit'!$P$6:$P$505,MATCH(D531,'2_Review &amp; Audit'!$H$6:$H$505,0)),""))</f>
        <v/>
      </c>
      <c r="H531" s="43" t="str">
        <f>IF(D531="","",IFERROR(INDEX('2_Review &amp; Audit'!$L$6:$L$505,MATCH(D531,'2_Review &amp; Audit'!$H$6:$H$505,0)),""))</f>
        <v/>
      </c>
      <c r="I531" s="43" t="str">
        <f>IF(D531="","",IFERROR(INDEX('2_Review &amp; Audit'!$Q$6:$Q$505,MATCH(D531,'2_Review &amp; Audit'!$H$6:$H$505,0)),""))</f>
        <v/>
      </c>
      <c r="J531" t="str">
        <f>'4_Wash Match Table'!I521</f>
        <v/>
      </c>
      <c r="O531" s="141"/>
      <c r="P531" s="141"/>
      <c r="Q531" s="141"/>
      <c r="R531" s="141"/>
      <c r="S531" s="42"/>
      <c r="T531" s="43"/>
      <c r="U531" s="43"/>
      <c r="V531" s="43"/>
    </row>
    <row r="532" spans="1:22" ht="12.75" customHeight="1" x14ac:dyDescent="0.2">
      <c r="A532" t="str">
        <f>'4_Wash Match Table'!A522</f>
        <v/>
      </c>
      <c r="B532" t="str">
        <f>'4_Wash Match Table'!B522</f>
        <v/>
      </c>
      <c r="C532" t="str">
        <f>'4_Wash Match Table'!C522</f>
        <v/>
      </c>
      <c r="D532" t="str">
        <f>'4_Wash Match Table'!D522</f>
        <v/>
      </c>
      <c r="E532" s="41" t="str">
        <f>'4_Wash Match Table'!E522</f>
        <v/>
      </c>
      <c r="F532" s="42" t="str">
        <f>'4_Wash Match Table'!F522</f>
        <v/>
      </c>
      <c r="G532" s="43" t="str">
        <f>IF(D532="","",IFERROR(INDEX('2_Review &amp; Audit'!$P$6:$P$505,MATCH(D532,'2_Review &amp; Audit'!$H$6:$H$505,0)),""))</f>
        <v/>
      </c>
      <c r="H532" s="43" t="str">
        <f>IF(D532="","",IFERROR(INDEX('2_Review &amp; Audit'!$L$6:$L$505,MATCH(D532,'2_Review &amp; Audit'!$H$6:$H$505,0)),""))</f>
        <v/>
      </c>
      <c r="I532" s="43" t="str">
        <f>IF(D532="","",IFERROR(INDEX('2_Review &amp; Audit'!$Q$6:$Q$505,MATCH(D532,'2_Review &amp; Audit'!$H$6:$H$505,0)),""))</f>
        <v/>
      </c>
      <c r="J532" t="str">
        <f>'4_Wash Match Table'!I522</f>
        <v/>
      </c>
      <c r="O532" s="141"/>
      <c r="P532" s="141"/>
      <c r="Q532" s="141"/>
      <c r="R532" s="141"/>
      <c r="S532" s="42"/>
      <c r="T532" s="43"/>
      <c r="U532" s="43"/>
      <c r="V532" s="43"/>
    </row>
    <row r="533" spans="1:22" ht="12.75" customHeight="1" x14ac:dyDescent="0.2">
      <c r="A533" t="str">
        <f>'4_Wash Match Table'!A523</f>
        <v/>
      </c>
      <c r="B533" t="str">
        <f>'4_Wash Match Table'!B523</f>
        <v/>
      </c>
      <c r="C533" t="str">
        <f>'4_Wash Match Table'!C523</f>
        <v/>
      </c>
      <c r="D533" t="str">
        <f>'4_Wash Match Table'!D523</f>
        <v/>
      </c>
      <c r="E533" s="41" t="str">
        <f>'4_Wash Match Table'!E523</f>
        <v/>
      </c>
      <c r="F533" s="42" t="str">
        <f>'4_Wash Match Table'!F523</f>
        <v/>
      </c>
      <c r="G533" s="43" t="str">
        <f>IF(D533="","",IFERROR(INDEX('2_Review &amp; Audit'!$P$6:$P$505,MATCH(D533,'2_Review &amp; Audit'!$H$6:$H$505,0)),""))</f>
        <v/>
      </c>
      <c r="H533" s="43" t="str">
        <f>IF(D533="","",IFERROR(INDEX('2_Review &amp; Audit'!$L$6:$L$505,MATCH(D533,'2_Review &amp; Audit'!$H$6:$H$505,0)),""))</f>
        <v/>
      </c>
      <c r="I533" s="43" t="str">
        <f>IF(D533="","",IFERROR(INDEX('2_Review &amp; Audit'!$Q$6:$Q$505,MATCH(D533,'2_Review &amp; Audit'!$H$6:$H$505,0)),""))</f>
        <v/>
      </c>
      <c r="J533" t="str">
        <f>'4_Wash Match Table'!I523</f>
        <v/>
      </c>
      <c r="O533" s="141"/>
      <c r="P533" s="141"/>
      <c r="Q533" s="141"/>
      <c r="R533" s="141"/>
      <c r="S533" s="42"/>
      <c r="T533" s="43"/>
      <c r="U533" s="43"/>
      <c r="V533" s="43"/>
    </row>
    <row r="534" spans="1:22" ht="12.75" customHeight="1" x14ac:dyDescent="0.2">
      <c r="A534" t="str">
        <f>'4_Wash Match Table'!A524</f>
        <v/>
      </c>
      <c r="B534" t="str">
        <f>'4_Wash Match Table'!B524</f>
        <v/>
      </c>
      <c r="C534" t="str">
        <f>'4_Wash Match Table'!C524</f>
        <v/>
      </c>
      <c r="D534" t="str">
        <f>'4_Wash Match Table'!D524</f>
        <v/>
      </c>
      <c r="E534" s="41" t="str">
        <f>'4_Wash Match Table'!E524</f>
        <v/>
      </c>
      <c r="F534" s="42" t="str">
        <f>'4_Wash Match Table'!F524</f>
        <v/>
      </c>
      <c r="G534" s="43" t="str">
        <f>IF(D534="","",IFERROR(INDEX('2_Review &amp; Audit'!$P$6:$P$505,MATCH(D534,'2_Review &amp; Audit'!$H$6:$H$505,0)),""))</f>
        <v/>
      </c>
      <c r="H534" s="43" t="str">
        <f>IF(D534="","",IFERROR(INDEX('2_Review &amp; Audit'!$L$6:$L$505,MATCH(D534,'2_Review &amp; Audit'!$H$6:$H$505,0)),""))</f>
        <v/>
      </c>
      <c r="I534" s="43" t="str">
        <f>IF(D534="","",IFERROR(INDEX('2_Review &amp; Audit'!$Q$6:$Q$505,MATCH(D534,'2_Review &amp; Audit'!$H$6:$H$505,0)),""))</f>
        <v/>
      </c>
      <c r="J534" t="str">
        <f>'4_Wash Match Table'!I524</f>
        <v/>
      </c>
      <c r="O534" s="141"/>
      <c r="P534" s="141"/>
      <c r="Q534" s="141"/>
      <c r="R534" s="141"/>
      <c r="S534" s="42"/>
      <c r="T534" s="43"/>
      <c r="U534" s="43"/>
      <c r="V534" s="43"/>
    </row>
    <row r="535" spans="1:22" ht="12.75" customHeight="1" x14ac:dyDescent="0.2">
      <c r="A535" t="str">
        <f>'4_Wash Match Table'!A525</f>
        <v/>
      </c>
      <c r="B535" t="str">
        <f>'4_Wash Match Table'!B525</f>
        <v/>
      </c>
      <c r="C535" t="str">
        <f>'4_Wash Match Table'!C525</f>
        <v/>
      </c>
      <c r="D535" t="str">
        <f>'4_Wash Match Table'!D525</f>
        <v/>
      </c>
      <c r="E535" s="41" t="str">
        <f>'4_Wash Match Table'!E525</f>
        <v/>
      </c>
      <c r="F535" s="42" t="str">
        <f>'4_Wash Match Table'!F525</f>
        <v/>
      </c>
      <c r="G535" s="43" t="str">
        <f>IF(D535="","",IFERROR(INDEX('2_Review &amp; Audit'!$P$6:$P$505,MATCH(D535,'2_Review &amp; Audit'!$H$6:$H$505,0)),""))</f>
        <v/>
      </c>
      <c r="H535" s="43" t="str">
        <f>IF(D535="","",IFERROR(INDEX('2_Review &amp; Audit'!$L$6:$L$505,MATCH(D535,'2_Review &amp; Audit'!$H$6:$H$505,0)),""))</f>
        <v/>
      </c>
      <c r="I535" s="43" t="str">
        <f>IF(D535="","",IFERROR(INDEX('2_Review &amp; Audit'!$Q$6:$Q$505,MATCH(D535,'2_Review &amp; Audit'!$H$6:$H$505,0)),""))</f>
        <v/>
      </c>
      <c r="J535" t="str">
        <f>'4_Wash Match Table'!I525</f>
        <v/>
      </c>
      <c r="O535" s="141"/>
      <c r="P535" s="141"/>
      <c r="Q535" s="141"/>
      <c r="R535" s="141"/>
      <c r="S535" s="42"/>
      <c r="T535" s="43"/>
      <c r="U535" s="43"/>
      <c r="V535" s="43"/>
    </row>
    <row r="536" spans="1:22" ht="12.75" customHeight="1" x14ac:dyDescent="0.2">
      <c r="A536" t="str">
        <f>'4_Wash Match Table'!A526</f>
        <v/>
      </c>
      <c r="B536" t="str">
        <f>'4_Wash Match Table'!B526</f>
        <v/>
      </c>
      <c r="C536" t="str">
        <f>'4_Wash Match Table'!C526</f>
        <v/>
      </c>
      <c r="D536" t="str">
        <f>'4_Wash Match Table'!D526</f>
        <v/>
      </c>
      <c r="E536" s="41" t="str">
        <f>'4_Wash Match Table'!E526</f>
        <v/>
      </c>
      <c r="F536" s="42" t="str">
        <f>'4_Wash Match Table'!F526</f>
        <v/>
      </c>
      <c r="G536" s="43" t="str">
        <f>IF(D536="","",IFERROR(INDEX('2_Review &amp; Audit'!$P$6:$P$505,MATCH(D536,'2_Review &amp; Audit'!$H$6:$H$505,0)),""))</f>
        <v/>
      </c>
      <c r="H536" s="43" t="str">
        <f>IF(D536="","",IFERROR(INDEX('2_Review &amp; Audit'!$L$6:$L$505,MATCH(D536,'2_Review &amp; Audit'!$H$6:$H$505,0)),""))</f>
        <v/>
      </c>
      <c r="I536" s="43" t="str">
        <f>IF(D536="","",IFERROR(INDEX('2_Review &amp; Audit'!$Q$6:$Q$505,MATCH(D536,'2_Review &amp; Audit'!$H$6:$H$505,0)),""))</f>
        <v/>
      </c>
      <c r="J536" t="str">
        <f>'4_Wash Match Table'!I526</f>
        <v/>
      </c>
      <c r="O536" s="141"/>
      <c r="P536" s="141"/>
      <c r="Q536" s="141"/>
      <c r="R536" s="141"/>
      <c r="S536" s="42"/>
      <c r="T536" s="43"/>
      <c r="U536" s="43"/>
      <c r="V536" s="43"/>
    </row>
    <row r="537" spans="1:22" ht="12.75" customHeight="1" x14ac:dyDescent="0.2">
      <c r="A537" t="str">
        <f>'4_Wash Match Table'!A527</f>
        <v/>
      </c>
      <c r="B537" t="str">
        <f>'4_Wash Match Table'!B527</f>
        <v/>
      </c>
      <c r="C537" t="str">
        <f>'4_Wash Match Table'!C527</f>
        <v/>
      </c>
      <c r="D537" t="str">
        <f>'4_Wash Match Table'!D527</f>
        <v/>
      </c>
      <c r="E537" s="41" t="str">
        <f>'4_Wash Match Table'!E527</f>
        <v/>
      </c>
      <c r="F537" s="42" t="str">
        <f>'4_Wash Match Table'!F527</f>
        <v/>
      </c>
      <c r="G537" s="43" t="str">
        <f>IF(D537="","",IFERROR(INDEX('2_Review &amp; Audit'!$P$6:$P$505,MATCH(D537,'2_Review &amp; Audit'!$H$6:$H$505,0)),""))</f>
        <v/>
      </c>
      <c r="H537" s="43" t="str">
        <f>IF(D537="","",IFERROR(INDEX('2_Review &amp; Audit'!$L$6:$L$505,MATCH(D537,'2_Review &amp; Audit'!$H$6:$H$505,0)),""))</f>
        <v/>
      </c>
      <c r="I537" s="43" t="str">
        <f>IF(D537="","",IFERROR(INDEX('2_Review &amp; Audit'!$Q$6:$Q$505,MATCH(D537,'2_Review &amp; Audit'!$H$6:$H$505,0)),""))</f>
        <v/>
      </c>
      <c r="J537" t="str">
        <f>'4_Wash Match Table'!I527</f>
        <v/>
      </c>
      <c r="O537" s="141"/>
      <c r="P537" s="141"/>
      <c r="Q537" s="141"/>
      <c r="R537" s="141"/>
      <c r="S537" s="42"/>
      <c r="T537" s="43"/>
      <c r="U537" s="43"/>
      <c r="V537" s="43"/>
    </row>
    <row r="538" spans="1:22" ht="12.75" customHeight="1" x14ac:dyDescent="0.2">
      <c r="A538" t="str">
        <f>'4_Wash Match Table'!A528</f>
        <v/>
      </c>
      <c r="B538" t="str">
        <f>'4_Wash Match Table'!B528</f>
        <v/>
      </c>
      <c r="C538" t="str">
        <f>'4_Wash Match Table'!C528</f>
        <v/>
      </c>
      <c r="D538" t="str">
        <f>'4_Wash Match Table'!D528</f>
        <v/>
      </c>
      <c r="E538" s="41" t="str">
        <f>'4_Wash Match Table'!E528</f>
        <v/>
      </c>
      <c r="F538" s="42" t="str">
        <f>'4_Wash Match Table'!F528</f>
        <v/>
      </c>
      <c r="G538" s="43" t="str">
        <f>IF(D538="","",IFERROR(INDEX('2_Review &amp; Audit'!$P$6:$P$505,MATCH(D538,'2_Review &amp; Audit'!$H$6:$H$505,0)),""))</f>
        <v/>
      </c>
      <c r="H538" s="43" t="str">
        <f>IF(D538="","",IFERROR(INDEX('2_Review &amp; Audit'!$L$6:$L$505,MATCH(D538,'2_Review &amp; Audit'!$H$6:$H$505,0)),""))</f>
        <v/>
      </c>
      <c r="I538" s="43" t="str">
        <f>IF(D538="","",IFERROR(INDEX('2_Review &amp; Audit'!$Q$6:$Q$505,MATCH(D538,'2_Review &amp; Audit'!$H$6:$H$505,0)),""))</f>
        <v/>
      </c>
      <c r="J538" t="str">
        <f>'4_Wash Match Table'!I528</f>
        <v/>
      </c>
      <c r="O538" s="141"/>
      <c r="P538" s="141"/>
      <c r="Q538" s="141"/>
      <c r="R538" s="141"/>
      <c r="S538" s="42"/>
      <c r="T538" s="43"/>
      <c r="U538" s="43"/>
      <c r="V538" s="43"/>
    </row>
    <row r="539" spans="1:22" ht="12.75" customHeight="1" x14ac:dyDescent="0.2">
      <c r="A539" t="str">
        <f>'4_Wash Match Table'!A529</f>
        <v/>
      </c>
      <c r="B539" t="str">
        <f>'4_Wash Match Table'!B529</f>
        <v/>
      </c>
      <c r="C539" t="str">
        <f>'4_Wash Match Table'!C529</f>
        <v/>
      </c>
      <c r="D539" t="str">
        <f>'4_Wash Match Table'!D529</f>
        <v/>
      </c>
      <c r="E539" s="41" t="str">
        <f>'4_Wash Match Table'!E529</f>
        <v/>
      </c>
      <c r="F539" s="42" t="str">
        <f>'4_Wash Match Table'!F529</f>
        <v/>
      </c>
      <c r="G539" s="43" t="str">
        <f>IF(D539="","",IFERROR(INDEX('2_Review &amp; Audit'!$P$6:$P$505,MATCH(D539,'2_Review &amp; Audit'!$H$6:$H$505,0)),""))</f>
        <v/>
      </c>
      <c r="H539" s="43" t="str">
        <f>IF(D539="","",IFERROR(INDEX('2_Review &amp; Audit'!$L$6:$L$505,MATCH(D539,'2_Review &amp; Audit'!$H$6:$H$505,0)),""))</f>
        <v/>
      </c>
      <c r="I539" s="43" t="str">
        <f>IF(D539="","",IFERROR(INDEX('2_Review &amp; Audit'!$Q$6:$Q$505,MATCH(D539,'2_Review &amp; Audit'!$H$6:$H$505,0)),""))</f>
        <v/>
      </c>
      <c r="J539" t="str">
        <f>'4_Wash Match Table'!I529</f>
        <v/>
      </c>
      <c r="O539" s="141"/>
      <c r="P539" s="141"/>
      <c r="Q539" s="141"/>
      <c r="R539" s="141"/>
      <c r="S539" s="42"/>
      <c r="T539" s="43"/>
      <c r="U539" s="43"/>
      <c r="V539" s="43"/>
    </row>
    <row r="540" spans="1:22" ht="12.75" customHeight="1" x14ac:dyDescent="0.2">
      <c r="A540" t="str">
        <f>'4_Wash Match Table'!A530</f>
        <v/>
      </c>
      <c r="B540" t="str">
        <f>'4_Wash Match Table'!B530</f>
        <v/>
      </c>
      <c r="C540" t="str">
        <f>'4_Wash Match Table'!C530</f>
        <v/>
      </c>
      <c r="D540" t="str">
        <f>'4_Wash Match Table'!D530</f>
        <v/>
      </c>
      <c r="E540" s="41" t="str">
        <f>'4_Wash Match Table'!E530</f>
        <v/>
      </c>
      <c r="F540" s="42" t="str">
        <f>'4_Wash Match Table'!F530</f>
        <v/>
      </c>
      <c r="G540" s="43" t="str">
        <f>IF(D540="","",IFERROR(INDEX('2_Review &amp; Audit'!$P$6:$P$505,MATCH(D540,'2_Review &amp; Audit'!$H$6:$H$505,0)),""))</f>
        <v/>
      </c>
      <c r="H540" s="43" t="str">
        <f>IF(D540="","",IFERROR(INDEX('2_Review &amp; Audit'!$L$6:$L$505,MATCH(D540,'2_Review &amp; Audit'!$H$6:$H$505,0)),""))</f>
        <v/>
      </c>
      <c r="I540" s="43" t="str">
        <f>IF(D540="","",IFERROR(INDEX('2_Review &amp; Audit'!$Q$6:$Q$505,MATCH(D540,'2_Review &amp; Audit'!$H$6:$H$505,0)),""))</f>
        <v/>
      </c>
      <c r="J540" t="str">
        <f>'4_Wash Match Table'!I530</f>
        <v/>
      </c>
      <c r="O540" s="141"/>
      <c r="P540" s="141"/>
      <c r="Q540" s="141"/>
      <c r="R540" s="141"/>
      <c r="S540" s="42"/>
      <c r="T540" s="43"/>
      <c r="U540" s="43"/>
      <c r="V540" s="43"/>
    </row>
    <row r="541" spans="1:22" ht="12.75" customHeight="1" x14ac:dyDescent="0.2">
      <c r="A541" t="str">
        <f>'4_Wash Match Table'!A531</f>
        <v/>
      </c>
      <c r="B541" t="str">
        <f>'4_Wash Match Table'!B531</f>
        <v/>
      </c>
      <c r="C541" t="str">
        <f>'4_Wash Match Table'!C531</f>
        <v/>
      </c>
      <c r="D541" t="str">
        <f>'4_Wash Match Table'!D531</f>
        <v/>
      </c>
      <c r="E541" s="41" t="str">
        <f>'4_Wash Match Table'!E531</f>
        <v/>
      </c>
      <c r="F541" s="42" t="str">
        <f>'4_Wash Match Table'!F531</f>
        <v/>
      </c>
      <c r="G541" s="43" t="str">
        <f>IF(D541="","",IFERROR(INDEX('2_Review &amp; Audit'!$P$6:$P$505,MATCH(D541,'2_Review &amp; Audit'!$H$6:$H$505,0)),""))</f>
        <v/>
      </c>
      <c r="H541" s="43" t="str">
        <f>IF(D541="","",IFERROR(INDEX('2_Review &amp; Audit'!$L$6:$L$505,MATCH(D541,'2_Review &amp; Audit'!$H$6:$H$505,0)),""))</f>
        <v/>
      </c>
      <c r="I541" s="43" t="str">
        <f>IF(D541="","",IFERROR(INDEX('2_Review &amp; Audit'!$Q$6:$Q$505,MATCH(D541,'2_Review &amp; Audit'!$H$6:$H$505,0)),""))</f>
        <v/>
      </c>
      <c r="J541" t="str">
        <f>'4_Wash Match Table'!I531</f>
        <v/>
      </c>
      <c r="O541" s="141"/>
      <c r="P541" s="141"/>
      <c r="Q541" s="141"/>
      <c r="R541" s="141"/>
      <c r="S541" s="42"/>
      <c r="T541" s="43"/>
      <c r="U541" s="43"/>
      <c r="V541" s="43"/>
    </row>
    <row r="542" spans="1:22" ht="12.75" customHeight="1" x14ac:dyDescent="0.2">
      <c r="A542" t="str">
        <f>'4_Wash Match Table'!A532</f>
        <v/>
      </c>
      <c r="B542" t="str">
        <f>'4_Wash Match Table'!B532</f>
        <v/>
      </c>
      <c r="C542" t="str">
        <f>'4_Wash Match Table'!C532</f>
        <v/>
      </c>
      <c r="D542" t="str">
        <f>'4_Wash Match Table'!D532</f>
        <v/>
      </c>
      <c r="E542" s="41" t="str">
        <f>'4_Wash Match Table'!E532</f>
        <v/>
      </c>
      <c r="F542" s="42" t="str">
        <f>'4_Wash Match Table'!F532</f>
        <v/>
      </c>
      <c r="G542" s="43" t="str">
        <f>IF(D542="","",IFERROR(INDEX('2_Review &amp; Audit'!$P$6:$P$505,MATCH(D542,'2_Review &amp; Audit'!$H$6:$H$505,0)),""))</f>
        <v/>
      </c>
      <c r="H542" s="43" t="str">
        <f>IF(D542="","",IFERROR(INDEX('2_Review &amp; Audit'!$L$6:$L$505,MATCH(D542,'2_Review &amp; Audit'!$H$6:$H$505,0)),""))</f>
        <v/>
      </c>
      <c r="I542" s="43" t="str">
        <f>IF(D542="","",IFERROR(INDEX('2_Review &amp; Audit'!$Q$6:$Q$505,MATCH(D542,'2_Review &amp; Audit'!$H$6:$H$505,0)),""))</f>
        <v/>
      </c>
      <c r="J542" t="str">
        <f>'4_Wash Match Table'!I532</f>
        <v/>
      </c>
      <c r="O542" s="141"/>
      <c r="P542" s="141"/>
      <c r="Q542" s="141"/>
      <c r="R542" s="141"/>
      <c r="S542" s="42"/>
      <c r="T542" s="43"/>
      <c r="U542" s="43"/>
      <c r="V542" s="43"/>
    </row>
    <row r="543" spans="1:22" ht="12.75" customHeight="1" x14ac:dyDescent="0.2">
      <c r="A543" t="str">
        <f>'4_Wash Match Table'!A533</f>
        <v/>
      </c>
      <c r="B543" t="str">
        <f>'4_Wash Match Table'!B533</f>
        <v/>
      </c>
      <c r="C543" t="str">
        <f>'4_Wash Match Table'!C533</f>
        <v/>
      </c>
      <c r="D543" t="str">
        <f>'4_Wash Match Table'!D533</f>
        <v/>
      </c>
      <c r="E543" s="41" t="str">
        <f>'4_Wash Match Table'!E533</f>
        <v/>
      </c>
      <c r="F543" s="42" t="str">
        <f>'4_Wash Match Table'!F533</f>
        <v/>
      </c>
      <c r="G543" s="43" t="str">
        <f>IF(D543="","",IFERROR(INDEX('2_Review &amp; Audit'!$P$6:$P$505,MATCH(D543,'2_Review &amp; Audit'!$H$6:$H$505,0)),""))</f>
        <v/>
      </c>
      <c r="H543" s="43" t="str">
        <f>IF(D543="","",IFERROR(INDEX('2_Review &amp; Audit'!$L$6:$L$505,MATCH(D543,'2_Review &amp; Audit'!$H$6:$H$505,0)),""))</f>
        <v/>
      </c>
      <c r="I543" s="43" t="str">
        <f>IF(D543="","",IFERROR(INDEX('2_Review &amp; Audit'!$Q$6:$Q$505,MATCH(D543,'2_Review &amp; Audit'!$H$6:$H$505,0)),""))</f>
        <v/>
      </c>
      <c r="J543" t="str">
        <f>'4_Wash Match Table'!I533</f>
        <v/>
      </c>
      <c r="O543" s="141"/>
      <c r="P543" s="141"/>
      <c r="Q543" s="141"/>
      <c r="R543" s="141"/>
      <c r="S543" s="42"/>
      <c r="T543" s="43"/>
      <c r="U543" s="43"/>
      <c r="V543" s="43"/>
    </row>
    <row r="544" spans="1:22" ht="12.75" customHeight="1" x14ac:dyDescent="0.2">
      <c r="A544" t="str">
        <f>'4_Wash Match Table'!A534</f>
        <v/>
      </c>
      <c r="B544" t="str">
        <f>'4_Wash Match Table'!B534</f>
        <v/>
      </c>
      <c r="C544" t="str">
        <f>'4_Wash Match Table'!C534</f>
        <v/>
      </c>
      <c r="D544" t="str">
        <f>'4_Wash Match Table'!D534</f>
        <v/>
      </c>
      <c r="E544" s="41" t="str">
        <f>'4_Wash Match Table'!E534</f>
        <v/>
      </c>
      <c r="F544" s="42" t="str">
        <f>'4_Wash Match Table'!F534</f>
        <v/>
      </c>
      <c r="G544" s="43" t="str">
        <f>IF(D544="","",IFERROR(INDEX('2_Review &amp; Audit'!$P$6:$P$505,MATCH(D544,'2_Review &amp; Audit'!$H$6:$H$505,0)),""))</f>
        <v/>
      </c>
      <c r="H544" s="43" t="str">
        <f>IF(D544="","",IFERROR(INDEX('2_Review &amp; Audit'!$L$6:$L$505,MATCH(D544,'2_Review &amp; Audit'!$H$6:$H$505,0)),""))</f>
        <v/>
      </c>
      <c r="I544" s="43" t="str">
        <f>IF(D544="","",IFERROR(INDEX('2_Review &amp; Audit'!$Q$6:$Q$505,MATCH(D544,'2_Review &amp; Audit'!$H$6:$H$505,0)),""))</f>
        <v/>
      </c>
      <c r="J544" t="str">
        <f>'4_Wash Match Table'!I534</f>
        <v/>
      </c>
      <c r="O544" s="141"/>
      <c r="P544" s="141"/>
      <c r="Q544" s="141"/>
      <c r="R544" s="141"/>
      <c r="S544" s="42"/>
      <c r="T544" s="43"/>
      <c r="U544" s="43"/>
      <c r="V544" s="43"/>
    </row>
    <row r="545" spans="1:22" ht="12.75" customHeight="1" x14ac:dyDescent="0.2">
      <c r="A545" t="str">
        <f>'4_Wash Match Table'!A535</f>
        <v/>
      </c>
      <c r="B545" t="str">
        <f>'4_Wash Match Table'!B535</f>
        <v/>
      </c>
      <c r="C545" t="str">
        <f>'4_Wash Match Table'!C535</f>
        <v/>
      </c>
      <c r="D545" t="str">
        <f>'4_Wash Match Table'!D535</f>
        <v/>
      </c>
      <c r="E545" s="41" t="str">
        <f>'4_Wash Match Table'!E535</f>
        <v/>
      </c>
      <c r="F545" s="42" t="str">
        <f>'4_Wash Match Table'!F535</f>
        <v/>
      </c>
      <c r="G545" s="43" t="str">
        <f>IF(D545="","",IFERROR(INDEX('2_Review &amp; Audit'!$P$6:$P$505,MATCH(D545,'2_Review &amp; Audit'!$H$6:$H$505,0)),""))</f>
        <v/>
      </c>
      <c r="H545" s="43" t="str">
        <f>IF(D545="","",IFERROR(INDEX('2_Review &amp; Audit'!$L$6:$L$505,MATCH(D545,'2_Review &amp; Audit'!$H$6:$H$505,0)),""))</f>
        <v/>
      </c>
      <c r="I545" s="43" t="str">
        <f>IF(D545="","",IFERROR(INDEX('2_Review &amp; Audit'!$Q$6:$Q$505,MATCH(D545,'2_Review &amp; Audit'!$H$6:$H$505,0)),""))</f>
        <v/>
      </c>
      <c r="J545" t="str">
        <f>'4_Wash Match Table'!I535</f>
        <v/>
      </c>
      <c r="O545" s="141"/>
      <c r="P545" s="141"/>
      <c r="Q545" s="141"/>
      <c r="R545" s="141"/>
      <c r="S545" s="42"/>
      <c r="T545" s="43"/>
      <c r="U545" s="43"/>
      <c r="V545" s="43"/>
    </row>
    <row r="546" spans="1:22" ht="12.75" customHeight="1" x14ac:dyDescent="0.2">
      <c r="A546" t="str">
        <f>'4_Wash Match Table'!A536</f>
        <v/>
      </c>
      <c r="B546" t="str">
        <f>'4_Wash Match Table'!B536</f>
        <v/>
      </c>
      <c r="C546" t="str">
        <f>'4_Wash Match Table'!C536</f>
        <v/>
      </c>
      <c r="D546" t="str">
        <f>'4_Wash Match Table'!D536</f>
        <v/>
      </c>
      <c r="E546" s="41" t="str">
        <f>'4_Wash Match Table'!E536</f>
        <v/>
      </c>
      <c r="F546" s="42" t="str">
        <f>'4_Wash Match Table'!F536</f>
        <v/>
      </c>
      <c r="G546" s="43" t="str">
        <f>IF(D546="","",IFERROR(INDEX('2_Review &amp; Audit'!$P$6:$P$505,MATCH(D546,'2_Review &amp; Audit'!$H$6:$H$505,0)),""))</f>
        <v/>
      </c>
      <c r="H546" s="43" t="str">
        <f>IF(D546="","",IFERROR(INDEX('2_Review &amp; Audit'!$L$6:$L$505,MATCH(D546,'2_Review &amp; Audit'!$H$6:$H$505,0)),""))</f>
        <v/>
      </c>
      <c r="I546" s="43" t="str">
        <f>IF(D546="","",IFERROR(INDEX('2_Review &amp; Audit'!$Q$6:$Q$505,MATCH(D546,'2_Review &amp; Audit'!$H$6:$H$505,0)),""))</f>
        <v/>
      </c>
      <c r="J546" t="str">
        <f>'4_Wash Match Table'!I536</f>
        <v/>
      </c>
      <c r="O546" s="141"/>
      <c r="P546" s="141"/>
      <c r="Q546" s="141"/>
      <c r="R546" s="141"/>
      <c r="S546" s="42"/>
      <c r="T546" s="43"/>
      <c r="U546" s="43"/>
      <c r="V546" s="43"/>
    </row>
    <row r="547" spans="1:22" ht="12.75" customHeight="1" x14ac:dyDescent="0.2">
      <c r="A547" t="str">
        <f>'4_Wash Match Table'!A537</f>
        <v/>
      </c>
      <c r="B547" t="str">
        <f>'4_Wash Match Table'!B537</f>
        <v/>
      </c>
      <c r="C547" t="str">
        <f>'4_Wash Match Table'!C537</f>
        <v/>
      </c>
      <c r="D547" t="str">
        <f>'4_Wash Match Table'!D537</f>
        <v/>
      </c>
      <c r="E547" s="41" t="str">
        <f>'4_Wash Match Table'!E537</f>
        <v/>
      </c>
      <c r="F547" s="42" t="str">
        <f>'4_Wash Match Table'!F537</f>
        <v/>
      </c>
      <c r="G547" s="43" t="str">
        <f>IF(D547="","",IFERROR(INDEX('2_Review &amp; Audit'!$P$6:$P$505,MATCH(D547,'2_Review &amp; Audit'!$H$6:$H$505,0)),""))</f>
        <v/>
      </c>
      <c r="H547" s="43" t="str">
        <f>IF(D547="","",IFERROR(INDEX('2_Review &amp; Audit'!$L$6:$L$505,MATCH(D547,'2_Review &amp; Audit'!$H$6:$H$505,0)),""))</f>
        <v/>
      </c>
      <c r="I547" s="43" t="str">
        <f>IF(D547="","",IFERROR(INDEX('2_Review &amp; Audit'!$Q$6:$Q$505,MATCH(D547,'2_Review &amp; Audit'!$H$6:$H$505,0)),""))</f>
        <v/>
      </c>
      <c r="J547" t="str">
        <f>'4_Wash Match Table'!I537</f>
        <v/>
      </c>
      <c r="O547" s="141"/>
      <c r="P547" s="141"/>
      <c r="Q547" s="141"/>
      <c r="R547" s="141"/>
      <c r="S547" s="42"/>
      <c r="T547" s="43"/>
      <c r="U547" s="43"/>
      <c r="V547" s="43"/>
    </row>
    <row r="548" spans="1:22" ht="12.75" customHeight="1" x14ac:dyDescent="0.2">
      <c r="A548" t="str">
        <f>'4_Wash Match Table'!A538</f>
        <v/>
      </c>
      <c r="B548" t="str">
        <f>'4_Wash Match Table'!B538</f>
        <v/>
      </c>
      <c r="C548" t="str">
        <f>'4_Wash Match Table'!C538</f>
        <v/>
      </c>
      <c r="D548" t="str">
        <f>'4_Wash Match Table'!D538</f>
        <v/>
      </c>
      <c r="E548" s="41" t="str">
        <f>'4_Wash Match Table'!E538</f>
        <v/>
      </c>
      <c r="F548" s="42" t="str">
        <f>'4_Wash Match Table'!F538</f>
        <v/>
      </c>
      <c r="G548" s="43" t="str">
        <f>IF(D548="","",IFERROR(INDEX('2_Review &amp; Audit'!$P$6:$P$505,MATCH(D548,'2_Review &amp; Audit'!$H$6:$H$505,0)),""))</f>
        <v/>
      </c>
      <c r="H548" s="43" t="str">
        <f>IF(D548="","",IFERROR(INDEX('2_Review &amp; Audit'!$L$6:$L$505,MATCH(D548,'2_Review &amp; Audit'!$H$6:$H$505,0)),""))</f>
        <v/>
      </c>
      <c r="I548" s="43" t="str">
        <f>IF(D548="","",IFERROR(INDEX('2_Review &amp; Audit'!$Q$6:$Q$505,MATCH(D548,'2_Review &amp; Audit'!$H$6:$H$505,0)),""))</f>
        <v/>
      </c>
      <c r="J548" t="str">
        <f>'4_Wash Match Table'!I538</f>
        <v/>
      </c>
      <c r="O548" s="141"/>
      <c r="P548" s="141"/>
      <c r="Q548" s="141"/>
      <c r="R548" s="141"/>
      <c r="S548" s="42"/>
      <c r="T548" s="43"/>
      <c r="U548" s="43"/>
      <c r="V548" s="43"/>
    </row>
    <row r="549" spans="1:22" ht="12.75" customHeight="1" x14ac:dyDescent="0.2">
      <c r="A549" t="str">
        <f>'4_Wash Match Table'!A539</f>
        <v/>
      </c>
      <c r="B549" t="str">
        <f>'4_Wash Match Table'!B539</f>
        <v/>
      </c>
      <c r="C549" t="str">
        <f>'4_Wash Match Table'!C539</f>
        <v/>
      </c>
      <c r="D549" t="str">
        <f>'4_Wash Match Table'!D539</f>
        <v/>
      </c>
      <c r="E549" s="41" t="str">
        <f>'4_Wash Match Table'!E539</f>
        <v/>
      </c>
      <c r="F549" s="42" t="str">
        <f>'4_Wash Match Table'!F539</f>
        <v/>
      </c>
      <c r="G549" s="43" t="str">
        <f>IF(D549="","",IFERROR(INDEX('2_Review &amp; Audit'!$P$6:$P$505,MATCH(D549,'2_Review &amp; Audit'!$H$6:$H$505,0)),""))</f>
        <v/>
      </c>
      <c r="H549" s="43" t="str">
        <f>IF(D549="","",IFERROR(INDEX('2_Review &amp; Audit'!$L$6:$L$505,MATCH(D549,'2_Review &amp; Audit'!$H$6:$H$505,0)),""))</f>
        <v/>
      </c>
      <c r="I549" s="43" t="str">
        <f>IF(D549="","",IFERROR(INDEX('2_Review &amp; Audit'!$Q$6:$Q$505,MATCH(D549,'2_Review &amp; Audit'!$H$6:$H$505,0)),""))</f>
        <v/>
      </c>
      <c r="J549" t="str">
        <f>'4_Wash Match Table'!I539</f>
        <v/>
      </c>
      <c r="O549" s="141"/>
      <c r="P549" s="141"/>
      <c r="Q549" s="141"/>
      <c r="R549" s="141"/>
      <c r="S549" s="42"/>
      <c r="T549" s="43"/>
      <c r="U549" s="43"/>
      <c r="V549" s="43"/>
    </row>
    <row r="550" spans="1:22" ht="12.75" customHeight="1" x14ac:dyDescent="0.2">
      <c r="A550" t="str">
        <f>'4_Wash Match Table'!A540</f>
        <v/>
      </c>
      <c r="B550" t="str">
        <f>'4_Wash Match Table'!B540</f>
        <v/>
      </c>
      <c r="C550" t="str">
        <f>'4_Wash Match Table'!C540</f>
        <v/>
      </c>
      <c r="D550" t="str">
        <f>'4_Wash Match Table'!D540</f>
        <v/>
      </c>
      <c r="E550" s="41" t="str">
        <f>'4_Wash Match Table'!E540</f>
        <v/>
      </c>
      <c r="F550" s="42" t="str">
        <f>'4_Wash Match Table'!F540</f>
        <v/>
      </c>
      <c r="G550" s="43" t="str">
        <f>IF(D550="","",IFERROR(INDEX('2_Review &amp; Audit'!$P$6:$P$505,MATCH(D550,'2_Review &amp; Audit'!$H$6:$H$505,0)),""))</f>
        <v/>
      </c>
      <c r="H550" s="43" t="str">
        <f>IF(D550="","",IFERROR(INDEX('2_Review &amp; Audit'!$L$6:$L$505,MATCH(D550,'2_Review &amp; Audit'!$H$6:$H$505,0)),""))</f>
        <v/>
      </c>
      <c r="I550" s="43" t="str">
        <f>IF(D550="","",IFERROR(INDEX('2_Review &amp; Audit'!$Q$6:$Q$505,MATCH(D550,'2_Review &amp; Audit'!$H$6:$H$505,0)),""))</f>
        <v/>
      </c>
      <c r="J550" t="str">
        <f>'4_Wash Match Table'!I540</f>
        <v/>
      </c>
      <c r="O550" s="141"/>
      <c r="P550" s="141"/>
      <c r="Q550" s="141"/>
      <c r="R550" s="141"/>
      <c r="S550" s="42"/>
      <c r="T550" s="43"/>
      <c r="U550" s="43"/>
      <c r="V550" s="43"/>
    </row>
    <row r="551" spans="1:22" ht="12.75" customHeight="1" x14ac:dyDescent="0.2">
      <c r="A551" t="str">
        <f>'4_Wash Match Table'!A541</f>
        <v/>
      </c>
      <c r="B551" t="str">
        <f>'4_Wash Match Table'!B541</f>
        <v/>
      </c>
      <c r="C551" t="str">
        <f>'4_Wash Match Table'!C541</f>
        <v/>
      </c>
      <c r="D551" t="str">
        <f>'4_Wash Match Table'!D541</f>
        <v/>
      </c>
      <c r="E551" s="41" t="str">
        <f>'4_Wash Match Table'!E541</f>
        <v/>
      </c>
      <c r="F551" s="42" t="str">
        <f>'4_Wash Match Table'!F541</f>
        <v/>
      </c>
      <c r="G551" s="43" t="str">
        <f>IF(D551="","",IFERROR(INDEX('2_Review &amp; Audit'!$P$6:$P$505,MATCH(D551,'2_Review &amp; Audit'!$H$6:$H$505,0)),""))</f>
        <v/>
      </c>
      <c r="H551" s="43" t="str">
        <f>IF(D551="","",IFERROR(INDEX('2_Review &amp; Audit'!$L$6:$L$505,MATCH(D551,'2_Review &amp; Audit'!$H$6:$H$505,0)),""))</f>
        <v/>
      </c>
      <c r="I551" s="43" t="str">
        <f>IF(D551="","",IFERROR(INDEX('2_Review &amp; Audit'!$Q$6:$Q$505,MATCH(D551,'2_Review &amp; Audit'!$H$6:$H$505,0)),""))</f>
        <v/>
      </c>
      <c r="J551" t="str">
        <f>'4_Wash Match Table'!I541</f>
        <v/>
      </c>
      <c r="O551" s="141"/>
      <c r="P551" s="141"/>
      <c r="Q551" s="141"/>
      <c r="R551" s="141"/>
      <c r="S551" s="42"/>
      <c r="T551" s="43"/>
      <c r="U551" s="43"/>
      <c r="V551" s="43"/>
    </row>
    <row r="552" spans="1:22" ht="12.75" customHeight="1" x14ac:dyDescent="0.2">
      <c r="A552" t="str">
        <f>'4_Wash Match Table'!A542</f>
        <v/>
      </c>
      <c r="B552" t="str">
        <f>'4_Wash Match Table'!B542</f>
        <v/>
      </c>
      <c r="C552" t="str">
        <f>'4_Wash Match Table'!C542</f>
        <v/>
      </c>
      <c r="D552" t="str">
        <f>'4_Wash Match Table'!D542</f>
        <v/>
      </c>
      <c r="E552" s="41" t="str">
        <f>'4_Wash Match Table'!E542</f>
        <v/>
      </c>
      <c r="F552" s="42" t="str">
        <f>'4_Wash Match Table'!F542</f>
        <v/>
      </c>
      <c r="G552" s="43" t="str">
        <f>IF(D552="","",IFERROR(INDEX('2_Review &amp; Audit'!$P$6:$P$505,MATCH(D552,'2_Review &amp; Audit'!$H$6:$H$505,0)),""))</f>
        <v/>
      </c>
      <c r="H552" s="43" t="str">
        <f>IF(D552="","",IFERROR(INDEX('2_Review &amp; Audit'!$L$6:$L$505,MATCH(D552,'2_Review &amp; Audit'!$H$6:$H$505,0)),""))</f>
        <v/>
      </c>
      <c r="I552" s="43" t="str">
        <f>IF(D552="","",IFERROR(INDEX('2_Review &amp; Audit'!$Q$6:$Q$505,MATCH(D552,'2_Review &amp; Audit'!$H$6:$H$505,0)),""))</f>
        <v/>
      </c>
      <c r="J552" t="str">
        <f>'4_Wash Match Table'!I542</f>
        <v/>
      </c>
      <c r="O552" s="141"/>
      <c r="P552" s="141"/>
      <c r="Q552" s="141"/>
      <c r="R552" s="141"/>
      <c r="S552" s="42"/>
      <c r="T552" s="43"/>
      <c r="U552" s="43"/>
      <c r="V552" s="43"/>
    </row>
    <row r="553" spans="1:22" ht="12.75" customHeight="1" x14ac:dyDescent="0.2">
      <c r="A553" t="str">
        <f>'4_Wash Match Table'!A543</f>
        <v/>
      </c>
      <c r="B553" t="str">
        <f>'4_Wash Match Table'!B543</f>
        <v/>
      </c>
      <c r="C553" t="str">
        <f>'4_Wash Match Table'!C543</f>
        <v/>
      </c>
      <c r="D553" t="str">
        <f>'4_Wash Match Table'!D543</f>
        <v/>
      </c>
      <c r="E553" s="41" t="str">
        <f>'4_Wash Match Table'!E543</f>
        <v/>
      </c>
      <c r="F553" s="42" t="str">
        <f>'4_Wash Match Table'!F543</f>
        <v/>
      </c>
      <c r="G553" s="43" t="str">
        <f>IF(D553="","",IFERROR(INDEX('2_Review &amp; Audit'!$P$6:$P$505,MATCH(D553,'2_Review &amp; Audit'!$H$6:$H$505,0)),""))</f>
        <v/>
      </c>
      <c r="H553" s="43" t="str">
        <f>IF(D553="","",IFERROR(INDEX('2_Review &amp; Audit'!$L$6:$L$505,MATCH(D553,'2_Review &amp; Audit'!$H$6:$H$505,0)),""))</f>
        <v/>
      </c>
      <c r="I553" s="43" t="str">
        <f>IF(D553="","",IFERROR(INDEX('2_Review &amp; Audit'!$Q$6:$Q$505,MATCH(D553,'2_Review &amp; Audit'!$H$6:$H$505,0)),""))</f>
        <v/>
      </c>
      <c r="J553" t="str">
        <f>'4_Wash Match Table'!I543</f>
        <v/>
      </c>
      <c r="O553" s="141"/>
      <c r="P553" s="141"/>
      <c r="Q553" s="141"/>
      <c r="R553" s="141"/>
      <c r="S553" s="42"/>
      <c r="T553" s="43"/>
      <c r="U553" s="43"/>
      <c r="V553" s="43"/>
    </row>
    <row r="554" spans="1:22" ht="12.75" customHeight="1" x14ac:dyDescent="0.2">
      <c r="A554" t="str">
        <f>'4_Wash Match Table'!A544</f>
        <v/>
      </c>
      <c r="B554" t="str">
        <f>'4_Wash Match Table'!B544</f>
        <v/>
      </c>
      <c r="C554" t="str">
        <f>'4_Wash Match Table'!C544</f>
        <v/>
      </c>
      <c r="D554" t="str">
        <f>'4_Wash Match Table'!D544</f>
        <v/>
      </c>
      <c r="E554" s="41" t="str">
        <f>'4_Wash Match Table'!E544</f>
        <v/>
      </c>
      <c r="F554" s="42" t="str">
        <f>'4_Wash Match Table'!F544</f>
        <v/>
      </c>
      <c r="G554" s="43" t="str">
        <f>IF(D554="","",IFERROR(INDEX('2_Review &amp; Audit'!$P$6:$P$505,MATCH(D554,'2_Review &amp; Audit'!$H$6:$H$505,0)),""))</f>
        <v/>
      </c>
      <c r="H554" s="43" t="str">
        <f>IF(D554="","",IFERROR(INDEX('2_Review &amp; Audit'!$L$6:$L$505,MATCH(D554,'2_Review &amp; Audit'!$H$6:$H$505,0)),""))</f>
        <v/>
      </c>
      <c r="I554" s="43" t="str">
        <f>IF(D554="","",IFERROR(INDEX('2_Review &amp; Audit'!$Q$6:$Q$505,MATCH(D554,'2_Review &amp; Audit'!$H$6:$H$505,0)),""))</f>
        <v/>
      </c>
      <c r="J554" t="str">
        <f>'4_Wash Match Table'!I544</f>
        <v/>
      </c>
      <c r="O554" s="141"/>
      <c r="P554" s="141"/>
      <c r="Q554" s="141"/>
      <c r="R554" s="141"/>
      <c r="S554" s="42"/>
      <c r="T554" s="43"/>
      <c r="U554" s="43"/>
      <c r="V554" s="43"/>
    </row>
    <row r="555" spans="1:22" ht="12.75" customHeight="1" x14ac:dyDescent="0.2">
      <c r="A555" t="str">
        <f>'4_Wash Match Table'!A545</f>
        <v/>
      </c>
      <c r="B555" t="str">
        <f>'4_Wash Match Table'!B545</f>
        <v/>
      </c>
      <c r="C555" t="str">
        <f>'4_Wash Match Table'!C545</f>
        <v/>
      </c>
      <c r="D555" t="str">
        <f>'4_Wash Match Table'!D545</f>
        <v/>
      </c>
      <c r="E555" s="41" t="str">
        <f>'4_Wash Match Table'!E545</f>
        <v/>
      </c>
      <c r="F555" s="42" t="str">
        <f>'4_Wash Match Table'!F545</f>
        <v/>
      </c>
      <c r="G555" s="43" t="str">
        <f>IF(D555="","",IFERROR(INDEX('2_Review &amp; Audit'!$P$6:$P$505,MATCH(D555,'2_Review &amp; Audit'!$H$6:$H$505,0)),""))</f>
        <v/>
      </c>
      <c r="H555" s="43" t="str">
        <f>IF(D555="","",IFERROR(INDEX('2_Review &amp; Audit'!$L$6:$L$505,MATCH(D555,'2_Review &amp; Audit'!$H$6:$H$505,0)),""))</f>
        <v/>
      </c>
      <c r="I555" s="43" t="str">
        <f>IF(D555="","",IFERROR(INDEX('2_Review &amp; Audit'!$Q$6:$Q$505,MATCH(D555,'2_Review &amp; Audit'!$H$6:$H$505,0)),""))</f>
        <v/>
      </c>
      <c r="J555" t="str">
        <f>'4_Wash Match Table'!I545</f>
        <v/>
      </c>
      <c r="O555" s="141"/>
      <c r="P555" s="141"/>
      <c r="Q555" s="141"/>
      <c r="R555" s="141"/>
      <c r="S555" s="42"/>
      <c r="T555" s="43"/>
      <c r="U555" s="43"/>
      <c r="V555" s="43"/>
    </row>
    <row r="556" spans="1:22" ht="12.75" customHeight="1" x14ac:dyDescent="0.2">
      <c r="A556" t="str">
        <f>'4_Wash Match Table'!A546</f>
        <v/>
      </c>
      <c r="B556" t="str">
        <f>'4_Wash Match Table'!B546</f>
        <v/>
      </c>
      <c r="C556" t="str">
        <f>'4_Wash Match Table'!C546</f>
        <v/>
      </c>
      <c r="D556" t="str">
        <f>'4_Wash Match Table'!D546</f>
        <v/>
      </c>
      <c r="E556" s="41" t="str">
        <f>'4_Wash Match Table'!E546</f>
        <v/>
      </c>
      <c r="F556" s="42" t="str">
        <f>'4_Wash Match Table'!F546</f>
        <v/>
      </c>
      <c r="G556" s="43" t="str">
        <f>IF(D556="","",IFERROR(INDEX('2_Review &amp; Audit'!$P$6:$P$505,MATCH(D556,'2_Review &amp; Audit'!$H$6:$H$505,0)),""))</f>
        <v/>
      </c>
      <c r="H556" s="43" t="str">
        <f>IF(D556="","",IFERROR(INDEX('2_Review &amp; Audit'!$L$6:$L$505,MATCH(D556,'2_Review &amp; Audit'!$H$6:$H$505,0)),""))</f>
        <v/>
      </c>
      <c r="I556" s="43" t="str">
        <f>IF(D556="","",IFERROR(INDEX('2_Review &amp; Audit'!$Q$6:$Q$505,MATCH(D556,'2_Review &amp; Audit'!$H$6:$H$505,0)),""))</f>
        <v/>
      </c>
      <c r="J556" t="str">
        <f>'4_Wash Match Table'!I546</f>
        <v/>
      </c>
      <c r="O556" s="141"/>
      <c r="P556" s="141"/>
      <c r="Q556" s="141"/>
      <c r="R556" s="141"/>
      <c r="S556" s="42"/>
      <c r="T556" s="43"/>
      <c r="U556" s="43"/>
      <c r="V556" s="43"/>
    </row>
    <row r="557" spans="1:22" ht="12.75" customHeight="1" x14ac:dyDescent="0.2">
      <c r="A557" t="str">
        <f>'4_Wash Match Table'!A547</f>
        <v/>
      </c>
      <c r="B557" t="str">
        <f>'4_Wash Match Table'!B547</f>
        <v/>
      </c>
      <c r="C557" t="str">
        <f>'4_Wash Match Table'!C547</f>
        <v/>
      </c>
      <c r="D557" t="str">
        <f>'4_Wash Match Table'!D547</f>
        <v/>
      </c>
      <c r="E557" s="41" t="str">
        <f>'4_Wash Match Table'!E547</f>
        <v/>
      </c>
      <c r="F557" s="42" t="str">
        <f>'4_Wash Match Table'!F547</f>
        <v/>
      </c>
      <c r="G557" s="43" t="str">
        <f>IF(D557="","",IFERROR(INDEX('2_Review &amp; Audit'!$P$6:$P$505,MATCH(D557,'2_Review &amp; Audit'!$H$6:$H$505,0)),""))</f>
        <v/>
      </c>
      <c r="H557" s="43" t="str">
        <f>IF(D557="","",IFERROR(INDEX('2_Review &amp; Audit'!$L$6:$L$505,MATCH(D557,'2_Review &amp; Audit'!$H$6:$H$505,0)),""))</f>
        <v/>
      </c>
      <c r="I557" s="43" t="str">
        <f>IF(D557="","",IFERROR(INDEX('2_Review &amp; Audit'!$Q$6:$Q$505,MATCH(D557,'2_Review &amp; Audit'!$H$6:$H$505,0)),""))</f>
        <v/>
      </c>
      <c r="J557" t="str">
        <f>'4_Wash Match Table'!I547</f>
        <v/>
      </c>
      <c r="O557" s="141"/>
      <c r="P557" s="141"/>
      <c r="Q557" s="141"/>
      <c r="R557" s="141"/>
      <c r="S557" s="42"/>
      <c r="T557" s="43"/>
      <c r="U557" s="43"/>
      <c r="V557" s="43"/>
    </row>
    <row r="558" spans="1:22" ht="12.75" customHeight="1" x14ac:dyDescent="0.2">
      <c r="A558" t="str">
        <f>'4_Wash Match Table'!A548</f>
        <v/>
      </c>
      <c r="B558" t="str">
        <f>'4_Wash Match Table'!B548</f>
        <v/>
      </c>
      <c r="C558" t="str">
        <f>'4_Wash Match Table'!C548</f>
        <v/>
      </c>
      <c r="D558" t="str">
        <f>'4_Wash Match Table'!D548</f>
        <v/>
      </c>
      <c r="E558" s="41" t="str">
        <f>'4_Wash Match Table'!E548</f>
        <v/>
      </c>
      <c r="F558" s="42" t="str">
        <f>'4_Wash Match Table'!F548</f>
        <v/>
      </c>
      <c r="G558" s="43" t="str">
        <f>IF(D558="","",IFERROR(INDEX('2_Review &amp; Audit'!$P$6:$P$505,MATCH(D558,'2_Review &amp; Audit'!$H$6:$H$505,0)),""))</f>
        <v/>
      </c>
      <c r="H558" s="43" t="str">
        <f>IF(D558="","",IFERROR(INDEX('2_Review &amp; Audit'!$L$6:$L$505,MATCH(D558,'2_Review &amp; Audit'!$H$6:$H$505,0)),""))</f>
        <v/>
      </c>
      <c r="I558" s="43" t="str">
        <f>IF(D558="","",IFERROR(INDEX('2_Review &amp; Audit'!$Q$6:$Q$505,MATCH(D558,'2_Review &amp; Audit'!$H$6:$H$505,0)),""))</f>
        <v/>
      </c>
      <c r="J558" t="str">
        <f>'4_Wash Match Table'!I548</f>
        <v/>
      </c>
      <c r="O558" s="141"/>
      <c r="P558" s="141"/>
      <c r="Q558" s="141"/>
      <c r="R558" s="141"/>
      <c r="S558" s="42"/>
      <c r="T558" s="43"/>
      <c r="U558" s="43"/>
      <c r="V558" s="43"/>
    </row>
    <row r="559" spans="1:22" ht="12.75" customHeight="1" x14ac:dyDescent="0.2">
      <c r="A559" t="str">
        <f>'4_Wash Match Table'!A549</f>
        <v/>
      </c>
      <c r="B559" t="str">
        <f>'4_Wash Match Table'!B549</f>
        <v/>
      </c>
      <c r="C559" t="str">
        <f>'4_Wash Match Table'!C549</f>
        <v/>
      </c>
      <c r="D559" t="str">
        <f>'4_Wash Match Table'!D549</f>
        <v/>
      </c>
      <c r="E559" s="41" t="str">
        <f>'4_Wash Match Table'!E549</f>
        <v/>
      </c>
      <c r="F559" s="42" t="str">
        <f>'4_Wash Match Table'!F549</f>
        <v/>
      </c>
      <c r="G559" s="43" t="str">
        <f>IF(D559="","",IFERROR(INDEX('2_Review &amp; Audit'!$P$6:$P$505,MATCH(D559,'2_Review &amp; Audit'!$H$6:$H$505,0)),""))</f>
        <v/>
      </c>
      <c r="H559" s="43" t="str">
        <f>IF(D559="","",IFERROR(INDEX('2_Review &amp; Audit'!$L$6:$L$505,MATCH(D559,'2_Review &amp; Audit'!$H$6:$H$505,0)),""))</f>
        <v/>
      </c>
      <c r="I559" s="43" t="str">
        <f>IF(D559="","",IFERROR(INDEX('2_Review &amp; Audit'!$Q$6:$Q$505,MATCH(D559,'2_Review &amp; Audit'!$H$6:$H$505,0)),""))</f>
        <v/>
      </c>
      <c r="J559" t="str">
        <f>'4_Wash Match Table'!I549</f>
        <v/>
      </c>
      <c r="O559" s="141"/>
      <c r="P559" s="141"/>
      <c r="Q559" s="141"/>
      <c r="R559" s="141"/>
      <c r="S559" s="42"/>
      <c r="T559" s="43"/>
      <c r="U559" s="43"/>
      <c r="V559" s="43"/>
    </row>
    <row r="560" spans="1:22" ht="12.75" customHeight="1" x14ac:dyDescent="0.2">
      <c r="A560" t="str">
        <f>'4_Wash Match Table'!A550</f>
        <v/>
      </c>
      <c r="B560" t="str">
        <f>'4_Wash Match Table'!B550</f>
        <v/>
      </c>
      <c r="C560" t="str">
        <f>'4_Wash Match Table'!C550</f>
        <v/>
      </c>
      <c r="D560" t="str">
        <f>'4_Wash Match Table'!D550</f>
        <v/>
      </c>
      <c r="E560" s="41" t="str">
        <f>'4_Wash Match Table'!E550</f>
        <v/>
      </c>
      <c r="F560" s="42" t="str">
        <f>'4_Wash Match Table'!F550</f>
        <v/>
      </c>
      <c r="G560" s="43" t="str">
        <f>IF(D560="","",IFERROR(INDEX('2_Review &amp; Audit'!$P$6:$P$505,MATCH(D560,'2_Review &amp; Audit'!$H$6:$H$505,0)),""))</f>
        <v/>
      </c>
      <c r="H560" s="43" t="str">
        <f>IF(D560="","",IFERROR(INDEX('2_Review &amp; Audit'!$L$6:$L$505,MATCH(D560,'2_Review &amp; Audit'!$H$6:$H$505,0)),""))</f>
        <v/>
      </c>
      <c r="I560" s="43" t="str">
        <f>IF(D560="","",IFERROR(INDEX('2_Review &amp; Audit'!$Q$6:$Q$505,MATCH(D560,'2_Review &amp; Audit'!$H$6:$H$505,0)),""))</f>
        <v/>
      </c>
      <c r="J560" t="str">
        <f>'4_Wash Match Table'!I550</f>
        <v/>
      </c>
      <c r="O560" s="141"/>
      <c r="P560" s="141"/>
      <c r="Q560" s="141"/>
      <c r="R560" s="141"/>
      <c r="S560" s="42"/>
      <c r="T560" s="43"/>
      <c r="U560" s="43"/>
      <c r="V560" s="43"/>
    </row>
    <row r="561" spans="1:22" ht="12.75" customHeight="1" x14ac:dyDescent="0.2">
      <c r="A561" t="str">
        <f>'4_Wash Match Table'!A551</f>
        <v/>
      </c>
      <c r="B561" t="str">
        <f>'4_Wash Match Table'!B551</f>
        <v/>
      </c>
      <c r="C561" t="str">
        <f>'4_Wash Match Table'!C551</f>
        <v/>
      </c>
      <c r="D561" t="str">
        <f>'4_Wash Match Table'!D551</f>
        <v/>
      </c>
      <c r="E561" s="41" t="str">
        <f>'4_Wash Match Table'!E551</f>
        <v/>
      </c>
      <c r="F561" s="42" t="str">
        <f>'4_Wash Match Table'!F551</f>
        <v/>
      </c>
      <c r="G561" s="43" t="str">
        <f>IF(D561="","",IFERROR(INDEX('2_Review &amp; Audit'!$P$6:$P$505,MATCH(D561,'2_Review &amp; Audit'!$H$6:$H$505,0)),""))</f>
        <v/>
      </c>
      <c r="H561" s="43" t="str">
        <f>IF(D561="","",IFERROR(INDEX('2_Review &amp; Audit'!$L$6:$L$505,MATCH(D561,'2_Review &amp; Audit'!$H$6:$H$505,0)),""))</f>
        <v/>
      </c>
      <c r="I561" s="43" t="str">
        <f>IF(D561="","",IFERROR(INDEX('2_Review &amp; Audit'!$Q$6:$Q$505,MATCH(D561,'2_Review &amp; Audit'!$H$6:$H$505,0)),""))</f>
        <v/>
      </c>
      <c r="J561" t="str">
        <f>'4_Wash Match Table'!I551</f>
        <v/>
      </c>
      <c r="O561" s="141"/>
      <c r="P561" s="141"/>
      <c r="Q561" s="141"/>
      <c r="R561" s="141"/>
      <c r="S561" s="42"/>
      <c r="T561" s="43"/>
      <c r="U561" s="43"/>
      <c r="V561" s="43"/>
    </row>
    <row r="562" spans="1:22" ht="12.75" customHeight="1" x14ac:dyDescent="0.2">
      <c r="A562" t="str">
        <f>'4_Wash Match Table'!A552</f>
        <v/>
      </c>
      <c r="B562" t="str">
        <f>'4_Wash Match Table'!B552</f>
        <v/>
      </c>
      <c r="C562" t="str">
        <f>'4_Wash Match Table'!C552</f>
        <v/>
      </c>
      <c r="D562" t="str">
        <f>'4_Wash Match Table'!D552</f>
        <v/>
      </c>
      <c r="E562" s="41" t="str">
        <f>'4_Wash Match Table'!E552</f>
        <v/>
      </c>
      <c r="F562" s="42" t="str">
        <f>'4_Wash Match Table'!F552</f>
        <v/>
      </c>
      <c r="G562" s="43" t="str">
        <f>IF(D562="","",IFERROR(INDEX('2_Review &amp; Audit'!$P$6:$P$505,MATCH(D562,'2_Review &amp; Audit'!$H$6:$H$505,0)),""))</f>
        <v/>
      </c>
      <c r="H562" s="43" t="str">
        <f>IF(D562="","",IFERROR(INDEX('2_Review &amp; Audit'!$L$6:$L$505,MATCH(D562,'2_Review &amp; Audit'!$H$6:$H$505,0)),""))</f>
        <v/>
      </c>
      <c r="I562" s="43" t="str">
        <f>IF(D562="","",IFERROR(INDEX('2_Review &amp; Audit'!$Q$6:$Q$505,MATCH(D562,'2_Review &amp; Audit'!$H$6:$H$505,0)),""))</f>
        <v/>
      </c>
      <c r="J562" t="str">
        <f>'4_Wash Match Table'!I552</f>
        <v/>
      </c>
      <c r="O562" s="141"/>
      <c r="P562" s="141"/>
      <c r="Q562" s="141"/>
      <c r="R562" s="141"/>
      <c r="S562" s="42"/>
      <c r="T562" s="43"/>
      <c r="U562" s="43"/>
      <c r="V562" s="43"/>
    </row>
    <row r="563" spans="1:22" ht="12.75" customHeight="1" x14ac:dyDescent="0.2">
      <c r="A563" t="str">
        <f>'4_Wash Match Table'!A553</f>
        <v/>
      </c>
      <c r="B563" t="str">
        <f>'4_Wash Match Table'!B553</f>
        <v/>
      </c>
      <c r="C563" t="str">
        <f>'4_Wash Match Table'!C553</f>
        <v/>
      </c>
      <c r="D563" t="str">
        <f>'4_Wash Match Table'!D553</f>
        <v/>
      </c>
      <c r="E563" s="41" t="str">
        <f>'4_Wash Match Table'!E553</f>
        <v/>
      </c>
      <c r="F563" s="42" t="str">
        <f>'4_Wash Match Table'!F553</f>
        <v/>
      </c>
      <c r="G563" s="43" t="str">
        <f>IF(D563="","",IFERROR(INDEX('2_Review &amp; Audit'!$P$6:$P$505,MATCH(D563,'2_Review &amp; Audit'!$H$6:$H$505,0)),""))</f>
        <v/>
      </c>
      <c r="H563" s="43" t="str">
        <f>IF(D563="","",IFERROR(INDEX('2_Review &amp; Audit'!$L$6:$L$505,MATCH(D563,'2_Review &amp; Audit'!$H$6:$H$505,0)),""))</f>
        <v/>
      </c>
      <c r="I563" s="43" t="str">
        <f>IF(D563="","",IFERROR(INDEX('2_Review &amp; Audit'!$Q$6:$Q$505,MATCH(D563,'2_Review &amp; Audit'!$H$6:$H$505,0)),""))</f>
        <v/>
      </c>
      <c r="J563" t="str">
        <f>'4_Wash Match Table'!I553</f>
        <v/>
      </c>
      <c r="O563" s="141"/>
      <c r="P563" s="141"/>
      <c r="Q563" s="141"/>
      <c r="R563" s="141"/>
      <c r="S563" s="42"/>
      <c r="T563" s="43"/>
      <c r="U563" s="43"/>
      <c r="V563" s="43"/>
    </row>
    <row r="564" spans="1:22" ht="12.75" customHeight="1" x14ac:dyDescent="0.2">
      <c r="A564" t="str">
        <f>'4_Wash Match Table'!A554</f>
        <v/>
      </c>
      <c r="B564" t="str">
        <f>'4_Wash Match Table'!B554</f>
        <v/>
      </c>
      <c r="C564" t="str">
        <f>'4_Wash Match Table'!C554</f>
        <v/>
      </c>
      <c r="D564" t="str">
        <f>'4_Wash Match Table'!D554</f>
        <v/>
      </c>
      <c r="E564" s="41" t="str">
        <f>'4_Wash Match Table'!E554</f>
        <v/>
      </c>
      <c r="F564" s="42" t="str">
        <f>'4_Wash Match Table'!F554</f>
        <v/>
      </c>
      <c r="G564" s="43" t="str">
        <f>IF(D564="","",IFERROR(INDEX('2_Review &amp; Audit'!$P$6:$P$505,MATCH(D564,'2_Review &amp; Audit'!$H$6:$H$505,0)),""))</f>
        <v/>
      </c>
      <c r="H564" s="43" t="str">
        <f>IF(D564="","",IFERROR(INDEX('2_Review &amp; Audit'!$L$6:$L$505,MATCH(D564,'2_Review &amp; Audit'!$H$6:$H$505,0)),""))</f>
        <v/>
      </c>
      <c r="I564" s="43" t="str">
        <f>IF(D564="","",IFERROR(INDEX('2_Review &amp; Audit'!$Q$6:$Q$505,MATCH(D564,'2_Review &amp; Audit'!$H$6:$H$505,0)),""))</f>
        <v/>
      </c>
      <c r="J564" t="str">
        <f>'4_Wash Match Table'!I554</f>
        <v/>
      </c>
      <c r="O564" s="141"/>
      <c r="P564" s="141"/>
      <c r="Q564" s="141"/>
      <c r="R564" s="141"/>
      <c r="S564" s="42"/>
      <c r="T564" s="43"/>
      <c r="U564" s="43"/>
      <c r="V564" s="43"/>
    </row>
    <row r="565" spans="1:22" ht="12.75" customHeight="1" x14ac:dyDescent="0.2">
      <c r="A565" t="str">
        <f>'4_Wash Match Table'!A555</f>
        <v/>
      </c>
      <c r="B565" t="str">
        <f>'4_Wash Match Table'!B555</f>
        <v/>
      </c>
      <c r="C565" t="str">
        <f>'4_Wash Match Table'!C555</f>
        <v/>
      </c>
      <c r="D565" t="str">
        <f>'4_Wash Match Table'!D555</f>
        <v/>
      </c>
      <c r="E565" s="41" t="str">
        <f>'4_Wash Match Table'!E555</f>
        <v/>
      </c>
      <c r="F565" s="42" t="str">
        <f>'4_Wash Match Table'!F555</f>
        <v/>
      </c>
      <c r="G565" s="43" t="str">
        <f>IF(D565="","",IFERROR(INDEX('2_Review &amp; Audit'!$P$6:$P$505,MATCH(D565,'2_Review &amp; Audit'!$H$6:$H$505,0)),""))</f>
        <v/>
      </c>
      <c r="H565" s="43" t="str">
        <f>IF(D565="","",IFERROR(INDEX('2_Review &amp; Audit'!$L$6:$L$505,MATCH(D565,'2_Review &amp; Audit'!$H$6:$H$505,0)),""))</f>
        <v/>
      </c>
      <c r="I565" s="43" t="str">
        <f>IF(D565="","",IFERROR(INDEX('2_Review &amp; Audit'!$Q$6:$Q$505,MATCH(D565,'2_Review &amp; Audit'!$H$6:$H$505,0)),""))</f>
        <v/>
      </c>
      <c r="J565" t="str">
        <f>'4_Wash Match Table'!I555</f>
        <v/>
      </c>
      <c r="O565" s="141"/>
      <c r="P565" s="141"/>
      <c r="Q565" s="141"/>
      <c r="R565" s="141"/>
      <c r="S565" s="42"/>
      <c r="T565" s="43"/>
      <c r="U565" s="43"/>
      <c r="V565" s="43"/>
    </row>
    <row r="566" spans="1:22" ht="12.75" customHeight="1" x14ac:dyDescent="0.2">
      <c r="A566" t="str">
        <f>'4_Wash Match Table'!A556</f>
        <v/>
      </c>
      <c r="B566" t="str">
        <f>'4_Wash Match Table'!B556</f>
        <v/>
      </c>
      <c r="C566" t="str">
        <f>'4_Wash Match Table'!C556</f>
        <v/>
      </c>
      <c r="D566" t="str">
        <f>'4_Wash Match Table'!D556</f>
        <v/>
      </c>
      <c r="E566" s="41" t="str">
        <f>'4_Wash Match Table'!E556</f>
        <v/>
      </c>
      <c r="F566" s="42" t="str">
        <f>'4_Wash Match Table'!F556</f>
        <v/>
      </c>
      <c r="G566" s="43" t="str">
        <f>IF(D566="","",IFERROR(INDEX('2_Review &amp; Audit'!$P$6:$P$505,MATCH(D566,'2_Review &amp; Audit'!$H$6:$H$505,0)),""))</f>
        <v/>
      </c>
      <c r="H566" s="43" t="str">
        <f>IF(D566="","",IFERROR(INDEX('2_Review &amp; Audit'!$L$6:$L$505,MATCH(D566,'2_Review &amp; Audit'!$H$6:$H$505,0)),""))</f>
        <v/>
      </c>
      <c r="I566" s="43" t="str">
        <f>IF(D566="","",IFERROR(INDEX('2_Review &amp; Audit'!$Q$6:$Q$505,MATCH(D566,'2_Review &amp; Audit'!$H$6:$H$505,0)),""))</f>
        <v/>
      </c>
      <c r="J566" t="str">
        <f>'4_Wash Match Table'!I556</f>
        <v/>
      </c>
      <c r="O566" s="141"/>
      <c r="P566" s="141"/>
      <c r="Q566" s="141"/>
      <c r="R566" s="141"/>
      <c r="S566" s="42"/>
      <c r="T566" s="43"/>
      <c r="U566" s="43"/>
      <c r="V566" s="43"/>
    </row>
    <row r="567" spans="1:22" ht="12.75" customHeight="1" x14ac:dyDescent="0.2">
      <c r="A567" t="str">
        <f>'4_Wash Match Table'!A557</f>
        <v/>
      </c>
      <c r="B567" t="str">
        <f>'4_Wash Match Table'!B557</f>
        <v/>
      </c>
      <c r="C567" t="str">
        <f>'4_Wash Match Table'!C557</f>
        <v/>
      </c>
      <c r="D567" t="str">
        <f>'4_Wash Match Table'!D557</f>
        <v/>
      </c>
      <c r="E567" s="41" t="str">
        <f>'4_Wash Match Table'!E557</f>
        <v/>
      </c>
      <c r="F567" s="42" t="str">
        <f>'4_Wash Match Table'!F557</f>
        <v/>
      </c>
      <c r="G567" s="43" t="str">
        <f>IF(D567="","",IFERROR(INDEX('2_Review &amp; Audit'!$P$6:$P$505,MATCH(D567,'2_Review &amp; Audit'!$H$6:$H$505,0)),""))</f>
        <v/>
      </c>
      <c r="H567" s="43" t="str">
        <f>IF(D567="","",IFERROR(INDEX('2_Review &amp; Audit'!$L$6:$L$505,MATCH(D567,'2_Review &amp; Audit'!$H$6:$H$505,0)),""))</f>
        <v/>
      </c>
      <c r="I567" s="43" t="str">
        <f>IF(D567="","",IFERROR(INDEX('2_Review &amp; Audit'!$Q$6:$Q$505,MATCH(D567,'2_Review &amp; Audit'!$H$6:$H$505,0)),""))</f>
        <v/>
      </c>
      <c r="J567" t="str">
        <f>'4_Wash Match Table'!I557</f>
        <v/>
      </c>
      <c r="O567" s="141"/>
      <c r="P567" s="141"/>
      <c r="Q567" s="141"/>
      <c r="R567" s="141"/>
      <c r="S567" s="42"/>
      <c r="T567" s="43"/>
      <c r="U567" s="43"/>
      <c r="V567" s="43"/>
    </row>
    <row r="568" spans="1:22" ht="12.75" customHeight="1" x14ac:dyDescent="0.2">
      <c r="A568" t="str">
        <f>'4_Wash Match Table'!A558</f>
        <v/>
      </c>
      <c r="B568" t="str">
        <f>'4_Wash Match Table'!B558</f>
        <v/>
      </c>
      <c r="C568" t="str">
        <f>'4_Wash Match Table'!C558</f>
        <v/>
      </c>
      <c r="D568" t="str">
        <f>'4_Wash Match Table'!D558</f>
        <v/>
      </c>
      <c r="E568" s="41" t="str">
        <f>'4_Wash Match Table'!E558</f>
        <v/>
      </c>
      <c r="F568" s="42" t="str">
        <f>'4_Wash Match Table'!F558</f>
        <v/>
      </c>
      <c r="G568" s="43" t="str">
        <f>IF(D568="","",IFERROR(INDEX('2_Review &amp; Audit'!$P$6:$P$505,MATCH(D568,'2_Review &amp; Audit'!$H$6:$H$505,0)),""))</f>
        <v/>
      </c>
      <c r="H568" s="43" t="str">
        <f>IF(D568="","",IFERROR(INDEX('2_Review &amp; Audit'!$L$6:$L$505,MATCH(D568,'2_Review &amp; Audit'!$H$6:$H$505,0)),""))</f>
        <v/>
      </c>
      <c r="I568" s="43" t="str">
        <f>IF(D568="","",IFERROR(INDEX('2_Review &amp; Audit'!$Q$6:$Q$505,MATCH(D568,'2_Review &amp; Audit'!$H$6:$H$505,0)),""))</f>
        <v/>
      </c>
      <c r="J568" t="str">
        <f>'4_Wash Match Table'!I558</f>
        <v/>
      </c>
      <c r="O568" s="141"/>
      <c r="P568" s="141"/>
      <c r="Q568" s="141"/>
      <c r="R568" s="141"/>
      <c r="S568" s="42"/>
      <c r="T568" s="43"/>
      <c r="U568" s="43"/>
      <c r="V568" s="43"/>
    </row>
    <row r="569" spans="1:22" ht="12.75" customHeight="1" x14ac:dyDescent="0.2">
      <c r="A569" t="str">
        <f>'4_Wash Match Table'!A559</f>
        <v/>
      </c>
      <c r="B569" t="str">
        <f>'4_Wash Match Table'!B559</f>
        <v/>
      </c>
      <c r="C569" t="str">
        <f>'4_Wash Match Table'!C559</f>
        <v/>
      </c>
      <c r="D569" t="str">
        <f>'4_Wash Match Table'!D559</f>
        <v/>
      </c>
      <c r="E569" s="41" t="str">
        <f>'4_Wash Match Table'!E559</f>
        <v/>
      </c>
      <c r="F569" s="42" t="str">
        <f>'4_Wash Match Table'!F559</f>
        <v/>
      </c>
      <c r="G569" s="43" t="str">
        <f>IF(D569="","",IFERROR(INDEX('2_Review &amp; Audit'!$P$6:$P$505,MATCH(D569,'2_Review &amp; Audit'!$H$6:$H$505,0)),""))</f>
        <v/>
      </c>
      <c r="H569" s="43" t="str">
        <f>IF(D569="","",IFERROR(INDEX('2_Review &amp; Audit'!$L$6:$L$505,MATCH(D569,'2_Review &amp; Audit'!$H$6:$H$505,0)),""))</f>
        <v/>
      </c>
      <c r="I569" s="43" t="str">
        <f>IF(D569="","",IFERROR(INDEX('2_Review &amp; Audit'!$Q$6:$Q$505,MATCH(D569,'2_Review &amp; Audit'!$H$6:$H$505,0)),""))</f>
        <v/>
      </c>
      <c r="J569" t="str">
        <f>'4_Wash Match Table'!I559</f>
        <v/>
      </c>
      <c r="O569" s="141"/>
      <c r="P569" s="141"/>
      <c r="Q569" s="141"/>
      <c r="R569" s="141"/>
      <c r="S569" s="42"/>
      <c r="T569" s="43"/>
      <c r="U569" s="43"/>
      <c r="V569" s="43"/>
    </row>
    <row r="570" spans="1:22" ht="12.75" customHeight="1" x14ac:dyDescent="0.2">
      <c r="A570" t="str">
        <f>'4_Wash Match Table'!A560</f>
        <v/>
      </c>
      <c r="B570" t="str">
        <f>'4_Wash Match Table'!B560</f>
        <v/>
      </c>
      <c r="C570" t="str">
        <f>'4_Wash Match Table'!C560</f>
        <v/>
      </c>
      <c r="D570" t="str">
        <f>'4_Wash Match Table'!D560</f>
        <v/>
      </c>
      <c r="E570" s="41" t="str">
        <f>'4_Wash Match Table'!E560</f>
        <v/>
      </c>
      <c r="F570" s="42" t="str">
        <f>'4_Wash Match Table'!F560</f>
        <v/>
      </c>
      <c r="G570" s="43" t="str">
        <f>IF(D570="","",IFERROR(INDEX('2_Review &amp; Audit'!$P$6:$P$505,MATCH(D570,'2_Review &amp; Audit'!$H$6:$H$505,0)),""))</f>
        <v/>
      </c>
      <c r="H570" s="43" t="str">
        <f>IF(D570="","",IFERROR(INDEX('2_Review &amp; Audit'!$L$6:$L$505,MATCH(D570,'2_Review &amp; Audit'!$H$6:$H$505,0)),""))</f>
        <v/>
      </c>
      <c r="I570" s="43" t="str">
        <f>IF(D570="","",IFERROR(INDEX('2_Review &amp; Audit'!$Q$6:$Q$505,MATCH(D570,'2_Review &amp; Audit'!$H$6:$H$505,0)),""))</f>
        <v/>
      </c>
      <c r="J570" t="str">
        <f>'4_Wash Match Table'!I560</f>
        <v/>
      </c>
      <c r="O570" s="141"/>
      <c r="P570" s="141"/>
      <c r="Q570" s="141"/>
      <c r="R570" s="141"/>
      <c r="S570" s="42"/>
      <c r="T570" s="43"/>
      <c r="U570" s="43"/>
      <c r="V570" s="43"/>
    </row>
    <row r="571" spans="1:22" ht="12.75" customHeight="1" x14ac:dyDescent="0.2">
      <c r="A571" t="str">
        <f>'4_Wash Match Table'!A561</f>
        <v/>
      </c>
      <c r="B571" t="str">
        <f>'4_Wash Match Table'!B561</f>
        <v/>
      </c>
      <c r="C571" t="str">
        <f>'4_Wash Match Table'!C561</f>
        <v/>
      </c>
      <c r="D571" t="str">
        <f>'4_Wash Match Table'!D561</f>
        <v/>
      </c>
      <c r="E571" s="41" t="str">
        <f>'4_Wash Match Table'!E561</f>
        <v/>
      </c>
      <c r="F571" s="42" t="str">
        <f>'4_Wash Match Table'!F561</f>
        <v/>
      </c>
      <c r="G571" s="43" t="str">
        <f>IF(D571="","",IFERROR(INDEX('2_Review &amp; Audit'!$P$6:$P$505,MATCH(D571,'2_Review &amp; Audit'!$H$6:$H$505,0)),""))</f>
        <v/>
      </c>
      <c r="H571" s="43" t="str">
        <f>IF(D571="","",IFERROR(INDEX('2_Review &amp; Audit'!$L$6:$L$505,MATCH(D571,'2_Review &amp; Audit'!$H$6:$H$505,0)),""))</f>
        <v/>
      </c>
      <c r="I571" s="43" t="str">
        <f>IF(D571="","",IFERROR(INDEX('2_Review &amp; Audit'!$Q$6:$Q$505,MATCH(D571,'2_Review &amp; Audit'!$H$6:$H$505,0)),""))</f>
        <v/>
      </c>
      <c r="J571" t="str">
        <f>'4_Wash Match Table'!I561</f>
        <v/>
      </c>
      <c r="O571" s="141"/>
      <c r="P571" s="141"/>
      <c r="Q571" s="141"/>
      <c r="R571" s="141"/>
      <c r="S571" s="42"/>
      <c r="T571" s="43"/>
      <c r="U571" s="43"/>
      <c r="V571" s="43"/>
    </row>
    <row r="572" spans="1:22" ht="12.75" customHeight="1" x14ac:dyDescent="0.2">
      <c r="A572" t="str">
        <f>'4_Wash Match Table'!A562</f>
        <v/>
      </c>
      <c r="B572" t="str">
        <f>'4_Wash Match Table'!B562</f>
        <v/>
      </c>
      <c r="C572" t="str">
        <f>'4_Wash Match Table'!C562</f>
        <v/>
      </c>
      <c r="D572" t="str">
        <f>'4_Wash Match Table'!D562</f>
        <v/>
      </c>
      <c r="E572" s="41" t="str">
        <f>'4_Wash Match Table'!E562</f>
        <v/>
      </c>
      <c r="F572" s="42" t="str">
        <f>'4_Wash Match Table'!F562</f>
        <v/>
      </c>
      <c r="G572" s="43" t="str">
        <f>IF(D572="","",IFERROR(INDEX('2_Review &amp; Audit'!$P$6:$P$505,MATCH(D572,'2_Review &amp; Audit'!$H$6:$H$505,0)),""))</f>
        <v/>
      </c>
      <c r="H572" s="43" t="str">
        <f>IF(D572="","",IFERROR(INDEX('2_Review &amp; Audit'!$L$6:$L$505,MATCH(D572,'2_Review &amp; Audit'!$H$6:$H$505,0)),""))</f>
        <v/>
      </c>
      <c r="I572" s="43" t="str">
        <f>IF(D572="","",IFERROR(INDEX('2_Review &amp; Audit'!$Q$6:$Q$505,MATCH(D572,'2_Review &amp; Audit'!$H$6:$H$505,0)),""))</f>
        <v/>
      </c>
      <c r="J572" t="str">
        <f>'4_Wash Match Table'!I562</f>
        <v/>
      </c>
      <c r="O572" s="141"/>
      <c r="P572" s="141"/>
      <c r="Q572" s="141"/>
      <c r="R572" s="141"/>
      <c r="S572" s="42"/>
      <c r="T572" s="43"/>
      <c r="U572" s="43"/>
      <c r="V572" s="43"/>
    </row>
    <row r="573" spans="1:22" ht="12.75" customHeight="1" x14ac:dyDescent="0.2">
      <c r="A573" t="str">
        <f>'4_Wash Match Table'!A563</f>
        <v/>
      </c>
      <c r="B573" t="str">
        <f>'4_Wash Match Table'!B563</f>
        <v/>
      </c>
      <c r="C573" t="str">
        <f>'4_Wash Match Table'!C563</f>
        <v/>
      </c>
      <c r="D573" t="str">
        <f>'4_Wash Match Table'!D563</f>
        <v/>
      </c>
      <c r="E573" s="41" t="str">
        <f>'4_Wash Match Table'!E563</f>
        <v/>
      </c>
      <c r="F573" s="42" t="str">
        <f>'4_Wash Match Table'!F563</f>
        <v/>
      </c>
      <c r="G573" s="43" t="str">
        <f>IF(D573="","",IFERROR(INDEX('2_Review &amp; Audit'!$P$6:$P$505,MATCH(D573,'2_Review &amp; Audit'!$H$6:$H$505,0)),""))</f>
        <v/>
      </c>
      <c r="H573" s="43" t="str">
        <f>IF(D573="","",IFERROR(INDEX('2_Review &amp; Audit'!$L$6:$L$505,MATCH(D573,'2_Review &amp; Audit'!$H$6:$H$505,0)),""))</f>
        <v/>
      </c>
      <c r="I573" s="43" t="str">
        <f>IF(D573="","",IFERROR(INDEX('2_Review &amp; Audit'!$Q$6:$Q$505,MATCH(D573,'2_Review &amp; Audit'!$H$6:$H$505,0)),""))</f>
        <v/>
      </c>
      <c r="J573" t="str">
        <f>'4_Wash Match Table'!I563</f>
        <v/>
      </c>
      <c r="O573" s="141"/>
      <c r="P573" s="141"/>
      <c r="Q573" s="141"/>
      <c r="R573" s="141"/>
      <c r="S573" s="42"/>
      <c r="T573" s="43"/>
      <c r="U573" s="43"/>
      <c r="V573" s="43"/>
    </row>
    <row r="574" spans="1:22" ht="12.75" customHeight="1" x14ac:dyDescent="0.2">
      <c r="A574" t="str">
        <f>'4_Wash Match Table'!A564</f>
        <v/>
      </c>
      <c r="B574" t="str">
        <f>'4_Wash Match Table'!B564</f>
        <v/>
      </c>
      <c r="C574" t="str">
        <f>'4_Wash Match Table'!C564</f>
        <v/>
      </c>
      <c r="D574" t="str">
        <f>'4_Wash Match Table'!D564</f>
        <v/>
      </c>
      <c r="E574" s="41" t="str">
        <f>'4_Wash Match Table'!E564</f>
        <v/>
      </c>
      <c r="F574" s="42" t="str">
        <f>'4_Wash Match Table'!F564</f>
        <v/>
      </c>
      <c r="G574" s="43" t="str">
        <f>IF(D574="","",IFERROR(INDEX('2_Review &amp; Audit'!$P$6:$P$505,MATCH(D574,'2_Review &amp; Audit'!$H$6:$H$505,0)),""))</f>
        <v/>
      </c>
      <c r="H574" s="43" t="str">
        <f>IF(D574="","",IFERROR(INDEX('2_Review &amp; Audit'!$L$6:$L$505,MATCH(D574,'2_Review &amp; Audit'!$H$6:$H$505,0)),""))</f>
        <v/>
      </c>
      <c r="I574" s="43" t="str">
        <f>IF(D574="","",IFERROR(INDEX('2_Review &amp; Audit'!$Q$6:$Q$505,MATCH(D574,'2_Review &amp; Audit'!$H$6:$H$505,0)),""))</f>
        <v/>
      </c>
      <c r="J574" t="str">
        <f>'4_Wash Match Table'!I564</f>
        <v/>
      </c>
      <c r="O574" s="141"/>
      <c r="P574" s="141"/>
      <c r="Q574" s="141"/>
      <c r="R574" s="141"/>
      <c r="S574" s="42"/>
      <c r="T574" s="43"/>
      <c r="U574" s="43"/>
      <c r="V574" s="43"/>
    </row>
    <row r="575" spans="1:22" ht="12.75" customHeight="1" x14ac:dyDescent="0.2">
      <c r="A575" t="str">
        <f>'4_Wash Match Table'!A565</f>
        <v/>
      </c>
      <c r="B575" t="str">
        <f>'4_Wash Match Table'!B565</f>
        <v/>
      </c>
      <c r="C575" t="str">
        <f>'4_Wash Match Table'!C565</f>
        <v/>
      </c>
      <c r="D575" t="str">
        <f>'4_Wash Match Table'!D565</f>
        <v/>
      </c>
      <c r="E575" s="41" t="str">
        <f>'4_Wash Match Table'!E565</f>
        <v/>
      </c>
      <c r="F575" s="42" t="str">
        <f>'4_Wash Match Table'!F565</f>
        <v/>
      </c>
      <c r="G575" s="43" t="str">
        <f>IF(D575="","",IFERROR(INDEX('2_Review &amp; Audit'!$P$6:$P$505,MATCH(D575,'2_Review &amp; Audit'!$H$6:$H$505,0)),""))</f>
        <v/>
      </c>
      <c r="H575" s="43" t="str">
        <f>IF(D575="","",IFERROR(INDEX('2_Review &amp; Audit'!$L$6:$L$505,MATCH(D575,'2_Review &amp; Audit'!$H$6:$H$505,0)),""))</f>
        <v/>
      </c>
      <c r="I575" s="43" t="str">
        <f>IF(D575="","",IFERROR(INDEX('2_Review &amp; Audit'!$Q$6:$Q$505,MATCH(D575,'2_Review &amp; Audit'!$H$6:$H$505,0)),""))</f>
        <v/>
      </c>
      <c r="J575" t="str">
        <f>'4_Wash Match Table'!I565</f>
        <v/>
      </c>
      <c r="O575" s="141"/>
      <c r="P575" s="141"/>
      <c r="Q575" s="141"/>
      <c r="R575" s="141"/>
      <c r="S575" s="42"/>
      <c r="T575" s="43"/>
      <c r="U575" s="43"/>
      <c r="V575" s="43"/>
    </row>
    <row r="576" spans="1:22" ht="12.75" customHeight="1" x14ac:dyDescent="0.2">
      <c r="A576" t="str">
        <f>'4_Wash Match Table'!A566</f>
        <v/>
      </c>
      <c r="B576" t="str">
        <f>'4_Wash Match Table'!B566</f>
        <v/>
      </c>
      <c r="C576" t="str">
        <f>'4_Wash Match Table'!C566</f>
        <v/>
      </c>
      <c r="D576" t="str">
        <f>'4_Wash Match Table'!D566</f>
        <v/>
      </c>
      <c r="E576" s="41" t="str">
        <f>'4_Wash Match Table'!E566</f>
        <v/>
      </c>
      <c r="F576" s="42" t="str">
        <f>'4_Wash Match Table'!F566</f>
        <v/>
      </c>
      <c r="G576" s="43" t="str">
        <f>IF(D576="","",IFERROR(INDEX('2_Review &amp; Audit'!$P$6:$P$505,MATCH(D576,'2_Review &amp; Audit'!$H$6:$H$505,0)),""))</f>
        <v/>
      </c>
      <c r="H576" s="43" t="str">
        <f>IF(D576="","",IFERROR(INDEX('2_Review &amp; Audit'!$L$6:$L$505,MATCH(D576,'2_Review &amp; Audit'!$H$6:$H$505,0)),""))</f>
        <v/>
      </c>
      <c r="I576" s="43" t="str">
        <f>IF(D576="","",IFERROR(INDEX('2_Review &amp; Audit'!$Q$6:$Q$505,MATCH(D576,'2_Review &amp; Audit'!$H$6:$H$505,0)),""))</f>
        <v/>
      </c>
      <c r="J576" t="str">
        <f>'4_Wash Match Table'!I566</f>
        <v/>
      </c>
      <c r="O576" s="141"/>
      <c r="P576" s="141"/>
      <c r="Q576" s="141"/>
      <c r="R576" s="141"/>
      <c r="S576" s="42"/>
      <c r="T576" s="43"/>
      <c r="U576" s="43"/>
      <c r="V576" s="43"/>
    </row>
    <row r="577" spans="1:22" ht="12.75" customHeight="1" x14ac:dyDescent="0.2">
      <c r="A577" t="str">
        <f>'4_Wash Match Table'!A567</f>
        <v/>
      </c>
      <c r="B577" t="str">
        <f>'4_Wash Match Table'!B567</f>
        <v/>
      </c>
      <c r="C577" t="str">
        <f>'4_Wash Match Table'!C567</f>
        <v/>
      </c>
      <c r="D577" t="str">
        <f>'4_Wash Match Table'!D567</f>
        <v/>
      </c>
      <c r="E577" s="41" t="str">
        <f>'4_Wash Match Table'!E567</f>
        <v/>
      </c>
      <c r="F577" s="42" t="str">
        <f>'4_Wash Match Table'!F567</f>
        <v/>
      </c>
      <c r="G577" s="43" t="str">
        <f>IF(D577="","",IFERROR(INDEX('2_Review &amp; Audit'!$P$6:$P$505,MATCH(D577,'2_Review &amp; Audit'!$H$6:$H$505,0)),""))</f>
        <v/>
      </c>
      <c r="H577" s="43" t="str">
        <f>IF(D577="","",IFERROR(INDEX('2_Review &amp; Audit'!$L$6:$L$505,MATCH(D577,'2_Review &amp; Audit'!$H$6:$H$505,0)),""))</f>
        <v/>
      </c>
      <c r="I577" s="43" t="str">
        <f>IF(D577="","",IFERROR(INDEX('2_Review &amp; Audit'!$Q$6:$Q$505,MATCH(D577,'2_Review &amp; Audit'!$H$6:$H$505,0)),""))</f>
        <v/>
      </c>
      <c r="J577" t="str">
        <f>'4_Wash Match Table'!I567</f>
        <v/>
      </c>
      <c r="O577" s="141"/>
      <c r="P577" s="141"/>
      <c r="Q577" s="141"/>
      <c r="R577" s="141"/>
      <c r="S577" s="42"/>
      <c r="T577" s="43"/>
      <c r="U577" s="43"/>
      <c r="V577" s="43"/>
    </row>
    <row r="578" spans="1:22" ht="12.75" customHeight="1" x14ac:dyDescent="0.2">
      <c r="A578" t="str">
        <f>'4_Wash Match Table'!A568</f>
        <v/>
      </c>
      <c r="B578" t="str">
        <f>'4_Wash Match Table'!B568</f>
        <v/>
      </c>
      <c r="C578" t="str">
        <f>'4_Wash Match Table'!C568</f>
        <v/>
      </c>
      <c r="D578" t="str">
        <f>'4_Wash Match Table'!D568</f>
        <v/>
      </c>
      <c r="E578" s="41" t="str">
        <f>'4_Wash Match Table'!E568</f>
        <v/>
      </c>
      <c r="F578" s="42" t="str">
        <f>'4_Wash Match Table'!F568</f>
        <v/>
      </c>
      <c r="G578" s="43" t="str">
        <f>IF(D578="","",IFERROR(INDEX('2_Review &amp; Audit'!$P$6:$P$505,MATCH(D578,'2_Review &amp; Audit'!$H$6:$H$505,0)),""))</f>
        <v/>
      </c>
      <c r="H578" s="43" t="str">
        <f>IF(D578="","",IFERROR(INDEX('2_Review &amp; Audit'!$L$6:$L$505,MATCH(D578,'2_Review &amp; Audit'!$H$6:$H$505,0)),""))</f>
        <v/>
      </c>
      <c r="I578" s="43" t="str">
        <f>IF(D578="","",IFERROR(INDEX('2_Review &amp; Audit'!$Q$6:$Q$505,MATCH(D578,'2_Review &amp; Audit'!$H$6:$H$505,0)),""))</f>
        <v/>
      </c>
      <c r="J578" t="str">
        <f>'4_Wash Match Table'!I568</f>
        <v/>
      </c>
      <c r="O578" s="141"/>
      <c r="P578" s="141"/>
      <c r="Q578" s="141"/>
      <c r="R578" s="141"/>
      <c r="S578" s="42"/>
      <c r="T578" s="43"/>
      <c r="U578" s="43"/>
      <c r="V578" s="43"/>
    </row>
    <row r="579" spans="1:22" ht="12.75" customHeight="1" x14ac:dyDescent="0.2">
      <c r="A579" t="str">
        <f>'4_Wash Match Table'!A569</f>
        <v/>
      </c>
      <c r="B579" t="str">
        <f>'4_Wash Match Table'!B569</f>
        <v/>
      </c>
      <c r="C579" t="str">
        <f>'4_Wash Match Table'!C569</f>
        <v/>
      </c>
      <c r="D579" t="str">
        <f>'4_Wash Match Table'!D569</f>
        <v/>
      </c>
      <c r="E579" s="41" t="str">
        <f>'4_Wash Match Table'!E569</f>
        <v/>
      </c>
      <c r="F579" s="42" t="str">
        <f>'4_Wash Match Table'!F569</f>
        <v/>
      </c>
      <c r="G579" s="43" t="str">
        <f>IF(D579="","",IFERROR(INDEX('2_Review &amp; Audit'!$P$6:$P$505,MATCH(D579,'2_Review &amp; Audit'!$H$6:$H$505,0)),""))</f>
        <v/>
      </c>
      <c r="H579" s="43" t="str">
        <f>IF(D579="","",IFERROR(INDEX('2_Review &amp; Audit'!$L$6:$L$505,MATCH(D579,'2_Review &amp; Audit'!$H$6:$H$505,0)),""))</f>
        <v/>
      </c>
      <c r="I579" s="43" t="str">
        <f>IF(D579="","",IFERROR(INDEX('2_Review &amp; Audit'!$Q$6:$Q$505,MATCH(D579,'2_Review &amp; Audit'!$H$6:$H$505,0)),""))</f>
        <v/>
      </c>
      <c r="J579" t="str">
        <f>'4_Wash Match Table'!I569</f>
        <v/>
      </c>
      <c r="O579" s="141"/>
      <c r="P579" s="141"/>
      <c r="Q579" s="141"/>
      <c r="R579" s="141"/>
      <c r="S579" s="42"/>
      <c r="T579" s="43"/>
      <c r="U579" s="43"/>
      <c r="V579" s="43"/>
    </row>
    <row r="580" spans="1:22" ht="12.75" customHeight="1" x14ac:dyDescent="0.2">
      <c r="A580" t="str">
        <f>'4_Wash Match Table'!A570</f>
        <v/>
      </c>
      <c r="B580" t="str">
        <f>'4_Wash Match Table'!B570</f>
        <v/>
      </c>
      <c r="C580" t="str">
        <f>'4_Wash Match Table'!C570</f>
        <v/>
      </c>
      <c r="D580" t="str">
        <f>'4_Wash Match Table'!D570</f>
        <v/>
      </c>
      <c r="E580" s="41" t="str">
        <f>'4_Wash Match Table'!E570</f>
        <v/>
      </c>
      <c r="F580" s="42" t="str">
        <f>'4_Wash Match Table'!F570</f>
        <v/>
      </c>
      <c r="G580" s="43" t="str">
        <f>IF(D580="","",IFERROR(INDEX('2_Review &amp; Audit'!$P$6:$P$505,MATCH(D580,'2_Review &amp; Audit'!$H$6:$H$505,0)),""))</f>
        <v/>
      </c>
      <c r="H580" s="43" t="str">
        <f>IF(D580="","",IFERROR(INDEX('2_Review &amp; Audit'!$L$6:$L$505,MATCH(D580,'2_Review &amp; Audit'!$H$6:$H$505,0)),""))</f>
        <v/>
      </c>
      <c r="I580" s="43" t="str">
        <f>IF(D580="","",IFERROR(INDEX('2_Review &amp; Audit'!$Q$6:$Q$505,MATCH(D580,'2_Review &amp; Audit'!$H$6:$H$505,0)),""))</f>
        <v/>
      </c>
      <c r="J580" t="str">
        <f>'4_Wash Match Table'!I570</f>
        <v/>
      </c>
      <c r="O580" s="141"/>
      <c r="P580" s="141"/>
      <c r="Q580" s="141"/>
      <c r="R580" s="141"/>
      <c r="S580" s="42"/>
      <c r="T580" s="43"/>
      <c r="U580" s="43"/>
      <c r="V580" s="43"/>
    </row>
    <row r="581" spans="1:22" ht="12.75" customHeight="1" x14ac:dyDescent="0.2">
      <c r="A581" t="str">
        <f>'4_Wash Match Table'!A571</f>
        <v/>
      </c>
      <c r="B581" t="str">
        <f>'4_Wash Match Table'!B571</f>
        <v/>
      </c>
      <c r="C581" t="str">
        <f>'4_Wash Match Table'!C571</f>
        <v/>
      </c>
      <c r="D581" t="str">
        <f>'4_Wash Match Table'!D571</f>
        <v/>
      </c>
      <c r="E581" s="41" t="str">
        <f>'4_Wash Match Table'!E571</f>
        <v/>
      </c>
      <c r="F581" s="42" t="str">
        <f>'4_Wash Match Table'!F571</f>
        <v/>
      </c>
      <c r="G581" s="43" t="str">
        <f>IF(D581="","",IFERROR(INDEX('2_Review &amp; Audit'!$P$6:$P$505,MATCH(D581,'2_Review &amp; Audit'!$H$6:$H$505,0)),""))</f>
        <v/>
      </c>
      <c r="H581" s="43" t="str">
        <f>IF(D581="","",IFERROR(INDEX('2_Review &amp; Audit'!$L$6:$L$505,MATCH(D581,'2_Review &amp; Audit'!$H$6:$H$505,0)),""))</f>
        <v/>
      </c>
      <c r="I581" s="43" t="str">
        <f>IF(D581="","",IFERROR(INDEX('2_Review &amp; Audit'!$Q$6:$Q$505,MATCH(D581,'2_Review &amp; Audit'!$H$6:$H$505,0)),""))</f>
        <v/>
      </c>
      <c r="J581" t="str">
        <f>'4_Wash Match Table'!I571</f>
        <v/>
      </c>
      <c r="O581" s="141"/>
      <c r="P581" s="141"/>
      <c r="Q581" s="141"/>
      <c r="R581" s="141"/>
      <c r="S581" s="42"/>
      <c r="T581" s="43"/>
      <c r="U581" s="43"/>
      <c r="V581" s="43"/>
    </row>
    <row r="582" spans="1:22" ht="12.75" customHeight="1" x14ac:dyDescent="0.2">
      <c r="A582" t="str">
        <f>'4_Wash Match Table'!A572</f>
        <v/>
      </c>
      <c r="B582" t="str">
        <f>'4_Wash Match Table'!B572</f>
        <v/>
      </c>
      <c r="C582" t="str">
        <f>'4_Wash Match Table'!C572</f>
        <v/>
      </c>
      <c r="D582" t="str">
        <f>'4_Wash Match Table'!D572</f>
        <v/>
      </c>
      <c r="E582" s="41" t="str">
        <f>'4_Wash Match Table'!E572</f>
        <v/>
      </c>
      <c r="F582" s="42" t="str">
        <f>'4_Wash Match Table'!F572</f>
        <v/>
      </c>
      <c r="G582" s="43" t="str">
        <f>IF(D582="","",IFERROR(INDEX('2_Review &amp; Audit'!$P$6:$P$505,MATCH(D582,'2_Review &amp; Audit'!$H$6:$H$505,0)),""))</f>
        <v/>
      </c>
      <c r="H582" s="43" t="str">
        <f>IF(D582="","",IFERROR(INDEX('2_Review &amp; Audit'!$L$6:$L$505,MATCH(D582,'2_Review &amp; Audit'!$H$6:$H$505,0)),""))</f>
        <v/>
      </c>
      <c r="I582" s="43" t="str">
        <f>IF(D582="","",IFERROR(INDEX('2_Review &amp; Audit'!$Q$6:$Q$505,MATCH(D582,'2_Review &amp; Audit'!$H$6:$H$505,0)),""))</f>
        <v/>
      </c>
      <c r="J582" t="str">
        <f>'4_Wash Match Table'!I572</f>
        <v/>
      </c>
      <c r="O582" s="141"/>
      <c r="P582" s="141"/>
      <c r="Q582" s="141"/>
      <c r="R582" s="141"/>
      <c r="S582" s="42"/>
      <c r="T582" s="43"/>
      <c r="U582" s="43"/>
      <c r="V582" s="43"/>
    </row>
    <row r="583" spans="1:22" ht="12.75" customHeight="1" x14ac:dyDescent="0.2">
      <c r="A583" t="str">
        <f>'4_Wash Match Table'!A573</f>
        <v/>
      </c>
      <c r="B583" t="str">
        <f>'4_Wash Match Table'!B573</f>
        <v/>
      </c>
      <c r="C583" t="str">
        <f>'4_Wash Match Table'!C573</f>
        <v/>
      </c>
      <c r="D583" t="str">
        <f>'4_Wash Match Table'!D573</f>
        <v/>
      </c>
      <c r="E583" s="41" t="str">
        <f>'4_Wash Match Table'!E573</f>
        <v/>
      </c>
      <c r="F583" s="42" t="str">
        <f>'4_Wash Match Table'!F573</f>
        <v/>
      </c>
      <c r="G583" s="43" t="str">
        <f>IF(D583="","",IFERROR(INDEX('2_Review &amp; Audit'!$P$6:$P$505,MATCH(D583,'2_Review &amp; Audit'!$H$6:$H$505,0)),""))</f>
        <v/>
      </c>
      <c r="H583" s="43" t="str">
        <f>IF(D583="","",IFERROR(INDEX('2_Review &amp; Audit'!$L$6:$L$505,MATCH(D583,'2_Review &amp; Audit'!$H$6:$H$505,0)),""))</f>
        <v/>
      </c>
      <c r="I583" s="43" t="str">
        <f>IF(D583="","",IFERROR(INDEX('2_Review &amp; Audit'!$Q$6:$Q$505,MATCH(D583,'2_Review &amp; Audit'!$H$6:$H$505,0)),""))</f>
        <v/>
      </c>
      <c r="J583" t="str">
        <f>'4_Wash Match Table'!I573</f>
        <v/>
      </c>
      <c r="O583" s="141"/>
      <c r="P583" s="141"/>
      <c r="Q583" s="141"/>
      <c r="R583" s="141"/>
      <c r="S583" s="42"/>
      <c r="T583" s="43"/>
      <c r="U583" s="43"/>
      <c r="V583" s="43"/>
    </row>
    <row r="584" spans="1:22" ht="12.75" customHeight="1" x14ac:dyDescent="0.2">
      <c r="A584" t="str">
        <f>'4_Wash Match Table'!A574</f>
        <v/>
      </c>
      <c r="B584" t="str">
        <f>'4_Wash Match Table'!B574</f>
        <v/>
      </c>
      <c r="C584" t="str">
        <f>'4_Wash Match Table'!C574</f>
        <v/>
      </c>
      <c r="D584" t="str">
        <f>'4_Wash Match Table'!D574</f>
        <v/>
      </c>
      <c r="E584" s="41" t="str">
        <f>'4_Wash Match Table'!E574</f>
        <v/>
      </c>
      <c r="F584" s="42" t="str">
        <f>'4_Wash Match Table'!F574</f>
        <v/>
      </c>
      <c r="G584" s="43" t="str">
        <f>IF(D584="","",IFERROR(INDEX('2_Review &amp; Audit'!$P$6:$P$505,MATCH(D584,'2_Review &amp; Audit'!$H$6:$H$505,0)),""))</f>
        <v/>
      </c>
      <c r="H584" s="43" t="str">
        <f>IF(D584="","",IFERROR(INDEX('2_Review &amp; Audit'!$L$6:$L$505,MATCH(D584,'2_Review &amp; Audit'!$H$6:$H$505,0)),""))</f>
        <v/>
      </c>
      <c r="I584" s="43" t="str">
        <f>IF(D584="","",IFERROR(INDEX('2_Review &amp; Audit'!$Q$6:$Q$505,MATCH(D584,'2_Review &amp; Audit'!$H$6:$H$505,0)),""))</f>
        <v/>
      </c>
      <c r="J584" t="str">
        <f>'4_Wash Match Table'!I574</f>
        <v/>
      </c>
      <c r="O584" s="141"/>
      <c r="P584" s="141"/>
      <c r="Q584" s="141"/>
      <c r="R584" s="141"/>
      <c r="S584" s="42"/>
      <c r="T584" s="43"/>
      <c r="U584" s="43"/>
      <c r="V584" s="43"/>
    </row>
    <row r="585" spans="1:22" ht="12.75" customHeight="1" x14ac:dyDescent="0.2">
      <c r="A585" t="str">
        <f>'4_Wash Match Table'!A575</f>
        <v/>
      </c>
      <c r="B585" t="str">
        <f>'4_Wash Match Table'!B575</f>
        <v/>
      </c>
      <c r="C585" t="str">
        <f>'4_Wash Match Table'!C575</f>
        <v/>
      </c>
      <c r="D585" t="str">
        <f>'4_Wash Match Table'!D575</f>
        <v/>
      </c>
      <c r="E585" s="41" t="str">
        <f>'4_Wash Match Table'!E575</f>
        <v/>
      </c>
      <c r="F585" s="42" t="str">
        <f>'4_Wash Match Table'!F575</f>
        <v/>
      </c>
      <c r="G585" s="43" t="str">
        <f>IF(D585="","",IFERROR(INDEX('2_Review &amp; Audit'!$P$6:$P$505,MATCH(D585,'2_Review &amp; Audit'!$H$6:$H$505,0)),""))</f>
        <v/>
      </c>
      <c r="H585" s="43" t="str">
        <f>IF(D585="","",IFERROR(INDEX('2_Review &amp; Audit'!$L$6:$L$505,MATCH(D585,'2_Review &amp; Audit'!$H$6:$H$505,0)),""))</f>
        <v/>
      </c>
      <c r="I585" s="43" t="str">
        <f>IF(D585="","",IFERROR(INDEX('2_Review &amp; Audit'!$Q$6:$Q$505,MATCH(D585,'2_Review &amp; Audit'!$H$6:$H$505,0)),""))</f>
        <v/>
      </c>
      <c r="J585" t="str">
        <f>'4_Wash Match Table'!I575</f>
        <v/>
      </c>
      <c r="O585" s="141"/>
      <c r="P585" s="141"/>
      <c r="Q585" s="141"/>
      <c r="R585" s="141"/>
      <c r="S585" s="42"/>
      <c r="T585" s="43"/>
      <c r="U585" s="43"/>
      <c r="V585" s="43"/>
    </row>
    <row r="586" spans="1:22" ht="12.75" customHeight="1" x14ac:dyDescent="0.2">
      <c r="A586" t="str">
        <f>'4_Wash Match Table'!A576</f>
        <v/>
      </c>
      <c r="B586" t="str">
        <f>'4_Wash Match Table'!B576</f>
        <v/>
      </c>
      <c r="C586" t="str">
        <f>'4_Wash Match Table'!C576</f>
        <v/>
      </c>
      <c r="D586" t="str">
        <f>'4_Wash Match Table'!D576</f>
        <v/>
      </c>
      <c r="E586" s="41" t="str">
        <f>'4_Wash Match Table'!E576</f>
        <v/>
      </c>
      <c r="F586" s="42" t="str">
        <f>'4_Wash Match Table'!F576</f>
        <v/>
      </c>
      <c r="G586" s="43" t="str">
        <f>IF(D586="","",IFERROR(INDEX('2_Review &amp; Audit'!$P$6:$P$505,MATCH(D586,'2_Review &amp; Audit'!$H$6:$H$505,0)),""))</f>
        <v/>
      </c>
      <c r="H586" s="43" t="str">
        <f>IF(D586="","",IFERROR(INDEX('2_Review &amp; Audit'!$L$6:$L$505,MATCH(D586,'2_Review &amp; Audit'!$H$6:$H$505,0)),""))</f>
        <v/>
      </c>
      <c r="I586" s="43" t="str">
        <f>IF(D586="","",IFERROR(INDEX('2_Review &amp; Audit'!$Q$6:$Q$505,MATCH(D586,'2_Review &amp; Audit'!$H$6:$H$505,0)),""))</f>
        <v/>
      </c>
      <c r="J586" t="str">
        <f>'4_Wash Match Table'!I576</f>
        <v/>
      </c>
      <c r="O586" s="141"/>
      <c r="P586" s="141"/>
      <c r="Q586" s="141"/>
      <c r="R586" s="141"/>
      <c r="S586" s="42"/>
      <c r="T586" s="43"/>
      <c r="U586" s="43"/>
      <c r="V586" s="43"/>
    </row>
    <row r="587" spans="1:22" ht="12.75" customHeight="1" x14ac:dyDescent="0.2">
      <c r="A587" t="str">
        <f>'4_Wash Match Table'!A577</f>
        <v/>
      </c>
      <c r="B587" t="str">
        <f>'4_Wash Match Table'!B577</f>
        <v/>
      </c>
      <c r="C587" t="str">
        <f>'4_Wash Match Table'!C577</f>
        <v/>
      </c>
      <c r="D587" t="str">
        <f>'4_Wash Match Table'!D577</f>
        <v/>
      </c>
      <c r="E587" s="41" t="str">
        <f>'4_Wash Match Table'!E577</f>
        <v/>
      </c>
      <c r="F587" s="42" t="str">
        <f>'4_Wash Match Table'!F577</f>
        <v/>
      </c>
      <c r="G587" s="43" t="str">
        <f>IF(D587="","",IFERROR(INDEX('2_Review &amp; Audit'!$P$6:$P$505,MATCH(D587,'2_Review &amp; Audit'!$H$6:$H$505,0)),""))</f>
        <v/>
      </c>
      <c r="H587" s="43" t="str">
        <f>IF(D587="","",IFERROR(INDEX('2_Review &amp; Audit'!$L$6:$L$505,MATCH(D587,'2_Review &amp; Audit'!$H$6:$H$505,0)),""))</f>
        <v/>
      </c>
      <c r="I587" s="43" t="str">
        <f>IF(D587="","",IFERROR(INDEX('2_Review &amp; Audit'!$Q$6:$Q$505,MATCH(D587,'2_Review &amp; Audit'!$H$6:$H$505,0)),""))</f>
        <v/>
      </c>
      <c r="J587" t="str">
        <f>'4_Wash Match Table'!I577</f>
        <v/>
      </c>
      <c r="O587" s="141"/>
      <c r="P587" s="141"/>
      <c r="Q587" s="141"/>
      <c r="R587" s="141"/>
      <c r="S587" s="42"/>
      <c r="T587" s="43"/>
      <c r="U587" s="43"/>
      <c r="V587" s="43"/>
    </row>
    <row r="588" spans="1:22" ht="12.75" customHeight="1" x14ac:dyDescent="0.2">
      <c r="A588" t="str">
        <f>'4_Wash Match Table'!A578</f>
        <v/>
      </c>
      <c r="B588" t="str">
        <f>'4_Wash Match Table'!B578</f>
        <v/>
      </c>
      <c r="C588" t="str">
        <f>'4_Wash Match Table'!C578</f>
        <v/>
      </c>
      <c r="D588" t="str">
        <f>'4_Wash Match Table'!D578</f>
        <v/>
      </c>
      <c r="E588" s="41" t="str">
        <f>'4_Wash Match Table'!E578</f>
        <v/>
      </c>
      <c r="F588" s="42" t="str">
        <f>'4_Wash Match Table'!F578</f>
        <v/>
      </c>
      <c r="G588" s="43" t="str">
        <f>IF(D588="","",IFERROR(INDEX('2_Review &amp; Audit'!$P$6:$P$505,MATCH(D588,'2_Review &amp; Audit'!$H$6:$H$505,0)),""))</f>
        <v/>
      </c>
      <c r="H588" s="43" t="str">
        <f>IF(D588="","",IFERROR(INDEX('2_Review &amp; Audit'!$L$6:$L$505,MATCH(D588,'2_Review &amp; Audit'!$H$6:$H$505,0)),""))</f>
        <v/>
      </c>
      <c r="I588" s="43" t="str">
        <f>IF(D588="","",IFERROR(INDEX('2_Review &amp; Audit'!$Q$6:$Q$505,MATCH(D588,'2_Review &amp; Audit'!$H$6:$H$505,0)),""))</f>
        <v/>
      </c>
      <c r="J588" t="str">
        <f>'4_Wash Match Table'!I578</f>
        <v/>
      </c>
      <c r="O588" s="141"/>
      <c r="P588" s="141"/>
      <c r="Q588" s="141"/>
      <c r="R588" s="141"/>
      <c r="S588" s="42"/>
      <c r="T588" s="43"/>
      <c r="U588" s="43"/>
      <c r="V588" s="43"/>
    </row>
    <row r="589" spans="1:22" ht="12.75" customHeight="1" x14ac:dyDescent="0.2">
      <c r="A589" t="str">
        <f>'4_Wash Match Table'!A579</f>
        <v/>
      </c>
      <c r="B589" t="str">
        <f>'4_Wash Match Table'!B579</f>
        <v/>
      </c>
      <c r="C589" t="str">
        <f>'4_Wash Match Table'!C579</f>
        <v/>
      </c>
      <c r="D589" t="str">
        <f>'4_Wash Match Table'!D579</f>
        <v/>
      </c>
      <c r="E589" s="41" t="str">
        <f>'4_Wash Match Table'!E579</f>
        <v/>
      </c>
      <c r="F589" s="42" t="str">
        <f>'4_Wash Match Table'!F579</f>
        <v/>
      </c>
      <c r="G589" s="43" t="str">
        <f>IF(D589="","",IFERROR(INDEX('2_Review &amp; Audit'!$P$6:$P$505,MATCH(D589,'2_Review &amp; Audit'!$H$6:$H$505,0)),""))</f>
        <v/>
      </c>
      <c r="H589" s="43" t="str">
        <f>IF(D589="","",IFERROR(INDEX('2_Review &amp; Audit'!$L$6:$L$505,MATCH(D589,'2_Review &amp; Audit'!$H$6:$H$505,0)),""))</f>
        <v/>
      </c>
      <c r="I589" s="43" t="str">
        <f>IF(D589="","",IFERROR(INDEX('2_Review &amp; Audit'!$Q$6:$Q$505,MATCH(D589,'2_Review &amp; Audit'!$H$6:$H$505,0)),""))</f>
        <v/>
      </c>
      <c r="J589" t="str">
        <f>'4_Wash Match Table'!I579</f>
        <v/>
      </c>
      <c r="O589" s="141"/>
      <c r="P589" s="141"/>
      <c r="Q589" s="141"/>
      <c r="R589" s="141"/>
      <c r="S589" s="42"/>
      <c r="T589" s="43"/>
      <c r="U589" s="43"/>
      <c r="V589" s="43"/>
    </row>
    <row r="590" spans="1:22" ht="12.75" customHeight="1" x14ac:dyDescent="0.2">
      <c r="A590" t="str">
        <f>'4_Wash Match Table'!A580</f>
        <v/>
      </c>
      <c r="B590" t="str">
        <f>'4_Wash Match Table'!B580</f>
        <v/>
      </c>
      <c r="C590" t="str">
        <f>'4_Wash Match Table'!C580</f>
        <v/>
      </c>
      <c r="D590" t="str">
        <f>'4_Wash Match Table'!D580</f>
        <v/>
      </c>
      <c r="E590" s="41" t="str">
        <f>'4_Wash Match Table'!E580</f>
        <v/>
      </c>
      <c r="F590" s="42" t="str">
        <f>'4_Wash Match Table'!F580</f>
        <v/>
      </c>
      <c r="G590" s="43" t="str">
        <f>IF(D590="","",IFERROR(INDEX('2_Review &amp; Audit'!$P$6:$P$505,MATCH(D590,'2_Review &amp; Audit'!$H$6:$H$505,0)),""))</f>
        <v/>
      </c>
      <c r="H590" s="43" t="str">
        <f>IF(D590="","",IFERROR(INDEX('2_Review &amp; Audit'!$L$6:$L$505,MATCH(D590,'2_Review &amp; Audit'!$H$6:$H$505,0)),""))</f>
        <v/>
      </c>
      <c r="I590" s="43" t="str">
        <f>IF(D590="","",IFERROR(INDEX('2_Review &amp; Audit'!$Q$6:$Q$505,MATCH(D590,'2_Review &amp; Audit'!$H$6:$H$505,0)),""))</f>
        <v/>
      </c>
      <c r="J590" t="str">
        <f>'4_Wash Match Table'!I580</f>
        <v/>
      </c>
      <c r="O590" s="141"/>
      <c r="P590" s="141"/>
      <c r="Q590" s="141"/>
      <c r="R590" s="141"/>
      <c r="S590" s="42"/>
      <c r="T590" s="43"/>
      <c r="U590" s="43"/>
      <c r="V590" s="43"/>
    </row>
    <row r="591" spans="1:22" ht="12.75" customHeight="1" x14ac:dyDescent="0.2">
      <c r="A591" t="str">
        <f>'4_Wash Match Table'!A581</f>
        <v/>
      </c>
      <c r="B591" t="str">
        <f>'4_Wash Match Table'!B581</f>
        <v/>
      </c>
      <c r="C591" t="str">
        <f>'4_Wash Match Table'!C581</f>
        <v/>
      </c>
      <c r="D591" t="str">
        <f>'4_Wash Match Table'!D581</f>
        <v/>
      </c>
      <c r="E591" s="41" t="str">
        <f>'4_Wash Match Table'!E581</f>
        <v/>
      </c>
      <c r="F591" s="42" t="str">
        <f>'4_Wash Match Table'!F581</f>
        <v/>
      </c>
      <c r="G591" s="43" t="str">
        <f>IF(D591="","",IFERROR(INDEX('2_Review &amp; Audit'!$P$6:$P$505,MATCH(D591,'2_Review &amp; Audit'!$H$6:$H$505,0)),""))</f>
        <v/>
      </c>
      <c r="H591" s="43" t="str">
        <f>IF(D591="","",IFERROR(INDEX('2_Review &amp; Audit'!$L$6:$L$505,MATCH(D591,'2_Review &amp; Audit'!$H$6:$H$505,0)),""))</f>
        <v/>
      </c>
      <c r="I591" s="43" t="str">
        <f>IF(D591="","",IFERROR(INDEX('2_Review &amp; Audit'!$Q$6:$Q$505,MATCH(D591,'2_Review &amp; Audit'!$H$6:$H$505,0)),""))</f>
        <v/>
      </c>
      <c r="J591" t="str">
        <f>'4_Wash Match Table'!I581</f>
        <v/>
      </c>
      <c r="O591" s="141"/>
      <c r="P591" s="141"/>
      <c r="Q591" s="141"/>
      <c r="R591" s="141"/>
      <c r="S591" s="42"/>
      <c r="T591" s="43"/>
      <c r="U591" s="43"/>
      <c r="V591" s="43"/>
    </row>
    <row r="592" spans="1:22" ht="12.75" customHeight="1" x14ac:dyDescent="0.2">
      <c r="A592" t="str">
        <f>'4_Wash Match Table'!A582</f>
        <v/>
      </c>
      <c r="B592" t="str">
        <f>'4_Wash Match Table'!B582</f>
        <v/>
      </c>
      <c r="C592" t="str">
        <f>'4_Wash Match Table'!C582</f>
        <v/>
      </c>
      <c r="D592" t="str">
        <f>'4_Wash Match Table'!D582</f>
        <v/>
      </c>
      <c r="E592" s="41" t="str">
        <f>'4_Wash Match Table'!E582</f>
        <v/>
      </c>
      <c r="F592" s="42" t="str">
        <f>'4_Wash Match Table'!F582</f>
        <v/>
      </c>
      <c r="G592" s="43" t="str">
        <f>IF(D592="","",IFERROR(INDEX('2_Review &amp; Audit'!$P$6:$P$505,MATCH(D592,'2_Review &amp; Audit'!$H$6:$H$505,0)),""))</f>
        <v/>
      </c>
      <c r="H592" s="43" t="str">
        <f>IF(D592="","",IFERROR(INDEX('2_Review &amp; Audit'!$L$6:$L$505,MATCH(D592,'2_Review &amp; Audit'!$H$6:$H$505,0)),""))</f>
        <v/>
      </c>
      <c r="I592" s="43" t="str">
        <f>IF(D592="","",IFERROR(INDEX('2_Review &amp; Audit'!$Q$6:$Q$505,MATCH(D592,'2_Review &amp; Audit'!$H$6:$H$505,0)),""))</f>
        <v/>
      </c>
      <c r="J592" t="str">
        <f>'4_Wash Match Table'!I582</f>
        <v/>
      </c>
      <c r="O592" s="141"/>
      <c r="P592" s="141"/>
      <c r="Q592" s="141"/>
      <c r="R592" s="141"/>
      <c r="S592" s="42"/>
      <c r="T592" s="43"/>
      <c r="U592" s="43"/>
      <c r="V592" s="43"/>
    </row>
    <row r="593" spans="1:22" ht="12.75" customHeight="1" x14ac:dyDescent="0.2">
      <c r="A593" t="str">
        <f>'4_Wash Match Table'!A583</f>
        <v/>
      </c>
      <c r="B593" t="str">
        <f>'4_Wash Match Table'!B583</f>
        <v/>
      </c>
      <c r="C593" t="str">
        <f>'4_Wash Match Table'!C583</f>
        <v/>
      </c>
      <c r="D593" t="str">
        <f>'4_Wash Match Table'!D583</f>
        <v/>
      </c>
      <c r="E593" s="41" t="str">
        <f>'4_Wash Match Table'!E583</f>
        <v/>
      </c>
      <c r="F593" s="42" t="str">
        <f>'4_Wash Match Table'!F583</f>
        <v/>
      </c>
      <c r="G593" s="43" t="str">
        <f>IF(D593="","",IFERROR(INDEX('2_Review &amp; Audit'!$P$6:$P$505,MATCH(D593,'2_Review &amp; Audit'!$H$6:$H$505,0)),""))</f>
        <v/>
      </c>
      <c r="H593" s="43" t="str">
        <f>IF(D593="","",IFERROR(INDEX('2_Review &amp; Audit'!$L$6:$L$505,MATCH(D593,'2_Review &amp; Audit'!$H$6:$H$505,0)),""))</f>
        <v/>
      </c>
      <c r="I593" s="43" t="str">
        <f>IF(D593="","",IFERROR(INDEX('2_Review &amp; Audit'!$Q$6:$Q$505,MATCH(D593,'2_Review &amp; Audit'!$H$6:$H$505,0)),""))</f>
        <v/>
      </c>
      <c r="J593" t="str">
        <f>'4_Wash Match Table'!I583</f>
        <v/>
      </c>
      <c r="O593" s="141"/>
      <c r="P593" s="141"/>
      <c r="Q593" s="141"/>
      <c r="R593" s="141"/>
      <c r="S593" s="42"/>
      <c r="T593" s="43"/>
      <c r="U593" s="43"/>
      <c r="V593" s="43"/>
    </row>
    <row r="594" spans="1:22" ht="12.75" customHeight="1" x14ac:dyDescent="0.2">
      <c r="A594" t="str">
        <f>'4_Wash Match Table'!A584</f>
        <v/>
      </c>
      <c r="B594" t="str">
        <f>'4_Wash Match Table'!B584</f>
        <v/>
      </c>
      <c r="C594" t="str">
        <f>'4_Wash Match Table'!C584</f>
        <v/>
      </c>
      <c r="D594" t="str">
        <f>'4_Wash Match Table'!D584</f>
        <v/>
      </c>
      <c r="E594" s="41" t="str">
        <f>'4_Wash Match Table'!E584</f>
        <v/>
      </c>
      <c r="F594" s="42" t="str">
        <f>'4_Wash Match Table'!F584</f>
        <v/>
      </c>
      <c r="G594" s="43" t="str">
        <f>IF(D594="","",IFERROR(INDEX('2_Review &amp; Audit'!$P$6:$P$505,MATCH(D594,'2_Review &amp; Audit'!$H$6:$H$505,0)),""))</f>
        <v/>
      </c>
      <c r="H594" s="43" t="str">
        <f>IF(D594="","",IFERROR(INDEX('2_Review &amp; Audit'!$L$6:$L$505,MATCH(D594,'2_Review &amp; Audit'!$H$6:$H$505,0)),""))</f>
        <v/>
      </c>
      <c r="I594" s="43" t="str">
        <f>IF(D594="","",IFERROR(INDEX('2_Review &amp; Audit'!$Q$6:$Q$505,MATCH(D594,'2_Review &amp; Audit'!$H$6:$H$505,0)),""))</f>
        <v/>
      </c>
      <c r="J594" t="str">
        <f>'4_Wash Match Table'!I584</f>
        <v/>
      </c>
      <c r="O594" s="141"/>
      <c r="P594" s="141"/>
      <c r="Q594" s="141"/>
      <c r="R594" s="141"/>
      <c r="S594" s="42"/>
      <c r="T594" s="43"/>
      <c r="U594" s="43"/>
      <c r="V594" s="43"/>
    </row>
    <row r="595" spans="1:22" ht="12.75" customHeight="1" x14ac:dyDescent="0.2">
      <c r="A595" t="str">
        <f>'4_Wash Match Table'!A585</f>
        <v/>
      </c>
      <c r="B595" t="str">
        <f>'4_Wash Match Table'!B585</f>
        <v/>
      </c>
      <c r="C595" t="str">
        <f>'4_Wash Match Table'!C585</f>
        <v/>
      </c>
      <c r="D595" t="str">
        <f>'4_Wash Match Table'!D585</f>
        <v/>
      </c>
      <c r="E595" s="41" t="str">
        <f>'4_Wash Match Table'!E585</f>
        <v/>
      </c>
      <c r="F595" s="42" t="str">
        <f>'4_Wash Match Table'!F585</f>
        <v/>
      </c>
      <c r="G595" s="43" t="str">
        <f>IF(D595="","",IFERROR(INDEX('2_Review &amp; Audit'!$P$6:$P$505,MATCH(D595,'2_Review &amp; Audit'!$H$6:$H$505,0)),""))</f>
        <v/>
      </c>
      <c r="H595" s="43" t="str">
        <f>IF(D595="","",IFERROR(INDEX('2_Review &amp; Audit'!$L$6:$L$505,MATCH(D595,'2_Review &amp; Audit'!$H$6:$H$505,0)),""))</f>
        <v/>
      </c>
      <c r="I595" s="43" t="str">
        <f>IF(D595="","",IFERROR(INDEX('2_Review &amp; Audit'!$Q$6:$Q$505,MATCH(D595,'2_Review &amp; Audit'!$H$6:$H$505,0)),""))</f>
        <v/>
      </c>
      <c r="J595" t="str">
        <f>'4_Wash Match Table'!I585</f>
        <v/>
      </c>
      <c r="O595" s="141"/>
      <c r="P595" s="141"/>
      <c r="Q595" s="141"/>
      <c r="R595" s="141"/>
      <c r="S595" s="42"/>
      <c r="T595" s="43"/>
      <c r="U595" s="43"/>
      <c r="V595" s="43"/>
    </row>
    <row r="596" spans="1:22" ht="12.75" customHeight="1" x14ac:dyDescent="0.2">
      <c r="A596" t="str">
        <f>'4_Wash Match Table'!A586</f>
        <v/>
      </c>
      <c r="B596" t="str">
        <f>'4_Wash Match Table'!B586</f>
        <v/>
      </c>
      <c r="C596" t="str">
        <f>'4_Wash Match Table'!C586</f>
        <v/>
      </c>
      <c r="D596" t="str">
        <f>'4_Wash Match Table'!D586</f>
        <v/>
      </c>
      <c r="E596" s="41" t="str">
        <f>'4_Wash Match Table'!E586</f>
        <v/>
      </c>
      <c r="F596" s="42" t="str">
        <f>'4_Wash Match Table'!F586</f>
        <v/>
      </c>
      <c r="G596" s="43" t="str">
        <f>IF(D596="","",IFERROR(INDEX('2_Review &amp; Audit'!$P$6:$P$505,MATCH(D596,'2_Review &amp; Audit'!$H$6:$H$505,0)),""))</f>
        <v/>
      </c>
      <c r="H596" s="43" t="str">
        <f>IF(D596="","",IFERROR(INDEX('2_Review &amp; Audit'!$L$6:$L$505,MATCH(D596,'2_Review &amp; Audit'!$H$6:$H$505,0)),""))</f>
        <v/>
      </c>
      <c r="I596" s="43" t="str">
        <f>IF(D596="","",IFERROR(INDEX('2_Review &amp; Audit'!$Q$6:$Q$505,MATCH(D596,'2_Review &amp; Audit'!$H$6:$H$505,0)),""))</f>
        <v/>
      </c>
      <c r="J596" t="str">
        <f>'4_Wash Match Table'!I586</f>
        <v/>
      </c>
      <c r="O596" s="141"/>
      <c r="P596" s="141"/>
      <c r="Q596" s="141"/>
      <c r="R596" s="141"/>
      <c r="S596" s="42"/>
      <c r="T596" s="43"/>
      <c r="U596" s="43"/>
      <c r="V596" s="43"/>
    </row>
    <row r="597" spans="1:22" ht="12.75" customHeight="1" x14ac:dyDescent="0.2">
      <c r="A597" t="str">
        <f>'4_Wash Match Table'!A587</f>
        <v/>
      </c>
      <c r="B597" t="str">
        <f>'4_Wash Match Table'!B587</f>
        <v/>
      </c>
      <c r="C597" t="str">
        <f>'4_Wash Match Table'!C587</f>
        <v/>
      </c>
      <c r="D597" t="str">
        <f>'4_Wash Match Table'!D587</f>
        <v/>
      </c>
      <c r="E597" s="41" t="str">
        <f>'4_Wash Match Table'!E587</f>
        <v/>
      </c>
      <c r="F597" s="42" t="str">
        <f>'4_Wash Match Table'!F587</f>
        <v/>
      </c>
      <c r="G597" s="43" t="str">
        <f>IF(D597="","",IFERROR(INDEX('2_Review &amp; Audit'!$P$6:$P$505,MATCH(D597,'2_Review &amp; Audit'!$H$6:$H$505,0)),""))</f>
        <v/>
      </c>
      <c r="H597" s="43" t="str">
        <f>IF(D597="","",IFERROR(INDEX('2_Review &amp; Audit'!$L$6:$L$505,MATCH(D597,'2_Review &amp; Audit'!$H$6:$H$505,0)),""))</f>
        <v/>
      </c>
      <c r="I597" s="43" t="str">
        <f>IF(D597="","",IFERROR(INDEX('2_Review &amp; Audit'!$Q$6:$Q$505,MATCH(D597,'2_Review &amp; Audit'!$H$6:$H$505,0)),""))</f>
        <v/>
      </c>
      <c r="J597" t="str">
        <f>'4_Wash Match Table'!I587</f>
        <v/>
      </c>
      <c r="O597" s="141"/>
      <c r="P597" s="141"/>
      <c r="Q597" s="141"/>
      <c r="R597" s="141"/>
      <c r="S597" s="42"/>
      <c r="T597" s="43"/>
      <c r="U597" s="43"/>
      <c r="V597" s="43"/>
    </row>
    <row r="598" spans="1:22" ht="12.75" customHeight="1" x14ac:dyDescent="0.2">
      <c r="A598" t="str">
        <f>'4_Wash Match Table'!A588</f>
        <v/>
      </c>
      <c r="B598" t="str">
        <f>'4_Wash Match Table'!B588</f>
        <v/>
      </c>
      <c r="C598" t="str">
        <f>'4_Wash Match Table'!C588</f>
        <v/>
      </c>
      <c r="D598" t="str">
        <f>'4_Wash Match Table'!D588</f>
        <v/>
      </c>
      <c r="E598" s="41" t="str">
        <f>'4_Wash Match Table'!E588</f>
        <v/>
      </c>
      <c r="F598" s="42" t="str">
        <f>'4_Wash Match Table'!F588</f>
        <v/>
      </c>
      <c r="G598" s="43" t="str">
        <f>IF(D598="","",IFERROR(INDEX('2_Review &amp; Audit'!$P$6:$P$505,MATCH(D598,'2_Review &amp; Audit'!$H$6:$H$505,0)),""))</f>
        <v/>
      </c>
      <c r="H598" s="43" t="str">
        <f>IF(D598="","",IFERROR(INDEX('2_Review &amp; Audit'!$L$6:$L$505,MATCH(D598,'2_Review &amp; Audit'!$H$6:$H$505,0)),""))</f>
        <v/>
      </c>
      <c r="I598" s="43" t="str">
        <f>IF(D598="","",IFERROR(INDEX('2_Review &amp; Audit'!$Q$6:$Q$505,MATCH(D598,'2_Review &amp; Audit'!$H$6:$H$505,0)),""))</f>
        <v/>
      </c>
      <c r="J598" t="str">
        <f>'4_Wash Match Table'!I588</f>
        <v/>
      </c>
      <c r="O598" s="141"/>
      <c r="P598" s="141"/>
      <c r="Q598" s="141"/>
      <c r="R598" s="141"/>
      <c r="S598" s="42"/>
      <c r="T598" s="43"/>
      <c r="U598" s="43"/>
      <c r="V598" s="43"/>
    </row>
    <row r="599" spans="1:22" ht="12.75" customHeight="1" x14ac:dyDescent="0.2">
      <c r="A599" t="str">
        <f>'4_Wash Match Table'!A589</f>
        <v/>
      </c>
      <c r="B599" t="str">
        <f>'4_Wash Match Table'!B589</f>
        <v/>
      </c>
      <c r="C599" t="str">
        <f>'4_Wash Match Table'!C589</f>
        <v/>
      </c>
      <c r="D599" t="str">
        <f>'4_Wash Match Table'!D589</f>
        <v/>
      </c>
      <c r="E599" s="41" t="str">
        <f>'4_Wash Match Table'!E589</f>
        <v/>
      </c>
      <c r="F599" s="42" t="str">
        <f>'4_Wash Match Table'!F589</f>
        <v/>
      </c>
      <c r="G599" s="43" t="str">
        <f>IF(D599="","",IFERROR(INDEX('2_Review &amp; Audit'!$P$6:$P$505,MATCH(D599,'2_Review &amp; Audit'!$H$6:$H$505,0)),""))</f>
        <v/>
      </c>
      <c r="H599" s="43" t="str">
        <f>IF(D599="","",IFERROR(INDEX('2_Review &amp; Audit'!$L$6:$L$505,MATCH(D599,'2_Review &amp; Audit'!$H$6:$H$505,0)),""))</f>
        <v/>
      </c>
      <c r="I599" s="43" t="str">
        <f>IF(D599="","",IFERROR(INDEX('2_Review &amp; Audit'!$Q$6:$Q$505,MATCH(D599,'2_Review &amp; Audit'!$H$6:$H$505,0)),""))</f>
        <v/>
      </c>
      <c r="J599" t="str">
        <f>'4_Wash Match Table'!I589</f>
        <v/>
      </c>
      <c r="O599" s="141"/>
      <c r="P599" s="141"/>
      <c r="Q599" s="141"/>
      <c r="R599" s="141"/>
      <c r="S599" s="42"/>
      <c r="T599" s="43"/>
      <c r="U599" s="43"/>
      <c r="V599" s="43"/>
    </row>
    <row r="600" spans="1:22" ht="12.75" customHeight="1" x14ac:dyDescent="0.2">
      <c r="A600" t="str">
        <f>'4_Wash Match Table'!A590</f>
        <v/>
      </c>
      <c r="B600" t="str">
        <f>'4_Wash Match Table'!B590</f>
        <v/>
      </c>
      <c r="C600" t="str">
        <f>'4_Wash Match Table'!C590</f>
        <v/>
      </c>
      <c r="D600" t="str">
        <f>'4_Wash Match Table'!D590</f>
        <v/>
      </c>
      <c r="E600" s="41" t="str">
        <f>'4_Wash Match Table'!E590</f>
        <v/>
      </c>
      <c r="F600" s="42" t="str">
        <f>'4_Wash Match Table'!F590</f>
        <v/>
      </c>
      <c r="G600" s="43" t="str">
        <f>IF(D600="","",IFERROR(INDEX('2_Review &amp; Audit'!$P$6:$P$505,MATCH(D600,'2_Review &amp; Audit'!$H$6:$H$505,0)),""))</f>
        <v/>
      </c>
      <c r="H600" s="43" t="str">
        <f>IF(D600="","",IFERROR(INDEX('2_Review &amp; Audit'!$L$6:$L$505,MATCH(D600,'2_Review &amp; Audit'!$H$6:$H$505,0)),""))</f>
        <v/>
      </c>
      <c r="I600" s="43" t="str">
        <f>IF(D600="","",IFERROR(INDEX('2_Review &amp; Audit'!$Q$6:$Q$505,MATCH(D600,'2_Review &amp; Audit'!$H$6:$H$505,0)),""))</f>
        <v/>
      </c>
      <c r="J600" t="str">
        <f>'4_Wash Match Table'!I590</f>
        <v/>
      </c>
      <c r="O600" s="141"/>
      <c r="P600" s="141"/>
      <c r="Q600" s="141"/>
      <c r="R600" s="141"/>
      <c r="S600" s="42"/>
      <c r="T600" s="43"/>
      <c r="U600" s="43"/>
      <c r="V600" s="43"/>
    </row>
    <row r="601" spans="1:22" ht="12.75" customHeight="1" x14ac:dyDescent="0.2">
      <c r="A601" t="str">
        <f>'4_Wash Match Table'!A591</f>
        <v/>
      </c>
      <c r="B601" t="str">
        <f>'4_Wash Match Table'!B591</f>
        <v/>
      </c>
      <c r="C601" t="str">
        <f>'4_Wash Match Table'!C591</f>
        <v/>
      </c>
      <c r="D601" t="str">
        <f>'4_Wash Match Table'!D591</f>
        <v/>
      </c>
      <c r="E601" s="41" t="str">
        <f>'4_Wash Match Table'!E591</f>
        <v/>
      </c>
      <c r="F601" s="42" t="str">
        <f>'4_Wash Match Table'!F591</f>
        <v/>
      </c>
      <c r="G601" s="43" t="str">
        <f>IF(D601="","",IFERROR(INDEX('2_Review &amp; Audit'!$P$6:$P$505,MATCH(D601,'2_Review &amp; Audit'!$H$6:$H$505,0)),""))</f>
        <v/>
      </c>
      <c r="H601" s="43" t="str">
        <f>IF(D601="","",IFERROR(INDEX('2_Review &amp; Audit'!$L$6:$L$505,MATCH(D601,'2_Review &amp; Audit'!$H$6:$H$505,0)),""))</f>
        <v/>
      </c>
      <c r="I601" s="43" t="str">
        <f>IF(D601="","",IFERROR(INDEX('2_Review &amp; Audit'!$Q$6:$Q$505,MATCH(D601,'2_Review &amp; Audit'!$H$6:$H$505,0)),""))</f>
        <v/>
      </c>
      <c r="J601" t="str">
        <f>'4_Wash Match Table'!I591</f>
        <v/>
      </c>
      <c r="O601" s="141"/>
      <c r="P601" s="141"/>
      <c r="Q601" s="141"/>
      <c r="R601" s="141"/>
      <c r="S601" s="42"/>
      <c r="T601" s="43"/>
      <c r="U601" s="43"/>
      <c r="V601" s="43"/>
    </row>
    <row r="602" spans="1:22" ht="12.75" customHeight="1" x14ac:dyDescent="0.2">
      <c r="A602" t="str">
        <f>'4_Wash Match Table'!A592</f>
        <v/>
      </c>
      <c r="B602" t="str">
        <f>'4_Wash Match Table'!B592</f>
        <v/>
      </c>
      <c r="C602" t="str">
        <f>'4_Wash Match Table'!C592</f>
        <v/>
      </c>
      <c r="D602" t="str">
        <f>'4_Wash Match Table'!D592</f>
        <v/>
      </c>
      <c r="E602" s="41" t="str">
        <f>'4_Wash Match Table'!E592</f>
        <v/>
      </c>
      <c r="F602" s="42" t="str">
        <f>'4_Wash Match Table'!F592</f>
        <v/>
      </c>
      <c r="G602" s="43" t="str">
        <f>IF(D602="","",IFERROR(INDEX('2_Review &amp; Audit'!$P$6:$P$505,MATCH(D602,'2_Review &amp; Audit'!$H$6:$H$505,0)),""))</f>
        <v/>
      </c>
      <c r="H602" s="43" t="str">
        <f>IF(D602="","",IFERROR(INDEX('2_Review &amp; Audit'!$L$6:$L$505,MATCH(D602,'2_Review &amp; Audit'!$H$6:$H$505,0)),""))</f>
        <v/>
      </c>
      <c r="I602" s="43" t="str">
        <f>IF(D602="","",IFERROR(INDEX('2_Review &amp; Audit'!$Q$6:$Q$505,MATCH(D602,'2_Review &amp; Audit'!$H$6:$H$505,0)),""))</f>
        <v/>
      </c>
      <c r="J602" t="str">
        <f>'4_Wash Match Table'!I592</f>
        <v/>
      </c>
      <c r="O602" s="141"/>
      <c r="P602" s="141"/>
      <c r="Q602" s="141"/>
      <c r="R602" s="141"/>
      <c r="S602" s="42"/>
      <c r="T602" s="43"/>
      <c r="U602" s="43"/>
      <c r="V602" s="43"/>
    </row>
    <row r="603" spans="1:22" ht="12.75" customHeight="1" x14ac:dyDescent="0.2">
      <c r="A603" t="str">
        <f>'4_Wash Match Table'!A593</f>
        <v/>
      </c>
      <c r="B603" t="str">
        <f>'4_Wash Match Table'!B593</f>
        <v/>
      </c>
      <c r="C603" t="str">
        <f>'4_Wash Match Table'!C593</f>
        <v/>
      </c>
      <c r="D603" t="str">
        <f>'4_Wash Match Table'!D593</f>
        <v/>
      </c>
      <c r="E603" s="41" t="str">
        <f>'4_Wash Match Table'!E593</f>
        <v/>
      </c>
      <c r="F603" s="42" t="str">
        <f>'4_Wash Match Table'!F593</f>
        <v/>
      </c>
      <c r="G603" s="43" t="str">
        <f>IF(D603="","",IFERROR(INDEX('2_Review &amp; Audit'!$P$6:$P$505,MATCH(D603,'2_Review &amp; Audit'!$H$6:$H$505,0)),""))</f>
        <v/>
      </c>
      <c r="H603" s="43" t="str">
        <f>IF(D603="","",IFERROR(INDEX('2_Review &amp; Audit'!$L$6:$L$505,MATCH(D603,'2_Review &amp; Audit'!$H$6:$H$505,0)),""))</f>
        <v/>
      </c>
      <c r="I603" s="43" t="str">
        <f>IF(D603="","",IFERROR(INDEX('2_Review &amp; Audit'!$Q$6:$Q$505,MATCH(D603,'2_Review &amp; Audit'!$H$6:$H$505,0)),""))</f>
        <v/>
      </c>
      <c r="J603" t="str">
        <f>'4_Wash Match Table'!I593</f>
        <v/>
      </c>
      <c r="O603" s="141"/>
      <c r="P603" s="141"/>
      <c r="Q603" s="141"/>
      <c r="R603" s="141"/>
      <c r="S603" s="42"/>
      <c r="T603" s="43"/>
      <c r="U603" s="43"/>
      <c r="V603" s="43"/>
    </row>
    <row r="604" spans="1:22" ht="12.75" customHeight="1" x14ac:dyDescent="0.2">
      <c r="A604" t="str">
        <f>'4_Wash Match Table'!A594</f>
        <v/>
      </c>
      <c r="B604" t="str">
        <f>'4_Wash Match Table'!B594</f>
        <v/>
      </c>
      <c r="C604" t="str">
        <f>'4_Wash Match Table'!C594</f>
        <v/>
      </c>
      <c r="D604" t="str">
        <f>'4_Wash Match Table'!D594</f>
        <v/>
      </c>
      <c r="E604" s="41" t="str">
        <f>'4_Wash Match Table'!E594</f>
        <v/>
      </c>
      <c r="F604" s="42" t="str">
        <f>'4_Wash Match Table'!F594</f>
        <v/>
      </c>
      <c r="G604" s="43" t="str">
        <f>IF(D604="","",IFERROR(INDEX('2_Review &amp; Audit'!$P$6:$P$505,MATCH(D604,'2_Review &amp; Audit'!$H$6:$H$505,0)),""))</f>
        <v/>
      </c>
      <c r="H604" s="43" t="str">
        <f>IF(D604="","",IFERROR(INDEX('2_Review &amp; Audit'!$L$6:$L$505,MATCH(D604,'2_Review &amp; Audit'!$H$6:$H$505,0)),""))</f>
        <v/>
      </c>
      <c r="I604" s="43" t="str">
        <f>IF(D604="","",IFERROR(INDEX('2_Review &amp; Audit'!$Q$6:$Q$505,MATCH(D604,'2_Review &amp; Audit'!$H$6:$H$505,0)),""))</f>
        <v/>
      </c>
      <c r="J604" t="str">
        <f>'4_Wash Match Table'!I594</f>
        <v/>
      </c>
      <c r="O604" s="141"/>
      <c r="P604" s="141"/>
      <c r="Q604" s="141"/>
      <c r="R604" s="141"/>
      <c r="S604" s="42"/>
      <c r="T604" s="43"/>
      <c r="U604" s="43"/>
      <c r="V604" s="43"/>
    </row>
    <row r="605" spans="1:22" ht="12.75" customHeight="1" x14ac:dyDescent="0.2">
      <c r="A605" t="str">
        <f>'4_Wash Match Table'!A595</f>
        <v/>
      </c>
      <c r="B605" t="str">
        <f>'4_Wash Match Table'!B595</f>
        <v/>
      </c>
      <c r="C605" t="str">
        <f>'4_Wash Match Table'!C595</f>
        <v/>
      </c>
      <c r="D605" t="str">
        <f>'4_Wash Match Table'!D595</f>
        <v/>
      </c>
      <c r="E605" s="41" t="str">
        <f>'4_Wash Match Table'!E595</f>
        <v/>
      </c>
      <c r="F605" s="42" t="str">
        <f>'4_Wash Match Table'!F595</f>
        <v/>
      </c>
      <c r="G605" s="43" t="str">
        <f>IF(D605="","",IFERROR(INDEX('2_Review &amp; Audit'!$P$6:$P$505,MATCH(D605,'2_Review &amp; Audit'!$H$6:$H$505,0)),""))</f>
        <v/>
      </c>
      <c r="H605" s="43" t="str">
        <f>IF(D605="","",IFERROR(INDEX('2_Review &amp; Audit'!$L$6:$L$505,MATCH(D605,'2_Review &amp; Audit'!$H$6:$H$505,0)),""))</f>
        <v/>
      </c>
      <c r="I605" s="43" t="str">
        <f>IF(D605="","",IFERROR(INDEX('2_Review &amp; Audit'!$Q$6:$Q$505,MATCH(D605,'2_Review &amp; Audit'!$H$6:$H$505,0)),""))</f>
        <v/>
      </c>
      <c r="J605" t="str">
        <f>'4_Wash Match Table'!I595</f>
        <v/>
      </c>
      <c r="O605" s="141"/>
      <c r="P605" s="141"/>
      <c r="Q605" s="141"/>
      <c r="R605" s="141"/>
      <c r="S605" s="42"/>
      <c r="T605" s="43"/>
      <c r="U605" s="43"/>
      <c r="V605" s="43"/>
    </row>
    <row r="606" spans="1:22" ht="12.75" customHeight="1" x14ac:dyDescent="0.2">
      <c r="A606" t="str">
        <f>'4_Wash Match Table'!A596</f>
        <v/>
      </c>
      <c r="B606" t="str">
        <f>'4_Wash Match Table'!B596</f>
        <v/>
      </c>
      <c r="C606" t="str">
        <f>'4_Wash Match Table'!C596</f>
        <v/>
      </c>
      <c r="D606" t="str">
        <f>'4_Wash Match Table'!D596</f>
        <v/>
      </c>
      <c r="E606" s="41" t="str">
        <f>'4_Wash Match Table'!E596</f>
        <v/>
      </c>
      <c r="F606" s="42" t="str">
        <f>'4_Wash Match Table'!F596</f>
        <v/>
      </c>
      <c r="G606" s="43" t="str">
        <f>IF(D606="","",IFERROR(INDEX('2_Review &amp; Audit'!$P$6:$P$505,MATCH(D606,'2_Review &amp; Audit'!$H$6:$H$505,0)),""))</f>
        <v/>
      </c>
      <c r="H606" s="43" t="str">
        <f>IF(D606="","",IFERROR(INDEX('2_Review &amp; Audit'!$L$6:$L$505,MATCH(D606,'2_Review &amp; Audit'!$H$6:$H$505,0)),""))</f>
        <v/>
      </c>
      <c r="I606" s="43" t="str">
        <f>IF(D606="","",IFERROR(INDEX('2_Review &amp; Audit'!$Q$6:$Q$505,MATCH(D606,'2_Review &amp; Audit'!$H$6:$H$505,0)),""))</f>
        <v/>
      </c>
      <c r="J606" t="str">
        <f>'4_Wash Match Table'!I596</f>
        <v/>
      </c>
      <c r="O606" s="141"/>
      <c r="P606" s="141"/>
      <c r="Q606" s="141"/>
      <c r="R606" s="141"/>
      <c r="S606" s="42"/>
      <c r="T606" s="43"/>
      <c r="U606" s="43"/>
      <c r="V606" s="43"/>
    </row>
    <row r="607" spans="1:22" ht="12.75" customHeight="1" x14ac:dyDescent="0.2">
      <c r="A607" t="str">
        <f>'4_Wash Match Table'!A597</f>
        <v/>
      </c>
      <c r="B607" t="str">
        <f>'4_Wash Match Table'!B597</f>
        <v/>
      </c>
      <c r="C607" t="str">
        <f>'4_Wash Match Table'!C597</f>
        <v/>
      </c>
      <c r="D607" t="str">
        <f>'4_Wash Match Table'!D597</f>
        <v/>
      </c>
      <c r="E607" s="41" t="str">
        <f>'4_Wash Match Table'!E597</f>
        <v/>
      </c>
      <c r="F607" s="42" t="str">
        <f>'4_Wash Match Table'!F597</f>
        <v/>
      </c>
      <c r="G607" s="43" t="str">
        <f>IF(D607="","",IFERROR(INDEX('2_Review &amp; Audit'!$P$6:$P$505,MATCH(D607,'2_Review &amp; Audit'!$H$6:$H$505,0)),""))</f>
        <v/>
      </c>
      <c r="H607" s="43" t="str">
        <f>IF(D607="","",IFERROR(INDEX('2_Review &amp; Audit'!$L$6:$L$505,MATCH(D607,'2_Review &amp; Audit'!$H$6:$H$505,0)),""))</f>
        <v/>
      </c>
      <c r="I607" s="43" t="str">
        <f>IF(D607="","",IFERROR(INDEX('2_Review &amp; Audit'!$Q$6:$Q$505,MATCH(D607,'2_Review &amp; Audit'!$H$6:$H$505,0)),""))</f>
        <v/>
      </c>
      <c r="J607" t="str">
        <f>'4_Wash Match Table'!I597</f>
        <v/>
      </c>
      <c r="O607" s="141"/>
      <c r="P607" s="141"/>
      <c r="Q607" s="141"/>
      <c r="R607" s="141"/>
      <c r="S607" s="42"/>
      <c r="T607" s="43"/>
      <c r="U607" s="43"/>
      <c r="V607" s="43"/>
    </row>
    <row r="608" spans="1:22" ht="12.75" customHeight="1" x14ac:dyDescent="0.2">
      <c r="A608" t="str">
        <f>'4_Wash Match Table'!A598</f>
        <v/>
      </c>
      <c r="B608" t="str">
        <f>'4_Wash Match Table'!B598</f>
        <v/>
      </c>
      <c r="C608" t="str">
        <f>'4_Wash Match Table'!C598</f>
        <v/>
      </c>
      <c r="D608" t="str">
        <f>'4_Wash Match Table'!D598</f>
        <v/>
      </c>
      <c r="E608" s="41" t="str">
        <f>'4_Wash Match Table'!E598</f>
        <v/>
      </c>
      <c r="F608" s="42" t="str">
        <f>'4_Wash Match Table'!F598</f>
        <v/>
      </c>
      <c r="G608" s="43" t="str">
        <f>IF(D608="","",IFERROR(INDEX('2_Review &amp; Audit'!$P$6:$P$505,MATCH(D608,'2_Review &amp; Audit'!$H$6:$H$505,0)),""))</f>
        <v/>
      </c>
      <c r="H608" s="43" t="str">
        <f>IF(D608="","",IFERROR(INDEX('2_Review &amp; Audit'!$L$6:$L$505,MATCH(D608,'2_Review &amp; Audit'!$H$6:$H$505,0)),""))</f>
        <v/>
      </c>
      <c r="I608" s="43" t="str">
        <f>IF(D608="","",IFERROR(INDEX('2_Review &amp; Audit'!$Q$6:$Q$505,MATCH(D608,'2_Review &amp; Audit'!$H$6:$H$505,0)),""))</f>
        <v/>
      </c>
      <c r="J608" t="str">
        <f>'4_Wash Match Table'!I598</f>
        <v/>
      </c>
      <c r="O608" s="141"/>
      <c r="P608" s="141"/>
      <c r="Q608" s="141"/>
      <c r="R608" s="141"/>
      <c r="S608" s="42"/>
      <c r="T608" s="43"/>
      <c r="U608" s="43"/>
      <c r="V608" s="43"/>
    </row>
    <row r="609" spans="1:22" ht="12.75" customHeight="1" x14ac:dyDescent="0.2">
      <c r="A609" t="str">
        <f>'4_Wash Match Table'!A599</f>
        <v/>
      </c>
      <c r="B609" t="str">
        <f>'4_Wash Match Table'!B599</f>
        <v/>
      </c>
      <c r="C609" t="str">
        <f>'4_Wash Match Table'!C599</f>
        <v/>
      </c>
      <c r="D609" t="str">
        <f>'4_Wash Match Table'!D599</f>
        <v/>
      </c>
      <c r="E609" s="41" t="str">
        <f>'4_Wash Match Table'!E599</f>
        <v/>
      </c>
      <c r="F609" s="42" t="str">
        <f>'4_Wash Match Table'!F599</f>
        <v/>
      </c>
      <c r="G609" s="43" t="str">
        <f>IF(D609="","",IFERROR(INDEX('2_Review &amp; Audit'!$P$6:$P$505,MATCH(D609,'2_Review &amp; Audit'!$H$6:$H$505,0)),""))</f>
        <v/>
      </c>
      <c r="H609" s="43" t="str">
        <f>IF(D609="","",IFERROR(INDEX('2_Review &amp; Audit'!$L$6:$L$505,MATCH(D609,'2_Review &amp; Audit'!$H$6:$H$505,0)),""))</f>
        <v/>
      </c>
      <c r="I609" s="43" t="str">
        <f>IF(D609="","",IFERROR(INDEX('2_Review &amp; Audit'!$Q$6:$Q$505,MATCH(D609,'2_Review &amp; Audit'!$H$6:$H$505,0)),""))</f>
        <v/>
      </c>
      <c r="J609" t="str">
        <f>'4_Wash Match Table'!I599</f>
        <v/>
      </c>
      <c r="O609" s="141"/>
      <c r="P609" s="141"/>
      <c r="Q609" s="141"/>
      <c r="R609" s="141"/>
      <c r="S609" s="42"/>
      <c r="T609" s="43"/>
      <c r="U609" s="43"/>
      <c r="V609" s="43"/>
    </row>
    <row r="610" spans="1:22" ht="12.75" customHeight="1" x14ac:dyDescent="0.2">
      <c r="A610" t="str">
        <f>'4_Wash Match Table'!A600</f>
        <v/>
      </c>
      <c r="B610" t="str">
        <f>'4_Wash Match Table'!B600</f>
        <v/>
      </c>
      <c r="C610" t="str">
        <f>'4_Wash Match Table'!C600</f>
        <v/>
      </c>
      <c r="D610" t="str">
        <f>'4_Wash Match Table'!D600</f>
        <v/>
      </c>
      <c r="E610" s="41" t="str">
        <f>'4_Wash Match Table'!E600</f>
        <v/>
      </c>
      <c r="F610" s="42" t="str">
        <f>'4_Wash Match Table'!F600</f>
        <v/>
      </c>
      <c r="G610" s="43" t="str">
        <f>IF(D610="","",IFERROR(INDEX('2_Review &amp; Audit'!$P$6:$P$505,MATCH(D610,'2_Review &amp; Audit'!$H$6:$H$505,0)),""))</f>
        <v/>
      </c>
      <c r="H610" s="43" t="str">
        <f>IF(D610="","",IFERROR(INDEX('2_Review &amp; Audit'!$L$6:$L$505,MATCH(D610,'2_Review &amp; Audit'!$H$6:$H$505,0)),""))</f>
        <v/>
      </c>
      <c r="I610" s="43" t="str">
        <f>IF(D610="","",IFERROR(INDEX('2_Review &amp; Audit'!$Q$6:$Q$505,MATCH(D610,'2_Review &amp; Audit'!$H$6:$H$505,0)),""))</f>
        <v/>
      </c>
      <c r="J610" t="str">
        <f>'4_Wash Match Table'!I600</f>
        <v/>
      </c>
      <c r="O610" s="141"/>
      <c r="P610" s="141"/>
      <c r="Q610" s="141"/>
      <c r="R610" s="141"/>
      <c r="S610" s="42"/>
      <c r="T610" s="43"/>
      <c r="U610" s="43"/>
      <c r="V610" s="43"/>
    </row>
    <row r="611" spans="1:22" ht="12.75" customHeight="1" x14ac:dyDescent="0.2">
      <c r="A611" t="str">
        <f>'4_Wash Match Table'!A601</f>
        <v/>
      </c>
      <c r="B611" t="str">
        <f>'4_Wash Match Table'!B601</f>
        <v/>
      </c>
      <c r="C611" t="str">
        <f>'4_Wash Match Table'!C601</f>
        <v/>
      </c>
      <c r="D611" t="str">
        <f>'4_Wash Match Table'!D601</f>
        <v/>
      </c>
      <c r="E611" s="41" t="str">
        <f>'4_Wash Match Table'!E601</f>
        <v/>
      </c>
      <c r="F611" s="42" t="str">
        <f>'4_Wash Match Table'!F601</f>
        <v/>
      </c>
      <c r="G611" s="43" t="str">
        <f>IF(D611="","",IFERROR(INDEX('2_Review &amp; Audit'!$P$6:$P$505,MATCH(D611,'2_Review &amp; Audit'!$H$6:$H$505,0)),""))</f>
        <v/>
      </c>
      <c r="H611" s="43" t="str">
        <f>IF(D611="","",IFERROR(INDEX('2_Review &amp; Audit'!$L$6:$L$505,MATCH(D611,'2_Review &amp; Audit'!$H$6:$H$505,0)),""))</f>
        <v/>
      </c>
      <c r="I611" s="43" t="str">
        <f>IF(D611="","",IFERROR(INDEX('2_Review &amp; Audit'!$Q$6:$Q$505,MATCH(D611,'2_Review &amp; Audit'!$H$6:$H$505,0)),""))</f>
        <v/>
      </c>
      <c r="J611" t="str">
        <f>'4_Wash Match Table'!I601</f>
        <v/>
      </c>
      <c r="O611" s="141"/>
      <c r="P611" s="141"/>
      <c r="Q611" s="141"/>
      <c r="R611" s="141"/>
      <c r="S611" s="42"/>
      <c r="T611" s="43"/>
      <c r="U611" s="43"/>
      <c r="V611" s="43"/>
    </row>
    <row r="612" spans="1:22" ht="12.75" customHeight="1" x14ac:dyDescent="0.2">
      <c r="A612" t="str">
        <f>'4_Wash Match Table'!A602</f>
        <v/>
      </c>
      <c r="B612" t="str">
        <f>'4_Wash Match Table'!B602</f>
        <v/>
      </c>
      <c r="C612" t="str">
        <f>'4_Wash Match Table'!C602</f>
        <v/>
      </c>
      <c r="D612" t="str">
        <f>'4_Wash Match Table'!D602</f>
        <v/>
      </c>
      <c r="E612" s="41" t="str">
        <f>'4_Wash Match Table'!E602</f>
        <v/>
      </c>
      <c r="F612" s="42" t="str">
        <f>'4_Wash Match Table'!F602</f>
        <v/>
      </c>
      <c r="G612" s="43" t="str">
        <f>IF(D612="","",IFERROR(INDEX('2_Review &amp; Audit'!$P$6:$P$505,MATCH(D612,'2_Review &amp; Audit'!$H$6:$H$505,0)),""))</f>
        <v/>
      </c>
      <c r="H612" s="43" t="str">
        <f>IF(D612="","",IFERROR(INDEX('2_Review &amp; Audit'!$L$6:$L$505,MATCH(D612,'2_Review &amp; Audit'!$H$6:$H$505,0)),""))</f>
        <v/>
      </c>
      <c r="I612" s="43" t="str">
        <f>IF(D612="","",IFERROR(INDEX('2_Review &amp; Audit'!$Q$6:$Q$505,MATCH(D612,'2_Review &amp; Audit'!$H$6:$H$505,0)),""))</f>
        <v/>
      </c>
      <c r="J612" t="str">
        <f>'4_Wash Match Table'!I602</f>
        <v/>
      </c>
      <c r="O612" s="141"/>
      <c r="P612" s="141"/>
      <c r="Q612" s="141"/>
      <c r="R612" s="141"/>
      <c r="S612" s="42"/>
      <c r="T612" s="43"/>
      <c r="U612" s="43"/>
      <c r="V612" s="43"/>
    </row>
    <row r="613" spans="1:22" ht="12.75" customHeight="1" x14ac:dyDescent="0.2">
      <c r="A613" t="str">
        <f>'4_Wash Match Table'!A603</f>
        <v/>
      </c>
      <c r="B613" t="str">
        <f>'4_Wash Match Table'!B603</f>
        <v/>
      </c>
      <c r="C613" t="str">
        <f>'4_Wash Match Table'!C603</f>
        <v/>
      </c>
      <c r="D613" t="str">
        <f>'4_Wash Match Table'!D603</f>
        <v/>
      </c>
      <c r="E613" s="41" t="str">
        <f>'4_Wash Match Table'!E603</f>
        <v/>
      </c>
      <c r="F613" s="42" t="str">
        <f>'4_Wash Match Table'!F603</f>
        <v/>
      </c>
      <c r="G613" s="43" t="str">
        <f>IF(D613="","",IFERROR(INDEX('2_Review &amp; Audit'!$P$6:$P$505,MATCH(D613,'2_Review &amp; Audit'!$H$6:$H$505,0)),""))</f>
        <v/>
      </c>
      <c r="H613" s="43" t="str">
        <f>IF(D613="","",IFERROR(INDEX('2_Review &amp; Audit'!$L$6:$L$505,MATCH(D613,'2_Review &amp; Audit'!$H$6:$H$505,0)),""))</f>
        <v/>
      </c>
      <c r="I613" s="43" t="str">
        <f>IF(D613="","",IFERROR(INDEX('2_Review &amp; Audit'!$Q$6:$Q$505,MATCH(D613,'2_Review &amp; Audit'!$H$6:$H$505,0)),""))</f>
        <v/>
      </c>
      <c r="J613" t="str">
        <f>'4_Wash Match Table'!I603</f>
        <v/>
      </c>
      <c r="O613" s="141"/>
      <c r="P613" s="141"/>
      <c r="Q613" s="141"/>
      <c r="R613" s="141"/>
      <c r="S613" s="42"/>
      <c r="T613" s="43"/>
      <c r="U613" s="43"/>
      <c r="V613" s="43"/>
    </row>
    <row r="614" spans="1:22" ht="12.75" customHeight="1" x14ac:dyDescent="0.2">
      <c r="A614" t="str">
        <f>'4_Wash Match Table'!A604</f>
        <v/>
      </c>
      <c r="B614" t="str">
        <f>'4_Wash Match Table'!B604</f>
        <v/>
      </c>
      <c r="C614" t="str">
        <f>'4_Wash Match Table'!C604</f>
        <v/>
      </c>
      <c r="D614" t="str">
        <f>'4_Wash Match Table'!D604</f>
        <v/>
      </c>
      <c r="E614" s="41" t="str">
        <f>'4_Wash Match Table'!E604</f>
        <v/>
      </c>
      <c r="F614" s="42" t="str">
        <f>'4_Wash Match Table'!F604</f>
        <v/>
      </c>
      <c r="G614" s="43" t="str">
        <f>IF(D614="","",IFERROR(INDEX('2_Review &amp; Audit'!$P$6:$P$505,MATCH(D614,'2_Review &amp; Audit'!$H$6:$H$505,0)),""))</f>
        <v/>
      </c>
      <c r="H614" s="43" t="str">
        <f>IF(D614="","",IFERROR(INDEX('2_Review &amp; Audit'!$L$6:$L$505,MATCH(D614,'2_Review &amp; Audit'!$H$6:$H$505,0)),""))</f>
        <v/>
      </c>
      <c r="I614" s="43" t="str">
        <f>IF(D614="","",IFERROR(INDEX('2_Review &amp; Audit'!$Q$6:$Q$505,MATCH(D614,'2_Review &amp; Audit'!$H$6:$H$505,0)),""))</f>
        <v/>
      </c>
      <c r="J614" t="str">
        <f>'4_Wash Match Table'!I604</f>
        <v/>
      </c>
      <c r="O614" s="141"/>
      <c r="P614" s="141"/>
      <c r="Q614" s="141"/>
      <c r="R614" s="141"/>
      <c r="S614" s="42"/>
      <c r="T614" s="43"/>
      <c r="U614" s="43"/>
      <c r="V614" s="43"/>
    </row>
    <row r="615" spans="1:22" ht="12.75" customHeight="1" x14ac:dyDescent="0.2">
      <c r="A615" t="str">
        <f>'4_Wash Match Table'!A605</f>
        <v/>
      </c>
      <c r="B615" t="str">
        <f>'4_Wash Match Table'!B605</f>
        <v/>
      </c>
      <c r="C615" t="str">
        <f>'4_Wash Match Table'!C605</f>
        <v/>
      </c>
      <c r="D615" t="str">
        <f>'4_Wash Match Table'!D605</f>
        <v/>
      </c>
      <c r="E615" s="41" t="str">
        <f>'4_Wash Match Table'!E605</f>
        <v/>
      </c>
      <c r="F615" s="42" t="str">
        <f>'4_Wash Match Table'!F605</f>
        <v/>
      </c>
      <c r="G615" s="43" t="str">
        <f>IF(D615="","",IFERROR(INDEX('2_Review &amp; Audit'!$P$6:$P$505,MATCH(D615,'2_Review &amp; Audit'!$H$6:$H$505,0)),""))</f>
        <v/>
      </c>
      <c r="H615" s="43" t="str">
        <f>IF(D615="","",IFERROR(INDEX('2_Review &amp; Audit'!$L$6:$L$505,MATCH(D615,'2_Review &amp; Audit'!$H$6:$H$505,0)),""))</f>
        <v/>
      </c>
      <c r="I615" s="43" t="str">
        <f>IF(D615="","",IFERROR(INDEX('2_Review &amp; Audit'!$Q$6:$Q$505,MATCH(D615,'2_Review &amp; Audit'!$H$6:$H$505,0)),""))</f>
        <v/>
      </c>
      <c r="J615" t="str">
        <f>'4_Wash Match Table'!I605</f>
        <v/>
      </c>
      <c r="O615" s="141"/>
      <c r="P615" s="141"/>
      <c r="Q615" s="141"/>
      <c r="R615" s="141"/>
      <c r="S615" s="42"/>
      <c r="T615" s="43"/>
      <c r="U615" s="43"/>
      <c r="V615" s="43"/>
    </row>
    <row r="616" spans="1:22" ht="12.75" customHeight="1" x14ac:dyDescent="0.2">
      <c r="A616" t="str">
        <f>'4_Wash Match Table'!A606</f>
        <v/>
      </c>
      <c r="B616" t="str">
        <f>'4_Wash Match Table'!B606</f>
        <v/>
      </c>
      <c r="C616" t="str">
        <f>'4_Wash Match Table'!C606</f>
        <v/>
      </c>
      <c r="D616" t="str">
        <f>'4_Wash Match Table'!D606</f>
        <v/>
      </c>
      <c r="E616" s="41" t="str">
        <f>'4_Wash Match Table'!E606</f>
        <v/>
      </c>
      <c r="F616" s="42" t="str">
        <f>'4_Wash Match Table'!F606</f>
        <v/>
      </c>
      <c r="G616" s="43" t="str">
        <f>IF(D616="","",IFERROR(INDEX('2_Review &amp; Audit'!$P$6:$P$505,MATCH(D616,'2_Review &amp; Audit'!$H$6:$H$505,0)),""))</f>
        <v/>
      </c>
      <c r="H616" s="43" t="str">
        <f>IF(D616="","",IFERROR(INDEX('2_Review &amp; Audit'!$L$6:$L$505,MATCH(D616,'2_Review &amp; Audit'!$H$6:$H$505,0)),""))</f>
        <v/>
      </c>
      <c r="I616" s="43" t="str">
        <f>IF(D616="","",IFERROR(INDEX('2_Review &amp; Audit'!$Q$6:$Q$505,MATCH(D616,'2_Review &amp; Audit'!$H$6:$H$505,0)),""))</f>
        <v/>
      </c>
      <c r="J616" t="str">
        <f>'4_Wash Match Table'!I606</f>
        <v/>
      </c>
      <c r="O616" s="141"/>
      <c r="P616" s="141"/>
      <c r="Q616" s="141"/>
      <c r="R616" s="141"/>
      <c r="S616" s="42"/>
      <c r="T616" s="43"/>
      <c r="U616" s="43"/>
      <c r="V616" s="43"/>
    </row>
    <row r="617" spans="1:22" ht="12.75" customHeight="1" x14ac:dyDescent="0.2">
      <c r="E617" s="41"/>
      <c r="F617" s="42"/>
      <c r="G617" s="43"/>
      <c r="H617" s="43"/>
      <c r="I617" s="43"/>
      <c r="O617" s="141"/>
      <c r="P617" s="141"/>
      <c r="Q617" s="141"/>
      <c r="R617" s="141"/>
      <c r="S617" s="42"/>
      <c r="T617" s="43"/>
      <c r="U617" s="43"/>
      <c r="V617" s="43"/>
    </row>
    <row r="618" spans="1:22" ht="12.75" customHeight="1" x14ac:dyDescent="0.2">
      <c r="E618" s="41"/>
      <c r="F618" s="42"/>
      <c r="G618" s="43"/>
      <c r="H618" s="43"/>
      <c r="I618" s="43"/>
      <c r="O618" s="141"/>
      <c r="P618" s="141"/>
      <c r="Q618" s="141"/>
      <c r="R618" s="141"/>
      <c r="S618" s="42"/>
      <c r="T618" s="43"/>
      <c r="U618" s="43"/>
      <c r="V618" s="43"/>
    </row>
    <row r="619" spans="1:22" ht="12.75" customHeight="1" x14ac:dyDescent="0.2">
      <c r="E619" s="41"/>
      <c r="F619" s="42"/>
      <c r="G619" s="43"/>
      <c r="H619" s="43"/>
      <c r="I619" s="43"/>
      <c r="O619" s="141"/>
      <c r="P619" s="141"/>
      <c r="Q619" s="141"/>
      <c r="R619" s="141"/>
      <c r="S619" s="42"/>
      <c r="T619" s="43"/>
      <c r="U619" s="43"/>
      <c r="V619" s="43"/>
    </row>
    <row r="620" spans="1:22" ht="12.75" customHeight="1" x14ac:dyDescent="0.2">
      <c r="E620" s="41"/>
      <c r="F620" s="42"/>
      <c r="G620" s="43"/>
      <c r="H620" s="43"/>
      <c r="I620" s="43"/>
      <c r="O620" s="141"/>
      <c r="P620" s="141"/>
      <c r="Q620" s="141"/>
      <c r="R620" s="141"/>
      <c r="S620" s="42"/>
      <c r="T620" s="43"/>
      <c r="U620" s="43"/>
      <c r="V620" s="43"/>
    </row>
    <row r="621" spans="1:22" ht="12.75" customHeight="1" x14ac:dyDescent="0.2">
      <c r="E621" s="41"/>
      <c r="F621" s="42"/>
      <c r="G621" s="43"/>
      <c r="H621" s="43"/>
      <c r="I621" s="43"/>
      <c r="O621" s="141"/>
      <c r="P621" s="141"/>
      <c r="Q621" s="141"/>
      <c r="R621" s="141"/>
      <c r="S621" s="42"/>
      <c r="T621" s="43"/>
      <c r="U621" s="43"/>
      <c r="V621" s="43"/>
    </row>
    <row r="622" spans="1:22" ht="12.75" customHeight="1" x14ac:dyDescent="0.2">
      <c r="E622" s="41"/>
      <c r="F622" s="42"/>
      <c r="G622" s="43"/>
      <c r="H622" s="43"/>
      <c r="I622" s="43"/>
      <c r="O622" s="141"/>
      <c r="P622" s="141"/>
      <c r="Q622" s="141"/>
      <c r="R622" s="141"/>
      <c r="S622" s="42"/>
      <c r="T622" s="43"/>
      <c r="U622" s="43"/>
      <c r="V622" s="43"/>
    </row>
    <row r="623" spans="1:22" ht="12.75" customHeight="1" x14ac:dyDescent="0.2">
      <c r="E623" s="41"/>
      <c r="F623" s="42"/>
      <c r="G623" s="43"/>
      <c r="H623" s="43"/>
      <c r="I623" s="43"/>
      <c r="O623" s="141"/>
      <c r="P623" s="141"/>
      <c r="Q623" s="141"/>
      <c r="R623" s="141"/>
      <c r="S623" s="42"/>
      <c r="T623" s="43"/>
      <c r="U623" s="43"/>
      <c r="V623" s="43"/>
    </row>
    <row r="624" spans="1:22" ht="12.75" customHeight="1" x14ac:dyDescent="0.2">
      <c r="E624" s="41"/>
      <c r="F624" s="42"/>
      <c r="G624" s="43"/>
      <c r="H624" s="43"/>
      <c r="I624" s="43"/>
      <c r="O624" s="141"/>
      <c r="P624" s="141"/>
      <c r="Q624" s="141"/>
      <c r="R624" s="141"/>
      <c r="S624" s="42"/>
      <c r="T624" s="43"/>
      <c r="U624" s="43"/>
      <c r="V624" s="43"/>
    </row>
    <row r="625" spans="5:22" ht="12.75" customHeight="1" x14ac:dyDescent="0.2">
      <c r="E625" s="41"/>
      <c r="F625" s="42"/>
      <c r="G625" s="43"/>
      <c r="H625" s="43"/>
      <c r="I625" s="43"/>
      <c r="O625" s="141"/>
      <c r="P625" s="141"/>
      <c r="Q625" s="141"/>
      <c r="R625" s="141"/>
      <c r="S625" s="42"/>
      <c r="T625" s="43"/>
      <c r="U625" s="43"/>
      <c r="V625" s="43"/>
    </row>
    <row r="626" spans="5:22" ht="12.75" customHeight="1" x14ac:dyDescent="0.2">
      <c r="E626" s="41"/>
      <c r="F626" s="42"/>
      <c r="G626" s="43"/>
      <c r="H626" s="43"/>
      <c r="I626" s="43"/>
      <c r="O626" s="141"/>
      <c r="P626" s="141"/>
      <c r="Q626" s="141"/>
      <c r="R626" s="141"/>
      <c r="S626" s="42"/>
      <c r="T626" s="43"/>
      <c r="U626" s="43"/>
      <c r="V626" s="43"/>
    </row>
    <row r="627" spans="5:22" ht="12.75" customHeight="1" x14ac:dyDescent="0.2">
      <c r="E627" s="41"/>
      <c r="F627" s="42"/>
      <c r="G627" s="43"/>
      <c r="H627" s="43"/>
      <c r="I627" s="43"/>
      <c r="O627" s="141"/>
      <c r="P627" s="141"/>
      <c r="Q627" s="141"/>
      <c r="R627" s="141"/>
      <c r="S627" s="42"/>
      <c r="T627" s="43"/>
      <c r="U627" s="43"/>
      <c r="V627" s="43"/>
    </row>
    <row r="628" spans="5:22" ht="12.75" customHeight="1" x14ac:dyDescent="0.2">
      <c r="E628" s="41"/>
      <c r="F628" s="42"/>
      <c r="G628" s="43"/>
      <c r="H628" s="43"/>
      <c r="I628" s="43"/>
      <c r="O628" s="141"/>
      <c r="P628" s="141"/>
      <c r="Q628" s="141"/>
      <c r="R628" s="141"/>
      <c r="S628" s="42"/>
      <c r="T628" s="43"/>
      <c r="U628" s="43"/>
      <c r="V628" s="43"/>
    </row>
    <row r="629" spans="5:22" ht="12.75" customHeight="1" x14ac:dyDescent="0.2">
      <c r="E629" s="41"/>
      <c r="F629" s="42"/>
      <c r="G629" s="43"/>
      <c r="H629" s="43"/>
      <c r="I629" s="43"/>
      <c r="O629" s="141"/>
      <c r="P629" s="141"/>
      <c r="Q629" s="141"/>
      <c r="R629" s="141"/>
      <c r="S629" s="42"/>
      <c r="T629" s="43"/>
      <c r="U629" s="43"/>
      <c r="V629" s="43"/>
    </row>
    <row r="630" spans="5:22" ht="12.75" customHeight="1" x14ac:dyDescent="0.2">
      <c r="E630" s="41"/>
      <c r="F630" s="42"/>
      <c r="G630" s="43"/>
      <c r="H630" s="43"/>
      <c r="I630" s="43"/>
      <c r="O630" s="141"/>
      <c r="P630" s="141"/>
      <c r="Q630" s="141"/>
      <c r="R630" s="141"/>
      <c r="S630" s="42"/>
      <c r="T630" s="43"/>
      <c r="U630" s="43"/>
      <c r="V630" s="43"/>
    </row>
    <row r="631" spans="5:22" ht="12.75" customHeight="1" x14ac:dyDescent="0.2">
      <c r="E631" s="41"/>
      <c r="F631" s="42"/>
      <c r="G631" s="43"/>
      <c r="H631" s="43"/>
      <c r="I631" s="43"/>
      <c r="O631" s="141"/>
      <c r="P631" s="141"/>
      <c r="Q631" s="141"/>
      <c r="R631" s="141"/>
      <c r="S631" s="42"/>
      <c r="T631" s="43"/>
      <c r="U631" s="43"/>
      <c r="V631" s="43"/>
    </row>
    <row r="632" spans="5:22" ht="12.75" customHeight="1" x14ac:dyDescent="0.2">
      <c r="E632" s="41"/>
      <c r="F632" s="42"/>
      <c r="G632" s="43"/>
      <c r="H632" s="43"/>
      <c r="I632" s="43"/>
      <c r="O632" s="141"/>
      <c r="P632" s="141"/>
      <c r="Q632" s="141"/>
      <c r="R632" s="141"/>
      <c r="S632" s="42"/>
      <c r="T632" s="43"/>
      <c r="U632" s="43"/>
      <c r="V632" s="43"/>
    </row>
    <row r="633" spans="5:22" ht="12.75" customHeight="1" x14ac:dyDescent="0.2">
      <c r="E633" s="41"/>
      <c r="F633" s="42"/>
      <c r="G633" s="43"/>
      <c r="H633" s="43"/>
      <c r="I633" s="43"/>
      <c r="O633" s="141"/>
      <c r="P633" s="141"/>
      <c r="Q633" s="141"/>
      <c r="R633" s="141"/>
      <c r="S633" s="42"/>
      <c r="T633" s="43"/>
      <c r="U633" s="43"/>
      <c r="V633" s="43"/>
    </row>
    <row r="634" spans="5:22" ht="12.75" customHeight="1" x14ac:dyDescent="0.2">
      <c r="E634" s="41"/>
      <c r="F634" s="42"/>
      <c r="G634" s="43"/>
      <c r="H634" s="43"/>
      <c r="I634" s="43"/>
      <c r="O634" s="141"/>
      <c r="P634" s="141"/>
      <c r="Q634" s="141"/>
      <c r="R634" s="141"/>
      <c r="S634" s="42"/>
      <c r="T634" s="43"/>
      <c r="U634" s="43"/>
      <c r="V634" s="43"/>
    </row>
    <row r="635" spans="5:22" ht="12.75" customHeight="1" x14ac:dyDescent="0.2">
      <c r="E635" s="41"/>
      <c r="F635" s="42"/>
      <c r="G635" s="43"/>
      <c r="H635" s="43"/>
      <c r="I635" s="43"/>
      <c r="O635" s="141"/>
      <c r="P635" s="141"/>
      <c r="Q635" s="141"/>
      <c r="R635" s="141"/>
      <c r="S635" s="42"/>
      <c r="T635" s="43"/>
      <c r="U635" s="43"/>
      <c r="V635" s="43"/>
    </row>
    <row r="636" spans="5:22" ht="12.75" customHeight="1" x14ac:dyDescent="0.2">
      <c r="E636" s="41"/>
      <c r="F636" s="42"/>
      <c r="G636" s="43"/>
      <c r="H636" s="43"/>
      <c r="I636" s="43"/>
      <c r="O636" s="141"/>
      <c r="P636" s="141"/>
      <c r="Q636" s="141"/>
      <c r="R636" s="141"/>
      <c r="S636" s="42"/>
      <c r="T636" s="43"/>
      <c r="U636" s="43"/>
      <c r="V636" s="43"/>
    </row>
    <row r="637" spans="5:22" ht="12.75" customHeight="1" x14ac:dyDescent="0.2">
      <c r="E637" s="41"/>
      <c r="F637" s="42"/>
      <c r="G637" s="43"/>
      <c r="H637" s="43"/>
      <c r="I637" s="43"/>
      <c r="O637" s="141"/>
      <c r="P637" s="141"/>
      <c r="Q637" s="141"/>
      <c r="R637" s="141"/>
      <c r="S637" s="42"/>
      <c r="T637" s="43"/>
      <c r="U637" s="43"/>
      <c r="V637" s="43"/>
    </row>
    <row r="638" spans="5:22" ht="12.75" customHeight="1" x14ac:dyDescent="0.2">
      <c r="E638" s="41"/>
      <c r="F638" s="42"/>
      <c r="G638" s="43"/>
      <c r="H638" s="43"/>
      <c r="I638" s="43"/>
      <c r="O638" s="141"/>
      <c r="P638" s="141"/>
      <c r="Q638" s="141"/>
      <c r="R638" s="141"/>
      <c r="S638" s="42"/>
      <c r="T638" s="43"/>
      <c r="U638" s="43"/>
      <c r="V638" s="43"/>
    </row>
    <row r="639" spans="5:22" ht="12.75" customHeight="1" x14ac:dyDescent="0.2">
      <c r="E639" s="41"/>
      <c r="F639" s="42"/>
      <c r="G639" s="43"/>
      <c r="H639" s="43"/>
      <c r="I639" s="43"/>
      <c r="O639" s="141"/>
      <c r="P639" s="141"/>
      <c r="Q639" s="141"/>
      <c r="R639" s="141"/>
      <c r="S639" s="42"/>
      <c r="T639" s="43"/>
      <c r="U639" s="43"/>
      <c r="V639" s="43"/>
    </row>
    <row r="640" spans="5:22" ht="12.75" customHeight="1" x14ac:dyDescent="0.2">
      <c r="E640" s="41"/>
      <c r="F640" s="42"/>
      <c r="G640" s="43"/>
      <c r="H640" s="43"/>
      <c r="I640" s="43"/>
      <c r="O640" s="141"/>
      <c r="P640" s="141"/>
      <c r="Q640" s="141"/>
      <c r="R640" s="141"/>
      <c r="S640" s="42"/>
      <c r="T640" s="43"/>
      <c r="U640" s="43"/>
      <c r="V640" s="43"/>
    </row>
    <row r="641" spans="5:22" ht="12.75" customHeight="1" x14ac:dyDescent="0.2">
      <c r="E641" s="41"/>
      <c r="F641" s="42"/>
      <c r="G641" s="43"/>
      <c r="H641" s="43"/>
      <c r="I641" s="43"/>
      <c r="O641" s="141"/>
      <c r="P641" s="141"/>
      <c r="Q641" s="141"/>
      <c r="R641" s="141"/>
      <c r="S641" s="42"/>
      <c r="T641" s="43"/>
      <c r="U641" s="43"/>
      <c r="V641" s="43"/>
    </row>
    <row r="642" spans="5:22" ht="12.75" customHeight="1" x14ac:dyDescent="0.2">
      <c r="E642" s="41"/>
      <c r="F642" s="42"/>
      <c r="G642" s="43"/>
      <c r="H642" s="43"/>
      <c r="I642" s="43"/>
      <c r="O642" s="141"/>
      <c r="P642" s="141"/>
      <c r="Q642" s="141"/>
      <c r="R642" s="141"/>
      <c r="S642" s="42"/>
      <c r="T642" s="43"/>
      <c r="U642" s="43"/>
      <c r="V642" s="43"/>
    </row>
    <row r="643" spans="5:22" ht="12.75" customHeight="1" x14ac:dyDescent="0.2">
      <c r="E643" s="41"/>
      <c r="F643" s="42"/>
      <c r="G643" s="43"/>
      <c r="H643" s="43"/>
      <c r="I643" s="43"/>
      <c r="O643" s="141"/>
      <c r="P643" s="141"/>
      <c r="Q643" s="141"/>
      <c r="R643" s="141"/>
      <c r="S643" s="42"/>
      <c r="T643" s="43"/>
      <c r="U643" s="43"/>
      <c r="V643" s="43"/>
    </row>
    <row r="644" spans="5:22" ht="12.75" customHeight="1" x14ac:dyDescent="0.2">
      <c r="E644" s="41"/>
      <c r="F644" s="42"/>
      <c r="G644" s="43"/>
      <c r="H644" s="43"/>
      <c r="I644" s="43"/>
      <c r="O644" s="141"/>
      <c r="P644" s="141"/>
      <c r="Q644" s="141"/>
      <c r="R644" s="141"/>
      <c r="S644" s="42"/>
      <c r="T644" s="43"/>
      <c r="U644" s="43"/>
      <c r="V644" s="43"/>
    </row>
    <row r="645" spans="5:22" ht="12.75" customHeight="1" x14ac:dyDescent="0.2">
      <c r="E645" s="41"/>
      <c r="F645" s="42"/>
      <c r="G645" s="43"/>
      <c r="H645" s="43"/>
      <c r="I645" s="43"/>
      <c r="O645" s="141"/>
      <c r="P645" s="141"/>
      <c r="Q645" s="141"/>
      <c r="R645" s="141"/>
      <c r="S645" s="42"/>
      <c r="T645" s="43"/>
      <c r="U645" s="43"/>
      <c r="V645" s="43"/>
    </row>
    <row r="646" spans="5:22" ht="12.75" customHeight="1" x14ac:dyDescent="0.2">
      <c r="E646" s="41"/>
      <c r="F646" s="42"/>
      <c r="G646" s="43"/>
      <c r="H646" s="43"/>
      <c r="I646" s="43"/>
      <c r="O646" s="141"/>
      <c r="P646" s="141"/>
      <c r="Q646" s="141"/>
      <c r="R646" s="141"/>
      <c r="S646" s="42"/>
      <c r="T646" s="43"/>
      <c r="U646" s="43"/>
      <c r="V646" s="43"/>
    </row>
    <row r="647" spans="5:22" ht="12.75" customHeight="1" x14ac:dyDescent="0.2">
      <c r="E647" s="41"/>
      <c r="F647" s="42"/>
      <c r="G647" s="43"/>
      <c r="H647" s="43"/>
      <c r="I647" s="43"/>
      <c r="O647" s="141"/>
      <c r="P647" s="141"/>
      <c r="Q647" s="141"/>
      <c r="R647" s="141"/>
      <c r="S647" s="42"/>
      <c r="T647" s="43"/>
      <c r="U647" s="43"/>
      <c r="V647" s="43"/>
    </row>
    <row r="648" spans="5:22" ht="12.75" customHeight="1" x14ac:dyDescent="0.2">
      <c r="E648" s="41"/>
      <c r="F648" s="42"/>
      <c r="G648" s="43"/>
      <c r="H648" s="43"/>
      <c r="I648" s="43"/>
      <c r="O648" s="141"/>
      <c r="P648" s="141"/>
      <c r="Q648" s="141"/>
      <c r="R648" s="141"/>
      <c r="S648" s="42"/>
      <c r="T648" s="43"/>
      <c r="U648" s="43"/>
      <c r="V648" s="43"/>
    </row>
    <row r="649" spans="5:22" ht="12.75" customHeight="1" x14ac:dyDescent="0.2">
      <c r="E649" s="41"/>
      <c r="F649" s="42"/>
      <c r="G649" s="43"/>
      <c r="H649" s="43"/>
      <c r="I649" s="43"/>
      <c r="O649" s="141"/>
      <c r="P649" s="141"/>
      <c r="Q649" s="141"/>
      <c r="R649" s="141"/>
      <c r="S649" s="42"/>
      <c r="T649" s="43"/>
      <c r="U649" s="43"/>
      <c r="V649" s="43"/>
    </row>
    <row r="650" spans="5:22" ht="12.75" customHeight="1" x14ac:dyDescent="0.2">
      <c r="E650" s="41"/>
      <c r="F650" s="42"/>
      <c r="G650" s="43"/>
      <c r="H650" s="43"/>
      <c r="I650" s="43"/>
      <c r="O650" s="141"/>
      <c r="P650" s="141"/>
      <c r="Q650" s="141"/>
      <c r="R650" s="141"/>
      <c r="S650" s="42"/>
      <c r="T650" s="43"/>
      <c r="U650" s="43"/>
      <c r="V650" s="43"/>
    </row>
    <row r="651" spans="5:22" ht="12.75" customHeight="1" x14ac:dyDescent="0.2">
      <c r="E651" s="41"/>
      <c r="F651" s="42"/>
      <c r="G651" s="43"/>
      <c r="H651" s="43"/>
      <c r="I651" s="43"/>
      <c r="O651" s="141"/>
      <c r="P651" s="141"/>
      <c r="Q651" s="141"/>
      <c r="R651" s="141"/>
      <c r="S651" s="42"/>
      <c r="T651" s="43"/>
      <c r="U651" s="43"/>
      <c r="V651" s="43"/>
    </row>
    <row r="652" spans="5:22" ht="12.75" customHeight="1" x14ac:dyDescent="0.2">
      <c r="E652" s="41"/>
      <c r="F652" s="42"/>
      <c r="G652" s="43"/>
      <c r="H652" s="43"/>
      <c r="I652" s="43"/>
      <c r="O652" s="141"/>
      <c r="P652" s="141"/>
      <c r="Q652" s="141"/>
      <c r="R652" s="141"/>
      <c r="S652" s="42"/>
      <c r="T652" s="43"/>
      <c r="U652" s="43"/>
      <c r="V652" s="43"/>
    </row>
    <row r="653" spans="5:22" ht="12.75" customHeight="1" x14ac:dyDescent="0.2">
      <c r="E653" s="41"/>
      <c r="F653" s="42"/>
      <c r="G653" s="43"/>
      <c r="H653" s="43"/>
      <c r="I653" s="43"/>
      <c r="O653" s="141"/>
      <c r="P653" s="141"/>
      <c r="Q653" s="141"/>
      <c r="R653" s="141"/>
      <c r="S653" s="42"/>
      <c r="T653" s="43"/>
      <c r="U653" s="43"/>
      <c r="V653" s="43"/>
    </row>
    <row r="654" spans="5:22" ht="12.75" customHeight="1" x14ac:dyDescent="0.2">
      <c r="E654" s="41"/>
      <c r="F654" s="42"/>
      <c r="G654" s="43"/>
      <c r="H654" s="43"/>
      <c r="I654" s="43"/>
      <c r="O654" s="141"/>
      <c r="P654" s="141"/>
      <c r="Q654" s="141"/>
      <c r="R654" s="141"/>
      <c r="S654" s="42"/>
      <c r="T654" s="43"/>
      <c r="U654" s="43"/>
      <c r="V654" s="43"/>
    </row>
    <row r="655" spans="5:22" ht="12.75" customHeight="1" x14ac:dyDescent="0.2">
      <c r="E655" s="41"/>
      <c r="F655" s="42"/>
      <c r="G655" s="43"/>
      <c r="H655" s="43"/>
      <c r="I655" s="43"/>
      <c r="O655" s="141"/>
      <c r="P655" s="141"/>
      <c r="Q655" s="141"/>
      <c r="R655" s="141"/>
      <c r="S655" s="42"/>
      <c r="T655" s="43"/>
      <c r="U655" s="43"/>
      <c r="V655" s="43"/>
    </row>
    <row r="656" spans="5:22" ht="12.75" customHeight="1" x14ac:dyDescent="0.2">
      <c r="E656" s="41"/>
      <c r="F656" s="42"/>
      <c r="G656" s="43"/>
      <c r="H656" s="43"/>
      <c r="I656" s="43"/>
      <c r="O656" s="141"/>
      <c r="P656" s="141"/>
      <c r="Q656" s="141"/>
      <c r="R656" s="141"/>
      <c r="S656" s="42"/>
      <c r="T656" s="43"/>
      <c r="U656" s="43"/>
      <c r="V656" s="43"/>
    </row>
    <row r="657" spans="5:22" ht="12.75" customHeight="1" x14ac:dyDescent="0.2">
      <c r="E657" s="41"/>
      <c r="F657" s="42"/>
      <c r="G657" s="43"/>
      <c r="H657" s="43"/>
      <c r="I657" s="43"/>
      <c r="O657" s="141"/>
      <c r="P657" s="141"/>
      <c r="Q657" s="141"/>
      <c r="R657" s="141"/>
      <c r="S657" s="42"/>
      <c r="T657" s="43"/>
      <c r="U657" s="43"/>
      <c r="V657" s="43"/>
    </row>
    <row r="658" spans="5:22" ht="12.75" customHeight="1" x14ac:dyDescent="0.2">
      <c r="E658" s="41"/>
      <c r="F658" s="42"/>
      <c r="G658" s="43"/>
      <c r="H658" s="43"/>
      <c r="I658" s="43"/>
      <c r="O658" s="141"/>
      <c r="P658" s="141"/>
      <c r="Q658" s="141"/>
      <c r="R658" s="141"/>
      <c r="S658" s="42"/>
      <c r="T658" s="43"/>
      <c r="U658" s="43"/>
      <c r="V658" s="43"/>
    </row>
    <row r="659" spans="5:22" ht="12.75" customHeight="1" x14ac:dyDescent="0.2">
      <c r="E659" s="41"/>
      <c r="F659" s="42"/>
      <c r="G659" s="43"/>
      <c r="H659" s="43"/>
      <c r="I659" s="43"/>
      <c r="O659" s="141"/>
      <c r="P659" s="141"/>
      <c r="Q659" s="141"/>
      <c r="R659" s="141"/>
      <c r="S659" s="42"/>
      <c r="T659" s="43"/>
      <c r="U659" s="43"/>
      <c r="V659" s="43"/>
    </row>
    <row r="660" spans="5:22" ht="12.75" customHeight="1" x14ac:dyDescent="0.2">
      <c r="E660" s="41"/>
      <c r="F660" s="42"/>
      <c r="G660" s="43"/>
      <c r="H660" s="43"/>
      <c r="I660" s="43"/>
      <c r="O660" s="141"/>
      <c r="P660" s="141"/>
      <c r="Q660" s="141"/>
      <c r="R660" s="141"/>
      <c r="S660" s="42"/>
      <c r="T660" s="43"/>
      <c r="U660" s="43"/>
      <c r="V660" s="43"/>
    </row>
    <row r="661" spans="5:22" ht="12.75" customHeight="1" x14ac:dyDescent="0.2">
      <c r="E661" s="41"/>
      <c r="F661" s="42"/>
      <c r="G661" s="43"/>
      <c r="H661" s="43"/>
      <c r="I661" s="43"/>
      <c r="O661" s="141"/>
      <c r="P661" s="141"/>
      <c r="Q661" s="141"/>
      <c r="R661" s="141"/>
      <c r="S661" s="42"/>
      <c r="T661" s="43"/>
      <c r="U661" s="43"/>
      <c r="V661" s="43"/>
    </row>
    <row r="662" spans="5:22" ht="12.75" customHeight="1" x14ac:dyDescent="0.2">
      <c r="E662" s="41"/>
      <c r="F662" s="42"/>
      <c r="G662" s="43"/>
      <c r="H662" s="43"/>
      <c r="I662" s="43"/>
      <c r="O662" s="141"/>
      <c r="P662" s="141"/>
      <c r="Q662" s="141"/>
      <c r="R662" s="141"/>
      <c r="S662" s="42"/>
      <c r="T662" s="43"/>
      <c r="U662" s="43"/>
      <c r="V662" s="43"/>
    </row>
    <row r="663" spans="5:22" ht="12.75" customHeight="1" x14ac:dyDescent="0.2">
      <c r="E663" s="41"/>
      <c r="F663" s="42"/>
      <c r="G663" s="43"/>
      <c r="H663" s="43"/>
      <c r="I663" s="43"/>
      <c r="O663" s="141"/>
      <c r="P663" s="141"/>
      <c r="Q663" s="141"/>
      <c r="R663" s="141"/>
      <c r="S663" s="42"/>
      <c r="T663" s="43"/>
      <c r="U663" s="43"/>
      <c r="V663" s="43"/>
    </row>
    <row r="664" spans="5:22" ht="12.75" customHeight="1" x14ac:dyDescent="0.2">
      <c r="E664" s="41"/>
      <c r="F664" s="42"/>
      <c r="G664" s="43"/>
      <c r="H664" s="43"/>
      <c r="I664" s="43"/>
      <c r="O664" s="141"/>
      <c r="P664" s="141"/>
      <c r="Q664" s="141"/>
      <c r="R664" s="141"/>
      <c r="S664" s="42"/>
      <c r="T664" s="43"/>
      <c r="U664" s="43"/>
      <c r="V664" s="43"/>
    </row>
    <row r="665" spans="5:22" ht="12.75" customHeight="1" x14ac:dyDescent="0.2">
      <c r="E665" s="41"/>
      <c r="F665" s="42"/>
      <c r="G665" s="43"/>
      <c r="H665" s="43"/>
      <c r="I665" s="43"/>
      <c r="O665" s="141"/>
      <c r="P665" s="141"/>
      <c r="Q665" s="141"/>
      <c r="R665" s="141"/>
      <c r="S665" s="42"/>
      <c r="T665" s="43"/>
      <c r="U665" s="43"/>
      <c r="V665" s="43"/>
    </row>
    <row r="666" spans="5:22" ht="12.75" customHeight="1" x14ac:dyDescent="0.2">
      <c r="E666" s="41"/>
      <c r="F666" s="42"/>
      <c r="G666" s="43"/>
      <c r="H666" s="43"/>
      <c r="I666" s="43"/>
      <c r="O666" s="141"/>
      <c r="P666" s="141"/>
      <c r="Q666" s="141"/>
      <c r="R666" s="141"/>
      <c r="S666" s="42"/>
      <c r="T666" s="43"/>
      <c r="U666" s="43"/>
      <c r="V666" s="43"/>
    </row>
    <row r="667" spans="5:22" ht="12.75" customHeight="1" x14ac:dyDescent="0.2">
      <c r="E667" s="41"/>
      <c r="F667" s="42"/>
      <c r="G667" s="43"/>
      <c r="H667" s="43"/>
      <c r="I667" s="43"/>
      <c r="O667" s="141"/>
      <c r="P667" s="141"/>
      <c r="Q667" s="141"/>
      <c r="R667" s="141"/>
      <c r="S667" s="42"/>
      <c r="T667" s="43"/>
      <c r="U667" s="43"/>
      <c r="V667" s="43"/>
    </row>
    <row r="668" spans="5:22" ht="12.75" customHeight="1" x14ac:dyDescent="0.2">
      <c r="E668" s="41"/>
      <c r="F668" s="42"/>
      <c r="G668" s="43"/>
      <c r="H668" s="43"/>
      <c r="I668" s="43"/>
      <c r="O668" s="141"/>
      <c r="P668" s="141"/>
      <c r="Q668" s="141"/>
      <c r="R668" s="141"/>
      <c r="S668" s="42"/>
      <c r="T668" s="43"/>
      <c r="U668" s="43"/>
      <c r="V668" s="43"/>
    </row>
    <row r="669" spans="5:22" ht="12.75" customHeight="1" x14ac:dyDescent="0.2">
      <c r="E669" s="41"/>
      <c r="F669" s="42"/>
      <c r="G669" s="43"/>
      <c r="H669" s="43"/>
      <c r="I669" s="43"/>
      <c r="O669" s="141"/>
      <c r="P669" s="141"/>
      <c r="Q669" s="141"/>
      <c r="R669" s="141"/>
      <c r="S669" s="42"/>
      <c r="T669" s="43"/>
      <c r="U669" s="43"/>
      <c r="V669" s="43"/>
    </row>
    <row r="670" spans="5:22" ht="12.75" customHeight="1" x14ac:dyDescent="0.2">
      <c r="E670" s="41"/>
      <c r="F670" s="42"/>
      <c r="G670" s="43"/>
      <c r="H670" s="43"/>
      <c r="I670" s="43"/>
      <c r="O670" s="141"/>
      <c r="P670" s="141"/>
      <c r="Q670" s="141"/>
      <c r="R670" s="141"/>
      <c r="S670" s="42"/>
      <c r="T670" s="43"/>
      <c r="U670" s="43"/>
      <c r="V670" s="43"/>
    </row>
    <row r="671" spans="5:22" ht="12.75" customHeight="1" x14ac:dyDescent="0.2">
      <c r="E671" s="41"/>
      <c r="F671" s="42"/>
      <c r="G671" s="43"/>
      <c r="H671" s="43"/>
      <c r="I671" s="43"/>
      <c r="O671" s="141"/>
      <c r="P671" s="141"/>
      <c r="Q671" s="141"/>
      <c r="R671" s="141"/>
      <c r="S671" s="42"/>
      <c r="T671" s="43"/>
      <c r="U671" s="43"/>
      <c r="V671" s="43"/>
    </row>
    <row r="672" spans="5:22" ht="12.75" customHeight="1" x14ac:dyDescent="0.2">
      <c r="E672" s="41"/>
      <c r="F672" s="42"/>
      <c r="G672" s="43"/>
      <c r="H672" s="43"/>
      <c r="I672" s="43"/>
      <c r="O672" s="141"/>
      <c r="P672" s="141"/>
      <c r="Q672" s="141"/>
      <c r="R672" s="141"/>
      <c r="S672" s="42"/>
      <c r="T672" s="43"/>
      <c r="U672" s="43"/>
      <c r="V672" s="43"/>
    </row>
    <row r="673" spans="5:22" ht="12.75" customHeight="1" x14ac:dyDescent="0.2">
      <c r="E673" s="41"/>
      <c r="F673" s="42"/>
      <c r="G673" s="43"/>
      <c r="H673" s="43"/>
      <c r="I673" s="43"/>
      <c r="O673" s="141"/>
      <c r="P673" s="141"/>
      <c r="Q673" s="141"/>
      <c r="R673" s="141"/>
      <c r="S673" s="42"/>
      <c r="T673" s="43"/>
      <c r="U673" s="43"/>
      <c r="V673" s="43"/>
    </row>
    <row r="674" spans="5:22" ht="12.75" customHeight="1" x14ac:dyDescent="0.2">
      <c r="E674" s="41"/>
      <c r="F674" s="42"/>
      <c r="G674" s="43"/>
      <c r="H674" s="43"/>
      <c r="I674" s="43"/>
      <c r="O674" s="141"/>
      <c r="P674" s="141"/>
      <c r="Q674" s="141"/>
      <c r="R674" s="141"/>
      <c r="S674" s="42"/>
      <c r="T674" s="43"/>
      <c r="U674" s="43"/>
      <c r="V674" s="43"/>
    </row>
    <row r="675" spans="5:22" ht="12.75" customHeight="1" x14ac:dyDescent="0.2">
      <c r="E675" s="41"/>
      <c r="F675" s="42"/>
      <c r="G675" s="43"/>
      <c r="H675" s="43"/>
      <c r="I675" s="43"/>
      <c r="O675" s="141"/>
      <c r="P675" s="141"/>
      <c r="Q675" s="141"/>
      <c r="R675" s="141"/>
      <c r="S675" s="42"/>
      <c r="T675" s="43"/>
      <c r="U675" s="43"/>
      <c r="V675" s="43"/>
    </row>
    <row r="676" spans="5:22" ht="12.75" customHeight="1" x14ac:dyDescent="0.2">
      <c r="E676" s="41"/>
      <c r="F676" s="42"/>
      <c r="G676" s="43"/>
      <c r="H676" s="43"/>
      <c r="I676" s="43"/>
      <c r="O676" s="141"/>
      <c r="P676" s="141"/>
      <c r="Q676" s="141"/>
      <c r="R676" s="141"/>
      <c r="S676" s="42"/>
      <c r="T676" s="43"/>
      <c r="U676" s="43"/>
      <c r="V676" s="43"/>
    </row>
    <row r="677" spans="5:22" ht="12.75" customHeight="1" x14ac:dyDescent="0.2">
      <c r="E677" s="41"/>
      <c r="F677" s="42"/>
      <c r="G677" s="43"/>
      <c r="H677" s="43"/>
      <c r="I677" s="43"/>
      <c r="O677" s="141"/>
      <c r="P677" s="141"/>
      <c r="Q677" s="141"/>
      <c r="R677" s="141"/>
      <c r="S677" s="42"/>
      <c r="T677" s="43"/>
      <c r="U677" s="43"/>
      <c r="V677" s="43"/>
    </row>
    <row r="678" spans="5:22" ht="12.75" customHeight="1" x14ac:dyDescent="0.2">
      <c r="E678" s="41"/>
      <c r="F678" s="42"/>
      <c r="G678" s="43"/>
      <c r="H678" s="43"/>
      <c r="I678" s="43"/>
      <c r="O678" s="141"/>
      <c r="P678" s="141"/>
      <c r="Q678" s="141"/>
      <c r="R678" s="141"/>
      <c r="S678" s="42"/>
      <c r="T678" s="43"/>
      <c r="U678" s="43"/>
      <c r="V678" s="43"/>
    </row>
    <row r="679" spans="5:22" ht="12.75" customHeight="1" x14ac:dyDescent="0.2">
      <c r="E679" s="41"/>
      <c r="F679" s="42"/>
      <c r="G679" s="43"/>
      <c r="H679" s="43"/>
      <c r="I679" s="43"/>
      <c r="O679" s="141"/>
      <c r="P679" s="141"/>
      <c r="Q679" s="141"/>
      <c r="R679" s="141"/>
      <c r="S679" s="42"/>
      <c r="T679" s="43"/>
      <c r="U679" s="43"/>
      <c r="V679" s="43"/>
    </row>
    <row r="680" spans="5:22" ht="12.75" customHeight="1" x14ac:dyDescent="0.2">
      <c r="E680" s="41"/>
      <c r="F680" s="42"/>
      <c r="G680" s="43"/>
      <c r="H680" s="43"/>
      <c r="I680" s="43"/>
      <c r="O680" s="141"/>
      <c r="P680" s="141"/>
      <c r="Q680" s="141"/>
      <c r="R680" s="141"/>
      <c r="S680" s="42"/>
      <c r="T680" s="43"/>
      <c r="U680" s="43"/>
      <c r="V680" s="43"/>
    </row>
    <row r="681" spans="5:22" ht="12.75" customHeight="1" x14ac:dyDescent="0.2">
      <c r="E681" s="41"/>
      <c r="F681" s="42"/>
      <c r="G681" s="43"/>
      <c r="H681" s="43"/>
      <c r="I681" s="43"/>
      <c r="O681" s="141"/>
      <c r="P681" s="141"/>
      <c r="Q681" s="141"/>
      <c r="R681" s="141"/>
      <c r="S681" s="42"/>
      <c r="T681" s="43"/>
      <c r="U681" s="43"/>
      <c r="V681" s="43"/>
    </row>
    <row r="682" spans="5:22" ht="12.75" customHeight="1" x14ac:dyDescent="0.2">
      <c r="E682" s="41"/>
      <c r="F682" s="42"/>
      <c r="G682" s="43"/>
      <c r="H682" s="43"/>
      <c r="I682" s="43"/>
      <c r="O682" s="141"/>
      <c r="P682" s="141"/>
      <c r="Q682" s="141"/>
      <c r="R682" s="141"/>
      <c r="S682" s="42"/>
      <c r="T682" s="43"/>
      <c r="U682" s="43"/>
      <c r="V682" s="43"/>
    </row>
    <row r="683" spans="5:22" ht="12.75" customHeight="1" x14ac:dyDescent="0.2">
      <c r="E683" s="41"/>
      <c r="F683" s="42"/>
      <c r="G683" s="43"/>
      <c r="H683" s="43"/>
      <c r="I683" s="43"/>
      <c r="O683" s="141"/>
      <c r="P683" s="141"/>
      <c r="Q683" s="141"/>
      <c r="R683" s="141"/>
      <c r="S683" s="42"/>
      <c r="T683" s="43"/>
      <c r="U683" s="43"/>
      <c r="V683" s="43"/>
    </row>
    <row r="684" spans="5:22" ht="12.75" customHeight="1" x14ac:dyDescent="0.2">
      <c r="E684" s="41"/>
      <c r="F684" s="42"/>
      <c r="G684" s="43"/>
      <c r="H684" s="43"/>
      <c r="I684" s="43"/>
      <c r="O684" s="141"/>
      <c r="P684" s="141"/>
      <c r="Q684" s="141"/>
      <c r="R684" s="141"/>
      <c r="S684" s="42"/>
      <c r="T684" s="43"/>
      <c r="U684" s="43"/>
      <c r="V684" s="43"/>
    </row>
    <row r="685" spans="5:22" ht="12.75" customHeight="1" x14ac:dyDescent="0.2">
      <c r="E685" s="41"/>
      <c r="F685" s="42"/>
      <c r="G685" s="43"/>
      <c r="H685" s="43"/>
      <c r="I685" s="43"/>
      <c r="O685" s="141"/>
      <c r="P685" s="141"/>
      <c r="Q685" s="141"/>
      <c r="R685" s="141"/>
      <c r="S685" s="42"/>
      <c r="T685" s="43"/>
      <c r="U685" s="43"/>
      <c r="V685" s="43"/>
    </row>
    <row r="686" spans="5:22" ht="12.75" customHeight="1" x14ac:dyDescent="0.2">
      <c r="E686" s="41"/>
      <c r="F686" s="42"/>
      <c r="G686" s="43"/>
      <c r="H686" s="43"/>
      <c r="I686" s="43"/>
      <c r="O686" s="141"/>
      <c r="P686" s="141"/>
      <c r="Q686" s="141"/>
      <c r="R686" s="141"/>
      <c r="S686" s="42"/>
      <c r="T686" s="43"/>
      <c r="U686" s="43"/>
      <c r="V686" s="43"/>
    </row>
    <row r="687" spans="5:22" ht="12.75" customHeight="1" x14ac:dyDescent="0.2">
      <c r="E687" s="41"/>
      <c r="F687" s="42"/>
      <c r="G687" s="43"/>
      <c r="H687" s="43"/>
      <c r="I687" s="43"/>
      <c r="O687" s="141"/>
      <c r="P687" s="141"/>
      <c r="Q687" s="141"/>
      <c r="R687" s="141"/>
      <c r="S687" s="42"/>
      <c r="T687" s="43"/>
      <c r="U687" s="43"/>
      <c r="V687" s="43"/>
    </row>
    <row r="688" spans="5:22" ht="12.75" customHeight="1" x14ac:dyDescent="0.2">
      <c r="E688" s="41"/>
      <c r="F688" s="42"/>
      <c r="G688" s="43"/>
      <c r="H688" s="43"/>
      <c r="I688" s="43"/>
      <c r="O688" s="141"/>
      <c r="P688" s="141"/>
      <c r="Q688" s="141"/>
      <c r="R688" s="141"/>
      <c r="S688" s="42"/>
      <c r="T688" s="43"/>
      <c r="U688" s="43"/>
      <c r="V688" s="43"/>
    </row>
    <row r="689" spans="5:22" ht="12.75" customHeight="1" x14ac:dyDescent="0.2">
      <c r="E689" s="41"/>
      <c r="F689" s="42"/>
      <c r="G689" s="43"/>
      <c r="H689" s="43"/>
      <c r="I689" s="43"/>
      <c r="O689" s="141"/>
      <c r="P689" s="141"/>
      <c r="Q689" s="141"/>
      <c r="R689" s="141"/>
      <c r="S689" s="42"/>
      <c r="T689" s="43"/>
      <c r="U689" s="43"/>
      <c r="V689" s="43"/>
    </row>
    <row r="690" spans="5:22" ht="12.75" customHeight="1" x14ac:dyDescent="0.2">
      <c r="E690" s="41"/>
      <c r="F690" s="42"/>
      <c r="G690" s="43"/>
      <c r="H690" s="43"/>
      <c r="I690" s="43"/>
      <c r="O690" s="141"/>
      <c r="P690" s="141"/>
      <c r="Q690" s="141"/>
      <c r="R690" s="141"/>
      <c r="S690" s="42"/>
      <c r="T690" s="43"/>
      <c r="U690" s="43"/>
      <c r="V690" s="43"/>
    </row>
    <row r="691" spans="5:22" ht="12.75" customHeight="1" x14ac:dyDescent="0.2">
      <c r="E691" s="41"/>
      <c r="F691" s="42"/>
      <c r="G691" s="43"/>
      <c r="H691" s="43"/>
      <c r="I691" s="43"/>
      <c r="O691" s="141"/>
      <c r="P691" s="141"/>
      <c r="Q691" s="141"/>
      <c r="R691" s="141"/>
      <c r="S691" s="42"/>
      <c r="T691" s="43"/>
      <c r="U691" s="43"/>
      <c r="V691" s="43"/>
    </row>
    <row r="692" spans="5:22" ht="12.75" customHeight="1" x14ac:dyDescent="0.2">
      <c r="E692" s="41"/>
      <c r="F692" s="42"/>
      <c r="G692" s="43"/>
      <c r="H692" s="43"/>
      <c r="I692" s="43"/>
      <c r="O692" s="141"/>
      <c r="P692" s="141"/>
      <c r="Q692" s="141"/>
      <c r="R692" s="141"/>
      <c r="S692" s="42"/>
      <c r="T692" s="43"/>
      <c r="U692" s="43"/>
      <c r="V692" s="43"/>
    </row>
    <row r="693" spans="5:22" ht="12.75" customHeight="1" x14ac:dyDescent="0.2">
      <c r="E693" s="41"/>
      <c r="F693" s="42"/>
      <c r="G693" s="43"/>
      <c r="H693" s="43"/>
      <c r="I693" s="43"/>
      <c r="O693" s="141"/>
      <c r="P693" s="141"/>
      <c r="Q693" s="141"/>
      <c r="R693" s="141"/>
      <c r="S693" s="42"/>
      <c r="T693" s="43"/>
      <c r="U693" s="43"/>
      <c r="V693" s="43"/>
    </row>
    <row r="694" spans="5:22" ht="12.75" customHeight="1" x14ac:dyDescent="0.2">
      <c r="E694" s="41"/>
      <c r="F694" s="42"/>
      <c r="G694" s="43"/>
      <c r="H694" s="43"/>
      <c r="I694" s="43"/>
      <c r="O694" s="141"/>
      <c r="P694" s="141"/>
      <c r="Q694" s="141"/>
      <c r="R694" s="141"/>
      <c r="S694" s="42"/>
      <c r="T694" s="43"/>
      <c r="U694" s="43"/>
      <c r="V694" s="43"/>
    </row>
    <row r="695" spans="5:22" ht="12.75" customHeight="1" x14ac:dyDescent="0.2">
      <c r="E695" s="41"/>
      <c r="F695" s="42"/>
      <c r="G695" s="43"/>
      <c r="H695" s="43"/>
      <c r="I695" s="43"/>
      <c r="O695" s="141"/>
      <c r="P695" s="141"/>
      <c r="Q695" s="141"/>
      <c r="R695" s="141"/>
      <c r="S695" s="42"/>
      <c r="T695" s="43"/>
      <c r="U695" s="43"/>
      <c r="V695" s="43"/>
    </row>
    <row r="696" spans="5:22" ht="12.75" customHeight="1" x14ac:dyDescent="0.2">
      <c r="E696" s="41"/>
      <c r="F696" s="42"/>
      <c r="G696" s="43"/>
      <c r="H696" s="43"/>
      <c r="I696" s="43"/>
      <c r="O696" s="141"/>
      <c r="P696" s="141"/>
      <c r="Q696" s="141"/>
      <c r="R696" s="141"/>
      <c r="S696" s="42"/>
      <c r="T696" s="43"/>
      <c r="U696" s="43"/>
      <c r="V696" s="43"/>
    </row>
    <row r="697" spans="5:22" ht="12.75" customHeight="1" x14ac:dyDescent="0.2">
      <c r="E697" s="41"/>
      <c r="F697" s="42"/>
      <c r="G697" s="43"/>
      <c r="H697" s="43"/>
      <c r="I697" s="43"/>
      <c r="O697" s="141"/>
      <c r="P697" s="141"/>
      <c r="Q697" s="141"/>
      <c r="R697" s="141"/>
      <c r="S697" s="42"/>
      <c r="T697" s="43"/>
      <c r="U697" s="43"/>
      <c r="V697" s="43"/>
    </row>
    <row r="698" spans="5:22" ht="12.75" customHeight="1" x14ac:dyDescent="0.2">
      <c r="E698" s="41"/>
      <c r="F698" s="42"/>
      <c r="G698" s="43"/>
      <c r="H698" s="43"/>
      <c r="I698" s="43"/>
      <c r="O698" s="141"/>
      <c r="P698" s="141"/>
      <c r="Q698" s="141"/>
      <c r="R698" s="141"/>
      <c r="S698" s="42"/>
      <c r="T698" s="43"/>
      <c r="U698" s="43"/>
      <c r="V698" s="43"/>
    </row>
    <row r="699" spans="5:22" ht="12.75" customHeight="1" x14ac:dyDescent="0.2">
      <c r="E699" s="41"/>
      <c r="F699" s="42"/>
      <c r="G699" s="43"/>
      <c r="H699" s="43"/>
      <c r="I699" s="43"/>
      <c r="O699" s="141"/>
      <c r="P699" s="141"/>
      <c r="Q699" s="141"/>
      <c r="R699" s="141"/>
      <c r="S699" s="42"/>
      <c r="T699" s="43"/>
      <c r="U699" s="43"/>
      <c r="V699" s="43"/>
    </row>
    <row r="700" spans="5:22" ht="12.75" customHeight="1" x14ac:dyDescent="0.2">
      <c r="E700" s="41"/>
      <c r="F700" s="42"/>
      <c r="G700" s="43"/>
      <c r="H700" s="43"/>
      <c r="I700" s="43"/>
      <c r="O700" s="141"/>
      <c r="P700" s="141"/>
      <c r="Q700" s="141"/>
      <c r="R700" s="141"/>
      <c r="S700" s="42"/>
      <c r="T700" s="43"/>
      <c r="U700" s="43"/>
      <c r="V700" s="43"/>
    </row>
    <row r="701" spans="5:22" ht="12.75" customHeight="1" x14ac:dyDescent="0.2">
      <c r="E701" s="41"/>
      <c r="F701" s="42"/>
      <c r="G701" s="43"/>
      <c r="H701" s="43"/>
      <c r="I701" s="43"/>
      <c r="O701" s="141"/>
      <c r="P701" s="141"/>
      <c r="Q701" s="141"/>
      <c r="R701" s="141"/>
      <c r="S701" s="42"/>
      <c r="T701" s="43"/>
      <c r="U701" s="43"/>
      <c r="V701" s="43"/>
    </row>
    <row r="702" spans="5:22" ht="12.75" customHeight="1" x14ac:dyDescent="0.2">
      <c r="E702" s="41"/>
      <c r="F702" s="42"/>
      <c r="G702" s="43"/>
      <c r="H702" s="43"/>
      <c r="I702" s="43"/>
      <c r="O702" s="141"/>
      <c r="P702" s="141"/>
      <c r="Q702" s="141"/>
      <c r="R702" s="141"/>
      <c r="S702" s="42"/>
      <c r="T702" s="43"/>
      <c r="U702" s="43"/>
      <c r="V702" s="43"/>
    </row>
    <row r="703" spans="5:22" ht="12.75" customHeight="1" x14ac:dyDescent="0.2">
      <c r="E703" s="41"/>
      <c r="F703" s="42"/>
      <c r="G703" s="43"/>
      <c r="H703" s="43"/>
      <c r="I703" s="43"/>
      <c r="O703" s="141"/>
      <c r="P703" s="141"/>
      <c r="Q703" s="141"/>
      <c r="R703" s="141"/>
      <c r="S703" s="42"/>
      <c r="T703" s="43"/>
      <c r="U703" s="43"/>
      <c r="V703" s="43"/>
    </row>
    <row r="704" spans="5:22" ht="12.75" customHeight="1" x14ac:dyDescent="0.2">
      <c r="E704" s="41"/>
      <c r="F704" s="42"/>
      <c r="G704" s="43"/>
      <c r="H704" s="43"/>
      <c r="I704" s="43"/>
      <c r="O704" s="141"/>
      <c r="P704" s="141"/>
      <c r="Q704" s="141"/>
      <c r="R704" s="141"/>
      <c r="S704" s="42"/>
      <c r="T704" s="43"/>
      <c r="U704" s="43"/>
      <c r="V704" s="43"/>
    </row>
    <row r="705" spans="5:22" ht="12.75" customHeight="1" x14ac:dyDescent="0.2">
      <c r="E705" s="41"/>
      <c r="F705" s="42"/>
      <c r="G705" s="43"/>
      <c r="H705" s="43"/>
      <c r="I705" s="43"/>
      <c r="O705" s="141"/>
      <c r="P705" s="141"/>
      <c r="Q705" s="141"/>
      <c r="R705" s="141"/>
      <c r="S705" s="42"/>
      <c r="T705" s="43"/>
      <c r="U705" s="43"/>
      <c r="V705" s="43"/>
    </row>
    <row r="706" spans="5:22" ht="12.75" customHeight="1" x14ac:dyDescent="0.2">
      <c r="E706" s="41"/>
      <c r="F706" s="42"/>
      <c r="G706" s="43"/>
      <c r="H706" s="43"/>
      <c r="I706" s="43"/>
      <c r="O706" s="141"/>
      <c r="P706" s="141"/>
      <c r="Q706" s="141"/>
      <c r="R706" s="141"/>
      <c r="S706" s="42"/>
      <c r="T706" s="43"/>
      <c r="U706" s="43"/>
      <c r="V706" s="43"/>
    </row>
    <row r="707" spans="5:22" ht="12.75" customHeight="1" x14ac:dyDescent="0.2">
      <c r="E707" s="41"/>
      <c r="F707" s="42"/>
      <c r="G707" s="43"/>
      <c r="H707" s="43"/>
      <c r="I707" s="43"/>
      <c r="O707" s="141"/>
      <c r="P707" s="141"/>
      <c r="Q707" s="141"/>
      <c r="R707" s="141"/>
      <c r="S707" s="42"/>
      <c r="T707" s="43"/>
      <c r="U707" s="43"/>
      <c r="V707" s="43"/>
    </row>
    <row r="708" spans="5:22" ht="12.75" customHeight="1" x14ac:dyDescent="0.2">
      <c r="E708" s="41"/>
      <c r="F708" s="42"/>
      <c r="G708" s="43"/>
      <c r="H708" s="43"/>
      <c r="I708" s="43"/>
      <c r="O708" s="141"/>
      <c r="P708" s="141"/>
      <c r="Q708" s="141"/>
      <c r="R708" s="141"/>
      <c r="S708" s="42"/>
      <c r="T708" s="43"/>
      <c r="U708" s="43"/>
      <c r="V708" s="43"/>
    </row>
    <row r="709" spans="5:22" ht="12.75" customHeight="1" x14ac:dyDescent="0.2">
      <c r="E709" s="41"/>
      <c r="F709" s="42"/>
      <c r="G709" s="43"/>
      <c r="H709" s="43"/>
      <c r="I709" s="43"/>
      <c r="O709" s="141"/>
      <c r="P709" s="141"/>
      <c r="Q709" s="141"/>
      <c r="R709" s="141"/>
      <c r="S709" s="42"/>
      <c r="T709" s="43"/>
      <c r="U709" s="43"/>
      <c r="V709" s="43"/>
    </row>
    <row r="710" spans="5:22" ht="12.75" customHeight="1" x14ac:dyDescent="0.2">
      <c r="E710" s="41"/>
      <c r="F710" s="42"/>
      <c r="G710" s="43"/>
      <c r="H710" s="43"/>
      <c r="I710" s="43"/>
      <c r="O710" s="141"/>
      <c r="P710" s="141"/>
      <c r="Q710" s="141"/>
      <c r="R710" s="141"/>
      <c r="S710" s="42"/>
      <c r="T710" s="43"/>
      <c r="U710" s="43"/>
      <c r="V710" s="43"/>
    </row>
    <row r="711" spans="5:22" ht="12.75" customHeight="1" x14ac:dyDescent="0.2">
      <c r="E711" s="41"/>
      <c r="F711" s="42"/>
      <c r="G711" s="43"/>
      <c r="H711" s="43"/>
      <c r="I711" s="43"/>
      <c r="O711" s="141"/>
      <c r="P711" s="141"/>
      <c r="Q711" s="141"/>
      <c r="R711" s="141"/>
      <c r="S711" s="42"/>
      <c r="T711" s="43"/>
      <c r="U711" s="43"/>
      <c r="V711" s="43"/>
    </row>
    <row r="712" spans="5:22" ht="12.75" customHeight="1" x14ac:dyDescent="0.2">
      <c r="E712" s="41"/>
      <c r="F712" s="42"/>
      <c r="G712" s="43"/>
      <c r="H712" s="43"/>
      <c r="I712" s="43"/>
      <c r="O712" s="141"/>
      <c r="P712" s="141"/>
      <c r="Q712" s="141"/>
      <c r="R712" s="141"/>
      <c r="S712" s="42"/>
      <c r="T712" s="43"/>
      <c r="U712" s="43"/>
      <c r="V712" s="43"/>
    </row>
    <row r="713" spans="5:22" ht="12.75" customHeight="1" x14ac:dyDescent="0.2">
      <c r="E713" s="41"/>
      <c r="F713" s="42"/>
      <c r="G713" s="43"/>
      <c r="H713" s="43"/>
      <c r="I713" s="43"/>
      <c r="O713" s="141"/>
      <c r="P713" s="141"/>
      <c r="Q713" s="141"/>
      <c r="R713" s="141"/>
      <c r="S713" s="42"/>
      <c r="T713" s="43"/>
      <c r="U713" s="43"/>
      <c r="V713" s="43"/>
    </row>
    <row r="714" spans="5:22" ht="12.75" customHeight="1" x14ac:dyDescent="0.2">
      <c r="E714" s="41"/>
      <c r="F714" s="42"/>
      <c r="G714" s="43"/>
      <c r="H714" s="43"/>
      <c r="I714" s="43"/>
      <c r="O714" s="141"/>
      <c r="P714" s="141"/>
      <c r="Q714" s="141"/>
      <c r="R714" s="141"/>
      <c r="S714" s="42"/>
      <c r="T714" s="43"/>
      <c r="U714" s="43"/>
      <c r="V714" s="43"/>
    </row>
    <row r="715" spans="5:22" ht="12.75" customHeight="1" x14ac:dyDescent="0.2">
      <c r="E715" s="41"/>
      <c r="F715" s="42"/>
      <c r="G715" s="43"/>
      <c r="H715" s="43"/>
      <c r="I715" s="43"/>
      <c r="O715" s="141"/>
      <c r="P715" s="141"/>
      <c r="Q715" s="141"/>
      <c r="R715" s="141"/>
      <c r="S715" s="42"/>
      <c r="T715" s="43"/>
      <c r="U715" s="43"/>
      <c r="V715" s="43"/>
    </row>
    <row r="716" spans="5:22" ht="12.75" customHeight="1" x14ac:dyDescent="0.2">
      <c r="E716" s="41"/>
      <c r="F716" s="42"/>
      <c r="G716" s="43"/>
      <c r="H716" s="43"/>
      <c r="I716" s="43"/>
      <c r="O716" s="141"/>
      <c r="P716" s="141"/>
      <c r="Q716" s="141"/>
      <c r="R716" s="141"/>
      <c r="S716" s="42"/>
      <c r="T716" s="43"/>
      <c r="U716" s="43"/>
      <c r="V716" s="43"/>
    </row>
    <row r="717" spans="5:22" ht="12.75" customHeight="1" x14ac:dyDescent="0.2">
      <c r="E717" s="41"/>
      <c r="F717" s="42"/>
      <c r="G717" s="43"/>
      <c r="H717" s="43"/>
      <c r="I717" s="43"/>
      <c r="O717" s="141"/>
      <c r="P717" s="141"/>
      <c r="Q717" s="141"/>
      <c r="R717" s="141"/>
      <c r="S717" s="42"/>
      <c r="T717" s="43"/>
      <c r="U717" s="43"/>
      <c r="V717" s="43"/>
    </row>
    <row r="718" spans="5:22" ht="12.75" customHeight="1" x14ac:dyDescent="0.2">
      <c r="E718" s="41"/>
      <c r="F718" s="42"/>
      <c r="G718" s="43"/>
      <c r="H718" s="43"/>
      <c r="I718" s="43"/>
      <c r="O718" s="141"/>
      <c r="P718" s="141"/>
      <c r="Q718" s="141"/>
      <c r="R718" s="141"/>
      <c r="S718" s="42"/>
      <c r="T718" s="43"/>
      <c r="U718" s="43"/>
      <c r="V718" s="43"/>
    </row>
    <row r="719" spans="5:22" ht="12.75" customHeight="1" x14ac:dyDescent="0.2">
      <c r="E719" s="41"/>
      <c r="F719" s="42"/>
      <c r="G719" s="43"/>
      <c r="H719" s="43"/>
      <c r="I719" s="43"/>
      <c r="O719" s="141"/>
      <c r="P719" s="141"/>
      <c r="Q719" s="141"/>
      <c r="R719" s="141"/>
      <c r="S719" s="42"/>
      <c r="T719" s="43"/>
      <c r="U719" s="43"/>
      <c r="V719" s="43"/>
    </row>
    <row r="720" spans="5:22" ht="12.75" customHeight="1" x14ac:dyDescent="0.2">
      <c r="E720" s="41"/>
      <c r="F720" s="42"/>
      <c r="G720" s="43"/>
      <c r="H720" s="43"/>
      <c r="I720" s="43"/>
      <c r="O720" s="141"/>
      <c r="P720" s="141"/>
      <c r="Q720" s="141"/>
      <c r="R720" s="141"/>
      <c r="S720" s="42"/>
      <c r="T720" s="43"/>
      <c r="U720" s="43"/>
      <c r="V720" s="43"/>
    </row>
    <row r="721" spans="5:22" ht="12.75" customHeight="1" x14ac:dyDescent="0.2">
      <c r="E721" s="41"/>
      <c r="F721" s="42"/>
      <c r="G721" s="43"/>
      <c r="H721" s="43"/>
      <c r="I721" s="43"/>
      <c r="O721" s="141"/>
      <c r="P721" s="141"/>
      <c r="Q721" s="141"/>
      <c r="R721" s="141"/>
      <c r="S721" s="42"/>
      <c r="T721" s="43"/>
      <c r="U721" s="43"/>
      <c r="V721" s="43"/>
    </row>
    <row r="722" spans="5:22" ht="12.75" customHeight="1" x14ac:dyDescent="0.2">
      <c r="E722" s="41"/>
      <c r="F722" s="42"/>
      <c r="G722" s="43"/>
      <c r="H722" s="43"/>
      <c r="I722" s="43"/>
      <c r="O722" s="141"/>
      <c r="P722" s="141"/>
      <c r="Q722" s="141"/>
      <c r="R722" s="141"/>
      <c r="S722" s="42"/>
      <c r="T722" s="43"/>
      <c r="U722" s="43"/>
      <c r="V722" s="43"/>
    </row>
    <row r="723" spans="5:22" ht="12.75" customHeight="1" x14ac:dyDescent="0.2">
      <c r="E723" s="41"/>
      <c r="F723" s="42"/>
      <c r="G723" s="43"/>
      <c r="H723" s="43"/>
      <c r="I723" s="43"/>
      <c r="O723" s="141"/>
      <c r="P723" s="141"/>
      <c r="Q723" s="141"/>
      <c r="R723" s="141"/>
      <c r="S723" s="42"/>
      <c r="T723" s="43"/>
      <c r="U723" s="43"/>
      <c r="V723" s="43"/>
    </row>
    <row r="724" spans="5:22" ht="12.75" customHeight="1" x14ac:dyDescent="0.2">
      <c r="E724" s="41"/>
      <c r="F724" s="42"/>
      <c r="G724" s="43"/>
      <c r="H724" s="43"/>
      <c r="I724" s="43"/>
      <c r="O724" s="141"/>
      <c r="P724" s="141"/>
      <c r="Q724" s="141"/>
      <c r="R724" s="141"/>
      <c r="S724" s="42"/>
      <c r="T724" s="43"/>
      <c r="U724" s="43"/>
      <c r="V724" s="43"/>
    </row>
    <row r="725" spans="5:22" ht="12.75" customHeight="1" x14ac:dyDescent="0.2">
      <c r="E725" s="41"/>
      <c r="F725" s="42"/>
      <c r="G725" s="43"/>
      <c r="H725" s="43"/>
      <c r="I725" s="43"/>
      <c r="O725" s="141"/>
      <c r="P725" s="141"/>
      <c r="Q725" s="141"/>
      <c r="R725" s="141"/>
      <c r="S725" s="42"/>
      <c r="T725" s="43"/>
      <c r="U725" s="43"/>
      <c r="V725" s="43"/>
    </row>
    <row r="726" spans="5:22" ht="12.75" customHeight="1" x14ac:dyDescent="0.2">
      <c r="E726" s="41"/>
      <c r="F726" s="42"/>
      <c r="G726" s="43"/>
      <c r="H726" s="43"/>
      <c r="I726" s="43"/>
      <c r="O726" s="141"/>
      <c r="P726" s="141"/>
      <c r="Q726" s="141"/>
      <c r="R726" s="141"/>
      <c r="S726" s="42"/>
      <c r="T726" s="43"/>
      <c r="U726" s="43"/>
      <c r="V726" s="43"/>
    </row>
    <row r="727" spans="5:22" ht="12.75" customHeight="1" x14ac:dyDescent="0.2">
      <c r="E727" s="41"/>
      <c r="F727" s="42"/>
      <c r="G727" s="43"/>
      <c r="H727" s="43"/>
      <c r="I727" s="43"/>
      <c r="O727" s="141"/>
      <c r="P727" s="141"/>
      <c r="Q727" s="141"/>
      <c r="R727" s="141"/>
      <c r="S727" s="42"/>
      <c r="T727" s="43"/>
      <c r="U727" s="43"/>
      <c r="V727" s="43"/>
    </row>
    <row r="728" spans="5:22" ht="12.75" customHeight="1" x14ac:dyDescent="0.2">
      <c r="E728" s="41"/>
      <c r="F728" s="42"/>
      <c r="G728" s="43"/>
      <c r="H728" s="43"/>
      <c r="I728" s="43"/>
      <c r="O728" s="141"/>
      <c r="P728" s="141"/>
      <c r="Q728" s="141"/>
      <c r="R728" s="141"/>
      <c r="S728" s="42"/>
      <c r="T728" s="43"/>
      <c r="U728" s="43"/>
      <c r="V728" s="43"/>
    </row>
    <row r="729" spans="5:22" ht="12.75" customHeight="1" x14ac:dyDescent="0.2">
      <c r="E729" s="41"/>
      <c r="F729" s="42"/>
      <c r="G729" s="43"/>
      <c r="H729" s="43"/>
      <c r="I729" s="43"/>
      <c r="O729" s="141"/>
      <c r="P729" s="141"/>
      <c r="Q729" s="141"/>
      <c r="R729" s="141"/>
      <c r="S729" s="42"/>
      <c r="T729" s="43"/>
      <c r="U729" s="43"/>
      <c r="V729" s="43"/>
    </row>
    <row r="730" spans="5:22" ht="12.75" customHeight="1" x14ac:dyDescent="0.2">
      <c r="E730" s="41"/>
      <c r="F730" s="42"/>
      <c r="G730" s="43"/>
      <c r="H730" s="43"/>
      <c r="I730" s="43"/>
      <c r="O730" s="141"/>
      <c r="P730" s="141"/>
      <c r="Q730" s="141"/>
      <c r="R730" s="141"/>
      <c r="S730" s="42"/>
      <c r="T730" s="43"/>
      <c r="U730" s="43"/>
      <c r="V730" s="43"/>
    </row>
    <row r="731" spans="5:22" ht="12.75" customHeight="1" x14ac:dyDescent="0.2">
      <c r="E731" s="41"/>
      <c r="F731" s="42"/>
      <c r="G731" s="43"/>
      <c r="H731" s="43"/>
      <c r="I731" s="43"/>
      <c r="O731" s="141"/>
      <c r="P731" s="141"/>
      <c r="Q731" s="141"/>
      <c r="R731" s="141"/>
      <c r="S731" s="42"/>
      <c r="T731" s="43"/>
      <c r="U731" s="43"/>
      <c r="V731" s="43"/>
    </row>
    <row r="732" spans="5:22" ht="12.75" customHeight="1" x14ac:dyDescent="0.2">
      <c r="E732" s="41"/>
      <c r="F732" s="42"/>
      <c r="G732" s="43"/>
      <c r="H732" s="43"/>
      <c r="I732" s="43"/>
      <c r="O732" s="141"/>
      <c r="P732" s="141"/>
      <c r="Q732" s="141"/>
      <c r="R732" s="141"/>
      <c r="S732" s="42"/>
      <c r="T732" s="43"/>
      <c r="U732" s="43"/>
      <c r="V732" s="43"/>
    </row>
    <row r="733" spans="5:22" ht="12.75" customHeight="1" x14ac:dyDescent="0.2">
      <c r="E733" s="41"/>
      <c r="F733" s="42"/>
      <c r="G733" s="43"/>
      <c r="H733" s="43"/>
      <c r="I733" s="43"/>
      <c r="O733" s="141"/>
      <c r="P733" s="141"/>
      <c r="Q733" s="141"/>
      <c r="R733" s="141"/>
      <c r="S733" s="42"/>
      <c r="T733" s="43"/>
      <c r="U733" s="43"/>
      <c r="V733" s="43"/>
    </row>
    <row r="734" spans="5:22" ht="12.75" customHeight="1" x14ac:dyDescent="0.2">
      <c r="E734" s="41"/>
      <c r="F734" s="42"/>
      <c r="G734" s="43"/>
      <c r="H734" s="43"/>
      <c r="I734" s="43"/>
      <c r="O734" s="141"/>
      <c r="P734" s="141"/>
      <c r="Q734" s="141"/>
      <c r="R734" s="141"/>
      <c r="S734" s="42"/>
      <c r="T734" s="43"/>
      <c r="U734" s="43"/>
      <c r="V734" s="43"/>
    </row>
    <row r="735" spans="5:22" ht="12.75" customHeight="1" x14ac:dyDescent="0.2">
      <c r="E735" s="41"/>
      <c r="F735" s="42"/>
      <c r="G735" s="43"/>
      <c r="H735" s="43"/>
      <c r="I735" s="43"/>
      <c r="O735" s="141"/>
      <c r="P735" s="141"/>
      <c r="Q735" s="141"/>
      <c r="R735" s="141"/>
      <c r="S735" s="42"/>
      <c r="T735" s="43"/>
      <c r="U735" s="43"/>
      <c r="V735" s="43"/>
    </row>
    <row r="736" spans="5:22" ht="12.75" customHeight="1" x14ac:dyDescent="0.2">
      <c r="E736" s="41"/>
      <c r="F736" s="42"/>
      <c r="G736" s="43"/>
      <c r="H736" s="43"/>
      <c r="I736" s="43"/>
      <c r="O736" s="141"/>
      <c r="P736" s="141"/>
      <c r="Q736" s="141"/>
      <c r="R736" s="141"/>
      <c r="S736" s="42"/>
      <c r="T736" s="43"/>
      <c r="U736" s="43"/>
      <c r="V736" s="43"/>
    </row>
    <row r="737" spans="5:22" ht="12.75" customHeight="1" x14ac:dyDescent="0.2">
      <c r="E737" s="41"/>
      <c r="F737" s="42"/>
      <c r="G737" s="43"/>
      <c r="H737" s="43"/>
      <c r="I737" s="43"/>
      <c r="O737" s="141"/>
      <c r="P737" s="141"/>
      <c r="Q737" s="141"/>
      <c r="R737" s="141"/>
      <c r="S737" s="42"/>
      <c r="T737" s="43"/>
      <c r="U737" s="43"/>
      <c r="V737" s="43"/>
    </row>
    <row r="738" spans="5:22" ht="12.75" customHeight="1" x14ac:dyDescent="0.2">
      <c r="E738" s="41"/>
      <c r="F738" s="42"/>
      <c r="G738" s="43"/>
      <c r="H738" s="43"/>
      <c r="I738" s="43"/>
      <c r="O738" s="141"/>
      <c r="P738" s="141"/>
      <c r="Q738" s="141"/>
      <c r="R738" s="141"/>
      <c r="S738" s="42"/>
      <c r="T738" s="43"/>
      <c r="U738" s="43"/>
      <c r="V738" s="43"/>
    </row>
    <row r="739" spans="5:22" ht="12.75" customHeight="1" x14ac:dyDescent="0.2">
      <c r="E739" s="41"/>
      <c r="F739" s="42"/>
      <c r="G739" s="43"/>
      <c r="H739" s="43"/>
      <c r="I739" s="43"/>
      <c r="O739" s="141"/>
      <c r="P739" s="141"/>
      <c r="Q739" s="141"/>
      <c r="R739" s="141"/>
      <c r="S739" s="42"/>
      <c r="T739" s="43"/>
      <c r="U739" s="43"/>
      <c r="V739" s="43"/>
    </row>
    <row r="740" spans="5:22" ht="12.75" customHeight="1" x14ac:dyDescent="0.2">
      <c r="E740" s="41"/>
      <c r="F740" s="42"/>
      <c r="G740" s="43"/>
      <c r="H740" s="43"/>
      <c r="I740" s="43"/>
      <c r="O740" s="141"/>
      <c r="P740" s="141"/>
      <c r="Q740" s="141"/>
      <c r="R740" s="141"/>
      <c r="S740" s="42"/>
      <c r="T740" s="43"/>
      <c r="U740" s="43"/>
      <c r="V740" s="43"/>
    </row>
    <row r="741" spans="5:22" ht="12.75" customHeight="1" x14ac:dyDescent="0.2">
      <c r="E741" s="41"/>
      <c r="F741" s="42"/>
      <c r="G741" s="43"/>
      <c r="H741" s="43"/>
      <c r="I741" s="43"/>
      <c r="O741" s="141"/>
      <c r="P741" s="141"/>
      <c r="Q741" s="141"/>
      <c r="R741" s="141"/>
      <c r="S741" s="42"/>
      <c r="T741" s="43"/>
      <c r="U741" s="43"/>
      <c r="V741" s="43"/>
    </row>
    <row r="742" spans="5:22" ht="12.75" customHeight="1" x14ac:dyDescent="0.2">
      <c r="E742" s="41"/>
      <c r="F742" s="42"/>
      <c r="G742" s="43"/>
      <c r="H742" s="43"/>
      <c r="I742" s="43"/>
      <c r="O742" s="141"/>
      <c r="P742" s="141"/>
      <c r="Q742" s="141"/>
      <c r="R742" s="141"/>
      <c r="S742" s="42"/>
      <c r="T742" s="43"/>
      <c r="U742" s="43"/>
      <c r="V742" s="43"/>
    </row>
    <row r="743" spans="5:22" ht="12.75" customHeight="1" x14ac:dyDescent="0.2">
      <c r="E743" s="41"/>
      <c r="F743" s="42"/>
      <c r="G743" s="43"/>
      <c r="H743" s="43"/>
      <c r="I743" s="43"/>
      <c r="O743" s="141"/>
      <c r="P743" s="141"/>
      <c r="Q743" s="141"/>
      <c r="R743" s="141"/>
      <c r="S743" s="42"/>
      <c r="T743" s="43"/>
      <c r="U743" s="43"/>
      <c r="V743" s="43"/>
    </row>
    <row r="744" spans="5:22" ht="12.75" customHeight="1" x14ac:dyDescent="0.2">
      <c r="E744" s="41"/>
      <c r="F744" s="42"/>
      <c r="G744" s="43"/>
      <c r="H744" s="43"/>
      <c r="I744" s="43"/>
      <c r="O744" s="141"/>
      <c r="P744" s="141"/>
      <c r="Q744" s="141"/>
      <c r="R744" s="141"/>
      <c r="S744" s="42"/>
      <c r="T744" s="43"/>
      <c r="U744" s="43"/>
      <c r="V744" s="43"/>
    </row>
    <row r="745" spans="5:22" ht="12.75" customHeight="1" x14ac:dyDescent="0.2">
      <c r="E745" s="41"/>
      <c r="F745" s="42"/>
      <c r="G745" s="43"/>
      <c r="H745" s="43"/>
      <c r="I745" s="43"/>
      <c r="O745" s="141"/>
      <c r="P745" s="141"/>
      <c r="Q745" s="141"/>
      <c r="R745" s="141"/>
      <c r="S745" s="42"/>
      <c r="T745" s="43"/>
      <c r="U745" s="43"/>
      <c r="V745" s="43"/>
    </row>
    <row r="746" spans="5:22" ht="12.75" customHeight="1" x14ac:dyDescent="0.2">
      <c r="E746" s="41"/>
      <c r="F746" s="42"/>
      <c r="G746" s="43"/>
      <c r="H746" s="43"/>
      <c r="I746" s="43"/>
      <c r="O746" s="141"/>
      <c r="P746" s="141"/>
      <c r="Q746" s="141"/>
      <c r="R746" s="141"/>
      <c r="S746" s="42"/>
      <c r="T746" s="43"/>
      <c r="U746" s="43"/>
      <c r="V746" s="43"/>
    </row>
    <row r="747" spans="5:22" ht="12.75" customHeight="1" x14ac:dyDescent="0.2">
      <c r="E747" s="41"/>
      <c r="F747" s="42"/>
      <c r="G747" s="43"/>
      <c r="H747" s="43"/>
      <c r="I747" s="43"/>
      <c r="O747" s="141"/>
      <c r="P747" s="141"/>
      <c r="Q747" s="141"/>
      <c r="R747" s="141"/>
      <c r="S747" s="42"/>
      <c r="T747" s="43"/>
      <c r="U747" s="43"/>
      <c r="V747" s="43"/>
    </row>
    <row r="748" spans="5:22" ht="12.75" customHeight="1" x14ac:dyDescent="0.2">
      <c r="E748" s="41"/>
      <c r="F748" s="42"/>
      <c r="G748" s="43"/>
      <c r="H748" s="43"/>
      <c r="I748" s="43"/>
      <c r="O748" s="141"/>
      <c r="P748" s="141"/>
      <c r="Q748" s="141"/>
      <c r="R748" s="141"/>
      <c r="S748" s="42"/>
      <c r="T748" s="43"/>
      <c r="U748" s="43"/>
      <c r="V748" s="43"/>
    </row>
    <row r="749" spans="5:22" ht="12.75" customHeight="1" x14ac:dyDescent="0.2">
      <c r="E749" s="41"/>
      <c r="F749" s="42"/>
      <c r="G749" s="43"/>
      <c r="H749" s="43"/>
      <c r="I749" s="43"/>
      <c r="O749" s="141"/>
      <c r="P749" s="141"/>
      <c r="Q749" s="141"/>
      <c r="R749" s="141"/>
      <c r="S749" s="42"/>
      <c r="T749" s="43"/>
      <c r="U749" s="43"/>
      <c r="V749" s="43"/>
    </row>
    <row r="750" spans="5:22" ht="12.75" customHeight="1" x14ac:dyDescent="0.2">
      <c r="E750" s="41"/>
      <c r="F750" s="42"/>
      <c r="G750" s="43"/>
      <c r="H750" s="43"/>
      <c r="I750" s="43"/>
      <c r="O750" s="141"/>
      <c r="P750" s="141"/>
      <c r="Q750" s="141"/>
      <c r="R750" s="141"/>
      <c r="S750" s="42"/>
      <c r="T750" s="43"/>
      <c r="U750" s="43"/>
      <c r="V750" s="43"/>
    </row>
    <row r="751" spans="5:22" ht="12.75" customHeight="1" x14ac:dyDescent="0.2">
      <c r="E751" s="41"/>
      <c r="F751" s="42"/>
      <c r="G751" s="43"/>
      <c r="H751" s="43"/>
      <c r="I751" s="43"/>
      <c r="O751" s="141"/>
      <c r="P751" s="141"/>
      <c r="Q751" s="141"/>
      <c r="R751" s="141"/>
      <c r="S751" s="42"/>
      <c r="T751" s="43"/>
      <c r="U751" s="43"/>
      <c r="V751" s="43"/>
    </row>
    <row r="752" spans="5:22" ht="12.75" customHeight="1" x14ac:dyDescent="0.2">
      <c r="E752" s="41"/>
      <c r="F752" s="42"/>
      <c r="G752" s="43"/>
      <c r="H752" s="43"/>
      <c r="I752" s="43"/>
      <c r="O752" s="141"/>
      <c r="P752" s="141"/>
      <c r="Q752" s="141"/>
      <c r="R752" s="141"/>
      <c r="S752" s="42"/>
      <c r="T752" s="43"/>
      <c r="U752" s="43"/>
      <c r="V752" s="43"/>
    </row>
    <row r="753" spans="5:22" ht="12.75" customHeight="1" x14ac:dyDescent="0.2">
      <c r="E753" s="41"/>
      <c r="F753" s="42"/>
      <c r="G753" s="43"/>
      <c r="H753" s="43"/>
      <c r="I753" s="43"/>
      <c r="O753" s="141"/>
      <c r="P753" s="141"/>
      <c r="Q753" s="141"/>
      <c r="R753" s="141"/>
      <c r="S753" s="42"/>
      <c r="T753" s="43"/>
      <c r="U753" s="43"/>
      <c r="V753" s="43"/>
    </row>
    <row r="754" spans="5:22" ht="12.75" customHeight="1" x14ac:dyDescent="0.2">
      <c r="E754" s="41"/>
      <c r="F754" s="42"/>
      <c r="G754" s="43"/>
      <c r="H754" s="43"/>
      <c r="I754" s="43"/>
      <c r="O754" s="141"/>
      <c r="P754" s="141"/>
      <c r="Q754" s="141"/>
      <c r="R754" s="141"/>
      <c r="S754" s="42"/>
      <c r="T754" s="43"/>
      <c r="U754" s="43"/>
      <c r="V754" s="43"/>
    </row>
    <row r="755" spans="5:22" ht="12.75" customHeight="1" x14ac:dyDescent="0.2">
      <c r="E755" s="41"/>
      <c r="F755" s="42"/>
      <c r="G755" s="43"/>
      <c r="H755" s="43"/>
      <c r="I755" s="43"/>
      <c r="O755" s="141"/>
      <c r="P755" s="141"/>
      <c r="Q755" s="141"/>
      <c r="R755" s="141"/>
      <c r="S755" s="42"/>
      <c r="T755" s="43"/>
      <c r="U755" s="43"/>
      <c r="V755" s="43"/>
    </row>
    <row r="756" spans="5:22" ht="12.75" customHeight="1" x14ac:dyDescent="0.2">
      <c r="E756" s="41"/>
      <c r="F756" s="42"/>
      <c r="G756" s="43"/>
      <c r="H756" s="43"/>
      <c r="I756" s="43"/>
      <c r="O756" s="141"/>
      <c r="P756" s="141"/>
      <c r="Q756" s="141"/>
      <c r="R756" s="141"/>
      <c r="S756" s="42"/>
      <c r="T756" s="43"/>
      <c r="U756" s="43"/>
      <c r="V756" s="43"/>
    </row>
    <row r="757" spans="5:22" ht="12.75" customHeight="1" x14ac:dyDescent="0.2">
      <c r="E757" s="41"/>
      <c r="F757" s="42"/>
      <c r="G757" s="43"/>
      <c r="H757" s="43"/>
      <c r="I757" s="43"/>
      <c r="O757" s="141"/>
      <c r="P757" s="141"/>
      <c r="Q757" s="141"/>
      <c r="R757" s="141"/>
      <c r="S757" s="42"/>
      <c r="T757" s="43"/>
      <c r="U757" s="43"/>
      <c r="V757" s="43"/>
    </row>
    <row r="758" spans="5:22" ht="12.75" customHeight="1" x14ac:dyDescent="0.2">
      <c r="E758" s="41"/>
      <c r="F758" s="42"/>
      <c r="G758" s="43"/>
      <c r="H758" s="43"/>
      <c r="I758" s="43"/>
      <c r="O758" s="141"/>
      <c r="P758" s="141"/>
      <c r="Q758" s="141"/>
      <c r="R758" s="141"/>
      <c r="S758" s="42"/>
      <c r="T758" s="43"/>
      <c r="U758" s="43"/>
      <c r="V758" s="43"/>
    </row>
    <row r="759" spans="5:22" ht="12.75" customHeight="1" x14ac:dyDescent="0.2">
      <c r="E759" s="41"/>
      <c r="F759" s="42"/>
      <c r="G759" s="43"/>
      <c r="H759" s="43"/>
      <c r="I759" s="43"/>
      <c r="O759" s="141"/>
      <c r="P759" s="141"/>
      <c r="Q759" s="141"/>
      <c r="R759" s="141"/>
      <c r="S759" s="42"/>
      <c r="T759" s="43"/>
      <c r="U759" s="43"/>
      <c r="V759" s="43"/>
    </row>
    <row r="760" spans="5:22" ht="12.75" customHeight="1" x14ac:dyDescent="0.2">
      <c r="E760" s="41"/>
      <c r="F760" s="42"/>
      <c r="G760" s="43"/>
      <c r="H760" s="43"/>
      <c r="I760" s="43"/>
      <c r="O760" s="141"/>
      <c r="P760" s="141"/>
      <c r="Q760" s="141"/>
      <c r="R760" s="141"/>
      <c r="S760" s="42"/>
      <c r="T760" s="43"/>
      <c r="U760" s="43"/>
      <c r="V760" s="43"/>
    </row>
    <row r="761" spans="5:22" ht="12.75" customHeight="1" x14ac:dyDescent="0.2">
      <c r="E761" s="41"/>
      <c r="F761" s="42"/>
      <c r="G761" s="43"/>
      <c r="H761" s="43"/>
      <c r="I761" s="43"/>
      <c r="O761" s="141"/>
      <c r="P761" s="141"/>
      <c r="Q761" s="141"/>
      <c r="R761" s="141"/>
      <c r="S761" s="42"/>
      <c r="T761" s="43"/>
      <c r="U761" s="43"/>
      <c r="V761" s="43"/>
    </row>
    <row r="762" spans="5:22" ht="12.75" customHeight="1" x14ac:dyDescent="0.2">
      <c r="E762" s="41"/>
      <c r="F762" s="42"/>
      <c r="G762" s="43"/>
      <c r="H762" s="43"/>
      <c r="I762" s="43"/>
      <c r="O762" s="141"/>
      <c r="P762" s="141"/>
      <c r="Q762" s="141"/>
      <c r="R762" s="141"/>
      <c r="S762" s="42"/>
      <c r="T762" s="43"/>
      <c r="U762" s="43"/>
      <c r="V762" s="43"/>
    </row>
    <row r="763" spans="5:22" ht="12.75" customHeight="1" x14ac:dyDescent="0.2">
      <c r="E763" s="41"/>
      <c r="F763" s="42"/>
      <c r="G763" s="43"/>
      <c r="H763" s="43"/>
      <c r="I763" s="43"/>
      <c r="O763" s="141"/>
      <c r="P763" s="141"/>
      <c r="Q763" s="141"/>
      <c r="R763" s="141"/>
      <c r="S763" s="42"/>
      <c r="T763" s="43"/>
      <c r="U763" s="43"/>
      <c r="V763" s="43"/>
    </row>
    <row r="764" spans="5:22" ht="12.75" customHeight="1" x14ac:dyDescent="0.2">
      <c r="E764" s="41"/>
      <c r="F764" s="42"/>
      <c r="G764" s="43"/>
      <c r="H764" s="43"/>
      <c r="I764" s="43"/>
      <c r="O764" s="141"/>
      <c r="P764" s="141"/>
      <c r="Q764" s="141"/>
      <c r="R764" s="141"/>
      <c r="S764" s="42"/>
      <c r="T764" s="43"/>
      <c r="U764" s="43"/>
      <c r="V764" s="43"/>
    </row>
    <row r="765" spans="5:22" ht="12.75" customHeight="1" x14ac:dyDescent="0.2">
      <c r="E765" s="41"/>
      <c r="F765" s="42"/>
      <c r="G765" s="43"/>
      <c r="H765" s="43"/>
      <c r="I765" s="43"/>
      <c r="O765" s="141"/>
      <c r="P765" s="141"/>
      <c r="Q765" s="141"/>
      <c r="R765" s="141"/>
      <c r="S765" s="42"/>
      <c r="T765" s="43"/>
      <c r="U765" s="43"/>
      <c r="V765" s="43"/>
    </row>
    <row r="766" spans="5:22" ht="12.75" customHeight="1" x14ac:dyDescent="0.2">
      <c r="E766" s="41"/>
      <c r="F766" s="42"/>
      <c r="G766" s="43"/>
      <c r="H766" s="43"/>
      <c r="I766" s="43"/>
      <c r="O766" s="141"/>
      <c r="P766" s="141"/>
      <c r="Q766" s="141"/>
      <c r="R766" s="141"/>
      <c r="S766" s="42"/>
      <c r="T766" s="43"/>
      <c r="U766" s="43"/>
      <c r="V766" s="43"/>
    </row>
    <row r="767" spans="5:22" ht="12.75" customHeight="1" x14ac:dyDescent="0.2">
      <c r="E767" s="41"/>
      <c r="F767" s="42"/>
      <c r="G767" s="43"/>
      <c r="H767" s="43"/>
      <c r="I767" s="43"/>
      <c r="O767" s="141"/>
      <c r="P767" s="141"/>
      <c r="Q767" s="141"/>
      <c r="R767" s="141"/>
      <c r="S767" s="42"/>
      <c r="T767" s="43"/>
      <c r="U767" s="43"/>
      <c r="V767" s="43"/>
    </row>
    <row r="768" spans="5:22" ht="12.75" customHeight="1" x14ac:dyDescent="0.2">
      <c r="E768" s="41"/>
      <c r="F768" s="42"/>
      <c r="G768" s="43"/>
      <c r="H768" s="43"/>
      <c r="I768" s="43"/>
      <c r="O768" s="141"/>
      <c r="P768" s="141"/>
      <c r="Q768" s="141"/>
      <c r="R768" s="141"/>
      <c r="S768" s="42"/>
      <c r="T768" s="43"/>
      <c r="U768" s="43"/>
      <c r="V768" s="43"/>
    </row>
    <row r="769" spans="5:22" ht="12.75" customHeight="1" x14ac:dyDescent="0.2">
      <c r="E769" s="41"/>
      <c r="F769" s="42"/>
      <c r="G769" s="43"/>
      <c r="H769" s="43"/>
      <c r="I769" s="43"/>
      <c r="O769" s="141"/>
      <c r="P769" s="141"/>
      <c r="Q769" s="141"/>
      <c r="R769" s="141"/>
      <c r="S769" s="42"/>
      <c r="T769" s="43"/>
      <c r="U769" s="43"/>
      <c r="V769" s="43"/>
    </row>
    <row r="770" spans="5:22" ht="12.75" customHeight="1" x14ac:dyDescent="0.2">
      <c r="E770" s="41"/>
      <c r="F770" s="42"/>
      <c r="G770" s="43"/>
      <c r="H770" s="43"/>
      <c r="I770" s="43"/>
      <c r="O770" s="141"/>
      <c r="P770" s="141"/>
      <c r="Q770" s="141"/>
      <c r="R770" s="141"/>
      <c r="S770" s="42"/>
      <c r="T770" s="43"/>
      <c r="U770" s="43"/>
      <c r="V770" s="43"/>
    </row>
    <row r="771" spans="5:22" ht="12.75" customHeight="1" x14ac:dyDescent="0.2">
      <c r="E771" s="41"/>
      <c r="F771" s="42"/>
      <c r="G771" s="43"/>
      <c r="H771" s="43"/>
      <c r="I771" s="43"/>
      <c r="O771" s="141"/>
      <c r="P771" s="141"/>
      <c r="Q771" s="141"/>
      <c r="R771" s="141"/>
      <c r="S771" s="42"/>
      <c r="T771" s="43"/>
      <c r="U771" s="43"/>
      <c r="V771" s="43"/>
    </row>
    <row r="772" spans="5:22" ht="12.75" customHeight="1" x14ac:dyDescent="0.2">
      <c r="E772" s="41"/>
      <c r="F772" s="42"/>
      <c r="G772" s="43"/>
      <c r="H772" s="43"/>
      <c r="I772" s="43"/>
      <c r="O772" s="141"/>
      <c r="P772" s="141"/>
      <c r="Q772" s="141"/>
      <c r="R772" s="141"/>
      <c r="S772" s="42"/>
      <c r="T772" s="43"/>
      <c r="U772" s="43"/>
      <c r="V772" s="43"/>
    </row>
    <row r="773" spans="5:22" ht="12.75" customHeight="1" x14ac:dyDescent="0.2">
      <c r="E773" s="41"/>
      <c r="F773" s="42"/>
      <c r="G773" s="43"/>
      <c r="H773" s="43"/>
      <c r="I773" s="43"/>
      <c r="O773" s="141"/>
      <c r="P773" s="141"/>
      <c r="Q773" s="141"/>
      <c r="R773" s="141"/>
      <c r="S773" s="42"/>
      <c r="T773" s="43"/>
      <c r="U773" s="43"/>
      <c r="V773" s="43"/>
    </row>
    <row r="774" spans="5:22" ht="12.75" customHeight="1" x14ac:dyDescent="0.2">
      <c r="E774" s="41"/>
      <c r="F774" s="42"/>
      <c r="G774" s="43"/>
      <c r="H774" s="43"/>
      <c r="I774" s="43"/>
      <c r="O774" s="141"/>
      <c r="P774" s="141"/>
      <c r="Q774" s="141"/>
      <c r="R774" s="141"/>
      <c r="S774" s="42"/>
      <c r="T774" s="43"/>
      <c r="U774" s="43"/>
      <c r="V774" s="43"/>
    </row>
    <row r="775" spans="5:22" ht="12.75" customHeight="1" x14ac:dyDescent="0.2">
      <c r="E775" s="41"/>
      <c r="F775" s="42"/>
      <c r="G775" s="43"/>
      <c r="H775" s="43"/>
      <c r="I775" s="43"/>
      <c r="O775" s="141"/>
      <c r="P775" s="141"/>
      <c r="Q775" s="141"/>
      <c r="R775" s="141"/>
      <c r="S775" s="42"/>
      <c r="T775" s="43"/>
      <c r="U775" s="43"/>
      <c r="V775" s="43"/>
    </row>
    <row r="776" spans="5:22" ht="12.75" customHeight="1" x14ac:dyDescent="0.2">
      <c r="E776" s="41"/>
      <c r="F776" s="42"/>
      <c r="G776" s="43"/>
      <c r="H776" s="43"/>
      <c r="I776" s="43"/>
      <c r="O776" s="141"/>
      <c r="P776" s="141"/>
      <c r="Q776" s="141"/>
      <c r="R776" s="141"/>
      <c r="S776" s="42"/>
      <c r="T776" s="43"/>
      <c r="U776" s="43"/>
      <c r="V776" s="43"/>
    </row>
    <row r="777" spans="5:22" ht="12.75" customHeight="1" x14ac:dyDescent="0.2">
      <c r="E777" s="41"/>
      <c r="F777" s="42"/>
      <c r="G777" s="43"/>
      <c r="H777" s="43"/>
      <c r="I777" s="43"/>
      <c r="O777" s="141"/>
      <c r="P777" s="141"/>
      <c r="Q777" s="141"/>
      <c r="R777" s="141"/>
      <c r="S777" s="42"/>
      <c r="T777" s="43"/>
      <c r="U777" s="43"/>
      <c r="V777" s="43"/>
    </row>
    <row r="778" spans="5:22" ht="12.75" customHeight="1" x14ac:dyDescent="0.2">
      <c r="E778" s="41"/>
      <c r="F778" s="42"/>
      <c r="G778" s="43"/>
      <c r="H778" s="43"/>
      <c r="I778" s="43"/>
      <c r="O778" s="141"/>
      <c r="P778" s="141"/>
      <c r="Q778" s="141"/>
      <c r="R778" s="141"/>
      <c r="S778" s="42"/>
      <c r="T778" s="43"/>
      <c r="U778" s="43"/>
      <c r="V778" s="43"/>
    </row>
    <row r="779" spans="5:22" ht="12.75" customHeight="1" x14ac:dyDescent="0.2">
      <c r="E779" s="41"/>
      <c r="F779" s="42"/>
      <c r="G779" s="43"/>
      <c r="H779" s="43"/>
      <c r="I779" s="43"/>
      <c r="O779" s="141"/>
      <c r="P779" s="141"/>
      <c r="Q779" s="141"/>
      <c r="R779" s="141"/>
      <c r="S779" s="42"/>
      <c r="T779" s="43"/>
      <c r="U779" s="43"/>
      <c r="V779" s="43"/>
    </row>
    <row r="780" spans="5:22" ht="12.75" customHeight="1" x14ac:dyDescent="0.2">
      <c r="E780" s="41"/>
      <c r="F780" s="42"/>
      <c r="G780" s="43"/>
      <c r="H780" s="43"/>
      <c r="I780" s="43"/>
      <c r="O780" s="141"/>
      <c r="P780" s="141"/>
      <c r="Q780" s="141"/>
      <c r="R780" s="141"/>
      <c r="S780" s="42"/>
      <c r="T780" s="43"/>
      <c r="U780" s="43"/>
      <c r="V780" s="43"/>
    </row>
    <row r="781" spans="5:22" ht="12.75" customHeight="1" x14ac:dyDescent="0.2">
      <c r="E781" s="41"/>
      <c r="F781" s="42"/>
      <c r="G781" s="43"/>
      <c r="H781" s="43"/>
      <c r="I781" s="43"/>
      <c r="O781" s="141"/>
      <c r="P781" s="141"/>
      <c r="Q781" s="141"/>
      <c r="R781" s="141"/>
      <c r="S781" s="42"/>
      <c r="T781" s="43"/>
      <c r="U781" s="43"/>
      <c r="V781" s="43"/>
    </row>
    <row r="782" spans="5:22" ht="12.75" customHeight="1" x14ac:dyDescent="0.2">
      <c r="E782" s="41"/>
      <c r="F782" s="42"/>
      <c r="G782" s="43"/>
      <c r="H782" s="43"/>
      <c r="I782" s="43"/>
      <c r="O782" s="141"/>
      <c r="P782" s="141"/>
      <c r="Q782" s="141"/>
      <c r="R782" s="141"/>
      <c r="S782" s="42"/>
      <c r="T782" s="43"/>
      <c r="U782" s="43"/>
      <c r="V782" s="43"/>
    </row>
    <row r="783" spans="5:22" ht="12.75" customHeight="1" x14ac:dyDescent="0.2">
      <c r="E783" s="41"/>
      <c r="F783" s="42"/>
      <c r="G783" s="43"/>
      <c r="H783" s="43"/>
      <c r="I783" s="43"/>
      <c r="O783" s="141"/>
      <c r="P783" s="141"/>
      <c r="Q783" s="141"/>
      <c r="R783" s="141"/>
      <c r="S783" s="42"/>
      <c r="T783" s="43"/>
      <c r="U783" s="43"/>
      <c r="V783" s="43"/>
    </row>
    <row r="784" spans="5:22" ht="12.75" customHeight="1" x14ac:dyDescent="0.2">
      <c r="E784" s="41"/>
      <c r="F784" s="42"/>
      <c r="G784" s="43"/>
      <c r="H784" s="43"/>
      <c r="I784" s="43"/>
      <c r="O784" s="141"/>
      <c r="P784" s="141"/>
      <c r="Q784" s="141"/>
      <c r="R784" s="141"/>
      <c r="S784" s="42"/>
      <c r="T784" s="43"/>
      <c r="U784" s="43"/>
      <c r="V784" s="43"/>
    </row>
    <row r="785" spans="5:22" ht="12.75" customHeight="1" x14ac:dyDescent="0.2">
      <c r="E785" s="41"/>
      <c r="F785" s="42"/>
      <c r="G785" s="43"/>
      <c r="H785" s="43"/>
      <c r="I785" s="43"/>
      <c r="O785" s="141"/>
      <c r="P785" s="141"/>
      <c r="Q785" s="141"/>
      <c r="R785" s="141"/>
      <c r="S785" s="42"/>
      <c r="T785" s="43"/>
      <c r="U785" s="43"/>
      <c r="V785" s="43"/>
    </row>
    <row r="786" spans="5:22" ht="12.75" customHeight="1" x14ac:dyDescent="0.2">
      <c r="E786" s="41"/>
      <c r="F786" s="42"/>
      <c r="G786" s="43"/>
      <c r="H786" s="43"/>
      <c r="I786" s="43"/>
      <c r="O786" s="141"/>
      <c r="P786" s="141"/>
      <c r="Q786" s="141"/>
      <c r="R786" s="141"/>
      <c r="S786" s="42"/>
      <c r="T786" s="43"/>
      <c r="U786" s="43"/>
      <c r="V786" s="43"/>
    </row>
    <row r="787" spans="5:22" ht="12.75" customHeight="1" x14ac:dyDescent="0.2">
      <c r="E787" s="41"/>
      <c r="F787" s="42"/>
      <c r="G787" s="43"/>
      <c r="H787" s="43"/>
      <c r="I787" s="43"/>
      <c r="O787" s="141"/>
      <c r="P787" s="141"/>
      <c r="Q787" s="141"/>
      <c r="R787" s="141"/>
      <c r="S787" s="42"/>
      <c r="T787" s="43"/>
      <c r="U787" s="43"/>
      <c r="V787" s="43"/>
    </row>
    <row r="788" spans="5:22" ht="12.75" customHeight="1" x14ac:dyDescent="0.2">
      <c r="E788" s="41"/>
      <c r="F788" s="42"/>
      <c r="G788" s="43"/>
      <c r="H788" s="43"/>
      <c r="I788" s="43"/>
      <c r="O788" s="141"/>
      <c r="P788" s="141"/>
      <c r="Q788" s="141"/>
      <c r="R788" s="141"/>
      <c r="S788" s="42"/>
      <c r="T788" s="43"/>
      <c r="U788" s="43"/>
      <c r="V788" s="43"/>
    </row>
    <row r="789" spans="5:22" ht="12.75" customHeight="1" x14ac:dyDescent="0.2">
      <c r="E789" s="41"/>
      <c r="F789" s="42"/>
      <c r="G789" s="43"/>
      <c r="H789" s="43"/>
      <c r="I789" s="43"/>
      <c r="O789" s="141"/>
      <c r="P789" s="141"/>
      <c r="Q789" s="141"/>
      <c r="R789" s="141"/>
      <c r="S789" s="42"/>
      <c r="T789" s="43"/>
      <c r="U789" s="43"/>
      <c r="V789" s="43"/>
    </row>
    <row r="790" spans="5:22" ht="12.75" customHeight="1" x14ac:dyDescent="0.2">
      <c r="E790" s="41"/>
      <c r="F790" s="42"/>
      <c r="G790" s="43"/>
      <c r="H790" s="43"/>
      <c r="I790" s="43"/>
      <c r="O790" s="141"/>
      <c r="P790" s="141"/>
      <c r="Q790" s="141"/>
      <c r="R790" s="141"/>
      <c r="S790" s="42"/>
      <c r="T790" s="43"/>
      <c r="U790" s="43"/>
      <c r="V790" s="43"/>
    </row>
    <row r="791" spans="5:22" ht="12.75" customHeight="1" x14ac:dyDescent="0.2">
      <c r="E791" s="41"/>
      <c r="F791" s="42"/>
      <c r="G791" s="43"/>
      <c r="H791" s="43"/>
      <c r="I791" s="43"/>
      <c r="O791" s="141"/>
      <c r="P791" s="141"/>
      <c r="Q791" s="141"/>
      <c r="R791" s="141"/>
      <c r="S791" s="42"/>
      <c r="T791" s="43"/>
      <c r="U791" s="43"/>
      <c r="V791" s="43"/>
    </row>
    <row r="792" spans="5:22" ht="12.75" customHeight="1" x14ac:dyDescent="0.2">
      <c r="E792" s="41"/>
      <c r="F792" s="42"/>
      <c r="G792" s="43"/>
      <c r="H792" s="43"/>
      <c r="I792" s="43"/>
      <c r="O792" s="141"/>
      <c r="P792" s="141"/>
      <c r="Q792" s="141"/>
      <c r="R792" s="141"/>
      <c r="S792" s="42"/>
      <c r="T792" s="43"/>
      <c r="U792" s="43"/>
      <c r="V792" s="43"/>
    </row>
    <row r="793" spans="5:22" ht="12.75" customHeight="1" x14ac:dyDescent="0.2">
      <c r="E793" s="41"/>
      <c r="F793" s="42"/>
      <c r="G793" s="43"/>
      <c r="H793" s="43"/>
      <c r="I793" s="43"/>
      <c r="O793" s="141"/>
      <c r="P793" s="141"/>
      <c r="Q793" s="141"/>
      <c r="R793" s="141"/>
      <c r="S793" s="42"/>
      <c r="T793" s="43"/>
      <c r="U793" s="43"/>
      <c r="V793" s="43"/>
    </row>
    <row r="794" spans="5:22" ht="12.75" customHeight="1" x14ac:dyDescent="0.2">
      <c r="E794" s="41"/>
      <c r="F794" s="42"/>
      <c r="G794" s="43"/>
      <c r="H794" s="43"/>
      <c r="I794" s="43"/>
      <c r="O794" s="141"/>
      <c r="P794" s="141"/>
      <c r="Q794" s="141"/>
      <c r="R794" s="141"/>
      <c r="S794" s="42"/>
      <c r="T794" s="43"/>
      <c r="U794" s="43"/>
      <c r="V794" s="43"/>
    </row>
    <row r="795" spans="5:22" ht="12.75" customHeight="1" x14ac:dyDescent="0.2">
      <c r="E795" s="41"/>
      <c r="F795" s="42"/>
      <c r="G795" s="43"/>
      <c r="H795" s="43"/>
      <c r="I795" s="43"/>
      <c r="O795" s="141"/>
      <c r="P795" s="141"/>
      <c r="Q795" s="141"/>
      <c r="R795" s="141"/>
      <c r="S795" s="42"/>
      <c r="T795" s="43"/>
      <c r="U795" s="43"/>
      <c r="V795" s="43"/>
    </row>
    <row r="796" spans="5:22" ht="12.75" customHeight="1" x14ac:dyDescent="0.2">
      <c r="E796" s="41"/>
      <c r="F796" s="42"/>
      <c r="G796" s="43"/>
      <c r="H796" s="43"/>
      <c r="I796" s="43"/>
      <c r="O796" s="141"/>
      <c r="P796" s="141"/>
      <c r="Q796" s="141"/>
      <c r="R796" s="141"/>
      <c r="S796" s="42"/>
      <c r="T796" s="43"/>
      <c r="U796" s="43"/>
      <c r="V796" s="43"/>
    </row>
    <row r="797" spans="5:22" ht="12.75" customHeight="1" x14ac:dyDescent="0.2">
      <c r="E797" s="41"/>
      <c r="F797" s="42"/>
      <c r="G797" s="43"/>
      <c r="H797" s="43"/>
      <c r="I797" s="43"/>
      <c r="O797" s="141"/>
      <c r="P797" s="141"/>
      <c r="Q797" s="141"/>
      <c r="R797" s="141"/>
      <c r="S797" s="42"/>
      <c r="T797" s="43"/>
      <c r="U797" s="43"/>
      <c r="V797" s="43"/>
    </row>
    <row r="798" spans="5:22" ht="12.75" customHeight="1" x14ac:dyDescent="0.2">
      <c r="E798" s="41"/>
      <c r="F798" s="42"/>
      <c r="G798" s="43"/>
      <c r="H798" s="43"/>
      <c r="I798" s="43"/>
      <c r="O798" s="141"/>
      <c r="P798" s="141"/>
      <c r="Q798" s="141"/>
      <c r="R798" s="141"/>
      <c r="S798" s="42"/>
      <c r="T798" s="43"/>
      <c r="U798" s="43"/>
      <c r="V798" s="43"/>
    </row>
    <row r="799" spans="5:22" ht="12.75" customHeight="1" x14ac:dyDescent="0.2">
      <c r="E799" s="41"/>
      <c r="F799" s="42"/>
      <c r="G799" s="43"/>
      <c r="H799" s="43"/>
      <c r="I799" s="43"/>
      <c r="O799" s="141"/>
      <c r="P799" s="141"/>
      <c r="Q799" s="141"/>
      <c r="R799" s="141"/>
      <c r="S799" s="42"/>
      <c r="T799" s="43"/>
      <c r="U799" s="43"/>
      <c r="V799" s="43"/>
    </row>
    <row r="800" spans="5:22" ht="12.75" customHeight="1" x14ac:dyDescent="0.2">
      <c r="E800" s="41"/>
      <c r="F800" s="42"/>
      <c r="G800" s="43"/>
      <c r="H800" s="43"/>
      <c r="I800" s="43"/>
      <c r="O800" s="141"/>
      <c r="P800" s="141"/>
      <c r="Q800" s="141"/>
      <c r="R800" s="141"/>
      <c r="S800" s="42"/>
      <c r="T800" s="43"/>
      <c r="U800" s="43"/>
      <c r="V800" s="43"/>
    </row>
    <row r="801" spans="5:22" ht="12.75" customHeight="1" x14ac:dyDescent="0.2">
      <c r="E801" s="41"/>
      <c r="F801" s="42"/>
      <c r="G801" s="43"/>
      <c r="H801" s="43"/>
      <c r="I801" s="43"/>
      <c r="O801" s="141"/>
      <c r="P801" s="141"/>
      <c r="Q801" s="141"/>
      <c r="R801" s="141"/>
      <c r="S801" s="42"/>
      <c r="T801" s="43"/>
      <c r="U801" s="43"/>
      <c r="V801" s="43"/>
    </row>
    <row r="802" spans="5:22" ht="12.75" customHeight="1" x14ac:dyDescent="0.2">
      <c r="E802" s="41"/>
      <c r="F802" s="42"/>
      <c r="G802" s="43"/>
      <c r="H802" s="43"/>
      <c r="I802" s="43"/>
      <c r="O802" s="141"/>
      <c r="P802" s="141"/>
      <c r="Q802" s="141"/>
      <c r="R802" s="141"/>
      <c r="S802" s="42"/>
      <c r="T802" s="43"/>
      <c r="U802" s="43"/>
      <c r="V802" s="43"/>
    </row>
    <row r="803" spans="5:22" ht="12.75" customHeight="1" x14ac:dyDescent="0.2">
      <c r="E803" s="41"/>
      <c r="F803" s="42"/>
      <c r="G803" s="43"/>
      <c r="H803" s="43"/>
      <c r="I803" s="43"/>
      <c r="O803" s="141"/>
      <c r="P803" s="141"/>
      <c r="Q803" s="141"/>
      <c r="R803" s="141"/>
      <c r="S803" s="42"/>
      <c r="T803" s="43"/>
      <c r="U803" s="43"/>
      <c r="V803" s="43"/>
    </row>
    <row r="804" spans="5:22" ht="12.75" customHeight="1" x14ac:dyDescent="0.2">
      <c r="E804" s="41"/>
      <c r="F804" s="42"/>
      <c r="G804" s="43"/>
      <c r="H804" s="43"/>
      <c r="I804" s="43"/>
      <c r="O804" s="141"/>
      <c r="P804" s="141"/>
      <c r="Q804" s="141"/>
      <c r="R804" s="141"/>
      <c r="S804" s="42"/>
      <c r="T804" s="43"/>
      <c r="U804" s="43"/>
      <c r="V804" s="43"/>
    </row>
    <row r="805" spans="5:22" ht="12.75" customHeight="1" x14ac:dyDescent="0.2">
      <c r="E805" s="41"/>
      <c r="F805" s="42"/>
      <c r="G805" s="43"/>
      <c r="H805" s="43"/>
      <c r="I805" s="43"/>
      <c r="O805" s="141"/>
      <c r="P805" s="141"/>
      <c r="Q805" s="141"/>
      <c r="R805" s="141"/>
      <c r="S805" s="42"/>
      <c r="T805" s="43"/>
      <c r="U805" s="43"/>
      <c r="V805" s="43"/>
    </row>
    <row r="806" spans="5:22" ht="12.75" customHeight="1" x14ac:dyDescent="0.2">
      <c r="E806" s="41"/>
      <c r="F806" s="42"/>
      <c r="G806" s="43"/>
      <c r="H806" s="43"/>
      <c r="I806" s="43"/>
      <c r="O806" s="141"/>
      <c r="P806" s="141"/>
      <c r="Q806" s="141"/>
      <c r="R806" s="141"/>
      <c r="S806" s="42"/>
      <c r="T806" s="43"/>
      <c r="U806" s="43"/>
      <c r="V806" s="43"/>
    </row>
    <row r="807" spans="5:22" ht="12.75" customHeight="1" x14ac:dyDescent="0.2">
      <c r="E807" s="41"/>
      <c r="F807" s="42"/>
      <c r="G807" s="43"/>
      <c r="H807" s="43"/>
      <c r="I807" s="43"/>
      <c r="O807" s="141"/>
      <c r="P807" s="141"/>
      <c r="Q807" s="141"/>
      <c r="R807" s="141"/>
      <c r="S807" s="42"/>
      <c r="T807" s="43"/>
      <c r="U807" s="43"/>
      <c r="V807" s="43"/>
    </row>
    <row r="808" spans="5:22" ht="12.75" customHeight="1" x14ac:dyDescent="0.2">
      <c r="E808" s="41"/>
      <c r="F808" s="42"/>
      <c r="G808" s="43"/>
      <c r="H808" s="43"/>
      <c r="I808" s="43"/>
      <c r="O808" s="141"/>
      <c r="P808" s="141"/>
      <c r="Q808" s="141"/>
      <c r="R808" s="141"/>
      <c r="S808" s="42"/>
      <c r="T808" s="43"/>
      <c r="U808" s="43"/>
      <c r="V808" s="43"/>
    </row>
    <row r="809" spans="5:22" ht="12.75" customHeight="1" x14ac:dyDescent="0.2">
      <c r="E809" s="41"/>
      <c r="F809" s="42"/>
      <c r="G809" s="43"/>
      <c r="H809" s="43"/>
      <c r="I809" s="43"/>
      <c r="O809" s="141"/>
      <c r="P809" s="141"/>
      <c r="Q809" s="141"/>
      <c r="R809" s="141"/>
      <c r="S809" s="42"/>
      <c r="T809" s="43"/>
      <c r="U809" s="43"/>
      <c r="V809" s="43"/>
    </row>
    <row r="810" spans="5:22" ht="12.75" customHeight="1" x14ac:dyDescent="0.2">
      <c r="E810" s="41"/>
      <c r="F810" s="42"/>
      <c r="G810" s="43"/>
      <c r="H810" s="43"/>
      <c r="I810" s="43"/>
      <c r="O810" s="141"/>
      <c r="P810" s="141"/>
      <c r="Q810" s="141"/>
      <c r="R810" s="141"/>
      <c r="S810" s="42"/>
      <c r="T810" s="43"/>
      <c r="U810" s="43"/>
      <c r="V810" s="43"/>
    </row>
    <row r="811" spans="5:22" ht="12.75" customHeight="1" x14ac:dyDescent="0.2">
      <c r="E811" s="41"/>
      <c r="F811" s="42"/>
      <c r="G811" s="43"/>
      <c r="H811" s="43"/>
      <c r="I811" s="43"/>
      <c r="O811" s="141"/>
      <c r="P811" s="141"/>
      <c r="Q811" s="141"/>
      <c r="R811" s="141"/>
      <c r="S811" s="42"/>
      <c r="T811" s="43"/>
      <c r="U811" s="43"/>
      <c r="V811" s="43"/>
    </row>
    <row r="812" spans="5:22" ht="12.75" customHeight="1" x14ac:dyDescent="0.2">
      <c r="E812" s="41"/>
      <c r="F812" s="42"/>
      <c r="G812" s="43"/>
      <c r="H812" s="43"/>
      <c r="I812" s="43"/>
      <c r="O812" s="141"/>
      <c r="P812" s="141"/>
      <c r="Q812" s="141"/>
      <c r="R812" s="141"/>
      <c r="S812" s="42"/>
      <c r="T812" s="43"/>
      <c r="U812" s="43"/>
      <c r="V812" s="43"/>
    </row>
    <row r="813" spans="5:22" ht="12.75" customHeight="1" x14ac:dyDescent="0.2">
      <c r="E813" s="41"/>
      <c r="F813" s="42"/>
      <c r="G813" s="43"/>
      <c r="H813" s="43"/>
      <c r="I813" s="43"/>
      <c r="O813" s="141"/>
      <c r="P813" s="141"/>
      <c r="Q813" s="141"/>
      <c r="R813" s="141"/>
      <c r="S813" s="42"/>
      <c r="T813" s="43"/>
      <c r="U813" s="43"/>
      <c r="V813" s="43"/>
    </row>
    <row r="814" spans="5:22" ht="12.75" customHeight="1" x14ac:dyDescent="0.2">
      <c r="E814" s="41"/>
      <c r="F814" s="42"/>
      <c r="G814" s="43"/>
      <c r="H814" s="43"/>
      <c r="I814" s="43"/>
      <c r="O814" s="141"/>
      <c r="P814" s="141"/>
      <c r="Q814" s="141"/>
      <c r="R814" s="141"/>
      <c r="S814" s="42"/>
      <c r="T814" s="43"/>
      <c r="U814" s="43"/>
      <c r="V814" s="43"/>
    </row>
    <row r="815" spans="5:22" ht="12.75" customHeight="1" x14ac:dyDescent="0.2">
      <c r="E815" s="41"/>
      <c r="F815" s="42"/>
      <c r="G815" s="43"/>
      <c r="H815" s="43"/>
      <c r="I815" s="43"/>
      <c r="O815" s="141"/>
      <c r="P815" s="141"/>
      <c r="Q815" s="141"/>
      <c r="R815" s="141"/>
      <c r="S815" s="42"/>
      <c r="T815" s="43"/>
      <c r="U815" s="43"/>
      <c r="V815" s="43"/>
    </row>
    <row r="816" spans="5:22" ht="12.75" customHeight="1" x14ac:dyDescent="0.2">
      <c r="E816" s="41"/>
      <c r="F816" s="42"/>
      <c r="G816" s="43"/>
      <c r="H816" s="43"/>
      <c r="I816" s="43"/>
      <c r="O816" s="141"/>
      <c r="P816" s="141"/>
      <c r="Q816" s="141"/>
      <c r="R816" s="141"/>
      <c r="S816" s="42"/>
      <c r="T816" s="43"/>
      <c r="U816" s="43"/>
      <c r="V816" s="43"/>
    </row>
    <row r="817" spans="5:22" ht="12.75" customHeight="1" x14ac:dyDescent="0.2">
      <c r="E817" s="41"/>
      <c r="F817" s="42"/>
      <c r="G817" s="43"/>
      <c r="H817" s="43"/>
      <c r="I817" s="43"/>
      <c r="O817" s="141"/>
      <c r="P817" s="141"/>
      <c r="Q817" s="141"/>
      <c r="R817" s="141"/>
      <c r="S817" s="42"/>
      <c r="T817" s="43"/>
      <c r="U817" s="43"/>
      <c r="V817" s="43"/>
    </row>
    <row r="818" spans="5:22" ht="12.75" customHeight="1" x14ac:dyDescent="0.2">
      <c r="E818" s="41"/>
      <c r="F818" s="42"/>
      <c r="G818" s="43"/>
      <c r="H818" s="43"/>
      <c r="I818" s="43"/>
      <c r="O818" s="141"/>
      <c r="P818" s="141"/>
      <c r="Q818" s="141"/>
      <c r="R818" s="141"/>
      <c r="S818" s="42"/>
      <c r="T818" s="43"/>
      <c r="U818" s="43"/>
      <c r="V818" s="43"/>
    </row>
    <row r="819" spans="5:22" ht="12.75" customHeight="1" x14ac:dyDescent="0.2">
      <c r="E819" s="41"/>
      <c r="F819" s="42"/>
      <c r="G819" s="43"/>
      <c r="H819" s="43"/>
      <c r="I819" s="43"/>
      <c r="O819" s="141"/>
      <c r="P819" s="141"/>
      <c r="Q819" s="141"/>
      <c r="R819" s="141"/>
      <c r="S819" s="42"/>
      <c r="T819" s="43"/>
      <c r="U819" s="43"/>
      <c r="V819" s="43"/>
    </row>
    <row r="820" spans="5:22" ht="12.75" customHeight="1" x14ac:dyDescent="0.2">
      <c r="E820" s="41"/>
      <c r="F820" s="42"/>
      <c r="G820" s="43"/>
      <c r="H820" s="43"/>
      <c r="I820" s="43"/>
      <c r="O820" s="141"/>
      <c r="P820" s="141"/>
      <c r="Q820" s="141"/>
      <c r="R820" s="141"/>
      <c r="S820" s="42"/>
      <c r="T820" s="43"/>
      <c r="U820" s="43"/>
      <c r="V820" s="43"/>
    </row>
    <row r="821" spans="5:22" ht="12.75" customHeight="1" x14ac:dyDescent="0.2">
      <c r="E821" s="41"/>
      <c r="F821" s="42"/>
      <c r="G821" s="43"/>
      <c r="H821" s="43"/>
      <c r="I821" s="43"/>
      <c r="O821" s="141"/>
      <c r="P821" s="141"/>
      <c r="Q821" s="141"/>
      <c r="R821" s="141"/>
      <c r="S821" s="42"/>
      <c r="T821" s="43"/>
      <c r="U821" s="43"/>
      <c r="V821" s="43"/>
    </row>
    <row r="822" spans="5:22" ht="12.75" customHeight="1" x14ac:dyDescent="0.2">
      <c r="E822" s="41"/>
      <c r="F822" s="42"/>
      <c r="G822" s="43"/>
      <c r="H822" s="43"/>
      <c r="I822" s="43"/>
      <c r="O822" s="141"/>
      <c r="P822" s="141"/>
      <c r="Q822" s="141"/>
      <c r="R822" s="141"/>
      <c r="S822" s="42"/>
      <c r="T822" s="43"/>
      <c r="U822" s="43"/>
      <c r="V822" s="43"/>
    </row>
    <row r="823" spans="5:22" ht="12.75" customHeight="1" x14ac:dyDescent="0.2">
      <c r="E823" s="41"/>
      <c r="F823" s="42"/>
      <c r="G823" s="43"/>
      <c r="H823" s="43"/>
      <c r="I823" s="43"/>
      <c r="O823" s="141"/>
      <c r="P823" s="141"/>
      <c r="Q823" s="141"/>
      <c r="R823" s="141"/>
      <c r="S823" s="42"/>
      <c r="T823" s="43"/>
      <c r="U823" s="43"/>
      <c r="V823" s="43"/>
    </row>
    <row r="824" spans="5:22" ht="12.75" customHeight="1" x14ac:dyDescent="0.2">
      <c r="E824" s="41"/>
      <c r="F824" s="42"/>
      <c r="G824" s="43"/>
      <c r="H824" s="43"/>
      <c r="I824" s="43"/>
      <c r="O824" s="141"/>
      <c r="P824" s="141"/>
      <c r="Q824" s="141"/>
      <c r="R824" s="141"/>
      <c r="S824" s="42"/>
      <c r="T824" s="43"/>
      <c r="U824" s="43"/>
      <c r="V824" s="43"/>
    </row>
    <row r="825" spans="5:22" ht="12.75" customHeight="1" x14ac:dyDescent="0.2">
      <c r="E825" s="41"/>
      <c r="F825" s="42"/>
      <c r="G825" s="43"/>
      <c r="H825" s="43"/>
      <c r="I825" s="43"/>
      <c r="O825" s="141"/>
      <c r="P825" s="141"/>
      <c r="Q825" s="141"/>
      <c r="R825" s="141"/>
      <c r="S825" s="42"/>
      <c r="T825" s="43"/>
      <c r="U825" s="43"/>
      <c r="V825" s="43"/>
    </row>
    <row r="826" spans="5:22" ht="12.75" customHeight="1" x14ac:dyDescent="0.2">
      <c r="E826" s="41"/>
      <c r="F826" s="42"/>
      <c r="G826" s="43"/>
      <c r="H826" s="43"/>
      <c r="I826" s="43"/>
      <c r="O826" s="141"/>
      <c r="P826" s="141"/>
      <c r="Q826" s="141"/>
      <c r="R826" s="141"/>
      <c r="S826" s="42"/>
      <c r="T826" s="43"/>
      <c r="U826" s="43"/>
      <c r="V826" s="43"/>
    </row>
    <row r="827" spans="5:22" ht="12.75" customHeight="1" x14ac:dyDescent="0.2">
      <c r="E827" s="41"/>
      <c r="F827" s="42"/>
      <c r="G827" s="43"/>
      <c r="H827" s="43"/>
      <c r="I827" s="43"/>
      <c r="O827" s="141"/>
      <c r="P827" s="141"/>
      <c r="Q827" s="141"/>
      <c r="R827" s="141"/>
      <c r="S827" s="42"/>
      <c r="T827" s="43"/>
      <c r="U827" s="43"/>
      <c r="V827" s="43"/>
    </row>
    <row r="828" spans="5:22" ht="12.75" customHeight="1" x14ac:dyDescent="0.2">
      <c r="E828" s="41"/>
      <c r="F828" s="42"/>
      <c r="G828" s="43"/>
      <c r="H828" s="43"/>
      <c r="I828" s="43"/>
      <c r="O828" s="141"/>
      <c r="P828" s="141"/>
      <c r="Q828" s="141"/>
      <c r="R828" s="141"/>
      <c r="S828" s="42"/>
      <c r="T828" s="43"/>
      <c r="U828" s="43"/>
      <c r="V828" s="43"/>
    </row>
    <row r="829" spans="5:22" ht="12.75" customHeight="1" x14ac:dyDescent="0.2">
      <c r="E829" s="41"/>
      <c r="F829" s="42"/>
      <c r="G829" s="43"/>
      <c r="H829" s="43"/>
      <c r="I829" s="43"/>
      <c r="O829" s="141"/>
      <c r="P829" s="141"/>
      <c r="Q829" s="141"/>
      <c r="R829" s="141"/>
      <c r="S829" s="42"/>
      <c r="T829" s="43"/>
      <c r="U829" s="43"/>
      <c r="V829" s="43"/>
    </row>
    <row r="830" spans="5:22" ht="12.75" customHeight="1" x14ac:dyDescent="0.2">
      <c r="E830" s="41"/>
      <c r="F830" s="42"/>
      <c r="G830" s="43"/>
      <c r="H830" s="43"/>
      <c r="I830" s="43"/>
      <c r="O830" s="141"/>
      <c r="P830" s="141"/>
      <c r="Q830" s="141"/>
      <c r="R830" s="141"/>
      <c r="S830" s="42"/>
      <c r="T830" s="43"/>
      <c r="U830" s="43"/>
      <c r="V830" s="43"/>
    </row>
    <row r="831" spans="5:22" ht="12.75" customHeight="1" x14ac:dyDescent="0.2">
      <c r="E831" s="41"/>
      <c r="F831" s="42"/>
      <c r="G831" s="43"/>
      <c r="H831" s="43"/>
      <c r="I831" s="43"/>
      <c r="O831" s="141"/>
      <c r="P831" s="141"/>
      <c r="Q831" s="141"/>
      <c r="R831" s="141"/>
      <c r="S831" s="42"/>
      <c r="T831" s="43"/>
      <c r="U831" s="43"/>
      <c r="V831" s="43"/>
    </row>
    <row r="832" spans="5:22" ht="12.75" customHeight="1" x14ac:dyDescent="0.2">
      <c r="E832" s="41"/>
      <c r="F832" s="42"/>
      <c r="G832" s="43"/>
      <c r="H832" s="43"/>
      <c r="I832" s="43"/>
      <c r="O832" s="141"/>
      <c r="P832" s="141"/>
      <c r="Q832" s="141"/>
      <c r="R832" s="141"/>
      <c r="S832" s="42"/>
      <c r="T832" s="43"/>
      <c r="U832" s="43"/>
      <c r="V832" s="43"/>
    </row>
    <row r="833" spans="5:22" ht="12.75" customHeight="1" x14ac:dyDescent="0.2">
      <c r="E833" s="41"/>
      <c r="F833" s="42"/>
      <c r="G833" s="43"/>
      <c r="H833" s="43"/>
      <c r="I833" s="43"/>
      <c r="O833" s="141"/>
      <c r="P833" s="141"/>
      <c r="Q833" s="141"/>
      <c r="R833" s="141"/>
      <c r="S833" s="42"/>
      <c r="T833" s="43"/>
      <c r="U833" s="43"/>
      <c r="V833" s="43"/>
    </row>
    <row r="834" spans="5:22" ht="12.75" customHeight="1" x14ac:dyDescent="0.2">
      <c r="E834" s="41"/>
      <c r="F834" s="42"/>
      <c r="G834" s="43"/>
      <c r="H834" s="43"/>
      <c r="I834" s="43"/>
      <c r="O834" s="141"/>
      <c r="P834" s="141"/>
      <c r="Q834" s="141"/>
      <c r="R834" s="141"/>
      <c r="S834" s="42"/>
      <c r="T834" s="43"/>
      <c r="U834" s="43"/>
      <c r="V834" s="43"/>
    </row>
    <row r="835" spans="5:22" ht="12.75" customHeight="1" x14ac:dyDescent="0.2">
      <c r="E835" s="41"/>
      <c r="F835" s="42"/>
      <c r="G835" s="43"/>
      <c r="H835" s="43"/>
      <c r="I835" s="43"/>
      <c r="O835" s="141"/>
      <c r="P835" s="141"/>
      <c r="Q835" s="141"/>
      <c r="R835" s="141"/>
      <c r="S835" s="42"/>
      <c r="T835" s="43"/>
      <c r="U835" s="43"/>
      <c r="V835" s="43"/>
    </row>
    <row r="836" spans="5:22" ht="12.75" customHeight="1" x14ac:dyDescent="0.2">
      <c r="E836" s="41"/>
      <c r="F836" s="42"/>
      <c r="G836" s="43"/>
      <c r="H836" s="43"/>
      <c r="I836" s="43"/>
      <c r="O836" s="141"/>
      <c r="P836" s="141"/>
      <c r="Q836" s="141"/>
      <c r="R836" s="141"/>
      <c r="S836" s="42"/>
      <c r="T836" s="43"/>
      <c r="U836" s="43"/>
      <c r="V836" s="43"/>
    </row>
    <row r="837" spans="5:22" ht="12.75" customHeight="1" x14ac:dyDescent="0.2">
      <c r="E837" s="41"/>
      <c r="F837" s="42"/>
      <c r="G837" s="43"/>
      <c r="H837" s="43"/>
      <c r="I837" s="43"/>
      <c r="O837" s="141"/>
      <c r="P837" s="141"/>
      <c r="Q837" s="141"/>
      <c r="R837" s="141"/>
      <c r="S837" s="42"/>
      <c r="T837" s="43"/>
      <c r="U837" s="43"/>
      <c r="V837" s="43"/>
    </row>
    <row r="838" spans="5:22" ht="12.75" customHeight="1" x14ac:dyDescent="0.2">
      <c r="E838" s="41"/>
      <c r="F838" s="42"/>
      <c r="G838" s="43"/>
      <c r="H838" s="43"/>
      <c r="I838" s="43"/>
      <c r="O838" s="141"/>
      <c r="P838" s="141"/>
      <c r="Q838" s="141"/>
      <c r="R838" s="141"/>
      <c r="S838" s="42"/>
      <c r="T838" s="43"/>
      <c r="U838" s="43"/>
      <c r="V838" s="43"/>
    </row>
    <row r="839" spans="5:22" ht="12.75" customHeight="1" x14ac:dyDescent="0.2">
      <c r="E839" s="41"/>
      <c r="F839" s="42"/>
      <c r="G839" s="43"/>
      <c r="H839" s="43"/>
      <c r="I839" s="43"/>
      <c r="O839" s="141"/>
      <c r="P839" s="141"/>
      <c r="Q839" s="141"/>
      <c r="R839" s="141"/>
      <c r="S839" s="42"/>
      <c r="T839" s="43"/>
      <c r="U839" s="43"/>
      <c r="V839" s="43"/>
    </row>
    <row r="840" spans="5:22" ht="12.75" customHeight="1" x14ac:dyDescent="0.2">
      <c r="E840" s="41"/>
      <c r="F840" s="42"/>
      <c r="G840" s="43"/>
      <c r="H840" s="43"/>
      <c r="I840" s="43"/>
      <c r="O840" s="141"/>
      <c r="P840" s="141"/>
      <c r="Q840" s="141"/>
      <c r="R840" s="141"/>
      <c r="S840" s="42"/>
      <c r="T840" s="43"/>
      <c r="U840" s="43"/>
      <c r="V840" s="43"/>
    </row>
    <row r="841" spans="5:22" ht="12.75" customHeight="1" x14ac:dyDescent="0.2">
      <c r="E841" s="41"/>
      <c r="F841" s="42"/>
      <c r="G841" s="43"/>
      <c r="H841" s="43"/>
      <c r="I841" s="43"/>
      <c r="O841" s="141"/>
      <c r="P841" s="141"/>
      <c r="Q841" s="141"/>
      <c r="R841" s="141"/>
      <c r="S841" s="42"/>
      <c r="T841" s="43"/>
      <c r="U841" s="43"/>
      <c r="V841" s="43"/>
    </row>
    <row r="842" spans="5:22" ht="12.75" customHeight="1" x14ac:dyDescent="0.2">
      <c r="E842" s="41"/>
      <c r="F842" s="42"/>
      <c r="G842" s="43"/>
      <c r="H842" s="43"/>
      <c r="I842" s="43"/>
      <c r="O842" s="141"/>
      <c r="P842" s="141"/>
      <c r="Q842" s="141"/>
      <c r="R842" s="141"/>
      <c r="S842" s="42"/>
      <c r="T842" s="43"/>
      <c r="U842" s="43"/>
      <c r="V842" s="43"/>
    </row>
    <row r="843" spans="5:22" ht="12.75" customHeight="1" x14ac:dyDescent="0.2">
      <c r="E843" s="41"/>
      <c r="F843" s="42"/>
      <c r="G843" s="43"/>
      <c r="H843" s="43"/>
      <c r="I843" s="43"/>
      <c r="O843" s="141"/>
      <c r="P843" s="141"/>
      <c r="Q843" s="141"/>
      <c r="R843" s="141"/>
      <c r="S843" s="42"/>
      <c r="T843" s="43"/>
      <c r="U843" s="43"/>
      <c r="V843" s="43"/>
    </row>
    <row r="844" spans="5:22" ht="12.75" customHeight="1" x14ac:dyDescent="0.2">
      <c r="E844" s="41"/>
      <c r="F844" s="42"/>
      <c r="G844" s="43"/>
      <c r="H844" s="43"/>
      <c r="I844" s="43"/>
      <c r="O844" s="141"/>
      <c r="P844" s="141"/>
      <c r="Q844" s="141"/>
      <c r="R844" s="141"/>
      <c r="S844" s="42"/>
      <c r="T844" s="43"/>
      <c r="U844" s="43"/>
      <c r="V844" s="43"/>
    </row>
    <row r="845" spans="5:22" ht="12.75" customHeight="1" x14ac:dyDescent="0.2">
      <c r="E845" s="41"/>
      <c r="F845" s="42"/>
      <c r="G845" s="43"/>
      <c r="H845" s="43"/>
      <c r="I845" s="43"/>
      <c r="O845" s="141"/>
      <c r="P845" s="141"/>
      <c r="Q845" s="141"/>
      <c r="R845" s="141"/>
      <c r="S845" s="42"/>
      <c r="T845" s="43"/>
      <c r="U845" s="43"/>
      <c r="V845" s="43"/>
    </row>
    <row r="846" spans="5:22" ht="12.75" customHeight="1" x14ac:dyDescent="0.2">
      <c r="E846" s="41"/>
      <c r="F846" s="42"/>
      <c r="G846" s="43"/>
      <c r="H846" s="43"/>
      <c r="I846" s="43"/>
      <c r="O846" s="141"/>
      <c r="P846" s="141"/>
      <c r="Q846" s="141"/>
      <c r="R846" s="141"/>
      <c r="S846" s="42"/>
      <c r="T846" s="43"/>
      <c r="U846" s="43"/>
      <c r="V846" s="43"/>
    </row>
    <row r="847" spans="5:22" ht="12.75" customHeight="1" x14ac:dyDescent="0.2">
      <c r="E847" s="41"/>
      <c r="F847" s="42"/>
      <c r="G847" s="43"/>
      <c r="H847" s="43"/>
      <c r="I847" s="43"/>
      <c r="O847" s="141"/>
      <c r="P847" s="141"/>
      <c r="Q847" s="141"/>
      <c r="R847" s="141"/>
      <c r="S847" s="42"/>
      <c r="T847" s="43"/>
      <c r="U847" s="43"/>
      <c r="V847" s="43"/>
    </row>
    <row r="848" spans="5:22" ht="12.75" customHeight="1" x14ac:dyDescent="0.2">
      <c r="E848" s="41"/>
      <c r="F848" s="42"/>
      <c r="G848" s="43"/>
      <c r="H848" s="43"/>
      <c r="I848" s="43"/>
      <c r="O848" s="141"/>
      <c r="P848" s="141"/>
      <c r="Q848" s="141"/>
      <c r="R848" s="141"/>
      <c r="S848" s="42"/>
      <c r="T848" s="43"/>
      <c r="U848" s="43"/>
      <c r="V848" s="43"/>
    </row>
    <row r="849" spans="5:22" ht="12.75" customHeight="1" x14ac:dyDescent="0.2">
      <c r="E849" s="41"/>
      <c r="F849" s="42"/>
      <c r="G849" s="43"/>
      <c r="H849" s="43"/>
      <c r="I849" s="43"/>
      <c r="O849" s="141"/>
      <c r="P849" s="141"/>
      <c r="Q849" s="141"/>
      <c r="R849" s="141"/>
      <c r="S849" s="42"/>
      <c r="T849" s="43"/>
      <c r="U849" s="43"/>
      <c r="V849" s="43"/>
    </row>
    <row r="850" spans="5:22" ht="12.75" customHeight="1" x14ac:dyDescent="0.2">
      <c r="E850" s="41"/>
      <c r="F850" s="42"/>
      <c r="G850" s="43"/>
      <c r="H850" s="43"/>
      <c r="I850" s="43"/>
      <c r="O850" s="141"/>
      <c r="P850" s="141"/>
      <c r="Q850" s="141"/>
      <c r="R850" s="141"/>
      <c r="S850" s="42"/>
      <c r="T850" s="43"/>
      <c r="U850" s="43"/>
      <c r="V850" s="43"/>
    </row>
    <row r="851" spans="5:22" ht="12.75" customHeight="1" x14ac:dyDescent="0.2">
      <c r="E851" s="41"/>
      <c r="F851" s="42"/>
      <c r="G851" s="43"/>
      <c r="H851" s="43"/>
      <c r="I851" s="43"/>
      <c r="O851" s="141"/>
      <c r="P851" s="141"/>
      <c r="Q851" s="141"/>
      <c r="R851" s="141"/>
      <c r="S851" s="42"/>
      <c r="T851" s="43"/>
      <c r="U851" s="43"/>
      <c r="V851" s="43"/>
    </row>
    <row r="852" spans="5:22" ht="12.75" customHeight="1" x14ac:dyDescent="0.2">
      <c r="E852" s="41"/>
      <c r="F852" s="42"/>
      <c r="G852" s="43"/>
      <c r="H852" s="43"/>
      <c r="I852" s="43"/>
      <c r="O852" s="141"/>
      <c r="P852" s="141"/>
      <c r="Q852" s="141"/>
      <c r="R852" s="141"/>
      <c r="S852" s="42"/>
      <c r="T852" s="43"/>
      <c r="U852" s="43"/>
      <c r="V852" s="43"/>
    </row>
    <row r="853" spans="5:22" ht="12.75" customHeight="1" x14ac:dyDescent="0.2">
      <c r="E853" s="41"/>
      <c r="F853" s="42"/>
      <c r="G853" s="43"/>
      <c r="H853" s="43"/>
      <c r="I853" s="43"/>
      <c r="O853" s="141"/>
      <c r="P853" s="141"/>
      <c r="Q853" s="141"/>
      <c r="R853" s="141"/>
      <c r="S853" s="42"/>
      <c r="T853" s="43"/>
      <c r="U853" s="43"/>
      <c r="V853" s="43"/>
    </row>
    <row r="854" spans="5:22" ht="12.75" customHeight="1" x14ac:dyDescent="0.2">
      <c r="E854" s="41"/>
      <c r="F854" s="42"/>
      <c r="G854" s="43"/>
      <c r="H854" s="43"/>
      <c r="I854" s="43"/>
      <c r="O854" s="141"/>
      <c r="P854" s="141"/>
      <c r="Q854" s="141"/>
      <c r="R854" s="141"/>
      <c r="S854" s="42"/>
      <c r="T854" s="43"/>
      <c r="U854" s="43"/>
      <c r="V854" s="43"/>
    </row>
    <row r="855" spans="5:22" ht="12.75" customHeight="1" x14ac:dyDescent="0.2">
      <c r="E855" s="41"/>
      <c r="F855" s="42"/>
      <c r="G855" s="43"/>
      <c r="H855" s="43"/>
      <c r="I855" s="43"/>
      <c r="O855" s="141"/>
      <c r="P855" s="141"/>
      <c r="Q855" s="141"/>
      <c r="R855" s="141"/>
      <c r="S855" s="42"/>
      <c r="T855" s="43"/>
      <c r="U855" s="43"/>
      <c r="V855" s="43"/>
    </row>
    <row r="856" spans="5:22" ht="12.75" customHeight="1" x14ac:dyDescent="0.2">
      <c r="E856" s="41"/>
      <c r="F856" s="42"/>
      <c r="G856" s="43"/>
      <c r="H856" s="43"/>
      <c r="I856" s="43"/>
      <c r="O856" s="141"/>
      <c r="P856" s="141"/>
      <c r="Q856" s="141"/>
      <c r="R856" s="141"/>
      <c r="S856" s="42"/>
      <c r="T856" s="43"/>
      <c r="U856" s="43"/>
      <c r="V856" s="43"/>
    </row>
    <row r="857" spans="5:22" ht="12.75" customHeight="1" x14ac:dyDescent="0.2">
      <c r="E857" s="41"/>
      <c r="F857" s="42"/>
      <c r="G857" s="43"/>
      <c r="H857" s="43"/>
      <c r="I857" s="43"/>
      <c r="O857" s="141"/>
      <c r="P857" s="141"/>
      <c r="Q857" s="141"/>
      <c r="R857" s="141"/>
      <c r="S857" s="42"/>
      <c r="T857" s="43"/>
      <c r="U857" s="43"/>
      <c r="V857" s="43"/>
    </row>
    <row r="858" spans="5:22" ht="12.75" customHeight="1" x14ac:dyDescent="0.2">
      <c r="E858" s="41"/>
      <c r="F858" s="42"/>
      <c r="G858" s="43"/>
      <c r="H858" s="43"/>
      <c r="I858" s="43"/>
      <c r="O858" s="141"/>
      <c r="P858" s="141"/>
      <c r="Q858" s="141"/>
      <c r="R858" s="141"/>
      <c r="S858" s="42"/>
      <c r="T858" s="43"/>
      <c r="U858" s="43"/>
      <c r="V858" s="43"/>
    </row>
    <row r="859" spans="5:22" ht="12.75" customHeight="1" x14ac:dyDescent="0.2">
      <c r="E859" s="41"/>
      <c r="F859" s="42"/>
      <c r="G859" s="43"/>
      <c r="H859" s="43"/>
      <c r="I859" s="43"/>
      <c r="O859" s="141"/>
      <c r="P859" s="141"/>
      <c r="Q859" s="141"/>
      <c r="R859" s="141"/>
      <c r="S859" s="42"/>
      <c r="T859" s="43"/>
      <c r="U859" s="43"/>
      <c r="V859" s="43"/>
    </row>
    <row r="860" spans="5:22" ht="12.75" customHeight="1" x14ac:dyDescent="0.2">
      <c r="E860" s="41"/>
      <c r="F860" s="42"/>
      <c r="G860" s="43"/>
      <c r="H860" s="43"/>
      <c r="I860" s="43"/>
      <c r="O860" s="141"/>
      <c r="P860" s="141"/>
      <c r="Q860" s="141"/>
      <c r="R860" s="141"/>
      <c r="S860" s="42"/>
      <c r="T860" s="43"/>
      <c r="U860" s="43"/>
      <c r="V860" s="43"/>
    </row>
    <row r="861" spans="5:22" ht="12.75" customHeight="1" x14ac:dyDescent="0.2">
      <c r="E861" s="41"/>
      <c r="F861" s="42"/>
      <c r="G861" s="43"/>
      <c r="H861" s="43"/>
      <c r="I861" s="43"/>
      <c r="O861" s="141"/>
      <c r="P861" s="141"/>
      <c r="Q861" s="141"/>
      <c r="R861" s="141"/>
      <c r="S861" s="42"/>
      <c r="T861" s="43"/>
      <c r="U861" s="43"/>
      <c r="V861" s="43"/>
    </row>
    <row r="862" spans="5:22" ht="12.75" customHeight="1" x14ac:dyDescent="0.2">
      <c r="E862" s="41"/>
      <c r="F862" s="42"/>
      <c r="G862" s="43"/>
      <c r="H862" s="43"/>
      <c r="I862" s="43"/>
      <c r="O862" s="141"/>
      <c r="P862" s="141"/>
      <c r="Q862" s="141"/>
      <c r="R862" s="141"/>
      <c r="S862" s="42"/>
      <c r="T862" s="43"/>
      <c r="U862" s="43"/>
      <c r="V862" s="43"/>
    </row>
    <row r="863" spans="5:22" ht="12.75" customHeight="1" x14ac:dyDescent="0.2">
      <c r="E863" s="41"/>
      <c r="F863" s="42"/>
      <c r="G863" s="43"/>
      <c r="H863" s="43"/>
      <c r="I863" s="43"/>
      <c r="O863" s="141"/>
      <c r="P863" s="141"/>
      <c r="Q863" s="141"/>
      <c r="R863" s="141"/>
      <c r="S863" s="42"/>
      <c r="T863" s="43"/>
      <c r="U863" s="43"/>
      <c r="V863" s="43"/>
    </row>
    <row r="864" spans="5:22" ht="12.75" customHeight="1" x14ac:dyDescent="0.2">
      <c r="E864" s="41"/>
      <c r="F864" s="42"/>
      <c r="G864" s="43"/>
      <c r="H864" s="43"/>
      <c r="I864" s="43"/>
      <c r="O864" s="141"/>
      <c r="P864" s="141"/>
      <c r="Q864" s="141"/>
      <c r="R864" s="141"/>
      <c r="S864" s="42"/>
      <c r="T864" s="43"/>
      <c r="U864" s="43"/>
      <c r="V864" s="43"/>
    </row>
    <row r="865" spans="5:22" ht="12.75" customHeight="1" x14ac:dyDescent="0.2">
      <c r="E865" s="41"/>
      <c r="F865" s="42"/>
      <c r="G865" s="43"/>
      <c r="H865" s="43"/>
      <c r="I865" s="43"/>
      <c r="O865" s="141"/>
      <c r="P865" s="141"/>
      <c r="Q865" s="141"/>
      <c r="R865" s="141"/>
      <c r="S865" s="42"/>
      <c r="T865" s="43"/>
      <c r="U865" s="43"/>
      <c r="V865" s="43"/>
    </row>
    <row r="866" spans="5:22" ht="12.75" customHeight="1" x14ac:dyDescent="0.2">
      <c r="E866" s="41"/>
      <c r="F866" s="42"/>
      <c r="G866" s="43"/>
      <c r="H866" s="43"/>
      <c r="I866" s="43"/>
      <c r="O866" s="141"/>
      <c r="P866" s="141"/>
      <c r="Q866" s="141"/>
      <c r="R866" s="141"/>
      <c r="S866" s="42"/>
      <c r="T866" s="43"/>
      <c r="U866" s="43"/>
      <c r="V866" s="43"/>
    </row>
    <row r="867" spans="5:22" ht="12.75" customHeight="1" x14ac:dyDescent="0.2">
      <c r="E867" s="41"/>
      <c r="F867" s="42"/>
      <c r="G867" s="43"/>
      <c r="H867" s="43"/>
      <c r="I867" s="43"/>
      <c r="O867" s="141"/>
      <c r="P867" s="141"/>
      <c r="Q867" s="141"/>
      <c r="R867" s="141"/>
      <c r="S867" s="42"/>
      <c r="T867" s="43"/>
      <c r="U867" s="43"/>
      <c r="V867" s="43"/>
    </row>
    <row r="868" spans="5:22" ht="12.75" customHeight="1" x14ac:dyDescent="0.2">
      <c r="E868" s="41"/>
      <c r="F868" s="42"/>
      <c r="G868" s="43"/>
      <c r="H868" s="43"/>
      <c r="I868" s="43"/>
      <c r="O868" s="141"/>
      <c r="P868" s="141"/>
      <c r="Q868" s="141"/>
      <c r="R868" s="141"/>
      <c r="S868" s="42"/>
      <c r="T868" s="43"/>
      <c r="U868" s="43"/>
      <c r="V868" s="43"/>
    </row>
    <row r="869" spans="5:22" ht="12.75" customHeight="1" x14ac:dyDescent="0.2">
      <c r="E869" s="41"/>
      <c r="F869" s="42"/>
      <c r="G869" s="43"/>
      <c r="H869" s="43"/>
      <c r="I869" s="43"/>
      <c r="O869" s="141"/>
      <c r="P869" s="141"/>
      <c r="Q869" s="141"/>
      <c r="R869" s="141"/>
      <c r="S869" s="42"/>
      <c r="T869" s="43"/>
      <c r="U869" s="43"/>
      <c r="V869" s="43"/>
    </row>
    <row r="870" spans="5:22" ht="12.75" customHeight="1" x14ac:dyDescent="0.2">
      <c r="E870" s="41"/>
      <c r="F870" s="42"/>
      <c r="G870" s="43"/>
      <c r="H870" s="43"/>
      <c r="I870" s="43"/>
      <c r="O870" s="141"/>
      <c r="P870" s="141"/>
      <c r="Q870" s="141"/>
      <c r="R870" s="141"/>
      <c r="S870" s="42"/>
      <c r="T870" s="43"/>
      <c r="U870" s="43"/>
      <c r="V870" s="43"/>
    </row>
    <row r="871" spans="5:22" ht="12.75" customHeight="1" x14ac:dyDescent="0.2">
      <c r="E871" s="41"/>
      <c r="F871" s="42"/>
      <c r="G871" s="43"/>
      <c r="H871" s="43"/>
      <c r="I871" s="43"/>
      <c r="O871" s="141"/>
      <c r="P871" s="141"/>
      <c r="Q871" s="141"/>
      <c r="R871" s="141"/>
      <c r="S871" s="42"/>
      <c r="T871" s="43"/>
      <c r="U871" s="43"/>
      <c r="V871" s="43"/>
    </row>
    <row r="872" spans="5:22" ht="12.75" customHeight="1" x14ac:dyDescent="0.2">
      <c r="E872" s="41"/>
      <c r="F872" s="42"/>
      <c r="G872" s="43"/>
      <c r="H872" s="43"/>
      <c r="I872" s="43"/>
      <c r="O872" s="141"/>
      <c r="P872" s="141"/>
      <c r="Q872" s="141"/>
      <c r="R872" s="141"/>
      <c r="S872" s="42"/>
      <c r="T872" s="43"/>
      <c r="U872" s="43"/>
      <c r="V872" s="43"/>
    </row>
    <row r="873" spans="5:22" ht="12.75" customHeight="1" x14ac:dyDescent="0.2">
      <c r="E873" s="41"/>
      <c r="F873" s="42"/>
      <c r="G873" s="43"/>
      <c r="H873" s="43"/>
      <c r="I873" s="43"/>
      <c r="O873" s="141"/>
      <c r="P873" s="141"/>
      <c r="Q873" s="141"/>
      <c r="R873" s="141"/>
      <c r="S873" s="42"/>
      <c r="T873" s="43"/>
      <c r="U873" s="43"/>
      <c r="V873" s="43"/>
    </row>
    <row r="874" spans="5:22" ht="12.75" customHeight="1" x14ac:dyDescent="0.2">
      <c r="E874" s="41"/>
      <c r="F874" s="42"/>
      <c r="G874" s="43"/>
      <c r="H874" s="43"/>
      <c r="I874" s="43"/>
      <c r="O874" s="141"/>
      <c r="P874" s="141"/>
      <c r="Q874" s="141"/>
      <c r="R874" s="141"/>
      <c r="S874" s="42"/>
      <c r="T874" s="43"/>
      <c r="U874" s="43"/>
      <c r="V874" s="43"/>
    </row>
    <row r="875" spans="5:22" ht="12.75" customHeight="1" x14ac:dyDescent="0.2">
      <c r="E875" s="41"/>
      <c r="F875" s="42"/>
      <c r="G875" s="43"/>
      <c r="H875" s="43"/>
      <c r="I875" s="43"/>
      <c r="O875" s="141"/>
      <c r="P875" s="141"/>
      <c r="Q875" s="141"/>
      <c r="R875" s="141"/>
      <c r="S875" s="42"/>
      <c r="T875" s="43"/>
      <c r="U875" s="43"/>
      <c r="V875" s="43"/>
    </row>
    <row r="876" spans="5:22" ht="12.75" customHeight="1" x14ac:dyDescent="0.2">
      <c r="E876" s="41"/>
      <c r="F876" s="42"/>
      <c r="G876" s="43"/>
      <c r="H876" s="43"/>
      <c r="I876" s="43"/>
      <c r="O876" s="141"/>
      <c r="P876" s="141"/>
      <c r="Q876" s="141"/>
      <c r="R876" s="141"/>
      <c r="S876" s="42"/>
      <c r="T876" s="43"/>
      <c r="U876" s="43"/>
      <c r="V876" s="43"/>
    </row>
    <row r="877" spans="5:22" ht="12.75" customHeight="1" x14ac:dyDescent="0.2">
      <c r="E877" s="41"/>
      <c r="F877" s="42"/>
      <c r="G877" s="43"/>
      <c r="H877" s="43"/>
      <c r="I877" s="43"/>
      <c r="O877" s="141"/>
      <c r="P877" s="141"/>
      <c r="Q877" s="141"/>
      <c r="R877" s="141"/>
      <c r="S877" s="42"/>
      <c r="T877" s="43"/>
      <c r="U877" s="43"/>
      <c r="V877" s="43"/>
    </row>
    <row r="878" spans="5:22" ht="12.75" customHeight="1" x14ac:dyDescent="0.2">
      <c r="E878" s="41"/>
      <c r="F878" s="42"/>
      <c r="G878" s="43"/>
      <c r="H878" s="43"/>
      <c r="I878" s="43"/>
      <c r="O878" s="141"/>
      <c r="P878" s="141"/>
      <c r="Q878" s="141"/>
      <c r="R878" s="141"/>
      <c r="S878" s="42"/>
      <c r="T878" s="43"/>
      <c r="U878" s="43"/>
      <c r="V878" s="43"/>
    </row>
    <row r="879" spans="5:22" ht="12.75" customHeight="1" x14ac:dyDescent="0.2">
      <c r="E879" s="41"/>
      <c r="F879" s="42"/>
      <c r="G879" s="43"/>
      <c r="H879" s="43"/>
      <c r="I879" s="43"/>
      <c r="O879" s="141"/>
      <c r="P879" s="141"/>
      <c r="Q879" s="141"/>
      <c r="R879" s="141"/>
      <c r="S879" s="42"/>
      <c r="T879" s="43"/>
      <c r="U879" s="43"/>
      <c r="V879" s="43"/>
    </row>
    <row r="880" spans="5:22" ht="12.75" customHeight="1" x14ac:dyDescent="0.2">
      <c r="E880" s="41"/>
      <c r="F880" s="42"/>
      <c r="G880" s="43"/>
      <c r="H880" s="43"/>
      <c r="I880" s="43"/>
      <c r="O880" s="141"/>
      <c r="P880" s="141"/>
      <c r="Q880" s="141"/>
      <c r="R880" s="141"/>
      <c r="S880" s="42"/>
      <c r="T880" s="43"/>
      <c r="U880" s="43"/>
      <c r="V880" s="43"/>
    </row>
    <row r="881" spans="5:22" ht="12.75" customHeight="1" x14ac:dyDescent="0.2">
      <c r="E881" s="41"/>
      <c r="F881" s="42"/>
      <c r="G881" s="43"/>
      <c r="H881" s="43"/>
      <c r="I881" s="43"/>
      <c r="O881" s="141"/>
      <c r="P881" s="141"/>
      <c r="Q881" s="141"/>
      <c r="R881" s="141"/>
      <c r="S881" s="42"/>
      <c r="T881" s="43"/>
      <c r="U881" s="43"/>
      <c r="V881" s="43"/>
    </row>
    <row r="882" spans="5:22" ht="12.75" customHeight="1" x14ac:dyDescent="0.2">
      <c r="E882" s="41"/>
      <c r="F882" s="42"/>
      <c r="G882" s="43"/>
      <c r="H882" s="43"/>
      <c r="I882" s="43"/>
      <c r="O882" s="141"/>
      <c r="P882" s="141"/>
      <c r="Q882" s="141"/>
      <c r="R882" s="141"/>
      <c r="S882" s="42"/>
      <c r="T882" s="43"/>
      <c r="U882" s="43"/>
      <c r="V882" s="43"/>
    </row>
    <row r="883" spans="5:22" ht="12.75" customHeight="1" x14ac:dyDescent="0.2">
      <c r="E883" s="41"/>
      <c r="F883" s="42"/>
      <c r="G883" s="43"/>
      <c r="H883" s="43"/>
      <c r="I883" s="43"/>
      <c r="O883" s="141"/>
      <c r="P883" s="141"/>
      <c r="Q883" s="141"/>
      <c r="R883" s="141"/>
      <c r="S883" s="42"/>
      <c r="T883" s="43"/>
      <c r="U883" s="43"/>
      <c r="V883" s="43"/>
    </row>
    <row r="884" spans="5:22" ht="12.75" customHeight="1" x14ac:dyDescent="0.2">
      <c r="E884" s="41"/>
      <c r="F884" s="42"/>
      <c r="G884" s="43"/>
      <c r="H884" s="43"/>
      <c r="I884" s="43"/>
      <c r="O884" s="141"/>
      <c r="P884" s="141"/>
      <c r="Q884" s="141"/>
      <c r="R884" s="141"/>
      <c r="S884" s="42"/>
      <c r="T884" s="43"/>
      <c r="U884" s="43"/>
      <c r="V884" s="43"/>
    </row>
    <row r="885" spans="5:22" ht="12.75" customHeight="1" x14ac:dyDescent="0.2">
      <c r="E885" s="41"/>
      <c r="F885" s="42"/>
      <c r="G885" s="43"/>
      <c r="H885" s="43"/>
      <c r="I885" s="43"/>
      <c r="O885" s="141"/>
      <c r="P885" s="141"/>
      <c r="Q885" s="141"/>
      <c r="R885" s="141"/>
      <c r="S885" s="42"/>
      <c r="T885" s="43"/>
      <c r="U885" s="43"/>
      <c r="V885" s="43"/>
    </row>
    <row r="886" spans="5:22" ht="12.75" customHeight="1" x14ac:dyDescent="0.2">
      <c r="E886" s="41"/>
      <c r="F886" s="42"/>
      <c r="G886" s="43"/>
      <c r="H886" s="43"/>
      <c r="I886" s="43"/>
      <c r="O886" s="141"/>
      <c r="P886" s="141"/>
      <c r="Q886" s="141"/>
      <c r="R886" s="141"/>
      <c r="S886" s="42"/>
      <c r="T886" s="43"/>
      <c r="U886" s="43"/>
      <c r="V886" s="43"/>
    </row>
    <row r="887" spans="5:22" ht="12.75" customHeight="1" x14ac:dyDescent="0.2">
      <c r="E887" s="41"/>
      <c r="F887" s="42"/>
      <c r="G887" s="43"/>
      <c r="H887" s="43"/>
      <c r="I887" s="43"/>
      <c r="O887" s="141"/>
      <c r="P887" s="141"/>
      <c r="Q887" s="141"/>
      <c r="R887" s="141"/>
      <c r="S887" s="42"/>
      <c r="T887" s="43"/>
      <c r="U887" s="43"/>
      <c r="V887" s="43"/>
    </row>
    <row r="888" spans="5:22" ht="12.75" customHeight="1" x14ac:dyDescent="0.2">
      <c r="E888" s="41"/>
      <c r="F888" s="42"/>
      <c r="G888" s="43"/>
      <c r="H888" s="43"/>
      <c r="I888" s="43"/>
      <c r="O888" s="141"/>
      <c r="P888" s="141"/>
      <c r="Q888" s="141"/>
      <c r="R888" s="141"/>
      <c r="S888" s="42"/>
      <c r="T888" s="43"/>
      <c r="U888" s="43"/>
      <c r="V888" s="43"/>
    </row>
    <row r="889" spans="5:22" ht="12.75" customHeight="1" x14ac:dyDescent="0.2">
      <c r="E889" s="41"/>
      <c r="F889" s="42"/>
      <c r="G889" s="43"/>
      <c r="H889" s="43"/>
      <c r="I889" s="43"/>
      <c r="O889" s="141"/>
      <c r="P889" s="141"/>
      <c r="Q889" s="141"/>
      <c r="R889" s="141"/>
      <c r="S889" s="42"/>
      <c r="T889" s="43"/>
      <c r="U889" s="43"/>
      <c r="V889" s="43"/>
    </row>
    <row r="890" spans="5:22" ht="12.75" customHeight="1" x14ac:dyDescent="0.2">
      <c r="E890" s="41"/>
      <c r="F890" s="42"/>
      <c r="G890" s="43"/>
      <c r="H890" s="43"/>
      <c r="I890" s="43"/>
      <c r="O890" s="141"/>
      <c r="P890" s="141"/>
      <c r="Q890" s="141"/>
      <c r="R890" s="141"/>
      <c r="S890" s="42"/>
      <c r="T890" s="43"/>
      <c r="U890" s="43"/>
      <c r="V890" s="43"/>
    </row>
    <row r="891" spans="5:22" ht="12.75" customHeight="1" x14ac:dyDescent="0.2">
      <c r="E891" s="41"/>
      <c r="F891" s="42"/>
      <c r="G891" s="43"/>
      <c r="H891" s="43"/>
      <c r="I891" s="43"/>
      <c r="O891" s="141"/>
      <c r="P891" s="141"/>
      <c r="Q891" s="141"/>
      <c r="R891" s="141"/>
      <c r="S891" s="42"/>
      <c r="T891" s="43"/>
      <c r="U891" s="43"/>
      <c r="V891" s="43"/>
    </row>
    <row r="892" spans="5:22" ht="12.75" customHeight="1" x14ac:dyDescent="0.2">
      <c r="E892" s="41"/>
      <c r="F892" s="42"/>
      <c r="G892" s="43"/>
      <c r="H892" s="43"/>
      <c r="I892" s="43"/>
      <c r="O892" s="141"/>
      <c r="P892" s="141"/>
      <c r="Q892" s="141"/>
      <c r="R892" s="141"/>
      <c r="S892" s="42"/>
      <c r="T892" s="43"/>
      <c r="U892" s="43"/>
      <c r="V892" s="43"/>
    </row>
    <row r="893" spans="5:22" ht="12.75" customHeight="1" x14ac:dyDescent="0.2">
      <c r="E893" s="41"/>
      <c r="F893" s="42"/>
      <c r="G893" s="43"/>
      <c r="H893" s="43"/>
      <c r="I893" s="43"/>
      <c r="O893" s="141"/>
      <c r="P893" s="141"/>
      <c r="Q893" s="141"/>
      <c r="R893" s="141"/>
      <c r="S893" s="42"/>
      <c r="T893" s="43"/>
      <c r="U893" s="43"/>
      <c r="V893" s="43"/>
    </row>
    <row r="894" spans="5:22" ht="12.75" customHeight="1" x14ac:dyDescent="0.2">
      <c r="E894" s="41"/>
      <c r="F894" s="42"/>
      <c r="G894" s="43"/>
      <c r="H894" s="43"/>
      <c r="I894" s="43"/>
      <c r="O894" s="141"/>
      <c r="P894" s="141"/>
      <c r="Q894" s="141"/>
      <c r="R894" s="141"/>
      <c r="S894" s="42"/>
      <c r="T894" s="43"/>
      <c r="U894" s="43"/>
      <c r="V894" s="43"/>
    </row>
    <row r="895" spans="5:22" ht="12.75" customHeight="1" x14ac:dyDescent="0.2">
      <c r="E895" s="41"/>
      <c r="F895" s="42"/>
      <c r="G895" s="43"/>
      <c r="H895" s="43"/>
      <c r="I895" s="43"/>
      <c r="O895" s="141"/>
      <c r="P895" s="141"/>
      <c r="Q895" s="141"/>
      <c r="R895" s="141"/>
      <c r="S895" s="42"/>
      <c r="T895" s="43"/>
      <c r="U895" s="43"/>
      <c r="V895" s="43"/>
    </row>
    <row r="896" spans="5:22" ht="12.75" customHeight="1" x14ac:dyDescent="0.2">
      <c r="E896" s="41"/>
      <c r="F896" s="42"/>
      <c r="G896" s="43"/>
      <c r="H896" s="43"/>
      <c r="I896" s="43"/>
      <c r="O896" s="141"/>
      <c r="P896" s="141"/>
      <c r="Q896" s="141"/>
      <c r="R896" s="141"/>
      <c r="S896" s="42"/>
      <c r="T896" s="43"/>
      <c r="U896" s="43"/>
      <c r="V896" s="43"/>
    </row>
    <row r="897" spans="5:22" ht="12.75" customHeight="1" x14ac:dyDescent="0.2">
      <c r="E897" s="41"/>
      <c r="F897" s="42"/>
      <c r="G897" s="43"/>
      <c r="H897" s="43"/>
      <c r="I897" s="43"/>
      <c r="O897" s="141"/>
      <c r="P897" s="141"/>
      <c r="Q897" s="141"/>
      <c r="R897" s="141"/>
      <c r="S897" s="42"/>
      <c r="T897" s="43"/>
      <c r="U897" s="43"/>
      <c r="V897" s="43"/>
    </row>
    <row r="898" spans="5:22" ht="12.75" customHeight="1" x14ac:dyDescent="0.2">
      <c r="E898" s="41"/>
      <c r="F898" s="42"/>
      <c r="G898" s="43"/>
      <c r="H898" s="43"/>
      <c r="I898" s="43"/>
      <c r="O898" s="141"/>
      <c r="P898" s="141"/>
      <c r="Q898" s="141"/>
      <c r="R898" s="141"/>
      <c r="S898" s="42"/>
      <c r="T898" s="43"/>
      <c r="U898" s="43"/>
      <c r="V898" s="43"/>
    </row>
    <row r="899" spans="5:22" ht="12.75" customHeight="1" x14ac:dyDescent="0.2">
      <c r="E899" s="41"/>
      <c r="F899" s="42"/>
      <c r="G899" s="43"/>
      <c r="H899" s="43"/>
      <c r="I899" s="43"/>
      <c r="O899" s="141"/>
      <c r="P899" s="141"/>
      <c r="Q899" s="141"/>
      <c r="R899" s="141"/>
      <c r="S899" s="42"/>
      <c r="T899" s="43"/>
      <c r="U899" s="43"/>
      <c r="V899" s="43"/>
    </row>
    <row r="900" spans="5:22" ht="12.75" customHeight="1" x14ac:dyDescent="0.2">
      <c r="E900" s="41"/>
      <c r="F900" s="42"/>
      <c r="G900" s="43"/>
      <c r="H900" s="43"/>
      <c r="I900" s="43"/>
      <c r="O900" s="141"/>
      <c r="P900" s="141"/>
      <c r="Q900" s="141"/>
      <c r="R900" s="141"/>
      <c r="S900" s="42"/>
      <c r="T900" s="43"/>
      <c r="U900" s="43"/>
      <c r="V900" s="43"/>
    </row>
    <row r="901" spans="5:22" ht="12.75" customHeight="1" x14ac:dyDescent="0.2">
      <c r="E901" s="41"/>
      <c r="F901" s="42"/>
      <c r="G901" s="43"/>
      <c r="H901" s="43"/>
      <c r="I901" s="43"/>
      <c r="O901" s="141"/>
      <c r="P901" s="141"/>
      <c r="Q901" s="141"/>
      <c r="R901" s="141"/>
      <c r="S901" s="42"/>
      <c r="T901" s="43"/>
      <c r="U901" s="43"/>
      <c r="V901" s="43"/>
    </row>
    <row r="902" spans="5:22" ht="12.75" customHeight="1" x14ac:dyDescent="0.2">
      <c r="E902" s="41"/>
      <c r="F902" s="42"/>
      <c r="G902" s="43"/>
      <c r="H902" s="43"/>
      <c r="I902" s="43"/>
      <c r="O902" s="141"/>
      <c r="P902" s="141"/>
      <c r="Q902" s="141"/>
      <c r="R902" s="141"/>
      <c r="S902" s="42"/>
      <c r="T902" s="43"/>
      <c r="U902" s="43"/>
      <c r="V902" s="43"/>
    </row>
    <row r="903" spans="5:22" ht="12.75" customHeight="1" x14ac:dyDescent="0.2">
      <c r="E903" s="41"/>
      <c r="F903" s="42"/>
      <c r="G903" s="43"/>
      <c r="H903" s="43"/>
      <c r="I903" s="43"/>
      <c r="O903" s="141"/>
      <c r="P903" s="141"/>
      <c r="Q903" s="141"/>
      <c r="R903" s="141"/>
      <c r="S903" s="42"/>
      <c r="T903" s="43"/>
      <c r="U903" s="43"/>
      <c r="V903" s="43"/>
    </row>
    <row r="904" spans="5:22" ht="12.75" customHeight="1" x14ac:dyDescent="0.2">
      <c r="E904" s="41"/>
      <c r="F904" s="42"/>
      <c r="G904" s="43"/>
      <c r="H904" s="43"/>
      <c r="I904" s="43"/>
      <c r="O904" s="141"/>
      <c r="P904" s="141"/>
      <c r="Q904" s="141"/>
      <c r="R904" s="141"/>
      <c r="S904" s="42"/>
      <c r="T904" s="43"/>
      <c r="U904" s="43"/>
      <c r="V904" s="43"/>
    </row>
    <row r="905" spans="5:22" ht="12.75" customHeight="1" x14ac:dyDescent="0.2">
      <c r="E905" s="41"/>
      <c r="F905" s="42"/>
      <c r="G905" s="43"/>
      <c r="H905" s="43"/>
      <c r="I905" s="43"/>
      <c r="O905" s="141"/>
      <c r="P905" s="141"/>
      <c r="Q905" s="141"/>
      <c r="R905" s="141"/>
      <c r="S905" s="42"/>
      <c r="T905" s="43"/>
      <c r="U905" s="43"/>
      <c r="V905" s="43"/>
    </row>
    <row r="906" spans="5:22" ht="12.75" customHeight="1" x14ac:dyDescent="0.2">
      <c r="E906" s="41"/>
      <c r="F906" s="42"/>
      <c r="G906" s="43"/>
      <c r="H906" s="43"/>
      <c r="I906" s="43"/>
      <c r="O906" s="141"/>
      <c r="P906" s="141"/>
      <c r="Q906" s="141"/>
      <c r="R906" s="141"/>
      <c r="S906" s="42"/>
      <c r="T906" s="43"/>
      <c r="U906" s="43"/>
      <c r="V906" s="43"/>
    </row>
    <row r="907" spans="5:22" ht="12.75" customHeight="1" x14ac:dyDescent="0.2">
      <c r="E907" s="41"/>
      <c r="F907" s="42"/>
      <c r="G907" s="43"/>
      <c r="H907" s="43"/>
      <c r="I907" s="43"/>
      <c r="O907" s="141"/>
      <c r="P907" s="141"/>
      <c r="Q907" s="141"/>
      <c r="R907" s="141"/>
      <c r="S907" s="42"/>
      <c r="T907" s="43"/>
      <c r="U907" s="43"/>
      <c r="V907" s="43"/>
    </row>
    <row r="908" spans="5:22" ht="12.75" customHeight="1" x14ac:dyDescent="0.2">
      <c r="E908" s="41"/>
      <c r="F908" s="42"/>
      <c r="G908" s="43"/>
      <c r="H908" s="43"/>
      <c r="I908" s="43"/>
      <c r="O908" s="141"/>
      <c r="P908" s="141"/>
      <c r="Q908" s="141"/>
      <c r="R908" s="141"/>
      <c r="S908" s="42"/>
      <c r="T908" s="43"/>
      <c r="U908" s="43"/>
      <c r="V908" s="43"/>
    </row>
    <row r="909" spans="5:22" ht="12.75" customHeight="1" x14ac:dyDescent="0.2">
      <c r="E909" s="41"/>
      <c r="F909" s="42"/>
      <c r="G909" s="43"/>
      <c r="H909" s="43"/>
      <c r="I909" s="43"/>
      <c r="O909" s="141"/>
      <c r="P909" s="141"/>
      <c r="Q909" s="141"/>
      <c r="R909" s="141"/>
      <c r="S909" s="42"/>
      <c r="T909" s="43"/>
      <c r="U909" s="43"/>
      <c r="V909" s="43"/>
    </row>
    <row r="910" spans="5:22" ht="12.75" customHeight="1" x14ac:dyDescent="0.2">
      <c r="E910" s="41"/>
      <c r="F910" s="42"/>
      <c r="G910" s="43"/>
      <c r="H910" s="43"/>
      <c r="I910" s="43"/>
      <c r="O910" s="141"/>
      <c r="P910" s="141"/>
      <c r="Q910" s="141"/>
      <c r="R910" s="141"/>
      <c r="S910" s="42"/>
      <c r="T910" s="43"/>
      <c r="U910" s="43"/>
      <c r="V910" s="43"/>
    </row>
    <row r="911" spans="5:22" ht="12.75" customHeight="1" x14ac:dyDescent="0.2">
      <c r="E911" s="41"/>
      <c r="F911" s="42"/>
      <c r="G911" s="43"/>
      <c r="H911" s="43"/>
      <c r="I911" s="43"/>
      <c r="O911" s="141"/>
      <c r="P911" s="141"/>
      <c r="Q911" s="141"/>
      <c r="R911" s="141"/>
      <c r="S911" s="42"/>
      <c r="T911" s="43"/>
      <c r="U911" s="43"/>
      <c r="V911" s="43"/>
    </row>
    <row r="912" spans="5:22" ht="12.75" customHeight="1" x14ac:dyDescent="0.2">
      <c r="E912" s="41"/>
      <c r="F912" s="42"/>
      <c r="G912" s="43"/>
      <c r="H912" s="43"/>
      <c r="I912" s="43"/>
      <c r="O912" s="141"/>
      <c r="P912" s="141"/>
      <c r="Q912" s="141"/>
      <c r="R912" s="141"/>
      <c r="S912" s="42"/>
      <c r="T912" s="43"/>
      <c r="U912" s="43"/>
      <c r="V912" s="43"/>
    </row>
    <row r="913" spans="5:22" ht="12.75" customHeight="1" x14ac:dyDescent="0.2">
      <c r="E913" s="41"/>
      <c r="F913" s="42"/>
      <c r="G913" s="43"/>
      <c r="H913" s="43"/>
      <c r="I913" s="43"/>
      <c r="O913" s="141"/>
      <c r="P913" s="141"/>
      <c r="Q913" s="141"/>
      <c r="R913" s="141"/>
      <c r="S913" s="42"/>
      <c r="T913" s="43"/>
      <c r="U913" s="43"/>
      <c r="V913" s="43"/>
    </row>
    <row r="914" spans="5:22" ht="12.75" customHeight="1" x14ac:dyDescent="0.2">
      <c r="E914" s="41"/>
      <c r="F914" s="42"/>
      <c r="G914" s="43"/>
      <c r="H914" s="43"/>
      <c r="I914" s="43"/>
      <c r="O914" s="141"/>
      <c r="P914" s="141"/>
      <c r="Q914" s="141"/>
      <c r="R914" s="141"/>
      <c r="S914" s="42"/>
      <c r="T914" s="43"/>
      <c r="U914" s="43"/>
      <c r="V914" s="43"/>
    </row>
    <row r="915" spans="5:22" ht="12.75" customHeight="1" x14ac:dyDescent="0.2">
      <c r="E915" s="41"/>
      <c r="F915" s="42"/>
      <c r="G915" s="43"/>
      <c r="H915" s="43"/>
      <c r="I915" s="43"/>
      <c r="O915" s="141"/>
      <c r="P915" s="141"/>
      <c r="Q915" s="141"/>
      <c r="R915" s="141"/>
      <c r="S915" s="42"/>
      <c r="T915" s="43"/>
      <c r="U915" s="43"/>
      <c r="V915" s="43"/>
    </row>
    <row r="916" spans="5:22" ht="12.75" customHeight="1" x14ac:dyDescent="0.2">
      <c r="E916" s="41"/>
      <c r="F916" s="42"/>
      <c r="G916" s="43"/>
      <c r="H916" s="43"/>
      <c r="I916" s="43"/>
      <c r="O916" s="141"/>
      <c r="P916" s="141"/>
      <c r="Q916" s="141"/>
      <c r="R916" s="141"/>
      <c r="S916" s="42"/>
      <c r="T916" s="43"/>
      <c r="U916" s="43"/>
      <c r="V916" s="43"/>
    </row>
    <row r="917" spans="5:22" ht="12.75" customHeight="1" x14ac:dyDescent="0.2">
      <c r="E917" s="41"/>
      <c r="F917" s="42"/>
      <c r="G917" s="43"/>
      <c r="H917" s="43"/>
      <c r="I917" s="43"/>
      <c r="O917" s="141"/>
      <c r="P917" s="141"/>
      <c r="Q917" s="141"/>
      <c r="R917" s="141"/>
      <c r="S917" s="42"/>
      <c r="T917" s="43"/>
      <c r="U917" s="43"/>
      <c r="V917" s="43"/>
    </row>
    <row r="918" spans="5:22" ht="12.75" customHeight="1" x14ac:dyDescent="0.2">
      <c r="E918" s="41"/>
      <c r="F918" s="42"/>
      <c r="G918" s="43"/>
      <c r="H918" s="43"/>
      <c r="I918" s="43"/>
      <c r="O918" s="141"/>
      <c r="P918" s="141"/>
      <c r="Q918" s="141"/>
      <c r="R918" s="141"/>
      <c r="S918" s="42"/>
      <c r="T918" s="43"/>
      <c r="U918" s="43"/>
      <c r="V918" s="43"/>
    </row>
    <row r="919" spans="5:22" ht="12.75" customHeight="1" x14ac:dyDescent="0.2">
      <c r="E919" s="41"/>
      <c r="F919" s="42"/>
      <c r="G919" s="43"/>
      <c r="H919" s="43"/>
      <c r="I919" s="43"/>
      <c r="O919" s="141"/>
      <c r="P919" s="141"/>
      <c r="Q919" s="141"/>
      <c r="R919" s="141"/>
      <c r="S919" s="42"/>
      <c r="T919" s="43"/>
      <c r="U919" s="43"/>
      <c r="V919" s="43"/>
    </row>
    <row r="920" spans="5:22" ht="12.75" customHeight="1" x14ac:dyDescent="0.2">
      <c r="E920" s="41"/>
      <c r="F920" s="42"/>
      <c r="G920" s="43"/>
      <c r="H920" s="43"/>
      <c r="I920" s="43"/>
      <c r="O920" s="141"/>
      <c r="P920" s="141"/>
      <c r="Q920" s="141"/>
      <c r="R920" s="141"/>
      <c r="S920" s="42"/>
      <c r="T920" s="43"/>
      <c r="U920" s="43"/>
      <c r="V920" s="43"/>
    </row>
    <row r="921" spans="5:22" ht="12.75" customHeight="1" x14ac:dyDescent="0.2">
      <c r="E921" s="41"/>
      <c r="F921" s="42"/>
      <c r="G921" s="43"/>
      <c r="H921" s="43"/>
      <c r="I921" s="43"/>
      <c r="O921" s="141"/>
      <c r="P921" s="141"/>
      <c r="Q921" s="141"/>
      <c r="R921" s="141"/>
      <c r="S921" s="42"/>
      <c r="T921" s="43"/>
      <c r="U921" s="43"/>
      <c r="V921" s="43"/>
    </row>
    <row r="922" spans="5:22" ht="12.75" customHeight="1" x14ac:dyDescent="0.2">
      <c r="E922" s="41"/>
      <c r="F922" s="42"/>
      <c r="G922" s="43"/>
      <c r="H922" s="43"/>
      <c r="I922" s="43"/>
      <c r="O922" s="141"/>
      <c r="P922" s="141"/>
      <c r="Q922" s="141"/>
      <c r="R922" s="141"/>
      <c r="S922" s="42"/>
      <c r="T922" s="43"/>
      <c r="U922" s="43"/>
      <c r="V922" s="43"/>
    </row>
    <row r="923" spans="5:22" ht="12.75" customHeight="1" x14ac:dyDescent="0.2">
      <c r="E923" s="41"/>
      <c r="F923" s="42"/>
      <c r="G923" s="43"/>
      <c r="H923" s="43"/>
      <c r="I923" s="43"/>
      <c r="O923" s="141"/>
      <c r="P923" s="141"/>
      <c r="Q923" s="141"/>
      <c r="R923" s="141"/>
      <c r="S923" s="42"/>
      <c r="T923" s="43"/>
      <c r="U923" s="43"/>
      <c r="V923" s="43"/>
    </row>
    <row r="924" spans="5:22" ht="12.75" customHeight="1" x14ac:dyDescent="0.2">
      <c r="E924" s="41"/>
      <c r="F924" s="42"/>
      <c r="G924" s="43"/>
      <c r="H924" s="43"/>
      <c r="I924" s="43"/>
      <c r="O924" s="141"/>
      <c r="P924" s="141"/>
      <c r="Q924" s="141"/>
      <c r="R924" s="141"/>
      <c r="S924" s="42"/>
      <c r="T924" s="43"/>
      <c r="U924" s="43"/>
      <c r="V924" s="43"/>
    </row>
    <row r="925" spans="5:22" ht="12.75" customHeight="1" x14ac:dyDescent="0.2">
      <c r="E925" s="41"/>
      <c r="F925" s="42"/>
      <c r="G925" s="43"/>
      <c r="H925" s="43"/>
      <c r="I925" s="43"/>
      <c r="O925" s="141"/>
      <c r="P925" s="141"/>
      <c r="Q925" s="141"/>
      <c r="R925" s="141"/>
      <c r="S925" s="42"/>
      <c r="T925" s="43"/>
      <c r="U925" s="43"/>
      <c r="V925" s="43"/>
    </row>
    <row r="926" spans="5:22" ht="12.75" customHeight="1" x14ac:dyDescent="0.2">
      <c r="E926" s="41"/>
      <c r="F926" s="42"/>
      <c r="G926" s="43"/>
      <c r="H926" s="43"/>
      <c r="I926" s="43"/>
      <c r="O926" s="141"/>
      <c r="P926" s="141"/>
      <c r="Q926" s="141"/>
      <c r="R926" s="141"/>
      <c r="S926" s="42"/>
      <c r="T926" s="43"/>
      <c r="U926" s="43"/>
      <c r="V926" s="43"/>
    </row>
    <row r="927" spans="5:22" ht="12.75" customHeight="1" x14ac:dyDescent="0.2">
      <c r="E927" s="41"/>
      <c r="F927" s="42"/>
      <c r="G927" s="43"/>
      <c r="H927" s="43"/>
      <c r="I927" s="43"/>
      <c r="O927" s="141"/>
      <c r="P927" s="141"/>
      <c r="Q927" s="141"/>
      <c r="R927" s="141"/>
      <c r="S927" s="42"/>
      <c r="T927" s="43"/>
      <c r="U927" s="43"/>
      <c r="V927" s="43"/>
    </row>
    <row r="928" spans="5:22" ht="12.75" customHeight="1" x14ac:dyDescent="0.2">
      <c r="E928" s="41"/>
      <c r="F928" s="42"/>
      <c r="G928" s="43"/>
      <c r="H928" s="43"/>
      <c r="I928" s="43"/>
      <c r="O928" s="141"/>
      <c r="P928" s="141"/>
      <c r="Q928" s="141"/>
      <c r="R928" s="141"/>
      <c r="S928" s="42"/>
      <c r="T928" s="43"/>
      <c r="U928" s="43"/>
      <c r="V928" s="43"/>
    </row>
    <row r="929" spans="5:22" ht="12.75" customHeight="1" x14ac:dyDescent="0.2">
      <c r="E929" s="41"/>
      <c r="F929" s="42"/>
      <c r="G929" s="43"/>
      <c r="H929" s="43"/>
      <c r="I929" s="43"/>
      <c r="O929" s="141"/>
      <c r="P929" s="141"/>
      <c r="Q929" s="141"/>
      <c r="R929" s="141"/>
      <c r="S929" s="42"/>
      <c r="T929" s="43"/>
      <c r="U929" s="43"/>
      <c r="V929" s="43"/>
    </row>
    <row r="930" spans="5:22" ht="12.75" customHeight="1" x14ac:dyDescent="0.2">
      <c r="E930" s="41"/>
      <c r="F930" s="42"/>
      <c r="G930" s="43"/>
      <c r="H930" s="43"/>
      <c r="I930" s="43"/>
      <c r="O930" s="141"/>
      <c r="P930" s="141"/>
      <c r="Q930" s="141"/>
      <c r="R930" s="141"/>
      <c r="S930" s="42"/>
      <c r="T930" s="43"/>
      <c r="U930" s="43"/>
      <c r="V930" s="43"/>
    </row>
    <row r="931" spans="5:22" ht="12.75" customHeight="1" x14ac:dyDescent="0.2">
      <c r="E931" s="41"/>
      <c r="F931" s="42"/>
      <c r="G931" s="43"/>
      <c r="H931" s="43"/>
      <c r="I931" s="43"/>
      <c r="O931" s="141"/>
      <c r="P931" s="141"/>
      <c r="Q931" s="141"/>
      <c r="R931" s="141"/>
      <c r="S931" s="42"/>
      <c r="T931" s="43"/>
      <c r="U931" s="43"/>
      <c r="V931" s="43"/>
    </row>
    <row r="932" spans="5:22" ht="12.75" customHeight="1" x14ac:dyDescent="0.2">
      <c r="E932" s="41"/>
      <c r="F932" s="42"/>
      <c r="G932" s="43"/>
      <c r="H932" s="43"/>
      <c r="I932" s="43"/>
      <c r="O932" s="141"/>
      <c r="P932" s="141"/>
      <c r="Q932" s="141"/>
      <c r="R932" s="141"/>
      <c r="S932" s="42"/>
      <c r="T932" s="43"/>
      <c r="U932" s="43"/>
      <c r="V932" s="43"/>
    </row>
    <row r="933" spans="5:22" ht="12.75" customHeight="1" x14ac:dyDescent="0.2">
      <c r="E933" s="41"/>
      <c r="F933" s="42"/>
      <c r="G933" s="43"/>
      <c r="H933" s="43"/>
      <c r="I933" s="43"/>
      <c r="O933" s="141"/>
      <c r="P933" s="141"/>
      <c r="Q933" s="141"/>
      <c r="R933" s="141"/>
      <c r="S933" s="42"/>
      <c r="T933" s="43"/>
      <c r="U933" s="43"/>
      <c r="V933" s="43"/>
    </row>
    <row r="934" spans="5:22" ht="12.75" customHeight="1" x14ac:dyDescent="0.2">
      <c r="E934" s="41"/>
      <c r="F934" s="42"/>
      <c r="G934" s="43"/>
      <c r="H934" s="43"/>
      <c r="I934" s="43"/>
      <c r="O934" s="141"/>
      <c r="P934" s="141"/>
      <c r="Q934" s="141"/>
      <c r="R934" s="141"/>
      <c r="S934" s="42"/>
      <c r="T934" s="43"/>
      <c r="U934" s="43"/>
      <c r="V934" s="43"/>
    </row>
    <row r="935" spans="5:22" ht="12.75" customHeight="1" x14ac:dyDescent="0.2">
      <c r="E935" s="41"/>
      <c r="F935" s="42"/>
      <c r="G935" s="43"/>
      <c r="H935" s="43"/>
      <c r="I935" s="43"/>
      <c r="O935" s="141"/>
      <c r="P935" s="141"/>
      <c r="Q935" s="141"/>
      <c r="R935" s="141"/>
      <c r="S935" s="42"/>
      <c r="T935" s="43"/>
      <c r="U935" s="43"/>
      <c r="V935" s="43"/>
    </row>
    <row r="936" spans="5:22" ht="12.75" customHeight="1" x14ac:dyDescent="0.2">
      <c r="E936" s="41"/>
      <c r="F936" s="42"/>
      <c r="G936" s="43"/>
      <c r="H936" s="43"/>
      <c r="I936" s="43"/>
      <c r="O936" s="141"/>
      <c r="P936" s="141"/>
      <c r="Q936" s="141"/>
      <c r="R936" s="141"/>
      <c r="S936" s="42"/>
      <c r="T936" s="43"/>
      <c r="U936" s="43"/>
      <c r="V936" s="43"/>
    </row>
    <row r="937" spans="5:22" ht="12.75" customHeight="1" x14ac:dyDescent="0.2">
      <c r="E937" s="41"/>
      <c r="F937" s="42"/>
      <c r="G937" s="43"/>
      <c r="H937" s="43"/>
      <c r="I937" s="43"/>
      <c r="O937" s="141"/>
      <c r="P937" s="141"/>
      <c r="Q937" s="141"/>
      <c r="R937" s="141"/>
      <c r="S937" s="42"/>
      <c r="T937" s="43"/>
      <c r="U937" s="43"/>
      <c r="V937" s="43"/>
    </row>
    <row r="938" spans="5:22" ht="12.75" customHeight="1" x14ac:dyDescent="0.2">
      <c r="E938" s="41"/>
      <c r="F938" s="42"/>
      <c r="G938" s="43"/>
      <c r="H938" s="43"/>
      <c r="I938" s="43"/>
      <c r="O938" s="141"/>
      <c r="P938" s="141"/>
      <c r="Q938" s="141"/>
      <c r="R938" s="141"/>
      <c r="S938" s="42"/>
      <c r="T938" s="43"/>
      <c r="U938" s="43"/>
      <c r="V938" s="43"/>
    </row>
    <row r="939" spans="5:22" ht="12.75" customHeight="1" x14ac:dyDescent="0.2">
      <c r="E939" s="41"/>
      <c r="F939" s="42"/>
      <c r="G939" s="43"/>
      <c r="H939" s="43"/>
      <c r="I939" s="43"/>
      <c r="O939" s="141"/>
      <c r="P939" s="141"/>
      <c r="Q939" s="141"/>
      <c r="R939" s="141"/>
      <c r="S939" s="42"/>
      <c r="T939" s="43"/>
      <c r="U939" s="43"/>
      <c r="V939" s="43"/>
    </row>
    <row r="940" spans="5:22" ht="12.75" customHeight="1" x14ac:dyDescent="0.2">
      <c r="E940" s="41"/>
      <c r="F940" s="42"/>
      <c r="G940" s="43"/>
      <c r="H940" s="43"/>
      <c r="I940" s="43"/>
      <c r="O940" s="141"/>
      <c r="P940" s="141"/>
      <c r="Q940" s="141"/>
      <c r="R940" s="141"/>
      <c r="S940" s="42"/>
      <c r="T940" s="43"/>
      <c r="U940" s="43"/>
      <c r="V940" s="43"/>
    </row>
    <row r="941" spans="5:22" ht="12.75" customHeight="1" x14ac:dyDescent="0.2">
      <c r="E941" s="41"/>
      <c r="F941" s="42"/>
      <c r="G941" s="43"/>
      <c r="H941" s="43"/>
      <c r="I941" s="43"/>
      <c r="O941" s="141"/>
      <c r="P941" s="141"/>
      <c r="Q941" s="141"/>
      <c r="R941" s="141"/>
      <c r="S941" s="42"/>
      <c r="T941" s="43"/>
      <c r="U941" s="43"/>
      <c r="V941" s="43"/>
    </row>
    <row r="942" spans="5:22" ht="12.75" customHeight="1" x14ac:dyDescent="0.2">
      <c r="E942" s="41"/>
      <c r="F942" s="42"/>
      <c r="G942" s="43"/>
      <c r="H942" s="43"/>
      <c r="I942" s="43"/>
      <c r="O942" s="141"/>
      <c r="P942" s="141"/>
      <c r="Q942" s="141"/>
      <c r="R942" s="141"/>
      <c r="S942" s="42"/>
      <c r="T942" s="43"/>
      <c r="U942" s="43"/>
      <c r="V942" s="43"/>
    </row>
    <row r="943" spans="5:22" ht="12.75" customHeight="1" x14ac:dyDescent="0.2">
      <c r="E943" s="41"/>
      <c r="F943" s="42"/>
      <c r="G943" s="43"/>
      <c r="H943" s="43"/>
      <c r="I943" s="43"/>
      <c r="O943" s="141"/>
      <c r="P943" s="141"/>
      <c r="Q943" s="141"/>
      <c r="R943" s="141"/>
      <c r="S943" s="42"/>
      <c r="T943" s="43"/>
      <c r="U943" s="43"/>
      <c r="V943" s="43"/>
    </row>
    <row r="944" spans="5:22" ht="12.75" customHeight="1" x14ac:dyDescent="0.2">
      <c r="E944" s="41"/>
      <c r="F944" s="42"/>
      <c r="G944" s="43"/>
      <c r="H944" s="43"/>
      <c r="I944" s="43"/>
      <c r="O944" s="141"/>
      <c r="P944" s="141"/>
      <c r="Q944" s="141"/>
      <c r="R944" s="141"/>
      <c r="S944" s="42"/>
      <c r="T944" s="43"/>
      <c r="U944" s="43"/>
      <c r="V944" s="43"/>
    </row>
    <row r="945" spans="5:22" ht="12.75" customHeight="1" x14ac:dyDescent="0.2">
      <c r="E945" s="41"/>
      <c r="F945" s="42"/>
      <c r="G945" s="43"/>
      <c r="H945" s="43"/>
      <c r="I945" s="43"/>
      <c r="O945" s="141"/>
      <c r="P945" s="141"/>
      <c r="Q945" s="141"/>
      <c r="R945" s="141"/>
      <c r="S945" s="42"/>
      <c r="T945" s="43"/>
      <c r="U945" s="43"/>
      <c r="V945" s="43"/>
    </row>
    <row r="946" spans="5:22" ht="12.75" customHeight="1" x14ac:dyDescent="0.2">
      <c r="E946" s="41"/>
      <c r="F946" s="42"/>
      <c r="G946" s="43"/>
      <c r="H946" s="43"/>
      <c r="I946" s="43"/>
      <c r="O946" s="141"/>
      <c r="P946" s="141"/>
      <c r="Q946" s="141"/>
      <c r="R946" s="141"/>
      <c r="S946" s="42"/>
      <c r="T946" s="43"/>
      <c r="U946" s="43"/>
      <c r="V946" s="43"/>
    </row>
    <row r="947" spans="5:22" ht="12.75" customHeight="1" x14ac:dyDescent="0.2">
      <c r="E947" s="41"/>
      <c r="F947" s="42"/>
      <c r="G947" s="43"/>
      <c r="H947" s="43"/>
      <c r="I947" s="43"/>
      <c r="O947" s="141"/>
      <c r="P947" s="141"/>
      <c r="Q947" s="141"/>
      <c r="R947" s="141"/>
      <c r="S947" s="42"/>
      <c r="T947" s="43"/>
      <c r="U947" s="43"/>
      <c r="V947" s="43"/>
    </row>
    <row r="948" spans="5:22" ht="12.75" customHeight="1" x14ac:dyDescent="0.2">
      <c r="E948" s="41"/>
      <c r="F948" s="42"/>
      <c r="G948" s="43"/>
      <c r="H948" s="43"/>
      <c r="I948" s="43"/>
      <c r="O948" s="141"/>
      <c r="P948" s="141"/>
      <c r="Q948" s="141"/>
      <c r="R948" s="141"/>
      <c r="S948" s="42"/>
      <c r="T948" s="43"/>
      <c r="U948" s="43"/>
      <c r="V948" s="43"/>
    </row>
    <row r="949" spans="5:22" ht="12.75" customHeight="1" x14ac:dyDescent="0.2">
      <c r="E949" s="41"/>
      <c r="F949" s="42"/>
      <c r="G949" s="43"/>
      <c r="H949" s="43"/>
      <c r="I949" s="43"/>
      <c r="O949" s="141"/>
      <c r="P949" s="141"/>
      <c r="Q949" s="141"/>
      <c r="R949" s="141"/>
      <c r="S949" s="42"/>
      <c r="T949" s="43"/>
      <c r="U949" s="43"/>
      <c r="V949" s="43"/>
    </row>
    <row r="950" spans="5:22" ht="12.75" customHeight="1" x14ac:dyDescent="0.2">
      <c r="E950" s="41"/>
      <c r="F950" s="42"/>
      <c r="G950" s="43"/>
      <c r="H950" s="43"/>
      <c r="I950" s="43"/>
      <c r="O950" s="141"/>
      <c r="P950" s="141"/>
      <c r="Q950" s="141"/>
      <c r="R950" s="141"/>
      <c r="S950" s="42"/>
      <c r="T950" s="43"/>
      <c r="U950" s="43"/>
      <c r="V950" s="43"/>
    </row>
    <row r="951" spans="5:22" ht="12.75" customHeight="1" x14ac:dyDescent="0.2">
      <c r="E951" s="41"/>
      <c r="F951" s="42"/>
      <c r="G951" s="43"/>
      <c r="H951" s="43"/>
      <c r="I951" s="43"/>
      <c r="O951" s="141"/>
      <c r="P951" s="141"/>
      <c r="Q951" s="141"/>
      <c r="R951" s="141"/>
      <c r="S951" s="42"/>
      <c r="T951" s="43"/>
      <c r="U951" s="43"/>
      <c r="V951" s="43"/>
    </row>
    <row r="952" spans="5:22" ht="12.75" customHeight="1" x14ac:dyDescent="0.2">
      <c r="E952" s="41"/>
      <c r="F952" s="42"/>
      <c r="G952" s="43"/>
      <c r="H952" s="43"/>
      <c r="I952" s="43"/>
      <c r="O952" s="141"/>
      <c r="P952" s="141"/>
      <c r="Q952" s="141"/>
      <c r="R952" s="141"/>
      <c r="S952" s="42"/>
      <c r="T952" s="43"/>
      <c r="U952" s="43"/>
      <c r="V952" s="43"/>
    </row>
    <row r="953" spans="5:22" ht="12.75" customHeight="1" x14ac:dyDescent="0.2">
      <c r="E953" s="41"/>
      <c r="F953" s="42"/>
      <c r="G953" s="43"/>
      <c r="H953" s="43"/>
      <c r="I953" s="43"/>
      <c r="O953" s="141"/>
      <c r="P953" s="141"/>
      <c r="Q953" s="141"/>
      <c r="R953" s="141"/>
      <c r="S953" s="42"/>
      <c r="T953" s="43"/>
      <c r="U953" s="43"/>
      <c r="V953" s="43"/>
    </row>
    <row r="954" spans="5:22" ht="12.75" customHeight="1" x14ac:dyDescent="0.2">
      <c r="E954" s="41"/>
      <c r="F954" s="42"/>
      <c r="G954" s="43"/>
      <c r="H954" s="43"/>
      <c r="I954" s="43"/>
      <c r="O954" s="141"/>
      <c r="P954" s="141"/>
      <c r="Q954" s="141"/>
      <c r="R954" s="141"/>
      <c r="S954" s="42"/>
      <c r="T954" s="43"/>
      <c r="U954" s="43"/>
      <c r="V954" s="43"/>
    </row>
    <row r="955" spans="5:22" ht="12.75" customHeight="1" x14ac:dyDescent="0.2">
      <c r="E955" s="41"/>
      <c r="F955" s="42"/>
      <c r="G955" s="43"/>
      <c r="H955" s="43"/>
      <c r="I955" s="43"/>
      <c r="O955" s="141"/>
      <c r="P955" s="141"/>
      <c r="Q955" s="141"/>
      <c r="R955" s="141"/>
      <c r="S955" s="42"/>
      <c r="T955" s="43"/>
      <c r="U955" s="43"/>
      <c r="V955" s="43"/>
    </row>
    <row r="956" spans="5:22" ht="12.75" customHeight="1" x14ac:dyDescent="0.2">
      <c r="E956" s="41"/>
      <c r="F956" s="42"/>
      <c r="G956" s="43"/>
      <c r="H956" s="43"/>
      <c r="I956" s="43"/>
      <c r="O956" s="141"/>
      <c r="P956" s="141"/>
      <c r="Q956" s="141"/>
      <c r="R956" s="141"/>
      <c r="S956" s="42"/>
      <c r="T956" s="43"/>
      <c r="U956" s="43"/>
      <c r="V956" s="43"/>
    </row>
    <row r="957" spans="5:22" ht="12.75" customHeight="1" x14ac:dyDescent="0.2">
      <c r="E957" s="41"/>
      <c r="F957" s="42"/>
      <c r="G957" s="43"/>
      <c r="H957" s="43"/>
      <c r="I957" s="43"/>
      <c r="O957" s="141"/>
      <c r="P957" s="141"/>
      <c r="Q957" s="141"/>
      <c r="R957" s="141"/>
      <c r="S957" s="42"/>
      <c r="T957" s="43"/>
      <c r="U957" s="43"/>
      <c r="V957" s="43"/>
    </row>
    <row r="958" spans="5:22" ht="12.75" customHeight="1" x14ac:dyDescent="0.2">
      <c r="E958" s="41"/>
      <c r="F958" s="42"/>
      <c r="G958" s="43"/>
      <c r="H958" s="43"/>
      <c r="I958" s="43"/>
      <c r="O958" s="141"/>
      <c r="P958" s="141"/>
      <c r="Q958" s="141"/>
      <c r="R958" s="141"/>
      <c r="S958" s="42"/>
      <c r="T958" s="43"/>
      <c r="U958" s="43"/>
      <c r="V958" s="43"/>
    </row>
    <row r="959" spans="5:22" ht="12.75" customHeight="1" x14ac:dyDescent="0.2">
      <c r="E959" s="41"/>
      <c r="F959" s="42"/>
      <c r="G959" s="43"/>
      <c r="H959" s="43"/>
      <c r="I959" s="43"/>
      <c r="O959" s="141"/>
      <c r="P959" s="141"/>
      <c r="Q959" s="141"/>
      <c r="R959" s="141"/>
      <c r="S959" s="42"/>
      <c r="T959" s="43"/>
      <c r="U959" s="43"/>
      <c r="V959" s="43"/>
    </row>
    <row r="960" spans="5:22" ht="12.75" customHeight="1" x14ac:dyDescent="0.2">
      <c r="E960" s="41"/>
      <c r="F960" s="42"/>
      <c r="G960" s="43"/>
      <c r="H960" s="43"/>
      <c r="I960" s="43"/>
      <c r="O960" s="141"/>
      <c r="P960" s="141"/>
      <c r="Q960" s="141"/>
      <c r="R960" s="141"/>
      <c r="S960" s="42"/>
      <c r="T960" s="43"/>
      <c r="U960" s="43"/>
      <c r="V960" s="43"/>
    </row>
    <row r="961" spans="5:22" ht="12.75" customHeight="1" x14ac:dyDescent="0.2">
      <c r="E961" s="41"/>
      <c r="F961" s="42"/>
      <c r="G961" s="43"/>
      <c r="H961" s="43"/>
      <c r="I961" s="43"/>
      <c r="O961" s="141"/>
      <c r="P961" s="141"/>
      <c r="Q961" s="141"/>
      <c r="R961" s="141"/>
      <c r="S961" s="42"/>
      <c r="T961" s="43"/>
      <c r="U961" s="43"/>
      <c r="V961" s="43"/>
    </row>
    <row r="962" spans="5:22" ht="12.75" customHeight="1" x14ac:dyDescent="0.2">
      <c r="E962" s="41"/>
      <c r="F962" s="42"/>
      <c r="G962" s="43"/>
      <c r="H962" s="43"/>
      <c r="I962" s="43"/>
      <c r="O962" s="141"/>
      <c r="P962" s="141"/>
      <c r="Q962" s="141"/>
      <c r="R962" s="141"/>
      <c r="S962" s="42"/>
      <c r="T962" s="43"/>
      <c r="U962" s="43"/>
      <c r="V962" s="43"/>
    </row>
    <row r="963" spans="5:22" ht="12.75" customHeight="1" x14ac:dyDescent="0.2">
      <c r="E963" s="41"/>
      <c r="F963" s="42"/>
      <c r="G963" s="43"/>
      <c r="H963" s="43"/>
      <c r="I963" s="43"/>
      <c r="O963" s="141"/>
      <c r="P963" s="141"/>
      <c r="Q963" s="141"/>
      <c r="R963" s="141"/>
      <c r="S963" s="42"/>
      <c r="T963" s="43"/>
      <c r="U963" s="43"/>
      <c r="V963" s="43"/>
    </row>
    <row r="964" spans="5:22" ht="12.75" customHeight="1" x14ac:dyDescent="0.2">
      <c r="E964" s="41"/>
      <c r="F964" s="42"/>
      <c r="G964" s="43"/>
      <c r="H964" s="43"/>
      <c r="I964" s="43"/>
      <c r="O964" s="141"/>
      <c r="P964" s="141"/>
      <c r="Q964" s="141"/>
      <c r="R964" s="141"/>
      <c r="S964" s="42"/>
      <c r="T964" s="43"/>
      <c r="U964" s="43"/>
      <c r="V964" s="43"/>
    </row>
    <row r="965" spans="5:22" ht="12.75" customHeight="1" x14ac:dyDescent="0.2">
      <c r="E965" s="41"/>
      <c r="F965" s="42"/>
      <c r="G965" s="43"/>
      <c r="H965" s="43"/>
      <c r="I965" s="43"/>
      <c r="O965" s="141"/>
      <c r="P965" s="141"/>
      <c r="Q965" s="141"/>
      <c r="R965" s="141"/>
      <c r="S965" s="42"/>
      <c r="T965" s="43"/>
      <c r="U965" s="43"/>
      <c r="V965" s="43"/>
    </row>
    <row r="966" spans="5:22" ht="12.75" customHeight="1" x14ac:dyDescent="0.2">
      <c r="E966" s="41"/>
      <c r="F966" s="42"/>
      <c r="G966" s="43"/>
      <c r="H966" s="43"/>
      <c r="I966" s="43"/>
      <c r="O966" s="141"/>
      <c r="P966" s="141"/>
      <c r="Q966" s="141"/>
      <c r="R966" s="141"/>
      <c r="S966" s="42"/>
      <c r="T966" s="43"/>
      <c r="U966" s="43"/>
      <c r="V966" s="43"/>
    </row>
    <row r="967" spans="5:22" ht="12.75" customHeight="1" x14ac:dyDescent="0.2">
      <c r="E967" s="41"/>
      <c r="F967" s="42"/>
      <c r="G967" s="43"/>
      <c r="H967" s="43"/>
      <c r="I967" s="43"/>
      <c r="O967" s="141"/>
      <c r="P967" s="141"/>
      <c r="Q967" s="141"/>
      <c r="R967" s="141"/>
      <c r="S967" s="42"/>
      <c r="T967" s="43"/>
      <c r="U967" s="43"/>
      <c r="V967" s="43"/>
    </row>
    <row r="968" spans="5:22" ht="12.75" customHeight="1" x14ac:dyDescent="0.2">
      <c r="E968" s="41"/>
      <c r="F968" s="42"/>
      <c r="G968" s="43"/>
      <c r="H968" s="43"/>
      <c r="I968" s="43"/>
      <c r="O968" s="141"/>
      <c r="P968" s="141"/>
      <c r="Q968" s="141"/>
      <c r="R968" s="141"/>
      <c r="S968" s="42"/>
      <c r="T968" s="43"/>
      <c r="U968" s="43"/>
      <c r="V968" s="43"/>
    </row>
    <row r="969" spans="5:22" ht="12.75" customHeight="1" x14ac:dyDescent="0.2">
      <c r="E969" s="41"/>
      <c r="F969" s="42"/>
      <c r="G969" s="43"/>
      <c r="H969" s="43"/>
      <c r="I969" s="43"/>
      <c r="O969" s="141"/>
      <c r="P969" s="141"/>
      <c r="Q969" s="141"/>
      <c r="R969" s="141"/>
      <c r="S969" s="42"/>
      <c r="T969" s="43"/>
      <c r="U969" s="43"/>
      <c r="V969" s="43"/>
    </row>
    <row r="970" spans="5:22" ht="12.75" customHeight="1" x14ac:dyDescent="0.2">
      <c r="E970" s="41"/>
      <c r="F970" s="42"/>
      <c r="G970" s="43"/>
      <c r="H970" s="43"/>
      <c r="I970" s="43"/>
      <c r="O970" s="141"/>
      <c r="P970" s="141"/>
      <c r="Q970" s="141"/>
      <c r="R970" s="141"/>
      <c r="S970" s="42"/>
      <c r="T970" s="43"/>
      <c r="U970" s="43"/>
      <c r="V970" s="43"/>
    </row>
    <row r="971" spans="5:22" ht="12.75" customHeight="1" x14ac:dyDescent="0.2">
      <c r="E971" s="41"/>
      <c r="F971" s="42"/>
      <c r="G971" s="43"/>
      <c r="H971" s="43"/>
      <c r="I971" s="43"/>
      <c r="O971" s="141"/>
      <c r="P971" s="141"/>
      <c r="Q971" s="141"/>
      <c r="R971" s="141"/>
      <c r="S971" s="42"/>
      <c r="T971" s="43"/>
      <c r="U971" s="43"/>
      <c r="V971" s="43"/>
    </row>
    <row r="972" spans="5:22" ht="12.75" customHeight="1" x14ac:dyDescent="0.2">
      <c r="E972" s="41"/>
      <c r="F972" s="42"/>
      <c r="G972" s="43"/>
      <c r="H972" s="43"/>
      <c r="I972" s="43"/>
      <c r="O972" s="141"/>
      <c r="P972" s="141"/>
      <c r="Q972" s="141"/>
      <c r="R972" s="141"/>
      <c r="S972" s="42"/>
      <c r="T972" s="43"/>
      <c r="U972" s="43"/>
      <c r="V972" s="43"/>
    </row>
    <row r="973" spans="5:22" ht="12.75" customHeight="1" x14ac:dyDescent="0.2">
      <c r="E973" s="41"/>
      <c r="F973" s="42"/>
      <c r="G973" s="43"/>
      <c r="H973" s="43"/>
      <c r="I973" s="43"/>
      <c r="O973" s="141"/>
      <c r="P973" s="141"/>
      <c r="Q973" s="141"/>
      <c r="R973" s="141"/>
      <c r="S973" s="42"/>
      <c r="T973" s="43"/>
      <c r="U973" s="43"/>
      <c r="V973" s="43"/>
    </row>
    <row r="974" spans="5:22" ht="12.75" customHeight="1" x14ac:dyDescent="0.2">
      <c r="E974" s="41"/>
      <c r="F974" s="42"/>
      <c r="G974" s="43"/>
      <c r="H974" s="43"/>
      <c r="I974" s="43"/>
      <c r="O974" s="141"/>
      <c r="P974" s="141"/>
      <c r="Q974" s="141"/>
      <c r="R974" s="141"/>
      <c r="S974" s="42"/>
      <c r="T974" s="43"/>
      <c r="U974" s="43"/>
      <c r="V974" s="43"/>
    </row>
    <row r="975" spans="5:22" ht="12.75" customHeight="1" x14ac:dyDescent="0.2">
      <c r="E975" s="41"/>
      <c r="F975" s="42"/>
      <c r="G975" s="43"/>
      <c r="H975" s="43"/>
      <c r="I975" s="43"/>
      <c r="O975" s="141"/>
      <c r="P975" s="141"/>
      <c r="Q975" s="141"/>
      <c r="R975" s="141"/>
      <c r="S975" s="42"/>
      <c r="T975" s="43"/>
      <c r="U975" s="43"/>
      <c r="V975" s="43"/>
    </row>
    <row r="976" spans="5:22" ht="12.75" customHeight="1" x14ac:dyDescent="0.2">
      <c r="E976" s="41"/>
      <c r="F976" s="42"/>
      <c r="G976" s="43"/>
      <c r="H976" s="43"/>
      <c r="I976" s="43"/>
      <c r="O976" s="141"/>
      <c r="P976" s="141"/>
      <c r="Q976" s="141"/>
      <c r="R976" s="141"/>
      <c r="S976" s="42"/>
      <c r="T976" s="43"/>
      <c r="U976" s="43"/>
      <c r="V976" s="43"/>
    </row>
    <row r="977" spans="5:22" ht="12.75" customHeight="1" x14ac:dyDescent="0.2">
      <c r="E977" s="41"/>
      <c r="F977" s="42"/>
      <c r="G977" s="43"/>
      <c r="H977" s="43"/>
      <c r="I977" s="43"/>
      <c r="O977" s="141"/>
      <c r="P977" s="141"/>
      <c r="Q977" s="141"/>
      <c r="R977" s="141"/>
      <c r="S977" s="42"/>
      <c r="T977" s="43"/>
      <c r="U977" s="43"/>
      <c r="V977" s="43"/>
    </row>
    <row r="978" spans="5:22" ht="12.75" customHeight="1" x14ac:dyDescent="0.2">
      <c r="E978" s="41"/>
      <c r="F978" s="42"/>
      <c r="G978" s="43"/>
      <c r="H978" s="43"/>
      <c r="I978" s="43"/>
      <c r="O978" s="141"/>
      <c r="P978" s="141"/>
      <c r="Q978" s="141"/>
      <c r="R978" s="141"/>
      <c r="S978" s="42"/>
      <c r="T978" s="43"/>
      <c r="U978" s="43"/>
      <c r="V978" s="43"/>
    </row>
    <row r="979" spans="5:22" ht="12.75" customHeight="1" x14ac:dyDescent="0.2">
      <c r="E979" s="41"/>
      <c r="F979" s="42"/>
      <c r="G979" s="43"/>
      <c r="H979" s="43"/>
      <c r="I979" s="43"/>
      <c r="O979" s="141"/>
      <c r="P979" s="141"/>
      <c r="Q979" s="141"/>
      <c r="R979" s="141"/>
      <c r="S979" s="42"/>
      <c r="T979" s="43"/>
      <c r="U979" s="43"/>
      <c r="V979" s="43"/>
    </row>
    <row r="980" spans="5:22" ht="12.75" customHeight="1" x14ac:dyDescent="0.2">
      <c r="E980" s="41"/>
      <c r="F980" s="42"/>
      <c r="G980" s="43"/>
      <c r="H980" s="43"/>
      <c r="I980" s="43"/>
      <c r="O980" s="141"/>
      <c r="P980" s="141"/>
      <c r="Q980" s="141"/>
      <c r="R980" s="141"/>
      <c r="S980" s="42"/>
      <c r="T980" s="43"/>
      <c r="U980" s="43"/>
      <c r="V980" s="43"/>
    </row>
    <row r="981" spans="5:22" ht="12.75" customHeight="1" x14ac:dyDescent="0.2">
      <c r="E981" s="41"/>
      <c r="F981" s="42"/>
      <c r="G981" s="43"/>
      <c r="H981" s="43"/>
      <c r="I981" s="43"/>
      <c r="O981" s="141"/>
      <c r="P981" s="141"/>
      <c r="Q981" s="141"/>
      <c r="R981" s="141"/>
      <c r="S981" s="42"/>
      <c r="T981" s="43"/>
      <c r="U981" s="43"/>
      <c r="V981" s="43"/>
    </row>
    <row r="982" spans="5:22" ht="12.75" customHeight="1" x14ac:dyDescent="0.2">
      <c r="E982" s="41"/>
      <c r="F982" s="42"/>
      <c r="G982" s="43"/>
      <c r="H982" s="43"/>
      <c r="I982" s="43"/>
      <c r="O982" s="141"/>
      <c r="P982" s="141"/>
      <c r="Q982" s="141"/>
      <c r="R982" s="141"/>
      <c r="S982" s="42"/>
      <c r="T982" s="43"/>
      <c r="U982" s="43"/>
      <c r="V982" s="43"/>
    </row>
    <row r="983" spans="5:22" ht="12.75" customHeight="1" x14ac:dyDescent="0.2">
      <c r="E983" s="41"/>
      <c r="F983" s="42"/>
      <c r="G983" s="43"/>
      <c r="H983" s="43"/>
      <c r="I983" s="43"/>
      <c r="O983" s="141"/>
      <c r="P983" s="141"/>
      <c r="Q983" s="141"/>
      <c r="R983" s="141"/>
      <c r="S983" s="42"/>
      <c r="T983" s="43"/>
      <c r="U983" s="43"/>
      <c r="V983" s="43"/>
    </row>
    <row r="984" spans="5:22" ht="12.75" customHeight="1" x14ac:dyDescent="0.2">
      <c r="E984" s="41"/>
      <c r="F984" s="42"/>
      <c r="G984" s="43"/>
      <c r="H984" s="43"/>
      <c r="I984" s="43"/>
      <c r="O984" s="141"/>
      <c r="P984" s="141"/>
      <c r="Q984" s="141"/>
      <c r="R984" s="141"/>
      <c r="S984" s="42"/>
      <c r="T984" s="43"/>
      <c r="U984" s="43"/>
      <c r="V984" s="43"/>
    </row>
    <row r="985" spans="5:22" ht="12.75" customHeight="1" x14ac:dyDescent="0.2">
      <c r="E985" s="41"/>
      <c r="F985" s="42"/>
      <c r="G985" s="43"/>
      <c r="H985" s="43"/>
      <c r="I985" s="43"/>
      <c r="O985" s="141"/>
      <c r="P985" s="141"/>
      <c r="Q985" s="141"/>
      <c r="R985" s="141"/>
      <c r="S985" s="42"/>
      <c r="T985" s="43"/>
      <c r="U985" s="43"/>
      <c r="V985" s="43"/>
    </row>
    <row r="986" spans="5:22" ht="12.75" customHeight="1" x14ac:dyDescent="0.2">
      <c r="E986" s="41"/>
      <c r="F986" s="42"/>
      <c r="G986" s="43"/>
      <c r="H986" s="43"/>
      <c r="I986" s="43"/>
      <c r="O986" s="141"/>
      <c r="P986" s="141"/>
      <c r="Q986" s="141"/>
      <c r="R986" s="141"/>
      <c r="S986" s="42"/>
      <c r="T986" s="43"/>
      <c r="U986" s="43"/>
      <c r="V986" s="43"/>
    </row>
    <row r="987" spans="5:22" ht="12.75" customHeight="1" x14ac:dyDescent="0.2">
      <c r="E987" s="41"/>
      <c r="F987" s="42"/>
      <c r="G987" s="43"/>
      <c r="H987" s="43"/>
      <c r="I987" s="43"/>
      <c r="O987" s="141"/>
      <c r="P987" s="141"/>
      <c r="Q987" s="141"/>
      <c r="R987" s="141"/>
      <c r="S987" s="42"/>
      <c r="T987" s="43"/>
      <c r="U987" s="43"/>
      <c r="V987" s="43"/>
    </row>
    <row r="988" spans="5:22" ht="12.75" customHeight="1" x14ac:dyDescent="0.2">
      <c r="E988" s="41"/>
      <c r="F988" s="42"/>
      <c r="G988" s="43"/>
      <c r="H988" s="43"/>
      <c r="I988" s="43"/>
      <c r="O988" s="141"/>
      <c r="P988" s="141"/>
      <c r="Q988" s="141"/>
      <c r="R988" s="141"/>
      <c r="S988" s="42"/>
      <c r="T988" s="43"/>
      <c r="U988" s="43"/>
      <c r="V988" s="43"/>
    </row>
    <row r="989" spans="5:22" ht="12.75" customHeight="1" x14ac:dyDescent="0.2">
      <c r="E989" s="41"/>
      <c r="F989" s="42"/>
      <c r="G989" s="43"/>
      <c r="H989" s="43"/>
      <c r="I989" s="43"/>
      <c r="O989" s="141"/>
      <c r="P989" s="141"/>
      <c r="Q989" s="141"/>
      <c r="R989" s="141"/>
      <c r="S989" s="42"/>
      <c r="T989" s="43"/>
      <c r="U989" s="43"/>
      <c r="V989" s="43"/>
    </row>
    <row r="990" spans="5:22" ht="12.75" customHeight="1" x14ac:dyDescent="0.2">
      <c r="E990" s="41"/>
      <c r="F990" s="42"/>
      <c r="G990" s="43"/>
      <c r="H990" s="43"/>
      <c r="I990" s="43"/>
      <c r="O990" s="141"/>
      <c r="P990" s="141"/>
      <c r="Q990" s="141"/>
      <c r="R990" s="141"/>
      <c r="S990" s="42"/>
      <c r="T990" s="43"/>
      <c r="U990" s="43"/>
      <c r="V990" s="43"/>
    </row>
    <row r="991" spans="5:22" ht="12.75" customHeight="1" x14ac:dyDescent="0.2">
      <c r="E991" s="41"/>
      <c r="F991" s="42"/>
      <c r="G991" s="43"/>
      <c r="H991" s="43"/>
      <c r="I991" s="43"/>
      <c r="O991" s="141"/>
      <c r="P991" s="141"/>
      <c r="Q991" s="141"/>
      <c r="R991" s="141"/>
      <c r="S991" s="42"/>
      <c r="T991" s="43"/>
      <c r="U991" s="43"/>
      <c r="V991" s="43"/>
    </row>
    <row r="992" spans="5:22" ht="12.75" customHeight="1" x14ac:dyDescent="0.2">
      <c r="E992" s="41"/>
      <c r="F992" s="42"/>
      <c r="G992" s="43"/>
      <c r="H992" s="43"/>
      <c r="I992" s="43"/>
      <c r="O992" s="141"/>
      <c r="P992" s="141"/>
      <c r="Q992" s="141"/>
      <c r="R992" s="141"/>
      <c r="S992" s="42"/>
      <c r="T992" s="43"/>
      <c r="U992" s="43"/>
      <c r="V992" s="43"/>
    </row>
    <row r="993" spans="5:22" ht="12.75" customHeight="1" x14ac:dyDescent="0.2">
      <c r="E993" s="41"/>
      <c r="F993" s="42"/>
      <c r="G993" s="43"/>
      <c r="H993" s="43"/>
      <c r="I993" s="43"/>
      <c r="O993" s="141"/>
      <c r="P993" s="141"/>
      <c r="Q993" s="141"/>
      <c r="R993" s="141"/>
      <c r="S993" s="42"/>
      <c r="T993" s="43"/>
      <c r="U993" s="43"/>
      <c r="V993" s="43"/>
    </row>
    <row r="994" spans="5:22" ht="12.75" customHeight="1" x14ac:dyDescent="0.2">
      <c r="E994" s="41"/>
      <c r="F994" s="42"/>
      <c r="G994" s="43"/>
      <c r="H994" s="43"/>
      <c r="I994" s="43"/>
      <c r="O994" s="141"/>
      <c r="P994" s="141"/>
      <c r="Q994" s="141"/>
      <c r="R994" s="141"/>
      <c r="S994" s="42"/>
      <c r="T994" s="43"/>
      <c r="U994" s="43"/>
      <c r="V994" s="43"/>
    </row>
    <row r="995" spans="5:22" ht="12.75" customHeight="1" x14ac:dyDescent="0.2">
      <c r="E995" s="41"/>
      <c r="F995" s="42"/>
      <c r="G995" s="43"/>
      <c r="H995" s="43"/>
      <c r="I995" s="43"/>
      <c r="O995" s="141"/>
      <c r="P995" s="141"/>
      <c r="Q995" s="141"/>
      <c r="R995" s="141"/>
      <c r="S995" s="42"/>
      <c r="T995" s="43"/>
      <c r="U995" s="43"/>
      <c r="V995" s="43"/>
    </row>
    <row r="996" spans="5:22" ht="12.75" customHeight="1" x14ac:dyDescent="0.2">
      <c r="E996" s="41"/>
      <c r="F996" s="42"/>
      <c r="G996" s="43"/>
      <c r="H996" s="43"/>
      <c r="I996" s="43"/>
      <c r="O996" s="141"/>
      <c r="P996" s="141"/>
      <c r="Q996" s="141"/>
      <c r="R996" s="141"/>
      <c r="S996" s="42"/>
      <c r="T996" s="43"/>
      <c r="U996" s="43"/>
      <c r="V996" s="43"/>
    </row>
    <row r="997" spans="5:22" ht="12.75" customHeight="1" x14ac:dyDescent="0.2">
      <c r="E997" s="41"/>
      <c r="F997" s="42"/>
      <c r="G997" s="43"/>
      <c r="H997" s="43"/>
      <c r="I997" s="43"/>
      <c r="O997" s="141"/>
      <c r="P997" s="141"/>
      <c r="Q997" s="141"/>
      <c r="R997" s="141"/>
      <c r="S997" s="42"/>
      <c r="T997" s="43"/>
      <c r="U997" s="43"/>
      <c r="V997" s="43"/>
    </row>
    <row r="998" spans="5:22" ht="12.75" customHeight="1" x14ac:dyDescent="0.2">
      <c r="E998" s="41"/>
      <c r="F998" s="42"/>
      <c r="G998" s="43"/>
      <c r="H998" s="43"/>
      <c r="I998" s="43"/>
      <c r="O998" s="141"/>
      <c r="P998" s="141"/>
      <c r="Q998" s="141"/>
      <c r="R998" s="141"/>
      <c r="S998" s="42"/>
      <c r="T998" s="43"/>
      <c r="U998" s="43"/>
      <c r="V998" s="43"/>
    </row>
    <row r="999" spans="5:22" ht="12.75" customHeight="1" x14ac:dyDescent="0.2">
      <c r="E999" s="41"/>
      <c r="F999" s="42"/>
      <c r="G999" s="43"/>
      <c r="H999" s="43"/>
      <c r="I999" s="43"/>
      <c r="O999" s="141"/>
      <c r="P999" s="141"/>
      <c r="Q999" s="141"/>
      <c r="R999" s="141"/>
      <c r="S999" s="42"/>
      <c r="T999" s="43"/>
      <c r="U999" s="43"/>
      <c r="V999" s="43"/>
    </row>
    <row r="1000" spans="5:22" ht="12.75" customHeight="1" x14ac:dyDescent="0.2">
      <c r="E1000" s="41"/>
      <c r="F1000" s="42"/>
      <c r="G1000" s="43"/>
      <c r="H1000" s="43"/>
      <c r="I1000" s="43"/>
      <c r="O1000" s="141"/>
      <c r="P1000" s="141"/>
      <c r="Q1000" s="141"/>
      <c r="R1000" s="141"/>
      <c r="S1000" s="42"/>
      <c r="T1000" s="43"/>
      <c r="U1000" s="43"/>
      <c r="V1000" s="43"/>
    </row>
    <row r="1001" spans="5:22" ht="12.75" customHeight="1" x14ac:dyDescent="0.2">
      <c r="E1001" s="41"/>
      <c r="F1001" s="42"/>
      <c r="G1001" s="43"/>
      <c r="H1001" s="43"/>
      <c r="I1001" s="43"/>
      <c r="O1001" s="141"/>
      <c r="P1001" s="141"/>
      <c r="Q1001" s="141"/>
      <c r="R1001" s="141"/>
      <c r="S1001" s="42"/>
      <c r="T1001" s="43"/>
      <c r="U1001" s="43"/>
      <c r="V1001" s="43"/>
    </row>
    <row r="1002" spans="5:22" ht="12.75" customHeight="1" x14ac:dyDescent="0.2">
      <c r="E1002" s="41"/>
      <c r="F1002" s="42"/>
      <c r="G1002" s="43"/>
      <c r="H1002" s="43"/>
      <c r="I1002" s="43"/>
      <c r="O1002" s="141"/>
      <c r="P1002" s="141"/>
      <c r="Q1002" s="141"/>
      <c r="R1002" s="141"/>
      <c r="S1002" s="42"/>
      <c r="T1002" s="43"/>
      <c r="U1002" s="43"/>
      <c r="V1002" s="43"/>
    </row>
    <row r="1003" spans="5:22" ht="12.75" customHeight="1" x14ac:dyDescent="0.2">
      <c r="E1003" s="41"/>
      <c r="F1003" s="42"/>
      <c r="G1003" s="43"/>
      <c r="H1003" s="43"/>
      <c r="I1003" s="43"/>
      <c r="O1003" s="141"/>
      <c r="P1003" s="141"/>
      <c r="Q1003" s="141"/>
      <c r="R1003" s="141"/>
      <c r="S1003" s="42"/>
      <c r="T1003" s="43"/>
      <c r="U1003" s="43"/>
      <c r="V1003" s="43"/>
    </row>
    <row r="1004" spans="5:22" ht="12.75" customHeight="1" x14ac:dyDescent="0.2">
      <c r="E1004" s="41"/>
      <c r="F1004" s="42"/>
      <c r="G1004" s="43"/>
      <c r="H1004" s="43"/>
      <c r="I1004" s="43"/>
      <c r="O1004" s="141"/>
      <c r="P1004" s="141"/>
      <c r="Q1004" s="141"/>
      <c r="R1004" s="141"/>
      <c r="S1004" s="42"/>
      <c r="T1004" s="43"/>
      <c r="U1004" s="43"/>
      <c r="V1004" s="43"/>
    </row>
    <row r="1005" spans="5:22" ht="12.75" customHeight="1" x14ac:dyDescent="0.2">
      <c r="E1005" s="41"/>
      <c r="F1005" s="42"/>
      <c r="G1005" s="43"/>
      <c r="H1005" s="43"/>
      <c r="I1005" s="43"/>
      <c r="O1005" s="141"/>
      <c r="P1005" s="141"/>
      <c r="Q1005" s="141"/>
      <c r="R1005" s="141"/>
      <c r="S1005" s="42"/>
      <c r="T1005" s="43"/>
      <c r="U1005" s="43"/>
      <c r="V1005" s="43"/>
    </row>
    <row r="1006" spans="5:22" ht="12.75" customHeight="1" x14ac:dyDescent="0.2">
      <c r="E1006" s="41"/>
      <c r="F1006" s="42"/>
      <c r="G1006" s="43"/>
      <c r="H1006" s="43"/>
      <c r="I1006" s="43"/>
      <c r="O1006" s="141"/>
      <c r="P1006" s="141"/>
      <c r="Q1006" s="141"/>
      <c r="R1006" s="141"/>
      <c r="S1006" s="42"/>
      <c r="T1006" s="43"/>
      <c r="U1006" s="43"/>
      <c r="V1006" s="43"/>
    </row>
    <row r="1007" spans="5:22" ht="12.75" customHeight="1" x14ac:dyDescent="0.2">
      <c r="E1007" s="41"/>
      <c r="F1007" s="42"/>
      <c r="G1007" s="43"/>
      <c r="H1007" s="43"/>
      <c r="I1007" s="43"/>
      <c r="O1007" s="141"/>
      <c r="P1007" s="141"/>
      <c r="Q1007" s="141"/>
      <c r="R1007" s="141"/>
      <c r="S1007" s="42"/>
      <c r="T1007" s="43"/>
      <c r="U1007" s="43"/>
      <c r="V1007" s="43"/>
    </row>
    <row r="1008" spans="5:22" ht="12.75" customHeight="1" x14ac:dyDescent="0.2">
      <c r="E1008" s="41"/>
      <c r="F1008" s="42"/>
      <c r="G1008" s="43"/>
      <c r="H1008" s="43"/>
      <c r="I1008" s="43"/>
      <c r="O1008" s="141"/>
      <c r="P1008" s="141"/>
      <c r="Q1008" s="141"/>
      <c r="R1008" s="141"/>
      <c r="S1008" s="42"/>
      <c r="T1008" s="43"/>
      <c r="U1008" s="43"/>
      <c r="V1008" s="43"/>
    </row>
    <row r="1009" spans="5:22" ht="12.75" customHeight="1" x14ac:dyDescent="0.2">
      <c r="E1009" s="41"/>
      <c r="F1009" s="42"/>
      <c r="G1009" s="43"/>
      <c r="H1009" s="43"/>
      <c r="I1009" s="43"/>
      <c r="O1009" s="141"/>
      <c r="P1009" s="141"/>
      <c r="Q1009" s="141"/>
      <c r="R1009" s="141"/>
      <c r="S1009" s="42"/>
      <c r="T1009" s="43"/>
      <c r="U1009" s="43"/>
      <c r="V1009" s="43"/>
    </row>
    <row r="1010" spans="5:22" ht="12.75" customHeight="1" x14ac:dyDescent="0.2">
      <c r="E1010" s="41"/>
      <c r="F1010" s="42"/>
      <c r="G1010" s="43"/>
      <c r="H1010" s="43"/>
      <c r="I1010" s="43"/>
      <c r="O1010" s="141"/>
      <c r="P1010" s="141"/>
      <c r="Q1010" s="141"/>
      <c r="R1010" s="141"/>
      <c r="S1010" s="42"/>
      <c r="T1010" s="43"/>
      <c r="U1010" s="43"/>
      <c r="V1010" s="43"/>
    </row>
    <row r="1011" spans="5:22" ht="12.75" customHeight="1" x14ac:dyDescent="0.2">
      <c r="E1011" s="41"/>
      <c r="F1011" s="42"/>
      <c r="G1011" s="43"/>
      <c r="H1011" s="43"/>
      <c r="I1011" s="43"/>
      <c r="O1011" s="141"/>
      <c r="P1011" s="141"/>
      <c r="Q1011" s="141"/>
      <c r="R1011" s="141"/>
      <c r="S1011" s="42"/>
      <c r="T1011" s="43"/>
      <c r="U1011" s="43"/>
      <c r="V1011" s="43"/>
    </row>
    <row r="1012" spans="5:22" ht="12.75" customHeight="1" x14ac:dyDescent="0.2">
      <c r="E1012" s="41"/>
      <c r="F1012" s="42"/>
      <c r="G1012" s="43"/>
      <c r="H1012" s="43"/>
      <c r="I1012" s="43"/>
      <c r="O1012" s="141"/>
      <c r="P1012" s="141"/>
      <c r="Q1012" s="141"/>
      <c r="R1012" s="141"/>
      <c r="S1012" s="42"/>
      <c r="T1012" s="43"/>
      <c r="U1012" s="43"/>
      <c r="V1012" s="43"/>
    </row>
    <row r="1013" spans="5:22" ht="12.75" customHeight="1" x14ac:dyDescent="0.2">
      <c r="E1013" s="41"/>
      <c r="F1013" s="42"/>
      <c r="G1013" s="43"/>
      <c r="H1013" s="43"/>
      <c r="I1013" s="43"/>
      <c r="O1013" s="141"/>
      <c r="P1013" s="141"/>
      <c r="Q1013" s="141"/>
      <c r="R1013" s="141"/>
      <c r="S1013" s="42"/>
      <c r="T1013" s="43"/>
      <c r="U1013" s="43"/>
      <c r="V1013" s="43"/>
    </row>
    <row r="1014" spans="5:22" ht="12.75" customHeight="1" x14ac:dyDescent="0.2">
      <c r="E1014" s="41"/>
      <c r="F1014" s="42"/>
      <c r="G1014" s="43"/>
      <c r="H1014" s="43"/>
      <c r="I1014" s="43"/>
      <c r="O1014" s="141"/>
      <c r="P1014" s="141"/>
      <c r="Q1014" s="141"/>
      <c r="R1014" s="141"/>
      <c r="S1014" s="42"/>
      <c r="T1014" s="43"/>
      <c r="U1014" s="43"/>
      <c r="V1014" s="43"/>
    </row>
    <row r="1015" spans="5:22" ht="12.75" customHeight="1" x14ac:dyDescent="0.2">
      <c r="E1015" s="41"/>
      <c r="F1015" s="42"/>
      <c r="G1015" s="43"/>
      <c r="H1015" s="43"/>
      <c r="I1015" s="43"/>
      <c r="O1015" s="141"/>
      <c r="P1015" s="141"/>
      <c r="Q1015" s="141"/>
      <c r="R1015" s="141"/>
      <c r="S1015" s="42"/>
      <c r="T1015" s="43"/>
      <c r="U1015" s="43"/>
      <c r="V1015" s="43"/>
    </row>
    <row r="1016" spans="5:22" ht="12.75" customHeight="1" x14ac:dyDescent="0.2">
      <c r="E1016" s="41"/>
      <c r="F1016" s="42"/>
      <c r="G1016" s="43"/>
      <c r="H1016" s="43"/>
      <c r="I1016" s="43"/>
      <c r="O1016" s="141"/>
      <c r="P1016" s="141"/>
      <c r="Q1016" s="141"/>
      <c r="R1016" s="141"/>
      <c r="S1016" s="42"/>
      <c r="T1016" s="43"/>
      <c r="U1016" s="43"/>
      <c r="V1016" s="43"/>
    </row>
    <row r="1017" spans="5:22" ht="12.75" customHeight="1" x14ac:dyDescent="0.2">
      <c r="E1017" s="41"/>
      <c r="F1017" s="42"/>
      <c r="G1017" s="43"/>
      <c r="H1017" s="43"/>
      <c r="I1017" s="43"/>
      <c r="O1017" s="141"/>
      <c r="P1017" s="141"/>
      <c r="Q1017" s="141"/>
      <c r="R1017" s="141"/>
      <c r="S1017" s="42"/>
      <c r="T1017" s="43"/>
      <c r="U1017" s="43"/>
      <c r="V1017" s="43"/>
    </row>
    <row r="1018" spans="5:22" ht="12.75" customHeight="1" x14ac:dyDescent="0.2">
      <c r="E1018" s="41"/>
      <c r="F1018" s="42"/>
      <c r="G1018" s="43"/>
      <c r="H1018" s="43"/>
      <c r="I1018" s="43"/>
      <c r="O1018" s="141"/>
      <c r="P1018" s="141"/>
      <c r="Q1018" s="141"/>
      <c r="R1018" s="141"/>
      <c r="S1018" s="42"/>
      <c r="T1018" s="43"/>
      <c r="U1018" s="43"/>
      <c r="V1018" s="43"/>
    </row>
    <row r="1019" spans="5:22" ht="12.75" customHeight="1" x14ac:dyDescent="0.2">
      <c r="E1019" s="41"/>
      <c r="F1019" s="42"/>
      <c r="G1019" s="43"/>
      <c r="H1019" s="43"/>
      <c r="I1019" s="43"/>
      <c r="O1019" s="141"/>
      <c r="P1019" s="141"/>
      <c r="Q1019" s="141"/>
      <c r="R1019" s="141"/>
      <c r="S1019" s="42"/>
      <c r="T1019" s="43"/>
      <c r="U1019" s="43"/>
      <c r="V1019" s="43"/>
    </row>
    <row r="1020" spans="5:22" ht="12.75" customHeight="1" x14ac:dyDescent="0.2">
      <c r="E1020" s="41"/>
      <c r="F1020" s="42"/>
      <c r="G1020" s="43"/>
      <c r="H1020" s="43"/>
      <c r="I1020" s="43"/>
      <c r="O1020" s="141"/>
      <c r="P1020" s="141"/>
      <c r="Q1020" s="141"/>
      <c r="R1020" s="141"/>
      <c r="S1020" s="42"/>
      <c r="T1020" s="43"/>
      <c r="U1020" s="43"/>
      <c r="V1020" s="43"/>
    </row>
    <row r="1021" spans="5:22" ht="12.75" customHeight="1" x14ac:dyDescent="0.2">
      <c r="E1021" s="41"/>
      <c r="F1021" s="42"/>
      <c r="G1021" s="43"/>
      <c r="H1021" s="43"/>
      <c r="I1021" s="43"/>
      <c r="O1021" s="141"/>
      <c r="P1021" s="141"/>
      <c r="Q1021" s="141"/>
      <c r="R1021" s="141"/>
      <c r="S1021" s="42"/>
      <c r="T1021" s="43"/>
      <c r="U1021" s="43"/>
      <c r="V1021" s="43"/>
    </row>
    <row r="1022" spans="5:22" ht="12.75" customHeight="1" x14ac:dyDescent="0.2">
      <c r="E1022" s="41"/>
      <c r="F1022" s="42"/>
      <c r="G1022" s="43"/>
      <c r="H1022" s="43"/>
      <c r="I1022" s="43"/>
      <c r="O1022" s="141"/>
      <c r="P1022" s="141"/>
      <c r="Q1022" s="141"/>
      <c r="R1022" s="141"/>
      <c r="S1022" s="42"/>
      <c r="T1022" s="43"/>
      <c r="U1022" s="43"/>
      <c r="V1022" s="43"/>
    </row>
    <row r="1023" spans="5:22" ht="12.75" customHeight="1" x14ac:dyDescent="0.2">
      <c r="E1023" s="41"/>
      <c r="F1023" s="42"/>
      <c r="G1023" s="43"/>
      <c r="H1023" s="43"/>
      <c r="I1023" s="43"/>
      <c r="O1023" s="141"/>
      <c r="P1023" s="141"/>
      <c r="Q1023" s="141"/>
      <c r="R1023" s="141"/>
      <c r="S1023" s="42"/>
      <c r="T1023" s="43"/>
      <c r="U1023" s="43"/>
      <c r="V1023" s="43"/>
    </row>
    <row r="1024" spans="5:22" ht="12.75" customHeight="1" x14ac:dyDescent="0.2">
      <c r="E1024" s="41"/>
      <c r="F1024" s="42"/>
      <c r="G1024" s="43"/>
      <c r="H1024" s="43"/>
      <c r="I1024" s="43"/>
      <c r="O1024" s="141"/>
      <c r="P1024" s="141"/>
      <c r="Q1024" s="141"/>
      <c r="R1024" s="141"/>
      <c r="S1024" s="42"/>
      <c r="T1024" s="43"/>
      <c r="U1024" s="43"/>
      <c r="V1024" s="43"/>
    </row>
    <row r="1025" spans="5:22" ht="12.75" customHeight="1" x14ac:dyDescent="0.2">
      <c r="E1025" s="41"/>
      <c r="F1025" s="42"/>
      <c r="G1025" s="43"/>
      <c r="H1025" s="43"/>
      <c r="I1025" s="43"/>
      <c r="O1025" s="141"/>
      <c r="P1025" s="141"/>
      <c r="Q1025" s="141"/>
      <c r="R1025" s="141"/>
      <c r="S1025" s="42"/>
      <c r="T1025" s="43"/>
      <c r="U1025" s="43"/>
      <c r="V1025" s="43"/>
    </row>
    <row r="1026" spans="5:22" ht="12.75" customHeight="1" x14ac:dyDescent="0.2">
      <c r="E1026" s="41"/>
      <c r="F1026" s="42"/>
      <c r="G1026" s="43"/>
      <c r="H1026" s="43"/>
      <c r="I1026" s="43"/>
      <c r="O1026" s="141"/>
      <c r="P1026" s="141"/>
      <c r="Q1026" s="141"/>
      <c r="R1026" s="141"/>
      <c r="S1026" s="42"/>
      <c r="T1026" s="43"/>
      <c r="U1026" s="43"/>
      <c r="V1026" s="43"/>
    </row>
    <row r="1027" spans="5:22" ht="12.75" customHeight="1" x14ac:dyDescent="0.2">
      <c r="E1027" s="41"/>
      <c r="F1027" s="42"/>
      <c r="G1027" s="43"/>
      <c r="H1027" s="43"/>
      <c r="I1027" s="43"/>
      <c r="O1027" s="141"/>
      <c r="P1027" s="141"/>
      <c r="Q1027" s="141"/>
      <c r="R1027" s="141"/>
      <c r="S1027" s="42"/>
      <c r="T1027" s="43"/>
      <c r="U1027" s="43"/>
      <c r="V1027" s="43"/>
    </row>
    <row r="1028" spans="5:22" ht="12.75" customHeight="1" x14ac:dyDescent="0.2">
      <c r="E1028" s="41"/>
      <c r="F1028" s="42"/>
      <c r="G1028" s="43"/>
      <c r="H1028" s="43"/>
      <c r="I1028" s="43"/>
      <c r="O1028" s="141"/>
      <c r="P1028" s="141"/>
      <c r="Q1028" s="141"/>
      <c r="R1028" s="141"/>
      <c r="S1028" s="42"/>
      <c r="T1028" s="43"/>
      <c r="U1028" s="43"/>
      <c r="V1028" s="43"/>
    </row>
    <row r="1029" spans="5:22" ht="12.75" customHeight="1" x14ac:dyDescent="0.2">
      <c r="E1029" s="41"/>
      <c r="F1029" s="42"/>
      <c r="G1029" s="43"/>
      <c r="H1029" s="43"/>
      <c r="I1029" s="43"/>
      <c r="O1029" s="141"/>
      <c r="P1029" s="141"/>
      <c r="Q1029" s="141"/>
      <c r="R1029" s="141"/>
      <c r="S1029" s="42"/>
      <c r="T1029" s="43"/>
      <c r="U1029" s="43"/>
      <c r="V1029" s="43"/>
    </row>
    <row r="1030" spans="5:22" ht="12.75" customHeight="1" x14ac:dyDescent="0.2">
      <c r="E1030" s="41"/>
      <c r="F1030" s="42"/>
      <c r="G1030" s="43"/>
      <c r="H1030" s="43"/>
      <c r="I1030" s="43"/>
      <c r="O1030" s="141"/>
      <c r="P1030" s="141"/>
      <c r="Q1030" s="141"/>
      <c r="R1030" s="141"/>
      <c r="S1030" s="42"/>
      <c r="T1030" s="43"/>
      <c r="U1030" s="43"/>
      <c r="V1030" s="43"/>
    </row>
    <row r="1031" spans="5:22" ht="12.75" customHeight="1" x14ac:dyDescent="0.2">
      <c r="E1031" s="41"/>
      <c r="F1031" s="42"/>
      <c r="G1031" s="43"/>
      <c r="H1031" s="43"/>
      <c r="I1031" s="43"/>
      <c r="O1031" s="141"/>
      <c r="P1031" s="141"/>
      <c r="Q1031" s="141"/>
      <c r="R1031" s="141"/>
      <c r="S1031" s="42"/>
      <c r="T1031" s="43"/>
      <c r="U1031" s="43"/>
      <c r="V1031" s="43"/>
    </row>
    <row r="1032" spans="5:22" ht="12.75" customHeight="1" x14ac:dyDescent="0.2">
      <c r="E1032" s="41"/>
      <c r="F1032" s="42"/>
      <c r="G1032" s="43"/>
      <c r="H1032" s="43"/>
      <c r="I1032" s="43"/>
      <c r="O1032" s="141"/>
      <c r="P1032" s="141"/>
      <c r="Q1032" s="141"/>
      <c r="R1032" s="141"/>
      <c r="S1032" s="42"/>
      <c r="T1032" s="43"/>
      <c r="U1032" s="43"/>
      <c r="V1032" s="43"/>
    </row>
    <row r="1033" spans="5:22" ht="12.75" customHeight="1" x14ac:dyDescent="0.2">
      <c r="E1033" s="41"/>
      <c r="F1033" s="42"/>
      <c r="G1033" s="43"/>
      <c r="H1033" s="43"/>
      <c r="I1033" s="43"/>
      <c r="O1033" s="141"/>
      <c r="P1033" s="141"/>
      <c r="Q1033" s="141"/>
      <c r="R1033" s="141"/>
      <c r="S1033" s="42"/>
      <c r="T1033" s="43"/>
      <c r="U1033" s="43"/>
      <c r="V1033" s="43"/>
    </row>
    <row r="1034" spans="5:22" ht="12.75" customHeight="1" x14ac:dyDescent="0.2">
      <c r="E1034" s="41"/>
      <c r="F1034" s="42"/>
      <c r="G1034" s="43"/>
      <c r="H1034" s="43"/>
      <c r="I1034" s="43"/>
      <c r="O1034" s="141"/>
      <c r="P1034" s="141"/>
      <c r="Q1034" s="141"/>
      <c r="R1034" s="141"/>
      <c r="S1034" s="42"/>
      <c r="T1034" s="43"/>
      <c r="U1034" s="43"/>
      <c r="V1034" s="43"/>
    </row>
    <row r="1035" spans="5:22" ht="12.75" customHeight="1" x14ac:dyDescent="0.2">
      <c r="E1035" s="41"/>
      <c r="F1035" s="42"/>
      <c r="G1035" s="43"/>
      <c r="H1035" s="43"/>
      <c r="I1035" s="43"/>
      <c r="O1035" s="141"/>
      <c r="P1035" s="141"/>
      <c r="Q1035" s="141"/>
      <c r="R1035" s="141"/>
      <c r="S1035" s="42"/>
      <c r="T1035" s="43"/>
      <c r="U1035" s="43"/>
      <c r="V1035" s="43"/>
    </row>
    <row r="1036" spans="5:22" ht="12.75" customHeight="1" x14ac:dyDescent="0.2">
      <c r="E1036" s="41"/>
      <c r="F1036" s="42"/>
      <c r="G1036" s="43"/>
      <c r="H1036" s="43"/>
      <c r="I1036" s="43"/>
      <c r="O1036" s="141"/>
      <c r="P1036" s="141"/>
      <c r="Q1036" s="141"/>
      <c r="R1036" s="141"/>
      <c r="S1036" s="42"/>
      <c r="T1036" s="43"/>
      <c r="U1036" s="43"/>
      <c r="V1036" s="43"/>
    </row>
    <row r="1037" spans="5:22" ht="12.75" customHeight="1" x14ac:dyDescent="0.2">
      <c r="E1037" s="41"/>
      <c r="F1037" s="42"/>
      <c r="G1037" s="43"/>
      <c r="H1037" s="43"/>
      <c r="I1037" s="43"/>
      <c r="O1037" s="141"/>
      <c r="P1037" s="141"/>
      <c r="Q1037" s="141"/>
      <c r="R1037" s="141"/>
      <c r="S1037" s="42"/>
      <c r="T1037" s="43"/>
      <c r="U1037" s="43"/>
      <c r="V1037" s="43"/>
    </row>
    <row r="1038" spans="5:22" ht="12.75" customHeight="1" x14ac:dyDescent="0.2">
      <c r="E1038" s="41"/>
      <c r="F1038" s="42"/>
      <c r="G1038" s="43"/>
      <c r="H1038" s="43"/>
      <c r="I1038" s="43"/>
      <c r="O1038" s="141"/>
      <c r="P1038" s="141"/>
      <c r="Q1038" s="141"/>
      <c r="R1038" s="141"/>
      <c r="S1038" s="42"/>
      <c r="T1038" s="43"/>
      <c r="U1038" s="43"/>
      <c r="V1038" s="43"/>
    </row>
    <row r="1039" spans="5:22" ht="12.75" customHeight="1" x14ac:dyDescent="0.2">
      <c r="E1039" s="41"/>
      <c r="F1039" s="42"/>
      <c r="G1039" s="43"/>
      <c r="H1039" s="43"/>
      <c r="I1039" s="43"/>
      <c r="O1039" s="141"/>
      <c r="P1039" s="141"/>
      <c r="Q1039" s="141"/>
      <c r="R1039" s="141"/>
      <c r="S1039" s="42"/>
      <c r="T1039" s="43"/>
      <c r="U1039" s="43"/>
      <c r="V1039" s="43"/>
    </row>
    <row r="1040" spans="5:22" ht="12.75" customHeight="1" x14ac:dyDescent="0.2">
      <c r="E1040" s="41"/>
      <c r="F1040" s="42"/>
      <c r="G1040" s="43"/>
      <c r="H1040" s="43"/>
      <c r="I1040" s="43"/>
      <c r="O1040" s="141"/>
      <c r="P1040" s="141"/>
      <c r="Q1040" s="141"/>
      <c r="R1040" s="141"/>
      <c r="S1040" s="42"/>
      <c r="T1040" s="43"/>
      <c r="U1040" s="43"/>
      <c r="V1040" s="43"/>
    </row>
    <row r="1041" spans="5:22" ht="12.75" customHeight="1" x14ac:dyDescent="0.2">
      <c r="E1041" s="41"/>
      <c r="F1041" s="42"/>
      <c r="G1041" s="43"/>
      <c r="H1041" s="43"/>
      <c r="I1041" s="43"/>
      <c r="O1041" s="141"/>
      <c r="P1041" s="141"/>
      <c r="Q1041" s="141"/>
      <c r="R1041" s="141"/>
      <c r="S1041" s="42"/>
      <c r="T1041" s="43"/>
      <c r="U1041" s="43"/>
      <c r="V1041" s="43"/>
    </row>
    <row r="1042" spans="5:22" ht="12.75" customHeight="1" x14ac:dyDescent="0.2">
      <c r="E1042" s="41"/>
      <c r="F1042" s="42"/>
      <c r="G1042" s="43"/>
      <c r="H1042" s="43"/>
      <c r="I1042" s="43"/>
      <c r="O1042" s="141"/>
      <c r="P1042" s="141"/>
      <c r="Q1042" s="141"/>
      <c r="R1042" s="141"/>
      <c r="S1042" s="42"/>
      <c r="T1042" s="43"/>
      <c r="U1042" s="43"/>
      <c r="V1042" s="43"/>
    </row>
    <row r="1043" spans="5:22" ht="12.75" customHeight="1" x14ac:dyDescent="0.2">
      <c r="E1043" s="41"/>
      <c r="F1043" s="42"/>
      <c r="G1043" s="43"/>
      <c r="H1043" s="43"/>
      <c r="I1043" s="43"/>
      <c r="O1043" s="141"/>
      <c r="P1043" s="141"/>
      <c r="Q1043" s="141"/>
      <c r="R1043" s="141"/>
      <c r="S1043" s="42"/>
      <c r="T1043" s="43"/>
      <c r="U1043" s="43"/>
      <c r="V1043" s="43"/>
    </row>
    <row r="1044" spans="5:22" ht="12.75" customHeight="1" x14ac:dyDescent="0.2">
      <c r="E1044" s="41"/>
      <c r="F1044" s="42"/>
      <c r="G1044" s="43"/>
      <c r="H1044" s="43"/>
      <c r="I1044" s="43"/>
      <c r="O1044" s="141"/>
      <c r="P1044" s="141"/>
      <c r="Q1044" s="141"/>
      <c r="R1044" s="141"/>
      <c r="S1044" s="42"/>
      <c r="T1044" s="43"/>
      <c r="U1044" s="43"/>
      <c r="V1044" s="43"/>
    </row>
    <row r="1045" spans="5:22" ht="12.75" customHeight="1" x14ac:dyDescent="0.2">
      <c r="E1045" s="41"/>
      <c r="F1045" s="42"/>
      <c r="G1045" s="43"/>
      <c r="H1045" s="43"/>
      <c r="I1045" s="43"/>
      <c r="O1045" s="141"/>
      <c r="P1045" s="141"/>
      <c r="Q1045" s="141"/>
      <c r="R1045" s="141"/>
      <c r="S1045" s="42"/>
      <c r="T1045" s="43"/>
      <c r="U1045" s="43"/>
      <c r="V1045" s="43"/>
    </row>
    <row r="1046" spans="5:22" ht="12.75" customHeight="1" x14ac:dyDescent="0.2">
      <c r="E1046" s="41"/>
      <c r="F1046" s="42"/>
      <c r="G1046" s="43"/>
      <c r="H1046" s="43"/>
      <c r="I1046" s="43"/>
      <c r="O1046" s="141"/>
      <c r="P1046" s="141"/>
      <c r="Q1046" s="141"/>
      <c r="R1046" s="141"/>
      <c r="S1046" s="42"/>
      <c r="T1046" s="43"/>
      <c r="U1046" s="43"/>
      <c r="V1046" s="43"/>
    </row>
    <row r="1047" spans="5:22" ht="12.75" customHeight="1" x14ac:dyDescent="0.2">
      <c r="E1047" s="41"/>
      <c r="F1047" s="42"/>
      <c r="G1047" s="43"/>
      <c r="H1047" s="43"/>
      <c r="I1047" s="43"/>
      <c r="O1047" s="141"/>
      <c r="P1047" s="141"/>
      <c r="Q1047" s="141"/>
      <c r="R1047" s="141"/>
      <c r="S1047" s="42"/>
      <c r="T1047" s="43"/>
      <c r="U1047" s="43"/>
      <c r="V1047" s="43"/>
    </row>
    <row r="1048" spans="5:22" ht="12.75" customHeight="1" x14ac:dyDescent="0.2">
      <c r="E1048" s="41"/>
      <c r="F1048" s="42"/>
      <c r="G1048" s="43"/>
      <c r="H1048" s="43"/>
      <c r="I1048" s="43"/>
      <c r="O1048" s="141"/>
      <c r="P1048" s="141"/>
      <c r="Q1048" s="141"/>
      <c r="R1048" s="141"/>
      <c r="S1048" s="42"/>
      <c r="T1048" s="43"/>
      <c r="U1048" s="43"/>
      <c r="V1048" s="43"/>
    </row>
    <row r="1049" spans="5:22" ht="12.75" customHeight="1" x14ac:dyDescent="0.2">
      <c r="E1049" s="41"/>
      <c r="F1049" s="42"/>
      <c r="G1049" s="43"/>
      <c r="H1049" s="43"/>
      <c r="I1049" s="43"/>
      <c r="O1049" s="141"/>
      <c r="P1049" s="141"/>
      <c r="Q1049" s="141"/>
      <c r="R1049" s="141"/>
      <c r="S1049" s="42"/>
      <c r="T1049" s="43"/>
      <c r="U1049" s="43"/>
      <c r="V1049" s="43"/>
    </row>
    <row r="1050" spans="5:22" ht="12.75" customHeight="1" x14ac:dyDescent="0.2">
      <c r="E1050" s="41"/>
      <c r="F1050" s="42"/>
      <c r="G1050" s="43"/>
      <c r="H1050" s="43"/>
      <c r="I1050" s="43"/>
      <c r="O1050" s="141"/>
      <c r="P1050" s="141"/>
      <c r="Q1050" s="141"/>
      <c r="R1050" s="141"/>
      <c r="S1050" s="42"/>
      <c r="T1050" s="43"/>
      <c r="U1050" s="43"/>
      <c r="V1050" s="43"/>
    </row>
    <row r="1051" spans="5:22" ht="12.75" customHeight="1" x14ac:dyDescent="0.2">
      <c r="E1051" s="41"/>
      <c r="F1051" s="42"/>
      <c r="G1051" s="43"/>
      <c r="H1051" s="43"/>
      <c r="I1051" s="43"/>
      <c r="O1051" s="141"/>
      <c r="P1051" s="141"/>
      <c r="Q1051" s="141"/>
      <c r="R1051" s="141"/>
      <c r="S1051" s="42"/>
      <c r="T1051" s="43"/>
      <c r="U1051" s="43"/>
      <c r="V1051" s="43"/>
    </row>
    <row r="1052" spans="5:22" ht="12.75" customHeight="1" x14ac:dyDescent="0.2">
      <c r="E1052" s="41"/>
      <c r="F1052" s="42"/>
      <c r="G1052" s="43"/>
      <c r="H1052" s="43"/>
      <c r="I1052" s="43"/>
      <c r="O1052" s="141"/>
      <c r="P1052" s="141"/>
      <c r="Q1052" s="141"/>
      <c r="R1052" s="141"/>
      <c r="S1052" s="42"/>
      <c r="T1052" s="43"/>
      <c r="U1052" s="43"/>
      <c r="V1052" s="43"/>
    </row>
    <row r="1053" spans="5:22" ht="12.75" customHeight="1" x14ac:dyDescent="0.2">
      <c r="E1053" s="41"/>
      <c r="F1053" s="42"/>
      <c r="G1053" s="43"/>
      <c r="H1053" s="43"/>
      <c r="I1053" s="43"/>
      <c r="O1053" s="141"/>
      <c r="P1053" s="141"/>
      <c r="Q1053" s="141"/>
      <c r="R1053" s="141"/>
      <c r="S1053" s="42"/>
      <c r="T1053" s="43"/>
      <c r="U1053" s="43"/>
      <c r="V1053" s="43"/>
    </row>
    <row r="1054" spans="5:22" ht="12.75" customHeight="1" x14ac:dyDescent="0.2">
      <c r="E1054" s="41"/>
      <c r="F1054" s="42"/>
      <c r="G1054" s="43"/>
      <c r="H1054" s="43"/>
      <c r="I1054" s="43"/>
      <c r="O1054" s="141"/>
      <c r="P1054" s="141"/>
      <c r="Q1054" s="141"/>
      <c r="R1054" s="141"/>
      <c r="S1054" s="42"/>
      <c r="T1054" s="43"/>
      <c r="U1054" s="43"/>
      <c r="V1054" s="43"/>
    </row>
    <row r="1055" spans="5:22" ht="12.75" customHeight="1" x14ac:dyDescent="0.2">
      <c r="E1055" s="41"/>
      <c r="F1055" s="42"/>
      <c r="G1055" s="43"/>
      <c r="H1055" s="43"/>
      <c r="I1055" s="43"/>
      <c r="O1055" s="141"/>
      <c r="P1055" s="141"/>
      <c r="Q1055" s="141"/>
      <c r="R1055" s="141"/>
      <c r="S1055" s="42"/>
      <c r="T1055" s="43"/>
      <c r="U1055" s="43"/>
      <c r="V1055" s="43"/>
    </row>
    <row r="1056" spans="5:22" ht="12.75" customHeight="1" x14ac:dyDescent="0.2">
      <c r="E1056" s="41"/>
      <c r="F1056" s="42"/>
      <c r="G1056" s="43"/>
      <c r="H1056" s="43"/>
      <c r="I1056" s="43"/>
      <c r="O1056" s="141"/>
      <c r="P1056" s="141"/>
      <c r="Q1056" s="141"/>
      <c r="R1056" s="141"/>
      <c r="S1056" s="42"/>
      <c r="T1056" s="43"/>
      <c r="U1056" s="43"/>
      <c r="V1056" s="43"/>
    </row>
    <row r="1057" spans="5:22" ht="12.75" customHeight="1" x14ac:dyDescent="0.2">
      <c r="E1057" s="41"/>
      <c r="F1057" s="42"/>
      <c r="G1057" s="43"/>
      <c r="H1057" s="43"/>
      <c r="I1057" s="43"/>
      <c r="O1057" s="141"/>
      <c r="P1057" s="141"/>
      <c r="Q1057" s="141"/>
      <c r="R1057" s="141"/>
      <c r="S1057" s="42"/>
      <c r="T1057" s="43"/>
      <c r="U1057" s="43"/>
      <c r="V1057" s="43"/>
    </row>
    <row r="1058" spans="5:22" ht="12.75" customHeight="1" x14ac:dyDescent="0.2">
      <c r="E1058" s="41"/>
      <c r="F1058" s="42"/>
      <c r="G1058" s="43"/>
      <c r="H1058" s="43"/>
      <c r="I1058" s="43"/>
      <c r="O1058" s="141"/>
      <c r="P1058" s="141"/>
      <c r="Q1058" s="141"/>
      <c r="R1058" s="141"/>
      <c r="S1058" s="42"/>
      <c r="T1058" s="43"/>
      <c r="U1058" s="43"/>
      <c r="V1058" s="43"/>
    </row>
    <row r="1059" spans="5:22" ht="12.75" customHeight="1" x14ac:dyDescent="0.2">
      <c r="E1059" s="41"/>
      <c r="F1059" s="42"/>
      <c r="G1059" s="43"/>
      <c r="H1059" s="43"/>
      <c r="I1059" s="43"/>
      <c r="O1059" s="141"/>
      <c r="P1059" s="141"/>
      <c r="Q1059" s="141"/>
      <c r="R1059" s="141"/>
      <c r="S1059" s="42"/>
      <c r="T1059" s="43"/>
      <c r="U1059" s="43"/>
      <c r="V1059" s="43"/>
    </row>
    <row r="1060" spans="5:22" ht="12.75" customHeight="1" x14ac:dyDescent="0.2">
      <c r="E1060" s="41"/>
      <c r="F1060" s="42"/>
      <c r="G1060" s="43"/>
      <c r="H1060" s="43"/>
      <c r="I1060" s="43"/>
      <c r="O1060" s="141"/>
      <c r="P1060" s="141"/>
      <c r="Q1060" s="141"/>
      <c r="R1060" s="141"/>
      <c r="S1060" s="42"/>
      <c r="T1060" s="43"/>
      <c r="U1060" s="43"/>
      <c r="V1060" s="43"/>
    </row>
    <row r="1061" spans="5:22" ht="12.75" customHeight="1" x14ac:dyDescent="0.2">
      <c r="E1061" s="41"/>
      <c r="F1061" s="42"/>
      <c r="G1061" s="43"/>
      <c r="H1061" s="43"/>
      <c r="I1061" s="43"/>
      <c r="O1061" s="141"/>
      <c r="P1061" s="141"/>
      <c r="Q1061" s="141"/>
      <c r="R1061" s="141"/>
      <c r="S1061" s="42"/>
      <c r="T1061" s="43"/>
      <c r="U1061" s="43"/>
      <c r="V1061" s="43"/>
    </row>
    <row r="1062" spans="5:22" ht="12.75" customHeight="1" x14ac:dyDescent="0.2">
      <c r="E1062" s="41"/>
      <c r="F1062" s="42"/>
      <c r="G1062" s="43"/>
      <c r="H1062" s="43"/>
      <c r="I1062" s="43"/>
      <c r="O1062" s="141"/>
      <c r="P1062" s="141"/>
      <c r="Q1062" s="141"/>
      <c r="R1062" s="141"/>
      <c r="S1062" s="42"/>
      <c r="T1062" s="43"/>
      <c r="U1062" s="43"/>
      <c r="V1062" s="43"/>
    </row>
    <row r="1063" spans="5:22" ht="12.75" customHeight="1" x14ac:dyDescent="0.2">
      <c r="E1063" s="41"/>
      <c r="F1063" s="42"/>
      <c r="G1063" s="43"/>
      <c r="H1063" s="43"/>
      <c r="I1063" s="43"/>
      <c r="O1063" s="141"/>
      <c r="P1063" s="141"/>
      <c r="Q1063" s="141"/>
      <c r="R1063" s="141"/>
      <c r="S1063" s="42"/>
      <c r="T1063" s="43"/>
      <c r="U1063" s="43"/>
      <c r="V1063" s="43"/>
    </row>
    <row r="1064" spans="5:22" ht="12.75" customHeight="1" x14ac:dyDescent="0.2">
      <c r="E1064" s="41"/>
      <c r="F1064" s="42"/>
      <c r="G1064" s="43"/>
      <c r="H1064" s="43"/>
      <c r="I1064" s="43"/>
      <c r="O1064" s="141"/>
      <c r="P1064" s="141"/>
      <c r="Q1064" s="141"/>
      <c r="R1064" s="141"/>
      <c r="S1064" s="42"/>
      <c r="T1064" s="43"/>
      <c r="U1064" s="43"/>
      <c r="V1064" s="43"/>
    </row>
    <row r="1065" spans="5:22" ht="12.75" customHeight="1" x14ac:dyDescent="0.2">
      <c r="E1065" s="41"/>
      <c r="F1065" s="42"/>
      <c r="G1065" s="43"/>
      <c r="H1065" s="43"/>
      <c r="I1065" s="43"/>
      <c r="O1065" s="141"/>
      <c r="P1065" s="141"/>
      <c r="Q1065" s="141"/>
      <c r="R1065" s="141"/>
      <c r="S1065" s="42"/>
      <c r="T1065" s="43"/>
      <c r="U1065" s="43"/>
      <c r="V1065" s="43"/>
    </row>
    <row r="1066" spans="5:22" ht="12.75" customHeight="1" x14ac:dyDescent="0.2">
      <c r="E1066" s="41"/>
      <c r="F1066" s="42"/>
      <c r="G1066" s="43"/>
      <c r="H1066" s="43"/>
      <c r="I1066" s="43"/>
      <c r="O1066" s="141"/>
      <c r="P1066" s="141"/>
      <c r="Q1066" s="141"/>
      <c r="R1066" s="141"/>
      <c r="S1066" s="42"/>
      <c r="T1066" s="43"/>
      <c r="U1066" s="43"/>
      <c r="V1066" s="43"/>
    </row>
    <row r="1067" spans="5:22" ht="12.75" customHeight="1" x14ac:dyDescent="0.2">
      <c r="E1067" s="41"/>
      <c r="F1067" s="42"/>
      <c r="G1067" s="43"/>
      <c r="H1067" s="43"/>
      <c r="I1067" s="43"/>
      <c r="O1067" s="141"/>
      <c r="P1067" s="141"/>
      <c r="Q1067" s="141"/>
      <c r="R1067" s="141"/>
      <c r="S1067" s="42"/>
      <c r="T1067" s="43"/>
      <c r="U1067" s="43"/>
      <c r="V1067" s="43"/>
    </row>
    <row r="1068" spans="5:22" ht="12.75" customHeight="1" x14ac:dyDescent="0.2">
      <c r="E1068" s="41"/>
      <c r="F1068" s="42"/>
      <c r="G1068" s="43"/>
      <c r="H1068" s="43"/>
      <c r="I1068" s="43"/>
      <c r="O1068" s="141"/>
      <c r="P1068" s="141"/>
      <c r="Q1068" s="141"/>
      <c r="R1068" s="141"/>
      <c r="S1068" s="42"/>
      <c r="T1068" s="43"/>
      <c r="U1068" s="43"/>
      <c r="V1068" s="43"/>
    </row>
    <row r="1069" spans="5:22" ht="12.75" customHeight="1" x14ac:dyDescent="0.2">
      <c r="E1069" s="41"/>
      <c r="F1069" s="42"/>
      <c r="G1069" s="43"/>
      <c r="H1069" s="43"/>
      <c r="I1069" s="43"/>
      <c r="O1069" s="141"/>
      <c r="P1069" s="141"/>
      <c r="Q1069" s="141"/>
      <c r="R1069" s="141"/>
      <c r="S1069" s="42"/>
      <c r="T1069" s="43"/>
      <c r="U1069" s="43"/>
      <c r="V1069" s="43"/>
    </row>
    <row r="1070" spans="5:22" ht="12.75" customHeight="1" x14ac:dyDescent="0.2">
      <c r="E1070" s="41"/>
      <c r="F1070" s="42"/>
      <c r="G1070" s="43"/>
      <c r="H1070" s="43"/>
      <c r="I1070" s="43"/>
      <c r="O1070" s="141"/>
      <c r="P1070" s="141"/>
      <c r="Q1070" s="141"/>
      <c r="R1070" s="141"/>
      <c r="S1070" s="42"/>
      <c r="T1070" s="43"/>
      <c r="U1070" s="43"/>
      <c r="V1070" s="43"/>
    </row>
    <row r="1071" spans="5:22" ht="12.75" customHeight="1" x14ac:dyDescent="0.2">
      <c r="E1071" s="41"/>
      <c r="F1071" s="42"/>
      <c r="G1071" s="43"/>
      <c r="H1071" s="43"/>
      <c r="I1071" s="43"/>
      <c r="O1071" s="141"/>
      <c r="P1071" s="141"/>
      <c r="Q1071" s="141"/>
      <c r="R1071" s="141"/>
      <c r="S1071" s="42"/>
      <c r="T1071" s="43"/>
      <c r="U1071" s="43"/>
      <c r="V1071" s="43"/>
    </row>
    <row r="1072" spans="5:22" ht="12.75" customHeight="1" x14ac:dyDescent="0.2">
      <c r="E1072" s="41"/>
      <c r="F1072" s="42"/>
      <c r="G1072" s="43"/>
      <c r="H1072" s="43"/>
      <c r="I1072" s="43"/>
      <c r="O1072" s="141"/>
      <c r="P1072" s="141"/>
      <c r="Q1072" s="141"/>
      <c r="R1072" s="141"/>
      <c r="S1072" s="42"/>
      <c r="T1072" s="43"/>
      <c r="U1072" s="43"/>
      <c r="V1072" s="43"/>
    </row>
    <row r="1073" spans="5:22" ht="12.75" customHeight="1" x14ac:dyDescent="0.2">
      <c r="E1073" s="41"/>
      <c r="F1073" s="42"/>
      <c r="G1073" s="43"/>
      <c r="H1073" s="43"/>
      <c r="I1073" s="43"/>
      <c r="O1073" s="141"/>
      <c r="P1073" s="141"/>
      <c r="Q1073" s="141"/>
      <c r="R1073" s="141"/>
      <c r="S1073" s="42"/>
      <c r="T1073" s="43"/>
      <c r="U1073" s="43"/>
      <c r="V1073" s="43"/>
    </row>
    <row r="1074" spans="5:22" ht="12.75" customHeight="1" x14ac:dyDescent="0.2">
      <c r="E1074" s="41"/>
      <c r="F1074" s="42"/>
      <c r="G1074" s="43"/>
      <c r="H1074" s="43"/>
      <c r="I1074" s="43"/>
      <c r="O1074" s="141"/>
      <c r="P1074" s="141"/>
      <c r="Q1074" s="141"/>
      <c r="R1074" s="141"/>
      <c r="S1074" s="42"/>
      <c r="T1074" s="43"/>
      <c r="U1074" s="43"/>
      <c r="V1074" s="43"/>
    </row>
    <row r="1075" spans="5:22" ht="12.75" customHeight="1" x14ac:dyDescent="0.2">
      <c r="E1075" s="41"/>
      <c r="F1075" s="42"/>
      <c r="G1075" s="43"/>
      <c r="H1075" s="43"/>
      <c r="I1075" s="43"/>
      <c r="O1075" s="141"/>
      <c r="P1075" s="141"/>
      <c r="Q1075" s="141"/>
      <c r="R1075" s="141"/>
      <c r="S1075" s="42"/>
      <c r="T1075" s="43"/>
      <c r="U1075" s="43"/>
      <c r="V1075" s="43"/>
    </row>
    <row r="1076" spans="5:22" ht="12.75" customHeight="1" x14ac:dyDescent="0.2">
      <c r="E1076" s="41"/>
      <c r="F1076" s="42"/>
      <c r="G1076" s="43"/>
      <c r="H1076" s="43"/>
      <c r="I1076" s="43"/>
      <c r="O1076" s="141"/>
      <c r="P1076" s="141"/>
      <c r="Q1076" s="141"/>
      <c r="R1076" s="141"/>
      <c r="S1076" s="42"/>
      <c r="T1076" s="43"/>
      <c r="U1076" s="43"/>
      <c r="V1076" s="43"/>
    </row>
    <row r="1077" spans="5:22" ht="12.75" customHeight="1" x14ac:dyDescent="0.2">
      <c r="E1077" s="41"/>
      <c r="F1077" s="42"/>
      <c r="G1077" s="43"/>
      <c r="H1077" s="43"/>
      <c r="I1077" s="43"/>
      <c r="O1077" s="141"/>
      <c r="P1077" s="141"/>
      <c r="Q1077" s="141"/>
      <c r="R1077" s="141"/>
      <c r="S1077" s="42"/>
      <c r="T1077" s="43"/>
      <c r="U1077" s="43"/>
      <c r="V1077" s="43"/>
    </row>
    <row r="1078" spans="5:22" ht="12.75" customHeight="1" x14ac:dyDescent="0.2">
      <c r="E1078" s="41"/>
      <c r="F1078" s="42"/>
      <c r="G1078" s="43"/>
      <c r="H1078" s="43"/>
      <c r="I1078" s="43"/>
      <c r="O1078" s="141"/>
      <c r="P1078" s="141"/>
      <c r="Q1078" s="141"/>
      <c r="R1078" s="141"/>
      <c r="S1078" s="42"/>
      <c r="T1078" s="43"/>
      <c r="U1078" s="43"/>
      <c r="V1078" s="43"/>
    </row>
    <row r="1079" spans="5:22" ht="12.75" customHeight="1" x14ac:dyDescent="0.2">
      <c r="E1079" s="41"/>
      <c r="F1079" s="42"/>
      <c r="G1079" s="43"/>
      <c r="H1079" s="43"/>
      <c r="I1079" s="43"/>
      <c r="O1079" s="141"/>
      <c r="P1079" s="141"/>
      <c r="Q1079" s="141"/>
      <c r="R1079" s="141"/>
      <c r="S1079" s="42"/>
      <c r="T1079" s="43"/>
      <c r="U1079" s="43"/>
      <c r="V1079" s="43"/>
    </row>
    <row r="1080" spans="5:22" ht="12.75" customHeight="1" x14ac:dyDescent="0.2">
      <c r="E1080" s="41"/>
      <c r="F1080" s="42"/>
      <c r="G1080" s="43"/>
      <c r="H1080" s="43"/>
      <c r="I1080" s="43"/>
      <c r="O1080" s="141"/>
      <c r="P1080" s="141"/>
      <c r="Q1080" s="141"/>
      <c r="R1080" s="141"/>
      <c r="S1080" s="42"/>
      <c r="T1080" s="43"/>
      <c r="U1080" s="43"/>
      <c r="V1080" s="43"/>
    </row>
    <row r="1081" spans="5:22" ht="12.75" customHeight="1" x14ac:dyDescent="0.2">
      <c r="E1081" s="41"/>
      <c r="F1081" s="42"/>
      <c r="G1081" s="43"/>
      <c r="H1081" s="43"/>
      <c r="I1081" s="43"/>
      <c r="O1081" s="141"/>
      <c r="P1081" s="141"/>
      <c r="Q1081" s="141"/>
      <c r="R1081" s="141"/>
      <c r="S1081" s="42"/>
      <c r="T1081" s="43"/>
      <c r="U1081" s="43"/>
      <c r="V1081" s="43"/>
    </row>
    <row r="1082" spans="5:22" ht="12.75" customHeight="1" x14ac:dyDescent="0.2">
      <c r="E1082" s="41"/>
      <c r="F1082" s="42"/>
      <c r="G1082" s="43"/>
      <c r="H1082" s="43"/>
      <c r="I1082" s="43"/>
      <c r="O1082" s="141"/>
      <c r="P1082" s="141"/>
      <c r="Q1082" s="141"/>
      <c r="R1082" s="141"/>
      <c r="S1082" s="42"/>
      <c r="T1082" s="43"/>
      <c r="U1082" s="43"/>
      <c r="V1082" s="43"/>
    </row>
    <row r="1083" spans="5:22" ht="12.75" customHeight="1" x14ac:dyDescent="0.2">
      <c r="E1083" s="41"/>
      <c r="F1083" s="42"/>
      <c r="G1083" s="43"/>
      <c r="H1083" s="43"/>
      <c r="I1083" s="43"/>
      <c r="O1083" s="141"/>
      <c r="P1083" s="141"/>
      <c r="Q1083" s="141"/>
      <c r="R1083" s="141"/>
      <c r="S1083" s="42"/>
      <c r="T1083" s="43"/>
      <c r="U1083" s="43"/>
      <c r="V1083" s="43"/>
    </row>
    <row r="1084" spans="5:22" ht="12.75" customHeight="1" x14ac:dyDescent="0.2">
      <c r="E1084" s="41"/>
      <c r="F1084" s="42"/>
      <c r="G1084" s="43"/>
      <c r="H1084" s="43"/>
      <c r="I1084" s="43"/>
      <c r="O1084" s="141"/>
      <c r="P1084" s="141"/>
      <c r="Q1084" s="141"/>
      <c r="R1084" s="141"/>
      <c r="S1084" s="42"/>
      <c r="T1084" s="43"/>
      <c r="U1084" s="43"/>
      <c r="V1084" s="43"/>
    </row>
    <row r="1085" spans="5:22" ht="12.75" customHeight="1" x14ac:dyDescent="0.2">
      <c r="E1085" s="41"/>
      <c r="F1085" s="42"/>
      <c r="G1085" s="43"/>
      <c r="H1085" s="43"/>
      <c r="I1085" s="43"/>
      <c r="O1085" s="141"/>
      <c r="P1085" s="141"/>
      <c r="Q1085" s="141"/>
      <c r="R1085" s="141"/>
      <c r="S1085" s="42"/>
      <c r="T1085" s="43"/>
      <c r="U1085" s="43"/>
      <c r="V1085" s="43"/>
    </row>
    <row r="1086" spans="5:22" ht="12.75" customHeight="1" x14ac:dyDescent="0.2">
      <c r="E1086" s="41"/>
      <c r="F1086" s="42"/>
      <c r="G1086" s="43"/>
      <c r="H1086" s="43"/>
      <c r="I1086" s="43"/>
      <c r="O1086" s="141"/>
      <c r="P1086" s="141"/>
      <c r="Q1086" s="141"/>
      <c r="R1086" s="141"/>
      <c r="S1086" s="42"/>
      <c r="T1086" s="43"/>
      <c r="U1086" s="43"/>
      <c r="V1086" s="43"/>
    </row>
    <row r="1087" spans="5:22" ht="12.75" customHeight="1" x14ac:dyDescent="0.2">
      <c r="E1087" s="41"/>
      <c r="F1087" s="42"/>
      <c r="G1087" s="43"/>
      <c r="H1087" s="43"/>
      <c r="I1087" s="43"/>
      <c r="O1087" s="141"/>
      <c r="P1087" s="141"/>
      <c r="Q1087" s="141"/>
      <c r="R1087" s="141"/>
      <c r="S1087" s="42"/>
      <c r="T1087" s="43"/>
      <c r="U1087" s="43"/>
      <c r="V1087" s="43"/>
    </row>
    <row r="1088" spans="5:22" ht="12.75" customHeight="1" x14ac:dyDescent="0.2">
      <c r="E1088" s="41"/>
      <c r="F1088" s="42"/>
      <c r="G1088" s="43"/>
      <c r="H1088" s="43"/>
      <c r="I1088" s="43"/>
      <c r="O1088" s="141"/>
      <c r="P1088" s="141"/>
      <c r="Q1088" s="141"/>
      <c r="R1088" s="141"/>
      <c r="S1088" s="42"/>
      <c r="T1088" s="43"/>
      <c r="U1088" s="43"/>
      <c r="V1088" s="43"/>
    </row>
    <row r="1089" spans="5:22" ht="12.75" customHeight="1" x14ac:dyDescent="0.2">
      <c r="E1089" s="41"/>
      <c r="F1089" s="42"/>
      <c r="G1089" s="43"/>
      <c r="H1089" s="43"/>
      <c r="I1089" s="43"/>
      <c r="O1089" s="141"/>
      <c r="P1089" s="141"/>
      <c r="Q1089" s="141"/>
      <c r="R1089" s="141"/>
      <c r="S1089" s="42"/>
      <c r="T1089" s="43"/>
      <c r="U1089" s="43"/>
      <c r="V1089" s="43"/>
    </row>
    <row r="1090" spans="5:22" ht="12.75" customHeight="1" x14ac:dyDescent="0.2">
      <c r="E1090" s="41"/>
      <c r="F1090" s="42"/>
      <c r="G1090" s="43"/>
      <c r="H1090" s="43"/>
      <c r="I1090" s="43"/>
      <c r="O1090" s="141"/>
      <c r="P1090" s="141"/>
      <c r="Q1090" s="141"/>
      <c r="R1090" s="141"/>
      <c r="S1090" s="42"/>
      <c r="T1090" s="43"/>
      <c r="U1090" s="43"/>
      <c r="V1090" s="43"/>
    </row>
    <row r="1091" spans="5:22" ht="12.75" customHeight="1" x14ac:dyDescent="0.2">
      <c r="E1091" s="41"/>
      <c r="F1091" s="42"/>
      <c r="G1091" s="43"/>
      <c r="H1091" s="43"/>
      <c r="I1091" s="43"/>
      <c r="O1091" s="141"/>
      <c r="P1091" s="141"/>
      <c r="Q1091" s="141"/>
      <c r="R1091" s="141"/>
      <c r="S1091" s="42"/>
      <c r="T1091" s="43"/>
      <c r="U1091" s="43"/>
      <c r="V1091" s="43"/>
    </row>
    <row r="1092" spans="5:22" ht="12.75" customHeight="1" x14ac:dyDescent="0.2">
      <c r="E1092" s="41"/>
      <c r="F1092" s="42"/>
      <c r="G1092" s="43"/>
      <c r="H1092" s="43"/>
      <c r="I1092" s="43"/>
      <c r="O1092" s="141"/>
      <c r="P1092" s="141"/>
      <c r="Q1092" s="141"/>
      <c r="R1092" s="141"/>
      <c r="S1092" s="42"/>
      <c r="T1092" s="43"/>
      <c r="U1092" s="43"/>
      <c r="V1092" s="43"/>
    </row>
    <row r="1093" spans="5:22" ht="12.75" customHeight="1" x14ac:dyDescent="0.2">
      <c r="E1093" s="41"/>
      <c r="F1093" s="42"/>
      <c r="G1093" s="43"/>
      <c r="H1093" s="43"/>
      <c r="I1093" s="43"/>
      <c r="O1093" s="141"/>
      <c r="P1093" s="141"/>
      <c r="Q1093" s="141"/>
      <c r="R1093" s="141"/>
      <c r="S1093" s="42"/>
      <c r="T1093" s="43"/>
      <c r="U1093" s="43"/>
      <c r="V1093" s="43"/>
    </row>
    <row r="1094" spans="5:22" ht="12.75" customHeight="1" x14ac:dyDescent="0.2">
      <c r="E1094" s="41"/>
      <c r="F1094" s="42"/>
      <c r="G1094" s="43"/>
      <c r="H1094" s="43"/>
      <c r="I1094" s="43"/>
      <c r="O1094" s="141"/>
      <c r="P1094" s="141"/>
      <c r="Q1094" s="141"/>
      <c r="R1094" s="141"/>
      <c r="S1094" s="42"/>
      <c r="T1094" s="43"/>
      <c r="U1094" s="43"/>
      <c r="V1094" s="43"/>
    </row>
    <row r="1095" spans="5:22" ht="12.75" customHeight="1" x14ac:dyDescent="0.2">
      <c r="E1095" s="41"/>
      <c r="F1095" s="42"/>
      <c r="G1095" s="43"/>
      <c r="H1095" s="43"/>
      <c r="I1095" s="43"/>
      <c r="O1095" s="141"/>
      <c r="P1095" s="141"/>
      <c r="Q1095" s="141"/>
      <c r="R1095" s="141"/>
      <c r="S1095" s="42"/>
      <c r="T1095" s="43"/>
      <c r="U1095" s="43"/>
      <c r="V1095" s="43"/>
    </row>
    <row r="1096" spans="5:22" ht="12.75" customHeight="1" x14ac:dyDescent="0.2">
      <c r="E1096" s="41"/>
      <c r="F1096" s="42"/>
      <c r="G1096" s="43"/>
      <c r="H1096" s="43"/>
      <c r="I1096" s="43"/>
      <c r="O1096" s="141"/>
      <c r="P1096" s="141"/>
      <c r="Q1096" s="141"/>
      <c r="R1096" s="141"/>
      <c r="S1096" s="42"/>
      <c r="T1096" s="43"/>
      <c r="U1096" s="43"/>
      <c r="V1096" s="43"/>
    </row>
    <row r="1097" spans="5:22" ht="12.75" customHeight="1" x14ac:dyDescent="0.2">
      <c r="E1097" s="41"/>
      <c r="F1097" s="42"/>
      <c r="G1097" s="43"/>
      <c r="H1097" s="43"/>
      <c r="I1097" s="43"/>
      <c r="O1097" s="141"/>
      <c r="P1097" s="141"/>
      <c r="Q1097" s="141"/>
      <c r="R1097" s="141"/>
      <c r="S1097" s="42"/>
      <c r="T1097" s="43"/>
      <c r="U1097" s="43"/>
      <c r="V1097" s="43"/>
    </row>
    <row r="1098" spans="5:22" ht="12.75" customHeight="1" x14ac:dyDescent="0.2">
      <c r="E1098" s="41"/>
      <c r="F1098" s="42"/>
      <c r="G1098" s="43"/>
      <c r="H1098" s="43"/>
      <c r="I1098" s="43"/>
      <c r="O1098" s="141"/>
      <c r="P1098" s="141"/>
      <c r="Q1098" s="141"/>
      <c r="R1098" s="141"/>
      <c r="S1098" s="42"/>
      <c r="T1098" s="43"/>
      <c r="U1098" s="43"/>
      <c r="V1098" s="43"/>
    </row>
    <row r="1099" spans="5:22" ht="12.75" customHeight="1" x14ac:dyDescent="0.2">
      <c r="E1099" s="41"/>
      <c r="F1099" s="42"/>
      <c r="G1099" s="43"/>
      <c r="H1099" s="43"/>
      <c r="I1099" s="43"/>
      <c r="O1099" s="141"/>
      <c r="P1099" s="141"/>
      <c r="Q1099" s="141"/>
      <c r="R1099" s="141"/>
      <c r="S1099" s="42"/>
      <c r="T1099" s="43"/>
      <c r="U1099" s="43"/>
      <c r="V1099" s="43"/>
    </row>
    <row r="1100" spans="5:22" ht="12.75" customHeight="1" x14ac:dyDescent="0.2">
      <c r="E1100" s="41"/>
      <c r="F1100" s="42"/>
      <c r="G1100" s="43"/>
      <c r="H1100" s="43"/>
      <c r="I1100" s="43"/>
      <c r="O1100" s="141"/>
      <c r="P1100" s="141"/>
      <c r="Q1100" s="141"/>
      <c r="R1100" s="141"/>
      <c r="S1100" s="42"/>
      <c r="T1100" s="43"/>
      <c r="U1100" s="43"/>
      <c r="V1100" s="43"/>
    </row>
    <row r="1101" spans="5:22" ht="12.75" customHeight="1" x14ac:dyDescent="0.2">
      <c r="E1101" s="41"/>
      <c r="F1101" s="42"/>
      <c r="G1101" s="43"/>
      <c r="H1101" s="43"/>
      <c r="I1101" s="43"/>
      <c r="O1101" s="141"/>
      <c r="P1101" s="141"/>
      <c r="Q1101" s="141"/>
      <c r="R1101" s="141"/>
      <c r="S1101" s="42"/>
      <c r="T1101" s="43"/>
      <c r="U1101" s="43"/>
      <c r="V1101" s="43"/>
    </row>
    <row r="1102" spans="5:22" ht="12.75" customHeight="1" x14ac:dyDescent="0.2">
      <c r="E1102" s="41"/>
      <c r="F1102" s="42"/>
      <c r="G1102" s="43"/>
      <c r="H1102" s="43"/>
      <c r="I1102" s="43"/>
      <c r="O1102" s="141"/>
      <c r="P1102" s="141"/>
      <c r="Q1102" s="141"/>
      <c r="R1102" s="141"/>
      <c r="S1102" s="42"/>
      <c r="T1102" s="43"/>
      <c r="U1102" s="43"/>
      <c r="V1102" s="43"/>
    </row>
    <row r="1103" spans="5:22" ht="12.75" customHeight="1" x14ac:dyDescent="0.2">
      <c r="E1103" s="41"/>
      <c r="F1103" s="42"/>
      <c r="G1103" s="43"/>
      <c r="H1103" s="43"/>
      <c r="I1103" s="43"/>
      <c r="O1103" s="141"/>
      <c r="P1103" s="141"/>
      <c r="Q1103" s="141"/>
      <c r="R1103" s="141"/>
      <c r="S1103" s="42"/>
      <c r="T1103" s="43"/>
      <c r="U1103" s="43"/>
      <c r="V1103" s="43"/>
    </row>
    <row r="1104" spans="5:22" ht="12.75" customHeight="1" x14ac:dyDescent="0.2">
      <c r="E1104" s="41"/>
      <c r="F1104" s="42"/>
      <c r="G1104" s="43"/>
      <c r="H1104" s="43"/>
      <c r="I1104" s="43"/>
      <c r="O1104" s="141"/>
      <c r="P1104" s="141"/>
      <c r="Q1104" s="141"/>
      <c r="R1104" s="141"/>
      <c r="S1104" s="42"/>
      <c r="T1104" s="43"/>
      <c r="U1104" s="43"/>
      <c r="V1104" s="43"/>
    </row>
    <row r="1105" spans="5:22" ht="12.75" customHeight="1" x14ac:dyDescent="0.2">
      <c r="E1105" s="41"/>
      <c r="F1105" s="42"/>
      <c r="G1105" s="43"/>
      <c r="H1105" s="43"/>
      <c r="I1105" s="43"/>
      <c r="O1105" s="141"/>
      <c r="P1105" s="141"/>
      <c r="Q1105" s="141"/>
      <c r="R1105" s="141"/>
      <c r="S1105" s="42"/>
      <c r="T1105" s="43"/>
      <c r="U1105" s="43"/>
      <c r="V1105" s="43"/>
    </row>
    <row r="1106" spans="5:22" ht="12.75" customHeight="1" x14ac:dyDescent="0.2">
      <c r="E1106" s="41"/>
      <c r="F1106" s="42"/>
      <c r="G1106" s="43"/>
      <c r="H1106" s="43"/>
      <c r="I1106" s="43"/>
      <c r="O1106" s="141"/>
      <c r="P1106" s="141"/>
      <c r="Q1106" s="141"/>
      <c r="R1106" s="141"/>
      <c r="S1106" s="42"/>
      <c r="T1106" s="43"/>
      <c r="U1106" s="43"/>
      <c r="V1106" s="43"/>
    </row>
    <row r="1107" spans="5:22" ht="12.75" customHeight="1" x14ac:dyDescent="0.2">
      <c r="E1107" s="41"/>
      <c r="F1107" s="42"/>
      <c r="G1107" s="43"/>
      <c r="H1107" s="43"/>
      <c r="I1107" s="43"/>
      <c r="O1107" s="141"/>
      <c r="P1107" s="141"/>
      <c r="Q1107" s="141"/>
      <c r="R1107" s="141"/>
      <c r="S1107" s="42"/>
      <c r="T1107" s="43"/>
      <c r="U1107" s="43"/>
      <c r="V1107" s="43"/>
    </row>
    <row r="1108" spans="5:22" ht="12.75" customHeight="1" x14ac:dyDescent="0.2">
      <c r="E1108" s="41"/>
      <c r="F1108" s="42"/>
      <c r="G1108" s="43"/>
      <c r="H1108" s="43"/>
      <c r="I1108" s="43"/>
      <c r="O1108" s="141"/>
      <c r="P1108" s="141"/>
      <c r="Q1108" s="141"/>
      <c r="R1108" s="141"/>
      <c r="S1108" s="42"/>
      <c r="T1108" s="43"/>
      <c r="U1108" s="43"/>
      <c r="V1108" s="43"/>
    </row>
    <row r="1109" spans="5:22" ht="12.75" customHeight="1" x14ac:dyDescent="0.2">
      <c r="E1109" s="41"/>
      <c r="F1109" s="42"/>
      <c r="G1109" s="43"/>
      <c r="H1109" s="43"/>
      <c r="I1109" s="43"/>
      <c r="O1109" s="141"/>
      <c r="P1109" s="141"/>
      <c r="Q1109" s="141"/>
      <c r="R1109" s="141"/>
      <c r="S1109" s="42"/>
      <c r="T1109" s="43"/>
      <c r="U1109" s="43"/>
      <c r="V1109" s="43"/>
    </row>
    <row r="1110" spans="5:22" ht="12.75" customHeight="1" x14ac:dyDescent="0.2">
      <c r="E1110" s="41"/>
      <c r="F1110" s="42"/>
      <c r="G1110" s="43"/>
      <c r="H1110" s="43"/>
      <c r="I1110" s="43"/>
      <c r="O1110" s="141"/>
      <c r="P1110" s="141"/>
      <c r="Q1110" s="141"/>
      <c r="R1110" s="141"/>
      <c r="S1110" s="42"/>
      <c r="T1110" s="43"/>
      <c r="U1110" s="43"/>
      <c r="V1110" s="43"/>
    </row>
    <row r="1111" spans="5:22" ht="12.75" customHeight="1" x14ac:dyDescent="0.2">
      <c r="E1111" s="41"/>
      <c r="F1111" s="42"/>
      <c r="G1111" s="43"/>
      <c r="H1111" s="43"/>
      <c r="I1111" s="43"/>
      <c r="O1111" s="141"/>
      <c r="P1111" s="141"/>
      <c r="Q1111" s="141"/>
      <c r="R1111" s="141"/>
      <c r="S1111" s="42"/>
      <c r="T1111" s="43"/>
      <c r="U1111" s="43"/>
      <c r="V1111" s="43"/>
    </row>
    <row r="1112" spans="5:22" ht="12.75" customHeight="1" x14ac:dyDescent="0.2">
      <c r="E1112" s="41"/>
      <c r="F1112" s="42"/>
      <c r="G1112" s="43"/>
      <c r="H1112" s="43"/>
      <c r="I1112" s="43"/>
      <c r="O1112" s="141"/>
      <c r="P1112" s="141"/>
      <c r="Q1112" s="141"/>
      <c r="R1112" s="141"/>
      <c r="S1112" s="42"/>
      <c r="T1112" s="43"/>
      <c r="U1112" s="43"/>
      <c r="V1112" s="43"/>
    </row>
    <row r="1113" spans="5:22" ht="12.75" customHeight="1" x14ac:dyDescent="0.2">
      <c r="E1113" s="41"/>
      <c r="F1113" s="42"/>
      <c r="G1113" s="43"/>
      <c r="H1113" s="43"/>
      <c r="I1113" s="43"/>
      <c r="O1113" s="141"/>
      <c r="P1113" s="141"/>
      <c r="Q1113" s="141"/>
      <c r="R1113" s="141"/>
      <c r="S1113" s="42"/>
      <c r="T1113" s="43"/>
      <c r="U1113" s="43"/>
      <c r="V1113" s="43"/>
    </row>
    <row r="1114" spans="5:22" ht="12.75" customHeight="1" x14ac:dyDescent="0.2">
      <c r="E1114" s="41"/>
      <c r="F1114" s="42"/>
      <c r="G1114" s="43"/>
      <c r="H1114" s="43"/>
      <c r="I1114" s="43"/>
      <c r="O1114" s="141"/>
      <c r="P1114" s="141"/>
      <c r="Q1114" s="141"/>
      <c r="R1114" s="141"/>
      <c r="S1114" s="42"/>
      <c r="T1114" s="43"/>
      <c r="U1114" s="43"/>
      <c r="V1114" s="43"/>
    </row>
    <row r="1115" spans="5:22" ht="12.75" customHeight="1" x14ac:dyDescent="0.2">
      <c r="E1115" s="41"/>
      <c r="F1115" s="42"/>
      <c r="G1115" s="43"/>
      <c r="H1115" s="43"/>
      <c r="I1115" s="43"/>
      <c r="O1115" s="141"/>
      <c r="P1115" s="141"/>
      <c r="Q1115" s="141"/>
      <c r="R1115" s="141"/>
      <c r="S1115" s="42"/>
      <c r="T1115" s="43"/>
      <c r="U1115" s="43"/>
      <c r="V1115" s="43"/>
    </row>
    <row r="1116" spans="5:22" ht="12.75" customHeight="1" x14ac:dyDescent="0.2">
      <c r="E1116" s="41"/>
      <c r="F1116" s="42"/>
      <c r="G1116" s="43"/>
      <c r="H1116" s="43"/>
      <c r="I1116" s="43"/>
      <c r="O1116" s="141"/>
      <c r="P1116" s="141"/>
      <c r="Q1116" s="141"/>
      <c r="R1116" s="141"/>
      <c r="S1116" s="42"/>
      <c r="T1116" s="43"/>
      <c r="U1116" s="43"/>
      <c r="V1116" s="43"/>
    </row>
    <row r="1117" spans="5:22" ht="12.75" customHeight="1" x14ac:dyDescent="0.2">
      <c r="E1117" s="41"/>
      <c r="F1117" s="42"/>
      <c r="G1117" s="43"/>
      <c r="H1117" s="43"/>
      <c r="I1117" s="43"/>
      <c r="O1117" s="141"/>
      <c r="P1117" s="141"/>
      <c r="Q1117" s="141"/>
      <c r="R1117" s="141"/>
      <c r="S1117" s="42"/>
      <c r="T1117" s="43"/>
      <c r="U1117" s="43"/>
      <c r="V1117" s="43"/>
    </row>
    <row r="1118" spans="5:22" ht="12.75" customHeight="1" x14ac:dyDescent="0.2">
      <c r="E1118" s="41"/>
      <c r="F1118" s="42"/>
      <c r="G1118" s="43"/>
      <c r="H1118" s="43"/>
      <c r="I1118" s="43"/>
      <c r="O1118" s="141"/>
      <c r="P1118" s="141"/>
      <c r="Q1118" s="141"/>
      <c r="R1118" s="141"/>
      <c r="S1118" s="42"/>
      <c r="T1118" s="43"/>
      <c r="U1118" s="43"/>
      <c r="V1118" s="43"/>
    </row>
    <row r="1119" spans="5:22" ht="12.75" customHeight="1" x14ac:dyDescent="0.2">
      <c r="E1119" s="41"/>
      <c r="F1119" s="42"/>
      <c r="G1119" s="43"/>
      <c r="H1119" s="43"/>
      <c r="I1119" s="43"/>
      <c r="O1119" s="141"/>
      <c r="P1119" s="141"/>
      <c r="Q1119" s="141"/>
      <c r="R1119" s="141"/>
      <c r="S1119" s="42"/>
      <c r="T1119" s="43"/>
      <c r="U1119" s="43"/>
      <c r="V1119" s="43"/>
    </row>
    <row r="1120" spans="5:22" ht="12.75" customHeight="1" x14ac:dyDescent="0.2">
      <c r="E1120" s="41"/>
      <c r="F1120" s="42"/>
      <c r="G1120" s="43"/>
      <c r="H1120" s="43"/>
      <c r="I1120" s="43"/>
      <c r="O1120" s="141"/>
      <c r="P1120" s="141"/>
      <c r="Q1120" s="141"/>
      <c r="R1120" s="141"/>
      <c r="S1120" s="42"/>
      <c r="T1120" s="43"/>
      <c r="U1120" s="43"/>
      <c r="V1120" s="43"/>
    </row>
    <row r="1121" spans="5:22" ht="12.75" customHeight="1" x14ac:dyDescent="0.2">
      <c r="E1121" s="41"/>
      <c r="F1121" s="42"/>
      <c r="G1121" s="43"/>
      <c r="H1121" s="43"/>
      <c r="I1121" s="43"/>
      <c r="O1121" s="141"/>
      <c r="P1121" s="141"/>
      <c r="Q1121" s="141"/>
      <c r="R1121" s="141"/>
      <c r="S1121" s="42"/>
      <c r="T1121" s="43"/>
      <c r="U1121" s="43"/>
      <c r="V1121" s="43"/>
    </row>
    <row r="1122" spans="5:22" ht="12.75" customHeight="1" x14ac:dyDescent="0.2">
      <c r="E1122" s="41"/>
      <c r="F1122" s="42"/>
      <c r="G1122" s="43"/>
      <c r="H1122" s="43"/>
      <c r="I1122" s="43"/>
      <c r="O1122" s="141"/>
      <c r="P1122" s="141"/>
      <c r="Q1122" s="141"/>
      <c r="R1122" s="141"/>
      <c r="S1122" s="42"/>
      <c r="T1122" s="43"/>
      <c r="U1122" s="43"/>
      <c r="V1122" s="43"/>
    </row>
    <row r="1123" spans="5:22" ht="12.75" customHeight="1" x14ac:dyDescent="0.2">
      <c r="E1123" s="41"/>
      <c r="F1123" s="42"/>
      <c r="G1123" s="43"/>
      <c r="H1123" s="43"/>
      <c r="I1123" s="43"/>
      <c r="O1123" s="141"/>
      <c r="P1123" s="141"/>
      <c r="Q1123" s="141"/>
      <c r="R1123" s="141"/>
      <c r="S1123" s="42"/>
      <c r="T1123" s="43"/>
      <c r="U1123" s="43"/>
      <c r="V1123" s="43"/>
    </row>
    <row r="1124" spans="5:22" ht="12.75" customHeight="1" x14ac:dyDescent="0.2">
      <c r="E1124" s="41"/>
      <c r="F1124" s="42"/>
      <c r="G1124" s="43"/>
      <c r="H1124" s="43"/>
      <c r="I1124" s="43"/>
      <c r="O1124" s="141"/>
      <c r="P1124" s="141"/>
      <c r="Q1124" s="141"/>
      <c r="R1124" s="141"/>
      <c r="S1124" s="42"/>
      <c r="T1124" s="43"/>
      <c r="U1124" s="43"/>
      <c r="V1124" s="43"/>
    </row>
    <row r="1125" spans="5:22" ht="12.75" customHeight="1" x14ac:dyDescent="0.2">
      <c r="E1125" s="41"/>
      <c r="F1125" s="42"/>
      <c r="G1125" s="43"/>
      <c r="H1125" s="43"/>
      <c r="I1125" s="43"/>
      <c r="O1125" s="141"/>
      <c r="P1125" s="141"/>
      <c r="Q1125" s="141"/>
      <c r="R1125" s="141"/>
      <c r="S1125" s="42"/>
      <c r="T1125" s="43"/>
      <c r="U1125" s="43"/>
      <c r="V1125" s="43"/>
    </row>
    <row r="1126" spans="5:22" ht="12.75" customHeight="1" x14ac:dyDescent="0.2">
      <c r="E1126" s="41"/>
      <c r="F1126" s="42"/>
      <c r="G1126" s="43"/>
      <c r="H1126" s="43"/>
      <c r="I1126" s="43"/>
      <c r="O1126" s="141"/>
      <c r="P1126" s="141"/>
      <c r="Q1126" s="141"/>
      <c r="R1126" s="141"/>
      <c r="S1126" s="42"/>
      <c r="T1126" s="43"/>
      <c r="U1126" s="43"/>
      <c r="V1126" s="43"/>
    </row>
    <row r="1127" spans="5:22" ht="12.75" customHeight="1" x14ac:dyDescent="0.2">
      <c r="E1127" s="41"/>
      <c r="F1127" s="42"/>
      <c r="G1127" s="43"/>
      <c r="H1127" s="43"/>
      <c r="I1127" s="43"/>
      <c r="O1127" s="141"/>
      <c r="P1127" s="141"/>
      <c r="Q1127" s="141"/>
      <c r="R1127" s="141"/>
      <c r="S1127" s="42"/>
      <c r="T1127" s="43"/>
      <c r="U1127" s="43"/>
      <c r="V1127" s="43"/>
    </row>
    <row r="1128" spans="5:22" ht="12.75" customHeight="1" x14ac:dyDescent="0.2">
      <c r="E1128" s="41"/>
      <c r="F1128" s="42"/>
      <c r="G1128" s="43"/>
      <c r="H1128" s="43"/>
      <c r="I1128" s="43"/>
      <c r="O1128" s="141"/>
      <c r="P1128" s="141"/>
      <c r="Q1128" s="141"/>
      <c r="R1128" s="141"/>
      <c r="S1128" s="42"/>
      <c r="T1128" s="43"/>
      <c r="U1128" s="43"/>
      <c r="V1128" s="43"/>
    </row>
    <row r="1129" spans="5:22" ht="12.75" customHeight="1" x14ac:dyDescent="0.2">
      <c r="E1129" s="41"/>
      <c r="F1129" s="42"/>
      <c r="G1129" s="43"/>
      <c r="H1129" s="43"/>
      <c r="I1129" s="43"/>
      <c r="O1129" s="141"/>
      <c r="P1129" s="141"/>
      <c r="Q1129" s="141"/>
      <c r="R1129" s="141"/>
      <c r="S1129" s="42"/>
      <c r="T1129" s="43"/>
      <c r="U1129" s="43"/>
      <c r="V1129" s="43"/>
    </row>
    <row r="1130" spans="5:22" ht="12.75" customHeight="1" x14ac:dyDescent="0.2">
      <c r="E1130" s="41"/>
      <c r="F1130" s="42"/>
      <c r="G1130" s="43"/>
      <c r="H1130" s="43"/>
      <c r="I1130" s="43"/>
      <c r="O1130" s="141"/>
      <c r="P1130" s="141"/>
      <c r="Q1130" s="141"/>
      <c r="R1130" s="141"/>
      <c r="S1130" s="42"/>
      <c r="T1130" s="43"/>
      <c r="U1130" s="43"/>
      <c r="V1130" s="43"/>
    </row>
    <row r="1131" spans="5:22" ht="12.75" customHeight="1" x14ac:dyDescent="0.2">
      <c r="E1131" s="41"/>
      <c r="F1131" s="42"/>
      <c r="G1131" s="43"/>
      <c r="H1131" s="43"/>
      <c r="I1131" s="43"/>
      <c r="O1131" s="141"/>
      <c r="P1131" s="141"/>
      <c r="Q1131" s="141"/>
      <c r="R1131" s="141"/>
      <c r="S1131" s="42"/>
      <c r="T1131" s="43"/>
      <c r="U1131" s="43"/>
      <c r="V1131" s="43"/>
    </row>
    <row r="1132" spans="5:22" ht="12.75" customHeight="1" x14ac:dyDescent="0.2">
      <c r="E1132" s="41"/>
      <c r="F1132" s="42"/>
      <c r="G1132" s="43"/>
      <c r="H1132" s="43"/>
      <c r="I1132" s="43"/>
      <c r="O1132" s="141"/>
      <c r="P1132" s="141"/>
      <c r="Q1132" s="141"/>
      <c r="R1132" s="141"/>
      <c r="S1132" s="42"/>
      <c r="T1132" s="43"/>
      <c r="U1132" s="43"/>
      <c r="V1132" s="43"/>
    </row>
    <row r="1133" spans="5:22" ht="12.75" customHeight="1" x14ac:dyDescent="0.2">
      <c r="E1133" s="41"/>
      <c r="F1133" s="42"/>
      <c r="G1133" s="43"/>
      <c r="H1133" s="43"/>
      <c r="I1133" s="43"/>
      <c r="O1133" s="141"/>
      <c r="P1133" s="141"/>
      <c r="Q1133" s="141"/>
      <c r="R1133" s="141"/>
      <c r="S1133" s="42"/>
      <c r="T1133" s="43"/>
      <c r="U1133" s="43"/>
      <c r="V1133" s="43"/>
    </row>
    <row r="1134" spans="5:22" ht="12.75" customHeight="1" x14ac:dyDescent="0.2">
      <c r="E1134" s="41"/>
      <c r="F1134" s="42"/>
      <c r="G1134" s="43"/>
      <c r="H1134" s="43"/>
      <c r="I1134" s="43"/>
      <c r="O1134" s="141"/>
      <c r="P1134" s="141"/>
      <c r="Q1134" s="141"/>
      <c r="R1134" s="141"/>
      <c r="S1134" s="42"/>
      <c r="T1134" s="43"/>
      <c r="U1134" s="43"/>
      <c r="V1134" s="43"/>
    </row>
    <row r="1135" spans="5:22" ht="12.75" customHeight="1" x14ac:dyDescent="0.2">
      <c r="E1135" s="41"/>
      <c r="F1135" s="42"/>
      <c r="G1135" s="43"/>
      <c r="H1135" s="43"/>
      <c r="I1135" s="43"/>
      <c r="O1135" s="141"/>
      <c r="P1135" s="141"/>
      <c r="Q1135" s="141"/>
      <c r="R1135" s="141"/>
      <c r="S1135" s="42"/>
      <c r="T1135" s="43"/>
      <c r="U1135" s="43"/>
      <c r="V1135" s="43"/>
    </row>
    <row r="1136" spans="5:22" ht="12.75" customHeight="1" x14ac:dyDescent="0.2">
      <c r="E1136" s="41"/>
      <c r="F1136" s="42"/>
      <c r="G1136" s="43"/>
      <c r="H1136" s="43"/>
      <c r="I1136" s="43"/>
      <c r="O1136" s="141"/>
      <c r="P1136" s="141"/>
      <c r="Q1136" s="141"/>
      <c r="R1136" s="141"/>
      <c r="S1136" s="42"/>
      <c r="T1136" s="43"/>
      <c r="U1136" s="43"/>
      <c r="V1136" s="43"/>
    </row>
    <row r="1137" spans="5:22" ht="12.75" customHeight="1" x14ac:dyDescent="0.2">
      <c r="E1137" s="41"/>
      <c r="F1137" s="42"/>
      <c r="G1137" s="43"/>
      <c r="H1137" s="43"/>
      <c r="I1137" s="43"/>
      <c r="O1137" s="141"/>
      <c r="P1137" s="141"/>
      <c r="Q1137" s="141"/>
      <c r="R1137" s="141"/>
      <c r="S1137" s="42"/>
      <c r="T1137" s="43"/>
      <c r="U1137" s="43"/>
      <c r="V1137" s="43"/>
    </row>
    <row r="1138" spans="5:22" ht="12.75" customHeight="1" x14ac:dyDescent="0.2">
      <c r="E1138" s="41"/>
      <c r="F1138" s="42"/>
      <c r="G1138" s="43"/>
      <c r="H1138" s="43"/>
      <c r="I1138" s="43"/>
      <c r="O1138" s="141"/>
      <c r="P1138" s="141"/>
      <c r="Q1138" s="141"/>
      <c r="R1138" s="141"/>
      <c r="S1138" s="42"/>
      <c r="T1138" s="43"/>
      <c r="U1138" s="43"/>
      <c r="V1138" s="43"/>
    </row>
    <row r="1139" spans="5:22" ht="12.75" customHeight="1" x14ac:dyDescent="0.2">
      <c r="E1139" s="41"/>
      <c r="F1139" s="42"/>
      <c r="G1139" s="43"/>
      <c r="H1139" s="43"/>
      <c r="I1139" s="43"/>
      <c r="O1139" s="141"/>
      <c r="P1139" s="141"/>
      <c r="Q1139" s="141"/>
      <c r="R1139" s="141"/>
      <c r="S1139" s="42"/>
      <c r="T1139" s="43"/>
      <c r="U1139" s="43"/>
      <c r="V1139" s="43"/>
    </row>
    <row r="1140" spans="5:22" ht="12.75" customHeight="1" x14ac:dyDescent="0.2">
      <c r="E1140" s="41"/>
      <c r="F1140" s="42"/>
      <c r="G1140" s="43"/>
      <c r="H1140" s="43"/>
      <c r="I1140" s="43"/>
      <c r="O1140" s="141"/>
      <c r="P1140" s="141"/>
      <c r="Q1140" s="141"/>
      <c r="R1140" s="141"/>
      <c r="S1140" s="42"/>
      <c r="T1140" s="43"/>
      <c r="U1140" s="43"/>
      <c r="V1140" s="43"/>
    </row>
    <row r="1141" spans="5:22" ht="12.75" customHeight="1" x14ac:dyDescent="0.2">
      <c r="E1141" s="41"/>
      <c r="F1141" s="42"/>
      <c r="G1141" s="43"/>
      <c r="H1141" s="43"/>
      <c r="I1141" s="43"/>
      <c r="O1141" s="141"/>
      <c r="P1141" s="141"/>
      <c r="Q1141" s="141"/>
      <c r="R1141" s="141"/>
      <c r="S1141" s="42"/>
      <c r="T1141" s="43"/>
      <c r="U1141" s="43"/>
      <c r="V1141" s="43"/>
    </row>
    <row r="1142" spans="5:22" ht="12.75" customHeight="1" x14ac:dyDescent="0.2">
      <c r="E1142" s="41"/>
      <c r="F1142" s="42"/>
      <c r="G1142" s="43"/>
      <c r="H1142" s="43"/>
      <c r="I1142" s="43"/>
      <c r="O1142" s="141"/>
      <c r="P1142" s="141"/>
      <c r="Q1142" s="141"/>
      <c r="R1142" s="141"/>
      <c r="S1142" s="42"/>
      <c r="T1142" s="43"/>
      <c r="U1142" s="43"/>
      <c r="V1142" s="43"/>
    </row>
    <row r="1143" spans="5:22" ht="12.75" customHeight="1" x14ac:dyDescent="0.2">
      <c r="E1143" s="41"/>
      <c r="F1143" s="42"/>
      <c r="G1143" s="43"/>
      <c r="H1143" s="43"/>
      <c r="I1143" s="43"/>
      <c r="O1143" s="141"/>
      <c r="P1143" s="141"/>
      <c r="Q1143" s="141"/>
      <c r="R1143" s="141"/>
      <c r="S1143" s="42"/>
      <c r="T1143" s="43"/>
      <c r="U1143" s="43"/>
      <c r="V1143" s="43"/>
    </row>
    <row r="1144" spans="5:22" ht="12.75" customHeight="1" x14ac:dyDescent="0.2">
      <c r="E1144" s="41"/>
      <c r="F1144" s="42"/>
      <c r="G1144" s="43"/>
      <c r="H1144" s="43"/>
      <c r="I1144" s="43"/>
      <c r="O1144" s="141"/>
      <c r="P1144" s="141"/>
      <c r="Q1144" s="141"/>
      <c r="R1144" s="141"/>
      <c r="S1144" s="42"/>
      <c r="T1144" s="43"/>
      <c r="U1144" s="43"/>
      <c r="V1144" s="43"/>
    </row>
    <row r="1145" spans="5:22" ht="12.75" customHeight="1" x14ac:dyDescent="0.2">
      <c r="E1145" s="41"/>
      <c r="F1145" s="42"/>
      <c r="G1145" s="43"/>
      <c r="H1145" s="43"/>
      <c r="I1145" s="43"/>
      <c r="O1145" s="141"/>
      <c r="P1145" s="141"/>
      <c r="Q1145" s="141"/>
      <c r="R1145" s="141"/>
      <c r="S1145" s="42"/>
      <c r="T1145" s="43"/>
      <c r="U1145" s="43"/>
      <c r="V1145" s="43"/>
    </row>
    <row r="1146" spans="5:22" ht="12.75" customHeight="1" x14ac:dyDescent="0.2">
      <c r="E1146" s="41"/>
      <c r="F1146" s="42"/>
      <c r="G1146" s="43"/>
      <c r="H1146" s="43"/>
      <c r="I1146" s="43"/>
      <c r="O1146" s="141"/>
      <c r="P1146" s="141"/>
      <c r="Q1146" s="141"/>
      <c r="R1146" s="141"/>
      <c r="S1146" s="42"/>
      <c r="T1146" s="43"/>
      <c r="U1146" s="43"/>
      <c r="V1146" s="43"/>
    </row>
    <row r="1147" spans="5:22" ht="12.75" customHeight="1" x14ac:dyDescent="0.2">
      <c r="E1147" s="41"/>
      <c r="F1147" s="42"/>
      <c r="G1147" s="43"/>
      <c r="H1147" s="43"/>
      <c r="I1147" s="43"/>
      <c r="O1147" s="141"/>
      <c r="P1147" s="141"/>
      <c r="Q1147" s="141"/>
      <c r="R1147" s="141"/>
      <c r="S1147" s="42"/>
      <c r="T1147" s="43"/>
      <c r="U1147" s="43"/>
      <c r="V1147" s="43"/>
    </row>
    <row r="1148" spans="5:22" ht="12.75" customHeight="1" x14ac:dyDescent="0.2">
      <c r="E1148" s="41"/>
      <c r="F1148" s="42"/>
      <c r="G1148" s="43"/>
      <c r="H1148" s="43"/>
      <c r="I1148" s="43"/>
      <c r="O1148" s="141"/>
      <c r="P1148" s="141"/>
      <c r="Q1148" s="141"/>
      <c r="R1148" s="141"/>
      <c r="S1148" s="42"/>
      <c r="T1148" s="43"/>
      <c r="U1148" s="43"/>
      <c r="V1148" s="43"/>
    </row>
    <row r="1149" spans="5:22" ht="12.75" customHeight="1" x14ac:dyDescent="0.2">
      <c r="E1149" s="41"/>
      <c r="F1149" s="42"/>
      <c r="G1149" s="43"/>
      <c r="H1149" s="43"/>
      <c r="I1149" s="43"/>
      <c r="O1149" s="141"/>
      <c r="P1149" s="141"/>
      <c r="Q1149" s="141"/>
      <c r="R1149" s="141"/>
      <c r="S1149" s="42"/>
      <c r="T1149" s="43"/>
      <c r="U1149" s="43"/>
      <c r="V1149" s="43"/>
    </row>
    <row r="1150" spans="5:22" ht="12.75" customHeight="1" x14ac:dyDescent="0.2">
      <c r="E1150" s="41"/>
      <c r="F1150" s="42"/>
      <c r="G1150" s="43"/>
      <c r="H1150" s="43"/>
      <c r="I1150" s="43"/>
      <c r="O1150" s="141"/>
      <c r="P1150" s="141"/>
      <c r="Q1150" s="141"/>
      <c r="R1150" s="141"/>
      <c r="S1150" s="42"/>
      <c r="T1150" s="43"/>
      <c r="U1150" s="43"/>
      <c r="V1150" s="43"/>
    </row>
    <row r="1151" spans="5:22" ht="12.75" customHeight="1" x14ac:dyDescent="0.2">
      <c r="E1151" s="41"/>
      <c r="F1151" s="42"/>
      <c r="G1151" s="43"/>
      <c r="H1151" s="43"/>
      <c r="I1151" s="43"/>
      <c r="O1151" s="141"/>
      <c r="P1151" s="141"/>
      <c r="Q1151" s="141"/>
      <c r="R1151" s="141"/>
      <c r="S1151" s="42"/>
      <c r="T1151" s="43"/>
      <c r="U1151" s="43"/>
      <c r="V1151" s="43"/>
    </row>
    <row r="1152" spans="5:22" ht="12.75" customHeight="1" x14ac:dyDescent="0.2">
      <c r="E1152" s="41"/>
      <c r="F1152" s="42"/>
      <c r="G1152" s="43"/>
      <c r="H1152" s="43"/>
      <c r="I1152" s="43"/>
      <c r="O1152" s="141"/>
      <c r="P1152" s="141"/>
      <c r="Q1152" s="141"/>
      <c r="R1152" s="141"/>
      <c r="S1152" s="42"/>
      <c r="T1152" s="43"/>
      <c r="U1152" s="43"/>
      <c r="V1152" s="43"/>
    </row>
    <row r="1153" spans="5:22" ht="12.75" customHeight="1" x14ac:dyDescent="0.2">
      <c r="E1153" s="41"/>
      <c r="F1153" s="42"/>
      <c r="G1153" s="43"/>
      <c r="H1153" s="43"/>
      <c r="I1153" s="43"/>
      <c r="O1153" s="141"/>
      <c r="P1153" s="141"/>
      <c r="Q1153" s="141"/>
      <c r="R1153" s="141"/>
      <c r="S1153" s="42"/>
      <c r="T1153" s="43"/>
      <c r="U1153" s="43"/>
      <c r="V1153" s="43"/>
    </row>
    <row r="1154" spans="5:22" ht="12.75" customHeight="1" x14ac:dyDescent="0.2">
      <c r="E1154" s="41"/>
      <c r="F1154" s="42"/>
      <c r="G1154" s="43"/>
      <c r="H1154" s="43"/>
      <c r="I1154" s="43"/>
      <c r="O1154" s="141"/>
      <c r="P1154" s="141"/>
      <c r="Q1154" s="141"/>
      <c r="R1154" s="141"/>
      <c r="S1154" s="42"/>
      <c r="T1154" s="43"/>
      <c r="U1154" s="43"/>
      <c r="V1154" s="43"/>
    </row>
    <row r="1155" spans="5:22" ht="12.75" customHeight="1" x14ac:dyDescent="0.2">
      <c r="E1155" s="41"/>
      <c r="F1155" s="42"/>
      <c r="G1155" s="43"/>
      <c r="H1155" s="43"/>
      <c r="I1155" s="43"/>
      <c r="O1155" s="141"/>
      <c r="P1155" s="141"/>
      <c r="Q1155" s="141"/>
      <c r="R1155" s="141"/>
      <c r="S1155" s="42"/>
      <c r="T1155" s="43"/>
      <c r="U1155" s="43"/>
      <c r="V1155" s="43"/>
    </row>
    <row r="1156" spans="5:22" ht="12.75" customHeight="1" x14ac:dyDescent="0.2">
      <c r="E1156" s="41"/>
      <c r="F1156" s="42"/>
      <c r="G1156" s="43"/>
      <c r="H1156" s="43"/>
      <c r="I1156" s="43"/>
      <c r="O1156" s="141"/>
      <c r="P1156" s="141"/>
      <c r="Q1156" s="141"/>
      <c r="R1156" s="141"/>
      <c r="S1156" s="42"/>
      <c r="T1156" s="43"/>
      <c r="U1156" s="43"/>
      <c r="V1156" s="43"/>
    </row>
    <row r="1157" spans="5:22" ht="12.75" customHeight="1" x14ac:dyDescent="0.2">
      <c r="E1157" s="41"/>
      <c r="F1157" s="42"/>
      <c r="G1157" s="43"/>
      <c r="H1157" s="43"/>
      <c r="I1157" s="43"/>
      <c r="O1157" s="141"/>
      <c r="P1157" s="141"/>
      <c r="Q1157" s="141"/>
      <c r="R1157" s="141"/>
      <c r="S1157" s="42"/>
      <c r="T1157" s="43"/>
      <c r="U1157" s="43"/>
      <c r="V1157" s="43"/>
    </row>
    <row r="1158" spans="5:22" ht="12.75" customHeight="1" x14ac:dyDescent="0.2">
      <c r="E1158" s="41"/>
      <c r="F1158" s="42"/>
      <c r="G1158" s="43"/>
      <c r="H1158" s="43"/>
      <c r="I1158" s="43"/>
      <c r="O1158" s="141"/>
      <c r="P1158" s="141"/>
      <c r="Q1158" s="141"/>
      <c r="R1158" s="141"/>
      <c r="S1158" s="42"/>
      <c r="T1158" s="43"/>
      <c r="U1158" s="43"/>
      <c r="V1158" s="43"/>
    </row>
    <row r="1159" spans="5:22" ht="12.75" customHeight="1" x14ac:dyDescent="0.2">
      <c r="E1159" s="41"/>
      <c r="F1159" s="42"/>
      <c r="G1159" s="43"/>
      <c r="H1159" s="43"/>
      <c r="I1159" s="43"/>
      <c r="O1159" s="141"/>
      <c r="P1159" s="141"/>
      <c r="Q1159" s="141"/>
      <c r="R1159" s="141"/>
      <c r="S1159" s="42"/>
      <c r="T1159" s="43"/>
      <c r="U1159" s="43"/>
      <c r="V1159" s="43"/>
    </row>
    <row r="1160" spans="5:22" ht="12.75" customHeight="1" x14ac:dyDescent="0.2">
      <c r="E1160" s="41"/>
      <c r="F1160" s="42"/>
      <c r="G1160" s="43"/>
      <c r="H1160" s="43"/>
      <c r="I1160" s="43"/>
      <c r="O1160" s="141"/>
      <c r="P1160" s="141"/>
      <c r="Q1160" s="141"/>
      <c r="R1160" s="141"/>
      <c r="S1160" s="42"/>
      <c r="T1160" s="43"/>
      <c r="U1160" s="43"/>
      <c r="V1160" s="43"/>
    </row>
    <row r="1161" spans="5:22" ht="12.75" customHeight="1" x14ac:dyDescent="0.2">
      <c r="E1161" s="41"/>
      <c r="F1161" s="42"/>
      <c r="G1161" s="43"/>
      <c r="H1161" s="43"/>
      <c r="I1161" s="43"/>
      <c r="O1161" s="141"/>
      <c r="P1161" s="141"/>
      <c r="Q1161" s="141"/>
      <c r="R1161" s="141"/>
      <c r="S1161" s="42"/>
      <c r="T1161" s="43"/>
      <c r="U1161" s="43"/>
      <c r="V1161" s="43"/>
    </row>
    <row r="1162" spans="5:22" ht="12.75" customHeight="1" x14ac:dyDescent="0.2">
      <c r="E1162" s="41"/>
      <c r="F1162" s="42"/>
      <c r="G1162" s="43"/>
      <c r="H1162" s="43"/>
      <c r="I1162" s="43"/>
      <c r="O1162" s="141"/>
      <c r="P1162" s="141"/>
      <c r="Q1162" s="141"/>
      <c r="R1162" s="141"/>
      <c r="S1162" s="42"/>
      <c r="T1162" s="43"/>
      <c r="U1162" s="43"/>
      <c r="V1162" s="43"/>
    </row>
    <row r="1163" spans="5:22" ht="12.75" customHeight="1" x14ac:dyDescent="0.2">
      <c r="E1163" s="41"/>
      <c r="F1163" s="42"/>
      <c r="G1163" s="43"/>
      <c r="H1163" s="43"/>
      <c r="I1163" s="43"/>
      <c r="O1163" s="141"/>
      <c r="P1163" s="141"/>
      <c r="Q1163" s="141"/>
      <c r="R1163" s="141"/>
      <c r="S1163" s="42"/>
      <c r="T1163" s="43"/>
      <c r="U1163" s="43"/>
      <c r="V1163" s="43"/>
    </row>
    <row r="1164" spans="5:22" ht="12.75" customHeight="1" x14ac:dyDescent="0.2">
      <c r="E1164" s="41"/>
      <c r="F1164" s="42"/>
      <c r="G1164" s="43"/>
      <c r="H1164" s="43"/>
      <c r="I1164" s="43"/>
      <c r="O1164" s="141"/>
      <c r="P1164" s="141"/>
      <c r="Q1164" s="141"/>
      <c r="R1164" s="141"/>
      <c r="S1164" s="42"/>
      <c r="T1164" s="43"/>
      <c r="U1164" s="43"/>
      <c r="V1164" s="43"/>
    </row>
    <row r="1165" spans="5:22" ht="12.75" customHeight="1" x14ac:dyDescent="0.2">
      <c r="E1165" s="41"/>
      <c r="F1165" s="42"/>
      <c r="G1165" s="43"/>
      <c r="H1165" s="43"/>
      <c r="I1165" s="43"/>
      <c r="O1165" s="141"/>
      <c r="P1165" s="141"/>
      <c r="Q1165" s="141"/>
      <c r="R1165" s="141"/>
      <c r="S1165" s="42"/>
      <c r="T1165" s="43"/>
      <c r="U1165" s="43"/>
      <c r="V1165" s="43"/>
    </row>
    <row r="1166" spans="5:22" ht="12.75" customHeight="1" x14ac:dyDescent="0.2">
      <c r="E1166" s="41"/>
      <c r="F1166" s="42"/>
      <c r="G1166" s="43"/>
      <c r="H1166" s="43"/>
      <c r="I1166" s="43"/>
      <c r="O1166" s="141"/>
      <c r="P1166" s="141"/>
      <c r="Q1166" s="141"/>
      <c r="R1166" s="141"/>
      <c r="S1166" s="42"/>
      <c r="T1166" s="43"/>
      <c r="U1166" s="43"/>
      <c r="V1166" s="43"/>
    </row>
    <row r="1167" spans="5:22" ht="12.75" customHeight="1" x14ac:dyDescent="0.2">
      <c r="E1167" s="41"/>
      <c r="F1167" s="42"/>
      <c r="G1167" s="43"/>
      <c r="H1167" s="43"/>
      <c r="I1167" s="43"/>
      <c r="O1167" s="141"/>
      <c r="P1167" s="141"/>
      <c r="Q1167" s="141"/>
      <c r="R1167" s="141"/>
      <c r="S1167" s="42"/>
      <c r="T1167" s="43"/>
      <c r="U1167" s="43"/>
      <c r="V1167" s="43"/>
    </row>
    <row r="1168" spans="5:22" ht="12.75" customHeight="1" x14ac:dyDescent="0.2">
      <c r="E1168" s="41"/>
      <c r="F1168" s="42"/>
      <c r="G1168" s="43"/>
      <c r="H1168" s="43"/>
      <c r="I1168" s="43"/>
      <c r="O1168" s="141"/>
      <c r="P1168" s="141"/>
      <c r="Q1168" s="141"/>
      <c r="R1168" s="141"/>
      <c r="S1168" s="42"/>
      <c r="T1168" s="43"/>
      <c r="U1168" s="43"/>
      <c r="V1168" s="43"/>
    </row>
    <row r="1169" spans="5:22" ht="12.75" customHeight="1" x14ac:dyDescent="0.2">
      <c r="E1169" s="41"/>
      <c r="F1169" s="42"/>
      <c r="G1169" s="43"/>
      <c r="H1169" s="43"/>
      <c r="I1169" s="43"/>
      <c r="O1169" s="141"/>
      <c r="P1169" s="141"/>
      <c r="Q1169" s="141"/>
      <c r="R1169" s="141"/>
      <c r="S1169" s="42"/>
      <c r="T1169" s="43"/>
      <c r="U1169" s="43"/>
      <c r="V1169" s="43"/>
    </row>
    <row r="1170" spans="5:22" ht="12.75" customHeight="1" x14ac:dyDescent="0.2">
      <c r="E1170" s="41"/>
      <c r="F1170" s="42"/>
      <c r="G1170" s="43"/>
      <c r="H1170" s="43"/>
      <c r="I1170" s="43"/>
      <c r="O1170" s="141"/>
      <c r="P1170" s="141"/>
      <c r="Q1170" s="141"/>
      <c r="R1170" s="141"/>
      <c r="S1170" s="42"/>
      <c r="T1170" s="43"/>
      <c r="U1170" s="43"/>
      <c r="V1170" s="43"/>
    </row>
    <row r="1171" spans="5:22" ht="12.75" customHeight="1" x14ac:dyDescent="0.2">
      <c r="E1171" s="41"/>
      <c r="F1171" s="42"/>
      <c r="G1171" s="43"/>
      <c r="H1171" s="43"/>
      <c r="I1171" s="43"/>
      <c r="O1171" s="141"/>
      <c r="P1171" s="141"/>
      <c r="Q1171" s="141"/>
      <c r="R1171" s="141"/>
      <c r="S1171" s="42"/>
      <c r="T1171" s="43"/>
      <c r="U1171" s="43"/>
      <c r="V1171" s="43"/>
    </row>
    <row r="1172" spans="5:22" ht="12.75" customHeight="1" x14ac:dyDescent="0.2">
      <c r="E1172" s="41"/>
      <c r="F1172" s="42"/>
      <c r="G1172" s="43"/>
      <c r="H1172" s="43"/>
      <c r="I1172" s="43"/>
      <c r="O1172" s="141"/>
      <c r="P1172" s="141"/>
      <c r="Q1172" s="141"/>
      <c r="R1172" s="141"/>
      <c r="S1172" s="42"/>
      <c r="T1172" s="43"/>
      <c r="U1172" s="43"/>
      <c r="V1172" s="43"/>
    </row>
    <row r="1173" spans="5:22" ht="12.75" customHeight="1" x14ac:dyDescent="0.2">
      <c r="E1173" s="41"/>
      <c r="F1173" s="42"/>
      <c r="G1173" s="43"/>
      <c r="H1173" s="43"/>
      <c r="I1173" s="43"/>
      <c r="O1173" s="141"/>
      <c r="P1173" s="141"/>
      <c r="Q1173" s="141"/>
      <c r="R1173" s="141"/>
      <c r="S1173" s="42"/>
      <c r="T1173" s="43"/>
      <c r="U1173" s="43"/>
      <c r="V1173" s="43"/>
    </row>
    <row r="1174" spans="5:22" ht="12.75" customHeight="1" x14ac:dyDescent="0.2">
      <c r="E1174" s="41"/>
      <c r="F1174" s="42"/>
      <c r="G1174" s="43"/>
      <c r="H1174" s="43"/>
      <c r="I1174" s="43"/>
      <c r="O1174" s="141"/>
      <c r="P1174" s="141"/>
      <c r="Q1174" s="141"/>
      <c r="R1174" s="141"/>
      <c r="S1174" s="42"/>
      <c r="T1174" s="43"/>
      <c r="U1174" s="43"/>
      <c r="V1174" s="43"/>
    </row>
    <row r="1175" spans="5:22" ht="12.75" customHeight="1" x14ac:dyDescent="0.2">
      <c r="E1175" s="41"/>
      <c r="F1175" s="42"/>
      <c r="G1175" s="43"/>
      <c r="H1175" s="43"/>
      <c r="I1175" s="43"/>
      <c r="O1175" s="141"/>
      <c r="P1175" s="141"/>
      <c r="Q1175" s="141"/>
      <c r="R1175" s="141"/>
      <c r="S1175" s="42"/>
      <c r="T1175" s="43"/>
      <c r="U1175" s="43"/>
      <c r="V1175" s="43"/>
    </row>
    <row r="1176" spans="5:22" ht="12.75" customHeight="1" x14ac:dyDescent="0.2">
      <c r="E1176" s="41"/>
      <c r="F1176" s="42"/>
      <c r="G1176" s="43"/>
      <c r="H1176" s="43"/>
      <c r="I1176" s="43"/>
      <c r="O1176" s="141"/>
      <c r="P1176" s="141"/>
      <c r="Q1176" s="141"/>
      <c r="R1176" s="141"/>
      <c r="S1176" s="42"/>
      <c r="T1176" s="43"/>
      <c r="U1176" s="43"/>
      <c r="V1176" s="43"/>
    </row>
    <row r="1177" spans="5:22" ht="12.75" customHeight="1" x14ac:dyDescent="0.2">
      <c r="E1177" s="41"/>
      <c r="F1177" s="42"/>
      <c r="G1177" s="43"/>
      <c r="H1177" s="43"/>
      <c r="I1177" s="43"/>
      <c r="O1177" s="141"/>
      <c r="P1177" s="141"/>
      <c r="Q1177" s="141"/>
      <c r="R1177" s="141"/>
      <c r="S1177" s="42"/>
      <c r="T1177" s="43"/>
      <c r="U1177" s="43"/>
      <c r="V1177" s="43"/>
    </row>
    <row r="1178" spans="5:22" ht="12.75" customHeight="1" x14ac:dyDescent="0.2">
      <c r="E1178" s="41"/>
      <c r="F1178" s="42"/>
      <c r="G1178" s="43"/>
      <c r="H1178" s="43"/>
      <c r="I1178" s="43"/>
      <c r="O1178" s="141"/>
      <c r="P1178" s="141"/>
      <c r="Q1178" s="141"/>
      <c r="R1178" s="141"/>
      <c r="S1178" s="42"/>
      <c r="T1178" s="43"/>
      <c r="U1178" s="43"/>
      <c r="V1178" s="43"/>
    </row>
    <row r="1179" spans="5:22" ht="12.75" customHeight="1" x14ac:dyDescent="0.2">
      <c r="E1179" s="41"/>
      <c r="F1179" s="42"/>
      <c r="G1179" s="43"/>
      <c r="H1179" s="43"/>
      <c r="I1179" s="43"/>
      <c r="O1179" s="141"/>
      <c r="P1179" s="141"/>
      <c r="Q1179" s="141"/>
      <c r="R1179" s="141"/>
      <c r="S1179" s="42"/>
      <c r="T1179" s="43"/>
      <c r="U1179" s="43"/>
      <c r="V1179" s="43"/>
    </row>
    <row r="1180" spans="5:22" ht="12.75" customHeight="1" x14ac:dyDescent="0.2">
      <c r="E1180" s="41"/>
      <c r="F1180" s="42"/>
      <c r="G1180" s="43"/>
      <c r="H1180" s="43"/>
      <c r="I1180" s="43"/>
      <c r="O1180" s="141"/>
      <c r="P1180" s="141"/>
      <c r="Q1180" s="141"/>
      <c r="R1180" s="141"/>
      <c r="S1180" s="42"/>
      <c r="T1180" s="43"/>
      <c r="U1180" s="43"/>
      <c r="V1180" s="43"/>
    </row>
    <row r="1181" spans="5:22" ht="12.75" customHeight="1" x14ac:dyDescent="0.2">
      <c r="E1181" s="41"/>
      <c r="F1181" s="42"/>
      <c r="G1181" s="43"/>
      <c r="H1181" s="43"/>
      <c r="I1181" s="43"/>
      <c r="O1181" s="141"/>
      <c r="P1181" s="141"/>
      <c r="Q1181" s="141"/>
      <c r="R1181" s="141"/>
      <c r="S1181" s="42"/>
      <c r="T1181" s="43"/>
      <c r="U1181" s="43"/>
      <c r="V1181" s="43"/>
    </row>
    <row r="1182" spans="5:22" ht="12.75" customHeight="1" x14ac:dyDescent="0.2">
      <c r="E1182" s="41"/>
      <c r="F1182" s="42"/>
      <c r="G1182" s="43"/>
      <c r="H1182" s="43"/>
      <c r="I1182" s="43"/>
      <c r="O1182" s="141"/>
      <c r="P1182" s="141"/>
      <c r="Q1182" s="141"/>
      <c r="R1182" s="141"/>
      <c r="S1182" s="42"/>
      <c r="T1182" s="43"/>
      <c r="U1182" s="43"/>
      <c r="V1182" s="43"/>
    </row>
    <row r="1183" spans="5:22" ht="12.75" customHeight="1" x14ac:dyDescent="0.2">
      <c r="E1183" s="41"/>
      <c r="F1183" s="42"/>
      <c r="G1183" s="43"/>
      <c r="H1183" s="43"/>
      <c r="I1183" s="43"/>
      <c r="O1183" s="141"/>
      <c r="P1183" s="141"/>
      <c r="Q1183" s="141"/>
      <c r="R1183" s="141"/>
      <c r="S1183" s="42"/>
      <c r="T1183" s="43"/>
      <c r="U1183" s="43"/>
      <c r="V1183" s="43"/>
    </row>
    <row r="1184" spans="5:22" ht="12.75" customHeight="1" x14ac:dyDescent="0.2">
      <c r="E1184" s="41"/>
      <c r="F1184" s="42"/>
      <c r="G1184" s="43"/>
      <c r="H1184" s="43"/>
      <c r="I1184" s="43"/>
      <c r="O1184" s="141"/>
      <c r="P1184" s="141"/>
      <c r="Q1184" s="141"/>
      <c r="R1184" s="141"/>
      <c r="S1184" s="42"/>
      <c r="T1184" s="43"/>
      <c r="U1184" s="43"/>
      <c r="V1184" s="43"/>
    </row>
    <row r="1185" spans="5:22" ht="12.75" customHeight="1" x14ac:dyDescent="0.2">
      <c r="E1185" s="41"/>
      <c r="F1185" s="42"/>
      <c r="G1185" s="43"/>
      <c r="H1185" s="43"/>
      <c r="I1185" s="43"/>
      <c r="O1185" s="141"/>
      <c r="P1185" s="141"/>
      <c r="Q1185" s="141"/>
      <c r="R1185" s="141"/>
      <c r="S1185" s="42"/>
      <c r="T1185" s="43"/>
      <c r="U1185" s="43"/>
      <c r="V1185" s="43"/>
    </row>
    <row r="1186" spans="5:22" ht="12.75" customHeight="1" x14ac:dyDescent="0.2">
      <c r="E1186" s="41"/>
      <c r="F1186" s="42"/>
      <c r="G1186" s="43"/>
      <c r="H1186" s="43"/>
      <c r="I1186" s="43"/>
      <c r="O1186" s="141"/>
      <c r="P1186" s="141"/>
      <c r="Q1186" s="141"/>
      <c r="R1186" s="141"/>
      <c r="S1186" s="42"/>
      <c r="T1186" s="43"/>
      <c r="U1186" s="43"/>
      <c r="V1186" s="43"/>
    </row>
    <row r="1187" spans="5:22" ht="12.75" customHeight="1" x14ac:dyDescent="0.2">
      <c r="E1187" s="41"/>
      <c r="F1187" s="42"/>
      <c r="G1187" s="43"/>
      <c r="H1187" s="43"/>
      <c r="I1187" s="43"/>
      <c r="O1187" s="141"/>
      <c r="P1187" s="141"/>
      <c r="Q1187" s="141"/>
      <c r="R1187" s="141"/>
      <c r="S1187" s="42"/>
      <c r="T1187" s="43"/>
      <c r="U1187" s="43"/>
      <c r="V1187" s="43"/>
    </row>
    <row r="1188" spans="5:22" ht="12.75" customHeight="1" x14ac:dyDescent="0.2">
      <c r="E1188" s="41"/>
      <c r="F1188" s="42"/>
      <c r="G1188" s="43"/>
      <c r="H1188" s="43"/>
      <c r="I1188" s="43"/>
      <c r="O1188" s="141"/>
      <c r="P1188" s="141"/>
      <c r="Q1188" s="141"/>
      <c r="R1188" s="141"/>
      <c r="S1188" s="42"/>
      <c r="T1188" s="43"/>
      <c r="U1188" s="43"/>
      <c r="V1188" s="43"/>
    </row>
    <row r="1189" spans="5:22" ht="12.75" customHeight="1" x14ac:dyDescent="0.2">
      <c r="E1189" s="41"/>
      <c r="F1189" s="42"/>
      <c r="G1189" s="43"/>
      <c r="H1189" s="43"/>
      <c r="I1189" s="43"/>
      <c r="O1189" s="141"/>
      <c r="P1189" s="141"/>
      <c r="Q1189" s="141"/>
      <c r="R1189" s="141"/>
      <c r="S1189" s="42"/>
      <c r="T1189" s="43"/>
      <c r="U1189" s="43"/>
      <c r="V1189" s="43"/>
    </row>
    <row r="1190" spans="5:22" ht="12.75" customHeight="1" x14ac:dyDescent="0.2">
      <c r="E1190" s="41"/>
      <c r="F1190" s="42"/>
      <c r="G1190" s="43"/>
      <c r="H1190" s="43"/>
      <c r="I1190" s="43"/>
      <c r="O1190" s="141"/>
      <c r="P1190" s="141"/>
      <c r="Q1190" s="141"/>
      <c r="R1190" s="141"/>
      <c r="S1190" s="42"/>
      <c r="T1190" s="43"/>
      <c r="U1190" s="43"/>
      <c r="V1190" s="43"/>
    </row>
    <row r="1191" spans="5:22" ht="12.75" customHeight="1" x14ac:dyDescent="0.2">
      <c r="E1191" s="41"/>
      <c r="F1191" s="42"/>
      <c r="G1191" s="43"/>
      <c r="H1191" s="43"/>
      <c r="I1191" s="43"/>
      <c r="O1191" s="141"/>
      <c r="P1191" s="141"/>
      <c r="Q1191" s="141"/>
      <c r="R1191" s="141"/>
      <c r="S1191" s="42"/>
      <c r="T1191" s="43"/>
      <c r="U1191" s="43"/>
      <c r="V1191" s="43"/>
    </row>
    <row r="1192" spans="5:22" ht="12.75" customHeight="1" x14ac:dyDescent="0.2">
      <c r="E1192" s="41"/>
      <c r="F1192" s="42"/>
      <c r="G1192" s="43"/>
      <c r="H1192" s="43"/>
      <c r="I1192" s="43"/>
      <c r="O1192" s="141"/>
      <c r="P1192" s="141"/>
      <c r="Q1192" s="141"/>
      <c r="R1192" s="141"/>
      <c r="S1192" s="42"/>
      <c r="T1192" s="43"/>
      <c r="U1192" s="43"/>
      <c r="V1192" s="43"/>
    </row>
    <row r="1193" spans="5:22" ht="12.75" customHeight="1" x14ac:dyDescent="0.2">
      <c r="E1193" s="41"/>
      <c r="F1193" s="42"/>
      <c r="G1193" s="43"/>
      <c r="H1193" s="43"/>
      <c r="I1193" s="43"/>
      <c r="O1193" s="141"/>
      <c r="P1193" s="141"/>
      <c r="Q1193" s="141"/>
      <c r="R1193" s="141"/>
      <c r="S1193" s="42"/>
      <c r="T1193" s="43"/>
      <c r="U1193" s="43"/>
      <c r="V1193" s="43"/>
    </row>
    <row r="1194" spans="5:22" ht="12.75" customHeight="1" x14ac:dyDescent="0.2">
      <c r="E1194" s="41"/>
      <c r="F1194" s="42"/>
      <c r="G1194" s="43"/>
      <c r="H1194" s="43"/>
      <c r="I1194" s="43"/>
      <c r="O1194" s="141"/>
      <c r="P1194" s="141"/>
      <c r="Q1194" s="141"/>
      <c r="R1194" s="141"/>
      <c r="S1194" s="42"/>
      <c r="T1194" s="43"/>
      <c r="U1194" s="43"/>
      <c r="V1194" s="43"/>
    </row>
    <row r="1195" spans="5:22" ht="12.75" customHeight="1" x14ac:dyDescent="0.2">
      <c r="E1195" s="41"/>
      <c r="F1195" s="42"/>
      <c r="G1195" s="43"/>
      <c r="H1195" s="43"/>
      <c r="I1195" s="43"/>
      <c r="O1195" s="141"/>
      <c r="P1195" s="141"/>
      <c r="Q1195" s="141"/>
      <c r="R1195" s="141"/>
      <c r="S1195" s="42"/>
      <c r="T1195" s="43"/>
      <c r="U1195" s="43"/>
      <c r="V1195" s="43"/>
    </row>
    <row r="1196" spans="5:22" ht="12.75" customHeight="1" x14ac:dyDescent="0.2">
      <c r="E1196" s="41"/>
      <c r="F1196" s="42"/>
      <c r="G1196" s="43"/>
      <c r="H1196" s="43"/>
      <c r="I1196" s="43"/>
      <c r="O1196" s="141"/>
      <c r="P1196" s="141"/>
      <c r="Q1196" s="141"/>
      <c r="R1196" s="141"/>
      <c r="S1196" s="42"/>
      <c r="T1196" s="43"/>
      <c r="U1196" s="43"/>
      <c r="V1196" s="43"/>
    </row>
    <row r="1197" spans="5:22" ht="12.75" customHeight="1" x14ac:dyDescent="0.2">
      <c r="E1197" s="41"/>
      <c r="F1197" s="42"/>
      <c r="G1197" s="43"/>
      <c r="H1197" s="43"/>
      <c r="I1197" s="43"/>
      <c r="O1197" s="141"/>
      <c r="P1197" s="141"/>
      <c r="Q1197" s="141"/>
      <c r="R1197" s="141"/>
      <c r="S1197" s="42"/>
      <c r="T1197" s="43"/>
      <c r="U1197" s="43"/>
      <c r="V1197" s="43"/>
    </row>
    <row r="1198" spans="5:22" ht="12.75" customHeight="1" x14ac:dyDescent="0.2">
      <c r="E1198" s="41"/>
      <c r="F1198" s="42"/>
      <c r="G1198" s="43"/>
      <c r="H1198" s="43"/>
      <c r="I1198" s="43"/>
      <c r="O1198" s="141"/>
      <c r="P1198" s="141"/>
      <c r="Q1198" s="141"/>
      <c r="R1198" s="141"/>
      <c r="S1198" s="42"/>
      <c r="T1198" s="43"/>
      <c r="U1198" s="43"/>
      <c r="V1198" s="43"/>
    </row>
    <row r="1199" spans="5:22" ht="12.75" customHeight="1" x14ac:dyDescent="0.2">
      <c r="E1199" s="41"/>
      <c r="F1199" s="42"/>
      <c r="G1199" s="43"/>
      <c r="H1199" s="43"/>
      <c r="I1199" s="43"/>
      <c r="O1199" s="141"/>
      <c r="P1199" s="141"/>
      <c r="Q1199" s="141"/>
      <c r="R1199" s="141"/>
      <c r="S1199" s="42"/>
      <c r="T1199" s="43"/>
      <c r="U1199" s="43"/>
      <c r="V1199" s="43"/>
    </row>
    <row r="1200" spans="5:22" ht="12.75" customHeight="1" x14ac:dyDescent="0.2">
      <c r="E1200" s="41"/>
      <c r="F1200" s="42"/>
      <c r="G1200" s="43"/>
      <c r="H1200" s="43"/>
      <c r="I1200" s="43"/>
      <c r="O1200" s="141"/>
      <c r="P1200" s="141"/>
      <c r="Q1200" s="141"/>
      <c r="R1200" s="141"/>
      <c r="S1200" s="42"/>
      <c r="T1200" s="43"/>
      <c r="U1200" s="43"/>
      <c r="V1200" s="43"/>
    </row>
    <row r="1201" spans="5:22" ht="12.75" customHeight="1" x14ac:dyDescent="0.2">
      <c r="E1201" s="41"/>
      <c r="F1201" s="42"/>
      <c r="G1201" s="43"/>
      <c r="H1201" s="43"/>
      <c r="I1201" s="43"/>
      <c r="O1201" s="141"/>
      <c r="P1201" s="141"/>
      <c r="Q1201" s="141"/>
      <c r="R1201" s="141"/>
      <c r="S1201" s="42"/>
      <c r="T1201" s="43"/>
      <c r="U1201" s="43"/>
      <c r="V1201" s="43"/>
    </row>
    <row r="1202" spans="5:22" ht="12.75" customHeight="1" x14ac:dyDescent="0.2">
      <c r="E1202" s="41"/>
      <c r="F1202" s="42"/>
      <c r="G1202" s="43"/>
      <c r="H1202" s="43"/>
      <c r="I1202" s="43"/>
      <c r="O1202" s="141"/>
      <c r="P1202" s="141"/>
      <c r="Q1202" s="141"/>
      <c r="R1202" s="141"/>
      <c r="S1202" s="42"/>
      <c r="T1202" s="43"/>
      <c r="U1202" s="43"/>
      <c r="V1202" s="43"/>
    </row>
    <row r="1203" spans="5:22" ht="12.75" customHeight="1" x14ac:dyDescent="0.2">
      <c r="E1203" s="41"/>
      <c r="F1203" s="42"/>
      <c r="G1203" s="43"/>
      <c r="H1203" s="43"/>
      <c r="I1203" s="43"/>
      <c r="O1203" s="141"/>
      <c r="P1203" s="141"/>
      <c r="Q1203" s="141"/>
      <c r="R1203" s="141"/>
      <c r="S1203" s="42"/>
      <c r="T1203" s="43"/>
      <c r="U1203" s="43"/>
      <c r="V1203" s="43"/>
    </row>
    <row r="1204" spans="5:22" ht="12.75" customHeight="1" x14ac:dyDescent="0.2">
      <c r="E1204" s="41"/>
      <c r="F1204" s="42"/>
      <c r="G1204" s="43"/>
      <c r="H1204" s="43"/>
      <c r="I1204" s="43"/>
      <c r="O1204" s="141"/>
      <c r="P1204" s="141"/>
      <c r="Q1204" s="141"/>
      <c r="R1204" s="141"/>
      <c r="S1204" s="42"/>
      <c r="T1204" s="43"/>
      <c r="U1204" s="43"/>
      <c r="V1204" s="43"/>
    </row>
    <row r="1205" spans="5:22" ht="12.75" customHeight="1" x14ac:dyDescent="0.2">
      <c r="E1205" s="41"/>
      <c r="F1205" s="42"/>
      <c r="G1205" s="43"/>
      <c r="H1205" s="43"/>
      <c r="I1205" s="43"/>
      <c r="O1205" s="141"/>
      <c r="P1205" s="141"/>
      <c r="Q1205" s="141"/>
      <c r="R1205" s="141"/>
      <c r="S1205" s="42"/>
      <c r="T1205" s="43"/>
      <c r="U1205" s="43"/>
      <c r="V1205" s="43"/>
    </row>
    <row r="1206" spans="5:22" ht="12.75" customHeight="1" x14ac:dyDescent="0.2">
      <c r="E1206" s="41"/>
      <c r="F1206" s="42"/>
      <c r="G1206" s="43"/>
      <c r="H1206" s="43"/>
      <c r="I1206" s="43"/>
      <c r="O1206" s="141"/>
      <c r="P1206" s="141"/>
      <c r="Q1206" s="141"/>
      <c r="R1206" s="141"/>
      <c r="S1206" s="42"/>
      <c r="T1206" s="43"/>
      <c r="U1206" s="43"/>
      <c r="V1206" s="43"/>
    </row>
    <row r="1207" spans="5:22" ht="12.75" customHeight="1" x14ac:dyDescent="0.2">
      <c r="E1207" s="41"/>
      <c r="F1207" s="42"/>
      <c r="G1207" s="43"/>
      <c r="H1207" s="43"/>
      <c r="I1207" s="43"/>
      <c r="O1207" s="141"/>
      <c r="P1207" s="141"/>
      <c r="Q1207" s="141"/>
      <c r="R1207" s="141"/>
      <c r="S1207" s="42"/>
      <c r="T1207" s="43"/>
      <c r="U1207" s="43"/>
      <c r="V1207" s="43"/>
    </row>
    <row r="1208" spans="5:22" ht="12.75" customHeight="1" x14ac:dyDescent="0.2">
      <c r="E1208" s="41"/>
      <c r="F1208" s="42"/>
      <c r="G1208" s="43"/>
      <c r="H1208" s="43"/>
      <c r="I1208" s="43"/>
      <c r="O1208" s="141"/>
      <c r="P1208" s="141"/>
      <c r="Q1208" s="141"/>
      <c r="R1208" s="141"/>
      <c r="S1208" s="42"/>
      <c r="T1208" s="43"/>
      <c r="U1208" s="43"/>
      <c r="V1208" s="43"/>
    </row>
    <row r="1209" spans="5:22" ht="12.75" customHeight="1" x14ac:dyDescent="0.2">
      <c r="E1209" s="41"/>
      <c r="F1209" s="42"/>
      <c r="G1209" s="43"/>
      <c r="H1209" s="43"/>
      <c r="I1209" s="43"/>
      <c r="O1209" s="141"/>
      <c r="P1209" s="141"/>
      <c r="Q1209" s="141"/>
      <c r="R1209" s="141"/>
      <c r="S1209" s="42"/>
      <c r="T1209" s="43"/>
      <c r="U1209" s="43"/>
      <c r="V1209" s="43"/>
    </row>
    <row r="1210" spans="5:22" ht="12.75" customHeight="1" x14ac:dyDescent="0.2">
      <c r="E1210" s="41"/>
      <c r="F1210" s="42"/>
      <c r="G1210" s="43"/>
      <c r="H1210" s="43"/>
      <c r="I1210" s="43"/>
      <c r="O1210" s="141"/>
      <c r="P1210" s="141"/>
      <c r="Q1210" s="141"/>
      <c r="R1210" s="141"/>
      <c r="S1210" s="42"/>
      <c r="T1210" s="43"/>
      <c r="U1210" s="43"/>
      <c r="V1210" s="43"/>
    </row>
    <row r="1211" spans="5:22" ht="12.75" customHeight="1" x14ac:dyDescent="0.2">
      <c r="E1211" s="41"/>
      <c r="F1211" s="42"/>
      <c r="G1211" s="43"/>
      <c r="H1211" s="43"/>
      <c r="I1211" s="43"/>
      <c r="O1211" s="141"/>
      <c r="P1211" s="141"/>
      <c r="Q1211" s="141"/>
      <c r="R1211" s="141"/>
      <c r="S1211" s="42"/>
      <c r="T1211" s="43"/>
      <c r="U1211" s="43"/>
      <c r="V1211" s="43"/>
    </row>
    <row r="1212" spans="5:22" ht="12.75" customHeight="1" x14ac:dyDescent="0.2">
      <c r="E1212" s="41"/>
      <c r="F1212" s="42"/>
      <c r="G1212" s="43"/>
      <c r="H1212" s="43"/>
      <c r="I1212" s="43"/>
      <c r="O1212" s="141"/>
      <c r="P1212" s="141"/>
      <c r="Q1212" s="141"/>
      <c r="R1212" s="141"/>
      <c r="S1212" s="42"/>
      <c r="T1212" s="43"/>
      <c r="U1212" s="43"/>
      <c r="V1212" s="43"/>
    </row>
    <row r="1213" spans="5:22" ht="12.75" customHeight="1" x14ac:dyDescent="0.2">
      <c r="E1213" s="41"/>
      <c r="F1213" s="42"/>
      <c r="G1213" s="43"/>
      <c r="H1213" s="43"/>
      <c r="I1213" s="43"/>
      <c r="O1213" s="141"/>
      <c r="P1213" s="141"/>
      <c r="Q1213" s="141"/>
      <c r="R1213" s="141"/>
      <c r="S1213" s="42"/>
      <c r="T1213" s="43"/>
      <c r="U1213" s="43"/>
      <c r="V1213" s="43"/>
    </row>
    <row r="1214" spans="5:22" ht="12.75" customHeight="1" x14ac:dyDescent="0.2">
      <c r="E1214" s="41"/>
      <c r="F1214" s="42"/>
      <c r="G1214" s="43"/>
      <c r="H1214" s="43"/>
      <c r="I1214" s="43"/>
      <c r="O1214" s="141"/>
      <c r="P1214" s="141"/>
      <c r="Q1214" s="141"/>
      <c r="R1214" s="141"/>
      <c r="S1214" s="42"/>
      <c r="T1214" s="43"/>
      <c r="U1214" s="43"/>
      <c r="V1214" s="43"/>
    </row>
    <row r="1215" spans="5:22" ht="12.75" customHeight="1" x14ac:dyDescent="0.2">
      <c r="E1215" s="41"/>
      <c r="F1215" s="42"/>
      <c r="G1215" s="43"/>
      <c r="H1215" s="43"/>
      <c r="I1215" s="43"/>
      <c r="O1215" s="141"/>
      <c r="P1215" s="141"/>
      <c r="Q1215" s="141"/>
      <c r="R1215" s="141"/>
      <c r="S1215" s="42"/>
      <c r="T1215" s="43"/>
      <c r="U1215" s="43"/>
      <c r="V1215" s="43"/>
    </row>
    <row r="1216" spans="5:22" ht="12.75" customHeight="1" x14ac:dyDescent="0.2">
      <c r="E1216" s="41"/>
      <c r="F1216" s="42"/>
      <c r="G1216" s="43"/>
      <c r="H1216" s="43"/>
      <c r="I1216" s="43"/>
      <c r="O1216" s="141"/>
      <c r="P1216" s="141"/>
      <c r="Q1216" s="141"/>
      <c r="R1216" s="141"/>
      <c r="S1216" s="42"/>
      <c r="T1216" s="43"/>
      <c r="U1216" s="43"/>
      <c r="V1216" s="43"/>
    </row>
    <row r="1217" spans="5:22" ht="12.75" customHeight="1" x14ac:dyDescent="0.2">
      <c r="E1217" s="41"/>
      <c r="F1217" s="42"/>
      <c r="G1217" s="43"/>
      <c r="H1217" s="43"/>
      <c r="I1217" s="43"/>
      <c r="O1217" s="141"/>
      <c r="P1217" s="141"/>
      <c r="Q1217" s="141"/>
      <c r="R1217" s="141"/>
      <c r="S1217" s="42"/>
      <c r="T1217" s="43"/>
      <c r="U1217" s="43"/>
      <c r="V1217" s="43"/>
    </row>
    <row r="1218" spans="5:22" ht="12.75" customHeight="1" x14ac:dyDescent="0.2">
      <c r="E1218" s="41"/>
      <c r="F1218" s="42"/>
      <c r="G1218" s="43"/>
      <c r="H1218" s="43"/>
      <c r="I1218" s="43"/>
      <c r="O1218" s="141"/>
      <c r="P1218" s="141"/>
      <c r="Q1218" s="141"/>
      <c r="R1218" s="141"/>
      <c r="S1218" s="42"/>
      <c r="T1218" s="43"/>
      <c r="U1218" s="43"/>
      <c r="V1218" s="43"/>
    </row>
    <row r="1219" spans="5:22" ht="12.75" customHeight="1" x14ac:dyDescent="0.2">
      <c r="E1219" s="41"/>
      <c r="F1219" s="42"/>
      <c r="G1219" s="43"/>
      <c r="H1219" s="43"/>
      <c r="I1219" s="43"/>
      <c r="O1219" s="141"/>
      <c r="P1219" s="141"/>
      <c r="Q1219" s="141"/>
      <c r="R1219" s="141"/>
      <c r="S1219" s="42"/>
      <c r="T1219" s="43"/>
      <c r="U1219" s="43"/>
      <c r="V1219" s="43"/>
    </row>
    <row r="1220" spans="5:22" ht="12.75" customHeight="1" x14ac:dyDescent="0.2">
      <c r="E1220" s="41"/>
      <c r="F1220" s="42"/>
      <c r="G1220" s="43"/>
      <c r="H1220" s="43"/>
      <c r="I1220" s="43"/>
      <c r="O1220" s="141"/>
      <c r="P1220" s="141"/>
      <c r="Q1220" s="141"/>
      <c r="R1220" s="141"/>
      <c r="S1220" s="42"/>
      <c r="T1220" s="43"/>
      <c r="U1220" s="43"/>
      <c r="V1220" s="43"/>
    </row>
    <row r="1221" spans="5:22" ht="12.75" customHeight="1" x14ac:dyDescent="0.2">
      <c r="E1221" s="41"/>
      <c r="F1221" s="42"/>
      <c r="G1221" s="43"/>
      <c r="H1221" s="43"/>
      <c r="I1221" s="43"/>
      <c r="O1221" s="141"/>
      <c r="P1221" s="141"/>
      <c r="Q1221" s="141"/>
      <c r="R1221" s="141"/>
      <c r="S1221" s="42"/>
      <c r="T1221" s="43"/>
      <c r="U1221" s="43"/>
      <c r="V1221" s="43"/>
    </row>
    <row r="1222" spans="5:22" ht="12.75" customHeight="1" x14ac:dyDescent="0.2">
      <c r="E1222" s="41"/>
      <c r="F1222" s="42"/>
      <c r="G1222" s="43"/>
      <c r="H1222" s="43"/>
      <c r="I1222" s="43"/>
      <c r="O1222" s="141"/>
      <c r="P1222" s="141"/>
      <c r="Q1222" s="141"/>
      <c r="R1222" s="141"/>
      <c r="S1222" s="42"/>
      <c r="T1222" s="43"/>
      <c r="U1222" s="43"/>
      <c r="V1222" s="43"/>
    </row>
    <row r="1223" spans="5:22" ht="12.75" customHeight="1" x14ac:dyDescent="0.2">
      <c r="E1223" s="41"/>
      <c r="F1223" s="42"/>
      <c r="G1223" s="43"/>
      <c r="H1223" s="43"/>
      <c r="I1223" s="43"/>
      <c r="O1223" s="141"/>
      <c r="P1223" s="141"/>
      <c r="Q1223" s="141"/>
      <c r="R1223" s="141"/>
      <c r="S1223" s="42"/>
      <c r="T1223" s="43"/>
      <c r="U1223" s="43"/>
      <c r="V1223" s="43"/>
    </row>
    <row r="1224" spans="5:22" ht="12.75" customHeight="1" x14ac:dyDescent="0.2">
      <c r="E1224" s="41"/>
      <c r="F1224" s="42"/>
      <c r="G1224" s="43"/>
      <c r="H1224" s="43"/>
      <c r="I1224" s="43"/>
      <c r="O1224" s="141"/>
      <c r="P1224" s="141"/>
      <c r="Q1224" s="141"/>
      <c r="R1224" s="141"/>
      <c r="S1224" s="42"/>
      <c r="T1224" s="43"/>
      <c r="U1224" s="43"/>
      <c r="V1224" s="43"/>
    </row>
    <row r="1225" spans="5:22" ht="12.75" customHeight="1" x14ac:dyDescent="0.2">
      <c r="E1225" s="41"/>
      <c r="F1225" s="42"/>
      <c r="G1225" s="43"/>
      <c r="H1225" s="43"/>
      <c r="I1225" s="43"/>
      <c r="O1225" s="141"/>
      <c r="P1225" s="141"/>
      <c r="Q1225" s="141"/>
      <c r="R1225" s="141"/>
      <c r="S1225" s="42"/>
      <c r="T1225" s="43"/>
      <c r="U1225" s="43"/>
      <c r="V1225" s="43"/>
    </row>
    <row r="1226" spans="5:22" ht="12.75" customHeight="1" x14ac:dyDescent="0.2">
      <c r="E1226" s="41"/>
      <c r="F1226" s="42"/>
      <c r="G1226" s="43"/>
      <c r="H1226" s="43"/>
      <c r="I1226" s="43"/>
      <c r="O1226" s="141"/>
      <c r="P1226" s="141"/>
      <c r="Q1226" s="141"/>
      <c r="R1226" s="141"/>
      <c r="S1226" s="42"/>
      <c r="T1226" s="43"/>
      <c r="U1226" s="43"/>
      <c r="V1226" s="43"/>
    </row>
    <row r="1227" spans="5:22" ht="12.75" customHeight="1" x14ac:dyDescent="0.2">
      <c r="E1227" s="41"/>
      <c r="F1227" s="42"/>
      <c r="G1227" s="43"/>
      <c r="H1227" s="43"/>
      <c r="I1227" s="43"/>
      <c r="O1227" s="141"/>
      <c r="P1227" s="141"/>
      <c r="Q1227" s="141"/>
      <c r="R1227" s="141"/>
      <c r="S1227" s="42"/>
      <c r="T1227" s="43"/>
      <c r="U1227" s="43"/>
      <c r="V1227" s="43"/>
    </row>
    <row r="1228" spans="5:22" ht="12.75" customHeight="1" x14ac:dyDescent="0.2">
      <c r="E1228" s="41"/>
      <c r="F1228" s="42"/>
      <c r="G1228" s="43"/>
      <c r="H1228" s="43"/>
      <c r="I1228" s="43"/>
      <c r="O1228" s="141"/>
      <c r="P1228" s="141"/>
      <c r="Q1228" s="141"/>
      <c r="R1228" s="141"/>
      <c r="S1228" s="42"/>
      <c r="T1228" s="43"/>
      <c r="U1228" s="43"/>
      <c r="V1228" s="43"/>
    </row>
    <row r="1229" spans="5:22" ht="12.75" customHeight="1" x14ac:dyDescent="0.2">
      <c r="E1229" s="41"/>
      <c r="F1229" s="42"/>
      <c r="G1229" s="43"/>
      <c r="H1229" s="43"/>
      <c r="I1229" s="43"/>
      <c r="O1229" s="141"/>
      <c r="P1229" s="141"/>
      <c r="Q1229" s="141"/>
      <c r="R1229" s="141"/>
      <c r="S1229" s="42"/>
      <c r="T1229" s="43"/>
      <c r="U1229" s="43"/>
      <c r="V1229" s="43"/>
    </row>
    <row r="1230" spans="5:22" ht="12.75" customHeight="1" x14ac:dyDescent="0.2">
      <c r="E1230" s="41"/>
      <c r="F1230" s="42"/>
      <c r="G1230" s="43"/>
      <c r="H1230" s="43"/>
      <c r="I1230" s="43"/>
      <c r="O1230" s="141"/>
      <c r="P1230" s="141"/>
      <c r="Q1230" s="141"/>
      <c r="R1230" s="141"/>
      <c r="S1230" s="42"/>
      <c r="T1230" s="43"/>
      <c r="U1230" s="43"/>
      <c r="V1230" s="43"/>
    </row>
    <row r="1231" spans="5:22" ht="12.75" customHeight="1" x14ac:dyDescent="0.2">
      <c r="E1231" s="41"/>
      <c r="F1231" s="42"/>
      <c r="G1231" s="43"/>
      <c r="H1231" s="43"/>
      <c r="I1231" s="43"/>
      <c r="O1231" s="141"/>
      <c r="P1231" s="141"/>
      <c r="Q1231" s="141"/>
      <c r="R1231" s="141"/>
      <c r="S1231" s="42"/>
      <c r="T1231" s="43"/>
      <c r="U1231" s="43"/>
      <c r="V1231" s="43"/>
    </row>
    <row r="1232" spans="5:22" ht="12.75" customHeight="1" x14ac:dyDescent="0.2">
      <c r="E1232" s="41"/>
      <c r="F1232" s="42"/>
      <c r="G1232" s="43"/>
      <c r="H1232" s="43"/>
      <c r="I1232" s="43"/>
      <c r="O1232" s="141"/>
      <c r="P1232" s="141"/>
      <c r="Q1232" s="141"/>
      <c r="R1232" s="141"/>
      <c r="S1232" s="42"/>
      <c r="T1232" s="43"/>
      <c r="U1232" s="43"/>
      <c r="V1232" s="43"/>
    </row>
    <row r="1233" spans="5:22" ht="12.75" customHeight="1" x14ac:dyDescent="0.2">
      <c r="E1233" s="41"/>
      <c r="F1233" s="42"/>
      <c r="G1233" s="43"/>
      <c r="H1233" s="43"/>
      <c r="I1233" s="43"/>
      <c r="O1233" s="141"/>
      <c r="P1233" s="141"/>
      <c r="Q1233" s="141"/>
      <c r="R1233" s="141"/>
      <c r="S1233" s="42"/>
      <c r="T1233" s="43"/>
      <c r="U1233" s="43"/>
      <c r="V1233" s="43"/>
    </row>
    <row r="1234" spans="5:22" ht="12.75" customHeight="1" x14ac:dyDescent="0.2">
      <c r="E1234" s="41"/>
      <c r="F1234" s="42"/>
      <c r="G1234" s="43"/>
      <c r="H1234" s="43"/>
      <c r="I1234" s="43"/>
      <c r="O1234" s="141"/>
      <c r="P1234" s="141"/>
      <c r="Q1234" s="141"/>
      <c r="R1234" s="141"/>
      <c r="S1234" s="42"/>
      <c r="T1234" s="43"/>
      <c r="U1234" s="43"/>
      <c r="V1234" s="43"/>
    </row>
    <row r="1235" spans="5:22" ht="12.75" customHeight="1" x14ac:dyDescent="0.2">
      <c r="E1235" s="41"/>
      <c r="F1235" s="42"/>
      <c r="G1235" s="43"/>
      <c r="H1235" s="43"/>
      <c r="I1235" s="43"/>
      <c r="O1235" s="141"/>
      <c r="P1235" s="141"/>
      <c r="Q1235" s="141"/>
      <c r="R1235" s="141"/>
      <c r="S1235" s="42"/>
      <c r="T1235" s="43"/>
      <c r="U1235" s="43"/>
      <c r="V1235" s="43"/>
    </row>
    <row r="1236" spans="5:22" ht="12.75" customHeight="1" x14ac:dyDescent="0.2">
      <c r="E1236" s="41"/>
      <c r="F1236" s="42"/>
      <c r="G1236" s="43"/>
      <c r="H1236" s="43"/>
      <c r="I1236" s="43"/>
      <c r="O1236" s="141"/>
      <c r="P1236" s="141"/>
      <c r="Q1236" s="141"/>
      <c r="R1236" s="141"/>
      <c r="S1236" s="42"/>
      <c r="T1236" s="43"/>
      <c r="U1236" s="43"/>
      <c r="V1236" s="43"/>
    </row>
    <row r="1237" spans="5:22" ht="12.75" customHeight="1" x14ac:dyDescent="0.2">
      <c r="E1237" s="41"/>
      <c r="F1237" s="42"/>
      <c r="G1237" s="43"/>
      <c r="H1237" s="43"/>
      <c r="I1237" s="43"/>
      <c r="O1237" s="141"/>
      <c r="P1237" s="141"/>
      <c r="Q1237" s="141"/>
      <c r="R1237" s="141"/>
      <c r="S1237" s="42"/>
      <c r="T1237" s="43"/>
      <c r="U1237" s="43"/>
      <c r="V1237" s="43"/>
    </row>
    <row r="1238" spans="5:22" ht="12.75" customHeight="1" x14ac:dyDescent="0.2">
      <c r="E1238" s="41"/>
      <c r="F1238" s="42"/>
      <c r="G1238" s="43"/>
      <c r="H1238" s="43"/>
      <c r="I1238" s="43"/>
      <c r="O1238" s="141"/>
      <c r="P1238" s="141"/>
      <c r="Q1238" s="141"/>
      <c r="R1238" s="141"/>
      <c r="S1238" s="42"/>
      <c r="T1238" s="43"/>
      <c r="U1238" s="43"/>
      <c r="V1238" s="43"/>
    </row>
    <row r="1239" spans="5:22" ht="12.75" customHeight="1" x14ac:dyDescent="0.2">
      <c r="E1239" s="41"/>
      <c r="F1239" s="42"/>
      <c r="G1239" s="43"/>
      <c r="H1239" s="43"/>
      <c r="I1239" s="43"/>
      <c r="O1239" s="141"/>
      <c r="P1239" s="141"/>
      <c r="Q1239" s="141"/>
      <c r="R1239" s="141"/>
      <c r="S1239" s="42"/>
      <c r="T1239" s="43"/>
      <c r="U1239" s="43"/>
      <c r="V1239" s="43"/>
    </row>
    <row r="1240" spans="5:22" ht="12.75" customHeight="1" x14ac:dyDescent="0.2">
      <c r="E1240" s="41"/>
      <c r="F1240" s="42"/>
      <c r="G1240" s="43"/>
      <c r="H1240" s="43"/>
      <c r="I1240" s="43"/>
      <c r="O1240" s="141"/>
      <c r="P1240" s="141"/>
      <c r="Q1240" s="141"/>
      <c r="R1240" s="141"/>
      <c r="S1240" s="42"/>
      <c r="T1240" s="43"/>
      <c r="U1240" s="43"/>
      <c r="V1240" s="43"/>
    </row>
    <row r="1241" spans="5:22" ht="12.75" customHeight="1" x14ac:dyDescent="0.2">
      <c r="E1241" s="41"/>
      <c r="F1241" s="42"/>
      <c r="G1241" s="43"/>
      <c r="H1241" s="43"/>
      <c r="I1241" s="43"/>
      <c r="O1241" s="141"/>
      <c r="P1241" s="141"/>
      <c r="Q1241" s="141"/>
      <c r="R1241" s="141"/>
      <c r="S1241" s="42"/>
      <c r="T1241" s="43"/>
      <c r="U1241" s="43"/>
      <c r="V1241" s="43"/>
    </row>
    <row r="1242" spans="5:22" ht="12.75" customHeight="1" x14ac:dyDescent="0.2">
      <c r="E1242" s="41"/>
      <c r="F1242" s="42"/>
      <c r="G1242" s="43"/>
      <c r="H1242" s="43"/>
      <c r="I1242" s="43"/>
      <c r="O1242" s="141"/>
      <c r="P1242" s="141"/>
      <c r="Q1242" s="141"/>
      <c r="R1242" s="141"/>
      <c r="S1242" s="42"/>
      <c r="T1242" s="43"/>
      <c r="U1242" s="43"/>
      <c r="V1242" s="43"/>
    </row>
    <row r="1243" spans="5:22" ht="12.75" customHeight="1" x14ac:dyDescent="0.2">
      <c r="E1243" s="41"/>
      <c r="F1243" s="42"/>
      <c r="G1243" s="43"/>
      <c r="H1243" s="43"/>
      <c r="I1243" s="43"/>
      <c r="O1243" s="141"/>
      <c r="P1243" s="141"/>
      <c r="Q1243" s="141"/>
      <c r="R1243" s="141"/>
      <c r="S1243" s="42"/>
      <c r="T1243" s="43"/>
      <c r="U1243" s="43"/>
      <c r="V1243" s="43"/>
    </row>
    <row r="1244" spans="5:22" ht="12.75" customHeight="1" x14ac:dyDescent="0.2">
      <c r="E1244" s="41"/>
      <c r="F1244" s="42"/>
      <c r="G1244" s="43"/>
      <c r="H1244" s="43"/>
      <c r="I1244" s="43"/>
      <c r="O1244" s="141"/>
      <c r="P1244" s="141"/>
      <c r="Q1244" s="141"/>
      <c r="R1244" s="141"/>
      <c r="S1244" s="42"/>
      <c r="T1244" s="43"/>
      <c r="U1244" s="43"/>
      <c r="V1244" s="43"/>
    </row>
    <row r="1245" spans="5:22" ht="12.75" customHeight="1" x14ac:dyDescent="0.2">
      <c r="E1245" s="41"/>
      <c r="F1245" s="42"/>
      <c r="G1245" s="43"/>
      <c r="H1245" s="43"/>
      <c r="I1245" s="43"/>
      <c r="O1245" s="141"/>
      <c r="P1245" s="141"/>
      <c r="Q1245" s="141"/>
      <c r="R1245" s="141"/>
      <c r="S1245" s="42"/>
      <c r="T1245" s="43"/>
      <c r="U1245" s="43"/>
      <c r="V1245" s="43"/>
    </row>
    <row r="1246" spans="5:22" ht="12.75" customHeight="1" x14ac:dyDescent="0.2">
      <c r="E1246" s="41"/>
      <c r="F1246" s="42"/>
      <c r="G1246" s="43"/>
      <c r="H1246" s="43"/>
      <c r="I1246" s="43"/>
      <c r="O1246" s="141"/>
      <c r="P1246" s="141"/>
      <c r="Q1246" s="141"/>
      <c r="R1246" s="141"/>
      <c r="S1246" s="42"/>
      <c r="T1246" s="43"/>
      <c r="U1246" s="43"/>
      <c r="V1246" s="43"/>
    </row>
    <row r="1247" spans="5:22" ht="12.75" customHeight="1" x14ac:dyDescent="0.2">
      <c r="E1247" s="41"/>
      <c r="F1247" s="42"/>
      <c r="G1247" s="43"/>
      <c r="H1247" s="43"/>
      <c r="I1247" s="43"/>
      <c r="O1247" s="141"/>
      <c r="P1247" s="141"/>
      <c r="Q1247" s="141"/>
      <c r="R1247" s="141"/>
      <c r="S1247" s="42"/>
      <c r="T1247" s="43"/>
      <c r="U1247" s="43"/>
      <c r="V1247" s="43"/>
    </row>
    <row r="1248" spans="5:22" ht="12.75" customHeight="1" x14ac:dyDescent="0.2">
      <c r="E1248" s="41"/>
      <c r="F1248" s="42"/>
      <c r="G1248" s="43"/>
      <c r="H1248" s="43"/>
      <c r="I1248" s="43"/>
      <c r="O1248" s="141"/>
      <c r="P1248" s="141"/>
      <c r="Q1248" s="141"/>
      <c r="R1248" s="141"/>
      <c r="S1248" s="42"/>
      <c r="T1248" s="43"/>
      <c r="U1248" s="43"/>
      <c r="V1248" s="43"/>
    </row>
    <row r="1249" spans="5:22" ht="12.75" customHeight="1" x14ac:dyDescent="0.2">
      <c r="E1249" s="41"/>
      <c r="F1249" s="42"/>
      <c r="G1249" s="43"/>
      <c r="H1249" s="43"/>
      <c r="I1249" s="43"/>
      <c r="O1249" s="141"/>
      <c r="P1249" s="141"/>
      <c r="Q1249" s="141"/>
      <c r="R1249" s="141"/>
      <c r="S1249" s="42"/>
      <c r="T1249" s="43"/>
      <c r="U1249" s="43"/>
      <c r="V1249" s="43"/>
    </row>
    <row r="1250" spans="5:22" ht="12.75" customHeight="1" x14ac:dyDescent="0.2">
      <c r="E1250" s="41"/>
      <c r="F1250" s="42"/>
      <c r="G1250" s="43"/>
      <c r="H1250" s="43"/>
      <c r="I1250" s="43"/>
      <c r="O1250" s="141"/>
      <c r="P1250" s="141"/>
      <c r="Q1250" s="141"/>
      <c r="R1250" s="141"/>
      <c r="S1250" s="42"/>
      <c r="T1250" s="43"/>
      <c r="U1250" s="43"/>
      <c r="V1250" s="43"/>
    </row>
    <row r="1251" spans="5:22" ht="12.75" customHeight="1" x14ac:dyDescent="0.2">
      <c r="E1251" s="41"/>
      <c r="F1251" s="42"/>
      <c r="G1251" s="43"/>
      <c r="H1251" s="43"/>
      <c r="I1251" s="43"/>
      <c r="O1251" s="141"/>
      <c r="P1251" s="141"/>
      <c r="Q1251" s="141"/>
      <c r="R1251" s="141"/>
      <c r="S1251" s="42"/>
      <c r="T1251" s="43"/>
      <c r="U1251" s="43"/>
      <c r="V1251" s="43"/>
    </row>
    <row r="1252" spans="5:22" ht="12.75" customHeight="1" x14ac:dyDescent="0.2">
      <c r="E1252" s="41"/>
      <c r="F1252" s="42"/>
      <c r="G1252" s="43"/>
      <c r="H1252" s="43"/>
      <c r="I1252" s="43"/>
      <c r="O1252" s="141"/>
      <c r="P1252" s="141"/>
      <c r="Q1252" s="141"/>
      <c r="R1252" s="141"/>
      <c r="S1252" s="42"/>
      <c r="T1252" s="43"/>
      <c r="U1252" s="43"/>
      <c r="V1252" s="43"/>
    </row>
    <row r="1253" spans="5:22" ht="12.75" customHeight="1" x14ac:dyDescent="0.2">
      <c r="E1253" s="41"/>
      <c r="F1253" s="42"/>
      <c r="G1253" s="43"/>
      <c r="H1253" s="43"/>
      <c r="I1253" s="43"/>
      <c r="O1253" s="141"/>
      <c r="P1253" s="141"/>
      <c r="Q1253" s="141"/>
      <c r="R1253" s="141"/>
      <c r="S1253" s="42"/>
      <c r="T1253" s="43"/>
      <c r="U1253" s="43"/>
      <c r="V1253" s="43"/>
    </row>
    <row r="1254" spans="5:22" ht="12.75" customHeight="1" x14ac:dyDescent="0.2">
      <c r="E1254" s="41"/>
      <c r="F1254" s="42"/>
      <c r="G1254" s="43"/>
      <c r="H1254" s="43"/>
      <c r="I1254" s="43"/>
      <c r="O1254" s="141"/>
      <c r="P1254" s="141"/>
      <c r="Q1254" s="141"/>
      <c r="R1254" s="141"/>
      <c r="S1254" s="42"/>
      <c r="T1254" s="43"/>
      <c r="U1254" s="43"/>
      <c r="V1254" s="43"/>
    </row>
    <row r="1255" spans="5:22" ht="12.75" customHeight="1" x14ac:dyDescent="0.2">
      <c r="E1255" s="41"/>
      <c r="F1255" s="42"/>
      <c r="G1255" s="43"/>
      <c r="H1255" s="43"/>
      <c r="I1255" s="43"/>
      <c r="O1255" s="141"/>
      <c r="P1255" s="141"/>
      <c r="Q1255" s="141"/>
      <c r="R1255" s="141"/>
      <c r="S1255" s="42"/>
      <c r="T1255" s="43"/>
      <c r="U1255" s="43"/>
      <c r="V1255" s="43"/>
    </row>
    <row r="1256" spans="5:22" ht="12.75" customHeight="1" x14ac:dyDescent="0.2">
      <c r="E1256" s="41"/>
      <c r="F1256" s="42"/>
      <c r="G1256" s="43"/>
      <c r="H1256" s="43"/>
      <c r="I1256" s="43"/>
      <c r="O1256" s="141"/>
      <c r="P1256" s="141"/>
      <c r="Q1256" s="141"/>
      <c r="R1256" s="141"/>
      <c r="S1256" s="42"/>
      <c r="T1256" s="43"/>
      <c r="U1256" s="43"/>
      <c r="V1256" s="43"/>
    </row>
    <row r="1257" spans="5:22" ht="12.75" customHeight="1" x14ac:dyDescent="0.2">
      <c r="E1257" s="41"/>
      <c r="F1257" s="42"/>
      <c r="G1257" s="43"/>
      <c r="H1257" s="43"/>
      <c r="I1257" s="43"/>
      <c r="O1257" s="141"/>
      <c r="P1257" s="141"/>
      <c r="Q1257" s="141"/>
      <c r="R1257" s="141"/>
      <c r="S1257" s="42"/>
      <c r="T1257" s="43"/>
      <c r="U1257" s="43"/>
      <c r="V1257" s="43"/>
    </row>
    <row r="1258" spans="5:22" ht="12.75" customHeight="1" x14ac:dyDescent="0.2">
      <c r="E1258" s="41"/>
      <c r="F1258" s="42"/>
      <c r="G1258" s="43"/>
      <c r="H1258" s="43"/>
      <c r="I1258" s="43"/>
      <c r="O1258" s="141"/>
      <c r="P1258" s="141"/>
      <c r="Q1258" s="141"/>
      <c r="R1258" s="141"/>
      <c r="S1258" s="42"/>
      <c r="T1258" s="43"/>
      <c r="U1258" s="43"/>
      <c r="V1258" s="43"/>
    </row>
    <row r="1259" spans="5:22" ht="12.75" customHeight="1" x14ac:dyDescent="0.2">
      <c r="E1259" s="41"/>
      <c r="F1259" s="42"/>
      <c r="G1259" s="43"/>
      <c r="H1259" s="43"/>
      <c r="I1259" s="43"/>
      <c r="O1259" s="141"/>
      <c r="P1259" s="141"/>
      <c r="Q1259" s="141"/>
      <c r="R1259" s="141"/>
      <c r="S1259" s="42"/>
      <c r="T1259" s="43"/>
      <c r="U1259" s="43"/>
      <c r="V1259" s="43"/>
    </row>
    <row r="1260" spans="5:22" ht="12.75" customHeight="1" x14ac:dyDescent="0.2">
      <c r="E1260" s="41"/>
      <c r="F1260" s="42"/>
      <c r="G1260" s="43"/>
      <c r="H1260" s="43"/>
      <c r="I1260" s="43"/>
      <c r="O1260" s="141"/>
      <c r="P1260" s="141"/>
      <c r="Q1260" s="141"/>
      <c r="R1260" s="141"/>
      <c r="S1260" s="42"/>
      <c r="T1260" s="43"/>
      <c r="U1260" s="43"/>
      <c r="V1260" s="43"/>
    </row>
    <row r="1261" spans="5:22" ht="12.75" customHeight="1" x14ac:dyDescent="0.2">
      <c r="E1261" s="41"/>
      <c r="F1261" s="42"/>
      <c r="G1261" s="43"/>
      <c r="H1261" s="43"/>
      <c r="I1261" s="43"/>
      <c r="O1261" s="141"/>
      <c r="P1261" s="141"/>
      <c r="Q1261" s="141"/>
      <c r="R1261" s="141"/>
      <c r="S1261" s="42"/>
      <c r="T1261" s="43"/>
      <c r="U1261" s="43"/>
      <c r="V1261" s="43"/>
    </row>
    <row r="1262" spans="5:22" ht="12.75" customHeight="1" x14ac:dyDescent="0.2">
      <c r="E1262" s="41"/>
      <c r="F1262" s="42"/>
      <c r="G1262" s="43"/>
      <c r="H1262" s="43"/>
      <c r="I1262" s="43"/>
      <c r="O1262" s="141"/>
      <c r="P1262" s="141"/>
      <c r="Q1262" s="141"/>
      <c r="R1262" s="141"/>
      <c r="S1262" s="42"/>
      <c r="T1262" s="43"/>
      <c r="U1262" s="43"/>
      <c r="V1262" s="43"/>
    </row>
    <row r="1263" spans="5:22" ht="12.75" customHeight="1" x14ac:dyDescent="0.2">
      <c r="E1263" s="41"/>
      <c r="F1263" s="42"/>
      <c r="G1263" s="43"/>
      <c r="H1263" s="43"/>
      <c r="I1263" s="43"/>
      <c r="O1263" s="141"/>
      <c r="P1263" s="141"/>
      <c r="Q1263" s="141"/>
      <c r="R1263" s="141"/>
      <c r="S1263" s="42"/>
      <c r="T1263" s="43"/>
      <c r="U1263" s="43"/>
      <c r="V1263" s="43"/>
    </row>
    <row r="1264" spans="5:22" ht="12.75" customHeight="1" x14ac:dyDescent="0.2">
      <c r="E1264" s="41"/>
      <c r="F1264" s="42"/>
      <c r="G1264" s="43"/>
      <c r="H1264" s="43"/>
      <c r="I1264" s="43"/>
      <c r="O1264" s="141"/>
      <c r="P1264" s="141"/>
      <c r="Q1264" s="141"/>
      <c r="R1264" s="141"/>
      <c r="S1264" s="42"/>
      <c r="T1264" s="43"/>
      <c r="U1264" s="43"/>
      <c r="V1264" s="43"/>
    </row>
    <row r="1265" spans="5:22" ht="12.75" customHeight="1" x14ac:dyDescent="0.2">
      <c r="E1265" s="41"/>
      <c r="F1265" s="42"/>
      <c r="G1265" s="43"/>
      <c r="H1265" s="43"/>
      <c r="I1265" s="43"/>
      <c r="O1265" s="141"/>
      <c r="P1265" s="141"/>
      <c r="Q1265" s="141"/>
      <c r="R1265" s="141"/>
      <c r="S1265" s="42"/>
      <c r="T1265" s="43"/>
      <c r="U1265" s="43"/>
      <c r="V1265" s="43"/>
    </row>
    <row r="1266" spans="5:22" ht="12.75" customHeight="1" x14ac:dyDescent="0.2">
      <c r="E1266" s="41"/>
      <c r="F1266" s="42"/>
      <c r="G1266" s="43"/>
      <c r="H1266" s="43"/>
      <c r="I1266" s="43"/>
      <c r="O1266" s="141"/>
      <c r="P1266" s="141"/>
      <c r="Q1266" s="141"/>
      <c r="R1266" s="141"/>
      <c r="S1266" s="42"/>
      <c r="T1266" s="43"/>
      <c r="U1266" s="43"/>
      <c r="V1266" s="43"/>
    </row>
    <row r="1267" spans="5:22" ht="12.75" customHeight="1" x14ac:dyDescent="0.2">
      <c r="E1267" s="41"/>
      <c r="F1267" s="42"/>
      <c r="G1267" s="43"/>
      <c r="H1267" s="43"/>
      <c r="I1267" s="43"/>
      <c r="O1267" s="141"/>
      <c r="P1267" s="141"/>
      <c r="Q1267" s="141"/>
      <c r="R1267" s="141"/>
      <c r="S1267" s="42"/>
      <c r="T1267" s="43"/>
      <c r="U1267" s="43"/>
      <c r="V1267" s="43"/>
    </row>
    <row r="1268" spans="5:22" ht="12.75" customHeight="1" x14ac:dyDescent="0.2">
      <c r="E1268" s="41"/>
      <c r="F1268" s="42"/>
      <c r="G1268" s="43"/>
      <c r="H1268" s="43"/>
      <c r="I1268" s="43"/>
      <c r="O1268" s="141"/>
      <c r="P1268" s="141"/>
      <c r="Q1268" s="141"/>
      <c r="R1268" s="141"/>
      <c r="S1268" s="42"/>
      <c r="T1268" s="43"/>
      <c r="U1268" s="43"/>
      <c r="V1268" s="43"/>
    </row>
    <row r="1269" spans="5:22" ht="12.75" customHeight="1" x14ac:dyDescent="0.2">
      <c r="E1269" s="41"/>
      <c r="F1269" s="42"/>
      <c r="G1269" s="43"/>
      <c r="H1269" s="43"/>
      <c r="I1269" s="43"/>
      <c r="O1269" s="141"/>
      <c r="P1269" s="141"/>
      <c r="Q1269" s="141"/>
      <c r="R1269" s="141"/>
      <c r="S1269" s="42"/>
      <c r="T1269" s="43"/>
      <c r="U1269" s="43"/>
      <c r="V1269" s="43"/>
    </row>
    <row r="1270" spans="5:22" ht="12.75" customHeight="1" x14ac:dyDescent="0.2">
      <c r="E1270" s="41"/>
      <c r="F1270" s="42"/>
      <c r="G1270" s="43"/>
      <c r="H1270" s="43"/>
      <c r="I1270" s="43"/>
      <c r="O1270" s="141"/>
      <c r="P1270" s="141"/>
      <c r="Q1270" s="141"/>
      <c r="R1270" s="141"/>
      <c r="S1270" s="42"/>
      <c r="T1270" s="43"/>
      <c r="U1270" s="43"/>
      <c r="V1270" s="43"/>
    </row>
    <row r="1271" spans="5:22" ht="12.75" customHeight="1" x14ac:dyDescent="0.2">
      <c r="E1271" s="41"/>
      <c r="F1271" s="42"/>
      <c r="G1271" s="43"/>
      <c r="H1271" s="43"/>
      <c r="I1271" s="43"/>
      <c r="O1271" s="141"/>
      <c r="P1271" s="141"/>
      <c r="Q1271" s="141"/>
      <c r="R1271" s="141"/>
      <c r="S1271" s="42"/>
      <c r="T1271" s="43"/>
      <c r="U1271" s="43"/>
      <c r="V1271" s="43"/>
    </row>
    <row r="1272" spans="5:22" ht="12.75" customHeight="1" x14ac:dyDescent="0.2">
      <c r="E1272" s="41"/>
      <c r="F1272" s="42"/>
      <c r="G1272" s="43"/>
      <c r="H1272" s="43"/>
      <c r="I1272" s="43"/>
      <c r="O1272" s="141"/>
      <c r="P1272" s="141"/>
      <c r="Q1272" s="141"/>
      <c r="R1272" s="141"/>
      <c r="S1272" s="42"/>
      <c r="T1272" s="43"/>
      <c r="U1272" s="43"/>
      <c r="V1272" s="43"/>
    </row>
    <row r="1273" spans="5:22" ht="12.75" customHeight="1" x14ac:dyDescent="0.2">
      <c r="E1273" s="41"/>
      <c r="F1273" s="42"/>
      <c r="G1273" s="43"/>
      <c r="H1273" s="43"/>
      <c r="I1273" s="43"/>
      <c r="O1273" s="141"/>
      <c r="P1273" s="141"/>
      <c r="Q1273" s="141"/>
      <c r="R1273" s="141"/>
      <c r="S1273" s="42"/>
      <c r="T1273" s="43"/>
      <c r="U1273" s="43"/>
      <c r="V1273" s="43"/>
    </row>
    <row r="1274" spans="5:22" ht="12.75" customHeight="1" x14ac:dyDescent="0.2">
      <c r="E1274" s="41"/>
      <c r="F1274" s="42"/>
      <c r="G1274" s="43"/>
      <c r="H1274" s="43"/>
      <c r="I1274" s="43"/>
      <c r="O1274" s="141"/>
      <c r="P1274" s="141"/>
      <c r="Q1274" s="141"/>
      <c r="R1274" s="141"/>
      <c r="S1274" s="42"/>
      <c r="T1274" s="43"/>
      <c r="U1274" s="43"/>
      <c r="V1274" s="43"/>
    </row>
    <row r="1275" spans="5:22" ht="12.75" customHeight="1" x14ac:dyDescent="0.2">
      <c r="E1275" s="41"/>
      <c r="F1275" s="42"/>
      <c r="G1275" s="43"/>
      <c r="H1275" s="43"/>
      <c r="I1275" s="43"/>
      <c r="O1275" s="141"/>
      <c r="P1275" s="141"/>
      <c r="Q1275" s="141"/>
      <c r="R1275" s="141"/>
      <c r="S1275" s="42"/>
      <c r="T1275" s="43"/>
      <c r="U1275" s="43"/>
      <c r="V1275" s="43"/>
    </row>
    <row r="1276" spans="5:22" ht="12.75" customHeight="1" x14ac:dyDescent="0.2">
      <c r="E1276" s="41"/>
      <c r="F1276" s="42"/>
      <c r="G1276" s="43"/>
      <c r="H1276" s="43"/>
      <c r="I1276" s="43"/>
      <c r="O1276" s="141"/>
      <c r="P1276" s="141"/>
      <c r="Q1276" s="141"/>
      <c r="R1276" s="141"/>
      <c r="S1276" s="42"/>
      <c r="T1276" s="43"/>
      <c r="U1276" s="43"/>
      <c r="V1276" s="43"/>
    </row>
    <row r="1277" spans="5:22" ht="12.75" customHeight="1" x14ac:dyDescent="0.2">
      <c r="E1277" s="41"/>
      <c r="F1277" s="42"/>
      <c r="G1277" s="43"/>
      <c r="H1277" s="43"/>
      <c r="I1277" s="43"/>
      <c r="O1277" s="141"/>
      <c r="P1277" s="141"/>
      <c r="Q1277" s="141"/>
      <c r="R1277" s="141"/>
      <c r="S1277" s="42"/>
      <c r="T1277" s="43"/>
      <c r="U1277" s="43"/>
      <c r="V1277" s="43"/>
    </row>
    <row r="1278" spans="5:22" ht="12.75" customHeight="1" x14ac:dyDescent="0.2">
      <c r="E1278" s="41"/>
      <c r="F1278" s="42"/>
      <c r="G1278" s="43"/>
      <c r="H1278" s="43"/>
      <c r="I1278" s="43"/>
      <c r="O1278" s="141"/>
      <c r="P1278" s="141"/>
      <c r="Q1278" s="141"/>
      <c r="R1278" s="141"/>
      <c r="S1278" s="42"/>
      <c r="T1278" s="43"/>
      <c r="U1278" s="43"/>
      <c r="V1278" s="43"/>
    </row>
    <row r="1279" spans="5:22" ht="12.75" customHeight="1" x14ac:dyDescent="0.2">
      <c r="E1279" s="41"/>
      <c r="F1279" s="42"/>
      <c r="G1279" s="43"/>
      <c r="H1279" s="43"/>
      <c r="I1279" s="43"/>
      <c r="O1279" s="141"/>
      <c r="P1279" s="141"/>
      <c r="Q1279" s="141"/>
      <c r="R1279" s="141"/>
      <c r="S1279" s="42"/>
      <c r="T1279" s="43"/>
      <c r="U1279" s="43"/>
      <c r="V1279" s="43"/>
    </row>
    <row r="1280" spans="5:22" ht="12.75" customHeight="1" x14ac:dyDescent="0.2">
      <c r="E1280" s="41"/>
      <c r="F1280" s="42"/>
      <c r="G1280" s="43"/>
      <c r="H1280" s="43"/>
      <c r="I1280" s="43"/>
      <c r="O1280" s="141"/>
      <c r="P1280" s="141"/>
      <c r="Q1280" s="141"/>
      <c r="R1280" s="141"/>
      <c r="S1280" s="42"/>
      <c r="T1280" s="43"/>
      <c r="U1280" s="43"/>
      <c r="V1280" s="43"/>
    </row>
    <row r="1281" spans="5:22" ht="12.75" customHeight="1" x14ac:dyDescent="0.2">
      <c r="E1281" s="41"/>
      <c r="F1281" s="42"/>
      <c r="G1281" s="43"/>
      <c r="H1281" s="43"/>
      <c r="I1281" s="43"/>
      <c r="O1281" s="141"/>
      <c r="P1281" s="141"/>
      <c r="Q1281" s="141"/>
      <c r="R1281" s="141"/>
      <c r="S1281" s="42"/>
      <c r="T1281" s="43"/>
      <c r="U1281" s="43"/>
      <c r="V1281" s="43"/>
    </row>
    <row r="1282" spans="5:22" ht="12.75" customHeight="1" x14ac:dyDescent="0.2">
      <c r="E1282" s="41"/>
      <c r="F1282" s="42"/>
      <c r="G1282" s="43"/>
      <c r="H1282" s="43"/>
      <c r="I1282" s="43"/>
      <c r="O1282" s="141"/>
      <c r="P1282" s="141"/>
      <c r="Q1282" s="141"/>
      <c r="R1282" s="141"/>
      <c r="S1282" s="42"/>
      <c r="T1282" s="43"/>
      <c r="U1282" s="43"/>
      <c r="V1282" s="43"/>
    </row>
    <row r="1283" spans="5:22" ht="12.75" customHeight="1" x14ac:dyDescent="0.2">
      <c r="E1283" s="41"/>
      <c r="F1283" s="42"/>
      <c r="G1283" s="43"/>
      <c r="H1283" s="43"/>
      <c r="I1283" s="43"/>
      <c r="O1283" s="141"/>
      <c r="P1283" s="141"/>
      <c r="Q1283" s="141"/>
      <c r="R1283" s="141"/>
      <c r="S1283" s="42"/>
      <c r="T1283" s="43"/>
      <c r="U1283" s="43"/>
      <c r="V1283" s="43"/>
    </row>
    <row r="1284" spans="5:22" ht="12.75" customHeight="1" x14ac:dyDescent="0.2">
      <c r="E1284" s="41"/>
      <c r="F1284" s="42"/>
      <c r="G1284" s="43"/>
      <c r="H1284" s="43"/>
      <c r="I1284" s="43"/>
      <c r="O1284" s="141"/>
      <c r="P1284" s="141"/>
      <c r="Q1284" s="141"/>
      <c r="R1284" s="141"/>
      <c r="S1284" s="42"/>
      <c r="T1284" s="43"/>
      <c r="U1284" s="43"/>
      <c r="V1284" s="43"/>
    </row>
    <row r="1285" spans="5:22" ht="12.75" customHeight="1" x14ac:dyDescent="0.2">
      <c r="E1285" s="41"/>
      <c r="F1285" s="42"/>
      <c r="G1285" s="43"/>
      <c r="H1285" s="43"/>
      <c r="I1285" s="43"/>
      <c r="O1285" s="141"/>
      <c r="P1285" s="141"/>
      <c r="Q1285" s="141"/>
      <c r="R1285" s="141"/>
      <c r="S1285" s="42"/>
      <c r="T1285" s="43"/>
      <c r="U1285" s="43"/>
      <c r="V1285" s="43"/>
    </row>
    <row r="1286" spans="5:22" ht="12.75" customHeight="1" x14ac:dyDescent="0.2">
      <c r="E1286" s="41"/>
      <c r="F1286" s="42"/>
      <c r="G1286" s="43"/>
      <c r="H1286" s="43"/>
      <c r="I1286" s="43"/>
      <c r="O1286" s="141"/>
      <c r="P1286" s="141"/>
      <c r="Q1286" s="141"/>
      <c r="R1286" s="141"/>
      <c r="S1286" s="42"/>
      <c r="T1286" s="43"/>
      <c r="U1286" s="43"/>
      <c r="V1286" s="43"/>
    </row>
    <row r="1287" spans="5:22" ht="12.75" customHeight="1" x14ac:dyDescent="0.2">
      <c r="E1287" s="41"/>
      <c r="F1287" s="42"/>
      <c r="G1287" s="43"/>
      <c r="H1287" s="43"/>
      <c r="I1287" s="43"/>
      <c r="O1287" s="141"/>
      <c r="P1287" s="141"/>
      <c r="Q1287" s="141"/>
      <c r="R1287" s="141"/>
      <c r="S1287" s="42"/>
      <c r="T1287" s="43"/>
      <c r="U1287" s="43"/>
      <c r="V1287" s="43"/>
    </row>
    <row r="1288" spans="5:22" ht="12.75" customHeight="1" x14ac:dyDescent="0.2">
      <c r="E1288" s="41"/>
      <c r="F1288" s="42"/>
      <c r="G1288" s="43"/>
      <c r="H1288" s="43"/>
      <c r="I1288" s="43"/>
      <c r="O1288" s="141"/>
      <c r="P1288" s="141"/>
      <c r="Q1288" s="141"/>
      <c r="R1288" s="141"/>
      <c r="S1288" s="42"/>
      <c r="T1288" s="43"/>
      <c r="U1288" s="43"/>
      <c r="V1288" s="43"/>
    </row>
    <row r="1289" spans="5:22" ht="12.75" customHeight="1" x14ac:dyDescent="0.2">
      <c r="E1289" s="41"/>
      <c r="F1289" s="42"/>
      <c r="G1289" s="43"/>
      <c r="H1289" s="43"/>
      <c r="I1289" s="43"/>
      <c r="O1289" s="141"/>
      <c r="P1289" s="141"/>
      <c r="Q1289" s="141"/>
      <c r="R1289" s="141"/>
      <c r="S1289" s="42"/>
      <c r="T1289" s="43"/>
      <c r="U1289" s="43"/>
      <c r="V1289" s="43"/>
    </row>
    <row r="1290" spans="5:22" ht="12.75" customHeight="1" x14ac:dyDescent="0.2">
      <c r="E1290" s="41"/>
      <c r="F1290" s="42"/>
      <c r="G1290" s="43"/>
      <c r="H1290" s="43"/>
      <c r="I1290" s="43"/>
      <c r="O1290" s="141"/>
      <c r="P1290" s="141"/>
      <c r="Q1290" s="141"/>
      <c r="R1290" s="141"/>
      <c r="S1290" s="42"/>
      <c r="T1290" s="43"/>
      <c r="U1290" s="43"/>
      <c r="V1290" s="43"/>
    </row>
    <row r="1291" spans="5:22" ht="12.75" customHeight="1" x14ac:dyDescent="0.2">
      <c r="E1291" s="41"/>
      <c r="F1291" s="42"/>
      <c r="G1291" s="43"/>
      <c r="H1291" s="43"/>
      <c r="I1291" s="43"/>
      <c r="O1291" s="141"/>
      <c r="P1291" s="141"/>
      <c r="Q1291" s="141"/>
      <c r="R1291" s="141"/>
      <c r="S1291" s="42"/>
      <c r="T1291" s="43"/>
      <c r="U1291" s="43"/>
      <c r="V1291" s="43"/>
    </row>
    <row r="1292" spans="5:22" ht="12.75" customHeight="1" x14ac:dyDescent="0.2">
      <c r="E1292" s="41"/>
      <c r="F1292" s="42"/>
      <c r="G1292" s="43"/>
      <c r="H1292" s="43"/>
      <c r="I1292" s="43"/>
      <c r="O1292" s="141"/>
      <c r="P1292" s="141"/>
      <c r="Q1292" s="141"/>
      <c r="R1292" s="141"/>
      <c r="S1292" s="42"/>
      <c r="T1292" s="43"/>
      <c r="U1292" s="43"/>
      <c r="V1292" s="43"/>
    </row>
    <row r="1293" spans="5:22" ht="12.75" customHeight="1" x14ac:dyDescent="0.2">
      <c r="E1293" s="41"/>
      <c r="F1293" s="42"/>
      <c r="G1293" s="43"/>
      <c r="H1293" s="43"/>
      <c r="I1293" s="43"/>
      <c r="O1293" s="141"/>
      <c r="P1293" s="141"/>
      <c r="Q1293" s="141"/>
      <c r="R1293" s="141"/>
      <c r="S1293" s="42"/>
      <c r="T1293" s="43"/>
      <c r="U1293" s="43"/>
      <c r="V1293" s="43"/>
    </row>
    <row r="1294" spans="5:22" ht="12.75" customHeight="1" x14ac:dyDescent="0.2">
      <c r="E1294" s="41"/>
      <c r="F1294" s="42"/>
      <c r="G1294" s="43"/>
      <c r="H1294" s="43"/>
      <c r="I1294" s="43"/>
      <c r="O1294" s="141"/>
      <c r="P1294" s="141"/>
      <c r="Q1294" s="141"/>
      <c r="R1294" s="141"/>
      <c r="S1294" s="42"/>
      <c r="T1294" s="43"/>
      <c r="U1294" s="43"/>
      <c r="V1294" s="43"/>
    </row>
    <row r="1295" spans="5:22" ht="12.75" customHeight="1" x14ac:dyDescent="0.2">
      <c r="E1295" s="41"/>
      <c r="F1295" s="42"/>
      <c r="G1295" s="43"/>
      <c r="H1295" s="43"/>
      <c r="I1295" s="43"/>
      <c r="O1295" s="141"/>
      <c r="P1295" s="141"/>
      <c r="Q1295" s="141"/>
      <c r="R1295" s="141"/>
      <c r="S1295" s="42"/>
      <c r="T1295" s="43"/>
      <c r="U1295" s="43"/>
      <c r="V1295" s="43"/>
    </row>
    <row r="1296" spans="5:22" ht="12.75" customHeight="1" x14ac:dyDescent="0.2">
      <c r="E1296" s="41"/>
      <c r="F1296" s="42"/>
      <c r="G1296" s="43"/>
      <c r="H1296" s="43"/>
      <c r="I1296" s="43"/>
      <c r="O1296" s="141"/>
      <c r="P1296" s="141"/>
      <c r="Q1296" s="141"/>
      <c r="R1296" s="141"/>
      <c r="S1296" s="42"/>
      <c r="T1296" s="43"/>
      <c r="U1296" s="43"/>
      <c r="V1296" s="43"/>
    </row>
    <row r="1297" spans="5:22" ht="12.75" customHeight="1" x14ac:dyDescent="0.2">
      <c r="E1297" s="41"/>
      <c r="F1297" s="42"/>
      <c r="G1297" s="43"/>
      <c r="H1297" s="43"/>
      <c r="I1297" s="43"/>
      <c r="O1297" s="141"/>
      <c r="P1297" s="141"/>
      <c r="Q1297" s="141"/>
      <c r="R1297" s="141"/>
      <c r="S1297" s="42"/>
      <c r="T1297" s="43"/>
      <c r="U1297" s="43"/>
      <c r="V1297" s="43"/>
    </row>
    <row r="1298" spans="5:22" ht="12.75" customHeight="1" x14ac:dyDescent="0.2">
      <c r="E1298" s="41"/>
      <c r="F1298" s="42"/>
      <c r="G1298" s="43"/>
      <c r="H1298" s="43"/>
      <c r="I1298" s="43"/>
      <c r="O1298" s="141"/>
      <c r="P1298" s="141"/>
      <c r="Q1298" s="141"/>
      <c r="R1298" s="141"/>
      <c r="S1298" s="42"/>
      <c r="T1298" s="43"/>
      <c r="U1298" s="43"/>
      <c r="V1298" s="43"/>
    </row>
    <row r="1299" spans="5:22" ht="12.75" customHeight="1" x14ac:dyDescent="0.2">
      <c r="E1299" s="41"/>
      <c r="F1299" s="42"/>
      <c r="G1299" s="43"/>
      <c r="H1299" s="43"/>
      <c r="I1299" s="43"/>
      <c r="O1299" s="141"/>
      <c r="P1299" s="141"/>
      <c r="Q1299" s="141"/>
      <c r="R1299" s="141"/>
      <c r="S1299" s="42"/>
      <c r="T1299" s="43"/>
      <c r="U1299" s="43"/>
      <c r="V1299" s="43"/>
    </row>
    <row r="1300" spans="5:22" ht="12.75" customHeight="1" x14ac:dyDescent="0.2">
      <c r="E1300" s="41"/>
      <c r="F1300" s="42"/>
      <c r="G1300" s="43"/>
      <c r="H1300" s="43"/>
      <c r="I1300" s="43"/>
      <c r="O1300" s="141"/>
      <c r="P1300" s="141"/>
      <c r="Q1300" s="141"/>
      <c r="R1300" s="141"/>
      <c r="S1300" s="42"/>
      <c r="T1300" s="43"/>
      <c r="U1300" s="43"/>
      <c r="V1300" s="43"/>
    </row>
    <row r="1301" spans="5:22" ht="12.75" customHeight="1" x14ac:dyDescent="0.2">
      <c r="E1301" s="41"/>
      <c r="F1301" s="42"/>
      <c r="G1301" s="43"/>
      <c r="H1301" s="43"/>
      <c r="I1301" s="43"/>
      <c r="O1301" s="141"/>
      <c r="P1301" s="141"/>
      <c r="Q1301" s="141"/>
      <c r="R1301" s="141"/>
      <c r="S1301" s="42"/>
      <c r="T1301" s="43"/>
      <c r="U1301" s="43"/>
      <c r="V1301" s="43"/>
    </row>
    <row r="1302" spans="5:22" ht="12.75" customHeight="1" x14ac:dyDescent="0.2">
      <c r="E1302" s="41"/>
      <c r="F1302" s="42"/>
      <c r="G1302" s="43"/>
      <c r="H1302" s="43"/>
      <c r="I1302" s="43"/>
      <c r="O1302" s="141"/>
      <c r="P1302" s="141"/>
      <c r="Q1302" s="141"/>
      <c r="R1302" s="141"/>
      <c r="S1302" s="42"/>
      <c r="T1302" s="43"/>
      <c r="U1302" s="43"/>
      <c r="V1302" s="43"/>
    </row>
    <row r="1303" spans="5:22" ht="12.75" customHeight="1" x14ac:dyDescent="0.2">
      <c r="E1303" s="41"/>
      <c r="F1303" s="42"/>
      <c r="G1303" s="43"/>
      <c r="H1303" s="43"/>
      <c r="I1303" s="43"/>
      <c r="O1303" s="141"/>
      <c r="P1303" s="141"/>
      <c r="Q1303" s="141"/>
      <c r="R1303" s="141"/>
      <c r="S1303" s="42"/>
      <c r="T1303" s="43"/>
      <c r="U1303" s="43"/>
      <c r="V1303" s="43"/>
    </row>
    <row r="1304" spans="5:22" ht="12.75" customHeight="1" x14ac:dyDescent="0.2">
      <c r="E1304" s="41"/>
      <c r="F1304" s="42"/>
      <c r="G1304" s="43"/>
      <c r="H1304" s="43"/>
      <c r="I1304" s="43"/>
      <c r="O1304" s="141"/>
      <c r="P1304" s="141"/>
      <c r="Q1304" s="141"/>
      <c r="R1304" s="141"/>
      <c r="S1304" s="42"/>
      <c r="T1304" s="43"/>
      <c r="U1304" s="43"/>
      <c r="V1304" s="43"/>
    </row>
    <row r="1305" spans="5:22" ht="12.75" customHeight="1" x14ac:dyDescent="0.2">
      <c r="E1305" s="41"/>
      <c r="F1305" s="42"/>
      <c r="G1305" s="43"/>
      <c r="H1305" s="43"/>
      <c r="I1305" s="43"/>
      <c r="O1305" s="141"/>
      <c r="P1305" s="141"/>
      <c r="Q1305" s="141"/>
      <c r="R1305" s="141"/>
      <c r="S1305" s="42"/>
      <c r="T1305" s="43"/>
      <c r="U1305" s="43"/>
      <c r="V1305" s="43"/>
    </row>
    <row r="1306" spans="5:22" ht="12.75" customHeight="1" x14ac:dyDescent="0.2">
      <c r="E1306" s="41"/>
      <c r="F1306" s="42"/>
      <c r="G1306" s="43"/>
      <c r="H1306" s="43"/>
      <c r="I1306" s="43"/>
      <c r="O1306" s="141"/>
      <c r="P1306" s="141"/>
      <c r="Q1306" s="141"/>
      <c r="R1306" s="141"/>
      <c r="S1306" s="42"/>
      <c r="T1306" s="43"/>
      <c r="U1306" s="43"/>
      <c r="V1306" s="43"/>
    </row>
    <row r="1307" spans="5:22" ht="12.75" customHeight="1" x14ac:dyDescent="0.2">
      <c r="E1307" s="41"/>
      <c r="F1307" s="42"/>
      <c r="G1307" s="43"/>
      <c r="H1307" s="43"/>
      <c r="I1307" s="43"/>
      <c r="O1307" s="141"/>
      <c r="P1307" s="141"/>
      <c r="Q1307" s="141"/>
      <c r="R1307" s="141"/>
      <c r="S1307" s="42"/>
      <c r="T1307" s="43"/>
      <c r="U1307" s="43"/>
      <c r="V1307" s="43"/>
    </row>
    <row r="1308" spans="5:22" ht="12.75" customHeight="1" x14ac:dyDescent="0.2">
      <c r="E1308" s="41"/>
      <c r="F1308" s="42"/>
      <c r="G1308" s="43"/>
      <c r="H1308" s="43"/>
      <c r="I1308" s="43"/>
      <c r="O1308" s="141"/>
      <c r="P1308" s="141"/>
      <c r="Q1308" s="141"/>
      <c r="R1308" s="141"/>
      <c r="S1308" s="42"/>
      <c r="T1308" s="43"/>
      <c r="U1308" s="43"/>
      <c r="V1308" s="43"/>
    </row>
    <row r="1309" spans="5:22" ht="12.75" customHeight="1" x14ac:dyDescent="0.2">
      <c r="E1309" s="41"/>
      <c r="F1309" s="42"/>
      <c r="G1309" s="43"/>
      <c r="H1309" s="43"/>
      <c r="I1309" s="43"/>
      <c r="O1309" s="141"/>
      <c r="P1309" s="141"/>
      <c r="Q1309" s="141"/>
      <c r="R1309" s="141"/>
      <c r="S1309" s="42"/>
      <c r="T1309" s="43"/>
      <c r="U1309" s="43"/>
      <c r="V1309" s="43"/>
    </row>
    <row r="1310" spans="5:22" ht="12.75" customHeight="1" x14ac:dyDescent="0.2">
      <c r="E1310" s="41"/>
      <c r="F1310" s="42"/>
      <c r="G1310" s="43"/>
      <c r="H1310" s="43"/>
      <c r="I1310" s="43"/>
      <c r="O1310" s="141"/>
      <c r="P1310" s="141"/>
      <c r="Q1310" s="141"/>
      <c r="R1310" s="141"/>
      <c r="S1310" s="42"/>
      <c r="T1310" s="43"/>
      <c r="U1310" s="43"/>
      <c r="V1310" s="43"/>
    </row>
    <row r="1311" spans="5:22" ht="12.75" customHeight="1" x14ac:dyDescent="0.2">
      <c r="E1311" s="41"/>
      <c r="F1311" s="42"/>
      <c r="G1311" s="43"/>
      <c r="H1311" s="43"/>
      <c r="I1311" s="43"/>
      <c r="O1311" s="141"/>
      <c r="P1311" s="141"/>
      <c r="Q1311" s="141"/>
      <c r="R1311" s="141"/>
      <c r="S1311" s="42"/>
      <c r="T1311" s="43"/>
      <c r="U1311" s="43"/>
      <c r="V1311" s="43"/>
    </row>
    <row r="1312" spans="5:22" ht="12.75" customHeight="1" x14ac:dyDescent="0.2">
      <c r="E1312" s="41"/>
      <c r="F1312" s="42"/>
      <c r="G1312" s="43"/>
      <c r="H1312" s="43"/>
      <c r="I1312" s="43"/>
      <c r="O1312" s="141"/>
      <c r="P1312" s="141"/>
      <c r="Q1312" s="141"/>
      <c r="R1312" s="141"/>
      <c r="S1312" s="42"/>
      <c r="T1312" s="43"/>
      <c r="U1312" s="43"/>
      <c r="V1312" s="43"/>
    </row>
    <row r="1313" spans="5:22" ht="12.75" customHeight="1" x14ac:dyDescent="0.2">
      <c r="E1313" s="41"/>
      <c r="F1313" s="42"/>
      <c r="G1313" s="43"/>
      <c r="H1313" s="43"/>
      <c r="I1313" s="43"/>
      <c r="O1313" s="141"/>
      <c r="P1313" s="141"/>
      <c r="Q1313" s="141"/>
      <c r="R1313" s="141"/>
      <c r="S1313" s="42"/>
      <c r="T1313" s="43"/>
      <c r="U1313" s="43"/>
      <c r="V1313" s="43"/>
    </row>
    <row r="1314" spans="5:22" ht="12.75" customHeight="1" x14ac:dyDescent="0.2">
      <c r="E1314" s="41"/>
      <c r="F1314" s="42"/>
      <c r="G1314" s="43"/>
      <c r="H1314" s="43"/>
      <c r="I1314" s="43"/>
      <c r="O1314" s="141"/>
      <c r="P1314" s="141"/>
      <c r="Q1314" s="141"/>
      <c r="R1314" s="141"/>
      <c r="S1314" s="42"/>
      <c r="T1314" s="43"/>
      <c r="U1314" s="43"/>
      <c r="V1314" s="43"/>
    </row>
    <row r="1315" spans="5:22" ht="12.75" customHeight="1" x14ac:dyDescent="0.2">
      <c r="E1315" s="41"/>
      <c r="F1315" s="42"/>
      <c r="G1315" s="43"/>
      <c r="H1315" s="43"/>
      <c r="I1315" s="43"/>
      <c r="O1315" s="141"/>
      <c r="P1315" s="141"/>
      <c r="Q1315" s="141"/>
      <c r="R1315" s="141"/>
      <c r="S1315" s="42"/>
      <c r="T1315" s="43"/>
      <c r="U1315" s="43"/>
      <c r="V1315" s="43"/>
    </row>
    <row r="1316" spans="5:22" ht="12.75" customHeight="1" x14ac:dyDescent="0.2">
      <c r="E1316" s="41"/>
      <c r="F1316" s="42"/>
      <c r="G1316" s="43"/>
      <c r="H1316" s="43"/>
      <c r="I1316" s="43"/>
      <c r="O1316" s="141"/>
      <c r="P1316" s="141"/>
      <c r="Q1316" s="141"/>
      <c r="R1316" s="141"/>
      <c r="S1316" s="42"/>
      <c r="T1316" s="43"/>
      <c r="U1316" s="43"/>
      <c r="V1316" s="43"/>
    </row>
    <row r="1317" spans="5:22" ht="12.75" customHeight="1" x14ac:dyDescent="0.2">
      <c r="E1317" s="41"/>
      <c r="F1317" s="42"/>
      <c r="G1317" s="43"/>
      <c r="H1317" s="43"/>
      <c r="I1317" s="43"/>
      <c r="O1317" s="141"/>
      <c r="P1317" s="141"/>
      <c r="Q1317" s="141"/>
      <c r="R1317" s="141"/>
      <c r="S1317" s="42"/>
      <c r="T1317" s="43"/>
      <c r="U1317" s="43"/>
      <c r="V1317" s="43"/>
    </row>
    <row r="1318" spans="5:22" ht="12.75" customHeight="1" x14ac:dyDescent="0.2">
      <c r="E1318" s="41"/>
      <c r="F1318" s="42"/>
      <c r="G1318" s="43"/>
      <c r="H1318" s="43"/>
      <c r="I1318" s="43"/>
      <c r="O1318" s="141"/>
      <c r="P1318" s="141"/>
      <c r="Q1318" s="141"/>
      <c r="R1318" s="141"/>
      <c r="S1318" s="42"/>
      <c r="T1318" s="43"/>
      <c r="U1318" s="43"/>
      <c r="V1318" s="43"/>
    </row>
    <row r="1319" spans="5:22" ht="12.75" customHeight="1" x14ac:dyDescent="0.2">
      <c r="E1319" s="41"/>
      <c r="F1319" s="42"/>
      <c r="G1319" s="43"/>
      <c r="H1319" s="43"/>
      <c r="I1319" s="43"/>
      <c r="O1319" s="141"/>
      <c r="P1319" s="141"/>
      <c r="Q1319" s="141"/>
      <c r="R1319" s="141"/>
      <c r="S1319" s="42"/>
      <c r="T1319" s="43"/>
      <c r="U1319" s="43"/>
      <c r="V1319" s="43"/>
    </row>
    <row r="1320" spans="5:22" ht="12.75" customHeight="1" x14ac:dyDescent="0.2">
      <c r="E1320" s="41"/>
      <c r="F1320" s="42"/>
      <c r="G1320" s="43"/>
      <c r="H1320" s="43"/>
      <c r="I1320" s="43"/>
      <c r="O1320" s="141"/>
      <c r="P1320" s="141"/>
      <c r="Q1320" s="141"/>
      <c r="R1320" s="141"/>
      <c r="S1320" s="42"/>
      <c r="T1320" s="43"/>
      <c r="U1320" s="43"/>
      <c r="V1320" s="43"/>
    </row>
    <row r="1321" spans="5:22" ht="12.75" customHeight="1" x14ac:dyDescent="0.2">
      <c r="E1321" s="41"/>
      <c r="F1321" s="42"/>
      <c r="G1321" s="43"/>
      <c r="H1321" s="43"/>
      <c r="I1321" s="43"/>
      <c r="O1321" s="141"/>
      <c r="P1321" s="141"/>
      <c r="Q1321" s="141"/>
      <c r="R1321" s="141"/>
      <c r="S1321" s="42"/>
      <c r="T1321" s="43"/>
      <c r="U1321" s="43"/>
      <c r="V1321" s="43"/>
    </row>
    <row r="1322" spans="5:22" ht="12.75" customHeight="1" x14ac:dyDescent="0.2">
      <c r="E1322" s="41"/>
      <c r="F1322" s="42"/>
      <c r="G1322" s="43"/>
      <c r="H1322" s="43"/>
      <c r="I1322" s="43"/>
      <c r="O1322" s="141"/>
      <c r="P1322" s="141"/>
      <c r="Q1322" s="141"/>
      <c r="R1322" s="141"/>
      <c r="S1322" s="42"/>
      <c r="T1322" s="43"/>
      <c r="U1322" s="43"/>
      <c r="V1322" s="43"/>
    </row>
    <row r="1323" spans="5:22" ht="12.75" customHeight="1" x14ac:dyDescent="0.2">
      <c r="E1323" s="41"/>
      <c r="F1323" s="42"/>
      <c r="G1323" s="43"/>
      <c r="H1323" s="43"/>
      <c r="I1323" s="43"/>
      <c r="O1323" s="141"/>
      <c r="P1323" s="141"/>
      <c r="Q1323" s="141"/>
      <c r="R1323" s="141"/>
      <c r="S1323" s="42"/>
      <c r="T1323" s="43"/>
      <c r="U1323" s="43"/>
      <c r="V1323" s="43"/>
    </row>
    <row r="1324" spans="5:22" ht="12.75" customHeight="1" x14ac:dyDescent="0.2">
      <c r="E1324" s="41"/>
      <c r="F1324" s="42"/>
      <c r="G1324" s="43"/>
      <c r="H1324" s="43"/>
      <c r="I1324" s="43"/>
      <c r="O1324" s="141"/>
      <c r="P1324" s="141"/>
      <c r="Q1324" s="141"/>
      <c r="R1324" s="141"/>
      <c r="S1324" s="42"/>
      <c r="T1324" s="43"/>
      <c r="U1324" s="43"/>
      <c r="V1324" s="43"/>
    </row>
    <row r="1325" spans="5:22" ht="12.75" customHeight="1" x14ac:dyDescent="0.2">
      <c r="E1325" s="41"/>
      <c r="F1325" s="42"/>
      <c r="G1325" s="43"/>
      <c r="H1325" s="43"/>
      <c r="I1325" s="43"/>
      <c r="O1325" s="141"/>
      <c r="P1325" s="141"/>
      <c r="Q1325" s="141"/>
      <c r="R1325" s="141"/>
      <c r="S1325" s="42"/>
      <c r="T1325" s="43"/>
      <c r="U1325" s="43"/>
      <c r="V1325" s="43"/>
    </row>
    <row r="1326" spans="5:22" ht="12.75" customHeight="1" x14ac:dyDescent="0.2">
      <c r="E1326" s="41"/>
      <c r="F1326" s="42"/>
      <c r="G1326" s="43"/>
      <c r="H1326" s="43"/>
      <c r="I1326" s="43"/>
      <c r="O1326" s="141"/>
      <c r="P1326" s="141"/>
      <c r="Q1326" s="141"/>
      <c r="R1326" s="141"/>
      <c r="S1326" s="42"/>
      <c r="T1326" s="43"/>
      <c r="U1326" s="43"/>
      <c r="V1326" s="43"/>
    </row>
    <row r="1327" spans="5:22" ht="12.75" customHeight="1" x14ac:dyDescent="0.2">
      <c r="E1327" s="41"/>
      <c r="F1327" s="42"/>
      <c r="G1327" s="43"/>
      <c r="H1327" s="43"/>
      <c r="I1327" s="43"/>
      <c r="O1327" s="141"/>
      <c r="P1327" s="141"/>
      <c r="Q1327" s="141"/>
      <c r="R1327" s="141"/>
      <c r="S1327" s="42"/>
      <c r="T1327" s="43"/>
      <c r="U1327" s="43"/>
      <c r="V1327" s="43"/>
    </row>
    <row r="1328" spans="5:22" ht="12.75" customHeight="1" x14ac:dyDescent="0.2">
      <c r="E1328" s="41"/>
      <c r="F1328" s="42"/>
      <c r="G1328" s="43"/>
      <c r="H1328" s="43"/>
      <c r="I1328" s="43"/>
      <c r="O1328" s="141"/>
      <c r="P1328" s="141"/>
      <c r="Q1328" s="141"/>
      <c r="R1328" s="141"/>
      <c r="S1328" s="42"/>
      <c r="T1328" s="43"/>
      <c r="U1328" s="43"/>
      <c r="V1328" s="43"/>
    </row>
    <row r="1329" spans="5:22" ht="12.75" customHeight="1" x14ac:dyDescent="0.2">
      <c r="E1329" s="41"/>
      <c r="F1329" s="42"/>
      <c r="G1329" s="43"/>
      <c r="H1329" s="43"/>
      <c r="I1329" s="43"/>
      <c r="O1329" s="141"/>
      <c r="P1329" s="141"/>
      <c r="Q1329" s="141"/>
      <c r="R1329" s="141"/>
      <c r="S1329" s="42"/>
      <c r="T1329" s="43"/>
      <c r="U1329" s="43"/>
      <c r="V1329" s="43"/>
    </row>
    <row r="1330" spans="5:22" ht="12.75" customHeight="1" x14ac:dyDescent="0.2">
      <c r="E1330" s="41"/>
      <c r="F1330" s="42"/>
      <c r="G1330" s="43"/>
      <c r="H1330" s="43"/>
      <c r="I1330" s="43"/>
      <c r="O1330" s="141"/>
      <c r="P1330" s="141"/>
      <c r="Q1330" s="141"/>
      <c r="R1330" s="141"/>
      <c r="S1330" s="42"/>
      <c r="T1330" s="43"/>
      <c r="U1330" s="43"/>
      <c r="V1330" s="43"/>
    </row>
    <row r="1331" spans="5:22" ht="12.75" customHeight="1" x14ac:dyDescent="0.2">
      <c r="E1331" s="41"/>
      <c r="F1331" s="42"/>
      <c r="G1331" s="43"/>
      <c r="H1331" s="43"/>
      <c r="I1331" s="43"/>
      <c r="O1331" s="141"/>
      <c r="P1331" s="141"/>
      <c r="Q1331" s="141"/>
      <c r="R1331" s="141"/>
      <c r="S1331" s="42"/>
      <c r="T1331" s="43"/>
      <c r="U1331" s="43"/>
      <c r="V1331" s="43"/>
    </row>
    <row r="1332" spans="5:22" ht="12.75" customHeight="1" x14ac:dyDescent="0.2">
      <c r="E1332" s="41"/>
      <c r="F1332" s="42"/>
      <c r="G1332" s="43"/>
      <c r="H1332" s="43"/>
      <c r="I1332" s="43"/>
      <c r="O1332" s="141"/>
      <c r="P1332" s="141"/>
      <c r="Q1332" s="141"/>
      <c r="R1332" s="141"/>
      <c r="S1332" s="42"/>
      <c r="T1332" s="43"/>
      <c r="U1332" s="43"/>
      <c r="V1332" s="43"/>
    </row>
    <row r="1333" spans="5:22" ht="12.75" customHeight="1" x14ac:dyDescent="0.2">
      <c r="E1333" s="41"/>
      <c r="F1333" s="42"/>
      <c r="G1333" s="43"/>
      <c r="H1333" s="43"/>
      <c r="I1333" s="43"/>
      <c r="O1333" s="141"/>
      <c r="P1333" s="141"/>
      <c r="Q1333" s="141"/>
      <c r="R1333" s="141"/>
      <c r="S1333" s="42"/>
      <c r="T1333" s="43"/>
      <c r="U1333" s="43"/>
      <c r="V1333" s="43"/>
    </row>
    <row r="1334" spans="5:22" ht="12.75" customHeight="1" x14ac:dyDescent="0.2">
      <c r="E1334" s="41"/>
      <c r="F1334" s="42"/>
      <c r="G1334" s="43"/>
      <c r="H1334" s="43"/>
      <c r="I1334" s="43"/>
      <c r="O1334" s="141"/>
      <c r="P1334" s="141"/>
      <c r="Q1334" s="141"/>
      <c r="R1334" s="141"/>
      <c r="S1334" s="42"/>
      <c r="T1334" s="43"/>
      <c r="U1334" s="43"/>
      <c r="V1334" s="43"/>
    </row>
    <row r="1335" spans="5:22" ht="12.75" customHeight="1" x14ac:dyDescent="0.2">
      <c r="E1335" s="41"/>
      <c r="F1335" s="42"/>
      <c r="G1335" s="43"/>
      <c r="H1335" s="43"/>
      <c r="I1335" s="43"/>
      <c r="O1335" s="141"/>
      <c r="P1335" s="141"/>
      <c r="Q1335" s="141"/>
      <c r="R1335" s="141"/>
      <c r="S1335" s="42"/>
      <c r="T1335" s="43"/>
      <c r="U1335" s="43"/>
      <c r="V1335" s="43"/>
    </row>
    <row r="1336" spans="5:22" ht="12.75" customHeight="1" x14ac:dyDescent="0.2">
      <c r="E1336" s="41"/>
      <c r="F1336" s="42"/>
      <c r="G1336" s="43"/>
      <c r="H1336" s="43"/>
      <c r="I1336" s="43"/>
      <c r="O1336" s="141"/>
      <c r="P1336" s="141"/>
      <c r="Q1336" s="141"/>
      <c r="R1336" s="141"/>
      <c r="S1336" s="42"/>
      <c r="T1336" s="43"/>
      <c r="U1336" s="43"/>
      <c r="V1336" s="43"/>
    </row>
    <row r="1337" spans="5:22" ht="12.75" customHeight="1" x14ac:dyDescent="0.2">
      <c r="E1337" s="41"/>
      <c r="F1337" s="42"/>
      <c r="G1337" s="43"/>
      <c r="H1337" s="43"/>
      <c r="I1337" s="43"/>
      <c r="O1337" s="141"/>
      <c r="P1337" s="141"/>
      <c r="Q1337" s="141"/>
      <c r="R1337" s="141"/>
      <c r="S1337" s="42"/>
      <c r="T1337" s="43"/>
      <c r="U1337" s="43"/>
      <c r="V1337" s="43"/>
    </row>
    <row r="1338" spans="5:22" ht="12.75" customHeight="1" x14ac:dyDescent="0.2">
      <c r="E1338" s="41"/>
      <c r="F1338" s="42"/>
      <c r="G1338" s="43"/>
      <c r="H1338" s="43"/>
      <c r="I1338" s="43"/>
      <c r="O1338" s="141"/>
      <c r="P1338" s="141"/>
      <c r="Q1338" s="141"/>
      <c r="R1338" s="141"/>
      <c r="S1338" s="42"/>
      <c r="T1338" s="43"/>
      <c r="U1338" s="43"/>
      <c r="V1338" s="43"/>
    </row>
    <row r="1339" spans="5:22" ht="12.75" customHeight="1" x14ac:dyDescent="0.2">
      <c r="E1339" s="41"/>
      <c r="F1339" s="42"/>
      <c r="G1339" s="43"/>
      <c r="H1339" s="43"/>
      <c r="I1339" s="43"/>
      <c r="O1339" s="141"/>
      <c r="P1339" s="141"/>
      <c r="Q1339" s="141"/>
      <c r="R1339" s="141"/>
      <c r="S1339" s="42"/>
      <c r="T1339" s="43"/>
      <c r="U1339" s="43"/>
      <c r="V1339" s="43"/>
    </row>
    <row r="1340" spans="5:22" ht="12.75" customHeight="1" x14ac:dyDescent="0.2">
      <c r="E1340" s="41"/>
      <c r="F1340" s="42"/>
      <c r="G1340" s="43"/>
      <c r="H1340" s="43"/>
      <c r="I1340" s="43"/>
      <c r="O1340" s="141"/>
      <c r="P1340" s="141"/>
      <c r="Q1340" s="141"/>
      <c r="R1340" s="141"/>
      <c r="S1340" s="42"/>
      <c r="T1340" s="43"/>
      <c r="U1340" s="43"/>
      <c r="V1340" s="43"/>
    </row>
    <row r="1341" spans="5:22" ht="12.75" customHeight="1" x14ac:dyDescent="0.2">
      <c r="E1341" s="41"/>
      <c r="F1341" s="42"/>
      <c r="G1341" s="43"/>
      <c r="H1341" s="43"/>
      <c r="I1341" s="43"/>
      <c r="O1341" s="141"/>
      <c r="P1341" s="141"/>
      <c r="Q1341" s="141"/>
      <c r="R1341" s="141"/>
      <c r="S1341" s="42"/>
      <c r="T1341" s="43"/>
      <c r="U1341" s="43"/>
      <c r="V1341" s="43"/>
    </row>
    <row r="1342" spans="5:22" ht="12.75" customHeight="1" x14ac:dyDescent="0.2">
      <c r="E1342" s="41"/>
      <c r="F1342" s="42"/>
      <c r="G1342" s="43"/>
      <c r="H1342" s="43"/>
      <c r="I1342" s="43"/>
      <c r="O1342" s="141"/>
      <c r="P1342" s="141"/>
      <c r="Q1342" s="141"/>
      <c r="R1342" s="141"/>
      <c r="S1342" s="42"/>
      <c r="T1342" s="43"/>
      <c r="U1342" s="43"/>
      <c r="V1342" s="43"/>
    </row>
    <row r="1343" spans="5:22" ht="12.75" customHeight="1" x14ac:dyDescent="0.2">
      <c r="E1343" s="41"/>
      <c r="F1343" s="42"/>
      <c r="G1343" s="43"/>
      <c r="H1343" s="43"/>
      <c r="I1343" s="43"/>
      <c r="O1343" s="141"/>
      <c r="P1343" s="141"/>
      <c r="Q1343" s="141"/>
      <c r="R1343" s="141"/>
      <c r="S1343" s="42"/>
      <c r="T1343" s="43"/>
      <c r="U1343" s="43"/>
      <c r="V1343" s="43"/>
    </row>
    <row r="1344" spans="5:22" ht="12.75" customHeight="1" x14ac:dyDescent="0.2">
      <c r="E1344" s="41"/>
      <c r="F1344" s="42"/>
      <c r="G1344" s="43"/>
      <c r="H1344" s="43"/>
      <c r="I1344" s="43"/>
      <c r="O1344" s="141"/>
      <c r="P1344" s="141"/>
      <c r="Q1344" s="141"/>
      <c r="R1344" s="141"/>
      <c r="S1344" s="42"/>
      <c r="T1344" s="43"/>
      <c r="U1344" s="43"/>
      <c r="V1344" s="43"/>
    </row>
    <row r="1345" spans="5:22" ht="12.75" customHeight="1" x14ac:dyDescent="0.2">
      <c r="E1345" s="41"/>
      <c r="F1345" s="42"/>
      <c r="G1345" s="43"/>
      <c r="H1345" s="43"/>
      <c r="I1345" s="43"/>
      <c r="O1345" s="141"/>
      <c r="P1345" s="141"/>
      <c r="Q1345" s="141"/>
      <c r="R1345" s="141"/>
      <c r="S1345" s="42"/>
      <c r="T1345" s="43"/>
      <c r="U1345" s="43"/>
      <c r="V1345" s="43"/>
    </row>
    <row r="1346" spans="5:22" ht="12.75" customHeight="1" x14ac:dyDescent="0.2">
      <c r="E1346" s="41"/>
      <c r="F1346" s="42"/>
      <c r="G1346" s="43"/>
      <c r="H1346" s="43"/>
      <c r="I1346" s="43"/>
      <c r="O1346" s="141"/>
      <c r="P1346" s="141"/>
      <c r="Q1346" s="141"/>
      <c r="R1346" s="141"/>
      <c r="S1346" s="42"/>
      <c r="T1346" s="43"/>
      <c r="U1346" s="43"/>
      <c r="V1346" s="43"/>
    </row>
    <row r="1347" spans="5:22" ht="12.75" customHeight="1" x14ac:dyDescent="0.2">
      <c r="E1347" s="41"/>
      <c r="F1347" s="42"/>
      <c r="G1347" s="43"/>
      <c r="H1347" s="43"/>
      <c r="I1347" s="43"/>
      <c r="O1347" s="141"/>
      <c r="P1347" s="141"/>
      <c r="Q1347" s="141"/>
      <c r="R1347" s="141"/>
      <c r="S1347" s="42"/>
      <c r="T1347" s="43"/>
      <c r="U1347" s="43"/>
      <c r="V1347" s="43"/>
    </row>
    <row r="1348" spans="5:22" ht="12.75" customHeight="1" x14ac:dyDescent="0.2">
      <c r="E1348" s="41"/>
      <c r="F1348" s="42"/>
      <c r="G1348" s="43"/>
      <c r="H1348" s="43"/>
      <c r="I1348" s="43"/>
      <c r="O1348" s="141"/>
      <c r="P1348" s="141"/>
      <c r="Q1348" s="141"/>
      <c r="R1348" s="141"/>
      <c r="S1348" s="42"/>
      <c r="T1348" s="43"/>
      <c r="U1348" s="43"/>
      <c r="V1348" s="43"/>
    </row>
    <row r="1349" spans="5:22" ht="12.75" customHeight="1" x14ac:dyDescent="0.2">
      <c r="E1349" s="41"/>
      <c r="F1349" s="42"/>
      <c r="G1349" s="43"/>
      <c r="H1349" s="43"/>
      <c r="I1349" s="43"/>
      <c r="O1349" s="141"/>
      <c r="P1349" s="141"/>
      <c r="Q1349" s="141"/>
      <c r="R1349" s="141"/>
      <c r="S1349" s="42"/>
      <c r="T1349" s="43"/>
      <c r="U1349" s="43"/>
      <c r="V1349" s="43"/>
    </row>
    <row r="1350" spans="5:22" ht="12.75" customHeight="1" x14ac:dyDescent="0.2">
      <c r="E1350" s="41"/>
      <c r="F1350" s="42"/>
      <c r="G1350" s="43"/>
      <c r="H1350" s="43"/>
      <c r="I1350" s="43"/>
      <c r="O1350" s="141"/>
      <c r="P1350" s="141"/>
      <c r="Q1350" s="141"/>
      <c r="R1350" s="141"/>
      <c r="S1350" s="42"/>
      <c r="T1350" s="43"/>
      <c r="U1350" s="43"/>
      <c r="V1350" s="43"/>
    </row>
    <row r="1351" spans="5:22" ht="12.75" customHeight="1" x14ac:dyDescent="0.2">
      <c r="E1351" s="41"/>
      <c r="F1351" s="42"/>
      <c r="G1351" s="43"/>
      <c r="H1351" s="43"/>
      <c r="I1351" s="43"/>
      <c r="O1351" s="141"/>
      <c r="P1351" s="141"/>
      <c r="Q1351" s="141"/>
      <c r="R1351" s="141"/>
      <c r="S1351" s="42"/>
      <c r="T1351" s="43"/>
      <c r="U1351" s="43"/>
      <c r="V1351" s="43"/>
    </row>
    <row r="1352" spans="5:22" ht="12.75" customHeight="1" x14ac:dyDescent="0.2">
      <c r="E1352" s="41"/>
      <c r="F1352" s="42"/>
      <c r="G1352" s="43"/>
      <c r="H1352" s="43"/>
      <c r="I1352" s="43"/>
      <c r="O1352" s="141"/>
      <c r="P1352" s="141"/>
      <c r="Q1352" s="141"/>
      <c r="R1352" s="141"/>
      <c r="S1352" s="42"/>
      <c r="T1352" s="43"/>
      <c r="U1352" s="43"/>
      <c r="V1352" s="43"/>
    </row>
    <row r="1353" spans="5:22" ht="12.75" customHeight="1" x14ac:dyDescent="0.2">
      <c r="E1353" s="41"/>
      <c r="F1353" s="42"/>
      <c r="G1353" s="43"/>
      <c r="H1353" s="43"/>
      <c r="I1353" s="43"/>
      <c r="O1353" s="141"/>
      <c r="P1353" s="141"/>
      <c r="Q1353" s="141"/>
      <c r="R1353" s="141"/>
      <c r="S1353" s="42"/>
      <c r="T1353" s="43"/>
      <c r="U1353" s="43"/>
      <c r="V1353" s="43"/>
    </row>
    <row r="1354" spans="5:22" ht="12.75" customHeight="1" x14ac:dyDescent="0.2">
      <c r="E1354" s="41"/>
      <c r="F1354" s="42"/>
      <c r="G1354" s="43"/>
      <c r="H1354" s="43"/>
      <c r="I1354" s="43"/>
      <c r="O1354" s="141"/>
      <c r="P1354" s="141"/>
      <c r="Q1354" s="141"/>
      <c r="R1354" s="141"/>
      <c r="S1354" s="42"/>
      <c r="T1354" s="43"/>
      <c r="U1354" s="43"/>
      <c r="V1354" s="43"/>
    </row>
    <row r="1355" spans="5:22" ht="12.75" customHeight="1" x14ac:dyDescent="0.2">
      <c r="E1355" s="41"/>
      <c r="F1355" s="42"/>
      <c r="G1355" s="43"/>
      <c r="H1355" s="43"/>
      <c r="I1355" s="43"/>
      <c r="O1355" s="141"/>
      <c r="P1355" s="141"/>
      <c r="Q1355" s="141"/>
      <c r="R1355" s="141"/>
      <c r="S1355" s="42"/>
      <c r="T1355" s="43"/>
      <c r="U1355" s="43"/>
      <c r="V1355" s="43"/>
    </row>
    <row r="1356" spans="5:22" ht="12.75" customHeight="1" x14ac:dyDescent="0.2">
      <c r="E1356" s="41"/>
      <c r="F1356" s="42"/>
      <c r="G1356" s="43"/>
      <c r="H1356" s="43"/>
      <c r="I1356" s="43"/>
      <c r="O1356" s="141"/>
      <c r="P1356" s="141"/>
      <c r="Q1356" s="141"/>
      <c r="R1356" s="141"/>
      <c r="S1356" s="42"/>
      <c r="T1356" s="43"/>
      <c r="U1356" s="43"/>
      <c r="V1356" s="43"/>
    </row>
    <row r="1357" spans="5:22" ht="12.75" customHeight="1" x14ac:dyDescent="0.2">
      <c r="E1357" s="41"/>
      <c r="F1357" s="42"/>
      <c r="G1357" s="43"/>
      <c r="H1357" s="43"/>
      <c r="I1357" s="43"/>
      <c r="O1357" s="141"/>
      <c r="P1357" s="141"/>
      <c r="Q1357" s="141"/>
      <c r="R1357" s="141"/>
      <c r="S1357" s="42"/>
      <c r="T1357" s="43"/>
      <c r="U1357" s="43"/>
      <c r="V1357" s="43"/>
    </row>
    <row r="1358" spans="5:22" ht="12.75" customHeight="1" x14ac:dyDescent="0.2">
      <c r="E1358" s="41"/>
      <c r="F1358" s="42"/>
      <c r="G1358" s="43"/>
      <c r="H1358" s="43"/>
      <c r="I1358" s="43"/>
      <c r="O1358" s="141"/>
      <c r="P1358" s="141"/>
      <c r="Q1358" s="141"/>
      <c r="R1358" s="141"/>
      <c r="S1358" s="42"/>
      <c r="T1358" s="43"/>
      <c r="U1358" s="43"/>
      <c r="V1358" s="43"/>
    </row>
    <row r="1359" spans="5:22" ht="12.75" customHeight="1" x14ac:dyDescent="0.2">
      <c r="E1359" s="41"/>
      <c r="F1359" s="42"/>
      <c r="G1359" s="43"/>
      <c r="H1359" s="43"/>
      <c r="I1359" s="43"/>
      <c r="O1359" s="141"/>
      <c r="P1359" s="141"/>
      <c r="Q1359" s="141"/>
      <c r="R1359" s="141"/>
      <c r="S1359" s="42"/>
      <c r="T1359" s="43"/>
      <c r="U1359" s="43"/>
      <c r="V1359" s="43"/>
    </row>
    <row r="1360" spans="5:22" ht="12.75" customHeight="1" x14ac:dyDescent="0.2">
      <c r="E1360" s="41"/>
      <c r="F1360" s="42"/>
      <c r="G1360" s="43"/>
      <c r="H1360" s="43"/>
      <c r="I1360" s="43"/>
      <c r="O1360" s="141"/>
      <c r="P1360" s="141"/>
      <c r="Q1360" s="141"/>
      <c r="R1360" s="141"/>
      <c r="S1360" s="42"/>
      <c r="T1360" s="43"/>
      <c r="U1360" s="43"/>
      <c r="V1360" s="43"/>
    </row>
    <row r="1361" spans="5:22" ht="12.75" customHeight="1" x14ac:dyDescent="0.2">
      <c r="E1361" s="41"/>
      <c r="F1361" s="42"/>
      <c r="G1361" s="43"/>
      <c r="H1361" s="43"/>
      <c r="I1361" s="43"/>
      <c r="O1361" s="141"/>
      <c r="P1361" s="141"/>
      <c r="Q1361" s="141"/>
      <c r="R1361" s="141"/>
      <c r="S1361" s="42"/>
      <c r="T1361" s="43"/>
      <c r="U1361" s="43"/>
      <c r="V1361" s="43"/>
    </row>
    <row r="1362" spans="5:22" ht="12.75" customHeight="1" x14ac:dyDescent="0.2">
      <c r="E1362" s="41"/>
      <c r="F1362" s="42"/>
      <c r="G1362" s="43"/>
      <c r="H1362" s="43"/>
      <c r="I1362" s="43"/>
      <c r="O1362" s="141"/>
      <c r="P1362" s="141"/>
      <c r="Q1362" s="141"/>
      <c r="R1362" s="141"/>
      <c r="S1362" s="42"/>
      <c r="T1362" s="43"/>
      <c r="U1362" s="43"/>
      <c r="V1362" s="43"/>
    </row>
    <row r="1363" spans="5:22" ht="12.75" customHeight="1" x14ac:dyDescent="0.2">
      <c r="E1363" s="41"/>
      <c r="F1363" s="42"/>
      <c r="G1363" s="43"/>
      <c r="H1363" s="43"/>
      <c r="I1363" s="43"/>
      <c r="O1363" s="141"/>
      <c r="P1363" s="141"/>
      <c r="Q1363" s="141"/>
      <c r="R1363" s="141"/>
      <c r="S1363" s="42"/>
      <c r="T1363" s="43"/>
      <c r="U1363" s="43"/>
      <c r="V1363" s="43"/>
    </row>
    <row r="1364" spans="5:22" ht="12.75" customHeight="1" x14ac:dyDescent="0.2">
      <c r="E1364" s="41"/>
      <c r="F1364" s="42"/>
      <c r="G1364" s="43"/>
      <c r="H1364" s="43"/>
      <c r="I1364" s="43"/>
      <c r="O1364" s="141"/>
      <c r="P1364" s="141"/>
      <c r="Q1364" s="141"/>
      <c r="R1364" s="141"/>
      <c r="S1364" s="42"/>
      <c r="T1364" s="43"/>
      <c r="U1364" s="43"/>
      <c r="V1364" s="43"/>
    </row>
    <row r="1365" spans="5:22" ht="12.75" customHeight="1" x14ac:dyDescent="0.2">
      <c r="E1365" s="41"/>
      <c r="F1365" s="42"/>
      <c r="G1365" s="43"/>
      <c r="H1365" s="43"/>
      <c r="I1365" s="43"/>
      <c r="O1365" s="141"/>
      <c r="P1365" s="141"/>
      <c r="Q1365" s="141"/>
      <c r="R1365" s="141"/>
      <c r="S1365" s="42"/>
      <c r="T1365" s="43"/>
      <c r="U1365" s="43"/>
      <c r="V1365" s="43"/>
    </row>
    <row r="1366" spans="5:22" ht="12.75" customHeight="1" x14ac:dyDescent="0.2">
      <c r="E1366" s="41"/>
      <c r="F1366" s="42"/>
      <c r="G1366" s="43"/>
      <c r="H1366" s="43"/>
      <c r="I1366" s="43"/>
      <c r="O1366" s="141"/>
      <c r="P1366" s="141"/>
      <c r="Q1366" s="141"/>
      <c r="R1366" s="141"/>
      <c r="S1366" s="42"/>
      <c r="T1366" s="43"/>
      <c r="U1366" s="43"/>
      <c r="V1366" s="43"/>
    </row>
    <row r="1367" spans="5:22" ht="12.75" customHeight="1" x14ac:dyDescent="0.2">
      <c r="E1367" s="41"/>
      <c r="F1367" s="42"/>
      <c r="G1367" s="43"/>
      <c r="H1367" s="43"/>
      <c r="I1367" s="43"/>
      <c r="O1367" s="141"/>
      <c r="P1367" s="141"/>
      <c r="Q1367" s="141"/>
      <c r="R1367" s="141"/>
      <c r="S1367" s="42"/>
      <c r="T1367" s="43"/>
      <c r="U1367" s="43"/>
      <c r="V1367" s="43"/>
    </row>
    <row r="1368" spans="5:22" ht="12.75" customHeight="1" x14ac:dyDescent="0.2">
      <c r="E1368" s="41"/>
      <c r="F1368" s="42"/>
      <c r="G1368" s="43"/>
      <c r="H1368" s="43"/>
      <c r="I1368" s="43"/>
      <c r="O1368" s="141"/>
      <c r="P1368" s="141"/>
      <c r="Q1368" s="141"/>
      <c r="R1368" s="141"/>
      <c r="S1368" s="42"/>
      <c r="T1368" s="43"/>
      <c r="U1368" s="43"/>
      <c r="V1368" s="43"/>
    </row>
    <row r="1369" spans="5:22" ht="12.75" customHeight="1" x14ac:dyDescent="0.2">
      <c r="E1369" s="41"/>
      <c r="F1369" s="42"/>
      <c r="G1369" s="43"/>
      <c r="H1369" s="43"/>
      <c r="I1369" s="43"/>
      <c r="O1369" s="141"/>
      <c r="P1369" s="141"/>
      <c r="Q1369" s="141"/>
      <c r="R1369" s="141"/>
      <c r="S1369" s="42"/>
      <c r="T1369" s="43"/>
      <c r="U1369" s="43"/>
      <c r="V1369" s="43"/>
    </row>
    <row r="1370" spans="5:22" ht="12.75" customHeight="1" x14ac:dyDescent="0.2">
      <c r="E1370" s="41"/>
      <c r="F1370" s="42"/>
      <c r="G1370" s="43"/>
      <c r="H1370" s="43"/>
      <c r="I1370" s="43"/>
      <c r="O1370" s="141"/>
      <c r="P1370" s="141"/>
      <c r="Q1370" s="141"/>
      <c r="R1370" s="141"/>
      <c r="S1370" s="42"/>
      <c r="T1370" s="43"/>
      <c r="U1370" s="43"/>
      <c r="V1370" s="43"/>
    </row>
    <row r="1371" spans="5:22" ht="12.75" customHeight="1" x14ac:dyDescent="0.2">
      <c r="E1371" s="41"/>
      <c r="F1371" s="42"/>
      <c r="G1371" s="43"/>
      <c r="H1371" s="43"/>
      <c r="I1371" s="43"/>
      <c r="O1371" s="141"/>
      <c r="P1371" s="141"/>
      <c r="Q1371" s="141"/>
      <c r="R1371" s="141"/>
      <c r="S1371" s="42"/>
      <c r="T1371" s="43"/>
      <c r="U1371" s="43"/>
      <c r="V1371" s="43"/>
    </row>
    <row r="1372" spans="5:22" ht="12.75" customHeight="1" x14ac:dyDescent="0.2">
      <c r="E1372" s="41"/>
      <c r="F1372" s="42"/>
      <c r="G1372" s="43"/>
      <c r="H1372" s="43"/>
      <c r="I1372" s="43"/>
      <c r="O1372" s="141"/>
      <c r="P1372" s="141"/>
      <c r="Q1372" s="141"/>
      <c r="R1372" s="141"/>
      <c r="S1372" s="42"/>
      <c r="T1372" s="43"/>
      <c r="U1372" s="43"/>
      <c r="V1372" s="43"/>
    </row>
    <row r="1373" spans="5:22" ht="12.75" customHeight="1" x14ac:dyDescent="0.2">
      <c r="E1373" s="41"/>
      <c r="F1373" s="42"/>
      <c r="G1373" s="43"/>
      <c r="H1373" s="43"/>
      <c r="I1373" s="43"/>
      <c r="O1373" s="141"/>
      <c r="P1373" s="141"/>
      <c r="Q1373" s="141"/>
      <c r="R1373" s="141"/>
      <c r="S1373" s="42"/>
      <c r="T1373" s="43"/>
      <c r="U1373" s="43"/>
      <c r="V1373" s="43"/>
    </row>
    <row r="1374" spans="5:22" ht="12.75" customHeight="1" x14ac:dyDescent="0.2">
      <c r="E1374" s="41"/>
      <c r="F1374" s="42"/>
      <c r="G1374" s="43"/>
      <c r="H1374" s="43"/>
      <c r="I1374" s="43"/>
      <c r="O1374" s="141"/>
      <c r="P1374" s="141"/>
      <c r="Q1374" s="141"/>
      <c r="R1374" s="141"/>
      <c r="S1374" s="42"/>
      <c r="T1374" s="43"/>
      <c r="U1374" s="43"/>
      <c r="V1374" s="43"/>
    </row>
    <row r="1375" spans="5:22" ht="12.75" customHeight="1" x14ac:dyDescent="0.2">
      <c r="E1375" s="41"/>
      <c r="F1375" s="42"/>
      <c r="G1375" s="43"/>
      <c r="H1375" s="43"/>
      <c r="I1375" s="43"/>
      <c r="O1375" s="141"/>
      <c r="P1375" s="141"/>
      <c r="Q1375" s="141"/>
      <c r="R1375" s="141"/>
      <c r="S1375" s="42"/>
      <c r="T1375" s="43"/>
      <c r="U1375" s="43"/>
      <c r="V1375" s="43"/>
    </row>
    <row r="1376" spans="5:22" ht="12.75" customHeight="1" x14ac:dyDescent="0.2">
      <c r="E1376" s="41"/>
      <c r="F1376" s="42"/>
      <c r="G1376" s="43"/>
      <c r="H1376" s="43"/>
      <c r="I1376" s="43"/>
      <c r="O1376" s="141"/>
      <c r="P1376" s="141"/>
      <c r="Q1376" s="141"/>
      <c r="R1376" s="141"/>
      <c r="S1376" s="42"/>
      <c r="T1376" s="43"/>
      <c r="U1376" s="43"/>
      <c r="V1376" s="43"/>
    </row>
    <row r="1377" spans="5:22" ht="12.75" customHeight="1" x14ac:dyDescent="0.2">
      <c r="E1377" s="41"/>
      <c r="F1377" s="42"/>
      <c r="G1377" s="43"/>
      <c r="H1377" s="43"/>
      <c r="I1377" s="43"/>
      <c r="O1377" s="141"/>
      <c r="P1377" s="141"/>
      <c r="Q1377" s="141"/>
      <c r="R1377" s="141"/>
      <c r="S1377" s="42"/>
      <c r="T1377" s="43"/>
      <c r="U1377" s="43"/>
      <c r="V1377" s="43"/>
    </row>
    <row r="1378" spans="5:22" ht="12.75" customHeight="1" x14ac:dyDescent="0.2">
      <c r="E1378" s="41"/>
      <c r="F1378" s="42"/>
      <c r="G1378" s="43"/>
      <c r="H1378" s="43"/>
      <c r="I1378" s="43"/>
      <c r="O1378" s="141"/>
      <c r="P1378" s="141"/>
      <c r="Q1378" s="141"/>
      <c r="R1378" s="141"/>
      <c r="S1378" s="42"/>
      <c r="T1378" s="43"/>
      <c r="U1378" s="43"/>
      <c r="V1378" s="43"/>
    </row>
    <row r="1379" spans="5:22" ht="12.75" customHeight="1" x14ac:dyDescent="0.2">
      <c r="E1379" s="41"/>
      <c r="F1379" s="42"/>
      <c r="G1379" s="43"/>
      <c r="H1379" s="43"/>
      <c r="I1379" s="43"/>
      <c r="O1379" s="141"/>
      <c r="P1379" s="141"/>
      <c r="Q1379" s="141"/>
      <c r="R1379" s="141"/>
      <c r="S1379" s="42"/>
      <c r="T1379" s="43"/>
      <c r="U1379" s="43"/>
      <c r="V1379" s="43"/>
    </row>
    <row r="1380" spans="5:22" ht="12.75" customHeight="1" x14ac:dyDescent="0.2">
      <c r="E1380" s="41"/>
      <c r="F1380" s="42"/>
      <c r="G1380" s="43"/>
      <c r="H1380" s="43"/>
      <c r="I1380" s="43"/>
      <c r="O1380" s="141"/>
      <c r="P1380" s="141"/>
      <c r="Q1380" s="141"/>
      <c r="R1380" s="141"/>
      <c r="S1380" s="42"/>
      <c r="T1380" s="43"/>
      <c r="U1380" s="43"/>
      <c r="V1380" s="43"/>
    </row>
    <row r="1381" spans="5:22" ht="12.75" customHeight="1" x14ac:dyDescent="0.2">
      <c r="E1381" s="41"/>
      <c r="F1381" s="42"/>
      <c r="G1381" s="43"/>
      <c r="H1381" s="43"/>
      <c r="I1381" s="43"/>
      <c r="O1381" s="141"/>
      <c r="P1381" s="141"/>
      <c r="Q1381" s="141"/>
      <c r="R1381" s="141"/>
      <c r="S1381" s="42"/>
      <c r="T1381" s="43"/>
      <c r="U1381" s="43"/>
      <c r="V1381" s="43"/>
    </row>
    <row r="1382" spans="5:22" ht="12.75" customHeight="1" x14ac:dyDescent="0.2">
      <c r="E1382" s="41"/>
      <c r="F1382" s="42"/>
      <c r="G1382" s="43"/>
      <c r="H1382" s="43"/>
      <c r="I1382" s="43"/>
      <c r="O1382" s="141"/>
      <c r="P1382" s="141"/>
      <c r="Q1382" s="141"/>
      <c r="R1382" s="141"/>
      <c r="S1382" s="42"/>
      <c r="T1382" s="43"/>
      <c r="U1382" s="43"/>
      <c r="V1382" s="43"/>
    </row>
    <row r="1383" spans="5:22" ht="12.75" customHeight="1" x14ac:dyDescent="0.2">
      <c r="E1383" s="41"/>
      <c r="F1383" s="42"/>
      <c r="G1383" s="43"/>
      <c r="H1383" s="43"/>
      <c r="I1383" s="43"/>
      <c r="O1383" s="141"/>
      <c r="P1383" s="141"/>
      <c r="Q1383" s="141"/>
      <c r="R1383" s="141"/>
      <c r="S1383" s="42"/>
      <c r="T1383" s="43"/>
      <c r="U1383" s="43"/>
      <c r="V1383" s="43"/>
    </row>
    <row r="1384" spans="5:22" ht="12.75" customHeight="1" x14ac:dyDescent="0.2">
      <c r="E1384" s="41"/>
      <c r="F1384" s="42"/>
      <c r="G1384" s="43"/>
      <c r="H1384" s="43"/>
      <c r="I1384" s="43"/>
      <c r="O1384" s="141"/>
      <c r="P1384" s="141"/>
      <c r="Q1384" s="141"/>
      <c r="R1384" s="141"/>
      <c r="S1384" s="42"/>
      <c r="T1384" s="43"/>
      <c r="U1384" s="43"/>
      <c r="V1384" s="43"/>
    </row>
    <row r="1385" spans="5:22" ht="12.75" customHeight="1" x14ac:dyDescent="0.2">
      <c r="E1385" s="41"/>
      <c r="F1385" s="42"/>
      <c r="G1385" s="43"/>
      <c r="H1385" s="43"/>
      <c r="I1385" s="43"/>
      <c r="O1385" s="141"/>
      <c r="P1385" s="141"/>
      <c r="Q1385" s="141"/>
      <c r="R1385" s="141"/>
      <c r="S1385" s="42"/>
      <c r="T1385" s="43"/>
      <c r="U1385" s="43"/>
      <c r="V1385" s="43"/>
    </row>
    <row r="1386" spans="5:22" ht="12.75" customHeight="1" x14ac:dyDescent="0.2">
      <c r="E1386" s="41"/>
      <c r="F1386" s="42"/>
      <c r="G1386" s="43"/>
      <c r="H1386" s="43"/>
      <c r="I1386" s="43"/>
      <c r="O1386" s="141"/>
      <c r="P1386" s="141"/>
      <c r="Q1386" s="141"/>
      <c r="R1386" s="141"/>
      <c r="S1386" s="42"/>
      <c r="T1386" s="43"/>
      <c r="U1386" s="43"/>
      <c r="V1386" s="43"/>
    </row>
    <row r="1387" spans="5:22" ht="12.75" customHeight="1" x14ac:dyDescent="0.2">
      <c r="E1387" s="41"/>
      <c r="F1387" s="42"/>
      <c r="G1387" s="43"/>
      <c r="H1387" s="43"/>
      <c r="I1387" s="43"/>
      <c r="O1387" s="141"/>
      <c r="P1387" s="141"/>
      <c r="Q1387" s="141"/>
      <c r="R1387" s="141"/>
      <c r="S1387" s="42"/>
      <c r="T1387" s="43"/>
      <c r="U1387" s="43"/>
      <c r="V1387" s="43"/>
    </row>
    <row r="1388" spans="5:22" ht="12.75" customHeight="1" x14ac:dyDescent="0.2">
      <c r="E1388" s="41"/>
      <c r="F1388" s="42"/>
      <c r="G1388" s="43"/>
      <c r="H1388" s="43"/>
      <c r="I1388" s="43"/>
      <c r="O1388" s="141"/>
      <c r="P1388" s="141"/>
      <c r="Q1388" s="141"/>
      <c r="R1388" s="141"/>
      <c r="S1388" s="42"/>
      <c r="T1388" s="43"/>
      <c r="U1388" s="43"/>
      <c r="V1388" s="43"/>
    </row>
    <row r="1389" spans="5:22" ht="12.75" customHeight="1" x14ac:dyDescent="0.2">
      <c r="E1389" s="41"/>
      <c r="F1389" s="42"/>
      <c r="G1389" s="43"/>
      <c r="H1389" s="43"/>
      <c r="I1389" s="43"/>
      <c r="O1389" s="141"/>
      <c r="P1389" s="141"/>
      <c r="Q1389" s="141"/>
      <c r="R1389" s="141"/>
      <c r="S1389" s="42"/>
      <c r="T1389" s="43"/>
      <c r="U1389" s="43"/>
      <c r="V1389" s="43"/>
    </row>
    <row r="1390" spans="5:22" ht="12.75" customHeight="1" x14ac:dyDescent="0.2">
      <c r="E1390" s="41"/>
      <c r="F1390" s="42"/>
      <c r="G1390" s="43"/>
      <c r="H1390" s="43"/>
      <c r="I1390" s="43"/>
      <c r="O1390" s="141"/>
      <c r="P1390" s="141"/>
      <c r="Q1390" s="141"/>
      <c r="R1390" s="141"/>
      <c r="S1390" s="42"/>
      <c r="T1390" s="43"/>
      <c r="U1390" s="43"/>
      <c r="V1390" s="43"/>
    </row>
    <row r="1391" spans="5:22" ht="12.75" customHeight="1" x14ac:dyDescent="0.2">
      <c r="E1391" s="41"/>
      <c r="F1391" s="42"/>
      <c r="G1391" s="43"/>
      <c r="H1391" s="43"/>
      <c r="I1391" s="43"/>
      <c r="O1391" s="141"/>
      <c r="P1391" s="141"/>
      <c r="Q1391" s="141"/>
      <c r="R1391" s="141"/>
      <c r="S1391" s="42"/>
      <c r="T1391" s="43"/>
      <c r="U1391" s="43"/>
      <c r="V1391" s="43"/>
    </row>
    <row r="1392" spans="5:22" ht="12.75" customHeight="1" x14ac:dyDescent="0.2">
      <c r="E1392" s="41"/>
      <c r="F1392" s="42"/>
      <c r="G1392" s="43"/>
      <c r="H1392" s="43"/>
      <c r="I1392" s="43"/>
      <c r="O1392" s="141"/>
      <c r="P1392" s="141"/>
      <c r="Q1392" s="141"/>
      <c r="R1392" s="141"/>
      <c r="S1392" s="42"/>
      <c r="T1392" s="43"/>
      <c r="U1392" s="43"/>
      <c r="V1392" s="43"/>
    </row>
    <row r="1393" spans="5:22" ht="12.75" customHeight="1" x14ac:dyDescent="0.2">
      <c r="E1393" s="41"/>
      <c r="F1393" s="42"/>
      <c r="G1393" s="43"/>
      <c r="H1393" s="43"/>
      <c r="I1393" s="43"/>
      <c r="O1393" s="141"/>
      <c r="P1393" s="141"/>
      <c r="Q1393" s="141"/>
      <c r="R1393" s="141"/>
      <c r="S1393" s="42"/>
      <c r="T1393" s="43"/>
      <c r="U1393" s="43"/>
      <c r="V1393" s="43"/>
    </row>
    <row r="1394" spans="5:22" ht="12.75" customHeight="1" x14ac:dyDescent="0.2">
      <c r="E1394" s="41"/>
      <c r="F1394" s="42"/>
      <c r="G1394" s="43"/>
      <c r="H1394" s="43"/>
      <c r="I1394" s="43"/>
      <c r="O1394" s="141"/>
      <c r="P1394" s="141"/>
      <c r="Q1394" s="141"/>
      <c r="R1394" s="141"/>
      <c r="S1394" s="42"/>
      <c r="T1394" s="43"/>
      <c r="U1394" s="43"/>
      <c r="V1394" s="43"/>
    </row>
    <row r="1395" spans="5:22" ht="12.75" customHeight="1" x14ac:dyDescent="0.2">
      <c r="E1395" s="41"/>
      <c r="F1395" s="42"/>
      <c r="G1395" s="43"/>
      <c r="H1395" s="43"/>
      <c r="I1395" s="43"/>
      <c r="O1395" s="141"/>
      <c r="P1395" s="141"/>
      <c r="Q1395" s="141"/>
      <c r="R1395" s="141"/>
      <c r="S1395" s="42"/>
      <c r="T1395" s="43"/>
      <c r="U1395" s="43"/>
      <c r="V1395" s="43"/>
    </row>
    <row r="1396" spans="5:22" ht="12.75" customHeight="1" x14ac:dyDescent="0.2">
      <c r="E1396" s="41"/>
      <c r="F1396" s="42"/>
      <c r="G1396" s="43"/>
      <c r="H1396" s="43"/>
      <c r="I1396" s="43"/>
      <c r="O1396" s="141"/>
      <c r="P1396" s="141"/>
      <c r="Q1396" s="141"/>
      <c r="R1396" s="141"/>
      <c r="S1396" s="42"/>
      <c r="T1396" s="43"/>
      <c r="U1396" s="43"/>
      <c r="V1396" s="43"/>
    </row>
    <row r="1397" spans="5:22" ht="12.75" customHeight="1" x14ac:dyDescent="0.2">
      <c r="E1397" s="41"/>
      <c r="F1397" s="42"/>
      <c r="G1397" s="43"/>
      <c r="H1397" s="43"/>
      <c r="I1397" s="43"/>
      <c r="O1397" s="141"/>
      <c r="P1397" s="141"/>
      <c r="Q1397" s="141"/>
      <c r="R1397" s="141"/>
      <c r="S1397" s="42"/>
      <c r="T1397" s="43"/>
      <c r="U1397" s="43"/>
      <c r="V1397" s="43"/>
    </row>
    <row r="1398" spans="5:22" ht="12.75" customHeight="1" x14ac:dyDescent="0.2">
      <c r="E1398" s="41"/>
      <c r="F1398" s="42"/>
      <c r="G1398" s="43"/>
      <c r="H1398" s="43"/>
      <c r="I1398" s="43"/>
      <c r="O1398" s="141"/>
      <c r="P1398" s="141"/>
      <c r="Q1398" s="141"/>
      <c r="R1398" s="141"/>
      <c r="S1398" s="42"/>
      <c r="T1398" s="43"/>
      <c r="U1398" s="43"/>
      <c r="V1398" s="43"/>
    </row>
    <row r="1399" spans="5:22" ht="12.75" customHeight="1" x14ac:dyDescent="0.2">
      <c r="E1399" s="41"/>
      <c r="F1399" s="42"/>
      <c r="G1399" s="43"/>
      <c r="H1399" s="43"/>
      <c r="I1399" s="43"/>
      <c r="O1399" s="141"/>
      <c r="P1399" s="141"/>
      <c r="Q1399" s="141"/>
      <c r="R1399" s="141"/>
      <c r="S1399" s="42"/>
      <c r="T1399" s="43"/>
      <c r="U1399" s="43"/>
      <c r="V1399" s="43"/>
    </row>
    <row r="1400" spans="5:22" ht="12.75" customHeight="1" x14ac:dyDescent="0.2">
      <c r="E1400" s="41"/>
      <c r="F1400" s="42"/>
      <c r="G1400" s="43"/>
      <c r="H1400" s="43"/>
      <c r="I1400" s="43"/>
      <c r="O1400" s="141"/>
      <c r="P1400" s="141"/>
      <c r="Q1400" s="141"/>
      <c r="R1400" s="141"/>
      <c r="S1400" s="42"/>
      <c r="T1400" s="43"/>
      <c r="U1400" s="43"/>
      <c r="V1400" s="43"/>
    </row>
    <row r="1401" spans="5:22" ht="12.75" customHeight="1" x14ac:dyDescent="0.2">
      <c r="E1401" s="41"/>
      <c r="F1401" s="42"/>
      <c r="G1401" s="43"/>
      <c r="H1401" s="43"/>
      <c r="I1401" s="43"/>
      <c r="O1401" s="141"/>
      <c r="P1401" s="141"/>
      <c r="Q1401" s="141"/>
      <c r="R1401" s="141"/>
      <c r="S1401" s="42"/>
      <c r="T1401" s="43"/>
      <c r="U1401" s="43"/>
      <c r="V1401" s="43"/>
    </row>
    <row r="1402" spans="5:22" ht="12.75" customHeight="1" x14ac:dyDescent="0.2">
      <c r="E1402" s="41"/>
      <c r="F1402" s="42"/>
      <c r="G1402" s="43"/>
      <c r="H1402" s="43"/>
      <c r="I1402" s="43"/>
      <c r="O1402" s="141"/>
      <c r="P1402" s="141"/>
      <c r="Q1402" s="141"/>
      <c r="R1402" s="141"/>
      <c r="S1402" s="42"/>
      <c r="T1402" s="43"/>
      <c r="U1402" s="43"/>
      <c r="V1402" s="43"/>
    </row>
    <row r="1403" spans="5:22" ht="12.75" customHeight="1" x14ac:dyDescent="0.2">
      <c r="E1403" s="41"/>
      <c r="F1403" s="42"/>
      <c r="G1403" s="43"/>
      <c r="H1403" s="43"/>
      <c r="I1403" s="43"/>
      <c r="O1403" s="141"/>
      <c r="P1403" s="141"/>
      <c r="Q1403" s="141"/>
      <c r="R1403" s="141"/>
      <c r="S1403" s="42"/>
      <c r="T1403" s="43"/>
      <c r="U1403" s="43"/>
      <c r="V1403" s="43"/>
    </row>
    <row r="1404" spans="5:22" ht="12.75" customHeight="1" x14ac:dyDescent="0.2">
      <c r="E1404" s="41"/>
      <c r="F1404" s="42"/>
      <c r="G1404" s="43"/>
      <c r="H1404" s="43"/>
      <c r="I1404" s="43"/>
      <c r="O1404" s="141"/>
      <c r="P1404" s="141"/>
      <c r="Q1404" s="141"/>
      <c r="R1404" s="141"/>
      <c r="S1404" s="42"/>
      <c r="T1404" s="43"/>
      <c r="U1404" s="43"/>
      <c r="V1404" s="43"/>
    </row>
    <row r="1405" spans="5:22" ht="12.75" customHeight="1" x14ac:dyDescent="0.2">
      <c r="E1405" s="41"/>
      <c r="F1405" s="42"/>
      <c r="G1405" s="43"/>
      <c r="H1405" s="43"/>
      <c r="I1405" s="43"/>
      <c r="O1405" s="141"/>
      <c r="P1405" s="141"/>
      <c r="Q1405" s="141"/>
      <c r="R1405" s="141"/>
      <c r="S1405" s="42"/>
      <c r="T1405" s="43"/>
      <c r="U1405" s="43"/>
      <c r="V1405" s="43"/>
    </row>
    <row r="1406" spans="5:22" ht="12.75" customHeight="1" x14ac:dyDescent="0.2">
      <c r="E1406" s="41"/>
      <c r="F1406" s="42"/>
      <c r="G1406" s="43"/>
      <c r="H1406" s="43"/>
      <c r="I1406" s="43"/>
      <c r="O1406" s="141"/>
      <c r="P1406" s="141"/>
      <c r="Q1406" s="141"/>
      <c r="R1406" s="141"/>
      <c r="S1406" s="42"/>
      <c r="T1406" s="43"/>
      <c r="U1406" s="43"/>
      <c r="V1406" s="43"/>
    </row>
    <row r="1407" spans="5:22" ht="12.75" customHeight="1" x14ac:dyDescent="0.2">
      <c r="E1407" s="41"/>
      <c r="F1407" s="42"/>
      <c r="G1407" s="43"/>
      <c r="H1407" s="43"/>
      <c r="I1407" s="43"/>
      <c r="O1407" s="141"/>
      <c r="P1407" s="141"/>
      <c r="Q1407" s="141"/>
      <c r="R1407" s="141"/>
      <c r="S1407" s="42"/>
      <c r="T1407" s="43"/>
      <c r="U1407" s="43"/>
      <c r="V1407" s="43"/>
    </row>
    <row r="1408" spans="5:22" ht="12.75" customHeight="1" x14ac:dyDescent="0.2">
      <c r="E1408" s="41"/>
      <c r="F1408" s="42"/>
      <c r="G1408" s="43"/>
      <c r="H1408" s="43"/>
      <c r="I1408" s="43"/>
      <c r="O1408" s="141"/>
      <c r="P1408" s="141"/>
      <c r="Q1408" s="141"/>
      <c r="R1408" s="141"/>
      <c r="S1408" s="42"/>
      <c r="T1408" s="43"/>
      <c r="U1408" s="43"/>
      <c r="V1408" s="43"/>
    </row>
    <row r="1409" spans="5:22" ht="12.75" customHeight="1" x14ac:dyDescent="0.2">
      <c r="E1409" s="41"/>
      <c r="F1409" s="42"/>
      <c r="G1409" s="43"/>
      <c r="H1409" s="43"/>
      <c r="I1409" s="43"/>
      <c r="O1409" s="141"/>
      <c r="P1409" s="141"/>
      <c r="Q1409" s="141"/>
      <c r="R1409" s="141"/>
      <c r="S1409" s="42"/>
      <c r="T1409" s="43"/>
      <c r="U1409" s="43"/>
      <c r="V1409" s="43"/>
    </row>
    <row r="1410" spans="5:22" ht="12.75" customHeight="1" x14ac:dyDescent="0.2">
      <c r="E1410" s="41"/>
      <c r="F1410" s="42"/>
      <c r="G1410" s="43"/>
      <c r="H1410" s="43"/>
      <c r="I1410" s="43"/>
      <c r="O1410" s="141"/>
      <c r="P1410" s="141"/>
      <c r="Q1410" s="141"/>
      <c r="R1410" s="141"/>
      <c r="S1410" s="42"/>
      <c r="T1410" s="43"/>
      <c r="U1410" s="43"/>
      <c r="V1410" s="43"/>
    </row>
    <row r="1411" spans="5:22" ht="12.75" customHeight="1" x14ac:dyDescent="0.2">
      <c r="E1411" s="41"/>
      <c r="F1411" s="42"/>
      <c r="G1411" s="43"/>
      <c r="H1411" s="43"/>
      <c r="I1411" s="43"/>
      <c r="O1411" s="141"/>
      <c r="P1411" s="141"/>
      <c r="Q1411" s="141"/>
      <c r="R1411" s="141"/>
      <c r="S1411" s="42"/>
      <c r="T1411" s="43"/>
      <c r="U1411" s="43"/>
      <c r="V1411" s="43"/>
    </row>
    <row r="1412" spans="5:22" ht="12.75" customHeight="1" x14ac:dyDescent="0.2">
      <c r="E1412" s="41"/>
      <c r="F1412" s="42"/>
      <c r="G1412" s="43"/>
      <c r="H1412" s="43"/>
      <c r="I1412" s="43"/>
      <c r="O1412" s="141"/>
      <c r="P1412" s="141"/>
      <c r="Q1412" s="141"/>
      <c r="R1412" s="141"/>
      <c r="S1412" s="42"/>
      <c r="T1412" s="43"/>
      <c r="U1412" s="43"/>
      <c r="V1412" s="43"/>
    </row>
    <row r="1413" spans="5:22" ht="12.75" customHeight="1" x14ac:dyDescent="0.2">
      <c r="E1413" s="41"/>
      <c r="F1413" s="42"/>
      <c r="G1413" s="43"/>
      <c r="H1413" s="43"/>
      <c r="I1413" s="43"/>
      <c r="O1413" s="141"/>
      <c r="P1413" s="141"/>
      <c r="Q1413" s="141"/>
      <c r="R1413" s="141"/>
      <c r="S1413" s="42"/>
      <c r="T1413" s="43"/>
      <c r="U1413" s="43"/>
      <c r="V1413" s="43"/>
    </row>
    <row r="1414" spans="5:22" ht="12.75" customHeight="1" x14ac:dyDescent="0.2">
      <c r="E1414" s="41"/>
      <c r="F1414" s="42"/>
      <c r="G1414" s="43"/>
      <c r="H1414" s="43"/>
      <c r="I1414" s="43"/>
      <c r="O1414" s="141"/>
      <c r="P1414" s="141"/>
      <c r="Q1414" s="141"/>
      <c r="R1414" s="141"/>
      <c r="S1414" s="42"/>
      <c r="T1414" s="43"/>
      <c r="U1414" s="43"/>
      <c r="V1414" s="43"/>
    </row>
    <row r="1415" spans="5:22" ht="12.75" customHeight="1" x14ac:dyDescent="0.2">
      <c r="E1415" s="41"/>
      <c r="F1415" s="42"/>
      <c r="G1415" s="43"/>
      <c r="H1415" s="43"/>
      <c r="I1415" s="43"/>
      <c r="O1415" s="141"/>
      <c r="P1415" s="141"/>
      <c r="Q1415" s="141"/>
      <c r="R1415" s="141"/>
      <c r="S1415" s="42"/>
      <c r="T1415" s="43"/>
      <c r="U1415" s="43"/>
      <c r="V1415" s="43"/>
    </row>
    <row r="1416" spans="5:22" ht="12.75" customHeight="1" x14ac:dyDescent="0.2">
      <c r="E1416" s="41"/>
      <c r="F1416" s="42"/>
      <c r="G1416" s="43"/>
      <c r="H1416" s="43"/>
      <c r="I1416" s="43"/>
      <c r="O1416" s="141"/>
      <c r="P1416" s="141"/>
      <c r="Q1416" s="141"/>
      <c r="R1416" s="141"/>
      <c r="S1416" s="42"/>
      <c r="T1416" s="43"/>
      <c r="U1416" s="43"/>
      <c r="V1416" s="43"/>
    </row>
    <row r="1417" spans="5:22" ht="12.75" customHeight="1" x14ac:dyDescent="0.2">
      <c r="E1417" s="41"/>
      <c r="F1417" s="42"/>
      <c r="G1417" s="43"/>
      <c r="H1417" s="43"/>
      <c r="I1417" s="43"/>
      <c r="O1417" s="141"/>
      <c r="P1417" s="141"/>
      <c r="Q1417" s="141"/>
      <c r="R1417" s="141"/>
      <c r="S1417" s="42"/>
      <c r="T1417" s="43"/>
      <c r="U1417" s="43"/>
      <c r="V1417" s="43"/>
    </row>
    <row r="1418" spans="5:22" ht="12.75" customHeight="1" x14ac:dyDescent="0.2">
      <c r="E1418" s="41"/>
      <c r="F1418" s="42"/>
      <c r="G1418" s="43"/>
      <c r="H1418" s="43"/>
      <c r="I1418" s="43"/>
      <c r="O1418" s="141"/>
      <c r="P1418" s="141"/>
      <c r="Q1418" s="141"/>
      <c r="R1418" s="141"/>
      <c r="S1418" s="42"/>
      <c r="T1418" s="43"/>
      <c r="U1418" s="43"/>
      <c r="V1418" s="43"/>
    </row>
    <row r="1419" spans="5:22" ht="12.75" customHeight="1" x14ac:dyDescent="0.2">
      <c r="E1419" s="41"/>
      <c r="F1419" s="42"/>
      <c r="G1419" s="43"/>
      <c r="H1419" s="43"/>
      <c r="I1419" s="43"/>
      <c r="O1419" s="141"/>
      <c r="P1419" s="141"/>
      <c r="Q1419" s="141"/>
      <c r="R1419" s="141"/>
      <c r="S1419" s="42"/>
      <c r="T1419" s="43"/>
      <c r="U1419" s="43"/>
      <c r="V1419" s="43"/>
    </row>
    <row r="1420" spans="5:22" ht="12.75" customHeight="1" x14ac:dyDescent="0.2">
      <c r="E1420" s="41"/>
      <c r="F1420" s="42"/>
      <c r="G1420" s="43"/>
      <c r="H1420" s="43"/>
      <c r="I1420" s="43"/>
      <c r="O1420" s="141"/>
      <c r="P1420" s="141"/>
      <c r="Q1420" s="141"/>
      <c r="R1420" s="141"/>
      <c r="S1420" s="42"/>
      <c r="T1420" s="43"/>
      <c r="U1420" s="43"/>
      <c r="V1420" s="43"/>
    </row>
    <row r="1421" spans="5:22" ht="12.75" customHeight="1" x14ac:dyDescent="0.2">
      <c r="E1421" s="41"/>
      <c r="F1421" s="42"/>
      <c r="G1421" s="43"/>
      <c r="H1421" s="43"/>
      <c r="I1421" s="43"/>
      <c r="O1421" s="141"/>
      <c r="P1421" s="141"/>
      <c r="Q1421" s="141"/>
      <c r="R1421" s="141"/>
      <c r="S1421" s="42"/>
      <c r="T1421" s="43"/>
      <c r="U1421" s="43"/>
      <c r="V1421" s="43"/>
    </row>
    <row r="1422" spans="5:22" ht="12.75" customHeight="1" x14ac:dyDescent="0.2">
      <c r="E1422" s="41"/>
      <c r="F1422" s="42"/>
      <c r="G1422" s="43"/>
      <c r="H1422" s="43"/>
      <c r="I1422" s="43"/>
      <c r="O1422" s="141"/>
      <c r="P1422" s="141"/>
      <c r="Q1422" s="141"/>
      <c r="R1422" s="141"/>
      <c r="S1422" s="42"/>
      <c r="T1422" s="43"/>
      <c r="U1422" s="43"/>
      <c r="V1422" s="43"/>
    </row>
    <row r="1423" spans="5:22" ht="12.75" customHeight="1" x14ac:dyDescent="0.2">
      <c r="E1423" s="41"/>
      <c r="F1423" s="42"/>
      <c r="G1423" s="43"/>
      <c r="H1423" s="43"/>
      <c r="I1423" s="43"/>
      <c r="O1423" s="141"/>
      <c r="P1423" s="141"/>
      <c r="Q1423" s="141"/>
      <c r="R1423" s="141"/>
      <c r="S1423" s="42"/>
      <c r="T1423" s="43"/>
      <c r="U1423" s="43"/>
      <c r="V1423" s="43"/>
    </row>
    <row r="1424" spans="5:22" ht="12.75" customHeight="1" x14ac:dyDescent="0.2">
      <c r="E1424" s="41"/>
      <c r="F1424" s="42"/>
      <c r="G1424" s="43"/>
      <c r="H1424" s="43"/>
      <c r="I1424" s="43"/>
      <c r="O1424" s="141"/>
      <c r="P1424" s="141"/>
      <c r="Q1424" s="141"/>
      <c r="R1424" s="141"/>
      <c r="S1424" s="42"/>
      <c r="T1424" s="43"/>
      <c r="U1424" s="43"/>
      <c r="V1424" s="43"/>
    </row>
    <row r="1425" spans="5:22" ht="12.75" customHeight="1" x14ac:dyDescent="0.2">
      <c r="E1425" s="41"/>
      <c r="F1425" s="42"/>
      <c r="G1425" s="43"/>
      <c r="H1425" s="43"/>
      <c r="I1425" s="43"/>
      <c r="O1425" s="141"/>
      <c r="P1425" s="141"/>
      <c r="Q1425" s="141"/>
      <c r="R1425" s="141"/>
      <c r="S1425" s="42"/>
      <c r="T1425" s="43"/>
      <c r="U1425" s="43"/>
      <c r="V1425" s="43"/>
    </row>
    <row r="1426" spans="5:22" ht="12.75" customHeight="1" x14ac:dyDescent="0.2">
      <c r="E1426" s="41"/>
      <c r="F1426" s="42"/>
      <c r="G1426" s="43"/>
      <c r="H1426" s="43"/>
      <c r="I1426" s="43"/>
      <c r="O1426" s="141"/>
      <c r="P1426" s="141"/>
      <c r="Q1426" s="141"/>
      <c r="R1426" s="141"/>
      <c r="S1426" s="42"/>
      <c r="T1426" s="43"/>
      <c r="U1426" s="43"/>
      <c r="V1426" s="43"/>
    </row>
    <row r="1427" spans="5:22" ht="12.75" customHeight="1" x14ac:dyDescent="0.2">
      <c r="E1427" s="41"/>
      <c r="F1427" s="42"/>
      <c r="G1427" s="43"/>
      <c r="H1427" s="43"/>
      <c r="I1427" s="43"/>
      <c r="O1427" s="141"/>
      <c r="P1427" s="141"/>
      <c r="Q1427" s="141"/>
      <c r="R1427" s="141"/>
      <c r="S1427" s="42"/>
      <c r="T1427" s="43"/>
      <c r="U1427" s="43"/>
      <c r="V1427" s="43"/>
    </row>
    <row r="1428" spans="5:22" ht="12.75" customHeight="1" x14ac:dyDescent="0.2">
      <c r="E1428" s="41"/>
      <c r="F1428" s="42"/>
      <c r="G1428" s="43"/>
      <c r="H1428" s="43"/>
      <c r="I1428" s="43"/>
      <c r="O1428" s="141"/>
      <c r="P1428" s="141"/>
      <c r="Q1428" s="141"/>
      <c r="R1428" s="141"/>
      <c r="S1428" s="42"/>
      <c r="T1428" s="43"/>
      <c r="U1428" s="43"/>
      <c r="V1428" s="43"/>
    </row>
    <row r="1429" spans="5:22" ht="12.75" customHeight="1" x14ac:dyDescent="0.2">
      <c r="E1429" s="41"/>
      <c r="F1429" s="42"/>
      <c r="G1429" s="43"/>
      <c r="H1429" s="43"/>
      <c r="I1429" s="43"/>
      <c r="O1429" s="141"/>
      <c r="P1429" s="141"/>
      <c r="Q1429" s="141"/>
      <c r="R1429" s="141"/>
      <c r="S1429" s="42"/>
      <c r="T1429" s="43"/>
      <c r="U1429" s="43"/>
      <c r="V1429" s="43"/>
    </row>
    <row r="1430" spans="5:22" ht="12.75" customHeight="1" x14ac:dyDescent="0.2">
      <c r="E1430" s="41"/>
      <c r="F1430" s="42"/>
      <c r="G1430" s="43"/>
      <c r="H1430" s="43"/>
      <c r="I1430" s="43"/>
      <c r="O1430" s="141"/>
      <c r="P1430" s="141"/>
      <c r="Q1430" s="141"/>
      <c r="R1430" s="141"/>
      <c r="S1430" s="42"/>
      <c r="T1430" s="43"/>
      <c r="U1430" s="43"/>
      <c r="V1430" s="43"/>
    </row>
    <row r="1431" spans="5:22" ht="12.75" customHeight="1" x14ac:dyDescent="0.2">
      <c r="E1431" s="41"/>
      <c r="F1431" s="42"/>
      <c r="G1431" s="43"/>
      <c r="H1431" s="43"/>
      <c r="I1431" s="43"/>
      <c r="O1431" s="141"/>
      <c r="P1431" s="141"/>
      <c r="Q1431" s="141"/>
      <c r="R1431" s="141"/>
      <c r="S1431" s="42"/>
      <c r="T1431" s="43"/>
      <c r="U1431" s="43"/>
      <c r="V1431" s="43"/>
    </row>
    <row r="1432" spans="5:22" ht="12.75" customHeight="1" x14ac:dyDescent="0.2">
      <c r="E1432" s="41"/>
      <c r="F1432" s="42"/>
      <c r="G1432" s="43"/>
      <c r="H1432" s="43"/>
      <c r="I1432" s="43"/>
      <c r="O1432" s="141"/>
      <c r="P1432" s="141"/>
      <c r="Q1432" s="141"/>
      <c r="R1432" s="141"/>
      <c r="S1432" s="42"/>
      <c r="T1432" s="43"/>
      <c r="U1432" s="43"/>
      <c r="V1432" s="43"/>
    </row>
    <row r="1433" spans="5:22" ht="12.75" customHeight="1" x14ac:dyDescent="0.2">
      <c r="E1433" s="41"/>
      <c r="F1433" s="42"/>
      <c r="G1433" s="43"/>
      <c r="H1433" s="43"/>
      <c r="I1433" s="43"/>
      <c r="O1433" s="141"/>
      <c r="P1433" s="141"/>
      <c r="Q1433" s="141"/>
      <c r="R1433" s="141"/>
      <c r="S1433" s="42"/>
      <c r="T1433" s="43"/>
      <c r="U1433" s="43"/>
      <c r="V1433" s="43"/>
    </row>
    <row r="1434" spans="5:22" ht="12.75" customHeight="1" x14ac:dyDescent="0.2">
      <c r="E1434" s="41"/>
      <c r="F1434" s="42"/>
      <c r="G1434" s="43"/>
      <c r="H1434" s="43"/>
      <c r="I1434" s="43"/>
      <c r="O1434" s="141"/>
      <c r="P1434" s="141"/>
      <c r="Q1434" s="141"/>
      <c r="R1434" s="141"/>
      <c r="S1434" s="42"/>
      <c r="T1434" s="43"/>
      <c r="U1434" s="43"/>
      <c r="V1434" s="43"/>
    </row>
    <row r="1435" spans="5:22" ht="12.75" customHeight="1" x14ac:dyDescent="0.2">
      <c r="E1435" s="41"/>
      <c r="F1435" s="42"/>
      <c r="G1435" s="43"/>
      <c r="H1435" s="43"/>
      <c r="I1435" s="43"/>
      <c r="O1435" s="141"/>
      <c r="P1435" s="141"/>
      <c r="Q1435" s="141"/>
      <c r="R1435" s="141"/>
      <c r="S1435" s="42"/>
      <c r="T1435" s="43"/>
      <c r="U1435" s="43"/>
      <c r="V1435" s="43"/>
    </row>
    <row r="1436" spans="5:22" ht="12.75" customHeight="1" x14ac:dyDescent="0.2">
      <c r="E1436" s="41"/>
      <c r="F1436" s="42"/>
      <c r="G1436" s="43"/>
      <c r="H1436" s="43"/>
      <c r="I1436" s="43"/>
      <c r="O1436" s="141"/>
      <c r="P1436" s="141"/>
      <c r="Q1436" s="141"/>
      <c r="R1436" s="141"/>
      <c r="S1436" s="42"/>
      <c r="T1436" s="43"/>
      <c r="U1436" s="43"/>
      <c r="V1436" s="43"/>
    </row>
    <row r="1437" spans="5:22" ht="12.75" customHeight="1" x14ac:dyDescent="0.2">
      <c r="E1437" s="41"/>
      <c r="F1437" s="42"/>
      <c r="G1437" s="43"/>
      <c r="H1437" s="43"/>
      <c r="I1437" s="43"/>
      <c r="O1437" s="141"/>
      <c r="P1437" s="141"/>
      <c r="Q1437" s="141"/>
      <c r="R1437" s="141"/>
      <c r="S1437" s="42"/>
      <c r="T1437" s="43"/>
      <c r="U1437" s="43"/>
      <c r="V1437" s="43"/>
    </row>
    <row r="1438" spans="5:22" ht="12.75" customHeight="1" x14ac:dyDescent="0.2">
      <c r="E1438" s="41"/>
      <c r="F1438" s="42"/>
      <c r="G1438" s="43"/>
      <c r="H1438" s="43"/>
      <c r="I1438" s="43"/>
      <c r="O1438" s="141"/>
      <c r="P1438" s="141"/>
      <c r="Q1438" s="141"/>
      <c r="R1438" s="141"/>
      <c r="S1438" s="42"/>
      <c r="T1438" s="43"/>
      <c r="U1438" s="43"/>
      <c r="V1438" s="43"/>
    </row>
    <row r="1439" spans="5:22" ht="12.75" customHeight="1" x14ac:dyDescent="0.2">
      <c r="E1439" s="41"/>
      <c r="F1439" s="42"/>
      <c r="G1439" s="43"/>
      <c r="H1439" s="43"/>
      <c r="I1439" s="43"/>
      <c r="O1439" s="141"/>
      <c r="P1439" s="141"/>
      <c r="Q1439" s="141"/>
      <c r="R1439" s="141"/>
      <c r="S1439" s="42"/>
      <c r="T1439" s="43"/>
      <c r="U1439" s="43"/>
      <c r="V1439" s="43"/>
    </row>
    <row r="1440" spans="5:22" ht="12.75" customHeight="1" x14ac:dyDescent="0.2">
      <c r="E1440" s="41"/>
      <c r="F1440" s="42"/>
      <c r="G1440" s="43"/>
      <c r="H1440" s="43"/>
      <c r="I1440" s="43"/>
      <c r="O1440" s="141"/>
      <c r="P1440" s="141"/>
      <c r="Q1440" s="141"/>
      <c r="R1440" s="141"/>
      <c r="S1440" s="42"/>
      <c r="T1440" s="43"/>
      <c r="U1440" s="43"/>
      <c r="V1440" s="43"/>
    </row>
    <row r="1441" spans="5:22" ht="12.75" customHeight="1" x14ac:dyDescent="0.2">
      <c r="E1441" s="41"/>
      <c r="F1441" s="42"/>
      <c r="G1441" s="43"/>
      <c r="H1441" s="43"/>
      <c r="I1441" s="43"/>
      <c r="O1441" s="141"/>
      <c r="P1441" s="141"/>
      <c r="Q1441" s="141"/>
      <c r="R1441" s="141"/>
      <c r="S1441" s="42"/>
      <c r="T1441" s="43"/>
      <c r="U1441" s="43"/>
      <c r="V1441" s="43"/>
    </row>
    <row r="1442" spans="5:22" ht="12.75" customHeight="1" x14ac:dyDescent="0.2">
      <c r="E1442" s="41"/>
      <c r="F1442" s="42"/>
      <c r="G1442" s="43"/>
      <c r="H1442" s="43"/>
      <c r="I1442" s="43"/>
      <c r="O1442" s="141"/>
      <c r="P1442" s="141"/>
      <c r="Q1442" s="141"/>
      <c r="R1442" s="141"/>
      <c r="S1442" s="42"/>
      <c r="T1442" s="43"/>
      <c r="U1442" s="43"/>
      <c r="V1442" s="43"/>
    </row>
    <row r="1443" spans="5:22" ht="12.75" customHeight="1" x14ac:dyDescent="0.2">
      <c r="E1443" s="41"/>
      <c r="F1443" s="42"/>
      <c r="G1443" s="43"/>
      <c r="H1443" s="43"/>
      <c r="I1443" s="43"/>
      <c r="O1443" s="141"/>
      <c r="P1443" s="141"/>
      <c r="Q1443" s="141"/>
      <c r="R1443" s="141"/>
      <c r="S1443" s="42"/>
      <c r="T1443" s="43"/>
      <c r="U1443" s="43"/>
      <c r="V1443" s="43"/>
    </row>
    <row r="1444" spans="5:22" ht="12.75" customHeight="1" x14ac:dyDescent="0.2">
      <c r="E1444" s="41"/>
      <c r="F1444" s="42"/>
      <c r="G1444" s="43"/>
      <c r="H1444" s="43"/>
      <c r="I1444" s="43"/>
      <c r="O1444" s="141"/>
      <c r="P1444" s="141"/>
      <c r="Q1444" s="141"/>
      <c r="R1444" s="141"/>
      <c r="S1444" s="42"/>
      <c r="T1444" s="43"/>
      <c r="U1444" s="43"/>
      <c r="V1444" s="43"/>
    </row>
    <row r="1445" spans="5:22" ht="12.75" customHeight="1" x14ac:dyDescent="0.2">
      <c r="E1445" s="41"/>
      <c r="F1445" s="42"/>
      <c r="G1445" s="43"/>
      <c r="H1445" s="43"/>
      <c r="I1445" s="43"/>
      <c r="O1445" s="141"/>
      <c r="P1445" s="141"/>
      <c r="Q1445" s="141"/>
      <c r="R1445" s="141"/>
      <c r="S1445" s="42"/>
      <c r="T1445" s="43"/>
      <c r="U1445" s="43"/>
      <c r="V1445" s="43"/>
    </row>
    <row r="1446" spans="5:22" ht="12.75" customHeight="1" x14ac:dyDescent="0.2">
      <c r="E1446" s="41"/>
      <c r="F1446" s="42"/>
      <c r="G1446" s="43"/>
      <c r="H1446" s="43"/>
      <c r="I1446" s="43"/>
      <c r="O1446" s="141"/>
      <c r="P1446" s="141"/>
      <c r="Q1446" s="141"/>
      <c r="R1446" s="141"/>
      <c r="S1446" s="42"/>
      <c r="T1446" s="43"/>
      <c r="U1446" s="43"/>
      <c r="V1446" s="43"/>
    </row>
    <row r="1447" spans="5:22" ht="12.75" customHeight="1" x14ac:dyDescent="0.2">
      <c r="E1447" s="41"/>
      <c r="F1447" s="42"/>
      <c r="G1447" s="43"/>
      <c r="H1447" s="43"/>
      <c r="I1447" s="43"/>
      <c r="O1447" s="141"/>
      <c r="P1447" s="141"/>
      <c r="Q1447" s="141"/>
      <c r="R1447" s="141"/>
      <c r="S1447" s="42"/>
      <c r="T1447" s="43"/>
      <c r="U1447" s="43"/>
      <c r="V1447" s="43"/>
    </row>
    <row r="1448" spans="5:22" ht="12.75" customHeight="1" x14ac:dyDescent="0.2">
      <c r="E1448" s="41"/>
      <c r="F1448" s="42"/>
      <c r="G1448" s="43"/>
      <c r="H1448" s="43"/>
      <c r="I1448" s="43"/>
      <c r="O1448" s="141"/>
      <c r="P1448" s="141"/>
      <c r="Q1448" s="141"/>
      <c r="R1448" s="141"/>
      <c r="S1448" s="42"/>
      <c r="T1448" s="43"/>
      <c r="U1448" s="43"/>
      <c r="V1448" s="43"/>
    </row>
    <row r="1449" spans="5:22" ht="12.75" customHeight="1" x14ac:dyDescent="0.2">
      <c r="E1449" s="41"/>
      <c r="F1449" s="42"/>
      <c r="G1449" s="43"/>
      <c r="H1449" s="43"/>
      <c r="I1449" s="43"/>
      <c r="O1449" s="141"/>
      <c r="P1449" s="141"/>
      <c r="Q1449" s="141"/>
      <c r="R1449" s="141"/>
      <c r="S1449" s="42"/>
      <c r="T1449" s="43"/>
      <c r="U1449" s="43"/>
      <c r="V1449" s="43"/>
    </row>
    <row r="1450" spans="5:22" ht="12.75" customHeight="1" x14ac:dyDescent="0.2">
      <c r="E1450" s="41"/>
      <c r="F1450" s="42"/>
      <c r="G1450" s="43"/>
      <c r="H1450" s="43"/>
      <c r="I1450" s="43"/>
      <c r="O1450" s="141"/>
      <c r="P1450" s="141"/>
      <c r="Q1450" s="141"/>
      <c r="R1450" s="141"/>
      <c r="S1450" s="42"/>
      <c r="T1450" s="43"/>
      <c r="U1450" s="43"/>
      <c r="V1450" s="43"/>
    </row>
    <row r="1451" spans="5:22" ht="12.75" customHeight="1" x14ac:dyDescent="0.2">
      <c r="E1451" s="41"/>
      <c r="F1451" s="42"/>
      <c r="G1451" s="43"/>
      <c r="H1451" s="43"/>
      <c r="I1451" s="43"/>
      <c r="O1451" s="141"/>
      <c r="P1451" s="141"/>
      <c r="Q1451" s="141"/>
      <c r="R1451" s="141"/>
      <c r="S1451" s="42"/>
      <c r="T1451" s="43"/>
      <c r="U1451" s="43"/>
      <c r="V1451" s="43"/>
    </row>
    <row r="1452" spans="5:22" ht="12.75" customHeight="1" x14ac:dyDescent="0.2">
      <c r="E1452" s="41"/>
      <c r="F1452" s="42"/>
      <c r="G1452" s="43"/>
      <c r="H1452" s="43"/>
      <c r="I1452" s="43"/>
      <c r="O1452" s="141"/>
      <c r="P1452" s="141"/>
      <c r="Q1452" s="141"/>
      <c r="R1452" s="141"/>
      <c r="S1452" s="42"/>
      <c r="T1452" s="43"/>
      <c r="U1452" s="43"/>
      <c r="V1452" s="43"/>
    </row>
    <row r="1453" spans="5:22" ht="12.75" customHeight="1" x14ac:dyDescent="0.2">
      <c r="E1453" s="41"/>
      <c r="F1453" s="42"/>
      <c r="G1453" s="43"/>
      <c r="H1453" s="43"/>
      <c r="I1453" s="43"/>
      <c r="O1453" s="141"/>
      <c r="P1453" s="141"/>
      <c r="Q1453" s="141"/>
      <c r="R1453" s="141"/>
      <c r="S1453" s="42"/>
      <c r="T1453" s="43"/>
      <c r="U1453" s="43"/>
      <c r="V1453" s="43"/>
    </row>
    <row r="1454" spans="5:22" ht="12.75" customHeight="1" x14ac:dyDescent="0.2">
      <c r="E1454" s="41"/>
      <c r="F1454" s="42"/>
      <c r="G1454" s="43"/>
      <c r="H1454" s="43"/>
      <c r="I1454" s="43"/>
      <c r="O1454" s="141"/>
      <c r="P1454" s="141"/>
      <c r="Q1454" s="141"/>
      <c r="R1454" s="141"/>
      <c r="S1454" s="42"/>
      <c r="T1454" s="43"/>
      <c r="U1454" s="43"/>
      <c r="V1454" s="43"/>
    </row>
    <row r="1455" spans="5:22" ht="12.75" customHeight="1" x14ac:dyDescent="0.2">
      <c r="E1455" s="41"/>
      <c r="F1455" s="42"/>
      <c r="G1455" s="43"/>
      <c r="H1455" s="43"/>
      <c r="I1455" s="43"/>
      <c r="O1455" s="141"/>
      <c r="P1455" s="141"/>
      <c r="Q1455" s="141"/>
      <c r="R1455" s="141"/>
      <c r="S1455" s="42"/>
      <c r="T1455" s="43"/>
      <c r="U1455" s="43"/>
      <c r="V1455" s="43"/>
    </row>
    <row r="1456" spans="5:22" ht="12.75" customHeight="1" x14ac:dyDescent="0.2">
      <c r="E1456" s="41"/>
      <c r="F1456" s="42"/>
      <c r="G1456" s="43"/>
      <c r="H1456" s="43"/>
      <c r="I1456" s="43"/>
      <c r="O1456" s="141"/>
      <c r="P1456" s="141"/>
      <c r="Q1456" s="141"/>
      <c r="R1456" s="141"/>
      <c r="S1456" s="42"/>
      <c r="T1456" s="43"/>
      <c r="U1456" s="43"/>
      <c r="V1456" s="43"/>
    </row>
    <row r="1457" spans="5:22" ht="12.75" customHeight="1" x14ac:dyDescent="0.2">
      <c r="E1457" s="41"/>
      <c r="F1457" s="42"/>
      <c r="G1457" s="43"/>
      <c r="H1457" s="43"/>
      <c r="I1457" s="43"/>
      <c r="O1457" s="141"/>
      <c r="P1457" s="141"/>
      <c r="Q1457" s="141"/>
      <c r="R1457" s="141"/>
      <c r="S1457" s="42"/>
      <c r="T1457" s="43"/>
      <c r="U1457" s="43"/>
      <c r="V1457" s="43"/>
    </row>
    <row r="1458" spans="5:22" ht="12.75" customHeight="1" x14ac:dyDescent="0.2">
      <c r="E1458" s="41"/>
      <c r="F1458" s="42"/>
      <c r="G1458" s="43"/>
      <c r="H1458" s="43"/>
      <c r="I1458" s="43"/>
      <c r="O1458" s="141"/>
      <c r="P1458" s="141"/>
      <c r="Q1458" s="141"/>
      <c r="R1458" s="141"/>
      <c r="S1458" s="42"/>
      <c r="T1458" s="43"/>
      <c r="U1458" s="43"/>
      <c r="V1458" s="43"/>
    </row>
    <row r="1459" spans="5:22" ht="12.75" customHeight="1" x14ac:dyDescent="0.2">
      <c r="E1459" s="41"/>
      <c r="F1459" s="42"/>
      <c r="G1459" s="43"/>
      <c r="H1459" s="43"/>
      <c r="I1459" s="43"/>
      <c r="O1459" s="141"/>
      <c r="P1459" s="141"/>
      <c r="Q1459" s="141"/>
      <c r="R1459" s="141"/>
      <c r="S1459" s="42"/>
      <c r="T1459" s="43"/>
      <c r="U1459" s="43"/>
      <c r="V1459" s="43"/>
    </row>
    <row r="1460" spans="5:22" ht="12.75" customHeight="1" x14ac:dyDescent="0.2">
      <c r="E1460" s="41"/>
      <c r="F1460" s="42"/>
      <c r="G1460" s="43"/>
      <c r="H1460" s="43"/>
      <c r="I1460" s="43"/>
      <c r="O1460" s="141"/>
      <c r="P1460" s="141"/>
      <c r="Q1460" s="141"/>
      <c r="R1460" s="141"/>
      <c r="S1460" s="42"/>
      <c r="T1460" s="43"/>
      <c r="U1460" s="43"/>
      <c r="V1460" s="43"/>
    </row>
    <row r="1461" spans="5:22" ht="12.75" customHeight="1" x14ac:dyDescent="0.2">
      <c r="E1461" s="41"/>
      <c r="F1461" s="42"/>
      <c r="G1461" s="43"/>
      <c r="H1461" s="43"/>
      <c r="I1461" s="43"/>
      <c r="O1461" s="141"/>
      <c r="P1461" s="141"/>
      <c r="Q1461" s="141"/>
      <c r="R1461" s="141"/>
      <c r="S1461" s="42"/>
      <c r="T1461" s="43"/>
      <c r="U1461" s="43"/>
      <c r="V1461" s="43"/>
    </row>
    <row r="1462" spans="5:22" ht="12.75" customHeight="1" x14ac:dyDescent="0.2">
      <c r="E1462" s="41"/>
      <c r="F1462" s="42"/>
      <c r="G1462" s="43"/>
      <c r="H1462" s="43"/>
      <c r="I1462" s="43"/>
      <c r="O1462" s="141"/>
      <c r="P1462" s="141"/>
      <c r="Q1462" s="141"/>
      <c r="R1462" s="141"/>
      <c r="S1462" s="42"/>
      <c r="T1462" s="43"/>
      <c r="U1462" s="43"/>
      <c r="V1462" s="43"/>
    </row>
    <row r="1463" spans="5:22" ht="12.75" customHeight="1" x14ac:dyDescent="0.2">
      <c r="E1463" s="41"/>
      <c r="F1463" s="42"/>
      <c r="G1463" s="43"/>
      <c r="H1463" s="43"/>
      <c r="I1463" s="43"/>
      <c r="O1463" s="141"/>
      <c r="P1463" s="141"/>
      <c r="Q1463" s="141"/>
      <c r="R1463" s="141"/>
      <c r="S1463" s="42"/>
      <c r="T1463" s="43"/>
      <c r="U1463" s="43"/>
      <c r="V1463" s="43"/>
    </row>
    <row r="1464" spans="5:22" ht="12.75" customHeight="1" x14ac:dyDescent="0.2">
      <c r="E1464" s="41"/>
      <c r="F1464" s="42"/>
      <c r="G1464" s="43"/>
      <c r="H1464" s="43"/>
      <c r="I1464" s="43"/>
      <c r="O1464" s="141"/>
      <c r="P1464" s="141"/>
      <c r="Q1464" s="141"/>
      <c r="R1464" s="141"/>
      <c r="S1464" s="42"/>
      <c r="T1464" s="43"/>
      <c r="U1464" s="43"/>
      <c r="V1464" s="43"/>
    </row>
    <row r="1465" spans="5:22" ht="12.75" customHeight="1" x14ac:dyDescent="0.2">
      <c r="E1465" s="41"/>
      <c r="F1465" s="42"/>
      <c r="G1465" s="43"/>
      <c r="H1465" s="43"/>
      <c r="I1465" s="43"/>
      <c r="O1465" s="141"/>
      <c r="P1465" s="141"/>
      <c r="Q1465" s="141"/>
      <c r="R1465" s="141"/>
      <c r="S1465" s="42"/>
      <c r="T1465" s="43"/>
      <c r="U1465" s="43"/>
      <c r="V1465" s="43"/>
    </row>
    <row r="1466" spans="5:22" ht="12.75" customHeight="1" x14ac:dyDescent="0.2">
      <c r="E1466" s="41"/>
      <c r="F1466" s="42"/>
      <c r="G1466" s="43"/>
      <c r="H1466" s="43"/>
      <c r="I1466" s="43"/>
      <c r="O1466" s="141"/>
      <c r="P1466" s="141"/>
      <c r="Q1466" s="141"/>
      <c r="R1466" s="141"/>
      <c r="S1466" s="42"/>
      <c r="T1466" s="43"/>
      <c r="U1466" s="43"/>
      <c r="V1466" s="43"/>
    </row>
    <row r="1467" spans="5:22" ht="12.75" customHeight="1" x14ac:dyDescent="0.2">
      <c r="E1467" s="41"/>
      <c r="F1467" s="42"/>
      <c r="G1467" s="43"/>
      <c r="H1467" s="43"/>
      <c r="I1467" s="43"/>
      <c r="O1467" s="141"/>
      <c r="P1467" s="141"/>
      <c r="Q1467" s="141"/>
      <c r="R1467" s="141"/>
      <c r="S1467" s="42"/>
      <c r="T1467" s="43"/>
      <c r="U1467" s="43"/>
      <c r="V1467" s="43"/>
    </row>
    <row r="1468" spans="5:22" ht="12.75" customHeight="1" x14ac:dyDescent="0.2">
      <c r="E1468" s="41"/>
      <c r="F1468" s="42"/>
      <c r="G1468" s="43"/>
      <c r="H1468" s="43"/>
      <c r="I1468" s="43"/>
      <c r="O1468" s="141"/>
      <c r="P1468" s="141"/>
      <c r="Q1468" s="141"/>
      <c r="R1468" s="141"/>
      <c r="S1468" s="42"/>
      <c r="T1468" s="43"/>
      <c r="U1468" s="43"/>
      <c r="V1468" s="43"/>
    </row>
    <row r="1469" spans="5:22" ht="12.75" customHeight="1" x14ac:dyDescent="0.2">
      <c r="E1469" s="41"/>
      <c r="F1469" s="42"/>
      <c r="G1469" s="43"/>
      <c r="H1469" s="43"/>
      <c r="I1469" s="43"/>
      <c r="O1469" s="141"/>
      <c r="P1469" s="141"/>
      <c r="Q1469" s="141"/>
      <c r="R1469" s="141"/>
      <c r="S1469" s="42"/>
      <c r="T1469" s="43"/>
      <c r="U1469" s="43"/>
      <c r="V1469" s="43"/>
    </row>
    <row r="1470" spans="5:22" ht="12.75" customHeight="1" x14ac:dyDescent="0.2">
      <c r="E1470" s="41"/>
      <c r="F1470" s="42"/>
      <c r="G1470" s="43"/>
      <c r="H1470" s="43"/>
      <c r="I1470" s="43"/>
      <c r="O1470" s="141"/>
      <c r="P1470" s="141"/>
      <c r="Q1470" s="141"/>
      <c r="R1470" s="141"/>
      <c r="S1470" s="42"/>
      <c r="T1470" s="43"/>
      <c r="U1470" s="43"/>
      <c r="V1470" s="43"/>
    </row>
    <row r="1471" spans="5:22" ht="12.75" customHeight="1" x14ac:dyDescent="0.2">
      <c r="E1471" s="41"/>
      <c r="F1471" s="42"/>
      <c r="G1471" s="43"/>
      <c r="H1471" s="43"/>
      <c r="I1471" s="43"/>
      <c r="O1471" s="141"/>
      <c r="P1471" s="141"/>
      <c r="Q1471" s="141"/>
      <c r="R1471" s="141"/>
      <c r="S1471" s="42"/>
      <c r="T1471" s="43"/>
      <c r="U1471" s="43"/>
      <c r="V1471" s="43"/>
    </row>
    <row r="1472" spans="5:22" ht="12.75" customHeight="1" x14ac:dyDescent="0.2">
      <c r="E1472" s="41"/>
      <c r="F1472" s="42"/>
      <c r="G1472" s="43"/>
      <c r="H1472" s="43"/>
      <c r="I1472" s="43"/>
      <c r="O1472" s="141"/>
      <c r="P1472" s="141"/>
      <c r="Q1472" s="141"/>
      <c r="R1472" s="141"/>
      <c r="S1472" s="42"/>
      <c r="T1472" s="43"/>
      <c r="U1472" s="43"/>
      <c r="V1472" s="43"/>
    </row>
    <row r="1473" spans="5:22" ht="12.75" customHeight="1" x14ac:dyDescent="0.2">
      <c r="E1473" s="41"/>
      <c r="F1473" s="42"/>
      <c r="G1473" s="43"/>
      <c r="H1473" s="43"/>
      <c r="I1473" s="43"/>
      <c r="O1473" s="141"/>
      <c r="P1473" s="141"/>
      <c r="Q1473" s="141"/>
      <c r="R1473" s="141"/>
      <c r="S1473" s="42"/>
      <c r="T1473" s="43"/>
      <c r="U1473" s="43"/>
      <c r="V1473" s="43"/>
    </row>
    <row r="1474" spans="5:22" ht="12.75" customHeight="1" x14ac:dyDescent="0.2">
      <c r="E1474" s="41"/>
      <c r="F1474" s="42"/>
      <c r="G1474" s="43"/>
      <c r="H1474" s="43"/>
      <c r="I1474" s="43"/>
      <c r="O1474" s="141"/>
      <c r="P1474" s="141"/>
      <c r="Q1474" s="141"/>
      <c r="R1474" s="141"/>
      <c r="S1474" s="42"/>
      <c r="T1474" s="43"/>
      <c r="U1474" s="43"/>
      <c r="V1474" s="43"/>
    </row>
    <row r="1475" spans="5:22" ht="12.75" customHeight="1" x14ac:dyDescent="0.2">
      <c r="E1475" s="41"/>
      <c r="F1475" s="42"/>
      <c r="G1475" s="43"/>
      <c r="H1475" s="43"/>
      <c r="I1475" s="43"/>
      <c r="O1475" s="141"/>
      <c r="P1475" s="141"/>
      <c r="Q1475" s="141"/>
      <c r="R1475" s="141"/>
      <c r="S1475" s="42"/>
      <c r="T1475" s="43"/>
      <c r="U1475" s="43"/>
      <c r="V1475" s="43"/>
    </row>
    <row r="1476" spans="5:22" ht="12.75" customHeight="1" x14ac:dyDescent="0.2">
      <c r="E1476" s="41"/>
      <c r="F1476" s="42"/>
      <c r="G1476" s="43"/>
      <c r="H1476" s="43"/>
      <c r="I1476" s="43"/>
      <c r="O1476" s="141"/>
      <c r="P1476" s="141"/>
      <c r="Q1476" s="141"/>
      <c r="R1476" s="141"/>
      <c r="S1476" s="42"/>
      <c r="T1476" s="43"/>
      <c r="U1476" s="43"/>
      <c r="V1476" s="43"/>
    </row>
    <row r="1477" spans="5:22" ht="12.75" customHeight="1" x14ac:dyDescent="0.2">
      <c r="E1477" s="41"/>
      <c r="F1477" s="42"/>
      <c r="G1477" s="43"/>
      <c r="H1477" s="43"/>
      <c r="I1477" s="43"/>
      <c r="O1477" s="141"/>
      <c r="P1477" s="141"/>
      <c r="Q1477" s="141"/>
      <c r="R1477" s="141"/>
      <c r="S1477" s="42"/>
      <c r="T1477" s="43"/>
      <c r="U1477" s="43"/>
      <c r="V1477" s="43"/>
    </row>
    <row r="1478" spans="5:22" ht="12.75" customHeight="1" x14ac:dyDescent="0.2">
      <c r="E1478" s="41"/>
      <c r="F1478" s="42"/>
      <c r="G1478" s="43"/>
      <c r="H1478" s="43"/>
      <c r="I1478" s="43"/>
      <c r="O1478" s="141"/>
      <c r="P1478" s="141"/>
      <c r="Q1478" s="141"/>
      <c r="R1478" s="141"/>
      <c r="S1478" s="42"/>
      <c r="T1478" s="43"/>
      <c r="U1478" s="43"/>
      <c r="V1478" s="43"/>
    </row>
    <row r="1479" spans="5:22" ht="12.75" customHeight="1" x14ac:dyDescent="0.2">
      <c r="E1479" s="41"/>
      <c r="F1479" s="42"/>
      <c r="G1479" s="43"/>
      <c r="H1479" s="43"/>
      <c r="I1479" s="43"/>
      <c r="O1479" s="141"/>
      <c r="P1479" s="141"/>
      <c r="Q1479" s="141"/>
      <c r="R1479" s="141"/>
      <c r="S1479" s="42"/>
      <c r="T1479" s="43"/>
      <c r="U1479" s="43"/>
      <c r="V1479" s="43"/>
    </row>
    <row r="1480" spans="5:22" ht="12.75" customHeight="1" x14ac:dyDescent="0.2">
      <c r="E1480" s="41"/>
      <c r="F1480" s="42"/>
      <c r="G1480" s="43"/>
      <c r="H1480" s="43"/>
      <c r="I1480" s="43"/>
      <c r="O1480" s="141"/>
      <c r="P1480" s="141"/>
      <c r="Q1480" s="141"/>
      <c r="R1480" s="141"/>
      <c r="S1480" s="42"/>
      <c r="T1480" s="43"/>
      <c r="U1480" s="43"/>
      <c r="V1480" s="43"/>
    </row>
    <row r="1481" spans="5:22" ht="12.75" customHeight="1" x14ac:dyDescent="0.2">
      <c r="E1481" s="41"/>
      <c r="F1481" s="42"/>
      <c r="G1481" s="43"/>
      <c r="H1481" s="43"/>
      <c r="I1481" s="43"/>
      <c r="O1481" s="141"/>
      <c r="P1481" s="141"/>
      <c r="Q1481" s="141"/>
      <c r="R1481" s="141"/>
      <c r="S1481" s="42"/>
      <c r="T1481" s="43"/>
      <c r="U1481" s="43"/>
      <c r="V1481" s="43"/>
    </row>
    <row r="1482" spans="5:22" ht="12.75" customHeight="1" x14ac:dyDescent="0.2">
      <c r="E1482" s="41"/>
      <c r="F1482" s="42"/>
      <c r="G1482" s="43"/>
      <c r="H1482" s="43"/>
      <c r="I1482" s="43"/>
      <c r="O1482" s="141"/>
      <c r="P1482" s="141"/>
      <c r="Q1482" s="141"/>
      <c r="R1482" s="141"/>
      <c r="S1482" s="42"/>
      <c r="T1482" s="43"/>
      <c r="U1482" s="43"/>
      <c r="V1482" s="43"/>
    </row>
    <row r="1483" spans="5:22" ht="12.75" customHeight="1" x14ac:dyDescent="0.2">
      <c r="E1483" s="41"/>
      <c r="F1483" s="42"/>
      <c r="G1483" s="43"/>
      <c r="H1483" s="43"/>
      <c r="I1483" s="43"/>
      <c r="O1483" s="141"/>
      <c r="P1483" s="141"/>
      <c r="Q1483" s="141"/>
      <c r="R1483" s="141"/>
      <c r="S1483" s="42"/>
      <c r="T1483" s="43"/>
      <c r="U1483" s="43"/>
      <c r="V1483" s="43"/>
    </row>
    <row r="1484" spans="5:22" ht="12.75" customHeight="1" x14ac:dyDescent="0.2">
      <c r="E1484" s="41"/>
      <c r="F1484" s="42"/>
      <c r="G1484" s="43"/>
      <c r="H1484" s="43"/>
      <c r="I1484" s="43"/>
      <c r="O1484" s="141"/>
      <c r="P1484" s="141"/>
      <c r="Q1484" s="141"/>
      <c r="R1484" s="141"/>
      <c r="S1484" s="42"/>
      <c r="T1484" s="43"/>
      <c r="U1484" s="43"/>
      <c r="V1484" s="43"/>
    </row>
    <row r="1485" spans="5:22" ht="12.75" customHeight="1" x14ac:dyDescent="0.2">
      <c r="E1485" s="41"/>
      <c r="F1485" s="42"/>
      <c r="G1485" s="43"/>
      <c r="H1485" s="43"/>
      <c r="I1485" s="43"/>
      <c r="O1485" s="141"/>
      <c r="P1485" s="141"/>
      <c r="Q1485" s="141"/>
      <c r="R1485" s="141"/>
      <c r="S1485" s="42"/>
      <c r="T1485" s="43"/>
      <c r="U1485" s="43"/>
      <c r="V1485" s="43"/>
    </row>
    <row r="1486" spans="5:22" ht="12.75" customHeight="1" x14ac:dyDescent="0.2">
      <c r="E1486" s="41"/>
      <c r="F1486" s="42"/>
      <c r="G1486" s="43"/>
      <c r="H1486" s="43"/>
      <c r="I1486" s="43"/>
      <c r="O1486" s="141"/>
      <c r="P1486" s="141"/>
      <c r="Q1486" s="141"/>
      <c r="R1486" s="141"/>
      <c r="S1486" s="42"/>
      <c r="T1486" s="43"/>
      <c r="U1486" s="43"/>
      <c r="V1486" s="43"/>
    </row>
    <row r="1487" spans="5:22" ht="12.75" customHeight="1" x14ac:dyDescent="0.2">
      <c r="E1487" s="41"/>
      <c r="F1487" s="42"/>
      <c r="G1487" s="43"/>
      <c r="H1487" s="43"/>
      <c r="I1487" s="43"/>
      <c r="O1487" s="141"/>
      <c r="P1487" s="141"/>
      <c r="Q1487" s="141"/>
      <c r="R1487" s="141"/>
      <c r="S1487" s="42"/>
      <c r="T1487" s="43"/>
      <c r="U1487" s="43"/>
      <c r="V1487" s="43"/>
    </row>
    <row r="1488" spans="5:22" ht="12.75" customHeight="1" x14ac:dyDescent="0.2">
      <c r="E1488" s="41"/>
      <c r="F1488" s="42"/>
      <c r="G1488" s="43"/>
      <c r="H1488" s="43"/>
      <c r="I1488" s="43"/>
      <c r="O1488" s="141"/>
      <c r="P1488" s="141"/>
      <c r="Q1488" s="141"/>
      <c r="R1488" s="141"/>
      <c r="S1488" s="42"/>
      <c r="T1488" s="43"/>
      <c r="U1488" s="43"/>
      <c r="V1488" s="43"/>
    </row>
    <row r="1489" spans="5:22" ht="12.75" customHeight="1" x14ac:dyDescent="0.2">
      <c r="E1489" s="41"/>
      <c r="F1489" s="42"/>
      <c r="G1489" s="43"/>
      <c r="H1489" s="43"/>
      <c r="I1489" s="43"/>
      <c r="O1489" s="141"/>
      <c r="P1489" s="141"/>
      <c r="Q1489" s="141"/>
      <c r="R1489" s="141"/>
      <c r="S1489" s="42"/>
      <c r="T1489" s="43"/>
      <c r="U1489" s="43"/>
      <c r="V1489" s="43"/>
    </row>
    <row r="1490" spans="5:22" ht="12.75" customHeight="1" x14ac:dyDescent="0.2">
      <c r="E1490" s="41"/>
      <c r="F1490" s="42"/>
      <c r="G1490" s="43"/>
      <c r="H1490" s="43"/>
      <c r="I1490" s="43"/>
      <c r="O1490" s="141"/>
      <c r="P1490" s="141"/>
      <c r="Q1490" s="141"/>
      <c r="R1490" s="141"/>
      <c r="S1490" s="42"/>
      <c r="T1490" s="43"/>
      <c r="U1490" s="43"/>
      <c r="V1490" s="43"/>
    </row>
    <row r="1491" spans="5:22" ht="12.75" customHeight="1" x14ac:dyDescent="0.2">
      <c r="E1491" s="41"/>
      <c r="F1491" s="42"/>
      <c r="G1491" s="43"/>
      <c r="H1491" s="43"/>
      <c r="I1491" s="43"/>
      <c r="O1491" s="141"/>
      <c r="P1491" s="141"/>
      <c r="Q1491" s="141"/>
      <c r="R1491" s="141"/>
      <c r="S1491" s="42"/>
      <c r="T1491" s="43"/>
      <c r="U1491" s="43"/>
      <c r="V1491" s="43"/>
    </row>
    <row r="1492" spans="5:22" ht="12.75" customHeight="1" x14ac:dyDescent="0.2">
      <c r="E1492" s="41"/>
      <c r="F1492" s="42"/>
      <c r="G1492" s="43"/>
      <c r="H1492" s="43"/>
      <c r="I1492" s="43"/>
      <c r="O1492" s="141"/>
      <c r="P1492" s="141"/>
      <c r="Q1492" s="141"/>
      <c r="R1492" s="141"/>
      <c r="S1492" s="42"/>
      <c r="T1492" s="43"/>
      <c r="U1492" s="43"/>
      <c r="V1492" s="43"/>
    </row>
    <row r="1493" spans="5:22" ht="12.75" customHeight="1" x14ac:dyDescent="0.2">
      <c r="E1493" s="41"/>
      <c r="F1493" s="42"/>
      <c r="G1493" s="43"/>
      <c r="H1493" s="43"/>
      <c r="I1493" s="43"/>
      <c r="O1493" s="141"/>
      <c r="P1493" s="141"/>
      <c r="Q1493" s="141"/>
      <c r="R1493" s="141"/>
      <c r="S1493" s="42"/>
      <c r="T1493" s="43"/>
      <c r="U1493" s="43"/>
      <c r="V1493" s="43"/>
    </row>
    <row r="1494" spans="5:22" ht="12.75" customHeight="1" x14ac:dyDescent="0.2">
      <c r="E1494" s="41"/>
      <c r="F1494" s="42"/>
      <c r="G1494" s="43"/>
      <c r="H1494" s="43"/>
      <c r="I1494" s="43"/>
      <c r="O1494" s="141"/>
      <c r="P1494" s="141"/>
      <c r="Q1494" s="141"/>
      <c r="R1494" s="141"/>
      <c r="S1494" s="42"/>
      <c r="T1494" s="43"/>
      <c r="U1494" s="43"/>
      <c r="V1494" s="43"/>
    </row>
    <row r="1495" spans="5:22" ht="12.75" customHeight="1" x14ac:dyDescent="0.2">
      <c r="E1495" s="41"/>
      <c r="F1495" s="42"/>
      <c r="G1495" s="43"/>
      <c r="H1495" s="43"/>
      <c r="I1495" s="43"/>
      <c r="O1495" s="141"/>
      <c r="P1495" s="141"/>
      <c r="Q1495" s="141"/>
      <c r="R1495" s="141"/>
      <c r="S1495" s="42"/>
      <c r="T1495" s="43"/>
      <c r="U1495" s="43"/>
      <c r="V1495" s="43"/>
    </row>
    <row r="1496" spans="5:22" ht="12.75" customHeight="1" x14ac:dyDescent="0.2">
      <c r="E1496" s="41"/>
      <c r="F1496" s="42"/>
      <c r="G1496" s="43"/>
      <c r="H1496" s="43"/>
      <c r="I1496" s="43"/>
      <c r="O1496" s="141"/>
      <c r="P1496" s="141"/>
      <c r="Q1496" s="141"/>
      <c r="R1496" s="141"/>
      <c r="S1496" s="42"/>
      <c r="T1496" s="43"/>
      <c r="U1496" s="43"/>
      <c r="V1496" s="43"/>
    </row>
    <row r="1497" spans="5:22" ht="12.75" customHeight="1" x14ac:dyDescent="0.2">
      <c r="E1497" s="41"/>
      <c r="F1497" s="42"/>
      <c r="G1497" s="43"/>
      <c r="H1497" s="43"/>
      <c r="I1497" s="43"/>
      <c r="O1497" s="141"/>
      <c r="P1497" s="141"/>
      <c r="Q1497" s="141"/>
      <c r="R1497" s="141"/>
      <c r="S1497" s="42"/>
      <c r="T1497" s="43"/>
      <c r="U1497" s="43"/>
      <c r="V1497" s="43"/>
    </row>
    <row r="1498" spans="5:22" ht="12.75" customHeight="1" x14ac:dyDescent="0.2">
      <c r="E1498" s="41"/>
      <c r="F1498" s="42"/>
      <c r="G1498" s="43"/>
      <c r="H1498" s="43"/>
      <c r="I1498" s="43"/>
      <c r="O1498" s="141"/>
      <c r="P1498" s="141"/>
      <c r="Q1498" s="141"/>
      <c r="R1498" s="141"/>
      <c r="S1498" s="42"/>
      <c r="T1498" s="43"/>
      <c r="U1498" s="43"/>
      <c r="V1498" s="43"/>
    </row>
    <row r="1499" spans="5:22" ht="12.75" customHeight="1" x14ac:dyDescent="0.2">
      <c r="E1499" s="41"/>
      <c r="F1499" s="42"/>
      <c r="G1499" s="43"/>
      <c r="H1499" s="43"/>
      <c r="I1499" s="43"/>
      <c r="O1499" s="141"/>
      <c r="P1499" s="141"/>
      <c r="Q1499" s="141"/>
      <c r="R1499" s="141"/>
      <c r="S1499" s="42"/>
      <c r="T1499" s="43"/>
      <c r="U1499" s="43"/>
      <c r="V1499" s="43"/>
    </row>
    <row r="1500" spans="5:22" ht="12.75" customHeight="1" x14ac:dyDescent="0.2">
      <c r="E1500" s="41"/>
      <c r="F1500" s="42"/>
      <c r="G1500" s="43"/>
      <c r="H1500" s="43"/>
      <c r="I1500" s="43"/>
      <c r="O1500" s="141"/>
      <c r="P1500" s="141"/>
      <c r="Q1500" s="141"/>
      <c r="R1500" s="141"/>
      <c r="S1500" s="42"/>
      <c r="T1500" s="43"/>
      <c r="U1500" s="43"/>
      <c r="V1500" s="43"/>
    </row>
    <row r="1501" spans="5:22" ht="12.75" customHeight="1" x14ac:dyDescent="0.2">
      <c r="E1501" s="41"/>
      <c r="F1501" s="42"/>
      <c r="G1501" s="43"/>
      <c r="H1501" s="43"/>
      <c r="I1501" s="43"/>
      <c r="O1501" s="141"/>
      <c r="P1501" s="141"/>
      <c r="Q1501" s="141"/>
      <c r="R1501" s="141"/>
      <c r="S1501" s="42"/>
      <c r="T1501" s="43"/>
      <c r="U1501" s="43"/>
      <c r="V1501" s="43"/>
    </row>
    <row r="1502" spans="5:22" ht="12.75" customHeight="1" x14ac:dyDescent="0.2">
      <c r="E1502" s="41"/>
      <c r="F1502" s="42"/>
      <c r="G1502" s="43"/>
      <c r="H1502" s="43"/>
      <c r="I1502" s="43"/>
      <c r="O1502" s="141"/>
      <c r="P1502" s="141"/>
      <c r="Q1502" s="141"/>
      <c r="R1502" s="141"/>
      <c r="S1502" s="42"/>
      <c r="T1502" s="43"/>
      <c r="U1502" s="43"/>
      <c r="V1502" s="43"/>
    </row>
    <row r="1503" spans="5:22" ht="12.75" customHeight="1" x14ac:dyDescent="0.2">
      <c r="E1503" s="41"/>
      <c r="F1503" s="42"/>
      <c r="G1503" s="43"/>
      <c r="H1503" s="43"/>
      <c r="I1503" s="43"/>
      <c r="O1503" s="141"/>
      <c r="P1503" s="141"/>
      <c r="Q1503" s="141"/>
      <c r="R1503" s="141"/>
      <c r="S1503" s="42"/>
      <c r="T1503" s="43"/>
      <c r="U1503" s="43"/>
      <c r="V1503" s="43"/>
    </row>
    <row r="1504" spans="5:22" ht="12.75" customHeight="1" x14ac:dyDescent="0.2">
      <c r="E1504" s="41"/>
      <c r="F1504" s="42"/>
      <c r="G1504" s="43"/>
      <c r="H1504" s="43"/>
      <c r="I1504" s="43"/>
      <c r="O1504" s="141"/>
      <c r="P1504" s="141"/>
      <c r="Q1504" s="141"/>
      <c r="R1504" s="141"/>
      <c r="S1504" s="42"/>
      <c r="T1504" s="43"/>
      <c r="U1504" s="43"/>
      <c r="V1504" s="43"/>
    </row>
    <row r="1505" spans="5:22" ht="12.75" customHeight="1" x14ac:dyDescent="0.2">
      <c r="E1505" s="41"/>
      <c r="F1505" s="42"/>
      <c r="G1505" s="43"/>
      <c r="H1505" s="43"/>
      <c r="I1505" s="43"/>
      <c r="O1505" s="141"/>
      <c r="P1505" s="141"/>
      <c r="Q1505" s="141"/>
      <c r="R1505" s="141"/>
      <c r="S1505" s="42"/>
      <c r="T1505" s="43"/>
      <c r="U1505" s="43"/>
      <c r="V1505" s="43"/>
    </row>
    <row r="1506" spans="5:22" ht="12.75" customHeight="1" x14ac:dyDescent="0.2">
      <c r="E1506" s="41"/>
      <c r="F1506" s="42"/>
      <c r="G1506" s="43"/>
      <c r="H1506" s="43"/>
      <c r="I1506" s="43"/>
      <c r="O1506" s="141"/>
      <c r="P1506" s="141"/>
      <c r="Q1506" s="141"/>
      <c r="R1506" s="141"/>
      <c r="S1506" s="42"/>
      <c r="T1506" s="43"/>
      <c r="U1506" s="43"/>
      <c r="V1506" s="43"/>
    </row>
    <row r="1507" spans="5:22" ht="12.75" customHeight="1" x14ac:dyDescent="0.2">
      <c r="E1507" s="41"/>
      <c r="F1507" s="42"/>
      <c r="G1507" s="43"/>
      <c r="H1507" s="43"/>
      <c r="I1507" s="43"/>
      <c r="O1507" s="141"/>
      <c r="P1507" s="141"/>
      <c r="Q1507" s="141"/>
      <c r="R1507" s="141"/>
      <c r="S1507" s="42"/>
      <c r="T1507" s="43"/>
      <c r="U1507" s="43"/>
      <c r="V1507" s="43"/>
    </row>
    <row r="1508" spans="5:22" ht="12.75" customHeight="1" x14ac:dyDescent="0.2">
      <c r="E1508" s="41"/>
      <c r="F1508" s="42"/>
      <c r="G1508" s="43"/>
      <c r="H1508" s="43"/>
      <c r="I1508" s="43"/>
      <c r="O1508" s="141"/>
      <c r="P1508" s="141"/>
      <c r="Q1508" s="141"/>
      <c r="R1508" s="141"/>
      <c r="S1508" s="42"/>
      <c r="T1508" s="43"/>
      <c r="U1508" s="43"/>
      <c r="V1508" s="43"/>
    </row>
    <row r="1509" spans="5:22" ht="12.75" customHeight="1" x14ac:dyDescent="0.2">
      <c r="E1509" s="41"/>
      <c r="F1509" s="42"/>
      <c r="G1509" s="43"/>
      <c r="H1509" s="43"/>
      <c r="I1509" s="43"/>
      <c r="O1509" s="141"/>
      <c r="P1509" s="141"/>
      <c r="Q1509" s="141"/>
      <c r="R1509" s="141"/>
      <c r="S1509" s="42"/>
      <c r="T1509" s="43"/>
      <c r="U1509" s="43"/>
      <c r="V1509" s="43"/>
    </row>
    <row r="1510" spans="5:22" ht="12.75" customHeight="1" x14ac:dyDescent="0.2">
      <c r="E1510" s="41"/>
      <c r="F1510" s="42"/>
      <c r="G1510" s="43"/>
      <c r="H1510" s="43"/>
      <c r="I1510" s="43"/>
      <c r="O1510" s="141"/>
      <c r="P1510" s="141"/>
      <c r="Q1510" s="141"/>
      <c r="R1510" s="141"/>
      <c r="S1510" s="42"/>
      <c r="T1510" s="43"/>
      <c r="U1510" s="43"/>
      <c r="V1510" s="43"/>
    </row>
    <row r="1511" spans="5:22" ht="12.75" customHeight="1" x14ac:dyDescent="0.2">
      <c r="E1511" s="41"/>
      <c r="F1511" s="42"/>
      <c r="G1511" s="43"/>
      <c r="H1511" s="43"/>
      <c r="I1511" s="43"/>
      <c r="O1511" s="141"/>
      <c r="P1511" s="141"/>
      <c r="Q1511" s="141"/>
      <c r="R1511" s="141"/>
      <c r="S1511" s="42"/>
      <c r="T1511" s="43"/>
      <c r="U1511" s="43"/>
      <c r="V1511" s="43"/>
    </row>
    <row r="1512" spans="5:22" ht="12.75" customHeight="1" x14ac:dyDescent="0.2">
      <c r="E1512" s="41"/>
      <c r="F1512" s="42"/>
      <c r="G1512" s="43"/>
      <c r="H1512" s="43"/>
      <c r="I1512" s="43"/>
      <c r="O1512" s="141"/>
      <c r="P1512" s="141"/>
      <c r="Q1512" s="141"/>
      <c r="R1512" s="141"/>
      <c r="S1512" s="42"/>
      <c r="T1512" s="43"/>
      <c r="U1512" s="43"/>
      <c r="V1512" s="43"/>
    </row>
    <row r="1513" spans="5:22" ht="12.75" customHeight="1" x14ac:dyDescent="0.2">
      <c r="E1513" s="41"/>
      <c r="F1513" s="42"/>
      <c r="G1513" s="43"/>
      <c r="H1513" s="43"/>
      <c r="I1513" s="43"/>
      <c r="O1513" s="141"/>
      <c r="P1513" s="141"/>
      <c r="Q1513" s="141"/>
      <c r="R1513" s="141"/>
      <c r="S1513" s="42"/>
      <c r="T1513" s="43"/>
      <c r="U1513" s="43"/>
      <c r="V1513" s="43"/>
    </row>
    <row r="1514" spans="5:22" ht="12.75" customHeight="1" x14ac:dyDescent="0.2">
      <c r="E1514" s="41"/>
      <c r="F1514" s="42"/>
      <c r="G1514" s="43"/>
      <c r="H1514" s="43"/>
      <c r="I1514" s="43"/>
      <c r="O1514" s="141"/>
      <c r="P1514" s="141"/>
      <c r="Q1514" s="141"/>
      <c r="R1514" s="141"/>
      <c r="S1514" s="42"/>
      <c r="T1514" s="43"/>
      <c r="U1514" s="43"/>
      <c r="V1514" s="43"/>
    </row>
    <row r="1515" spans="5:22" ht="12.75" customHeight="1" x14ac:dyDescent="0.2">
      <c r="E1515" s="41"/>
      <c r="F1515" s="42"/>
      <c r="G1515" s="43"/>
      <c r="H1515" s="43"/>
      <c r="I1515" s="43"/>
      <c r="O1515" s="141"/>
      <c r="P1515" s="141"/>
      <c r="Q1515" s="141"/>
      <c r="R1515" s="141"/>
      <c r="S1515" s="42"/>
      <c r="T1515" s="43"/>
      <c r="U1515" s="43"/>
      <c r="V1515" s="43"/>
    </row>
    <row r="1516" spans="5:22" ht="12.75" customHeight="1" x14ac:dyDescent="0.2">
      <c r="E1516" s="41"/>
      <c r="F1516" s="42"/>
      <c r="G1516" s="43"/>
      <c r="H1516" s="43"/>
      <c r="I1516" s="43"/>
      <c r="O1516" s="141"/>
      <c r="P1516" s="141"/>
      <c r="Q1516" s="141"/>
      <c r="R1516" s="141"/>
      <c r="S1516" s="42"/>
      <c r="T1516" s="43"/>
      <c r="U1516" s="43"/>
      <c r="V1516" s="43"/>
    </row>
    <row r="1517" spans="5:22" ht="12.75" customHeight="1" x14ac:dyDescent="0.2">
      <c r="E1517" s="41"/>
      <c r="F1517" s="42"/>
      <c r="G1517" s="43"/>
      <c r="H1517" s="43"/>
      <c r="I1517" s="43"/>
      <c r="O1517" s="141"/>
      <c r="P1517" s="141"/>
      <c r="Q1517" s="141"/>
      <c r="R1517" s="141"/>
      <c r="S1517" s="42"/>
      <c r="T1517" s="43"/>
      <c r="U1517" s="43"/>
      <c r="V1517" s="43"/>
    </row>
    <row r="1518" spans="5:22" ht="12.75" customHeight="1" x14ac:dyDescent="0.2">
      <c r="E1518" s="41"/>
      <c r="F1518" s="42"/>
      <c r="G1518" s="43"/>
      <c r="H1518" s="43"/>
      <c r="I1518" s="43"/>
      <c r="O1518" s="141"/>
      <c r="P1518" s="141"/>
      <c r="Q1518" s="141"/>
      <c r="R1518" s="141"/>
      <c r="S1518" s="42"/>
      <c r="T1518" s="43"/>
      <c r="U1518" s="43"/>
      <c r="V1518" s="43"/>
    </row>
    <row r="1519" spans="5:22" ht="12.75" customHeight="1" x14ac:dyDescent="0.2">
      <c r="E1519" s="41"/>
      <c r="F1519" s="42"/>
      <c r="G1519" s="43"/>
      <c r="H1519" s="43"/>
      <c r="I1519" s="43"/>
      <c r="O1519" s="141"/>
      <c r="P1519" s="141"/>
      <c r="Q1519" s="141"/>
      <c r="R1519" s="141"/>
      <c r="S1519" s="42"/>
      <c r="T1519" s="43"/>
      <c r="U1519" s="43"/>
      <c r="V1519" s="43"/>
    </row>
    <row r="1520" spans="5:22" ht="12.75" customHeight="1" x14ac:dyDescent="0.2">
      <c r="E1520" s="41"/>
      <c r="F1520" s="42"/>
      <c r="G1520" s="43"/>
      <c r="H1520" s="43"/>
      <c r="I1520" s="43"/>
      <c r="O1520" s="141"/>
      <c r="P1520" s="141"/>
      <c r="Q1520" s="141"/>
      <c r="R1520" s="141"/>
      <c r="S1520" s="42"/>
      <c r="T1520" s="43"/>
      <c r="U1520" s="43"/>
      <c r="V1520" s="43"/>
    </row>
    <row r="1521" spans="5:22" ht="12.75" customHeight="1" x14ac:dyDescent="0.2">
      <c r="E1521" s="41"/>
      <c r="F1521" s="42"/>
      <c r="G1521" s="43"/>
      <c r="H1521" s="43"/>
      <c r="I1521" s="43"/>
      <c r="O1521" s="141"/>
      <c r="P1521" s="141"/>
      <c r="Q1521" s="141"/>
      <c r="R1521" s="141"/>
      <c r="S1521" s="42"/>
      <c r="T1521" s="43"/>
      <c r="U1521" s="43"/>
      <c r="V1521" s="43"/>
    </row>
    <row r="1522" spans="5:22" ht="12.75" customHeight="1" x14ac:dyDescent="0.2">
      <c r="E1522" s="41"/>
      <c r="F1522" s="42"/>
      <c r="G1522" s="43"/>
      <c r="H1522" s="43"/>
      <c r="I1522" s="43"/>
      <c r="O1522" s="141"/>
      <c r="P1522" s="141"/>
      <c r="Q1522" s="141"/>
      <c r="R1522" s="141"/>
      <c r="S1522" s="42"/>
      <c r="T1522" s="43"/>
      <c r="U1522" s="43"/>
      <c r="V1522" s="43"/>
    </row>
    <row r="1523" spans="5:22" ht="12.75" customHeight="1" x14ac:dyDescent="0.2">
      <c r="E1523" s="41"/>
      <c r="F1523" s="42"/>
      <c r="G1523" s="43"/>
      <c r="H1523" s="43"/>
      <c r="I1523" s="43"/>
      <c r="O1523" s="141"/>
      <c r="P1523" s="141"/>
      <c r="Q1523" s="141"/>
      <c r="R1523" s="141"/>
      <c r="S1523" s="42"/>
      <c r="T1523" s="43"/>
      <c r="U1523" s="43"/>
      <c r="V1523" s="43"/>
    </row>
    <row r="1524" spans="5:22" ht="12.75" customHeight="1" x14ac:dyDescent="0.2">
      <c r="E1524" s="41"/>
      <c r="F1524" s="42"/>
      <c r="G1524" s="43"/>
      <c r="H1524" s="43"/>
      <c r="I1524" s="43"/>
      <c r="O1524" s="141"/>
      <c r="P1524" s="141"/>
      <c r="Q1524" s="141"/>
      <c r="R1524" s="141"/>
      <c r="S1524" s="42"/>
      <c r="T1524" s="43"/>
      <c r="U1524" s="43"/>
      <c r="V1524" s="43"/>
    </row>
    <row r="1525" spans="5:22" ht="12.75" customHeight="1" x14ac:dyDescent="0.2">
      <c r="E1525" s="41"/>
      <c r="F1525" s="42"/>
      <c r="G1525" s="43"/>
      <c r="H1525" s="43"/>
      <c r="I1525" s="43"/>
      <c r="O1525" s="141"/>
      <c r="P1525" s="141"/>
      <c r="Q1525" s="141"/>
      <c r="R1525" s="141"/>
      <c r="S1525" s="42"/>
      <c r="T1525" s="43"/>
      <c r="U1525" s="43"/>
      <c r="V1525" s="43"/>
    </row>
    <row r="1526" spans="5:22" ht="12.75" customHeight="1" x14ac:dyDescent="0.2">
      <c r="E1526" s="41"/>
      <c r="F1526" s="42"/>
      <c r="G1526" s="43"/>
      <c r="H1526" s="43"/>
      <c r="I1526" s="43"/>
      <c r="O1526" s="141"/>
      <c r="P1526" s="141"/>
      <c r="Q1526" s="141"/>
      <c r="R1526" s="141"/>
      <c r="S1526" s="42"/>
      <c r="T1526" s="43"/>
      <c r="U1526" s="43"/>
      <c r="V1526" s="43"/>
    </row>
    <row r="1527" spans="5:22" ht="12.75" customHeight="1" x14ac:dyDescent="0.2">
      <c r="E1527" s="41"/>
      <c r="F1527" s="42"/>
      <c r="G1527" s="43"/>
      <c r="H1527" s="43"/>
      <c r="I1527" s="43"/>
      <c r="O1527" s="141"/>
      <c r="P1527" s="141"/>
      <c r="Q1527" s="141"/>
      <c r="R1527" s="141"/>
      <c r="S1527" s="42"/>
      <c r="T1527" s="43"/>
      <c r="U1527" s="43"/>
      <c r="V1527" s="43"/>
    </row>
    <row r="1528" spans="5:22" ht="12.75" customHeight="1" x14ac:dyDescent="0.2">
      <c r="E1528" s="41"/>
      <c r="F1528" s="42"/>
      <c r="G1528" s="43"/>
      <c r="H1528" s="43"/>
      <c r="I1528" s="43"/>
      <c r="O1528" s="141"/>
      <c r="P1528" s="141"/>
      <c r="Q1528" s="141"/>
      <c r="R1528" s="141"/>
      <c r="S1528" s="42"/>
      <c r="T1528" s="43"/>
      <c r="U1528" s="43"/>
      <c r="V1528" s="43"/>
    </row>
    <row r="1529" spans="5:22" ht="12.75" customHeight="1" x14ac:dyDescent="0.2">
      <c r="E1529" s="41"/>
      <c r="F1529" s="42"/>
      <c r="G1529" s="43"/>
      <c r="H1529" s="43"/>
      <c r="I1529" s="43"/>
      <c r="O1529" s="141"/>
      <c r="P1529" s="141"/>
      <c r="Q1529" s="141"/>
      <c r="R1529" s="141"/>
      <c r="S1529" s="42"/>
      <c r="T1529" s="43"/>
      <c r="U1529" s="43"/>
      <c r="V1529" s="43"/>
    </row>
    <row r="1530" spans="5:22" ht="12.75" customHeight="1" x14ac:dyDescent="0.2">
      <c r="E1530" s="41"/>
      <c r="F1530" s="42"/>
      <c r="G1530" s="43"/>
      <c r="H1530" s="43"/>
      <c r="I1530" s="43"/>
      <c r="O1530" s="141"/>
      <c r="P1530" s="141"/>
      <c r="Q1530" s="141"/>
      <c r="R1530" s="141"/>
      <c r="S1530" s="42"/>
      <c r="T1530" s="43"/>
      <c r="U1530" s="43"/>
      <c r="V1530" s="43"/>
    </row>
    <row r="1531" spans="5:22" ht="12.75" customHeight="1" x14ac:dyDescent="0.2">
      <c r="E1531" s="41"/>
      <c r="F1531" s="42"/>
      <c r="G1531" s="43"/>
      <c r="H1531" s="43"/>
      <c r="I1531" s="43"/>
      <c r="O1531" s="141"/>
      <c r="P1531" s="141"/>
      <c r="Q1531" s="141"/>
      <c r="R1531" s="141"/>
      <c r="S1531" s="42"/>
      <c r="T1531" s="43"/>
      <c r="U1531" s="43"/>
      <c r="V1531" s="43"/>
    </row>
    <row r="1532" spans="5:22" ht="12.75" customHeight="1" x14ac:dyDescent="0.2">
      <c r="E1532" s="41"/>
      <c r="F1532" s="42"/>
      <c r="G1532" s="43"/>
      <c r="H1532" s="43"/>
      <c r="I1532" s="43"/>
      <c r="O1532" s="141"/>
      <c r="P1532" s="141"/>
      <c r="Q1532" s="141"/>
      <c r="R1532" s="141"/>
      <c r="S1532" s="42"/>
      <c r="T1532" s="43"/>
      <c r="U1532" s="43"/>
      <c r="V1532" s="43"/>
    </row>
    <row r="1533" spans="5:22" ht="12.75" customHeight="1" x14ac:dyDescent="0.2">
      <c r="E1533" s="41"/>
      <c r="F1533" s="42"/>
      <c r="G1533" s="43"/>
      <c r="H1533" s="43"/>
      <c r="I1533" s="43"/>
      <c r="O1533" s="141"/>
      <c r="P1533" s="141"/>
      <c r="Q1533" s="141"/>
      <c r="R1533" s="141"/>
      <c r="S1533" s="42"/>
      <c r="T1533" s="43"/>
      <c r="U1533" s="43"/>
      <c r="V1533" s="43"/>
    </row>
    <row r="1534" spans="5:22" ht="12.75" customHeight="1" x14ac:dyDescent="0.2">
      <c r="E1534" s="41"/>
      <c r="F1534" s="42"/>
      <c r="G1534" s="43"/>
      <c r="H1534" s="43"/>
      <c r="I1534" s="43"/>
      <c r="O1534" s="141"/>
      <c r="P1534" s="141"/>
      <c r="Q1534" s="141"/>
      <c r="R1534" s="141"/>
      <c r="S1534" s="42"/>
      <c r="T1534" s="43"/>
      <c r="U1534" s="43"/>
      <c r="V1534" s="43"/>
    </row>
    <row r="1535" spans="5:22" ht="12.75" customHeight="1" x14ac:dyDescent="0.2">
      <c r="E1535" s="41"/>
      <c r="F1535" s="42"/>
      <c r="G1535" s="43"/>
      <c r="H1535" s="43"/>
      <c r="I1535" s="43"/>
      <c r="O1535" s="141"/>
      <c r="P1535" s="141"/>
      <c r="Q1535" s="141"/>
      <c r="R1535" s="141"/>
      <c r="S1535" s="42"/>
      <c r="T1535" s="43"/>
      <c r="U1535" s="43"/>
      <c r="V1535" s="43"/>
    </row>
    <row r="1536" spans="5:22" ht="12.75" customHeight="1" x14ac:dyDescent="0.2">
      <c r="E1536" s="41"/>
      <c r="F1536" s="42"/>
      <c r="G1536" s="43"/>
      <c r="H1536" s="43"/>
      <c r="I1536" s="43"/>
      <c r="O1536" s="141"/>
      <c r="P1536" s="141"/>
      <c r="Q1536" s="141"/>
      <c r="R1536" s="141"/>
      <c r="S1536" s="42"/>
      <c r="T1536" s="43"/>
      <c r="U1536" s="43"/>
      <c r="V1536" s="43"/>
    </row>
    <row r="1537" spans="5:22" ht="12.75" customHeight="1" x14ac:dyDescent="0.2">
      <c r="E1537" s="41"/>
      <c r="F1537" s="42"/>
      <c r="G1537" s="43"/>
      <c r="H1537" s="43"/>
      <c r="I1537" s="43"/>
      <c r="O1537" s="141"/>
      <c r="P1537" s="141"/>
      <c r="Q1537" s="141"/>
      <c r="R1537" s="141"/>
      <c r="S1537" s="42"/>
      <c r="T1537" s="43"/>
      <c r="U1537" s="43"/>
      <c r="V1537" s="43"/>
    </row>
    <row r="1538" spans="5:22" ht="12.75" customHeight="1" x14ac:dyDescent="0.2">
      <c r="E1538" s="41"/>
      <c r="F1538" s="42"/>
      <c r="G1538" s="43"/>
      <c r="H1538" s="43"/>
      <c r="I1538" s="43"/>
      <c r="O1538" s="141"/>
      <c r="P1538" s="141"/>
      <c r="Q1538" s="141"/>
      <c r="R1538" s="141"/>
      <c r="S1538" s="42"/>
      <c r="T1538" s="43"/>
      <c r="U1538" s="43"/>
      <c r="V1538" s="43"/>
    </row>
    <row r="1539" spans="5:22" ht="12.75" customHeight="1" x14ac:dyDescent="0.2">
      <c r="E1539" s="41"/>
      <c r="F1539" s="42"/>
      <c r="G1539" s="43"/>
      <c r="H1539" s="43"/>
      <c r="I1539" s="43"/>
      <c r="O1539" s="141"/>
      <c r="P1539" s="141"/>
      <c r="Q1539" s="141"/>
      <c r="R1539" s="141"/>
      <c r="S1539" s="42"/>
      <c r="T1539" s="43"/>
      <c r="U1539" s="43"/>
      <c r="V1539" s="43"/>
    </row>
    <row r="1540" spans="5:22" ht="12.75" customHeight="1" x14ac:dyDescent="0.2">
      <c r="E1540" s="41"/>
      <c r="F1540" s="42"/>
      <c r="G1540" s="43"/>
      <c r="H1540" s="43"/>
      <c r="I1540" s="43"/>
      <c r="O1540" s="141"/>
      <c r="P1540" s="141"/>
      <c r="Q1540" s="141"/>
      <c r="R1540" s="141"/>
      <c r="S1540" s="42"/>
      <c r="T1540" s="43"/>
      <c r="U1540" s="43"/>
      <c r="V1540" s="43"/>
    </row>
    <row r="1541" spans="5:22" ht="12.75" customHeight="1" x14ac:dyDescent="0.2">
      <c r="E1541" s="41"/>
      <c r="F1541" s="42"/>
      <c r="G1541" s="43"/>
      <c r="H1541" s="43"/>
      <c r="I1541" s="43"/>
      <c r="O1541" s="141"/>
      <c r="P1541" s="141"/>
      <c r="Q1541" s="141"/>
      <c r="R1541" s="141"/>
      <c r="S1541" s="42"/>
      <c r="T1541" s="43"/>
      <c r="U1541" s="43"/>
      <c r="V1541" s="43"/>
    </row>
    <row r="1542" spans="5:22" ht="12.75" customHeight="1" x14ac:dyDescent="0.2">
      <c r="E1542" s="41"/>
      <c r="F1542" s="42"/>
      <c r="G1542" s="43"/>
      <c r="H1542" s="43"/>
      <c r="I1542" s="43"/>
      <c r="O1542" s="141"/>
      <c r="P1542" s="141"/>
      <c r="Q1542" s="141"/>
      <c r="R1542" s="141"/>
      <c r="S1542" s="42"/>
      <c r="T1542" s="43"/>
      <c r="U1542" s="43"/>
      <c r="V1542" s="43"/>
    </row>
    <row r="1543" spans="5:22" ht="12.75" customHeight="1" x14ac:dyDescent="0.2">
      <c r="E1543" s="41"/>
      <c r="F1543" s="42"/>
      <c r="G1543" s="43"/>
      <c r="H1543" s="43"/>
      <c r="I1543" s="43"/>
      <c r="O1543" s="141"/>
      <c r="P1543" s="141"/>
      <c r="Q1543" s="141"/>
      <c r="R1543" s="141"/>
      <c r="S1543" s="42"/>
      <c r="T1543" s="43"/>
      <c r="U1543" s="43"/>
      <c r="V1543" s="43"/>
    </row>
    <row r="1544" spans="5:22" ht="12.75" customHeight="1" x14ac:dyDescent="0.2">
      <c r="E1544" s="41"/>
      <c r="F1544" s="42"/>
      <c r="G1544" s="43"/>
      <c r="H1544" s="43"/>
      <c r="I1544" s="43"/>
      <c r="O1544" s="141"/>
      <c r="P1544" s="141"/>
      <c r="Q1544" s="141"/>
      <c r="R1544" s="141"/>
      <c r="S1544" s="42"/>
      <c r="T1544" s="43"/>
      <c r="U1544" s="43"/>
      <c r="V1544" s="43"/>
    </row>
    <row r="1545" spans="5:22" ht="12.75" customHeight="1" x14ac:dyDescent="0.2">
      <c r="E1545" s="41"/>
      <c r="F1545" s="42"/>
      <c r="G1545" s="43"/>
      <c r="H1545" s="43"/>
      <c r="I1545" s="43"/>
      <c r="O1545" s="141"/>
      <c r="P1545" s="141"/>
      <c r="Q1545" s="141"/>
      <c r="R1545" s="141"/>
      <c r="S1545" s="42"/>
      <c r="T1545" s="43"/>
      <c r="U1545" s="43"/>
      <c r="V1545" s="43"/>
    </row>
    <row r="1546" spans="5:22" ht="12.75" customHeight="1" x14ac:dyDescent="0.2">
      <c r="E1546" s="41"/>
      <c r="F1546" s="42"/>
      <c r="G1546" s="43"/>
      <c r="H1546" s="43"/>
      <c r="I1546" s="43"/>
      <c r="O1546" s="141"/>
      <c r="P1546" s="141"/>
      <c r="Q1546" s="141"/>
      <c r="R1546" s="141"/>
      <c r="S1546" s="42"/>
      <c r="T1546" s="43"/>
      <c r="U1546" s="43"/>
      <c r="V1546" s="43"/>
    </row>
    <row r="1547" spans="5:22" ht="12.75" customHeight="1" x14ac:dyDescent="0.2">
      <c r="E1547" s="41"/>
      <c r="F1547" s="42"/>
      <c r="G1547" s="43"/>
      <c r="H1547" s="43"/>
      <c r="I1547" s="43"/>
      <c r="O1547" s="141"/>
      <c r="P1547" s="141"/>
      <c r="Q1547" s="141"/>
      <c r="R1547" s="141"/>
      <c r="S1547" s="42"/>
      <c r="T1547" s="43"/>
      <c r="U1547" s="43"/>
      <c r="V1547" s="43"/>
    </row>
    <row r="1548" spans="5:22" ht="12.75" customHeight="1" x14ac:dyDescent="0.2">
      <c r="E1548" s="41"/>
      <c r="F1548" s="42"/>
      <c r="G1548" s="43"/>
      <c r="H1548" s="43"/>
      <c r="I1548" s="43"/>
      <c r="O1548" s="141"/>
      <c r="P1548" s="141"/>
      <c r="Q1548" s="141"/>
      <c r="R1548" s="141"/>
      <c r="S1548" s="42"/>
      <c r="T1548" s="43"/>
      <c r="U1548" s="43"/>
      <c r="V1548" s="43"/>
    </row>
    <row r="1549" spans="5:22" ht="12.75" customHeight="1" x14ac:dyDescent="0.2">
      <c r="E1549" s="41"/>
      <c r="F1549" s="42"/>
      <c r="G1549" s="43"/>
      <c r="H1549" s="43"/>
      <c r="I1549" s="43"/>
      <c r="O1549" s="141"/>
      <c r="P1549" s="141"/>
      <c r="Q1549" s="141"/>
      <c r="R1549" s="141"/>
      <c r="S1549" s="42"/>
      <c r="T1549" s="43"/>
      <c r="U1549" s="43"/>
      <c r="V1549" s="43"/>
    </row>
    <row r="1550" spans="5:22" ht="12.75" customHeight="1" x14ac:dyDescent="0.2">
      <c r="E1550" s="41"/>
      <c r="F1550" s="42"/>
      <c r="G1550" s="43"/>
      <c r="H1550" s="43"/>
      <c r="I1550" s="43"/>
      <c r="O1550" s="141"/>
      <c r="P1550" s="141"/>
      <c r="Q1550" s="141"/>
      <c r="R1550" s="141"/>
      <c r="S1550" s="42"/>
      <c r="T1550" s="43"/>
      <c r="U1550" s="43"/>
      <c r="V1550" s="43"/>
    </row>
    <row r="1551" spans="5:22" ht="12.75" customHeight="1" x14ac:dyDescent="0.2">
      <c r="E1551" s="41"/>
      <c r="F1551" s="42"/>
      <c r="G1551" s="43"/>
      <c r="H1551" s="43"/>
      <c r="I1551" s="43"/>
      <c r="O1551" s="141"/>
      <c r="P1551" s="141"/>
      <c r="Q1551" s="141"/>
      <c r="R1551" s="141"/>
      <c r="S1551" s="42"/>
      <c r="T1551" s="43"/>
      <c r="U1551" s="43"/>
      <c r="V1551" s="43"/>
    </row>
    <row r="1552" spans="5:22" ht="12.75" customHeight="1" x14ac:dyDescent="0.2">
      <c r="E1552" s="41"/>
      <c r="F1552" s="42"/>
      <c r="G1552" s="43"/>
      <c r="H1552" s="43"/>
      <c r="I1552" s="43"/>
      <c r="O1552" s="141"/>
      <c r="P1552" s="141"/>
      <c r="Q1552" s="141"/>
      <c r="R1552" s="141"/>
      <c r="S1552" s="42"/>
      <c r="T1552" s="43"/>
      <c r="U1552" s="43"/>
      <c r="V1552" s="43"/>
    </row>
    <row r="1553" spans="5:22" ht="12.75" customHeight="1" x14ac:dyDescent="0.2">
      <c r="E1553" s="41"/>
      <c r="F1553" s="42"/>
      <c r="G1553" s="43"/>
      <c r="H1553" s="43"/>
      <c r="I1553" s="43"/>
      <c r="O1553" s="141"/>
      <c r="P1553" s="141"/>
      <c r="Q1553" s="141"/>
      <c r="R1553" s="141"/>
      <c r="S1553" s="42"/>
      <c r="T1553" s="43"/>
      <c r="U1553" s="43"/>
      <c r="V1553" s="43"/>
    </row>
    <row r="1554" spans="5:22" ht="12.75" customHeight="1" x14ac:dyDescent="0.2">
      <c r="E1554" s="41"/>
      <c r="F1554" s="42"/>
      <c r="G1554" s="43"/>
      <c r="H1554" s="43"/>
      <c r="I1554" s="43"/>
      <c r="O1554" s="141"/>
      <c r="P1554" s="141"/>
      <c r="Q1554" s="141"/>
      <c r="R1554" s="141"/>
      <c r="S1554" s="42"/>
      <c r="T1554" s="43"/>
      <c r="U1554" s="43"/>
      <c r="V1554" s="43"/>
    </row>
    <row r="1555" spans="5:22" ht="12.75" customHeight="1" x14ac:dyDescent="0.2">
      <c r="E1555" s="41"/>
      <c r="F1555" s="42"/>
      <c r="G1555" s="43"/>
      <c r="H1555" s="43"/>
      <c r="I1555" s="43"/>
      <c r="O1555" s="141"/>
      <c r="P1555" s="141"/>
      <c r="Q1555" s="141"/>
      <c r="R1555" s="141"/>
      <c r="S1555" s="42"/>
      <c r="T1555" s="43"/>
      <c r="U1555" s="43"/>
      <c r="V1555" s="43"/>
    </row>
    <row r="1556" spans="5:22" ht="12.75" customHeight="1" x14ac:dyDescent="0.2">
      <c r="E1556" s="41"/>
      <c r="F1556" s="42"/>
      <c r="G1556" s="43"/>
      <c r="H1556" s="43"/>
      <c r="I1556" s="43"/>
      <c r="O1556" s="141"/>
      <c r="P1556" s="141"/>
      <c r="Q1556" s="141"/>
      <c r="R1556" s="141"/>
      <c r="S1556" s="42"/>
      <c r="T1556" s="43"/>
      <c r="U1556" s="43"/>
      <c r="V1556" s="43"/>
    </row>
    <row r="1557" spans="5:22" ht="12.75" customHeight="1" x14ac:dyDescent="0.2">
      <c r="E1557" s="41"/>
      <c r="F1557" s="42"/>
      <c r="G1557" s="43"/>
      <c r="H1557" s="43"/>
      <c r="I1557" s="43"/>
      <c r="O1557" s="141"/>
      <c r="P1557" s="141"/>
      <c r="Q1557" s="141"/>
      <c r="R1557" s="141"/>
      <c r="S1557" s="42"/>
      <c r="T1557" s="43"/>
      <c r="U1557" s="43"/>
      <c r="V1557" s="43"/>
    </row>
    <row r="1558" spans="5:22" ht="12.75" customHeight="1" x14ac:dyDescent="0.2">
      <c r="E1558" s="41"/>
      <c r="F1558" s="42"/>
      <c r="G1558" s="43"/>
      <c r="H1558" s="43"/>
      <c r="I1558" s="43"/>
      <c r="O1558" s="141"/>
      <c r="P1558" s="141"/>
      <c r="Q1558" s="141"/>
      <c r="R1558" s="141"/>
      <c r="S1558" s="42"/>
      <c r="T1558" s="43"/>
      <c r="U1558" s="43"/>
      <c r="V1558" s="43"/>
    </row>
    <row r="1559" spans="5:22" ht="12.75" customHeight="1" x14ac:dyDescent="0.2">
      <c r="E1559" s="41"/>
      <c r="F1559" s="42"/>
      <c r="G1559" s="43"/>
      <c r="H1559" s="43"/>
      <c r="I1559" s="43"/>
      <c r="O1559" s="141"/>
      <c r="P1559" s="141"/>
      <c r="Q1559" s="141"/>
      <c r="R1559" s="141"/>
      <c r="S1559" s="42"/>
      <c r="T1559" s="43"/>
      <c r="U1559" s="43"/>
      <c r="V1559" s="43"/>
    </row>
    <row r="1560" spans="5:22" ht="12.75" customHeight="1" x14ac:dyDescent="0.2">
      <c r="E1560" s="41"/>
      <c r="F1560" s="42"/>
      <c r="G1560" s="43"/>
      <c r="H1560" s="43"/>
      <c r="I1560" s="43"/>
      <c r="O1560" s="141"/>
      <c r="P1560" s="141"/>
      <c r="Q1560" s="141"/>
      <c r="R1560" s="141"/>
      <c r="S1560" s="42"/>
      <c r="T1560" s="43"/>
      <c r="U1560" s="43"/>
      <c r="V1560" s="43"/>
    </row>
    <row r="1561" spans="5:22" ht="12.75" customHeight="1" x14ac:dyDescent="0.2">
      <c r="E1561" s="41"/>
      <c r="F1561" s="42"/>
      <c r="G1561" s="43"/>
      <c r="H1561" s="43"/>
      <c r="I1561" s="43"/>
      <c r="O1561" s="141"/>
      <c r="P1561" s="141"/>
      <c r="Q1561" s="141"/>
      <c r="R1561" s="141"/>
      <c r="S1561" s="42"/>
      <c r="T1561" s="43"/>
      <c r="U1561" s="43"/>
      <c r="V1561" s="43"/>
    </row>
    <row r="1562" spans="5:22" ht="12.75" customHeight="1" x14ac:dyDescent="0.2">
      <c r="E1562" s="41"/>
      <c r="F1562" s="42"/>
      <c r="G1562" s="43"/>
      <c r="H1562" s="43"/>
      <c r="I1562" s="43"/>
      <c r="O1562" s="141"/>
      <c r="P1562" s="141"/>
      <c r="Q1562" s="141"/>
      <c r="R1562" s="141"/>
      <c r="S1562" s="42"/>
      <c r="T1562" s="43"/>
      <c r="U1562" s="43"/>
      <c r="V1562" s="43"/>
    </row>
    <row r="1563" spans="5:22" ht="12.75" customHeight="1" x14ac:dyDescent="0.2">
      <c r="E1563" s="41"/>
      <c r="F1563" s="42"/>
      <c r="G1563" s="43"/>
      <c r="H1563" s="43"/>
      <c r="I1563" s="43"/>
      <c r="O1563" s="141"/>
      <c r="P1563" s="141"/>
      <c r="Q1563" s="141"/>
      <c r="R1563" s="141"/>
      <c r="S1563" s="42"/>
      <c r="T1563" s="43"/>
      <c r="U1563" s="43"/>
      <c r="V1563" s="43"/>
    </row>
    <row r="1564" spans="5:22" ht="12.75" customHeight="1" x14ac:dyDescent="0.2">
      <c r="E1564" s="41"/>
      <c r="F1564" s="42"/>
      <c r="G1564" s="43"/>
      <c r="H1564" s="43"/>
      <c r="I1564" s="43"/>
      <c r="O1564" s="141"/>
      <c r="P1564" s="141"/>
      <c r="Q1564" s="141"/>
      <c r="R1564" s="141"/>
      <c r="S1564" s="42"/>
      <c r="T1564" s="43"/>
      <c r="U1564" s="43"/>
      <c r="V1564" s="43"/>
    </row>
    <row r="1565" spans="5:22" ht="12.75" customHeight="1" x14ac:dyDescent="0.2">
      <c r="E1565" s="41"/>
      <c r="F1565" s="42"/>
      <c r="G1565" s="43"/>
      <c r="H1565" s="43"/>
      <c r="I1565" s="43"/>
      <c r="O1565" s="141"/>
      <c r="P1565" s="141"/>
      <c r="Q1565" s="141"/>
      <c r="R1565" s="141"/>
      <c r="S1565" s="42"/>
      <c r="T1565" s="43"/>
      <c r="U1565" s="43"/>
      <c r="V1565" s="43"/>
    </row>
    <row r="1566" spans="5:22" ht="12.75" customHeight="1" x14ac:dyDescent="0.2">
      <c r="E1566" s="41"/>
      <c r="F1566" s="42"/>
      <c r="G1566" s="43"/>
      <c r="H1566" s="43"/>
      <c r="I1566" s="43"/>
      <c r="O1566" s="141"/>
      <c r="P1566" s="141"/>
      <c r="Q1566" s="141"/>
      <c r="R1566" s="141"/>
      <c r="S1566" s="42"/>
      <c r="T1566" s="43"/>
      <c r="U1566" s="43"/>
      <c r="V1566" s="43"/>
    </row>
    <row r="1567" spans="5:22" ht="12.75" customHeight="1" x14ac:dyDescent="0.2">
      <c r="E1567" s="41"/>
      <c r="F1567" s="42"/>
      <c r="G1567" s="43"/>
      <c r="H1567" s="43"/>
      <c r="I1567" s="43"/>
      <c r="O1567" s="141"/>
      <c r="P1567" s="141"/>
      <c r="Q1567" s="141"/>
      <c r="R1567" s="141"/>
      <c r="S1567" s="42"/>
      <c r="T1567" s="43"/>
      <c r="U1567" s="43"/>
      <c r="V1567" s="43"/>
    </row>
    <row r="1568" spans="5:22" ht="12.75" customHeight="1" x14ac:dyDescent="0.2">
      <c r="E1568" s="41"/>
      <c r="F1568" s="42"/>
      <c r="G1568" s="43"/>
      <c r="H1568" s="43"/>
      <c r="I1568" s="43"/>
      <c r="O1568" s="141"/>
      <c r="P1568" s="141"/>
      <c r="Q1568" s="141"/>
      <c r="R1568" s="141"/>
      <c r="S1568" s="42"/>
      <c r="T1568" s="43"/>
      <c r="U1568" s="43"/>
      <c r="V1568" s="43"/>
    </row>
    <row r="1569" spans="5:22" ht="12.75" customHeight="1" x14ac:dyDescent="0.2">
      <c r="E1569" s="41"/>
      <c r="F1569" s="42"/>
      <c r="G1569" s="43"/>
      <c r="H1569" s="43"/>
      <c r="I1569" s="43"/>
      <c r="O1569" s="141"/>
      <c r="P1569" s="141"/>
      <c r="Q1569" s="141"/>
      <c r="R1569" s="141"/>
      <c r="S1569" s="42"/>
      <c r="T1569" s="43"/>
      <c r="U1569" s="43"/>
      <c r="V1569" s="43"/>
    </row>
    <row r="1570" spans="5:22" ht="12.75" customHeight="1" x14ac:dyDescent="0.2">
      <c r="E1570" s="41"/>
      <c r="F1570" s="42"/>
      <c r="G1570" s="43"/>
      <c r="H1570" s="43"/>
      <c r="I1570" s="43"/>
      <c r="O1570" s="141"/>
      <c r="P1570" s="141"/>
      <c r="Q1570" s="141"/>
      <c r="R1570" s="141"/>
      <c r="S1570" s="42"/>
      <c r="T1570" s="43"/>
      <c r="U1570" s="43"/>
      <c r="V1570" s="43"/>
    </row>
    <row r="1571" spans="5:22" ht="12.75" customHeight="1" x14ac:dyDescent="0.2">
      <c r="E1571" s="41"/>
      <c r="F1571" s="42"/>
      <c r="G1571" s="43"/>
      <c r="H1571" s="43"/>
      <c r="I1571" s="43"/>
      <c r="O1571" s="141"/>
      <c r="P1571" s="141"/>
      <c r="Q1571" s="141"/>
      <c r="R1571" s="141"/>
      <c r="S1571" s="42"/>
      <c r="T1571" s="43"/>
      <c r="U1571" s="43"/>
      <c r="V1571" s="43"/>
    </row>
    <row r="1572" spans="5:22" ht="12.75" customHeight="1" x14ac:dyDescent="0.2">
      <c r="E1572" s="41"/>
      <c r="F1572" s="42"/>
      <c r="G1572" s="43"/>
      <c r="H1572" s="43"/>
      <c r="I1572" s="43"/>
      <c r="O1572" s="141"/>
      <c r="P1572" s="141"/>
      <c r="Q1572" s="141"/>
      <c r="R1572" s="141"/>
      <c r="S1572" s="42"/>
      <c r="T1572" s="43"/>
      <c r="U1572" s="43"/>
      <c r="V1572" s="43"/>
    </row>
    <row r="1573" spans="5:22" ht="12.75" customHeight="1" x14ac:dyDescent="0.2">
      <c r="E1573" s="41"/>
      <c r="F1573" s="42"/>
      <c r="G1573" s="43"/>
      <c r="H1573" s="43"/>
      <c r="I1573" s="43"/>
      <c r="O1573" s="141"/>
      <c r="P1573" s="141"/>
      <c r="Q1573" s="141"/>
      <c r="R1573" s="141"/>
      <c r="S1573" s="42"/>
      <c r="T1573" s="43"/>
      <c r="U1573" s="43"/>
      <c r="V1573" s="43"/>
    </row>
    <row r="1574" spans="5:22" ht="12.75" customHeight="1" x14ac:dyDescent="0.2">
      <c r="E1574" s="41"/>
      <c r="F1574" s="42"/>
      <c r="G1574" s="43"/>
      <c r="H1574" s="43"/>
      <c r="I1574" s="43"/>
      <c r="O1574" s="141"/>
      <c r="P1574" s="141"/>
      <c r="Q1574" s="141"/>
      <c r="R1574" s="141"/>
      <c r="S1574" s="42"/>
      <c r="T1574" s="43"/>
      <c r="U1574" s="43"/>
      <c r="V1574" s="43"/>
    </row>
    <row r="1575" spans="5:22" ht="12.75" customHeight="1" x14ac:dyDescent="0.2">
      <c r="E1575" s="41"/>
      <c r="F1575" s="42"/>
      <c r="G1575" s="43"/>
      <c r="H1575" s="43"/>
      <c r="I1575" s="43"/>
      <c r="O1575" s="141"/>
      <c r="P1575" s="141"/>
      <c r="Q1575" s="141"/>
      <c r="R1575" s="141"/>
      <c r="S1575" s="42"/>
      <c r="T1575" s="43"/>
      <c r="U1575" s="43"/>
      <c r="V1575" s="43"/>
    </row>
    <row r="1576" spans="5:22" ht="12.75" customHeight="1" x14ac:dyDescent="0.2">
      <c r="E1576" s="41"/>
      <c r="F1576" s="42"/>
      <c r="G1576" s="43"/>
      <c r="H1576" s="43"/>
      <c r="I1576" s="43"/>
      <c r="O1576" s="141"/>
      <c r="P1576" s="141"/>
      <c r="Q1576" s="141"/>
      <c r="R1576" s="141"/>
      <c r="S1576" s="42"/>
      <c r="T1576" s="43"/>
      <c r="U1576" s="43"/>
      <c r="V1576" s="43"/>
    </row>
    <row r="1577" spans="5:22" ht="12.75" customHeight="1" x14ac:dyDescent="0.2">
      <c r="E1577" s="41"/>
      <c r="F1577" s="42"/>
      <c r="G1577" s="43"/>
      <c r="H1577" s="43"/>
      <c r="I1577" s="43"/>
      <c r="O1577" s="141"/>
      <c r="P1577" s="141"/>
      <c r="Q1577" s="141"/>
      <c r="R1577" s="141"/>
      <c r="S1577" s="42"/>
      <c r="T1577" s="43"/>
      <c r="U1577" s="43"/>
      <c r="V1577" s="43"/>
    </row>
    <row r="1578" spans="5:22" ht="12.75" customHeight="1" x14ac:dyDescent="0.2">
      <c r="E1578" s="41"/>
      <c r="F1578" s="42"/>
      <c r="G1578" s="43"/>
      <c r="H1578" s="43"/>
      <c r="I1578" s="43"/>
      <c r="O1578" s="141"/>
      <c r="P1578" s="141"/>
      <c r="Q1578" s="141"/>
      <c r="R1578" s="141"/>
      <c r="S1578" s="42"/>
      <c r="T1578" s="43"/>
      <c r="U1578" s="43"/>
      <c r="V1578" s="43"/>
    </row>
    <row r="1579" spans="5:22" ht="12.75" customHeight="1" x14ac:dyDescent="0.2">
      <c r="E1579" s="41"/>
      <c r="F1579" s="42"/>
      <c r="G1579" s="43"/>
      <c r="H1579" s="43"/>
      <c r="I1579" s="43"/>
      <c r="O1579" s="141"/>
      <c r="P1579" s="141"/>
      <c r="Q1579" s="141"/>
      <c r="R1579" s="141"/>
      <c r="S1579" s="42"/>
      <c r="T1579" s="43"/>
      <c r="U1579" s="43"/>
      <c r="V1579" s="43"/>
    </row>
    <row r="1580" spans="5:22" ht="12.75" customHeight="1" x14ac:dyDescent="0.2">
      <c r="E1580" s="41"/>
      <c r="F1580" s="42"/>
      <c r="G1580" s="43"/>
      <c r="H1580" s="43"/>
      <c r="I1580" s="43"/>
      <c r="O1580" s="141"/>
      <c r="P1580" s="141"/>
      <c r="Q1580" s="141"/>
      <c r="R1580" s="141"/>
      <c r="S1580" s="42"/>
      <c r="T1580" s="43"/>
      <c r="U1580" s="43"/>
      <c r="V1580" s="43"/>
    </row>
    <row r="1581" spans="5:22" ht="12.75" customHeight="1" x14ac:dyDescent="0.2">
      <c r="E1581" s="41"/>
      <c r="F1581" s="42"/>
      <c r="G1581" s="43"/>
      <c r="H1581" s="43"/>
      <c r="I1581" s="43"/>
      <c r="O1581" s="141"/>
      <c r="P1581" s="141"/>
      <c r="Q1581" s="141"/>
      <c r="R1581" s="141"/>
      <c r="S1581" s="42"/>
      <c r="T1581" s="43"/>
      <c r="U1581" s="43"/>
      <c r="V1581" s="43"/>
    </row>
    <row r="1582" spans="5:22" ht="12.75" customHeight="1" x14ac:dyDescent="0.2">
      <c r="E1582" s="41"/>
      <c r="F1582" s="42"/>
      <c r="G1582" s="43"/>
      <c r="H1582" s="43"/>
      <c r="I1582" s="43"/>
      <c r="O1582" s="141"/>
      <c r="P1582" s="141"/>
      <c r="Q1582" s="141"/>
      <c r="R1582" s="141"/>
      <c r="S1582" s="42"/>
      <c r="T1582" s="43"/>
      <c r="U1582" s="43"/>
      <c r="V1582" s="43"/>
    </row>
    <row r="1583" spans="5:22" ht="12.75" customHeight="1" x14ac:dyDescent="0.2">
      <c r="E1583" s="41"/>
      <c r="F1583" s="42"/>
      <c r="G1583" s="43"/>
      <c r="H1583" s="43"/>
      <c r="I1583" s="43"/>
      <c r="O1583" s="141"/>
      <c r="P1583" s="141"/>
      <c r="Q1583" s="141"/>
      <c r="R1583" s="141"/>
      <c r="S1583" s="42"/>
      <c r="T1583" s="43"/>
      <c r="U1583" s="43"/>
      <c r="V1583" s="43"/>
    </row>
    <row r="1584" spans="5:22" ht="12.75" customHeight="1" x14ac:dyDescent="0.2">
      <c r="E1584" s="41"/>
      <c r="F1584" s="42"/>
      <c r="G1584" s="43"/>
      <c r="H1584" s="43"/>
      <c r="I1584" s="43"/>
      <c r="O1584" s="141"/>
      <c r="P1584" s="141"/>
      <c r="Q1584" s="141"/>
      <c r="R1584" s="141"/>
      <c r="S1584" s="42"/>
      <c r="T1584" s="43"/>
      <c r="U1584" s="43"/>
      <c r="V1584" s="43"/>
    </row>
    <row r="1585" spans="5:22" ht="12.75" customHeight="1" x14ac:dyDescent="0.2">
      <c r="E1585" s="41"/>
      <c r="F1585" s="42"/>
      <c r="G1585" s="43"/>
      <c r="H1585" s="43"/>
      <c r="I1585" s="43"/>
      <c r="O1585" s="141"/>
      <c r="P1585" s="141"/>
      <c r="Q1585" s="141"/>
      <c r="R1585" s="141"/>
      <c r="S1585" s="42"/>
      <c r="T1585" s="43"/>
      <c r="U1585" s="43"/>
      <c r="V1585" s="43"/>
    </row>
    <row r="1586" spans="5:22" ht="12.75" customHeight="1" x14ac:dyDescent="0.2">
      <c r="E1586" s="41"/>
      <c r="F1586" s="42"/>
      <c r="G1586" s="43"/>
      <c r="H1586" s="43"/>
      <c r="I1586" s="43"/>
      <c r="O1586" s="141"/>
      <c r="P1586" s="141"/>
      <c r="Q1586" s="141"/>
      <c r="R1586" s="141"/>
      <c r="S1586" s="42"/>
      <c r="T1586" s="43"/>
      <c r="U1586" s="43"/>
      <c r="V1586" s="43"/>
    </row>
    <row r="1587" spans="5:22" ht="12.75" customHeight="1" x14ac:dyDescent="0.2">
      <c r="E1587" s="41"/>
      <c r="F1587" s="42"/>
      <c r="G1587" s="43"/>
      <c r="H1587" s="43"/>
      <c r="I1587" s="43"/>
      <c r="O1587" s="141"/>
      <c r="P1587" s="141"/>
      <c r="Q1587" s="141"/>
      <c r="R1587" s="141"/>
      <c r="S1587" s="42"/>
      <c r="T1587" s="43"/>
      <c r="U1587" s="43"/>
      <c r="V1587" s="43"/>
    </row>
    <row r="1588" spans="5:22" ht="12.75" customHeight="1" x14ac:dyDescent="0.2">
      <c r="E1588" s="41"/>
      <c r="F1588" s="42"/>
      <c r="G1588" s="43"/>
      <c r="H1588" s="43"/>
      <c r="I1588" s="43"/>
      <c r="O1588" s="141"/>
      <c r="P1588" s="141"/>
      <c r="Q1588" s="141"/>
      <c r="R1588" s="141"/>
      <c r="S1588" s="42"/>
      <c r="T1588" s="43"/>
      <c r="U1588" s="43"/>
      <c r="V1588" s="43"/>
    </row>
    <row r="1589" spans="5:22" ht="12.75" customHeight="1" x14ac:dyDescent="0.2">
      <c r="E1589" s="41"/>
      <c r="F1589" s="42"/>
      <c r="G1589" s="43"/>
      <c r="H1589" s="43"/>
      <c r="I1589" s="43"/>
      <c r="O1589" s="141"/>
      <c r="P1589" s="141"/>
      <c r="Q1589" s="141"/>
      <c r="R1589" s="141"/>
      <c r="S1589" s="42"/>
      <c r="T1589" s="43"/>
      <c r="U1589" s="43"/>
      <c r="V1589" s="43"/>
    </row>
    <row r="1590" spans="5:22" ht="12.75" customHeight="1" x14ac:dyDescent="0.2">
      <c r="E1590" s="41"/>
      <c r="F1590" s="42"/>
      <c r="G1590" s="43"/>
      <c r="H1590" s="43"/>
      <c r="I1590" s="43"/>
      <c r="O1590" s="141"/>
      <c r="P1590" s="141"/>
      <c r="Q1590" s="141"/>
      <c r="R1590" s="141"/>
      <c r="S1590" s="42"/>
      <c r="T1590" s="43"/>
      <c r="U1590" s="43"/>
      <c r="V1590" s="43"/>
    </row>
    <row r="1591" spans="5:22" ht="12.75" customHeight="1" x14ac:dyDescent="0.2">
      <c r="E1591" s="41"/>
      <c r="F1591" s="42"/>
      <c r="G1591" s="43"/>
      <c r="H1591" s="43"/>
      <c r="I1591" s="43"/>
      <c r="O1591" s="141"/>
      <c r="P1591" s="141"/>
      <c r="Q1591" s="141"/>
      <c r="R1591" s="141"/>
      <c r="S1591" s="42"/>
      <c r="T1591" s="43"/>
      <c r="U1591" s="43"/>
      <c r="V1591" s="43"/>
    </row>
    <row r="1592" spans="5:22" ht="12.75" customHeight="1" x14ac:dyDescent="0.2">
      <c r="E1592" s="41"/>
      <c r="F1592" s="42"/>
      <c r="G1592" s="43"/>
      <c r="H1592" s="43"/>
      <c r="I1592" s="43"/>
      <c r="O1592" s="141"/>
      <c r="P1592" s="141"/>
      <c r="Q1592" s="141"/>
      <c r="R1592" s="141"/>
      <c r="S1592" s="42"/>
      <c r="T1592" s="43"/>
      <c r="U1592" s="43"/>
      <c r="V1592" s="43"/>
    </row>
    <row r="1593" spans="5:22" ht="12.75" customHeight="1" x14ac:dyDescent="0.2">
      <c r="E1593" s="41"/>
      <c r="F1593" s="42"/>
      <c r="G1593" s="43"/>
      <c r="H1593" s="43"/>
      <c r="I1593" s="43"/>
      <c r="O1593" s="141"/>
      <c r="P1593" s="141"/>
      <c r="Q1593" s="141"/>
      <c r="R1593" s="141"/>
      <c r="S1593" s="42"/>
      <c r="T1593" s="43"/>
      <c r="U1593" s="43"/>
      <c r="V1593" s="43"/>
    </row>
    <row r="1594" spans="5:22" ht="12.75" customHeight="1" x14ac:dyDescent="0.2">
      <c r="E1594" s="41"/>
      <c r="F1594" s="42"/>
      <c r="G1594" s="43"/>
      <c r="H1594" s="43"/>
      <c r="I1594" s="43"/>
      <c r="O1594" s="141"/>
      <c r="P1594" s="141"/>
      <c r="Q1594" s="141"/>
      <c r="R1594" s="141"/>
      <c r="S1594" s="42"/>
      <c r="T1594" s="43"/>
      <c r="U1594" s="43"/>
      <c r="V1594" s="43"/>
    </row>
    <row r="1595" spans="5:22" ht="12.75" customHeight="1" x14ac:dyDescent="0.2">
      <c r="E1595" s="41"/>
      <c r="F1595" s="42"/>
      <c r="G1595" s="43"/>
      <c r="H1595" s="43"/>
      <c r="I1595" s="43"/>
      <c r="O1595" s="141"/>
      <c r="P1595" s="141"/>
      <c r="Q1595" s="141"/>
      <c r="R1595" s="141"/>
      <c r="S1595" s="42"/>
      <c r="T1595" s="43"/>
      <c r="U1595" s="43"/>
      <c r="V1595" s="43"/>
    </row>
    <row r="1596" spans="5:22" ht="12.75" customHeight="1" x14ac:dyDescent="0.2">
      <c r="E1596" s="41"/>
      <c r="F1596" s="42"/>
      <c r="G1596" s="43"/>
      <c r="H1596" s="43"/>
      <c r="I1596" s="43"/>
      <c r="O1596" s="141"/>
      <c r="P1596" s="141"/>
      <c r="Q1596" s="141"/>
      <c r="R1596" s="141"/>
      <c r="S1596" s="42"/>
      <c r="T1596" s="43"/>
      <c r="U1596" s="43"/>
      <c r="V1596" s="43"/>
    </row>
    <row r="1597" spans="5:22" ht="12.75" customHeight="1" x14ac:dyDescent="0.2">
      <c r="E1597" s="41"/>
      <c r="F1597" s="42"/>
      <c r="G1597" s="43"/>
      <c r="H1597" s="43"/>
      <c r="I1597" s="43"/>
      <c r="O1597" s="141"/>
      <c r="P1597" s="141"/>
      <c r="Q1597" s="141"/>
      <c r="R1597" s="141"/>
      <c r="S1597" s="42"/>
      <c r="T1597" s="43"/>
      <c r="U1597" s="43"/>
      <c r="V1597" s="43"/>
    </row>
    <row r="1598" spans="5:22" ht="12.75" customHeight="1" x14ac:dyDescent="0.2">
      <c r="E1598" s="41"/>
      <c r="F1598" s="42"/>
      <c r="G1598" s="43"/>
      <c r="H1598" s="43"/>
      <c r="I1598" s="43"/>
      <c r="O1598" s="141"/>
      <c r="P1598" s="141"/>
      <c r="Q1598" s="141"/>
      <c r="R1598" s="141"/>
      <c r="S1598" s="42"/>
      <c r="T1598" s="43"/>
      <c r="U1598" s="43"/>
      <c r="V1598" s="43"/>
    </row>
    <row r="1599" spans="5:22" ht="12.75" customHeight="1" x14ac:dyDescent="0.2">
      <c r="E1599" s="41"/>
      <c r="F1599" s="42"/>
      <c r="G1599" s="43"/>
      <c r="H1599" s="43"/>
      <c r="I1599" s="43"/>
      <c r="O1599" s="141"/>
      <c r="P1599" s="141"/>
      <c r="Q1599" s="141"/>
      <c r="R1599" s="141"/>
      <c r="S1599" s="42"/>
      <c r="T1599" s="43"/>
      <c r="U1599" s="43"/>
      <c r="V1599" s="43"/>
    </row>
    <row r="1600" spans="5:22" ht="12.75" customHeight="1" x14ac:dyDescent="0.2">
      <c r="E1600" s="41"/>
      <c r="F1600" s="42"/>
      <c r="G1600" s="43"/>
      <c r="H1600" s="43"/>
      <c r="I1600" s="43"/>
      <c r="O1600" s="141"/>
      <c r="P1600" s="141"/>
      <c r="Q1600" s="141"/>
      <c r="R1600" s="141"/>
      <c r="S1600" s="42"/>
      <c r="T1600" s="43"/>
      <c r="U1600" s="43"/>
      <c r="V1600" s="43"/>
    </row>
    <row r="1601" spans="5:22" ht="12.75" customHeight="1" x14ac:dyDescent="0.2">
      <c r="E1601" s="41"/>
      <c r="F1601" s="42"/>
      <c r="G1601" s="43"/>
      <c r="H1601" s="43"/>
      <c r="I1601" s="43"/>
      <c r="O1601" s="141"/>
      <c r="P1601" s="141"/>
      <c r="Q1601" s="141"/>
      <c r="R1601" s="141"/>
      <c r="S1601" s="42"/>
      <c r="T1601" s="43"/>
      <c r="U1601" s="43"/>
      <c r="V1601" s="43"/>
    </row>
    <row r="1602" spans="5:22" ht="12.75" customHeight="1" x14ac:dyDescent="0.2">
      <c r="E1602" s="41"/>
      <c r="F1602" s="42"/>
      <c r="G1602" s="43"/>
      <c r="H1602" s="43"/>
      <c r="I1602" s="43"/>
      <c r="O1602" s="141"/>
      <c r="P1602" s="141"/>
      <c r="Q1602" s="141"/>
      <c r="R1602" s="141"/>
      <c r="S1602" s="42"/>
      <c r="T1602" s="43"/>
      <c r="U1602" s="43"/>
      <c r="V1602" s="43"/>
    </row>
    <row r="1603" spans="5:22" ht="12.75" customHeight="1" x14ac:dyDescent="0.2">
      <c r="E1603" s="41"/>
      <c r="F1603" s="42"/>
      <c r="G1603" s="43"/>
      <c r="H1603" s="43"/>
      <c r="I1603" s="43"/>
      <c r="O1603" s="141"/>
      <c r="P1603" s="141"/>
      <c r="Q1603" s="141"/>
      <c r="R1603" s="141"/>
      <c r="S1603" s="42"/>
      <c r="T1603" s="43"/>
      <c r="U1603" s="43"/>
      <c r="V1603" s="43"/>
    </row>
    <row r="1604" spans="5:22" ht="12.75" customHeight="1" x14ac:dyDescent="0.2">
      <c r="E1604" s="41"/>
      <c r="F1604" s="42"/>
      <c r="G1604" s="43"/>
      <c r="H1604" s="43"/>
      <c r="I1604" s="43"/>
      <c r="O1604" s="141"/>
      <c r="P1604" s="141"/>
      <c r="Q1604" s="141"/>
      <c r="R1604" s="141"/>
      <c r="S1604" s="42"/>
      <c r="T1604" s="43"/>
      <c r="U1604" s="43"/>
      <c r="V1604" s="43"/>
    </row>
    <row r="1605" spans="5:22" ht="12.75" customHeight="1" x14ac:dyDescent="0.2">
      <c r="E1605" s="41"/>
      <c r="F1605" s="42"/>
      <c r="G1605" s="43"/>
      <c r="H1605" s="43"/>
      <c r="I1605" s="43"/>
      <c r="O1605" s="141"/>
      <c r="P1605" s="141"/>
      <c r="Q1605" s="141"/>
      <c r="R1605" s="141"/>
      <c r="S1605" s="42"/>
      <c r="T1605" s="43"/>
      <c r="U1605" s="43"/>
      <c r="V1605" s="43"/>
    </row>
    <row r="1606" spans="5:22" ht="12.75" customHeight="1" x14ac:dyDescent="0.2">
      <c r="E1606" s="41"/>
      <c r="F1606" s="42"/>
      <c r="G1606" s="43"/>
      <c r="H1606" s="43"/>
      <c r="I1606" s="43"/>
      <c r="O1606" s="141"/>
      <c r="P1606" s="141"/>
      <c r="Q1606" s="141"/>
      <c r="R1606" s="141"/>
      <c r="S1606" s="42"/>
      <c r="T1606" s="43"/>
      <c r="U1606" s="43"/>
      <c r="V1606" s="43"/>
    </row>
    <row r="1607" spans="5:22" ht="12.75" customHeight="1" x14ac:dyDescent="0.2">
      <c r="E1607" s="41"/>
      <c r="F1607" s="42"/>
      <c r="G1607" s="43"/>
      <c r="H1607" s="43"/>
      <c r="I1607" s="43"/>
      <c r="O1607" s="141"/>
      <c r="P1607" s="141"/>
      <c r="Q1607" s="141"/>
      <c r="R1607" s="141"/>
      <c r="S1607" s="42"/>
      <c r="T1607" s="43"/>
      <c r="U1607" s="43"/>
      <c r="V1607" s="43"/>
    </row>
    <row r="1608" spans="5:22" ht="12.75" customHeight="1" x14ac:dyDescent="0.2">
      <c r="E1608" s="41"/>
      <c r="F1608" s="42"/>
      <c r="G1608" s="43"/>
      <c r="H1608" s="43"/>
      <c r="I1608" s="43"/>
      <c r="O1608" s="141"/>
      <c r="P1608" s="141"/>
      <c r="Q1608" s="141"/>
      <c r="R1608" s="141"/>
      <c r="S1608" s="42"/>
      <c r="T1608" s="43"/>
      <c r="U1608" s="43"/>
      <c r="V1608" s="43"/>
    </row>
    <row r="1609" spans="5:22" ht="12.75" customHeight="1" x14ac:dyDescent="0.2">
      <c r="E1609" s="41"/>
      <c r="F1609" s="42"/>
      <c r="G1609" s="43"/>
      <c r="H1609" s="43"/>
      <c r="I1609" s="43"/>
      <c r="O1609" s="141"/>
      <c r="P1609" s="141"/>
      <c r="Q1609" s="141"/>
      <c r="R1609" s="141"/>
      <c r="S1609" s="42"/>
      <c r="T1609" s="43"/>
      <c r="U1609" s="43"/>
      <c r="V1609" s="43"/>
    </row>
    <row r="1610" spans="5:22" ht="12.75" customHeight="1" x14ac:dyDescent="0.2">
      <c r="E1610" s="41"/>
      <c r="F1610" s="42"/>
      <c r="G1610" s="43"/>
      <c r="H1610" s="43"/>
      <c r="I1610" s="43"/>
      <c r="O1610" s="141"/>
      <c r="P1610" s="141"/>
      <c r="Q1610" s="141"/>
      <c r="R1610" s="141"/>
      <c r="S1610" s="42"/>
      <c r="T1610" s="43"/>
      <c r="U1610" s="43"/>
      <c r="V1610" s="43"/>
    </row>
    <row r="1611" spans="5:22" ht="12.75" customHeight="1" x14ac:dyDescent="0.2">
      <c r="E1611" s="41"/>
      <c r="F1611" s="42"/>
      <c r="G1611" s="43"/>
      <c r="H1611" s="43"/>
      <c r="I1611" s="43"/>
      <c r="O1611" s="141"/>
      <c r="P1611" s="141"/>
      <c r="Q1611" s="141"/>
      <c r="R1611" s="141"/>
      <c r="S1611" s="42"/>
      <c r="T1611" s="43"/>
      <c r="U1611" s="43"/>
      <c r="V1611" s="43"/>
    </row>
    <row r="1612" spans="5:22" ht="12.75" customHeight="1" x14ac:dyDescent="0.2">
      <c r="E1612" s="41"/>
      <c r="F1612" s="42"/>
      <c r="G1612" s="43"/>
      <c r="H1612" s="43"/>
      <c r="I1612" s="43"/>
      <c r="O1612" s="141"/>
      <c r="P1612" s="141"/>
      <c r="Q1612" s="141"/>
      <c r="R1612" s="141"/>
      <c r="S1612" s="42"/>
      <c r="T1612" s="43"/>
      <c r="U1612" s="43"/>
      <c r="V1612" s="43"/>
    </row>
    <row r="1613" spans="5:22" ht="12.75" customHeight="1" x14ac:dyDescent="0.2">
      <c r="E1613" s="41"/>
      <c r="F1613" s="42"/>
      <c r="G1613" s="43"/>
      <c r="H1613" s="43"/>
      <c r="I1613" s="43"/>
      <c r="O1613" s="141"/>
      <c r="P1613" s="141"/>
      <c r="Q1613" s="141"/>
      <c r="R1613" s="141"/>
      <c r="S1613" s="42"/>
      <c r="T1613" s="43"/>
      <c r="U1613" s="43"/>
      <c r="V1613" s="43"/>
    </row>
    <row r="1614" spans="5:22" ht="12.75" customHeight="1" x14ac:dyDescent="0.2">
      <c r="E1614" s="41"/>
      <c r="F1614" s="42"/>
      <c r="G1614" s="43"/>
      <c r="H1614" s="43"/>
      <c r="I1614" s="43"/>
      <c r="O1614" s="141"/>
      <c r="P1614" s="141"/>
      <c r="Q1614" s="141"/>
      <c r="R1614" s="141"/>
      <c r="S1614" s="42"/>
      <c r="T1614" s="43"/>
      <c r="U1614" s="43"/>
      <c r="V1614" s="43"/>
    </row>
    <row r="1615" spans="5:22" ht="12.75" customHeight="1" x14ac:dyDescent="0.2">
      <c r="E1615" s="41"/>
      <c r="F1615" s="42"/>
      <c r="G1615" s="43"/>
      <c r="H1615" s="43"/>
      <c r="I1615" s="43"/>
      <c r="O1615" s="141"/>
      <c r="P1615" s="141"/>
      <c r="Q1615" s="141"/>
      <c r="R1615" s="141"/>
      <c r="S1615" s="42"/>
      <c r="T1615" s="43"/>
      <c r="U1615" s="43"/>
      <c r="V1615" s="43"/>
    </row>
    <row r="1616" spans="5:22" ht="12.75" customHeight="1" x14ac:dyDescent="0.2">
      <c r="E1616" s="41"/>
      <c r="F1616" s="42"/>
      <c r="G1616" s="43"/>
      <c r="H1616" s="43"/>
      <c r="I1616" s="43"/>
      <c r="O1616" s="141"/>
      <c r="P1616" s="141"/>
      <c r="Q1616" s="141"/>
      <c r="R1616" s="141"/>
      <c r="S1616" s="42"/>
      <c r="T1616" s="43"/>
      <c r="U1616" s="43"/>
      <c r="V1616" s="43"/>
    </row>
  </sheetData>
  <mergeCells count="3">
    <mergeCell ref="K8:S9"/>
    <mergeCell ref="K15:N15"/>
    <mergeCell ref="O15:R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7"/>
  <sheetViews>
    <sheetView zoomScaleNormal="100" zoomScalePageLayoutView="60" workbookViewId="0">
      <selection activeCell="D43" sqref="D43"/>
    </sheetView>
  </sheetViews>
  <sheetFormatPr defaultColWidth="8.5703125" defaultRowHeight="15" customHeight="1" x14ac:dyDescent="0.2"/>
  <cols>
    <col min="1" max="1" width="10" customWidth="1"/>
    <col min="2" max="2" width="12" customWidth="1"/>
    <col min="3" max="3" width="34" customWidth="1"/>
    <col min="4" max="4" width="43.42578125" bestFit="1" customWidth="1"/>
    <col min="5" max="5" width="37.28515625" customWidth="1"/>
    <col min="6" max="6" width="24.7109375" customWidth="1"/>
    <col min="7" max="7" width="17.5703125" customWidth="1"/>
  </cols>
  <sheetData>
    <row r="1" spans="1:7" ht="17.25" customHeight="1" x14ac:dyDescent="0.3">
      <c r="A1" s="155" t="s">
        <v>114</v>
      </c>
      <c r="B1" s="155"/>
      <c r="C1" s="155"/>
      <c r="D1" s="155"/>
      <c r="E1" s="155"/>
      <c r="F1" s="155"/>
      <c r="G1" s="155"/>
    </row>
    <row r="3" spans="1:7" ht="27.75" customHeight="1" x14ac:dyDescent="0.2">
      <c r="A3" s="2" t="s">
        <v>39</v>
      </c>
      <c r="B3" s="2" t="s">
        <v>3</v>
      </c>
      <c r="C3" s="2" t="s">
        <v>4</v>
      </c>
      <c r="D3" s="2" t="s">
        <v>115</v>
      </c>
      <c r="E3" s="2" t="s">
        <v>36</v>
      </c>
      <c r="F3" s="2" t="s">
        <v>116</v>
      </c>
      <c r="G3" s="2" t="s">
        <v>117</v>
      </c>
    </row>
    <row r="4" spans="1:7" ht="15" customHeight="1" x14ac:dyDescent="0.25">
      <c r="A4" s="3" t="s">
        <v>40</v>
      </c>
      <c r="B4" t="s">
        <v>118</v>
      </c>
      <c r="C4" s="3" t="s">
        <v>119</v>
      </c>
      <c r="D4" s="3" t="s">
        <v>120</v>
      </c>
      <c r="E4" s="3"/>
      <c r="F4" s="3" t="s">
        <v>118</v>
      </c>
      <c r="G4" s="3" t="s">
        <v>121</v>
      </c>
    </row>
    <row r="5" spans="1:7" ht="15" customHeight="1" x14ac:dyDescent="0.25">
      <c r="A5" s="3" t="s">
        <v>41</v>
      </c>
      <c r="B5" t="s">
        <v>118</v>
      </c>
      <c r="C5" s="3" t="s">
        <v>122</v>
      </c>
      <c r="D5" s="3" t="s">
        <v>123</v>
      </c>
      <c r="E5" s="3"/>
      <c r="F5" s="3" t="s">
        <v>124</v>
      </c>
      <c r="G5" s="3" t="s">
        <v>122</v>
      </c>
    </row>
    <row r="6" spans="1:7" ht="15" customHeight="1" x14ac:dyDescent="0.25">
      <c r="A6" s="3" t="s">
        <v>125</v>
      </c>
      <c r="C6" s="3" t="s">
        <v>122</v>
      </c>
      <c r="D6" s="3" t="s">
        <v>126</v>
      </c>
      <c r="E6" s="3"/>
      <c r="F6" t="s">
        <v>119</v>
      </c>
      <c r="G6" s="3" t="s">
        <v>119</v>
      </c>
    </row>
    <row r="7" spans="1:7" ht="15" customHeight="1" x14ac:dyDescent="0.25">
      <c r="A7" s="3" t="s">
        <v>46</v>
      </c>
      <c r="B7" t="s">
        <v>124</v>
      </c>
      <c r="C7" s="3" t="s">
        <v>122</v>
      </c>
      <c r="D7" s="3" t="s">
        <v>127</v>
      </c>
      <c r="E7" s="3"/>
      <c r="F7" t="s">
        <v>128</v>
      </c>
      <c r="G7" s="3" t="s">
        <v>128</v>
      </c>
    </row>
    <row r="8" spans="1:7" ht="15" customHeight="1" x14ac:dyDescent="0.25">
      <c r="A8" s="3" t="s">
        <v>129</v>
      </c>
      <c r="C8" s="3" t="s">
        <v>122</v>
      </c>
      <c r="D8" s="3" t="s">
        <v>130</v>
      </c>
      <c r="E8" s="3"/>
      <c r="F8" t="s">
        <v>131</v>
      </c>
      <c r="G8" s="3" t="s">
        <v>131</v>
      </c>
    </row>
    <row r="9" spans="1:7" ht="15" customHeight="1" x14ac:dyDescent="0.25">
      <c r="A9" s="3" t="s">
        <v>42</v>
      </c>
      <c r="B9" t="s">
        <v>118</v>
      </c>
      <c r="C9" s="3" t="s">
        <v>122</v>
      </c>
      <c r="D9" s="3" t="s">
        <v>132</v>
      </c>
      <c r="E9" s="3"/>
      <c r="F9" t="s">
        <v>133</v>
      </c>
      <c r="G9" s="3" t="s">
        <v>133</v>
      </c>
    </row>
    <row r="10" spans="1:7" ht="15" customHeight="1" x14ac:dyDescent="0.25">
      <c r="A10" s="3" t="s">
        <v>134</v>
      </c>
      <c r="C10" s="3" t="s">
        <v>122</v>
      </c>
      <c r="D10" s="3" t="s">
        <v>135</v>
      </c>
      <c r="E10" s="3"/>
      <c r="F10" t="s">
        <v>136</v>
      </c>
      <c r="G10" s="3" t="s">
        <v>136</v>
      </c>
    </row>
    <row r="11" spans="1:7" ht="15" customHeight="1" x14ac:dyDescent="0.25">
      <c r="A11" s="3" t="s">
        <v>137</v>
      </c>
      <c r="C11" s="3" t="s">
        <v>122</v>
      </c>
      <c r="D11" s="3" t="s">
        <v>138</v>
      </c>
      <c r="E11" s="3"/>
      <c r="F11" t="s">
        <v>139</v>
      </c>
      <c r="G11" s="3" t="s">
        <v>139</v>
      </c>
    </row>
    <row r="12" spans="1:7" ht="15" customHeight="1" x14ac:dyDescent="0.25">
      <c r="A12" s="3" t="s">
        <v>45</v>
      </c>
      <c r="B12" t="s">
        <v>118</v>
      </c>
      <c r="C12" s="3" t="s">
        <v>122</v>
      </c>
      <c r="D12" s="3" t="s">
        <v>140</v>
      </c>
      <c r="E12" s="3"/>
      <c r="F12" t="s">
        <v>141</v>
      </c>
      <c r="G12" s="3" t="s">
        <v>141</v>
      </c>
    </row>
    <row r="13" spans="1:7" ht="15" customHeight="1" x14ac:dyDescent="0.25">
      <c r="A13" s="3" t="s">
        <v>44</v>
      </c>
      <c r="B13" t="s">
        <v>118</v>
      </c>
      <c r="C13" s="3" t="s">
        <v>122</v>
      </c>
      <c r="D13" s="3" t="s">
        <v>142</v>
      </c>
      <c r="E13" s="3"/>
      <c r="F13" t="s">
        <v>143</v>
      </c>
      <c r="G13" s="3" t="s">
        <v>143</v>
      </c>
    </row>
    <row r="14" spans="1:7" ht="15" customHeight="1" x14ac:dyDescent="0.25">
      <c r="A14" s="3" t="s">
        <v>47</v>
      </c>
      <c r="B14" t="s">
        <v>124</v>
      </c>
      <c r="C14" s="3" t="s">
        <v>122</v>
      </c>
      <c r="D14" s="3" t="s">
        <v>144</v>
      </c>
      <c r="E14" s="3"/>
    </row>
    <row r="66" spans="1:1" ht="15" customHeight="1" x14ac:dyDescent="0.2">
      <c r="A66" t="s">
        <v>145</v>
      </c>
    </row>
    <row r="67" spans="1:1" ht="15" customHeight="1" x14ac:dyDescent="0.2">
      <c r="A67" t="s">
        <v>146</v>
      </c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1_Data Entry</vt:lpstr>
      <vt:lpstr>2_Review &amp; Audit</vt:lpstr>
      <vt:lpstr>3_Wash Engine</vt:lpstr>
      <vt:lpstr>4_Wash Match Table</vt:lpstr>
      <vt:lpstr>5_Audit Report</vt:lpstr>
      <vt:lpstr>6_Reference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Gutierrez, Javier</cp:lastModifiedBy>
  <cp:revision>0</cp:revision>
  <dcterms:created xsi:type="dcterms:W3CDTF">2026-03-30T02:37:43Z</dcterms:created>
  <dcterms:modified xsi:type="dcterms:W3CDTF">2026-04-02T22:23:24Z</dcterms:modified>
  <dc:language>en-US</dc:language>
</cp:coreProperties>
</file>